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workbookProtection workbookAlgorithmName="SHA-512" workbookHashValue="FTA4YfuPhgXX7juRgfpd7VNDl/lTyGmY2dU7SjT7WeEGwNT7ZQ+6izzxG4qZC62lxvvZxd8DXoNjV5818FK/ug==" workbookSaltValue="EA+Dup0NdXYrfhvEO69zAw==" workbookSpinCount="100000" lockStructure="1"/>
  <bookViews>
    <workbookView xWindow="120" yWindow="45" windowWidth="15135" windowHeight="4740" tabRatio="924" activeTab="12"/>
  </bookViews>
  <sheets>
    <sheet name="К" sheetId="17" r:id="rId1"/>
    <sheet name="Параметры" sheetId="9" r:id="rId2"/>
    <sheet name="Данные" sheetId="13" r:id="rId3"/>
    <sheet name="ФОТ" sheetId="3" r:id="rId4"/>
    <sheet name="ОС" sheetId="7" r:id="rId5"/>
    <sheet name="МБП" sheetId="10" r:id="rId6"/>
    <sheet name="Продажи" sheetId="4" r:id="rId7"/>
    <sheet name="С-сть" sheetId="5" r:id="rId8"/>
    <sheet name="Офис" sheetId="12" r:id="rId9"/>
    <sheet name="Кредит" sheetId="8" r:id="rId10"/>
    <sheet name="БДР" sheetId="1" r:id="rId11"/>
    <sheet name="БДДС" sheetId="2" r:id="rId12"/>
    <sheet name="Свод" sheetId="16" r:id="rId13"/>
    <sheet name="БДР-2" sheetId="15" r:id="rId14"/>
    <sheet name="тех" sheetId="11" r:id="rId15"/>
    <sheet name="1с" sheetId="20" r:id="rId16"/>
    <sheet name="CRM" sheetId="21" r:id="rId17"/>
    <sheet name="Доп. Информация" sheetId="18" r:id="rId18"/>
  </sheets>
  <definedNames>
    <definedName name="АмортИнвентарь" localSheetId="15">тех!$J$5:$J$7</definedName>
    <definedName name="АмортИнвентарь">тех!$J$5:$J$7</definedName>
    <definedName name="АмортСпецодежда" localSheetId="15">тех!$H$5:$H$7</definedName>
    <definedName name="АмортСпецодежда">тех!$H$5:$H$7</definedName>
    <definedName name="Валюты" localSheetId="15">тех!$D$5:$D$10</definedName>
    <definedName name="Валюты">тех!$D$5:$D$10</definedName>
    <definedName name="Графики" localSheetId="15">тех!$D$18:$D$33</definedName>
    <definedName name="Графики">тех!$D$19:$D$33</definedName>
    <definedName name="ГрафикиКонец">тех!$F$19:$F$36</definedName>
    <definedName name="ГрафикиНачало">тех!$E$19:$E$36</definedName>
    <definedName name="ГрафикиОфис" localSheetId="15">тех!$J$18:$J$27</definedName>
    <definedName name="ГрафикиОфис">тех!$J$19:$J$33</definedName>
    <definedName name="ГрафикиОфисКонец">тех!$L$19:$L$36</definedName>
    <definedName name="ГрафикиОфисНачало">тех!$K$19:$K$36</definedName>
    <definedName name="Данные_даты" comment="Таблица периодов (месяцев) планирования производственной себестоимости - по основному объекту">Данные!$G$3:$BZ$3</definedName>
    <definedName name="Данные_коды_доп" localSheetId="15">Данные!#REF!</definedName>
    <definedName name="Данные_коды_доп">Данные!#REF!</definedName>
    <definedName name="Данные_коды_осн" comment="Таблица кодов по статьям производственной себестоимости - по основному объекту">Данные!$B$78:$B$344</definedName>
    <definedName name="Данные_СС_доп" localSheetId="15">Данные!#REF!</definedName>
    <definedName name="Данные_СС_доп">Данные!#REF!</definedName>
    <definedName name="Данные_СС_осн" comment="Таблица данных по производственной себестоимости - по основному объекту">Данные!$G$78:$BZ$344</definedName>
    <definedName name="Даты" comment="Диапазон месяцев для графика окупаемости" localSheetId="15">OFFSET(тех!$X$20,,,1,Параметры!$C$12+12)</definedName>
    <definedName name="Даты" comment="Диапазон месяцев для графика окупаемости">OFFSET(тех!$X$20,,,1,Параметры!$C$12+12)</definedName>
    <definedName name="_xlnm.Print_Area" localSheetId="12">Свод!$A$1:$I$53</definedName>
    <definedName name="Офис.ОС" localSheetId="15">тех!$P$18:$P$21</definedName>
    <definedName name="Офис.ОС">тех!$P$19:$P$22</definedName>
    <definedName name="Офис.Перс" localSheetId="15">тех!$H$18:$H$27</definedName>
    <definedName name="Офис.Перс">тех!$H$19:$H$85</definedName>
    <definedName name="Потоки_конс" comment="Диапазон денпотоков консолидированного проекта - для графика окупаемости" localSheetId="15">OFFSET(тех!$X$21,,,1,Параметры!$C$12+12)</definedName>
    <definedName name="Потоки_конс" comment="Диапазон денпотоков консолидированного проекта - для графика окупаемости">OFFSET(тех!$X$21,,,1,Параметры!$C$12+12)</definedName>
    <definedName name="Потоки_осн" comment="Диапазон денпотоков объекта - для графика окупаемости" localSheetId="15">OFFSET(тех!$X$16,,,1,Параметры!$C$12+12)</definedName>
    <definedName name="Потоки_осн" comment="Диапазон денпотоков объекта - для графика окупаемости">OFFSET(тех!$X$16,,,1,Параметры!$C$12+12)</definedName>
    <definedName name="Произв.ОС" localSheetId="15">тех!$N$18:$N$21</definedName>
    <definedName name="Произв.ОС">тех!$N$19:$N$22</definedName>
    <definedName name="Произв.Перс" localSheetId="15">тех!$B$18:$B$46</definedName>
    <definedName name="Произв.Перс">тех!$B$19:$B$115</definedName>
    <definedName name="Спецодежда" localSheetId="15">тех!$R$18:$R$53</definedName>
    <definedName name="Спецодежда">тех!$R$19:$R$54</definedName>
    <definedName name="Филиалы" localSheetId="15">тех!$B$5:$B$15</definedName>
    <definedName name="Филиалы">тех!$B$5:$B$16</definedName>
  </definedNames>
  <calcPr calcId="145621"/>
</workbook>
</file>

<file path=xl/calcChain.xml><?xml version="1.0" encoding="utf-8"?>
<calcChain xmlns="http://schemas.openxmlformats.org/spreadsheetml/2006/main">
  <c r="H71" i="10" l="1"/>
  <c r="G71" i="10"/>
  <c r="E12" i="7" l="1"/>
  <c r="E34" i="7"/>
  <c r="K79" i="3" l="1"/>
  <c r="J79" i="3"/>
  <c r="I79" i="3"/>
  <c r="F79" i="3"/>
  <c r="E79" i="3"/>
  <c r="D79" i="3"/>
  <c r="C79" i="3"/>
  <c r="J314" i="13" l="1"/>
  <c r="K78" i="3" l="1"/>
  <c r="F78" i="3"/>
  <c r="E78" i="3"/>
  <c r="D78" i="3"/>
  <c r="F77" i="3"/>
  <c r="E77" i="3"/>
  <c r="H70" i="10" l="1"/>
  <c r="C33" i="9" l="1"/>
  <c r="I294" i="13" l="1"/>
  <c r="C24" i="9" l="1"/>
  <c r="C22" i="9"/>
  <c r="F6" i="9" s="1"/>
  <c r="F7" i="9" s="1"/>
  <c r="C53" i="9" l="1"/>
  <c r="D52" i="10" l="1"/>
  <c r="F57" i="13" l="1"/>
  <c r="F56" i="13"/>
  <c r="F55" i="13"/>
  <c r="F11" i="13"/>
  <c r="F36" i="9"/>
  <c r="F30" i="9"/>
  <c r="G9" i="3" l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80" i="3" l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77" i="3"/>
  <c r="G78" i="3" s="1"/>
  <c r="G79" i="3" s="1"/>
  <c r="H318" i="13"/>
  <c r="I318" i="13" s="1"/>
  <c r="J318" i="13" s="1"/>
  <c r="K318" i="13" s="1"/>
  <c r="L318" i="13" s="1"/>
  <c r="M318" i="13" s="1"/>
  <c r="N318" i="13" s="1"/>
  <c r="O318" i="13" s="1"/>
  <c r="P318" i="13" s="1"/>
  <c r="Q318" i="13" s="1"/>
  <c r="R318" i="13" s="1"/>
  <c r="S318" i="13" s="1"/>
  <c r="T318" i="13" s="1"/>
  <c r="U318" i="13" s="1"/>
  <c r="V318" i="13" s="1"/>
  <c r="W318" i="13" s="1"/>
  <c r="X318" i="13" s="1"/>
  <c r="Y318" i="13" s="1"/>
  <c r="Z318" i="13" s="1"/>
  <c r="AA318" i="13" s="1"/>
  <c r="AB318" i="13" s="1"/>
  <c r="AC318" i="13" s="1"/>
  <c r="AD318" i="13" s="1"/>
  <c r="AE318" i="13" s="1"/>
  <c r="AF318" i="13" s="1"/>
  <c r="AG318" i="13" s="1"/>
  <c r="AH318" i="13" s="1"/>
  <c r="AI318" i="13" s="1"/>
  <c r="AJ318" i="13" s="1"/>
  <c r="AK318" i="13" s="1"/>
  <c r="AL318" i="13" s="1"/>
  <c r="AM318" i="13" s="1"/>
  <c r="AN318" i="13" s="1"/>
  <c r="AO318" i="13" s="1"/>
  <c r="AP318" i="13" s="1"/>
  <c r="AQ318" i="13" s="1"/>
  <c r="AR318" i="13" s="1"/>
  <c r="AS318" i="13" s="1"/>
  <c r="AT318" i="13" s="1"/>
  <c r="AU318" i="13" s="1"/>
  <c r="AV318" i="13" s="1"/>
  <c r="AW318" i="13" s="1"/>
  <c r="AX318" i="13" s="1"/>
  <c r="AY318" i="13" s="1"/>
  <c r="AZ318" i="13" s="1"/>
  <c r="BA318" i="13" s="1"/>
  <c r="BB318" i="13" s="1"/>
  <c r="BC318" i="13" s="1"/>
  <c r="BD318" i="13" s="1"/>
  <c r="BE318" i="13" s="1"/>
  <c r="BF318" i="13" s="1"/>
  <c r="BG318" i="13" s="1"/>
  <c r="BH318" i="13" s="1"/>
  <c r="BI318" i="13" s="1"/>
  <c r="BJ318" i="13" s="1"/>
  <c r="BK318" i="13" s="1"/>
  <c r="BL318" i="13" s="1"/>
  <c r="BM318" i="13" s="1"/>
  <c r="BN318" i="13" s="1"/>
  <c r="H317" i="13"/>
  <c r="I317" i="13" s="1"/>
  <c r="J317" i="13" s="1"/>
  <c r="K317" i="13" s="1"/>
  <c r="L317" i="13" s="1"/>
  <c r="M317" i="13" s="1"/>
  <c r="N317" i="13" s="1"/>
  <c r="O317" i="13" s="1"/>
  <c r="P317" i="13" s="1"/>
  <c r="Q317" i="13" s="1"/>
  <c r="R317" i="13" s="1"/>
  <c r="S317" i="13" s="1"/>
  <c r="T317" i="13" s="1"/>
  <c r="U317" i="13" s="1"/>
  <c r="V317" i="13" s="1"/>
  <c r="W317" i="13" s="1"/>
  <c r="X317" i="13" s="1"/>
  <c r="Y317" i="13" s="1"/>
  <c r="Z317" i="13" s="1"/>
  <c r="AA317" i="13" s="1"/>
  <c r="AB317" i="13" s="1"/>
  <c r="AC317" i="13" s="1"/>
  <c r="AD317" i="13" s="1"/>
  <c r="AE317" i="13" s="1"/>
  <c r="AF317" i="13" s="1"/>
  <c r="AG317" i="13" s="1"/>
  <c r="AH317" i="13" s="1"/>
  <c r="AI317" i="13" s="1"/>
  <c r="AJ317" i="13" s="1"/>
  <c r="AK317" i="13" s="1"/>
  <c r="AL317" i="13" s="1"/>
  <c r="AM317" i="13" s="1"/>
  <c r="AN317" i="13" s="1"/>
  <c r="AO317" i="13" s="1"/>
  <c r="AP317" i="13" s="1"/>
  <c r="AQ317" i="13" s="1"/>
  <c r="AR317" i="13" s="1"/>
  <c r="AS317" i="13" s="1"/>
  <c r="AT317" i="13" s="1"/>
  <c r="AU317" i="13" s="1"/>
  <c r="AV317" i="13" s="1"/>
  <c r="AW317" i="13" s="1"/>
  <c r="AX317" i="13" s="1"/>
  <c r="AY317" i="13" s="1"/>
  <c r="AZ317" i="13" s="1"/>
  <c r="BA317" i="13" s="1"/>
  <c r="BB317" i="13" s="1"/>
  <c r="BC317" i="13" s="1"/>
  <c r="BD317" i="13" s="1"/>
  <c r="BE317" i="13" s="1"/>
  <c r="BF317" i="13" s="1"/>
  <c r="BG317" i="13" s="1"/>
  <c r="BH317" i="13" s="1"/>
  <c r="BI317" i="13" s="1"/>
  <c r="BJ317" i="13" s="1"/>
  <c r="BK317" i="13" s="1"/>
  <c r="BL317" i="13" s="1"/>
  <c r="BM317" i="13" s="1"/>
  <c r="BN317" i="13" s="1"/>
  <c r="H316" i="13"/>
  <c r="I316" i="13" s="1"/>
  <c r="J316" i="13" s="1"/>
  <c r="K316" i="13" s="1"/>
  <c r="L316" i="13" s="1"/>
  <c r="M316" i="13" s="1"/>
  <c r="N316" i="13" s="1"/>
  <c r="O316" i="13" s="1"/>
  <c r="P316" i="13" s="1"/>
  <c r="Q316" i="13" s="1"/>
  <c r="R316" i="13" s="1"/>
  <c r="S316" i="13" s="1"/>
  <c r="T316" i="13" s="1"/>
  <c r="U316" i="13" s="1"/>
  <c r="V316" i="13" s="1"/>
  <c r="W316" i="13" s="1"/>
  <c r="X316" i="13" s="1"/>
  <c r="Y316" i="13" s="1"/>
  <c r="Z316" i="13" s="1"/>
  <c r="AA316" i="13" s="1"/>
  <c r="AB316" i="13" s="1"/>
  <c r="AC316" i="13" s="1"/>
  <c r="AD316" i="13" s="1"/>
  <c r="AE316" i="13" s="1"/>
  <c r="AF316" i="13" s="1"/>
  <c r="AG316" i="13" s="1"/>
  <c r="AH316" i="13" s="1"/>
  <c r="AI316" i="13" s="1"/>
  <c r="AJ316" i="13" s="1"/>
  <c r="AK316" i="13" s="1"/>
  <c r="AL316" i="13" s="1"/>
  <c r="AM316" i="13" s="1"/>
  <c r="AN316" i="13" s="1"/>
  <c r="AO316" i="13" s="1"/>
  <c r="AP316" i="13" s="1"/>
  <c r="AQ316" i="13" s="1"/>
  <c r="AR316" i="13" s="1"/>
  <c r="AS316" i="13" s="1"/>
  <c r="AT316" i="13" s="1"/>
  <c r="AU316" i="13" s="1"/>
  <c r="AV316" i="13" s="1"/>
  <c r="AW316" i="13" s="1"/>
  <c r="AX316" i="13" s="1"/>
  <c r="AY316" i="13" s="1"/>
  <c r="AZ316" i="13" s="1"/>
  <c r="BA316" i="13" s="1"/>
  <c r="BB316" i="13" s="1"/>
  <c r="BC316" i="13" s="1"/>
  <c r="BD316" i="13" s="1"/>
  <c r="BE316" i="13" s="1"/>
  <c r="BF316" i="13" s="1"/>
  <c r="BG316" i="13" s="1"/>
  <c r="BH316" i="13" s="1"/>
  <c r="BI316" i="13" s="1"/>
  <c r="BJ316" i="13" s="1"/>
  <c r="BK316" i="13" s="1"/>
  <c r="BL316" i="13" s="1"/>
  <c r="BM316" i="13" s="1"/>
  <c r="BN316" i="13" s="1"/>
  <c r="H315" i="13"/>
  <c r="I315" i="13" s="1"/>
  <c r="J315" i="13" s="1"/>
  <c r="K315" i="13" s="1"/>
  <c r="L315" i="13" s="1"/>
  <c r="M315" i="13" s="1"/>
  <c r="N315" i="13" s="1"/>
  <c r="O315" i="13" s="1"/>
  <c r="P315" i="13" s="1"/>
  <c r="Q315" i="13" s="1"/>
  <c r="R315" i="13" s="1"/>
  <c r="S315" i="13" s="1"/>
  <c r="T315" i="13" s="1"/>
  <c r="U315" i="13" s="1"/>
  <c r="V315" i="13" s="1"/>
  <c r="W315" i="13" s="1"/>
  <c r="X315" i="13" s="1"/>
  <c r="Y315" i="13" s="1"/>
  <c r="Z315" i="13" s="1"/>
  <c r="AA315" i="13" s="1"/>
  <c r="AB315" i="13" s="1"/>
  <c r="AC315" i="13" s="1"/>
  <c r="AD315" i="13" s="1"/>
  <c r="AE315" i="13" s="1"/>
  <c r="AF315" i="13" s="1"/>
  <c r="AG315" i="13" s="1"/>
  <c r="AH315" i="13" s="1"/>
  <c r="AI315" i="13" s="1"/>
  <c r="AJ315" i="13" s="1"/>
  <c r="AK315" i="13" s="1"/>
  <c r="AL315" i="13" s="1"/>
  <c r="AM315" i="13" s="1"/>
  <c r="AN315" i="13" s="1"/>
  <c r="AO315" i="13" s="1"/>
  <c r="AP315" i="13" s="1"/>
  <c r="AQ315" i="13" s="1"/>
  <c r="AR315" i="13" s="1"/>
  <c r="AS315" i="13" s="1"/>
  <c r="AT315" i="13" s="1"/>
  <c r="AU315" i="13" s="1"/>
  <c r="AV315" i="13" s="1"/>
  <c r="AW315" i="13" s="1"/>
  <c r="AX315" i="13" s="1"/>
  <c r="AY315" i="13" s="1"/>
  <c r="AZ315" i="13" s="1"/>
  <c r="BA315" i="13" s="1"/>
  <c r="BB315" i="13" s="1"/>
  <c r="BC315" i="13" s="1"/>
  <c r="BD315" i="13" s="1"/>
  <c r="BE315" i="13" s="1"/>
  <c r="BF315" i="13" s="1"/>
  <c r="BG315" i="13" s="1"/>
  <c r="BH315" i="13" s="1"/>
  <c r="BI315" i="13" s="1"/>
  <c r="BJ315" i="13" s="1"/>
  <c r="BK315" i="13" s="1"/>
  <c r="BL315" i="13" s="1"/>
  <c r="BM315" i="13" s="1"/>
  <c r="BN315" i="13" s="1"/>
  <c r="H314" i="13"/>
  <c r="L314" i="13" s="1"/>
  <c r="M314" i="13" s="1"/>
  <c r="N314" i="13" s="1"/>
  <c r="O314" i="13" s="1"/>
  <c r="P314" i="13" s="1"/>
  <c r="R314" i="13" s="1"/>
  <c r="T314" i="13" s="1"/>
  <c r="U314" i="13" s="1"/>
  <c r="V314" i="13" s="1"/>
  <c r="W314" i="13" s="1"/>
  <c r="X314" i="13" s="1"/>
  <c r="Y314" i="13" s="1"/>
  <c r="Z314" i="13" s="1"/>
  <c r="AA314" i="13" s="1"/>
  <c r="AB314" i="13" s="1"/>
  <c r="AC314" i="13" s="1"/>
  <c r="AD314" i="13" s="1"/>
  <c r="AE314" i="13" s="1"/>
  <c r="AF314" i="13" s="1"/>
  <c r="AG314" i="13" s="1"/>
  <c r="AH314" i="13" s="1"/>
  <c r="AI314" i="13" s="1"/>
  <c r="AJ314" i="13" s="1"/>
  <c r="AK314" i="13" s="1"/>
  <c r="AL314" i="13" s="1"/>
  <c r="AM314" i="13" s="1"/>
  <c r="AN314" i="13" s="1"/>
  <c r="AO314" i="13" s="1"/>
  <c r="AP314" i="13" s="1"/>
  <c r="AQ314" i="13" s="1"/>
  <c r="AR314" i="13" s="1"/>
  <c r="AS314" i="13" s="1"/>
  <c r="AT314" i="13" s="1"/>
  <c r="AU314" i="13" s="1"/>
  <c r="AV314" i="13" s="1"/>
  <c r="AW314" i="13" s="1"/>
  <c r="AX314" i="13" s="1"/>
  <c r="AY314" i="13" s="1"/>
  <c r="AZ314" i="13" s="1"/>
  <c r="BA314" i="13" s="1"/>
  <c r="BB314" i="13" s="1"/>
  <c r="BC314" i="13" s="1"/>
  <c r="BD314" i="13" s="1"/>
  <c r="BE314" i="13" s="1"/>
  <c r="BF314" i="13" s="1"/>
  <c r="BG314" i="13" s="1"/>
  <c r="BH314" i="13" s="1"/>
  <c r="BI314" i="13" s="1"/>
  <c r="BJ314" i="13" s="1"/>
  <c r="BK314" i="13" s="1"/>
  <c r="BL314" i="13" s="1"/>
  <c r="BM314" i="13" s="1"/>
  <c r="BN314" i="13" s="1"/>
  <c r="H313" i="13"/>
  <c r="I313" i="13" s="1"/>
  <c r="J313" i="13" s="1"/>
  <c r="K313" i="13" s="1"/>
  <c r="L313" i="13" s="1"/>
  <c r="M313" i="13" s="1"/>
  <c r="N313" i="13" s="1"/>
  <c r="O313" i="13" s="1"/>
  <c r="P313" i="13" s="1"/>
  <c r="Q313" i="13" s="1"/>
  <c r="R313" i="13" s="1"/>
  <c r="S313" i="13" s="1"/>
  <c r="T313" i="13" s="1"/>
  <c r="U313" i="13" s="1"/>
  <c r="V313" i="13" s="1"/>
  <c r="W313" i="13" s="1"/>
  <c r="X313" i="13" s="1"/>
  <c r="Y313" i="13" s="1"/>
  <c r="Z313" i="13" s="1"/>
  <c r="AA313" i="13" s="1"/>
  <c r="AB313" i="13" s="1"/>
  <c r="AC313" i="13" s="1"/>
  <c r="AD313" i="13" s="1"/>
  <c r="AE313" i="13" s="1"/>
  <c r="AF313" i="13" s="1"/>
  <c r="AG313" i="13" s="1"/>
  <c r="AH313" i="13" s="1"/>
  <c r="AI313" i="13" s="1"/>
  <c r="AJ313" i="13" s="1"/>
  <c r="AK313" i="13" s="1"/>
  <c r="AL313" i="13" s="1"/>
  <c r="AM313" i="13" s="1"/>
  <c r="AN313" i="13" s="1"/>
  <c r="AO313" i="13" s="1"/>
  <c r="AP313" i="13" s="1"/>
  <c r="AQ313" i="13" s="1"/>
  <c r="AR313" i="13" s="1"/>
  <c r="AS313" i="13" s="1"/>
  <c r="AT313" i="13" s="1"/>
  <c r="AU313" i="13" s="1"/>
  <c r="AV313" i="13" s="1"/>
  <c r="AW313" i="13" s="1"/>
  <c r="AX313" i="13" s="1"/>
  <c r="AY313" i="13" s="1"/>
  <c r="AZ313" i="13" s="1"/>
  <c r="BA313" i="13" s="1"/>
  <c r="BB313" i="13" s="1"/>
  <c r="BC313" i="13" s="1"/>
  <c r="BD313" i="13" s="1"/>
  <c r="BE313" i="13" s="1"/>
  <c r="BF313" i="13" s="1"/>
  <c r="BG313" i="13" s="1"/>
  <c r="BH313" i="13" s="1"/>
  <c r="BI313" i="13" s="1"/>
  <c r="BJ313" i="13" s="1"/>
  <c r="BK313" i="13" s="1"/>
  <c r="BL313" i="13" s="1"/>
  <c r="BM313" i="13" s="1"/>
  <c r="BN313" i="13" s="1"/>
  <c r="H312" i="13"/>
  <c r="I312" i="13" s="1"/>
  <c r="J312" i="13" s="1"/>
  <c r="K312" i="13" s="1"/>
  <c r="L312" i="13" s="1"/>
  <c r="M312" i="13" s="1"/>
  <c r="N312" i="13" s="1"/>
  <c r="O312" i="13" s="1"/>
  <c r="P312" i="13" s="1"/>
  <c r="Q312" i="13" s="1"/>
  <c r="R312" i="13" s="1"/>
  <c r="S312" i="13" s="1"/>
  <c r="T312" i="13" s="1"/>
  <c r="U312" i="13" s="1"/>
  <c r="V312" i="13" s="1"/>
  <c r="W312" i="13" s="1"/>
  <c r="X312" i="13" s="1"/>
  <c r="Y312" i="13" s="1"/>
  <c r="Z312" i="13" s="1"/>
  <c r="AA312" i="13" s="1"/>
  <c r="AB312" i="13" s="1"/>
  <c r="AC312" i="13" s="1"/>
  <c r="AD312" i="13" s="1"/>
  <c r="AE312" i="13" s="1"/>
  <c r="AF312" i="13" s="1"/>
  <c r="AG312" i="13" s="1"/>
  <c r="AH312" i="13" s="1"/>
  <c r="AI312" i="13" s="1"/>
  <c r="AJ312" i="13" s="1"/>
  <c r="AK312" i="13" s="1"/>
  <c r="AL312" i="13" s="1"/>
  <c r="AM312" i="13" s="1"/>
  <c r="AN312" i="13" s="1"/>
  <c r="AO312" i="13" s="1"/>
  <c r="AP312" i="13" s="1"/>
  <c r="AQ312" i="13" s="1"/>
  <c r="AR312" i="13" s="1"/>
  <c r="AS312" i="13" s="1"/>
  <c r="AT312" i="13" s="1"/>
  <c r="AU312" i="13" s="1"/>
  <c r="AV312" i="13" s="1"/>
  <c r="AW312" i="13" s="1"/>
  <c r="AX312" i="13" s="1"/>
  <c r="AY312" i="13" s="1"/>
  <c r="AZ312" i="13" s="1"/>
  <c r="BA312" i="13" s="1"/>
  <c r="BB312" i="13" s="1"/>
  <c r="BC312" i="13" s="1"/>
  <c r="BD312" i="13" s="1"/>
  <c r="BE312" i="13" s="1"/>
  <c r="BF312" i="13" s="1"/>
  <c r="BG312" i="13" s="1"/>
  <c r="BH312" i="13" s="1"/>
  <c r="BI312" i="13" s="1"/>
  <c r="BJ312" i="13" s="1"/>
  <c r="BK312" i="13" s="1"/>
  <c r="BL312" i="13" s="1"/>
  <c r="BM312" i="13" s="1"/>
  <c r="BN312" i="13" s="1"/>
  <c r="I284" i="13"/>
  <c r="J284" i="13" s="1"/>
  <c r="K284" i="13" s="1"/>
  <c r="L284" i="13" s="1"/>
  <c r="M284" i="13" s="1"/>
  <c r="N284" i="13" s="1"/>
  <c r="O284" i="13" s="1"/>
  <c r="P284" i="13" s="1"/>
  <c r="Q284" i="13" s="1"/>
  <c r="R284" i="13" s="1"/>
  <c r="S284" i="13" s="1"/>
  <c r="T284" i="13" s="1"/>
  <c r="U284" i="13" s="1"/>
  <c r="V284" i="13" s="1"/>
  <c r="W284" i="13" s="1"/>
  <c r="X284" i="13" s="1"/>
  <c r="Y284" i="13" s="1"/>
  <c r="Z284" i="13" s="1"/>
  <c r="AA284" i="13" s="1"/>
  <c r="AB284" i="13" s="1"/>
  <c r="AC284" i="13" s="1"/>
  <c r="AD284" i="13" s="1"/>
  <c r="AE284" i="13" s="1"/>
  <c r="AF284" i="13" s="1"/>
  <c r="AG284" i="13" s="1"/>
  <c r="AH284" i="13" s="1"/>
  <c r="AI284" i="13" s="1"/>
  <c r="AJ284" i="13" s="1"/>
  <c r="AK284" i="13" s="1"/>
  <c r="AL284" i="13" s="1"/>
  <c r="AM284" i="13" s="1"/>
  <c r="AN284" i="13" s="1"/>
  <c r="AO284" i="13" s="1"/>
  <c r="AP284" i="13" s="1"/>
  <c r="AQ284" i="13" s="1"/>
  <c r="AR284" i="13" s="1"/>
  <c r="AS284" i="13" s="1"/>
  <c r="AT284" i="13" s="1"/>
  <c r="AU284" i="13" s="1"/>
  <c r="AV284" i="13" s="1"/>
  <c r="AW284" i="13" s="1"/>
  <c r="AX284" i="13" s="1"/>
  <c r="AY284" i="13" s="1"/>
  <c r="AZ284" i="13" s="1"/>
  <c r="BA284" i="13" s="1"/>
  <c r="BB284" i="13" s="1"/>
  <c r="BC284" i="13" s="1"/>
  <c r="BD284" i="13" s="1"/>
  <c r="BE284" i="13" s="1"/>
  <c r="BF284" i="13" s="1"/>
  <c r="BG284" i="13" s="1"/>
  <c r="BH284" i="13" s="1"/>
  <c r="BI284" i="13" s="1"/>
  <c r="BJ284" i="13" s="1"/>
  <c r="BK284" i="13" s="1"/>
  <c r="BL284" i="13" s="1"/>
  <c r="BM284" i="13" s="1"/>
  <c r="BN284" i="13" s="1"/>
  <c r="I283" i="13"/>
  <c r="J283" i="13" s="1"/>
  <c r="K283" i="13" s="1"/>
  <c r="L283" i="13" s="1"/>
  <c r="M283" i="13" s="1"/>
  <c r="N283" i="13" s="1"/>
  <c r="O283" i="13" s="1"/>
  <c r="P283" i="13" s="1"/>
  <c r="Q283" i="13" s="1"/>
  <c r="R283" i="13" s="1"/>
  <c r="S283" i="13" s="1"/>
  <c r="T283" i="13" s="1"/>
  <c r="U283" i="13" s="1"/>
  <c r="V283" i="13" s="1"/>
  <c r="W283" i="13" s="1"/>
  <c r="X283" i="13" s="1"/>
  <c r="Y283" i="13" s="1"/>
  <c r="Z283" i="13" s="1"/>
  <c r="AA283" i="13" s="1"/>
  <c r="AB283" i="13" s="1"/>
  <c r="AC283" i="13" s="1"/>
  <c r="AD283" i="13" s="1"/>
  <c r="AE283" i="13" s="1"/>
  <c r="AF283" i="13" s="1"/>
  <c r="AG283" i="13" s="1"/>
  <c r="AH283" i="13" s="1"/>
  <c r="AI283" i="13" s="1"/>
  <c r="AJ283" i="13" s="1"/>
  <c r="AK283" i="13" s="1"/>
  <c r="AL283" i="13" s="1"/>
  <c r="AM283" i="13" s="1"/>
  <c r="AN283" i="13" s="1"/>
  <c r="AO283" i="13" s="1"/>
  <c r="AP283" i="13" s="1"/>
  <c r="AQ283" i="13" s="1"/>
  <c r="AR283" i="13" s="1"/>
  <c r="AS283" i="13" s="1"/>
  <c r="AT283" i="13" s="1"/>
  <c r="AU283" i="13" s="1"/>
  <c r="AV283" i="13" s="1"/>
  <c r="AW283" i="13" s="1"/>
  <c r="AX283" i="13" s="1"/>
  <c r="AY283" i="13" s="1"/>
  <c r="AZ283" i="13" s="1"/>
  <c r="BA283" i="13" s="1"/>
  <c r="BB283" i="13" s="1"/>
  <c r="BC283" i="13" s="1"/>
  <c r="BD283" i="13" s="1"/>
  <c r="BE283" i="13" s="1"/>
  <c r="BF283" i="13" s="1"/>
  <c r="BG283" i="13" s="1"/>
  <c r="BH283" i="13" s="1"/>
  <c r="BI283" i="13" s="1"/>
  <c r="BJ283" i="13" s="1"/>
  <c r="BK283" i="13" s="1"/>
  <c r="BL283" i="13" s="1"/>
  <c r="BM283" i="13" s="1"/>
  <c r="BN283" i="13" s="1"/>
  <c r="H282" i="13"/>
  <c r="I282" i="13" s="1"/>
  <c r="J282" i="13" s="1"/>
  <c r="K282" i="13" s="1"/>
  <c r="L282" i="13" s="1"/>
  <c r="M282" i="13" s="1"/>
  <c r="N282" i="13" s="1"/>
  <c r="O282" i="13" s="1"/>
  <c r="P282" i="13" s="1"/>
  <c r="Q282" i="13" s="1"/>
  <c r="R282" i="13" s="1"/>
  <c r="S282" i="13" s="1"/>
  <c r="T282" i="13" s="1"/>
  <c r="U282" i="13" s="1"/>
  <c r="V282" i="13" s="1"/>
  <c r="W282" i="13" s="1"/>
  <c r="X282" i="13" s="1"/>
  <c r="Y282" i="13" s="1"/>
  <c r="Z282" i="13" s="1"/>
  <c r="AA282" i="13" s="1"/>
  <c r="AB282" i="13" s="1"/>
  <c r="AC282" i="13" s="1"/>
  <c r="AD282" i="13" s="1"/>
  <c r="AE282" i="13" s="1"/>
  <c r="AF282" i="13" s="1"/>
  <c r="AG282" i="13" s="1"/>
  <c r="AH282" i="13" s="1"/>
  <c r="AI282" i="13" s="1"/>
  <c r="AJ282" i="13" s="1"/>
  <c r="AK282" i="13" s="1"/>
  <c r="AL282" i="13" s="1"/>
  <c r="AM282" i="13" s="1"/>
  <c r="AN282" i="13" s="1"/>
  <c r="AO282" i="13" s="1"/>
  <c r="AP282" i="13" s="1"/>
  <c r="AQ282" i="13" s="1"/>
  <c r="AR282" i="13" s="1"/>
  <c r="AS282" i="13" s="1"/>
  <c r="AT282" i="13" s="1"/>
  <c r="AU282" i="13" s="1"/>
  <c r="AV282" i="13" s="1"/>
  <c r="AW282" i="13" s="1"/>
  <c r="AX282" i="13" s="1"/>
  <c r="AY282" i="13" s="1"/>
  <c r="AZ282" i="13" s="1"/>
  <c r="BA282" i="13" s="1"/>
  <c r="BB282" i="13" s="1"/>
  <c r="BC282" i="13" s="1"/>
  <c r="BD282" i="13" s="1"/>
  <c r="BE282" i="13" s="1"/>
  <c r="BF282" i="13" s="1"/>
  <c r="BG282" i="13" s="1"/>
  <c r="BH282" i="13" s="1"/>
  <c r="BI282" i="13" s="1"/>
  <c r="BJ282" i="13" s="1"/>
  <c r="BK282" i="13" s="1"/>
  <c r="BL282" i="13" s="1"/>
  <c r="BM282" i="13" s="1"/>
  <c r="BN282" i="13" s="1"/>
  <c r="H280" i="13"/>
  <c r="I280" i="13" s="1"/>
  <c r="J280" i="13" s="1"/>
  <c r="K280" i="13" s="1"/>
  <c r="L280" i="13" s="1"/>
  <c r="M280" i="13" s="1"/>
  <c r="N280" i="13" s="1"/>
  <c r="O280" i="13" s="1"/>
  <c r="P280" i="13" s="1"/>
  <c r="Q280" i="13" s="1"/>
  <c r="R280" i="13" s="1"/>
  <c r="S280" i="13" s="1"/>
  <c r="T280" i="13" s="1"/>
  <c r="U280" i="13" s="1"/>
  <c r="V280" i="13" s="1"/>
  <c r="W280" i="13" s="1"/>
  <c r="X280" i="13" s="1"/>
  <c r="Y280" i="13" s="1"/>
  <c r="Z280" i="13" s="1"/>
  <c r="AA280" i="13" s="1"/>
  <c r="AB280" i="13" s="1"/>
  <c r="AC280" i="13" s="1"/>
  <c r="AD280" i="13" s="1"/>
  <c r="AE280" i="13" s="1"/>
  <c r="AF280" i="13" s="1"/>
  <c r="AG280" i="13" s="1"/>
  <c r="AH280" i="13" s="1"/>
  <c r="AI280" i="13" s="1"/>
  <c r="AJ280" i="13" s="1"/>
  <c r="AK280" i="13" s="1"/>
  <c r="AL280" i="13" s="1"/>
  <c r="AM280" i="13" s="1"/>
  <c r="AN280" i="13" s="1"/>
  <c r="AO280" i="13" s="1"/>
  <c r="AP280" i="13" s="1"/>
  <c r="AQ280" i="13" s="1"/>
  <c r="AR280" i="13" s="1"/>
  <c r="AS280" i="13" s="1"/>
  <c r="AT280" i="13" s="1"/>
  <c r="AU280" i="13" s="1"/>
  <c r="AV280" i="13" s="1"/>
  <c r="AW280" i="13" s="1"/>
  <c r="AX280" i="13" s="1"/>
  <c r="AY280" i="13" s="1"/>
  <c r="AZ280" i="13" s="1"/>
  <c r="BA280" i="13" s="1"/>
  <c r="BB280" i="13" s="1"/>
  <c r="BC280" i="13" s="1"/>
  <c r="BD280" i="13" s="1"/>
  <c r="BE280" i="13" s="1"/>
  <c r="BF280" i="13" s="1"/>
  <c r="BG280" i="13" s="1"/>
  <c r="BH280" i="13" s="1"/>
  <c r="BI280" i="13" s="1"/>
  <c r="BJ280" i="13" s="1"/>
  <c r="BK280" i="13" s="1"/>
  <c r="BL280" i="13" s="1"/>
  <c r="BM280" i="13" s="1"/>
  <c r="BN280" i="13" s="1"/>
  <c r="H279" i="13"/>
  <c r="I279" i="13" s="1"/>
  <c r="J279" i="13" s="1"/>
  <c r="K279" i="13" s="1"/>
  <c r="L279" i="13" s="1"/>
  <c r="M279" i="13" s="1"/>
  <c r="N279" i="13" s="1"/>
  <c r="O279" i="13" s="1"/>
  <c r="P279" i="13" s="1"/>
  <c r="Q279" i="13" s="1"/>
  <c r="R279" i="13" s="1"/>
  <c r="S279" i="13" s="1"/>
  <c r="T279" i="13" s="1"/>
  <c r="U279" i="13" s="1"/>
  <c r="V279" i="13" s="1"/>
  <c r="W279" i="13" s="1"/>
  <c r="X279" i="13" s="1"/>
  <c r="Y279" i="13" s="1"/>
  <c r="Z279" i="13" s="1"/>
  <c r="AA279" i="13" s="1"/>
  <c r="AB279" i="13" s="1"/>
  <c r="AC279" i="13" s="1"/>
  <c r="AD279" i="13" s="1"/>
  <c r="AE279" i="13" s="1"/>
  <c r="AF279" i="13" s="1"/>
  <c r="AG279" i="13" s="1"/>
  <c r="AH279" i="13" s="1"/>
  <c r="AI279" i="13" s="1"/>
  <c r="AJ279" i="13" s="1"/>
  <c r="AK279" i="13" s="1"/>
  <c r="AL279" i="13" s="1"/>
  <c r="AM279" i="13" s="1"/>
  <c r="AN279" i="13" s="1"/>
  <c r="AO279" i="13" s="1"/>
  <c r="AP279" i="13" s="1"/>
  <c r="AQ279" i="13" s="1"/>
  <c r="AR279" i="13" s="1"/>
  <c r="AS279" i="13" s="1"/>
  <c r="AT279" i="13" s="1"/>
  <c r="AU279" i="13" s="1"/>
  <c r="AV279" i="13" s="1"/>
  <c r="AW279" i="13" s="1"/>
  <c r="AX279" i="13" s="1"/>
  <c r="AY279" i="13" s="1"/>
  <c r="AZ279" i="13" s="1"/>
  <c r="BA279" i="13" s="1"/>
  <c r="BB279" i="13" s="1"/>
  <c r="BC279" i="13" s="1"/>
  <c r="BD279" i="13" s="1"/>
  <c r="BE279" i="13" s="1"/>
  <c r="BF279" i="13" s="1"/>
  <c r="BG279" i="13" s="1"/>
  <c r="BH279" i="13" s="1"/>
  <c r="BI279" i="13" s="1"/>
  <c r="BJ279" i="13" s="1"/>
  <c r="BK279" i="13" s="1"/>
  <c r="BL279" i="13" s="1"/>
  <c r="BM279" i="13" s="1"/>
  <c r="BN279" i="13" s="1"/>
  <c r="H278" i="13"/>
  <c r="I278" i="13" s="1"/>
  <c r="J278" i="13" s="1"/>
  <c r="K278" i="13" s="1"/>
  <c r="L278" i="13" s="1"/>
  <c r="M278" i="13" s="1"/>
  <c r="N278" i="13" s="1"/>
  <c r="O278" i="13" s="1"/>
  <c r="P278" i="13" s="1"/>
  <c r="Q278" i="13" s="1"/>
  <c r="R278" i="13" s="1"/>
  <c r="S278" i="13" s="1"/>
  <c r="T278" i="13" s="1"/>
  <c r="U278" i="13" s="1"/>
  <c r="V278" i="13" s="1"/>
  <c r="W278" i="13" s="1"/>
  <c r="X278" i="13" s="1"/>
  <c r="Y278" i="13" s="1"/>
  <c r="Z278" i="13" s="1"/>
  <c r="AA278" i="13" s="1"/>
  <c r="AB278" i="13" s="1"/>
  <c r="AC278" i="13" s="1"/>
  <c r="AD278" i="13" s="1"/>
  <c r="AE278" i="13" s="1"/>
  <c r="AF278" i="13" s="1"/>
  <c r="AG278" i="13" s="1"/>
  <c r="AH278" i="13" s="1"/>
  <c r="AI278" i="13" s="1"/>
  <c r="AJ278" i="13" s="1"/>
  <c r="AK278" i="13" s="1"/>
  <c r="AL278" i="13" s="1"/>
  <c r="AM278" i="13" s="1"/>
  <c r="AN278" i="13" s="1"/>
  <c r="AO278" i="13" s="1"/>
  <c r="AP278" i="13" s="1"/>
  <c r="AQ278" i="13" s="1"/>
  <c r="AR278" i="13" s="1"/>
  <c r="AS278" i="13" s="1"/>
  <c r="AT278" i="13" s="1"/>
  <c r="AU278" i="13" s="1"/>
  <c r="AV278" i="13" s="1"/>
  <c r="AW278" i="13" s="1"/>
  <c r="AX278" i="13" s="1"/>
  <c r="AY278" i="13" s="1"/>
  <c r="AZ278" i="13" s="1"/>
  <c r="BA278" i="13" s="1"/>
  <c r="BB278" i="13" s="1"/>
  <c r="BC278" i="13" s="1"/>
  <c r="BD278" i="13" s="1"/>
  <c r="BE278" i="13" s="1"/>
  <c r="BF278" i="13" s="1"/>
  <c r="BG278" i="13" s="1"/>
  <c r="BH278" i="13" s="1"/>
  <c r="BI278" i="13" s="1"/>
  <c r="BJ278" i="13" s="1"/>
  <c r="BK278" i="13" s="1"/>
  <c r="BL278" i="13" s="1"/>
  <c r="BM278" i="13" s="1"/>
  <c r="BN278" i="13" s="1"/>
  <c r="H275" i="13"/>
  <c r="I275" i="13" s="1"/>
  <c r="J275" i="13" s="1"/>
  <c r="K275" i="13" s="1"/>
  <c r="L275" i="13" s="1"/>
  <c r="M275" i="13" s="1"/>
  <c r="N275" i="13" s="1"/>
  <c r="O275" i="13" s="1"/>
  <c r="P275" i="13" s="1"/>
  <c r="Q275" i="13" s="1"/>
  <c r="R275" i="13" s="1"/>
  <c r="S275" i="13" s="1"/>
  <c r="T275" i="13" s="1"/>
  <c r="U275" i="13" s="1"/>
  <c r="V275" i="13" s="1"/>
  <c r="W275" i="13" s="1"/>
  <c r="X275" i="13" s="1"/>
  <c r="Y275" i="13" s="1"/>
  <c r="Z275" i="13" s="1"/>
  <c r="AA275" i="13" s="1"/>
  <c r="AB275" i="13" s="1"/>
  <c r="AC275" i="13" s="1"/>
  <c r="AD275" i="13" s="1"/>
  <c r="AE275" i="13" s="1"/>
  <c r="AF275" i="13" s="1"/>
  <c r="AG275" i="13" s="1"/>
  <c r="AH275" i="13" s="1"/>
  <c r="AI275" i="13" s="1"/>
  <c r="AJ275" i="13" s="1"/>
  <c r="AK275" i="13" s="1"/>
  <c r="AL275" i="13" s="1"/>
  <c r="AM275" i="13" s="1"/>
  <c r="AN275" i="13" s="1"/>
  <c r="AO275" i="13" s="1"/>
  <c r="AP275" i="13" s="1"/>
  <c r="AQ275" i="13" s="1"/>
  <c r="AR275" i="13" s="1"/>
  <c r="AS275" i="13" s="1"/>
  <c r="AT275" i="13" s="1"/>
  <c r="AU275" i="13" s="1"/>
  <c r="AV275" i="13" s="1"/>
  <c r="AW275" i="13" s="1"/>
  <c r="AX275" i="13" s="1"/>
  <c r="AY275" i="13" s="1"/>
  <c r="AZ275" i="13" s="1"/>
  <c r="BA275" i="13" s="1"/>
  <c r="BB275" i="13" s="1"/>
  <c r="BC275" i="13" s="1"/>
  <c r="BD275" i="13" s="1"/>
  <c r="BE275" i="13" s="1"/>
  <c r="BF275" i="13" s="1"/>
  <c r="BG275" i="13" s="1"/>
  <c r="BH275" i="13" s="1"/>
  <c r="BI275" i="13" s="1"/>
  <c r="BJ275" i="13" s="1"/>
  <c r="BK275" i="13" s="1"/>
  <c r="BL275" i="13" s="1"/>
  <c r="BM275" i="13" s="1"/>
  <c r="BN275" i="13" s="1"/>
  <c r="H274" i="13"/>
  <c r="I274" i="13" s="1"/>
  <c r="J274" i="13" s="1"/>
  <c r="K274" i="13" s="1"/>
  <c r="L274" i="13" s="1"/>
  <c r="M274" i="13" s="1"/>
  <c r="N274" i="13" s="1"/>
  <c r="O274" i="13" s="1"/>
  <c r="P274" i="13" s="1"/>
  <c r="Q274" i="13" s="1"/>
  <c r="R274" i="13" s="1"/>
  <c r="S274" i="13" s="1"/>
  <c r="T274" i="13" s="1"/>
  <c r="U274" i="13" s="1"/>
  <c r="V274" i="13" s="1"/>
  <c r="W274" i="13" s="1"/>
  <c r="X274" i="13" s="1"/>
  <c r="Y274" i="13" s="1"/>
  <c r="Z274" i="13" s="1"/>
  <c r="AA274" i="13" s="1"/>
  <c r="AB274" i="13" s="1"/>
  <c r="AC274" i="13" s="1"/>
  <c r="AD274" i="13" s="1"/>
  <c r="AE274" i="13" s="1"/>
  <c r="AF274" i="13" s="1"/>
  <c r="AG274" i="13" s="1"/>
  <c r="AH274" i="13" s="1"/>
  <c r="AI274" i="13" s="1"/>
  <c r="AJ274" i="13" s="1"/>
  <c r="AK274" i="13" s="1"/>
  <c r="AL274" i="13" s="1"/>
  <c r="AM274" i="13" s="1"/>
  <c r="AN274" i="13" s="1"/>
  <c r="AO274" i="13" s="1"/>
  <c r="AP274" i="13" s="1"/>
  <c r="AQ274" i="13" s="1"/>
  <c r="AR274" i="13" s="1"/>
  <c r="AS274" i="13" s="1"/>
  <c r="AT274" i="13" s="1"/>
  <c r="AU274" i="13" s="1"/>
  <c r="AV274" i="13" s="1"/>
  <c r="AW274" i="13" s="1"/>
  <c r="AX274" i="13" s="1"/>
  <c r="AY274" i="13" s="1"/>
  <c r="AZ274" i="13" s="1"/>
  <c r="BA274" i="13" s="1"/>
  <c r="BB274" i="13" s="1"/>
  <c r="BC274" i="13" s="1"/>
  <c r="BD274" i="13" s="1"/>
  <c r="BE274" i="13" s="1"/>
  <c r="BF274" i="13" s="1"/>
  <c r="BG274" i="13" s="1"/>
  <c r="BH274" i="13" s="1"/>
  <c r="BI274" i="13" s="1"/>
  <c r="BJ274" i="13" s="1"/>
  <c r="BK274" i="13" s="1"/>
  <c r="BL274" i="13" s="1"/>
  <c r="BM274" i="13" s="1"/>
  <c r="BN274" i="13" s="1"/>
  <c r="H273" i="13"/>
  <c r="I273" i="13" s="1"/>
  <c r="J273" i="13" s="1"/>
  <c r="K273" i="13" s="1"/>
  <c r="L273" i="13" s="1"/>
  <c r="M273" i="13" s="1"/>
  <c r="N273" i="13" s="1"/>
  <c r="O273" i="13" s="1"/>
  <c r="P273" i="13" s="1"/>
  <c r="Q273" i="13" s="1"/>
  <c r="R273" i="13" s="1"/>
  <c r="S273" i="13" s="1"/>
  <c r="T273" i="13" s="1"/>
  <c r="U273" i="13" s="1"/>
  <c r="V273" i="13" s="1"/>
  <c r="W273" i="13" s="1"/>
  <c r="X273" i="13" s="1"/>
  <c r="Y273" i="13" s="1"/>
  <c r="Z273" i="13" s="1"/>
  <c r="AA273" i="13" s="1"/>
  <c r="AB273" i="13" s="1"/>
  <c r="AC273" i="13" s="1"/>
  <c r="AD273" i="13" s="1"/>
  <c r="AE273" i="13" s="1"/>
  <c r="AF273" i="13" s="1"/>
  <c r="AG273" i="13" s="1"/>
  <c r="AH273" i="13" s="1"/>
  <c r="AI273" i="13" s="1"/>
  <c r="AJ273" i="13" s="1"/>
  <c r="AK273" i="13" s="1"/>
  <c r="AL273" i="13" s="1"/>
  <c r="AM273" i="13" s="1"/>
  <c r="AN273" i="13" s="1"/>
  <c r="AO273" i="13" s="1"/>
  <c r="AP273" i="13" s="1"/>
  <c r="AQ273" i="13" s="1"/>
  <c r="AR273" i="13" s="1"/>
  <c r="AS273" i="13" s="1"/>
  <c r="AT273" i="13" s="1"/>
  <c r="AU273" i="13" s="1"/>
  <c r="AV273" i="13" s="1"/>
  <c r="AW273" i="13" s="1"/>
  <c r="AX273" i="13" s="1"/>
  <c r="AY273" i="13" s="1"/>
  <c r="AZ273" i="13" s="1"/>
  <c r="BA273" i="13" s="1"/>
  <c r="BB273" i="13" s="1"/>
  <c r="BC273" i="13" s="1"/>
  <c r="BD273" i="13" s="1"/>
  <c r="BE273" i="13" s="1"/>
  <c r="BF273" i="13" s="1"/>
  <c r="BG273" i="13" s="1"/>
  <c r="BH273" i="13" s="1"/>
  <c r="BI273" i="13" s="1"/>
  <c r="BJ273" i="13" s="1"/>
  <c r="BK273" i="13" s="1"/>
  <c r="BL273" i="13" s="1"/>
  <c r="BM273" i="13" s="1"/>
  <c r="BN273" i="13" s="1"/>
  <c r="H271" i="13"/>
  <c r="I271" i="13" s="1"/>
  <c r="J271" i="13" s="1"/>
  <c r="K271" i="13" s="1"/>
  <c r="L271" i="13" s="1"/>
  <c r="M271" i="13" s="1"/>
  <c r="N271" i="13" s="1"/>
  <c r="O271" i="13" s="1"/>
  <c r="P271" i="13" s="1"/>
  <c r="Q271" i="13" s="1"/>
  <c r="R271" i="13" s="1"/>
  <c r="S271" i="13" s="1"/>
  <c r="T271" i="13" s="1"/>
  <c r="U271" i="13" s="1"/>
  <c r="V271" i="13" s="1"/>
  <c r="W271" i="13" s="1"/>
  <c r="X271" i="13" s="1"/>
  <c r="Y271" i="13" s="1"/>
  <c r="Z271" i="13" s="1"/>
  <c r="AA271" i="13" s="1"/>
  <c r="AB271" i="13" s="1"/>
  <c r="AC271" i="13" s="1"/>
  <c r="AD271" i="13" s="1"/>
  <c r="AE271" i="13" s="1"/>
  <c r="AF271" i="13" s="1"/>
  <c r="AG271" i="13" s="1"/>
  <c r="AH271" i="13" s="1"/>
  <c r="AI271" i="13" s="1"/>
  <c r="AJ271" i="13" s="1"/>
  <c r="AK271" i="13" s="1"/>
  <c r="AL271" i="13" s="1"/>
  <c r="AM271" i="13" s="1"/>
  <c r="AN271" i="13" s="1"/>
  <c r="AO271" i="13" s="1"/>
  <c r="AP271" i="13" s="1"/>
  <c r="AQ271" i="13" s="1"/>
  <c r="AR271" i="13" s="1"/>
  <c r="AS271" i="13" s="1"/>
  <c r="AT271" i="13" s="1"/>
  <c r="AU271" i="13" s="1"/>
  <c r="AV271" i="13" s="1"/>
  <c r="AW271" i="13" s="1"/>
  <c r="AX271" i="13" s="1"/>
  <c r="AY271" i="13" s="1"/>
  <c r="AZ271" i="13" s="1"/>
  <c r="BA271" i="13" s="1"/>
  <c r="BB271" i="13" s="1"/>
  <c r="BC271" i="13" s="1"/>
  <c r="BD271" i="13" s="1"/>
  <c r="BE271" i="13" s="1"/>
  <c r="BF271" i="13" s="1"/>
  <c r="BG271" i="13" s="1"/>
  <c r="BH271" i="13" s="1"/>
  <c r="BI271" i="13" s="1"/>
  <c r="BJ271" i="13" s="1"/>
  <c r="BK271" i="13" s="1"/>
  <c r="BL271" i="13" s="1"/>
  <c r="BM271" i="13" s="1"/>
  <c r="BN271" i="13" s="1"/>
  <c r="H270" i="13"/>
  <c r="I270" i="13" s="1"/>
  <c r="J270" i="13" s="1"/>
  <c r="K270" i="13" s="1"/>
  <c r="L270" i="13" s="1"/>
  <c r="M270" i="13" s="1"/>
  <c r="N270" i="13" s="1"/>
  <c r="O270" i="13" s="1"/>
  <c r="P270" i="13" s="1"/>
  <c r="Q270" i="13" s="1"/>
  <c r="R270" i="13" s="1"/>
  <c r="S270" i="13" s="1"/>
  <c r="T270" i="13" s="1"/>
  <c r="U270" i="13" s="1"/>
  <c r="V270" i="13" s="1"/>
  <c r="W270" i="13" s="1"/>
  <c r="X270" i="13" s="1"/>
  <c r="Y270" i="13" s="1"/>
  <c r="Z270" i="13" s="1"/>
  <c r="AA270" i="13" s="1"/>
  <c r="AB270" i="13" s="1"/>
  <c r="AC270" i="13" s="1"/>
  <c r="AD270" i="13" s="1"/>
  <c r="AE270" i="13" s="1"/>
  <c r="AF270" i="13" s="1"/>
  <c r="AG270" i="13" s="1"/>
  <c r="AH270" i="13" s="1"/>
  <c r="AI270" i="13" s="1"/>
  <c r="AJ270" i="13" s="1"/>
  <c r="AK270" i="13" s="1"/>
  <c r="AL270" i="13" s="1"/>
  <c r="AM270" i="13" s="1"/>
  <c r="AN270" i="13" s="1"/>
  <c r="AO270" i="13" s="1"/>
  <c r="AP270" i="13" s="1"/>
  <c r="AQ270" i="13" s="1"/>
  <c r="AR270" i="13" s="1"/>
  <c r="AS270" i="13" s="1"/>
  <c r="AT270" i="13" s="1"/>
  <c r="AU270" i="13" s="1"/>
  <c r="AV270" i="13" s="1"/>
  <c r="AW270" i="13" s="1"/>
  <c r="AX270" i="13" s="1"/>
  <c r="AY270" i="13" s="1"/>
  <c r="AZ270" i="13" s="1"/>
  <c r="BA270" i="13" s="1"/>
  <c r="BB270" i="13" s="1"/>
  <c r="BC270" i="13" s="1"/>
  <c r="BD270" i="13" s="1"/>
  <c r="BE270" i="13" s="1"/>
  <c r="BF270" i="13" s="1"/>
  <c r="BG270" i="13" s="1"/>
  <c r="BH270" i="13" s="1"/>
  <c r="BI270" i="13" s="1"/>
  <c r="BJ270" i="13" s="1"/>
  <c r="BK270" i="13" s="1"/>
  <c r="BL270" i="13" s="1"/>
  <c r="BM270" i="13" s="1"/>
  <c r="BN270" i="13" s="1"/>
  <c r="H269" i="13"/>
  <c r="I269" i="13" s="1"/>
  <c r="J269" i="13" s="1"/>
  <c r="K269" i="13" s="1"/>
  <c r="L269" i="13" s="1"/>
  <c r="M269" i="13" s="1"/>
  <c r="N269" i="13" s="1"/>
  <c r="O269" i="13" s="1"/>
  <c r="P269" i="13" s="1"/>
  <c r="Q269" i="13" s="1"/>
  <c r="R269" i="13" s="1"/>
  <c r="S269" i="13" s="1"/>
  <c r="T269" i="13" s="1"/>
  <c r="U269" i="13" s="1"/>
  <c r="V269" i="13" s="1"/>
  <c r="W269" i="13" s="1"/>
  <c r="X269" i="13" s="1"/>
  <c r="Y269" i="13" s="1"/>
  <c r="Z269" i="13" s="1"/>
  <c r="AA269" i="13" s="1"/>
  <c r="AB269" i="13" s="1"/>
  <c r="AC269" i="13" s="1"/>
  <c r="AD269" i="13" s="1"/>
  <c r="AE269" i="13" s="1"/>
  <c r="AF269" i="13" s="1"/>
  <c r="AG269" i="13" s="1"/>
  <c r="AH269" i="13" s="1"/>
  <c r="AI269" i="13" s="1"/>
  <c r="AJ269" i="13" s="1"/>
  <c r="AK269" i="13" s="1"/>
  <c r="AL269" i="13" s="1"/>
  <c r="AM269" i="13" s="1"/>
  <c r="AN269" i="13" s="1"/>
  <c r="AO269" i="13" s="1"/>
  <c r="AP269" i="13" s="1"/>
  <c r="AQ269" i="13" s="1"/>
  <c r="AR269" i="13" s="1"/>
  <c r="AS269" i="13" s="1"/>
  <c r="AT269" i="13" s="1"/>
  <c r="AU269" i="13" s="1"/>
  <c r="AV269" i="13" s="1"/>
  <c r="AW269" i="13" s="1"/>
  <c r="AX269" i="13" s="1"/>
  <c r="AY269" i="13" s="1"/>
  <c r="AZ269" i="13" s="1"/>
  <c r="BA269" i="13" s="1"/>
  <c r="BB269" i="13" s="1"/>
  <c r="BC269" i="13" s="1"/>
  <c r="BD269" i="13" s="1"/>
  <c r="BE269" i="13" s="1"/>
  <c r="BF269" i="13" s="1"/>
  <c r="BG269" i="13" s="1"/>
  <c r="BH269" i="13" s="1"/>
  <c r="BI269" i="13" s="1"/>
  <c r="BJ269" i="13" s="1"/>
  <c r="BK269" i="13" s="1"/>
  <c r="BL269" i="13" s="1"/>
  <c r="BM269" i="13" s="1"/>
  <c r="BN269" i="13" s="1"/>
  <c r="H267" i="13"/>
  <c r="I267" i="13" s="1"/>
  <c r="J267" i="13" s="1"/>
  <c r="K267" i="13" s="1"/>
  <c r="L267" i="13" s="1"/>
  <c r="M267" i="13" s="1"/>
  <c r="N267" i="13" s="1"/>
  <c r="O267" i="13" s="1"/>
  <c r="P267" i="13" s="1"/>
  <c r="Q267" i="13" s="1"/>
  <c r="R267" i="13" s="1"/>
  <c r="S267" i="13" s="1"/>
  <c r="T267" i="13" s="1"/>
  <c r="U267" i="13" s="1"/>
  <c r="V267" i="13" s="1"/>
  <c r="W267" i="13" s="1"/>
  <c r="X267" i="13" s="1"/>
  <c r="Y267" i="13" s="1"/>
  <c r="Z267" i="13" s="1"/>
  <c r="AA267" i="13" s="1"/>
  <c r="AB267" i="13" s="1"/>
  <c r="AC267" i="13" s="1"/>
  <c r="AD267" i="13" s="1"/>
  <c r="AE267" i="13" s="1"/>
  <c r="AF267" i="13" s="1"/>
  <c r="AG267" i="13" s="1"/>
  <c r="AH267" i="13" s="1"/>
  <c r="AI267" i="13" s="1"/>
  <c r="AJ267" i="13" s="1"/>
  <c r="AK267" i="13" s="1"/>
  <c r="AL267" i="13" s="1"/>
  <c r="AM267" i="13" s="1"/>
  <c r="AN267" i="13" s="1"/>
  <c r="AO267" i="13" s="1"/>
  <c r="AP267" i="13" s="1"/>
  <c r="AQ267" i="13" s="1"/>
  <c r="AR267" i="13" s="1"/>
  <c r="AS267" i="13" s="1"/>
  <c r="AT267" i="13" s="1"/>
  <c r="AU267" i="13" s="1"/>
  <c r="AV267" i="13" s="1"/>
  <c r="AW267" i="13" s="1"/>
  <c r="AX267" i="13" s="1"/>
  <c r="AY267" i="13" s="1"/>
  <c r="AZ267" i="13" s="1"/>
  <c r="BA267" i="13" s="1"/>
  <c r="BB267" i="13" s="1"/>
  <c r="BC267" i="13" s="1"/>
  <c r="BD267" i="13" s="1"/>
  <c r="BE267" i="13" s="1"/>
  <c r="BF267" i="13" s="1"/>
  <c r="BG267" i="13" s="1"/>
  <c r="BH267" i="13" s="1"/>
  <c r="BI267" i="13" s="1"/>
  <c r="BJ267" i="13" s="1"/>
  <c r="BK267" i="13" s="1"/>
  <c r="BL267" i="13" s="1"/>
  <c r="BM267" i="13" s="1"/>
  <c r="BN267" i="13" s="1"/>
  <c r="H266" i="13"/>
  <c r="I266" i="13" s="1"/>
  <c r="J266" i="13" s="1"/>
  <c r="K266" i="13" s="1"/>
  <c r="L266" i="13" s="1"/>
  <c r="M266" i="13" s="1"/>
  <c r="N266" i="13" s="1"/>
  <c r="O266" i="13" s="1"/>
  <c r="P266" i="13" s="1"/>
  <c r="Q266" i="13" s="1"/>
  <c r="R266" i="13" s="1"/>
  <c r="S266" i="13" s="1"/>
  <c r="T266" i="13" s="1"/>
  <c r="U266" i="13" s="1"/>
  <c r="V266" i="13" s="1"/>
  <c r="W266" i="13" s="1"/>
  <c r="X266" i="13" s="1"/>
  <c r="Y266" i="13" s="1"/>
  <c r="Z266" i="13" s="1"/>
  <c r="AA266" i="13" s="1"/>
  <c r="AB266" i="13" s="1"/>
  <c r="AC266" i="13" s="1"/>
  <c r="AD266" i="13" s="1"/>
  <c r="AE266" i="13" s="1"/>
  <c r="AF266" i="13" s="1"/>
  <c r="AG266" i="13" s="1"/>
  <c r="AH266" i="13" s="1"/>
  <c r="AI266" i="13" s="1"/>
  <c r="AJ266" i="13" s="1"/>
  <c r="AK266" i="13" s="1"/>
  <c r="AL266" i="13" s="1"/>
  <c r="AM266" i="13" s="1"/>
  <c r="AN266" i="13" s="1"/>
  <c r="AO266" i="13" s="1"/>
  <c r="AP266" i="13" s="1"/>
  <c r="AQ266" i="13" s="1"/>
  <c r="AR266" i="13" s="1"/>
  <c r="AS266" i="13" s="1"/>
  <c r="AT266" i="13" s="1"/>
  <c r="AU266" i="13" s="1"/>
  <c r="AV266" i="13" s="1"/>
  <c r="AW266" i="13" s="1"/>
  <c r="AX266" i="13" s="1"/>
  <c r="AY266" i="13" s="1"/>
  <c r="AZ266" i="13" s="1"/>
  <c r="BA266" i="13" s="1"/>
  <c r="BB266" i="13" s="1"/>
  <c r="BC266" i="13" s="1"/>
  <c r="BD266" i="13" s="1"/>
  <c r="BE266" i="13" s="1"/>
  <c r="BF266" i="13" s="1"/>
  <c r="BG266" i="13" s="1"/>
  <c r="BH266" i="13" s="1"/>
  <c r="BI266" i="13" s="1"/>
  <c r="BJ266" i="13" s="1"/>
  <c r="BK266" i="13" s="1"/>
  <c r="BL266" i="13" s="1"/>
  <c r="BM266" i="13" s="1"/>
  <c r="BN266" i="13" s="1"/>
  <c r="H265" i="13"/>
  <c r="I265" i="13" s="1"/>
  <c r="J265" i="13" s="1"/>
  <c r="K265" i="13" s="1"/>
  <c r="L265" i="13" s="1"/>
  <c r="M265" i="13" s="1"/>
  <c r="N265" i="13" s="1"/>
  <c r="O265" i="13" s="1"/>
  <c r="P265" i="13" s="1"/>
  <c r="Q265" i="13" s="1"/>
  <c r="R265" i="13" s="1"/>
  <c r="S265" i="13" s="1"/>
  <c r="T265" i="13" s="1"/>
  <c r="U265" i="13" s="1"/>
  <c r="V265" i="13" s="1"/>
  <c r="W265" i="13" s="1"/>
  <c r="X265" i="13" s="1"/>
  <c r="Y265" i="13" s="1"/>
  <c r="Z265" i="13" s="1"/>
  <c r="AA265" i="13" s="1"/>
  <c r="AB265" i="13" s="1"/>
  <c r="AC265" i="13" s="1"/>
  <c r="AD265" i="13" s="1"/>
  <c r="AE265" i="13" s="1"/>
  <c r="AF265" i="13" s="1"/>
  <c r="AG265" i="13" s="1"/>
  <c r="AH265" i="13" s="1"/>
  <c r="AI265" i="13" s="1"/>
  <c r="AJ265" i="13" s="1"/>
  <c r="AK265" i="13" s="1"/>
  <c r="AL265" i="13" s="1"/>
  <c r="AM265" i="13" s="1"/>
  <c r="AN265" i="13" s="1"/>
  <c r="AO265" i="13" s="1"/>
  <c r="AP265" i="13" s="1"/>
  <c r="AQ265" i="13" s="1"/>
  <c r="AR265" i="13" s="1"/>
  <c r="AS265" i="13" s="1"/>
  <c r="AT265" i="13" s="1"/>
  <c r="AU265" i="13" s="1"/>
  <c r="AV265" i="13" s="1"/>
  <c r="AW265" i="13" s="1"/>
  <c r="AX265" i="13" s="1"/>
  <c r="AY265" i="13" s="1"/>
  <c r="AZ265" i="13" s="1"/>
  <c r="BA265" i="13" s="1"/>
  <c r="BB265" i="13" s="1"/>
  <c r="BC265" i="13" s="1"/>
  <c r="BD265" i="13" s="1"/>
  <c r="BE265" i="13" s="1"/>
  <c r="BF265" i="13" s="1"/>
  <c r="BG265" i="13" s="1"/>
  <c r="BH265" i="13" s="1"/>
  <c r="BI265" i="13" s="1"/>
  <c r="BJ265" i="13" s="1"/>
  <c r="BK265" i="13" s="1"/>
  <c r="BL265" i="13" s="1"/>
  <c r="BM265" i="13" s="1"/>
  <c r="BN265" i="13" s="1"/>
  <c r="H263" i="13"/>
  <c r="I263" i="13" s="1"/>
  <c r="J263" i="13" s="1"/>
  <c r="K263" i="13" s="1"/>
  <c r="L263" i="13" s="1"/>
  <c r="M263" i="13" s="1"/>
  <c r="N263" i="13" s="1"/>
  <c r="O263" i="13" s="1"/>
  <c r="P263" i="13" s="1"/>
  <c r="Q263" i="13" s="1"/>
  <c r="R263" i="13" s="1"/>
  <c r="S263" i="13" s="1"/>
  <c r="T263" i="13" s="1"/>
  <c r="U263" i="13" s="1"/>
  <c r="V263" i="13" s="1"/>
  <c r="W263" i="13" s="1"/>
  <c r="X263" i="13" s="1"/>
  <c r="Y263" i="13" s="1"/>
  <c r="Z263" i="13" s="1"/>
  <c r="AA263" i="13" s="1"/>
  <c r="AB263" i="13" s="1"/>
  <c r="AC263" i="13" s="1"/>
  <c r="AD263" i="13" s="1"/>
  <c r="AE263" i="13" s="1"/>
  <c r="AF263" i="13" s="1"/>
  <c r="AG263" i="13" s="1"/>
  <c r="AH263" i="13" s="1"/>
  <c r="AI263" i="13" s="1"/>
  <c r="AJ263" i="13" s="1"/>
  <c r="AK263" i="13" s="1"/>
  <c r="AL263" i="13" s="1"/>
  <c r="AM263" i="13" s="1"/>
  <c r="AN263" i="13" s="1"/>
  <c r="AO263" i="13" s="1"/>
  <c r="AP263" i="13" s="1"/>
  <c r="AQ263" i="13" s="1"/>
  <c r="AR263" i="13" s="1"/>
  <c r="AS263" i="13" s="1"/>
  <c r="AT263" i="13" s="1"/>
  <c r="AU263" i="13" s="1"/>
  <c r="AV263" i="13" s="1"/>
  <c r="AW263" i="13" s="1"/>
  <c r="AX263" i="13" s="1"/>
  <c r="AY263" i="13" s="1"/>
  <c r="AZ263" i="13" s="1"/>
  <c r="BA263" i="13" s="1"/>
  <c r="BB263" i="13" s="1"/>
  <c r="BC263" i="13" s="1"/>
  <c r="BD263" i="13" s="1"/>
  <c r="BE263" i="13" s="1"/>
  <c r="BF263" i="13" s="1"/>
  <c r="BG263" i="13" s="1"/>
  <c r="BH263" i="13" s="1"/>
  <c r="BI263" i="13" s="1"/>
  <c r="BJ263" i="13" s="1"/>
  <c r="BK263" i="13" s="1"/>
  <c r="BL263" i="13" s="1"/>
  <c r="BM263" i="13" s="1"/>
  <c r="BN263" i="13" s="1"/>
  <c r="H262" i="13"/>
  <c r="I262" i="13" s="1"/>
  <c r="J262" i="13" s="1"/>
  <c r="K262" i="13" s="1"/>
  <c r="L262" i="13" s="1"/>
  <c r="M262" i="13" s="1"/>
  <c r="N262" i="13" s="1"/>
  <c r="O262" i="13" s="1"/>
  <c r="P262" i="13" s="1"/>
  <c r="Q262" i="13" s="1"/>
  <c r="R262" i="13" s="1"/>
  <c r="S262" i="13" s="1"/>
  <c r="T262" i="13" s="1"/>
  <c r="U262" i="13" s="1"/>
  <c r="V262" i="13" s="1"/>
  <c r="W262" i="13" s="1"/>
  <c r="X262" i="13" s="1"/>
  <c r="Y262" i="13" s="1"/>
  <c r="Z262" i="13" s="1"/>
  <c r="AA262" i="13" s="1"/>
  <c r="AB262" i="13" s="1"/>
  <c r="AC262" i="13" s="1"/>
  <c r="AD262" i="13" s="1"/>
  <c r="AE262" i="13" s="1"/>
  <c r="AF262" i="13" s="1"/>
  <c r="AG262" i="13" s="1"/>
  <c r="AH262" i="13" s="1"/>
  <c r="AI262" i="13" s="1"/>
  <c r="AJ262" i="13" s="1"/>
  <c r="AK262" i="13" s="1"/>
  <c r="AL262" i="13" s="1"/>
  <c r="AM262" i="13" s="1"/>
  <c r="AN262" i="13" s="1"/>
  <c r="AO262" i="13" s="1"/>
  <c r="AP262" i="13" s="1"/>
  <c r="AQ262" i="13" s="1"/>
  <c r="AR262" i="13" s="1"/>
  <c r="AS262" i="13" s="1"/>
  <c r="AT262" i="13" s="1"/>
  <c r="AU262" i="13" s="1"/>
  <c r="AV262" i="13" s="1"/>
  <c r="AW262" i="13" s="1"/>
  <c r="AX262" i="13" s="1"/>
  <c r="AY262" i="13" s="1"/>
  <c r="AZ262" i="13" s="1"/>
  <c r="BA262" i="13" s="1"/>
  <c r="BB262" i="13" s="1"/>
  <c r="BC262" i="13" s="1"/>
  <c r="BD262" i="13" s="1"/>
  <c r="BE262" i="13" s="1"/>
  <c r="BF262" i="13" s="1"/>
  <c r="BG262" i="13" s="1"/>
  <c r="BH262" i="13" s="1"/>
  <c r="BI262" i="13" s="1"/>
  <c r="BJ262" i="13" s="1"/>
  <c r="BK262" i="13" s="1"/>
  <c r="BL262" i="13" s="1"/>
  <c r="BM262" i="13" s="1"/>
  <c r="BN262" i="13" s="1"/>
  <c r="H261" i="13"/>
  <c r="I261" i="13" s="1"/>
  <c r="J261" i="13" s="1"/>
  <c r="K261" i="13" s="1"/>
  <c r="L261" i="13" s="1"/>
  <c r="M261" i="13" s="1"/>
  <c r="N261" i="13" s="1"/>
  <c r="O261" i="13" s="1"/>
  <c r="P261" i="13" s="1"/>
  <c r="Q261" i="13" s="1"/>
  <c r="R261" i="13" s="1"/>
  <c r="S261" i="13" s="1"/>
  <c r="T261" i="13" s="1"/>
  <c r="U261" i="13" s="1"/>
  <c r="V261" i="13" s="1"/>
  <c r="W261" i="13" s="1"/>
  <c r="X261" i="13" s="1"/>
  <c r="Y261" i="13" s="1"/>
  <c r="Z261" i="13" s="1"/>
  <c r="AA261" i="13" s="1"/>
  <c r="AB261" i="13" s="1"/>
  <c r="AC261" i="13" s="1"/>
  <c r="AD261" i="13" s="1"/>
  <c r="AE261" i="13" s="1"/>
  <c r="AF261" i="13" s="1"/>
  <c r="AG261" i="13" s="1"/>
  <c r="AH261" i="13" s="1"/>
  <c r="AI261" i="13" s="1"/>
  <c r="AJ261" i="13" s="1"/>
  <c r="AK261" i="13" s="1"/>
  <c r="AL261" i="13" s="1"/>
  <c r="AM261" i="13" s="1"/>
  <c r="AN261" i="13" s="1"/>
  <c r="AO261" i="13" s="1"/>
  <c r="AP261" i="13" s="1"/>
  <c r="AQ261" i="13" s="1"/>
  <c r="AR261" i="13" s="1"/>
  <c r="AS261" i="13" s="1"/>
  <c r="AT261" i="13" s="1"/>
  <c r="AU261" i="13" s="1"/>
  <c r="AV261" i="13" s="1"/>
  <c r="AW261" i="13" s="1"/>
  <c r="AX261" i="13" s="1"/>
  <c r="AY261" i="13" s="1"/>
  <c r="AZ261" i="13" s="1"/>
  <c r="BA261" i="13" s="1"/>
  <c r="BB261" i="13" s="1"/>
  <c r="BC261" i="13" s="1"/>
  <c r="BD261" i="13" s="1"/>
  <c r="BE261" i="13" s="1"/>
  <c r="BF261" i="13" s="1"/>
  <c r="BG261" i="13" s="1"/>
  <c r="BH261" i="13" s="1"/>
  <c r="BI261" i="13" s="1"/>
  <c r="BJ261" i="13" s="1"/>
  <c r="BK261" i="13" s="1"/>
  <c r="BL261" i="13" s="1"/>
  <c r="BM261" i="13" s="1"/>
  <c r="BN261" i="13" s="1"/>
  <c r="H259" i="13"/>
  <c r="I259" i="13" s="1"/>
  <c r="J259" i="13" s="1"/>
  <c r="K259" i="13" s="1"/>
  <c r="L259" i="13" s="1"/>
  <c r="M259" i="13" s="1"/>
  <c r="N259" i="13" s="1"/>
  <c r="O259" i="13" s="1"/>
  <c r="P259" i="13" s="1"/>
  <c r="Q259" i="13" s="1"/>
  <c r="R259" i="13" s="1"/>
  <c r="S259" i="13" s="1"/>
  <c r="T259" i="13" s="1"/>
  <c r="U259" i="13" s="1"/>
  <c r="V259" i="13" s="1"/>
  <c r="W259" i="13" s="1"/>
  <c r="X259" i="13" s="1"/>
  <c r="Y259" i="13" s="1"/>
  <c r="Z259" i="13" s="1"/>
  <c r="AA259" i="13" s="1"/>
  <c r="AB259" i="13" s="1"/>
  <c r="AC259" i="13" s="1"/>
  <c r="AD259" i="13" s="1"/>
  <c r="AE259" i="13" s="1"/>
  <c r="AF259" i="13" s="1"/>
  <c r="AG259" i="13" s="1"/>
  <c r="AH259" i="13" s="1"/>
  <c r="AI259" i="13" s="1"/>
  <c r="AJ259" i="13" s="1"/>
  <c r="AK259" i="13" s="1"/>
  <c r="AL259" i="13" s="1"/>
  <c r="AM259" i="13" s="1"/>
  <c r="AN259" i="13" s="1"/>
  <c r="AO259" i="13" s="1"/>
  <c r="AP259" i="13" s="1"/>
  <c r="AQ259" i="13" s="1"/>
  <c r="AR259" i="13" s="1"/>
  <c r="AS259" i="13" s="1"/>
  <c r="AT259" i="13" s="1"/>
  <c r="AU259" i="13" s="1"/>
  <c r="AV259" i="13" s="1"/>
  <c r="AW259" i="13" s="1"/>
  <c r="AX259" i="13" s="1"/>
  <c r="AY259" i="13" s="1"/>
  <c r="AZ259" i="13" s="1"/>
  <c r="BA259" i="13" s="1"/>
  <c r="BB259" i="13" s="1"/>
  <c r="BC259" i="13" s="1"/>
  <c r="BD259" i="13" s="1"/>
  <c r="BE259" i="13" s="1"/>
  <c r="BF259" i="13" s="1"/>
  <c r="BG259" i="13" s="1"/>
  <c r="BH259" i="13" s="1"/>
  <c r="BI259" i="13" s="1"/>
  <c r="BJ259" i="13" s="1"/>
  <c r="BK259" i="13" s="1"/>
  <c r="BL259" i="13" s="1"/>
  <c r="BM259" i="13" s="1"/>
  <c r="BN259" i="13" s="1"/>
  <c r="H258" i="13"/>
  <c r="I258" i="13" s="1"/>
  <c r="J258" i="13" s="1"/>
  <c r="K258" i="13" s="1"/>
  <c r="L258" i="13" s="1"/>
  <c r="M258" i="13" s="1"/>
  <c r="N258" i="13" s="1"/>
  <c r="O258" i="13" s="1"/>
  <c r="P258" i="13" s="1"/>
  <c r="Q258" i="13" s="1"/>
  <c r="R258" i="13" s="1"/>
  <c r="S258" i="13" s="1"/>
  <c r="T258" i="13" s="1"/>
  <c r="U258" i="13" s="1"/>
  <c r="V258" i="13" s="1"/>
  <c r="W258" i="13" s="1"/>
  <c r="X258" i="13" s="1"/>
  <c r="Y258" i="13" s="1"/>
  <c r="Z258" i="13" s="1"/>
  <c r="AA258" i="13" s="1"/>
  <c r="AB258" i="13" s="1"/>
  <c r="AC258" i="13" s="1"/>
  <c r="AD258" i="13" s="1"/>
  <c r="AE258" i="13" s="1"/>
  <c r="AF258" i="13" s="1"/>
  <c r="AG258" i="13" s="1"/>
  <c r="AH258" i="13" s="1"/>
  <c r="AI258" i="13" s="1"/>
  <c r="AJ258" i="13" s="1"/>
  <c r="AK258" i="13" s="1"/>
  <c r="AL258" i="13" s="1"/>
  <c r="AM258" i="13" s="1"/>
  <c r="AN258" i="13" s="1"/>
  <c r="AO258" i="13" s="1"/>
  <c r="AP258" i="13" s="1"/>
  <c r="AQ258" i="13" s="1"/>
  <c r="AR258" i="13" s="1"/>
  <c r="AS258" i="13" s="1"/>
  <c r="AT258" i="13" s="1"/>
  <c r="AU258" i="13" s="1"/>
  <c r="AV258" i="13" s="1"/>
  <c r="AW258" i="13" s="1"/>
  <c r="AX258" i="13" s="1"/>
  <c r="AY258" i="13" s="1"/>
  <c r="AZ258" i="13" s="1"/>
  <c r="BA258" i="13" s="1"/>
  <c r="BB258" i="13" s="1"/>
  <c r="BC258" i="13" s="1"/>
  <c r="BD258" i="13" s="1"/>
  <c r="BE258" i="13" s="1"/>
  <c r="BF258" i="13" s="1"/>
  <c r="BG258" i="13" s="1"/>
  <c r="BH258" i="13" s="1"/>
  <c r="BI258" i="13" s="1"/>
  <c r="BJ258" i="13" s="1"/>
  <c r="BK258" i="13" s="1"/>
  <c r="BL258" i="13" s="1"/>
  <c r="BM258" i="13" s="1"/>
  <c r="BN258" i="13" s="1"/>
  <c r="H257" i="13"/>
  <c r="I257" i="13" s="1"/>
  <c r="J257" i="13" s="1"/>
  <c r="K257" i="13" s="1"/>
  <c r="L257" i="13" s="1"/>
  <c r="M257" i="13" s="1"/>
  <c r="N257" i="13" s="1"/>
  <c r="O257" i="13" s="1"/>
  <c r="P257" i="13" s="1"/>
  <c r="Q257" i="13" s="1"/>
  <c r="R257" i="13" s="1"/>
  <c r="S257" i="13" s="1"/>
  <c r="T257" i="13" s="1"/>
  <c r="U257" i="13" s="1"/>
  <c r="V257" i="13" s="1"/>
  <c r="W257" i="13" s="1"/>
  <c r="X257" i="13" s="1"/>
  <c r="Y257" i="13" s="1"/>
  <c r="Z257" i="13" s="1"/>
  <c r="AA257" i="13" s="1"/>
  <c r="AB257" i="13" s="1"/>
  <c r="AC257" i="13" s="1"/>
  <c r="AD257" i="13" s="1"/>
  <c r="AE257" i="13" s="1"/>
  <c r="AF257" i="13" s="1"/>
  <c r="AG257" i="13" s="1"/>
  <c r="AH257" i="13" s="1"/>
  <c r="AI257" i="13" s="1"/>
  <c r="AJ257" i="13" s="1"/>
  <c r="AK257" i="13" s="1"/>
  <c r="AL257" i="13" s="1"/>
  <c r="AM257" i="13" s="1"/>
  <c r="AN257" i="13" s="1"/>
  <c r="AO257" i="13" s="1"/>
  <c r="AP257" i="13" s="1"/>
  <c r="AQ257" i="13" s="1"/>
  <c r="AR257" i="13" s="1"/>
  <c r="AS257" i="13" s="1"/>
  <c r="AT257" i="13" s="1"/>
  <c r="AU257" i="13" s="1"/>
  <c r="AV257" i="13" s="1"/>
  <c r="AW257" i="13" s="1"/>
  <c r="AX257" i="13" s="1"/>
  <c r="AY257" i="13" s="1"/>
  <c r="AZ257" i="13" s="1"/>
  <c r="BA257" i="13" s="1"/>
  <c r="BB257" i="13" s="1"/>
  <c r="BC257" i="13" s="1"/>
  <c r="BD257" i="13" s="1"/>
  <c r="BE257" i="13" s="1"/>
  <c r="BF257" i="13" s="1"/>
  <c r="BG257" i="13" s="1"/>
  <c r="BH257" i="13" s="1"/>
  <c r="BI257" i="13" s="1"/>
  <c r="BJ257" i="13" s="1"/>
  <c r="BK257" i="13" s="1"/>
  <c r="BL257" i="13" s="1"/>
  <c r="BM257" i="13" s="1"/>
  <c r="BN257" i="13" s="1"/>
  <c r="H255" i="13"/>
  <c r="I255" i="13" s="1"/>
  <c r="J255" i="13" s="1"/>
  <c r="K255" i="13" s="1"/>
  <c r="L255" i="13" s="1"/>
  <c r="M255" i="13" s="1"/>
  <c r="N255" i="13" s="1"/>
  <c r="O255" i="13" s="1"/>
  <c r="P255" i="13" s="1"/>
  <c r="Q255" i="13" s="1"/>
  <c r="R255" i="13" s="1"/>
  <c r="S255" i="13" s="1"/>
  <c r="T255" i="13" s="1"/>
  <c r="U255" i="13" s="1"/>
  <c r="V255" i="13" s="1"/>
  <c r="W255" i="13" s="1"/>
  <c r="X255" i="13" s="1"/>
  <c r="Y255" i="13" s="1"/>
  <c r="Z255" i="13" s="1"/>
  <c r="AA255" i="13" s="1"/>
  <c r="AB255" i="13" s="1"/>
  <c r="AC255" i="13" s="1"/>
  <c r="AD255" i="13" s="1"/>
  <c r="AE255" i="13" s="1"/>
  <c r="AF255" i="13" s="1"/>
  <c r="AG255" i="13" s="1"/>
  <c r="AH255" i="13" s="1"/>
  <c r="AI255" i="13" s="1"/>
  <c r="AJ255" i="13" s="1"/>
  <c r="AK255" i="13" s="1"/>
  <c r="AL255" i="13" s="1"/>
  <c r="AM255" i="13" s="1"/>
  <c r="AN255" i="13" s="1"/>
  <c r="AO255" i="13" s="1"/>
  <c r="AP255" i="13" s="1"/>
  <c r="AQ255" i="13" s="1"/>
  <c r="AR255" i="13" s="1"/>
  <c r="AS255" i="13" s="1"/>
  <c r="AT255" i="13" s="1"/>
  <c r="AU255" i="13" s="1"/>
  <c r="AV255" i="13" s="1"/>
  <c r="AW255" i="13" s="1"/>
  <c r="AX255" i="13" s="1"/>
  <c r="AY255" i="13" s="1"/>
  <c r="AZ255" i="13" s="1"/>
  <c r="BA255" i="13" s="1"/>
  <c r="BB255" i="13" s="1"/>
  <c r="BC255" i="13" s="1"/>
  <c r="BD255" i="13" s="1"/>
  <c r="BE255" i="13" s="1"/>
  <c r="BF255" i="13" s="1"/>
  <c r="BG255" i="13" s="1"/>
  <c r="BH255" i="13" s="1"/>
  <c r="BI255" i="13" s="1"/>
  <c r="BJ255" i="13" s="1"/>
  <c r="BK255" i="13" s="1"/>
  <c r="BL255" i="13" s="1"/>
  <c r="BM255" i="13" s="1"/>
  <c r="BN255" i="13" s="1"/>
  <c r="H254" i="13"/>
  <c r="I254" i="13" s="1"/>
  <c r="J254" i="13" s="1"/>
  <c r="K254" i="13" s="1"/>
  <c r="L254" i="13" s="1"/>
  <c r="M254" i="13" s="1"/>
  <c r="N254" i="13" s="1"/>
  <c r="O254" i="13" s="1"/>
  <c r="P254" i="13" s="1"/>
  <c r="Q254" i="13" s="1"/>
  <c r="R254" i="13" s="1"/>
  <c r="S254" i="13" s="1"/>
  <c r="T254" i="13" s="1"/>
  <c r="U254" i="13" s="1"/>
  <c r="V254" i="13" s="1"/>
  <c r="W254" i="13" s="1"/>
  <c r="X254" i="13" s="1"/>
  <c r="Y254" i="13" s="1"/>
  <c r="Z254" i="13" s="1"/>
  <c r="AA254" i="13" s="1"/>
  <c r="AB254" i="13" s="1"/>
  <c r="AC254" i="13" s="1"/>
  <c r="AD254" i="13" s="1"/>
  <c r="AE254" i="13" s="1"/>
  <c r="AF254" i="13" s="1"/>
  <c r="AG254" i="13" s="1"/>
  <c r="AH254" i="13" s="1"/>
  <c r="AI254" i="13" s="1"/>
  <c r="AJ254" i="13" s="1"/>
  <c r="AK254" i="13" s="1"/>
  <c r="AL254" i="13" s="1"/>
  <c r="AM254" i="13" s="1"/>
  <c r="AN254" i="13" s="1"/>
  <c r="AO254" i="13" s="1"/>
  <c r="AP254" i="13" s="1"/>
  <c r="AQ254" i="13" s="1"/>
  <c r="AR254" i="13" s="1"/>
  <c r="AS254" i="13" s="1"/>
  <c r="AT254" i="13" s="1"/>
  <c r="AU254" i="13" s="1"/>
  <c r="AV254" i="13" s="1"/>
  <c r="AW254" i="13" s="1"/>
  <c r="AX254" i="13" s="1"/>
  <c r="AY254" i="13" s="1"/>
  <c r="AZ254" i="13" s="1"/>
  <c r="BA254" i="13" s="1"/>
  <c r="BB254" i="13" s="1"/>
  <c r="BC254" i="13" s="1"/>
  <c r="BD254" i="13" s="1"/>
  <c r="BE254" i="13" s="1"/>
  <c r="BF254" i="13" s="1"/>
  <c r="BG254" i="13" s="1"/>
  <c r="BH254" i="13" s="1"/>
  <c r="BI254" i="13" s="1"/>
  <c r="BJ254" i="13" s="1"/>
  <c r="BK254" i="13" s="1"/>
  <c r="BL254" i="13" s="1"/>
  <c r="BM254" i="13" s="1"/>
  <c r="BN254" i="13" s="1"/>
  <c r="H253" i="13"/>
  <c r="I253" i="13" s="1"/>
  <c r="J253" i="13" s="1"/>
  <c r="K253" i="13" s="1"/>
  <c r="L253" i="13" s="1"/>
  <c r="M253" i="13" s="1"/>
  <c r="N253" i="13" s="1"/>
  <c r="O253" i="13" s="1"/>
  <c r="P253" i="13" s="1"/>
  <c r="Q253" i="13" s="1"/>
  <c r="R253" i="13" s="1"/>
  <c r="S253" i="13" s="1"/>
  <c r="T253" i="13" s="1"/>
  <c r="U253" i="13" s="1"/>
  <c r="V253" i="13" s="1"/>
  <c r="W253" i="13" s="1"/>
  <c r="X253" i="13" s="1"/>
  <c r="Y253" i="13" s="1"/>
  <c r="Z253" i="13" s="1"/>
  <c r="AA253" i="13" s="1"/>
  <c r="AB253" i="13" s="1"/>
  <c r="AC253" i="13" s="1"/>
  <c r="AD253" i="13" s="1"/>
  <c r="AE253" i="13" s="1"/>
  <c r="AF253" i="13" s="1"/>
  <c r="AG253" i="13" s="1"/>
  <c r="AH253" i="13" s="1"/>
  <c r="AI253" i="13" s="1"/>
  <c r="AJ253" i="13" s="1"/>
  <c r="AK253" i="13" s="1"/>
  <c r="AL253" i="13" s="1"/>
  <c r="AM253" i="13" s="1"/>
  <c r="AN253" i="13" s="1"/>
  <c r="AO253" i="13" s="1"/>
  <c r="AP253" i="13" s="1"/>
  <c r="AQ253" i="13" s="1"/>
  <c r="AR253" i="13" s="1"/>
  <c r="AS253" i="13" s="1"/>
  <c r="AT253" i="13" s="1"/>
  <c r="AU253" i="13" s="1"/>
  <c r="AV253" i="13" s="1"/>
  <c r="AW253" i="13" s="1"/>
  <c r="AX253" i="13" s="1"/>
  <c r="AY253" i="13" s="1"/>
  <c r="AZ253" i="13" s="1"/>
  <c r="BA253" i="13" s="1"/>
  <c r="BB253" i="13" s="1"/>
  <c r="BC253" i="13" s="1"/>
  <c r="BD253" i="13" s="1"/>
  <c r="BE253" i="13" s="1"/>
  <c r="BF253" i="13" s="1"/>
  <c r="BG253" i="13" s="1"/>
  <c r="BH253" i="13" s="1"/>
  <c r="BI253" i="13" s="1"/>
  <c r="BJ253" i="13" s="1"/>
  <c r="BK253" i="13" s="1"/>
  <c r="BL253" i="13" s="1"/>
  <c r="BM253" i="13" s="1"/>
  <c r="BN253" i="13" s="1"/>
  <c r="H251" i="13"/>
  <c r="I251" i="13" s="1"/>
  <c r="J251" i="13" s="1"/>
  <c r="K251" i="13" s="1"/>
  <c r="L251" i="13" s="1"/>
  <c r="M251" i="13" s="1"/>
  <c r="N251" i="13" s="1"/>
  <c r="O251" i="13" s="1"/>
  <c r="P251" i="13" s="1"/>
  <c r="Q251" i="13" s="1"/>
  <c r="R251" i="13" s="1"/>
  <c r="S251" i="13" s="1"/>
  <c r="T251" i="13" s="1"/>
  <c r="U251" i="13" s="1"/>
  <c r="V251" i="13" s="1"/>
  <c r="W251" i="13" s="1"/>
  <c r="X251" i="13" s="1"/>
  <c r="Y251" i="13" s="1"/>
  <c r="Z251" i="13" s="1"/>
  <c r="AA251" i="13" s="1"/>
  <c r="AB251" i="13" s="1"/>
  <c r="AC251" i="13" s="1"/>
  <c r="AD251" i="13" s="1"/>
  <c r="AE251" i="13" s="1"/>
  <c r="AF251" i="13" s="1"/>
  <c r="AG251" i="13" s="1"/>
  <c r="AH251" i="13" s="1"/>
  <c r="AI251" i="13" s="1"/>
  <c r="AJ251" i="13" s="1"/>
  <c r="AK251" i="13" s="1"/>
  <c r="AL251" i="13" s="1"/>
  <c r="AM251" i="13" s="1"/>
  <c r="AN251" i="13" s="1"/>
  <c r="AO251" i="13" s="1"/>
  <c r="AP251" i="13" s="1"/>
  <c r="AQ251" i="13" s="1"/>
  <c r="AR251" i="13" s="1"/>
  <c r="AS251" i="13" s="1"/>
  <c r="AT251" i="13" s="1"/>
  <c r="AU251" i="13" s="1"/>
  <c r="AV251" i="13" s="1"/>
  <c r="AW251" i="13" s="1"/>
  <c r="AX251" i="13" s="1"/>
  <c r="AY251" i="13" s="1"/>
  <c r="AZ251" i="13" s="1"/>
  <c r="BA251" i="13" s="1"/>
  <c r="BB251" i="13" s="1"/>
  <c r="BC251" i="13" s="1"/>
  <c r="BD251" i="13" s="1"/>
  <c r="BE251" i="13" s="1"/>
  <c r="BF251" i="13" s="1"/>
  <c r="BG251" i="13" s="1"/>
  <c r="BH251" i="13" s="1"/>
  <c r="BI251" i="13" s="1"/>
  <c r="BJ251" i="13" s="1"/>
  <c r="BK251" i="13" s="1"/>
  <c r="BL251" i="13" s="1"/>
  <c r="BM251" i="13" s="1"/>
  <c r="BN251" i="13" s="1"/>
  <c r="H250" i="13"/>
  <c r="I250" i="13" s="1"/>
  <c r="J250" i="13" s="1"/>
  <c r="K250" i="13" s="1"/>
  <c r="L250" i="13" s="1"/>
  <c r="M250" i="13" s="1"/>
  <c r="N250" i="13" s="1"/>
  <c r="O250" i="13" s="1"/>
  <c r="P250" i="13" s="1"/>
  <c r="Q250" i="13" s="1"/>
  <c r="R250" i="13" s="1"/>
  <c r="S250" i="13" s="1"/>
  <c r="T250" i="13" s="1"/>
  <c r="U250" i="13" s="1"/>
  <c r="V250" i="13" s="1"/>
  <c r="W250" i="13" s="1"/>
  <c r="X250" i="13" s="1"/>
  <c r="Y250" i="13" s="1"/>
  <c r="Z250" i="13" s="1"/>
  <c r="AA250" i="13" s="1"/>
  <c r="AB250" i="13" s="1"/>
  <c r="AC250" i="13" s="1"/>
  <c r="AD250" i="13" s="1"/>
  <c r="AE250" i="13" s="1"/>
  <c r="AF250" i="13" s="1"/>
  <c r="AG250" i="13" s="1"/>
  <c r="AH250" i="13" s="1"/>
  <c r="AI250" i="13" s="1"/>
  <c r="AJ250" i="13" s="1"/>
  <c r="AK250" i="13" s="1"/>
  <c r="AL250" i="13" s="1"/>
  <c r="AM250" i="13" s="1"/>
  <c r="AN250" i="13" s="1"/>
  <c r="AO250" i="13" s="1"/>
  <c r="AP250" i="13" s="1"/>
  <c r="AQ250" i="13" s="1"/>
  <c r="AR250" i="13" s="1"/>
  <c r="AS250" i="13" s="1"/>
  <c r="AT250" i="13" s="1"/>
  <c r="AU250" i="13" s="1"/>
  <c r="AV250" i="13" s="1"/>
  <c r="AW250" i="13" s="1"/>
  <c r="AX250" i="13" s="1"/>
  <c r="AY250" i="13" s="1"/>
  <c r="AZ250" i="13" s="1"/>
  <c r="BA250" i="13" s="1"/>
  <c r="BB250" i="13" s="1"/>
  <c r="BC250" i="13" s="1"/>
  <c r="BD250" i="13" s="1"/>
  <c r="BE250" i="13" s="1"/>
  <c r="BF250" i="13" s="1"/>
  <c r="BG250" i="13" s="1"/>
  <c r="BH250" i="13" s="1"/>
  <c r="BI250" i="13" s="1"/>
  <c r="BJ250" i="13" s="1"/>
  <c r="BK250" i="13" s="1"/>
  <c r="BL250" i="13" s="1"/>
  <c r="BM250" i="13" s="1"/>
  <c r="BN250" i="13" s="1"/>
  <c r="H249" i="13"/>
  <c r="I249" i="13" s="1"/>
  <c r="J249" i="13" s="1"/>
  <c r="K249" i="13" s="1"/>
  <c r="L249" i="13" s="1"/>
  <c r="M249" i="13" s="1"/>
  <c r="N249" i="13" s="1"/>
  <c r="O249" i="13" s="1"/>
  <c r="P249" i="13" s="1"/>
  <c r="Q249" i="13" s="1"/>
  <c r="R249" i="13" s="1"/>
  <c r="S249" i="13" s="1"/>
  <c r="T249" i="13" s="1"/>
  <c r="U249" i="13" s="1"/>
  <c r="V249" i="13" s="1"/>
  <c r="W249" i="13" s="1"/>
  <c r="X249" i="13" s="1"/>
  <c r="Y249" i="13" s="1"/>
  <c r="Z249" i="13" s="1"/>
  <c r="AA249" i="13" s="1"/>
  <c r="AB249" i="13" s="1"/>
  <c r="AC249" i="13" s="1"/>
  <c r="AD249" i="13" s="1"/>
  <c r="AE249" i="13" s="1"/>
  <c r="AF249" i="13" s="1"/>
  <c r="AG249" i="13" s="1"/>
  <c r="AH249" i="13" s="1"/>
  <c r="AI249" i="13" s="1"/>
  <c r="AJ249" i="13" s="1"/>
  <c r="AK249" i="13" s="1"/>
  <c r="AL249" i="13" s="1"/>
  <c r="AM249" i="13" s="1"/>
  <c r="AN249" i="13" s="1"/>
  <c r="AO249" i="13" s="1"/>
  <c r="AP249" i="13" s="1"/>
  <c r="AQ249" i="13" s="1"/>
  <c r="AR249" i="13" s="1"/>
  <c r="AS249" i="13" s="1"/>
  <c r="AT249" i="13" s="1"/>
  <c r="AU249" i="13" s="1"/>
  <c r="AV249" i="13" s="1"/>
  <c r="AW249" i="13" s="1"/>
  <c r="AX249" i="13" s="1"/>
  <c r="AY249" i="13" s="1"/>
  <c r="AZ249" i="13" s="1"/>
  <c r="BA249" i="13" s="1"/>
  <c r="BB249" i="13" s="1"/>
  <c r="BC249" i="13" s="1"/>
  <c r="BD249" i="13" s="1"/>
  <c r="BE249" i="13" s="1"/>
  <c r="BF249" i="13" s="1"/>
  <c r="BG249" i="13" s="1"/>
  <c r="BH249" i="13" s="1"/>
  <c r="BI249" i="13" s="1"/>
  <c r="BJ249" i="13" s="1"/>
  <c r="BK249" i="13" s="1"/>
  <c r="BL249" i="13" s="1"/>
  <c r="BM249" i="13" s="1"/>
  <c r="BN249" i="13" s="1"/>
  <c r="H246" i="13"/>
  <c r="I246" i="13" s="1"/>
  <c r="J246" i="13" s="1"/>
  <c r="K246" i="13" s="1"/>
  <c r="L246" i="13" s="1"/>
  <c r="M246" i="13" s="1"/>
  <c r="N246" i="13" s="1"/>
  <c r="O246" i="13" s="1"/>
  <c r="P246" i="13" s="1"/>
  <c r="Q246" i="13" s="1"/>
  <c r="R246" i="13" s="1"/>
  <c r="S246" i="13" s="1"/>
  <c r="T246" i="13" s="1"/>
  <c r="U246" i="13" s="1"/>
  <c r="V246" i="13" s="1"/>
  <c r="W246" i="13" s="1"/>
  <c r="X246" i="13" s="1"/>
  <c r="Y246" i="13" s="1"/>
  <c r="Z246" i="13" s="1"/>
  <c r="AA246" i="13" s="1"/>
  <c r="AB246" i="13" s="1"/>
  <c r="AC246" i="13" s="1"/>
  <c r="AD246" i="13" s="1"/>
  <c r="AE246" i="13" s="1"/>
  <c r="AF246" i="13" s="1"/>
  <c r="AG246" i="13" s="1"/>
  <c r="AH246" i="13" s="1"/>
  <c r="AI246" i="13" s="1"/>
  <c r="AJ246" i="13" s="1"/>
  <c r="AK246" i="13" s="1"/>
  <c r="AL246" i="13" s="1"/>
  <c r="AM246" i="13" s="1"/>
  <c r="AN246" i="13" s="1"/>
  <c r="AO246" i="13" s="1"/>
  <c r="AP246" i="13" s="1"/>
  <c r="AQ246" i="13" s="1"/>
  <c r="AR246" i="13" s="1"/>
  <c r="AS246" i="13" s="1"/>
  <c r="AT246" i="13" s="1"/>
  <c r="AU246" i="13" s="1"/>
  <c r="AV246" i="13" s="1"/>
  <c r="AW246" i="13" s="1"/>
  <c r="AX246" i="13" s="1"/>
  <c r="AY246" i="13" s="1"/>
  <c r="AZ246" i="13" s="1"/>
  <c r="BA246" i="13" s="1"/>
  <c r="BB246" i="13" s="1"/>
  <c r="BC246" i="13" s="1"/>
  <c r="BD246" i="13" s="1"/>
  <c r="BE246" i="13" s="1"/>
  <c r="BF246" i="13" s="1"/>
  <c r="BG246" i="13" s="1"/>
  <c r="BH246" i="13" s="1"/>
  <c r="BI246" i="13" s="1"/>
  <c r="BJ246" i="13" s="1"/>
  <c r="BK246" i="13" s="1"/>
  <c r="BL246" i="13" s="1"/>
  <c r="BM246" i="13" s="1"/>
  <c r="BN246" i="13" s="1"/>
  <c r="H247" i="13"/>
  <c r="I247" i="13" s="1"/>
  <c r="J247" i="13" s="1"/>
  <c r="K247" i="13" s="1"/>
  <c r="L247" i="13" s="1"/>
  <c r="M247" i="13" s="1"/>
  <c r="N247" i="13" s="1"/>
  <c r="O247" i="13" s="1"/>
  <c r="P247" i="13" s="1"/>
  <c r="Q247" i="13" s="1"/>
  <c r="R247" i="13" s="1"/>
  <c r="S247" i="13" s="1"/>
  <c r="T247" i="13" s="1"/>
  <c r="U247" i="13" s="1"/>
  <c r="V247" i="13" s="1"/>
  <c r="W247" i="13" s="1"/>
  <c r="X247" i="13" s="1"/>
  <c r="Y247" i="13" s="1"/>
  <c r="Z247" i="13" s="1"/>
  <c r="AA247" i="13" s="1"/>
  <c r="AB247" i="13" s="1"/>
  <c r="AC247" i="13" s="1"/>
  <c r="AD247" i="13" s="1"/>
  <c r="AE247" i="13" s="1"/>
  <c r="AF247" i="13" s="1"/>
  <c r="AG247" i="13" s="1"/>
  <c r="AH247" i="13" s="1"/>
  <c r="AI247" i="13" s="1"/>
  <c r="AJ247" i="13" s="1"/>
  <c r="AK247" i="13" s="1"/>
  <c r="AL247" i="13" s="1"/>
  <c r="AM247" i="13" s="1"/>
  <c r="AN247" i="13" s="1"/>
  <c r="AO247" i="13" s="1"/>
  <c r="AP247" i="13" s="1"/>
  <c r="AQ247" i="13" s="1"/>
  <c r="AR247" i="13" s="1"/>
  <c r="AS247" i="13" s="1"/>
  <c r="AT247" i="13" s="1"/>
  <c r="AU247" i="13" s="1"/>
  <c r="AV247" i="13" s="1"/>
  <c r="AW247" i="13" s="1"/>
  <c r="AX247" i="13" s="1"/>
  <c r="AY247" i="13" s="1"/>
  <c r="AZ247" i="13" s="1"/>
  <c r="BA247" i="13" s="1"/>
  <c r="BB247" i="13" s="1"/>
  <c r="BC247" i="13" s="1"/>
  <c r="BD247" i="13" s="1"/>
  <c r="BE247" i="13" s="1"/>
  <c r="BF247" i="13" s="1"/>
  <c r="BG247" i="13" s="1"/>
  <c r="BH247" i="13" s="1"/>
  <c r="BI247" i="13" s="1"/>
  <c r="BJ247" i="13" s="1"/>
  <c r="BK247" i="13" s="1"/>
  <c r="BL247" i="13" s="1"/>
  <c r="BM247" i="13" s="1"/>
  <c r="BN247" i="13" s="1"/>
  <c r="H245" i="13"/>
  <c r="I245" i="13" s="1"/>
  <c r="J245" i="13" s="1"/>
  <c r="M245" i="13" s="1"/>
  <c r="N245" i="13" s="1"/>
  <c r="Q245" i="13" s="1"/>
  <c r="R245" i="13" s="1"/>
  <c r="S245" i="13" s="1"/>
  <c r="T245" i="13" s="1"/>
  <c r="U245" i="13" s="1"/>
  <c r="V245" i="13" s="1"/>
  <c r="W245" i="13" s="1"/>
  <c r="X245" i="13" s="1"/>
  <c r="Y245" i="13" s="1"/>
  <c r="Z245" i="13" s="1"/>
  <c r="AA245" i="13" s="1"/>
  <c r="AB245" i="13" s="1"/>
  <c r="AC245" i="13" s="1"/>
  <c r="AD245" i="13" s="1"/>
  <c r="AE245" i="13" s="1"/>
  <c r="AF245" i="13" s="1"/>
  <c r="AG245" i="13" s="1"/>
  <c r="AH245" i="13" s="1"/>
  <c r="AI245" i="13" s="1"/>
  <c r="AJ245" i="13" s="1"/>
  <c r="AK245" i="13" s="1"/>
  <c r="AL245" i="13" s="1"/>
  <c r="AM245" i="13" s="1"/>
  <c r="AN245" i="13" s="1"/>
  <c r="AO245" i="13" s="1"/>
  <c r="AP245" i="13" s="1"/>
  <c r="AQ245" i="13" s="1"/>
  <c r="AR245" i="13" s="1"/>
  <c r="AS245" i="13" s="1"/>
  <c r="AT245" i="13" s="1"/>
  <c r="AU245" i="13" s="1"/>
  <c r="AV245" i="13" s="1"/>
  <c r="AW245" i="13" s="1"/>
  <c r="AX245" i="13" s="1"/>
  <c r="AY245" i="13" s="1"/>
  <c r="AZ245" i="13" s="1"/>
  <c r="BA245" i="13" s="1"/>
  <c r="BB245" i="13" s="1"/>
  <c r="BC245" i="13" s="1"/>
  <c r="BD245" i="13" s="1"/>
  <c r="BE245" i="13" s="1"/>
  <c r="BF245" i="13" s="1"/>
  <c r="BG245" i="13" s="1"/>
  <c r="BH245" i="13" s="1"/>
  <c r="BI245" i="13" s="1"/>
  <c r="BJ245" i="13" s="1"/>
  <c r="BK245" i="13" s="1"/>
  <c r="BL245" i="13" s="1"/>
  <c r="BM245" i="13" s="1"/>
  <c r="BN245" i="13" s="1"/>
  <c r="F5" i="9" l="1"/>
  <c r="J40" i="18" l="1"/>
  <c r="M40" i="18" s="1"/>
  <c r="N39" i="18"/>
  <c r="M39" i="18"/>
  <c r="N40" i="18" l="1"/>
  <c r="J41" i="18"/>
  <c r="N41" i="18" s="1"/>
  <c r="M41" i="18" l="1"/>
  <c r="J42" i="18"/>
  <c r="N42" i="18" s="1"/>
  <c r="J43" i="18"/>
  <c r="M42" i="18" l="1"/>
  <c r="J44" i="18"/>
  <c r="N43" i="18"/>
  <c r="M43" i="18"/>
  <c r="M44" i="18" l="1"/>
  <c r="J45" i="18"/>
  <c r="N44" i="18"/>
  <c r="N45" i="18" l="1"/>
  <c r="M45" i="18"/>
  <c r="J46" i="18"/>
  <c r="N46" i="18" l="1"/>
  <c r="M46" i="18"/>
  <c r="J47" i="18"/>
  <c r="N47" i="18" l="1"/>
  <c r="N48" i="18" s="1"/>
  <c r="M47" i="18"/>
  <c r="M48" i="18" s="1"/>
  <c r="C71" i="5" l="1"/>
  <c r="C58" i="5"/>
  <c r="C50" i="5"/>
  <c r="C42" i="5"/>
  <c r="C25" i="5"/>
  <c r="C26" i="5"/>
  <c r="C24" i="5"/>
  <c r="C221" i="3" l="1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25" i="3"/>
  <c r="F3" i="20" l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C37" i="9" l="1"/>
  <c r="CA9" i="11" l="1"/>
  <c r="CB9" i="11"/>
  <c r="CC9" i="11"/>
  <c r="CD9" i="11"/>
  <c r="CE9" i="11"/>
  <c r="BZ9" i="11"/>
  <c r="BO9" i="11"/>
  <c r="BP9" i="11"/>
  <c r="BQ9" i="11"/>
  <c r="BR9" i="11"/>
  <c r="BS9" i="11"/>
  <c r="BN9" i="11"/>
  <c r="BC9" i="11"/>
  <c r="BD9" i="11"/>
  <c r="BE9" i="11"/>
  <c r="BF9" i="11"/>
  <c r="BG9" i="11"/>
  <c r="BB9" i="11"/>
  <c r="AQ9" i="11"/>
  <c r="AR9" i="11"/>
  <c r="AS9" i="11"/>
  <c r="AT9" i="11"/>
  <c r="AU9" i="11"/>
  <c r="AP9" i="11"/>
  <c r="AE9" i="11"/>
  <c r="AF9" i="11"/>
  <c r="AG9" i="11"/>
  <c r="AH9" i="11"/>
  <c r="AI9" i="11"/>
  <c r="AD9" i="11"/>
  <c r="D11" i="18" l="1"/>
  <c r="B7" i="18"/>
  <c r="D7" i="18" s="1"/>
  <c r="B5" i="18"/>
  <c r="D5" i="18" s="1"/>
  <c r="B4" i="18"/>
  <c r="D4" i="18" s="1"/>
  <c r="M70" i="4" l="1"/>
  <c r="M67" i="4"/>
  <c r="N67" i="4" s="1"/>
  <c r="O67" i="4" s="1"/>
  <c r="P67" i="4" s="1"/>
  <c r="Q67" i="4" s="1"/>
  <c r="R67" i="4" s="1"/>
  <c r="S67" i="4" s="1"/>
  <c r="T67" i="4" s="1"/>
  <c r="U67" i="4" s="1"/>
  <c r="V67" i="4" s="1"/>
  <c r="W67" i="4" s="1"/>
  <c r="X67" i="4" s="1"/>
  <c r="M64" i="4"/>
  <c r="N64" i="4" s="1"/>
  <c r="O64" i="4" s="1"/>
  <c r="P64" i="4" s="1"/>
  <c r="Q64" i="4" s="1"/>
  <c r="R64" i="4" s="1"/>
  <c r="S64" i="4" s="1"/>
  <c r="T64" i="4" s="1"/>
  <c r="U64" i="4" s="1"/>
  <c r="V64" i="4" s="1"/>
  <c r="W64" i="4" s="1"/>
  <c r="X64" i="4" s="1"/>
  <c r="M61" i="4"/>
  <c r="N61" i="4" s="1"/>
  <c r="O61" i="4" s="1"/>
  <c r="P61" i="4" s="1"/>
  <c r="Q61" i="4" s="1"/>
  <c r="R61" i="4" s="1"/>
  <c r="S61" i="4" s="1"/>
  <c r="T61" i="4" s="1"/>
  <c r="U61" i="4" s="1"/>
  <c r="V61" i="4" s="1"/>
  <c r="W61" i="4" s="1"/>
  <c r="X61" i="4" s="1"/>
  <c r="M58" i="4"/>
  <c r="M55" i="4"/>
  <c r="N55" i="4" s="1"/>
  <c r="M52" i="4"/>
  <c r="M49" i="4"/>
  <c r="N49" i="4" s="1"/>
  <c r="O49" i="4" s="1"/>
  <c r="P49" i="4" s="1"/>
  <c r="Q49" i="4" s="1"/>
  <c r="R49" i="4" s="1"/>
  <c r="S49" i="4" s="1"/>
  <c r="T49" i="4" s="1"/>
  <c r="U49" i="4" s="1"/>
  <c r="V49" i="4" s="1"/>
  <c r="W49" i="4" s="1"/>
  <c r="X49" i="4" s="1"/>
  <c r="M46" i="4"/>
  <c r="N46" i="4" s="1"/>
  <c r="O46" i="4" s="1"/>
  <c r="P46" i="4" s="1"/>
  <c r="Q46" i="4" s="1"/>
  <c r="R46" i="4" s="1"/>
  <c r="S46" i="4" s="1"/>
  <c r="T46" i="4" s="1"/>
  <c r="U46" i="4" s="1"/>
  <c r="V46" i="4" s="1"/>
  <c r="W46" i="4" s="1"/>
  <c r="X46" i="4" s="1"/>
  <c r="M43" i="4"/>
  <c r="N43" i="4" s="1"/>
  <c r="O43" i="4" s="1"/>
  <c r="P43" i="4" s="1"/>
  <c r="M40" i="4"/>
  <c r="M37" i="4"/>
  <c r="M34" i="4"/>
  <c r="N34" i="4" s="1"/>
  <c r="M31" i="4"/>
  <c r="N31" i="4" s="1"/>
  <c r="O31" i="4" s="1"/>
  <c r="P31" i="4" s="1"/>
  <c r="Q31" i="4" s="1"/>
  <c r="R31" i="4" s="1"/>
  <c r="S31" i="4" s="1"/>
  <c r="T31" i="4" s="1"/>
  <c r="U31" i="4" s="1"/>
  <c r="V31" i="4" s="1"/>
  <c r="W31" i="4" s="1"/>
  <c r="X31" i="4" s="1"/>
  <c r="M28" i="4"/>
  <c r="Y64" i="4" l="1"/>
  <c r="Z64" i="4" s="1"/>
  <c r="AA64" i="4" s="1"/>
  <c r="AB64" i="4" s="1"/>
  <c r="AC64" i="4" s="1"/>
  <c r="AD64" i="4" s="1"/>
  <c r="AE64" i="4" s="1"/>
  <c r="AF64" i="4" s="1"/>
  <c r="AG64" i="4" s="1"/>
  <c r="AH64" i="4" s="1"/>
  <c r="AI64" i="4" s="1"/>
  <c r="AJ64" i="4" s="1"/>
  <c r="Y61" i="4"/>
  <c r="Z61" i="4" s="1"/>
  <c r="AA61" i="4" s="1"/>
  <c r="AB61" i="4" s="1"/>
  <c r="AC61" i="4" s="1"/>
  <c r="AD61" i="4" s="1"/>
  <c r="AE61" i="4" s="1"/>
  <c r="AF61" i="4" s="1"/>
  <c r="AG61" i="4" s="1"/>
  <c r="AH61" i="4" s="1"/>
  <c r="AI61" i="4" s="1"/>
  <c r="AJ61" i="4" s="1"/>
  <c r="Y67" i="4"/>
  <c r="Z67" i="4" s="1"/>
  <c r="AA67" i="4" s="1"/>
  <c r="AB67" i="4" s="1"/>
  <c r="AC67" i="4" s="1"/>
  <c r="AD67" i="4" s="1"/>
  <c r="AE67" i="4" s="1"/>
  <c r="AF67" i="4" s="1"/>
  <c r="AG67" i="4" s="1"/>
  <c r="AH67" i="4" s="1"/>
  <c r="AI67" i="4" s="1"/>
  <c r="AJ67" i="4" s="1"/>
  <c r="E67" i="4"/>
  <c r="E61" i="4"/>
  <c r="E64" i="4"/>
  <c r="N70" i="4"/>
  <c r="O70" i="4" s="1"/>
  <c r="P70" i="4" s="1"/>
  <c r="Q70" i="4" s="1"/>
  <c r="R70" i="4" s="1"/>
  <c r="S70" i="4" s="1"/>
  <c r="T70" i="4" s="1"/>
  <c r="U70" i="4" s="1"/>
  <c r="V70" i="4" s="1"/>
  <c r="W70" i="4" s="1"/>
  <c r="X70" i="4" s="1"/>
  <c r="N58" i="4"/>
  <c r="O58" i="4" s="1"/>
  <c r="P58" i="4" s="1"/>
  <c r="Q58" i="4" s="1"/>
  <c r="R58" i="4" s="1"/>
  <c r="S58" i="4" s="1"/>
  <c r="T58" i="4" s="1"/>
  <c r="U58" i="4" s="1"/>
  <c r="V58" i="4" s="1"/>
  <c r="W58" i="4" s="1"/>
  <c r="X58" i="4" s="1"/>
  <c r="Y49" i="4"/>
  <c r="Z49" i="4" s="1"/>
  <c r="AA49" i="4" s="1"/>
  <c r="AB49" i="4" s="1"/>
  <c r="AC49" i="4" s="1"/>
  <c r="AD49" i="4" s="1"/>
  <c r="AE49" i="4" s="1"/>
  <c r="AF49" i="4" s="1"/>
  <c r="AG49" i="4" s="1"/>
  <c r="AH49" i="4" s="1"/>
  <c r="AI49" i="4" s="1"/>
  <c r="AJ49" i="4" s="1"/>
  <c r="Y46" i="4"/>
  <c r="Z46" i="4" s="1"/>
  <c r="AA46" i="4" s="1"/>
  <c r="AB46" i="4" s="1"/>
  <c r="AC46" i="4" s="1"/>
  <c r="AD46" i="4" s="1"/>
  <c r="AE46" i="4" s="1"/>
  <c r="AF46" i="4" s="1"/>
  <c r="AG46" i="4" s="1"/>
  <c r="AH46" i="4" s="1"/>
  <c r="AI46" i="4" s="1"/>
  <c r="AJ46" i="4" s="1"/>
  <c r="E46" i="4"/>
  <c r="E49" i="4"/>
  <c r="N52" i="4"/>
  <c r="O52" i="4" s="1"/>
  <c r="P52" i="4" s="1"/>
  <c r="Q52" i="4" s="1"/>
  <c r="R52" i="4" s="1"/>
  <c r="S52" i="4" s="1"/>
  <c r="T52" i="4" s="1"/>
  <c r="U52" i="4" s="1"/>
  <c r="V52" i="4" s="1"/>
  <c r="W52" i="4" s="1"/>
  <c r="X52" i="4" s="1"/>
  <c r="Q43" i="4"/>
  <c r="R43" i="4" s="1"/>
  <c r="S43" i="4" s="1"/>
  <c r="T43" i="4" s="1"/>
  <c r="U43" i="4" s="1"/>
  <c r="V43" i="4" s="1"/>
  <c r="W43" i="4" s="1"/>
  <c r="X43" i="4" s="1"/>
  <c r="O55" i="4"/>
  <c r="P55" i="4" s="1"/>
  <c r="Q55" i="4" s="1"/>
  <c r="R55" i="4" s="1"/>
  <c r="S55" i="4" s="1"/>
  <c r="T55" i="4" s="1"/>
  <c r="U55" i="4" s="1"/>
  <c r="V55" i="4" s="1"/>
  <c r="W55" i="4" s="1"/>
  <c r="X55" i="4" s="1"/>
  <c r="Y31" i="4"/>
  <c r="Z31" i="4" s="1"/>
  <c r="AA31" i="4" s="1"/>
  <c r="AB31" i="4" s="1"/>
  <c r="AC31" i="4" s="1"/>
  <c r="AD31" i="4" s="1"/>
  <c r="AE31" i="4" s="1"/>
  <c r="AF31" i="4" s="1"/>
  <c r="AG31" i="4" s="1"/>
  <c r="AH31" i="4" s="1"/>
  <c r="AI31" i="4" s="1"/>
  <c r="AJ31" i="4" s="1"/>
  <c r="N37" i="4"/>
  <c r="O37" i="4" s="1"/>
  <c r="P37" i="4" s="1"/>
  <c r="Q37" i="4" s="1"/>
  <c r="R37" i="4" s="1"/>
  <c r="S37" i="4" s="1"/>
  <c r="T37" i="4" s="1"/>
  <c r="U37" i="4" s="1"/>
  <c r="V37" i="4" s="1"/>
  <c r="W37" i="4" s="1"/>
  <c r="X37" i="4" s="1"/>
  <c r="O34" i="4"/>
  <c r="P34" i="4" s="1"/>
  <c r="Q34" i="4" s="1"/>
  <c r="R34" i="4" s="1"/>
  <c r="S34" i="4" s="1"/>
  <c r="T34" i="4" s="1"/>
  <c r="U34" i="4" s="1"/>
  <c r="V34" i="4" s="1"/>
  <c r="W34" i="4" s="1"/>
  <c r="X34" i="4" s="1"/>
  <c r="N28" i="4"/>
  <c r="O28" i="4" s="1"/>
  <c r="P28" i="4" s="1"/>
  <c r="Q28" i="4" s="1"/>
  <c r="R28" i="4" s="1"/>
  <c r="S28" i="4" s="1"/>
  <c r="T28" i="4" s="1"/>
  <c r="U28" i="4" s="1"/>
  <c r="V28" i="4" s="1"/>
  <c r="W28" i="4" s="1"/>
  <c r="X28" i="4" s="1"/>
  <c r="E31" i="4"/>
  <c r="N40" i="4"/>
  <c r="O40" i="4" s="1"/>
  <c r="P40" i="4" s="1"/>
  <c r="Q40" i="4" s="1"/>
  <c r="R40" i="4" s="1"/>
  <c r="S40" i="4" s="1"/>
  <c r="T40" i="4" s="1"/>
  <c r="U40" i="4" s="1"/>
  <c r="V40" i="4" s="1"/>
  <c r="W40" i="4" s="1"/>
  <c r="X40" i="4" s="1"/>
  <c r="M25" i="4"/>
  <c r="N25" i="4" s="1"/>
  <c r="M22" i="4"/>
  <c r="M19" i="4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M16" i="4"/>
  <c r="F61" i="4" l="1"/>
  <c r="E55" i="4"/>
  <c r="F49" i="4"/>
  <c r="F67" i="4"/>
  <c r="E40" i="4"/>
  <c r="F46" i="4"/>
  <c r="Y58" i="4"/>
  <c r="Z58" i="4" s="1"/>
  <c r="AA58" i="4" s="1"/>
  <c r="AB58" i="4" s="1"/>
  <c r="AC58" i="4" s="1"/>
  <c r="AD58" i="4" s="1"/>
  <c r="AE58" i="4" s="1"/>
  <c r="AF58" i="4" s="1"/>
  <c r="AG58" i="4" s="1"/>
  <c r="AH58" i="4" s="1"/>
  <c r="AI58" i="4" s="1"/>
  <c r="AJ58" i="4" s="1"/>
  <c r="AK64" i="4"/>
  <c r="AL64" i="4" s="1"/>
  <c r="AM64" i="4" s="1"/>
  <c r="AN64" i="4" s="1"/>
  <c r="AO64" i="4" s="1"/>
  <c r="AP64" i="4" s="1"/>
  <c r="AQ64" i="4" s="1"/>
  <c r="AR64" i="4" s="1"/>
  <c r="AS64" i="4" s="1"/>
  <c r="AT64" i="4" s="1"/>
  <c r="AU64" i="4" s="1"/>
  <c r="AV64" i="4" s="1"/>
  <c r="E58" i="4"/>
  <c r="Y70" i="4"/>
  <c r="Z70" i="4" s="1"/>
  <c r="AA70" i="4" s="1"/>
  <c r="AB70" i="4" s="1"/>
  <c r="AC70" i="4" s="1"/>
  <c r="AD70" i="4" s="1"/>
  <c r="AE70" i="4" s="1"/>
  <c r="AF70" i="4" s="1"/>
  <c r="AG70" i="4" s="1"/>
  <c r="AH70" i="4" s="1"/>
  <c r="AI70" i="4" s="1"/>
  <c r="AJ70" i="4" s="1"/>
  <c r="AK61" i="4"/>
  <c r="AL61" i="4" s="1"/>
  <c r="AM61" i="4" s="1"/>
  <c r="AN61" i="4" s="1"/>
  <c r="AO61" i="4" s="1"/>
  <c r="AP61" i="4" s="1"/>
  <c r="AQ61" i="4" s="1"/>
  <c r="AR61" i="4" s="1"/>
  <c r="AS61" i="4" s="1"/>
  <c r="AT61" i="4" s="1"/>
  <c r="AU61" i="4" s="1"/>
  <c r="AV61" i="4" s="1"/>
  <c r="E70" i="4"/>
  <c r="AK67" i="4"/>
  <c r="AL67" i="4" s="1"/>
  <c r="AM67" i="4" s="1"/>
  <c r="AN67" i="4" s="1"/>
  <c r="AO67" i="4" s="1"/>
  <c r="AP67" i="4" s="1"/>
  <c r="AQ67" i="4" s="1"/>
  <c r="AR67" i="4" s="1"/>
  <c r="AS67" i="4" s="1"/>
  <c r="AT67" i="4" s="1"/>
  <c r="AU67" i="4" s="1"/>
  <c r="AV67" i="4" s="1"/>
  <c r="F64" i="4"/>
  <c r="Y52" i="4"/>
  <c r="Z52" i="4" s="1"/>
  <c r="AA52" i="4" s="1"/>
  <c r="AB52" i="4" s="1"/>
  <c r="AC52" i="4" s="1"/>
  <c r="AD52" i="4" s="1"/>
  <c r="AE52" i="4" s="1"/>
  <c r="AF52" i="4" s="1"/>
  <c r="AG52" i="4" s="1"/>
  <c r="AH52" i="4" s="1"/>
  <c r="AI52" i="4" s="1"/>
  <c r="AJ52" i="4" s="1"/>
  <c r="Y55" i="4"/>
  <c r="Z55" i="4" s="1"/>
  <c r="AA55" i="4" s="1"/>
  <c r="AB55" i="4" s="1"/>
  <c r="AC55" i="4" s="1"/>
  <c r="AD55" i="4" s="1"/>
  <c r="AE55" i="4" s="1"/>
  <c r="AF55" i="4" s="1"/>
  <c r="AG55" i="4" s="1"/>
  <c r="AH55" i="4" s="1"/>
  <c r="AI55" i="4" s="1"/>
  <c r="AJ55" i="4" s="1"/>
  <c r="E52" i="4"/>
  <c r="AK46" i="4"/>
  <c r="AL46" i="4" s="1"/>
  <c r="AM46" i="4" s="1"/>
  <c r="AN46" i="4" s="1"/>
  <c r="AO46" i="4" s="1"/>
  <c r="AP46" i="4" s="1"/>
  <c r="AQ46" i="4" s="1"/>
  <c r="AR46" i="4" s="1"/>
  <c r="AS46" i="4" s="1"/>
  <c r="AT46" i="4" s="1"/>
  <c r="AU46" i="4" s="1"/>
  <c r="AV46" i="4" s="1"/>
  <c r="Y43" i="4"/>
  <c r="Z43" i="4" s="1"/>
  <c r="AA43" i="4" s="1"/>
  <c r="AB43" i="4" s="1"/>
  <c r="AC43" i="4" s="1"/>
  <c r="AD43" i="4" s="1"/>
  <c r="AE43" i="4" s="1"/>
  <c r="AF43" i="4" s="1"/>
  <c r="AG43" i="4" s="1"/>
  <c r="AH43" i="4" s="1"/>
  <c r="AI43" i="4" s="1"/>
  <c r="AJ43" i="4" s="1"/>
  <c r="E43" i="4"/>
  <c r="AK49" i="4"/>
  <c r="AL49" i="4" s="1"/>
  <c r="AM49" i="4" s="1"/>
  <c r="AN49" i="4" s="1"/>
  <c r="AO49" i="4" s="1"/>
  <c r="AP49" i="4" s="1"/>
  <c r="AQ49" i="4" s="1"/>
  <c r="AR49" i="4" s="1"/>
  <c r="AS49" i="4" s="1"/>
  <c r="AT49" i="4" s="1"/>
  <c r="AU49" i="4" s="1"/>
  <c r="AV49" i="4" s="1"/>
  <c r="E28" i="4"/>
  <c r="Y40" i="4"/>
  <c r="Z40" i="4" s="1"/>
  <c r="AA40" i="4" s="1"/>
  <c r="AB40" i="4" s="1"/>
  <c r="AC40" i="4" s="1"/>
  <c r="AD40" i="4" s="1"/>
  <c r="AE40" i="4" s="1"/>
  <c r="AF40" i="4" s="1"/>
  <c r="AG40" i="4" s="1"/>
  <c r="AH40" i="4" s="1"/>
  <c r="AI40" i="4" s="1"/>
  <c r="AJ40" i="4" s="1"/>
  <c r="E34" i="4"/>
  <c r="E37" i="4"/>
  <c r="Y28" i="4"/>
  <c r="Z28" i="4" s="1"/>
  <c r="AA28" i="4" s="1"/>
  <c r="AB28" i="4" s="1"/>
  <c r="AC28" i="4" s="1"/>
  <c r="AD28" i="4" s="1"/>
  <c r="AE28" i="4" s="1"/>
  <c r="AF28" i="4" s="1"/>
  <c r="AG28" i="4" s="1"/>
  <c r="AH28" i="4" s="1"/>
  <c r="AI28" i="4" s="1"/>
  <c r="AJ28" i="4" s="1"/>
  <c r="Y37" i="4"/>
  <c r="Z37" i="4" s="1"/>
  <c r="AA37" i="4" s="1"/>
  <c r="AB37" i="4" s="1"/>
  <c r="AC37" i="4" s="1"/>
  <c r="AD37" i="4" s="1"/>
  <c r="AE37" i="4" s="1"/>
  <c r="AF37" i="4" s="1"/>
  <c r="AG37" i="4" s="1"/>
  <c r="AH37" i="4" s="1"/>
  <c r="AI37" i="4" s="1"/>
  <c r="AJ37" i="4" s="1"/>
  <c r="Y34" i="4"/>
  <c r="Z34" i="4" s="1"/>
  <c r="AA34" i="4" s="1"/>
  <c r="AB34" i="4" s="1"/>
  <c r="AC34" i="4" s="1"/>
  <c r="AD34" i="4" s="1"/>
  <c r="AE34" i="4" s="1"/>
  <c r="AF34" i="4" s="1"/>
  <c r="AG34" i="4" s="1"/>
  <c r="AH34" i="4" s="1"/>
  <c r="AI34" i="4" s="1"/>
  <c r="AJ34" i="4" s="1"/>
  <c r="F31" i="4"/>
  <c r="AK31" i="4"/>
  <c r="AL31" i="4" s="1"/>
  <c r="AM31" i="4" s="1"/>
  <c r="AN31" i="4" s="1"/>
  <c r="AO31" i="4" s="1"/>
  <c r="AP31" i="4" s="1"/>
  <c r="AQ31" i="4" s="1"/>
  <c r="AR31" i="4" s="1"/>
  <c r="AS31" i="4" s="1"/>
  <c r="AT31" i="4" s="1"/>
  <c r="AU31" i="4" s="1"/>
  <c r="AV31" i="4" s="1"/>
  <c r="O25" i="4"/>
  <c r="P25" i="4" s="1"/>
  <c r="Q25" i="4" s="1"/>
  <c r="R25" i="4" s="1"/>
  <c r="S25" i="4" s="1"/>
  <c r="T25" i="4" s="1"/>
  <c r="U25" i="4" s="1"/>
  <c r="V25" i="4" s="1"/>
  <c r="W25" i="4" s="1"/>
  <c r="X25" i="4" s="1"/>
  <c r="N22" i="4"/>
  <c r="O22" i="4" s="1"/>
  <c r="P22" i="4" s="1"/>
  <c r="Q22" i="4" s="1"/>
  <c r="R22" i="4" s="1"/>
  <c r="S22" i="4" s="1"/>
  <c r="T22" i="4" s="1"/>
  <c r="U22" i="4" s="1"/>
  <c r="V22" i="4" s="1"/>
  <c r="W22" i="4" s="1"/>
  <c r="X22" i="4" s="1"/>
  <c r="Y19" i="4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E19" i="4"/>
  <c r="N16" i="4"/>
  <c r="O16" i="4" s="1"/>
  <c r="P16" i="4" s="1"/>
  <c r="Q16" i="4" s="1"/>
  <c r="R16" i="4" s="1"/>
  <c r="S16" i="4" s="1"/>
  <c r="T16" i="4" s="1"/>
  <c r="U16" i="4" s="1"/>
  <c r="V16" i="4" s="1"/>
  <c r="W16" i="4" s="1"/>
  <c r="X16" i="4" s="1"/>
  <c r="G27" i="7"/>
  <c r="H27" i="7"/>
  <c r="G28" i="7"/>
  <c r="H28" i="7"/>
  <c r="G29" i="7"/>
  <c r="H29" i="7"/>
  <c r="G30" i="7"/>
  <c r="H30" i="7"/>
  <c r="G31" i="7"/>
  <c r="H31" i="7"/>
  <c r="G32" i="7"/>
  <c r="H32" i="7"/>
  <c r="G33" i="7"/>
  <c r="H33" i="7"/>
  <c r="G34" i="7"/>
  <c r="H34" i="7"/>
  <c r="G35" i="7"/>
  <c r="H35" i="7"/>
  <c r="G36" i="7"/>
  <c r="H36" i="7"/>
  <c r="G37" i="7"/>
  <c r="H37" i="7"/>
  <c r="G38" i="7"/>
  <c r="H38" i="7"/>
  <c r="G39" i="7"/>
  <c r="H39" i="7"/>
  <c r="G40" i="7"/>
  <c r="H40" i="7"/>
  <c r="G41" i="7"/>
  <c r="H41" i="7"/>
  <c r="G42" i="7"/>
  <c r="H42" i="7"/>
  <c r="G43" i="7"/>
  <c r="H43" i="7"/>
  <c r="G44" i="7"/>
  <c r="H44" i="7"/>
  <c r="G45" i="7"/>
  <c r="H45" i="7"/>
  <c r="G46" i="7"/>
  <c r="H46" i="7"/>
  <c r="G47" i="7"/>
  <c r="H47" i="7"/>
  <c r="G48" i="7"/>
  <c r="H48" i="7"/>
  <c r="G49" i="7"/>
  <c r="H49" i="7"/>
  <c r="G50" i="7"/>
  <c r="H50" i="7"/>
  <c r="G51" i="7"/>
  <c r="H51" i="7"/>
  <c r="G52" i="7"/>
  <c r="H52" i="7"/>
  <c r="G53" i="7"/>
  <c r="H53" i="7"/>
  <c r="G54" i="7"/>
  <c r="H54" i="7"/>
  <c r="G55" i="7"/>
  <c r="H55" i="7"/>
  <c r="G56" i="7"/>
  <c r="H56" i="7"/>
  <c r="G57" i="7"/>
  <c r="H57" i="7"/>
  <c r="G58" i="7"/>
  <c r="H58" i="7"/>
  <c r="G59" i="7"/>
  <c r="H59" i="7"/>
  <c r="G60" i="7"/>
  <c r="H60" i="7"/>
  <c r="G61" i="7"/>
  <c r="H61" i="7"/>
  <c r="G62" i="7"/>
  <c r="H62" i="7"/>
  <c r="G63" i="7"/>
  <c r="H63" i="7"/>
  <c r="G64" i="7"/>
  <c r="H64" i="7"/>
  <c r="G65" i="7"/>
  <c r="H65" i="7"/>
  <c r="G66" i="7"/>
  <c r="H66" i="7"/>
  <c r="G6" i="7"/>
  <c r="H6" i="7"/>
  <c r="J6" i="7" s="1"/>
  <c r="G7" i="7"/>
  <c r="H7" i="7"/>
  <c r="G8" i="7"/>
  <c r="H8" i="7"/>
  <c r="G9" i="7"/>
  <c r="H9" i="7"/>
  <c r="G10" i="7"/>
  <c r="H10" i="7"/>
  <c r="G11" i="7"/>
  <c r="H11" i="7"/>
  <c r="G12" i="7"/>
  <c r="H12" i="7"/>
  <c r="G13" i="7"/>
  <c r="H13" i="7"/>
  <c r="G14" i="7"/>
  <c r="H14" i="7"/>
  <c r="G15" i="7"/>
  <c r="H15" i="7"/>
  <c r="G16" i="7"/>
  <c r="H16" i="7"/>
  <c r="G17" i="7"/>
  <c r="H17" i="7"/>
  <c r="G18" i="7"/>
  <c r="H18" i="7"/>
  <c r="G19" i="7"/>
  <c r="H19" i="7"/>
  <c r="G20" i="7"/>
  <c r="H20" i="7"/>
  <c r="G21" i="7"/>
  <c r="H21" i="7"/>
  <c r="G22" i="7"/>
  <c r="H22" i="7"/>
  <c r="G23" i="7"/>
  <c r="H23" i="7"/>
  <c r="G24" i="7"/>
  <c r="H24" i="7"/>
  <c r="G25" i="7"/>
  <c r="H25" i="7"/>
  <c r="G26" i="7"/>
  <c r="H2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93" i="7"/>
  <c r="H93" i="7"/>
  <c r="G94" i="7"/>
  <c r="H94" i="7"/>
  <c r="G95" i="7"/>
  <c r="H95" i="7"/>
  <c r="G96" i="7"/>
  <c r="H96" i="7"/>
  <c r="G97" i="7"/>
  <c r="H97" i="7"/>
  <c r="G98" i="7"/>
  <c r="H98" i="7"/>
  <c r="G99" i="7"/>
  <c r="H99" i="7"/>
  <c r="G100" i="7"/>
  <c r="H100" i="7"/>
  <c r="G101" i="7"/>
  <c r="H101" i="7"/>
  <c r="G102" i="7"/>
  <c r="H102" i="7"/>
  <c r="G103" i="7"/>
  <c r="H103" i="7"/>
  <c r="G104" i="7"/>
  <c r="H104" i="7"/>
  <c r="G105" i="7"/>
  <c r="H105" i="7"/>
  <c r="E25" i="4" l="1"/>
  <c r="G67" i="4"/>
  <c r="G64" i="4"/>
  <c r="F28" i="4"/>
  <c r="F19" i="4"/>
  <c r="F37" i="4"/>
  <c r="F34" i="4"/>
  <c r="F43" i="4"/>
  <c r="AW61" i="4"/>
  <c r="AX61" i="4" s="1"/>
  <c r="AY61" i="4" s="1"/>
  <c r="AZ61" i="4" s="1"/>
  <c r="BA61" i="4" s="1"/>
  <c r="BB61" i="4" s="1"/>
  <c r="BC61" i="4" s="1"/>
  <c r="BD61" i="4" s="1"/>
  <c r="BE61" i="4" s="1"/>
  <c r="BF61" i="4" s="1"/>
  <c r="BG61" i="4" s="1"/>
  <c r="BH61" i="4" s="1"/>
  <c r="G61" i="4"/>
  <c r="F70" i="4"/>
  <c r="AW64" i="4"/>
  <c r="AX64" i="4" s="1"/>
  <c r="AY64" i="4" s="1"/>
  <c r="AZ64" i="4" s="1"/>
  <c r="BA64" i="4" s="1"/>
  <c r="BB64" i="4" s="1"/>
  <c r="BC64" i="4" s="1"/>
  <c r="BD64" i="4" s="1"/>
  <c r="BE64" i="4" s="1"/>
  <c r="BF64" i="4" s="1"/>
  <c r="BG64" i="4" s="1"/>
  <c r="BH64" i="4" s="1"/>
  <c r="AW67" i="4"/>
  <c r="AX67" i="4" s="1"/>
  <c r="AY67" i="4" s="1"/>
  <c r="AZ67" i="4" s="1"/>
  <c r="BA67" i="4" s="1"/>
  <c r="BB67" i="4" s="1"/>
  <c r="BC67" i="4" s="1"/>
  <c r="BD67" i="4" s="1"/>
  <c r="BE67" i="4" s="1"/>
  <c r="BF67" i="4" s="1"/>
  <c r="BG67" i="4" s="1"/>
  <c r="BH67" i="4" s="1"/>
  <c r="AK58" i="4"/>
  <c r="AL58" i="4" s="1"/>
  <c r="AM58" i="4" s="1"/>
  <c r="AN58" i="4" s="1"/>
  <c r="AO58" i="4" s="1"/>
  <c r="AP58" i="4" s="1"/>
  <c r="AQ58" i="4" s="1"/>
  <c r="AR58" i="4" s="1"/>
  <c r="AS58" i="4" s="1"/>
  <c r="AT58" i="4" s="1"/>
  <c r="AU58" i="4" s="1"/>
  <c r="AV58" i="4" s="1"/>
  <c r="AK70" i="4"/>
  <c r="AL70" i="4" s="1"/>
  <c r="AM70" i="4" s="1"/>
  <c r="AN70" i="4" s="1"/>
  <c r="AO70" i="4" s="1"/>
  <c r="AP70" i="4" s="1"/>
  <c r="AQ70" i="4" s="1"/>
  <c r="AR70" i="4" s="1"/>
  <c r="AS70" i="4" s="1"/>
  <c r="AT70" i="4" s="1"/>
  <c r="AU70" i="4" s="1"/>
  <c r="AV70" i="4" s="1"/>
  <c r="F58" i="4"/>
  <c r="AW49" i="4"/>
  <c r="AX49" i="4" s="1"/>
  <c r="AY49" i="4" s="1"/>
  <c r="AZ49" i="4" s="1"/>
  <c r="BA49" i="4" s="1"/>
  <c r="BB49" i="4" s="1"/>
  <c r="BC49" i="4" s="1"/>
  <c r="BD49" i="4" s="1"/>
  <c r="BE49" i="4" s="1"/>
  <c r="BF49" i="4" s="1"/>
  <c r="BG49" i="4" s="1"/>
  <c r="BH49" i="4" s="1"/>
  <c r="F55" i="4"/>
  <c r="AW46" i="4"/>
  <c r="AX46" i="4" s="1"/>
  <c r="AY46" i="4" s="1"/>
  <c r="AZ46" i="4" s="1"/>
  <c r="BA46" i="4" s="1"/>
  <c r="BB46" i="4" s="1"/>
  <c r="BC46" i="4" s="1"/>
  <c r="BD46" i="4" s="1"/>
  <c r="BE46" i="4" s="1"/>
  <c r="BF46" i="4" s="1"/>
  <c r="BG46" i="4" s="1"/>
  <c r="BH46" i="4" s="1"/>
  <c r="G49" i="4"/>
  <c r="G46" i="4"/>
  <c r="AK55" i="4"/>
  <c r="AL55" i="4" s="1"/>
  <c r="AM55" i="4" s="1"/>
  <c r="AN55" i="4" s="1"/>
  <c r="AO55" i="4" s="1"/>
  <c r="AP55" i="4" s="1"/>
  <c r="AQ55" i="4" s="1"/>
  <c r="AR55" i="4" s="1"/>
  <c r="AS55" i="4" s="1"/>
  <c r="AT55" i="4" s="1"/>
  <c r="AU55" i="4" s="1"/>
  <c r="AV55" i="4" s="1"/>
  <c r="AK52" i="4"/>
  <c r="AL52" i="4" s="1"/>
  <c r="AM52" i="4" s="1"/>
  <c r="AN52" i="4" s="1"/>
  <c r="AO52" i="4" s="1"/>
  <c r="AP52" i="4" s="1"/>
  <c r="AQ52" i="4" s="1"/>
  <c r="AR52" i="4" s="1"/>
  <c r="AS52" i="4" s="1"/>
  <c r="AT52" i="4" s="1"/>
  <c r="AU52" i="4" s="1"/>
  <c r="AV52" i="4" s="1"/>
  <c r="AK43" i="4"/>
  <c r="AL43" i="4" s="1"/>
  <c r="AM43" i="4" s="1"/>
  <c r="AN43" i="4" s="1"/>
  <c r="AO43" i="4" s="1"/>
  <c r="AP43" i="4" s="1"/>
  <c r="AQ43" i="4" s="1"/>
  <c r="AR43" i="4" s="1"/>
  <c r="AS43" i="4" s="1"/>
  <c r="AT43" i="4" s="1"/>
  <c r="AU43" i="4" s="1"/>
  <c r="AV43" i="4" s="1"/>
  <c r="F52" i="4"/>
  <c r="G31" i="4"/>
  <c r="AK34" i="4"/>
  <c r="AL34" i="4" s="1"/>
  <c r="AM34" i="4" s="1"/>
  <c r="AN34" i="4" s="1"/>
  <c r="AO34" i="4" s="1"/>
  <c r="AP34" i="4" s="1"/>
  <c r="AQ34" i="4" s="1"/>
  <c r="AR34" i="4" s="1"/>
  <c r="AS34" i="4" s="1"/>
  <c r="AT34" i="4" s="1"/>
  <c r="AU34" i="4" s="1"/>
  <c r="AV34" i="4" s="1"/>
  <c r="AK28" i="4"/>
  <c r="AL28" i="4" s="1"/>
  <c r="AM28" i="4" s="1"/>
  <c r="AN28" i="4" s="1"/>
  <c r="AO28" i="4" s="1"/>
  <c r="AP28" i="4" s="1"/>
  <c r="AQ28" i="4" s="1"/>
  <c r="AR28" i="4" s="1"/>
  <c r="AS28" i="4" s="1"/>
  <c r="AT28" i="4" s="1"/>
  <c r="AU28" i="4" s="1"/>
  <c r="AV28" i="4" s="1"/>
  <c r="F40" i="4"/>
  <c r="AW31" i="4"/>
  <c r="AX31" i="4" s="1"/>
  <c r="AY31" i="4" s="1"/>
  <c r="AZ31" i="4" s="1"/>
  <c r="BA31" i="4" s="1"/>
  <c r="BB31" i="4" s="1"/>
  <c r="BC31" i="4" s="1"/>
  <c r="BD31" i="4" s="1"/>
  <c r="BE31" i="4" s="1"/>
  <c r="BF31" i="4" s="1"/>
  <c r="BG31" i="4" s="1"/>
  <c r="BH31" i="4" s="1"/>
  <c r="AK40" i="4"/>
  <c r="AL40" i="4" s="1"/>
  <c r="AM40" i="4" s="1"/>
  <c r="AN40" i="4" s="1"/>
  <c r="AO40" i="4" s="1"/>
  <c r="AP40" i="4" s="1"/>
  <c r="AQ40" i="4" s="1"/>
  <c r="AR40" i="4" s="1"/>
  <c r="AS40" i="4" s="1"/>
  <c r="AT40" i="4" s="1"/>
  <c r="AU40" i="4" s="1"/>
  <c r="AV40" i="4" s="1"/>
  <c r="AK37" i="4"/>
  <c r="AL37" i="4" s="1"/>
  <c r="AM37" i="4" s="1"/>
  <c r="AN37" i="4" s="1"/>
  <c r="AO37" i="4" s="1"/>
  <c r="AP37" i="4" s="1"/>
  <c r="AQ37" i="4" s="1"/>
  <c r="AR37" i="4" s="1"/>
  <c r="AS37" i="4" s="1"/>
  <c r="AT37" i="4" s="1"/>
  <c r="AU37" i="4" s="1"/>
  <c r="AV37" i="4" s="1"/>
  <c r="Y25" i="4"/>
  <c r="Z25" i="4" s="1"/>
  <c r="AA25" i="4" s="1"/>
  <c r="AB25" i="4" s="1"/>
  <c r="AC25" i="4" s="1"/>
  <c r="AD25" i="4" s="1"/>
  <c r="AE25" i="4" s="1"/>
  <c r="AF25" i="4" s="1"/>
  <c r="AG25" i="4" s="1"/>
  <c r="AH25" i="4" s="1"/>
  <c r="AI25" i="4" s="1"/>
  <c r="AJ25" i="4" s="1"/>
  <c r="Y22" i="4"/>
  <c r="Z22" i="4" s="1"/>
  <c r="AA22" i="4" s="1"/>
  <c r="AB22" i="4" s="1"/>
  <c r="AC22" i="4" s="1"/>
  <c r="AD22" i="4" s="1"/>
  <c r="AE22" i="4" s="1"/>
  <c r="AF22" i="4" s="1"/>
  <c r="AG22" i="4" s="1"/>
  <c r="AH22" i="4" s="1"/>
  <c r="AI22" i="4" s="1"/>
  <c r="AJ22" i="4" s="1"/>
  <c r="E22" i="4"/>
  <c r="AK19" i="4"/>
  <c r="AL19" i="4" s="1"/>
  <c r="AM19" i="4" s="1"/>
  <c r="AN19" i="4" s="1"/>
  <c r="AO19" i="4" s="1"/>
  <c r="AP19" i="4" s="1"/>
  <c r="AQ19" i="4" s="1"/>
  <c r="AR19" i="4" s="1"/>
  <c r="AS19" i="4" s="1"/>
  <c r="AT19" i="4" s="1"/>
  <c r="AU19" i="4" s="1"/>
  <c r="AV19" i="4" s="1"/>
  <c r="Y16" i="4"/>
  <c r="Z16" i="4" s="1"/>
  <c r="AA16" i="4" s="1"/>
  <c r="AB16" i="4" s="1"/>
  <c r="AC16" i="4" s="1"/>
  <c r="AD16" i="4" s="1"/>
  <c r="AE16" i="4" s="1"/>
  <c r="AF16" i="4" s="1"/>
  <c r="AG16" i="4" s="1"/>
  <c r="AH16" i="4" s="1"/>
  <c r="AI16" i="4" s="1"/>
  <c r="AJ16" i="4" s="1"/>
  <c r="E16" i="4"/>
  <c r="K6" i="7"/>
  <c r="H46" i="4" l="1"/>
  <c r="G70" i="4"/>
  <c r="H64" i="4"/>
  <c r="G40" i="4"/>
  <c r="G58" i="4"/>
  <c r="BI61" i="4"/>
  <c r="BJ61" i="4" s="1"/>
  <c r="BK61" i="4" s="1"/>
  <c r="BL61" i="4" s="1"/>
  <c r="BM61" i="4" s="1"/>
  <c r="BN61" i="4" s="1"/>
  <c r="BO61" i="4" s="1"/>
  <c r="BP61" i="4" s="1"/>
  <c r="BQ61" i="4" s="1"/>
  <c r="BR61" i="4" s="1"/>
  <c r="BS61" i="4" s="1"/>
  <c r="AW58" i="4"/>
  <c r="AX58" i="4" s="1"/>
  <c r="AY58" i="4" s="1"/>
  <c r="AZ58" i="4" s="1"/>
  <c r="BA58" i="4" s="1"/>
  <c r="BB58" i="4" s="1"/>
  <c r="BC58" i="4" s="1"/>
  <c r="BD58" i="4" s="1"/>
  <c r="BE58" i="4" s="1"/>
  <c r="BF58" i="4" s="1"/>
  <c r="BG58" i="4" s="1"/>
  <c r="BH58" i="4" s="1"/>
  <c r="BI67" i="4"/>
  <c r="BJ67" i="4" s="1"/>
  <c r="BK67" i="4" s="1"/>
  <c r="BL67" i="4" s="1"/>
  <c r="BM67" i="4" s="1"/>
  <c r="BN67" i="4" s="1"/>
  <c r="BO67" i="4" s="1"/>
  <c r="BP67" i="4" s="1"/>
  <c r="BQ67" i="4" s="1"/>
  <c r="BR67" i="4" s="1"/>
  <c r="BS67" i="4" s="1"/>
  <c r="BI64" i="4"/>
  <c r="BJ64" i="4" s="1"/>
  <c r="BK64" i="4" s="1"/>
  <c r="BL64" i="4" s="1"/>
  <c r="BM64" i="4" s="1"/>
  <c r="BN64" i="4" s="1"/>
  <c r="BO64" i="4" s="1"/>
  <c r="BP64" i="4" s="1"/>
  <c r="BQ64" i="4" s="1"/>
  <c r="BR64" i="4" s="1"/>
  <c r="BS64" i="4" s="1"/>
  <c r="AW70" i="4"/>
  <c r="AX70" i="4" s="1"/>
  <c r="AY70" i="4" s="1"/>
  <c r="AZ70" i="4" s="1"/>
  <c r="BA70" i="4" s="1"/>
  <c r="BB70" i="4" s="1"/>
  <c r="BC70" i="4" s="1"/>
  <c r="BD70" i="4" s="1"/>
  <c r="BE70" i="4" s="1"/>
  <c r="BF70" i="4" s="1"/>
  <c r="BG70" i="4" s="1"/>
  <c r="BH70" i="4" s="1"/>
  <c r="H61" i="4"/>
  <c r="H67" i="4"/>
  <c r="AW55" i="4"/>
  <c r="AX55" i="4" s="1"/>
  <c r="AY55" i="4" s="1"/>
  <c r="AZ55" i="4" s="1"/>
  <c r="BA55" i="4" s="1"/>
  <c r="BB55" i="4" s="1"/>
  <c r="BC55" i="4" s="1"/>
  <c r="BD55" i="4" s="1"/>
  <c r="BE55" i="4" s="1"/>
  <c r="BF55" i="4" s="1"/>
  <c r="BG55" i="4" s="1"/>
  <c r="BH55" i="4" s="1"/>
  <c r="BI49" i="4"/>
  <c r="BJ49" i="4" s="1"/>
  <c r="BK49" i="4" s="1"/>
  <c r="BL49" i="4" s="1"/>
  <c r="BM49" i="4" s="1"/>
  <c r="BN49" i="4" s="1"/>
  <c r="BO49" i="4" s="1"/>
  <c r="BP49" i="4" s="1"/>
  <c r="BQ49" i="4" s="1"/>
  <c r="BR49" i="4" s="1"/>
  <c r="BS49" i="4" s="1"/>
  <c r="AW52" i="4"/>
  <c r="AX52" i="4" s="1"/>
  <c r="AY52" i="4" s="1"/>
  <c r="AZ52" i="4" s="1"/>
  <c r="BA52" i="4" s="1"/>
  <c r="BB52" i="4" s="1"/>
  <c r="BC52" i="4" s="1"/>
  <c r="BD52" i="4" s="1"/>
  <c r="BE52" i="4" s="1"/>
  <c r="BF52" i="4" s="1"/>
  <c r="BG52" i="4" s="1"/>
  <c r="BH52" i="4" s="1"/>
  <c r="G52" i="4"/>
  <c r="AW43" i="4"/>
  <c r="AX43" i="4" s="1"/>
  <c r="AY43" i="4" s="1"/>
  <c r="AZ43" i="4" s="1"/>
  <c r="BA43" i="4" s="1"/>
  <c r="BB43" i="4" s="1"/>
  <c r="BC43" i="4" s="1"/>
  <c r="BD43" i="4" s="1"/>
  <c r="BE43" i="4" s="1"/>
  <c r="BF43" i="4" s="1"/>
  <c r="BG43" i="4" s="1"/>
  <c r="BH43" i="4" s="1"/>
  <c r="G43" i="4"/>
  <c r="G55" i="4"/>
  <c r="BI46" i="4"/>
  <c r="BJ46" i="4" s="1"/>
  <c r="BK46" i="4" s="1"/>
  <c r="BL46" i="4" s="1"/>
  <c r="BM46" i="4" s="1"/>
  <c r="BN46" i="4" s="1"/>
  <c r="BO46" i="4" s="1"/>
  <c r="BP46" i="4" s="1"/>
  <c r="BQ46" i="4" s="1"/>
  <c r="BR46" i="4" s="1"/>
  <c r="BS46" i="4" s="1"/>
  <c r="H49" i="4"/>
  <c r="AW37" i="4"/>
  <c r="AX37" i="4" s="1"/>
  <c r="AY37" i="4" s="1"/>
  <c r="AZ37" i="4" s="1"/>
  <c r="BA37" i="4" s="1"/>
  <c r="BB37" i="4" s="1"/>
  <c r="BC37" i="4" s="1"/>
  <c r="BD37" i="4" s="1"/>
  <c r="BE37" i="4" s="1"/>
  <c r="BF37" i="4" s="1"/>
  <c r="BG37" i="4" s="1"/>
  <c r="BH37" i="4" s="1"/>
  <c r="BI31" i="4"/>
  <c r="BJ31" i="4" s="1"/>
  <c r="BK31" i="4" s="1"/>
  <c r="BL31" i="4" s="1"/>
  <c r="BM31" i="4" s="1"/>
  <c r="BN31" i="4" s="1"/>
  <c r="BO31" i="4" s="1"/>
  <c r="BP31" i="4" s="1"/>
  <c r="BQ31" i="4" s="1"/>
  <c r="BR31" i="4" s="1"/>
  <c r="BS31" i="4" s="1"/>
  <c r="AW28" i="4"/>
  <c r="AX28" i="4" s="1"/>
  <c r="AY28" i="4" s="1"/>
  <c r="AZ28" i="4" s="1"/>
  <c r="BA28" i="4" s="1"/>
  <c r="BB28" i="4" s="1"/>
  <c r="BC28" i="4" s="1"/>
  <c r="BD28" i="4" s="1"/>
  <c r="BE28" i="4" s="1"/>
  <c r="BF28" i="4" s="1"/>
  <c r="BG28" i="4" s="1"/>
  <c r="BH28" i="4" s="1"/>
  <c r="G37" i="4"/>
  <c r="H31" i="4"/>
  <c r="G34" i="4"/>
  <c r="AW34" i="4"/>
  <c r="AX34" i="4" s="1"/>
  <c r="AY34" i="4" s="1"/>
  <c r="AZ34" i="4" s="1"/>
  <c r="BA34" i="4" s="1"/>
  <c r="BB34" i="4" s="1"/>
  <c r="BC34" i="4" s="1"/>
  <c r="BD34" i="4" s="1"/>
  <c r="BE34" i="4" s="1"/>
  <c r="BF34" i="4" s="1"/>
  <c r="BG34" i="4" s="1"/>
  <c r="BH34" i="4" s="1"/>
  <c r="AW40" i="4"/>
  <c r="AX40" i="4" s="1"/>
  <c r="AY40" i="4" s="1"/>
  <c r="AZ40" i="4" s="1"/>
  <c r="BA40" i="4" s="1"/>
  <c r="BB40" i="4" s="1"/>
  <c r="BC40" i="4" s="1"/>
  <c r="BD40" i="4" s="1"/>
  <c r="BE40" i="4" s="1"/>
  <c r="BF40" i="4" s="1"/>
  <c r="BG40" i="4" s="1"/>
  <c r="BH40" i="4" s="1"/>
  <c r="G28" i="4"/>
  <c r="F25" i="4"/>
  <c r="AK25" i="4"/>
  <c r="AL25" i="4" s="1"/>
  <c r="AM25" i="4" s="1"/>
  <c r="AN25" i="4" s="1"/>
  <c r="AO25" i="4" s="1"/>
  <c r="AP25" i="4" s="1"/>
  <c r="AQ25" i="4" s="1"/>
  <c r="AR25" i="4" s="1"/>
  <c r="AS25" i="4" s="1"/>
  <c r="AT25" i="4" s="1"/>
  <c r="AU25" i="4" s="1"/>
  <c r="AV25" i="4" s="1"/>
  <c r="AK22" i="4"/>
  <c r="AL22" i="4" s="1"/>
  <c r="AM22" i="4" s="1"/>
  <c r="AN22" i="4" s="1"/>
  <c r="AO22" i="4" s="1"/>
  <c r="AP22" i="4" s="1"/>
  <c r="AQ22" i="4" s="1"/>
  <c r="AR22" i="4" s="1"/>
  <c r="AS22" i="4" s="1"/>
  <c r="AT22" i="4" s="1"/>
  <c r="AU22" i="4" s="1"/>
  <c r="AV22" i="4" s="1"/>
  <c r="F22" i="4"/>
  <c r="AW19" i="4"/>
  <c r="AX19" i="4" s="1"/>
  <c r="AY19" i="4" s="1"/>
  <c r="AZ19" i="4" s="1"/>
  <c r="BA19" i="4" s="1"/>
  <c r="BB19" i="4" s="1"/>
  <c r="BC19" i="4" s="1"/>
  <c r="BD19" i="4" s="1"/>
  <c r="BE19" i="4" s="1"/>
  <c r="BF19" i="4" s="1"/>
  <c r="BG19" i="4" s="1"/>
  <c r="BH19" i="4" s="1"/>
  <c r="G19" i="4"/>
  <c r="AK16" i="4"/>
  <c r="AL16" i="4" s="1"/>
  <c r="AM16" i="4" s="1"/>
  <c r="AN16" i="4" s="1"/>
  <c r="AO16" i="4" s="1"/>
  <c r="AP16" i="4" s="1"/>
  <c r="AQ16" i="4" s="1"/>
  <c r="AR16" i="4" s="1"/>
  <c r="AS16" i="4" s="1"/>
  <c r="AT16" i="4" s="1"/>
  <c r="AU16" i="4" s="1"/>
  <c r="AV16" i="4" s="1"/>
  <c r="F16" i="4"/>
  <c r="G25" i="4" l="1"/>
  <c r="H34" i="4"/>
  <c r="I67" i="4"/>
  <c r="J67" i="4" s="1"/>
  <c r="I31" i="4"/>
  <c r="J31" i="4" s="1"/>
  <c r="H43" i="4"/>
  <c r="I64" i="4"/>
  <c r="J64" i="4" s="1"/>
  <c r="I61" i="4"/>
  <c r="J61" i="4" s="1"/>
  <c r="BI70" i="4"/>
  <c r="BJ70" i="4" s="1"/>
  <c r="BK70" i="4" s="1"/>
  <c r="BL70" i="4" s="1"/>
  <c r="BM70" i="4" s="1"/>
  <c r="BN70" i="4" s="1"/>
  <c r="BO70" i="4" s="1"/>
  <c r="BP70" i="4" s="1"/>
  <c r="BQ70" i="4" s="1"/>
  <c r="BR70" i="4" s="1"/>
  <c r="BS70" i="4" s="1"/>
  <c r="BI58" i="4"/>
  <c r="BJ58" i="4" s="1"/>
  <c r="BK58" i="4" s="1"/>
  <c r="BL58" i="4" s="1"/>
  <c r="BM58" i="4" s="1"/>
  <c r="BN58" i="4" s="1"/>
  <c r="BO58" i="4" s="1"/>
  <c r="BP58" i="4" s="1"/>
  <c r="BQ58" i="4" s="1"/>
  <c r="BR58" i="4" s="1"/>
  <c r="BS58" i="4" s="1"/>
  <c r="H70" i="4"/>
  <c r="H58" i="4"/>
  <c r="BI52" i="4"/>
  <c r="BJ52" i="4" s="1"/>
  <c r="BK52" i="4" s="1"/>
  <c r="BL52" i="4" s="1"/>
  <c r="BM52" i="4" s="1"/>
  <c r="BN52" i="4" s="1"/>
  <c r="BO52" i="4" s="1"/>
  <c r="BP52" i="4" s="1"/>
  <c r="BQ52" i="4" s="1"/>
  <c r="BR52" i="4" s="1"/>
  <c r="BS52" i="4" s="1"/>
  <c r="BI55" i="4"/>
  <c r="BJ55" i="4" s="1"/>
  <c r="BK55" i="4" s="1"/>
  <c r="BL55" i="4" s="1"/>
  <c r="BM55" i="4" s="1"/>
  <c r="BN55" i="4" s="1"/>
  <c r="BO55" i="4" s="1"/>
  <c r="BP55" i="4" s="1"/>
  <c r="BQ55" i="4" s="1"/>
  <c r="BR55" i="4" s="1"/>
  <c r="BS55" i="4" s="1"/>
  <c r="H52" i="4"/>
  <c r="H55" i="4"/>
  <c r="I46" i="4"/>
  <c r="J46" i="4" s="1"/>
  <c r="BI43" i="4"/>
  <c r="BJ43" i="4" s="1"/>
  <c r="BK43" i="4" s="1"/>
  <c r="BL43" i="4" s="1"/>
  <c r="BM43" i="4" s="1"/>
  <c r="BN43" i="4" s="1"/>
  <c r="BO43" i="4" s="1"/>
  <c r="BP43" i="4" s="1"/>
  <c r="BQ43" i="4" s="1"/>
  <c r="BR43" i="4" s="1"/>
  <c r="BS43" i="4" s="1"/>
  <c r="I49" i="4"/>
  <c r="J49" i="4" s="1"/>
  <c r="BI28" i="4"/>
  <c r="BJ28" i="4" s="1"/>
  <c r="BK28" i="4" s="1"/>
  <c r="BL28" i="4" s="1"/>
  <c r="BM28" i="4" s="1"/>
  <c r="BN28" i="4" s="1"/>
  <c r="BO28" i="4" s="1"/>
  <c r="BP28" i="4" s="1"/>
  <c r="BQ28" i="4" s="1"/>
  <c r="BR28" i="4" s="1"/>
  <c r="BS28" i="4" s="1"/>
  <c r="H28" i="4"/>
  <c r="BI34" i="4"/>
  <c r="BJ34" i="4" s="1"/>
  <c r="BK34" i="4" s="1"/>
  <c r="BL34" i="4" s="1"/>
  <c r="BM34" i="4" s="1"/>
  <c r="BN34" i="4" s="1"/>
  <c r="BO34" i="4" s="1"/>
  <c r="BP34" i="4" s="1"/>
  <c r="BQ34" i="4" s="1"/>
  <c r="BR34" i="4" s="1"/>
  <c r="BS34" i="4" s="1"/>
  <c r="BI37" i="4"/>
  <c r="BJ37" i="4" s="1"/>
  <c r="BK37" i="4" s="1"/>
  <c r="BL37" i="4" s="1"/>
  <c r="BM37" i="4" s="1"/>
  <c r="BN37" i="4" s="1"/>
  <c r="BO37" i="4" s="1"/>
  <c r="BP37" i="4" s="1"/>
  <c r="BQ37" i="4" s="1"/>
  <c r="BR37" i="4" s="1"/>
  <c r="BS37" i="4" s="1"/>
  <c r="H37" i="4"/>
  <c r="BI40" i="4"/>
  <c r="BJ40" i="4" s="1"/>
  <c r="BK40" i="4" s="1"/>
  <c r="BL40" i="4" s="1"/>
  <c r="BM40" i="4" s="1"/>
  <c r="BN40" i="4" s="1"/>
  <c r="BO40" i="4" s="1"/>
  <c r="BP40" i="4" s="1"/>
  <c r="BQ40" i="4" s="1"/>
  <c r="BR40" i="4" s="1"/>
  <c r="BS40" i="4" s="1"/>
  <c r="H40" i="4"/>
  <c r="AW25" i="4"/>
  <c r="AX25" i="4" s="1"/>
  <c r="AY25" i="4" s="1"/>
  <c r="AZ25" i="4" s="1"/>
  <c r="BA25" i="4" s="1"/>
  <c r="BB25" i="4" s="1"/>
  <c r="BC25" i="4" s="1"/>
  <c r="BD25" i="4" s="1"/>
  <c r="BE25" i="4" s="1"/>
  <c r="BF25" i="4" s="1"/>
  <c r="BG25" i="4" s="1"/>
  <c r="BH25" i="4" s="1"/>
  <c r="G22" i="4"/>
  <c r="AW22" i="4"/>
  <c r="AX22" i="4" s="1"/>
  <c r="AY22" i="4" s="1"/>
  <c r="AZ22" i="4" s="1"/>
  <c r="BA22" i="4" s="1"/>
  <c r="BB22" i="4" s="1"/>
  <c r="BC22" i="4" s="1"/>
  <c r="BD22" i="4" s="1"/>
  <c r="BE22" i="4" s="1"/>
  <c r="BF22" i="4" s="1"/>
  <c r="BG22" i="4" s="1"/>
  <c r="BH22" i="4" s="1"/>
  <c r="BI19" i="4"/>
  <c r="BJ19" i="4" s="1"/>
  <c r="BK19" i="4" s="1"/>
  <c r="BL19" i="4" s="1"/>
  <c r="BM19" i="4" s="1"/>
  <c r="BN19" i="4" s="1"/>
  <c r="BO19" i="4" s="1"/>
  <c r="BP19" i="4" s="1"/>
  <c r="BQ19" i="4" s="1"/>
  <c r="BR19" i="4" s="1"/>
  <c r="BS19" i="4" s="1"/>
  <c r="H19" i="4"/>
  <c r="G16" i="4"/>
  <c r="AW16" i="4"/>
  <c r="AX16" i="4" s="1"/>
  <c r="AY16" i="4" s="1"/>
  <c r="AZ16" i="4" s="1"/>
  <c r="BA16" i="4" s="1"/>
  <c r="BB16" i="4" s="1"/>
  <c r="BC16" i="4" s="1"/>
  <c r="BD16" i="4" s="1"/>
  <c r="BE16" i="4" s="1"/>
  <c r="BF16" i="4" s="1"/>
  <c r="BG16" i="4" s="1"/>
  <c r="BH16" i="4" s="1"/>
  <c r="C44" i="9"/>
  <c r="C42" i="9"/>
  <c r="C31" i="9"/>
  <c r="C32" i="9" s="1"/>
  <c r="I34" i="4" l="1"/>
  <c r="J34" i="4" s="1"/>
  <c r="I58" i="4"/>
  <c r="J58" i="4" s="1"/>
  <c r="I70" i="4"/>
  <c r="J70" i="4" s="1"/>
  <c r="I55" i="4"/>
  <c r="J55" i="4" s="1"/>
  <c r="I43" i="4"/>
  <c r="J43" i="4" s="1"/>
  <c r="I52" i="4"/>
  <c r="J52" i="4" s="1"/>
  <c r="I40" i="4"/>
  <c r="J40" i="4" s="1"/>
  <c r="I37" i="4"/>
  <c r="J37" i="4" s="1"/>
  <c r="I28" i="4"/>
  <c r="J28" i="4" s="1"/>
  <c r="H25" i="4"/>
  <c r="BI25" i="4"/>
  <c r="BJ25" i="4" s="1"/>
  <c r="BK25" i="4" s="1"/>
  <c r="BL25" i="4" s="1"/>
  <c r="BM25" i="4" s="1"/>
  <c r="BN25" i="4" s="1"/>
  <c r="BO25" i="4" s="1"/>
  <c r="BP25" i="4" s="1"/>
  <c r="BQ25" i="4" s="1"/>
  <c r="BR25" i="4" s="1"/>
  <c r="BS25" i="4" s="1"/>
  <c r="H22" i="4"/>
  <c r="BI22" i="4"/>
  <c r="BJ22" i="4" s="1"/>
  <c r="BK22" i="4" s="1"/>
  <c r="BL22" i="4" s="1"/>
  <c r="BM22" i="4" s="1"/>
  <c r="BN22" i="4" s="1"/>
  <c r="BO22" i="4" s="1"/>
  <c r="BP22" i="4" s="1"/>
  <c r="BQ22" i="4" s="1"/>
  <c r="BR22" i="4" s="1"/>
  <c r="BS22" i="4" s="1"/>
  <c r="I19" i="4"/>
  <c r="J19" i="4" s="1"/>
  <c r="H16" i="4"/>
  <c r="BI16" i="4"/>
  <c r="BJ16" i="4" s="1"/>
  <c r="BK16" i="4" s="1"/>
  <c r="BL16" i="4" s="1"/>
  <c r="BM16" i="4" s="1"/>
  <c r="BN16" i="4" s="1"/>
  <c r="BO16" i="4" s="1"/>
  <c r="BP16" i="4" s="1"/>
  <c r="BQ16" i="4" s="1"/>
  <c r="BR16" i="4" s="1"/>
  <c r="BS16" i="4" s="1"/>
  <c r="CD48" i="2"/>
  <c r="CC48" i="2"/>
  <c r="CB48" i="2"/>
  <c r="CA48" i="2"/>
  <c r="BZ48" i="2"/>
  <c r="BY48" i="2"/>
  <c r="BX48" i="2"/>
  <c r="BW48" i="2"/>
  <c r="BV48" i="2"/>
  <c r="BU48" i="2"/>
  <c r="BT48" i="2"/>
  <c r="BS48" i="2"/>
  <c r="I25" i="4" l="1"/>
  <c r="J25" i="4" s="1"/>
  <c r="I22" i="4"/>
  <c r="J22" i="4" s="1"/>
  <c r="I16" i="4"/>
  <c r="J16" i="4" s="1"/>
  <c r="AK9" i="11"/>
  <c r="AL9" i="11"/>
  <c r="AM9" i="11"/>
  <c r="AN9" i="11"/>
  <c r="AO9" i="11"/>
  <c r="AJ9" i="11"/>
  <c r="BN272" i="13" l="1"/>
  <c r="BM272" i="13"/>
  <c r="BL272" i="13"/>
  <c r="BK272" i="13"/>
  <c r="BJ272" i="13"/>
  <c r="BI272" i="13"/>
  <c r="BH272" i="13"/>
  <c r="BG272" i="13"/>
  <c r="BF272" i="13"/>
  <c r="BE272" i="13"/>
  <c r="BD272" i="13"/>
  <c r="BC272" i="13"/>
  <c r="BB272" i="13"/>
  <c r="BA272" i="13"/>
  <c r="AZ272" i="13"/>
  <c r="AY272" i="13"/>
  <c r="AX272" i="13"/>
  <c r="AW272" i="13"/>
  <c r="AV272" i="13"/>
  <c r="AU272" i="13"/>
  <c r="AT272" i="13"/>
  <c r="AS272" i="13"/>
  <c r="AR272" i="13"/>
  <c r="AQ272" i="13"/>
  <c r="AP272" i="13"/>
  <c r="AO272" i="13"/>
  <c r="AN272" i="13"/>
  <c r="AM272" i="13"/>
  <c r="AL272" i="13"/>
  <c r="AK272" i="13"/>
  <c r="AJ272" i="13"/>
  <c r="AI272" i="13"/>
  <c r="AH272" i="13"/>
  <c r="AG272" i="13"/>
  <c r="AF272" i="13"/>
  <c r="AE272" i="13"/>
  <c r="AD272" i="13"/>
  <c r="AC272" i="13"/>
  <c r="AB272" i="13"/>
  <c r="AA272" i="13"/>
  <c r="Z272" i="13"/>
  <c r="Y272" i="13"/>
  <c r="X272" i="13"/>
  <c r="W272" i="13"/>
  <c r="V272" i="13"/>
  <c r="U272" i="13"/>
  <c r="T272" i="13"/>
  <c r="S272" i="13"/>
  <c r="R272" i="13"/>
  <c r="Q272" i="13"/>
  <c r="P272" i="13"/>
  <c r="O272" i="13"/>
  <c r="N272" i="13"/>
  <c r="M272" i="13"/>
  <c r="L272" i="13"/>
  <c r="K272" i="13"/>
  <c r="J272" i="13"/>
  <c r="I272" i="13"/>
  <c r="H272" i="13"/>
  <c r="G272" i="13"/>
  <c r="BN268" i="13"/>
  <c r="BM268" i="13"/>
  <c r="BL268" i="13"/>
  <c r="BK268" i="13"/>
  <c r="BJ268" i="13"/>
  <c r="BI268" i="13"/>
  <c r="BH268" i="13"/>
  <c r="BG268" i="13"/>
  <c r="BF268" i="13"/>
  <c r="BE268" i="13"/>
  <c r="BD268" i="13"/>
  <c r="BC268" i="13"/>
  <c r="BB268" i="13"/>
  <c r="BA268" i="13"/>
  <c r="AZ268" i="13"/>
  <c r="AY268" i="13"/>
  <c r="AX268" i="13"/>
  <c r="AW268" i="13"/>
  <c r="AV268" i="13"/>
  <c r="AU268" i="13"/>
  <c r="AT268" i="13"/>
  <c r="AS268" i="13"/>
  <c r="AR268" i="13"/>
  <c r="AQ268" i="13"/>
  <c r="AP268" i="13"/>
  <c r="AO268" i="13"/>
  <c r="AN268" i="13"/>
  <c r="AM268" i="13"/>
  <c r="AL268" i="13"/>
  <c r="AK268" i="13"/>
  <c r="AJ268" i="13"/>
  <c r="AI268" i="13"/>
  <c r="AH268" i="13"/>
  <c r="AG268" i="13"/>
  <c r="AF268" i="13"/>
  <c r="AE268" i="13"/>
  <c r="AD268" i="13"/>
  <c r="AC268" i="13"/>
  <c r="AB268" i="13"/>
  <c r="AA268" i="13"/>
  <c r="Z268" i="13"/>
  <c r="Y268" i="13"/>
  <c r="X268" i="13"/>
  <c r="W268" i="13"/>
  <c r="V268" i="13"/>
  <c r="U268" i="13"/>
  <c r="T268" i="13"/>
  <c r="S268" i="13"/>
  <c r="R268" i="13"/>
  <c r="Q268" i="13"/>
  <c r="P268" i="13"/>
  <c r="O268" i="13"/>
  <c r="N268" i="13"/>
  <c r="M268" i="13"/>
  <c r="L268" i="13"/>
  <c r="K268" i="13"/>
  <c r="J268" i="13"/>
  <c r="I268" i="13"/>
  <c r="H268" i="13"/>
  <c r="G268" i="13"/>
  <c r="BN264" i="13"/>
  <c r="BM264" i="13"/>
  <c r="BL264" i="13"/>
  <c r="BK264" i="13"/>
  <c r="BJ264" i="13"/>
  <c r="BI264" i="13"/>
  <c r="BH264" i="13"/>
  <c r="BG264" i="13"/>
  <c r="BF264" i="13"/>
  <c r="BE264" i="13"/>
  <c r="BD264" i="13"/>
  <c r="BC264" i="13"/>
  <c r="BB264" i="13"/>
  <c r="BA264" i="13"/>
  <c r="AZ264" i="13"/>
  <c r="AY264" i="13"/>
  <c r="AX264" i="13"/>
  <c r="AW264" i="13"/>
  <c r="AV264" i="13"/>
  <c r="AU264" i="13"/>
  <c r="AT264" i="13"/>
  <c r="AS264" i="13"/>
  <c r="AR264" i="13"/>
  <c r="AQ264" i="13"/>
  <c r="AP264" i="13"/>
  <c r="AO264" i="13"/>
  <c r="AN264" i="13"/>
  <c r="AM264" i="13"/>
  <c r="AL264" i="13"/>
  <c r="AK264" i="13"/>
  <c r="AJ264" i="13"/>
  <c r="AI264" i="13"/>
  <c r="AH264" i="13"/>
  <c r="AG264" i="13"/>
  <c r="AF264" i="13"/>
  <c r="AE264" i="13"/>
  <c r="AD264" i="13"/>
  <c r="AC264" i="13"/>
  <c r="AB264" i="13"/>
  <c r="AA264" i="13"/>
  <c r="Z264" i="13"/>
  <c r="Y264" i="13"/>
  <c r="X264" i="13"/>
  <c r="W264" i="13"/>
  <c r="V264" i="13"/>
  <c r="U264" i="13"/>
  <c r="T264" i="13"/>
  <c r="S264" i="13"/>
  <c r="R264" i="13"/>
  <c r="Q264" i="13"/>
  <c r="P264" i="13"/>
  <c r="O264" i="13"/>
  <c r="N264" i="13"/>
  <c r="M264" i="13"/>
  <c r="L264" i="13"/>
  <c r="K264" i="13"/>
  <c r="J264" i="13"/>
  <c r="I264" i="13"/>
  <c r="H264" i="13"/>
  <c r="G264" i="13"/>
  <c r="BN260" i="13"/>
  <c r="BM260" i="13"/>
  <c r="BL260" i="13"/>
  <c r="BK260" i="13"/>
  <c r="BJ260" i="13"/>
  <c r="BI260" i="13"/>
  <c r="BH260" i="13"/>
  <c r="BG260" i="13"/>
  <c r="BF260" i="13"/>
  <c r="BE260" i="13"/>
  <c r="BD260" i="13"/>
  <c r="BC260" i="13"/>
  <c r="BB260" i="13"/>
  <c r="BA260" i="13"/>
  <c r="AZ260" i="13"/>
  <c r="AY260" i="13"/>
  <c r="AX260" i="13"/>
  <c r="AW260" i="13"/>
  <c r="AV260" i="13"/>
  <c r="AU260" i="13"/>
  <c r="AT260" i="13"/>
  <c r="AS260" i="13"/>
  <c r="AR260" i="13"/>
  <c r="AQ260" i="13"/>
  <c r="AP260" i="13"/>
  <c r="AO260" i="13"/>
  <c r="AN260" i="13"/>
  <c r="AM260" i="13"/>
  <c r="AL260" i="13"/>
  <c r="AK260" i="13"/>
  <c r="AJ260" i="13"/>
  <c r="AI260" i="13"/>
  <c r="AH260" i="13"/>
  <c r="AG260" i="13"/>
  <c r="AF260" i="13"/>
  <c r="AE260" i="13"/>
  <c r="AD260" i="13"/>
  <c r="AC260" i="13"/>
  <c r="AB260" i="13"/>
  <c r="AA260" i="13"/>
  <c r="Z260" i="13"/>
  <c r="Y260" i="13"/>
  <c r="X260" i="13"/>
  <c r="W260" i="13"/>
  <c r="V260" i="13"/>
  <c r="U260" i="13"/>
  <c r="T260" i="13"/>
  <c r="S260" i="13"/>
  <c r="R260" i="13"/>
  <c r="Q260" i="13"/>
  <c r="P260" i="13"/>
  <c r="O260" i="13"/>
  <c r="N260" i="13"/>
  <c r="M260" i="13"/>
  <c r="L260" i="13"/>
  <c r="K260" i="13"/>
  <c r="J260" i="13"/>
  <c r="I260" i="13"/>
  <c r="H260" i="13"/>
  <c r="G260" i="13"/>
  <c r="BN256" i="13"/>
  <c r="BM256" i="13"/>
  <c r="BL256" i="13"/>
  <c r="BK256" i="13"/>
  <c r="BJ256" i="13"/>
  <c r="BI256" i="13"/>
  <c r="BH256" i="13"/>
  <c r="BG256" i="13"/>
  <c r="BF256" i="13"/>
  <c r="BE256" i="13"/>
  <c r="BD256" i="13"/>
  <c r="BC256" i="13"/>
  <c r="BB256" i="13"/>
  <c r="BA256" i="13"/>
  <c r="AZ256" i="13"/>
  <c r="AY256" i="13"/>
  <c r="AX256" i="13"/>
  <c r="AW256" i="13"/>
  <c r="AV256" i="13"/>
  <c r="AU256" i="13"/>
  <c r="AT256" i="13"/>
  <c r="AS256" i="13"/>
  <c r="AR256" i="13"/>
  <c r="AQ256" i="13"/>
  <c r="AP256" i="13"/>
  <c r="AO256" i="13"/>
  <c r="AN256" i="13"/>
  <c r="AM256" i="13"/>
  <c r="AL256" i="13"/>
  <c r="AK256" i="13"/>
  <c r="AJ256" i="13"/>
  <c r="AI256" i="13"/>
  <c r="AH256" i="13"/>
  <c r="AG256" i="13"/>
  <c r="AF256" i="13"/>
  <c r="AE256" i="13"/>
  <c r="AD256" i="13"/>
  <c r="AC256" i="13"/>
  <c r="AB256" i="13"/>
  <c r="AA256" i="13"/>
  <c r="Z256" i="13"/>
  <c r="Y256" i="13"/>
  <c r="X256" i="13"/>
  <c r="W256" i="13"/>
  <c r="V256" i="13"/>
  <c r="U256" i="13"/>
  <c r="T256" i="13"/>
  <c r="S256" i="13"/>
  <c r="R256" i="13"/>
  <c r="Q256" i="13"/>
  <c r="P256" i="13"/>
  <c r="O256" i="13"/>
  <c r="N256" i="13"/>
  <c r="M256" i="13"/>
  <c r="L256" i="13"/>
  <c r="K256" i="13"/>
  <c r="J256" i="13"/>
  <c r="I256" i="13"/>
  <c r="H256" i="13"/>
  <c r="G256" i="13"/>
  <c r="BN252" i="13"/>
  <c r="BM252" i="13"/>
  <c r="BL252" i="13"/>
  <c r="BK252" i="13"/>
  <c r="BJ252" i="13"/>
  <c r="BI252" i="13"/>
  <c r="BH252" i="13"/>
  <c r="BG252" i="13"/>
  <c r="BF252" i="13"/>
  <c r="BE252" i="13"/>
  <c r="BD252" i="13"/>
  <c r="BC252" i="13"/>
  <c r="BB252" i="13"/>
  <c r="BA252" i="13"/>
  <c r="AZ252" i="13"/>
  <c r="AY252" i="13"/>
  <c r="AX252" i="13"/>
  <c r="AW252" i="13"/>
  <c r="AV252" i="13"/>
  <c r="AU252" i="13"/>
  <c r="AT252" i="13"/>
  <c r="AS252" i="13"/>
  <c r="AR252" i="13"/>
  <c r="AQ252" i="13"/>
  <c r="AP252" i="13"/>
  <c r="AO252" i="13"/>
  <c r="AN252" i="13"/>
  <c r="AM252" i="13"/>
  <c r="AL252" i="13"/>
  <c r="AK252" i="13"/>
  <c r="AJ252" i="13"/>
  <c r="AI252" i="13"/>
  <c r="AH252" i="13"/>
  <c r="AG252" i="13"/>
  <c r="AF252" i="13"/>
  <c r="AE252" i="13"/>
  <c r="AD252" i="13"/>
  <c r="AC252" i="13"/>
  <c r="AB252" i="13"/>
  <c r="AA252" i="13"/>
  <c r="Z252" i="13"/>
  <c r="Y252" i="13"/>
  <c r="X252" i="13"/>
  <c r="W252" i="13"/>
  <c r="V252" i="13"/>
  <c r="U252" i="13"/>
  <c r="T252" i="13"/>
  <c r="S252" i="13"/>
  <c r="R252" i="13"/>
  <c r="Q252" i="13"/>
  <c r="P252" i="13"/>
  <c r="O252" i="13"/>
  <c r="N252" i="13"/>
  <c r="M252" i="13"/>
  <c r="L252" i="13"/>
  <c r="K252" i="13"/>
  <c r="J252" i="13"/>
  <c r="I252" i="13"/>
  <c r="H252" i="13"/>
  <c r="G252" i="13"/>
  <c r="BN248" i="13"/>
  <c r="BM248" i="13"/>
  <c r="BL248" i="13"/>
  <c r="BK248" i="13"/>
  <c r="BJ248" i="13"/>
  <c r="BI248" i="13"/>
  <c r="BH248" i="13"/>
  <c r="BG248" i="13"/>
  <c r="BF248" i="13"/>
  <c r="BE248" i="13"/>
  <c r="BD248" i="13"/>
  <c r="BC248" i="13"/>
  <c r="BB248" i="13"/>
  <c r="BA248" i="13"/>
  <c r="AZ248" i="13"/>
  <c r="AY248" i="13"/>
  <c r="AX248" i="13"/>
  <c r="AW248" i="13"/>
  <c r="AV248" i="13"/>
  <c r="AU248" i="13"/>
  <c r="AT248" i="13"/>
  <c r="AS248" i="13"/>
  <c r="AR248" i="13"/>
  <c r="AQ248" i="13"/>
  <c r="AP248" i="13"/>
  <c r="AO248" i="13"/>
  <c r="AN248" i="13"/>
  <c r="AM248" i="13"/>
  <c r="AL248" i="13"/>
  <c r="AK248" i="13"/>
  <c r="AJ248" i="13"/>
  <c r="AI248" i="13"/>
  <c r="AH248" i="13"/>
  <c r="AG248" i="13"/>
  <c r="AF248" i="13"/>
  <c r="AE248" i="13"/>
  <c r="AD248" i="13"/>
  <c r="AC248" i="13"/>
  <c r="AB248" i="13"/>
  <c r="AA248" i="13"/>
  <c r="Z248" i="13"/>
  <c r="Y248" i="13"/>
  <c r="X248" i="13"/>
  <c r="W248" i="13"/>
  <c r="V248" i="13"/>
  <c r="U248" i="13"/>
  <c r="T248" i="13"/>
  <c r="S248" i="13"/>
  <c r="R248" i="13"/>
  <c r="Q248" i="13"/>
  <c r="P248" i="13"/>
  <c r="O248" i="13"/>
  <c r="N248" i="13"/>
  <c r="M248" i="13"/>
  <c r="L248" i="13"/>
  <c r="K248" i="13"/>
  <c r="J248" i="13"/>
  <c r="I248" i="13"/>
  <c r="H248" i="13"/>
  <c r="G248" i="13"/>
  <c r="BN244" i="13"/>
  <c r="BM244" i="13"/>
  <c r="BL244" i="13"/>
  <c r="BK244" i="13"/>
  <c r="BJ244" i="13"/>
  <c r="BI244" i="13"/>
  <c r="BH244" i="13"/>
  <c r="BG244" i="13"/>
  <c r="BF244" i="13"/>
  <c r="BE244" i="13"/>
  <c r="BD244" i="13"/>
  <c r="BC244" i="13"/>
  <c r="BB244" i="13"/>
  <c r="BA244" i="13"/>
  <c r="AZ244" i="13"/>
  <c r="AY244" i="13"/>
  <c r="AX244" i="13"/>
  <c r="AW244" i="13"/>
  <c r="AV244" i="13"/>
  <c r="AU244" i="13"/>
  <c r="AT244" i="13"/>
  <c r="AS244" i="13"/>
  <c r="AR244" i="13"/>
  <c r="AQ244" i="13"/>
  <c r="AP244" i="13"/>
  <c r="AO244" i="13"/>
  <c r="AN244" i="13"/>
  <c r="AM244" i="13"/>
  <c r="AL244" i="13"/>
  <c r="AK244" i="13"/>
  <c r="AJ244" i="13"/>
  <c r="AI244" i="13"/>
  <c r="AH244" i="13"/>
  <c r="AG244" i="13"/>
  <c r="AF244" i="13"/>
  <c r="AE244" i="13"/>
  <c r="AD244" i="13"/>
  <c r="AC244" i="13"/>
  <c r="AB244" i="13"/>
  <c r="AA244" i="13"/>
  <c r="Z244" i="13"/>
  <c r="Y244" i="13"/>
  <c r="X244" i="13"/>
  <c r="W244" i="13"/>
  <c r="V244" i="13"/>
  <c r="U244" i="13"/>
  <c r="T244" i="13"/>
  <c r="S244" i="13"/>
  <c r="R244" i="13"/>
  <c r="Q244" i="13"/>
  <c r="P244" i="13"/>
  <c r="O244" i="13"/>
  <c r="N244" i="13"/>
  <c r="M244" i="13"/>
  <c r="L244" i="13"/>
  <c r="K244" i="13"/>
  <c r="J244" i="13"/>
  <c r="I244" i="13"/>
  <c r="H244" i="13"/>
  <c r="G244" i="13"/>
  <c r="D187" i="4"/>
  <c r="D186" i="4"/>
  <c r="D183" i="4"/>
  <c r="R335" i="13"/>
  <c r="Q335" i="13"/>
  <c r="P335" i="13"/>
  <c r="O335" i="13"/>
  <c r="N335" i="13"/>
  <c r="M335" i="13"/>
  <c r="L335" i="13"/>
  <c r="K335" i="13"/>
  <c r="J335" i="13"/>
  <c r="I335" i="13"/>
  <c r="H335" i="13"/>
  <c r="G335" i="13"/>
  <c r="D182" i="4"/>
  <c r="D145" i="4" s="1"/>
  <c r="I96" i="4"/>
  <c r="H96" i="4"/>
  <c r="G96" i="4"/>
  <c r="F96" i="4"/>
  <c r="E96" i="4"/>
  <c r="D110" i="4" l="1"/>
  <c r="J96" i="4"/>
  <c r="D181" i="4" l="1"/>
  <c r="D184" i="4"/>
  <c r="D185" i="4"/>
  <c r="L86" i="4"/>
  <c r="M86" i="4" s="1"/>
  <c r="N86" i="4" s="1"/>
  <c r="O86" i="4" s="1"/>
  <c r="P86" i="4" s="1"/>
  <c r="Q86" i="4" s="1"/>
  <c r="R86" i="4" s="1"/>
  <c r="S86" i="4" s="1"/>
  <c r="T86" i="4" s="1"/>
  <c r="U86" i="4" s="1"/>
  <c r="V86" i="4" s="1"/>
  <c r="W86" i="4" s="1"/>
  <c r="X86" i="4" s="1"/>
  <c r="Y86" i="4" s="1"/>
  <c r="Z86" i="4" s="1"/>
  <c r="AA86" i="4" s="1"/>
  <c r="AB86" i="4" s="1"/>
  <c r="AC86" i="4" s="1"/>
  <c r="AD86" i="4" s="1"/>
  <c r="AE86" i="4" s="1"/>
  <c r="AF86" i="4" s="1"/>
  <c r="AG86" i="4" s="1"/>
  <c r="AH86" i="4" s="1"/>
  <c r="AI86" i="4" s="1"/>
  <c r="AJ86" i="4" s="1"/>
  <c r="AK86" i="4" s="1"/>
  <c r="AL86" i="4" s="1"/>
  <c r="AM86" i="4" s="1"/>
  <c r="AN86" i="4" s="1"/>
  <c r="AO86" i="4" s="1"/>
  <c r="AP86" i="4" s="1"/>
  <c r="AQ86" i="4" s="1"/>
  <c r="AR86" i="4" s="1"/>
  <c r="AS86" i="4" s="1"/>
  <c r="AT86" i="4" s="1"/>
  <c r="AU86" i="4" s="1"/>
  <c r="AV86" i="4" s="1"/>
  <c r="AW86" i="4" s="1"/>
  <c r="AX86" i="4" s="1"/>
  <c r="AY86" i="4" s="1"/>
  <c r="AZ86" i="4" s="1"/>
  <c r="BA86" i="4" s="1"/>
  <c r="BB86" i="4" s="1"/>
  <c r="BC86" i="4" s="1"/>
  <c r="BD86" i="4" s="1"/>
  <c r="BE86" i="4" s="1"/>
  <c r="BF86" i="4" s="1"/>
  <c r="BG86" i="4" s="1"/>
  <c r="BH86" i="4" s="1"/>
  <c r="BI86" i="4" s="1"/>
  <c r="BJ86" i="4" s="1"/>
  <c r="BK86" i="4" s="1"/>
  <c r="BL86" i="4" s="1"/>
  <c r="BM86" i="4" s="1"/>
  <c r="BN86" i="4" s="1"/>
  <c r="BO86" i="4" s="1"/>
  <c r="BP86" i="4" s="1"/>
  <c r="BQ86" i="4" s="1"/>
  <c r="BR86" i="4" s="1"/>
  <c r="BS86" i="4" s="1"/>
  <c r="D109" i="4" l="1"/>
  <c r="D144" i="4"/>
  <c r="D113" i="4"/>
  <c r="D148" i="4"/>
  <c r="D150" i="4"/>
  <c r="D115" i="4"/>
  <c r="D111" i="4"/>
  <c r="D146" i="4"/>
  <c r="D114" i="4"/>
  <c r="D149" i="4"/>
  <c r="D112" i="4"/>
  <c r="D147" i="4"/>
  <c r="N26" i="3" l="1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E145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8" i="10"/>
  <c r="F52" i="10"/>
  <c r="F51" i="10"/>
  <c r="F50" i="10"/>
  <c r="F45" i="10"/>
  <c r="F46" i="10"/>
  <c r="F47" i="10"/>
  <c r="F48" i="10"/>
  <c r="F49" i="10"/>
  <c r="F44" i="10"/>
  <c r="F43" i="10"/>
  <c r="F42" i="10"/>
  <c r="F72" i="10"/>
  <c r="F73" i="10"/>
  <c r="F74" i="10"/>
  <c r="F75" i="10"/>
  <c r="F76" i="10"/>
  <c r="F77" i="10"/>
  <c r="F78" i="10"/>
  <c r="F79" i="10"/>
  <c r="F80" i="10"/>
  <c r="F81" i="10"/>
  <c r="C223" i="3" l="1"/>
  <c r="BN239" i="13" l="1"/>
  <c r="BN238" i="13" s="1"/>
  <c r="BM239" i="13"/>
  <c r="BM238" i="13" s="1"/>
  <c r="BL239" i="13"/>
  <c r="BL238" i="13" s="1"/>
  <c r="BK239" i="13"/>
  <c r="BK238" i="13" s="1"/>
  <c r="BJ239" i="13"/>
  <c r="BJ238" i="13" s="1"/>
  <c r="BI239" i="13"/>
  <c r="BI238" i="13" s="1"/>
  <c r="BH239" i="13"/>
  <c r="BH238" i="13" s="1"/>
  <c r="BG239" i="13"/>
  <c r="BG238" i="13" s="1"/>
  <c r="BF239" i="13"/>
  <c r="BF238" i="13" s="1"/>
  <c r="BE239" i="13"/>
  <c r="BE238" i="13" s="1"/>
  <c r="BD239" i="13"/>
  <c r="BD238" i="13" s="1"/>
  <c r="BC239" i="13"/>
  <c r="BC238" i="13" s="1"/>
  <c r="BB239" i="13"/>
  <c r="BB238" i="13" s="1"/>
  <c r="BA239" i="13"/>
  <c r="BA238" i="13" s="1"/>
  <c r="AZ239" i="13"/>
  <c r="AZ238" i="13" s="1"/>
  <c r="AY239" i="13"/>
  <c r="AY238" i="13" s="1"/>
  <c r="AX239" i="13"/>
  <c r="AX238" i="13" s="1"/>
  <c r="AW239" i="13"/>
  <c r="AW238" i="13" s="1"/>
  <c r="AV239" i="13"/>
  <c r="AV238" i="13" s="1"/>
  <c r="AU239" i="13"/>
  <c r="AU238" i="13" s="1"/>
  <c r="AT239" i="13"/>
  <c r="AT238" i="13" s="1"/>
  <c r="AS239" i="13"/>
  <c r="AS238" i="13" s="1"/>
  <c r="AR239" i="13"/>
  <c r="AR238" i="13" s="1"/>
  <c r="AQ239" i="13"/>
  <c r="AQ238" i="13" s="1"/>
  <c r="AP239" i="13"/>
  <c r="AP238" i="13" s="1"/>
  <c r="AO239" i="13"/>
  <c r="AO238" i="13" s="1"/>
  <c r="AN239" i="13"/>
  <c r="AN238" i="13" s="1"/>
  <c r="AM239" i="13"/>
  <c r="AM238" i="13" s="1"/>
  <c r="AL239" i="13"/>
  <c r="AL238" i="13" s="1"/>
  <c r="AK239" i="13"/>
  <c r="AK238" i="13" s="1"/>
  <c r="AJ239" i="13"/>
  <c r="AJ238" i="13" s="1"/>
  <c r="AI239" i="13"/>
  <c r="AI238" i="13" s="1"/>
  <c r="AH239" i="13"/>
  <c r="AH238" i="13" s="1"/>
  <c r="AG239" i="13"/>
  <c r="AG238" i="13" s="1"/>
  <c r="AF239" i="13"/>
  <c r="AF238" i="13" s="1"/>
  <c r="AE239" i="13"/>
  <c r="AE238" i="13" s="1"/>
  <c r="AD239" i="13"/>
  <c r="AD238" i="13" s="1"/>
  <c r="AC239" i="13"/>
  <c r="AC238" i="13" s="1"/>
  <c r="AB239" i="13"/>
  <c r="AB238" i="13" s="1"/>
  <c r="AA239" i="13"/>
  <c r="AA238" i="13" s="1"/>
  <c r="Z239" i="13"/>
  <c r="Z238" i="13" s="1"/>
  <c r="Y239" i="13"/>
  <c r="Y238" i="13" s="1"/>
  <c r="X239" i="13"/>
  <c r="X238" i="13" s="1"/>
  <c r="W239" i="13"/>
  <c r="W238" i="13" s="1"/>
  <c r="V239" i="13"/>
  <c r="V238" i="13" s="1"/>
  <c r="U239" i="13"/>
  <c r="U238" i="13" s="1"/>
  <c r="T239" i="13"/>
  <c r="T238" i="13" s="1"/>
  <c r="S239" i="13"/>
  <c r="S238" i="13" s="1"/>
  <c r="R239" i="13"/>
  <c r="R238" i="13" s="1"/>
  <c r="Q239" i="13"/>
  <c r="Q238" i="13" s="1"/>
  <c r="P239" i="13"/>
  <c r="P238" i="13" s="1"/>
  <c r="O239" i="13"/>
  <c r="O238" i="13" s="1"/>
  <c r="N239" i="13"/>
  <c r="N238" i="13" s="1"/>
  <c r="M239" i="13"/>
  <c r="M238" i="13" s="1"/>
  <c r="L239" i="13"/>
  <c r="L238" i="13" s="1"/>
  <c r="K239" i="13"/>
  <c r="K238" i="13" s="1"/>
  <c r="J239" i="13"/>
  <c r="J238" i="13" s="1"/>
  <c r="I239" i="13"/>
  <c r="I238" i="13" s="1"/>
  <c r="H239" i="13"/>
  <c r="H238" i="13" s="1"/>
  <c r="G239" i="13"/>
  <c r="G238" i="13" s="1"/>
  <c r="BN237" i="13"/>
  <c r="BN236" i="13" s="1"/>
  <c r="BM237" i="13"/>
  <c r="BM236" i="13" s="1"/>
  <c r="BL237" i="13"/>
  <c r="BL236" i="13" s="1"/>
  <c r="BK237" i="13"/>
  <c r="BK236" i="13" s="1"/>
  <c r="BJ237" i="13"/>
  <c r="BJ236" i="13" s="1"/>
  <c r="BI237" i="13"/>
  <c r="BI236" i="13" s="1"/>
  <c r="BH237" i="13"/>
  <c r="BH236" i="13" s="1"/>
  <c r="BG237" i="13"/>
  <c r="BG236" i="13" s="1"/>
  <c r="BF237" i="13"/>
  <c r="BF236" i="13" s="1"/>
  <c r="BE237" i="13"/>
  <c r="BE236" i="13" s="1"/>
  <c r="BD237" i="13"/>
  <c r="BD236" i="13" s="1"/>
  <c r="BC237" i="13"/>
  <c r="BC236" i="13" s="1"/>
  <c r="BB237" i="13"/>
  <c r="BB236" i="13" s="1"/>
  <c r="BA237" i="13"/>
  <c r="BA236" i="13" s="1"/>
  <c r="AZ237" i="13"/>
  <c r="AZ236" i="13" s="1"/>
  <c r="AY237" i="13"/>
  <c r="AY236" i="13" s="1"/>
  <c r="AX237" i="13"/>
  <c r="AX236" i="13" s="1"/>
  <c r="AW237" i="13"/>
  <c r="AW236" i="13" s="1"/>
  <c r="AV237" i="13"/>
  <c r="AV236" i="13" s="1"/>
  <c r="AU237" i="13"/>
  <c r="AU236" i="13" s="1"/>
  <c r="AT237" i="13"/>
  <c r="AT236" i="13" s="1"/>
  <c r="AS237" i="13"/>
  <c r="AS236" i="13" s="1"/>
  <c r="AR237" i="13"/>
  <c r="AR236" i="13" s="1"/>
  <c r="AQ237" i="13"/>
  <c r="AQ236" i="13" s="1"/>
  <c r="AP237" i="13"/>
  <c r="AP236" i="13" s="1"/>
  <c r="AO237" i="13"/>
  <c r="AO236" i="13" s="1"/>
  <c r="AN237" i="13"/>
  <c r="AN236" i="13" s="1"/>
  <c r="AM237" i="13"/>
  <c r="AM236" i="13" s="1"/>
  <c r="AL237" i="13"/>
  <c r="AL236" i="13" s="1"/>
  <c r="AK237" i="13"/>
  <c r="AK236" i="13" s="1"/>
  <c r="AJ237" i="13"/>
  <c r="AJ236" i="13" s="1"/>
  <c r="AI237" i="13"/>
  <c r="AI236" i="13" s="1"/>
  <c r="AH237" i="13"/>
  <c r="AH236" i="13" s="1"/>
  <c r="AG237" i="13"/>
  <c r="AG236" i="13" s="1"/>
  <c r="AF237" i="13"/>
  <c r="AF236" i="13" s="1"/>
  <c r="AE237" i="13"/>
  <c r="AE236" i="13" s="1"/>
  <c r="AD237" i="13"/>
  <c r="AD236" i="13" s="1"/>
  <c r="AC237" i="13"/>
  <c r="AC236" i="13" s="1"/>
  <c r="AB237" i="13"/>
  <c r="AB236" i="13" s="1"/>
  <c r="AA237" i="13"/>
  <c r="AA236" i="13" s="1"/>
  <c r="Z237" i="13"/>
  <c r="Z236" i="13" s="1"/>
  <c r="Y237" i="13"/>
  <c r="Y236" i="13" s="1"/>
  <c r="X237" i="13"/>
  <c r="X236" i="13" s="1"/>
  <c r="W237" i="13"/>
  <c r="W236" i="13" s="1"/>
  <c r="V237" i="13"/>
  <c r="V236" i="13" s="1"/>
  <c r="U237" i="13"/>
  <c r="U236" i="13" s="1"/>
  <c r="T237" i="13"/>
  <c r="T236" i="13" s="1"/>
  <c r="S237" i="13"/>
  <c r="S236" i="13" s="1"/>
  <c r="R237" i="13"/>
  <c r="R236" i="13" s="1"/>
  <c r="Q237" i="13"/>
  <c r="Q236" i="13" s="1"/>
  <c r="P237" i="13"/>
  <c r="P236" i="13" s="1"/>
  <c r="O237" i="13"/>
  <c r="O236" i="13" s="1"/>
  <c r="N237" i="13"/>
  <c r="N236" i="13" s="1"/>
  <c r="M237" i="13"/>
  <c r="M236" i="13" s="1"/>
  <c r="L237" i="13"/>
  <c r="L236" i="13" s="1"/>
  <c r="K237" i="13"/>
  <c r="K236" i="13" s="1"/>
  <c r="J237" i="13"/>
  <c r="J236" i="13" s="1"/>
  <c r="I237" i="13"/>
  <c r="I236" i="13" s="1"/>
  <c r="H237" i="13"/>
  <c r="H236" i="13" s="1"/>
  <c r="G237" i="13"/>
  <c r="G236" i="13" s="1"/>
  <c r="BN235" i="13"/>
  <c r="BN234" i="13" s="1"/>
  <c r="BM235" i="13"/>
  <c r="BM234" i="13" s="1"/>
  <c r="BL235" i="13"/>
  <c r="BL234" i="13" s="1"/>
  <c r="BK235" i="13"/>
  <c r="BK234" i="13" s="1"/>
  <c r="BJ235" i="13"/>
  <c r="BJ234" i="13" s="1"/>
  <c r="BI235" i="13"/>
  <c r="BI234" i="13" s="1"/>
  <c r="BH235" i="13"/>
  <c r="BH234" i="13" s="1"/>
  <c r="BG235" i="13"/>
  <c r="BG234" i="13" s="1"/>
  <c r="BF235" i="13"/>
  <c r="BF234" i="13" s="1"/>
  <c r="BE235" i="13"/>
  <c r="BE234" i="13" s="1"/>
  <c r="BD235" i="13"/>
  <c r="BD234" i="13" s="1"/>
  <c r="BC235" i="13"/>
  <c r="BC234" i="13" s="1"/>
  <c r="BB235" i="13"/>
  <c r="BB234" i="13" s="1"/>
  <c r="BA235" i="13"/>
  <c r="BA234" i="13" s="1"/>
  <c r="AZ235" i="13"/>
  <c r="AZ234" i="13" s="1"/>
  <c r="AY235" i="13"/>
  <c r="AY234" i="13" s="1"/>
  <c r="AX235" i="13"/>
  <c r="AX234" i="13" s="1"/>
  <c r="AW235" i="13"/>
  <c r="AW234" i="13" s="1"/>
  <c r="AV235" i="13"/>
  <c r="AV234" i="13" s="1"/>
  <c r="AU235" i="13"/>
  <c r="AU234" i="13" s="1"/>
  <c r="AT235" i="13"/>
  <c r="AT234" i="13" s="1"/>
  <c r="AS235" i="13"/>
  <c r="AS234" i="13" s="1"/>
  <c r="AR235" i="13"/>
  <c r="AR234" i="13" s="1"/>
  <c r="AQ235" i="13"/>
  <c r="AQ234" i="13" s="1"/>
  <c r="AP235" i="13"/>
  <c r="AP234" i="13" s="1"/>
  <c r="AO235" i="13"/>
  <c r="AO234" i="13" s="1"/>
  <c r="AN235" i="13"/>
  <c r="AN234" i="13" s="1"/>
  <c r="AM235" i="13"/>
  <c r="AM234" i="13" s="1"/>
  <c r="AL235" i="13"/>
  <c r="AL234" i="13" s="1"/>
  <c r="AK235" i="13"/>
  <c r="AK234" i="13" s="1"/>
  <c r="AJ235" i="13"/>
  <c r="AJ234" i="13" s="1"/>
  <c r="AI235" i="13"/>
  <c r="AI234" i="13" s="1"/>
  <c r="AH235" i="13"/>
  <c r="AH234" i="13" s="1"/>
  <c r="AG235" i="13"/>
  <c r="AG234" i="13" s="1"/>
  <c r="AF235" i="13"/>
  <c r="AF234" i="13" s="1"/>
  <c r="AE235" i="13"/>
  <c r="AE234" i="13" s="1"/>
  <c r="AD235" i="13"/>
  <c r="AD234" i="13" s="1"/>
  <c r="AC235" i="13"/>
  <c r="AC234" i="13" s="1"/>
  <c r="AB235" i="13"/>
  <c r="AB234" i="13" s="1"/>
  <c r="AA235" i="13"/>
  <c r="AA234" i="13" s="1"/>
  <c r="Z235" i="13"/>
  <c r="Z234" i="13" s="1"/>
  <c r="Y235" i="13"/>
  <c r="Y234" i="13" s="1"/>
  <c r="X235" i="13"/>
  <c r="X234" i="13" s="1"/>
  <c r="W235" i="13"/>
  <c r="W234" i="13" s="1"/>
  <c r="V235" i="13"/>
  <c r="V234" i="13" s="1"/>
  <c r="U235" i="13"/>
  <c r="U234" i="13" s="1"/>
  <c r="T235" i="13"/>
  <c r="T234" i="13" s="1"/>
  <c r="S235" i="13"/>
  <c r="S234" i="13" s="1"/>
  <c r="R235" i="13"/>
  <c r="R234" i="13" s="1"/>
  <c r="Q235" i="13"/>
  <c r="Q234" i="13" s="1"/>
  <c r="P235" i="13"/>
  <c r="P234" i="13" s="1"/>
  <c r="O235" i="13"/>
  <c r="O234" i="13" s="1"/>
  <c r="N235" i="13"/>
  <c r="N234" i="13" s="1"/>
  <c r="M235" i="13"/>
  <c r="M234" i="13" s="1"/>
  <c r="L235" i="13"/>
  <c r="L234" i="13" s="1"/>
  <c r="K235" i="13"/>
  <c r="K234" i="13" s="1"/>
  <c r="J235" i="13"/>
  <c r="J234" i="13" s="1"/>
  <c r="I235" i="13"/>
  <c r="I234" i="13" s="1"/>
  <c r="H235" i="13"/>
  <c r="H234" i="13" s="1"/>
  <c r="G235" i="13"/>
  <c r="G234" i="13" s="1"/>
  <c r="BN233" i="13"/>
  <c r="BN232" i="13" s="1"/>
  <c r="BM233" i="13"/>
  <c r="BM232" i="13" s="1"/>
  <c r="BL233" i="13"/>
  <c r="BL232" i="13" s="1"/>
  <c r="BK233" i="13"/>
  <c r="BK232" i="13" s="1"/>
  <c r="BJ233" i="13"/>
  <c r="BJ232" i="13" s="1"/>
  <c r="BI233" i="13"/>
  <c r="BI232" i="13" s="1"/>
  <c r="BH233" i="13"/>
  <c r="BH232" i="13" s="1"/>
  <c r="BG233" i="13"/>
  <c r="BG232" i="13" s="1"/>
  <c r="BF233" i="13"/>
  <c r="BF232" i="13" s="1"/>
  <c r="BE233" i="13"/>
  <c r="BE232" i="13" s="1"/>
  <c r="BD233" i="13"/>
  <c r="BD232" i="13" s="1"/>
  <c r="BC233" i="13"/>
  <c r="BC232" i="13" s="1"/>
  <c r="BB233" i="13"/>
  <c r="BB232" i="13" s="1"/>
  <c r="BA233" i="13"/>
  <c r="BA232" i="13" s="1"/>
  <c r="AZ233" i="13"/>
  <c r="AZ232" i="13" s="1"/>
  <c r="AY233" i="13"/>
  <c r="AY232" i="13" s="1"/>
  <c r="AX233" i="13"/>
  <c r="AX232" i="13" s="1"/>
  <c r="AW233" i="13"/>
  <c r="AW232" i="13" s="1"/>
  <c r="AV233" i="13"/>
  <c r="AV232" i="13" s="1"/>
  <c r="AU233" i="13"/>
  <c r="AU232" i="13" s="1"/>
  <c r="AT233" i="13"/>
  <c r="AT232" i="13" s="1"/>
  <c r="AS233" i="13"/>
  <c r="AS232" i="13" s="1"/>
  <c r="AR233" i="13"/>
  <c r="AR232" i="13" s="1"/>
  <c r="AQ233" i="13"/>
  <c r="AQ232" i="13" s="1"/>
  <c r="AP233" i="13"/>
  <c r="AP232" i="13" s="1"/>
  <c r="AO233" i="13"/>
  <c r="AO232" i="13" s="1"/>
  <c r="AN233" i="13"/>
  <c r="AN232" i="13" s="1"/>
  <c r="AM233" i="13"/>
  <c r="AM232" i="13" s="1"/>
  <c r="AL233" i="13"/>
  <c r="AL232" i="13" s="1"/>
  <c r="AK233" i="13"/>
  <c r="AK232" i="13" s="1"/>
  <c r="AJ233" i="13"/>
  <c r="AJ232" i="13" s="1"/>
  <c r="AI233" i="13"/>
  <c r="AI232" i="13" s="1"/>
  <c r="AH233" i="13"/>
  <c r="AH232" i="13" s="1"/>
  <c r="AG233" i="13"/>
  <c r="AG232" i="13" s="1"/>
  <c r="AF233" i="13"/>
  <c r="AF232" i="13" s="1"/>
  <c r="AE233" i="13"/>
  <c r="AE232" i="13" s="1"/>
  <c r="AD233" i="13"/>
  <c r="AD232" i="13" s="1"/>
  <c r="AC233" i="13"/>
  <c r="AC232" i="13" s="1"/>
  <c r="AB233" i="13"/>
  <c r="AB232" i="13" s="1"/>
  <c r="AA233" i="13"/>
  <c r="AA232" i="13" s="1"/>
  <c r="Z233" i="13"/>
  <c r="Z232" i="13" s="1"/>
  <c r="Y233" i="13"/>
  <c r="Y232" i="13" s="1"/>
  <c r="X233" i="13"/>
  <c r="X232" i="13" s="1"/>
  <c r="W233" i="13"/>
  <c r="W232" i="13" s="1"/>
  <c r="V233" i="13"/>
  <c r="V232" i="13" s="1"/>
  <c r="U233" i="13"/>
  <c r="U232" i="13" s="1"/>
  <c r="T233" i="13"/>
  <c r="T232" i="13" s="1"/>
  <c r="S233" i="13"/>
  <c r="S232" i="13" s="1"/>
  <c r="R233" i="13"/>
  <c r="R232" i="13" s="1"/>
  <c r="Q233" i="13"/>
  <c r="Q232" i="13" s="1"/>
  <c r="P233" i="13"/>
  <c r="P232" i="13" s="1"/>
  <c r="O233" i="13"/>
  <c r="O232" i="13" s="1"/>
  <c r="N233" i="13"/>
  <c r="N232" i="13" s="1"/>
  <c r="M233" i="13"/>
  <c r="M232" i="13" s="1"/>
  <c r="L233" i="13"/>
  <c r="L232" i="13" s="1"/>
  <c r="K233" i="13"/>
  <c r="K232" i="13" s="1"/>
  <c r="J233" i="13"/>
  <c r="J232" i="13" s="1"/>
  <c r="I233" i="13"/>
  <c r="I232" i="13" s="1"/>
  <c r="H233" i="13"/>
  <c r="H232" i="13" s="1"/>
  <c r="G233" i="13"/>
  <c r="G232" i="13" s="1"/>
  <c r="BN231" i="13"/>
  <c r="BN230" i="13" s="1"/>
  <c r="BM231" i="13"/>
  <c r="BM230" i="13" s="1"/>
  <c r="BL231" i="13"/>
  <c r="BL230" i="13" s="1"/>
  <c r="BK231" i="13"/>
  <c r="BK230" i="13" s="1"/>
  <c r="BJ231" i="13"/>
  <c r="BJ230" i="13" s="1"/>
  <c r="BI231" i="13"/>
  <c r="BI230" i="13" s="1"/>
  <c r="BH231" i="13"/>
  <c r="BH230" i="13" s="1"/>
  <c r="BG231" i="13"/>
  <c r="BG230" i="13" s="1"/>
  <c r="BF231" i="13"/>
  <c r="BF230" i="13" s="1"/>
  <c r="BE231" i="13"/>
  <c r="BE230" i="13" s="1"/>
  <c r="BD231" i="13"/>
  <c r="BD230" i="13" s="1"/>
  <c r="BC231" i="13"/>
  <c r="BC230" i="13" s="1"/>
  <c r="BB231" i="13"/>
  <c r="BB230" i="13" s="1"/>
  <c r="BA231" i="13"/>
  <c r="BA230" i="13" s="1"/>
  <c r="AZ231" i="13"/>
  <c r="AZ230" i="13" s="1"/>
  <c r="AY231" i="13"/>
  <c r="AY230" i="13" s="1"/>
  <c r="AX231" i="13"/>
  <c r="AX230" i="13" s="1"/>
  <c r="AW231" i="13"/>
  <c r="AW230" i="13" s="1"/>
  <c r="AV231" i="13"/>
  <c r="AV230" i="13" s="1"/>
  <c r="AU231" i="13"/>
  <c r="AU230" i="13" s="1"/>
  <c r="AT231" i="13"/>
  <c r="AT230" i="13" s="1"/>
  <c r="AS231" i="13"/>
  <c r="AS230" i="13" s="1"/>
  <c r="AR231" i="13"/>
  <c r="AR230" i="13" s="1"/>
  <c r="AQ231" i="13"/>
  <c r="AQ230" i="13" s="1"/>
  <c r="AP231" i="13"/>
  <c r="AP230" i="13" s="1"/>
  <c r="AO231" i="13"/>
  <c r="AO230" i="13" s="1"/>
  <c r="AN231" i="13"/>
  <c r="AN230" i="13" s="1"/>
  <c r="AM231" i="13"/>
  <c r="AM230" i="13" s="1"/>
  <c r="AL231" i="13"/>
  <c r="AL230" i="13" s="1"/>
  <c r="AK231" i="13"/>
  <c r="AK230" i="13" s="1"/>
  <c r="AJ231" i="13"/>
  <c r="AJ230" i="13" s="1"/>
  <c r="AI231" i="13"/>
  <c r="AI230" i="13" s="1"/>
  <c r="AH231" i="13"/>
  <c r="AH230" i="13" s="1"/>
  <c r="AG231" i="13"/>
  <c r="AG230" i="13" s="1"/>
  <c r="AF231" i="13"/>
  <c r="AF230" i="13" s="1"/>
  <c r="AE231" i="13"/>
  <c r="AE230" i="13" s="1"/>
  <c r="AD231" i="13"/>
  <c r="AD230" i="13" s="1"/>
  <c r="AC231" i="13"/>
  <c r="AC230" i="13" s="1"/>
  <c r="AB231" i="13"/>
  <c r="AB230" i="13" s="1"/>
  <c r="AA231" i="13"/>
  <c r="AA230" i="13" s="1"/>
  <c r="Z231" i="13"/>
  <c r="Z230" i="13" s="1"/>
  <c r="Y231" i="13"/>
  <c r="Y230" i="13" s="1"/>
  <c r="X231" i="13"/>
  <c r="X230" i="13" s="1"/>
  <c r="W231" i="13"/>
  <c r="W230" i="13" s="1"/>
  <c r="V231" i="13"/>
  <c r="V230" i="13" s="1"/>
  <c r="U231" i="13"/>
  <c r="U230" i="13" s="1"/>
  <c r="T231" i="13"/>
  <c r="T230" i="13" s="1"/>
  <c r="S231" i="13"/>
  <c r="S230" i="13" s="1"/>
  <c r="R231" i="13"/>
  <c r="R230" i="13" s="1"/>
  <c r="Q231" i="13"/>
  <c r="Q230" i="13" s="1"/>
  <c r="P231" i="13"/>
  <c r="P230" i="13" s="1"/>
  <c r="O231" i="13"/>
  <c r="O230" i="13" s="1"/>
  <c r="N231" i="13"/>
  <c r="N230" i="13" s="1"/>
  <c r="M231" i="13"/>
  <c r="M230" i="13" s="1"/>
  <c r="L231" i="13"/>
  <c r="L230" i="13" s="1"/>
  <c r="K231" i="13"/>
  <c r="K230" i="13" s="1"/>
  <c r="J231" i="13"/>
  <c r="J230" i="13" s="1"/>
  <c r="I231" i="13"/>
  <c r="I230" i="13" s="1"/>
  <c r="H231" i="13"/>
  <c r="H230" i="13" s="1"/>
  <c r="G231" i="13"/>
  <c r="G230" i="13" s="1"/>
  <c r="BN229" i="13"/>
  <c r="BN228" i="13" s="1"/>
  <c r="BM229" i="13"/>
  <c r="BM228" i="13" s="1"/>
  <c r="BL229" i="13"/>
  <c r="BL228" i="13" s="1"/>
  <c r="BK229" i="13"/>
  <c r="BK228" i="13" s="1"/>
  <c r="BJ229" i="13"/>
  <c r="BJ228" i="13" s="1"/>
  <c r="BI229" i="13"/>
  <c r="BI228" i="13" s="1"/>
  <c r="BH229" i="13"/>
  <c r="BH228" i="13" s="1"/>
  <c r="BG229" i="13"/>
  <c r="BG228" i="13" s="1"/>
  <c r="BF229" i="13"/>
  <c r="BF228" i="13" s="1"/>
  <c r="BE229" i="13"/>
  <c r="BE228" i="13" s="1"/>
  <c r="BD229" i="13"/>
  <c r="BD228" i="13" s="1"/>
  <c r="BC229" i="13"/>
  <c r="BC228" i="13" s="1"/>
  <c r="BB229" i="13"/>
  <c r="BB228" i="13" s="1"/>
  <c r="BA229" i="13"/>
  <c r="BA228" i="13" s="1"/>
  <c r="AZ229" i="13"/>
  <c r="AZ228" i="13" s="1"/>
  <c r="AY229" i="13"/>
  <c r="AY228" i="13" s="1"/>
  <c r="AX229" i="13"/>
  <c r="AX228" i="13" s="1"/>
  <c r="AW229" i="13"/>
  <c r="AW228" i="13" s="1"/>
  <c r="AV229" i="13"/>
  <c r="AV228" i="13" s="1"/>
  <c r="AU229" i="13"/>
  <c r="AU228" i="13" s="1"/>
  <c r="AT229" i="13"/>
  <c r="AT228" i="13" s="1"/>
  <c r="AS229" i="13"/>
  <c r="AS228" i="13" s="1"/>
  <c r="AR229" i="13"/>
  <c r="AR228" i="13" s="1"/>
  <c r="AQ229" i="13"/>
  <c r="AQ228" i="13" s="1"/>
  <c r="AP229" i="13"/>
  <c r="AP228" i="13" s="1"/>
  <c r="AO229" i="13"/>
  <c r="AO228" i="13" s="1"/>
  <c r="AN229" i="13"/>
  <c r="AN228" i="13" s="1"/>
  <c r="AM229" i="13"/>
  <c r="AM228" i="13" s="1"/>
  <c r="AL229" i="13"/>
  <c r="AL228" i="13" s="1"/>
  <c r="AK229" i="13"/>
  <c r="AK228" i="13" s="1"/>
  <c r="AJ229" i="13"/>
  <c r="AJ228" i="13" s="1"/>
  <c r="AI229" i="13"/>
  <c r="AI228" i="13" s="1"/>
  <c r="AH229" i="13"/>
  <c r="AH228" i="13" s="1"/>
  <c r="AG229" i="13"/>
  <c r="AG228" i="13" s="1"/>
  <c r="AF229" i="13"/>
  <c r="AF228" i="13" s="1"/>
  <c r="AE229" i="13"/>
  <c r="AE228" i="13" s="1"/>
  <c r="AD229" i="13"/>
  <c r="AD228" i="13" s="1"/>
  <c r="AC229" i="13"/>
  <c r="AC228" i="13" s="1"/>
  <c r="AB229" i="13"/>
  <c r="AB228" i="13" s="1"/>
  <c r="AA229" i="13"/>
  <c r="AA228" i="13" s="1"/>
  <c r="Z229" i="13"/>
  <c r="Z228" i="13" s="1"/>
  <c r="Y229" i="13"/>
  <c r="Y228" i="13" s="1"/>
  <c r="X229" i="13"/>
  <c r="X228" i="13" s="1"/>
  <c r="W229" i="13"/>
  <c r="W228" i="13" s="1"/>
  <c r="V229" i="13"/>
  <c r="V228" i="13" s="1"/>
  <c r="U229" i="13"/>
  <c r="U228" i="13" s="1"/>
  <c r="T229" i="13"/>
  <c r="T228" i="13" s="1"/>
  <c r="S229" i="13"/>
  <c r="S228" i="13" s="1"/>
  <c r="R229" i="13"/>
  <c r="R228" i="13" s="1"/>
  <c r="Q229" i="13"/>
  <c r="Q228" i="13" s="1"/>
  <c r="P229" i="13"/>
  <c r="P228" i="13" s="1"/>
  <c r="O229" i="13"/>
  <c r="O228" i="13" s="1"/>
  <c r="N229" i="13"/>
  <c r="N228" i="13" s="1"/>
  <c r="M229" i="13"/>
  <c r="M228" i="13" s="1"/>
  <c r="L229" i="13"/>
  <c r="L228" i="13" s="1"/>
  <c r="K229" i="13"/>
  <c r="K228" i="13" s="1"/>
  <c r="J229" i="13"/>
  <c r="J228" i="13" s="1"/>
  <c r="I229" i="13"/>
  <c r="I228" i="13" s="1"/>
  <c r="H229" i="13"/>
  <c r="H228" i="13" s="1"/>
  <c r="G229" i="13"/>
  <c r="G228" i="13" s="1"/>
  <c r="BN227" i="13"/>
  <c r="BN226" i="13" s="1"/>
  <c r="BM227" i="13"/>
  <c r="BM226" i="13" s="1"/>
  <c r="BL227" i="13"/>
  <c r="BL226" i="13" s="1"/>
  <c r="BK227" i="13"/>
  <c r="BK226" i="13" s="1"/>
  <c r="BJ227" i="13"/>
  <c r="BJ226" i="13" s="1"/>
  <c r="BI227" i="13"/>
  <c r="BI226" i="13" s="1"/>
  <c r="BH227" i="13"/>
  <c r="BH226" i="13" s="1"/>
  <c r="BG227" i="13"/>
  <c r="BG226" i="13" s="1"/>
  <c r="BF227" i="13"/>
  <c r="BF226" i="13" s="1"/>
  <c r="BE227" i="13"/>
  <c r="BE226" i="13" s="1"/>
  <c r="BD227" i="13"/>
  <c r="BD226" i="13" s="1"/>
  <c r="BC227" i="13"/>
  <c r="BC226" i="13" s="1"/>
  <c r="BB227" i="13"/>
  <c r="BB226" i="13" s="1"/>
  <c r="BA227" i="13"/>
  <c r="BA226" i="13" s="1"/>
  <c r="AZ227" i="13"/>
  <c r="AZ226" i="13" s="1"/>
  <c r="AY227" i="13"/>
  <c r="AY226" i="13" s="1"/>
  <c r="AX227" i="13"/>
  <c r="AX226" i="13" s="1"/>
  <c r="AW227" i="13"/>
  <c r="AW226" i="13" s="1"/>
  <c r="AV227" i="13"/>
  <c r="AV226" i="13" s="1"/>
  <c r="AU227" i="13"/>
  <c r="AU226" i="13" s="1"/>
  <c r="AT227" i="13"/>
  <c r="AT226" i="13" s="1"/>
  <c r="AS227" i="13"/>
  <c r="AS226" i="13" s="1"/>
  <c r="AR227" i="13"/>
  <c r="AR226" i="13" s="1"/>
  <c r="AQ227" i="13"/>
  <c r="AQ226" i="13" s="1"/>
  <c r="AP227" i="13"/>
  <c r="AP226" i="13" s="1"/>
  <c r="AO227" i="13"/>
  <c r="AO226" i="13" s="1"/>
  <c r="AN227" i="13"/>
  <c r="AN226" i="13" s="1"/>
  <c r="AM227" i="13"/>
  <c r="AM226" i="13" s="1"/>
  <c r="AL227" i="13"/>
  <c r="AL226" i="13" s="1"/>
  <c r="AK227" i="13"/>
  <c r="AK226" i="13" s="1"/>
  <c r="AJ227" i="13"/>
  <c r="AJ226" i="13" s="1"/>
  <c r="AI227" i="13"/>
  <c r="AI226" i="13" s="1"/>
  <c r="AH227" i="13"/>
  <c r="AH226" i="13" s="1"/>
  <c r="AG227" i="13"/>
  <c r="AG226" i="13" s="1"/>
  <c r="AF227" i="13"/>
  <c r="AF226" i="13" s="1"/>
  <c r="AE227" i="13"/>
  <c r="AE226" i="13" s="1"/>
  <c r="AD227" i="13"/>
  <c r="AD226" i="13" s="1"/>
  <c r="AC227" i="13"/>
  <c r="AC226" i="13" s="1"/>
  <c r="AB227" i="13"/>
  <c r="AB226" i="13" s="1"/>
  <c r="AA227" i="13"/>
  <c r="AA226" i="13" s="1"/>
  <c r="Z227" i="13"/>
  <c r="Z226" i="13" s="1"/>
  <c r="Y227" i="13"/>
  <c r="Y226" i="13" s="1"/>
  <c r="X227" i="13"/>
  <c r="X226" i="13" s="1"/>
  <c r="W227" i="13"/>
  <c r="W226" i="13" s="1"/>
  <c r="V227" i="13"/>
  <c r="V226" i="13" s="1"/>
  <c r="U227" i="13"/>
  <c r="U226" i="13" s="1"/>
  <c r="T227" i="13"/>
  <c r="T226" i="13" s="1"/>
  <c r="S227" i="13"/>
  <c r="S226" i="13" s="1"/>
  <c r="R227" i="13"/>
  <c r="R226" i="13" s="1"/>
  <c r="Q227" i="13"/>
  <c r="Q226" i="13" s="1"/>
  <c r="P227" i="13"/>
  <c r="P226" i="13" s="1"/>
  <c r="O227" i="13"/>
  <c r="O226" i="13" s="1"/>
  <c r="N227" i="13"/>
  <c r="N226" i="13" s="1"/>
  <c r="M227" i="13"/>
  <c r="M226" i="13" s="1"/>
  <c r="L227" i="13"/>
  <c r="L226" i="13" s="1"/>
  <c r="K227" i="13"/>
  <c r="K226" i="13" s="1"/>
  <c r="J227" i="13"/>
  <c r="J226" i="13" s="1"/>
  <c r="I227" i="13"/>
  <c r="I226" i="13" s="1"/>
  <c r="H227" i="13"/>
  <c r="H226" i="13" s="1"/>
  <c r="G227" i="13"/>
  <c r="G226" i="13" s="1"/>
  <c r="BN225" i="13"/>
  <c r="BN224" i="13" s="1"/>
  <c r="BM225" i="13"/>
  <c r="BM224" i="13" s="1"/>
  <c r="BL225" i="13"/>
  <c r="BL224" i="13" s="1"/>
  <c r="BK225" i="13"/>
  <c r="BK224" i="13" s="1"/>
  <c r="BJ225" i="13"/>
  <c r="BJ224" i="13" s="1"/>
  <c r="BI225" i="13"/>
  <c r="BI224" i="13" s="1"/>
  <c r="BH225" i="13"/>
  <c r="BH224" i="13" s="1"/>
  <c r="BG225" i="13"/>
  <c r="BG224" i="13" s="1"/>
  <c r="BF225" i="13"/>
  <c r="BF224" i="13" s="1"/>
  <c r="BE225" i="13"/>
  <c r="BE224" i="13" s="1"/>
  <c r="BD225" i="13"/>
  <c r="BD224" i="13" s="1"/>
  <c r="BC225" i="13"/>
  <c r="BC224" i="13" s="1"/>
  <c r="BB225" i="13"/>
  <c r="BB224" i="13" s="1"/>
  <c r="BA225" i="13"/>
  <c r="BA224" i="13" s="1"/>
  <c r="AZ225" i="13"/>
  <c r="AZ224" i="13" s="1"/>
  <c r="AY225" i="13"/>
  <c r="AY224" i="13" s="1"/>
  <c r="AX225" i="13"/>
  <c r="AX224" i="13" s="1"/>
  <c r="AW225" i="13"/>
  <c r="AW224" i="13" s="1"/>
  <c r="AV225" i="13"/>
  <c r="AV224" i="13" s="1"/>
  <c r="AU225" i="13"/>
  <c r="AU224" i="13" s="1"/>
  <c r="AT225" i="13"/>
  <c r="AT224" i="13" s="1"/>
  <c r="AS225" i="13"/>
  <c r="AS224" i="13" s="1"/>
  <c r="AR225" i="13"/>
  <c r="AR224" i="13" s="1"/>
  <c r="AQ225" i="13"/>
  <c r="AQ224" i="13" s="1"/>
  <c r="AP225" i="13"/>
  <c r="AP224" i="13" s="1"/>
  <c r="AO225" i="13"/>
  <c r="AO224" i="13" s="1"/>
  <c r="AN225" i="13"/>
  <c r="AN224" i="13" s="1"/>
  <c r="AM225" i="13"/>
  <c r="AM224" i="13" s="1"/>
  <c r="AL225" i="13"/>
  <c r="AL224" i="13" s="1"/>
  <c r="AK225" i="13"/>
  <c r="AK224" i="13" s="1"/>
  <c r="AJ225" i="13"/>
  <c r="AJ224" i="13" s="1"/>
  <c r="AI225" i="13"/>
  <c r="AI224" i="13" s="1"/>
  <c r="AH225" i="13"/>
  <c r="AH224" i="13" s="1"/>
  <c r="AG225" i="13"/>
  <c r="AG224" i="13" s="1"/>
  <c r="AF225" i="13"/>
  <c r="AF224" i="13" s="1"/>
  <c r="AE225" i="13"/>
  <c r="AE224" i="13" s="1"/>
  <c r="AD225" i="13"/>
  <c r="AD224" i="13" s="1"/>
  <c r="AC225" i="13"/>
  <c r="AC224" i="13" s="1"/>
  <c r="AB225" i="13"/>
  <c r="AB224" i="13" s="1"/>
  <c r="AA225" i="13"/>
  <c r="AA224" i="13" s="1"/>
  <c r="Z225" i="13"/>
  <c r="Z224" i="13" s="1"/>
  <c r="Y225" i="13"/>
  <c r="Y224" i="13" s="1"/>
  <c r="X225" i="13"/>
  <c r="X224" i="13" s="1"/>
  <c r="W225" i="13"/>
  <c r="W224" i="13" s="1"/>
  <c r="V225" i="13"/>
  <c r="V224" i="13" s="1"/>
  <c r="U225" i="13"/>
  <c r="U224" i="13" s="1"/>
  <c r="T225" i="13"/>
  <c r="T224" i="13" s="1"/>
  <c r="S225" i="13"/>
  <c r="S224" i="13" s="1"/>
  <c r="R225" i="13"/>
  <c r="R224" i="13" s="1"/>
  <c r="Q225" i="13"/>
  <c r="Q224" i="13" s="1"/>
  <c r="P225" i="13"/>
  <c r="P224" i="13" s="1"/>
  <c r="O225" i="13"/>
  <c r="O224" i="13" s="1"/>
  <c r="N225" i="13"/>
  <c r="N224" i="13" s="1"/>
  <c r="M225" i="13"/>
  <c r="M224" i="13" s="1"/>
  <c r="L225" i="13"/>
  <c r="L224" i="13" s="1"/>
  <c r="K225" i="13"/>
  <c r="K224" i="13" s="1"/>
  <c r="J225" i="13"/>
  <c r="J224" i="13" s="1"/>
  <c r="I225" i="13"/>
  <c r="I224" i="13" s="1"/>
  <c r="H225" i="13"/>
  <c r="H224" i="13" s="1"/>
  <c r="G225" i="13"/>
  <c r="G224" i="13" s="1"/>
  <c r="BN223" i="13"/>
  <c r="BN222" i="13" s="1"/>
  <c r="BM223" i="13"/>
  <c r="BM222" i="13" s="1"/>
  <c r="BL223" i="13"/>
  <c r="BL222" i="13" s="1"/>
  <c r="BK223" i="13"/>
  <c r="BK222" i="13" s="1"/>
  <c r="BJ223" i="13"/>
  <c r="BJ222" i="13" s="1"/>
  <c r="BI223" i="13"/>
  <c r="BI222" i="13" s="1"/>
  <c r="BH223" i="13"/>
  <c r="BH222" i="13" s="1"/>
  <c r="BG223" i="13"/>
  <c r="BG222" i="13" s="1"/>
  <c r="BF223" i="13"/>
  <c r="BF222" i="13" s="1"/>
  <c r="BE223" i="13"/>
  <c r="BE222" i="13" s="1"/>
  <c r="BD223" i="13"/>
  <c r="BD222" i="13" s="1"/>
  <c r="BC223" i="13"/>
  <c r="BC222" i="13" s="1"/>
  <c r="BB223" i="13"/>
  <c r="BB222" i="13" s="1"/>
  <c r="BA223" i="13"/>
  <c r="BA222" i="13" s="1"/>
  <c r="AZ223" i="13"/>
  <c r="AZ222" i="13" s="1"/>
  <c r="AY223" i="13"/>
  <c r="AY222" i="13" s="1"/>
  <c r="AX223" i="13"/>
  <c r="AX222" i="13" s="1"/>
  <c r="AW223" i="13"/>
  <c r="AW222" i="13" s="1"/>
  <c r="AV223" i="13"/>
  <c r="AV222" i="13" s="1"/>
  <c r="AU223" i="13"/>
  <c r="AU222" i="13" s="1"/>
  <c r="AT223" i="13"/>
  <c r="AT222" i="13" s="1"/>
  <c r="AS223" i="13"/>
  <c r="AS222" i="13" s="1"/>
  <c r="AR223" i="13"/>
  <c r="AR222" i="13" s="1"/>
  <c r="AQ223" i="13"/>
  <c r="AQ222" i="13" s="1"/>
  <c r="AP223" i="13"/>
  <c r="AP222" i="13" s="1"/>
  <c r="AO223" i="13"/>
  <c r="AO222" i="13" s="1"/>
  <c r="AN223" i="13"/>
  <c r="AN222" i="13" s="1"/>
  <c r="AM223" i="13"/>
  <c r="AM222" i="13" s="1"/>
  <c r="AL223" i="13"/>
  <c r="AL222" i="13" s="1"/>
  <c r="AK223" i="13"/>
  <c r="AK222" i="13" s="1"/>
  <c r="AJ223" i="13"/>
  <c r="AJ222" i="13" s="1"/>
  <c r="AI223" i="13"/>
  <c r="AI222" i="13" s="1"/>
  <c r="AH223" i="13"/>
  <c r="AH222" i="13" s="1"/>
  <c r="AG223" i="13"/>
  <c r="AG222" i="13" s="1"/>
  <c r="AF223" i="13"/>
  <c r="AF222" i="13" s="1"/>
  <c r="AE223" i="13"/>
  <c r="AE222" i="13" s="1"/>
  <c r="AD223" i="13"/>
  <c r="AD222" i="13" s="1"/>
  <c r="AC223" i="13"/>
  <c r="AC222" i="13" s="1"/>
  <c r="AB223" i="13"/>
  <c r="AB222" i="13" s="1"/>
  <c r="AA223" i="13"/>
  <c r="AA222" i="13" s="1"/>
  <c r="Z223" i="13"/>
  <c r="Z222" i="13" s="1"/>
  <c r="Y223" i="13"/>
  <c r="Y222" i="13" s="1"/>
  <c r="X223" i="13"/>
  <c r="X222" i="13" s="1"/>
  <c r="W223" i="13"/>
  <c r="W222" i="13" s="1"/>
  <c r="V223" i="13"/>
  <c r="V222" i="13" s="1"/>
  <c r="U223" i="13"/>
  <c r="U222" i="13" s="1"/>
  <c r="T223" i="13"/>
  <c r="T222" i="13" s="1"/>
  <c r="S223" i="13"/>
  <c r="S222" i="13" s="1"/>
  <c r="R223" i="13"/>
  <c r="R222" i="13" s="1"/>
  <c r="Q223" i="13"/>
  <c r="Q222" i="13" s="1"/>
  <c r="P223" i="13"/>
  <c r="P222" i="13" s="1"/>
  <c r="O223" i="13"/>
  <c r="O222" i="13" s="1"/>
  <c r="N223" i="13"/>
  <c r="N222" i="13" s="1"/>
  <c r="M223" i="13"/>
  <c r="M222" i="13" s="1"/>
  <c r="L223" i="13"/>
  <c r="L222" i="13" s="1"/>
  <c r="K223" i="13"/>
  <c r="K222" i="13" s="1"/>
  <c r="J223" i="13"/>
  <c r="J222" i="13" s="1"/>
  <c r="I223" i="13"/>
  <c r="I222" i="13" s="1"/>
  <c r="H223" i="13"/>
  <c r="H222" i="13" s="1"/>
  <c r="G223" i="13"/>
  <c r="G222" i="13" s="1"/>
  <c r="BN221" i="13"/>
  <c r="BN220" i="13" s="1"/>
  <c r="BM221" i="13"/>
  <c r="BM220" i="13" s="1"/>
  <c r="BL221" i="13"/>
  <c r="BL220" i="13" s="1"/>
  <c r="BK221" i="13"/>
  <c r="BK220" i="13" s="1"/>
  <c r="BJ221" i="13"/>
  <c r="BJ220" i="13" s="1"/>
  <c r="BI221" i="13"/>
  <c r="BI220" i="13" s="1"/>
  <c r="BH221" i="13"/>
  <c r="BH220" i="13" s="1"/>
  <c r="BG221" i="13"/>
  <c r="BG220" i="13" s="1"/>
  <c r="BF221" i="13"/>
  <c r="BF220" i="13" s="1"/>
  <c r="BE221" i="13"/>
  <c r="BE220" i="13" s="1"/>
  <c r="BD221" i="13"/>
  <c r="BD220" i="13" s="1"/>
  <c r="BC221" i="13"/>
  <c r="BC220" i="13" s="1"/>
  <c r="BB221" i="13"/>
  <c r="BB220" i="13" s="1"/>
  <c r="BA221" i="13"/>
  <c r="BA220" i="13" s="1"/>
  <c r="AZ221" i="13"/>
  <c r="AZ220" i="13" s="1"/>
  <c r="AY221" i="13"/>
  <c r="AY220" i="13" s="1"/>
  <c r="AX221" i="13"/>
  <c r="AX220" i="13" s="1"/>
  <c r="AW221" i="13"/>
  <c r="AW220" i="13" s="1"/>
  <c r="AV221" i="13"/>
  <c r="AV220" i="13" s="1"/>
  <c r="AU221" i="13"/>
  <c r="AU220" i="13" s="1"/>
  <c r="AT221" i="13"/>
  <c r="AT220" i="13" s="1"/>
  <c r="AS221" i="13"/>
  <c r="AS220" i="13" s="1"/>
  <c r="AR221" i="13"/>
  <c r="AR220" i="13" s="1"/>
  <c r="AQ221" i="13"/>
  <c r="AQ220" i="13" s="1"/>
  <c r="AP221" i="13"/>
  <c r="AP220" i="13" s="1"/>
  <c r="AO221" i="13"/>
  <c r="AO220" i="13" s="1"/>
  <c r="AN221" i="13"/>
  <c r="AN220" i="13" s="1"/>
  <c r="AM221" i="13"/>
  <c r="AM220" i="13" s="1"/>
  <c r="AL221" i="13"/>
  <c r="AL220" i="13" s="1"/>
  <c r="AK221" i="13"/>
  <c r="AK220" i="13" s="1"/>
  <c r="AJ221" i="13"/>
  <c r="AJ220" i="13" s="1"/>
  <c r="AI221" i="13"/>
  <c r="AI220" i="13" s="1"/>
  <c r="AH221" i="13"/>
  <c r="AH220" i="13" s="1"/>
  <c r="AG221" i="13"/>
  <c r="AG220" i="13" s="1"/>
  <c r="AF221" i="13"/>
  <c r="AF220" i="13" s="1"/>
  <c r="AE221" i="13"/>
  <c r="AE220" i="13" s="1"/>
  <c r="AD221" i="13"/>
  <c r="AD220" i="13" s="1"/>
  <c r="AC221" i="13"/>
  <c r="AC220" i="13" s="1"/>
  <c r="AB221" i="13"/>
  <c r="AB220" i="13" s="1"/>
  <c r="AA221" i="13"/>
  <c r="AA220" i="13" s="1"/>
  <c r="Z221" i="13"/>
  <c r="Z220" i="13" s="1"/>
  <c r="Y221" i="13"/>
  <c r="Y220" i="13" s="1"/>
  <c r="X221" i="13"/>
  <c r="X220" i="13" s="1"/>
  <c r="W221" i="13"/>
  <c r="W220" i="13" s="1"/>
  <c r="V221" i="13"/>
  <c r="V220" i="13" s="1"/>
  <c r="U221" i="13"/>
  <c r="U220" i="13" s="1"/>
  <c r="T221" i="13"/>
  <c r="T220" i="13" s="1"/>
  <c r="S221" i="13"/>
  <c r="S220" i="13" s="1"/>
  <c r="R221" i="13"/>
  <c r="R220" i="13" s="1"/>
  <c r="Q221" i="13"/>
  <c r="Q220" i="13" s="1"/>
  <c r="P221" i="13"/>
  <c r="P220" i="13" s="1"/>
  <c r="O221" i="13"/>
  <c r="O220" i="13" s="1"/>
  <c r="N221" i="13"/>
  <c r="N220" i="13" s="1"/>
  <c r="M221" i="13"/>
  <c r="M220" i="13" s="1"/>
  <c r="L221" i="13"/>
  <c r="L220" i="13" s="1"/>
  <c r="K221" i="13"/>
  <c r="K220" i="13" s="1"/>
  <c r="J221" i="13"/>
  <c r="J220" i="13" s="1"/>
  <c r="I221" i="13"/>
  <c r="I220" i="13" s="1"/>
  <c r="H221" i="13"/>
  <c r="H220" i="13" s="1"/>
  <c r="G221" i="13"/>
  <c r="G220" i="13" s="1"/>
  <c r="BN219" i="13"/>
  <c r="BN218" i="13" s="1"/>
  <c r="BM219" i="13"/>
  <c r="BM218" i="13" s="1"/>
  <c r="BL219" i="13"/>
  <c r="BL218" i="13" s="1"/>
  <c r="BK219" i="13"/>
  <c r="BK218" i="13" s="1"/>
  <c r="BJ219" i="13"/>
  <c r="BJ218" i="13" s="1"/>
  <c r="BI219" i="13"/>
  <c r="BI218" i="13" s="1"/>
  <c r="BH219" i="13"/>
  <c r="BH218" i="13" s="1"/>
  <c r="BG219" i="13"/>
  <c r="BG218" i="13" s="1"/>
  <c r="BF219" i="13"/>
  <c r="BF218" i="13" s="1"/>
  <c r="BE219" i="13"/>
  <c r="BE218" i="13" s="1"/>
  <c r="BD219" i="13"/>
  <c r="BD218" i="13" s="1"/>
  <c r="BC219" i="13"/>
  <c r="BC218" i="13" s="1"/>
  <c r="BB219" i="13"/>
  <c r="BB218" i="13" s="1"/>
  <c r="BA219" i="13"/>
  <c r="BA218" i="13" s="1"/>
  <c r="AZ219" i="13"/>
  <c r="AZ218" i="13" s="1"/>
  <c r="AY219" i="13"/>
  <c r="AY218" i="13" s="1"/>
  <c r="AX219" i="13"/>
  <c r="AX218" i="13" s="1"/>
  <c r="AW219" i="13"/>
  <c r="AW218" i="13" s="1"/>
  <c r="AV219" i="13"/>
  <c r="AV218" i="13" s="1"/>
  <c r="AU219" i="13"/>
  <c r="AU218" i="13" s="1"/>
  <c r="AT219" i="13"/>
  <c r="AT218" i="13" s="1"/>
  <c r="AS219" i="13"/>
  <c r="AS218" i="13" s="1"/>
  <c r="AR219" i="13"/>
  <c r="AR218" i="13" s="1"/>
  <c r="AQ219" i="13"/>
  <c r="AQ218" i="13" s="1"/>
  <c r="AP219" i="13"/>
  <c r="AP218" i="13" s="1"/>
  <c r="AO219" i="13"/>
  <c r="AO218" i="13" s="1"/>
  <c r="AN219" i="13"/>
  <c r="AN218" i="13" s="1"/>
  <c r="AM219" i="13"/>
  <c r="AM218" i="13" s="1"/>
  <c r="AL219" i="13"/>
  <c r="AL218" i="13" s="1"/>
  <c r="AK219" i="13"/>
  <c r="AK218" i="13" s="1"/>
  <c r="AJ219" i="13"/>
  <c r="AJ218" i="13" s="1"/>
  <c r="AI219" i="13"/>
  <c r="AI218" i="13" s="1"/>
  <c r="AH219" i="13"/>
  <c r="AH218" i="13" s="1"/>
  <c r="AG219" i="13"/>
  <c r="AG218" i="13" s="1"/>
  <c r="AF219" i="13"/>
  <c r="AF218" i="13" s="1"/>
  <c r="AE219" i="13"/>
  <c r="AE218" i="13" s="1"/>
  <c r="AD219" i="13"/>
  <c r="AD218" i="13" s="1"/>
  <c r="AC219" i="13"/>
  <c r="AC218" i="13" s="1"/>
  <c r="AB219" i="13"/>
  <c r="AB218" i="13" s="1"/>
  <c r="AA219" i="13"/>
  <c r="AA218" i="13" s="1"/>
  <c r="Z219" i="13"/>
  <c r="Z218" i="13" s="1"/>
  <c r="Y219" i="13"/>
  <c r="Y218" i="13" s="1"/>
  <c r="X219" i="13"/>
  <c r="X218" i="13" s="1"/>
  <c r="W219" i="13"/>
  <c r="W218" i="13" s="1"/>
  <c r="V219" i="13"/>
  <c r="V218" i="13" s="1"/>
  <c r="U219" i="13"/>
  <c r="U218" i="13" s="1"/>
  <c r="T219" i="13"/>
  <c r="T218" i="13" s="1"/>
  <c r="S219" i="13"/>
  <c r="S218" i="13" s="1"/>
  <c r="R219" i="13"/>
  <c r="R218" i="13" s="1"/>
  <c r="Q219" i="13"/>
  <c r="Q218" i="13" s="1"/>
  <c r="P219" i="13"/>
  <c r="P218" i="13" s="1"/>
  <c r="O219" i="13"/>
  <c r="O218" i="13" s="1"/>
  <c r="N219" i="13"/>
  <c r="N218" i="13" s="1"/>
  <c r="M219" i="13"/>
  <c r="M218" i="13" s="1"/>
  <c r="L219" i="13"/>
  <c r="L218" i="13" s="1"/>
  <c r="K219" i="13"/>
  <c r="K218" i="13" s="1"/>
  <c r="J219" i="13"/>
  <c r="J218" i="13" s="1"/>
  <c r="I219" i="13"/>
  <c r="I218" i="13" s="1"/>
  <c r="H219" i="13"/>
  <c r="H218" i="13" s="1"/>
  <c r="G219" i="13"/>
  <c r="G218" i="13" s="1"/>
  <c r="BN217" i="13"/>
  <c r="BN216" i="13" s="1"/>
  <c r="BM217" i="13"/>
  <c r="BM216" i="13" s="1"/>
  <c r="BL217" i="13"/>
  <c r="BL216" i="13" s="1"/>
  <c r="BK217" i="13"/>
  <c r="BK216" i="13" s="1"/>
  <c r="BJ217" i="13"/>
  <c r="BJ216" i="13" s="1"/>
  <c r="BI217" i="13"/>
  <c r="BI216" i="13" s="1"/>
  <c r="BH217" i="13"/>
  <c r="BH216" i="13" s="1"/>
  <c r="BG217" i="13"/>
  <c r="BG216" i="13" s="1"/>
  <c r="BF217" i="13"/>
  <c r="BF216" i="13" s="1"/>
  <c r="BE217" i="13"/>
  <c r="BE216" i="13" s="1"/>
  <c r="BD217" i="13"/>
  <c r="BD216" i="13" s="1"/>
  <c r="BC217" i="13"/>
  <c r="BC216" i="13" s="1"/>
  <c r="BB217" i="13"/>
  <c r="BB216" i="13" s="1"/>
  <c r="BA217" i="13"/>
  <c r="BA216" i="13" s="1"/>
  <c r="AZ217" i="13"/>
  <c r="AZ216" i="13" s="1"/>
  <c r="AY217" i="13"/>
  <c r="AY216" i="13" s="1"/>
  <c r="AX217" i="13"/>
  <c r="AX216" i="13" s="1"/>
  <c r="AW217" i="13"/>
  <c r="AW216" i="13" s="1"/>
  <c r="AV217" i="13"/>
  <c r="AV216" i="13" s="1"/>
  <c r="AU217" i="13"/>
  <c r="AU216" i="13" s="1"/>
  <c r="AT217" i="13"/>
  <c r="AT216" i="13" s="1"/>
  <c r="AS217" i="13"/>
  <c r="AS216" i="13" s="1"/>
  <c r="AR217" i="13"/>
  <c r="AR216" i="13" s="1"/>
  <c r="AQ217" i="13"/>
  <c r="AQ216" i="13" s="1"/>
  <c r="AP217" i="13"/>
  <c r="AP216" i="13" s="1"/>
  <c r="AO217" i="13"/>
  <c r="AO216" i="13" s="1"/>
  <c r="AN217" i="13"/>
  <c r="AN216" i="13" s="1"/>
  <c r="AM217" i="13"/>
  <c r="AM216" i="13" s="1"/>
  <c r="AL217" i="13"/>
  <c r="AL216" i="13" s="1"/>
  <c r="AK217" i="13"/>
  <c r="AK216" i="13" s="1"/>
  <c r="AJ217" i="13"/>
  <c r="AJ216" i="13" s="1"/>
  <c r="AI217" i="13"/>
  <c r="AI216" i="13" s="1"/>
  <c r="AH217" i="13"/>
  <c r="AH216" i="13" s="1"/>
  <c r="AG217" i="13"/>
  <c r="AG216" i="13" s="1"/>
  <c r="AF217" i="13"/>
  <c r="AF216" i="13" s="1"/>
  <c r="AE217" i="13"/>
  <c r="AE216" i="13" s="1"/>
  <c r="AD217" i="13"/>
  <c r="AD216" i="13" s="1"/>
  <c r="AC217" i="13"/>
  <c r="AC216" i="13" s="1"/>
  <c r="AB217" i="13"/>
  <c r="AB216" i="13" s="1"/>
  <c r="AA217" i="13"/>
  <c r="AA216" i="13" s="1"/>
  <c r="Z217" i="13"/>
  <c r="Z216" i="13" s="1"/>
  <c r="Y217" i="13"/>
  <c r="Y216" i="13" s="1"/>
  <c r="X217" i="13"/>
  <c r="X216" i="13" s="1"/>
  <c r="W217" i="13"/>
  <c r="W216" i="13" s="1"/>
  <c r="V217" i="13"/>
  <c r="V216" i="13" s="1"/>
  <c r="U217" i="13"/>
  <c r="U216" i="13" s="1"/>
  <c r="T217" i="13"/>
  <c r="T216" i="13" s="1"/>
  <c r="S217" i="13"/>
  <c r="S216" i="13" s="1"/>
  <c r="R217" i="13"/>
  <c r="R216" i="13" s="1"/>
  <c r="Q217" i="13"/>
  <c r="Q216" i="13" s="1"/>
  <c r="P217" i="13"/>
  <c r="P216" i="13" s="1"/>
  <c r="O217" i="13"/>
  <c r="O216" i="13" s="1"/>
  <c r="N217" i="13"/>
  <c r="N216" i="13" s="1"/>
  <c r="M217" i="13"/>
  <c r="M216" i="13" s="1"/>
  <c r="L217" i="13"/>
  <c r="L216" i="13" s="1"/>
  <c r="K217" i="13"/>
  <c r="K216" i="13" s="1"/>
  <c r="J217" i="13"/>
  <c r="J216" i="13" s="1"/>
  <c r="I217" i="13"/>
  <c r="I216" i="13" s="1"/>
  <c r="H217" i="13"/>
  <c r="H216" i="13" s="1"/>
  <c r="G217" i="13"/>
  <c r="G216" i="13" s="1"/>
  <c r="BN215" i="13"/>
  <c r="BN214" i="13" s="1"/>
  <c r="BM215" i="13"/>
  <c r="BM214" i="13" s="1"/>
  <c r="BL215" i="13"/>
  <c r="BL214" i="13" s="1"/>
  <c r="BK215" i="13"/>
  <c r="BK214" i="13" s="1"/>
  <c r="BJ215" i="13"/>
  <c r="BJ214" i="13" s="1"/>
  <c r="BI215" i="13"/>
  <c r="BI214" i="13" s="1"/>
  <c r="BH215" i="13"/>
  <c r="BH214" i="13" s="1"/>
  <c r="BG215" i="13"/>
  <c r="BG214" i="13" s="1"/>
  <c r="BF215" i="13"/>
  <c r="BF214" i="13" s="1"/>
  <c r="BE215" i="13"/>
  <c r="BE214" i="13" s="1"/>
  <c r="BD215" i="13"/>
  <c r="BD214" i="13" s="1"/>
  <c r="BC215" i="13"/>
  <c r="BC214" i="13" s="1"/>
  <c r="BB215" i="13"/>
  <c r="BB214" i="13" s="1"/>
  <c r="BA215" i="13"/>
  <c r="BA214" i="13" s="1"/>
  <c r="AZ215" i="13"/>
  <c r="AZ214" i="13" s="1"/>
  <c r="AY215" i="13"/>
  <c r="AY214" i="13" s="1"/>
  <c r="AX215" i="13"/>
  <c r="AX214" i="13" s="1"/>
  <c r="AW215" i="13"/>
  <c r="AW214" i="13" s="1"/>
  <c r="AV215" i="13"/>
  <c r="AV214" i="13" s="1"/>
  <c r="AU215" i="13"/>
  <c r="AU214" i="13" s="1"/>
  <c r="AT215" i="13"/>
  <c r="AT214" i="13" s="1"/>
  <c r="AS215" i="13"/>
  <c r="AS214" i="13" s="1"/>
  <c r="AR215" i="13"/>
  <c r="AR214" i="13" s="1"/>
  <c r="AQ215" i="13"/>
  <c r="AQ214" i="13" s="1"/>
  <c r="AP215" i="13"/>
  <c r="AP214" i="13" s="1"/>
  <c r="AO215" i="13"/>
  <c r="AO214" i="13" s="1"/>
  <c r="AN215" i="13"/>
  <c r="AN214" i="13" s="1"/>
  <c r="AM215" i="13"/>
  <c r="AM214" i="13" s="1"/>
  <c r="AL215" i="13"/>
  <c r="AL214" i="13" s="1"/>
  <c r="AK215" i="13"/>
  <c r="AK214" i="13" s="1"/>
  <c r="AJ215" i="13"/>
  <c r="AJ214" i="13" s="1"/>
  <c r="AI215" i="13"/>
  <c r="AI214" i="13" s="1"/>
  <c r="AH215" i="13"/>
  <c r="AH214" i="13" s="1"/>
  <c r="AG215" i="13"/>
  <c r="AG214" i="13" s="1"/>
  <c r="AF215" i="13"/>
  <c r="AF214" i="13" s="1"/>
  <c r="AE215" i="13"/>
  <c r="AE214" i="13" s="1"/>
  <c r="AD215" i="13"/>
  <c r="AD214" i="13" s="1"/>
  <c r="AC215" i="13"/>
  <c r="AC214" i="13" s="1"/>
  <c r="AB215" i="13"/>
  <c r="AB214" i="13" s="1"/>
  <c r="AA215" i="13"/>
  <c r="AA214" i="13" s="1"/>
  <c r="Z215" i="13"/>
  <c r="Z214" i="13" s="1"/>
  <c r="Y215" i="13"/>
  <c r="Y214" i="13" s="1"/>
  <c r="X215" i="13"/>
  <c r="X214" i="13" s="1"/>
  <c r="W215" i="13"/>
  <c r="W214" i="13" s="1"/>
  <c r="V215" i="13"/>
  <c r="V214" i="13" s="1"/>
  <c r="U215" i="13"/>
  <c r="U214" i="13" s="1"/>
  <c r="T215" i="13"/>
  <c r="T214" i="13" s="1"/>
  <c r="S215" i="13"/>
  <c r="S214" i="13" s="1"/>
  <c r="R215" i="13"/>
  <c r="R214" i="13" s="1"/>
  <c r="Q215" i="13"/>
  <c r="Q214" i="13" s="1"/>
  <c r="P215" i="13"/>
  <c r="P214" i="13" s="1"/>
  <c r="O215" i="13"/>
  <c r="O214" i="13" s="1"/>
  <c r="N215" i="13"/>
  <c r="N214" i="13" s="1"/>
  <c r="M215" i="13"/>
  <c r="M214" i="13" s="1"/>
  <c r="L215" i="13"/>
  <c r="L214" i="13" s="1"/>
  <c r="K215" i="13"/>
  <c r="K214" i="13" s="1"/>
  <c r="J215" i="13"/>
  <c r="J214" i="13" s="1"/>
  <c r="I215" i="13"/>
  <c r="I214" i="13" s="1"/>
  <c r="H215" i="13"/>
  <c r="H214" i="13" s="1"/>
  <c r="G215" i="13"/>
  <c r="G214" i="13" s="1"/>
  <c r="BN213" i="13"/>
  <c r="BN212" i="13" s="1"/>
  <c r="BM213" i="13"/>
  <c r="BM212" i="13" s="1"/>
  <c r="BL213" i="13"/>
  <c r="BL212" i="13" s="1"/>
  <c r="BK213" i="13"/>
  <c r="BK212" i="13" s="1"/>
  <c r="BJ213" i="13"/>
  <c r="BJ212" i="13" s="1"/>
  <c r="BI213" i="13"/>
  <c r="BI212" i="13" s="1"/>
  <c r="BH213" i="13"/>
  <c r="BH212" i="13" s="1"/>
  <c r="BG213" i="13"/>
  <c r="BG212" i="13" s="1"/>
  <c r="BF213" i="13"/>
  <c r="BF212" i="13" s="1"/>
  <c r="BE213" i="13"/>
  <c r="BE212" i="13" s="1"/>
  <c r="BD213" i="13"/>
  <c r="BD212" i="13" s="1"/>
  <c r="BC213" i="13"/>
  <c r="BC212" i="13" s="1"/>
  <c r="BB213" i="13"/>
  <c r="BB212" i="13" s="1"/>
  <c r="BA213" i="13"/>
  <c r="BA212" i="13" s="1"/>
  <c r="AZ213" i="13"/>
  <c r="AZ212" i="13" s="1"/>
  <c r="AY213" i="13"/>
  <c r="AY212" i="13" s="1"/>
  <c r="AX213" i="13"/>
  <c r="AX212" i="13" s="1"/>
  <c r="AW213" i="13"/>
  <c r="AW212" i="13" s="1"/>
  <c r="AV213" i="13"/>
  <c r="AV212" i="13" s="1"/>
  <c r="AU213" i="13"/>
  <c r="AU212" i="13" s="1"/>
  <c r="AT213" i="13"/>
  <c r="AT212" i="13" s="1"/>
  <c r="AS213" i="13"/>
  <c r="AS212" i="13" s="1"/>
  <c r="AR213" i="13"/>
  <c r="AR212" i="13" s="1"/>
  <c r="AQ213" i="13"/>
  <c r="AQ212" i="13" s="1"/>
  <c r="AP213" i="13"/>
  <c r="AP212" i="13" s="1"/>
  <c r="AO213" i="13"/>
  <c r="AO212" i="13" s="1"/>
  <c r="AN213" i="13"/>
  <c r="AN212" i="13" s="1"/>
  <c r="AM213" i="13"/>
  <c r="AM212" i="13" s="1"/>
  <c r="AL213" i="13"/>
  <c r="AL212" i="13" s="1"/>
  <c r="AK213" i="13"/>
  <c r="AK212" i="13" s="1"/>
  <c r="AJ213" i="13"/>
  <c r="AJ212" i="13" s="1"/>
  <c r="AI213" i="13"/>
  <c r="AI212" i="13" s="1"/>
  <c r="AH213" i="13"/>
  <c r="AH212" i="13" s="1"/>
  <c r="AG213" i="13"/>
  <c r="AG212" i="13" s="1"/>
  <c r="AF213" i="13"/>
  <c r="AF212" i="13" s="1"/>
  <c r="AE213" i="13"/>
  <c r="AE212" i="13" s="1"/>
  <c r="AD213" i="13"/>
  <c r="AD212" i="13" s="1"/>
  <c r="AC213" i="13"/>
  <c r="AC212" i="13" s="1"/>
  <c r="AB213" i="13"/>
  <c r="AB212" i="13" s="1"/>
  <c r="AA213" i="13"/>
  <c r="AA212" i="13" s="1"/>
  <c r="Z213" i="13"/>
  <c r="Z212" i="13" s="1"/>
  <c r="Y213" i="13"/>
  <c r="Y212" i="13" s="1"/>
  <c r="X213" i="13"/>
  <c r="X212" i="13" s="1"/>
  <c r="W213" i="13"/>
  <c r="W212" i="13" s="1"/>
  <c r="V213" i="13"/>
  <c r="V212" i="13" s="1"/>
  <c r="U213" i="13"/>
  <c r="U212" i="13" s="1"/>
  <c r="T213" i="13"/>
  <c r="T212" i="13" s="1"/>
  <c r="S213" i="13"/>
  <c r="S212" i="13" s="1"/>
  <c r="R213" i="13"/>
  <c r="R212" i="13" s="1"/>
  <c r="Q213" i="13"/>
  <c r="Q212" i="13" s="1"/>
  <c r="P213" i="13"/>
  <c r="P212" i="13" s="1"/>
  <c r="O213" i="13"/>
  <c r="O212" i="13" s="1"/>
  <c r="N213" i="13"/>
  <c r="N212" i="13" s="1"/>
  <c r="M213" i="13"/>
  <c r="M212" i="13" s="1"/>
  <c r="L213" i="13"/>
  <c r="L212" i="13" s="1"/>
  <c r="K213" i="13"/>
  <c r="K212" i="13" s="1"/>
  <c r="J213" i="13"/>
  <c r="J212" i="13" s="1"/>
  <c r="I213" i="13"/>
  <c r="I212" i="13" s="1"/>
  <c r="H213" i="13"/>
  <c r="H212" i="13" s="1"/>
  <c r="G213" i="13"/>
  <c r="G212" i="13" s="1"/>
  <c r="BN211" i="13"/>
  <c r="BN210" i="13" s="1"/>
  <c r="BM211" i="13"/>
  <c r="BM210" i="13" s="1"/>
  <c r="BL211" i="13"/>
  <c r="BL210" i="13" s="1"/>
  <c r="BK211" i="13"/>
  <c r="BK210" i="13" s="1"/>
  <c r="BJ211" i="13"/>
  <c r="BJ210" i="13" s="1"/>
  <c r="BI211" i="13"/>
  <c r="BI210" i="13" s="1"/>
  <c r="BH211" i="13"/>
  <c r="BH210" i="13" s="1"/>
  <c r="BG211" i="13"/>
  <c r="BG210" i="13" s="1"/>
  <c r="BF211" i="13"/>
  <c r="BF210" i="13" s="1"/>
  <c r="BE211" i="13"/>
  <c r="BE210" i="13" s="1"/>
  <c r="BD211" i="13"/>
  <c r="BD210" i="13" s="1"/>
  <c r="BC211" i="13"/>
  <c r="BC210" i="13" s="1"/>
  <c r="BB211" i="13"/>
  <c r="BB210" i="13" s="1"/>
  <c r="BA211" i="13"/>
  <c r="BA210" i="13" s="1"/>
  <c r="AZ211" i="13"/>
  <c r="AZ210" i="13" s="1"/>
  <c r="AY211" i="13"/>
  <c r="AY210" i="13" s="1"/>
  <c r="AX211" i="13"/>
  <c r="AX210" i="13" s="1"/>
  <c r="AW211" i="13"/>
  <c r="AW210" i="13" s="1"/>
  <c r="AV211" i="13"/>
  <c r="AV210" i="13" s="1"/>
  <c r="AU211" i="13"/>
  <c r="AU210" i="13" s="1"/>
  <c r="AT211" i="13"/>
  <c r="AT210" i="13" s="1"/>
  <c r="AS211" i="13"/>
  <c r="AS210" i="13" s="1"/>
  <c r="AR211" i="13"/>
  <c r="AR210" i="13" s="1"/>
  <c r="AQ211" i="13"/>
  <c r="AQ210" i="13" s="1"/>
  <c r="AP211" i="13"/>
  <c r="AP210" i="13" s="1"/>
  <c r="AO211" i="13"/>
  <c r="AO210" i="13" s="1"/>
  <c r="AN211" i="13"/>
  <c r="AN210" i="13" s="1"/>
  <c r="AM211" i="13"/>
  <c r="AM210" i="13" s="1"/>
  <c r="AL211" i="13"/>
  <c r="AL210" i="13" s="1"/>
  <c r="AK211" i="13"/>
  <c r="AK210" i="13" s="1"/>
  <c r="AJ211" i="13"/>
  <c r="AJ210" i="13" s="1"/>
  <c r="AI211" i="13"/>
  <c r="AI210" i="13" s="1"/>
  <c r="AH211" i="13"/>
  <c r="AH210" i="13" s="1"/>
  <c r="AG211" i="13"/>
  <c r="AG210" i="13" s="1"/>
  <c r="AF211" i="13"/>
  <c r="AF210" i="13" s="1"/>
  <c r="AE211" i="13"/>
  <c r="AE210" i="13" s="1"/>
  <c r="AD211" i="13"/>
  <c r="AD210" i="13" s="1"/>
  <c r="AC211" i="13"/>
  <c r="AC210" i="13" s="1"/>
  <c r="AB211" i="13"/>
  <c r="AB210" i="13" s="1"/>
  <c r="AA211" i="13"/>
  <c r="AA210" i="13" s="1"/>
  <c r="Z211" i="13"/>
  <c r="Z210" i="13" s="1"/>
  <c r="Y211" i="13"/>
  <c r="Y210" i="13" s="1"/>
  <c r="X211" i="13"/>
  <c r="X210" i="13" s="1"/>
  <c r="W211" i="13"/>
  <c r="W210" i="13" s="1"/>
  <c r="V211" i="13"/>
  <c r="V210" i="13" s="1"/>
  <c r="U211" i="13"/>
  <c r="U210" i="13" s="1"/>
  <c r="T211" i="13"/>
  <c r="T210" i="13" s="1"/>
  <c r="S211" i="13"/>
  <c r="S210" i="13" s="1"/>
  <c r="R211" i="13"/>
  <c r="R210" i="13" s="1"/>
  <c r="Q211" i="13"/>
  <c r="Q210" i="13" s="1"/>
  <c r="P211" i="13"/>
  <c r="P210" i="13" s="1"/>
  <c r="O211" i="13"/>
  <c r="O210" i="13" s="1"/>
  <c r="N211" i="13"/>
  <c r="N210" i="13" s="1"/>
  <c r="M211" i="13"/>
  <c r="M210" i="13" s="1"/>
  <c r="L211" i="13"/>
  <c r="L210" i="13" s="1"/>
  <c r="K211" i="13"/>
  <c r="K210" i="13" s="1"/>
  <c r="J211" i="13"/>
  <c r="J210" i="13" s="1"/>
  <c r="I211" i="13"/>
  <c r="I210" i="13" s="1"/>
  <c r="H211" i="13"/>
  <c r="H210" i="13" s="1"/>
  <c r="G211" i="13"/>
  <c r="G210" i="13" s="1"/>
  <c r="BN209" i="13"/>
  <c r="BN208" i="13" s="1"/>
  <c r="BM209" i="13"/>
  <c r="BM208" i="13" s="1"/>
  <c r="BL209" i="13"/>
  <c r="BL208" i="13" s="1"/>
  <c r="BK209" i="13"/>
  <c r="BK208" i="13" s="1"/>
  <c r="BJ209" i="13"/>
  <c r="BJ208" i="13" s="1"/>
  <c r="BI209" i="13"/>
  <c r="BI208" i="13" s="1"/>
  <c r="BH209" i="13"/>
  <c r="BH208" i="13" s="1"/>
  <c r="BG209" i="13"/>
  <c r="BG208" i="13" s="1"/>
  <c r="BF209" i="13"/>
  <c r="BF208" i="13" s="1"/>
  <c r="BE209" i="13"/>
  <c r="BE208" i="13" s="1"/>
  <c r="BD209" i="13"/>
  <c r="BD208" i="13" s="1"/>
  <c r="BC209" i="13"/>
  <c r="BC208" i="13" s="1"/>
  <c r="BB209" i="13"/>
  <c r="BB208" i="13" s="1"/>
  <c r="BA209" i="13"/>
  <c r="BA208" i="13" s="1"/>
  <c r="AZ209" i="13"/>
  <c r="AZ208" i="13" s="1"/>
  <c r="AY209" i="13"/>
  <c r="AY208" i="13" s="1"/>
  <c r="AX209" i="13"/>
  <c r="AX208" i="13" s="1"/>
  <c r="AW209" i="13"/>
  <c r="AW208" i="13" s="1"/>
  <c r="AV209" i="13"/>
  <c r="AV208" i="13" s="1"/>
  <c r="AU209" i="13"/>
  <c r="AU208" i="13" s="1"/>
  <c r="AT209" i="13"/>
  <c r="AT208" i="13" s="1"/>
  <c r="AS209" i="13"/>
  <c r="AS208" i="13" s="1"/>
  <c r="AR209" i="13"/>
  <c r="AR208" i="13" s="1"/>
  <c r="AQ209" i="13"/>
  <c r="AQ208" i="13" s="1"/>
  <c r="AP209" i="13"/>
  <c r="AP208" i="13" s="1"/>
  <c r="AO209" i="13"/>
  <c r="AO208" i="13" s="1"/>
  <c r="AN209" i="13"/>
  <c r="AN208" i="13" s="1"/>
  <c r="AM209" i="13"/>
  <c r="AM208" i="13" s="1"/>
  <c r="AL209" i="13"/>
  <c r="AL208" i="13" s="1"/>
  <c r="AK209" i="13"/>
  <c r="AK208" i="13" s="1"/>
  <c r="AJ209" i="13"/>
  <c r="AJ208" i="13" s="1"/>
  <c r="AI209" i="13"/>
  <c r="AI208" i="13" s="1"/>
  <c r="AH209" i="13"/>
  <c r="AH208" i="13" s="1"/>
  <c r="AG209" i="13"/>
  <c r="AG208" i="13" s="1"/>
  <c r="AF209" i="13"/>
  <c r="AF208" i="13" s="1"/>
  <c r="AE209" i="13"/>
  <c r="AE208" i="13" s="1"/>
  <c r="AD209" i="13"/>
  <c r="AD208" i="13" s="1"/>
  <c r="AC209" i="13"/>
  <c r="AC208" i="13" s="1"/>
  <c r="AB209" i="13"/>
  <c r="AB208" i="13" s="1"/>
  <c r="AA209" i="13"/>
  <c r="AA208" i="13" s="1"/>
  <c r="Z209" i="13"/>
  <c r="Z208" i="13" s="1"/>
  <c r="Y209" i="13"/>
  <c r="Y208" i="13" s="1"/>
  <c r="X209" i="13"/>
  <c r="X208" i="13" s="1"/>
  <c r="W209" i="13"/>
  <c r="W208" i="13" s="1"/>
  <c r="V209" i="13"/>
  <c r="V208" i="13" s="1"/>
  <c r="U209" i="13"/>
  <c r="U208" i="13" s="1"/>
  <c r="T209" i="13"/>
  <c r="T208" i="13" s="1"/>
  <c r="S209" i="13"/>
  <c r="S208" i="13" s="1"/>
  <c r="R209" i="13"/>
  <c r="R208" i="13" s="1"/>
  <c r="Q209" i="13"/>
  <c r="Q208" i="13" s="1"/>
  <c r="P209" i="13"/>
  <c r="P208" i="13" s="1"/>
  <c r="O209" i="13"/>
  <c r="O208" i="13" s="1"/>
  <c r="N209" i="13"/>
  <c r="N208" i="13" s="1"/>
  <c r="M209" i="13"/>
  <c r="M208" i="13" s="1"/>
  <c r="L209" i="13"/>
  <c r="L208" i="13" s="1"/>
  <c r="K209" i="13"/>
  <c r="K208" i="13" s="1"/>
  <c r="J209" i="13"/>
  <c r="J208" i="13" s="1"/>
  <c r="I209" i="13"/>
  <c r="I208" i="13" s="1"/>
  <c r="H209" i="13"/>
  <c r="H208" i="13" s="1"/>
  <c r="G209" i="13"/>
  <c r="G208" i="13" s="1"/>
  <c r="BN207" i="13"/>
  <c r="BN206" i="13" s="1"/>
  <c r="BM207" i="13"/>
  <c r="BM206" i="13" s="1"/>
  <c r="BL207" i="13"/>
  <c r="BL206" i="13" s="1"/>
  <c r="BK207" i="13"/>
  <c r="BK206" i="13" s="1"/>
  <c r="BJ207" i="13"/>
  <c r="BJ206" i="13" s="1"/>
  <c r="BI207" i="13"/>
  <c r="BI206" i="13" s="1"/>
  <c r="BH207" i="13"/>
  <c r="BH206" i="13" s="1"/>
  <c r="BG207" i="13"/>
  <c r="BG206" i="13" s="1"/>
  <c r="BF207" i="13"/>
  <c r="BF206" i="13" s="1"/>
  <c r="BE207" i="13"/>
  <c r="BE206" i="13" s="1"/>
  <c r="BD207" i="13"/>
  <c r="BD206" i="13" s="1"/>
  <c r="BC207" i="13"/>
  <c r="BC206" i="13" s="1"/>
  <c r="BB207" i="13"/>
  <c r="BB206" i="13" s="1"/>
  <c r="BA207" i="13"/>
  <c r="BA206" i="13" s="1"/>
  <c r="AZ207" i="13"/>
  <c r="AZ206" i="13" s="1"/>
  <c r="AY207" i="13"/>
  <c r="AY206" i="13" s="1"/>
  <c r="AX207" i="13"/>
  <c r="AX206" i="13" s="1"/>
  <c r="AW207" i="13"/>
  <c r="AW206" i="13" s="1"/>
  <c r="AV207" i="13"/>
  <c r="AV206" i="13" s="1"/>
  <c r="AU207" i="13"/>
  <c r="AU206" i="13" s="1"/>
  <c r="AT207" i="13"/>
  <c r="AT206" i="13" s="1"/>
  <c r="AS207" i="13"/>
  <c r="AS206" i="13" s="1"/>
  <c r="AR207" i="13"/>
  <c r="AR206" i="13" s="1"/>
  <c r="AQ207" i="13"/>
  <c r="AQ206" i="13" s="1"/>
  <c r="AP207" i="13"/>
  <c r="AP206" i="13" s="1"/>
  <c r="AO207" i="13"/>
  <c r="AO206" i="13" s="1"/>
  <c r="AN207" i="13"/>
  <c r="AN206" i="13" s="1"/>
  <c r="AM207" i="13"/>
  <c r="AM206" i="13" s="1"/>
  <c r="AL207" i="13"/>
  <c r="AL206" i="13" s="1"/>
  <c r="AK207" i="13"/>
  <c r="AK206" i="13" s="1"/>
  <c r="AJ207" i="13"/>
  <c r="AJ206" i="13" s="1"/>
  <c r="AI207" i="13"/>
  <c r="AI206" i="13" s="1"/>
  <c r="AH207" i="13"/>
  <c r="AH206" i="13" s="1"/>
  <c r="AG207" i="13"/>
  <c r="AG206" i="13" s="1"/>
  <c r="AF207" i="13"/>
  <c r="AF206" i="13" s="1"/>
  <c r="AE207" i="13"/>
  <c r="AE206" i="13" s="1"/>
  <c r="AD207" i="13"/>
  <c r="AD206" i="13" s="1"/>
  <c r="AC207" i="13"/>
  <c r="AC206" i="13" s="1"/>
  <c r="AB207" i="13"/>
  <c r="AB206" i="13" s="1"/>
  <c r="AA207" i="13"/>
  <c r="AA206" i="13" s="1"/>
  <c r="Z207" i="13"/>
  <c r="Z206" i="13" s="1"/>
  <c r="Y207" i="13"/>
  <c r="Y206" i="13" s="1"/>
  <c r="X207" i="13"/>
  <c r="X206" i="13" s="1"/>
  <c r="W207" i="13"/>
  <c r="W206" i="13" s="1"/>
  <c r="V207" i="13"/>
  <c r="V206" i="13" s="1"/>
  <c r="U207" i="13"/>
  <c r="U206" i="13" s="1"/>
  <c r="T207" i="13"/>
  <c r="T206" i="13" s="1"/>
  <c r="S207" i="13"/>
  <c r="S206" i="13" s="1"/>
  <c r="R207" i="13"/>
  <c r="R206" i="13" s="1"/>
  <c r="Q207" i="13"/>
  <c r="Q206" i="13" s="1"/>
  <c r="P207" i="13"/>
  <c r="P206" i="13" s="1"/>
  <c r="O207" i="13"/>
  <c r="O206" i="13" s="1"/>
  <c r="N207" i="13"/>
  <c r="N206" i="13" s="1"/>
  <c r="M207" i="13"/>
  <c r="M206" i="13" s="1"/>
  <c r="L207" i="13"/>
  <c r="L206" i="13" s="1"/>
  <c r="K207" i="13"/>
  <c r="K206" i="13" s="1"/>
  <c r="J207" i="13"/>
  <c r="J206" i="13" s="1"/>
  <c r="I207" i="13"/>
  <c r="I206" i="13" s="1"/>
  <c r="H207" i="13"/>
  <c r="H206" i="13" s="1"/>
  <c r="G207" i="13"/>
  <c r="G206" i="13" s="1"/>
  <c r="BN205" i="13"/>
  <c r="BN204" i="13" s="1"/>
  <c r="BM205" i="13"/>
  <c r="BM204" i="13" s="1"/>
  <c r="BL205" i="13"/>
  <c r="BL204" i="13" s="1"/>
  <c r="BK205" i="13"/>
  <c r="BK204" i="13" s="1"/>
  <c r="BJ205" i="13"/>
  <c r="BJ204" i="13" s="1"/>
  <c r="BI205" i="13"/>
  <c r="BI204" i="13" s="1"/>
  <c r="BH205" i="13"/>
  <c r="BH204" i="13" s="1"/>
  <c r="BG205" i="13"/>
  <c r="BG204" i="13" s="1"/>
  <c r="BF205" i="13"/>
  <c r="BF204" i="13" s="1"/>
  <c r="BE205" i="13"/>
  <c r="BE204" i="13" s="1"/>
  <c r="BD205" i="13"/>
  <c r="BD204" i="13" s="1"/>
  <c r="BC205" i="13"/>
  <c r="BC204" i="13" s="1"/>
  <c r="BB205" i="13"/>
  <c r="BB204" i="13" s="1"/>
  <c r="BA205" i="13"/>
  <c r="BA204" i="13" s="1"/>
  <c r="AZ205" i="13"/>
  <c r="AZ204" i="13" s="1"/>
  <c r="AY205" i="13"/>
  <c r="AY204" i="13" s="1"/>
  <c r="AX205" i="13"/>
  <c r="AX204" i="13" s="1"/>
  <c r="AW205" i="13"/>
  <c r="AW204" i="13" s="1"/>
  <c r="AV205" i="13"/>
  <c r="AV204" i="13" s="1"/>
  <c r="AU205" i="13"/>
  <c r="AU204" i="13" s="1"/>
  <c r="AT205" i="13"/>
  <c r="AT204" i="13" s="1"/>
  <c r="AS205" i="13"/>
  <c r="AS204" i="13" s="1"/>
  <c r="AR205" i="13"/>
  <c r="AR204" i="13" s="1"/>
  <c r="AQ205" i="13"/>
  <c r="AQ204" i="13" s="1"/>
  <c r="AP205" i="13"/>
  <c r="AP204" i="13" s="1"/>
  <c r="AO205" i="13"/>
  <c r="AO204" i="13" s="1"/>
  <c r="AN205" i="13"/>
  <c r="AN204" i="13" s="1"/>
  <c r="AM205" i="13"/>
  <c r="AM204" i="13" s="1"/>
  <c r="AL205" i="13"/>
  <c r="AL204" i="13" s="1"/>
  <c r="AK205" i="13"/>
  <c r="AK204" i="13" s="1"/>
  <c r="AJ205" i="13"/>
  <c r="AJ204" i="13" s="1"/>
  <c r="AI205" i="13"/>
  <c r="AI204" i="13" s="1"/>
  <c r="AH205" i="13"/>
  <c r="AH204" i="13" s="1"/>
  <c r="AG205" i="13"/>
  <c r="AG204" i="13" s="1"/>
  <c r="AF205" i="13"/>
  <c r="AF204" i="13" s="1"/>
  <c r="AE205" i="13"/>
  <c r="AE204" i="13" s="1"/>
  <c r="AD205" i="13"/>
  <c r="AD204" i="13" s="1"/>
  <c r="AC205" i="13"/>
  <c r="AC204" i="13" s="1"/>
  <c r="AB205" i="13"/>
  <c r="AB204" i="13" s="1"/>
  <c r="AA205" i="13"/>
  <c r="AA204" i="13" s="1"/>
  <c r="Z205" i="13"/>
  <c r="Z204" i="13" s="1"/>
  <c r="Y205" i="13"/>
  <c r="Y204" i="13" s="1"/>
  <c r="X205" i="13"/>
  <c r="X204" i="13" s="1"/>
  <c r="W205" i="13"/>
  <c r="W204" i="13" s="1"/>
  <c r="V205" i="13"/>
  <c r="V204" i="13" s="1"/>
  <c r="U205" i="13"/>
  <c r="U204" i="13" s="1"/>
  <c r="T205" i="13"/>
  <c r="T204" i="13" s="1"/>
  <c r="S205" i="13"/>
  <c r="S204" i="13" s="1"/>
  <c r="R205" i="13"/>
  <c r="R204" i="13" s="1"/>
  <c r="Q205" i="13"/>
  <c r="Q204" i="13" s="1"/>
  <c r="P205" i="13"/>
  <c r="P204" i="13" s="1"/>
  <c r="O205" i="13"/>
  <c r="O204" i="13" s="1"/>
  <c r="N205" i="13"/>
  <c r="N204" i="13" s="1"/>
  <c r="M205" i="13"/>
  <c r="M204" i="13" s="1"/>
  <c r="L205" i="13"/>
  <c r="L204" i="13" s="1"/>
  <c r="K205" i="13"/>
  <c r="K204" i="13" s="1"/>
  <c r="J205" i="13"/>
  <c r="J204" i="13" s="1"/>
  <c r="I205" i="13"/>
  <c r="I204" i="13" s="1"/>
  <c r="H205" i="13"/>
  <c r="H204" i="13" s="1"/>
  <c r="G205" i="13"/>
  <c r="G204" i="13" s="1"/>
  <c r="BN203" i="13"/>
  <c r="BN202" i="13" s="1"/>
  <c r="BM203" i="13"/>
  <c r="BM202" i="13" s="1"/>
  <c r="BL203" i="13"/>
  <c r="BL202" i="13" s="1"/>
  <c r="BK203" i="13"/>
  <c r="BK202" i="13" s="1"/>
  <c r="BJ203" i="13"/>
  <c r="BJ202" i="13" s="1"/>
  <c r="BI203" i="13"/>
  <c r="BI202" i="13" s="1"/>
  <c r="BH203" i="13"/>
  <c r="BH202" i="13" s="1"/>
  <c r="BG203" i="13"/>
  <c r="BG202" i="13" s="1"/>
  <c r="BF203" i="13"/>
  <c r="BF202" i="13" s="1"/>
  <c r="BE203" i="13"/>
  <c r="BE202" i="13" s="1"/>
  <c r="BD203" i="13"/>
  <c r="BD202" i="13" s="1"/>
  <c r="BC203" i="13"/>
  <c r="BC202" i="13" s="1"/>
  <c r="BB203" i="13"/>
  <c r="BB202" i="13" s="1"/>
  <c r="BA203" i="13"/>
  <c r="BA202" i="13" s="1"/>
  <c r="AZ203" i="13"/>
  <c r="AZ202" i="13" s="1"/>
  <c r="AY203" i="13"/>
  <c r="AY202" i="13" s="1"/>
  <c r="AX203" i="13"/>
  <c r="AX202" i="13" s="1"/>
  <c r="AW203" i="13"/>
  <c r="AW202" i="13" s="1"/>
  <c r="AV203" i="13"/>
  <c r="AV202" i="13" s="1"/>
  <c r="AU203" i="13"/>
  <c r="AU202" i="13" s="1"/>
  <c r="AT203" i="13"/>
  <c r="AT202" i="13" s="1"/>
  <c r="AS203" i="13"/>
  <c r="AS202" i="13" s="1"/>
  <c r="AS240" i="13" s="1"/>
  <c r="AR203" i="13"/>
  <c r="AR202" i="13" s="1"/>
  <c r="AQ203" i="13"/>
  <c r="AQ202" i="13" s="1"/>
  <c r="AP203" i="13"/>
  <c r="AP202" i="13" s="1"/>
  <c r="AO203" i="13"/>
  <c r="AO202" i="13" s="1"/>
  <c r="AN203" i="13"/>
  <c r="AN202" i="13" s="1"/>
  <c r="AM203" i="13"/>
  <c r="AM202" i="13" s="1"/>
  <c r="AL203" i="13"/>
  <c r="AL202" i="13" s="1"/>
  <c r="AK203" i="13"/>
  <c r="AK202" i="13" s="1"/>
  <c r="AJ203" i="13"/>
  <c r="AJ202" i="13" s="1"/>
  <c r="AI203" i="13"/>
  <c r="AI202" i="13" s="1"/>
  <c r="AH203" i="13"/>
  <c r="AH202" i="13" s="1"/>
  <c r="AG203" i="13"/>
  <c r="AG202" i="13" s="1"/>
  <c r="AF203" i="13"/>
  <c r="AF202" i="13" s="1"/>
  <c r="AE203" i="13"/>
  <c r="AE202" i="13" s="1"/>
  <c r="AD203" i="13"/>
  <c r="AD202" i="13" s="1"/>
  <c r="AC203" i="13"/>
  <c r="AC202" i="13" s="1"/>
  <c r="AC240" i="13" s="1"/>
  <c r="AB203" i="13"/>
  <c r="AB202" i="13" s="1"/>
  <c r="AA203" i="13"/>
  <c r="AA202" i="13" s="1"/>
  <c r="Z203" i="13"/>
  <c r="Z202" i="13" s="1"/>
  <c r="Y203" i="13"/>
  <c r="Y202" i="13" s="1"/>
  <c r="X203" i="13"/>
  <c r="X202" i="13" s="1"/>
  <c r="W203" i="13"/>
  <c r="W202" i="13" s="1"/>
  <c r="V203" i="13"/>
  <c r="V202" i="13" s="1"/>
  <c r="U203" i="13"/>
  <c r="U202" i="13" s="1"/>
  <c r="T203" i="13"/>
  <c r="T202" i="13" s="1"/>
  <c r="S203" i="13"/>
  <c r="S202" i="13" s="1"/>
  <c r="R203" i="13"/>
  <c r="R202" i="13" s="1"/>
  <c r="Q203" i="13"/>
  <c r="Q202" i="13" s="1"/>
  <c r="P203" i="13"/>
  <c r="P202" i="13" s="1"/>
  <c r="O203" i="13"/>
  <c r="O202" i="13" s="1"/>
  <c r="N203" i="13"/>
  <c r="N202" i="13" s="1"/>
  <c r="M203" i="13"/>
  <c r="M202" i="13" s="1"/>
  <c r="M240" i="13" s="1"/>
  <c r="L203" i="13"/>
  <c r="L202" i="13" s="1"/>
  <c r="K203" i="13"/>
  <c r="K202" i="13" s="1"/>
  <c r="J203" i="13"/>
  <c r="J202" i="13" s="1"/>
  <c r="I203" i="13"/>
  <c r="I202" i="13" s="1"/>
  <c r="H203" i="13"/>
  <c r="H202" i="13" s="1"/>
  <c r="G203" i="13"/>
  <c r="G202" i="13" s="1"/>
  <c r="BN199" i="13"/>
  <c r="BM199" i="13"/>
  <c r="BL199" i="13"/>
  <c r="BK199" i="13"/>
  <c r="BJ199" i="13"/>
  <c r="BI199" i="13"/>
  <c r="BH199" i="13"/>
  <c r="BG199" i="13"/>
  <c r="BF199" i="13"/>
  <c r="BE199" i="13"/>
  <c r="BD199" i="13"/>
  <c r="BC199" i="13"/>
  <c r="BB199" i="13"/>
  <c r="BA199" i="13"/>
  <c r="AZ199" i="13"/>
  <c r="AY199" i="13"/>
  <c r="AX199" i="13"/>
  <c r="AW199" i="13"/>
  <c r="AV199" i="13"/>
  <c r="AU199" i="13"/>
  <c r="AT199" i="13"/>
  <c r="AS199" i="13"/>
  <c r="AR199" i="13"/>
  <c r="AQ199" i="13"/>
  <c r="AP199" i="13"/>
  <c r="AO199" i="13"/>
  <c r="AN199" i="13"/>
  <c r="AM199" i="13"/>
  <c r="AL199" i="13"/>
  <c r="AK199" i="13"/>
  <c r="AJ199" i="13"/>
  <c r="AI199" i="13"/>
  <c r="AH199" i="13"/>
  <c r="AG199" i="13"/>
  <c r="AF199" i="13"/>
  <c r="AE199" i="13"/>
  <c r="AD199" i="13"/>
  <c r="AC199" i="13"/>
  <c r="AB199" i="13"/>
  <c r="AA199" i="13"/>
  <c r="Z199" i="13"/>
  <c r="Y199" i="13"/>
  <c r="X199" i="13"/>
  <c r="W199" i="13"/>
  <c r="V199" i="13"/>
  <c r="U199" i="13"/>
  <c r="T199" i="13"/>
  <c r="S199" i="13"/>
  <c r="R199" i="13"/>
  <c r="Q199" i="13"/>
  <c r="P199" i="13"/>
  <c r="O199" i="13"/>
  <c r="N199" i="13"/>
  <c r="M199" i="13"/>
  <c r="L199" i="13"/>
  <c r="K199" i="13"/>
  <c r="J199" i="13"/>
  <c r="I199" i="13"/>
  <c r="H199" i="13"/>
  <c r="G199" i="13"/>
  <c r="BN196" i="13"/>
  <c r="BN195" i="13" s="1"/>
  <c r="BM196" i="13"/>
  <c r="BM195" i="13" s="1"/>
  <c r="BL196" i="13"/>
  <c r="BL195" i="13" s="1"/>
  <c r="BK196" i="13"/>
  <c r="BK195" i="13" s="1"/>
  <c r="BJ196" i="13"/>
  <c r="BJ195" i="13" s="1"/>
  <c r="BI196" i="13"/>
  <c r="BI195" i="13" s="1"/>
  <c r="BH196" i="13"/>
  <c r="BH195" i="13" s="1"/>
  <c r="BG196" i="13"/>
  <c r="BG195" i="13" s="1"/>
  <c r="BF196" i="13"/>
  <c r="BF195" i="13" s="1"/>
  <c r="BE196" i="13"/>
  <c r="BE195" i="13" s="1"/>
  <c r="BD196" i="13"/>
  <c r="BD195" i="13" s="1"/>
  <c r="BC196" i="13"/>
  <c r="BC195" i="13" s="1"/>
  <c r="BB196" i="13"/>
  <c r="BB195" i="13" s="1"/>
  <c r="BA196" i="13"/>
  <c r="BA195" i="13" s="1"/>
  <c r="AZ196" i="13"/>
  <c r="AZ195" i="13" s="1"/>
  <c r="AY196" i="13"/>
  <c r="AY195" i="13" s="1"/>
  <c r="AX196" i="13"/>
  <c r="AX195" i="13" s="1"/>
  <c r="AW196" i="13"/>
  <c r="AW195" i="13" s="1"/>
  <c r="AV196" i="13"/>
  <c r="AV195" i="13" s="1"/>
  <c r="AU196" i="13"/>
  <c r="AU195" i="13" s="1"/>
  <c r="AT196" i="13"/>
  <c r="AT195" i="13" s="1"/>
  <c r="AS196" i="13"/>
  <c r="AS195" i="13" s="1"/>
  <c r="AR196" i="13"/>
  <c r="AR195" i="13" s="1"/>
  <c r="AQ196" i="13"/>
  <c r="AQ195" i="13" s="1"/>
  <c r="AP196" i="13"/>
  <c r="AP195" i="13" s="1"/>
  <c r="AO196" i="13"/>
  <c r="AO195" i="13" s="1"/>
  <c r="AN196" i="13"/>
  <c r="AN195" i="13" s="1"/>
  <c r="AM196" i="13"/>
  <c r="AM195" i="13" s="1"/>
  <c r="AL196" i="13"/>
  <c r="AL195" i="13" s="1"/>
  <c r="AK196" i="13"/>
  <c r="AK195" i="13" s="1"/>
  <c r="AJ196" i="13"/>
  <c r="AJ195" i="13" s="1"/>
  <c r="AI196" i="13"/>
  <c r="AI195" i="13" s="1"/>
  <c r="AH196" i="13"/>
  <c r="AH195" i="13" s="1"/>
  <c r="AG196" i="13"/>
  <c r="AG195" i="13" s="1"/>
  <c r="AF196" i="13"/>
  <c r="AF195" i="13" s="1"/>
  <c r="AE196" i="13"/>
  <c r="AE195" i="13" s="1"/>
  <c r="AD196" i="13"/>
  <c r="AD195" i="13" s="1"/>
  <c r="AC196" i="13"/>
  <c r="AC195" i="13" s="1"/>
  <c r="AB196" i="13"/>
  <c r="AB195" i="13" s="1"/>
  <c r="AA196" i="13"/>
  <c r="AA195" i="13" s="1"/>
  <c r="Z196" i="13"/>
  <c r="Z195" i="13" s="1"/>
  <c r="Y196" i="13"/>
  <c r="Y195" i="13" s="1"/>
  <c r="X196" i="13"/>
  <c r="X195" i="13" s="1"/>
  <c r="W196" i="13"/>
  <c r="W195" i="13" s="1"/>
  <c r="V196" i="13"/>
  <c r="V195" i="13" s="1"/>
  <c r="U196" i="13"/>
  <c r="U195" i="13" s="1"/>
  <c r="T196" i="13"/>
  <c r="T195" i="13" s="1"/>
  <c r="S196" i="13"/>
  <c r="S195" i="13" s="1"/>
  <c r="R196" i="13"/>
  <c r="R195" i="13" s="1"/>
  <c r="Q196" i="13"/>
  <c r="Q195" i="13" s="1"/>
  <c r="P196" i="13"/>
  <c r="P195" i="13" s="1"/>
  <c r="O196" i="13"/>
  <c r="O195" i="13" s="1"/>
  <c r="N196" i="13"/>
  <c r="N195" i="13" s="1"/>
  <c r="M196" i="13"/>
  <c r="M195" i="13" s="1"/>
  <c r="L196" i="13"/>
  <c r="L195" i="13" s="1"/>
  <c r="K196" i="13"/>
  <c r="K195" i="13" s="1"/>
  <c r="J196" i="13"/>
  <c r="J195" i="13" s="1"/>
  <c r="I196" i="13"/>
  <c r="I195" i="13" s="1"/>
  <c r="H196" i="13"/>
  <c r="H195" i="13" s="1"/>
  <c r="G196" i="13"/>
  <c r="G195" i="13" s="1"/>
  <c r="BN194" i="13"/>
  <c r="BM194" i="13"/>
  <c r="BL194" i="13"/>
  <c r="BK194" i="13"/>
  <c r="BJ194" i="13"/>
  <c r="BI194" i="13"/>
  <c r="BH194" i="13"/>
  <c r="BG194" i="13"/>
  <c r="BF194" i="13"/>
  <c r="BE194" i="13"/>
  <c r="BD194" i="13"/>
  <c r="BC194" i="13"/>
  <c r="BB194" i="13"/>
  <c r="BA194" i="13"/>
  <c r="AZ194" i="13"/>
  <c r="AY194" i="13"/>
  <c r="AX194" i="13"/>
  <c r="AW194" i="13"/>
  <c r="AV194" i="13"/>
  <c r="AU194" i="13"/>
  <c r="AT194" i="13"/>
  <c r="AS194" i="13"/>
  <c r="AR194" i="13"/>
  <c r="AQ194" i="13"/>
  <c r="AP194" i="13"/>
  <c r="AO194" i="13"/>
  <c r="AN194" i="13"/>
  <c r="AM194" i="13"/>
  <c r="AL194" i="13"/>
  <c r="AK194" i="13"/>
  <c r="AJ194" i="13"/>
  <c r="AI194" i="13"/>
  <c r="AH194" i="13"/>
  <c r="AG194" i="13"/>
  <c r="AF194" i="13"/>
  <c r="AE194" i="13"/>
  <c r="AD194" i="13"/>
  <c r="AC194" i="13"/>
  <c r="AB194" i="13"/>
  <c r="AA194" i="13"/>
  <c r="Z194" i="13"/>
  <c r="Y194" i="13"/>
  <c r="X194" i="13"/>
  <c r="W194" i="13"/>
  <c r="V194" i="13"/>
  <c r="U194" i="13"/>
  <c r="T194" i="13"/>
  <c r="S194" i="13"/>
  <c r="R194" i="13"/>
  <c r="Q194" i="13"/>
  <c r="P194" i="13"/>
  <c r="O194" i="13"/>
  <c r="N194" i="13"/>
  <c r="M194" i="13"/>
  <c r="L194" i="13"/>
  <c r="K194" i="13"/>
  <c r="J194" i="13"/>
  <c r="I194" i="13"/>
  <c r="H194" i="13"/>
  <c r="G194" i="13"/>
  <c r="BN191" i="13"/>
  <c r="BN190" i="13" s="1"/>
  <c r="BM191" i="13"/>
  <c r="BM190" i="13" s="1"/>
  <c r="BL191" i="13"/>
  <c r="BL190" i="13" s="1"/>
  <c r="BK191" i="13"/>
  <c r="BK190" i="13" s="1"/>
  <c r="BJ191" i="13"/>
  <c r="BJ190" i="13" s="1"/>
  <c r="BI191" i="13"/>
  <c r="BI190" i="13" s="1"/>
  <c r="BH191" i="13"/>
  <c r="BH190" i="13" s="1"/>
  <c r="BG191" i="13"/>
  <c r="BG190" i="13" s="1"/>
  <c r="BF191" i="13"/>
  <c r="BF190" i="13" s="1"/>
  <c r="BE191" i="13"/>
  <c r="BE190" i="13" s="1"/>
  <c r="BD191" i="13"/>
  <c r="BD190" i="13" s="1"/>
  <c r="BC191" i="13"/>
  <c r="BC190" i="13" s="1"/>
  <c r="BB191" i="13"/>
  <c r="BB190" i="13" s="1"/>
  <c r="BA191" i="13"/>
  <c r="BA190" i="13" s="1"/>
  <c r="AZ191" i="13"/>
  <c r="AZ190" i="13" s="1"/>
  <c r="AY191" i="13"/>
  <c r="AY190" i="13" s="1"/>
  <c r="AX191" i="13"/>
  <c r="AX190" i="13" s="1"/>
  <c r="AW191" i="13"/>
  <c r="AW190" i="13" s="1"/>
  <c r="AV191" i="13"/>
  <c r="AV190" i="13" s="1"/>
  <c r="AU191" i="13"/>
  <c r="AU190" i="13" s="1"/>
  <c r="AT191" i="13"/>
  <c r="AT190" i="13" s="1"/>
  <c r="AS191" i="13"/>
  <c r="AS190" i="13" s="1"/>
  <c r="AR191" i="13"/>
  <c r="AR190" i="13" s="1"/>
  <c r="AQ191" i="13"/>
  <c r="AQ190" i="13" s="1"/>
  <c r="AP191" i="13"/>
  <c r="AP190" i="13" s="1"/>
  <c r="AO191" i="13"/>
  <c r="AO190" i="13" s="1"/>
  <c r="AN191" i="13"/>
  <c r="AN190" i="13" s="1"/>
  <c r="AM191" i="13"/>
  <c r="AM190" i="13" s="1"/>
  <c r="AL191" i="13"/>
  <c r="AL190" i="13" s="1"/>
  <c r="AK191" i="13"/>
  <c r="AK190" i="13" s="1"/>
  <c r="AJ191" i="13"/>
  <c r="AJ190" i="13" s="1"/>
  <c r="AI191" i="13"/>
  <c r="AI190" i="13" s="1"/>
  <c r="AH191" i="13"/>
  <c r="AH190" i="13" s="1"/>
  <c r="AG191" i="13"/>
  <c r="AG190" i="13" s="1"/>
  <c r="AF191" i="13"/>
  <c r="AF190" i="13" s="1"/>
  <c r="AE191" i="13"/>
  <c r="AE190" i="13" s="1"/>
  <c r="AD191" i="13"/>
  <c r="AD190" i="13" s="1"/>
  <c r="AC191" i="13"/>
  <c r="AC190" i="13" s="1"/>
  <c r="AB191" i="13"/>
  <c r="AB190" i="13" s="1"/>
  <c r="AA191" i="13"/>
  <c r="AA190" i="13" s="1"/>
  <c r="Z191" i="13"/>
  <c r="Z190" i="13" s="1"/>
  <c r="Y191" i="13"/>
  <c r="Y190" i="13" s="1"/>
  <c r="X191" i="13"/>
  <c r="X190" i="13" s="1"/>
  <c r="W191" i="13"/>
  <c r="W190" i="13" s="1"/>
  <c r="V191" i="13"/>
  <c r="V190" i="13" s="1"/>
  <c r="U191" i="13"/>
  <c r="U190" i="13" s="1"/>
  <c r="T191" i="13"/>
  <c r="T190" i="13" s="1"/>
  <c r="S191" i="13"/>
  <c r="S190" i="13" s="1"/>
  <c r="R191" i="13"/>
  <c r="R190" i="13" s="1"/>
  <c r="Q191" i="13"/>
  <c r="Q190" i="13" s="1"/>
  <c r="P191" i="13"/>
  <c r="P190" i="13" s="1"/>
  <c r="O191" i="13"/>
  <c r="O190" i="13" s="1"/>
  <c r="N191" i="13"/>
  <c r="N190" i="13" s="1"/>
  <c r="M191" i="13"/>
  <c r="M190" i="13" s="1"/>
  <c r="L191" i="13"/>
  <c r="L190" i="13" s="1"/>
  <c r="K191" i="13"/>
  <c r="K190" i="13" s="1"/>
  <c r="J191" i="13"/>
  <c r="J190" i="13" s="1"/>
  <c r="I191" i="13"/>
  <c r="I190" i="13" s="1"/>
  <c r="H191" i="13"/>
  <c r="H190" i="13" s="1"/>
  <c r="G191" i="13"/>
  <c r="G190" i="13" s="1"/>
  <c r="BN189" i="13"/>
  <c r="BN188" i="13" s="1"/>
  <c r="BM189" i="13"/>
  <c r="BM188" i="13" s="1"/>
  <c r="BL189" i="13"/>
  <c r="BL188" i="13" s="1"/>
  <c r="BK189" i="13"/>
  <c r="BK188" i="13" s="1"/>
  <c r="BJ189" i="13"/>
  <c r="BJ188" i="13" s="1"/>
  <c r="BI189" i="13"/>
  <c r="BI188" i="13" s="1"/>
  <c r="BH189" i="13"/>
  <c r="BH188" i="13" s="1"/>
  <c r="BG189" i="13"/>
  <c r="BG188" i="13" s="1"/>
  <c r="BF189" i="13"/>
  <c r="BF188" i="13" s="1"/>
  <c r="BE189" i="13"/>
  <c r="BE188" i="13" s="1"/>
  <c r="BD189" i="13"/>
  <c r="BD188" i="13" s="1"/>
  <c r="BC189" i="13"/>
  <c r="BC188" i="13" s="1"/>
  <c r="BB189" i="13"/>
  <c r="BB188" i="13" s="1"/>
  <c r="BA189" i="13"/>
  <c r="BA188" i="13" s="1"/>
  <c r="AZ189" i="13"/>
  <c r="AZ188" i="13" s="1"/>
  <c r="AY189" i="13"/>
  <c r="AY188" i="13" s="1"/>
  <c r="AX189" i="13"/>
  <c r="AX188" i="13" s="1"/>
  <c r="AW189" i="13"/>
  <c r="AW188" i="13" s="1"/>
  <c r="AV189" i="13"/>
  <c r="AV188" i="13" s="1"/>
  <c r="AU189" i="13"/>
  <c r="AU188" i="13" s="1"/>
  <c r="AT189" i="13"/>
  <c r="AT188" i="13" s="1"/>
  <c r="AS189" i="13"/>
  <c r="AS188" i="13" s="1"/>
  <c r="AR189" i="13"/>
  <c r="AR188" i="13" s="1"/>
  <c r="AQ189" i="13"/>
  <c r="AQ188" i="13" s="1"/>
  <c r="AP189" i="13"/>
  <c r="AP188" i="13" s="1"/>
  <c r="AO189" i="13"/>
  <c r="AO188" i="13" s="1"/>
  <c r="AN189" i="13"/>
  <c r="AN188" i="13" s="1"/>
  <c r="AM189" i="13"/>
  <c r="AM188" i="13" s="1"/>
  <c r="AL189" i="13"/>
  <c r="AL188" i="13" s="1"/>
  <c r="AK189" i="13"/>
  <c r="AK188" i="13" s="1"/>
  <c r="AJ189" i="13"/>
  <c r="AJ188" i="13" s="1"/>
  <c r="AI189" i="13"/>
  <c r="AI188" i="13" s="1"/>
  <c r="AH189" i="13"/>
  <c r="AH188" i="13" s="1"/>
  <c r="AG189" i="13"/>
  <c r="AG188" i="13" s="1"/>
  <c r="AF189" i="13"/>
  <c r="AF188" i="13" s="1"/>
  <c r="AE189" i="13"/>
  <c r="AE188" i="13" s="1"/>
  <c r="AD189" i="13"/>
  <c r="AD188" i="13" s="1"/>
  <c r="AC189" i="13"/>
  <c r="AC188" i="13" s="1"/>
  <c r="AB189" i="13"/>
  <c r="AB188" i="13" s="1"/>
  <c r="AA189" i="13"/>
  <c r="AA188" i="13" s="1"/>
  <c r="Z189" i="13"/>
  <c r="Z188" i="13" s="1"/>
  <c r="Y189" i="13"/>
  <c r="Y188" i="13" s="1"/>
  <c r="X189" i="13"/>
  <c r="X188" i="13" s="1"/>
  <c r="W189" i="13"/>
  <c r="W188" i="13" s="1"/>
  <c r="V189" i="13"/>
  <c r="V188" i="13" s="1"/>
  <c r="U189" i="13"/>
  <c r="U188" i="13" s="1"/>
  <c r="T189" i="13"/>
  <c r="T188" i="13" s="1"/>
  <c r="S189" i="13"/>
  <c r="S188" i="13" s="1"/>
  <c r="R189" i="13"/>
  <c r="R188" i="13" s="1"/>
  <c r="Q189" i="13"/>
  <c r="Q188" i="13" s="1"/>
  <c r="P189" i="13"/>
  <c r="P188" i="13" s="1"/>
  <c r="O189" i="13"/>
  <c r="O188" i="13" s="1"/>
  <c r="N189" i="13"/>
  <c r="N188" i="13" s="1"/>
  <c r="M189" i="13"/>
  <c r="M188" i="13" s="1"/>
  <c r="L189" i="13"/>
  <c r="L188" i="13" s="1"/>
  <c r="K189" i="13"/>
  <c r="K188" i="13" s="1"/>
  <c r="J189" i="13"/>
  <c r="J188" i="13" s="1"/>
  <c r="I189" i="13"/>
  <c r="I188" i="13" s="1"/>
  <c r="H189" i="13"/>
  <c r="H188" i="13" s="1"/>
  <c r="G189" i="13"/>
  <c r="G188" i="13" s="1"/>
  <c r="BN187" i="13"/>
  <c r="BN186" i="13" s="1"/>
  <c r="BM187" i="13"/>
  <c r="BM186" i="13" s="1"/>
  <c r="BL187" i="13"/>
  <c r="BL186" i="13" s="1"/>
  <c r="BK187" i="13"/>
  <c r="BK186" i="13" s="1"/>
  <c r="BJ187" i="13"/>
  <c r="BJ186" i="13" s="1"/>
  <c r="BI187" i="13"/>
  <c r="BI186" i="13" s="1"/>
  <c r="BH187" i="13"/>
  <c r="BH186" i="13" s="1"/>
  <c r="BG187" i="13"/>
  <c r="BG186" i="13" s="1"/>
  <c r="BF187" i="13"/>
  <c r="BF186" i="13" s="1"/>
  <c r="BE187" i="13"/>
  <c r="BE186" i="13" s="1"/>
  <c r="BD187" i="13"/>
  <c r="BD186" i="13" s="1"/>
  <c r="BC187" i="13"/>
  <c r="BC186" i="13" s="1"/>
  <c r="BB187" i="13"/>
  <c r="BB186" i="13" s="1"/>
  <c r="BA187" i="13"/>
  <c r="BA186" i="13" s="1"/>
  <c r="AZ187" i="13"/>
  <c r="AZ186" i="13" s="1"/>
  <c r="AY187" i="13"/>
  <c r="AY186" i="13" s="1"/>
  <c r="AX187" i="13"/>
  <c r="AX186" i="13" s="1"/>
  <c r="AW187" i="13"/>
  <c r="AW186" i="13" s="1"/>
  <c r="AV187" i="13"/>
  <c r="AV186" i="13" s="1"/>
  <c r="AU187" i="13"/>
  <c r="AU186" i="13" s="1"/>
  <c r="AT187" i="13"/>
  <c r="AT186" i="13" s="1"/>
  <c r="AS187" i="13"/>
  <c r="AS186" i="13" s="1"/>
  <c r="AR187" i="13"/>
  <c r="AR186" i="13" s="1"/>
  <c r="AQ187" i="13"/>
  <c r="AQ186" i="13" s="1"/>
  <c r="AP187" i="13"/>
  <c r="AP186" i="13" s="1"/>
  <c r="AO187" i="13"/>
  <c r="AO186" i="13" s="1"/>
  <c r="AN187" i="13"/>
  <c r="AN186" i="13" s="1"/>
  <c r="AM187" i="13"/>
  <c r="AM186" i="13" s="1"/>
  <c r="AL187" i="13"/>
  <c r="AL186" i="13" s="1"/>
  <c r="AK187" i="13"/>
  <c r="AK186" i="13" s="1"/>
  <c r="AJ187" i="13"/>
  <c r="AJ186" i="13" s="1"/>
  <c r="AI187" i="13"/>
  <c r="AI186" i="13" s="1"/>
  <c r="AH187" i="13"/>
  <c r="AH186" i="13" s="1"/>
  <c r="AG187" i="13"/>
  <c r="AG186" i="13" s="1"/>
  <c r="AF187" i="13"/>
  <c r="AF186" i="13" s="1"/>
  <c r="AE187" i="13"/>
  <c r="AE186" i="13" s="1"/>
  <c r="AD187" i="13"/>
  <c r="AD186" i="13" s="1"/>
  <c r="AC187" i="13"/>
  <c r="AC186" i="13" s="1"/>
  <c r="AB187" i="13"/>
  <c r="AB186" i="13" s="1"/>
  <c r="AA187" i="13"/>
  <c r="AA186" i="13" s="1"/>
  <c r="Z187" i="13"/>
  <c r="Z186" i="13" s="1"/>
  <c r="Y187" i="13"/>
  <c r="Y186" i="13" s="1"/>
  <c r="X187" i="13"/>
  <c r="X186" i="13" s="1"/>
  <c r="W187" i="13"/>
  <c r="W186" i="13" s="1"/>
  <c r="V187" i="13"/>
  <c r="V186" i="13" s="1"/>
  <c r="U187" i="13"/>
  <c r="U186" i="13" s="1"/>
  <c r="T187" i="13"/>
  <c r="T186" i="13" s="1"/>
  <c r="S187" i="13"/>
  <c r="S186" i="13" s="1"/>
  <c r="R187" i="13"/>
  <c r="R186" i="13" s="1"/>
  <c r="Q187" i="13"/>
  <c r="Q186" i="13" s="1"/>
  <c r="P187" i="13"/>
  <c r="P186" i="13" s="1"/>
  <c r="O187" i="13"/>
  <c r="O186" i="13" s="1"/>
  <c r="N187" i="13"/>
  <c r="N186" i="13" s="1"/>
  <c r="M187" i="13"/>
  <c r="M186" i="13" s="1"/>
  <c r="L187" i="13"/>
  <c r="L186" i="13" s="1"/>
  <c r="K187" i="13"/>
  <c r="K186" i="13" s="1"/>
  <c r="J187" i="13"/>
  <c r="J186" i="13" s="1"/>
  <c r="I187" i="13"/>
  <c r="I186" i="13" s="1"/>
  <c r="H187" i="13"/>
  <c r="H186" i="13" s="1"/>
  <c r="G187" i="13"/>
  <c r="G186" i="13" s="1"/>
  <c r="BN185" i="13"/>
  <c r="BN184" i="13" s="1"/>
  <c r="BM185" i="13"/>
  <c r="BM184" i="13" s="1"/>
  <c r="BL185" i="13"/>
  <c r="BL184" i="13" s="1"/>
  <c r="BK185" i="13"/>
  <c r="BK184" i="13" s="1"/>
  <c r="BJ185" i="13"/>
  <c r="BJ184" i="13" s="1"/>
  <c r="BI185" i="13"/>
  <c r="BI184" i="13" s="1"/>
  <c r="BH185" i="13"/>
  <c r="BH184" i="13" s="1"/>
  <c r="BG185" i="13"/>
  <c r="BG184" i="13" s="1"/>
  <c r="BF185" i="13"/>
  <c r="BF184" i="13" s="1"/>
  <c r="BE185" i="13"/>
  <c r="BE184" i="13" s="1"/>
  <c r="BD185" i="13"/>
  <c r="BD184" i="13" s="1"/>
  <c r="BC185" i="13"/>
  <c r="BC184" i="13" s="1"/>
  <c r="BB185" i="13"/>
  <c r="BB184" i="13" s="1"/>
  <c r="BA185" i="13"/>
  <c r="BA184" i="13" s="1"/>
  <c r="AZ185" i="13"/>
  <c r="AZ184" i="13" s="1"/>
  <c r="AY185" i="13"/>
  <c r="AY184" i="13" s="1"/>
  <c r="AX185" i="13"/>
  <c r="AX184" i="13" s="1"/>
  <c r="AW185" i="13"/>
  <c r="AW184" i="13" s="1"/>
  <c r="AV185" i="13"/>
  <c r="AV184" i="13" s="1"/>
  <c r="AU185" i="13"/>
  <c r="AU184" i="13" s="1"/>
  <c r="AT185" i="13"/>
  <c r="AT184" i="13" s="1"/>
  <c r="AS185" i="13"/>
  <c r="AS184" i="13" s="1"/>
  <c r="AR185" i="13"/>
  <c r="AR184" i="13" s="1"/>
  <c r="AQ185" i="13"/>
  <c r="AQ184" i="13" s="1"/>
  <c r="AP185" i="13"/>
  <c r="AP184" i="13" s="1"/>
  <c r="AO185" i="13"/>
  <c r="AO184" i="13" s="1"/>
  <c r="AN185" i="13"/>
  <c r="AN184" i="13" s="1"/>
  <c r="AM185" i="13"/>
  <c r="AM184" i="13" s="1"/>
  <c r="AL185" i="13"/>
  <c r="AL184" i="13" s="1"/>
  <c r="AK185" i="13"/>
  <c r="AK184" i="13" s="1"/>
  <c r="AJ185" i="13"/>
  <c r="AJ184" i="13" s="1"/>
  <c r="AI185" i="13"/>
  <c r="AI184" i="13" s="1"/>
  <c r="AH185" i="13"/>
  <c r="AH184" i="13" s="1"/>
  <c r="AG185" i="13"/>
  <c r="AG184" i="13" s="1"/>
  <c r="AF185" i="13"/>
  <c r="AF184" i="13" s="1"/>
  <c r="AE185" i="13"/>
  <c r="AE184" i="13" s="1"/>
  <c r="AD185" i="13"/>
  <c r="AD184" i="13" s="1"/>
  <c r="AC185" i="13"/>
  <c r="AC184" i="13" s="1"/>
  <c r="AB185" i="13"/>
  <c r="AB184" i="13" s="1"/>
  <c r="AA185" i="13"/>
  <c r="AA184" i="13" s="1"/>
  <c r="Z185" i="13"/>
  <c r="Z184" i="13" s="1"/>
  <c r="Y185" i="13"/>
  <c r="Y184" i="13" s="1"/>
  <c r="X185" i="13"/>
  <c r="X184" i="13" s="1"/>
  <c r="W185" i="13"/>
  <c r="W184" i="13" s="1"/>
  <c r="V185" i="13"/>
  <c r="V184" i="13" s="1"/>
  <c r="U185" i="13"/>
  <c r="U184" i="13" s="1"/>
  <c r="T185" i="13"/>
  <c r="T184" i="13" s="1"/>
  <c r="S185" i="13"/>
  <c r="S184" i="13" s="1"/>
  <c r="R185" i="13"/>
  <c r="R184" i="13" s="1"/>
  <c r="Q185" i="13"/>
  <c r="Q184" i="13" s="1"/>
  <c r="P185" i="13"/>
  <c r="P184" i="13" s="1"/>
  <c r="O185" i="13"/>
  <c r="O184" i="13" s="1"/>
  <c r="N185" i="13"/>
  <c r="N184" i="13" s="1"/>
  <c r="M185" i="13"/>
  <c r="M184" i="13" s="1"/>
  <c r="L185" i="13"/>
  <c r="L184" i="13" s="1"/>
  <c r="K185" i="13"/>
  <c r="K184" i="13" s="1"/>
  <c r="J185" i="13"/>
  <c r="J184" i="13" s="1"/>
  <c r="I185" i="13"/>
  <c r="I184" i="13" s="1"/>
  <c r="H185" i="13"/>
  <c r="H184" i="13" s="1"/>
  <c r="G185" i="13"/>
  <c r="G184" i="13" s="1"/>
  <c r="BN183" i="13"/>
  <c r="BN182" i="13" s="1"/>
  <c r="BM183" i="13"/>
  <c r="BM182" i="13" s="1"/>
  <c r="BL183" i="13"/>
  <c r="BL182" i="13" s="1"/>
  <c r="BK183" i="13"/>
  <c r="BK182" i="13" s="1"/>
  <c r="BJ183" i="13"/>
  <c r="BJ182" i="13" s="1"/>
  <c r="BI183" i="13"/>
  <c r="BI182" i="13" s="1"/>
  <c r="BH183" i="13"/>
  <c r="BH182" i="13" s="1"/>
  <c r="BG183" i="13"/>
  <c r="BG182" i="13" s="1"/>
  <c r="BF183" i="13"/>
  <c r="BF182" i="13" s="1"/>
  <c r="BE183" i="13"/>
  <c r="BE182" i="13" s="1"/>
  <c r="BD183" i="13"/>
  <c r="BD182" i="13" s="1"/>
  <c r="BC183" i="13"/>
  <c r="BC182" i="13" s="1"/>
  <c r="BB183" i="13"/>
  <c r="BB182" i="13" s="1"/>
  <c r="BA183" i="13"/>
  <c r="BA182" i="13" s="1"/>
  <c r="AZ183" i="13"/>
  <c r="AZ182" i="13" s="1"/>
  <c r="AY183" i="13"/>
  <c r="AY182" i="13" s="1"/>
  <c r="AX183" i="13"/>
  <c r="AX182" i="13" s="1"/>
  <c r="AW183" i="13"/>
  <c r="AW182" i="13" s="1"/>
  <c r="AV183" i="13"/>
  <c r="AV182" i="13" s="1"/>
  <c r="AU183" i="13"/>
  <c r="AU182" i="13" s="1"/>
  <c r="AT183" i="13"/>
  <c r="AT182" i="13" s="1"/>
  <c r="AS183" i="13"/>
  <c r="AS182" i="13" s="1"/>
  <c r="AR183" i="13"/>
  <c r="AR182" i="13" s="1"/>
  <c r="AQ183" i="13"/>
  <c r="AQ182" i="13" s="1"/>
  <c r="AP183" i="13"/>
  <c r="AP182" i="13" s="1"/>
  <c r="AO183" i="13"/>
  <c r="AO182" i="13" s="1"/>
  <c r="AN183" i="13"/>
  <c r="AN182" i="13" s="1"/>
  <c r="AM183" i="13"/>
  <c r="AM182" i="13" s="1"/>
  <c r="AL183" i="13"/>
  <c r="AL182" i="13" s="1"/>
  <c r="AK183" i="13"/>
  <c r="AK182" i="13" s="1"/>
  <c r="AJ183" i="13"/>
  <c r="AJ182" i="13" s="1"/>
  <c r="AI183" i="13"/>
  <c r="AI182" i="13" s="1"/>
  <c r="AH183" i="13"/>
  <c r="AH182" i="13" s="1"/>
  <c r="AG183" i="13"/>
  <c r="AG182" i="13" s="1"/>
  <c r="AF183" i="13"/>
  <c r="AF182" i="13" s="1"/>
  <c r="AE183" i="13"/>
  <c r="AE182" i="13" s="1"/>
  <c r="AD183" i="13"/>
  <c r="AD182" i="13" s="1"/>
  <c r="AC183" i="13"/>
  <c r="AC182" i="13" s="1"/>
  <c r="AB183" i="13"/>
  <c r="AB182" i="13" s="1"/>
  <c r="AA183" i="13"/>
  <c r="AA182" i="13" s="1"/>
  <c r="Z183" i="13"/>
  <c r="Z182" i="13" s="1"/>
  <c r="Y183" i="13"/>
  <c r="Y182" i="13" s="1"/>
  <c r="X183" i="13"/>
  <c r="X182" i="13" s="1"/>
  <c r="W183" i="13"/>
  <c r="W182" i="13" s="1"/>
  <c r="V183" i="13"/>
  <c r="V182" i="13" s="1"/>
  <c r="U183" i="13"/>
  <c r="U182" i="13" s="1"/>
  <c r="T183" i="13"/>
  <c r="T182" i="13" s="1"/>
  <c r="S183" i="13"/>
  <c r="S182" i="13" s="1"/>
  <c r="R183" i="13"/>
  <c r="R182" i="13" s="1"/>
  <c r="Q183" i="13"/>
  <c r="Q182" i="13" s="1"/>
  <c r="P183" i="13"/>
  <c r="P182" i="13" s="1"/>
  <c r="O183" i="13"/>
  <c r="O182" i="13" s="1"/>
  <c r="N183" i="13"/>
  <c r="N182" i="13" s="1"/>
  <c r="M183" i="13"/>
  <c r="M182" i="13" s="1"/>
  <c r="L183" i="13"/>
  <c r="L182" i="13" s="1"/>
  <c r="K183" i="13"/>
  <c r="K182" i="13" s="1"/>
  <c r="J183" i="13"/>
  <c r="J182" i="13" s="1"/>
  <c r="I183" i="13"/>
  <c r="I182" i="13" s="1"/>
  <c r="H183" i="13"/>
  <c r="H182" i="13" s="1"/>
  <c r="G183" i="13"/>
  <c r="G182" i="13" s="1"/>
  <c r="BN181" i="13"/>
  <c r="BN180" i="13" s="1"/>
  <c r="BM181" i="13"/>
  <c r="BM180" i="13" s="1"/>
  <c r="BL181" i="13"/>
  <c r="BL180" i="13" s="1"/>
  <c r="BK181" i="13"/>
  <c r="BK180" i="13" s="1"/>
  <c r="BJ181" i="13"/>
  <c r="BJ180" i="13" s="1"/>
  <c r="BI181" i="13"/>
  <c r="BI180" i="13" s="1"/>
  <c r="BH181" i="13"/>
  <c r="BH180" i="13" s="1"/>
  <c r="BG181" i="13"/>
  <c r="BG180" i="13" s="1"/>
  <c r="BF181" i="13"/>
  <c r="BF180" i="13" s="1"/>
  <c r="BE181" i="13"/>
  <c r="BE180" i="13" s="1"/>
  <c r="BD181" i="13"/>
  <c r="BD180" i="13" s="1"/>
  <c r="BC181" i="13"/>
  <c r="BC180" i="13" s="1"/>
  <c r="BB181" i="13"/>
  <c r="BB180" i="13" s="1"/>
  <c r="BA181" i="13"/>
  <c r="BA180" i="13" s="1"/>
  <c r="AZ181" i="13"/>
  <c r="AZ180" i="13" s="1"/>
  <c r="AY181" i="13"/>
  <c r="AY180" i="13" s="1"/>
  <c r="AX181" i="13"/>
  <c r="AX180" i="13" s="1"/>
  <c r="AW181" i="13"/>
  <c r="AW180" i="13" s="1"/>
  <c r="AV181" i="13"/>
  <c r="AV180" i="13" s="1"/>
  <c r="AU181" i="13"/>
  <c r="AU180" i="13" s="1"/>
  <c r="AT181" i="13"/>
  <c r="AT180" i="13" s="1"/>
  <c r="AS181" i="13"/>
  <c r="AS180" i="13" s="1"/>
  <c r="AR181" i="13"/>
  <c r="AR180" i="13" s="1"/>
  <c r="AQ181" i="13"/>
  <c r="AQ180" i="13" s="1"/>
  <c r="AP181" i="13"/>
  <c r="AP180" i="13" s="1"/>
  <c r="AO181" i="13"/>
  <c r="AO180" i="13" s="1"/>
  <c r="AN181" i="13"/>
  <c r="AN180" i="13" s="1"/>
  <c r="AM181" i="13"/>
  <c r="AM180" i="13" s="1"/>
  <c r="AL181" i="13"/>
  <c r="AL180" i="13" s="1"/>
  <c r="AK181" i="13"/>
  <c r="AK180" i="13" s="1"/>
  <c r="AJ181" i="13"/>
  <c r="AJ180" i="13" s="1"/>
  <c r="AI181" i="13"/>
  <c r="AI180" i="13" s="1"/>
  <c r="AH181" i="13"/>
  <c r="AH180" i="13" s="1"/>
  <c r="AG181" i="13"/>
  <c r="AG180" i="13" s="1"/>
  <c r="AF181" i="13"/>
  <c r="AF180" i="13" s="1"/>
  <c r="AE181" i="13"/>
  <c r="AE180" i="13" s="1"/>
  <c r="AD181" i="13"/>
  <c r="AD180" i="13" s="1"/>
  <c r="AC181" i="13"/>
  <c r="AC180" i="13" s="1"/>
  <c r="AB181" i="13"/>
  <c r="AB180" i="13" s="1"/>
  <c r="AA181" i="13"/>
  <c r="AA180" i="13" s="1"/>
  <c r="Z181" i="13"/>
  <c r="Z180" i="13" s="1"/>
  <c r="Y181" i="13"/>
  <c r="Y180" i="13" s="1"/>
  <c r="X181" i="13"/>
  <c r="X180" i="13" s="1"/>
  <c r="W181" i="13"/>
  <c r="W180" i="13" s="1"/>
  <c r="V181" i="13"/>
  <c r="V180" i="13" s="1"/>
  <c r="U181" i="13"/>
  <c r="U180" i="13" s="1"/>
  <c r="T181" i="13"/>
  <c r="T180" i="13" s="1"/>
  <c r="S181" i="13"/>
  <c r="S180" i="13" s="1"/>
  <c r="R181" i="13"/>
  <c r="R180" i="13" s="1"/>
  <c r="Q181" i="13"/>
  <c r="Q180" i="13" s="1"/>
  <c r="P181" i="13"/>
  <c r="P180" i="13" s="1"/>
  <c r="O181" i="13"/>
  <c r="O180" i="13" s="1"/>
  <c r="N181" i="13"/>
  <c r="N180" i="13" s="1"/>
  <c r="M181" i="13"/>
  <c r="M180" i="13" s="1"/>
  <c r="L181" i="13"/>
  <c r="L180" i="13" s="1"/>
  <c r="K181" i="13"/>
  <c r="K180" i="13" s="1"/>
  <c r="J181" i="13"/>
  <c r="J180" i="13" s="1"/>
  <c r="I181" i="13"/>
  <c r="I180" i="13" s="1"/>
  <c r="H181" i="13"/>
  <c r="H180" i="13" s="1"/>
  <c r="G181" i="13"/>
  <c r="G180" i="13" s="1"/>
  <c r="BN179" i="13"/>
  <c r="BN178" i="13" s="1"/>
  <c r="BM179" i="13"/>
  <c r="BM178" i="13" s="1"/>
  <c r="BL179" i="13"/>
  <c r="BL178" i="13" s="1"/>
  <c r="BK179" i="13"/>
  <c r="BK178" i="13" s="1"/>
  <c r="BJ179" i="13"/>
  <c r="BJ178" i="13" s="1"/>
  <c r="BI179" i="13"/>
  <c r="BI178" i="13" s="1"/>
  <c r="BH179" i="13"/>
  <c r="BH178" i="13" s="1"/>
  <c r="BG179" i="13"/>
  <c r="BG178" i="13" s="1"/>
  <c r="BF179" i="13"/>
  <c r="BF178" i="13" s="1"/>
  <c r="BE179" i="13"/>
  <c r="BE178" i="13" s="1"/>
  <c r="BD179" i="13"/>
  <c r="BD178" i="13" s="1"/>
  <c r="BC179" i="13"/>
  <c r="BC178" i="13" s="1"/>
  <c r="BB179" i="13"/>
  <c r="BB178" i="13" s="1"/>
  <c r="BA179" i="13"/>
  <c r="BA178" i="13" s="1"/>
  <c r="AZ179" i="13"/>
  <c r="AZ178" i="13" s="1"/>
  <c r="AY179" i="13"/>
  <c r="AY178" i="13" s="1"/>
  <c r="AX179" i="13"/>
  <c r="AX178" i="13" s="1"/>
  <c r="AW179" i="13"/>
  <c r="AW178" i="13" s="1"/>
  <c r="AV179" i="13"/>
  <c r="AV178" i="13" s="1"/>
  <c r="AU179" i="13"/>
  <c r="AU178" i="13" s="1"/>
  <c r="AT179" i="13"/>
  <c r="AT178" i="13" s="1"/>
  <c r="AS179" i="13"/>
  <c r="AS178" i="13" s="1"/>
  <c r="AR179" i="13"/>
  <c r="AR178" i="13" s="1"/>
  <c r="AQ179" i="13"/>
  <c r="AQ178" i="13" s="1"/>
  <c r="AP179" i="13"/>
  <c r="AP178" i="13" s="1"/>
  <c r="AO179" i="13"/>
  <c r="AO178" i="13" s="1"/>
  <c r="AN179" i="13"/>
  <c r="AN178" i="13" s="1"/>
  <c r="AM179" i="13"/>
  <c r="AM178" i="13" s="1"/>
  <c r="AL179" i="13"/>
  <c r="AL178" i="13" s="1"/>
  <c r="AK179" i="13"/>
  <c r="AK178" i="13" s="1"/>
  <c r="AJ179" i="13"/>
  <c r="AJ178" i="13" s="1"/>
  <c r="AI179" i="13"/>
  <c r="AI178" i="13" s="1"/>
  <c r="AH179" i="13"/>
  <c r="AH178" i="13" s="1"/>
  <c r="AG179" i="13"/>
  <c r="AG178" i="13" s="1"/>
  <c r="AF179" i="13"/>
  <c r="AF178" i="13" s="1"/>
  <c r="AE179" i="13"/>
  <c r="AE178" i="13" s="1"/>
  <c r="AD179" i="13"/>
  <c r="AD178" i="13" s="1"/>
  <c r="AC179" i="13"/>
  <c r="AC178" i="13" s="1"/>
  <c r="AB179" i="13"/>
  <c r="AB178" i="13" s="1"/>
  <c r="AA179" i="13"/>
  <c r="AA178" i="13" s="1"/>
  <c r="Z179" i="13"/>
  <c r="Z178" i="13" s="1"/>
  <c r="Y179" i="13"/>
  <c r="Y178" i="13" s="1"/>
  <c r="X179" i="13"/>
  <c r="X178" i="13" s="1"/>
  <c r="W179" i="13"/>
  <c r="W178" i="13" s="1"/>
  <c r="V179" i="13"/>
  <c r="V178" i="13" s="1"/>
  <c r="U179" i="13"/>
  <c r="U178" i="13" s="1"/>
  <c r="T179" i="13"/>
  <c r="T178" i="13" s="1"/>
  <c r="S179" i="13"/>
  <c r="S178" i="13" s="1"/>
  <c r="R179" i="13"/>
  <c r="R178" i="13" s="1"/>
  <c r="Q179" i="13"/>
  <c r="Q178" i="13" s="1"/>
  <c r="P179" i="13"/>
  <c r="P178" i="13" s="1"/>
  <c r="O179" i="13"/>
  <c r="O178" i="13" s="1"/>
  <c r="N179" i="13"/>
  <c r="N178" i="13" s="1"/>
  <c r="M179" i="13"/>
  <c r="M178" i="13" s="1"/>
  <c r="L179" i="13"/>
  <c r="L178" i="13" s="1"/>
  <c r="K179" i="13"/>
  <c r="K178" i="13" s="1"/>
  <c r="J179" i="13"/>
  <c r="J178" i="13" s="1"/>
  <c r="I179" i="13"/>
  <c r="I178" i="13" s="1"/>
  <c r="H179" i="13"/>
  <c r="H178" i="13" s="1"/>
  <c r="G179" i="13"/>
  <c r="G178" i="13" s="1"/>
  <c r="BN177" i="13"/>
  <c r="BN176" i="13" s="1"/>
  <c r="BM177" i="13"/>
  <c r="BM176" i="13" s="1"/>
  <c r="BL177" i="13"/>
  <c r="BL176" i="13" s="1"/>
  <c r="BK177" i="13"/>
  <c r="BK176" i="13" s="1"/>
  <c r="BJ177" i="13"/>
  <c r="BJ176" i="13" s="1"/>
  <c r="BI177" i="13"/>
  <c r="BI176" i="13" s="1"/>
  <c r="BH177" i="13"/>
  <c r="BH176" i="13" s="1"/>
  <c r="BG177" i="13"/>
  <c r="BG176" i="13" s="1"/>
  <c r="BF177" i="13"/>
  <c r="BF176" i="13" s="1"/>
  <c r="BE177" i="13"/>
  <c r="BE176" i="13" s="1"/>
  <c r="BD177" i="13"/>
  <c r="BD176" i="13" s="1"/>
  <c r="BC177" i="13"/>
  <c r="BC176" i="13" s="1"/>
  <c r="BB177" i="13"/>
  <c r="BB176" i="13" s="1"/>
  <c r="BA177" i="13"/>
  <c r="BA176" i="13" s="1"/>
  <c r="AZ177" i="13"/>
  <c r="AZ176" i="13" s="1"/>
  <c r="AY177" i="13"/>
  <c r="AY176" i="13" s="1"/>
  <c r="AX177" i="13"/>
  <c r="AX176" i="13" s="1"/>
  <c r="AW177" i="13"/>
  <c r="AW176" i="13" s="1"/>
  <c r="AV177" i="13"/>
  <c r="AV176" i="13" s="1"/>
  <c r="AU177" i="13"/>
  <c r="AU176" i="13" s="1"/>
  <c r="AT177" i="13"/>
  <c r="AT176" i="13" s="1"/>
  <c r="AS177" i="13"/>
  <c r="AS176" i="13" s="1"/>
  <c r="AR177" i="13"/>
  <c r="AR176" i="13" s="1"/>
  <c r="AQ177" i="13"/>
  <c r="AQ176" i="13" s="1"/>
  <c r="AP177" i="13"/>
  <c r="AP176" i="13" s="1"/>
  <c r="AO177" i="13"/>
  <c r="AO176" i="13" s="1"/>
  <c r="AN177" i="13"/>
  <c r="AN176" i="13" s="1"/>
  <c r="AM177" i="13"/>
  <c r="AM176" i="13" s="1"/>
  <c r="AL177" i="13"/>
  <c r="AL176" i="13" s="1"/>
  <c r="AK177" i="13"/>
  <c r="AK176" i="13" s="1"/>
  <c r="AJ177" i="13"/>
  <c r="AJ176" i="13" s="1"/>
  <c r="AI177" i="13"/>
  <c r="AI176" i="13" s="1"/>
  <c r="AH177" i="13"/>
  <c r="AH176" i="13" s="1"/>
  <c r="AG177" i="13"/>
  <c r="AG176" i="13" s="1"/>
  <c r="AF177" i="13"/>
  <c r="AF176" i="13" s="1"/>
  <c r="AE177" i="13"/>
  <c r="AE176" i="13" s="1"/>
  <c r="AD177" i="13"/>
  <c r="AD176" i="13" s="1"/>
  <c r="AC177" i="13"/>
  <c r="AC176" i="13" s="1"/>
  <c r="AB177" i="13"/>
  <c r="AB176" i="13" s="1"/>
  <c r="AA177" i="13"/>
  <c r="AA176" i="13" s="1"/>
  <c r="Z177" i="13"/>
  <c r="Z176" i="13" s="1"/>
  <c r="Y177" i="13"/>
  <c r="Y176" i="13" s="1"/>
  <c r="X177" i="13"/>
  <c r="X176" i="13" s="1"/>
  <c r="W177" i="13"/>
  <c r="W176" i="13" s="1"/>
  <c r="V177" i="13"/>
  <c r="V176" i="13" s="1"/>
  <c r="U177" i="13"/>
  <c r="U176" i="13" s="1"/>
  <c r="T177" i="13"/>
  <c r="T176" i="13" s="1"/>
  <c r="S177" i="13"/>
  <c r="S176" i="13" s="1"/>
  <c r="R177" i="13"/>
  <c r="R176" i="13" s="1"/>
  <c r="Q177" i="13"/>
  <c r="Q176" i="13" s="1"/>
  <c r="P177" i="13"/>
  <c r="P176" i="13" s="1"/>
  <c r="O177" i="13"/>
  <c r="O176" i="13" s="1"/>
  <c r="N177" i="13"/>
  <c r="N176" i="13" s="1"/>
  <c r="M177" i="13"/>
  <c r="M176" i="13" s="1"/>
  <c r="L177" i="13"/>
  <c r="L176" i="13" s="1"/>
  <c r="K177" i="13"/>
  <c r="K176" i="13" s="1"/>
  <c r="J177" i="13"/>
  <c r="J176" i="13" s="1"/>
  <c r="I177" i="13"/>
  <c r="I176" i="13" s="1"/>
  <c r="H177" i="13"/>
  <c r="H176" i="13" s="1"/>
  <c r="G177" i="13"/>
  <c r="G176" i="13" s="1"/>
  <c r="BN175" i="13"/>
  <c r="BN174" i="13" s="1"/>
  <c r="BM175" i="13"/>
  <c r="BM174" i="13" s="1"/>
  <c r="BL175" i="13"/>
  <c r="BL174" i="13" s="1"/>
  <c r="BK175" i="13"/>
  <c r="BK174" i="13" s="1"/>
  <c r="BJ175" i="13"/>
  <c r="BJ174" i="13" s="1"/>
  <c r="BI175" i="13"/>
  <c r="BI174" i="13" s="1"/>
  <c r="BH175" i="13"/>
  <c r="BH174" i="13" s="1"/>
  <c r="BG175" i="13"/>
  <c r="BG174" i="13" s="1"/>
  <c r="BF175" i="13"/>
  <c r="BF174" i="13" s="1"/>
  <c r="BE175" i="13"/>
  <c r="BE174" i="13" s="1"/>
  <c r="BD175" i="13"/>
  <c r="BD174" i="13" s="1"/>
  <c r="BC175" i="13"/>
  <c r="BC174" i="13" s="1"/>
  <c r="BB175" i="13"/>
  <c r="BB174" i="13" s="1"/>
  <c r="BA175" i="13"/>
  <c r="BA174" i="13" s="1"/>
  <c r="AZ175" i="13"/>
  <c r="AZ174" i="13" s="1"/>
  <c r="AY175" i="13"/>
  <c r="AY174" i="13" s="1"/>
  <c r="AX175" i="13"/>
  <c r="AX174" i="13" s="1"/>
  <c r="AW175" i="13"/>
  <c r="AW174" i="13" s="1"/>
  <c r="AV175" i="13"/>
  <c r="AV174" i="13" s="1"/>
  <c r="AU175" i="13"/>
  <c r="AU174" i="13" s="1"/>
  <c r="AT175" i="13"/>
  <c r="AT174" i="13" s="1"/>
  <c r="AS175" i="13"/>
  <c r="AS174" i="13" s="1"/>
  <c r="AR175" i="13"/>
  <c r="AR174" i="13" s="1"/>
  <c r="AQ175" i="13"/>
  <c r="AQ174" i="13" s="1"/>
  <c r="AP175" i="13"/>
  <c r="AP174" i="13" s="1"/>
  <c r="AO175" i="13"/>
  <c r="AO174" i="13" s="1"/>
  <c r="AN175" i="13"/>
  <c r="AN174" i="13" s="1"/>
  <c r="AM175" i="13"/>
  <c r="AM174" i="13" s="1"/>
  <c r="AL175" i="13"/>
  <c r="AL174" i="13" s="1"/>
  <c r="AK175" i="13"/>
  <c r="AK174" i="13" s="1"/>
  <c r="AJ175" i="13"/>
  <c r="AJ174" i="13" s="1"/>
  <c r="AI175" i="13"/>
  <c r="AI174" i="13" s="1"/>
  <c r="AH175" i="13"/>
  <c r="AH174" i="13" s="1"/>
  <c r="AG175" i="13"/>
  <c r="AG174" i="13" s="1"/>
  <c r="AF175" i="13"/>
  <c r="AF174" i="13" s="1"/>
  <c r="AE175" i="13"/>
  <c r="AE174" i="13" s="1"/>
  <c r="AD175" i="13"/>
  <c r="AD174" i="13" s="1"/>
  <c r="AC175" i="13"/>
  <c r="AC174" i="13" s="1"/>
  <c r="AB175" i="13"/>
  <c r="AB174" i="13" s="1"/>
  <c r="AA175" i="13"/>
  <c r="AA174" i="13" s="1"/>
  <c r="Z175" i="13"/>
  <c r="Z174" i="13" s="1"/>
  <c r="Y175" i="13"/>
  <c r="Y174" i="13" s="1"/>
  <c r="X175" i="13"/>
  <c r="X174" i="13" s="1"/>
  <c r="W175" i="13"/>
  <c r="W174" i="13" s="1"/>
  <c r="V175" i="13"/>
  <c r="V174" i="13" s="1"/>
  <c r="U175" i="13"/>
  <c r="U174" i="13" s="1"/>
  <c r="T175" i="13"/>
  <c r="T174" i="13" s="1"/>
  <c r="S175" i="13"/>
  <c r="S174" i="13" s="1"/>
  <c r="R175" i="13"/>
  <c r="R174" i="13" s="1"/>
  <c r="Q175" i="13"/>
  <c r="Q174" i="13" s="1"/>
  <c r="P175" i="13"/>
  <c r="P174" i="13" s="1"/>
  <c r="O175" i="13"/>
  <c r="O174" i="13" s="1"/>
  <c r="N175" i="13"/>
  <c r="N174" i="13" s="1"/>
  <c r="M175" i="13"/>
  <c r="M174" i="13" s="1"/>
  <c r="L175" i="13"/>
  <c r="L174" i="13" s="1"/>
  <c r="K175" i="13"/>
  <c r="K174" i="13" s="1"/>
  <c r="J175" i="13"/>
  <c r="J174" i="13" s="1"/>
  <c r="I175" i="13"/>
  <c r="I174" i="13" s="1"/>
  <c r="H175" i="13"/>
  <c r="H174" i="13" s="1"/>
  <c r="G175" i="13"/>
  <c r="G174" i="13" s="1"/>
  <c r="BN173" i="13"/>
  <c r="BN172" i="13" s="1"/>
  <c r="BM173" i="13"/>
  <c r="BM172" i="13" s="1"/>
  <c r="BL173" i="13"/>
  <c r="BL172" i="13" s="1"/>
  <c r="BK173" i="13"/>
  <c r="BK172" i="13" s="1"/>
  <c r="BJ173" i="13"/>
  <c r="BJ172" i="13" s="1"/>
  <c r="BI173" i="13"/>
  <c r="BI172" i="13" s="1"/>
  <c r="BH173" i="13"/>
  <c r="BH172" i="13" s="1"/>
  <c r="BG173" i="13"/>
  <c r="BG172" i="13" s="1"/>
  <c r="BF173" i="13"/>
  <c r="BF172" i="13" s="1"/>
  <c r="BE173" i="13"/>
  <c r="BE172" i="13" s="1"/>
  <c r="BD173" i="13"/>
  <c r="BD172" i="13" s="1"/>
  <c r="BC173" i="13"/>
  <c r="BC172" i="13" s="1"/>
  <c r="BB173" i="13"/>
  <c r="BB172" i="13" s="1"/>
  <c r="BA173" i="13"/>
  <c r="BA172" i="13" s="1"/>
  <c r="AZ173" i="13"/>
  <c r="AZ172" i="13" s="1"/>
  <c r="AY173" i="13"/>
  <c r="AY172" i="13" s="1"/>
  <c r="AX173" i="13"/>
  <c r="AX172" i="13" s="1"/>
  <c r="AW173" i="13"/>
  <c r="AW172" i="13" s="1"/>
  <c r="AV173" i="13"/>
  <c r="AV172" i="13" s="1"/>
  <c r="AU173" i="13"/>
  <c r="AU172" i="13" s="1"/>
  <c r="AT173" i="13"/>
  <c r="AT172" i="13" s="1"/>
  <c r="AS173" i="13"/>
  <c r="AS172" i="13" s="1"/>
  <c r="AR173" i="13"/>
  <c r="AR172" i="13" s="1"/>
  <c r="AQ173" i="13"/>
  <c r="AQ172" i="13" s="1"/>
  <c r="AP173" i="13"/>
  <c r="AP172" i="13" s="1"/>
  <c r="AO173" i="13"/>
  <c r="AO172" i="13" s="1"/>
  <c r="AN173" i="13"/>
  <c r="AN172" i="13" s="1"/>
  <c r="AM173" i="13"/>
  <c r="AM172" i="13" s="1"/>
  <c r="AL173" i="13"/>
  <c r="AL172" i="13" s="1"/>
  <c r="AK173" i="13"/>
  <c r="AK172" i="13" s="1"/>
  <c r="AJ173" i="13"/>
  <c r="AJ172" i="13" s="1"/>
  <c r="AI173" i="13"/>
  <c r="AI172" i="13" s="1"/>
  <c r="AH173" i="13"/>
  <c r="AH172" i="13" s="1"/>
  <c r="AG173" i="13"/>
  <c r="AG172" i="13" s="1"/>
  <c r="AF173" i="13"/>
  <c r="AF172" i="13" s="1"/>
  <c r="AE173" i="13"/>
  <c r="AE172" i="13" s="1"/>
  <c r="AD173" i="13"/>
  <c r="AD172" i="13" s="1"/>
  <c r="AC173" i="13"/>
  <c r="AC172" i="13" s="1"/>
  <c r="AB173" i="13"/>
  <c r="AB172" i="13" s="1"/>
  <c r="AA173" i="13"/>
  <c r="AA172" i="13" s="1"/>
  <c r="Z173" i="13"/>
  <c r="Z172" i="13" s="1"/>
  <c r="Y173" i="13"/>
  <c r="Y172" i="13" s="1"/>
  <c r="X173" i="13"/>
  <c r="X172" i="13" s="1"/>
  <c r="W173" i="13"/>
  <c r="W172" i="13" s="1"/>
  <c r="V173" i="13"/>
  <c r="V172" i="13" s="1"/>
  <c r="U173" i="13"/>
  <c r="U172" i="13" s="1"/>
  <c r="T173" i="13"/>
  <c r="T172" i="13" s="1"/>
  <c r="S173" i="13"/>
  <c r="S172" i="13" s="1"/>
  <c r="R173" i="13"/>
  <c r="R172" i="13" s="1"/>
  <c r="Q173" i="13"/>
  <c r="Q172" i="13" s="1"/>
  <c r="P173" i="13"/>
  <c r="P172" i="13" s="1"/>
  <c r="O173" i="13"/>
  <c r="O172" i="13" s="1"/>
  <c r="N173" i="13"/>
  <c r="N172" i="13" s="1"/>
  <c r="M173" i="13"/>
  <c r="M172" i="13" s="1"/>
  <c r="L173" i="13"/>
  <c r="L172" i="13" s="1"/>
  <c r="K173" i="13"/>
  <c r="K172" i="13" s="1"/>
  <c r="J173" i="13"/>
  <c r="J172" i="13" s="1"/>
  <c r="I173" i="13"/>
  <c r="I172" i="13" s="1"/>
  <c r="H173" i="13"/>
  <c r="H172" i="13" s="1"/>
  <c r="G173" i="13"/>
  <c r="G172" i="13" s="1"/>
  <c r="BN169" i="13"/>
  <c r="BN168" i="13" s="1"/>
  <c r="BM169" i="13"/>
  <c r="BM168" i="13" s="1"/>
  <c r="BL169" i="13"/>
  <c r="BL168" i="13" s="1"/>
  <c r="BK169" i="13"/>
  <c r="BK168" i="13" s="1"/>
  <c r="BJ169" i="13"/>
  <c r="BJ168" i="13" s="1"/>
  <c r="BI169" i="13"/>
  <c r="BI168" i="13" s="1"/>
  <c r="BH169" i="13"/>
  <c r="BH168" i="13" s="1"/>
  <c r="BG169" i="13"/>
  <c r="BG168" i="13" s="1"/>
  <c r="BF169" i="13"/>
  <c r="BF168" i="13" s="1"/>
  <c r="BE169" i="13"/>
  <c r="BE168" i="13" s="1"/>
  <c r="BD169" i="13"/>
  <c r="BD168" i="13" s="1"/>
  <c r="BC169" i="13"/>
  <c r="BC168" i="13" s="1"/>
  <c r="BB169" i="13"/>
  <c r="BB168" i="13" s="1"/>
  <c r="BA169" i="13"/>
  <c r="BA168" i="13" s="1"/>
  <c r="AZ169" i="13"/>
  <c r="AZ168" i="13" s="1"/>
  <c r="AY169" i="13"/>
  <c r="AY168" i="13" s="1"/>
  <c r="AX169" i="13"/>
  <c r="AX168" i="13" s="1"/>
  <c r="AW169" i="13"/>
  <c r="AW168" i="13" s="1"/>
  <c r="AV169" i="13"/>
  <c r="AV168" i="13" s="1"/>
  <c r="AU169" i="13"/>
  <c r="AU168" i="13" s="1"/>
  <c r="AT169" i="13"/>
  <c r="AT168" i="13" s="1"/>
  <c r="AS169" i="13"/>
  <c r="AS168" i="13" s="1"/>
  <c r="AR169" i="13"/>
  <c r="AR168" i="13" s="1"/>
  <c r="AQ169" i="13"/>
  <c r="AQ168" i="13" s="1"/>
  <c r="AP169" i="13"/>
  <c r="AP168" i="13" s="1"/>
  <c r="AO169" i="13"/>
  <c r="AO168" i="13" s="1"/>
  <c r="AN169" i="13"/>
  <c r="AN168" i="13" s="1"/>
  <c r="AM169" i="13"/>
  <c r="AM168" i="13" s="1"/>
  <c r="AL169" i="13"/>
  <c r="AL168" i="13" s="1"/>
  <c r="AK169" i="13"/>
  <c r="AK168" i="13" s="1"/>
  <c r="AJ169" i="13"/>
  <c r="AJ168" i="13" s="1"/>
  <c r="AI169" i="13"/>
  <c r="AI168" i="13" s="1"/>
  <c r="AH169" i="13"/>
  <c r="AH168" i="13" s="1"/>
  <c r="AG169" i="13"/>
  <c r="AG168" i="13" s="1"/>
  <c r="AF169" i="13"/>
  <c r="AF168" i="13" s="1"/>
  <c r="AE169" i="13"/>
  <c r="AE168" i="13" s="1"/>
  <c r="AD169" i="13"/>
  <c r="AD168" i="13" s="1"/>
  <c r="AC169" i="13"/>
  <c r="AC168" i="13" s="1"/>
  <c r="AB169" i="13"/>
  <c r="AB168" i="13" s="1"/>
  <c r="AA169" i="13"/>
  <c r="AA168" i="13" s="1"/>
  <c r="Z169" i="13"/>
  <c r="Z168" i="13" s="1"/>
  <c r="Y169" i="13"/>
  <c r="Y168" i="13" s="1"/>
  <c r="X169" i="13"/>
  <c r="X168" i="13" s="1"/>
  <c r="W169" i="13"/>
  <c r="W168" i="13" s="1"/>
  <c r="V169" i="13"/>
  <c r="V168" i="13" s="1"/>
  <c r="U169" i="13"/>
  <c r="U168" i="13" s="1"/>
  <c r="T169" i="13"/>
  <c r="T168" i="13" s="1"/>
  <c r="S169" i="13"/>
  <c r="S168" i="13" s="1"/>
  <c r="R169" i="13"/>
  <c r="R168" i="13" s="1"/>
  <c r="Q169" i="13"/>
  <c r="Q168" i="13" s="1"/>
  <c r="P169" i="13"/>
  <c r="P168" i="13" s="1"/>
  <c r="O169" i="13"/>
  <c r="O168" i="13" s="1"/>
  <c r="N169" i="13"/>
  <c r="N168" i="13" s="1"/>
  <c r="M169" i="13"/>
  <c r="M168" i="13" s="1"/>
  <c r="L169" i="13"/>
  <c r="L168" i="13" s="1"/>
  <c r="K169" i="13"/>
  <c r="K168" i="13" s="1"/>
  <c r="J169" i="13"/>
  <c r="J168" i="13" s="1"/>
  <c r="I169" i="13"/>
  <c r="I168" i="13" s="1"/>
  <c r="H169" i="13"/>
  <c r="H168" i="13" s="1"/>
  <c r="G169" i="13"/>
  <c r="G168" i="13" s="1"/>
  <c r="BN167" i="13"/>
  <c r="BN166" i="13" s="1"/>
  <c r="BM167" i="13"/>
  <c r="BM166" i="13" s="1"/>
  <c r="BL167" i="13"/>
  <c r="BL166" i="13" s="1"/>
  <c r="BK167" i="13"/>
  <c r="BK166" i="13" s="1"/>
  <c r="BJ167" i="13"/>
  <c r="BJ166" i="13" s="1"/>
  <c r="BI167" i="13"/>
  <c r="BI166" i="13" s="1"/>
  <c r="BH167" i="13"/>
  <c r="BH166" i="13" s="1"/>
  <c r="BG167" i="13"/>
  <c r="BG166" i="13" s="1"/>
  <c r="BF167" i="13"/>
  <c r="BF166" i="13" s="1"/>
  <c r="BE167" i="13"/>
  <c r="BE166" i="13" s="1"/>
  <c r="BD167" i="13"/>
  <c r="BD166" i="13" s="1"/>
  <c r="BC167" i="13"/>
  <c r="BC166" i="13" s="1"/>
  <c r="BB167" i="13"/>
  <c r="BB166" i="13" s="1"/>
  <c r="BA167" i="13"/>
  <c r="BA166" i="13" s="1"/>
  <c r="AZ167" i="13"/>
  <c r="AZ166" i="13" s="1"/>
  <c r="AY167" i="13"/>
  <c r="AY166" i="13" s="1"/>
  <c r="AX167" i="13"/>
  <c r="AX166" i="13" s="1"/>
  <c r="AW167" i="13"/>
  <c r="AW166" i="13" s="1"/>
  <c r="AV167" i="13"/>
  <c r="AV166" i="13" s="1"/>
  <c r="AU167" i="13"/>
  <c r="AU166" i="13" s="1"/>
  <c r="AT167" i="13"/>
  <c r="AT166" i="13" s="1"/>
  <c r="AS167" i="13"/>
  <c r="AS166" i="13" s="1"/>
  <c r="AR167" i="13"/>
  <c r="AR166" i="13" s="1"/>
  <c r="AQ167" i="13"/>
  <c r="AQ166" i="13" s="1"/>
  <c r="AP167" i="13"/>
  <c r="AP166" i="13" s="1"/>
  <c r="AO167" i="13"/>
  <c r="AO166" i="13" s="1"/>
  <c r="AN167" i="13"/>
  <c r="AN166" i="13" s="1"/>
  <c r="AM167" i="13"/>
  <c r="AM166" i="13" s="1"/>
  <c r="AL167" i="13"/>
  <c r="AL166" i="13" s="1"/>
  <c r="AK167" i="13"/>
  <c r="AK166" i="13" s="1"/>
  <c r="AJ167" i="13"/>
  <c r="AJ166" i="13" s="1"/>
  <c r="AI167" i="13"/>
  <c r="AI166" i="13" s="1"/>
  <c r="AH167" i="13"/>
  <c r="AH166" i="13" s="1"/>
  <c r="AG167" i="13"/>
  <c r="AG166" i="13" s="1"/>
  <c r="AF167" i="13"/>
  <c r="AF166" i="13" s="1"/>
  <c r="AE167" i="13"/>
  <c r="AE166" i="13" s="1"/>
  <c r="AD167" i="13"/>
  <c r="AD166" i="13" s="1"/>
  <c r="AC167" i="13"/>
  <c r="AC166" i="13" s="1"/>
  <c r="AB167" i="13"/>
  <c r="AB166" i="13" s="1"/>
  <c r="AA167" i="13"/>
  <c r="AA166" i="13" s="1"/>
  <c r="Z167" i="13"/>
  <c r="Z166" i="13" s="1"/>
  <c r="Y167" i="13"/>
  <c r="Y166" i="13" s="1"/>
  <c r="X167" i="13"/>
  <c r="X166" i="13" s="1"/>
  <c r="W167" i="13"/>
  <c r="W166" i="13" s="1"/>
  <c r="V167" i="13"/>
  <c r="V166" i="13" s="1"/>
  <c r="U167" i="13"/>
  <c r="U166" i="13" s="1"/>
  <c r="T167" i="13"/>
  <c r="T166" i="13" s="1"/>
  <c r="S167" i="13"/>
  <c r="S166" i="13" s="1"/>
  <c r="R167" i="13"/>
  <c r="R166" i="13" s="1"/>
  <c r="Q167" i="13"/>
  <c r="Q166" i="13" s="1"/>
  <c r="P167" i="13"/>
  <c r="P166" i="13" s="1"/>
  <c r="O167" i="13"/>
  <c r="O166" i="13" s="1"/>
  <c r="N167" i="13"/>
  <c r="N166" i="13" s="1"/>
  <c r="M167" i="13"/>
  <c r="M166" i="13" s="1"/>
  <c r="L167" i="13"/>
  <c r="L166" i="13" s="1"/>
  <c r="K167" i="13"/>
  <c r="K166" i="13" s="1"/>
  <c r="J167" i="13"/>
  <c r="J166" i="13" s="1"/>
  <c r="I167" i="13"/>
  <c r="I166" i="13" s="1"/>
  <c r="H167" i="13"/>
  <c r="H166" i="13" s="1"/>
  <c r="G167" i="13"/>
  <c r="G166" i="13" s="1"/>
  <c r="BN165" i="13"/>
  <c r="BN164" i="13" s="1"/>
  <c r="BM165" i="13"/>
  <c r="BM164" i="13" s="1"/>
  <c r="BL165" i="13"/>
  <c r="BL164" i="13" s="1"/>
  <c r="BK165" i="13"/>
  <c r="BK164" i="13" s="1"/>
  <c r="BJ165" i="13"/>
  <c r="BJ164" i="13" s="1"/>
  <c r="BI165" i="13"/>
  <c r="BI164" i="13" s="1"/>
  <c r="BH165" i="13"/>
  <c r="BH164" i="13" s="1"/>
  <c r="BG165" i="13"/>
  <c r="BG164" i="13" s="1"/>
  <c r="BF165" i="13"/>
  <c r="BF164" i="13" s="1"/>
  <c r="BE165" i="13"/>
  <c r="BE164" i="13" s="1"/>
  <c r="BD165" i="13"/>
  <c r="BD164" i="13" s="1"/>
  <c r="BC165" i="13"/>
  <c r="BC164" i="13" s="1"/>
  <c r="BB165" i="13"/>
  <c r="BB164" i="13" s="1"/>
  <c r="BA165" i="13"/>
  <c r="BA164" i="13" s="1"/>
  <c r="AZ165" i="13"/>
  <c r="AZ164" i="13" s="1"/>
  <c r="AY165" i="13"/>
  <c r="AY164" i="13" s="1"/>
  <c r="AX165" i="13"/>
  <c r="AX164" i="13" s="1"/>
  <c r="AW165" i="13"/>
  <c r="AW164" i="13" s="1"/>
  <c r="AV165" i="13"/>
  <c r="AV164" i="13" s="1"/>
  <c r="AU165" i="13"/>
  <c r="AU164" i="13" s="1"/>
  <c r="AT165" i="13"/>
  <c r="AT164" i="13" s="1"/>
  <c r="AS165" i="13"/>
  <c r="AS164" i="13" s="1"/>
  <c r="AR165" i="13"/>
  <c r="AR164" i="13" s="1"/>
  <c r="AQ165" i="13"/>
  <c r="AQ164" i="13" s="1"/>
  <c r="AP165" i="13"/>
  <c r="AP164" i="13" s="1"/>
  <c r="AO165" i="13"/>
  <c r="AO164" i="13" s="1"/>
  <c r="AN165" i="13"/>
  <c r="AN164" i="13" s="1"/>
  <c r="AM165" i="13"/>
  <c r="AM164" i="13" s="1"/>
  <c r="AL165" i="13"/>
  <c r="AL164" i="13" s="1"/>
  <c r="AK165" i="13"/>
  <c r="AK164" i="13" s="1"/>
  <c r="AJ165" i="13"/>
  <c r="AJ164" i="13" s="1"/>
  <c r="AI165" i="13"/>
  <c r="AI164" i="13" s="1"/>
  <c r="AH165" i="13"/>
  <c r="AH164" i="13" s="1"/>
  <c r="AG165" i="13"/>
  <c r="AG164" i="13" s="1"/>
  <c r="AF165" i="13"/>
  <c r="AF164" i="13" s="1"/>
  <c r="AE165" i="13"/>
  <c r="AE164" i="13" s="1"/>
  <c r="AD165" i="13"/>
  <c r="AD164" i="13" s="1"/>
  <c r="AC165" i="13"/>
  <c r="AC164" i="13" s="1"/>
  <c r="AB165" i="13"/>
  <c r="AB164" i="13" s="1"/>
  <c r="AA165" i="13"/>
  <c r="AA164" i="13" s="1"/>
  <c r="Z165" i="13"/>
  <c r="Z164" i="13" s="1"/>
  <c r="Y165" i="13"/>
  <c r="Y164" i="13" s="1"/>
  <c r="X165" i="13"/>
  <c r="X164" i="13" s="1"/>
  <c r="W165" i="13"/>
  <c r="W164" i="13" s="1"/>
  <c r="V165" i="13"/>
  <c r="V164" i="13" s="1"/>
  <c r="U165" i="13"/>
  <c r="U164" i="13" s="1"/>
  <c r="T165" i="13"/>
  <c r="T164" i="13" s="1"/>
  <c r="S165" i="13"/>
  <c r="S164" i="13" s="1"/>
  <c r="R165" i="13"/>
  <c r="R164" i="13" s="1"/>
  <c r="Q165" i="13"/>
  <c r="Q164" i="13" s="1"/>
  <c r="P165" i="13"/>
  <c r="P164" i="13" s="1"/>
  <c r="O165" i="13"/>
  <c r="O164" i="13" s="1"/>
  <c r="N165" i="13"/>
  <c r="N164" i="13" s="1"/>
  <c r="M165" i="13"/>
  <c r="M164" i="13" s="1"/>
  <c r="L165" i="13"/>
  <c r="L164" i="13" s="1"/>
  <c r="K165" i="13"/>
  <c r="K164" i="13" s="1"/>
  <c r="J165" i="13"/>
  <c r="J164" i="13" s="1"/>
  <c r="I165" i="13"/>
  <c r="I164" i="13" s="1"/>
  <c r="H165" i="13"/>
  <c r="H164" i="13" s="1"/>
  <c r="G165" i="13"/>
  <c r="G164" i="13" s="1"/>
  <c r="BN161" i="13"/>
  <c r="BN160" i="13" s="1"/>
  <c r="BM161" i="13"/>
  <c r="BM160" i="13" s="1"/>
  <c r="BL161" i="13"/>
  <c r="BL160" i="13" s="1"/>
  <c r="BK161" i="13"/>
  <c r="BK160" i="13" s="1"/>
  <c r="BJ161" i="13"/>
  <c r="BJ160" i="13" s="1"/>
  <c r="BI161" i="13"/>
  <c r="BI160" i="13" s="1"/>
  <c r="BH161" i="13"/>
  <c r="BH160" i="13" s="1"/>
  <c r="BG161" i="13"/>
  <c r="BG160" i="13" s="1"/>
  <c r="BF161" i="13"/>
  <c r="BF160" i="13" s="1"/>
  <c r="BE161" i="13"/>
  <c r="BE160" i="13" s="1"/>
  <c r="BD161" i="13"/>
  <c r="BD160" i="13" s="1"/>
  <c r="BC161" i="13"/>
  <c r="BC160" i="13" s="1"/>
  <c r="BB161" i="13"/>
  <c r="BB160" i="13" s="1"/>
  <c r="BA161" i="13"/>
  <c r="BA160" i="13" s="1"/>
  <c r="AZ161" i="13"/>
  <c r="AZ160" i="13" s="1"/>
  <c r="AY161" i="13"/>
  <c r="AY160" i="13" s="1"/>
  <c r="AX161" i="13"/>
  <c r="AX160" i="13" s="1"/>
  <c r="AW161" i="13"/>
  <c r="AW160" i="13" s="1"/>
  <c r="AV161" i="13"/>
  <c r="AV160" i="13" s="1"/>
  <c r="AU161" i="13"/>
  <c r="AU160" i="13" s="1"/>
  <c r="AT161" i="13"/>
  <c r="AT160" i="13" s="1"/>
  <c r="AS161" i="13"/>
  <c r="AS160" i="13" s="1"/>
  <c r="AR161" i="13"/>
  <c r="AR160" i="13" s="1"/>
  <c r="AQ161" i="13"/>
  <c r="AQ160" i="13" s="1"/>
  <c r="AP161" i="13"/>
  <c r="AP160" i="13" s="1"/>
  <c r="AO161" i="13"/>
  <c r="AO160" i="13" s="1"/>
  <c r="AN161" i="13"/>
  <c r="AN160" i="13" s="1"/>
  <c r="AM161" i="13"/>
  <c r="AM160" i="13" s="1"/>
  <c r="AL161" i="13"/>
  <c r="AL160" i="13" s="1"/>
  <c r="AK161" i="13"/>
  <c r="AK160" i="13" s="1"/>
  <c r="AJ161" i="13"/>
  <c r="AJ160" i="13" s="1"/>
  <c r="AI161" i="13"/>
  <c r="AI160" i="13" s="1"/>
  <c r="AH161" i="13"/>
  <c r="AH160" i="13" s="1"/>
  <c r="AG161" i="13"/>
  <c r="AG160" i="13" s="1"/>
  <c r="AF161" i="13"/>
  <c r="AF160" i="13" s="1"/>
  <c r="AE161" i="13"/>
  <c r="AE160" i="13" s="1"/>
  <c r="AD161" i="13"/>
  <c r="AD160" i="13" s="1"/>
  <c r="AC161" i="13"/>
  <c r="AC160" i="13" s="1"/>
  <c r="AB161" i="13"/>
  <c r="AB160" i="13" s="1"/>
  <c r="AA161" i="13"/>
  <c r="AA160" i="13" s="1"/>
  <c r="Z161" i="13"/>
  <c r="Z160" i="13" s="1"/>
  <c r="Y161" i="13"/>
  <c r="Y160" i="13" s="1"/>
  <c r="X161" i="13"/>
  <c r="X160" i="13" s="1"/>
  <c r="W161" i="13"/>
  <c r="W160" i="13" s="1"/>
  <c r="V161" i="13"/>
  <c r="V160" i="13" s="1"/>
  <c r="U161" i="13"/>
  <c r="U160" i="13" s="1"/>
  <c r="T161" i="13"/>
  <c r="T160" i="13" s="1"/>
  <c r="S161" i="13"/>
  <c r="S160" i="13" s="1"/>
  <c r="R161" i="13"/>
  <c r="R160" i="13" s="1"/>
  <c r="Q161" i="13"/>
  <c r="Q160" i="13" s="1"/>
  <c r="P161" i="13"/>
  <c r="P160" i="13" s="1"/>
  <c r="O161" i="13"/>
  <c r="O160" i="13" s="1"/>
  <c r="N161" i="13"/>
  <c r="N160" i="13" s="1"/>
  <c r="M161" i="13"/>
  <c r="M160" i="13" s="1"/>
  <c r="L161" i="13"/>
  <c r="L160" i="13" s="1"/>
  <c r="K161" i="13"/>
  <c r="K160" i="13" s="1"/>
  <c r="J161" i="13"/>
  <c r="J160" i="13" s="1"/>
  <c r="I161" i="13"/>
  <c r="I160" i="13" s="1"/>
  <c r="H161" i="13"/>
  <c r="H160" i="13" s="1"/>
  <c r="G161" i="13"/>
  <c r="G160" i="13" s="1"/>
  <c r="BN159" i="13"/>
  <c r="BN158" i="13" s="1"/>
  <c r="BM159" i="13"/>
  <c r="BM158" i="13" s="1"/>
  <c r="BL159" i="13"/>
  <c r="BL158" i="13" s="1"/>
  <c r="BK159" i="13"/>
  <c r="BK158" i="13" s="1"/>
  <c r="BJ159" i="13"/>
  <c r="BJ158" i="13" s="1"/>
  <c r="BI159" i="13"/>
  <c r="BI158" i="13" s="1"/>
  <c r="BH159" i="13"/>
  <c r="BH158" i="13" s="1"/>
  <c r="BG159" i="13"/>
  <c r="BG158" i="13" s="1"/>
  <c r="BF159" i="13"/>
  <c r="BF158" i="13" s="1"/>
  <c r="BE159" i="13"/>
  <c r="BE158" i="13" s="1"/>
  <c r="BD159" i="13"/>
  <c r="BD158" i="13" s="1"/>
  <c r="BC159" i="13"/>
  <c r="BC158" i="13" s="1"/>
  <c r="BB159" i="13"/>
  <c r="BB158" i="13" s="1"/>
  <c r="BA159" i="13"/>
  <c r="BA158" i="13" s="1"/>
  <c r="AZ159" i="13"/>
  <c r="AZ158" i="13" s="1"/>
  <c r="AY159" i="13"/>
  <c r="AY158" i="13" s="1"/>
  <c r="AX159" i="13"/>
  <c r="AX158" i="13" s="1"/>
  <c r="AW159" i="13"/>
  <c r="AW158" i="13" s="1"/>
  <c r="AV159" i="13"/>
  <c r="AV158" i="13" s="1"/>
  <c r="AU159" i="13"/>
  <c r="AU158" i="13" s="1"/>
  <c r="AT159" i="13"/>
  <c r="AT158" i="13" s="1"/>
  <c r="AS159" i="13"/>
  <c r="AS158" i="13" s="1"/>
  <c r="AR159" i="13"/>
  <c r="AR158" i="13" s="1"/>
  <c r="AQ159" i="13"/>
  <c r="AQ158" i="13" s="1"/>
  <c r="AP159" i="13"/>
  <c r="AP158" i="13" s="1"/>
  <c r="AO159" i="13"/>
  <c r="AO158" i="13" s="1"/>
  <c r="AN159" i="13"/>
  <c r="AN158" i="13" s="1"/>
  <c r="AM159" i="13"/>
  <c r="AM158" i="13" s="1"/>
  <c r="AL159" i="13"/>
  <c r="AL158" i="13" s="1"/>
  <c r="AK159" i="13"/>
  <c r="AK158" i="13" s="1"/>
  <c r="AJ159" i="13"/>
  <c r="AJ158" i="13" s="1"/>
  <c r="AI159" i="13"/>
  <c r="AI158" i="13" s="1"/>
  <c r="AH159" i="13"/>
  <c r="AH158" i="13" s="1"/>
  <c r="AG159" i="13"/>
  <c r="AG158" i="13" s="1"/>
  <c r="AF159" i="13"/>
  <c r="AF158" i="13" s="1"/>
  <c r="AE159" i="13"/>
  <c r="AE158" i="13" s="1"/>
  <c r="AD159" i="13"/>
  <c r="AD158" i="13" s="1"/>
  <c r="AC159" i="13"/>
  <c r="AC158" i="13" s="1"/>
  <c r="AB159" i="13"/>
  <c r="AB158" i="13" s="1"/>
  <c r="AA159" i="13"/>
  <c r="AA158" i="13" s="1"/>
  <c r="Z159" i="13"/>
  <c r="Z158" i="13" s="1"/>
  <c r="Y159" i="13"/>
  <c r="Y158" i="13" s="1"/>
  <c r="X159" i="13"/>
  <c r="X158" i="13" s="1"/>
  <c r="W159" i="13"/>
  <c r="W158" i="13" s="1"/>
  <c r="V159" i="13"/>
  <c r="V158" i="13" s="1"/>
  <c r="U159" i="13"/>
  <c r="U158" i="13" s="1"/>
  <c r="T159" i="13"/>
  <c r="T158" i="13" s="1"/>
  <c r="S159" i="13"/>
  <c r="S158" i="13" s="1"/>
  <c r="R159" i="13"/>
  <c r="R158" i="13" s="1"/>
  <c r="Q159" i="13"/>
  <c r="Q158" i="13" s="1"/>
  <c r="P159" i="13"/>
  <c r="P158" i="13" s="1"/>
  <c r="O159" i="13"/>
  <c r="O158" i="13" s="1"/>
  <c r="N159" i="13"/>
  <c r="N158" i="13" s="1"/>
  <c r="M159" i="13"/>
  <c r="M158" i="13" s="1"/>
  <c r="L159" i="13"/>
  <c r="L158" i="13" s="1"/>
  <c r="K159" i="13"/>
  <c r="K158" i="13" s="1"/>
  <c r="J159" i="13"/>
  <c r="J158" i="13" s="1"/>
  <c r="I159" i="13"/>
  <c r="I158" i="13" s="1"/>
  <c r="H159" i="13"/>
  <c r="H158" i="13" s="1"/>
  <c r="G159" i="13"/>
  <c r="G158" i="13" s="1"/>
  <c r="BN155" i="13"/>
  <c r="BN154" i="13" s="1"/>
  <c r="BM155" i="13"/>
  <c r="BM154" i="13" s="1"/>
  <c r="BL155" i="13"/>
  <c r="BL154" i="13" s="1"/>
  <c r="BK155" i="13"/>
  <c r="BK154" i="13" s="1"/>
  <c r="BJ155" i="13"/>
  <c r="BJ154" i="13" s="1"/>
  <c r="BI155" i="13"/>
  <c r="BI154" i="13" s="1"/>
  <c r="BH155" i="13"/>
  <c r="BH154" i="13" s="1"/>
  <c r="BG155" i="13"/>
  <c r="BG154" i="13" s="1"/>
  <c r="BF155" i="13"/>
  <c r="BF154" i="13" s="1"/>
  <c r="BE155" i="13"/>
  <c r="BE154" i="13" s="1"/>
  <c r="BD155" i="13"/>
  <c r="BD154" i="13" s="1"/>
  <c r="BC155" i="13"/>
  <c r="BC154" i="13" s="1"/>
  <c r="BB155" i="13"/>
  <c r="BB154" i="13" s="1"/>
  <c r="BA155" i="13"/>
  <c r="BA154" i="13" s="1"/>
  <c r="AZ155" i="13"/>
  <c r="AZ154" i="13" s="1"/>
  <c r="AY155" i="13"/>
  <c r="AY154" i="13" s="1"/>
  <c r="AX155" i="13"/>
  <c r="AX154" i="13" s="1"/>
  <c r="AW155" i="13"/>
  <c r="AW154" i="13" s="1"/>
  <c r="AV155" i="13"/>
  <c r="AV154" i="13" s="1"/>
  <c r="AU155" i="13"/>
  <c r="AU154" i="13" s="1"/>
  <c r="AT155" i="13"/>
  <c r="AT154" i="13" s="1"/>
  <c r="AS155" i="13"/>
  <c r="AS154" i="13" s="1"/>
  <c r="AR155" i="13"/>
  <c r="AR154" i="13" s="1"/>
  <c r="AQ155" i="13"/>
  <c r="AQ154" i="13" s="1"/>
  <c r="AP155" i="13"/>
  <c r="AP154" i="13" s="1"/>
  <c r="AO155" i="13"/>
  <c r="AO154" i="13" s="1"/>
  <c r="AN155" i="13"/>
  <c r="AN154" i="13" s="1"/>
  <c r="AM155" i="13"/>
  <c r="AM154" i="13" s="1"/>
  <c r="AL155" i="13"/>
  <c r="AL154" i="13" s="1"/>
  <c r="AK155" i="13"/>
  <c r="AK154" i="13" s="1"/>
  <c r="AJ155" i="13"/>
  <c r="AJ154" i="13" s="1"/>
  <c r="AI155" i="13"/>
  <c r="AI154" i="13" s="1"/>
  <c r="AH155" i="13"/>
  <c r="AH154" i="13" s="1"/>
  <c r="AG155" i="13"/>
  <c r="AG154" i="13" s="1"/>
  <c r="AF155" i="13"/>
  <c r="AF154" i="13" s="1"/>
  <c r="AE155" i="13"/>
  <c r="AE154" i="13" s="1"/>
  <c r="AD155" i="13"/>
  <c r="AD154" i="13" s="1"/>
  <c r="AC155" i="13"/>
  <c r="AC154" i="13" s="1"/>
  <c r="AB155" i="13"/>
  <c r="AB154" i="13" s="1"/>
  <c r="AA155" i="13"/>
  <c r="AA154" i="13" s="1"/>
  <c r="Z155" i="13"/>
  <c r="Z154" i="13" s="1"/>
  <c r="Y155" i="13"/>
  <c r="Y154" i="13" s="1"/>
  <c r="X155" i="13"/>
  <c r="X154" i="13" s="1"/>
  <c r="W155" i="13"/>
  <c r="W154" i="13" s="1"/>
  <c r="V155" i="13"/>
  <c r="V154" i="13" s="1"/>
  <c r="U155" i="13"/>
  <c r="U154" i="13" s="1"/>
  <c r="T155" i="13"/>
  <c r="T154" i="13" s="1"/>
  <c r="S155" i="13"/>
  <c r="S154" i="13" s="1"/>
  <c r="R155" i="13"/>
  <c r="R154" i="13" s="1"/>
  <c r="Q155" i="13"/>
  <c r="Q154" i="13" s="1"/>
  <c r="P155" i="13"/>
  <c r="P154" i="13" s="1"/>
  <c r="O155" i="13"/>
  <c r="O154" i="13" s="1"/>
  <c r="N155" i="13"/>
  <c r="N154" i="13" s="1"/>
  <c r="M155" i="13"/>
  <c r="M154" i="13" s="1"/>
  <c r="L155" i="13"/>
  <c r="L154" i="13" s="1"/>
  <c r="K155" i="13"/>
  <c r="K154" i="13" s="1"/>
  <c r="J155" i="13"/>
  <c r="J154" i="13" s="1"/>
  <c r="I155" i="13"/>
  <c r="I154" i="13" s="1"/>
  <c r="H155" i="13"/>
  <c r="H154" i="13" s="1"/>
  <c r="G155" i="13"/>
  <c r="G154" i="13" s="1"/>
  <c r="BN153" i="13"/>
  <c r="BN152" i="13" s="1"/>
  <c r="BM153" i="13"/>
  <c r="BM152" i="13" s="1"/>
  <c r="BL153" i="13"/>
  <c r="BL152" i="13" s="1"/>
  <c r="BK153" i="13"/>
  <c r="BK152" i="13" s="1"/>
  <c r="BJ153" i="13"/>
  <c r="BJ152" i="13" s="1"/>
  <c r="BI153" i="13"/>
  <c r="BI152" i="13" s="1"/>
  <c r="BH153" i="13"/>
  <c r="BH152" i="13" s="1"/>
  <c r="BG153" i="13"/>
  <c r="BG152" i="13" s="1"/>
  <c r="BF153" i="13"/>
  <c r="BF152" i="13" s="1"/>
  <c r="BE153" i="13"/>
  <c r="BE152" i="13" s="1"/>
  <c r="BD153" i="13"/>
  <c r="BD152" i="13" s="1"/>
  <c r="BC153" i="13"/>
  <c r="BC152" i="13" s="1"/>
  <c r="BB153" i="13"/>
  <c r="BB152" i="13" s="1"/>
  <c r="BA153" i="13"/>
  <c r="BA152" i="13" s="1"/>
  <c r="AZ153" i="13"/>
  <c r="AZ152" i="13" s="1"/>
  <c r="AY153" i="13"/>
  <c r="AY152" i="13" s="1"/>
  <c r="AX153" i="13"/>
  <c r="AX152" i="13" s="1"/>
  <c r="AW153" i="13"/>
  <c r="AW152" i="13" s="1"/>
  <c r="AV153" i="13"/>
  <c r="AV152" i="13" s="1"/>
  <c r="AU153" i="13"/>
  <c r="AU152" i="13" s="1"/>
  <c r="AT153" i="13"/>
  <c r="AT152" i="13" s="1"/>
  <c r="AS153" i="13"/>
  <c r="AS152" i="13" s="1"/>
  <c r="AR153" i="13"/>
  <c r="AR152" i="13" s="1"/>
  <c r="AQ153" i="13"/>
  <c r="AQ152" i="13" s="1"/>
  <c r="AP153" i="13"/>
  <c r="AP152" i="13" s="1"/>
  <c r="AO153" i="13"/>
  <c r="AO152" i="13" s="1"/>
  <c r="AN153" i="13"/>
  <c r="AN152" i="13" s="1"/>
  <c r="AM153" i="13"/>
  <c r="AM152" i="13" s="1"/>
  <c r="AL153" i="13"/>
  <c r="AL152" i="13" s="1"/>
  <c r="AK153" i="13"/>
  <c r="AK152" i="13" s="1"/>
  <c r="AJ153" i="13"/>
  <c r="AJ152" i="13" s="1"/>
  <c r="AI153" i="13"/>
  <c r="AI152" i="13" s="1"/>
  <c r="AH153" i="13"/>
  <c r="AH152" i="13" s="1"/>
  <c r="AG153" i="13"/>
  <c r="AG152" i="13" s="1"/>
  <c r="AF153" i="13"/>
  <c r="AF152" i="13" s="1"/>
  <c r="AE153" i="13"/>
  <c r="AE152" i="13" s="1"/>
  <c r="AD153" i="13"/>
  <c r="AD152" i="13" s="1"/>
  <c r="AC153" i="13"/>
  <c r="AC152" i="13" s="1"/>
  <c r="AB153" i="13"/>
  <c r="AB152" i="13" s="1"/>
  <c r="AA153" i="13"/>
  <c r="AA152" i="13" s="1"/>
  <c r="Z153" i="13"/>
  <c r="Z152" i="13" s="1"/>
  <c r="Y153" i="13"/>
  <c r="Y152" i="13" s="1"/>
  <c r="X153" i="13"/>
  <c r="X152" i="13" s="1"/>
  <c r="W153" i="13"/>
  <c r="W152" i="13" s="1"/>
  <c r="V153" i="13"/>
  <c r="V152" i="13" s="1"/>
  <c r="U153" i="13"/>
  <c r="U152" i="13" s="1"/>
  <c r="T153" i="13"/>
  <c r="T152" i="13" s="1"/>
  <c r="S153" i="13"/>
  <c r="S152" i="13" s="1"/>
  <c r="R153" i="13"/>
  <c r="R152" i="13" s="1"/>
  <c r="Q153" i="13"/>
  <c r="Q152" i="13" s="1"/>
  <c r="P153" i="13"/>
  <c r="P152" i="13" s="1"/>
  <c r="O153" i="13"/>
  <c r="O152" i="13" s="1"/>
  <c r="N153" i="13"/>
  <c r="N152" i="13" s="1"/>
  <c r="M153" i="13"/>
  <c r="M152" i="13" s="1"/>
  <c r="L153" i="13"/>
  <c r="L152" i="13" s="1"/>
  <c r="K153" i="13"/>
  <c r="K152" i="13" s="1"/>
  <c r="J153" i="13"/>
  <c r="J152" i="13" s="1"/>
  <c r="I153" i="13"/>
  <c r="I152" i="13" s="1"/>
  <c r="H153" i="13"/>
  <c r="H152" i="13" s="1"/>
  <c r="G153" i="13"/>
  <c r="G152" i="13" s="1"/>
  <c r="BN151" i="13"/>
  <c r="BN150" i="13" s="1"/>
  <c r="BM151" i="13"/>
  <c r="BM150" i="13" s="1"/>
  <c r="BL151" i="13"/>
  <c r="BL150" i="13" s="1"/>
  <c r="BK151" i="13"/>
  <c r="BK150" i="13" s="1"/>
  <c r="BJ151" i="13"/>
  <c r="BJ150" i="13" s="1"/>
  <c r="BI151" i="13"/>
  <c r="BI150" i="13" s="1"/>
  <c r="BH151" i="13"/>
  <c r="BH150" i="13" s="1"/>
  <c r="BG151" i="13"/>
  <c r="BG150" i="13" s="1"/>
  <c r="BF151" i="13"/>
  <c r="BF150" i="13" s="1"/>
  <c r="BE151" i="13"/>
  <c r="BE150" i="13" s="1"/>
  <c r="BD151" i="13"/>
  <c r="BD150" i="13" s="1"/>
  <c r="BC151" i="13"/>
  <c r="BC150" i="13" s="1"/>
  <c r="BB151" i="13"/>
  <c r="BB150" i="13" s="1"/>
  <c r="BA151" i="13"/>
  <c r="BA150" i="13" s="1"/>
  <c r="AZ151" i="13"/>
  <c r="AZ150" i="13" s="1"/>
  <c r="AY151" i="13"/>
  <c r="AY150" i="13" s="1"/>
  <c r="AX151" i="13"/>
  <c r="AX150" i="13" s="1"/>
  <c r="AW151" i="13"/>
  <c r="AW150" i="13" s="1"/>
  <c r="AV151" i="13"/>
  <c r="AV150" i="13" s="1"/>
  <c r="AU151" i="13"/>
  <c r="AU150" i="13" s="1"/>
  <c r="AT151" i="13"/>
  <c r="AT150" i="13" s="1"/>
  <c r="AS151" i="13"/>
  <c r="AS150" i="13" s="1"/>
  <c r="AR151" i="13"/>
  <c r="AR150" i="13" s="1"/>
  <c r="AQ151" i="13"/>
  <c r="AQ150" i="13" s="1"/>
  <c r="AP151" i="13"/>
  <c r="AP150" i="13" s="1"/>
  <c r="AO151" i="13"/>
  <c r="AO150" i="13" s="1"/>
  <c r="AN151" i="13"/>
  <c r="AN150" i="13" s="1"/>
  <c r="AM151" i="13"/>
  <c r="AM150" i="13" s="1"/>
  <c r="AL151" i="13"/>
  <c r="AL150" i="13" s="1"/>
  <c r="AK151" i="13"/>
  <c r="AK150" i="13" s="1"/>
  <c r="AJ151" i="13"/>
  <c r="AJ150" i="13" s="1"/>
  <c r="AI151" i="13"/>
  <c r="AI150" i="13" s="1"/>
  <c r="AH151" i="13"/>
  <c r="AH150" i="13" s="1"/>
  <c r="AG151" i="13"/>
  <c r="AG150" i="13" s="1"/>
  <c r="AF151" i="13"/>
  <c r="AF150" i="13" s="1"/>
  <c r="AE151" i="13"/>
  <c r="AE150" i="13" s="1"/>
  <c r="AD151" i="13"/>
  <c r="AD150" i="13" s="1"/>
  <c r="AC151" i="13"/>
  <c r="AC150" i="13" s="1"/>
  <c r="AB151" i="13"/>
  <c r="AB150" i="13" s="1"/>
  <c r="AA151" i="13"/>
  <c r="AA150" i="13" s="1"/>
  <c r="Z151" i="13"/>
  <c r="Z150" i="13" s="1"/>
  <c r="Y151" i="13"/>
  <c r="Y150" i="13" s="1"/>
  <c r="X151" i="13"/>
  <c r="X150" i="13" s="1"/>
  <c r="W151" i="13"/>
  <c r="W150" i="13" s="1"/>
  <c r="V151" i="13"/>
  <c r="V150" i="13" s="1"/>
  <c r="U151" i="13"/>
  <c r="U150" i="13" s="1"/>
  <c r="T151" i="13"/>
  <c r="T150" i="13" s="1"/>
  <c r="S151" i="13"/>
  <c r="S150" i="13" s="1"/>
  <c r="R151" i="13"/>
  <c r="R150" i="13" s="1"/>
  <c r="Q151" i="13"/>
  <c r="Q150" i="13" s="1"/>
  <c r="P151" i="13"/>
  <c r="P150" i="13" s="1"/>
  <c r="O151" i="13"/>
  <c r="O150" i="13" s="1"/>
  <c r="N151" i="13"/>
  <c r="N150" i="13" s="1"/>
  <c r="M151" i="13"/>
  <c r="M150" i="13" s="1"/>
  <c r="L151" i="13"/>
  <c r="L150" i="13" s="1"/>
  <c r="K151" i="13"/>
  <c r="K150" i="13" s="1"/>
  <c r="J151" i="13"/>
  <c r="J150" i="13" s="1"/>
  <c r="I151" i="13"/>
  <c r="I150" i="13" s="1"/>
  <c r="H151" i="13"/>
  <c r="H150" i="13" s="1"/>
  <c r="G151" i="13"/>
  <c r="G150" i="13" s="1"/>
  <c r="BN149" i="13"/>
  <c r="BN148" i="13" s="1"/>
  <c r="BM149" i="13"/>
  <c r="BM148" i="13" s="1"/>
  <c r="BL149" i="13"/>
  <c r="BL148" i="13" s="1"/>
  <c r="BK149" i="13"/>
  <c r="BK148" i="13" s="1"/>
  <c r="BJ149" i="13"/>
  <c r="BJ148" i="13" s="1"/>
  <c r="BI149" i="13"/>
  <c r="BI148" i="13" s="1"/>
  <c r="BH149" i="13"/>
  <c r="BH148" i="13" s="1"/>
  <c r="BG149" i="13"/>
  <c r="BG148" i="13" s="1"/>
  <c r="BF149" i="13"/>
  <c r="BF148" i="13" s="1"/>
  <c r="BE149" i="13"/>
  <c r="BE148" i="13" s="1"/>
  <c r="BD149" i="13"/>
  <c r="BD148" i="13" s="1"/>
  <c r="BC149" i="13"/>
  <c r="BC148" i="13" s="1"/>
  <c r="BB149" i="13"/>
  <c r="BB148" i="13" s="1"/>
  <c r="BA149" i="13"/>
  <c r="BA148" i="13" s="1"/>
  <c r="AZ149" i="13"/>
  <c r="AZ148" i="13" s="1"/>
  <c r="AY149" i="13"/>
  <c r="AY148" i="13" s="1"/>
  <c r="AX149" i="13"/>
  <c r="AX148" i="13" s="1"/>
  <c r="AW149" i="13"/>
  <c r="AW148" i="13" s="1"/>
  <c r="AV149" i="13"/>
  <c r="AV148" i="13" s="1"/>
  <c r="AU149" i="13"/>
  <c r="AU148" i="13" s="1"/>
  <c r="AT149" i="13"/>
  <c r="AT148" i="13" s="1"/>
  <c r="AS149" i="13"/>
  <c r="AS148" i="13" s="1"/>
  <c r="AR149" i="13"/>
  <c r="AR148" i="13" s="1"/>
  <c r="AQ149" i="13"/>
  <c r="AQ148" i="13" s="1"/>
  <c r="AP149" i="13"/>
  <c r="AP148" i="13" s="1"/>
  <c r="AO149" i="13"/>
  <c r="AO148" i="13" s="1"/>
  <c r="AN149" i="13"/>
  <c r="AN148" i="13" s="1"/>
  <c r="AM149" i="13"/>
  <c r="AM148" i="13" s="1"/>
  <c r="AL149" i="13"/>
  <c r="AL148" i="13" s="1"/>
  <c r="AK149" i="13"/>
  <c r="AK148" i="13" s="1"/>
  <c r="AJ149" i="13"/>
  <c r="AJ148" i="13" s="1"/>
  <c r="AI149" i="13"/>
  <c r="AI148" i="13" s="1"/>
  <c r="AH149" i="13"/>
  <c r="AH148" i="13" s="1"/>
  <c r="AG149" i="13"/>
  <c r="AG148" i="13" s="1"/>
  <c r="AF149" i="13"/>
  <c r="AF148" i="13" s="1"/>
  <c r="AE149" i="13"/>
  <c r="AE148" i="13" s="1"/>
  <c r="AD149" i="13"/>
  <c r="AD148" i="13" s="1"/>
  <c r="AC149" i="13"/>
  <c r="AC148" i="13" s="1"/>
  <c r="AB149" i="13"/>
  <c r="AB148" i="13" s="1"/>
  <c r="AA149" i="13"/>
  <c r="AA148" i="13" s="1"/>
  <c r="Z149" i="13"/>
  <c r="Z148" i="13" s="1"/>
  <c r="Y149" i="13"/>
  <c r="Y148" i="13" s="1"/>
  <c r="X149" i="13"/>
  <c r="X148" i="13" s="1"/>
  <c r="W149" i="13"/>
  <c r="W148" i="13" s="1"/>
  <c r="V149" i="13"/>
  <c r="V148" i="13" s="1"/>
  <c r="U149" i="13"/>
  <c r="U148" i="13" s="1"/>
  <c r="T149" i="13"/>
  <c r="T148" i="13" s="1"/>
  <c r="S149" i="13"/>
  <c r="S148" i="13" s="1"/>
  <c r="R149" i="13"/>
  <c r="R148" i="13" s="1"/>
  <c r="Q149" i="13"/>
  <c r="Q148" i="13" s="1"/>
  <c r="P149" i="13"/>
  <c r="P148" i="13" s="1"/>
  <c r="O149" i="13"/>
  <c r="O148" i="13" s="1"/>
  <c r="N149" i="13"/>
  <c r="N148" i="13" s="1"/>
  <c r="M149" i="13"/>
  <c r="M148" i="13" s="1"/>
  <c r="L149" i="13"/>
  <c r="L148" i="13" s="1"/>
  <c r="K149" i="13"/>
  <c r="K148" i="13" s="1"/>
  <c r="J149" i="13"/>
  <c r="J148" i="13" s="1"/>
  <c r="I149" i="13"/>
  <c r="I148" i="13" s="1"/>
  <c r="H149" i="13"/>
  <c r="H148" i="13" s="1"/>
  <c r="G149" i="13"/>
  <c r="G148" i="13" s="1"/>
  <c r="BN147" i="13"/>
  <c r="BN146" i="13" s="1"/>
  <c r="BM147" i="13"/>
  <c r="BM146" i="13" s="1"/>
  <c r="BL147" i="13"/>
  <c r="BL146" i="13" s="1"/>
  <c r="BK147" i="13"/>
  <c r="BK146" i="13" s="1"/>
  <c r="BJ147" i="13"/>
  <c r="BJ146" i="13" s="1"/>
  <c r="BI147" i="13"/>
  <c r="BI146" i="13" s="1"/>
  <c r="BH147" i="13"/>
  <c r="BH146" i="13" s="1"/>
  <c r="BG147" i="13"/>
  <c r="BG146" i="13" s="1"/>
  <c r="BF147" i="13"/>
  <c r="BF146" i="13" s="1"/>
  <c r="BE147" i="13"/>
  <c r="BE146" i="13" s="1"/>
  <c r="BD147" i="13"/>
  <c r="BD146" i="13" s="1"/>
  <c r="BC147" i="13"/>
  <c r="BC146" i="13" s="1"/>
  <c r="BB147" i="13"/>
  <c r="BB146" i="13" s="1"/>
  <c r="BA147" i="13"/>
  <c r="BA146" i="13" s="1"/>
  <c r="AZ147" i="13"/>
  <c r="AZ146" i="13" s="1"/>
  <c r="AY147" i="13"/>
  <c r="AY146" i="13" s="1"/>
  <c r="AX147" i="13"/>
  <c r="AX146" i="13" s="1"/>
  <c r="AW147" i="13"/>
  <c r="AW146" i="13" s="1"/>
  <c r="AV147" i="13"/>
  <c r="AV146" i="13" s="1"/>
  <c r="AU147" i="13"/>
  <c r="AU146" i="13" s="1"/>
  <c r="AT147" i="13"/>
  <c r="AT146" i="13" s="1"/>
  <c r="AS147" i="13"/>
  <c r="AS146" i="13" s="1"/>
  <c r="AR147" i="13"/>
  <c r="AR146" i="13" s="1"/>
  <c r="AQ147" i="13"/>
  <c r="AQ146" i="13" s="1"/>
  <c r="AP147" i="13"/>
  <c r="AP146" i="13" s="1"/>
  <c r="AO147" i="13"/>
  <c r="AO146" i="13" s="1"/>
  <c r="AN147" i="13"/>
  <c r="AN146" i="13" s="1"/>
  <c r="AM147" i="13"/>
  <c r="AM146" i="13" s="1"/>
  <c r="AL147" i="13"/>
  <c r="AL146" i="13" s="1"/>
  <c r="AK147" i="13"/>
  <c r="AK146" i="13" s="1"/>
  <c r="AJ147" i="13"/>
  <c r="AJ146" i="13" s="1"/>
  <c r="AI147" i="13"/>
  <c r="AI146" i="13" s="1"/>
  <c r="AH147" i="13"/>
  <c r="AH146" i="13" s="1"/>
  <c r="AG147" i="13"/>
  <c r="AG146" i="13" s="1"/>
  <c r="AF147" i="13"/>
  <c r="AF146" i="13" s="1"/>
  <c r="AE147" i="13"/>
  <c r="AE146" i="13" s="1"/>
  <c r="AD147" i="13"/>
  <c r="AD146" i="13" s="1"/>
  <c r="AC147" i="13"/>
  <c r="AC146" i="13" s="1"/>
  <c r="AB147" i="13"/>
  <c r="AB146" i="13" s="1"/>
  <c r="AA147" i="13"/>
  <c r="AA146" i="13" s="1"/>
  <c r="Z147" i="13"/>
  <c r="Z146" i="13" s="1"/>
  <c r="Y147" i="13"/>
  <c r="Y146" i="13" s="1"/>
  <c r="X147" i="13"/>
  <c r="X146" i="13" s="1"/>
  <c r="W147" i="13"/>
  <c r="W146" i="13" s="1"/>
  <c r="V147" i="13"/>
  <c r="V146" i="13" s="1"/>
  <c r="U147" i="13"/>
  <c r="U146" i="13" s="1"/>
  <c r="T147" i="13"/>
  <c r="T146" i="13" s="1"/>
  <c r="S147" i="13"/>
  <c r="S146" i="13" s="1"/>
  <c r="R147" i="13"/>
  <c r="R146" i="13" s="1"/>
  <c r="Q147" i="13"/>
  <c r="Q146" i="13" s="1"/>
  <c r="P147" i="13"/>
  <c r="P146" i="13" s="1"/>
  <c r="O147" i="13"/>
  <c r="O146" i="13" s="1"/>
  <c r="N147" i="13"/>
  <c r="N146" i="13" s="1"/>
  <c r="M147" i="13"/>
  <c r="M146" i="13" s="1"/>
  <c r="L147" i="13"/>
  <c r="L146" i="13" s="1"/>
  <c r="K147" i="13"/>
  <c r="K146" i="13" s="1"/>
  <c r="J147" i="13"/>
  <c r="J146" i="13" s="1"/>
  <c r="I147" i="13"/>
  <c r="I146" i="13" s="1"/>
  <c r="H147" i="13"/>
  <c r="H146" i="13" s="1"/>
  <c r="G147" i="13"/>
  <c r="G146" i="13" s="1"/>
  <c r="BN145" i="13"/>
  <c r="BN144" i="13" s="1"/>
  <c r="BM145" i="13"/>
  <c r="BM144" i="13" s="1"/>
  <c r="BL145" i="13"/>
  <c r="BL144" i="13" s="1"/>
  <c r="BK145" i="13"/>
  <c r="BK144" i="13" s="1"/>
  <c r="BJ145" i="13"/>
  <c r="BJ144" i="13" s="1"/>
  <c r="BI145" i="13"/>
  <c r="BI144" i="13" s="1"/>
  <c r="BH145" i="13"/>
  <c r="BH144" i="13" s="1"/>
  <c r="BG145" i="13"/>
  <c r="BG144" i="13" s="1"/>
  <c r="BF145" i="13"/>
  <c r="BF144" i="13" s="1"/>
  <c r="BE145" i="13"/>
  <c r="BE144" i="13" s="1"/>
  <c r="BD145" i="13"/>
  <c r="BD144" i="13" s="1"/>
  <c r="BC145" i="13"/>
  <c r="BC144" i="13" s="1"/>
  <c r="BB145" i="13"/>
  <c r="BB144" i="13" s="1"/>
  <c r="BA145" i="13"/>
  <c r="BA144" i="13" s="1"/>
  <c r="AZ145" i="13"/>
  <c r="AZ144" i="13" s="1"/>
  <c r="AY145" i="13"/>
  <c r="AY144" i="13" s="1"/>
  <c r="AX145" i="13"/>
  <c r="AX144" i="13" s="1"/>
  <c r="AW145" i="13"/>
  <c r="AW144" i="13" s="1"/>
  <c r="AV145" i="13"/>
  <c r="AV144" i="13" s="1"/>
  <c r="AU145" i="13"/>
  <c r="AU144" i="13" s="1"/>
  <c r="AT145" i="13"/>
  <c r="AT144" i="13" s="1"/>
  <c r="AS145" i="13"/>
  <c r="AS144" i="13" s="1"/>
  <c r="AR145" i="13"/>
  <c r="AR144" i="13" s="1"/>
  <c r="AQ145" i="13"/>
  <c r="AQ144" i="13" s="1"/>
  <c r="AP145" i="13"/>
  <c r="AP144" i="13" s="1"/>
  <c r="AO145" i="13"/>
  <c r="AO144" i="13" s="1"/>
  <c r="AN145" i="13"/>
  <c r="AN144" i="13" s="1"/>
  <c r="AM145" i="13"/>
  <c r="AM144" i="13" s="1"/>
  <c r="AL145" i="13"/>
  <c r="AL144" i="13" s="1"/>
  <c r="AK145" i="13"/>
  <c r="AK144" i="13" s="1"/>
  <c r="AJ145" i="13"/>
  <c r="AJ144" i="13" s="1"/>
  <c r="AI145" i="13"/>
  <c r="AI144" i="13" s="1"/>
  <c r="AH145" i="13"/>
  <c r="AH144" i="13" s="1"/>
  <c r="AG145" i="13"/>
  <c r="AG144" i="13" s="1"/>
  <c r="AF145" i="13"/>
  <c r="AF144" i="13" s="1"/>
  <c r="AE145" i="13"/>
  <c r="AE144" i="13" s="1"/>
  <c r="AD145" i="13"/>
  <c r="AD144" i="13" s="1"/>
  <c r="AC145" i="13"/>
  <c r="AC144" i="13" s="1"/>
  <c r="AB145" i="13"/>
  <c r="AB144" i="13" s="1"/>
  <c r="AA145" i="13"/>
  <c r="AA144" i="13" s="1"/>
  <c r="Z145" i="13"/>
  <c r="Z144" i="13" s="1"/>
  <c r="Y145" i="13"/>
  <c r="Y144" i="13" s="1"/>
  <c r="X145" i="13"/>
  <c r="X144" i="13" s="1"/>
  <c r="W145" i="13"/>
  <c r="W144" i="13" s="1"/>
  <c r="V145" i="13"/>
  <c r="V144" i="13" s="1"/>
  <c r="U145" i="13"/>
  <c r="U144" i="13" s="1"/>
  <c r="T145" i="13"/>
  <c r="T144" i="13" s="1"/>
  <c r="S145" i="13"/>
  <c r="S144" i="13" s="1"/>
  <c r="R145" i="13"/>
  <c r="R144" i="13" s="1"/>
  <c r="Q145" i="13"/>
  <c r="Q144" i="13" s="1"/>
  <c r="P145" i="13"/>
  <c r="P144" i="13" s="1"/>
  <c r="O145" i="13"/>
  <c r="O144" i="13" s="1"/>
  <c r="N145" i="13"/>
  <c r="N144" i="13" s="1"/>
  <c r="M145" i="13"/>
  <c r="M144" i="13" s="1"/>
  <c r="L145" i="13"/>
  <c r="L144" i="13" s="1"/>
  <c r="K145" i="13"/>
  <c r="K144" i="13" s="1"/>
  <c r="J145" i="13"/>
  <c r="J144" i="13" s="1"/>
  <c r="I145" i="13"/>
  <c r="I144" i="13" s="1"/>
  <c r="H145" i="13"/>
  <c r="H144" i="13" s="1"/>
  <c r="G145" i="13"/>
  <c r="G144" i="13" s="1"/>
  <c r="BN143" i="13"/>
  <c r="BN142" i="13" s="1"/>
  <c r="BM143" i="13"/>
  <c r="BM142" i="13" s="1"/>
  <c r="BL143" i="13"/>
  <c r="BL142" i="13" s="1"/>
  <c r="BK143" i="13"/>
  <c r="BK142" i="13" s="1"/>
  <c r="BJ143" i="13"/>
  <c r="BJ142" i="13" s="1"/>
  <c r="BI143" i="13"/>
  <c r="BI142" i="13" s="1"/>
  <c r="BH143" i="13"/>
  <c r="BH142" i="13" s="1"/>
  <c r="BG143" i="13"/>
  <c r="BG142" i="13" s="1"/>
  <c r="BF143" i="13"/>
  <c r="BF142" i="13" s="1"/>
  <c r="BE143" i="13"/>
  <c r="BE142" i="13" s="1"/>
  <c r="BD143" i="13"/>
  <c r="BD142" i="13" s="1"/>
  <c r="BC143" i="13"/>
  <c r="BC142" i="13" s="1"/>
  <c r="BB143" i="13"/>
  <c r="BB142" i="13" s="1"/>
  <c r="BA143" i="13"/>
  <c r="BA142" i="13" s="1"/>
  <c r="AZ143" i="13"/>
  <c r="AZ142" i="13" s="1"/>
  <c r="AY143" i="13"/>
  <c r="AY142" i="13" s="1"/>
  <c r="AX143" i="13"/>
  <c r="AX142" i="13" s="1"/>
  <c r="AW143" i="13"/>
  <c r="AW142" i="13" s="1"/>
  <c r="AV143" i="13"/>
  <c r="AV142" i="13" s="1"/>
  <c r="AU143" i="13"/>
  <c r="AU142" i="13" s="1"/>
  <c r="AT143" i="13"/>
  <c r="AT142" i="13" s="1"/>
  <c r="AS143" i="13"/>
  <c r="AS142" i="13" s="1"/>
  <c r="AR143" i="13"/>
  <c r="AR142" i="13" s="1"/>
  <c r="AQ143" i="13"/>
  <c r="AQ142" i="13" s="1"/>
  <c r="AP143" i="13"/>
  <c r="AP142" i="13" s="1"/>
  <c r="AO143" i="13"/>
  <c r="AO142" i="13" s="1"/>
  <c r="AN143" i="13"/>
  <c r="AN142" i="13" s="1"/>
  <c r="AM143" i="13"/>
  <c r="AM142" i="13" s="1"/>
  <c r="AL143" i="13"/>
  <c r="AL142" i="13" s="1"/>
  <c r="AK143" i="13"/>
  <c r="AK142" i="13" s="1"/>
  <c r="AJ143" i="13"/>
  <c r="AJ142" i="13" s="1"/>
  <c r="AI143" i="13"/>
  <c r="AI142" i="13" s="1"/>
  <c r="AH143" i="13"/>
  <c r="AH142" i="13" s="1"/>
  <c r="AG143" i="13"/>
  <c r="AG142" i="13" s="1"/>
  <c r="AF143" i="13"/>
  <c r="AF142" i="13" s="1"/>
  <c r="AE143" i="13"/>
  <c r="AE142" i="13" s="1"/>
  <c r="AD143" i="13"/>
  <c r="AD142" i="13" s="1"/>
  <c r="AC143" i="13"/>
  <c r="AC142" i="13" s="1"/>
  <c r="AB143" i="13"/>
  <c r="AB142" i="13" s="1"/>
  <c r="AA143" i="13"/>
  <c r="AA142" i="13" s="1"/>
  <c r="Z143" i="13"/>
  <c r="Z142" i="13" s="1"/>
  <c r="Y143" i="13"/>
  <c r="Y142" i="13" s="1"/>
  <c r="X143" i="13"/>
  <c r="X142" i="13" s="1"/>
  <c r="W143" i="13"/>
  <c r="W142" i="13" s="1"/>
  <c r="V143" i="13"/>
  <c r="V142" i="13" s="1"/>
  <c r="U143" i="13"/>
  <c r="U142" i="13" s="1"/>
  <c r="T143" i="13"/>
  <c r="T142" i="13" s="1"/>
  <c r="S143" i="13"/>
  <c r="S142" i="13" s="1"/>
  <c r="R143" i="13"/>
  <c r="R142" i="13" s="1"/>
  <c r="Q143" i="13"/>
  <c r="Q142" i="13" s="1"/>
  <c r="P143" i="13"/>
  <c r="P142" i="13" s="1"/>
  <c r="O143" i="13"/>
  <c r="O142" i="13" s="1"/>
  <c r="N143" i="13"/>
  <c r="N142" i="13" s="1"/>
  <c r="M143" i="13"/>
  <c r="M142" i="13" s="1"/>
  <c r="L143" i="13"/>
  <c r="L142" i="13" s="1"/>
  <c r="K143" i="13"/>
  <c r="K142" i="13" s="1"/>
  <c r="J143" i="13"/>
  <c r="J142" i="13" s="1"/>
  <c r="I143" i="13"/>
  <c r="I142" i="13" s="1"/>
  <c r="H143" i="13"/>
  <c r="H142" i="13" s="1"/>
  <c r="G143" i="13"/>
  <c r="G142" i="13" s="1"/>
  <c r="BN141" i="13"/>
  <c r="BN140" i="13" s="1"/>
  <c r="BM141" i="13"/>
  <c r="BM140" i="13" s="1"/>
  <c r="BL141" i="13"/>
  <c r="BL140" i="13" s="1"/>
  <c r="BK141" i="13"/>
  <c r="BK140" i="13" s="1"/>
  <c r="BJ141" i="13"/>
  <c r="BJ140" i="13" s="1"/>
  <c r="BI141" i="13"/>
  <c r="BI140" i="13" s="1"/>
  <c r="BH141" i="13"/>
  <c r="BH140" i="13" s="1"/>
  <c r="BG141" i="13"/>
  <c r="BG140" i="13" s="1"/>
  <c r="BF141" i="13"/>
  <c r="BF140" i="13" s="1"/>
  <c r="BE141" i="13"/>
  <c r="BE140" i="13" s="1"/>
  <c r="BD141" i="13"/>
  <c r="BD140" i="13" s="1"/>
  <c r="BC141" i="13"/>
  <c r="BC140" i="13" s="1"/>
  <c r="BB141" i="13"/>
  <c r="BB140" i="13" s="1"/>
  <c r="BA141" i="13"/>
  <c r="BA140" i="13" s="1"/>
  <c r="AZ141" i="13"/>
  <c r="AZ140" i="13" s="1"/>
  <c r="AY141" i="13"/>
  <c r="AY140" i="13" s="1"/>
  <c r="AX141" i="13"/>
  <c r="AX140" i="13" s="1"/>
  <c r="AW141" i="13"/>
  <c r="AW140" i="13" s="1"/>
  <c r="AV141" i="13"/>
  <c r="AV140" i="13" s="1"/>
  <c r="AU141" i="13"/>
  <c r="AU140" i="13" s="1"/>
  <c r="AT141" i="13"/>
  <c r="AT140" i="13" s="1"/>
  <c r="AS141" i="13"/>
  <c r="AS140" i="13" s="1"/>
  <c r="AR141" i="13"/>
  <c r="AR140" i="13" s="1"/>
  <c r="AQ141" i="13"/>
  <c r="AQ140" i="13" s="1"/>
  <c r="AP141" i="13"/>
  <c r="AP140" i="13" s="1"/>
  <c r="AO141" i="13"/>
  <c r="AO140" i="13" s="1"/>
  <c r="AN141" i="13"/>
  <c r="AN140" i="13" s="1"/>
  <c r="AM141" i="13"/>
  <c r="AM140" i="13" s="1"/>
  <c r="AL141" i="13"/>
  <c r="AL140" i="13" s="1"/>
  <c r="AK141" i="13"/>
  <c r="AK140" i="13" s="1"/>
  <c r="AJ141" i="13"/>
  <c r="AJ140" i="13" s="1"/>
  <c r="AI141" i="13"/>
  <c r="AI140" i="13" s="1"/>
  <c r="AH141" i="13"/>
  <c r="AH140" i="13" s="1"/>
  <c r="AG141" i="13"/>
  <c r="AG140" i="13" s="1"/>
  <c r="AF141" i="13"/>
  <c r="AF140" i="13" s="1"/>
  <c r="AE141" i="13"/>
  <c r="AE140" i="13" s="1"/>
  <c r="AD141" i="13"/>
  <c r="AD140" i="13" s="1"/>
  <c r="AC141" i="13"/>
  <c r="AC140" i="13" s="1"/>
  <c r="AB141" i="13"/>
  <c r="AB140" i="13" s="1"/>
  <c r="AA141" i="13"/>
  <c r="AA140" i="13" s="1"/>
  <c r="Z141" i="13"/>
  <c r="Z140" i="13" s="1"/>
  <c r="Y141" i="13"/>
  <c r="Y140" i="13" s="1"/>
  <c r="X141" i="13"/>
  <c r="X140" i="13" s="1"/>
  <c r="W141" i="13"/>
  <c r="W140" i="13" s="1"/>
  <c r="V141" i="13"/>
  <c r="V140" i="13" s="1"/>
  <c r="U141" i="13"/>
  <c r="U140" i="13" s="1"/>
  <c r="T141" i="13"/>
  <c r="T140" i="13" s="1"/>
  <c r="S141" i="13"/>
  <c r="S140" i="13" s="1"/>
  <c r="R141" i="13"/>
  <c r="R140" i="13" s="1"/>
  <c r="Q141" i="13"/>
  <c r="Q140" i="13" s="1"/>
  <c r="P141" i="13"/>
  <c r="P140" i="13" s="1"/>
  <c r="O141" i="13"/>
  <c r="O140" i="13" s="1"/>
  <c r="N141" i="13"/>
  <c r="N140" i="13" s="1"/>
  <c r="M141" i="13"/>
  <c r="M140" i="13" s="1"/>
  <c r="L141" i="13"/>
  <c r="L140" i="13" s="1"/>
  <c r="K141" i="13"/>
  <c r="K140" i="13" s="1"/>
  <c r="J141" i="13"/>
  <c r="J140" i="13" s="1"/>
  <c r="I141" i="13"/>
  <c r="I140" i="13" s="1"/>
  <c r="H141" i="13"/>
  <c r="H140" i="13" s="1"/>
  <c r="G141" i="13"/>
  <c r="G140" i="13" s="1"/>
  <c r="BN139" i="13"/>
  <c r="BN138" i="13" s="1"/>
  <c r="BM139" i="13"/>
  <c r="BM138" i="13" s="1"/>
  <c r="BL139" i="13"/>
  <c r="BL138" i="13" s="1"/>
  <c r="BK139" i="13"/>
  <c r="BK138" i="13" s="1"/>
  <c r="BJ139" i="13"/>
  <c r="BJ138" i="13" s="1"/>
  <c r="BI139" i="13"/>
  <c r="BI138" i="13" s="1"/>
  <c r="BH139" i="13"/>
  <c r="BH138" i="13" s="1"/>
  <c r="BG139" i="13"/>
  <c r="BG138" i="13" s="1"/>
  <c r="BF139" i="13"/>
  <c r="BF138" i="13" s="1"/>
  <c r="BE139" i="13"/>
  <c r="BE138" i="13" s="1"/>
  <c r="BD139" i="13"/>
  <c r="BD138" i="13" s="1"/>
  <c r="BC139" i="13"/>
  <c r="BC138" i="13" s="1"/>
  <c r="BB139" i="13"/>
  <c r="BB138" i="13" s="1"/>
  <c r="BA139" i="13"/>
  <c r="BA138" i="13" s="1"/>
  <c r="AZ139" i="13"/>
  <c r="AZ138" i="13" s="1"/>
  <c r="AY139" i="13"/>
  <c r="AY138" i="13" s="1"/>
  <c r="AX139" i="13"/>
  <c r="AX138" i="13" s="1"/>
  <c r="AW139" i="13"/>
  <c r="AW138" i="13" s="1"/>
  <c r="AV139" i="13"/>
  <c r="AV138" i="13" s="1"/>
  <c r="AU139" i="13"/>
  <c r="AU138" i="13" s="1"/>
  <c r="AT139" i="13"/>
  <c r="AT138" i="13" s="1"/>
  <c r="AS139" i="13"/>
  <c r="AS138" i="13" s="1"/>
  <c r="AR139" i="13"/>
  <c r="AR138" i="13" s="1"/>
  <c r="AQ139" i="13"/>
  <c r="AQ138" i="13" s="1"/>
  <c r="AP139" i="13"/>
  <c r="AP138" i="13" s="1"/>
  <c r="AO139" i="13"/>
  <c r="AO138" i="13" s="1"/>
  <c r="AN139" i="13"/>
  <c r="AN138" i="13" s="1"/>
  <c r="AM139" i="13"/>
  <c r="AM138" i="13" s="1"/>
  <c r="AL139" i="13"/>
  <c r="AL138" i="13" s="1"/>
  <c r="AK139" i="13"/>
  <c r="AK138" i="13" s="1"/>
  <c r="AJ139" i="13"/>
  <c r="AJ138" i="13" s="1"/>
  <c r="AI139" i="13"/>
  <c r="AI138" i="13" s="1"/>
  <c r="AH139" i="13"/>
  <c r="AH138" i="13" s="1"/>
  <c r="AG139" i="13"/>
  <c r="AG138" i="13" s="1"/>
  <c r="AF139" i="13"/>
  <c r="AF138" i="13" s="1"/>
  <c r="AE139" i="13"/>
  <c r="AE138" i="13" s="1"/>
  <c r="AD139" i="13"/>
  <c r="AD138" i="13" s="1"/>
  <c r="AC139" i="13"/>
  <c r="AC138" i="13" s="1"/>
  <c r="AB139" i="13"/>
  <c r="AB138" i="13" s="1"/>
  <c r="AA139" i="13"/>
  <c r="AA138" i="13" s="1"/>
  <c r="Z139" i="13"/>
  <c r="Z138" i="13" s="1"/>
  <c r="Y139" i="13"/>
  <c r="Y138" i="13" s="1"/>
  <c r="X139" i="13"/>
  <c r="X138" i="13" s="1"/>
  <c r="W139" i="13"/>
  <c r="W138" i="13" s="1"/>
  <c r="V139" i="13"/>
  <c r="V138" i="13" s="1"/>
  <c r="U139" i="13"/>
  <c r="U138" i="13" s="1"/>
  <c r="T139" i="13"/>
  <c r="T138" i="13" s="1"/>
  <c r="S139" i="13"/>
  <c r="S138" i="13" s="1"/>
  <c r="R139" i="13"/>
  <c r="R138" i="13" s="1"/>
  <c r="Q139" i="13"/>
  <c r="Q138" i="13" s="1"/>
  <c r="P139" i="13"/>
  <c r="P138" i="13" s="1"/>
  <c r="O139" i="13"/>
  <c r="O138" i="13" s="1"/>
  <c r="N139" i="13"/>
  <c r="N138" i="13" s="1"/>
  <c r="M139" i="13"/>
  <c r="M138" i="13" s="1"/>
  <c r="L139" i="13"/>
  <c r="L138" i="13" s="1"/>
  <c r="K139" i="13"/>
  <c r="K138" i="13" s="1"/>
  <c r="J139" i="13"/>
  <c r="J138" i="13" s="1"/>
  <c r="I139" i="13"/>
  <c r="I138" i="13" s="1"/>
  <c r="H139" i="13"/>
  <c r="H138" i="13" s="1"/>
  <c r="G139" i="13"/>
  <c r="G138" i="13" s="1"/>
  <c r="BN137" i="13"/>
  <c r="BN136" i="13" s="1"/>
  <c r="BM137" i="13"/>
  <c r="BM136" i="13" s="1"/>
  <c r="BL137" i="13"/>
  <c r="BL136" i="13" s="1"/>
  <c r="BK137" i="13"/>
  <c r="BK136" i="13" s="1"/>
  <c r="BJ137" i="13"/>
  <c r="BJ136" i="13" s="1"/>
  <c r="BI137" i="13"/>
  <c r="BI136" i="13" s="1"/>
  <c r="BH137" i="13"/>
  <c r="BH136" i="13" s="1"/>
  <c r="BG137" i="13"/>
  <c r="BG136" i="13" s="1"/>
  <c r="BF137" i="13"/>
  <c r="BF136" i="13" s="1"/>
  <c r="BE137" i="13"/>
  <c r="BE136" i="13" s="1"/>
  <c r="BD137" i="13"/>
  <c r="BD136" i="13" s="1"/>
  <c r="BC137" i="13"/>
  <c r="BC136" i="13" s="1"/>
  <c r="BB137" i="13"/>
  <c r="BB136" i="13" s="1"/>
  <c r="BA137" i="13"/>
  <c r="BA136" i="13" s="1"/>
  <c r="AZ137" i="13"/>
  <c r="AZ136" i="13" s="1"/>
  <c r="AY137" i="13"/>
  <c r="AY136" i="13" s="1"/>
  <c r="AX137" i="13"/>
  <c r="AX136" i="13" s="1"/>
  <c r="AW137" i="13"/>
  <c r="AW136" i="13" s="1"/>
  <c r="AV137" i="13"/>
  <c r="AV136" i="13" s="1"/>
  <c r="AU137" i="13"/>
  <c r="AU136" i="13" s="1"/>
  <c r="AT137" i="13"/>
  <c r="AT136" i="13" s="1"/>
  <c r="AS137" i="13"/>
  <c r="AS136" i="13" s="1"/>
  <c r="AR137" i="13"/>
  <c r="AR136" i="13" s="1"/>
  <c r="AQ137" i="13"/>
  <c r="AQ136" i="13" s="1"/>
  <c r="AP137" i="13"/>
  <c r="AP136" i="13" s="1"/>
  <c r="AO137" i="13"/>
  <c r="AO136" i="13" s="1"/>
  <c r="AN137" i="13"/>
  <c r="AN136" i="13" s="1"/>
  <c r="AM137" i="13"/>
  <c r="AM136" i="13" s="1"/>
  <c r="AL137" i="13"/>
  <c r="AL136" i="13" s="1"/>
  <c r="AK137" i="13"/>
  <c r="AK136" i="13" s="1"/>
  <c r="AJ137" i="13"/>
  <c r="AJ136" i="13" s="1"/>
  <c r="AI137" i="13"/>
  <c r="AI136" i="13" s="1"/>
  <c r="AH137" i="13"/>
  <c r="AH136" i="13" s="1"/>
  <c r="AG137" i="13"/>
  <c r="AG136" i="13" s="1"/>
  <c r="AF137" i="13"/>
  <c r="AF136" i="13" s="1"/>
  <c r="AE137" i="13"/>
  <c r="AE136" i="13" s="1"/>
  <c r="AD137" i="13"/>
  <c r="AD136" i="13" s="1"/>
  <c r="AC137" i="13"/>
  <c r="AC136" i="13" s="1"/>
  <c r="AB137" i="13"/>
  <c r="AB136" i="13" s="1"/>
  <c r="AA137" i="13"/>
  <c r="AA136" i="13" s="1"/>
  <c r="Z137" i="13"/>
  <c r="Z136" i="13" s="1"/>
  <c r="Y137" i="13"/>
  <c r="Y136" i="13" s="1"/>
  <c r="X137" i="13"/>
  <c r="X136" i="13" s="1"/>
  <c r="W137" i="13"/>
  <c r="W136" i="13" s="1"/>
  <c r="V137" i="13"/>
  <c r="V136" i="13" s="1"/>
  <c r="U137" i="13"/>
  <c r="U136" i="13" s="1"/>
  <c r="T137" i="13"/>
  <c r="T136" i="13" s="1"/>
  <c r="S137" i="13"/>
  <c r="S136" i="13" s="1"/>
  <c r="R137" i="13"/>
  <c r="R136" i="13" s="1"/>
  <c r="Q137" i="13"/>
  <c r="Q136" i="13" s="1"/>
  <c r="P137" i="13"/>
  <c r="P136" i="13" s="1"/>
  <c r="O137" i="13"/>
  <c r="O136" i="13" s="1"/>
  <c r="N137" i="13"/>
  <c r="N136" i="13" s="1"/>
  <c r="M137" i="13"/>
  <c r="M136" i="13" s="1"/>
  <c r="L137" i="13"/>
  <c r="L136" i="13" s="1"/>
  <c r="K137" i="13"/>
  <c r="K136" i="13" s="1"/>
  <c r="J137" i="13"/>
  <c r="J136" i="13" s="1"/>
  <c r="I137" i="13"/>
  <c r="I136" i="13" s="1"/>
  <c r="H137" i="13"/>
  <c r="H136" i="13" s="1"/>
  <c r="G137" i="13"/>
  <c r="G136" i="13" s="1"/>
  <c r="BN135" i="13"/>
  <c r="BN134" i="13" s="1"/>
  <c r="BM135" i="13"/>
  <c r="BM134" i="13" s="1"/>
  <c r="BL135" i="13"/>
  <c r="BL134" i="13" s="1"/>
  <c r="BK135" i="13"/>
  <c r="BK134" i="13" s="1"/>
  <c r="BJ135" i="13"/>
  <c r="BJ134" i="13" s="1"/>
  <c r="BI135" i="13"/>
  <c r="BI134" i="13" s="1"/>
  <c r="BH135" i="13"/>
  <c r="BH134" i="13" s="1"/>
  <c r="BG135" i="13"/>
  <c r="BG134" i="13" s="1"/>
  <c r="BF135" i="13"/>
  <c r="BF134" i="13" s="1"/>
  <c r="BE135" i="13"/>
  <c r="BE134" i="13" s="1"/>
  <c r="BD135" i="13"/>
  <c r="BD134" i="13" s="1"/>
  <c r="BC135" i="13"/>
  <c r="BC134" i="13" s="1"/>
  <c r="BB135" i="13"/>
  <c r="BB134" i="13" s="1"/>
  <c r="BA135" i="13"/>
  <c r="BA134" i="13" s="1"/>
  <c r="AZ135" i="13"/>
  <c r="AZ134" i="13" s="1"/>
  <c r="AY135" i="13"/>
  <c r="AY134" i="13" s="1"/>
  <c r="AX135" i="13"/>
  <c r="AX134" i="13" s="1"/>
  <c r="AW135" i="13"/>
  <c r="AW134" i="13" s="1"/>
  <c r="AV135" i="13"/>
  <c r="AV134" i="13" s="1"/>
  <c r="AU135" i="13"/>
  <c r="AU134" i="13" s="1"/>
  <c r="AT135" i="13"/>
  <c r="AT134" i="13" s="1"/>
  <c r="AS135" i="13"/>
  <c r="AS134" i="13" s="1"/>
  <c r="AR135" i="13"/>
  <c r="AR134" i="13" s="1"/>
  <c r="AQ135" i="13"/>
  <c r="AQ134" i="13" s="1"/>
  <c r="AP135" i="13"/>
  <c r="AP134" i="13" s="1"/>
  <c r="AO135" i="13"/>
  <c r="AO134" i="13" s="1"/>
  <c r="AN135" i="13"/>
  <c r="AN134" i="13" s="1"/>
  <c r="AM135" i="13"/>
  <c r="AM134" i="13" s="1"/>
  <c r="AL135" i="13"/>
  <c r="AL134" i="13" s="1"/>
  <c r="AK135" i="13"/>
  <c r="AK134" i="13" s="1"/>
  <c r="AJ135" i="13"/>
  <c r="AJ134" i="13" s="1"/>
  <c r="AI135" i="13"/>
  <c r="AI134" i="13" s="1"/>
  <c r="AH135" i="13"/>
  <c r="AH134" i="13" s="1"/>
  <c r="AG135" i="13"/>
  <c r="AG134" i="13" s="1"/>
  <c r="AF135" i="13"/>
  <c r="AF134" i="13" s="1"/>
  <c r="AE135" i="13"/>
  <c r="AE134" i="13" s="1"/>
  <c r="AD135" i="13"/>
  <c r="AD134" i="13" s="1"/>
  <c r="AC135" i="13"/>
  <c r="AC134" i="13" s="1"/>
  <c r="AB135" i="13"/>
  <c r="AB134" i="13" s="1"/>
  <c r="AA135" i="13"/>
  <c r="AA134" i="13" s="1"/>
  <c r="Z135" i="13"/>
  <c r="Z134" i="13" s="1"/>
  <c r="Y135" i="13"/>
  <c r="Y134" i="13" s="1"/>
  <c r="X135" i="13"/>
  <c r="X134" i="13" s="1"/>
  <c r="W135" i="13"/>
  <c r="W134" i="13" s="1"/>
  <c r="V135" i="13"/>
  <c r="V134" i="13" s="1"/>
  <c r="U135" i="13"/>
  <c r="U134" i="13" s="1"/>
  <c r="T135" i="13"/>
  <c r="T134" i="13" s="1"/>
  <c r="S135" i="13"/>
  <c r="S134" i="13" s="1"/>
  <c r="R135" i="13"/>
  <c r="R134" i="13" s="1"/>
  <c r="Q135" i="13"/>
  <c r="Q134" i="13" s="1"/>
  <c r="P135" i="13"/>
  <c r="P134" i="13" s="1"/>
  <c r="O135" i="13"/>
  <c r="O134" i="13" s="1"/>
  <c r="N135" i="13"/>
  <c r="N134" i="13" s="1"/>
  <c r="M135" i="13"/>
  <c r="M134" i="13" s="1"/>
  <c r="L135" i="13"/>
  <c r="L134" i="13" s="1"/>
  <c r="K135" i="13"/>
  <c r="K134" i="13" s="1"/>
  <c r="J135" i="13"/>
  <c r="J134" i="13" s="1"/>
  <c r="I135" i="13"/>
  <c r="I134" i="13" s="1"/>
  <c r="H135" i="13"/>
  <c r="H134" i="13" s="1"/>
  <c r="G135" i="13"/>
  <c r="G134" i="13" s="1"/>
  <c r="BN133" i="13"/>
  <c r="BN132" i="13" s="1"/>
  <c r="BM133" i="13"/>
  <c r="BM132" i="13" s="1"/>
  <c r="BL133" i="13"/>
  <c r="BL132" i="13" s="1"/>
  <c r="BK133" i="13"/>
  <c r="BK132" i="13" s="1"/>
  <c r="BJ133" i="13"/>
  <c r="BJ132" i="13" s="1"/>
  <c r="BI133" i="13"/>
  <c r="BI132" i="13" s="1"/>
  <c r="BH133" i="13"/>
  <c r="BH132" i="13" s="1"/>
  <c r="BG133" i="13"/>
  <c r="BG132" i="13" s="1"/>
  <c r="BF133" i="13"/>
  <c r="BF132" i="13" s="1"/>
  <c r="BE133" i="13"/>
  <c r="BE132" i="13" s="1"/>
  <c r="BD133" i="13"/>
  <c r="BD132" i="13" s="1"/>
  <c r="BC133" i="13"/>
  <c r="BC132" i="13" s="1"/>
  <c r="BB133" i="13"/>
  <c r="BB132" i="13" s="1"/>
  <c r="BA133" i="13"/>
  <c r="BA132" i="13" s="1"/>
  <c r="AZ133" i="13"/>
  <c r="AZ132" i="13" s="1"/>
  <c r="AY133" i="13"/>
  <c r="AY132" i="13" s="1"/>
  <c r="AX133" i="13"/>
  <c r="AX132" i="13" s="1"/>
  <c r="AW133" i="13"/>
  <c r="AW132" i="13" s="1"/>
  <c r="AV133" i="13"/>
  <c r="AV132" i="13" s="1"/>
  <c r="AU133" i="13"/>
  <c r="AU132" i="13" s="1"/>
  <c r="AT133" i="13"/>
  <c r="AT132" i="13" s="1"/>
  <c r="AS133" i="13"/>
  <c r="AS132" i="13" s="1"/>
  <c r="AR133" i="13"/>
  <c r="AR132" i="13" s="1"/>
  <c r="AQ133" i="13"/>
  <c r="AQ132" i="13" s="1"/>
  <c r="AP133" i="13"/>
  <c r="AP132" i="13" s="1"/>
  <c r="AO133" i="13"/>
  <c r="AO132" i="13" s="1"/>
  <c r="AN133" i="13"/>
  <c r="AN132" i="13" s="1"/>
  <c r="AM133" i="13"/>
  <c r="AM132" i="13" s="1"/>
  <c r="AL133" i="13"/>
  <c r="AL132" i="13" s="1"/>
  <c r="AK133" i="13"/>
  <c r="AK132" i="13" s="1"/>
  <c r="AJ133" i="13"/>
  <c r="AJ132" i="13" s="1"/>
  <c r="AI133" i="13"/>
  <c r="AI132" i="13" s="1"/>
  <c r="AH133" i="13"/>
  <c r="AH132" i="13" s="1"/>
  <c r="AG133" i="13"/>
  <c r="AG132" i="13" s="1"/>
  <c r="AF133" i="13"/>
  <c r="AF132" i="13" s="1"/>
  <c r="AE133" i="13"/>
  <c r="AE132" i="13" s="1"/>
  <c r="AD133" i="13"/>
  <c r="AD132" i="13" s="1"/>
  <c r="AC133" i="13"/>
  <c r="AC132" i="13" s="1"/>
  <c r="AB133" i="13"/>
  <c r="AB132" i="13" s="1"/>
  <c r="AA133" i="13"/>
  <c r="AA132" i="13" s="1"/>
  <c r="Z133" i="13"/>
  <c r="Z132" i="13" s="1"/>
  <c r="Y133" i="13"/>
  <c r="Y132" i="13" s="1"/>
  <c r="X133" i="13"/>
  <c r="X132" i="13" s="1"/>
  <c r="W133" i="13"/>
  <c r="W132" i="13" s="1"/>
  <c r="V133" i="13"/>
  <c r="V132" i="13" s="1"/>
  <c r="U133" i="13"/>
  <c r="U132" i="13" s="1"/>
  <c r="T133" i="13"/>
  <c r="T132" i="13" s="1"/>
  <c r="S133" i="13"/>
  <c r="S132" i="13" s="1"/>
  <c r="R133" i="13"/>
  <c r="R132" i="13" s="1"/>
  <c r="Q133" i="13"/>
  <c r="Q132" i="13" s="1"/>
  <c r="P133" i="13"/>
  <c r="P132" i="13" s="1"/>
  <c r="O133" i="13"/>
  <c r="O132" i="13" s="1"/>
  <c r="N133" i="13"/>
  <c r="N132" i="13" s="1"/>
  <c r="M133" i="13"/>
  <c r="M132" i="13" s="1"/>
  <c r="L133" i="13"/>
  <c r="L132" i="13" s="1"/>
  <c r="K133" i="13"/>
  <c r="K132" i="13" s="1"/>
  <c r="J133" i="13"/>
  <c r="J132" i="13" s="1"/>
  <c r="I133" i="13"/>
  <c r="I132" i="13" s="1"/>
  <c r="H133" i="13"/>
  <c r="H132" i="13" s="1"/>
  <c r="G133" i="13"/>
  <c r="G132" i="13" s="1"/>
  <c r="BN131" i="13"/>
  <c r="BN130" i="13" s="1"/>
  <c r="BM131" i="13"/>
  <c r="BM130" i="13" s="1"/>
  <c r="BL131" i="13"/>
  <c r="BL130" i="13" s="1"/>
  <c r="BK131" i="13"/>
  <c r="BK130" i="13" s="1"/>
  <c r="BJ131" i="13"/>
  <c r="BJ130" i="13" s="1"/>
  <c r="BI131" i="13"/>
  <c r="BI130" i="13" s="1"/>
  <c r="BH131" i="13"/>
  <c r="BH130" i="13" s="1"/>
  <c r="BG131" i="13"/>
  <c r="BG130" i="13" s="1"/>
  <c r="BF131" i="13"/>
  <c r="BF130" i="13" s="1"/>
  <c r="BE131" i="13"/>
  <c r="BE130" i="13" s="1"/>
  <c r="BD131" i="13"/>
  <c r="BD130" i="13" s="1"/>
  <c r="BC131" i="13"/>
  <c r="BC130" i="13" s="1"/>
  <c r="BB131" i="13"/>
  <c r="BB130" i="13" s="1"/>
  <c r="BA131" i="13"/>
  <c r="BA130" i="13" s="1"/>
  <c r="AZ131" i="13"/>
  <c r="AZ130" i="13" s="1"/>
  <c r="AY131" i="13"/>
  <c r="AY130" i="13" s="1"/>
  <c r="AX131" i="13"/>
  <c r="AX130" i="13" s="1"/>
  <c r="AW131" i="13"/>
  <c r="AW130" i="13" s="1"/>
  <c r="AV131" i="13"/>
  <c r="AV130" i="13" s="1"/>
  <c r="AU131" i="13"/>
  <c r="AU130" i="13" s="1"/>
  <c r="AT131" i="13"/>
  <c r="AT130" i="13" s="1"/>
  <c r="AS131" i="13"/>
  <c r="AS130" i="13" s="1"/>
  <c r="AR131" i="13"/>
  <c r="AR130" i="13" s="1"/>
  <c r="AQ131" i="13"/>
  <c r="AQ130" i="13" s="1"/>
  <c r="AP131" i="13"/>
  <c r="AP130" i="13" s="1"/>
  <c r="AO131" i="13"/>
  <c r="AO130" i="13" s="1"/>
  <c r="AN131" i="13"/>
  <c r="AN130" i="13" s="1"/>
  <c r="AM131" i="13"/>
  <c r="AM130" i="13" s="1"/>
  <c r="AL131" i="13"/>
  <c r="AL130" i="13" s="1"/>
  <c r="AK131" i="13"/>
  <c r="AK130" i="13" s="1"/>
  <c r="AJ131" i="13"/>
  <c r="AJ130" i="13" s="1"/>
  <c r="AI131" i="13"/>
  <c r="AI130" i="13" s="1"/>
  <c r="AH131" i="13"/>
  <c r="AH130" i="13" s="1"/>
  <c r="AG131" i="13"/>
  <c r="AG130" i="13" s="1"/>
  <c r="AF131" i="13"/>
  <c r="AF130" i="13" s="1"/>
  <c r="AE131" i="13"/>
  <c r="AE130" i="13" s="1"/>
  <c r="AD131" i="13"/>
  <c r="AD130" i="13" s="1"/>
  <c r="AC131" i="13"/>
  <c r="AC130" i="13" s="1"/>
  <c r="AB131" i="13"/>
  <c r="AB130" i="13" s="1"/>
  <c r="AA131" i="13"/>
  <c r="AA130" i="13" s="1"/>
  <c r="Z131" i="13"/>
  <c r="Z130" i="13" s="1"/>
  <c r="Y131" i="13"/>
  <c r="Y130" i="13" s="1"/>
  <c r="X131" i="13"/>
  <c r="X130" i="13" s="1"/>
  <c r="W131" i="13"/>
  <c r="W130" i="13" s="1"/>
  <c r="V131" i="13"/>
  <c r="V130" i="13" s="1"/>
  <c r="U131" i="13"/>
  <c r="U130" i="13" s="1"/>
  <c r="T131" i="13"/>
  <c r="T130" i="13" s="1"/>
  <c r="S131" i="13"/>
  <c r="S130" i="13" s="1"/>
  <c r="R131" i="13"/>
  <c r="R130" i="13" s="1"/>
  <c r="Q131" i="13"/>
  <c r="Q130" i="13" s="1"/>
  <c r="P131" i="13"/>
  <c r="P130" i="13" s="1"/>
  <c r="O131" i="13"/>
  <c r="O130" i="13" s="1"/>
  <c r="N131" i="13"/>
  <c r="N130" i="13" s="1"/>
  <c r="M131" i="13"/>
  <c r="M130" i="13" s="1"/>
  <c r="L131" i="13"/>
  <c r="L130" i="13" s="1"/>
  <c r="K131" i="13"/>
  <c r="K130" i="13" s="1"/>
  <c r="J131" i="13"/>
  <c r="J130" i="13" s="1"/>
  <c r="I131" i="13"/>
  <c r="I130" i="13" s="1"/>
  <c r="H131" i="13"/>
  <c r="H130" i="13" s="1"/>
  <c r="G131" i="13"/>
  <c r="G130" i="13" s="1"/>
  <c r="BN129" i="13"/>
  <c r="BN128" i="13" s="1"/>
  <c r="BM129" i="13"/>
  <c r="BM128" i="13" s="1"/>
  <c r="BL129" i="13"/>
  <c r="BL128" i="13" s="1"/>
  <c r="BK129" i="13"/>
  <c r="BK128" i="13" s="1"/>
  <c r="BJ129" i="13"/>
  <c r="BJ128" i="13" s="1"/>
  <c r="BI129" i="13"/>
  <c r="BI128" i="13" s="1"/>
  <c r="BH129" i="13"/>
  <c r="BH128" i="13" s="1"/>
  <c r="BG129" i="13"/>
  <c r="BG128" i="13" s="1"/>
  <c r="BF129" i="13"/>
  <c r="BF128" i="13" s="1"/>
  <c r="BE129" i="13"/>
  <c r="BE128" i="13" s="1"/>
  <c r="BD129" i="13"/>
  <c r="BD128" i="13" s="1"/>
  <c r="BC129" i="13"/>
  <c r="BC128" i="13" s="1"/>
  <c r="BB129" i="13"/>
  <c r="BB128" i="13" s="1"/>
  <c r="BA129" i="13"/>
  <c r="BA128" i="13" s="1"/>
  <c r="AZ129" i="13"/>
  <c r="AZ128" i="13" s="1"/>
  <c r="AY129" i="13"/>
  <c r="AY128" i="13" s="1"/>
  <c r="AX129" i="13"/>
  <c r="AX128" i="13" s="1"/>
  <c r="AW129" i="13"/>
  <c r="AW128" i="13" s="1"/>
  <c r="AV129" i="13"/>
  <c r="AV128" i="13" s="1"/>
  <c r="AU129" i="13"/>
  <c r="AU128" i="13" s="1"/>
  <c r="AT129" i="13"/>
  <c r="AT128" i="13" s="1"/>
  <c r="AS129" i="13"/>
  <c r="AS128" i="13" s="1"/>
  <c r="AR129" i="13"/>
  <c r="AR128" i="13" s="1"/>
  <c r="AQ129" i="13"/>
  <c r="AQ128" i="13" s="1"/>
  <c r="AP129" i="13"/>
  <c r="AP128" i="13" s="1"/>
  <c r="AO129" i="13"/>
  <c r="AO128" i="13" s="1"/>
  <c r="AN129" i="13"/>
  <c r="AN128" i="13" s="1"/>
  <c r="AM129" i="13"/>
  <c r="AM128" i="13" s="1"/>
  <c r="AL129" i="13"/>
  <c r="AL128" i="13" s="1"/>
  <c r="AK129" i="13"/>
  <c r="AK128" i="13" s="1"/>
  <c r="AJ129" i="13"/>
  <c r="AJ128" i="13" s="1"/>
  <c r="AI129" i="13"/>
  <c r="AI128" i="13" s="1"/>
  <c r="AH129" i="13"/>
  <c r="AH128" i="13" s="1"/>
  <c r="AG129" i="13"/>
  <c r="AG128" i="13" s="1"/>
  <c r="AF129" i="13"/>
  <c r="AF128" i="13" s="1"/>
  <c r="AE129" i="13"/>
  <c r="AE128" i="13" s="1"/>
  <c r="AD129" i="13"/>
  <c r="AD128" i="13" s="1"/>
  <c r="AC129" i="13"/>
  <c r="AC128" i="13" s="1"/>
  <c r="AB129" i="13"/>
  <c r="AB128" i="13" s="1"/>
  <c r="AA129" i="13"/>
  <c r="AA128" i="13" s="1"/>
  <c r="Z129" i="13"/>
  <c r="Z128" i="13" s="1"/>
  <c r="Y129" i="13"/>
  <c r="Y128" i="13" s="1"/>
  <c r="X129" i="13"/>
  <c r="X128" i="13" s="1"/>
  <c r="W129" i="13"/>
  <c r="W128" i="13" s="1"/>
  <c r="V129" i="13"/>
  <c r="V128" i="13" s="1"/>
  <c r="U129" i="13"/>
  <c r="U128" i="13" s="1"/>
  <c r="T129" i="13"/>
  <c r="T128" i="13" s="1"/>
  <c r="S129" i="13"/>
  <c r="S128" i="13" s="1"/>
  <c r="R129" i="13"/>
  <c r="R128" i="13" s="1"/>
  <c r="Q129" i="13"/>
  <c r="Q128" i="13" s="1"/>
  <c r="P129" i="13"/>
  <c r="P128" i="13" s="1"/>
  <c r="O129" i="13"/>
  <c r="O128" i="13" s="1"/>
  <c r="N129" i="13"/>
  <c r="N128" i="13" s="1"/>
  <c r="M129" i="13"/>
  <c r="M128" i="13" s="1"/>
  <c r="L129" i="13"/>
  <c r="L128" i="13" s="1"/>
  <c r="K129" i="13"/>
  <c r="K128" i="13" s="1"/>
  <c r="J129" i="13"/>
  <c r="J128" i="13" s="1"/>
  <c r="I129" i="13"/>
  <c r="I128" i="13" s="1"/>
  <c r="H129" i="13"/>
  <c r="H128" i="13" s="1"/>
  <c r="G129" i="13"/>
  <c r="G128" i="13" s="1"/>
  <c r="BN127" i="13"/>
  <c r="BN126" i="13" s="1"/>
  <c r="BM127" i="13"/>
  <c r="BM126" i="13" s="1"/>
  <c r="BL127" i="13"/>
  <c r="BL126" i="13" s="1"/>
  <c r="BK127" i="13"/>
  <c r="BK126" i="13" s="1"/>
  <c r="BJ127" i="13"/>
  <c r="BJ126" i="13" s="1"/>
  <c r="BI127" i="13"/>
  <c r="BI126" i="13" s="1"/>
  <c r="BH127" i="13"/>
  <c r="BH126" i="13" s="1"/>
  <c r="BG127" i="13"/>
  <c r="BG126" i="13" s="1"/>
  <c r="BF127" i="13"/>
  <c r="BF126" i="13" s="1"/>
  <c r="BE127" i="13"/>
  <c r="BE126" i="13" s="1"/>
  <c r="BD127" i="13"/>
  <c r="BD126" i="13" s="1"/>
  <c r="BC127" i="13"/>
  <c r="BC126" i="13" s="1"/>
  <c r="BB127" i="13"/>
  <c r="BB126" i="13" s="1"/>
  <c r="BA127" i="13"/>
  <c r="BA126" i="13" s="1"/>
  <c r="AZ127" i="13"/>
  <c r="AZ126" i="13" s="1"/>
  <c r="AY127" i="13"/>
  <c r="AY126" i="13" s="1"/>
  <c r="AX127" i="13"/>
  <c r="AX126" i="13" s="1"/>
  <c r="AW127" i="13"/>
  <c r="AW126" i="13" s="1"/>
  <c r="AV127" i="13"/>
  <c r="AV126" i="13" s="1"/>
  <c r="AU127" i="13"/>
  <c r="AU126" i="13" s="1"/>
  <c r="AT127" i="13"/>
  <c r="AT126" i="13" s="1"/>
  <c r="AS127" i="13"/>
  <c r="AS126" i="13" s="1"/>
  <c r="AR127" i="13"/>
  <c r="AR126" i="13" s="1"/>
  <c r="AQ127" i="13"/>
  <c r="AQ126" i="13" s="1"/>
  <c r="AP127" i="13"/>
  <c r="AP126" i="13" s="1"/>
  <c r="AO127" i="13"/>
  <c r="AO126" i="13" s="1"/>
  <c r="AN127" i="13"/>
  <c r="AN126" i="13" s="1"/>
  <c r="AM127" i="13"/>
  <c r="AM126" i="13" s="1"/>
  <c r="AL127" i="13"/>
  <c r="AL126" i="13" s="1"/>
  <c r="AK127" i="13"/>
  <c r="AK126" i="13" s="1"/>
  <c r="AJ127" i="13"/>
  <c r="AJ126" i="13" s="1"/>
  <c r="AI127" i="13"/>
  <c r="AI126" i="13" s="1"/>
  <c r="AH127" i="13"/>
  <c r="AH126" i="13" s="1"/>
  <c r="AG127" i="13"/>
  <c r="AG126" i="13" s="1"/>
  <c r="AF127" i="13"/>
  <c r="AF126" i="13" s="1"/>
  <c r="AE127" i="13"/>
  <c r="AE126" i="13" s="1"/>
  <c r="AD127" i="13"/>
  <c r="AD126" i="13" s="1"/>
  <c r="AC127" i="13"/>
  <c r="AC126" i="13" s="1"/>
  <c r="AB127" i="13"/>
  <c r="AB126" i="13" s="1"/>
  <c r="AA127" i="13"/>
  <c r="AA126" i="13" s="1"/>
  <c r="Z127" i="13"/>
  <c r="Z126" i="13" s="1"/>
  <c r="Y127" i="13"/>
  <c r="Y126" i="13" s="1"/>
  <c r="X127" i="13"/>
  <c r="X126" i="13" s="1"/>
  <c r="W127" i="13"/>
  <c r="W126" i="13" s="1"/>
  <c r="V127" i="13"/>
  <c r="V126" i="13" s="1"/>
  <c r="U127" i="13"/>
  <c r="U126" i="13" s="1"/>
  <c r="T127" i="13"/>
  <c r="T126" i="13" s="1"/>
  <c r="S127" i="13"/>
  <c r="S126" i="13" s="1"/>
  <c r="R127" i="13"/>
  <c r="R126" i="13" s="1"/>
  <c r="Q127" i="13"/>
  <c r="Q126" i="13" s="1"/>
  <c r="P127" i="13"/>
  <c r="P126" i="13" s="1"/>
  <c r="O127" i="13"/>
  <c r="O126" i="13" s="1"/>
  <c r="N127" i="13"/>
  <c r="N126" i="13" s="1"/>
  <c r="M127" i="13"/>
  <c r="M126" i="13" s="1"/>
  <c r="L127" i="13"/>
  <c r="L126" i="13" s="1"/>
  <c r="K127" i="13"/>
  <c r="K126" i="13" s="1"/>
  <c r="J127" i="13"/>
  <c r="J126" i="13" s="1"/>
  <c r="I127" i="13"/>
  <c r="I126" i="13" s="1"/>
  <c r="H127" i="13"/>
  <c r="H126" i="13" s="1"/>
  <c r="G127" i="13"/>
  <c r="G126" i="13" s="1"/>
  <c r="BN124" i="13"/>
  <c r="BN123" i="13" s="1"/>
  <c r="BM124" i="13"/>
  <c r="BM123" i="13" s="1"/>
  <c r="BL124" i="13"/>
  <c r="BL123" i="13" s="1"/>
  <c r="BK124" i="13"/>
  <c r="BK123" i="13" s="1"/>
  <c r="BJ124" i="13"/>
  <c r="BJ123" i="13" s="1"/>
  <c r="BI124" i="13"/>
  <c r="BI123" i="13" s="1"/>
  <c r="BH124" i="13"/>
  <c r="BH123" i="13" s="1"/>
  <c r="BG124" i="13"/>
  <c r="BG123" i="13" s="1"/>
  <c r="BF124" i="13"/>
  <c r="BF123" i="13" s="1"/>
  <c r="BE124" i="13"/>
  <c r="BE123" i="13" s="1"/>
  <c r="BD124" i="13"/>
  <c r="BD123" i="13" s="1"/>
  <c r="BC124" i="13"/>
  <c r="BC123" i="13" s="1"/>
  <c r="BB124" i="13"/>
  <c r="BB123" i="13" s="1"/>
  <c r="BA124" i="13"/>
  <c r="BA123" i="13" s="1"/>
  <c r="AZ124" i="13"/>
  <c r="AZ123" i="13" s="1"/>
  <c r="AY124" i="13"/>
  <c r="AY123" i="13" s="1"/>
  <c r="AX124" i="13"/>
  <c r="AX123" i="13" s="1"/>
  <c r="AW124" i="13"/>
  <c r="AW123" i="13" s="1"/>
  <c r="AV124" i="13"/>
  <c r="AV123" i="13" s="1"/>
  <c r="AU124" i="13"/>
  <c r="AU123" i="13" s="1"/>
  <c r="AT124" i="13"/>
  <c r="AT123" i="13" s="1"/>
  <c r="AS124" i="13"/>
  <c r="AS123" i="13" s="1"/>
  <c r="AR124" i="13"/>
  <c r="AR123" i="13" s="1"/>
  <c r="AQ124" i="13"/>
  <c r="AQ123" i="13" s="1"/>
  <c r="AP124" i="13"/>
  <c r="AP123" i="13" s="1"/>
  <c r="AO124" i="13"/>
  <c r="AO123" i="13" s="1"/>
  <c r="AN124" i="13"/>
  <c r="AN123" i="13" s="1"/>
  <c r="AM124" i="13"/>
  <c r="AM123" i="13" s="1"/>
  <c r="AL124" i="13"/>
  <c r="AL123" i="13" s="1"/>
  <c r="AK124" i="13"/>
  <c r="AK123" i="13" s="1"/>
  <c r="AJ124" i="13"/>
  <c r="AJ123" i="13" s="1"/>
  <c r="AI124" i="13"/>
  <c r="AI123" i="13" s="1"/>
  <c r="AH124" i="13"/>
  <c r="AH123" i="13" s="1"/>
  <c r="AG124" i="13"/>
  <c r="AG123" i="13" s="1"/>
  <c r="AF124" i="13"/>
  <c r="AF123" i="13" s="1"/>
  <c r="AE124" i="13"/>
  <c r="AE123" i="13" s="1"/>
  <c r="AD124" i="13"/>
  <c r="AD123" i="13" s="1"/>
  <c r="AC124" i="13"/>
  <c r="AC123" i="13" s="1"/>
  <c r="AB124" i="13"/>
  <c r="AB123" i="13" s="1"/>
  <c r="AA124" i="13"/>
  <c r="AA123" i="13" s="1"/>
  <c r="Z124" i="13"/>
  <c r="Z123" i="13" s="1"/>
  <c r="Y124" i="13"/>
  <c r="Y123" i="13" s="1"/>
  <c r="X124" i="13"/>
  <c r="X123" i="13" s="1"/>
  <c r="W124" i="13"/>
  <c r="W123" i="13" s="1"/>
  <c r="V124" i="13"/>
  <c r="V123" i="13" s="1"/>
  <c r="U124" i="13"/>
  <c r="U123" i="13" s="1"/>
  <c r="T124" i="13"/>
  <c r="T123" i="13" s="1"/>
  <c r="S124" i="13"/>
  <c r="S123" i="13" s="1"/>
  <c r="R124" i="13"/>
  <c r="R123" i="13" s="1"/>
  <c r="Q124" i="13"/>
  <c r="Q123" i="13" s="1"/>
  <c r="P124" i="13"/>
  <c r="P123" i="13" s="1"/>
  <c r="O124" i="13"/>
  <c r="O123" i="13" s="1"/>
  <c r="N124" i="13"/>
  <c r="N123" i="13" s="1"/>
  <c r="M124" i="13"/>
  <c r="M123" i="13" s="1"/>
  <c r="L124" i="13"/>
  <c r="L123" i="13" s="1"/>
  <c r="K124" i="13"/>
  <c r="K123" i="13" s="1"/>
  <c r="J124" i="13"/>
  <c r="J123" i="13" s="1"/>
  <c r="I124" i="13"/>
  <c r="I123" i="13" s="1"/>
  <c r="H124" i="13"/>
  <c r="H123" i="13" s="1"/>
  <c r="G124" i="13"/>
  <c r="G123" i="13" s="1"/>
  <c r="BN122" i="13"/>
  <c r="BN121" i="13" s="1"/>
  <c r="BM122" i="13"/>
  <c r="BM121" i="13" s="1"/>
  <c r="BL122" i="13"/>
  <c r="BL121" i="13" s="1"/>
  <c r="BK122" i="13"/>
  <c r="BK121" i="13" s="1"/>
  <c r="BJ122" i="13"/>
  <c r="BJ121" i="13" s="1"/>
  <c r="BI122" i="13"/>
  <c r="BI121" i="13" s="1"/>
  <c r="BH122" i="13"/>
  <c r="BH121" i="13" s="1"/>
  <c r="BG122" i="13"/>
  <c r="BG121" i="13" s="1"/>
  <c r="BF122" i="13"/>
  <c r="BF121" i="13" s="1"/>
  <c r="BE122" i="13"/>
  <c r="BE121" i="13" s="1"/>
  <c r="BD122" i="13"/>
  <c r="BD121" i="13" s="1"/>
  <c r="BC122" i="13"/>
  <c r="BC121" i="13" s="1"/>
  <c r="BB122" i="13"/>
  <c r="BB121" i="13" s="1"/>
  <c r="BA122" i="13"/>
  <c r="BA121" i="13" s="1"/>
  <c r="AZ122" i="13"/>
  <c r="AZ121" i="13" s="1"/>
  <c r="AY122" i="13"/>
  <c r="AY121" i="13" s="1"/>
  <c r="AX122" i="13"/>
  <c r="AX121" i="13" s="1"/>
  <c r="AW122" i="13"/>
  <c r="AW121" i="13" s="1"/>
  <c r="AV122" i="13"/>
  <c r="AV121" i="13" s="1"/>
  <c r="AU122" i="13"/>
  <c r="AU121" i="13" s="1"/>
  <c r="AT122" i="13"/>
  <c r="AT121" i="13" s="1"/>
  <c r="AS122" i="13"/>
  <c r="AS121" i="13" s="1"/>
  <c r="AR122" i="13"/>
  <c r="AR121" i="13" s="1"/>
  <c r="AQ122" i="13"/>
  <c r="AQ121" i="13" s="1"/>
  <c r="AP122" i="13"/>
  <c r="AP121" i="13" s="1"/>
  <c r="AO122" i="13"/>
  <c r="AO121" i="13" s="1"/>
  <c r="AN122" i="13"/>
  <c r="AN121" i="13" s="1"/>
  <c r="AM122" i="13"/>
  <c r="AM121" i="13" s="1"/>
  <c r="AL122" i="13"/>
  <c r="AL121" i="13" s="1"/>
  <c r="AK122" i="13"/>
  <c r="AK121" i="13" s="1"/>
  <c r="AJ122" i="13"/>
  <c r="AJ121" i="13" s="1"/>
  <c r="AI122" i="13"/>
  <c r="AI121" i="13" s="1"/>
  <c r="AH122" i="13"/>
  <c r="AH121" i="13" s="1"/>
  <c r="AG122" i="13"/>
  <c r="AG121" i="13" s="1"/>
  <c r="AF122" i="13"/>
  <c r="AF121" i="13" s="1"/>
  <c r="AE122" i="13"/>
  <c r="AE121" i="13" s="1"/>
  <c r="AD122" i="13"/>
  <c r="AD121" i="13" s="1"/>
  <c r="AC122" i="13"/>
  <c r="AC121" i="13" s="1"/>
  <c r="AB122" i="13"/>
  <c r="AB121" i="13" s="1"/>
  <c r="AA122" i="13"/>
  <c r="AA121" i="13" s="1"/>
  <c r="Z122" i="13"/>
  <c r="Z121" i="13" s="1"/>
  <c r="Y122" i="13"/>
  <c r="Y121" i="13" s="1"/>
  <c r="X122" i="13"/>
  <c r="X121" i="13" s="1"/>
  <c r="W122" i="13"/>
  <c r="W121" i="13" s="1"/>
  <c r="V122" i="13"/>
  <c r="V121" i="13" s="1"/>
  <c r="U122" i="13"/>
  <c r="U121" i="13" s="1"/>
  <c r="T122" i="13"/>
  <c r="T121" i="13" s="1"/>
  <c r="S122" i="13"/>
  <c r="S121" i="13" s="1"/>
  <c r="R122" i="13"/>
  <c r="R121" i="13" s="1"/>
  <c r="Q122" i="13"/>
  <c r="Q121" i="13" s="1"/>
  <c r="P122" i="13"/>
  <c r="P121" i="13" s="1"/>
  <c r="O122" i="13"/>
  <c r="O121" i="13" s="1"/>
  <c r="N122" i="13"/>
  <c r="N121" i="13" s="1"/>
  <c r="M122" i="13"/>
  <c r="M121" i="13" s="1"/>
  <c r="L122" i="13"/>
  <c r="L121" i="13" s="1"/>
  <c r="K122" i="13"/>
  <c r="K121" i="13" s="1"/>
  <c r="J122" i="13"/>
  <c r="J121" i="13" s="1"/>
  <c r="I122" i="13"/>
  <c r="I121" i="13" s="1"/>
  <c r="H122" i="13"/>
  <c r="H121" i="13" s="1"/>
  <c r="G122" i="13"/>
  <c r="G121" i="13" s="1"/>
  <c r="BN120" i="13"/>
  <c r="BN119" i="13" s="1"/>
  <c r="BM120" i="13"/>
  <c r="BM119" i="13" s="1"/>
  <c r="BL120" i="13"/>
  <c r="BL119" i="13" s="1"/>
  <c r="BK120" i="13"/>
  <c r="BK119" i="13" s="1"/>
  <c r="BJ120" i="13"/>
  <c r="BJ119" i="13" s="1"/>
  <c r="BI120" i="13"/>
  <c r="BI119" i="13" s="1"/>
  <c r="BH120" i="13"/>
  <c r="BH119" i="13" s="1"/>
  <c r="BG120" i="13"/>
  <c r="BG119" i="13" s="1"/>
  <c r="BF120" i="13"/>
  <c r="BF119" i="13" s="1"/>
  <c r="BE120" i="13"/>
  <c r="BE119" i="13" s="1"/>
  <c r="BD120" i="13"/>
  <c r="BD119" i="13" s="1"/>
  <c r="BC120" i="13"/>
  <c r="BC119" i="13" s="1"/>
  <c r="BB120" i="13"/>
  <c r="BB119" i="13" s="1"/>
  <c r="BA120" i="13"/>
  <c r="BA119" i="13" s="1"/>
  <c r="AZ120" i="13"/>
  <c r="AZ119" i="13" s="1"/>
  <c r="AY120" i="13"/>
  <c r="AY119" i="13" s="1"/>
  <c r="AX120" i="13"/>
  <c r="AX119" i="13" s="1"/>
  <c r="AW120" i="13"/>
  <c r="AW119" i="13" s="1"/>
  <c r="AV120" i="13"/>
  <c r="AV119" i="13" s="1"/>
  <c r="AU120" i="13"/>
  <c r="AU119" i="13" s="1"/>
  <c r="AT120" i="13"/>
  <c r="AT119" i="13" s="1"/>
  <c r="AS120" i="13"/>
  <c r="AS119" i="13" s="1"/>
  <c r="AR120" i="13"/>
  <c r="AR119" i="13" s="1"/>
  <c r="AQ120" i="13"/>
  <c r="AQ119" i="13" s="1"/>
  <c r="AP120" i="13"/>
  <c r="AP119" i="13" s="1"/>
  <c r="AO120" i="13"/>
  <c r="AO119" i="13" s="1"/>
  <c r="AN120" i="13"/>
  <c r="AN119" i="13" s="1"/>
  <c r="AM120" i="13"/>
  <c r="AM119" i="13" s="1"/>
  <c r="AL120" i="13"/>
  <c r="AL119" i="13" s="1"/>
  <c r="AK120" i="13"/>
  <c r="AK119" i="13" s="1"/>
  <c r="AJ120" i="13"/>
  <c r="AJ119" i="13" s="1"/>
  <c r="AI120" i="13"/>
  <c r="AI119" i="13" s="1"/>
  <c r="AH120" i="13"/>
  <c r="AH119" i="13" s="1"/>
  <c r="AG120" i="13"/>
  <c r="AG119" i="13" s="1"/>
  <c r="AF120" i="13"/>
  <c r="AF119" i="13" s="1"/>
  <c r="AE120" i="13"/>
  <c r="AE119" i="13" s="1"/>
  <c r="AD120" i="13"/>
  <c r="AD119" i="13" s="1"/>
  <c r="AC120" i="13"/>
  <c r="AC119" i="13" s="1"/>
  <c r="AB120" i="13"/>
  <c r="AB119" i="13" s="1"/>
  <c r="AA120" i="13"/>
  <c r="AA119" i="13" s="1"/>
  <c r="Z120" i="13"/>
  <c r="Z119" i="13" s="1"/>
  <c r="Y120" i="13"/>
  <c r="Y119" i="13" s="1"/>
  <c r="X120" i="13"/>
  <c r="X119" i="13" s="1"/>
  <c r="W120" i="13"/>
  <c r="W119" i="13" s="1"/>
  <c r="V120" i="13"/>
  <c r="V119" i="13" s="1"/>
  <c r="U120" i="13"/>
  <c r="U119" i="13" s="1"/>
  <c r="T120" i="13"/>
  <c r="T119" i="13" s="1"/>
  <c r="S120" i="13"/>
  <c r="S119" i="13" s="1"/>
  <c r="R120" i="13"/>
  <c r="R119" i="13" s="1"/>
  <c r="Q120" i="13"/>
  <c r="Q119" i="13" s="1"/>
  <c r="P120" i="13"/>
  <c r="P119" i="13" s="1"/>
  <c r="O120" i="13"/>
  <c r="O119" i="13" s="1"/>
  <c r="N120" i="13"/>
  <c r="N119" i="13" s="1"/>
  <c r="M120" i="13"/>
  <c r="M119" i="13" s="1"/>
  <c r="L120" i="13"/>
  <c r="L119" i="13" s="1"/>
  <c r="K120" i="13"/>
  <c r="K119" i="13" s="1"/>
  <c r="J120" i="13"/>
  <c r="J119" i="13" s="1"/>
  <c r="I120" i="13"/>
  <c r="I119" i="13" s="1"/>
  <c r="H120" i="13"/>
  <c r="H119" i="13" s="1"/>
  <c r="G120" i="13"/>
  <c r="G119" i="13" s="1"/>
  <c r="BN118" i="13"/>
  <c r="BN117" i="13" s="1"/>
  <c r="BM118" i="13"/>
  <c r="BM117" i="13" s="1"/>
  <c r="BL118" i="13"/>
  <c r="BL117" i="13" s="1"/>
  <c r="BK118" i="13"/>
  <c r="BK117" i="13" s="1"/>
  <c r="BJ118" i="13"/>
  <c r="BJ117" i="13" s="1"/>
  <c r="BI118" i="13"/>
  <c r="BI117" i="13" s="1"/>
  <c r="BH118" i="13"/>
  <c r="BH117" i="13" s="1"/>
  <c r="BG118" i="13"/>
  <c r="BG117" i="13" s="1"/>
  <c r="BF118" i="13"/>
  <c r="BF117" i="13" s="1"/>
  <c r="BE118" i="13"/>
  <c r="BE117" i="13" s="1"/>
  <c r="BD118" i="13"/>
  <c r="BD117" i="13" s="1"/>
  <c r="BC118" i="13"/>
  <c r="BC117" i="13" s="1"/>
  <c r="BB118" i="13"/>
  <c r="BB117" i="13" s="1"/>
  <c r="BA118" i="13"/>
  <c r="BA117" i="13" s="1"/>
  <c r="AZ118" i="13"/>
  <c r="AZ117" i="13" s="1"/>
  <c r="AY118" i="13"/>
  <c r="AY117" i="13" s="1"/>
  <c r="AX118" i="13"/>
  <c r="AX117" i="13" s="1"/>
  <c r="AW118" i="13"/>
  <c r="AW117" i="13" s="1"/>
  <c r="AV118" i="13"/>
  <c r="AV117" i="13" s="1"/>
  <c r="AU118" i="13"/>
  <c r="AU117" i="13" s="1"/>
  <c r="AT118" i="13"/>
  <c r="AT117" i="13" s="1"/>
  <c r="AS118" i="13"/>
  <c r="AS117" i="13" s="1"/>
  <c r="AR118" i="13"/>
  <c r="AR117" i="13" s="1"/>
  <c r="AQ118" i="13"/>
  <c r="AQ117" i="13" s="1"/>
  <c r="AP118" i="13"/>
  <c r="AP117" i="13" s="1"/>
  <c r="AO118" i="13"/>
  <c r="AO117" i="13" s="1"/>
  <c r="AN118" i="13"/>
  <c r="AN117" i="13" s="1"/>
  <c r="AM118" i="13"/>
  <c r="AM117" i="13" s="1"/>
  <c r="AL118" i="13"/>
  <c r="AL117" i="13" s="1"/>
  <c r="AK118" i="13"/>
  <c r="AK117" i="13" s="1"/>
  <c r="AJ118" i="13"/>
  <c r="AJ117" i="13" s="1"/>
  <c r="AI118" i="13"/>
  <c r="AI117" i="13" s="1"/>
  <c r="AH118" i="13"/>
  <c r="AH117" i="13" s="1"/>
  <c r="AG118" i="13"/>
  <c r="AG117" i="13" s="1"/>
  <c r="AF118" i="13"/>
  <c r="AF117" i="13" s="1"/>
  <c r="AE118" i="13"/>
  <c r="AE117" i="13" s="1"/>
  <c r="AD118" i="13"/>
  <c r="AD117" i="13" s="1"/>
  <c r="AC118" i="13"/>
  <c r="AC117" i="13" s="1"/>
  <c r="AB118" i="13"/>
  <c r="AB117" i="13" s="1"/>
  <c r="AA118" i="13"/>
  <c r="AA117" i="13" s="1"/>
  <c r="Z118" i="13"/>
  <c r="Z117" i="13" s="1"/>
  <c r="Y118" i="13"/>
  <c r="Y117" i="13" s="1"/>
  <c r="X118" i="13"/>
  <c r="X117" i="13" s="1"/>
  <c r="W118" i="13"/>
  <c r="W117" i="13" s="1"/>
  <c r="V118" i="13"/>
  <c r="V117" i="13" s="1"/>
  <c r="U118" i="13"/>
  <c r="U117" i="13" s="1"/>
  <c r="T118" i="13"/>
  <c r="T117" i="13" s="1"/>
  <c r="S118" i="13"/>
  <c r="S117" i="13" s="1"/>
  <c r="R118" i="13"/>
  <c r="R117" i="13" s="1"/>
  <c r="Q118" i="13"/>
  <c r="Q117" i="13" s="1"/>
  <c r="P118" i="13"/>
  <c r="P117" i="13" s="1"/>
  <c r="O118" i="13"/>
  <c r="O117" i="13" s="1"/>
  <c r="N118" i="13"/>
  <c r="N117" i="13" s="1"/>
  <c r="M118" i="13"/>
  <c r="M117" i="13" s="1"/>
  <c r="L118" i="13"/>
  <c r="L117" i="13" s="1"/>
  <c r="K118" i="13"/>
  <c r="K117" i="13" s="1"/>
  <c r="J118" i="13"/>
  <c r="J117" i="13" s="1"/>
  <c r="I118" i="13"/>
  <c r="I117" i="13" s="1"/>
  <c r="H118" i="13"/>
  <c r="H117" i="13" s="1"/>
  <c r="G118" i="13"/>
  <c r="G117" i="13" s="1"/>
  <c r="BN116" i="13"/>
  <c r="BN115" i="13" s="1"/>
  <c r="BM116" i="13"/>
  <c r="BM115" i="13" s="1"/>
  <c r="BL116" i="13"/>
  <c r="BL115" i="13" s="1"/>
  <c r="BK116" i="13"/>
  <c r="BK115" i="13" s="1"/>
  <c r="BJ116" i="13"/>
  <c r="BJ115" i="13" s="1"/>
  <c r="BI116" i="13"/>
  <c r="BI115" i="13" s="1"/>
  <c r="BH116" i="13"/>
  <c r="BH115" i="13" s="1"/>
  <c r="BG116" i="13"/>
  <c r="BG115" i="13" s="1"/>
  <c r="BF116" i="13"/>
  <c r="BF115" i="13" s="1"/>
  <c r="BE116" i="13"/>
  <c r="BE115" i="13" s="1"/>
  <c r="BD116" i="13"/>
  <c r="BD115" i="13" s="1"/>
  <c r="BC116" i="13"/>
  <c r="BC115" i="13" s="1"/>
  <c r="BB116" i="13"/>
  <c r="BB115" i="13" s="1"/>
  <c r="BA116" i="13"/>
  <c r="BA115" i="13" s="1"/>
  <c r="AZ116" i="13"/>
  <c r="AZ115" i="13" s="1"/>
  <c r="AY116" i="13"/>
  <c r="AY115" i="13" s="1"/>
  <c r="AX116" i="13"/>
  <c r="AX115" i="13" s="1"/>
  <c r="AW116" i="13"/>
  <c r="AW115" i="13" s="1"/>
  <c r="AV116" i="13"/>
  <c r="AV115" i="13" s="1"/>
  <c r="AU116" i="13"/>
  <c r="AU115" i="13" s="1"/>
  <c r="AT116" i="13"/>
  <c r="AT115" i="13" s="1"/>
  <c r="AS116" i="13"/>
  <c r="AS115" i="13" s="1"/>
  <c r="AR116" i="13"/>
  <c r="AR115" i="13" s="1"/>
  <c r="AQ116" i="13"/>
  <c r="AQ115" i="13" s="1"/>
  <c r="AP116" i="13"/>
  <c r="AP115" i="13" s="1"/>
  <c r="AO116" i="13"/>
  <c r="AO115" i="13" s="1"/>
  <c r="AN116" i="13"/>
  <c r="AN115" i="13" s="1"/>
  <c r="AM116" i="13"/>
  <c r="AM115" i="13" s="1"/>
  <c r="AL116" i="13"/>
  <c r="AL115" i="13" s="1"/>
  <c r="AK116" i="13"/>
  <c r="AK115" i="13" s="1"/>
  <c r="AJ116" i="13"/>
  <c r="AJ115" i="13" s="1"/>
  <c r="AI116" i="13"/>
  <c r="AI115" i="13" s="1"/>
  <c r="AH116" i="13"/>
  <c r="AH115" i="13" s="1"/>
  <c r="AG116" i="13"/>
  <c r="AG115" i="13" s="1"/>
  <c r="AF116" i="13"/>
  <c r="AF115" i="13" s="1"/>
  <c r="AE116" i="13"/>
  <c r="AE115" i="13" s="1"/>
  <c r="AD116" i="13"/>
  <c r="AD115" i="13" s="1"/>
  <c r="AC116" i="13"/>
  <c r="AC115" i="13" s="1"/>
  <c r="AB116" i="13"/>
  <c r="AB115" i="13" s="1"/>
  <c r="AA116" i="13"/>
  <c r="AA115" i="13" s="1"/>
  <c r="Z116" i="13"/>
  <c r="Z115" i="13" s="1"/>
  <c r="Y116" i="13"/>
  <c r="Y115" i="13" s="1"/>
  <c r="X116" i="13"/>
  <c r="X115" i="13" s="1"/>
  <c r="W116" i="13"/>
  <c r="W115" i="13" s="1"/>
  <c r="V116" i="13"/>
  <c r="V115" i="13" s="1"/>
  <c r="U116" i="13"/>
  <c r="U115" i="13" s="1"/>
  <c r="T116" i="13"/>
  <c r="T115" i="13" s="1"/>
  <c r="S116" i="13"/>
  <c r="S115" i="13" s="1"/>
  <c r="R116" i="13"/>
  <c r="R115" i="13" s="1"/>
  <c r="Q116" i="13"/>
  <c r="Q115" i="13" s="1"/>
  <c r="P116" i="13"/>
  <c r="P115" i="13" s="1"/>
  <c r="O116" i="13"/>
  <c r="O115" i="13" s="1"/>
  <c r="N116" i="13"/>
  <c r="N115" i="13" s="1"/>
  <c r="M116" i="13"/>
  <c r="M115" i="13" s="1"/>
  <c r="L116" i="13"/>
  <c r="L115" i="13" s="1"/>
  <c r="K116" i="13"/>
  <c r="K115" i="13" s="1"/>
  <c r="J116" i="13"/>
  <c r="J115" i="13" s="1"/>
  <c r="I116" i="13"/>
  <c r="I115" i="13" s="1"/>
  <c r="H116" i="13"/>
  <c r="H115" i="13" s="1"/>
  <c r="G116" i="13"/>
  <c r="G115" i="13" s="1"/>
  <c r="BN114" i="13"/>
  <c r="BN113" i="13" s="1"/>
  <c r="BM114" i="13"/>
  <c r="BM113" i="13" s="1"/>
  <c r="BL114" i="13"/>
  <c r="BL113" i="13" s="1"/>
  <c r="BK114" i="13"/>
  <c r="BK113" i="13" s="1"/>
  <c r="BJ114" i="13"/>
  <c r="BJ113" i="13" s="1"/>
  <c r="BI114" i="13"/>
  <c r="BI113" i="13" s="1"/>
  <c r="BH114" i="13"/>
  <c r="BH113" i="13" s="1"/>
  <c r="BG114" i="13"/>
  <c r="BG113" i="13" s="1"/>
  <c r="BF114" i="13"/>
  <c r="BF113" i="13" s="1"/>
  <c r="BE114" i="13"/>
  <c r="BE113" i="13" s="1"/>
  <c r="BD114" i="13"/>
  <c r="BD113" i="13" s="1"/>
  <c r="BC114" i="13"/>
  <c r="BC113" i="13" s="1"/>
  <c r="BB114" i="13"/>
  <c r="BB113" i="13" s="1"/>
  <c r="BA114" i="13"/>
  <c r="BA113" i="13" s="1"/>
  <c r="AZ114" i="13"/>
  <c r="AZ113" i="13" s="1"/>
  <c r="AY114" i="13"/>
  <c r="AY113" i="13" s="1"/>
  <c r="AX114" i="13"/>
  <c r="AX113" i="13" s="1"/>
  <c r="AW114" i="13"/>
  <c r="AW113" i="13" s="1"/>
  <c r="AV114" i="13"/>
  <c r="AV113" i="13" s="1"/>
  <c r="AU114" i="13"/>
  <c r="AU113" i="13" s="1"/>
  <c r="AT114" i="13"/>
  <c r="AT113" i="13" s="1"/>
  <c r="AS114" i="13"/>
  <c r="AS113" i="13" s="1"/>
  <c r="AR114" i="13"/>
  <c r="AR113" i="13" s="1"/>
  <c r="AQ114" i="13"/>
  <c r="AQ113" i="13" s="1"/>
  <c r="AP114" i="13"/>
  <c r="AP113" i="13" s="1"/>
  <c r="AO114" i="13"/>
  <c r="AO113" i="13" s="1"/>
  <c r="AN114" i="13"/>
  <c r="AN113" i="13" s="1"/>
  <c r="AM114" i="13"/>
  <c r="AM113" i="13" s="1"/>
  <c r="AL114" i="13"/>
  <c r="AL113" i="13" s="1"/>
  <c r="AK114" i="13"/>
  <c r="AK113" i="13" s="1"/>
  <c r="AJ114" i="13"/>
  <c r="AJ113" i="13" s="1"/>
  <c r="AI114" i="13"/>
  <c r="AI113" i="13" s="1"/>
  <c r="AH114" i="13"/>
  <c r="AH113" i="13" s="1"/>
  <c r="AG114" i="13"/>
  <c r="AG113" i="13" s="1"/>
  <c r="AF114" i="13"/>
  <c r="AF113" i="13" s="1"/>
  <c r="AE114" i="13"/>
  <c r="AE113" i="13" s="1"/>
  <c r="AD114" i="13"/>
  <c r="AD113" i="13" s="1"/>
  <c r="AC114" i="13"/>
  <c r="AC113" i="13" s="1"/>
  <c r="AB114" i="13"/>
  <c r="AB113" i="13" s="1"/>
  <c r="AA114" i="13"/>
  <c r="AA113" i="13" s="1"/>
  <c r="Z114" i="13"/>
  <c r="Z113" i="13" s="1"/>
  <c r="Y114" i="13"/>
  <c r="Y113" i="13" s="1"/>
  <c r="X114" i="13"/>
  <c r="X113" i="13" s="1"/>
  <c r="W114" i="13"/>
  <c r="W113" i="13" s="1"/>
  <c r="V114" i="13"/>
  <c r="V113" i="13" s="1"/>
  <c r="U114" i="13"/>
  <c r="U113" i="13" s="1"/>
  <c r="T114" i="13"/>
  <c r="T113" i="13" s="1"/>
  <c r="S114" i="13"/>
  <c r="S113" i="13" s="1"/>
  <c r="R114" i="13"/>
  <c r="R113" i="13" s="1"/>
  <c r="Q114" i="13"/>
  <c r="Q113" i="13" s="1"/>
  <c r="P114" i="13"/>
  <c r="P113" i="13" s="1"/>
  <c r="O114" i="13"/>
  <c r="O113" i="13" s="1"/>
  <c r="N114" i="13"/>
  <c r="N113" i="13" s="1"/>
  <c r="M114" i="13"/>
  <c r="M113" i="13" s="1"/>
  <c r="L114" i="13"/>
  <c r="L113" i="13" s="1"/>
  <c r="K114" i="13"/>
  <c r="K113" i="13" s="1"/>
  <c r="J114" i="13"/>
  <c r="J113" i="13" s="1"/>
  <c r="I114" i="13"/>
  <c r="I113" i="13" s="1"/>
  <c r="H114" i="13"/>
  <c r="H113" i="13" s="1"/>
  <c r="G114" i="13"/>
  <c r="G113" i="13" s="1"/>
  <c r="BN112" i="13"/>
  <c r="BN111" i="13" s="1"/>
  <c r="BM112" i="13"/>
  <c r="BM111" i="13" s="1"/>
  <c r="BL112" i="13"/>
  <c r="BL111" i="13" s="1"/>
  <c r="BK112" i="13"/>
  <c r="BK111" i="13" s="1"/>
  <c r="BJ112" i="13"/>
  <c r="BJ111" i="13" s="1"/>
  <c r="BI112" i="13"/>
  <c r="BI111" i="13" s="1"/>
  <c r="BH112" i="13"/>
  <c r="BH111" i="13" s="1"/>
  <c r="BG112" i="13"/>
  <c r="BG111" i="13" s="1"/>
  <c r="BF112" i="13"/>
  <c r="BF111" i="13" s="1"/>
  <c r="BE112" i="13"/>
  <c r="BE111" i="13" s="1"/>
  <c r="BD112" i="13"/>
  <c r="BD111" i="13" s="1"/>
  <c r="BC112" i="13"/>
  <c r="BC111" i="13" s="1"/>
  <c r="BB112" i="13"/>
  <c r="BB111" i="13" s="1"/>
  <c r="BA112" i="13"/>
  <c r="BA111" i="13" s="1"/>
  <c r="AZ112" i="13"/>
  <c r="AZ111" i="13" s="1"/>
  <c r="AY112" i="13"/>
  <c r="AY111" i="13" s="1"/>
  <c r="AX112" i="13"/>
  <c r="AX111" i="13" s="1"/>
  <c r="AW112" i="13"/>
  <c r="AW111" i="13" s="1"/>
  <c r="AV112" i="13"/>
  <c r="AV111" i="13" s="1"/>
  <c r="AU112" i="13"/>
  <c r="AU111" i="13" s="1"/>
  <c r="AT112" i="13"/>
  <c r="AT111" i="13" s="1"/>
  <c r="AS112" i="13"/>
  <c r="AS111" i="13" s="1"/>
  <c r="AR112" i="13"/>
  <c r="AR111" i="13" s="1"/>
  <c r="AQ112" i="13"/>
  <c r="AQ111" i="13" s="1"/>
  <c r="AP112" i="13"/>
  <c r="AP111" i="13" s="1"/>
  <c r="AO112" i="13"/>
  <c r="AO111" i="13" s="1"/>
  <c r="AN112" i="13"/>
  <c r="AN111" i="13" s="1"/>
  <c r="AM112" i="13"/>
  <c r="AM111" i="13" s="1"/>
  <c r="AL112" i="13"/>
  <c r="AL111" i="13" s="1"/>
  <c r="AK112" i="13"/>
  <c r="AK111" i="13" s="1"/>
  <c r="AJ112" i="13"/>
  <c r="AJ111" i="13" s="1"/>
  <c r="AI112" i="13"/>
  <c r="AI111" i="13" s="1"/>
  <c r="AH112" i="13"/>
  <c r="AH111" i="13" s="1"/>
  <c r="AG112" i="13"/>
  <c r="AG111" i="13" s="1"/>
  <c r="AF112" i="13"/>
  <c r="AF111" i="13" s="1"/>
  <c r="AE112" i="13"/>
  <c r="AE111" i="13" s="1"/>
  <c r="AD112" i="13"/>
  <c r="AD111" i="13" s="1"/>
  <c r="AC112" i="13"/>
  <c r="AC111" i="13" s="1"/>
  <c r="AB112" i="13"/>
  <c r="AB111" i="13" s="1"/>
  <c r="AA112" i="13"/>
  <c r="AA111" i="13" s="1"/>
  <c r="Z112" i="13"/>
  <c r="Z111" i="13" s="1"/>
  <c r="Y112" i="13"/>
  <c r="Y111" i="13" s="1"/>
  <c r="X112" i="13"/>
  <c r="X111" i="13" s="1"/>
  <c r="W112" i="13"/>
  <c r="W111" i="13" s="1"/>
  <c r="V112" i="13"/>
  <c r="V111" i="13" s="1"/>
  <c r="U112" i="13"/>
  <c r="U111" i="13" s="1"/>
  <c r="T112" i="13"/>
  <c r="T111" i="13" s="1"/>
  <c r="S112" i="13"/>
  <c r="S111" i="13" s="1"/>
  <c r="R112" i="13"/>
  <c r="R111" i="13" s="1"/>
  <c r="Q112" i="13"/>
  <c r="Q111" i="13" s="1"/>
  <c r="P112" i="13"/>
  <c r="P111" i="13" s="1"/>
  <c r="O112" i="13"/>
  <c r="O111" i="13" s="1"/>
  <c r="N112" i="13"/>
  <c r="N111" i="13" s="1"/>
  <c r="M112" i="13"/>
  <c r="M111" i="13" s="1"/>
  <c r="L112" i="13"/>
  <c r="L111" i="13" s="1"/>
  <c r="K112" i="13"/>
  <c r="K111" i="13" s="1"/>
  <c r="J112" i="13"/>
  <c r="J111" i="13" s="1"/>
  <c r="I112" i="13"/>
  <c r="I111" i="13" s="1"/>
  <c r="H112" i="13"/>
  <c r="H111" i="13" s="1"/>
  <c r="G112" i="13"/>
  <c r="G111" i="13" s="1"/>
  <c r="BN110" i="13"/>
  <c r="BN109" i="13" s="1"/>
  <c r="BM110" i="13"/>
  <c r="BM109" i="13" s="1"/>
  <c r="BL110" i="13"/>
  <c r="BL109" i="13" s="1"/>
  <c r="BK110" i="13"/>
  <c r="BK109" i="13" s="1"/>
  <c r="BJ110" i="13"/>
  <c r="BJ109" i="13" s="1"/>
  <c r="BI110" i="13"/>
  <c r="BI109" i="13" s="1"/>
  <c r="BH110" i="13"/>
  <c r="BH109" i="13" s="1"/>
  <c r="BG110" i="13"/>
  <c r="BG109" i="13" s="1"/>
  <c r="BF110" i="13"/>
  <c r="BF109" i="13" s="1"/>
  <c r="BE110" i="13"/>
  <c r="BE109" i="13" s="1"/>
  <c r="BD110" i="13"/>
  <c r="BD109" i="13" s="1"/>
  <c r="BC110" i="13"/>
  <c r="BC109" i="13" s="1"/>
  <c r="BB110" i="13"/>
  <c r="BB109" i="13" s="1"/>
  <c r="BA110" i="13"/>
  <c r="BA109" i="13" s="1"/>
  <c r="AZ110" i="13"/>
  <c r="AZ109" i="13" s="1"/>
  <c r="AY110" i="13"/>
  <c r="AY109" i="13" s="1"/>
  <c r="AX110" i="13"/>
  <c r="AX109" i="13" s="1"/>
  <c r="AW110" i="13"/>
  <c r="AW109" i="13" s="1"/>
  <c r="AV110" i="13"/>
  <c r="AV109" i="13" s="1"/>
  <c r="AU110" i="13"/>
  <c r="AU109" i="13" s="1"/>
  <c r="AT110" i="13"/>
  <c r="AT109" i="13" s="1"/>
  <c r="AS110" i="13"/>
  <c r="AS109" i="13" s="1"/>
  <c r="AR110" i="13"/>
  <c r="AR109" i="13" s="1"/>
  <c r="AQ110" i="13"/>
  <c r="AQ109" i="13" s="1"/>
  <c r="AP110" i="13"/>
  <c r="AP109" i="13" s="1"/>
  <c r="AO110" i="13"/>
  <c r="AO109" i="13" s="1"/>
  <c r="AN110" i="13"/>
  <c r="AN109" i="13" s="1"/>
  <c r="AM110" i="13"/>
  <c r="AM109" i="13" s="1"/>
  <c r="AL110" i="13"/>
  <c r="AL109" i="13" s="1"/>
  <c r="AK110" i="13"/>
  <c r="AK109" i="13" s="1"/>
  <c r="AJ110" i="13"/>
  <c r="AJ109" i="13" s="1"/>
  <c r="AI110" i="13"/>
  <c r="AI109" i="13" s="1"/>
  <c r="AH110" i="13"/>
  <c r="AH109" i="13" s="1"/>
  <c r="AG110" i="13"/>
  <c r="AG109" i="13" s="1"/>
  <c r="AF110" i="13"/>
  <c r="AF109" i="13" s="1"/>
  <c r="AE110" i="13"/>
  <c r="AE109" i="13" s="1"/>
  <c r="AD110" i="13"/>
  <c r="AD109" i="13" s="1"/>
  <c r="AC110" i="13"/>
  <c r="AC109" i="13" s="1"/>
  <c r="AB110" i="13"/>
  <c r="AB109" i="13" s="1"/>
  <c r="AA110" i="13"/>
  <c r="AA109" i="13" s="1"/>
  <c r="Z110" i="13"/>
  <c r="Z109" i="13" s="1"/>
  <c r="Y110" i="13"/>
  <c r="Y109" i="13" s="1"/>
  <c r="X110" i="13"/>
  <c r="X109" i="13" s="1"/>
  <c r="W110" i="13"/>
  <c r="W109" i="13" s="1"/>
  <c r="V110" i="13"/>
  <c r="V109" i="13" s="1"/>
  <c r="U110" i="13"/>
  <c r="U109" i="13" s="1"/>
  <c r="T110" i="13"/>
  <c r="T109" i="13" s="1"/>
  <c r="S110" i="13"/>
  <c r="S109" i="13" s="1"/>
  <c r="R110" i="13"/>
  <c r="R109" i="13" s="1"/>
  <c r="Q110" i="13"/>
  <c r="Q109" i="13" s="1"/>
  <c r="P110" i="13"/>
  <c r="P109" i="13" s="1"/>
  <c r="O110" i="13"/>
  <c r="O109" i="13" s="1"/>
  <c r="N110" i="13"/>
  <c r="N109" i="13" s="1"/>
  <c r="M110" i="13"/>
  <c r="M109" i="13" s="1"/>
  <c r="L110" i="13"/>
  <c r="L109" i="13" s="1"/>
  <c r="K110" i="13"/>
  <c r="K109" i="13" s="1"/>
  <c r="J110" i="13"/>
  <c r="J109" i="13" s="1"/>
  <c r="I110" i="13"/>
  <c r="I109" i="13" s="1"/>
  <c r="H110" i="13"/>
  <c r="H109" i="13" s="1"/>
  <c r="G110" i="13"/>
  <c r="G109" i="13" s="1"/>
  <c r="BN108" i="13"/>
  <c r="BN107" i="13" s="1"/>
  <c r="BM108" i="13"/>
  <c r="BM107" i="13" s="1"/>
  <c r="BL108" i="13"/>
  <c r="BL107" i="13" s="1"/>
  <c r="BK108" i="13"/>
  <c r="BK107" i="13" s="1"/>
  <c r="BJ108" i="13"/>
  <c r="BJ107" i="13" s="1"/>
  <c r="BI108" i="13"/>
  <c r="BI107" i="13" s="1"/>
  <c r="BH108" i="13"/>
  <c r="BH107" i="13" s="1"/>
  <c r="BG108" i="13"/>
  <c r="BG107" i="13" s="1"/>
  <c r="BF108" i="13"/>
  <c r="BF107" i="13" s="1"/>
  <c r="BE108" i="13"/>
  <c r="BE107" i="13" s="1"/>
  <c r="BD108" i="13"/>
  <c r="BD107" i="13" s="1"/>
  <c r="BC108" i="13"/>
  <c r="BC107" i="13" s="1"/>
  <c r="BB108" i="13"/>
  <c r="BB107" i="13" s="1"/>
  <c r="BA108" i="13"/>
  <c r="BA107" i="13" s="1"/>
  <c r="AZ108" i="13"/>
  <c r="AZ107" i="13" s="1"/>
  <c r="AY108" i="13"/>
  <c r="AY107" i="13" s="1"/>
  <c r="AX108" i="13"/>
  <c r="AX107" i="13" s="1"/>
  <c r="AW108" i="13"/>
  <c r="AW107" i="13" s="1"/>
  <c r="AV108" i="13"/>
  <c r="AV107" i="13" s="1"/>
  <c r="AU108" i="13"/>
  <c r="AU107" i="13" s="1"/>
  <c r="AT108" i="13"/>
  <c r="AT107" i="13" s="1"/>
  <c r="AS108" i="13"/>
  <c r="AS107" i="13" s="1"/>
  <c r="AR108" i="13"/>
  <c r="AR107" i="13" s="1"/>
  <c r="AQ108" i="13"/>
  <c r="AQ107" i="13" s="1"/>
  <c r="AP108" i="13"/>
  <c r="AP107" i="13" s="1"/>
  <c r="AO108" i="13"/>
  <c r="AO107" i="13" s="1"/>
  <c r="AN108" i="13"/>
  <c r="AN107" i="13" s="1"/>
  <c r="AM108" i="13"/>
  <c r="AM107" i="13" s="1"/>
  <c r="AL108" i="13"/>
  <c r="AL107" i="13" s="1"/>
  <c r="AK108" i="13"/>
  <c r="AK107" i="13" s="1"/>
  <c r="AJ108" i="13"/>
  <c r="AJ107" i="13" s="1"/>
  <c r="AI108" i="13"/>
  <c r="AI107" i="13" s="1"/>
  <c r="AH108" i="13"/>
  <c r="AH107" i="13" s="1"/>
  <c r="AG108" i="13"/>
  <c r="AG107" i="13" s="1"/>
  <c r="AF108" i="13"/>
  <c r="AF107" i="13" s="1"/>
  <c r="AE108" i="13"/>
  <c r="AE107" i="13" s="1"/>
  <c r="AD108" i="13"/>
  <c r="AD107" i="13" s="1"/>
  <c r="AC108" i="13"/>
  <c r="AC107" i="13" s="1"/>
  <c r="AB108" i="13"/>
  <c r="AB107" i="13" s="1"/>
  <c r="AA108" i="13"/>
  <c r="AA107" i="13" s="1"/>
  <c r="Z108" i="13"/>
  <c r="Z107" i="13" s="1"/>
  <c r="Y108" i="13"/>
  <c r="Y107" i="13" s="1"/>
  <c r="X108" i="13"/>
  <c r="X107" i="13" s="1"/>
  <c r="W108" i="13"/>
  <c r="W107" i="13" s="1"/>
  <c r="V108" i="13"/>
  <c r="V107" i="13" s="1"/>
  <c r="U108" i="13"/>
  <c r="U107" i="13" s="1"/>
  <c r="T108" i="13"/>
  <c r="T107" i="13" s="1"/>
  <c r="S108" i="13"/>
  <c r="S107" i="13" s="1"/>
  <c r="R108" i="13"/>
  <c r="R107" i="13" s="1"/>
  <c r="Q108" i="13"/>
  <c r="Q107" i="13" s="1"/>
  <c r="P108" i="13"/>
  <c r="P107" i="13" s="1"/>
  <c r="O108" i="13"/>
  <c r="O107" i="13" s="1"/>
  <c r="N108" i="13"/>
  <c r="N107" i="13" s="1"/>
  <c r="M108" i="13"/>
  <c r="M107" i="13" s="1"/>
  <c r="L108" i="13"/>
  <c r="L107" i="13" s="1"/>
  <c r="K108" i="13"/>
  <c r="K107" i="13" s="1"/>
  <c r="J108" i="13"/>
  <c r="J107" i="13" s="1"/>
  <c r="I108" i="13"/>
  <c r="I107" i="13" s="1"/>
  <c r="H108" i="13"/>
  <c r="H107" i="13" s="1"/>
  <c r="G108" i="13"/>
  <c r="G107" i="13" s="1"/>
  <c r="BN106" i="13"/>
  <c r="BN105" i="13" s="1"/>
  <c r="BM106" i="13"/>
  <c r="BM105" i="13" s="1"/>
  <c r="BL106" i="13"/>
  <c r="BL105" i="13" s="1"/>
  <c r="BK106" i="13"/>
  <c r="BK105" i="13" s="1"/>
  <c r="BJ106" i="13"/>
  <c r="BJ105" i="13" s="1"/>
  <c r="BI106" i="13"/>
  <c r="BI105" i="13" s="1"/>
  <c r="BH106" i="13"/>
  <c r="BH105" i="13" s="1"/>
  <c r="BG106" i="13"/>
  <c r="BG105" i="13" s="1"/>
  <c r="BF106" i="13"/>
  <c r="BF105" i="13" s="1"/>
  <c r="BE106" i="13"/>
  <c r="BE105" i="13" s="1"/>
  <c r="BD106" i="13"/>
  <c r="BD105" i="13" s="1"/>
  <c r="BC106" i="13"/>
  <c r="BC105" i="13" s="1"/>
  <c r="BB106" i="13"/>
  <c r="BB105" i="13" s="1"/>
  <c r="BA106" i="13"/>
  <c r="BA105" i="13" s="1"/>
  <c r="AZ106" i="13"/>
  <c r="AZ105" i="13" s="1"/>
  <c r="AY106" i="13"/>
  <c r="AY105" i="13" s="1"/>
  <c r="AX106" i="13"/>
  <c r="AX105" i="13" s="1"/>
  <c r="AW106" i="13"/>
  <c r="AW105" i="13" s="1"/>
  <c r="AV106" i="13"/>
  <c r="AV105" i="13" s="1"/>
  <c r="AU106" i="13"/>
  <c r="AU105" i="13" s="1"/>
  <c r="AT106" i="13"/>
  <c r="AT105" i="13" s="1"/>
  <c r="AS106" i="13"/>
  <c r="AS105" i="13" s="1"/>
  <c r="AR106" i="13"/>
  <c r="AR105" i="13" s="1"/>
  <c r="AQ106" i="13"/>
  <c r="AQ105" i="13" s="1"/>
  <c r="AP106" i="13"/>
  <c r="AP105" i="13" s="1"/>
  <c r="AO106" i="13"/>
  <c r="AO105" i="13" s="1"/>
  <c r="AN106" i="13"/>
  <c r="AN105" i="13" s="1"/>
  <c r="AM106" i="13"/>
  <c r="AM105" i="13" s="1"/>
  <c r="AL106" i="13"/>
  <c r="AL105" i="13" s="1"/>
  <c r="AK106" i="13"/>
  <c r="AK105" i="13" s="1"/>
  <c r="AJ106" i="13"/>
  <c r="AJ105" i="13" s="1"/>
  <c r="AI106" i="13"/>
  <c r="AI105" i="13" s="1"/>
  <c r="AH106" i="13"/>
  <c r="AH105" i="13" s="1"/>
  <c r="AG106" i="13"/>
  <c r="AG105" i="13" s="1"/>
  <c r="AF106" i="13"/>
  <c r="AF105" i="13" s="1"/>
  <c r="AE106" i="13"/>
  <c r="AE105" i="13" s="1"/>
  <c r="AD106" i="13"/>
  <c r="AD105" i="13" s="1"/>
  <c r="AC106" i="13"/>
  <c r="AC105" i="13" s="1"/>
  <c r="AB106" i="13"/>
  <c r="AB105" i="13" s="1"/>
  <c r="AA106" i="13"/>
  <c r="AA105" i="13" s="1"/>
  <c r="Z106" i="13"/>
  <c r="Z105" i="13" s="1"/>
  <c r="Y106" i="13"/>
  <c r="Y105" i="13" s="1"/>
  <c r="X106" i="13"/>
  <c r="X105" i="13" s="1"/>
  <c r="W106" i="13"/>
  <c r="W105" i="13" s="1"/>
  <c r="V106" i="13"/>
  <c r="V105" i="13" s="1"/>
  <c r="U106" i="13"/>
  <c r="U105" i="13" s="1"/>
  <c r="T106" i="13"/>
  <c r="T105" i="13" s="1"/>
  <c r="S106" i="13"/>
  <c r="S105" i="13" s="1"/>
  <c r="R106" i="13"/>
  <c r="R105" i="13" s="1"/>
  <c r="Q106" i="13"/>
  <c r="Q105" i="13" s="1"/>
  <c r="P106" i="13"/>
  <c r="P105" i="13" s="1"/>
  <c r="O106" i="13"/>
  <c r="O105" i="13" s="1"/>
  <c r="N106" i="13"/>
  <c r="N105" i="13" s="1"/>
  <c r="M106" i="13"/>
  <c r="M105" i="13" s="1"/>
  <c r="L106" i="13"/>
  <c r="L105" i="13" s="1"/>
  <c r="K106" i="13"/>
  <c r="K105" i="13" s="1"/>
  <c r="J106" i="13"/>
  <c r="J105" i="13" s="1"/>
  <c r="I106" i="13"/>
  <c r="I105" i="13" s="1"/>
  <c r="H106" i="13"/>
  <c r="H105" i="13" s="1"/>
  <c r="G106" i="13"/>
  <c r="G105" i="13" s="1"/>
  <c r="BN104" i="13"/>
  <c r="BN103" i="13" s="1"/>
  <c r="BM104" i="13"/>
  <c r="BM103" i="13" s="1"/>
  <c r="BL104" i="13"/>
  <c r="BL103" i="13" s="1"/>
  <c r="BK104" i="13"/>
  <c r="BK103" i="13" s="1"/>
  <c r="BJ104" i="13"/>
  <c r="BJ103" i="13" s="1"/>
  <c r="BI104" i="13"/>
  <c r="BI103" i="13" s="1"/>
  <c r="BH104" i="13"/>
  <c r="BH103" i="13" s="1"/>
  <c r="BG104" i="13"/>
  <c r="BG103" i="13" s="1"/>
  <c r="BF104" i="13"/>
  <c r="BF103" i="13" s="1"/>
  <c r="BE104" i="13"/>
  <c r="BE103" i="13" s="1"/>
  <c r="BD104" i="13"/>
  <c r="BD103" i="13" s="1"/>
  <c r="BC104" i="13"/>
  <c r="BC103" i="13" s="1"/>
  <c r="BB104" i="13"/>
  <c r="BB103" i="13" s="1"/>
  <c r="BA104" i="13"/>
  <c r="BA103" i="13" s="1"/>
  <c r="AZ104" i="13"/>
  <c r="AZ103" i="13" s="1"/>
  <c r="AY104" i="13"/>
  <c r="AY103" i="13" s="1"/>
  <c r="AX104" i="13"/>
  <c r="AX103" i="13" s="1"/>
  <c r="AW104" i="13"/>
  <c r="AW103" i="13" s="1"/>
  <c r="AV104" i="13"/>
  <c r="AV103" i="13" s="1"/>
  <c r="AU104" i="13"/>
  <c r="AU103" i="13" s="1"/>
  <c r="AT104" i="13"/>
  <c r="AT103" i="13" s="1"/>
  <c r="AS104" i="13"/>
  <c r="AS103" i="13" s="1"/>
  <c r="AR104" i="13"/>
  <c r="AR103" i="13" s="1"/>
  <c r="AQ104" i="13"/>
  <c r="AQ103" i="13" s="1"/>
  <c r="AP104" i="13"/>
  <c r="AP103" i="13" s="1"/>
  <c r="AO104" i="13"/>
  <c r="AO103" i="13" s="1"/>
  <c r="AN104" i="13"/>
  <c r="AN103" i="13" s="1"/>
  <c r="AM104" i="13"/>
  <c r="AM103" i="13" s="1"/>
  <c r="AL104" i="13"/>
  <c r="AL103" i="13" s="1"/>
  <c r="AK104" i="13"/>
  <c r="AK103" i="13" s="1"/>
  <c r="AJ104" i="13"/>
  <c r="AJ103" i="13" s="1"/>
  <c r="AI104" i="13"/>
  <c r="AI103" i="13" s="1"/>
  <c r="AH104" i="13"/>
  <c r="AH103" i="13" s="1"/>
  <c r="AG104" i="13"/>
  <c r="AG103" i="13" s="1"/>
  <c r="AF104" i="13"/>
  <c r="AF103" i="13" s="1"/>
  <c r="AE104" i="13"/>
  <c r="AE103" i="13" s="1"/>
  <c r="AD104" i="13"/>
  <c r="AD103" i="13" s="1"/>
  <c r="AC104" i="13"/>
  <c r="AC103" i="13" s="1"/>
  <c r="AB104" i="13"/>
  <c r="AB103" i="13" s="1"/>
  <c r="AA104" i="13"/>
  <c r="AA103" i="13" s="1"/>
  <c r="Z104" i="13"/>
  <c r="Z103" i="13" s="1"/>
  <c r="Y104" i="13"/>
  <c r="Y103" i="13" s="1"/>
  <c r="X104" i="13"/>
  <c r="X103" i="13" s="1"/>
  <c r="W104" i="13"/>
  <c r="W103" i="13" s="1"/>
  <c r="V104" i="13"/>
  <c r="V103" i="13" s="1"/>
  <c r="U104" i="13"/>
  <c r="U103" i="13" s="1"/>
  <c r="T104" i="13"/>
  <c r="T103" i="13" s="1"/>
  <c r="S104" i="13"/>
  <c r="S103" i="13" s="1"/>
  <c r="R104" i="13"/>
  <c r="R103" i="13" s="1"/>
  <c r="Q104" i="13"/>
  <c r="Q103" i="13" s="1"/>
  <c r="P104" i="13"/>
  <c r="P103" i="13" s="1"/>
  <c r="O104" i="13"/>
  <c r="O103" i="13" s="1"/>
  <c r="N104" i="13"/>
  <c r="N103" i="13" s="1"/>
  <c r="M104" i="13"/>
  <c r="M103" i="13" s="1"/>
  <c r="L104" i="13"/>
  <c r="L103" i="13" s="1"/>
  <c r="K104" i="13"/>
  <c r="K103" i="13" s="1"/>
  <c r="J104" i="13"/>
  <c r="J103" i="13" s="1"/>
  <c r="I104" i="13"/>
  <c r="I103" i="13" s="1"/>
  <c r="H104" i="13"/>
  <c r="H103" i="13" s="1"/>
  <c r="G104" i="13"/>
  <c r="G103" i="13" s="1"/>
  <c r="BN102" i="13"/>
  <c r="BN101" i="13" s="1"/>
  <c r="BM102" i="13"/>
  <c r="BM101" i="13" s="1"/>
  <c r="BL102" i="13"/>
  <c r="BL101" i="13" s="1"/>
  <c r="BK102" i="13"/>
  <c r="BK101" i="13" s="1"/>
  <c r="BJ102" i="13"/>
  <c r="BJ101" i="13" s="1"/>
  <c r="BI102" i="13"/>
  <c r="BI101" i="13" s="1"/>
  <c r="BH102" i="13"/>
  <c r="BH101" i="13" s="1"/>
  <c r="BG102" i="13"/>
  <c r="BG101" i="13" s="1"/>
  <c r="BF102" i="13"/>
  <c r="BF101" i="13" s="1"/>
  <c r="BE102" i="13"/>
  <c r="BE101" i="13" s="1"/>
  <c r="BD102" i="13"/>
  <c r="BD101" i="13" s="1"/>
  <c r="BC102" i="13"/>
  <c r="BC101" i="13" s="1"/>
  <c r="BB102" i="13"/>
  <c r="BB101" i="13" s="1"/>
  <c r="BA102" i="13"/>
  <c r="BA101" i="13" s="1"/>
  <c r="AZ102" i="13"/>
  <c r="AZ101" i="13" s="1"/>
  <c r="AY102" i="13"/>
  <c r="AY101" i="13" s="1"/>
  <c r="AX102" i="13"/>
  <c r="AX101" i="13" s="1"/>
  <c r="AW102" i="13"/>
  <c r="AW101" i="13" s="1"/>
  <c r="AV102" i="13"/>
  <c r="AV101" i="13" s="1"/>
  <c r="AU102" i="13"/>
  <c r="AU101" i="13" s="1"/>
  <c r="AT102" i="13"/>
  <c r="AT101" i="13" s="1"/>
  <c r="AS102" i="13"/>
  <c r="AS101" i="13" s="1"/>
  <c r="AR102" i="13"/>
  <c r="AR101" i="13" s="1"/>
  <c r="AQ102" i="13"/>
  <c r="AQ101" i="13" s="1"/>
  <c r="AP102" i="13"/>
  <c r="AP101" i="13" s="1"/>
  <c r="AO102" i="13"/>
  <c r="AO101" i="13" s="1"/>
  <c r="AN102" i="13"/>
  <c r="AN101" i="13" s="1"/>
  <c r="AM102" i="13"/>
  <c r="AM101" i="13" s="1"/>
  <c r="AL102" i="13"/>
  <c r="AL101" i="13" s="1"/>
  <c r="AK102" i="13"/>
  <c r="AK101" i="13" s="1"/>
  <c r="AJ102" i="13"/>
  <c r="AJ101" i="13" s="1"/>
  <c r="AI102" i="13"/>
  <c r="AI101" i="13" s="1"/>
  <c r="AH102" i="13"/>
  <c r="AH101" i="13" s="1"/>
  <c r="AG102" i="13"/>
  <c r="AG101" i="13" s="1"/>
  <c r="AF102" i="13"/>
  <c r="AF101" i="13" s="1"/>
  <c r="AE102" i="13"/>
  <c r="AE101" i="13" s="1"/>
  <c r="AD102" i="13"/>
  <c r="AD101" i="13" s="1"/>
  <c r="AC102" i="13"/>
  <c r="AC101" i="13" s="1"/>
  <c r="AB102" i="13"/>
  <c r="AB101" i="13" s="1"/>
  <c r="AA102" i="13"/>
  <c r="AA101" i="13" s="1"/>
  <c r="Z102" i="13"/>
  <c r="Z101" i="13" s="1"/>
  <c r="Y102" i="13"/>
  <c r="Y101" i="13" s="1"/>
  <c r="X102" i="13"/>
  <c r="X101" i="13" s="1"/>
  <c r="W102" i="13"/>
  <c r="W101" i="13" s="1"/>
  <c r="V102" i="13"/>
  <c r="V101" i="13" s="1"/>
  <c r="U102" i="13"/>
  <c r="U101" i="13" s="1"/>
  <c r="T102" i="13"/>
  <c r="T101" i="13" s="1"/>
  <c r="S102" i="13"/>
  <c r="S101" i="13" s="1"/>
  <c r="R102" i="13"/>
  <c r="R101" i="13" s="1"/>
  <c r="Q102" i="13"/>
  <c r="Q101" i="13" s="1"/>
  <c r="P102" i="13"/>
  <c r="P101" i="13" s="1"/>
  <c r="O102" i="13"/>
  <c r="O101" i="13" s="1"/>
  <c r="N102" i="13"/>
  <c r="N101" i="13" s="1"/>
  <c r="M102" i="13"/>
  <c r="M101" i="13" s="1"/>
  <c r="L102" i="13"/>
  <c r="L101" i="13" s="1"/>
  <c r="K102" i="13"/>
  <c r="K101" i="13" s="1"/>
  <c r="J102" i="13"/>
  <c r="J101" i="13" s="1"/>
  <c r="I102" i="13"/>
  <c r="I101" i="13" s="1"/>
  <c r="H102" i="13"/>
  <c r="H101" i="13" s="1"/>
  <c r="G102" i="13"/>
  <c r="G101" i="13" s="1"/>
  <c r="BN100" i="13"/>
  <c r="BN99" i="13" s="1"/>
  <c r="BM100" i="13"/>
  <c r="BM99" i="13" s="1"/>
  <c r="BL100" i="13"/>
  <c r="BL99" i="13" s="1"/>
  <c r="BK100" i="13"/>
  <c r="BK99" i="13" s="1"/>
  <c r="BJ100" i="13"/>
  <c r="BJ99" i="13" s="1"/>
  <c r="BI100" i="13"/>
  <c r="BI99" i="13" s="1"/>
  <c r="BH100" i="13"/>
  <c r="BH99" i="13" s="1"/>
  <c r="BG100" i="13"/>
  <c r="BG99" i="13" s="1"/>
  <c r="BF100" i="13"/>
  <c r="BF99" i="13" s="1"/>
  <c r="BE100" i="13"/>
  <c r="BE99" i="13" s="1"/>
  <c r="BD100" i="13"/>
  <c r="BD99" i="13" s="1"/>
  <c r="BC100" i="13"/>
  <c r="BC99" i="13" s="1"/>
  <c r="BB100" i="13"/>
  <c r="BB99" i="13" s="1"/>
  <c r="BA100" i="13"/>
  <c r="BA99" i="13" s="1"/>
  <c r="AZ100" i="13"/>
  <c r="AZ99" i="13" s="1"/>
  <c r="AY100" i="13"/>
  <c r="AY99" i="13" s="1"/>
  <c r="AX100" i="13"/>
  <c r="AX99" i="13" s="1"/>
  <c r="AW100" i="13"/>
  <c r="AW99" i="13" s="1"/>
  <c r="AV100" i="13"/>
  <c r="AV99" i="13" s="1"/>
  <c r="AU100" i="13"/>
  <c r="AU99" i="13" s="1"/>
  <c r="AT100" i="13"/>
  <c r="AT99" i="13" s="1"/>
  <c r="AS100" i="13"/>
  <c r="AS99" i="13" s="1"/>
  <c r="AR100" i="13"/>
  <c r="AR99" i="13" s="1"/>
  <c r="AQ100" i="13"/>
  <c r="AQ99" i="13" s="1"/>
  <c r="AP100" i="13"/>
  <c r="AP99" i="13" s="1"/>
  <c r="AO100" i="13"/>
  <c r="AO99" i="13" s="1"/>
  <c r="AN100" i="13"/>
  <c r="AN99" i="13" s="1"/>
  <c r="AM100" i="13"/>
  <c r="AM99" i="13" s="1"/>
  <c r="AL100" i="13"/>
  <c r="AL99" i="13" s="1"/>
  <c r="AK100" i="13"/>
  <c r="AK99" i="13" s="1"/>
  <c r="AJ100" i="13"/>
  <c r="AJ99" i="13" s="1"/>
  <c r="AI100" i="13"/>
  <c r="AI99" i="13" s="1"/>
  <c r="AH100" i="13"/>
  <c r="AH99" i="13" s="1"/>
  <c r="AG100" i="13"/>
  <c r="AG99" i="13" s="1"/>
  <c r="AF100" i="13"/>
  <c r="AF99" i="13" s="1"/>
  <c r="AE100" i="13"/>
  <c r="AE99" i="13" s="1"/>
  <c r="AD100" i="13"/>
  <c r="AD99" i="13" s="1"/>
  <c r="AC100" i="13"/>
  <c r="AC99" i="13" s="1"/>
  <c r="AB100" i="13"/>
  <c r="AB99" i="13" s="1"/>
  <c r="AA100" i="13"/>
  <c r="AA99" i="13" s="1"/>
  <c r="Z100" i="13"/>
  <c r="Z99" i="13" s="1"/>
  <c r="Y100" i="13"/>
  <c r="Y99" i="13" s="1"/>
  <c r="X100" i="13"/>
  <c r="X99" i="13" s="1"/>
  <c r="W100" i="13"/>
  <c r="W99" i="13" s="1"/>
  <c r="V100" i="13"/>
  <c r="V99" i="13" s="1"/>
  <c r="U100" i="13"/>
  <c r="U99" i="13" s="1"/>
  <c r="T100" i="13"/>
  <c r="T99" i="13" s="1"/>
  <c r="S100" i="13"/>
  <c r="S99" i="13" s="1"/>
  <c r="R100" i="13"/>
  <c r="R99" i="13" s="1"/>
  <c r="Q100" i="13"/>
  <c r="Q99" i="13" s="1"/>
  <c r="P100" i="13"/>
  <c r="P99" i="13" s="1"/>
  <c r="O100" i="13"/>
  <c r="O99" i="13" s="1"/>
  <c r="N100" i="13"/>
  <c r="N99" i="13" s="1"/>
  <c r="M100" i="13"/>
  <c r="M99" i="13" s="1"/>
  <c r="L100" i="13"/>
  <c r="L99" i="13" s="1"/>
  <c r="K100" i="13"/>
  <c r="K99" i="13" s="1"/>
  <c r="J100" i="13"/>
  <c r="J99" i="13" s="1"/>
  <c r="I100" i="13"/>
  <c r="I99" i="13" s="1"/>
  <c r="H100" i="13"/>
  <c r="H99" i="13" s="1"/>
  <c r="G100" i="13"/>
  <c r="G99" i="13" s="1"/>
  <c r="BN98" i="13"/>
  <c r="BN97" i="13" s="1"/>
  <c r="BM98" i="13"/>
  <c r="BM97" i="13" s="1"/>
  <c r="BL98" i="13"/>
  <c r="BL97" i="13" s="1"/>
  <c r="BK98" i="13"/>
  <c r="BK97" i="13" s="1"/>
  <c r="BJ98" i="13"/>
  <c r="BJ97" i="13" s="1"/>
  <c r="BI98" i="13"/>
  <c r="BI97" i="13" s="1"/>
  <c r="BH98" i="13"/>
  <c r="BH97" i="13" s="1"/>
  <c r="BG98" i="13"/>
  <c r="BG97" i="13" s="1"/>
  <c r="BF98" i="13"/>
  <c r="BF97" i="13" s="1"/>
  <c r="BE98" i="13"/>
  <c r="BE97" i="13" s="1"/>
  <c r="BD98" i="13"/>
  <c r="BD97" i="13" s="1"/>
  <c r="BC98" i="13"/>
  <c r="BC97" i="13" s="1"/>
  <c r="BB98" i="13"/>
  <c r="BB97" i="13" s="1"/>
  <c r="BA98" i="13"/>
  <c r="BA97" i="13" s="1"/>
  <c r="AZ98" i="13"/>
  <c r="AZ97" i="13" s="1"/>
  <c r="AY98" i="13"/>
  <c r="AY97" i="13" s="1"/>
  <c r="AX98" i="13"/>
  <c r="AX97" i="13" s="1"/>
  <c r="AW98" i="13"/>
  <c r="AW97" i="13" s="1"/>
  <c r="AV98" i="13"/>
  <c r="AV97" i="13" s="1"/>
  <c r="AU98" i="13"/>
  <c r="AU97" i="13" s="1"/>
  <c r="AT98" i="13"/>
  <c r="AT97" i="13" s="1"/>
  <c r="AS98" i="13"/>
  <c r="AS97" i="13" s="1"/>
  <c r="AR98" i="13"/>
  <c r="AR97" i="13" s="1"/>
  <c r="AQ98" i="13"/>
  <c r="AQ97" i="13" s="1"/>
  <c r="AP98" i="13"/>
  <c r="AP97" i="13" s="1"/>
  <c r="AO98" i="13"/>
  <c r="AO97" i="13" s="1"/>
  <c r="AN98" i="13"/>
  <c r="AN97" i="13" s="1"/>
  <c r="AM98" i="13"/>
  <c r="AM97" i="13" s="1"/>
  <c r="AL98" i="13"/>
  <c r="AL97" i="13" s="1"/>
  <c r="AK98" i="13"/>
  <c r="AK97" i="13" s="1"/>
  <c r="AJ98" i="13"/>
  <c r="AJ97" i="13" s="1"/>
  <c r="AI98" i="13"/>
  <c r="AI97" i="13" s="1"/>
  <c r="AH98" i="13"/>
  <c r="AH97" i="13" s="1"/>
  <c r="AG98" i="13"/>
  <c r="AG97" i="13" s="1"/>
  <c r="AF98" i="13"/>
  <c r="AF97" i="13" s="1"/>
  <c r="AE98" i="13"/>
  <c r="AE97" i="13" s="1"/>
  <c r="AD98" i="13"/>
  <c r="AD97" i="13" s="1"/>
  <c r="AC98" i="13"/>
  <c r="AC97" i="13" s="1"/>
  <c r="AB98" i="13"/>
  <c r="AB97" i="13" s="1"/>
  <c r="AA98" i="13"/>
  <c r="AA97" i="13" s="1"/>
  <c r="Z98" i="13"/>
  <c r="Z97" i="13" s="1"/>
  <c r="Y98" i="13"/>
  <c r="Y97" i="13" s="1"/>
  <c r="X98" i="13"/>
  <c r="X97" i="13" s="1"/>
  <c r="W98" i="13"/>
  <c r="W97" i="13" s="1"/>
  <c r="V98" i="13"/>
  <c r="V97" i="13" s="1"/>
  <c r="U98" i="13"/>
  <c r="U97" i="13" s="1"/>
  <c r="T98" i="13"/>
  <c r="T97" i="13" s="1"/>
  <c r="S98" i="13"/>
  <c r="S97" i="13" s="1"/>
  <c r="R98" i="13"/>
  <c r="R97" i="13" s="1"/>
  <c r="Q98" i="13"/>
  <c r="Q97" i="13" s="1"/>
  <c r="P98" i="13"/>
  <c r="P97" i="13" s="1"/>
  <c r="O98" i="13"/>
  <c r="O97" i="13" s="1"/>
  <c r="N98" i="13"/>
  <c r="N97" i="13" s="1"/>
  <c r="M98" i="13"/>
  <c r="M97" i="13" s="1"/>
  <c r="L98" i="13"/>
  <c r="L97" i="13" s="1"/>
  <c r="K98" i="13"/>
  <c r="K97" i="13" s="1"/>
  <c r="J98" i="13"/>
  <c r="J97" i="13" s="1"/>
  <c r="I98" i="13"/>
  <c r="I97" i="13" s="1"/>
  <c r="H98" i="13"/>
  <c r="H97" i="13" s="1"/>
  <c r="G98" i="13"/>
  <c r="G97" i="13" s="1"/>
  <c r="BN96" i="13"/>
  <c r="BN95" i="13" s="1"/>
  <c r="BM96" i="13"/>
  <c r="BM95" i="13" s="1"/>
  <c r="BL96" i="13"/>
  <c r="BL95" i="13" s="1"/>
  <c r="BK96" i="13"/>
  <c r="BK95" i="13" s="1"/>
  <c r="BJ96" i="13"/>
  <c r="BJ95" i="13" s="1"/>
  <c r="BI96" i="13"/>
  <c r="BI95" i="13" s="1"/>
  <c r="BH96" i="13"/>
  <c r="BH95" i="13" s="1"/>
  <c r="BG96" i="13"/>
  <c r="BG95" i="13" s="1"/>
  <c r="BF96" i="13"/>
  <c r="BF95" i="13" s="1"/>
  <c r="BE96" i="13"/>
  <c r="BE95" i="13" s="1"/>
  <c r="BD96" i="13"/>
  <c r="BD95" i="13" s="1"/>
  <c r="BC96" i="13"/>
  <c r="BC95" i="13" s="1"/>
  <c r="BB96" i="13"/>
  <c r="BB95" i="13" s="1"/>
  <c r="BA96" i="13"/>
  <c r="BA95" i="13" s="1"/>
  <c r="AZ96" i="13"/>
  <c r="AZ95" i="13" s="1"/>
  <c r="AY96" i="13"/>
  <c r="AY95" i="13" s="1"/>
  <c r="AX96" i="13"/>
  <c r="AX95" i="13" s="1"/>
  <c r="AW96" i="13"/>
  <c r="AW95" i="13" s="1"/>
  <c r="AV96" i="13"/>
  <c r="AV95" i="13" s="1"/>
  <c r="AU96" i="13"/>
  <c r="AU95" i="13" s="1"/>
  <c r="AT96" i="13"/>
  <c r="AT95" i="13" s="1"/>
  <c r="AS96" i="13"/>
  <c r="AS95" i="13" s="1"/>
  <c r="AR96" i="13"/>
  <c r="AR95" i="13" s="1"/>
  <c r="AQ96" i="13"/>
  <c r="AQ95" i="13" s="1"/>
  <c r="AP96" i="13"/>
  <c r="AP95" i="13" s="1"/>
  <c r="AO96" i="13"/>
  <c r="AO95" i="13" s="1"/>
  <c r="AN96" i="13"/>
  <c r="AN95" i="13" s="1"/>
  <c r="AM96" i="13"/>
  <c r="AM95" i="13" s="1"/>
  <c r="AL96" i="13"/>
  <c r="AL95" i="13" s="1"/>
  <c r="AK96" i="13"/>
  <c r="AK95" i="13" s="1"/>
  <c r="AJ96" i="13"/>
  <c r="AJ95" i="13" s="1"/>
  <c r="AI96" i="13"/>
  <c r="AI95" i="13" s="1"/>
  <c r="AH96" i="13"/>
  <c r="AH95" i="13" s="1"/>
  <c r="AG96" i="13"/>
  <c r="AG95" i="13" s="1"/>
  <c r="AF96" i="13"/>
  <c r="AF95" i="13" s="1"/>
  <c r="AE96" i="13"/>
  <c r="AE95" i="13" s="1"/>
  <c r="AD96" i="13"/>
  <c r="AD95" i="13" s="1"/>
  <c r="AC96" i="13"/>
  <c r="AC95" i="13" s="1"/>
  <c r="AB96" i="13"/>
  <c r="AB95" i="13" s="1"/>
  <c r="AA96" i="13"/>
  <c r="AA95" i="13" s="1"/>
  <c r="Z96" i="13"/>
  <c r="Z95" i="13" s="1"/>
  <c r="Y96" i="13"/>
  <c r="Y95" i="13" s="1"/>
  <c r="X96" i="13"/>
  <c r="X95" i="13" s="1"/>
  <c r="W96" i="13"/>
  <c r="W95" i="13" s="1"/>
  <c r="V96" i="13"/>
  <c r="V95" i="13" s="1"/>
  <c r="U96" i="13"/>
  <c r="U95" i="13" s="1"/>
  <c r="T96" i="13"/>
  <c r="T95" i="13" s="1"/>
  <c r="S96" i="13"/>
  <c r="S95" i="13" s="1"/>
  <c r="R96" i="13"/>
  <c r="R95" i="13" s="1"/>
  <c r="Q96" i="13"/>
  <c r="Q95" i="13" s="1"/>
  <c r="P96" i="13"/>
  <c r="P95" i="13" s="1"/>
  <c r="O96" i="13"/>
  <c r="O95" i="13" s="1"/>
  <c r="N96" i="13"/>
  <c r="N95" i="13" s="1"/>
  <c r="M96" i="13"/>
  <c r="M95" i="13" s="1"/>
  <c r="L96" i="13"/>
  <c r="L95" i="13" s="1"/>
  <c r="K96" i="13"/>
  <c r="K95" i="13" s="1"/>
  <c r="J96" i="13"/>
  <c r="J95" i="13" s="1"/>
  <c r="I96" i="13"/>
  <c r="I95" i="13" s="1"/>
  <c r="H96" i="13"/>
  <c r="H95" i="13" s="1"/>
  <c r="G96" i="13"/>
  <c r="G95" i="13" s="1"/>
  <c r="BN94" i="13"/>
  <c r="BN93" i="13" s="1"/>
  <c r="BM94" i="13"/>
  <c r="BM93" i="13" s="1"/>
  <c r="BL94" i="13"/>
  <c r="BL93" i="13" s="1"/>
  <c r="BK94" i="13"/>
  <c r="BK93" i="13" s="1"/>
  <c r="BJ94" i="13"/>
  <c r="BJ93" i="13" s="1"/>
  <c r="BI94" i="13"/>
  <c r="BI93" i="13" s="1"/>
  <c r="BH94" i="13"/>
  <c r="BH93" i="13" s="1"/>
  <c r="BG94" i="13"/>
  <c r="BG93" i="13" s="1"/>
  <c r="BF94" i="13"/>
  <c r="BF93" i="13" s="1"/>
  <c r="BE94" i="13"/>
  <c r="BE93" i="13" s="1"/>
  <c r="BD94" i="13"/>
  <c r="BD93" i="13" s="1"/>
  <c r="BC94" i="13"/>
  <c r="BC93" i="13" s="1"/>
  <c r="BB94" i="13"/>
  <c r="BB93" i="13" s="1"/>
  <c r="BA94" i="13"/>
  <c r="BA93" i="13" s="1"/>
  <c r="AZ94" i="13"/>
  <c r="AZ93" i="13" s="1"/>
  <c r="AY94" i="13"/>
  <c r="AY93" i="13" s="1"/>
  <c r="AX94" i="13"/>
  <c r="AX93" i="13" s="1"/>
  <c r="AW94" i="13"/>
  <c r="AW93" i="13" s="1"/>
  <c r="AV94" i="13"/>
  <c r="AV93" i="13" s="1"/>
  <c r="AU94" i="13"/>
  <c r="AU93" i="13" s="1"/>
  <c r="AT94" i="13"/>
  <c r="AT93" i="13" s="1"/>
  <c r="AS94" i="13"/>
  <c r="AS93" i="13" s="1"/>
  <c r="AR94" i="13"/>
  <c r="AR93" i="13" s="1"/>
  <c r="AQ94" i="13"/>
  <c r="AQ93" i="13" s="1"/>
  <c r="AP94" i="13"/>
  <c r="AP93" i="13" s="1"/>
  <c r="AO94" i="13"/>
  <c r="AO93" i="13" s="1"/>
  <c r="AN94" i="13"/>
  <c r="AN93" i="13" s="1"/>
  <c r="AM94" i="13"/>
  <c r="AM93" i="13" s="1"/>
  <c r="AL94" i="13"/>
  <c r="AL93" i="13" s="1"/>
  <c r="AK94" i="13"/>
  <c r="AK93" i="13" s="1"/>
  <c r="AJ94" i="13"/>
  <c r="AJ93" i="13" s="1"/>
  <c r="AI94" i="13"/>
  <c r="AI93" i="13" s="1"/>
  <c r="AH94" i="13"/>
  <c r="AH93" i="13" s="1"/>
  <c r="AG94" i="13"/>
  <c r="AG93" i="13" s="1"/>
  <c r="AF94" i="13"/>
  <c r="AF93" i="13" s="1"/>
  <c r="AE94" i="13"/>
  <c r="AE93" i="13" s="1"/>
  <c r="AD94" i="13"/>
  <c r="AD93" i="13" s="1"/>
  <c r="AC94" i="13"/>
  <c r="AC93" i="13" s="1"/>
  <c r="AB94" i="13"/>
  <c r="AB93" i="13" s="1"/>
  <c r="AA94" i="13"/>
  <c r="AA93" i="13" s="1"/>
  <c r="Z94" i="13"/>
  <c r="Z93" i="13" s="1"/>
  <c r="Y94" i="13"/>
  <c r="Y93" i="13" s="1"/>
  <c r="X94" i="13"/>
  <c r="X93" i="13" s="1"/>
  <c r="W94" i="13"/>
  <c r="W93" i="13" s="1"/>
  <c r="V94" i="13"/>
  <c r="V93" i="13" s="1"/>
  <c r="U94" i="13"/>
  <c r="U93" i="13" s="1"/>
  <c r="T94" i="13"/>
  <c r="T93" i="13" s="1"/>
  <c r="S94" i="13"/>
  <c r="S93" i="13" s="1"/>
  <c r="R94" i="13"/>
  <c r="R93" i="13" s="1"/>
  <c r="Q94" i="13"/>
  <c r="Q93" i="13" s="1"/>
  <c r="P94" i="13"/>
  <c r="P93" i="13" s="1"/>
  <c r="O94" i="13"/>
  <c r="O93" i="13" s="1"/>
  <c r="N94" i="13"/>
  <c r="N93" i="13" s="1"/>
  <c r="M94" i="13"/>
  <c r="M93" i="13" s="1"/>
  <c r="L94" i="13"/>
  <c r="L93" i="13" s="1"/>
  <c r="K94" i="13"/>
  <c r="K93" i="13" s="1"/>
  <c r="J94" i="13"/>
  <c r="J93" i="13" s="1"/>
  <c r="I94" i="13"/>
  <c r="I93" i="13" s="1"/>
  <c r="H94" i="13"/>
  <c r="H93" i="13" s="1"/>
  <c r="G94" i="13"/>
  <c r="G93" i="13" s="1"/>
  <c r="BN92" i="13"/>
  <c r="BN91" i="13" s="1"/>
  <c r="BM92" i="13"/>
  <c r="BM91" i="13" s="1"/>
  <c r="BL92" i="13"/>
  <c r="BL91" i="13" s="1"/>
  <c r="BK92" i="13"/>
  <c r="BK91" i="13" s="1"/>
  <c r="BJ92" i="13"/>
  <c r="BJ91" i="13" s="1"/>
  <c r="BI92" i="13"/>
  <c r="BI91" i="13" s="1"/>
  <c r="BH92" i="13"/>
  <c r="BH91" i="13" s="1"/>
  <c r="BG92" i="13"/>
  <c r="BG91" i="13" s="1"/>
  <c r="BF92" i="13"/>
  <c r="BF91" i="13" s="1"/>
  <c r="BE92" i="13"/>
  <c r="BE91" i="13" s="1"/>
  <c r="BD92" i="13"/>
  <c r="BD91" i="13" s="1"/>
  <c r="BC92" i="13"/>
  <c r="BC91" i="13" s="1"/>
  <c r="BB92" i="13"/>
  <c r="BB91" i="13" s="1"/>
  <c r="BA92" i="13"/>
  <c r="BA91" i="13" s="1"/>
  <c r="AZ92" i="13"/>
  <c r="AZ91" i="13" s="1"/>
  <c r="AY92" i="13"/>
  <c r="AY91" i="13" s="1"/>
  <c r="AX92" i="13"/>
  <c r="AX91" i="13" s="1"/>
  <c r="AW92" i="13"/>
  <c r="AW91" i="13" s="1"/>
  <c r="AV92" i="13"/>
  <c r="AV91" i="13" s="1"/>
  <c r="AU92" i="13"/>
  <c r="AU91" i="13" s="1"/>
  <c r="AT92" i="13"/>
  <c r="AT91" i="13" s="1"/>
  <c r="AS92" i="13"/>
  <c r="AS91" i="13" s="1"/>
  <c r="AR92" i="13"/>
  <c r="AR91" i="13" s="1"/>
  <c r="AQ92" i="13"/>
  <c r="AQ91" i="13" s="1"/>
  <c r="AP92" i="13"/>
  <c r="AP91" i="13" s="1"/>
  <c r="AO92" i="13"/>
  <c r="AO91" i="13" s="1"/>
  <c r="AN92" i="13"/>
  <c r="AN91" i="13" s="1"/>
  <c r="AM92" i="13"/>
  <c r="AM91" i="13" s="1"/>
  <c r="AL92" i="13"/>
  <c r="AL91" i="13" s="1"/>
  <c r="AK92" i="13"/>
  <c r="AK91" i="13" s="1"/>
  <c r="AJ92" i="13"/>
  <c r="AJ91" i="13" s="1"/>
  <c r="AI92" i="13"/>
  <c r="AI91" i="13" s="1"/>
  <c r="AH92" i="13"/>
  <c r="AH91" i="13" s="1"/>
  <c r="AG92" i="13"/>
  <c r="AG91" i="13" s="1"/>
  <c r="AF92" i="13"/>
  <c r="AF91" i="13" s="1"/>
  <c r="AE92" i="13"/>
  <c r="AE91" i="13" s="1"/>
  <c r="AD92" i="13"/>
  <c r="AD91" i="13" s="1"/>
  <c r="AC92" i="13"/>
  <c r="AC91" i="13" s="1"/>
  <c r="AB92" i="13"/>
  <c r="AB91" i="13" s="1"/>
  <c r="AA92" i="13"/>
  <c r="AA91" i="13" s="1"/>
  <c r="Z92" i="13"/>
  <c r="Z91" i="13" s="1"/>
  <c r="Y92" i="13"/>
  <c r="Y91" i="13" s="1"/>
  <c r="X92" i="13"/>
  <c r="X91" i="13" s="1"/>
  <c r="W92" i="13"/>
  <c r="W91" i="13" s="1"/>
  <c r="V92" i="13"/>
  <c r="V91" i="13" s="1"/>
  <c r="U92" i="13"/>
  <c r="U91" i="13" s="1"/>
  <c r="T92" i="13"/>
  <c r="T91" i="13" s="1"/>
  <c r="S92" i="13"/>
  <c r="S91" i="13" s="1"/>
  <c r="R92" i="13"/>
  <c r="R91" i="13" s="1"/>
  <c r="Q92" i="13"/>
  <c r="Q91" i="13" s="1"/>
  <c r="P92" i="13"/>
  <c r="P91" i="13" s="1"/>
  <c r="O92" i="13"/>
  <c r="O91" i="13" s="1"/>
  <c r="N92" i="13"/>
  <c r="N91" i="13" s="1"/>
  <c r="M92" i="13"/>
  <c r="M91" i="13" s="1"/>
  <c r="L92" i="13"/>
  <c r="L91" i="13" s="1"/>
  <c r="K92" i="13"/>
  <c r="K91" i="13" s="1"/>
  <c r="J92" i="13"/>
  <c r="J91" i="13" s="1"/>
  <c r="I92" i="13"/>
  <c r="I91" i="13" s="1"/>
  <c r="H92" i="13"/>
  <c r="H91" i="13" s="1"/>
  <c r="G92" i="13"/>
  <c r="G91" i="13" s="1"/>
  <c r="BN89" i="13"/>
  <c r="BN88" i="13" s="1"/>
  <c r="BM89" i="13"/>
  <c r="BM88" i="13" s="1"/>
  <c r="BL89" i="13"/>
  <c r="BL88" i="13" s="1"/>
  <c r="BK89" i="13"/>
  <c r="BK88" i="13" s="1"/>
  <c r="BJ89" i="13"/>
  <c r="BJ88" i="13" s="1"/>
  <c r="BI89" i="13"/>
  <c r="BI88" i="13" s="1"/>
  <c r="BH89" i="13"/>
  <c r="BH88" i="13" s="1"/>
  <c r="BG89" i="13"/>
  <c r="BG88" i="13" s="1"/>
  <c r="BF89" i="13"/>
  <c r="BF88" i="13" s="1"/>
  <c r="BE89" i="13"/>
  <c r="BE88" i="13" s="1"/>
  <c r="BD89" i="13"/>
  <c r="BD88" i="13" s="1"/>
  <c r="BC89" i="13"/>
  <c r="BC88" i="13" s="1"/>
  <c r="BB89" i="13"/>
  <c r="BB88" i="13" s="1"/>
  <c r="BA89" i="13"/>
  <c r="BA88" i="13" s="1"/>
  <c r="AZ89" i="13"/>
  <c r="AZ88" i="13" s="1"/>
  <c r="AY89" i="13"/>
  <c r="AY88" i="13" s="1"/>
  <c r="AX89" i="13"/>
  <c r="AX88" i="13" s="1"/>
  <c r="AW89" i="13"/>
  <c r="AW88" i="13" s="1"/>
  <c r="AV89" i="13"/>
  <c r="AV88" i="13" s="1"/>
  <c r="AU89" i="13"/>
  <c r="AU88" i="13" s="1"/>
  <c r="AT89" i="13"/>
  <c r="AT88" i="13" s="1"/>
  <c r="AS89" i="13"/>
  <c r="AS88" i="13" s="1"/>
  <c r="AR89" i="13"/>
  <c r="AR88" i="13" s="1"/>
  <c r="AQ89" i="13"/>
  <c r="AQ88" i="13" s="1"/>
  <c r="AP89" i="13"/>
  <c r="AP88" i="13" s="1"/>
  <c r="AO89" i="13"/>
  <c r="AO88" i="13" s="1"/>
  <c r="AN89" i="13"/>
  <c r="AN88" i="13" s="1"/>
  <c r="AM89" i="13"/>
  <c r="AM88" i="13" s="1"/>
  <c r="AL89" i="13"/>
  <c r="AL88" i="13" s="1"/>
  <c r="AK89" i="13"/>
  <c r="AK88" i="13" s="1"/>
  <c r="AJ89" i="13"/>
  <c r="AJ88" i="13" s="1"/>
  <c r="AI89" i="13"/>
  <c r="AI88" i="13" s="1"/>
  <c r="AH89" i="13"/>
  <c r="AH88" i="13" s="1"/>
  <c r="AG89" i="13"/>
  <c r="AG88" i="13" s="1"/>
  <c r="AF89" i="13"/>
  <c r="AF88" i="13" s="1"/>
  <c r="AE89" i="13"/>
  <c r="AE88" i="13" s="1"/>
  <c r="AD89" i="13"/>
  <c r="AD88" i="13" s="1"/>
  <c r="AC89" i="13"/>
  <c r="AC88" i="13" s="1"/>
  <c r="AB89" i="13"/>
  <c r="AB88" i="13" s="1"/>
  <c r="AA89" i="13"/>
  <c r="AA88" i="13" s="1"/>
  <c r="Z89" i="13"/>
  <c r="Z88" i="13" s="1"/>
  <c r="Y89" i="13"/>
  <c r="Y88" i="13" s="1"/>
  <c r="X89" i="13"/>
  <c r="X88" i="13" s="1"/>
  <c r="W89" i="13"/>
  <c r="W88" i="13" s="1"/>
  <c r="V89" i="13"/>
  <c r="V88" i="13" s="1"/>
  <c r="U89" i="13"/>
  <c r="U88" i="13" s="1"/>
  <c r="T89" i="13"/>
  <c r="T88" i="13" s="1"/>
  <c r="S89" i="13"/>
  <c r="S88" i="13" s="1"/>
  <c r="R89" i="13"/>
  <c r="R88" i="13" s="1"/>
  <c r="Q89" i="13"/>
  <c r="Q88" i="13" s="1"/>
  <c r="P89" i="13"/>
  <c r="P88" i="13" s="1"/>
  <c r="O89" i="13"/>
  <c r="O88" i="13" s="1"/>
  <c r="N89" i="13"/>
  <c r="N88" i="13" s="1"/>
  <c r="M89" i="13"/>
  <c r="M88" i="13" s="1"/>
  <c r="L89" i="13"/>
  <c r="L88" i="13" s="1"/>
  <c r="K89" i="13"/>
  <c r="K88" i="13" s="1"/>
  <c r="J89" i="13"/>
  <c r="J88" i="13" s="1"/>
  <c r="I89" i="13"/>
  <c r="I88" i="13" s="1"/>
  <c r="H89" i="13"/>
  <c r="H88" i="13" s="1"/>
  <c r="G89" i="13"/>
  <c r="G88" i="13" s="1"/>
  <c r="BN87" i="13"/>
  <c r="BN86" i="13" s="1"/>
  <c r="BM87" i="13"/>
  <c r="BM86" i="13" s="1"/>
  <c r="BL87" i="13"/>
  <c r="BL86" i="13" s="1"/>
  <c r="BK87" i="13"/>
  <c r="BK86" i="13" s="1"/>
  <c r="BJ87" i="13"/>
  <c r="BJ86" i="13" s="1"/>
  <c r="BI87" i="13"/>
  <c r="BI86" i="13" s="1"/>
  <c r="BH87" i="13"/>
  <c r="BH86" i="13" s="1"/>
  <c r="BG87" i="13"/>
  <c r="BG86" i="13" s="1"/>
  <c r="BF87" i="13"/>
  <c r="BF86" i="13" s="1"/>
  <c r="BE87" i="13"/>
  <c r="BE86" i="13" s="1"/>
  <c r="BD87" i="13"/>
  <c r="BD86" i="13" s="1"/>
  <c r="BC87" i="13"/>
  <c r="BC86" i="13" s="1"/>
  <c r="BB87" i="13"/>
  <c r="BB86" i="13" s="1"/>
  <c r="BA87" i="13"/>
  <c r="BA86" i="13" s="1"/>
  <c r="AZ87" i="13"/>
  <c r="AZ86" i="13" s="1"/>
  <c r="AY87" i="13"/>
  <c r="AY86" i="13" s="1"/>
  <c r="AX87" i="13"/>
  <c r="AX86" i="13" s="1"/>
  <c r="AW87" i="13"/>
  <c r="AW86" i="13" s="1"/>
  <c r="AV87" i="13"/>
  <c r="AV86" i="13" s="1"/>
  <c r="AU87" i="13"/>
  <c r="AU86" i="13" s="1"/>
  <c r="AT87" i="13"/>
  <c r="AT86" i="13" s="1"/>
  <c r="AS87" i="13"/>
  <c r="AS86" i="13" s="1"/>
  <c r="AR87" i="13"/>
  <c r="AR86" i="13" s="1"/>
  <c r="AQ87" i="13"/>
  <c r="AQ86" i="13" s="1"/>
  <c r="AP87" i="13"/>
  <c r="AP86" i="13" s="1"/>
  <c r="AO87" i="13"/>
  <c r="AO86" i="13" s="1"/>
  <c r="AN87" i="13"/>
  <c r="AN86" i="13" s="1"/>
  <c r="AM87" i="13"/>
  <c r="AM86" i="13" s="1"/>
  <c r="AL87" i="13"/>
  <c r="AL86" i="13" s="1"/>
  <c r="AK87" i="13"/>
  <c r="AK86" i="13" s="1"/>
  <c r="AJ87" i="13"/>
  <c r="AJ86" i="13" s="1"/>
  <c r="AI87" i="13"/>
  <c r="AI86" i="13" s="1"/>
  <c r="AH87" i="13"/>
  <c r="AH86" i="13" s="1"/>
  <c r="AG87" i="13"/>
  <c r="AG86" i="13" s="1"/>
  <c r="AF87" i="13"/>
  <c r="AF86" i="13" s="1"/>
  <c r="AE87" i="13"/>
  <c r="AE86" i="13" s="1"/>
  <c r="AD87" i="13"/>
  <c r="AD86" i="13" s="1"/>
  <c r="AC87" i="13"/>
  <c r="AC86" i="13" s="1"/>
  <c r="AB87" i="13"/>
  <c r="AB86" i="13" s="1"/>
  <c r="AA87" i="13"/>
  <c r="AA86" i="13" s="1"/>
  <c r="Z87" i="13"/>
  <c r="Z86" i="13" s="1"/>
  <c r="Y87" i="13"/>
  <c r="Y86" i="13" s="1"/>
  <c r="X87" i="13"/>
  <c r="X86" i="13" s="1"/>
  <c r="W87" i="13"/>
  <c r="W86" i="13" s="1"/>
  <c r="V87" i="13"/>
  <c r="V86" i="13" s="1"/>
  <c r="U87" i="13"/>
  <c r="U86" i="13" s="1"/>
  <c r="T87" i="13"/>
  <c r="T86" i="13" s="1"/>
  <c r="S87" i="13"/>
  <c r="S86" i="13" s="1"/>
  <c r="R87" i="13"/>
  <c r="R86" i="13" s="1"/>
  <c r="Q87" i="13"/>
  <c r="Q86" i="13" s="1"/>
  <c r="P87" i="13"/>
  <c r="P86" i="13" s="1"/>
  <c r="O87" i="13"/>
  <c r="O86" i="13" s="1"/>
  <c r="N87" i="13"/>
  <c r="N86" i="13" s="1"/>
  <c r="M87" i="13"/>
  <c r="M86" i="13" s="1"/>
  <c r="L87" i="13"/>
  <c r="L86" i="13" s="1"/>
  <c r="K87" i="13"/>
  <c r="K86" i="13" s="1"/>
  <c r="J87" i="13"/>
  <c r="J86" i="13" s="1"/>
  <c r="I87" i="13"/>
  <c r="I86" i="13" s="1"/>
  <c r="H87" i="13"/>
  <c r="H86" i="13" s="1"/>
  <c r="G87" i="13"/>
  <c r="G86" i="13" s="1"/>
  <c r="BN85" i="13"/>
  <c r="BN84" i="13" s="1"/>
  <c r="BM85" i="13"/>
  <c r="BM84" i="13" s="1"/>
  <c r="BL85" i="13"/>
  <c r="BL84" i="13" s="1"/>
  <c r="BK85" i="13"/>
  <c r="BK84" i="13" s="1"/>
  <c r="BJ85" i="13"/>
  <c r="BJ84" i="13" s="1"/>
  <c r="BI85" i="13"/>
  <c r="BI84" i="13" s="1"/>
  <c r="BH85" i="13"/>
  <c r="BH84" i="13" s="1"/>
  <c r="BG85" i="13"/>
  <c r="BG84" i="13" s="1"/>
  <c r="BF85" i="13"/>
  <c r="BF84" i="13" s="1"/>
  <c r="BE85" i="13"/>
  <c r="BE84" i="13" s="1"/>
  <c r="BD85" i="13"/>
  <c r="BD84" i="13" s="1"/>
  <c r="BC85" i="13"/>
  <c r="BC84" i="13" s="1"/>
  <c r="BB85" i="13"/>
  <c r="BB84" i="13" s="1"/>
  <c r="BA85" i="13"/>
  <c r="BA84" i="13" s="1"/>
  <c r="AZ85" i="13"/>
  <c r="AZ84" i="13" s="1"/>
  <c r="AY85" i="13"/>
  <c r="AY84" i="13" s="1"/>
  <c r="AX85" i="13"/>
  <c r="AX84" i="13" s="1"/>
  <c r="AW85" i="13"/>
  <c r="AW84" i="13" s="1"/>
  <c r="AV85" i="13"/>
  <c r="AV84" i="13" s="1"/>
  <c r="AU85" i="13"/>
  <c r="AU84" i="13" s="1"/>
  <c r="AT85" i="13"/>
  <c r="AT84" i="13" s="1"/>
  <c r="AS85" i="13"/>
  <c r="AS84" i="13" s="1"/>
  <c r="AR85" i="13"/>
  <c r="AR84" i="13" s="1"/>
  <c r="AQ85" i="13"/>
  <c r="AQ84" i="13" s="1"/>
  <c r="AP85" i="13"/>
  <c r="AP84" i="13" s="1"/>
  <c r="AO85" i="13"/>
  <c r="AO84" i="13" s="1"/>
  <c r="AN85" i="13"/>
  <c r="AN84" i="13" s="1"/>
  <c r="AM85" i="13"/>
  <c r="AM84" i="13" s="1"/>
  <c r="AL85" i="13"/>
  <c r="AL84" i="13" s="1"/>
  <c r="AK85" i="13"/>
  <c r="AK84" i="13" s="1"/>
  <c r="AJ85" i="13"/>
  <c r="AJ84" i="13" s="1"/>
  <c r="AI85" i="13"/>
  <c r="AI84" i="13" s="1"/>
  <c r="AH85" i="13"/>
  <c r="AH84" i="13" s="1"/>
  <c r="AG85" i="13"/>
  <c r="AG84" i="13" s="1"/>
  <c r="AF85" i="13"/>
  <c r="AF84" i="13" s="1"/>
  <c r="AE85" i="13"/>
  <c r="AE84" i="13" s="1"/>
  <c r="AD85" i="13"/>
  <c r="AD84" i="13" s="1"/>
  <c r="AC85" i="13"/>
  <c r="AC84" i="13" s="1"/>
  <c r="AB85" i="13"/>
  <c r="AB84" i="13" s="1"/>
  <c r="AA85" i="13"/>
  <c r="AA84" i="13" s="1"/>
  <c r="Z85" i="13"/>
  <c r="Z84" i="13" s="1"/>
  <c r="Y85" i="13"/>
  <c r="Y84" i="13" s="1"/>
  <c r="X85" i="13"/>
  <c r="X84" i="13" s="1"/>
  <c r="W85" i="13"/>
  <c r="W84" i="13" s="1"/>
  <c r="V85" i="13"/>
  <c r="V84" i="13" s="1"/>
  <c r="U85" i="13"/>
  <c r="U84" i="13" s="1"/>
  <c r="T85" i="13"/>
  <c r="T84" i="13" s="1"/>
  <c r="S85" i="13"/>
  <c r="S84" i="13" s="1"/>
  <c r="R85" i="13"/>
  <c r="R84" i="13" s="1"/>
  <c r="Q85" i="13"/>
  <c r="Q84" i="13" s="1"/>
  <c r="P85" i="13"/>
  <c r="P84" i="13" s="1"/>
  <c r="O85" i="13"/>
  <c r="O84" i="13" s="1"/>
  <c r="N85" i="13"/>
  <c r="N84" i="13" s="1"/>
  <c r="M85" i="13"/>
  <c r="M84" i="13" s="1"/>
  <c r="L85" i="13"/>
  <c r="L84" i="13" s="1"/>
  <c r="K85" i="13"/>
  <c r="K84" i="13" s="1"/>
  <c r="J85" i="13"/>
  <c r="J84" i="13" s="1"/>
  <c r="I85" i="13"/>
  <c r="I84" i="13" s="1"/>
  <c r="H85" i="13"/>
  <c r="H84" i="13" s="1"/>
  <c r="G85" i="13"/>
  <c r="G84" i="13" s="1"/>
  <c r="BN83" i="13"/>
  <c r="BN82" i="13" s="1"/>
  <c r="BM83" i="13"/>
  <c r="BM82" i="13" s="1"/>
  <c r="BL83" i="13"/>
  <c r="BL82" i="13" s="1"/>
  <c r="BK83" i="13"/>
  <c r="BK82" i="13" s="1"/>
  <c r="BJ83" i="13"/>
  <c r="BJ82" i="13" s="1"/>
  <c r="BI83" i="13"/>
  <c r="BI82" i="13" s="1"/>
  <c r="BH83" i="13"/>
  <c r="BH82" i="13" s="1"/>
  <c r="BG83" i="13"/>
  <c r="BG82" i="13" s="1"/>
  <c r="BF83" i="13"/>
  <c r="BF82" i="13" s="1"/>
  <c r="BE83" i="13"/>
  <c r="BE82" i="13" s="1"/>
  <c r="BD83" i="13"/>
  <c r="BD82" i="13" s="1"/>
  <c r="BC83" i="13"/>
  <c r="BC82" i="13" s="1"/>
  <c r="BB83" i="13"/>
  <c r="BB82" i="13" s="1"/>
  <c r="BA83" i="13"/>
  <c r="BA82" i="13" s="1"/>
  <c r="AZ83" i="13"/>
  <c r="AZ82" i="13" s="1"/>
  <c r="AY83" i="13"/>
  <c r="AY82" i="13" s="1"/>
  <c r="AX83" i="13"/>
  <c r="AX82" i="13" s="1"/>
  <c r="AW83" i="13"/>
  <c r="AW82" i="13" s="1"/>
  <c r="AV83" i="13"/>
  <c r="AV82" i="13" s="1"/>
  <c r="AU83" i="13"/>
  <c r="AU82" i="13" s="1"/>
  <c r="AT83" i="13"/>
  <c r="AT82" i="13" s="1"/>
  <c r="AS83" i="13"/>
  <c r="AS82" i="13" s="1"/>
  <c r="AR83" i="13"/>
  <c r="AR82" i="13" s="1"/>
  <c r="AQ83" i="13"/>
  <c r="AQ82" i="13" s="1"/>
  <c r="AP83" i="13"/>
  <c r="AP82" i="13" s="1"/>
  <c r="AO83" i="13"/>
  <c r="AO82" i="13" s="1"/>
  <c r="AN83" i="13"/>
  <c r="AN82" i="13" s="1"/>
  <c r="AM83" i="13"/>
  <c r="AM82" i="13" s="1"/>
  <c r="AL83" i="13"/>
  <c r="AL82" i="13" s="1"/>
  <c r="AK83" i="13"/>
  <c r="AK82" i="13" s="1"/>
  <c r="AJ83" i="13"/>
  <c r="AJ82" i="13" s="1"/>
  <c r="AI83" i="13"/>
  <c r="AI82" i="13" s="1"/>
  <c r="AH83" i="13"/>
  <c r="AH82" i="13" s="1"/>
  <c r="AG83" i="13"/>
  <c r="AG82" i="13" s="1"/>
  <c r="AF83" i="13"/>
  <c r="AF82" i="13" s="1"/>
  <c r="AE83" i="13"/>
  <c r="AE82" i="13" s="1"/>
  <c r="AD83" i="13"/>
  <c r="AD82" i="13" s="1"/>
  <c r="AC83" i="13"/>
  <c r="AC82" i="13" s="1"/>
  <c r="AB83" i="13"/>
  <c r="AB82" i="13" s="1"/>
  <c r="AA83" i="13"/>
  <c r="AA82" i="13" s="1"/>
  <c r="Z83" i="13"/>
  <c r="Z82" i="13" s="1"/>
  <c r="Y83" i="13"/>
  <c r="Y82" i="13" s="1"/>
  <c r="X83" i="13"/>
  <c r="X82" i="13" s="1"/>
  <c r="W83" i="13"/>
  <c r="W82" i="13" s="1"/>
  <c r="V83" i="13"/>
  <c r="V82" i="13" s="1"/>
  <c r="U83" i="13"/>
  <c r="U82" i="13" s="1"/>
  <c r="T83" i="13"/>
  <c r="T82" i="13" s="1"/>
  <c r="S83" i="13"/>
  <c r="S82" i="13" s="1"/>
  <c r="R83" i="13"/>
  <c r="R82" i="13" s="1"/>
  <c r="Q83" i="13"/>
  <c r="Q82" i="13" s="1"/>
  <c r="P83" i="13"/>
  <c r="P82" i="13" s="1"/>
  <c r="O83" i="13"/>
  <c r="O82" i="13" s="1"/>
  <c r="N83" i="13"/>
  <c r="N82" i="13" s="1"/>
  <c r="M83" i="13"/>
  <c r="M82" i="13" s="1"/>
  <c r="L83" i="13"/>
  <c r="L82" i="13" s="1"/>
  <c r="K83" i="13"/>
  <c r="K82" i="13" s="1"/>
  <c r="J83" i="13"/>
  <c r="J82" i="13" s="1"/>
  <c r="I83" i="13"/>
  <c r="I82" i="13" s="1"/>
  <c r="H83" i="13"/>
  <c r="H82" i="13" s="1"/>
  <c r="G83" i="13"/>
  <c r="G82" i="13" s="1"/>
  <c r="H81" i="13"/>
  <c r="I81" i="13"/>
  <c r="I80" i="13" s="1"/>
  <c r="J81" i="13"/>
  <c r="J80" i="13" s="1"/>
  <c r="K81" i="13"/>
  <c r="K80" i="13" s="1"/>
  <c r="L81" i="13"/>
  <c r="L80" i="13" s="1"/>
  <c r="M81" i="13"/>
  <c r="M80" i="13" s="1"/>
  <c r="N81" i="13"/>
  <c r="N80" i="13" s="1"/>
  <c r="O81" i="13"/>
  <c r="O80" i="13" s="1"/>
  <c r="P81" i="13"/>
  <c r="P80" i="13" s="1"/>
  <c r="Q81" i="13"/>
  <c r="Q80" i="13" s="1"/>
  <c r="R81" i="13"/>
  <c r="R80" i="13" s="1"/>
  <c r="S81" i="13"/>
  <c r="S80" i="13" s="1"/>
  <c r="T81" i="13"/>
  <c r="T80" i="13" s="1"/>
  <c r="U81" i="13"/>
  <c r="U80" i="13" s="1"/>
  <c r="V81" i="13"/>
  <c r="V80" i="13" s="1"/>
  <c r="W81" i="13"/>
  <c r="W80" i="13" s="1"/>
  <c r="X81" i="13"/>
  <c r="X80" i="13" s="1"/>
  <c r="Y81" i="13"/>
  <c r="Y80" i="13" s="1"/>
  <c r="Z81" i="13"/>
  <c r="Z80" i="13" s="1"/>
  <c r="AA81" i="13"/>
  <c r="AA80" i="13" s="1"/>
  <c r="AB81" i="13"/>
  <c r="AB80" i="13" s="1"/>
  <c r="AC81" i="13"/>
  <c r="AC80" i="13" s="1"/>
  <c r="AD81" i="13"/>
  <c r="AD80" i="13" s="1"/>
  <c r="AE81" i="13"/>
  <c r="AE80" i="13" s="1"/>
  <c r="AF81" i="13"/>
  <c r="AF80" i="13" s="1"/>
  <c r="AG81" i="13"/>
  <c r="AG80" i="13" s="1"/>
  <c r="AH81" i="13"/>
  <c r="AH80" i="13" s="1"/>
  <c r="AI81" i="13"/>
  <c r="AI80" i="13" s="1"/>
  <c r="AJ81" i="13"/>
  <c r="AJ80" i="13" s="1"/>
  <c r="AK81" i="13"/>
  <c r="AK80" i="13" s="1"/>
  <c r="AL81" i="13"/>
  <c r="AL80" i="13" s="1"/>
  <c r="AM81" i="13"/>
  <c r="AM80" i="13" s="1"/>
  <c r="AN81" i="13"/>
  <c r="AN80" i="13" s="1"/>
  <c r="AO81" i="13"/>
  <c r="AO80" i="13" s="1"/>
  <c r="AP81" i="13"/>
  <c r="AP80" i="13" s="1"/>
  <c r="AQ81" i="13"/>
  <c r="AQ80" i="13" s="1"/>
  <c r="AR81" i="13"/>
  <c r="AR80" i="13" s="1"/>
  <c r="AS81" i="13"/>
  <c r="AS80" i="13" s="1"/>
  <c r="AT81" i="13"/>
  <c r="AT80" i="13" s="1"/>
  <c r="AU81" i="13"/>
  <c r="AU80" i="13" s="1"/>
  <c r="AV81" i="13"/>
  <c r="AV80" i="13" s="1"/>
  <c r="AW81" i="13"/>
  <c r="AW80" i="13" s="1"/>
  <c r="AX81" i="13"/>
  <c r="AX80" i="13" s="1"/>
  <c r="AY81" i="13"/>
  <c r="AY80" i="13" s="1"/>
  <c r="AZ81" i="13"/>
  <c r="AZ80" i="13" s="1"/>
  <c r="BA81" i="13"/>
  <c r="BA80" i="13" s="1"/>
  <c r="BB81" i="13"/>
  <c r="BB80" i="13" s="1"/>
  <c r="BC81" i="13"/>
  <c r="BC80" i="13" s="1"/>
  <c r="BD81" i="13"/>
  <c r="BD80" i="13" s="1"/>
  <c r="BE81" i="13"/>
  <c r="BE80" i="13" s="1"/>
  <c r="BF81" i="13"/>
  <c r="BF80" i="13" s="1"/>
  <c r="BG81" i="13"/>
  <c r="BG80" i="13" s="1"/>
  <c r="BH81" i="13"/>
  <c r="BH80" i="13" s="1"/>
  <c r="BI81" i="13"/>
  <c r="BI80" i="13" s="1"/>
  <c r="BJ81" i="13"/>
  <c r="BJ80" i="13" s="1"/>
  <c r="BK81" i="13"/>
  <c r="BK80" i="13" s="1"/>
  <c r="BL81" i="13"/>
  <c r="BL80" i="13" s="1"/>
  <c r="BM81" i="13"/>
  <c r="BM80" i="13" s="1"/>
  <c r="BN81" i="13"/>
  <c r="BN80" i="13" s="1"/>
  <c r="G81" i="13"/>
  <c r="G80" i="13" s="1"/>
  <c r="H80" i="13"/>
  <c r="H240" i="13" l="1"/>
  <c r="X240" i="13"/>
  <c r="AN240" i="13"/>
  <c r="BD240" i="13"/>
  <c r="I240" i="13"/>
  <c r="Q240" i="13"/>
  <c r="U240" i="13"/>
  <c r="Y240" i="13"/>
  <c r="AG240" i="13"/>
  <c r="AK240" i="13"/>
  <c r="AO240" i="13"/>
  <c r="AW240" i="13"/>
  <c r="BA240" i="13"/>
  <c r="BE240" i="13"/>
  <c r="BM240" i="13"/>
  <c r="BI240" i="13"/>
  <c r="G240" i="13"/>
  <c r="K240" i="13"/>
  <c r="O240" i="13"/>
  <c r="S240" i="13"/>
  <c r="W240" i="13"/>
  <c r="AA240" i="13"/>
  <c r="AE240" i="13"/>
  <c r="AI240" i="13"/>
  <c r="AM240" i="13"/>
  <c r="AQ240" i="13"/>
  <c r="AU240" i="13"/>
  <c r="AY240" i="13"/>
  <c r="BC240" i="13"/>
  <c r="BG240" i="13"/>
  <c r="BK240" i="13"/>
  <c r="L240" i="13"/>
  <c r="P240" i="13"/>
  <c r="T240" i="13"/>
  <c r="AB240" i="13"/>
  <c r="AF240" i="13"/>
  <c r="AJ240" i="13"/>
  <c r="AR240" i="13"/>
  <c r="AV240" i="13"/>
  <c r="AZ240" i="13"/>
  <c r="BH240" i="13"/>
  <c r="BL240" i="13"/>
  <c r="J240" i="13"/>
  <c r="N240" i="13"/>
  <c r="R240" i="13"/>
  <c r="V240" i="13"/>
  <c r="Z240" i="13"/>
  <c r="AD240" i="13"/>
  <c r="AH240" i="13"/>
  <c r="AL240" i="13"/>
  <c r="AP240" i="13"/>
  <c r="AT240" i="13"/>
  <c r="AX240" i="13"/>
  <c r="BB240" i="13"/>
  <c r="BF240" i="13"/>
  <c r="BJ240" i="13"/>
  <c r="BN240" i="13"/>
  <c r="BS37" i="2" l="1"/>
  <c r="BT37" i="2"/>
  <c r="BU37" i="2"/>
  <c r="BV37" i="2"/>
  <c r="BW37" i="2"/>
  <c r="BX37" i="2"/>
  <c r="BY37" i="2"/>
  <c r="BZ37" i="2"/>
  <c r="CA37" i="2"/>
  <c r="CB37" i="2"/>
  <c r="CC37" i="2"/>
  <c r="CD37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BS25" i="2" l="1"/>
  <c r="BT25" i="2"/>
  <c r="BU25" i="2"/>
  <c r="BV25" i="2"/>
  <c r="BW25" i="2"/>
  <c r="BX25" i="2"/>
  <c r="BY25" i="2"/>
  <c r="BZ25" i="2"/>
  <c r="CA25" i="2"/>
  <c r="CB25" i="2"/>
  <c r="CC25" i="2"/>
  <c r="CD25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F67" i="13" l="1"/>
  <c r="F54" i="13"/>
  <c r="F39" i="13"/>
  <c r="F10" i="13"/>
  <c r="G57" i="13"/>
  <c r="H57" i="13" s="1"/>
  <c r="G56" i="13"/>
  <c r="H56" i="13" s="1"/>
  <c r="G55" i="13"/>
  <c r="H55" i="13" s="1"/>
  <c r="G52" i="13"/>
  <c r="H52" i="13" s="1"/>
  <c r="I52" i="13" s="1"/>
  <c r="J52" i="13" s="1"/>
  <c r="K52" i="13" s="1"/>
  <c r="L52" i="13" s="1"/>
  <c r="M52" i="13" s="1"/>
  <c r="N52" i="13" s="1"/>
  <c r="O52" i="13" s="1"/>
  <c r="P52" i="13" s="1"/>
  <c r="Q52" i="13" s="1"/>
  <c r="R52" i="13" s="1"/>
  <c r="S52" i="13" s="1"/>
  <c r="T52" i="13" s="1"/>
  <c r="U52" i="13" s="1"/>
  <c r="V52" i="13" s="1"/>
  <c r="W52" i="13" s="1"/>
  <c r="X52" i="13" s="1"/>
  <c r="Y52" i="13" s="1"/>
  <c r="Z52" i="13" s="1"/>
  <c r="AA52" i="13" s="1"/>
  <c r="AB52" i="13" s="1"/>
  <c r="AC52" i="13" s="1"/>
  <c r="AD52" i="13" s="1"/>
  <c r="AE52" i="13" s="1"/>
  <c r="AF52" i="13" s="1"/>
  <c r="AG52" i="13" s="1"/>
  <c r="AH52" i="13" s="1"/>
  <c r="AI52" i="13" s="1"/>
  <c r="AJ52" i="13" s="1"/>
  <c r="AK52" i="13" s="1"/>
  <c r="AL52" i="13" s="1"/>
  <c r="AM52" i="13" s="1"/>
  <c r="AN52" i="13" s="1"/>
  <c r="AO52" i="13" s="1"/>
  <c r="AP52" i="13" s="1"/>
  <c r="AQ52" i="13" s="1"/>
  <c r="AR52" i="13" s="1"/>
  <c r="AS52" i="13" s="1"/>
  <c r="AT52" i="13" s="1"/>
  <c r="AU52" i="13" s="1"/>
  <c r="AV52" i="13" s="1"/>
  <c r="AW52" i="13" s="1"/>
  <c r="AX52" i="13" s="1"/>
  <c r="AY52" i="13" s="1"/>
  <c r="AZ52" i="13" s="1"/>
  <c r="BA52" i="13" s="1"/>
  <c r="BB52" i="13" s="1"/>
  <c r="BC52" i="13" s="1"/>
  <c r="BD52" i="13" s="1"/>
  <c r="BE52" i="13" s="1"/>
  <c r="BF52" i="13" s="1"/>
  <c r="BG52" i="13" s="1"/>
  <c r="BH52" i="13" s="1"/>
  <c r="BI52" i="13" s="1"/>
  <c r="BJ52" i="13" s="1"/>
  <c r="BK52" i="13" s="1"/>
  <c r="BL52" i="13" s="1"/>
  <c r="BM52" i="13" s="1"/>
  <c r="BN52" i="13" s="1"/>
  <c r="G51" i="13"/>
  <c r="H51" i="13" s="1"/>
  <c r="I51" i="13" s="1"/>
  <c r="J51" i="13" s="1"/>
  <c r="K51" i="13" s="1"/>
  <c r="L51" i="13" s="1"/>
  <c r="M51" i="13" s="1"/>
  <c r="N51" i="13" s="1"/>
  <c r="O51" i="13" s="1"/>
  <c r="P51" i="13" s="1"/>
  <c r="Q51" i="13" s="1"/>
  <c r="R51" i="13" s="1"/>
  <c r="S51" i="13" s="1"/>
  <c r="T51" i="13" s="1"/>
  <c r="U51" i="13" s="1"/>
  <c r="V51" i="13" s="1"/>
  <c r="W51" i="13" s="1"/>
  <c r="X51" i="13" s="1"/>
  <c r="Y51" i="13" s="1"/>
  <c r="Z51" i="13" s="1"/>
  <c r="AA51" i="13" s="1"/>
  <c r="AB51" i="13" s="1"/>
  <c r="AC51" i="13" s="1"/>
  <c r="AD51" i="13" s="1"/>
  <c r="AE51" i="13" s="1"/>
  <c r="AF51" i="13" s="1"/>
  <c r="AG51" i="13" s="1"/>
  <c r="AH51" i="13" s="1"/>
  <c r="AI51" i="13" s="1"/>
  <c r="AJ51" i="13" s="1"/>
  <c r="AK51" i="13" s="1"/>
  <c r="AL51" i="13" s="1"/>
  <c r="AM51" i="13" s="1"/>
  <c r="AN51" i="13" s="1"/>
  <c r="AO51" i="13" s="1"/>
  <c r="AP51" i="13" s="1"/>
  <c r="AQ51" i="13" s="1"/>
  <c r="AR51" i="13" s="1"/>
  <c r="AS51" i="13" s="1"/>
  <c r="AT51" i="13" s="1"/>
  <c r="AU51" i="13" s="1"/>
  <c r="AV51" i="13" s="1"/>
  <c r="AW51" i="13" s="1"/>
  <c r="AX51" i="13" s="1"/>
  <c r="AY51" i="13" s="1"/>
  <c r="AZ51" i="13" s="1"/>
  <c r="BA51" i="13" s="1"/>
  <c r="BB51" i="13" s="1"/>
  <c r="BC51" i="13" s="1"/>
  <c r="BD51" i="13" s="1"/>
  <c r="BE51" i="13" s="1"/>
  <c r="BF51" i="13" s="1"/>
  <c r="BG51" i="13" s="1"/>
  <c r="BH51" i="13" s="1"/>
  <c r="BI51" i="13" s="1"/>
  <c r="BJ51" i="13" s="1"/>
  <c r="BK51" i="13" s="1"/>
  <c r="BL51" i="13" s="1"/>
  <c r="BM51" i="13" s="1"/>
  <c r="BN51" i="13" s="1"/>
  <c r="G50" i="13"/>
  <c r="H50" i="13" s="1"/>
  <c r="I50" i="13" s="1"/>
  <c r="J50" i="13" s="1"/>
  <c r="K50" i="13" s="1"/>
  <c r="L50" i="13" s="1"/>
  <c r="M50" i="13" s="1"/>
  <c r="N50" i="13" s="1"/>
  <c r="O50" i="13" s="1"/>
  <c r="P50" i="13" s="1"/>
  <c r="Q50" i="13" s="1"/>
  <c r="R50" i="13" s="1"/>
  <c r="S50" i="13" s="1"/>
  <c r="T50" i="13" s="1"/>
  <c r="U50" i="13" s="1"/>
  <c r="V50" i="13" s="1"/>
  <c r="W50" i="13" s="1"/>
  <c r="X50" i="13" s="1"/>
  <c r="Y50" i="13" s="1"/>
  <c r="Z50" i="13" s="1"/>
  <c r="AA50" i="13" s="1"/>
  <c r="AB50" i="13" s="1"/>
  <c r="AC50" i="13" s="1"/>
  <c r="AD50" i="13" s="1"/>
  <c r="AE50" i="13" s="1"/>
  <c r="AF50" i="13" s="1"/>
  <c r="AG50" i="13" s="1"/>
  <c r="AH50" i="13" s="1"/>
  <c r="AI50" i="13" s="1"/>
  <c r="AJ50" i="13" s="1"/>
  <c r="AK50" i="13" s="1"/>
  <c r="AL50" i="13" s="1"/>
  <c r="AM50" i="13" s="1"/>
  <c r="AN50" i="13" s="1"/>
  <c r="AO50" i="13" s="1"/>
  <c r="AP50" i="13" s="1"/>
  <c r="AQ50" i="13" s="1"/>
  <c r="AR50" i="13" s="1"/>
  <c r="AS50" i="13" s="1"/>
  <c r="AT50" i="13" s="1"/>
  <c r="AU50" i="13" s="1"/>
  <c r="AV50" i="13" s="1"/>
  <c r="AW50" i="13" s="1"/>
  <c r="AX50" i="13" s="1"/>
  <c r="AY50" i="13" s="1"/>
  <c r="AZ50" i="13" s="1"/>
  <c r="BA50" i="13" s="1"/>
  <c r="BB50" i="13" s="1"/>
  <c r="BC50" i="13" s="1"/>
  <c r="BD50" i="13" s="1"/>
  <c r="BE50" i="13" s="1"/>
  <c r="BF50" i="13" s="1"/>
  <c r="BG50" i="13" s="1"/>
  <c r="BH50" i="13" s="1"/>
  <c r="BI50" i="13" s="1"/>
  <c r="BJ50" i="13" s="1"/>
  <c r="BK50" i="13" s="1"/>
  <c r="BL50" i="13" s="1"/>
  <c r="BM50" i="13" s="1"/>
  <c r="BN50" i="13" s="1"/>
  <c r="G49" i="13"/>
  <c r="H49" i="13" s="1"/>
  <c r="I49" i="13" s="1"/>
  <c r="J49" i="13" s="1"/>
  <c r="K49" i="13" s="1"/>
  <c r="L49" i="13" s="1"/>
  <c r="M49" i="13" s="1"/>
  <c r="N49" i="13" s="1"/>
  <c r="O49" i="13" s="1"/>
  <c r="P49" i="13" s="1"/>
  <c r="Q49" i="13" s="1"/>
  <c r="R49" i="13" s="1"/>
  <c r="S49" i="13" s="1"/>
  <c r="T49" i="13" s="1"/>
  <c r="U49" i="13" s="1"/>
  <c r="V49" i="13" s="1"/>
  <c r="W49" i="13" s="1"/>
  <c r="X49" i="13" s="1"/>
  <c r="Y49" i="13" s="1"/>
  <c r="Z49" i="13" s="1"/>
  <c r="AA49" i="13" s="1"/>
  <c r="AB49" i="13" s="1"/>
  <c r="AC49" i="13" s="1"/>
  <c r="AD49" i="13" s="1"/>
  <c r="AE49" i="13" s="1"/>
  <c r="AF49" i="13" s="1"/>
  <c r="AG49" i="13" s="1"/>
  <c r="AH49" i="13" s="1"/>
  <c r="AI49" i="13" s="1"/>
  <c r="AJ49" i="13" s="1"/>
  <c r="AK49" i="13" s="1"/>
  <c r="AL49" i="13" s="1"/>
  <c r="AM49" i="13" s="1"/>
  <c r="AN49" i="13" s="1"/>
  <c r="AO49" i="13" s="1"/>
  <c r="AP49" i="13" s="1"/>
  <c r="AQ49" i="13" s="1"/>
  <c r="AR49" i="13" s="1"/>
  <c r="AS49" i="13" s="1"/>
  <c r="AT49" i="13" s="1"/>
  <c r="AU49" i="13" s="1"/>
  <c r="AV49" i="13" s="1"/>
  <c r="AW49" i="13" s="1"/>
  <c r="AX49" i="13" s="1"/>
  <c r="AY49" i="13" s="1"/>
  <c r="AZ49" i="13" s="1"/>
  <c r="BA49" i="13" s="1"/>
  <c r="BB49" i="13" s="1"/>
  <c r="BC49" i="13" s="1"/>
  <c r="BD49" i="13" s="1"/>
  <c r="BE49" i="13" s="1"/>
  <c r="BF49" i="13" s="1"/>
  <c r="BG49" i="13" s="1"/>
  <c r="BH49" i="13" s="1"/>
  <c r="BI49" i="13" s="1"/>
  <c r="BJ49" i="13" s="1"/>
  <c r="BK49" i="13" s="1"/>
  <c r="BL49" i="13" s="1"/>
  <c r="BM49" i="13" s="1"/>
  <c r="BN49" i="13" s="1"/>
  <c r="G48" i="13"/>
  <c r="H48" i="13" s="1"/>
  <c r="I48" i="13" s="1"/>
  <c r="J48" i="13" s="1"/>
  <c r="K48" i="13" s="1"/>
  <c r="L48" i="13" s="1"/>
  <c r="M48" i="13" s="1"/>
  <c r="N48" i="13" s="1"/>
  <c r="O48" i="13" s="1"/>
  <c r="P48" i="13" s="1"/>
  <c r="Q48" i="13" s="1"/>
  <c r="R48" i="13" s="1"/>
  <c r="S48" i="13" s="1"/>
  <c r="T48" i="13" s="1"/>
  <c r="U48" i="13" s="1"/>
  <c r="V48" i="13" s="1"/>
  <c r="W48" i="13" s="1"/>
  <c r="X48" i="13" s="1"/>
  <c r="Y48" i="13" s="1"/>
  <c r="Z48" i="13" s="1"/>
  <c r="AA48" i="13" s="1"/>
  <c r="AB48" i="13" s="1"/>
  <c r="AC48" i="13" s="1"/>
  <c r="AD48" i="13" s="1"/>
  <c r="AE48" i="13" s="1"/>
  <c r="AF48" i="13" s="1"/>
  <c r="AG48" i="13" s="1"/>
  <c r="AH48" i="13" s="1"/>
  <c r="AI48" i="13" s="1"/>
  <c r="AJ48" i="13" s="1"/>
  <c r="AK48" i="13" s="1"/>
  <c r="AL48" i="13" s="1"/>
  <c r="AM48" i="13" s="1"/>
  <c r="AN48" i="13" s="1"/>
  <c r="AO48" i="13" s="1"/>
  <c r="AP48" i="13" s="1"/>
  <c r="AQ48" i="13" s="1"/>
  <c r="AR48" i="13" s="1"/>
  <c r="AS48" i="13" s="1"/>
  <c r="AT48" i="13" s="1"/>
  <c r="AU48" i="13" s="1"/>
  <c r="AV48" i="13" s="1"/>
  <c r="AW48" i="13" s="1"/>
  <c r="AX48" i="13" s="1"/>
  <c r="AY48" i="13" s="1"/>
  <c r="AZ48" i="13" s="1"/>
  <c r="BA48" i="13" s="1"/>
  <c r="BB48" i="13" s="1"/>
  <c r="BC48" i="13" s="1"/>
  <c r="BD48" i="13" s="1"/>
  <c r="BE48" i="13" s="1"/>
  <c r="BF48" i="13" s="1"/>
  <c r="BG48" i="13" s="1"/>
  <c r="BH48" i="13" s="1"/>
  <c r="BI48" i="13" s="1"/>
  <c r="BJ48" i="13" s="1"/>
  <c r="BK48" i="13" s="1"/>
  <c r="BL48" i="13" s="1"/>
  <c r="BM48" i="13" s="1"/>
  <c r="BN48" i="13" s="1"/>
  <c r="G47" i="13"/>
  <c r="H47" i="13" s="1"/>
  <c r="I47" i="13" s="1"/>
  <c r="J47" i="13" s="1"/>
  <c r="K47" i="13" s="1"/>
  <c r="L47" i="13" s="1"/>
  <c r="M47" i="13" s="1"/>
  <c r="N47" i="13" s="1"/>
  <c r="O47" i="13" s="1"/>
  <c r="P47" i="13" s="1"/>
  <c r="Q47" i="13" s="1"/>
  <c r="R47" i="13" s="1"/>
  <c r="S47" i="13" s="1"/>
  <c r="T47" i="13" s="1"/>
  <c r="U47" i="13" s="1"/>
  <c r="V47" i="13" s="1"/>
  <c r="W47" i="13" s="1"/>
  <c r="X47" i="13" s="1"/>
  <c r="Y47" i="13" s="1"/>
  <c r="Z47" i="13" s="1"/>
  <c r="AA47" i="13" s="1"/>
  <c r="AB47" i="13" s="1"/>
  <c r="AC47" i="13" s="1"/>
  <c r="AD47" i="13" s="1"/>
  <c r="AE47" i="13" s="1"/>
  <c r="AF47" i="13" s="1"/>
  <c r="AG47" i="13" s="1"/>
  <c r="AH47" i="13" s="1"/>
  <c r="AI47" i="13" s="1"/>
  <c r="AJ47" i="13" s="1"/>
  <c r="AK47" i="13" s="1"/>
  <c r="AL47" i="13" s="1"/>
  <c r="AM47" i="13" s="1"/>
  <c r="AN47" i="13" s="1"/>
  <c r="AO47" i="13" s="1"/>
  <c r="AP47" i="13" s="1"/>
  <c r="AQ47" i="13" s="1"/>
  <c r="AR47" i="13" s="1"/>
  <c r="AS47" i="13" s="1"/>
  <c r="AT47" i="13" s="1"/>
  <c r="AU47" i="13" s="1"/>
  <c r="AV47" i="13" s="1"/>
  <c r="AW47" i="13" s="1"/>
  <c r="AX47" i="13" s="1"/>
  <c r="AY47" i="13" s="1"/>
  <c r="AZ47" i="13" s="1"/>
  <c r="BA47" i="13" s="1"/>
  <c r="BB47" i="13" s="1"/>
  <c r="BC47" i="13" s="1"/>
  <c r="BD47" i="13" s="1"/>
  <c r="BE47" i="13" s="1"/>
  <c r="BF47" i="13" s="1"/>
  <c r="BG47" i="13" s="1"/>
  <c r="BH47" i="13" s="1"/>
  <c r="BI47" i="13" s="1"/>
  <c r="BJ47" i="13" s="1"/>
  <c r="BK47" i="13" s="1"/>
  <c r="BL47" i="13" s="1"/>
  <c r="BM47" i="13" s="1"/>
  <c r="BN47" i="13" s="1"/>
  <c r="G45" i="13"/>
  <c r="H45" i="13" s="1"/>
  <c r="I45" i="13" s="1"/>
  <c r="G44" i="13"/>
  <c r="H44" i="13" s="1"/>
  <c r="I44" i="13" s="1"/>
  <c r="J44" i="13" s="1"/>
  <c r="G43" i="13"/>
  <c r="G42" i="13"/>
  <c r="H42" i="13" s="1"/>
  <c r="G41" i="13"/>
  <c r="G40" i="13"/>
  <c r="G37" i="13"/>
  <c r="H37" i="13" s="1"/>
  <c r="I37" i="13" s="1"/>
  <c r="J37" i="13" s="1"/>
  <c r="K37" i="13" s="1"/>
  <c r="L37" i="13" s="1"/>
  <c r="M37" i="13" s="1"/>
  <c r="N37" i="13" s="1"/>
  <c r="O37" i="13" s="1"/>
  <c r="P37" i="13" s="1"/>
  <c r="Q37" i="13" s="1"/>
  <c r="R37" i="13" s="1"/>
  <c r="S37" i="13" s="1"/>
  <c r="T37" i="13" s="1"/>
  <c r="U37" i="13" s="1"/>
  <c r="V37" i="13" s="1"/>
  <c r="W37" i="13" s="1"/>
  <c r="X37" i="13" s="1"/>
  <c r="Y37" i="13" s="1"/>
  <c r="Z37" i="13" s="1"/>
  <c r="AA37" i="13" s="1"/>
  <c r="AB37" i="13" s="1"/>
  <c r="AC37" i="13" s="1"/>
  <c r="AD37" i="13" s="1"/>
  <c r="AE37" i="13" s="1"/>
  <c r="AF37" i="13" s="1"/>
  <c r="AG37" i="13" s="1"/>
  <c r="AH37" i="13" s="1"/>
  <c r="AI37" i="13" s="1"/>
  <c r="AJ37" i="13" s="1"/>
  <c r="AK37" i="13" s="1"/>
  <c r="AL37" i="13" s="1"/>
  <c r="AM37" i="13" s="1"/>
  <c r="AN37" i="13" s="1"/>
  <c r="AO37" i="13" s="1"/>
  <c r="AP37" i="13" s="1"/>
  <c r="AQ37" i="13" s="1"/>
  <c r="AR37" i="13" s="1"/>
  <c r="AS37" i="13" s="1"/>
  <c r="AT37" i="13" s="1"/>
  <c r="AU37" i="13" s="1"/>
  <c r="AV37" i="13" s="1"/>
  <c r="AW37" i="13" s="1"/>
  <c r="AX37" i="13" s="1"/>
  <c r="AY37" i="13" s="1"/>
  <c r="AZ37" i="13" s="1"/>
  <c r="BA37" i="13" s="1"/>
  <c r="BB37" i="13" s="1"/>
  <c r="BC37" i="13" s="1"/>
  <c r="BD37" i="13" s="1"/>
  <c r="BE37" i="13" s="1"/>
  <c r="BF37" i="13" s="1"/>
  <c r="BG37" i="13" s="1"/>
  <c r="BH37" i="13" s="1"/>
  <c r="BI37" i="13" s="1"/>
  <c r="BJ37" i="13" s="1"/>
  <c r="BK37" i="13" s="1"/>
  <c r="BL37" i="13" s="1"/>
  <c r="BM37" i="13" s="1"/>
  <c r="BN37" i="13" s="1"/>
  <c r="G36" i="13"/>
  <c r="H36" i="13" s="1"/>
  <c r="I36" i="13" s="1"/>
  <c r="J36" i="13" s="1"/>
  <c r="K36" i="13" s="1"/>
  <c r="L36" i="13" s="1"/>
  <c r="M36" i="13" s="1"/>
  <c r="N36" i="13" s="1"/>
  <c r="O36" i="13" s="1"/>
  <c r="P36" i="13" s="1"/>
  <c r="Q36" i="13" s="1"/>
  <c r="R36" i="13" s="1"/>
  <c r="S36" i="13" s="1"/>
  <c r="T36" i="13" s="1"/>
  <c r="U36" i="13" s="1"/>
  <c r="V36" i="13" s="1"/>
  <c r="W36" i="13" s="1"/>
  <c r="X36" i="13" s="1"/>
  <c r="Y36" i="13" s="1"/>
  <c r="Z36" i="13" s="1"/>
  <c r="AA36" i="13" s="1"/>
  <c r="AB36" i="13" s="1"/>
  <c r="AC36" i="13" s="1"/>
  <c r="AD36" i="13" s="1"/>
  <c r="AE36" i="13" s="1"/>
  <c r="AF36" i="13" s="1"/>
  <c r="AG36" i="13" s="1"/>
  <c r="AH36" i="13" s="1"/>
  <c r="AI36" i="13" s="1"/>
  <c r="AJ36" i="13" s="1"/>
  <c r="AK36" i="13" s="1"/>
  <c r="AL36" i="13" s="1"/>
  <c r="AM36" i="13" s="1"/>
  <c r="AN36" i="13" s="1"/>
  <c r="AO36" i="13" s="1"/>
  <c r="AP36" i="13" s="1"/>
  <c r="AQ36" i="13" s="1"/>
  <c r="AR36" i="13" s="1"/>
  <c r="AS36" i="13" s="1"/>
  <c r="AT36" i="13" s="1"/>
  <c r="AU36" i="13" s="1"/>
  <c r="AV36" i="13" s="1"/>
  <c r="AW36" i="13" s="1"/>
  <c r="AX36" i="13" s="1"/>
  <c r="AY36" i="13" s="1"/>
  <c r="AZ36" i="13" s="1"/>
  <c r="BA36" i="13" s="1"/>
  <c r="BB36" i="13" s="1"/>
  <c r="BC36" i="13" s="1"/>
  <c r="BD36" i="13" s="1"/>
  <c r="BE36" i="13" s="1"/>
  <c r="BF36" i="13" s="1"/>
  <c r="BG36" i="13" s="1"/>
  <c r="BH36" i="13" s="1"/>
  <c r="BI36" i="13" s="1"/>
  <c r="BJ36" i="13" s="1"/>
  <c r="BK36" i="13" s="1"/>
  <c r="BL36" i="13" s="1"/>
  <c r="BM36" i="13" s="1"/>
  <c r="BN36" i="13" s="1"/>
  <c r="G35" i="13"/>
  <c r="H35" i="13" s="1"/>
  <c r="I35" i="13" s="1"/>
  <c r="J35" i="13" s="1"/>
  <c r="K35" i="13" s="1"/>
  <c r="L35" i="13" s="1"/>
  <c r="M35" i="13" s="1"/>
  <c r="N35" i="13" s="1"/>
  <c r="O35" i="13" s="1"/>
  <c r="P35" i="13" s="1"/>
  <c r="Q35" i="13" s="1"/>
  <c r="R35" i="13" s="1"/>
  <c r="S35" i="13" s="1"/>
  <c r="T35" i="13" s="1"/>
  <c r="U35" i="13" s="1"/>
  <c r="V35" i="13" s="1"/>
  <c r="W35" i="13" s="1"/>
  <c r="X35" i="13" s="1"/>
  <c r="Y35" i="13" s="1"/>
  <c r="Z35" i="13" s="1"/>
  <c r="AA35" i="13" s="1"/>
  <c r="AB35" i="13" s="1"/>
  <c r="AC35" i="13" s="1"/>
  <c r="AD35" i="13" s="1"/>
  <c r="AE35" i="13" s="1"/>
  <c r="AF35" i="13" s="1"/>
  <c r="AG35" i="13" s="1"/>
  <c r="AH35" i="13" s="1"/>
  <c r="AI35" i="13" s="1"/>
  <c r="AJ35" i="13" s="1"/>
  <c r="AK35" i="13" s="1"/>
  <c r="AL35" i="13" s="1"/>
  <c r="AM35" i="13" s="1"/>
  <c r="AN35" i="13" s="1"/>
  <c r="AO35" i="13" s="1"/>
  <c r="AP35" i="13" s="1"/>
  <c r="AQ35" i="13" s="1"/>
  <c r="AR35" i="13" s="1"/>
  <c r="AS35" i="13" s="1"/>
  <c r="AT35" i="13" s="1"/>
  <c r="AU35" i="13" s="1"/>
  <c r="AV35" i="13" s="1"/>
  <c r="AW35" i="13" s="1"/>
  <c r="AX35" i="13" s="1"/>
  <c r="AY35" i="13" s="1"/>
  <c r="AZ35" i="13" s="1"/>
  <c r="BA35" i="13" s="1"/>
  <c r="BB35" i="13" s="1"/>
  <c r="BC35" i="13" s="1"/>
  <c r="BD35" i="13" s="1"/>
  <c r="BE35" i="13" s="1"/>
  <c r="BF35" i="13" s="1"/>
  <c r="BG35" i="13" s="1"/>
  <c r="BH35" i="13" s="1"/>
  <c r="BI35" i="13" s="1"/>
  <c r="BJ35" i="13" s="1"/>
  <c r="BK35" i="13" s="1"/>
  <c r="BL35" i="13" s="1"/>
  <c r="BM35" i="13" s="1"/>
  <c r="BN35" i="13" s="1"/>
  <c r="G34" i="13"/>
  <c r="H34" i="13" s="1"/>
  <c r="I34" i="13" s="1"/>
  <c r="J34" i="13" s="1"/>
  <c r="K34" i="13" s="1"/>
  <c r="L34" i="13" s="1"/>
  <c r="M34" i="13" s="1"/>
  <c r="N34" i="13" s="1"/>
  <c r="O34" i="13" s="1"/>
  <c r="P34" i="13" s="1"/>
  <c r="Q34" i="13" s="1"/>
  <c r="R34" i="13" s="1"/>
  <c r="S34" i="13" s="1"/>
  <c r="T34" i="13" s="1"/>
  <c r="U34" i="13" s="1"/>
  <c r="V34" i="13" s="1"/>
  <c r="W34" i="13" s="1"/>
  <c r="X34" i="13" s="1"/>
  <c r="Y34" i="13" s="1"/>
  <c r="Z34" i="13" s="1"/>
  <c r="AA34" i="13" s="1"/>
  <c r="AB34" i="13" s="1"/>
  <c r="AC34" i="13" s="1"/>
  <c r="AD34" i="13" s="1"/>
  <c r="AE34" i="13" s="1"/>
  <c r="AF34" i="13" s="1"/>
  <c r="AG34" i="13" s="1"/>
  <c r="AH34" i="13" s="1"/>
  <c r="AI34" i="13" s="1"/>
  <c r="AJ34" i="13" s="1"/>
  <c r="AK34" i="13" s="1"/>
  <c r="AL34" i="13" s="1"/>
  <c r="AM34" i="13" s="1"/>
  <c r="AN34" i="13" s="1"/>
  <c r="AO34" i="13" s="1"/>
  <c r="AP34" i="13" s="1"/>
  <c r="AQ34" i="13" s="1"/>
  <c r="AR34" i="13" s="1"/>
  <c r="AS34" i="13" s="1"/>
  <c r="AT34" i="13" s="1"/>
  <c r="AU34" i="13" s="1"/>
  <c r="AV34" i="13" s="1"/>
  <c r="AW34" i="13" s="1"/>
  <c r="AX34" i="13" s="1"/>
  <c r="AY34" i="13" s="1"/>
  <c r="AZ34" i="13" s="1"/>
  <c r="BA34" i="13" s="1"/>
  <c r="BB34" i="13" s="1"/>
  <c r="BC34" i="13" s="1"/>
  <c r="BD34" i="13" s="1"/>
  <c r="BE34" i="13" s="1"/>
  <c r="BF34" i="13" s="1"/>
  <c r="BG34" i="13" s="1"/>
  <c r="BH34" i="13" s="1"/>
  <c r="BI34" i="13" s="1"/>
  <c r="BJ34" i="13" s="1"/>
  <c r="BK34" i="13" s="1"/>
  <c r="BL34" i="13" s="1"/>
  <c r="BM34" i="13" s="1"/>
  <c r="BN34" i="13" s="1"/>
  <c r="G33" i="13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S33" i="13" s="1"/>
  <c r="T33" i="13" s="1"/>
  <c r="U33" i="13" s="1"/>
  <c r="V33" i="13" s="1"/>
  <c r="W33" i="13" s="1"/>
  <c r="X33" i="13" s="1"/>
  <c r="Y33" i="13" s="1"/>
  <c r="Z33" i="13" s="1"/>
  <c r="AA33" i="13" s="1"/>
  <c r="AB33" i="13" s="1"/>
  <c r="AC33" i="13" s="1"/>
  <c r="AD33" i="13" s="1"/>
  <c r="AE33" i="13" s="1"/>
  <c r="AF33" i="13" s="1"/>
  <c r="AG33" i="13" s="1"/>
  <c r="AH33" i="13" s="1"/>
  <c r="AI33" i="13" s="1"/>
  <c r="AJ33" i="13" s="1"/>
  <c r="AK33" i="13" s="1"/>
  <c r="AL33" i="13" s="1"/>
  <c r="AM33" i="13" s="1"/>
  <c r="AN33" i="13" s="1"/>
  <c r="AO33" i="13" s="1"/>
  <c r="AP33" i="13" s="1"/>
  <c r="AQ33" i="13" s="1"/>
  <c r="AR33" i="13" s="1"/>
  <c r="AS33" i="13" s="1"/>
  <c r="AT33" i="13" s="1"/>
  <c r="AU33" i="13" s="1"/>
  <c r="AV33" i="13" s="1"/>
  <c r="AW33" i="13" s="1"/>
  <c r="AX33" i="13" s="1"/>
  <c r="AY33" i="13" s="1"/>
  <c r="AZ33" i="13" s="1"/>
  <c r="BA33" i="13" s="1"/>
  <c r="BB33" i="13" s="1"/>
  <c r="BC33" i="13" s="1"/>
  <c r="BD33" i="13" s="1"/>
  <c r="BE33" i="13" s="1"/>
  <c r="BF33" i="13" s="1"/>
  <c r="BG33" i="13" s="1"/>
  <c r="BH33" i="13" s="1"/>
  <c r="BI33" i="13" s="1"/>
  <c r="BJ33" i="13" s="1"/>
  <c r="BK33" i="13" s="1"/>
  <c r="BL33" i="13" s="1"/>
  <c r="BM33" i="13" s="1"/>
  <c r="BN33" i="13" s="1"/>
  <c r="G32" i="13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S32" i="13" s="1"/>
  <c r="T32" i="13" s="1"/>
  <c r="U32" i="13" s="1"/>
  <c r="V32" i="13" s="1"/>
  <c r="W32" i="13" s="1"/>
  <c r="X32" i="13" s="1"/>
  <c r="Y32" i="13" s="1"/>
  <c r="Z32" i="13" s="1"/>
  <c r="AA32" i="13" s="1"/>
  <c r="AB32" i="13" s="1"/>
  <c r="AC32" i="13" s="1"/>
  <c r="AD32" i="13" s="1"/>
  <c r="AE32" i="13" s="1"/>
  <c r="AF32" i="13" s="1"/>
  <c r="AG32" i="13" s="1"/>
  <c r="AH32" i="13" s="1"/>
  <c r="AI32" i="13" s="1"/>
  <c r="AJ32" i="13" s="1"/>
  <c r="AK32" i="13" s="1"/>
  <c r="AL32" i="13" s="1"/>
  <c r="AM32" i="13" s="1"/>
  <c r="AN32" i="13" s="1"/>
  <c r="AO32" i="13" s="1"/>
  <c r="AP32" i="13" s="1"/>
  <c r="AQ32" i="13" s="1"/>
  <c r="AR32" i="13" s="1"/>
  <c r="AS32" i="13" s="1"/>
  <c r="AT32" i="13" s="1"/>
  <c r="AU32" i="13" s="1"/>
  <c r="AV32" i="13" s="1"/>
  <c r="AW32" i="13" s="1"/>
  <c r="AX32" i="13" s="1"/>
  <c r="AY32" i="13" s="1"/>
  <c r="AZ32" i="13" s="1"/>
  <c r="BA32" i="13" s="1"/>
  <c r="BB32" i="13" s="1"/>
  <c r="BC32" i="13" s="1"/>
  <c r="BD32" i="13" s="1"/>
  <c r="BE32" i="13" s="1"/>
  <c r="BF32" i="13" s="1"/>
  <c r="BG32" i="13" s="1"/>
  <c r="BH32" i="13" s="1"/>
  <c r="BI32" i="13" s="1"/>
  <c r="BJ32" i="13" s="1"/>
  <c r="BK32" i="13" s="1"/>
  <c r="BL32" i="13" s="1"/>
  <c r="BM32" i="13" s="1"/>
  <c r="BN32" i="13" s="1"/>
  <c r="G31" i="13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S31" i="13" s="1"/>
  <c r="T31" i="13" s="1"/>
  <c r="U31" i="13" s="1"/>
  <c r="V31" i="13" s="1"/>
  <c r="W31" i="13" s="1"/>
  <c r="X31" i="13" s="1"/>
  <c r="Y31" i="13" s="1"/>
  <c r="Z31" i="13" s="1"/>
  <c r="AA31" i="13" s="1"/>
  <c r="AB31" i="13" s="1"/>
  <c r="AC31" i="13" s="1"/>
  <c r="AD31" i="13" s="1"/>
  <c r="AE31" i="13" s="1"/>
  <c r="AF31" i="13" s="1"/>
  <c r="AG31" i="13" s="1"/>
  <c r="AH31" i="13" s="1"/>
  <c r="AI31" i="13" s="1"/>
  <c r="AJ31" i="13" s="1"/>
  <c r="AK31" i="13" s="1"/>
  <c r="AL31" i="13" s="1"/>
  <c r="AM31" i="13" s="1"/>
  <c r="AN31" i="13" s="1"/>
  <c r="AO31" i="13" s="1"/>
  <c r="AP31" i="13" s="1"/>
  <c r="AQ31" i="13" s="1"/>
  <c r="AR31" i="13" s="1"/>
  <c r="AS31" i="13" s="1"/>
  <c r="AT31" i="13" s="1"/>
  <c r="AU31" i="13" s="1"/>
  <c r="AV31" i="13" s="1"/>
  <c r="AW31" i="13" s="1"/>
  <c r="AX31" i="13" s="1"/>
  <c r="AY31" i="13" s="1"/>
  <c r="AZ31" i="13" s="1"/>
  <c r="BA31" i="13" s="1"/>
  <c r="BB31" i="13" s="1"/>
  <c r="BC31" i="13" s="1"/>
  <c r="BD31" i="13" s="1"/>
  <c r="BE31" i="13" s="1"/>
  <c r="BF31" i="13" s="1"/>
  <c r="BG31" i="13" s="1"/>
  <c r="BH31" i="13" s="1"/>
  <c r="BI31" i="13" s="1"/>
  <c r="BJ31" i="13" s="1"/>
  <c r="BK31" i="13" s="1"/>
  <c r="BL31" i="13" s="1"/>
  <c r="BM31" i="13" s="1"/>
  <c r="BN31" i="13" s="1"/>
  <c r="G30" i="13"/>
  <c r="G29" i="13"/>
  <c r="G28" i="13"/>
  <c r="H28" i="13" s="1"/>
  <c r="I28" i="13" s="1"/>
  <c r="J28" i="13" s="1"/>
  <c r="K28" i="13" s="1"/>
  <c r="L28" i="13" s="1"/>
  <c r="M28" i="13" s="1"/>
  <c r="N28" i="13" s="1"/>
  <c r="O28" i="13" s="1"/>
  <c r="P28" i="13" s="1"/>
  <c r="Q28" i="13" s="1"/>
  <c r="R28" i="13" s="1"/>
  <c r="S28" i="13" s="1"/>
  <c r="T28" i="13" s="1"/>
  <c r="U28" i="13" s="1"/>
  <c r="V28" i="13" s="1"/>
  <c r="W28" i="13" s="1"/>
  <c r="X28" i="13" s="1"/>
  <c r="Y28" i="13" s="1"/>
  <c r="Z28" i="13" s="1"/>
  <c r="AA28" i="13" s="1"/>
  <c r="AB28" i="13" s="1"/>
  <c r="AC28" i="13" s="1"/>
  <c r="AD28" i="13" s="1"/>
  <c r="AE28" i="13" s="1"/>
  <c r="AF28" i="13" s="1"/>
  <c r="AG28" i="13" s="1"/>
  <c r="AH28" i="13" s="1"/>
  <c r="AI28" i="13" s="1"/>
  <c r="AJ28" i="13" s="1"/>
  <c r="AK28" i="13" s="1"/>
  <c r="AL28" i="13" s="1"/>
  <c r="AM28" i="13" s="1"/>
  <c r="AN28" i="13" s="1"/>
  <c r="AO28" i="13" s="1"/>
  <c r="AP28" i="13" s="1"/>
  <c r="AQ28" i="13" s="1"/>
  <c r="AR28" i="13" s="1"/>
  <c r="AS28" i="13" s="1"/>
  <c r="AT28" i="13" s="1"/>
  <c r="AU28" i="13" s="1"/>
  <c r="AV28" i="13" s="1"/>
  <c r="AW28" i="13" s="1"/>
  <c r="AX28" i="13" s="1"/>
  <c r="AY28" i="13" s="1"/>
  <c r="AZ28" i="13" s="1"/>
  <c r="BA28" i="13" s="1"/>
  <c r="BB28" i="13" s="1"/>
  <c r="BC28" i="13" s="1"/>
  <c r="BD28" i="13" s="1"/>
  <c r="BE28" i="13" s="1"/>
  <c r="BF28" i="13" s="1"/>
  <c r="BG28" i="13" s="1"/>
  <c r="BH28" i="13" s="1"/>
  <c r="BI28" i="13" s="1"/>
  <c r="BJ28" i="13" s="1"/>
  <c r="BK28" i="13" s="1"/>
  <c r="BL28" i="13" s="1"/>
  <c r="BM28" i="13" s="1"/>
  <c r="BN28" i="13" s="1"/>
  <c r="G27" i="13"/>
  <c r="G26" i="13"/>
  <c r="G25" i="13"/>
  <c r="G20" i="13"/>
  <c r="H20" i="13" s="1"/>
  <c r="I20" i="13" s="1"/>
  <c r="J20" i="13" s="1"/>
  <c r="K20" i="13" s="1"/>
  <c r="L20" i="13" s="1"/>
  <c r="M20" i="13" s="1"/>
  <c r="N20" i="13" s="1"/>
  <c r="O20" i="13" s="1"/>
  <c r="P20" i="13" s="1"/>
  <c r="Q20" i="13" s="1"/>
  <c r="R20" i="13" s="1"/>
  <c r="S20" i="13" s="1"/>
  <c r="T20" i="13" s="1"/>
  <c r="U20" i="13" s="1"/>
  <c r="V20" i="13" s="1"/>
  <c r="W20" i="13" s="1"/>
  <c r="X20" i="13" s="1"/>
  <c r="Y20" i="13" s="1"/>
  <c r="Z20" i="13" s="1"/>
  <c r="AA20" i="13" s="1"/>
  <c r="AB20" i="13" s="1"/>
  <c r="AC20" i="13" s="1"/>
  <c r="AD20" i="13" s="1"/>
  <c r="AE20" i="13" s="1"/>
  <c r="AF20" i="13" s="1"/>
  <c r="AG20" i="13" s="1"/>
  <c r="AH20" i="13" s="1"/>
  <c r="AI20" i="13" s="1"/>
  <c r="AJ20" i="13" s="1"/>
  <c r="AK20" i="13" s="1"/>
  <c r="AL20" i="13" s="1"/>
  <c r="AM20" i="13" s="1"/>
  <c r="AN20" i="13" s="1"/>
  <c r="AO20" i="13" s="1"/>
  <c r="AP20" i="13" s="1"/>
  <c r="AQ20" i="13" s="1"/>
  <c r="AR20" i="13" s="1"/>
  <c r="AS20" i="13" s="1"/>
  <c r="AT20" i="13" s="1"/>
  <c r="AU20" i="13" s="1"/>
  <c r="AV20" i="13" s="1"/>
  <c r="AW20" i="13" s="1"/>
  <c r="AX20" i="13" s="1"/>
  <c r="AY20" i="13" s="1"/>
  <c r="AZ20" i="13" s="1"/>
  <c r="BA20" i="13" s="1"/>
  <c r="BB20" i="13" s="1"/>
  <c r="BC20" i="13" s="1"/>
  <c r="BD20" i="13" s="1"/>
  <c r="BE20" i="13" s="1"/>
  <c r="BF20" i="13" s="1"/>
  <c r="BG20" i="13" s="1"/>
  <c r="BH20" i="13" s="1"/>
  <c r="BI20" i="13" s="1"/>
  <c r="BJ20" i="13" s="1"/>
  <c r="BK20" i="13" s="1"/>
  <c r="BL20" i="13" s="1"/>
  <c r="BM20" i="13" s="1"/>
  <c r="BN20" i="13" s="1"/>
  <c r="G15" i="13"/>
  <c r="H15" i="13" s="1"/>
  <c r="I15" i="13" s="1"/>
  <c r="J15" i="13" s="1"/>
  <c r="K15" i="13" s="1"/>
  <c r="L15" i="13" s="1"/>
  <c r="M15" i="13" s="1"/>
  <c r="N15" i="13" s="1"/>
  <c r="O15" i="13" s="1"/>
  <c r="P15" i="13" s="1"/>
  <c r="Q15" i="13" s="1"/>
  <c r="R15" i="13" s="1"/>
  <c r="S15" i="13" s="1"/>
  <c r="T15" i="13" s="1"/>
  <c r="U15" i="13" s="1"/>
  <c r="V15" i="13" s="1"/>
  <c r="W15" i="13" s="1"/>
  <c r="X15" i="13" s="1"/>
  <c r="Y15" i="13" s="1"/>
  <c r="Z15" i="13" s="1"/>
  <c r="AA15" i="13" s="1"/>
  <c r="AB15" i="13" s="1"/>
  <c r="AC15" i="13" s="1"/>
  <c r="AD15" i="13" s="1"/>
  <c r="AE15" i="13" s="1"/>
  <c r="AF15" i="13" s="1"/>
  <c r="AG15" i="13" s="1"/>
  <c r="AH15" i="13" s="1"/>
  <c r="AI15" i="13" s="1"/>
  <c r="AJ15" i="13" s="1"/>
  <c r="AK15" i="13" s="1"/>
  <c r="AL15" i="13" s="1"/>
  <c r="AM15" i="13" s="1"/>
  <c r="AN15" i="13" s="1"/>
  <c r="AO15" i="13" s="1"/>
  <c r="AP15" i="13" s="1"/>
  <c r="AQ15" i="13" s="1"/>
  <c r="AR15" i="13" s="1"/>
  <c r="AS15" i="13" s="1"/>
  <c r="AT15" i="13" s="1"/>
  <c r="AU15" i="13" s="1"/>
  <c r="AV15" i="13" s="1"/>
  <c r="AW15" i="13" s="1"/>
  <c r="AX15" i="13" s="1"/>
  <c r="AY15" i="13" s="1"/>
  <c r="AZ15" i="13" s="1"/>
  <c r="BA15" i="13" s="1"/>
  <c r="BB15" i="13" s="1"/>
  <c r="BC15" i="13" s="1"/>
  <c r="BD15" i="13" s="1"/>
  <c r="BE15" i="13" s="1"/>
  <c r="BF15" i="13" s="1"/>
  <c r="BG15" i="13" s="1"/>
  <c r="BH15" i="13" s="1"/>
  <c r="BI15" i="13" s="1"/>
  <c r="BJ15" i="13" s="1"/>
  <c r="BK15" i="13" s="1"/>
  <c r="BL15" i="13" s="1"/>
  <c r="BM15" i="13" s="1"/>
  <c r="BN15" i="13" s="1"/>
  <c r="F69" i="10"/>
  <c r="F70" i="10"/>
  <c r="F71" i="10"/>
  <c r="F82" i="10"/>
  <c r="F83" i="10"/>
  <c r="F84" i="10"/>
  <c r="F85" i="10"/>
  <c r="R13" i="4" l="1"/>
  <c r="P13" i="4"/>
  <c r="W13" i="4"/>
  <c r="O13" i="4"/>
  <c r="N13" i="4"/>
  <c r="Q13" i="4"/>
  <c r="V13" i="4"/>
  <c r="U13" i="4"/>
  <c r="L13" i="4"/>
  <c r="M13" i="4"/>
  <c r="S13" i="4"/>
  <c r="T13" i="4"/>
  <c r="G198" i="13"/>
  <c r="W198" i="13"/>
  <c r="AM198" i="13"/>
  <c r="BC198" i="13"/>
  <c r="L198" i="13"/>
  <c r="AB198" i="13"/>
  <c r="AR198" i="13"/>
  <c r="BH198" i="13"/>
  <c r="Q198" i="13"/>
  <c r="AG198" i="13"/>
  <c r="AW198" i="13"/>
  <c r="BM198" i="13"/>
  <c r="V198" i="13"/>
  <c r="AL198" i="13"/>
  <c r="BB198" i="13"/>
  <c r="K198" i="13"/>
  <c r="AQ198" i="13"/>
  <c r="AF198" i="13"/>
  <c r="BL198" i="13"/>
  <c r="AK198" i="13"/>
  <c r="J198" i="13"/>
  <c r="BF198" i="13"/>
  <c r="AO198" i="13"/>
  <c r="N198" i="13"/>
  <c r="BJ198" i="13"/>
  <c r="AP198" i="13"/>
  <c r="O198" i="13"/>
  <c r="AE198" i="13"/>
  <c r="AU198" i="13"/>
  <c r="BK198" i="13"/>
  <c r="T198" i="13"/>
  <c r="AJ198" i="13"/>
  <c r="AZ198" i="13"/>
  <c r="I198" i="13"/>
  <c r="BE198" i="13"/>
  <c r="AT198" i="13"/>
  <c r="S198" i="13"/>
  <c r="AI198" i="13"/>
  <c r="AY198" i="13"/>
  <c r="H198" i="13"/>
  <c r="X198" i="13"/>
  <c r="AN198" i="13"/>
  <c r="BD198" i="13"/>
  <c r="M198" i="13"/>
  <c r="AC198" i="13"/>
  <c r="AS198" i="13"/>
  <c r="BI198" i="13"/>
  <c r="R198" i="13"/>
  <c r="AH198" i="13"/>
  <c r="AX198" i="13"/>
  <c r="BN198" i="13"/>
  <c r="AA198" i="13"/>
  <c r="BG198" i="13"/>
  <c r="P198" i="13"/>
  <c r="AV198" i="13"/>
  <c r="U198" i="13"/>
  <c r="BA198" i="13"/>
  <c r="Z198" i="13"/>
  <c r="Y198" i="13"/>
  <c r="AD198" i="13"/>
  <c r="C11" i="18"/>
  <c r="B16" i="18" s="1"/>
  <c r="D16" i="18" s="1"/>
  <c r="F193" i="13"/>
  <c r="H40" i="13"/>
  <c r="I40" i="13" s="1"/>
  <c r="G38" i="13" a="1"/>
  <c r="G38" i="13" s="1"/>
  <c r="G39" i="13"/>
  <c r="H41" i="13"/>
  <c r="I41" i="13" s="1"/>
  <c r="J41" i="13" s="1"/>
  <c r="H43" i="13"/>
  <c r="I43" i="13" s="1"/>
  <c r="J43" i="13" s="1"/>
  <c r="I42" i="13"/>
  <c r="K44" i="13"/>
  <c r="J45" i="13"/>
  <c r="H54" i="13"/>
  <c r="I56" i="13"/>
  <c r="I57" i="13"/>
  <c r="I67" i="13"/>
  <c r="K67" i="13"/>
  <c r="M67" i="13"/>
  <c r="O67" i="13"/>
  <c r="Q67" i="13"/>
  <c r="S67" i="13"/>
  <c r="U67" i="13"/>
  <c r="W67" i="13"/>
  <c r="Y67" i="13"/>
  <c r="AA67" i="13"/>
  <c r="AC67" i="13"/>
  <c r="AE67" i="13"/>
  <c r="AG67" i="13"/>
  <c r="AI67" i="13"/>
  <c r="AK67" i="13"/>
  <c r="AM67" i="13"/>
  <c r="AO67" i="13"/>
  <c r="AQ67" i="13"/>
  <c r="AS67" i="13"/>
  <c r="AU67" i="13"/>
  <c r="AW67" i="13"/>
  <c r="AY67" i="13"/>
  <c r="BA67" i="13"/>
  <c r="BC67" i="13"/>
  <c r="BE67" i="13"/>
  <c r="BG67" i="13"/>
  <c r="BI67" i="13"/>
  <c r="BK67" i="13"/>
  <c r="BM67" i="13"/>
  <c r="G67" i="13"/>
  <c r="F68" i="13"/>
  <c r="F69" i="13" s="1"/>
  <c r="F70" i="13" s="1"/>
  <c r="F71" i="13" s="1"/>
  <c r="F72" i="13" s="1"/>
  <c r="BF72" i="13" s="1"/>
  <c r="BL67" i="13"/>
  <c r="BH67" i="13"/>
  <c r="BD67" i="13"/>
  <c r="AZ67" i="13"/>
  <c r="AV67" i="13"/>
  <c r="AR67" i="13"/>
  <c r="AN67" i="13"/>
  <c r="AJ67" i="13"/>
  <c r="AF67" i="13"/>
  <c r="AB67" i="13"/>
  <c r="X67" i="13"/>
  <c r="T67" i="13"/>
  <c r="P67" i="13"/>
  <c r="L67" i="13"/>
  <c r="H67" i="13"/>
  <c r="BN67" i="13"/>
  <c r="BJ67" i="13"/>
  <c r="BF67" i="13"/>
  <c r="BB67" i="13"/>
  <c r="AX67" i="13"/>
  <c r="AT67" i="13"/>
  <c r="AP67" i="13"/>
  <c r="AL67" i="13"/>
  <c r="AH67" i="13"/>
  <c r="AD67" i="13"/>
  <c r="Z67" i="13"/>
  <c r="V67" i="13"/>
  <c r="R67" i="13"/>
  <c r="N67" i="13"/>
  <c r="J67" i="13"/>
  <c r="G54" i="13"/>
  <c r="BJ72" i="13"/>
  <c r="H25" i="13"/>
  <c r="H26" i="13"/>
  <c r="H27" i="13"/>
  <c r="H29" i="13"/>
  <c r="H30" i="13"/>
  <c r="I55" i="13"/>
  <c r="E13" i="4" l="1"/>
  <c r="F13" i="4"/>
  <c r="H13" i="4"/>
  <c r="I13" i="4"/>
  <c r="G13" i="4"/>
  <c r="B20" i="18"/>
  <c r="D20" i="18" s="1"/>
  <c r="B19" i="18"/>
  <c r="D19" i="18" s="1"/>
  <c r="B13" i="18"/>
  <c r="D13" i="18" s="1"/>
  <c r="B14" i="18"/>
  <c r="D14" i="18" s="1"/>
  <c r="O193" i="13"/>
  <c r="O200" i="13" s="1"/>
  <c r="AE193" i="13"/>
  <c r="AE200" i="13" s="1"/>
  <c r="AU193" i="13"/>
  <c r="AU200" i="13" s="1"/>
  <c r="BK193" i="13"/>
  <c r="BK200" i="13" s="1"/>
  <c r="L193" i="13"/>
  <c r="L200" i="13" s="1"/>
  <c r="AB193" i="13"/>
  <c r="AB200" i="13" s="1"/>
  <c r="AR193" i="13"/>
  <c r="AR200" i="13" s="1"/>
  <c r="BH193" i="13"/>
  <c r="BH200" i="13" s="1"/>
  <c r="M193" i="13"/>
  <c r="M200" i="13" s="1"/>
  <c r="AC193" i="13"/>
  <c r="AC200" i="13" s="1"/>
  <c r="AS193" i="13"/>
  <c r="AS200" i="13" s="1"/>
  <c r="BI193" i="13"/>
  <c r="BI200" i="13" s="1"/>
  <c r="J193" i="13"/>
  <c r="J200" i="13" s="1"/>
  <c r="Z193" i="13"/>
  <c r="Z200" i="13" s="1"/>
  <c r="AP193" i="13"/>
  <c r="AP200" i="13" s="1"/>
  <c r="BF193" i="13"/>
  <c r="BF200" i="13" s="1"/>
  <c r="S193" i="13"/>
  <c r="S200" i="13" s="1"/>
  <c r="AI193" i="13"/>
  <c r="AI200" i="13" s="1"/>
  <c r="AY193" i="13"/>
  <c r="AY200" i="13" s="1"/>
  <c r="P193" i="13"/>
  <c r="P200" i="13" s="1"/>
  <c r="AF193" i="13"/>
  <c r="AF200" i="13" s="1"/>
  <c r="AV193" i="13"/>
  <c r="AV200" i="13" s="1"/>
  <c r="BL193" i="13"/>
  <c r="BL200" i="13" s="1"/>
  <c r="Q193" i="13"/>
  <c r="Q200" i="13" s="1"/>
  <c r="AG193" i="13"/>
  <c r="AG200" i="13" s="1"/>
  <c r="AW193" i="13"/>
  <c r="AW200" i="13" s="1"/>
  <c r="BM193" i="13"/>
  <c r="BM200" i="13" s="1"/>
  <c r="N193" i="13"/>
  <c r="N200" i="13" s="1"/>
  <c r="AD193" i="13"/>
  <c r="AD200" i="13" s="1"/>
  <c r="AT193" i="13"/>
  <c r="AT200" i="13" s="1"/>
  <c r="BJ193" i="13"/>
  <c r="BJ200" i="13" s="1"/>
  <c r="G193" i="13"/>
  <c r="G200" i="13" s="1"/>
  <c r="W193" i="13"/>
  <c r="W200" i="13" s="1"/>
  <c r="AM193" i="13"/>
  <c r="AM200" i="13" s="1"/>
  <c r="BC193" i="13"/>
  <c r="BC200" i="13" s="1"/>
  <c r="T193" i="13"/>
  <c r="T200" i="13" s="1"/>
  <c r="AJ193" i="13"/>
  <c r="AJ200" i="13" s="1"/>
  <c r="AZ193" i="13"/>
  <c r="AZ200" i="13" s="1"/>
  <c r="U193" i="13"/>
  <c r="U200" i="13" s="1"/>
  <c r="AK193" i="13"/>
  <c r="AK200" i="13" s="1"/>
  <c r="BA193" i="13"/>
  <c r="BA200" i="13" s="1"/>
  <c r="R193" i="13"/>
  <c r="R200" i="13" s="1"/>
  <c r="AH193" i="13"/>
  <c r="AH200" i="13" s="1"/>
  <c r="AX193" i="13"/>
  <c r="AX200" i="13" s="1"/>
  <c r="BN193" i="13"/>
  <c r="BN200" i="13" s="1"/>
  <c r="K193" i="13"/>
  <c r="K200" i="13" s="1"/>
  <c r="AA193" i="13"/>
  <c r="AA200" i="13" s="1"/>
  <c r="AQ193" i="13"/>
  <c r="AQ200" i="13" s="1"/>
  <c r="BG193" i="13"/>
  <c r="BG200" i="13" s="1"/>
  <c r="H193" i="13"/>
  <c r="H200" i="13" s="1"/>
  <c r="X193" i="13"/>
  <c r="X200" i="13" s="1"/>
  <c r="AN193" i="13"/>
  <c r="AN200" i="13" s="1"/>
  <c r="BD193" i="13"/>
  <c r="BD200" i="13" s="1"/>
  <c r="I193" i="13"/>
  <c r="I200" i="13" s="1"/>
  <c r="Y193" i="13"/>
  <c r="Y200" i="13" s="1"/>
  <c r="AO193" i="13"/>
  <c r="AO200" i="13" s="1"/>
  <c r="BE193" i="13"/>
  <c r="BE200" i="13" s="1"/>
  <c r="V193" i="13"/>
  <c r="V200" i="13" s="1"/>
  <c r="AL193" i="13"/>
  <c r="AL200" i="13" s="1"/>
  <c r="BB193" i="13"/>
  <c r="BB200" i="13" s="1"/>
  <c r="B18" i="18"/>
  <c r="D18" i="18" s="1"/>
  <c r="AN71" i="13"/>
  <c r="I38" i="13" a="1"/>
  <c r="I38" i="13" s="1"/>
  <c r="AG72" i="13"/>
  <c r="J72" i="13"/>
  <c r="G68" i="13"/>
  <c r="BA68" i="13"/>
  <c r="I71" i="13"/>
  <c r="Y68" i="13"/>
  <c r="H71" i="13"/>
  <c r="BH71" i="13"/>
  <c r="BM72" i="13"/>
  <c r="AL68" i="13"/>
  <c r="AK71" i="13"/>
  <c r="AP72" i="13"/>
  <c r="H38" i="13" a="1"/>
  <c r="H38" i="13" s="1"/>
  <c r="U68" i="13"/>
  <c r="AK68" i="13"/>
  <c r="BE68" i="13"/>
  <c r="X71" i="13"/>
  <c r="BD71" i="13"/>
  <c r="AC72" i="13"/>
  <c r="AS72" i="13"/>
  <c r="G72" i="13"/>
  <c r="AH68" i="13"/>
  <c r="AX68" i="13"/>
  <c r="U71" i="13"/>
  <c r="BA71" i="13"/>
  <c r="N72" i="13"/>
  <c r="F74" i="13"/>
  <c r="AN74" i="13" s="1"/>
  <c r="F73" i="13"/>
  <c r="AB71" i="13"/>
  <c r="M72" i="13"/>
  <c r="BI72" i="13"/>
  <c r="R68" i="13"/>
  <c r="BN68" i="13"/>
  <c r="AO71" i="13"/>
  <c r="Z72" i="13"/>
  <c r="I68" i="13"/>
  <c r="AO68" i="13"/>
  <c r="L71" i="13"/>
  <c r="AR71" i="13"/>
  <c r="Q72" i="13"/>
  <c r="AW72" i="13"/>
  <c r="V68" i="13"/>
  <c r="BB68" i="13"/>
  <c r="Y71" i="13"/>
  <c r="BE71" i="13"/>
  <c r="AD72" i="13"/>
  <c r="AT72" i="13"/>
  <c r="M68" i="13"/>
  <c r="AC68" i="13"/>
  <c r="AS68" i="13"/>
  <c r="BI68" i="13"/>
  <c r="P71" i="13"/>
  <c r="AF71" i="13"/>
  <c r="AV71" i="13"/>
  <c r="BL71" i="13"/>
  <c r="U72" i="13"/>
  <c r="AK72" i="13"/>
  <c r="BA72" i="13"/>
  <c r="BH74" i="13"/>
  <c r="J68" i="13"/>
  <c r="Z68" i="13"/>
  <c r="AP68" i="13"/>
  <c r="BF68" i="13"/>
  <c r="M71" i="13"/>
  <c r="AC71" i="13"/>
  <c r="AS71" i="13"/>
  <c r="BI71" i="13"/>
  <c r="R72" i="13"/>
  <c r="AH72" i="13"/>
  <c r="AX72" i="13"/>
  <c r="BN72" i="13"/>
  <c r="Q68" i="13"/>
  <c r="AG68" i="13"/>
  <c r="AW68" i="13"/>
  <c r="BM68" i="13"/>
  <c r="T71" i="13"/>
  <c r="AJ71" i="13"/>
  <c r="AZ71" i="13"/>
  <c r="I72" i="13"/>
  <c r="Y72" i="13"/>
  <c r="AO72" i="13"/>
  <c r="BE72" i="13"/>
  <c r="BL74" i="13"/>
  <c r="N68" i="13"/>
  <c r="AD68" i="13"/>
  <c r="AT68" i="13"/>
  <c r="BJ68" i="13"/>
  <c r="Q71" i="13"/>
  <c r="AG71" i="13"/>
  <c r="AW71" i="13"/>
  <c r="BM71" i="13"/>
  <c r="V72" i="13"/>
  <c r="AL72" i="13"/>
  <c r="BB72" i="13"/>
  <c r="K74" i="13"/>
  <c r="H39" i="13"/>
  <c r="J57" i="13"/>
  <c r="J56" i="13"/>
  <c r="K45" i="13"/>
  <c r="L44" i="13"/>
  <c r="K43" i="13"/>
  <c r="J42" i="13"/>
  <c r="K41" i="13"/>
  <c r="K68" i="13"/>
  <c r="O68" i="13"/>
  <c r="S68" i="13"/>
  <c r="W68" i="13"/>
  <c r="AA68" i="13"/>
  <c r="AE68" i="13"/>
  <c r="AI68" i="13"/>
  <c r="AM68" i="13"/>
  <c r="AQ68" i="13"/>
  <c r="AU68" i="13"/>
  <c r="AY68" i="13"/>
  <c r="BC68" i="13"/>
  <c r="BG68" i="13"/>
  <c r="BK68" i="13"/>
  <c r="J71" i="13"/>
  <c r="N71" i="13"/>
  <c r="R71" i="13"/>
  <c r="V71" i="13"/>
  <c r="Z71" i="13"/>
  <c r="AD71" i="13"/>
  <c r="AH71" i="13"/>
  <c r="AL71" i="13"/>
  <c r="AP71" i="13"/>
  <c r="AT71" i="13"/>
  <c r="AX71" i="13"/>
  <c r="BB71" i="13"/>
  <c r="BF71" i="13"/>
  <c r="BJ71" i="13"/>
  <c r="BN71" i="13"/>
  <c r="K72" i="13"/>
  <c r="O72" i="13"/>
  <c r="S72" i="13"/>
  <c r="W72" i="13"/>
  <c r="AA72" i="13"/>
  <c r="AE72" i="13"/>
  <c r="AI72" i="13"/>
  <c r="AM72" i="13"/>
  <c r="AQ72" i="13"/>
  <c r="AU72" i="13"/>
  <c r="AY72" i="13"/>
  <c r="BC72" i="13"/>
  <c r="BG72" i="13"/>
  <c r="BK72" i="13"/>
  <c r="V74" i="13"/>
  <c r="H68" i="13"/>
  <c r="L68" i="13"/>
  <c r="P68" i="13"/>
  <c r="T68" i="13"/>
  <c r="X68" i="13"/>
  <c r="AB68" i="13"/>
  <c r="AF68" i="13"/>
  <c r="AJ68" i="13"/>
  <c r="AN68" i="13"/>
  <c r="AR68" i="13"/>
  <c r="AV68" i="13"/>
  <c r="AZ68" i="13"/>
  <c r="BD68" i="13"/>
  <c r="BH68" i="13"/>
  <c r="BL68" i="13"/>
  <c r="K71" i="13"/>
  <c r="O71" i="13"/>
  <c r="S71" i="13"/>
  <c r="W71" i="13"/>
  <c r="AA71" i="13"/>
  <c r="AE71" i="13"/>
  <c r="AI71" i="13"/>
  <c r="AM71" i="13"/>
  <c r="AQ71" i="13"/>
  <c r="AU71" i="13"/>
  <c r="AY71" i="13"/>
  <c r="BC71" i="13"/>
  <c r="BG71" i="13"/>
  <c r="BK71" i="13"/>
  <c r="H72" i="13"/>
  <c r="L72" i="13"/>
  <c r="P72" i="13"/>
  <c r="T72" i="13"/>
  <c r="X72" i="13"/>
  <c r="AB72" i="13"/>
  <c r="AF72" i="13"/>
  <c r="AJ72" i="13"/>
  <c r="AN72" i="13"/>
  <c r="AR72" i="13"/>
  <c r="AV72" i="13"/>
  <c r="AZ72" i="13"/>
  <c r="BD72" i="13"/>
  <c r="BH72" i="13"/>
  <c r="BL72" i="13"/>
  <c r="G71" i="13"/>
  <c r="I29" i="13"/>
  <c r="I26" i="13"/>
  <c r="I30" i="13"/>
  <c r="I27" i="13"/>
  <c r="I25" i="13"/>
  <c r="I54" i="13"/>
  <c r="J55" i="13"/>
  <c r="I39" i="13"/>
  <c r="J40" i="13"/>
  <c r="J38" i="13" s="1" a="1"/>
  <c r="J38" i="13" s="1"/>
  <c r="J13" i="4" l="1"/>
  <c r="AO74" i="13"/>
  <c r="BB74" i="13"/>
  <c r="BE74" i="13"/>
  <c r="AL74" i="13"/>
  <c r="Y74" i="13"/>
  <c r="I74" i="13"/>
  <c r="BM74" i="13"/>
  <c r="AW74" i="13"/>
  <c r="AG74" i="13"/>
  <c r="Q74" i="13"/>
  <c r="BJ74" i="13"/>
  <c r="AT74" i="13"/>
  <c r="AD74" i="13"/>
  <c r="N74" i="13"/>
  <c r="AQ74" i="13"/>
  <c r="AF74" i="13"/>
  <c r="AM74" i="13"/>
  <c r="AB74" i="13"/>
  <c r="S74" i="13"/>
  <c r="BK74" i="13"/>
  <c r="X74" i="13"/>
  <c r="BI74" i="13"/>
  <c r="BA74" i="13"/>
  <c r="AS74" i="13"/>
  <c r="AK74" i="13"/>
  <c r="AC74" i="13"/>
  <c r="U74" i="13"/>
  <c r="M74" i="13"/>
  <c r="BN74" i="13"/>
  <c r="BF74" i="13"/>
  <c r="AX74" i="13"/>
  <c r="AP74" i="13"/>
  <c r="AH74" i="13"/>
  <c r="Z74" i="13"/>
  <c r="R74" i="13"/>
  <c r="J74" i="13"/>
  <c r="BG74" i="13"/>
  <c r="AA74" i="13"/>
  <c r="AV74" i="13"/>
  <c r="P74" i="13"/>
  <c r="BC74" i="13"/>
  <c r="W74" i="13"/>
  <c r="AR74" i="13"/>
  <c r="L74" i="13"/>
  <c r="AY74" i="13"/>
  <c r="O74" i="13"/>
  <c r="BD74" i="13"/>
  <c r="AE74" i="13"/>
  <c r="H74" i="13"/>
  <c r="AU74" i="13"/>
  <c r="AZ74" i="13"/>
  <c r="G74" i="13"/>
  <c r="AI74" i="13"/>
  <c r="AJ74" i="13"/>
  <c r="T74" i="13"/>
  <c r="AH73" i="13"/>
  <c r="AP73" i="13"/>
  <c r="J73" i="13"/>
  <c r="N73" i="13"/>
  <c r="R73" i="13"/>
  <c r="V73" i="13"/>
  <c r="Z73" i="13"/>
  <c r="AD73" i="13"/>
  <c r="AJ73" i="13"/>
  <c r="AN73" i="13"/>
  <c r="AT73" i="13"/>
  <c r="AX73" i="13"/>
  <c r="BB73" i="13"/>
  <c r="BF73" i="13"/>
  <c r="BJ73" i="13"/>
  <c r="BN73" i="13"/>
  <c r="I73" i="13"/>
  <c r="M73" i="13"/>
  <c r="Q73" i="13"/>
  <c r="U73" i="13"/>
  <c r="Y73" i="13"/>
  <c r="AC73" i="13"/>
  <c r="AG73" i="13"/>
  <c r="AK73" i="13"/>
  <c r="AO73" i="13"/>
  <c r="AS73" i="13"/>
  <c r="AW73" i="13"/>
  <c r="BA73" i="13"/>
  <c r="BE73" i="13"/>
  <c r="BI73" i="13"/>
  <c r="BM73" i="13"/>
  <c r="H73" i="13"/>
  <c r="L73" i="13"/>
  <c r="P73" i="13"/>
  <c r="T73" i="13"/>
  <c r="X73" i="13"/>
  <c r="AB73" i="13"/>
  <c r="AF73" i="13"/>
  <c r="AL73" i="13"/>
  <c r="AR73" i="13"/>
  <c r="AV73" i="13"/>
  <c r="AZ73" i="13"/>
  <c r="BD73" i="13"/>
  <c r="BH73" i="13"/>
  <c r="BL73" i="13"/>
  <c r="G73" i="13"/>
  <c r="K73" i="13"/>
  <c r="O73" i="13"/>
  <c r="S73" i="13"/>
  <c r="W73" i="13"/>
  <c r="AA73" i="13"/>
  <c r="AE73" i="13"/>
  <c r="AI73" i="13"/>
  <c r="AM73" i="13"/>
  <c r="AQ73" i="13"/>
  <c r="AU73" i="13"/>
  <c r="AY73" i="13"/>
  <c r="BC73" i="13"/>
  <c r="BG73" i="13"/>
  <c r="BK73" i="13"/>
  <c r="K57" i="13"/>
  <c r="L41" i="13"/>
  <c r="K42" i="13"/>
  <c r="L43" i="13"/>
  <c r="M44" i="13"/>
  <c r="L45" i="13"/>
  <c r="K56" i="13"/>
  <c r="J25" i="13"/>
  <c r="J27" i="13"/>
  <c r="J30" i="13"/>
  <c r="J26" i="13"/>
  <c r="J29" i="13"/>
  <c r="J54" i="13"/>
  <c r="K55" i="13"/>
  <c r="J39" i="13"/>
  <c r="K40" i="13"/>
  <c r="K38" i="13" l="1" a="1"/>
  <c r="K38" i="13" s="1"/>
  <c r="L56" i="13"/>
  <c r="M45" i="13"/>
  <c r="N44" i="13"/>
  <c r="M43" i="13"/>
  <c r="L42" i="13"/>
  <c r="M41" i="13"/>
  <c r="L57" i="13"/>
  <c r="K29" i="13"/>
  <c r="K26" i="13"/>
  <c r="K30" i="13"/>
  <c r="K27" i="13"/>
  <c r="K25" i="13"/>
  <c r="K54" i="13"/>
  <c r="L55" i="13"/>
  <c r="K39" i="13"/>
  <c r="L40" i="13"/>
  <c r="L38" i="13" l="1" a="1"/>
  <c r="L38" i="13" s="1"/>
  <c r="M57" i="13"/>
  <c r="N41" i="13"/>
  <c r="M42" i="13"/>
  <c r="N43" i="13"/>
  <c r="O44" i="13"/>
  <c r="N45" i="13"/>
  <c r="M56" i="13"/>
  <c r="L25" i="13"/>
  <c r="L27" i="13"/>
  <c r="L30" i="13"/>
  <c r="L26" i="13"/>
  <c r="L29" i="13"/>
  <c r="L54" i="13"/>
  <c r="M55" i="13"/>
  <c r="L39" i="13"/>
  <c r="M40" i="13"/>
  <c r="M38" i="13" l="1" a="1"/>
  <c r="M38" i="13" s="1"/>
  <c r="N56" i="13"/>
  <c r="O45" i="13"/>
  <c r="P44" i="13"/>
  <c r="O43" i="13"/>
  <c r="N42" i="13"/>
  <c r="O41" i="13"/>
  <c r="N57" i="13"/>
  <c r="M29" i="13"/>
  <c r="M26" i="13"/>
  <c r="M30" i="13"/>
  <c r="M27" i="13"/>
  <c r="M25" i="13"/>
  <c r="M54" i="13"/>
  <c r="N55" i="13"/>
  <c r="M39" i="13"/>
  <c r="N40" i="13"/>
  <c r="N38" i="13" l="1" a="1"/>
  <c r="N38" i="13" s="1"/>
  <c r="O57" i="13"/>
  <c r="P41" i="13"/>
  <c r="O42" i="13"/>
  <c r="P43" i="13"/>
  <c r="Q44" i="13"/>
  <c r="P45" i="13"/>
  <c r="O56" i="13"/>
  <c r="N25" i="13"/>
  <c r="N27" i="13"/>
  <c r="N30" i="13"/>
  <c r="N26" i="13"/>
  <c r="N29" i="13"/>
  <c r="N54" i="13"/>
  <c r="O55" i="13"/>
  <c r="N39" i="13"/>
  <c r="O40" i="13"/>
  <c r="O38" i="13" l="1" a="1"/>
  <c r="O38" i="13" s="1"/>
  <c r="P56" i="13"/>
  <c r="Q45" i="13"/>
  <c r="R44" i="13"/>
  <c r="Q43" i="13"/>
  <c r="P42" i="13"/>
  <c r="Q41" i="13"/>
  <c r="P57" i="13"/>
  <c r="O29" i="13"/>
  <c r="O26" i="13"/>
  <c r="O30" i="13"/>
  <c r="O27" i="13"/>
  <c r="O25" i="13"/>
  <c r="O54" i="13"/>
  <c r="P55" i="13"/>
  <c r="O39" i="13"/>
  <c r="P40" i="13"/>
  <c r="P38" i="13" l="1" a="1"/>
  <c r="P38" i="13" s="1"/>
  <c r="Q57" i="13"/>
  <c r="R41" i="13"/>
  <c r="Q42" i="13"/>
  <c r="R43" i="13"/>
  <c r="S44" i="13"/>
  <c r="R45" i="13"/>
  <c r="Q56" i="13"/>
  <c r="P25" i="13"/>
  <c r="P27" i="13"/>
  <c r="P30" i="13"/>
  <c r="P26" i="13"/>
  <c r="P29" i="13"/>
  <c r="P54" i="13"/>
  <c r="Q55" i="13"/>
  <c r="P39" i="13"/>
  <c r="Q40" i="13"/>
  <c r="Q38" i="13" l="1" a="1"/>
  <c r="Q38" i="13" s="1"/>
  <c r="R56" i="13"/>
  <c r="S45" i="13"/>
  <c r="T44" i="13"/>
  <c r="S43" i="13"/>
  <c r="R42" i="13"/>
  <c r="S41" i="13"/>
  <c r="R57" i="13"/>
  <c r="Q29" i="13"/>
  <c r="Q26" i="13"/>
  <c r="Q30" i="13"/>
  <c r="Q27" i="13"/>
  <c r="Q25" i="13"/>
  <c r="Q54" i="13"/>
  <c r="R55" i="13"/>
  <c r="Q39" i="13"/>
  <c r="R40" i="13"/>
  <c r="R38" i="13" l="1" a="1"/>
  <c r="R38" i="13" s="1"/>
  <c r="S57" i="13"/>
  <c r="T41" i="13"/>
  <c r="S42" i="13"/>
  <c r="T43" i="13"/>
  <c r="U44" i="13"/>
  <c r="T45" i="13"/>
  <c r="S56" i="13"/>
  <c r="R25" i="13"/>
  <c r="R27" i="13"/>
  <c r="R30" i="13"/>
  <c r="R26" i="13"/>
  <c r="R29" i="13"/>
  <c r="R54" i="13"/>
  <c r="S55" i="13"/>
  <c r="R39" i="13"/>
  <c r="S40" i="13"/>
  <c r="S38" i="13" l="1" a="1"/>
  <c r="S38" i="13" s="1"/>
  <c r="T56" i="13"/>
  <c r="U45" i="13"/>
  <c r="V44" i="13"/>
  <c r="U43" i="13"/>
  <c r="T42" i="13"/>
  <c r="U41" i="13"/>
  <c r="T57" i="13"/>
  <c r="S29" i="13"/>
  <c r="S26" i="13"/>
  <c r="S30" i="13"/>
  <c r="S27" i="13"/>
  <c r="S25" i="13"/>
  <c r="S54" i="13"/>
  <c r="T55" i="13"/>
  <c r="S39" i="13"/>
  <c r="T40" i="13"/>
  <c r="T38" i="13" l="1" a="1"/>
  <c r="T38" i="13" s="1"/>
  <c r="U57" i="13"/>
  <c r="V41" i="13"/>
  <c r="U42" i="13"/>
  <c r="V43" i="13"/>
  <c r="W44" i="13"/>
  <c r="V45" i="13"/>
  <c r="U56" i="13"/>
  <c r="T25" i="13"/>
  <c r="T27" i="13"/>
  <c r="T30" i="13"/>
  <c r="T26" i="13"/>
  <c r="T29" i="13"/>
  <c r="T54" i="13"/>
  <c r="U55" i="13"/>
  <c r="T39" i="13"/>
  <c r="U40" i="13"/>
  <c r="U38" i="13" l="1" a="1"/>
  <c r="U38" i="13" s="1"/>
  <c r="V56" i="13"/>
  <c r="W45" i="13"/>
  <c r="X44" i="13"/>
  <c r="W43" i="13"/>
  <c r="V42" i="13"/>
  <c r="W41" i="13"/>
  <c r="V57" i="13"/>
  <c r="U29" i="13"/>
  <c r="U26" i="13"/>
  <c r="U30" i="13"/>
  <c r="U27" i="13"/>
  <c r="U25" i="13"/>
  <c r="U54" i="13"/>
  <c r="V55" i="13"/>
  <c r="U39" i="13"/>
  <c r="V40" i="13"/>
  <c r="V38" i="13" l="1" a="1"/>
  <c r="V38" i="13" s="1"/>
  <c r="W57" i="13"/>
  <c r="X41" i="13"/>
  <c r="W42" i="13"/>
  <c r="X43" i="13"/>
  <c r="Y44" i="13"/>
  <c r="X45" i="13"/>
  <c r="W56" i="13"/>
  <c r="V25" i="13"/>
  <c r="V27" i="13"/>
  <c r="V30" i="13"/>
  <c r="V26" i="13"/>
  <c r="V29" i="13"/>
  <c r="V54" i="13"/>
  <c r="W55" i="13"/>
  <c r="V39" i="13"/>
  <c r="W40" i="13"/>
  <c r="W38" i="13" l="1" a="1"/>
  <c r="W38" i="13" s="1"/>
  <c r="X56" i="13"/>
  <c r="Y45" i="13"/>
  <c r="Z44" i="13"/>
  <c r="Y43" i="13"/>
  <c r="X42" i="13"/>
  <c r="Y41" i="13"/>
  <c r="X57" i="13"/>
  <c r="W29" i="13"/>
  <c r="W26" i="13"/>
  <c r="W30" i="13"/>
  <c r="W27" i="13"/>
  <c r="W25" i="13"/>
  <c r="W54" i="13"/>
  <c r="X55" i="13"/>
  <c r="W39" i="13"/>
  <c r="X40" i="13"/>
  <c r="X38" i="13" l="1" a="1"/>
  <c r="X38" i="13" s="1"/>
  <c r="Y57" i="13"/>
  <c r="Z41" i="13"/>
  <c r="Y42" i="13"/>
  <c r="Z43" i="13"/>
  <c r="AA44" i="13"/>
  <c r="Z45" i="13"/>
  <c r="Y56" i="13"/>
  <c r="X25" i="13"/>
  <c r="X27" i="13"/>
  <c r="X30" i="13"/>
  <c r="X26" i="13"/>
  <c r="X29" i="13"/>
  <c r="X54" i="13"/>
  <c r="Y55" i="13"/>
  <c r="X39" i="13"/>
  <c r="Y40" i="13"/>
  <c r="Y38" i="13" l="1" a="1"/>
  <c r="Y38" i="13" s="1"/>
  <c r="Z56" i="13"/>
  <c r="AA45" i="13"/>
  <c r="AB44" i="13"/>
  <c r="AA43" i="13"/>
  <c r="Z42" i="13"/>
  <c r="AA41" i="13"/>
  <c r="Z57" i="13"/>
  <c r="Y29" i="13"/>
  <c r="Y26" i="13"/>
  <c r="Y30" i="13"/>
  <c r="Y27" i="13"/>
  <c r="Y25" i="13"/>
  <c r="Y54" i="13"/>
  <c r="Z55" i="13"/>
  <c r="Y39" i="13"/>
  <c r="Z40" i="13"/>
  <c r="Z38" i="13" l="1" a="1"/>
  <c r="Z38" i="13" s="1"/>
  <c r="AA57" i="13"/>
  <c r="AB41" i="13"/>
  <c r="AA42" i="13"/>
  <c r="AB43" i="13"/>
  <c r="AC44" i="13"/>
  <c r="AB45" i="13"/>
  <c r="AA56" i="13"/>
  <c r="Z25" i="13"/>
  <c r="Z27" i="13"/>
  <c r="Z30" i="13"/>
  <c r="Z26" i="13"/>
  <c r="Z29" i="13"/>
  <c r="Z54" i="13"/>
  <c r="AA55" i="13"/>
  <c r="Z39" i="13"/>
  <c r="AA40" i="13"/>
  <c r="AA38" i="13" l="1" a="1"/>
  <c r="AA38" i="13" s="1"/>
  <c r="AB56" i="13"/>
  <c r="AC45" i="13"/>
  <c r="AD44" i="13"/>
  <c r="AC43" i="13"/>
  <c r="AB42" i="13"/>
  <c r="AC41" i="13"/>
  <c r="AB57" i="13"/>
  <c r="AA29" i="13"/>
  <c r="AA26" i="13"/>
  <c r="AA30" i="13"/>
  <c r="AA27" i="13"/>
  <c r="AA25" i="13"/>
  <c r="AA54" i="13"/>
  <c r="AB55" i="13"/>
  <c r="AA39" i="13"/>
  <c r="AB40" i="13"/>
  <c r="AB38" i="13" l="1" a="1"/>
  <c r="AB38" i="13" s="1"/>
  <c r="AC57" i="13"/>
  <c r="AD41" i="13"/>
  <c r="AC42" i="13"/>
  <c r="AD43" i="13"/>
  <c r="AE44" i="13"/>
  <c r="AD45" i="13"/>
  <c r="AC56" i="13"/>
  <c r="AB25" i="13"/>
  <c r="AB27" i="13"/>
  <c r="AB30" i="13"/>
  <c r="AB26" i="13"/>
  <c r="AB29" i="13"/>
  <c r="AB54" i="13"/>
  <c r="AC55" i="13"/>
  <c r="AB39" i="13"/>
  <c r="AC40" i="13"/>
  <c r="AC38" i="13" l="1" a="1"/>
  <c r="AC38" i="13" s="1"/>
  <c r="AD56" i="13"/>
  <c r="AE45" i="13"/>
  <c r="AF44" i="13"/>
  <c r="AE43" i="13"/>
  <c r="AD42" i="13"/>
  <c r="AE41" i="13"/>
  <c r="AD57" i="13"/>
  <c r="AC29" i="13"/>
  <c r="AC26" i="13"/>
  <c r="AC30" i="13"/>
  <c r="AC27" i="13"/>
  <c r="AC25" i="13"/>
  <c r="AC54" i="13"/>
  <c r="AD55" i="13"/>
  <c r="AC39" i="13"/>
  <c r="AD40" i="13"/>
  <c r="AD38" i="13" l="1" a="1"/>
  <c r="AD38" i="13" s="1"/>
  <c r="AE57" i="13"/>
  <c r="AF41" i="13"/>
  <c r="AE42" i="13"/>
  <c r="AF43" i="13"/>
  <c r="AG44" i="13"/>
  <c r="AF45" i="13"/>
  <c r="AE56" i="13"/>
  <c r="AD25" i="13"/>
  <c r="AD27" i="13"/>
  <c r="AD30" i="13"/>
  <c r="AD26" i="13"/>
  <c r="AD29" i="13"/>
  <c r="AD54" i="13"/>
  <c r="AE55" i="13"/>
  <c r="AD39" i="13"/>
  <c r="AE40" i="13"/>
  <c r="AE38" i="13" l="1" a="1"/>
  <c r="AE38" i="13" s="1"/>
  <c r="AF56" i="13"/>
  <c r="AG45" i="13"/>
  <c r="AH44" i="13"/>
  <c r="AG43" i="13"/>
  <c r="AF42" i="13"/>
  <c r="AG41" i="13"/>
  <c r="AF57" i="13"/>
  <c r="AE29" i="13"/>
  <c r="AE26" i="13"/>
  <c r="AE30" i="13"/>
  <c r="AE27" i="13"/>
  <c r="AE25" i="13"/>
  <c r="AE54" i="13"/>
  <c r="AF55" i="13"/>
  <c r="AE39" i="13"/>
  <c r="AF40" i="13"/>
  <c r="AF38" i="13" l="1" a="1"/>
  <c r="AF38" i="13" s="1"/>
  <c r="AG57" i="13"/>
  <c r="AH41" i="13"/>
  <c r="AG42" i="13"/>
  <c r="AH43" i="13"/>
  <c r="AI44" i="13"/>
  <c r="AH45" i="13"/>
  <c r="AG56" i="13"/>
  <c r="AF25" i="13"/>
  <c r="AF27" i="13"/>
  <c r="AF30" i="13"/>
  <c r="AF26" i="13"/>
  <c r="AF29" i="13"/>
  <c r="AF54" i="13"/>
  <c r="AG55" i="13"/>
  <c r="AF39" i="13"/>
  <c r="AG40" i="13"/>
  <c r="AG38" i="13" l="1" a="1"/>
  <c r="AG38" i="13" s="1"/>
  <c r="AH56" i="13"/>
  <c r="AI45" i="13"/>
  <c r="AJ44" i="13"/>
  <c r="AI43" i="13"/>
  <c r="AH42" i="13"/>
  <c r="AI41" i="13"/>
  <c r="AH57" i="13"/>
  <c r="AG29" i="13"/>
  <c r="AG26" i="13"/>
  <c r="AG30" i="13"/>
  <c r="AG27" i="13"/>
  <c r="AG25" i="13"/>
  <c r="AG54" i="13"/>
  <c r="AH55" i="13"/>
  <c r="AG39" i="13"/>
  <c r="AH40" i="13"/>
  <c r="AH38" i="13" l="1" a="1"/>
  <c r="AH38" i="13" s="1"/>
  <c r="AI57" i="13"/>
  <c r="AJ41" i="13"/>
  <c r="AI42" i="13"/>
  <c r="AJ43" i="13"/>
  <c r="AK44" i="13"/>
  <c r="AJ45" i="13"/>
  <c r="AI56" i="13"/>
  <c r="AH25" i="13"/>
  <c r="AH27" i="13"/>
  <c r="AH30" i="13"/>
  <c r="AH26" i="13"/>
  <c r="AH29" i="13"/>
  <c r="AH54" i="13"/>
  <c r="AI55" i="13"/>
  <c r="AH39" i="13"/>
  <c r="AI40" i="13"/>
  <c r="AI38" i="13" l="1" a="1"/>
  <c r="AI38" i="13" s="1"/>
  <c r="AJ56" i="13"/>
  <c r="AK45" i="13"/>
  <c r="AL44" i="13"/>
  <c r="AK43" i="13"/>
  <c r="AJ42" i="13"/>
  <c r="AK41" i="13"/>
  <c r="AJ57" i="13"/>
  <c r="AI29" i="13"/>
  <c r="AI26" i="13"/>
  <c r="AI30" i="13"/>
  <c r="AI27" i="13"/>
  <c r="AI25" i="13"/>
  <c r="AI54" i="13"/>
  <c r="AJ55" i="13"/>
  <c r="AI39" i="13"/>
  <c r="AJ40" i="13"/>
  <c r="AJ38" i="13" l="1" a="1"/>
  <c r="AJ38" i="13" s="1"/>
  <c r="AK57" i="13"/>
  <c r="AL41" i="13"/>
  <c r="AK42" i="13"/>
  <c r="AL43" i="13"/>
  <c r="AM44" i="13"/>
  <c r="AL45" i="13"/>
  <c r="AK56" i="13"/>
  <c r="AJ25" i="13"/>
  <c r="AJ27" i="13"/>
  <c r="AJ30" i="13"/>
  <c r="AJ26" i="13"/>
  <c r="AJ29" i="13"/>
  <c r="AJ54" i="13"/>
  <c r="AK55" i="13"/>
  <c r="AJ39" i="13"/>
  <c r="AK40" i="13"/>
  <c r="AK38" i="13" l="1" a="1"/>
  <c r="AK38" i="13" s="1"/>
  <c r="AL56" i="13"/>
  <c r="AM45" i="13"/>
  <c r="AN44" i="13"/>
  <c r="AM43" i="13"/>
  <c r="AL42" i="13"/>
  <c r="AM41" i="13"/>
  <c r="AL57" i="13"/>
  <c r="AK29" i="13"/>
  <c r="AK26" i="13"/>
  <c r="AK30" i="13"/>
  <c r="AK27" i="13"/>
  <c r="AK25" i="13"/>
  <c r="AK54" i="13"/>
  <c r="AL55" i="13"/>
  <c r="AK39" i="13"/>
  <c r="AL40" i="13"/>
  <c r="AL38" i="13" l="1" a="1"/>
  <c r="AL38" i="13" s="1"/>
  <c r="AM57" i="13"/>
  <c r="AN41" i="13"/>
  <c r="AM42" i="13"/>
  <c r="AN43" i="13"/>
  <c r="AO44" i="13"/>
  <c r="AN45" i="13"/>
  <c r="AM56" i="13"/>
  <c r="AL25" i="13"/>
  <c r="AL27" i="13"/>
  <c r="AL30" i="13"/>
  <c r="AL26" i="13"/>
  <c r="AL29" i="13"/>
  <c r="AL54" i="13"/>
  <c r="AM55" i="13"/>
  <c r="AL39" i="13"/>
  <c r="AM40" i="13"/>
  <c r="AM38" i="13" l="1" a="1"/>
  <c r="AM38" i="13" s="1"/>
  <c r="AN56" i="13"/>
  <c r="AO45" i="13"/>
  <c r="AP44" i="13"/>
  <c r="AO43" i="13"/>
  <c r="AN42" i="13"/>
  <c r="AO41" i="13"/>
  <c r="AN57" i="13"/>
  <c r="AM29" i="13"/>
  <c r="AM26" i="13"/>
  <c r="AM30" i="13"/>
  <c r="AM27" i="13"/>
  <c r="AM25" i="13"/>
  <c r="AM54" i="13"/>
  <c r="AN55" i="13"/>
  <c r="AM39" i="13"/>
  <c r="AN40" i="13"/>
  <c r="AN38" i="13" l="1" a="1"/>
  <c r="AN38" i="13" s="1"/>
  <c r="AO57" i="13"/>
  <c r="AP41" i="13"/>
  <c r="AO42" i="13"/>
  <c r="AP43" i="13"/>
  <c r="AQ44" i="13"/>
  <c r="AP45" i="13"/>
  <c r="AO56" i="13"/>
  <c r="AN25" i="13"/>
  <c r="AN27" i="13"/>
  <c r="AN30" i="13"/>
  <c r="AN26" i="13"/>
  <c r="AN29" i="13"/>
  <c r="AN54" i="13"/>
  <c r="AO55" i="13"/>
  <c r="AN39" i="13"/>
  <c r="AO40" i="13"/>
  <c r="AO38" i="13" l="1" a="1"/>
  <c r="AO38" i="13" s="1"/>
  <c r="AP56" i="13"/>
  <c r="AQ45" i="13"/>
  <c r="AR44" i="13"/>
  <c r="AQ43" i="13"/>
  <c r="AP42" i="13"/>
  <c r="AQ41" i="13"/>
  <c r="AP57" i="13"/>
  <c r="AO29" i="13"/>
  <c r="AO26" i="13"/>
  <c r="AO30" i="13"/>
  <c r="AO27" i="13"/>
  <c r="AO25" i="13"/>
  <c r="AO54" i="13"/>
  <c r="AP55" i="13"/>
  <c r="AO39" i="13"/>
  <c r="AP40" i="13"/>
  <c r="AP38" i="13" l="1" a="1"/>
  <c r="AP38" i="13" s="1"/>
  <c r="AQ57" i="13"/>
  <c r="AR41" i="13"/>
  <c r="AQ42" i="13"/>
  <c r="AR43" i="13"/>
  <c r="AS44" i="13"/>
  <c r="AR45" i="13"/>
  <c r="AQ56" i="13"/>
  <c r="AP25" i="13"/>
  <c r="AP27" i="13"/>
  <c r="AP30" i="13"/>
  <c r="AP26" i="13"/>
  <c r="AP29" i="13"/>
  <c r="AP54" i="13"/>
  <c r="AQ55" i="13"/>
  <c r="AP39" i="13"/>
  <c r="AQ40" i="13"/>
  <c r="AQ38" i="13" l="1" a="1"/>
  <c r="AQ38" i="13" s="1"/>
  <c r="AR56" i="13"/>
  <c r="AS45" i="13"/>
  <c r="AT44" i="13"/>
  <c r="AS43" i="13"/>
  <c r="AR42" i="13"/>
  <c r="AS41" i="13"/>
  <c r="AR57" i="13"/>
  <c r="AQ29" i="13"/>
  <c r="AQ26" i="13"/>
  <c r="AQ30" i="13"/>
  <c r="AQ27" i="13"/>
  <c r="AQ25" i="13"/>
  <c r="AQ54" i="13"/>
  <c r="AR55" i="13"/>
  <c r="AQ39" i="13"/>
  <c r="AR40" i="13"/>
  <c r="AR38" i="13" l="1" a="1"/>
  <c r="AR38" i="13" s="1"/>
  <c r="AS57" i="13"/>
  <c r="AT41" i="13"/>
  <c r="AS42" i="13"/>
  <c r="AT43" i="13"/>
  <c r="AU44" i="13"/>
  <c r="AT45" i="13"/>
  <c r="AS56" i="13"/>
  <c r="AR25" i="13"/>
  <c r="AR27" i="13"/>
  <c r="AR30" i="13"/>
  <c r="AR26" i="13"/>
  <c r="AR29" i="13"/>
  <c r="AR54" i="13"/>
  <c r="AS55" i="13"/>
  <c r="AR39" i="13"/>
  <c r="AS40" i="13"/>
  <c r="AS38" i="13" l="1" a="1"/>
  <c r="AS38" i="13" s="1"/>
  <c r="AT56" i="13"/>
  <c r="AU45" i="13"/>
  <c r="AV44" i="13"/>
  <c r="AU43" i="13"/>
  <c r="AT42" i="13"/>
  <c r="AU41" i="13"/>
  <c r="AT57" i="13"/>
  <c r="AS29" i="13"/>
  <c r="AS26" i="13"/>
  <c r="AS30" i="13"/>
  <c r="AS27" i="13"/>
  <c r="AS25" i="13"/>
  <c r="AS54" i="13"/>
  <c r="AT55" i="13"/>
  <c r="AS39" i="13"/>
  <c r="AT40" i="13"/>
  <c r="AT38" i="13" l="1" a="1"/>
  <c r="AT38" i="13" s="1"/>
  <c r="AU57" i="13"/>
  <c r="AV41" i="13"/>
  <c r="AU42" i="13"/>
  <c r="AV43" i="13"/>
  <c r="AW44" i="13"/>
  <c r="AV45" i="13"/>
  <c r="AU56" i="13"/>
  <c r="AT25" i="13"/>
  <c r="AT27" i="13"/>
  <c r="AT30" i="13"/>
  <c r="AT26" i="13"/>
  <c r="AT29" i="13"/>
  <c r="AT54" i="13"/>
  <c r="AU55" i="13"/>
  <c r="AT39" i="13"/>
  <c r="AU40" i="13"/>
  <c r="AU38" i="13" l="1" a="1"/>
  <c r="AU38" i="13" s="1"/>
  <c r="AV56" i="13"/>
  <c r="AW45" i="13"/>
  <c r="AX44" i="13"/>
  <c r="AW43" i="13"/>
  <c r="AV42" i="13"/>
  <c r="AW41" i="13"/>
  <c r="AV57" i="13"/>
  <c r="AU29" i="13"/>
  <c r="AU26" i="13"/>
  <c r="AU30" i="13"/>
  <c r="AU27" i="13"/>
  <c r="AU25" i="13"/>
  <c r="AU54" i="13"/>
  <c r="AV55" i="13"/>
  <c r="AU39" i="13"/>
  <c r="AV40" i="13"/>
  <c r="AV38" i="13" l="1" a="1"/>
  <c r="AV38" i="13" s="1"/>
  <c r="AW57" i="13"/>
  <c r="AX41" i="13"/>
  <c r="AW42" i="13"/>
  <c r="AX43" i="13"/>
  <c r="AY44" i="13"/>
  <c r="AX45" i="13"/>
  <c r="AW56" i="13"/>
  <c r="AV25" i="13"/>
  <c r="AV27" i="13"/>
  <c r="AV30" i="13"/>
  <c r="AV26" i="13"/>
  <c r="AV29" i="13"/>
  <c r="AV54" i="13"/>
  <c r="AW55" i="13"/>
  <c r="AV39" i="13"/>
  <c r="AW40" i="13"/>
  <c r="AW38" i="13" l="1" a="1"/>
  <c r="AW38" i="13" s="1"/>
  <c r="AX56" i="13"/>
  <c r="AY45" i="13"/>
  <c r="AZ44" i="13"/>
  <c r="AY43" i="13"/>
  <c r="AX42" i="13"/>
  <c r="AY41" i="13"/>
  <c r="AX57" i="13"/>
  <c r="AW29" i="13"/>
  <c r="AW26" i="13"/>
  <c r="AW30" i="13"/>
  <c r="AW27" i="13"/>
  <c r="AW25" i="13"/>
  <c r="AW54" i="13"/>
  <c r="AX55" i="13"/>
  <c r="AW39" i="13"/>
  <c r="AX40" i="13"/>
  <c r="AX38" i="13" l="1" a="1"/>
  <c r="AX38" i="13" s="1"/>
  <c r="AY57" i="13"/>
  <c r="AZ41" i="13"/>
  <c r="AY42" i="13"/>
  <c r="AZ43" i="13"/>
  <c r="BA44" i="13"/>
  <c r="AZ45" i="13"/>
  <c r="AY56" i="13"/>
  <c r="AX25" i="13"/>
  <c r="AX27" i="13"/>
  <c r="AX30" i="13"/>
  <c r="AX26" i="13"/>
  <c r="AX29" i="13"/>
  <c r="AX54" i="13"/>
  <c r="AY55" i="13"/>
  <c r="AX39" i="13"/>
  <c r="AY40" i="13"/>
  <c r="AY38" i="13" l="1" a="1"/>
  <c r="AY38" i="13" s="1"/>
  <c r="AZ56" i="13"/>
  <c r="BA45" i="13"/>
  <c r="BB44" i="13"/>
  <c r="BA43" i="13"/>
  <c r="AZ42" i="13"/>
  <c r="BA41" i="13"/>
  <c r="AZ57" i="13"/>
  <c r="AY29" i="13"/>
  <c r="AY26" i="13"/>
  <c r="AY30" i="13"/>
  <c r="AY27" i="13"/>
  <c r="AY25" i="13"/>
  <c r="AY54" i="13"/>
  <c r="AZ55" i="13"/>
  <c r="AY39" i="13"/>
  <c r="AZ40" i="13"/>
  <c r="AZ38" i="13" l="1" a="1"/>
  <c r="AZ38" i="13" s="1"/>
  <c r="BA57" i="13"/>
  <c r="BB41" i="13"/>
  <c r="BA42" i="13"/>
  <c r="BB43" i="13"/>
  <c r="BC44" i="13"/>
  <c r="BB45" i="13"/>
  <c r="BA56" i="13"/>
  <c r="AZ25" i="13"/>
  <c r="AZ27" i="13"/>
  <c r="AZ30" i="13"/>
  <c r="AZ26" i="13"/>
  <c r="AZ29" i="13"/>
  <c r="AZ54" i="13"/>
  <c r="BA55" i="13"/>
  <c r="AZ39" i="13"/>
  <c r="BA40" i="13"/>
  <c r="BA38" i="13" l="1" a="1"/>
  <c r="BA38" i="13" s="1"/>
  <c r="BB56" i="13"/>
  <c r="BC45" i="13"/>
  <c r="BD44" i="13"/>
  <c r="BC43" i="13"/>
  <c r="BB42" i="13"/>
  <c r="BC41" i="13"/>
  <c r="BB57" i="13"/>
  <c r="BA29" i="13"/>
  <c r="BA26" i="13"/>
  <c r="BA30" i="13"/>
  <c r="BA27" i="13"/>
  <c r="BA25" i="13"/>
  <c r="BA54" i="13"/>
  <c r="BB55" i="13"/>
  <c r="BA39" i="13"/>
  <c r="BB40" i="13"/>
  <c r="BB38" i="13" l="1" a="1"/>
  <c r="BB38" i="13" s="1"/>
  <c r="BC57" i="13"/>
  <c r="BD41" i="13"/>
  <c r="BC42" i="13"/>
  <c r="BD43" i="13"/>
  <c r="BE44" i="13"/>
  <c r="BD45" i="13"/>
  <c r="BC56" i="13"/>
  <c r="BB25" i="13"/>
  <c r="BB27" i="13"/>
  <c r="BB30" i="13"/>
  <c r="BB26" i="13"/>
  <c r="BB29" i="13"/>
  <c r="BB54" i="13"/>
  <c r="BC55" i="13"/>
  <c r="BB39" i="13"/>
  <c r="BC40" i="13"/>
  <c r="BC38" i="13" l="1" a="1"/>
  <c r="BC38" i="13" s="1"/>
  <c r="BD56" i="13"/>
  <c r="BE45" i="13"/>
  <c r="BF44" i="13"/>
  <c r="BE43" i="13"/>
  <c r="BD42" i="13"/>
  <c r="BE41" i="13"/>
  <c r="BD57" i="13"/>
  <c r="BC29" i="13"/>
  <c r="BC26" i="13"/>
  <c r="BC30" i="13"/>
  <c r="BC27" i="13"/>
  <c r="BC25" i="13"/>
  <c r="BC54" i="13"/>
  <c r="BD55" i="13"/>
  <c r="BC39" i="13"/>
  <c r="BD40" i="13"/>
  <c r="BD38" i="13" l="1" a="1"/>
  <c r="BD38" i="13" s="1"/>
  <c r="BE57" i="13"/>
  <c r="BF41" i="13"/>
  <c r="BE42" i="13"/>
  <c r="BF43" i="13"/>
  <c r="BG44" i="13"/>
  <c r="BF45" i="13"/>
  <c r="BE56" i="13"/>
  <c r="BD25" i="13"/>
  <c r="BD27" i="13"/>
  <c r="BD30" i="13"/>
  <c r="BD26" i="13"/>
  <c r="BD29" i="13"/>
  <c r="BD54" i="13"/>
  <c r="BE55" i="13"/>
  <c r="BD39" i="13"/>
  <c r="BE40" i="13"/>
  <c r="BE38" i="13" l="1" a="1"/>
  <c r="BE38" i="13" s="1"/>
  <c r="BF56" i="13"/>
  <c r="BG45" i="13"/>
  <c r="BH44" i="13"/>
  <c r="BG43" i="13"/>
  <c r="BF42" i="13"/>
  <c r="BG41" i="13"/>
  <c r="BF57" i="13"/>
  <c r="BE29" i="13"/>
  <c r="BE26" i="13"/>
  <c r="BE30" i="13"/>
  <c r="BE27" i="13"/>
  <c r="BE25" i="13"/>
  <c r="BE54" i="13"/>
  <c r="BF55" i="13"/>
  <c r="BE39" i="13"/>
  <c r="BF40" i="13"/>
  <c r="BF38" i="13" l="1" a="1"/>
  <c r="BF38" i="13" s="1"/>
  <c r="BG57" i="13"/>
  <c r="BH41" i="13"/>
  <c r="BG42" i="13"/>
  <c r="BH43" i="13"/>
  <c r="BI44" i="13"/>
  <c r="BH45" i="13"/>
  <c r="BG56" i="13"/>
  <c r="BF25" i="13"/>
  <c r="BF27" i="13"/>
  <c r="BF30" i="13"/>
  <c r="BF26" i="13"/>
  <c r="BF29" i="13"/>
  <c r="BF54" i="13"/>
  <c r="BG55" i="13"/>
  <c r="BF39" i="13"/>
  <c r="BG40" i="13"/>
  <c r="BG38" i="13" l="1" a="1"/>
  <c r="BG38" i="13" s="1"/>
  <c r="BH56" i="13"/>
  <c r="BI45" i="13"/>
  <c r="BJ44" i="13"/>
  <c r="BI43" i="13"/>
  <c r="BH42" i="13"/>
  <c r="BI41" i="13"/>
  <c r="BH57" i="13"/>
  <c r="BG29" i="13"/>
  <c r="BG26" i="13"/>
  <c r="BG30" i="13"/>
  <c r="BG27" i="13"/>
  <c r="BG25" i="13"/>
  <c r="BG54" i="13"/>
  <c r="BH55" i="13"/>
  <c r="BG39" i="13"/>
  <c r="BH40" i="13"/>
  <c r="BH38" i="13" l="1" a="1"/>
  <c r="BH38" i="13" s="1"/>
  <c r="BI57" i="13"/>
  <c r="BJ41" i="13"/>
  <c r="BI42" i="13"/>
  <c r="BJ43" i="13"/>
  <c r="BK44" i="13"/>
  <c r="BJ45" i="13"/>
  <c r="BI56" i="13"/>
  <c r="BH25" i="13"/>
  <c r="BH27" i="13"/>
  <c r="BH30" i="13"/>
  <c r="BH26" i="13"/>
  <c r="BH29" i="13"/>
  <c r="BH54" i="13"/>
  <c r="BI55" i="13"/>
  <c r="BH39" i="13"/>
  <c r="BI40" i="13"/>
  <c r="BI38" i="13" l="1" a="1"/>
  <c r="BI38" i="13" s="1"/>
  <c r="BJ56" i="13"/>
  <c r="BK45" i="13"/>
  <c r="BL44" i="13"/>
  <c r="BK43" i="13"/>
  <c r="BJ42" i="13"/>
  <c r="BK41" i="13"/>
  <c r="BJ57" i="13"/>
  <c r="BI29" i="13"/>
  <c r="BI26" i="13"/>
  <c r="BI30" i="13"/>
  <c r="BI27" i="13"/>
  <c r="BI25" i="13"/>
  <c r="BI54" i="13"/>
  <c r="BJ55" i="13"/>
  <c r="BI39" i="13"/>
  <c r="BJ40" i="13"/>
  <c r="BJ38" i="13" l="1" a="1"/>
  <c r="BJ38" i="13" s="1"/>
  <c r="BK57" i="13"/>
  <c r="BL41" i="13"/>
  <c r="BK42" i="13"/>
  <c r="BL43" i="13"/>
  <c r="BM44" i="13"/>
  <c r="BL45" i="13"/>
  <c r="BK56" i="13"/>
  <c r="BJ25" i="13"/>
  <c r="BJ27" i="13"/>
  <c r="BJ30" i="13"/>
  <c r="BJ26" i="13"/>
  <c r="BJ29" i="13"/>
  <c r="BJ54" i="13"/>
  <c r="BK55" i="13"/>
  <c r="BJ39" i="13"/>
  <c r="BK40" i="13"/>
  <c r="BK38" i="13" l="1" a="1"/>
  <c r="BK38" i="13" s="1"/>
  <c r="BL56" i="13"/>
  <c r="BM45" i="13"/>
  <c r="BN44" i="13"/>
  <c r="BM43" i="13"/>
  <c r="BL42" i="13"/>
  <c r="BM41" i="13"/>
  <c r="BL57" i="13"/>
  <c r="BK29" i="13"/>
  <c r="BK26" i="13"/>
  <c r="BK30" i="13"/>
  <c r="BK27" i="13"/>
  <c r="BK25" i="13"/>
  <c r="BK54" i="13"/>
  <c r="BL55" i="13"/>
  <c r="BK39" i="13"/>
  <c r="BL40" i="13"/>
  <c r="BL38" i="13" l="1" a="1"/>
  <c r="BL38" i="13" s="1"/>
  <c r="BM57" i="13"/>
  <c r="BN41" i="13"/>
  <c r="BM42" i="13"/>
  <c r="BN43" i="13"/>
  <c r="BN45" i="13"/>
  <c r="BM56" i="13"/>
  <c r="BL25" i="13"/>
  <c r="BL27" i="13"/>
  <c r="BL30" i="13"/>
  <c r="BL26" i="13"/>
  <c r="BL29" i="13"/>
  <c r="BL54" i="13"/>
  <c r="BM55" i="13"/>
  <c r="BL39" i="13"/>
  <c r="BM40" i="13"/>
  <c r="BM38" i="13" s="1" a="1"/>
  <c r="BM38" i="13" s="1"/>
  <c r="BN56" i="13" l="1"/>
  <c r="BN42" i="13"/>
  <c r="BN57" i="13"/>
  <c r="BM29" i="13"/>
  <c r="BM26" i="13"/>
  <c r="BM30" i="13"/>
  <c r="BM27" i="13"/>
  <c r="BM25" i="13"/>
  <c r="BM54" i="13"/>
  <c r="BN55" i="13"/>
  <c r="BM39" i="13"/>
  <c r="BN40" i="13"/>
  <c r="BN38" i="13" l="1" a="1"/>
  <c r="BN38" i="13" s="1"/>
  <c r="BN39" i="13"/>
  <c r="BN54" i="13"/>
  <c r="BN25" i="13"/>
  <c r="BN27" i="13"/>
  <c r="BN30" i="13"/>
  <c r="BN26" i="13"/>
  <c r="BN29" i="13"/>
  <c r="C21" i="11" l="1"/>
  <c r="C20" i="11"/>
  <c r="G329" i="13"/>
  <c r="H329" i="13" s="1"/>
  <c r="I329" i="13" s="1"/>
  <c r="J329" i="13" s="1"/>
  <c r="K329" i="13" s="1"/>
  <c r="L329" i="13" s="1"/>
  <c r="M329" i="13" s="1"/>
  <c r="N329" i="13" s="1"/>
  <c r="O329" i="13" s="1"/>
  <c r="P329" i="13" s="1"/>
  <c r="Q329" i="13" s="1"/>
  <c r="R329" i="13" s="1"/>
  <c r="S329" i="13" s="1"/>
  <c r="T329" i="13" s="1"/>
  <c r="U329" i="13" s="1"/>
  <c r="V329" i="13" s="1"/>
  <c r="W329" i="13" s="1"/>
  <c r="X329" i="13" s="1"/>
  <c r="Y329" i="13" s="1"/>
  <c r="Z329" i="13" s="1"/>
  <c r="AA329" i="13" s="1"/>
  <c r="AB329" i="13" s="1"/>
  <c r="AC329" i="13" s="1"/>
  <c r="AD329" i="13" s="1"/>
  <c r="AE329" i="13" s="1"/>
  <c r="AF329" i="13" s="1"/>
  <c r="AG329" i="13" s="1"/>
  <c r="AH329" i="13" s="1"/>
  <c r="AI329" i="13" s="1"/>
  <c r="AJ329" i="13" s="1"/>
  <c r="AK329" i="13" s="1"/>
  <c r="AL329" i="13" s="1"/>
  <c r="AM329" i="13" s="1"/>
  <c r="AN329" i="13" s="1"/>
  <c r="AO329" i="13" s="1"/>
  <c r="AP329" i="13" s="1"/>
  <c r="AQ329" i="13" s="1"/>
  <c r="AR329" i="13" s="1"/>
  <c r="AS329" i="13" s="1"/>
  <c r="AT329" i="13" s="1"/>
  <c r="AU329" i="13" s="1"/>
  <c r="AV329" i="13" s="1"/>
  <c r="AW329" i="13" s="1"/>
  <c r="AX329" i="13" s="1"/>
  <c r="AY329" i="13" s="1"/>
  <c r="AZ329" i="13" s="1"/>
  <c r="BA329" i="13" s="1"/>
  <c r="BB329" i="13" s="1"/>
  <c r="BC329" i="13" s="1"/>
  <c r="BD329" i="13" s="1"/>
  <c r="BE329" i="13" s="1"/>
  <c r="BF329" i="13" s="1"/>
  <c r="BG329" i="13" s="1"/>
  <c r="BH329" i="13" s="1"/>
  <c r="BI329" i="13" s="1"/>
  <c r="BJ329" i="13" s="1"/>
  <c r="BK329" i="13" s="1"/>
  <c r="BL329" i="13" s="1"/>
  <c r="BM329" i="13" s="1"/>
  <c r="BN329" i="13" s="1"/>
  <c r="G328" i="13"/>
  <c r="H328" i="13" s="1"/>
  <c r="I328" i="13" s="1"/>
  <c r="J328" i="13" s="1"/>
  <c r="K328" i="13" s="1"/>
  <c r="L328" i="13" s="1"/>
  <c r="M328" i="13" s="1"/>
  <c r="N328" i="13" s="1"/>
  <c r="O328" i="13" s="1"/>
  <c r="P328" i="13" s="1"/>
  <c r="Q328" i="13" s="1"/>
  <c r="R328" i="13" s="1"/>
  <c r="S328" i="13" s="1"/>
  <c r="T328" i="13" s="1"/>
  <c r="U328" i="13" s="1"/>
  <c r="V328" i="13" s="1"/>
  <c r="W328" i="13" s="1"/>
  <c r="X328" i="13" s="1"/>
  <c r="Y328" i="13" s="1"/>
  <c r="Z328" i="13" s="1"/>
  <c r="AA328" i="13" s="1"/>
  <c r="AB328" i="13" s="1"/>
  <c r="AC328" i="13" s="1"/>
  <c r="AD328" i="13" s="1"/>
  <c r="AE328" i="13" s="1"/>
  <c r="AF328" i="13" s="1"/>
  <c r="AG328" i="13" s="1"/>
  <c r="AH328" i="13" s="1"/>
  <c r="AI328" i="13" s="1"/>
  <c r="AJ328" i="13" s="1"/>
  <c r="AK328" i="13" s="1"/>
  <c r="AL328" i="13" s="1"/>
  <c r="AM328" i="13" s="1"/>
  <c r="AN328" i="13" s="1"/>
  <c r="AO328" i="13" s="1"/>
  <c r="AP328" i="13" s="1"/>
  <c r="AQ328" i="13" s="1"/>
  <c r="AR328" i="13" s="1"/>
  <c r="AS328" i="13" s="1"/>
  <c r="AT328" i="13" s="1"/>
  <c r="AU328" i="13" s="1"/>
  <c r="AV328" i="13" s="1"/>
  <c r="AW328" i="13" s="1"/>
  <c r="AX328" i="13" s="1"/>
  <c r="AY328" i="13" s="1"/>
  <c r="AZ328" i="13" s="1"/>
  <c r="BA328" i="13" s="1"/>
  <c r="BB328" i="13" s="1"/>
  <c r="BC328" i="13" s="1"/>
  <c r="BD328" i="13" s="1"/>
  <c r="BE328" i="13" s="1"/>
  <c r="BF328" i="13" s="1"/>
  <c r="BG328" i="13" s="1"/>
  <c r="BH328" i="13" s="1"/>
  <c r="BI328" i="13" s="1"/>
  <c r="BJ328" i="13" s="1"/>
  <c r="BK328" i="13" s="1"/>
  <c r="BL328" i="13" s="1"/>
  <c r="BM328" i="13" s="1"/>
  <c r="BN328" i="13" s="1"/>
  <c r="G327" i="13"/>
  <c r="H327" i="13" s="1"/>
  <c r="I327" i="13" s="1"/>
  <c r="G326" i="13" l="1"/>
  <c r="H326" i="13"/>
  <c r="I326" i="13"/>
  <c r="J327" i="13"/>
  <c r="K327" i="13" l="1"/>
  <c r="J326" i="13"/>
  <c r="L327" i="13" l="1"/>
  <c r="K326" i="13"/>
  <c r="M327" i="13" l="1"/>
  <c r="L326" i="13"/>
  <c r="M326" i="13" l="1"/>
  <c r="N327" i="13"/>
  <c r="O327" i="13" l="1"/>
  <c r="N326" i="13"/>
  <c r="P327" i="13" l="1"/>
  <c r="O326" i="13"/>
  <c r="Q327" i="13" l="1"/>
  <c r="P326" i="13"/>
  <c r="R327" i="13" l="1"/>
  <c r="Q326" i="13"/>
  <c r="S327" i="13" l="1"/>
  <c r="R326" i="13"/>
  <c r="T327" i="13" l="1"/>
  <c r="S326" i="13"/>
  <c r="U327" i="13" l="1"/>
  <c r="T326" i="13"/>
  <c r="U326" i="13" l="1"/>
  <c r="V327" i="13"/>
  <c r="W327" i="13" l="1"/>
  <c r="V326" i="13"/>
  <c r="X327" i="13" l="1"/>
  <c r="W326" i="13"/>
  <c r="Y327" i="13" l="1"/>
  <c r="X326" i="13"/>
  <c r="Y326" i="13" l="1"/>
  <c r="Z327" i="13"/>
  <c r="AA327" i="13" l="1"/>
  <c r="Z326" i="13"/>
  <c r="AB327" i="13" l="1"/>
  <c r="AA326" i="13"/>
  <c r="AC327" i="13" l="1"/>
  <c r="AB326" i="13"/>
  <c r="AD327" i="13" l="1"/>
  <c r="AC326" i="13"/>
  <c r="AE327" i="13" l="1"/>
  <c r="AD326" i="13"/>
  <c r="AF327" i="13" l="1"/>
  <c r="AE326" i="13"/>
  <c r="AG327" i="13" l="1"/>
  <c r="AF326" i="13"/>
  <c r="AG326" i="13" l="1"/>
  <c r="AH327" i="13"/>
  <c r="AI327" i="13" l="1"/>
  <c r="AH326" i="13"/>
  <c r="AJ327" i="13" l="1"/>
  <c r="AI326" i="13"/>
  <c r="AK327" i="13" l="1"/>
  <c r="AJ326" i="13"/>
  <c r="AL327" i="13" l="1"/>
  <c r="AK326" i="13"/>
  <c r="AM327" i="13" l="1"/>
  <c r="AL326" i="13"/>
  <c r="AN327" i="13" l="1"/>
  <c r="AM326" i="13"/>
  <c r="AO327" i="13" l="1"/>
  <c r="AN326" i="13"/>
  <c r="AO326" i="13" l="1"/>
  <c r="AP327" i="13"/>
  <c r="AQ327" i="13" l="1"/>
  <c r="AP326" i="13"/>
  <c r="AR327" i="13" l="1"/>
  <c r="AQ326" i="13"/>
  <c r="AS327" i="13" l="1"/>
  <c r="AR326" i="13"/>
  <c r="AT327" i="13" l="1"/>
  <c r="AS326" i="13"/>
  <c r="AU327" i="13" l="1"/>
  <c r="AT326" i="13"/>
  <c r="AV327" i="13" l="1"/>
  <c r="AU326" i="13"/>
  <c r="AW327" i="13" l="1"/>
  <c r="AV326" i="13"/>
  <c r="AW326" i="13" l="1"/>
  <c r="AX327" i="13"/>
  <c r="AY327" i="13" l="1"/>
  <c r="AX326" i="13"/>
  <c r="AZ327" i="13" l="1"/>
  <c r="AY326" i="13"/>
  <c r="BA327" i="13" l="1"/>
  <c r="AZ326" i="13"/>
  <c r="BA326" i="13" l="1"/>
  <c r="BB327" i="13"/>
  <c r="BC327" i="13" l="1"/>
  <c r="BB326" i="13"/>
  <c r="BD327" i="13" l="1"/>
  <c r="BC326" i="13"/>
  <c r="BE327" i="13" l="1"/>
  <c r="BD326" i="13"/>
  <c r="BF327" i="13" l="1"/>
  <c r="BE326" i="13"/>
  <c r="BG327" i="13" l="1"/>
  <c r="BF326" i="13"/>
  <c r="BH327" i="13" l="1"/>
  <c r="BG326" i="13"/>
  <c r="BI327" i="13" l="1"/>
  <c r="BH326" i="13"/>
  <c r="BI326" i="13" l="1"/>
  <c r="BJ327" i="13"/>
  <c r="BK327" i="13" l="1"/>
  <c r="BJ326" i="13"/>
  <c r="BL327" i="13" l="1"/>
  <c r="BK326" i="13"/>
  <c r="BM327" i="13" l="1"/>
  <c r="BL326" i="13"/>
  <c r="BM326" i="13" l="1"/>
  <c r="BN327" i="13"/>
  <c r="BN326" i="13" s="1"/>
  <c r="BN308" i="13" l="1"/>
  <c r="BM308" i="13"/>
  <c r="BL308" i="13"/>
  <c r="BK308" i="13"/>
  <c r="BJ308" i="13"/>
  <c r="BI308" i="13"/>
  <c r="BH308" i="13"/>
  <c r="BG308" i="13"/>
  <c r="BF308" i="13"/>
  <c r="BE308" i="13"/>
  <c r="BD308" i="13"/>
  <c r="BC308" i="13"/>
  <c r="BB308" i="13"/>
  <c r="BA308" i="13"/>
  <c r="AZ308" i="13"/>
  <c r="AY308" i="13"/>
  <c r="AX308" i="13"/>
  <c r="AW308" i="13"/>
  <c r="AV308" i="13"/>
  <c r="AU308" i="13"/>
  <c r="AT308" i="13"/>
  <c r="AS308" i="13"/>
  <c r="AR308" i="13"/>
  <c r="AQ308" i="13"/>
  <c r="AP308" i="13"/>
  <c r="AO308" i="13"/>
  <c r="AN308" i="13"/>
  <c r="AM308" i="13"/>
  <c r="AL308" i="13"/>
  <c r="AK308" i="13"/>
  <c r="AJ308" i="13"/>
  <c r="AI308" i="13"/>
  <c r="AH308" i="13"/>
  <c r="AG308" i="13"/>
  <c r="AF308" i="13"/>
  <c r="AE308" i="13"/>
  <c r="AD308" i="13"/>
  <c r="AC308" i="13"/>
  <c r="AB308" i="13"/>
  <c r="AA308" i="13"/>
  <c r="Z308" i="13"/>
  <c r="Y308" i="13"/>
  <c r="X308" i="13"/>
  <c r="W308" i="13"/>
  <c r="V308" i="13"/>
  <c r="U308" i="13"/>
  <c r="T308" i="13"/>
  <c r="S308" i="13"/>
  <c r="R308" i="13"/>
  <c r="Q308" i="13"/>
  <c r="P308" i="13"/>
  <c r="O308" i="13"/>
  <c r="N308" i="13"/>
  <c r="M308" i="13"/>
  <c r="L308" i="13"/>
  <c r="K308" i="13"/>
  <c r="J308" i="13"/>
  <c r="I308" i="13"/>
  <c r="H308" i="13"/>
  <c r="G308" i="13"/>
  <c r="BN307" i="13"/>
  <c r="BM307" i="13"/>
  <c r="BL307" i="13"/>
  <c r="BK307" i="13"/>
  <c r="BJ307" i="13"/>
  <c r="BI307" i="13"/>
  <c r="BH307" i="13"/>
  <c r="BG307" i="13"/>
  <c r="BF307" i="13"/>
  <c r="BE307" i="13"/>
  <c r="BD307" i="13"/>
  <c r="BC307" i="13"/>
  <c r="BB307" i="13"/>
  <c r="BA307" i="13"/>
  <c r="AZ307" i="13"/>
  <c r="AY307" i="13"/>
  <c r="AX307" i="13"/>
  <c r="AW307" i="13"/>
  <c r="AV307" i="13"/>
  <c r="AU307" i="13"/>
  <c r="AT307" i="13"/>
  <c r="AS307" i="13"/>
  <c r="AR307" i="13"/>
  <c r="AQ307" i="13"/>
  <c r="AP307" i="13"/>
  <c r="AO307" i="13"/>
  <c r="AN307" i="13"/>
  <c r="AM307" i="13"/>
  <c r="AL307" i="13"/>
  <c r="AK307" i="13"/>
  <c r="AJ307" i="13"/>
  <c r="AI307" i="13"/>
  <c r="AH307" i="13"/>
  <c r="AG307" i="13"/>
  <c r="AF307" i="13"/>
  <c r="AE307" i="13"/>
  <c r="AD307" i="13"/>
  <c r="AC307" i="13"/>
  <c r="AB307" i="13"/>
  <c r="AA307" i="13"/>
  <c r="Z307" i="13"/>
  <c r="Y307" i="13"/>
  <c r="X307" i="13"/>
  <c r="W307" i="13"/>
  <c r="V307" i="13"/>
  <c r="U307" i="13"/>
  <c r="T307" i="13"/>
  <c r="S307" i="13"/>
  <c r="R307" i="13"/>
  <c r="Q307" i="13"/>
  <c r="P307" i="13"/>
  <c r="O307" i="13"/>
  <c r="N307" i="13"/>
  <c r="M307" i="13"/>
  <c r="L307" i="13"/>
  <c r="K307" i="13"/>
  <c r="J307" i="13"/>
  <c r="I307" i="13"/>
  <c r="H307" i="13"/>
  <c r="G307" i="13"/>
  <c r="BN306" i="13"/>
  <c r="BM306" i="13"/>
  <c r="BL306" i="13"/>
  <c r="BK306" i="13"/>
  <c r="BJ306" i="13"/>
  <c r="BI306" i="13"/>
  <c r="BH306" i="13"/>
  <c r="BG306" i="13"/>
  <c r="BF306" i="13"/>
  <c r="BE306" i="13"/>
  <c r="BD306" i="13"/>
  <c r="BC306" i="13"/>
  <c r="BB306" i="13"/>
  <c r="BA306" i="13"/>
  <c r="AZ306" i="13"/>
  <c r="AY306" i="13"/>
  <c r="AX306" i="13"/>
  <c r="AW306" i="13"/>
  <c r="AV306" i="13"/>
  <c r="AU306" i="13"/>
  <c r="AT306" i="13"/>
  <c r="AS306" i="13"/>
  <c r="AR306" i="13"/>
  <c r="AQ306" i="13"/>
  <c r="AP306" i="13"/>
  <c r="AO306" i="13"/>
  <c r="AN306" i="13"/>
  <c r="AM306" i="13"/>
  <c r="AL306" i="13"/>
  <c r="AK306" i="13"/>
  <c r="AJ306" i="13"/>
  <c r="AI306" i="13"/>
  <c r="AH306" i="13"/>
  <c r="AG306" i="13"/>
  <c r="AF306" i="13"/>
  <c r="AE306" i="13"/>
  <c r="AD306" i="13"/>
  <c r="AC306" i="13"/>
  <c r="AB306" i="13"/>
  <c r="AA306" i="13"/>
  <c r="Z306" i="13"/>
  <c r="Y306" i="13"/>
  <c r="X306" i="13"/>
  <c r="W306" i="13"/>
  <c r="V306" i="13"/>
  <c r="U306" i="13"/>
  <c r="T306" i="13"/>
  <c r="S306" i="13"/>
  <c r="R306" i="13"/>
  <c r="Q306" i="13"/>
  <c r="P306" i="13"/>
  <c r="O306" i="13"/>
  <c r="N306" i="13"/>
  <c r="M306" i="13"/>
  <c r="L306" i="13"/>
  <c r="K306" i="13"/>
  <c r="J306" i="13"/>
  <c r="I306" i="13"/>
  <c r="H306" i="13"/>
  <c r="G306" i="13"/>
  <c r="L294" i="13"/>
  <c r="F286" i="13"/>
  <c r="O294" i="13" l="1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V70" i="13"/>
  <c r="U70" i="13"/>
  <c r="T70" i="13"/>
  <c r="S70" i="13"/>
  <c r="R70" i="13"/>
  <c r="Q70" i="13"/>
  <c r="P70" i="13"/>
  <c r="O70" i="13"/>
  <c r="N70" i="13"/>
  <c r="M70" i="13"/>
  <c r="L70" i="13"/>
  <c r="K70" i="13"/>
  <c r="J70" i="13"/>
  <c r="I70" i="13"/>
  <c r="H70" i="13"/>
  <c r="G70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W69" i="13"/>
  <c r="V69" i="13"/>
  <c r="U69" i="13"/>
  <c r="T69" i="13"/>
  <c r="S69" i="13"/>
  <c r="R69" i="13"/>
  <c r="Q69" i="13"/>
  <c r="P69" i="13"/>
  <c r="O69" i="13"/>
  <c r="N69" i="13"/>
  <c r="M69" i="13"/>
  <c r="L69" i="13"/>
  <c r="K69" i="13"/>
  <c r="J69" i="13"/>
  <c r="I69" i="13"/>
  <c r="H69" i="13"/>
  <c r="G69" i="13"/>
  <c r="R294" i="13" l="1"/>
  <c r="N241" i="13"/>
  <c r="V241" i="13"/>
  <c r="AD241" i="13"/>
  <c r="AL241" i="13"/>
  <c r="BF241" i="13"/>
  <c r="BN241" i="13"/>
  <c r="G241" i="13"/>
  <c r="K241" i="13"/>
  <c r="O241" i="13"/>
  <c r="S241" i="13"/>
  <c r="W241" i="13"/>
  <c r="AA241" i="13"/>
  <c r="AE241" i="13"/>
  <c r="AI241" i="13"/>
  <c r="AM241" i="13"/>
  <c r="AQ241" i="13"/>
  <c r="AU241" i="13"/>
  <c r="AY241" i="13"/>
  <c r="BC241" i="13"/>
  <c r="BG241" i="13"/>
  <c r="BK241" i="13"/>
  <c r="J241" i="13"/>
  <c r="R241" i="13"/>
  <c r="Z241" i="13"/>
  <c r="AH241" i="13"/>
  <c r="AP241" i="13"/>
  <c r="AX241" i="13"/>
  <c r="BB241" i="13"/>
  <c r="BJ241" i="13"/>
  <c r="H241" i="13"/>
  <c r="L241" i="13"/>
  <c r="P241" i="13"/>
  <c r="T241" i="13"/>
  <c r="X241" i="13"/>
  <c r="AB241" i="13"/>
  <c r="AF241" i="13"/>
  <c r="AJ241" i="13"/>
  <c r="AN241" i="13"/>
  <c r="AR241" i="13"/>
  <c r="AV241" i="13"/>
  <c r="AZ241" i="13"/>
  <c r="BH241" i="13"/>
  <c r="BL241" i="13"/>
  <c r="I241" i="13"/>
  <c r="M241" i="13"/>
  <c r="Q241" i="13"/>
  <c r="U241" i="13"/>
  <c r="Y241" i="13"/>
  <c r="AC241" i="13"/>
  <c r="AG241" i="13"/>
  <c r="AK241" i="13"/>
  <c r="AO241" i="13"/>
  <c r="AS241" i="13"/>
  <c r="AW241" i="13"/>
  <c r="BA241" i="13"/>
  <c r="BE241" i="13"/>
  <c r="BI241" i="13"/>
  <c r="BM241" i="13"/>
  <c r="U294" i="13" l="1"/>
  <c r="AT241" i="13"/>
  <c r="BD241" i="13"/>
  <c r="X294" i="13" l="1"/>
  <c r="AA294" i="13" l="1"/>
  <c r="F154" i="10"/>
  <c r="F156" i="10"/>
  <c r="F157" i="10"/>
  <c r="F161" i="10"/>
  <c r="F164" i="10"/>
  <c r="F165" i="10"/>
  <c r="F167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6" i="10"/>
  <c r="F17" i="10"/>
  <c r="F18" i="10"/>
  <c r="F19" i="10"/>
  <c r="F20" i="10"/>
  <c r="F24" i="10"/>
  <c r="F25" i="10"/>
  <c r="F26" i="10"/>
  <c r="F31" i="10"/>
  <c r="F33" i="10"/>
  <c r="F34" i="10"/>
  <c r="F36" i="10"/>
  <c r="F37" i="10"/>
  <c r="F38" i="10"/>
  <c r="F39" i="10"/>
  <c r="F40" i="10"/>
  <c r="F41" i="10"/>
  <c r="F53" i="10"/>
  <c r="F63" i="10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15" i="3"/>
  <c r="N16" i="3"/>
  <c r="N17" i="3"/>
  <c r="N18" i="3"/>
  <c r="N19" i="3"/>
  <c r="N20" i="3"/>
  <c r="N21" i="3"/>
  <c r="N22" i="3"/>
  <c r="N23" i="3"/>
  <c r="N24" i="3"/>
  <c r="N25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E192" i="10" a="1"/>
  <c r="E192" i="10" s="1"/>
  <c r="D192" i="10"/>
  <c r="AD294" i="13" l="1"/>
  <c r="C9" i="16"/>
  <c r="I20" i="8"/>
  <c r="I19" i="8"/>
  <c r="I14" i="8"/>
  <c r="I13" i="8"/>
  <c r="I8" i="8"/>
  <c r="I7" i="8"/>
  <c r="H43" i="2"/>
  <c r="H42" i="2"/>
  <c r="H35" i="2"/>
  <c r="H34" i="2"/>
  <c r="H33" i="2"/>
  <c r="H32" i="2"/>
  <c r="H30" i="2"/>
  <c r="H29" i="2"/>
  <c r="H28" i="2"/>
  <c r="H27" i="2"/>
  <c r="H23" i="2"/>
  <c r="H19" i="2"/>
  <c r="H15" i="2"/>
  <c r="H7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H54" i="1"/>
  <c r="H53" i="1"/>
  <c r="H45" i="1"/>
  <c r="H43" i="1"/>
  <c r="H39" i="1"/>
  <c r="H37" i="1"/>
  <c r="H35" i="1"/>
  <c r="H33" i="1"/>
  <c r="H31" i="1"/>
  <c r="H29" i="1"/>
  <c r="H27" i="1"/>
  <c r="H25" i="1"/>
  <c r="H23" i="1"/>
  <c r="H21" i="1"/>
  <c r="H19" i="1"/>
  <c r="H17" i="1"/>
  <c r="H15" i="1"/>
  <c r="H13" i="1"/>
  <c r="H11" i="1"/>
  <c r="H9" i="1"/>
  <c r="H7" i="1"/>
  <c r="H5" i="1"/>
  <c r="CD54" i="2"/>
  <c r="CC54" i="2"/>
  <c r="CB54" i="2"/>
  <c r="CA54" i="2"/>
  <c r="BZ54" i="2"/>
  <c r="BY54" i="2"/>
  <c r="BX54" i="2"/>
  <c r="BW54" i="2"/>
  <c r="BV54" i="2"/>
  <c r="BU54" i="2"/>
  <c r="BT54" i="2"/>
  <c r="BS54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CD36" i="2"/>
  <c r="CC36" i="2"/>
  <c r="CB36" i="2"/>
  <c r="CA36" i="2"/>
  <c r="BZ3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CD60" i="1"/>
  <c r="CC60" i="1"/>
  <c r="CB60" i="1"/>
  <c r="CA60" i="1"/>
  <c r="BZ60" i="1"/>
  <c r="BY60" i="1"/>
  <c r="BX60" i="1"/>
  <c r="BW60" i="1"/>
  <c r="BV60" i="1"/>
  <c r="BU60" i="1"/>
  <c r="BT60" i="1"/>
  <c r="BS60" i="1"/>
  <c r="H116" i="7"/>
  <c r="H117" i="7"/>
  <c r="H118" i="7"/>
  <c r="H119" i="7"/>
  <c r="H115" i="7"/>
  <c r="H112" i="7"/>
  <c r="H111" i="7"/>
  <c r="H110" i="7"/>
  <c r="H109" i="7"/>
  <c r="H108" i="7"/>
  <c r="C7" i="16"/>
  <c r="C5" i="16"/>
  <c r="C4" i="16"/>
  <c r="C6" i="16"/>
  <c r="C8" i="16"/>
  <c r="N267" i="3"/>
  <c r="N246" i="3"/>
  <c r="N245" i="3"/>
  <c r="N244" i="3"/>
  <c r="N243" i="3"/>
  <c r="N242" i="3"/>
  <c r="N241" i="3"/>
  <c r="N240" i="3"/>
  <c r="N239" i="3"/>
  <c r="N238" i="3"/>
  <c r="N8" i="3"/>
  <c r="N9" i="3"/>
  <c r="N10" i="3"/>
  <c r="N11" i="3"/>
  <c r="N12" i="3"/>
  <c r="N13" i="3"/>
  <c r="N14" i="3"/>
  <c r="N7" i="3"/>
  <c r="L15" i="8"/>
  <c r="H14" i="8"/>
  <c r="G14" i="8"/>
  <c r="F14" i="8"/>
  <c r="E14" i="8"/>
  <c r="D14" i="8"/>
  <c r="H13" i="8"/>
  <c r="G13" i="8"/>
  <c r="F13" i="8"/>
  <c r="E13" i="8"/>
  <c r="D13" i="8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M123" i="7"/>
  <c r="BU9" i="11"/>
  <c r="BV9" i="11"/>
  <c r="BW9" i="11"/>
  <c r="BX9" i="11"/>
  <c r="BY9" i="11"/>
  <c r="BU10" i="11"/>
  <c r="BV10" i="11"/>
  <c r="BW10" i="11"/>
  <c r="BX10" i="11"/>
  <c r="BY10" i="11"/>
  <c r="BZ10" i="11"/>
  <c r="CA10" i="11"/>
  <c r="CB10" i="11"/>
  <c r="CC10" i="11"/>
  <c r="CD10" i="11"/>
  <c r="CE10" i="11"/>
  <c r="BU11" i="11"/>
  <c r="BV11" i="11"/>
  <c r="BW11" i="11"/>
  <c r="BX11" i="11"/>
  <c r="BY11" i="11"/>
  <c r="BZ11" i="11"/>
  <c r="CA11" i="11"/>
  <c r="CB11" i="11"/>
  <c r="CC11" i="11"/>
  <c r="CD11" i="11"/>
  <c r="CE11" i="11"/>
  <c r="BT10" i="11"/>
  <c r="BT11" i="11"/>
  <c r="BT9" i="11"/>
  <c r="BI9" i="11"/>
  <c r="BJ9" i="11"/>
  <c r="BK9" i="11"/>
  <c r="BL9" i="11"/>
  <c r="BM9" i="11"/>
  <c r="BI10" i="11"/>
  <c r="BJ10" i="11"/>
  <c r="BK10" i="11"/>
  <c r="BL10" i="11"/>
  <c r="BM10" i="11"/>
  <c r="BN10" i="11"/>
  <c r="BO10" i="11"/>
  <c r="BP10" i="11"/>
  <c r="BQ10" i="11"/>
  <c r="BR10" i="11"/>
  <c r="BS10" i="11"/>
  <c r="BI11" i="11"/>
  <c r="BJ11" i="11"/>
  <c r="BK11" i="11"/>
  <c r="BL11" i="11"/>
  <c r="BM11" i="11"/>
  <c r="BN11" i="11"/>
  <c r="BO11" i="11"/>
  <c r="BP11" i="11"/>
  <c r="BQ11" i="11"/>
  <c r="BR11" i="11"/>
  <c r="BS11" i="11"/>
  <c r="BH10" i="11"/>
  <c r="BH11" i="11"/>
  <c r="BH9" i="11"/>
  <c r="AZ9" i="11"/>
  <c r="BA9" i="11"/>
  <c r="AZ10" i="11"/>
  <c r="BA10" i="11"/>
  <c r="BB10" i="11"/>
  <c r="BC10" i="11"/>
  <c r="BD10" i="11"/>
  <c r="BE10" i="11"/>
  <c r="BF10" i="11"/>
  <c r="BG10" i="11"/>
  <c r="AZ11" i="11"/>
  <c r="BA11" i="11"/>
  <c r="BB11" i="11"/>
  <c r="BC11" i="11"/>
  <c r="BD11" i="11"/>
  <c r="BE11" i="11"/>
  <c r="BF11" i="11"/>
  <c r="BG11" i="11"/>
  <c r="AW9" i="11"/>
  <c r="AX9" i="11"/>
  <c r="AY9" i="11"/>
  <c r="AW10" i="11"/>
  <c r="AX10" i="11"/>
  <c r="AY10" i="11"/>
  <c r="AW11" i="11"/>
  <c r="AX11" i="11"/>
  <c r="AY11" i="11"/>
  <c r="AV10" i="11"/>
  <c r="AV11" i="11"/>
  <c r="AV9" i="11"/>
  <c r="AM10" i="11"/>
  <c r="AN10" i="11"/>
  <c r="AO10" i="11"/>
  <c r="AP10" i="11"/>
  <c r="AQ10" i="11"/>
  <c r="AR10" i="11"/>
  <c r="AS10" i="11"/>
  <c r="AT10" i="11"/>
  <c r="AU10" i="11"/>
  <c r="AM11" i="11"/>
  <c r="AN11" i="11"/>
  <c r="AO11" i="11"/>
  <c r="AP11" i="11"/>
  <c r="AQ11" i="11"/>
  <c r="AR11" i="11"/>
  <c r="AS11" i="11"/>
  <c r="AT11" i="11"/>
  <c r="AU11" i="11"/>
  <c r="AK10" i="11"/>
  <c r="AL10" i="11"/>
  <c r="AK11" i="11"/>
  <c r="AL11" i="11"/>
  <c r="AJ10" i="11"/>
  <c r="AJ11" i="11"/>
  <c r="X5" i="1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BE5" i="11" s="1"/>
  <c r="BF5" i="11" s="1"/>
  <c r="BG5" i="11" s="1"/>
  <c r="BH5" i="11" s="1"/>
  <c r="BI5" i="11" s="1"/>
  <c r="BJ5" i="11" s="1"/>
  <c r="BK5" i="11" s="1"/>
  <c r="BL5" i="11" s="1"/>
  <c r="BM5" i="11" s="1"/>
  <c r="BN5" i="11" s="1"/>
  <c r="BO5" i="11" s="1"/>
  <c r="BP5" i="11" s="1"/>
  <c r="BQ5" i="11" s="1"/>
  <c r="BR5" i="11" s="1"/>
  <c r="BS5" i="11" s="1"/>
  <c r="BT5" i="11" s="1"/>
  <c r="BU5" i="11" s="1"/>
  <c r="BV5" i="11" s="1"/>
  <c r="BW5" i="11" s="1"/>
  <c r="BX5" i="11" s="1"/>
  <c r="BY5" i="11" s="1"/>
  <c r="BZ5" i="11" s="1"/>
  <c r="CA5" i="11" s="1"/>
  <c r="CB5" i="11" s="1"/>
  <c r="CC5" i="11" s="1"/>
  <c r="CD5" i="11" s="1"/>
  <c r="CE5" i="11" s="1"/>
  <c r="CE6" i="11" s="1"/>
  <c r="G30" i="2"/>
  <c r="F30" i="2"/>
  <c r="E30" i="2"/>
  <c r="D30" i="2"/>
  <c r="C30" i="2"/>
  <c r="G29" i="2"/>
  <c r="F29" i="2"/>
  <c r="E29" i="2"/>
  <c r="D29" i="2"/>
  <c r="C29" i="2"/>
  <c r="C42" i="2"/>
  <c r="H6" i="1" l="1"/>
  <c r="BR12" i="12"/>
  <c r="BR48" i="2"/>
  <c r="H46" i="1"/>
  <c r="H44" i="1"/>
  <c r="H38" i="1"/>
  <c r="H40" i="1"/>
  <c r="H32" i="1"/>
  <c r="H36" i="1"/>
  <c r="H28" i="1"/>
  <c r="H26" i="1"/>
  <c r="H20" i="1"/>
  <c r="H34" i="1"/>
  <c r="H22" i="1"/>
  <c r="H14" i="1"/>
  <c r="H18" i="1"/>
  <c r="H30" i="1"/>
  <c r="H24" i="1"/>
  <c r="H16" i="1"/>
  <c r="H12" i="1"/>
  <c r="H8" i="1"/>
  <c r="H10" i="1"/>
  <c r="H13" i="16"/>
  <c r="J110" i="7"/>
  <c r="K110" i="7"/>
  <c r="J117" i="7"/>
  <c r="K117" i="7"/>
  <c r="K111" i="7"/>
  <c r="J111" i="7"/>
  <c r="J116" i="7"/>
  <c r="K116" i="7"/>
  <c r="K109" i="7"/>
  <c r="J109" i="7"/>
  <c r="J118" i="7"/>
  <c r="K118" i="7"/>
  <c r="J112" i="7"/>
  <c r="K112" i="7"/>
  <c r="K119" i="7"/>
  <c r="J119" i="7"/>
  <c r="BM335" i="13"/>
  <c r="BK335" i="13"/>
  <c r="BI335" i="13"/>
  <c r="BG335" i="13"/>
  <c r="BE335" i="13"/>
  <c r="BC335" i="13"/>
  <c r="BA335" i="13"/>
  <c r="AY335" i="13"/>
  <c r="AW335" i="13"/>
  <c r="AU335" i="13"/>
  <c r="AS335" i="13"/>
  <c r="AQ335" i="13"/>
  <c r="AO335" i="13"/>
  <c r="AM335" i="13"/>
  <c r="AK335" i="13"/>
  <c r="AI335" i="13"/>
  <c r="AG335" i="13"/>
  <c r="AE335" i="13"/>
  <c r="AC335" i="13"/>
  <c r="AA335" i="13"/>
  <c r="Y335" i="13"/>
  <c r="W335" i="13"/>
  <c r="U335" i="13"/>
  <c r="S335" i="13"/>
  <c r="BS130" i="4"/>
  <c r="BN335" i="13"/>
  <c r="BL335" i="13"/>
  <c r="BJ335" i="13"/>
  <c r="BH335" i="13"/>
  <c r="BF335" i="13"/>
  <c r="BD335" i="13"/>
  <c r="BB335" i="13"/>
  <c r="AZ335" i="13"/>
  <c r="AX335" i="13"/>
  <c r="AV335" i="13"/>
  <c r="AT335" i="13"/>
  <c r="AR335" i="13"/>
  <c r="AP335" i="13"/>
  <c r="AN335" i="13"/>
  <c r="AL335" i="13"/>
  <c r="AJ335" i="13"/>
  <c r="AH335" i="13"/>
  <c r="AF335" i="13"/>
  <c r="AD335" i="13"/>
  <c r="AB335" i="13"/>
  <c r="Z335" i="13"/>
  <c r="X335" i="13"/>
  <c r="V335" i="13"/>
  <c r="T335" i="13"/>
  <c r="BR71" i="5"/>
  <c r="BR70" i="5"/>
  <c r="BR65" i="5"/>
  <c r="BR64" i="5"/>
  <c r="BR63" i="5"/>
  <c r="BR58" i="5"/>
  <c r="BR56" i="5"/>
  <c r="BR55" i="5"/>
  <c r="BR54" i="5"/>
  <c r="BR53" i="5"/>
  <c r="BS131" i="4" s="1"/>
  <c r="BS168" i="4" s="1"/>
  <c r="BR52" i="5"/>
  <c r="BR50" i="5"/>
  <c r="BR44" i="5"/>
  <c r="BR42" i="5"/>
  <c r="BR41" i="5"/>
  <c r="BR30" i="5"/>
  <c r="BR29" i="5"/>
  <c r="BR28" i="5"/>
  <c r="BR26" i="5"/>
  <c r="BR25" i="5"/>
  <c r="BR24" i="5"/>
  <c r="BR22" i="5"/>
  <c r="BR21" i="5"/>
  <c r="BR20" i="5"/>
  <c r="BR19" i="5"/>
  <c r="BR18" i="5"/>
  <c r="BR17" i="5"/>
  <c r="BR16" i="5"/>
  <c r="BR15" i="5"/>
  <c r="BR10" i="5"/>
  <c r="BS167" i="4" s="1"/>
  <c r="AG294" i="13"/>
  <c r="BS79" i="4"/>
  <c r="BS74" i="4"/>
  <c r="BS73" i="4"/>
  <c r="BS78" i="4"/>
  <c r="BS77" i="4"/>
  <c r="BS80" i="4"/>
  <c r="BS75" i="4"/>
  <c r="BS76" i="4"/>
  <c r="J14" i="8"/>
  <c r="BU36" i="2"/>
  <c r="BW36" i="2"/>
  <c r="BT36" i="2"/>
  <c r="BV36" i="2"/>
  <c r="BX36" i="2"/>
  <c r="M16" i="8"/>
  <c r="BS36" i="2"/>
  <c r="BY36" i="2"/>
  <c r="J13" i="8"/>
  <c r="H18" i="2"/>
  <c r="H22" i="2"/>
  <c r="H37" i="2"/>
  <c r="H38" i="2"/>
  <c r="H14" i="2"/>
  <c r="I30" i="2"/>
  <c r="H53" i="2"/>
  <c r="H54" i="2"/>
  <c r="H31" i="2"/>
  <c r="I29" i="2"/>
  <c r="H26" i="2"/>
  <c r="H48" i="1"/>
  <c r="H57" i="1"/>
  <c r="H25" i="2"/>
  <c r="H42" i="1"/>
  <c r="H60" i="1"/>
  <c r="H10" i="2"/>
  <c r="X6" i="11"/>
  <c r="CE7" i="11"/>
  <c r="CC7" i="11"/>
  <c r="CA7" i="11"/>
  <c r="BY7" i="11"/>
  <c r="BW7" i="11"/>
  <c r="BU7" i="11"/>
  <c r="BS7" i="11"/>
  <c r="BQ7" i="11"/>
  <c r="BO7" i="11"/>
  <c r="BM7" i="11"/>
  <c r="BK7" i="11"/>
  <c r="BI7" i="11"/>
  <c r="BG7" i="11"/>
  <c r="BE7" i="11"/>
  <c r="BC7" i="11"/>
  <c r="BA7" i="11"/>
  <c r="AY7" i="11"/>
  <c r="AW7" i="11"/>
  <c r="AU7" i="11"/>
  <c r="AS7" i="11"/>
  <c r="AQ7" i="11"/>
  <c r="AO7" i="11"/>
  <c r="AM7" i="11"/>
  <c r="AK7" i="11"/>
  <c r="AI7" i="11"/>
  <c r="AG7" i="11"/>
  <c r="AE7" i="11"/>
  <c r="AC7" i="11"/>
  <c r="AA7" i="11"/>
  <c r="Y7" i="11"/>
  <c r="CF5" i="11"/>
  <c r="X7" i="11"/>
  <c r="CD7" i="11"/>
  <c r="CB7" i="11"/>
  <c r="BZ7" i="11"/>
  <c r="BX7" i="11"/>
  <c r="BV7" i="11"/>
  <c r="BT7" i="11"/>
  <c r="BR7" i="11"/>
  <c r="BP7" i="11"/>
  <c r="BN7" i="11"/>
  <c r="BL7" i="11"/>
  <c r="BJ7" i="11"/>
  <c r="BH7" i="11"/>
  <c r="BF7" i="11"/>
  <c r="BD7" i="11"/>
  <c r="BB7" i="11"/>
  <c r="AZ7" i="11"/>
  <c r="AX7" i="11"/>
  <c r="AV7" i="11"/>
  <c r="AT7" i="11"/>
  <c r="AR7" i="11"/>
  <c r="AP7" i="11"/>
  <c r="AN7" i="11"/>
  <c r="AL7" i="11"/>
  <c r="AJ7" i="11"/>
  <c r="AH7" i="11"/>
  <c r="AF7" i="11"/>
  <c r="AD7" i="11"/>
  <c r="AB7" i="11"/>
  <c r="Z7" i="11"/>
  <c r="H47" i="2"/>
  <c r="H48" i="2"/>
  <c r="BT41" i="1"/>
  <c r="BT47" i="1" s="1"/>
  <c r="BV41" i="1"/>
  <c r="BV47" i="1" s="1"/>
  <c r="BX41" i="1"/>
  <c r="BX47" i="1" s="1"/>
  <c r="BZ41" i="1"/>
  <c r="BZ47" i="1" s="1"/>
  <c r="CB41" i="1"/>
  <c r="CB47" i="1" s="1"/>
  <c r="CD41" i="1"/>
  <c r="CD47" i="1" s="1"/>
  <c r="BT42" i="1"/>
  <c r="BV42" i="1"/>
  <c r="BX42" i="1"/>
  <c r="BZ42" i="1"/>
  <c r="CB42" i="1"/>
  <c r="CD42" i="1"/>
  <c r="BT48" i="1"/>
  <c r="BV48" i="1"/>
  <c r="BX48" i="1"/>
  <c r="BZ48" i="1"/>
  <c r="CB48" i="1"/>
  <c r="CD48" i="1"/>
  <c r="BT57" i="1"/>
  <c r="BV57" i="1"/>
  <c r="BX57" i="1"/>
  <c r="BZ57" i="1"/>
  <c r="CB57" i="1"/>
  <c r="CD57" i="1"/>
  <c r="BS41" i="1"/>
  <c r="BS47" i="1" s="1"/>
  <c r="BU41" i="1"/>
  <c r="BU47" i="1" s="1"/>
  <c r="BW41" i="1"/>
  <c r="BW47" i="1" s="1"/>
  <c r="BY41" i="1"/>
  <c r="BY47" i="1" s="1"/>
  <c r="CA41" i="1"/>
  <c r="CA47" i="1" s="1"/>
  <c r="CC41" i="1"/>
  <c r="CC47" i="1" s="1"/>
  <c r="BS42" i="1"/>
  <c r="BU42" i="1"/>
  <c r="BW42" i="1"/>
  <c r="BY42" i="1"/>
  <c r="CA42" i="1"/>
  <c r="CC42" i="1"/>
  <c r="BS48" i="1"/>
  <c r="BU48" i="1"/>
  <c r="BW48" i="1"/>
  <c r="BY48" i="1"/>
  <c r="CA48" i="1"/>
  <c r="CC48" i="1"/>
  <c r="BS57" i="1"/>
  <c r="BU57" i="1"/>
  <c r="BW57" i="1"/>
  <c r="BY57" i="1"/>
  <c r="CA57" i="1"/>
  <c r="CC57" i="1"/>
  <c r="BR47" i="2"/>
  <c r="D15" i="8"/>
  <c r="E15" i="8" s="1"/>
  <c r="F15" i="8" s="1"/>
  <c r="G15" i="8" s="1"/>
  <c r="H15" i="8" s="1"/>
  <c r="I15" i="8" s="1"/>
  <c r="J15" i="8" s="1"/>
  <c r="M15" i="8"/>
  <c r="G42" i="2"/>
  <c r="E42" i="2"/>
  <c r="F42" i="2"/>
  <c r="D42" i="2"/>
  <c r="BR54" i="12"/>
  <c r="BR56" i="12"/>
  <c r="BR58" i="12"/>
  <c r="BR51" i="12"/>
  <c r="BR53" i="12"/>
  <c r="BR55" i="12"/>
  <c r="BR57" i="12"/>
  <c r="BR59" i="12"/>
  <c r="BR50" i="12"/>
  <c r="BR46" i="12"/>
  <c r="BR42" i="12"/>
  <c r="BR38" i="12"/>
  <c r="BR40" i="12"/>
  <c r="BR35" i="12"/>
  <c r="BR30" i="12"/>
  <c r="BR49" i="12"/>
  <c r="BR45" i="12"/>
  <c r="BR47" i="12"/>
  <c r="BR41" i="12"/>
  <c r="BR37" i="12"/>
  <c r="BR39" i="12"/>
  <c r="BR34" i="12"/>
  <c r="BR29" i="12"/>
  <c r="BR31" i="12"/>
  <c r="BR23" i="12"/>
  <c r="BR21" i="12"/>
  <c r="BR27" i="12"/>
  <c r="BR25" i="12"/>
  <c r="BR22" i="12"/>
  <c r="BR26" i="12"/>
  <c r="BR32" i="12"/>
  <c r="AJ6" i="11"/>
  <c r="AH6" i="11"/>
  <c r="AF6" i="11"/>
  <c r="AD6" i="11"/>
  <c r="AB6" i="11"/>
  <c r="Z6" i="11"/>
  <c r="CC6" i="11"/>
  <c r="CA6" i="11"/>
  <c r="BY6" i="11"/>
  <c r="BW6" i="11"/>
  <c r="BU6" i="11"/>
  <c r="BS6" i="11"/>
  <c r="BQ6" i="11"/>
  <c r="BO6" i="11"/>
  <c r="BM6" i="11"/>
  <c r="BK6" i="11"/>
  <c r="BI6" i="11"/>
  <c r="BG6" i="11"/>
  <c r="BE6" i="11"/>
  <c r="BC6" i="11"/>
  <c r="BA6" i="11"/>
  <c r="AY6" i="11"/>
  <c r="AW6" i="11"/>
  <c r="AU6" i="11"/>
  <c r="AS6" i="11"/>
  <c r="AQ6" i="11"/>
  <c r="AO6" i="11"/>
  <c r="AM6" i="11"/>
  <c r="AK6" i="11"/>
  <c r="AI6" i="11"/>
  <c r="AG6" i="11"/>
  <c r="AE6" i="11"/>
  <c r="AC6" i="11"/>
  <c r="AA6" i="11"/>
  <c r="Y6" i="11"/>
  <c r="CD6" i="11"/>
  <c r="CB6" i="11"/>
  <c r="BZ6" i="11"/>
  <c r="BX6" i="11"/>
  <c r="BV6" i="11"/>
  <c r="BT6" i="11"/>
  <c r="BR6" i="11"/>
  <c r="BP6" i="11"/>
  <c r="BN6" i="11"/>
  <c r="BL6" i="11"/>
  <c r="BJ6" i="11"/>
  <c r="BH6" i="11"/>
  <c r="BF6" i="11"/>
  <c r="BD6" i="11"/>
  <c r="BB6" i="11"/>
  <c r="AZ6" i="11"/>
  <c r="AX6" i="11"/>
  <c r="AV6" i="11"/>
  <c r="AT6" i="11"/>
  <c r="AR6" i="11"/>
  <c r="AP6" i="11"/>
  <c r="AN6" i="11"/>
  <c r="AL6" i="11"/>
  <c r="F120" i="7"/>
  <c r="G119" i="7"/>
  <c r="G118" i="7"/>
  <c r="G117" i="7"/>
  <c r="G116" i="7"/>
  <c r="G115" i="7"/>
  <c r="F379" i="13"/>
  <c r="F375" i="13"/>
  <c r="F371" i="13"/>
  <c r="F363" i="13"/>
  <c r="F360" i="13"/>
  <c r="F355" i="13"/>
  <c r="F352" i="13"/>
  <c r="F348" i="13"/>
  <c r="G320" i="13"/>
  <c r="G303" i="13"/>
  <c r="H303" i="13" s="1"/>
  <c r="I303" i="13" s="1"/>
  <c r="J303" i="13" s="1"/>
  <c r="K303" i="13" s="1"/>
  <c r="L303" i="13" s="1"/>
  <c r="M303" i="13" s="1"/>
  <c r="N303" i="13" s="1"/>
  <c r="O303" i="13" s="1"/>
  <c r="P303" i="13" s="1"/>
  <c r="Q303" i="13" s="1"/>
  <c r="R303" i="13" s="1"/>
  <c r="S303" i="13" s="1"/>
  <c r="T303" i="13" s="1"/>
  <c r="U303" i="13" s="1"/>
  <c r="V303" i="13" s="1"/>
  <c r="W303" i="13" s="1"/>
  <c r="X303" i="13" s="1"/>
  <c r="Y303" i="13" s="1"/>
  <c r="Z303" i="13" s="1"/>
  <c r="AA303" i="13" s="1"/>
  <c r="AB303" i="13" s="1"/>
  <c r="AC303" i="13" s="1"/>
  <c r="AD303" i="13" s="1"/>
  <c r="AE303" i="13" s="1"/>
  <c r="AF303" i="13" s="1"/>
  <c r="AG303" i="13" s="1"/>
  <c r="AH303" i="13" s="1"/>
  <c r="AI303" i="13" s="1"/>
  <c r="AJ303" i="13" s="1"/>
  <c r="AK303" i="13" s="1"/>
  <c r="AL303" i="13" s="1"/>
  <c r="AM303" i="13" s="1"/>
  <c r="AN303" i="13" s="1"/>
  <c r="AO303" i="13" s="1"/>
  <c r="AP303" i="13" s="1"/>
  <c r="AQ303" i="13" s="1"/>
  <c r="AR303" i="13" s="1"/>
  <c r="AS303" i="13" s="1"/>
  <c r="AT303" i="13" s="1"/>
  <c r="AU303" i="13" s="1"/>
  <c r="AV303" i="13" s="1"/>
  <c r="AW303" i="13" s="1"/>
  <c r="AX303" i="13" s="1"/>
  <c r="AY303" i="13" s="1"/>
  <c r="AZ303" i="13" s="1"/>
  <c r="BA303" i="13" s="1"/>
  <c r="BB303" i="13" s="1"/>
  <c r="BC303" i="13" s="1"/>
  <c r="BD303" i="13" s="1"/>
  <c r="BE303" i="13" s="1"/>
  <c r="BF303" i="13" s="1"/>
  <c r="BG303" i="13" s="1"/>
  <c r="BH303" i="13" s="1"/>
  <c r="BI303" i="13" s="1"/>
  <c r="BJ303" i="13" s="1"/>
  <c r="BK303" i="13" s="1"/>
  <c r="BL303" i="13" s="1"/>
  <c r="BM303" i="13" s="1"/>
  <c r="BN303" i="13" s="1"/>
  <c r="BR49" i="5" s="1"/>
  <c r="G302" i="13"/>
  <c r="H302" i="13" s="1"/>
  <c r="I302" i="13" s="1"/>
  <c r="J302" i="13" s="1"/>
  <c r="K302" i="13" s="1"/>
  <c r="L302" i="13" s="1"/>
  <c r="M302" i="13" s="1"/>
  <c r="N302" i="13" s="1"/>
  <c r="O302" i="13" s="1"/>
  <c r="P302" i="13" s="1"/>
  <c r="Q302" i="13" s="1"/>
  <c r="R302" i="13" s="1"/>
  <c r="S302" i="13" s="1"/>
  <c r="T302" i="13" s="1"/>
  <c r="U302" i="13" s="1"/>
  <c r="V302" i="13" s="1"/>
  <c r="W302" i="13" s="1"/>
  <c r="X302" i="13" s="1"/>
  <c r="Y302" i="13" s="1"/>
  <c r="Z302" i="13" s="1"/>
  <c r="AA302" i="13" s="1"/>
  <c r="AB302" i="13" s="1"/>
  <c r="AC302" i="13" s="1"/>
  <c r="AD302" i="13" s="1"/>
  <c r="AE302" i="13" s="1"/>
  <c r="AF302" i="13" s="1"/>
  <c r="AG302" i="13" s="1"/>
  <c r="AH302" i="13" s="1"/>
  <c r="AI302" i="13" s="1"/>
  <c r="AJ302" i="13" s="1"/>
  <c r="AK302" i="13" s="1"/>
  <c r="AL302" i="13" s="1"/>
  <c r="AM302" i="13" s="1"/>
  <c r="AN302" i="13" s="1"/>
  <c r="AO302" i="13" s="1"/>
  <c r="AP302" i="13" s="1"/>
  <c r="AQ302" i="13" s="1"/>
  <c r="AR302" i="13" s="1"/>
  <c r="AS302" i="13" s="1"/>
  <c r="AT302" i="13" s="1"/>
  <c r="AU302" i="13" s="1"/>
  <c r="AV302" i="13" s="1"/>
  <c r="AW302" i="13" s="1"/>
  <c r="AX302" i="13" s="1"/>
  <c r="AY302" i="13" s="1"/>
  <c r="AZ302" i="13" s="1"/>
  <c r="BA302" i="13" s="1"/>
  <c r="BB302" i="13" s="1"/>
  <c r="BC302" i="13" s="1"/>
  <c r="BD302" i="13" s="1"/>
  <c r="BE302" i="13" s="1"/>
  <c r="BF302" i="13" s="1"/>
  <c r="BG302" i="13" s="1"/>
  <c r="BH302" i="13" s="1"/>
  <c r="BI302" i="13" s="1"/>
  <c r="BJ302" i="13" s="1"/>
  <c r="BK302" i="13" s="1"/>
  <c r="BL302" i="13" s="1"/>
  <c r="BM302" i="13" s="1"/>
  <c r="BN302" i="13" s="1"/>
  <c r="BR48" i="5" s="1"/>
  <c r="G301" i="13"/>
  <c r="H301" i="13" s="1"/>
  <c r="I301" i="13" s="1"/>
  <c r="J301" i="13" s="1"/>
  <c r="K301" i="13" s="1"/>
  <c r="L301" i="13" s="1"/>
  <c r="M301" i="13" s="1"/>
  <c r="N301" i="13" s="1"/>
  <c r="O301" i="13" s="1"/>
  <c r="P301" i="13" s="1"/>
  <c r="Q301" i="13" s="1"/>
  <c r="R301" i="13" s="1"/>
  <c r="S301" i="13" s="1"/>
  <c r="T301" i="13" s="1"/>
  <c r="U301" i="13" s="1"/>
  <c r="V301" i="13" s="1"/>
  <c r="W301" i="13" s="1"/>
  <c r="X301" i="13" s="1"/>
  <c r="Y301" i="13" s="1"/>
  <c r="Z301" i="13" s="1"/>
  <c r="AA301" i="13" s="1"/>
  <c r="AB301" i="13" s="1"/>
  <c r="AC301" i="13" s="1"/>
  <c r="AD301" i="13" s="1"/>
  <c r="AE301" i="13" s="1"/>
  <c r="AF301" i="13" s="1"/>
  <c r="AG301" i="13" s="1"/>
  <c r="AH301" i="13" s="1"/>
  <c r="AI301" i="13" s="1"/>
  <c r="AJ301" i="13" s="1"/>
  <c r="AK301" i="13" s="1"/>
  <c r="AL301" i="13" s="1"/>
  <c r="AM301" i="13" s="1"/>
  <c r="AN301" i="13" s="1"/>
  <c r="AO301" i="13" s="1"/>
  <c r="AP301" i="13" s="1"/>
  <c r="AQ301" i="13" s="1"/>
  <c r="AR301" i="13" s="1"/>
  <c r="AS301" i="13" s="1"/>
  <c r="AT301" i="13" s="1"/>
  <c r="AU301" i="13" s="1"/>
  <c r="AV301" i="13" s="1"/>
  <c r="AW301" i="13" s="1"/>
  <c r="AX301" i="13" s="1"/>
  <c r="AY301" i="13" s="1"/>
  <c r="AZ301" i="13" s="1"/>
  <c r="BA301" i="13" s="1"/>
  <c r="BB301" i="13" s="1"/>
  <c r="BC301" i="13" s="1"/>
  <c r="BD301" i="13" s="1"/>
  <c r="BE301" i="13" s="1"/>
  <c r="BF301" i="13" s="1"/>
  <c r="BG301" i="13" s="1"/>
  <c r="BH301" i="13" s="1"/>
  <c r="BI301" i="13" s="1"/>
  <c r="BJ301" i="13" s="1"/>
  <c r="BK301" i="13" s="1"/>
  <c r="BL301" i="13" s="1"/>
  <c r="BM301" i="13" s="1"/>
  <c r="BN301" i="13" s="1"/>
  <c r="BR47" i="5" s="1"/>
  <c r="G300" i="13"/>
  <c r="H300" i="13" s="1"/>
  <c r="I300" i="13" s="1"/>
  <c r="J300" i="13" s="1"/>
  <c r="K300" i="13" s="1"/>
  <c r="L300" i="13" s="1"/>
  <c r="M300" i="13" s="1"/>
  <c r="N300" i="13" s="1"/>
  <c r="O300" i="13" s="1"/>
  <c r="P300" i="13" s="1"/>
  <c r="Q300" i="13" s="1"/>
  <c r="R300" i="13" s="1"/>
  <c r="S300" i="13" s="1"/>
  <c r="T300" i="13" s="1"/>
  <c r="U300" i="13" s="1"/>
  <c r="V300" i="13" s="1"/>
  <c r="W300" i="13" s="1"/>
  <c r="X300" i="13" s="1"/>
  <c r="Y300" i="13" s="1"/>
  <c r="Z300" i="13" s="1"/>
  <c r="AA300" i="13" s="1"/>
  <c r="AB300" i="13" s="1"/>
  <c r="AC300" i="13" s="1"/>
  <c r="AD300" i="13" s="1"/>
  <c r="AE300" i="13" s="1"/>
  <c r="AF300" i="13" s="1"/>
  <c r="AG300" i="13" s="1"/>
  <c r="AH300" i="13" s="1"/>
  <c r="AI300" i="13" s="1"/>
  <c r="AJ300" i="13" s="1"/>
  <c r="AK300" i="13" s="1"/>
  <c r="AL300" i="13" s="1"/>
  <c r="AM300" i="13" s="1"/>
  <c r="AN300" i="13" s="1"/>
  <c r="AO300" i="13" s="1"/>
  <c r="AP300" i="13" s="1"/>
  <c r="AQ300" i="13" s="1"/>
  <c r="AR300" i="13" s="1"/>
  <c r="AS300" i="13" s="1"/>
  <c r="AT300" i="13" s="1"/>
  <c r="AU300" i="13" s="1"/>
  <c r="AV300" i="13" s="1"/>
  <c r="AW300" i="13" s="1"/>
  <c r="AX300" i="13" s="1"/>
  <c r="AY300" i="13" s="1"/>
  <c r="AZ300" i="13" s="1"/>
  <c r="BA300" i="13" s="1"/>
  <c r="BB300" i="13" s="1"/>
  <c r="BC300" i="13" s="1"/>
  <c r="BD300" i="13" s="1"/>
  <c r="BE300" i="13" s="1"/>
  <c r="BF300" i="13" s="1"/>
  <c r="BG300" i="13" s="1"/>
  <c r="BH300" i="13" s="1"/>
  <c r="BI300" i="13" s="1"/>
  <c r="BJ300" i="13" s="1"/>
  <c r="BK300" i="13" s="1"/>
  <c r="BL300" i="13" s="1"/>
  <c r="BM300" i="13" s="1"/>
  <c r="BN300" i="13" s="1"/>
  <c r="BR46" i="5" s="1"/>
  <c r="G299" i="13"/>
  <c r="H299" i="13" s="1"/>
  <c r="I299" i="13" s="1"/>
  <c r="J299" i="13" s="1"/>
  <c r="K299" i="13" s="1"/>
  <c r="L299" i="13" s="1"/>
  <c r="M299" i="13" s="1"/>
  <c r="N299" i="13" s="1"/>
  <c r="O299" i="13" s="1"/>
  <c r="P299" i="13" s="1"/>
  <c r="Q299" i="13" s="1"/>
  <c r="R299" i="13" s="1"/>
  <c r="S299" i="13" s="1"/>
  <c r="T299" i="13" s="1"/>
  <c r="U299" i="13" s="1"/>
  <c r="V299" i="13" s="1"/>
  <c r="W299" i="13" s="1"/>
  <c r="X299" i="13" s="1"/>
  <c r="Y299" i="13" s="1"/>
  <c r="Z299" i="13" s="1"/>
  <c r="AA299" i="13" s="1"/>
  <c r="AB299" i="13" s="1"/>
  <c r="AC299" i="13" s="1"/>
  <c r="AD299" i="13" s="1"/>
  <c r="AE299" i="13" s="1"/>
  <c r="AF299" i="13" s="1"/>
  <c r="AG299" i="13" s="1"/>
  <c r="AH299" i="13" s="1"/>
  <c r="AI299" i="13" s="1"/>
  <c r="AJ299" i="13" s="1"/>
  <c r="AK299" i="13" s="1"/>
  <c r="AL299" i="13" s="1"/>
  <c r="AM299" i="13" s="1"/>
  <c r="AN299" i="13" s="1"/>
  <c r="AO299" i="13" s="1"/>
  <c r="AP299" i="13" s="1"/>
  <c r="AQ299" i="13" s="1"/>
  <c r="AR299" i="13" s="1"/>
  <c r="AS299" i="13" s="1"/>
  <c r="AT299" i="13" s="1"/>
  <c r="AU299" i="13" s="1"/>
  <c r="AV299" i="13" s="1"/>
  <c r="AW299" i="13" s="1"/>
  <c r="AX299" i="13" s="1"/>
  <c r="AY299" i="13" s="1"/>
  <c r="AZ299" i="13" s="1"/>
  <c r="BA299" i="13" s="1"/>
  <c r="BB299" i="13" s="1"/>
  <c r="BC299" i="13" s="1"/>
  <c r="BD299" i="13" s="1"/>
  <c r="BE299" i="13" s="1"/>
  <c r="BF299" i="13" s="1"/>
  <c r="BG299" i="13" s="1"/>
  <c r="BH299" i="13" s="1"/>
  <c r="BI299" i="13" s="1"/>
  <c r="BJ299" i="13" s="1"/>
  <c r="BK299" i="13" s="1"/>
  <c r="BL299" i="13" s="1"/>
  <c r="BM299" i="13" s="1"/>
  <c r="BN299" i="13" s="1"/>
  <c r="BR45" i="5" s="1"/>
  <c r="G23" i="13"/>
  <c r="G22" i="13"/>
  <c r="G21" i="13"/>
  <c r="G19" i="13"/>
  <c r="G18" i="13"/>
  <c r="G17" i="13"/>
  <c r="G16" i="13"/>
  <c r="G14" i="13"/>
  <c r="G13" i="13"/>
  <c r="G12" i="13"/>
  <c r="G11" i="13"/>
  <c r="H27" i="15"/>
  <c r="H26" i="15"/>
  <c r="H25" i="15"/>
  <c r="G24" i="15"/>
  <c r="F24" i="15"/>
  <c r="E24" i="15"/>
  <c r="D24" i="15"/>
  <c r="C24" i="15"/>
  <c r="H23" i="15"/>
  <c r="H22" i="15"/>
  <c r="G21" i="15"/>
  <c r="F21" i="15"/>
  <c r="E21" i="15"/>
  <c r="D21" i="15"/>
  <c r="C21" i="15"/>
  <c r="H18" i="15"/>
  <c r="G16" i="15"/>
  <c r="G17" i="15" s="1"/>
  <c r="F16" i="15"/>
  <c r="F17" i="15" s="1"/>
  <c r="E16" i="15"/>
  <c r="E17" i="15" s="1"/>
  <c r="D16" i="15"/>
  <c r="D17" i="15" s="1"/>
  <c r="C16" i="15"/>
  <c r="C17" i="15" s="1"/>
  <c r="H5" i="15"/>
  <c r="H4" i="15"/>
  <c r="J3" i="15"/>
  <c r="K3" i="15" s="1"/>
  <c r="L3" i="15" s="1"/>
  <c r="M3" i="15" s="1"/>
  <c r="N3" i="15" s="1"/>
  <c r="O3" i="15" s="1"/>
  <c r="P3" i="15" s="1"/>
  <c r="Q3" i="15" s="1"/>
  <c r="R3" i="15" s="1"/>
  <c r="S3" i="15" s="1"/>
  <c r="T3" i="15" s="1"/>
  <c r="U3" i="15" s="1"/>
  <c r="V3" i="15" s="1"/>
  <c r="W3" i="15" s="1"/>
  <c r="X3" i="15" s="1"/>
  <c r="Y3" i="15" s="1"/>
  <c r="Z3" i="15" s="1"/>
  <c r="AA3" i="15" s="1"/>
  <c r="AB3" i="15" s="1"/>
  <c r="AC3" i="15" s="1"/>
  <c r="AD3" i="15" s="1"/>
  <c r="AE3" i="15" s="1"/>
  <c r="AF3" i="15" s="1"/>
  <c r="AG3" i="15" s="1"/>
  <c r="AH3" i="15" s="1"/>
  <c r="AI3" i="15" s="1"/>
  <c r="AJ3" i="15" s="1"/>
  <c r="AK3" i="15" s="1"/>
  <c r="AL3" i="15" s="1"/>
  <c r="AM3" i="15" s="1"/>
  <c r="AN3" i="15" s="1"/>
  <c r="AO3" i="15" s="1"/>
  <c r="AP3" i="15" s="1"/>
  <c r="AQ3" i="15" s="1"/>
  <c r="AR3" i="15" s="1"/>
  <c r="AS3" i="15" s="1"/>
  <c r="AT3" i="15" s="1"/>
  <c r="AU3" i="15" s="1"/>
  <c r="AV3" i="15" s="1"/>
  <c r="AW3" i="15" s="1"/>
  <c r="AX3" i="15" s="1"/>
  <c r="AY3" i="15" s="1"/>
  <c r="AZ3" i="15" s="1"/>
  <c r="BA3" i="15" s="1"/>
  <c r="BB3" i="15" s="1"/>
  <c r="BC3" i="15" s="1"/>
  <c r="BD3" i="15" s="1"/>
  <c r="BE3" i="15" s="1"/>
  <c r="BF3" i="15" s="1"/>
  <c r="BG3" i="15" s="1"/>
  <c r="BH3" i="15" s="1"/>
  <c r="BI3" i="15" s="1"/>
  <c r="BJ3" i="15" s="1"/>
  <c r="BK3" i="15" s="1"/>
  <c r="BL3" i="15" s="1"/>
  <c r="BM3" i="15" s="1"/>
  <c r="BN3" i="15" s="1"/>
  <c r="BO3" i="15" s="1"/>
  <c r="BP3" i="15" s="1"/>
  <c r="BQ3" i="15" s="1"/>
  <c r="F187" i="7"/>
  <c r="G186" i="7"/>
  <c r="G165" i="7"/>
  <c r="G164" i="7"/>
  <c r="G163" i="7"/>
  <c r="G162" i="7"/>
  <c r="G161" i="7"/>
  <c r="G160" i="7"/>
  <c r="G159" i="7"/>
  <c r="G158" i="7"/>
  <c r="G157" i="7"/>
  <c r="F155" i="7"/>
  <c r="G154" i="7"/>
  <c r="G133" i="7"/>
  <c r="G132" i="7"/>
  <c r="G131" i="7"/>
  <c r="G130" i="7"/>
  <c r="G129" i="7"/>
  <c r="G128" i="7"/>
  <c r="G127" i="7"/>
  <c r="G126" i="7"/>
  <c r="G125" i="7"/>
  <c r="N123" i="7"/>
  <c r="O123" i="7" s="1"/>
  <c r="P123" i="7" s="1"/>
  <c r="Q123" i="7" s="1"/>
  <c r="R123" i="7" s="1"/>
  <c r="S123" i="7" s="1"/>
  <c r="T123" i="7" s="1"/>
  <c r="U123" i="7" s="1"/>
  <c r="V123" i="7" s="1"/>
  <c r="W123" i="7" s="1"/>
  <c r="X123" i="7" s="1"/>
  <c r="Y123" i="7" s="1"/>
  <c r="Z123" i="7" s="1"/>
  <c r="AA123" i="7" s="1"/>
  <c r="AB123" i="7" s="1"/>
  <c r="AC123" i="7" s="1"/>
  <c r="AD123" i="7" s="1"/>
  <c r="AE123" i="7" s="1"/>
  <c r="AF123" i="7" s="1"/>
  <c r="AG123" i="7" s="1"/>
  <c r="AH123" i="7" s="1"/>
  <c r="AI123" i="7" s="1"/>
  <c r="AJ123" i="7" s="1"/>
  <c r="AK123" i="7" s="1"/>
  <c r="AL123" i="7" s="1"/>
  <c r="AM123" i="7" s="1"/>
  <c r="AN123" i="7" s="1"/>
  <c r="AO123" i="7" s="1"/>
  <c r="AP123" i="7" s="1"/>
  <c r="AQ123" i="7" s="1"/>
  <c r="AR123" i="7" s="1"/>
  <c r="AS123" i="7" s="1"/>
  <c r="AT123" i="7" s="1"/>
  <c r="AU123" i="7" s="1"/>
  <c r="AV123" i="7" s="1"/>
  <c r="AW123" i="7" s="1"/>
  <c r="AX123" i="7" s="1"/>
  <c r="AY123" i="7" s="1"/>
  <c r="AZ123" i="7" s="1"/>
  <c r="BA123" i="7" s="1"/>
  <c r="BB123" i="7" s="1"/>
  <c r="BC123" i="7" s="1"/>
  <c r="BD123" i="7" s="1"/>
  <c r="BE123" i="7" s="1"/>
  <c r="BF123" i="7" s="1"/>
  <c r="BG123" i="7" s="1"/>
  <c r="BH123" i="7" s="1"/>
  <c r="BI123" i="7" s="1"/>
  <c r="BJ123" i="7" s="1"/>
  <c r="BK123" i="7" s="1"/>
  <c r="BL123" i="7" s="1"/>
  <c r="BM123" i="7" s="1"/>
  <c r="BN123" i="7" s="1"/>
  <c r="BO123" i="7" s="1"/>
  <c r="BP123" i="7" s="1"/>
  <c r="BQ123" i="7" s="1"/>
  <c r="BR123" i="7" s="1"/>
  <c r="BS123" i="7" s="1"/>
  <c r="BT123" i="7" s="1"/>
  <c r="G34" i="20" l="1"/>
  <c r="G35" i="20"/>
  <c r="K34" i="20"/>
  <c r="K35" i="20"/>
  <c r="O34" i="20"/>
  <c r="O35" i="20"/>
  <c r="J34" i="20"/>
  <c r="J35" i="20"/>
  <c r="N34" i="20"/>
  <c r="N35" i="20"/>
  <c r="F34" i="20"/>
  <c r="F35" i="20"/>
  <c r="I34" i="20"/>
  <c r="I35" i="20"/>
  <c r="M34" i="20"/>
  <c r="M35" i="20"/>
  <c r="Q34" i="20"/>
  <c r="Q35" i="20"/>
  <c r="H34" i="20"/>
  <c r="H35" i="20"/>
  <c r="L34" i="20"/>
  <c r="L35" i="20"/>
  <c r="P34" i="20"/>
  <c r="P35" i="20"/>
  <c r="G42" i="20"/>
  <c r="G41" i="20"/>
  <c r="G38" i="20"/>
  <c r="G37" i="20"/>
  <c r="G33" i="20"/>
  <c r="G31" i="20"/>
  <c r="G30" i="20"/>
  <c r="G29" i="20"/>
  <c r="G28" i="20"/>
  <c r="G24" i="20"/>
  <c r="G23" i="20"/>
  <c r="G22" i="20"/>
  <c r="G21" i="20"/>
  <c r="G20" i="20"/>
  <c r="G19" i="20"/>
  <c r="G18" i="20"/>
  <c r="G17" i="20"/>
  <c r="G16" i="20"/>
  <c r="G15" i="20"/>
  <c r="G11" i="20"/>
  <c r="K42" i="20"/>
  <c r="K41" i="20"/>
  <c r="K38" i="20"/>
  <c r="K37" i="20"/>
  <c r="K33" i="20"/>
  <c r="K31" i="20"/>
  <c r="K30" i="20"/>
  <c r="K29" i="20"/>
  <c r="K28" i="20"/>
  <c r="K24" i="20"/>
  <c r="K23" i="20"/>
  <c r="K22" i="20"/>
  <c r="K21" i="20"/>
  <c r="K20" i="20"/>
  <c r="K19" i="20"/>
  <c r="K18" i="20"/>
  <c r="K17" i="20"/>
  <c r="K16" i="20"/>
  <c r="K15" i="20"/>
  <c r="K11" i="20"/>
  <c r="O11" i="20"/>
  <c r="O42" i="20"/>
  <c r="O41" i="20"/>
  <c r="O38" i="20"/>
  <c r="O37" i="20"/>
  <c r="O33" i="20"/>
  <c r="O31" i="20"/>
  <c r="O30" i="20"/>
  <c r="O29" i="20"/>
  <c r="O28" i="20"/>
  <c r="O24" i="20"/>
  <c r="O23" i="20"/>
  <c r="O22" i="20"/>
  <c r="O21" i="20"/>
  <c r="O20" i="20"/>
  <c r="O19" i="20"/>
  <c r="O18" i="20"/>
  <c r="O17" i="20"/>
  <c r="O16" i="20"/>
  <c r="O15" i="20"/>
  <c r="J11" i="20"/>
  <c r="J42" i="20"/>
  <c r="J41" i="20"/>
  <c r="J38" i="20"/>
  <c r="J37" i="20"/>
  <c r="J33" i="20"/>
  <c r="J31" i="20"/>
  <c r="J30" i="20"/>
  <c r="J29" i="20"/>
  <c r="J28" i="20"/>
  <c r="J24" i="20"/>
  <c r="J23" i="20"/>
  <c r="J22" i="20"/>
  <c r="J21" i="20"/>
  <c r="J20" i="20"/>
  <c r="J19" i="20"/>
  <c r="J18" i="20"/>
  <c r="J17" i="20"/>
  <c r="J16" i="20"/>
  <c r="J15" i="20"/>
  <c r="N11" i="20"/>
  <c r="N42" i="20"/>
  <c r="N41" i="20"/>
  <c r="N38" i="20"/>
  <c r="N37" i="20"/>
  <c r="N33" i="20"/>
  <c r="N31" i="20"/>
  <c r="N30" i="20"/>
  <c r="N29" i="20"/>
  <c r="N28" i="20"/>
  <c r="N24" i="20"/>
  <c r="N23" i="20"/>
  <c r="N22" i="20"/>
  <c r="N21" i="20"/>
  <c r="N20" i="20"/>
  <c r="N19" i="20"/>
  <c r="N18" i="20"/>
  <c r="N17" i="20"/>
  <c r="N16" i="20"/>
  <c r="N15" i="20"/>
  <c r="F11" i="20"/>
  <c r="F42" i="20"/>
  <c r="F41" i="20"/>
  <c r="F38" i="20"/>
  <c r="F37" i="20"/>
  <c r="F33" i="20"/>
  <c r="F31" i="20"/>
  <c r="F30" i="20"/>
  <c r="F29" i="20"/>
  <c r="F28" i="20"/>
  <c r="F24" i="20"/>
  <c r="F23" i="20"/>
  <c r="F22" i="20"/>
  <c r="F21" i="20"/>
  <c r="F20" i="20"/>
  <c r="F19" i="20"/>
  <c r="F18" i="20"/>
  <c r="F17" i="20"/>
  <c r="F16" i="20"/>
  <c r="F15" i="20"/>
  <c r="I11" i="20"/>
  <c r="I33" i="20"/>
  <c r="I31" i="20"/>
  <c r="I30" i="20"/>
  <c r="I29" i="20"/>
  <c r="I28" i="20"/>
  <c r="I24" i="20"/>
  <c r="I23" i="20"/>
  <c r="I22" i="20"/>
  <c r="I21" i="20"/>
  <c r="I20" i="20"/>
  <c r="I19" i="20"/>
  <c r="I18" i="20"/>
  <c r="I17" i="20"/>
  <c r="I16" i="20"/>
  <c r="I15" i="20"/>
  <c r="I42" i="20"/>
  <c r="I38" i="20"/>
  <c r="I41" i="20"/>
  <c r="I37" i="20"/>
  <c r="M11" i="20"/>
  <c r="M33" i="20"/>
  <c r="M31" i="20"/>
  <c r="M30" i="20"/>
  <c r="M29" i="20"/>
  <c r="M28" i="20"/>
  <c r="M24" i="20"/>
  <c r="M23" i="20"/>
  <c r="M22" i="20"/>
  <c r="M21" i="20"/>
  <c r="M20" i="20"/>
  <c r="M19" i="20"/>
  <c r="M18" i="20"/>
  <c r="M17" i="20"/>
  <c r="M16" i="20"/>
  <c r="M15" i="20"/>
  <c r="M41" i="20"/>
  <c r="M37" i="20"/>
  <c r="M42" i="20"/>
  <c r="M38" i="20"/>
  <c r="Q31" i="20"/>
  <c r="Q30" i="20"/>
  <c r="Q29" i="20"/>
  <c r="Q28" i="20"/>
  <c r="Q24" i="20"/>
  <c r="Q23" i="20"/>
  <c r="Q22" i="20"/>
  <c r="Q21" i="20"/>
  <c r="Q20" i="20"/>
  <c r="Q19" i="20"/>
  <c r="Q18" i="20"/>
  <c r="Q17" i="20"/>
  <c r="Q16" i="20"/>
  <c r="Q15" i="20"/>
  <c r="Q11" i="20"/>
  <c r="Q42" i="20"/>
  <c r="Q38" i="20"/>
  <c r="Q41" i="20"/>
  <c r="Q37" i="20"/>
  <c r="Q33" i="20"/>
  <c r="H11" i="20"/>
  <c r="H42" i="20"/>
  <c r="H41" i="20"/>
  <c r="H38" i="20"/>
  <c r="H37" i="20"/>
  <c r="H33" i="20"/>
  <c r="H31" i="20"/>
  <c r="H30" i="20"/>
  <c r="H29" i="20"/>
  <c r="H28" i="20"/>
  <c r="H24" i="20"/>
  <c r="H23" i="20"/>
  <c r="H22" i="20"/>
  <c r="H21" i="20"/>
  <c r="H20" i="20"/>
  <c r="H19" i="20"/>
  <c r="H18" i="20"/>
  <c r="H17" i="20"/>
  <c r="H16" i="20"/>
  <c r="H15" i="20"/>
  <c r="L11" i="20"/>
  <c r="L42" i="20"/>
  <c r="L41" i="20"/>
  <c r="L38" i="20"/>
  <c r="L37" i="20"/>
  <c r="L33" i="20"/>
  <c r="L31" i="20"/>
  <c r="L30" i="20"/>
  <c r="L29" i="20"/>
  <c r="L28" i="20"/>
  <c r="L24" i="20"/>
  <c r="L23" i="20"/>
  <c r="L22" i="20"/>
  <c r="L21" i="20"/>
  <c r="L20" i="20"/>
  <c r="L19" i="20"/>
  <c r="L18" i="20"/>
  <c r="L17" i="20"/>
  <c r="L16" i="20"/>
  <c r="L15" i="20"/>
  <c r="P11" i="20"/>
  <c r="P42" i="20"/>
  <c r="P41" i="20"/>
  <c r="P38" i="20"/>
  <c r="P37" i="20"/>
  <c r="P33" i="20"/>
  <c r="P31" i="20"/>
  <c r="P30" i="20"/>
  <c r="P29" i="20"/>
  <c r="P28" i="20"/>
  <c r="P24" i="20"/>
  <c r="P23" i="20"/>
  <c r="P22" i="20"/>
  <c r="P21" i="20"/>
  <c r="P20" i="20"/>
  <c r="P19" i="20"/>
  <c r="P18" i="20"/>
  <c r="P17" i="20"/>
  <c r="P16" i="20"/>
  <c r="P15" i="20"/>
  <c r="AR130" i="4"/>
  <c r="AQ12" i="12"/>
  <c r="AQ48" i="2"/>
  <c r="BG12" i="12"/>
  <c r="BG35" i="2" s="1"/>
  <c r="BG48" i="2"/>
  <c r="Y130" i="4"/>
  <c r="X12" i="12"/>
  <c r="X35" i="2" s="1"/>
  <c r="X48" i="2"/>
  <c r="AW130" i="4"/>
  <c r="AV12" i="12"/>
  <c r="AV48" i="2"/>
  <c r="O12" i="12"/>
  <c r="O35" i="2" s="1"/>
  <c r="O48" i="2"/>
  <c r="O51" i="2"/>
  <c r="O49" i="2"/>
  <c r="AU51" i="2"/>
  <c r="AU49" i="2"/>
  <c r="K50" i="1"/>
  <c r="K51" i="1"/>
  <c r="K52" i="2"/>
  <c r="K51" i="2"/>
  <c r="K50" i="2"/>
  <c r="K49" i="2"/>
  <c r="X51" i="2"/>
  <c r="X49" i="2"/>
  <c r="AN51" i="2"/>
  <c r="AN49" i="2"/>
  <c r="AF130" i="4"/>
  <c r="AE12" i="12"/>
  <c r="AE48" i="2"/>
  <c r="AN130" i="4"/>
  <c r="AM12" i="12"/>
  <c r="AM35" i="2" s="1"/>
  <c r="AM48" i="2"/>
  <c r="AU12" i="12"/>
  <c r="AU48" i="2"/>
  <c r="BD130" i="4"/>
  <c r="BC12" i="12"/>
  <c r="BC48" i="2"/>
  <c r="BK12" i="12"/>
  <c r="BK48" i="2"/>
  <c r="L12" i="12"/>
  <c r="L48" i="2"/>
  <c r="T12" i="12"/>
  <c r="T48" i="2"/>
  <c r="AC130" i="4"/>
  <c r="AB12" i="12"/>
  <c r="AB48" i="2"/>
  <c r="AK130" i="4"/>
  <c r="AJ12" i="12"/>
  <c r="AJ48" i="2"/>
  <c r="AS130" i="4"/>
  <c r="AR12" i="12"/>
  <c r="AR35" i="2" s="1"/>
  <c r="AR48" i="2"/>
  <c r="BA130" i="4"/>
  <c r="AZ12" i="12"/>
  <c r="AZ35" i="2" s="1"/>
  <c r="AZ48" i="2"/>
  <c r="BH12" i="12"/>
  <c r="BH48" i="2"/>
  <c r="BP12" i="12"/>
  <c r="BP48" i="2"/>
  <c r="S12" i="12"/>
  <c r="S48" i="2"/>
  <c r="S49" i="2"/>
  <c r="S51" i="2"/>
  <c r="AA51" i="2"/>
  <c r="AA49" i="2"/>
  <c r="AI51" i="2"/>
  <c r="AI49" i="2"/>
  <c r="AQ49" i="2"/>
  <c r="AQ51" i="2"/>
  <c r="AY49" i="2"/>
  <c r="AY51" i="2"/>
  <c r="BG51" i="2"/>
  <c r="BG49" i="2"/>
  <c r="BO51" i="2"/>
  <c r="BO49" i="2"/>
  <c r="L51" i="2"/>
  <c r="L49" i="2"/>
  <c r="T49" i="2"/>
  <c r="T51" i="2"/>
  <c r="AB51" i="2"/>
  <c r="AB49" i="2"/>
  <c r="AJ51" i="2"/>
  <c r="AJ49" i="2"/>
  <c r="AR49" i="2"/>
  <c r="AR51" i="2"/>
  <c r="AZ51" i="2"/>
  <c r="AZ49" i="2"/>
  <c r="BH51" i="2"/>
  <c r="BH49" i="2"/>
  <c r="BP51" i="2"/>
  <c r="BP49" i="2"/>
  <c r="Z130" i="4"/>
  <c r="Y12" i="12"/>
  <c r="Y48" i="2"/>
  <c r="AH130" i="4"/>
  <c r="AG12" i="12"/>
  <c r="AG48" i="2"/>
  <c r="AP130" i="4"/>
  <c r="AO12" i="12"/>
  <c r="AO35" i="2" s="1"/>
  <c r="AO48" i="2"/>
  <c r="AX130" i="4"/>
  <c r="AW12" i="12"/>
  <c r="AW35" i="2" s="1"/>
  <c r="AW48" i="2"/>
  <c r="BF130" i="4"/>
  <c r="BE12" i="12"/>
  <c r="BE48" i="2"/>
  <c r="BM12" i="12"/>
  <c r="BM35" i="2" s="1"/>
  <c r="BM48" i="2"/>
  <c r="N12" i="12"/>
  <c r="N48" i="2"/>
  <c r="V12" i="12"/>
  <c r="V35" i="2" s="1"/>
  <c r="V48" i="2"/>
  <c r="AE130" i="4"/>
  <c r="AD12" i="12"/>
  <c r="AD35" i="2" s="1"/>
  <c r="AD48" i="2"/>
  <c r="AM130" i="4"/>
  <c r="AL12" i="12"/>
  <c r="AL48" i="2"/>
  <c r="AU130" i="4"/>
  <c r="AT12" i="12"/>
  <c r="AT48" i="2"/>
  <c r="BC130" i="4"/>
  <c r="BB12" i="12"/>
  <c r="BB35" i="2" s="1"/>
  <c r="BB48" i="2"/>
  <c r="BJ12" i="12"/>
  <c r="BJ48" i="2"/>
  <c r="M12" i="12"/>
  <c r="M35" i="2" s="1"/>
  <c r="M48" i="2"/>
  <c r="U12" i="12"/>
  <c r="U48" i="2"/>
  <c r="M51" i="2"/>
  <c r="M49" i="2"/>
  <c r="U51" i="2"/>
  <c r="U49" i="2"/>
  <c r="AC51" i="2"/>
  <c r="AC49" i="2"/>
  <c r="AK51" i="2"/>
  <c r="AK49" i="2"/>
  <c r="AS51" i="2"/>
  <c r="AS49" i="2"/>
  <c r="BA51" i="2"/>
  <c r="BA49" i="2"/>
  <c r="BI51" i="2"/>
  <c r="BI49" i="2"/>
  <c r="BQ51" i="2"/>
  <c r="BQ49" i="2"/>
  <c r="N49" i="2"/>
  <c r="N51" i="2"/>
  <c r="V49" i="2"/>
  <c r="V51" i="2"/>
  <c r="AD49" i="2"/>
  <c r="AD51" i="2"/>
  <c r="AL49" i="2"/>
  <c r="AL51" i="2"/>
  <c r="AT49" i="2"/>
  <c r="AT51" i="2"/>
  <c r="BB49" i="2"/>
  <c r="BB51" i="2"/>
  <c r="BJ49" i="2"/>
  <c r="BJ51" i="2"/>
  <c r="BR49" i="2"/>
  <c r="BR51" i="2"/>
  <c r="AB130" i="4"/>
  <c r="AA12" i="12"/>
  <c r="AA48" i="2"/>
  <c r="AZ130" i="4"/>
  <c r="AY12" i="12"/>
  <c r="AY48" i="2"/>
  <c r="P12" i="12"/>
  <c r="P48" i="2"/>
  <c r="AO130" i="4"/>
  <c r="AN12" i="12"/>
  <c r="AN48" i="2"/>
  <c r="X130" i="4"/>
  <c r="W12" i="12"/>
  <c r="W35" i="2" s="1"/>
  <c r="W48" i="2"/>
  <c r="AE49" i="2"/>
  <c r="AE51" i="2"/>
  <c r="BC51" i="2"/>
  <c r="BC49" i="2"/>
  <c r="AV51" i="2"/>
  <c r="AV49" i="2"/>
  <c r="AI12" i="12"/>
  <c r="AI48" i="2"/>
  <c r="BO12" i="12"/>
  <c r="BO48" i="2"/>
  <c r="AG130" i="4"/>
  <c r="AF12" i="12"/>
  <c r="AF48" i="2"/>
  <c r="BE130" i="4"/>
  <c r="BD12" i="12"/>
  <c r="BD35" i="2" s="1"/>
  <c r="BD48" i="2"/>
  <c r="BL12" i="12"/>
  <c r="BL48" i="2"/>
  <c r="W51" i="2"/>
  <c r="W49" i="2"/>
  <c r="AM51" i="2"/>
  <c r="AM49" i="2"/>
  <c r="BK49" i="2"/>
  <c r="BK51" i="2"/>
  <c r="P51" i="2"/>
  <c r="P49" i="2"/>
  <c r="AF49" i="2"/>
  <c r="AF51" i="2"/>
  <c r="BD49" i="2"/>
  <c r="BD51" i="2"/>
  <c r="BL49" i="2"/>
  <c r="BL51" i="2"/>
  <c r="K12" i="12"/>
  <c r="K48" i="2"/>
  <c r="AC12" i="12"/>
  <c r="AC35" i="2" s="1"/>
  <c r="AC48" i="2"/>
  <c r="AL130" i="4"/>
  <c r="AK12" i="12"/>
  <c r="AK35" i="2" s="1"/>
  <c r="AK48" i="2"/>
  <c r="AT130" i="4"/>
  <c r="AS12" i="12"/>
  <c r="AS48" i="2"/>
  <c r="BB130" i="4"/>
  <c r="BA12" i="12"/>
  <c r="BA48" i="2"/>
  <c r="BI12" i="12"/>
  <c r="BI35" i="2" s="1"/>
  <c r="BI48" i="2"/>
  <c r="BQ12" i="12"/>
  <c r="BQ48" i="2"/>
  <c r="R12" i="12"/>
  <c r="R35" i="2" s="1"/>
  <c r="R48" i="2"/>
  <c r="AA130" i="4"/>
  <c r="Z12" i="12"/>
  <c r="Z48" i="2"/>
  <c r="AI130" i="4"/>
  <c r="AH12" i="12"/>
  <c r="AH48" i="2"/>
  <c r="AQ130" i="4"/>
  <c r="AP12" i="12"/>
  <c r="AP35" i="2" s="1"/>
  <c r="AP48" i="2"/>
  <c r="AY130" i="4"/>
  <c r="AX12" i="12"/>
  <c r="AX35" i="2" s="1"/>
  <c r="AX48" i="2"/>
  <c r="BG130" i="4"/>
  <c r="BF12" i="12"/>
  <c r="BF48" i="2"/>
  <c r="BN12" i="12"/>
  <c r="BN48" i="2"/>
  <c r="Q12" i="12"/>
  <c r="Q48" i="2"/>
  <c r="Q51" i="2"/>
  <c r="Q49" i="2"/>
  <c r="Y51" i="2"/>
  <c r="Y49" i="2"/>
  <c r="AG51" i="2"/>
  <c r="AG49" i="2"/>
  <c r="AO51" i="2"/>
  <c r="AO49" i="2"/>
  <c r="AW51" i="2"/>
  <c r="AW49" i="2"/>
  <c r="BE51" i="2"/>
  <c r="BE49" i="2"/>
  <c r="BM51" i="2"/>
  <c r="BM49" i="2"/>
  <c r="R49" i="2"/>
  <c r="R51" i="2"/>
  <c r="Z49" i="2"/>
  <c r="Z51" i="2"/>
  <c r="AH49" i="2"/>
  <c r="AH51" i="2"/>
  <c r="AP49" i="2"/>
  <c r="AP51" i="2"/>
  <c r="AX49" i="2"/>
  <c r="AX51" i="2"/>
  <c r="BF49" i="2"/>
  <c r="BF51" i="2"/>
  <c r="BN49" i="2"/>
  <c r="BN51" i="2"/>
  <c r="H41" i="1"/>
  <c r="H14" i="16" s="1"/>
  <c r="BS95" i="4"/>
  <c r="BL130" i="4"/>
  <c r="BP130" i="4"/>
  <c r="BI130" i="4"/>
  <c r="BM130" i="4"/>
  <c r="BQ130" i="4"/>
  <c r="BJ130" i="4"/>
  <c r="BN130" i="4"/>
  <c r="BR130" i="4"/>
  <c r="BK130" i="4"/>
  <c r="BO130" i="4"/>
  <c r="G9" i="13" a="1"/>
  <c r="G9" i="13" s="1"/>
  <c r="BR14" i="5"/>
  <c r="BR23" i="5"/>
  <c r="BR43" i="5"/>
  <c r="AD130" i="4"/>
  <c r="AJ130" i="4"/>
  <c r="AV130" i="4"/>
  <c r="BH130" i="4"/>
  <c r="BR27" i="5"/>
  <c r="Y71" i="5"/>
  <c r="Y70" i="5"/>
  <c r="Y65" i="5"/>
  <c r="Y64" i="5"/>
  <c r="Y63" i="5"/>
  <c r="Y58" i="5"/>
  <c r="Y56" i="5"/>
  <c r="Y55" i="5"/>
  <c r="Y54" i="5"/>
  <c r="Y53" i="5"/>
  <c r="Z131" i="4" s="1"/>
  <c r="Z168" i="4" s="1"/>
  <c r="Y52" i="5"/>
  <c r="Y50" i="5"/>
  <c r="Y49" i="5"/>
  <c r="Y48" i="5"/>
  <c r="Y47" i="5"/>
  <c r="Y46" i="5"/>
  <c r="Y45" i="5"/>
  <c r="Y44" i="5"/>
  <c r="Y42" i="5"/>
  <c r="Y41" i="5"/>
  <c r="Y30" i="5"/>
  <c r="Y29" i="5"/>
  <c r="Y28" i="5"/>
  <c r="Y26" i="5"/>
  <c r="Y25" i="5"/>
  <c r="Y24" i="5"/>
  <c r="Y22" i="5"/>
  <c r="Y21" i="5"/>
  <c r="Y20" i="5"/>
  <c r="Y19" i="5"/>
  <c r="Y18" i="5"/>
  <c r="Y17" i="5"/>
  <c r="Y16" i="5"/>
  <c r="Y15" i="5"/>
  <c r="Y10" i="5"/>
  <c r="Z167" i="4" s="1"/>
  <c r="Y40" i="5"/>
  <c r="AC71" i="5"/>
  <c r="AC70" i="5"/>
  <c r="AC65" i="5"/>
  <c r="AC64" i="5"/>
  <c r="AC63" i="5"/>
  <c r="AC58" i="5"/>
  <c r="AC56" i="5"/>
  <c r="AC55" i="5"/>
  <c r="AC54" i="5"/>
  <c r="AC53" i="5"/>
  <c r="AD131" i="4" s="1"/>
  <c r="AD168" i="4" s="1"/>
  <c r="AC52" i="5"/>
  <c r="AC50" i="5"/>
  <c r="AC49" i="5"/>
  <c r="AC48" i="5"/>
  <c r="AC47" i="5"/>
  <c r="AC46" i="5"/>
  <c r="AC45" i="5"/>
  <c r="AC44" i="5"/>
  <c r="AC42" i="5"/>
  <c r="AC41" i="5"/>
  <c r="AC40" i="5"/>
  <c r="AC30" i="5"/>
  <c r="AC29" i="5"/>
  <c r="AC28" i="5"/>
  <c r="AC26" i="5"/>
  <c r="AC25" i="5"/>
  <c r="AC24" i="5"/>
  <c r="AC22" i="5"/>
  <c r="AC21" i="5"/>
  <c r="AC20" i="5"/>
  <c r="AC19" i="5"/>
  <c r="AC18" i="5"/>
  <c r="AC17" i="5"/>
  <c r="AC16" i="5"/>
  <c r="AC15" i="5"/>
  <c r="AC10" i="5"/>
  <c r="AD167" i="4" s="1"/>
  <c r="AG71" i="5"/>
  <c r="AG70" i="5"/>
  <c r="AG65" i="5"/>
  <c r="AG64" i="5"/>
  <c r="AG63" i="5"/>
  <c r="AG58" i="5"/>
  <c r="AG56" i="5"/>
  <c r="AG55" i="5"/>
  <c r="AG54" i="5"/>
  <c r="AG53" i="5"/>
  <c r="AH131" i="4" s="1"/>
  <c r="AH168" i="4" s="1"/>
  <c r="AG52" i="5"/>
  <c r="AG50" i="5"/>
  <c r="AG49" i="5"/>
  <c r="AG48" i="5"/>
  <c r="AG47" i="5"/>
  <c r="AG46" i="5"/>
  <c r="AG45" i="5"/>
  <c r="AG44" i="5"/>
  <c r="AG42" i="5"/>
  <c r="AG41" i="5"/>
  <c r="AG30" i="5"/>
  <c r="AG29" i="5"/>
  <c r="AG40" i="5"/>
  <c r="AG28" i="5"/>
  <c r="AG26" i="5"/>
  <c r="AG25" i="5"/>
  <c r="AG24" i="5"/>
  <c r="AG22" i="5"/>
  <c r="AG21" i="5"/>
  <c r="AG20" i="5"/>
  <c r="AG19" i="5"/>
  <c r="AG18" i="5"/>
  <c r="AG17" i="5"/>
  <c r="AG16" i="5"/>
  <c r="AG15" i="5"/>
  <c r="AG10" i="5"/>
  <c r="AH167" i="4" s="1"/>
  <c r="AK71" i="5"/>
  <c r="AK70" i="5"/>
  <c r="AK65" i="5"/>
  <c r="AK64" i="5"/>
  <c r="AK63" i="5"/>
  <c r="AK58" i="5"/>
  <c r="AK56" i="5"/>
  <c r="AK55" i="5"/>
  <c r="AK54" i="5"/>
  <c r="AK53" i="5"/>
  <c r="AL131" i="4" s="1"/>
  <c r="AL168" i="4" s="1"/>
  <c r="AK52" i="5"/>
  <c r="AK50" i="5"/>
  <c r="AK49" i="5"/>
  <c r="AK48" i="5"/>
  <c r="AK47" i="5"/>
  <c r="AK46" i="5"/>
  <c r="AK45" i="5"/>
  <c r="AK44" i="5"/>
  <c r="AK42" i="5"/>
  <c r="AK41" i="5"/>
  <c r="AK30" i="5"/>
  <c r="AK29" i="5"/>
  <c r="AK28" i="5"/>
  <c r="AK26" i="5"/>
  <c r="AK25" i="5"/>
  <c r="AK24" i="5"/>
  <c r="AK22" i="5"/>
  <c r="AK21" i="5"/>
  <c r="AK20" i="5"/>
  <c r="AK19" i="5"/>
  <c r="AK18" i="5"/>
  <c r="AK17" i="5"/>
  <c r="AK16" i="5"/>
  <c r="AK15" i="5"/>
  <c r="AK10" i="5"/>
  <c r="AL167" i="4" s="1"/>
  <c r="AO71" i="5"/>
  <c r="AO70" i="5"/>
  <c r="AO65" i="5"/>
  <c r="AO64" i="5"/>
  <c r="AO63" i="5"/>
  <c r="AO58" i="5"/>
  <c r="AO56" i="5"/>
  <c r="AO55" i="5"/>
  <c r="AO54" i="5"/>
  <c r="AO53" i="5"/>
  <c r="AP131" i="4" s="1"/>
  <c r="AP168" i="4" s="1"/>
  <c r="AO52" i="5"/>
  <c r="AO50" i="5"/>
  <c r="AO49" i="5"/>
  <c r="AO48" i="5"/>
  <c r="AO47" i="5"/>
  <c r="AO46" i="5"/>
  <c r="AO45" i="5"/>
  <c r="AO44" i="5"/>
  <c r="AO42" i="5"/>
  <c r="AO41" i="5"/>
  <c r="AO40" i="5"/>
  <c r="AO30" i="5"/>
  <c r="AO29" i="5"/>
  <c r="AO28" i="5"/>
  <c r="AO26" i="5"/>
  <c r="AO25" i="5"/>
  <c r="AO24" i="5"/>
  <c r="AO22" i="5"/>
  <c r="AO21" i="5"/>
  <c r="AO20" i="5"/>
  <c r="AO19" i="5"/>
  <c r="AO18" i="5"/>
  <c r="AO17" i="5"/>
  <c r="AO16" i="5"/>
  <c r="AO15" i="5"/>
  <c r="AO10" i="5"/>
  <c r="AP167" i="4" s="1"/>
  <c r="AP95" i="4" s="1"/>
  <c r="AS71" i="5"/>
  <c r="AS70" i="5"/>
  <c r="AS65" i="5"/>
  <c r="AS64" i="5"/>
  <c r="AS63" i="5"/>
  <c r="AS58" i="5"/>
  <c r="AS56" i="5"/>
  <c r="AS55" i="5"/>
  <c r="AS54" i="5"/>
  <c r="AS53" i="5"/>
  <c r="AT131" i="4" s="1"/>
  <c r="AT168" i="4" s="1"/>
  <c r="AS52" i="5"/>
  <c r="AS50" i="5"/>
  <c r="AS49" i="5"/>
  <c r="AS48" i="5"/>
  <c r="AS47" i="5"/>
  <c r="AS46" i="5"/>
  <c r="AS45" i="5"/>
  <c r="AS44" i="5"/>
  <c r="AS42" i="5"/>
  <c r="AS41" i="5"/>
  <c r="AS30" i="5"/>
  <c r="AS29" i="5"/>
  <c r="AS40" i="5"/>
  <c r="AS28" i="5"/>
  <c r="AS26" i="5"/>
  <c r="AS25" i="5"/>
  <c r="AS24" i="5"/>
  <c r="AS22" i="5"/>
  <c r="AS21" i="5"/>
  <c r="AS20" i="5"/>
  <c r="AS19" i="5"/>
  <c r="AS18" i="5"/>
  <c r="AS17" i="5"/>
  <c r="AS16" i="5"/>
  <c r="AS15" i="5"/>
  <c r="AS10" i="5"/>
  <c r="AT167" i="4" s="1"/>
  <c r="AW71" i="5"/>
  <c r="AW70" i="5"/>
  <c r="AW65" i="5"/>
  <c r="AW64" i="5"/>
  <c r="AW63" i="5"/>
  <c r="AW58" i="5"/>
  <c r="AW56" i="5"/>
  <c r="AW55" i="5"/>
  <c r="AW54" i="5"/>
  <c r="AW53" i="5"/>
  <c r="AX131" i="4" s="1"/>
  <c r="AX168" i="4" s="1"/>
  <c r="AW52" i="5"/>
  <c r="AW50" i="5"/>
  <c r="AW49" i="5"/>
  <c r="AW48" i="5"/>
  <c r="AW47" i="5"/>
  <c r="AW46" i="5"/>
  <c r="AW45" i="5"/>
  <c r="AW44" i="5"/>
  <c r="AW42" i="5"/>
  <c r="AW41" i="5"/>
  <c r="AW30" i="5"/>
  <c r="AW29" i="5"/>
  <c r="AW28" i="5"/>
  <c r="AW26" i="5"/>
  <c r="AW25" i="5"/>
  <c r="AW24" i="5"/>
  <c r="AW22" i="5"/>
  <c r="AW21" i="5"/>
  <c r="AW20" i="5"/>
  <c r="AW19" i="5"/>
  <c r="AW18" i="5"/>
  <c r="AW17" i="5"/>
  <c r="AW16" i="5"/>
  <c r="AW15" i="5"/>
  <c r="AW10" i="5"/>
  <c r="AX167" i="4" s="1"/>
  <c r="BA71" i="5"/>
  <c r="BA70" i="5"/>
  <c r="BA65" i="5"/>
  <c r="BA64" i="5"/>
  <c r="BA63" i="5"/>
  <c r="BA58" i="5"/>
  <c r="BA56" i="5"/>
  <c r="BA55" i="5"/>
  <c r="BA54" i="5"/>
  <c r="BA53" i="5"/>
  <c r="BB131" i="4" s="1"/>
  <c r="BB168" i="4" s="1"/>
  <c r="BA52" i="5"/>
  <c r="BA50" i="5"/>
  <c r="BA49" i="5"/>
  <c r="BA48" i="5"/>
  <c r="BA47" i="5"/>
  <c r="BA46" i="5"/>
  <c r="BA45" i="5"/>
  <c r="BA44" i="5"/>
  <c r="BA42" i="5"/>
  <c r="BA41" i="5"/>
  <c r="BA40" i="5"/>
  <c r="BA30" i="5"/>
  <c r="BA29" i="5"/>
  <c r="BA28" i="5"/>
  <c r="BA26" i="5"/>
  <c r="BA25" i="5"/>
  <c r="BA24" i="5"/>
  <c r="BA22" i="5"/>
  <c r="BA21" i="5"/>
  <c r="BA20" i="5"/>
  <c r="BA19" i="5"/>
  <c r="BA18" i="5"/>
  <c r="BA17" i="5"/>
  <c r="BA16" i="5"/>
  <c r="BA15" i="5"/>
  <c r="BA10" i="5"/>
  <c r="BB167" i="4" s="1"/>
  <c r="BE71" i="5"/>
  <c r="BE70" i="5"/>
  <c r="BE65" i="5"/>
  <c r="BE64" i="5"/>
  <c r="BE63" i="5"/>
  <c r="BE58" i="5"/>
  <c r="BE56" i="5"/>
  <c r="BE55" i="5"/>
  <c r="BE54" i="5"/>
  <c r="BE53" i="5"/>
  <c r="BF131" i="4" s="1"/>
  <c r="BF168" i="4" s="1"/>
  <c r="BE52" i="5"/>
  <c r="BE50" i="5"/>
  <c r="BE49" i="5"/>
  <c r="BE48" i="5"/>
  <c r="BE47" i="5"/>
  <c r="BE46" i="5"/>
  <c r="BE45" i="5"/>
  <c r="BE44" i="5"/>
  <c r="BE42" i="5"/>
  <c r="BE41" i="5"/>
  <c r="BE30" i="5"/>
  <c r="BE29" i="5"/>
  <c r="BE40" i="5"/>
  <c r="BE28" i="5"/>
  <c r="BE26" i="5"/>
  <c r="BE25" i="5"/>
  <c r="BE24" i="5"/>
  <c r="BE22" i="5"/>
  <c r="BE21" i="5"/>
  <c r="BE20" i="5"/>
  <c r="BE19" i="5"/>
  <c r="BE18" i="5"/>
  <c r="BE17" i="5"/>
  <c r="BE16" i="5"/>
  <c r="BE15" i="5"/>
  <c r="BE10" i="5"/>
  <c r="BF167" i="4" s="1"/>
  <c r="BI71" i="5"/>
  <c r="BI70" i="5"/>
  <c r="BI65" i="5"/>
  <c r="BI64" i="5"/>
  <c r="BI63" i="5"/>
  <c r="BI58" i="5"/>
  <c r="BI56" i="5"/>
  <c r="BI55" i="5"/>
  <c r="BI54" i="5"/>
  <c r="BI53" i="5"/>
  <c r="BJ131" i="4" s="1"/>
  <c r="BJ168" i="4" s="1"/>
  <c r="BI52" i="5"/>
  <c r="BI50" i="5"/>
  <c r="BI49" i="5"/>
  <c r="BI48" i="5"/>
  <c r="BI47" i="5"/>
  <c r="BI46" i="5"/>
  <c r="BI45" i="5"/>
  <c r="BI44" i="5"/>
  <c r="BI42" i="5"/>
  <c r="BI41" i="5"/>
  <c r="BI30" i="5"/>
  <c r="BI29" i="5"/>
  <c r="BI28" i="5"/>
  <c r="BI26" i="5"/>
  <c r="BI25" i="5"/>
  <c r="BI24" i="5"/>
  <c r="BI22" i="5"/>
  <c r="BI21" i="5"/>
  <c r="BI20" i="5"/>
  <c r="BI19" i="5"/>
  <c r="BI18" i="5"/>
  <c r="BI17" i="5"/>
  <c r="BI16" i="5"/>
  <c r="BI15" i="5"/>
  <c r="BI10" i="5"/>
  <c r="BJ167" i="4" s="1"/>
  <c r="BM71" i="5"/>
  <c r="BM70" i="5"/>
  <c r="BM65" i="5"/>
  <c r="BM64" i="5"/>
  <c r="BM63" i="5"/>
  <c r="BM58" i="5"/>
  <c r="BM56" i="5"/>
  <c r="BM55" i="5"/>
  <c r="BM54" i="5"/>
  <c r="BM53" i="5"/>
  <c r="BN131" i="4" s="1"/>
  <c r="BN168" i="4" s="1"/>
  <c r="BM52" i="5"/>
  <c r="BM50" i="5"/>
  <c r="BM49" i="5"/>
  <c r="BM48" i="5"/>
  <c r="BM47" i="5"/>
  <c r="BM46" i="5"/>
  <c r="BM45" i="5"/>
  <c r="BM44" i="5"/>
  <c r="BM42" i="5"/>
  <c r="BM41" i="5"/>
  <c r="BM40" i="5"/>
  <c r="BM30" i="5"/>
  <c r="BM29" i="5"/>
  <c r="BM28" i="5"/>
  <c r="BM26" i="5"/>
  <c r="BM25" i="5"/>
  <c r="BM24" i="5"/>
  <c r="BM22" i="5"/>
  <c r="BM21" i="5"/>
  <c r="BM20" i="5"/>
  <c r="BM19" i="5"/>
  <c r="BM18" i="5"/>
  <c r="BM17" i="5"/>
  <c r="BM16" i="5"/>
  <c r="BM15" i="5"/>
  <c r="BM10" i="5"/>
  <c r="BN167" i="4" s="1"/>
  <c r="BQ71" i="5"/>
  <c r="BQ70" i="5"/>
  <c r="BQ65" i="5"/>
  <c r="BQ64" i="5"/>
  <c r="BQ63" i="5"/>
  <c r="BQ58" i="5"/>
  <c r="BQ56" i="5"/>
  <c r="BQ55" i="5"/>
  <c r="BQ54" i="5"/>
  <c r="BQ53" i="5"/>
  <c r="BR131" i="4" s="1"/>
  <c r="BR168" i="4" s="1"/>
  <c r="BQ52" i="5"/>
  <c r="BQ50" i="5"/>
  <c r="BQ49" i="5"/>
  <c r="BQ48" i="5"/>
  <c r="BQ47" i="5"/>
  <c r="BQ46" i="5"/>
  <c r="BQ45" i="5"/>
  <c r="BQ44" i="5"/>
  <c r="BQ42" i="5"/>
  <c r="BQ41" i="5"/>
  <c r="BQ30" i="5"/>
  <c r="BQ29" i="5"/>
  <c r="BQ28" i="5"/>
  <c r="BQ40" i="5"/>
  <c r="BQ26" i="5"/>
  <c r="BQ25" i="5"/>
  <c r="BQ24" i="5"/>
  <c r="BQ22" i="5"/>
  <c r="BQ21" i="5"/>
  <c r="BQ20" i="5"/>
  <c r="BQ19" i="5"/>
  <c r="BQ18" i="5"/>
  <c r="BQ17" i="5"/>
  <c r="BQ16" i="5"/>
  <c r="BQ15" i="5"/>
  <c r="BQ10" i="5"/>
  <c r="BR167" i="4" s="1"/>
  <c r="O130" i="4"/>
  <c r="N40" i="5"/>
  <c r="N71" i="5"/>
  <c r="N70" i="5"/>
  <c r="N65" i="5"/>
  <c r="N64" i="5"/>
  <c r="N63" i="5"/>
  <c r="N58" i="5"/>
  <c r="N56" i="5"/>
  <c r="N55" i="5"/>
  <c r="N54" i="5"/>
  <c r="N53" i="5"/>
  <c r="O131" i="4" s="1"/>
  <c r="O168" i="4" s="1"/>
  <c r="N52" i="5"/>
  <c r="N50" i="5"/>
  <c r="N49" i="5"/>
  <c r="N48" i="5"/>
  <c r="N47" i="5"/>
  <c r="N46" i="5"/>
  <c r="N45" i="5"/>
  <c r="N44" i="5"/>
  <c r="N42" i="5"/>
  <c r="N41" i="5"/>
  <c r="N30" i="5"/>
  <c r="N29" i="5"/>
  <c r="N28" i="5"/>
  <c r="N26" i="5"/>
  <c r="N25" i="5"/>
  <c r="N24" i="5"/>
  <c r="N22" i="5"/>
  <c r="N21" i="5"/>
  <c r="N20" i="5"/>
  <c r="N19" i="5"/>
  <c r="N18" i="5"/>
  <c r="N17" i="5"/>
  <c r="N16" i="5"/>
  <c r="N15" i="5"/>
  <c r="N10" i="5"/>
  <c r="O167" i="4" s="1"/>
  <c r="S130" i="4"/>
  <c r="R71" i="5"/>
  <c r="R70" i="5"/>
  <c r="R65" i="5"/>
  <c r="R64" i="5"/>
  <c r="R63" i="5"/>
  <c r="R58" i="5"/>
  <c r="R56" i="5"/>
  <c r="R55" i="5"/>
  <c r="R54" i="5"/>
  <c r="R53" i="5"/>
  <c r="S131" i="4" s="1"/>
  <c r="S168" i="4" s="1"/>
  <c r="R52" i="5"/>
  <c r="R50" i="5"/>
  <c r="R49" i="5"/>
  <c r="R48" i="5"/>
  <c r="R47" i="5"/>
  <c r="R46" i="5"/>
  <c r="R45" i="5"/>
  <c r="R44" i="5"/>
  <c r="R42" i="5"/>
  <c r="R41" i="5"/>
  <c r="R40" i="5"/>
  <c r="R30" i="5"/>
  <c r="R29" i="5"/>
  <c r="R28" i="5"/>
  <c r="R26" i="5"/>
  <c r="R25" i="5"/>
  <c r="R24" i="5"/>
  <c r="R22" i="5"/>
  <c r="R21" i="5"/>
  <c r="R20" i="5"/>
  <c r="R19" i="5"/>
  <c r="R18" i="5"/>
  <c r="R17" i="5"/>
  <c r="R16" i="5"/>
  <c r="R15" i="5"/>
  <c r="R10" i="5"/>
  <c r="S167" i="4" s="1"/>
  <c r="W130" i="4"/>
  <c r="V71" i="5"/>
  <c r="V70" i="5"/>
  <c r="V65" i="5"/>
  <c r="V64" i="5"/>
  <c r="V63" i="5"/>
  <c r="V58" i="5"/>
  <c r="V56" i="5"/>
  <c r="V55" i="5"/>
  <c r="V54" i="5"/>
  <c r="V53" i="5"/>
  <c r="W131" i="4" s="1"/>
  <c r="W168" i="4" s="1"/>
  <c r="V52" i="5"/>
  <c r="V50" i="5"/>
  <c r="V49" i="5"/>
  <c r="V48" i="5"/>
  <c r="V47" i="5"/>
  <c r="V46" i="5"/>
  <c r="V45" i="5"/>
  <c r="V44" i="5"/>
  <c r="V42" i="5"/>
  <c r="V41" i="5"/>
  <c r="V30" i="5"/>
  <c r="V29" i="5"/>
  <c r="V28" i="5"/>
  <c r="V26" i="5"/>
  <c r="V25" i="5"/>
  <c r="V24" i="5"/>
  <c r="V22" i="5"/>
  <c r="V21" i="5"/>
  <c r="V20" i="5"/>
  <c r="V19" i="5"/>
  <c r="V18" i="5"/>
  <c r="V17" i="5"/>
  <c r="V16" i="5"/>
  <c r="V15" i="5"/>
  <c r="V10" i="5"/>
  <c r="W167" i="4" s="1"/>
  <c r="V40" i="5"/>
  <c r="Z40" i="5"/>
  <c r="Z71" i="5"/>
  <c r="Z70" i="5"/>
  <c r="Z65" i="5"/>
  <c r="Z64" i="5"/>
  <c r="Z63" i="5"/>
  <c r="Z58" i="5"/>
  <c r="Z56" i="5"/>
  <c r="Z55" i="5"/>
  <c r="Z54" i="5"/>
  <c r="Z53" i="5"/>
  <c r="AA131" i="4" s="1"/>
  <c r="AA168" i="4" s="1"/>
  <c r="Z52" i="5"/>
  <c r="Z50" i="5"/>
  <c r="Z49" i="5"/>
  <c r="Z48" i="5"/>
  <c r="Z47" i="5"/>
  <c r="Z46" i="5"/>
  <c r="Z45" i="5"/>
  <c r="Z44" i="5"/>
  <c r="Z42" i="5"/>
  <c r="Z41" i="5"/>
  <c r="Z30" i="5"/>
  <c r="Z29" i="5"/>
  <c r="Z28" i="5"/>
  <c r="Z26" i="5"/>
  <c r="Z25" i="5"/>
  <c r="Z24" i="5"/>
  <c r="Z22" i="5"/>
  <c r="Z21" i="5"/>
  <c r="Z20" i="5"/>
  <c r="Z19" i="5"/>
  <c r="Z18" i="5"/>
  <c r="Z17" i="5"/>
  <c r="Z16" i="5"/>
  <c r="Z15" i="5"/>
  <c r="Z10" i="5"/>
  <c r="AA167" i="4" s="1"/>
  <c r="AA95" i="4" s="1"/>
  <c r="AD71" i="5"/>
  <c r="AD70" i="5"/>
  <c r="AD65" i="5"/>
  <c r="AD64" i="5"/>
  <c r="AD63" i="5"/>
  <c r="AD58" i="5"/>
  <c r="AD56" i="5"/>
  <c r="AD55" i="5"/>
  <c r="AD54" i="5"/>
  <c r="AD53" i="5"/>
  <c r="AE131" i="4" s="1"/>
  <c r="AE168" i="4" s="1"/>
  <c r="AD52" i="5"/>
  <c r="AD50" i="5"/>
  <c r="AD49" i="5"/>
  <c r="AD48" i="5"/>
  <c r="AD47" i="5"/>
  <c r="AD46" i="5"/>
  <c r="AD45" i="5"/>
  <c r="AD44" i="5"/>
  <c r="AD42" i="5"/>
  <c r="AD41" i="5"/>
  <c r="AD40" i="5"/>
  <c r="AD30" i="5"/>
  <c r="AD29" i="5"/>
  <c r="AD28" i="5"/>
  <c r="AD26" i="5"/>
  <c r="AD25" i="5"/>
  <c r="AD24" i="5"/>
  <c r="AD22" i="5"/>
  <c r="AD21" i="5"/>
  <c r="AD20" i="5"/>
  <c r="AD19" i="5"/>
  <c r="AD18" i="5"/>
  <c r="AD17" i="5"/>
  <c r="AD16" i="5"/>
  <c r="AD15" i="5"/>
  <c r="AD10" i="5"/>
  <c r="AE167" i="4" s="1"/>
  <c r="AE95" i="4" s="1"/>
  <c r="AH71" i="5"/>
  <c r="AH70" i="5"/>
  <c r="AH65" i="5"/>
  <c r="AH64" i="5"/>
  <c r="AH63" i="5"/>
  <c r="AH58" i="5"/>
  <c r="AH56" i="5"/>
  <c r="AH55" i="5"/>
  <c r="AH54" i="5"/>
  <c r="AH53" i="5"/>
  <c r="AI131" i="4" s="1"/>
  <c r="AI168" i="4" s="1"/>
  <c r="AH52" i="5"/>
  <c r="AH50" i="5"/>
  <c r="AH49" i="5"/>
  <c r="AH48" i="5"/>
  <c r="AH47" i="5"/>
  <c r="AH46" i="5"/>
  <c r="AH45" i="5"/>
  <c r="AH44" i="5"/>
  <c r="AH42" i="5"/>
  <c r="AH41" i="5"/>
  <c r="AH30" i="5"/>
  <c r="AH29" i="5"/>
  <c r="AH28" i="5"/>
  <c r="AH26" i="5"/>
  <c r="AH25" i="5"/>
  <c r="AH24" i="5"/>
  <c r="AH22" i="5"/>
  <c r="AH21" i="5"/>
  <c r="AH20" i="5"/>
  <c r="AH19" i="5"/>
  <c r="AH18" i="5"/>
  <c r="AH17" i="5"/>
  <c r="AH16" i="5"/>
  <c r="AH15" i="5"/>
  <c r="AH10" i="5"/>
  <c r="AI167" i="4" s="1"/>
  <c r="AL40" i="5"/>
  <c r="AL71" i="5"/>
  <c r="AL70" i="5"/>
  <c r="AL65" i="5"/>
  <c r="AL64" i="5"/>
  <c r="AL63" i="5"/>
  <c r="AL58" i="5"/>
  <c r="AL56" i="5"/>
  <c r="AL55" i="5"/>
  <c r="AL54" i="5"/>
  <c r="AL53" i="5"/>
  <c r="AM131" i="4" s="1"/>
  <c r="AM168" i="4" s="1"/>
  <c r="AL52" i="5"/>
  <c r="AL50" i="5"/>
  <c r="AL49" i="5"/>
  <c r="AL48" i="5"/>
  <c r="AL47" i="5"/>
  <c r="AL46" i="5"/>
  <c r="AL45" i="5"/>
  <c r="AL44" i="5"/>
  <c r="AL42" i="5"/>
  <c r="AL41" i="5"/>
  <c r="AL30" i="5"/>
  <c r="AL29" i="5"/>
  <c r="AL28" i="5"/>
  <c r="AL26" i="5"/>
  <c r="AL25" i="5"/>
  <c r="AL24" i="5"/>
  <c r="AL22" i="5"/>
  <c r="AL21" i="5"/>
  <c r="AL20" i="5"/>
  <c r="AL19" i="5"/>
  <c r="AL18" i="5"/>
  <c r="AL17" i="5"/>
  <c r="AL16" i="5"/>
  <c r="AL15" i="5"/>
  <c r="AL10" i="5"/>
  <c r="AM167" i="4" s="1"/>
  <c r="AM95" i="4" s="1"/>
  <c r="AP71" i="5"/>
  <c r="AP70" i="5"/>
  <c r="AP65" i="5"/>
  <c r="AP64" i="5"/>
  <c r="AP63" i="5"/>
  <c r="AP58" i="5"/>
  <c r="AP56" i="5"/>
  <c r="AP55" i="5"/>
  <c r="AP54" i="5"/>
  <c r="AP53" i="5"/>
  <c r="AQ131" i="4" s="1"/>
  <c r="AQ168" i="4" s="1"/>
  <c r="AP52" i="5"/>
  <c r="AP50" i="5"/>
  <c r="AP49" i="5"/>
  <c r="AP48" i="5"/>
  <c r="AP47" i="5"/>
  <c r="AP46" i="5"/>
  <c r="AP45" i="5"/>
  <c r="AP44" i="5"/>
  <c r="AP42" i="5"/>
  <c r="AP41" i="5"/>
  <c r="AP40" i="5"/>
  <c r="AP30" i="5"/>
  <c r="AP29" i="5"/>
  <c r="AP28" i="5"/>
  <c r="AP26" i="5"/>
  <c r="AP25" i="5"/>
  <c r="AP24" i="5"/>
  <c r="AP22" i="5"/>
  <c r="AP21" i="5"/>
  <c r="AP20" i="5"/>
  <c r="AP19" i="5"/>
  <c r="AP18" i="5"/>
  <c r="AP17" i="5"/>
  <c r="AP16" i="5"/>
  <c r="AP15" i="5"/>
  <c r="AP10" i="5"/>
  <c r="AQ167" i="4" s="1"/>
  <c r="AQ95" i="4" s="1"/>
  <c r="AT71" i="5"/>
  <c r="AT70" i="5"/>
  <c r="AT65" i="5"/>
  <c r="AT64" i="5"/>
  <c r="AT63" i="5"/>
  <c r="AT58" i="5"/>
  <c r="AT56" i="5"/>
  <c r="AT55" i="5"/>
  <c r="AT54" i="5"/>
  <c r="AT53" i="5"/>
  <c r="AU131" i="4" s="1"/>
  <c r="AU168" i="4" s="1"/>
  <c r="AT52" i="5"/>
  <c r="AT50" i="5"/>
  <c r="AT49" i="5"/>
  <c r="AT48" i="5"/>
  <c r="AT47" i="5"/>
  <c r="AT46" i="5"/>
  <c r="AT45" i="5"/>
  <c r="AT44" i="5"/>
  <c r="AT42" i="5"/>
  <c r="AT41" i="5"/>
  <c r="AT30" i="5"/>
  <c r="AT29" i="5"/>
  <c r="AT28" i="5"/>
  <c r="AT26" i="5"/>
  <c r="AT25" i="5"/>
  <c r="AT24" i="5"/>
  <c r="AT22" i="5"/>
  <c r="AT21" i="5"/>
  <c r="AT20" i="5"/>
  <c r="AT19" i="5"/>
  <c r="AT18" i="5"/>
  <c r="AT17" i="5"/>
  <c r="AT16" i="5"/>
  <c r="AT15" i="5"/>
  <c r="AT10" i="5"/>
  <c r="AU167" i="4" s="1"/>
  <c r="AX40" i="5"/>
  <c r="AX71" i="5"/>
  <c r="AX70" i="5"/>
  <c r="AX65" i="5"/>
  <c r="AX64" i="5"/>
  <c r="AX63" i="5"/>
  <c r="AX58" i="5"/>
  <c r="AX56" i="5"/>
  <c r="AX55" i="5"/>
  <c r="AX54" i="5"/>
  <c r="AX53" i="5"/>
  <c r="AY131" i="4" s="1"/>
  <c r="AY168" i="4" s="1"/>
  <c r="AX52" i="5"/>
  <c r="AX50" i="5"/>
  <c r="AX49" i="5"/>
  <c r="AX48" i="5"/>
  <c r="AX47" i="5"/>
  <c r="AX46" i="5"/>
  <c r="AX45" i="5"/>
  <c r="AX44" i="5"/>
  <c r="AX42" i="5"/>
  <c r="AX41" i="5"/>
  <c r="AX30" i="5"/>
  <c r="AX29" i="5"/>
  <c r="AX28" i="5"/>
  <c r="AX26" i="5"/>
  <c r="AX25" i="5"/>
  <c r="AX24" i="5"/>
  <c r="AX22" i="5"/>
  <c r="AX21" i="5"/>
  <c r="AX20" i="5"/>
  <c r="AX19" i="5"/>
  <c r="AX18" i="5"/>
  <c r="AX17" i="5"/>
  <c r="AX16" i="5"/>
  <c r="AX15" i="5"/>
  <c r="AX10" i="5"/>
  <c r="AY167" i="4" s="1"/>
  <c r="AY95" i="4" s="1"/>
  <c r="BB71" i="5"/>
  <c r="BB70" i="5"/>
  <c r="BB65" i="5"/>
  <c r="BB64" i="5"/>
  <c r="BB63" i="5"/>
  <c r="BB58" i="5"/>
  <c r="BB56" i="5"/>
  <c r="BB55" i="5"/>
  <c r="BB54" i="5"/>
  <c r="BB53" i="5"/>
  <c r="BC131" i="4" s="1"/>
  <c r="BC168" i="4" s="1"/>
  <c r="BB52" i="5"/>
  <c r="BB50" i="5"/>
  <c r="BB49" i="5"/>
  <c r="BB48" i="5"/>
  <c r="BB47" i="5"/>
  <c r="BB46" i="5"/>
  <c r="BB45" i="5"/>
  <c r="BB44" i="5"/>
  <c r="BB42" i="5"/>
  <c r="BB41" i="5"/>
  <c r="BB40" i="5"/>
  <c r="BB30" i="5"/>
  <c r="BB29" i="5"/>
  <c r="BB28" i="5"/>
  <c r="BB26" i="5"/>
  <c r="BB25" i="5"/>
  <c r="BB24" i="5"/>
  <c r="BB22" i="5"/>
  <c r="BB21" i="5"/>
  <c r="BB20" i="5"/>
  <c r="BB19" i="5"/>
  <c r="BB18" i="5"/>
  <c r="BB17" i="5"/>
  <c r="BB16" i="5"/>
  <c r="BB15" i="5"/>
  <c r="BB10" i="5"/>
  <c r="BC167" i="4" s="1"/>
  <c r="BF71" i="5"/>
  <c r="BF70" i="5"/>
  <c r="BF65" i="5"/>
  <c r="BF64" i="5"/>
  <c r="BF63" i="5"/>
  <c r="BF58" i="5"/>
  <c r="BF56" i="5"/>
  <c r="BF55" i="5"/>
  <c r="BF54" i="5"/>
  <c r="BF53" i="5"/>
  <c r="BG131" i="4" s="1"/>
  <c r="BG168" i="4" s="1"/>
  <c r="BF52" i="5"/>
  <c r="BF50" i="5"/>
  <c r="BF49" i="5"/>
  <c r="BF48" i="5"/>
  <c r="BF47" i="5"/>
  <c r="BF46" i="5"/>
  <c r="BF45" i="5"/>
  <c r="BF44" i="5"/>
  <c r="BF42" i="5"/>
  <c r="BF41" i="5"/>
  <c r="BF30" i="5"/>
  <c r="BF29" i="5"/>
  <c r="BF28" i="5"/>
  <c r="BF26" i="5"/>
  <c r="BF25" i="5"/>
  <c r="BF24" i="5"/>
  <c r="BF22" i="5"/>
  <c r="BF21" i="5"/>
  <c r="BF20" i="5"/>
  <c r="BF19" i="5"/>
  <c r="BF18" i="5"/>
  <c r="BF17" i="5"/>
  <c r="BF16" i="5"/>
  <c r="BF15" i="5"/>
  <c r="BF10" i="5"/>
  <c r="BG167" i="4" s="1"/>
  <c r="BG95" i="4" s="1"/>
  <c r="BJ40" i="5"/>
  <c r="BJ71" i="5"/>
  <c r="BJ70" i="5"/>
  <c r="BJ65" i="5"/>
  <c r="BJ64" i="5"/>
  <c r="BJ63" i="5"/>
  <c r="BJ58" i="5"/>
  <c r="BJ56" i="5"/>
  <c r="BJ55" i="5"/>
  <c r="BJ54" i="5"/>
  <c r="BJ53" i="5"/>
  <c r="BK131" i="4" s="1"/>
  <c r="BK168" i="4" s="1"/>
  <c r="BJ52" i="5"/>
  <c r="BJ50" i="5"/>
  <c r="BJ49" i="5"/>
  <c r="BJ48" i="5"/>
  <c r="BJ47" i="5"/>
  <c r="BJ46" i="5"/>
  <c r="BJ45" i="5"/>
  <c r="BJ44" i="5"/>
  <c r="BJ42" i="5"/>
  <c r="BJ41" i="5"/>
  <c r="BJ30" i="5"/>
  <c r="BJ29" i="5"/>
  <c r="BJ28" i="5"/>
  <c r="BJ26" i="5"/>
  <c r="BJ25" i="5"/>
  <c r="BJ24" i="5"/>
  <c r="BJ22" i="5"/>
  <c r="BJ21" i="5"/>
  <c r="BJ20" i="5"/>
  <c r="BJ19" i="5"/>
  <c r="BJ18" i="5"/>
  <c r="BJ17" i="5"/>
  <c r="BJ16" i="5"/>
  <c r="BJ15" i="5"/>
  <c r="BJ10" i="5"/>
  <c r="BK167" i="4" s="1"/>
  <c r="BN71" i="5"/>
  <c r="BN70" i="5"/>
  <c r="BN65" i="5"/>
  <c r="BN64" i="5"/>
  <c r="BN63" i="5"/>
  <c r="BN58" i="5"/>
  <c r="BN56" i="5"/>
  <c r="BN55" i="5"/>
  <c r="BN54" i="5"/>
  <c r="BN53" i="5"/>
  <c r="BO131" i="4" s="1"/>
  <c r="BO168" i="4" s="1"/>
  <c r="BN52" i="5"/>
  <c r="BN50" i="5"/>
  <c r="BN49" i="5"/>
  <c r="BN48" i="5"/>
  <c r="BN47" i="5"/>
  <c r="BN46" i="5"/>
  <c r="BN45" i="5"/>
  <c r="BN44" i="5"/>
  <c r="BN42" i="5"/>
  <c r="BN41" i="5"/>
  <c r="BN40" i="5"/>
  <c r="BN30" i="5"/>
  <c r="BN29" i="5"/>
  <c r="BN28" i="5"/>
  <c r="BN26" i="5"/>
  <c r="BN25" i="5"/>
  <c r="BN24" i="5"/>
  <c r="BN22" i="5"/>
  <c r="BN21" i="5"/>
  <c r="BN20" i="5"/>
  <c r="BN19" i="5"/>
  <c r="BN18" i="5"/>
  <c r="BN17" i="5"/>
  <c r="BN16" i="5"/>
  <c r="BN15" i="5"/>
  <c r="BN10" i="5"/>
  <c r="BO167" i="4" s="1"/>
  <c r="N130" i="4"/>
  <c r="M71" i="5"/>
  <c r="M70" i="5"/>
  <c r="M65" i="5"/>
  <c r="M64" i="5"/>
  <c r="M63" i="5"/>
  <c r="M58" i="5"/>
  <c r="M56" i="5"/>
  <c r="M55" i="5"/>
  <c r="M54" i="5"/>
  <c r="M53" i="5"/>
  <c r="N131" i="4" s="1"/>
  <c r="N168" i="4" s="1"/>
  <c r="M52" i="5"/>
  <c r="M50" i="5"/>
  <c r="M49" i="5"/>
  <c r="M48" i="5"/>
  <c r="M47" i="5"/>
  <c r="M46" i="5"/>
  <c r="M45" i="5"/>
  <c r="M44" i="5"/>
  <c r="M42" i="5"/>
  <c r="M41" i="5"/>
  <c r="M30" i="5"/>
  <c r="M29" i="5"/>
  <c r="M28" i="5"/>
  <c r="M26" i="5"/>
  <c r="M25" i="5"/>
  <c r="M24" i="5"/>
  <c r="M22" i="5"/>
  <c r="M21" i="5"/>
  <c r="M20" i="5"/>
  <c r="M19" i="5"/>
  <c r="M18" i="5"/>
  <c r="M17" i="5"/>
  <c r="M16" i="5"/>
  <c r="M15" i="5"/>
  <c r="M10" i="5"/>
  <c r="N167" i="4" s="1"/>
  <c r="M40" i="5"/>
  <c r="R130" i="4"/>
  <c r="Q71" i="5"/>
  <c r="Q70" i="5"/>
  <c r="Q65" i="5"/>
  <c r="Q64" i="5"/>
  <c r="Q63" i="5"/>
  <c r="Q58" i="5"/>
  <c r="Q56" i="5"/>
  <c r="Q55" i="5"/>
  <c r="Q54" i="5"/>
  <c r="Q53" i="5"/>
  <c r="R131" i="4" s="1"/>
  <c r="R168" i="4" s="1"/>
  <c r="Q52" i="5"/>
  <c r="Q50" i="5"/>
  <c r="Q49" i="5"/>
  <c r="Q48" i="5"/>
  <c r="Q47" i="5"/>
  <c r="Q46" i="5"/>
  <c r="Q45" i="5"/>
  <c r="Q44" i="5"/>
  <c r="Q42" i="5"/>
  <c r="Q41" i="5"/>
  <c r="Q40" i="5"/>
  <c r="Q30" i="5"/>
  <c r="Q29" i="5"/>
  <c r="Q28" i="5"/>
  <c r="Q26" i="5"/>
  <c r="Q25" i="5"/>
  <c r="Q24" i="5"/>
  <c r="Q22" i="5"/>
  <c r="Q21" i="5"/>
  <c r="Q20" i="5"/>
  <c r="Q19" i="5"/>
  <c r="Q18" i="5"/>
  <c r="Q17" i="5"/>
  <c r="Q16" i="5"/>
  <c r="Q15" i="5"/>
  <c r="Q10" i="5"/>
  <c r="R167" i="4" s="1"/>
  <c r="V130" i="4"/>
  <c r="U71" i="5"/>
  <c r="U70" i="5"/>
  <c r="U65" i="5"/>
  <c r="U64" i="5"/>
  <c r="U63" i="5"/>
  <c r="U58" i="5"/>
  <c r="U56" i="5"/>
  <c r="U55" i="5"/>
  <c r="U54" i="5"/>
  <c r="U53" i="5"/>
  <c r="V131" i="4" s="1"/>
  <c r="V168" i="4" s="1"/>
  <c r="U52" i="5"/>
  <c r="U50" i="5"/>
  <c r="U49" i="5"/>
  <c r="U48" i="5"/>
  <c r="U47" i="5"/>
  <c r="U46" i="5"/>
  <c r="U45" i="5"/>
  <c r="U44" i="5"/>
  <c r="U42" i="5"/>
  <c r="U41" i="5"/>
  <c r="U30" i="5"/>
  <c r="U29" i="5"/>
  <c r="U40" i="5"/>
  <c r="U28" i="5"/>
  <c r="U26" i="5"/>
  <c r="U25" i="5"/>
  <c r="U24" i="5"/>
  <c r="U22" i="5"/>
  <c r="U21" i="5"/>
  <c r="U20" i="5"/>
  <c r="U19" i="5"/>
  <c r="U18" i="5"/>
  <c r="U17" i="5"/>
  <c r="U16" i="5"/>
  <c r="U15" i="5"/>
  <c r="U10" i="5"/>
  <c r="V167" i="4" s="1"/>
  <c r="AH40" i="5"/>
  <c r="AA71" i="5"/>
  <c r="AA70" i="5"/>
  <c r="AA65" i="5"/>
  <c r="AA64" i="5"/>
  <c r="AA63" i="5"/>
  <c r="AA58" i="5"/>
  <c r="AA56" i="5"/>
  <c r="AA55" i="5"/>
  <c r="AA54" i="5"/>
  <c r="AA53" i="5"/>
  <c r="AB131" i="4" s="1"/>
  <c r="AB168" i="4" s="1"/>
  <c r="AA52" i="5"/>
  <c r="AA50" i="5"/>
  <c r="AA49" i="5"/>
  <c r="AA48" i="5"/>
  <c r="AA47" i="5"/>
  <c r="AA46" i="5"/>
  <c r="AA45" i="5"/>
  <c r="AA44" i="5"/>
  <c r="AA42" i="5"/>
  <c r="AA41" i="5"/>
  <c r="AA30" i="5"/>
  <c r="AA29" i="5"/>
  <c r="AA40" i="5"/>
  <c r="AA28" i="5"/>
  <c r="AA26" i="5"/>
  <c r="AA25" i="5"/>
  <c r="AA24" i="5"/>
  <c r="AA22" i="5"/>
  <c r="AA21" i="5"/>
  <c r="AA20" i="5"/>
  <c r="AA19" i="5"/>
  <c r="AA18" i="5"/>
  <c r="AA17" i="5"/>
  <c r="AA16" i="5"/>
  <c r="AA15" i="5"/>
  <c r="AA10" i="5"/>
  <c r="AB167" i="4" s="1"/>
  <c r="AE71" i="5"/>
  <c r="AE70" i="5"/>
  <c r="AE65" i="5"/>
  <c r="AE64" i="5"/>
  <c r="AE63" i="5"/>
  <c r="AE58" i="5"/>
  <c r="AE56" i="5"/>
  <c r="AE55" i="5"/>
  <c r="AE54" i="5"/>
  <c r="AE53" i="5"/>
  <c r="AF131" i="4" s="1"/>
  <c r="AF168" i="4" s="1"/>
  <c r="AE52" i="5"/>
  <c r="AE50" i="5"/>
  <c r="AE49" i="5"/>
  <c r="AE48" i="5"/>
  <c r="AE47" i="5"/>
  <c r="AE46" i="5"/>
  <c r="AE45" i="5"/>
  <c r="AE44" i="5"/>
  <c r="AE42" i="5"/>
  <c r="AE41" i="5"/>
  <c r="AE30" i="5"/>
  <c r="AE29" i="5"/>
  <c r="AE28" i="5"/>
  <c r="AE26" i="5"/>
  <c r="AE25" i="5"/>
  <c r="AE24" i="5"/>
  <c r="AE22" i="5"/>
  <c r="AE21" i="5"/>
  <c r="AE20" i="5"/>
  <c r="AE19" i="5"/>
  <c r="AE18" i="5"/>
  <c r="AE17" i="5"/>
  <c r="AE16" i="5"/>
  <c r="AE15" i="5"/>
  <c r="AE10" i="5"/>
  <c r="AF167" i="4" s="1"/>
  <c r="AF95" i="4" s="1"/>
  <c r="AE40" i="5"/>
  <c r="AI71" i="5"/>
  <c r="AI70" i="5"/>
  <c r="AI65" i="5"/>
  <c r="AI64" i="5"/>
  <c r="AI63" i="5"/>
  <c r="AI58" i="5"/>
  <c r="AI56" i="5"/>
  <c r="AI55" i="5"/>
  <c r="AI54" i="5"/>
  <c r="AI53" i="5"/>
  <c r="AJ131" i="4" s="1"/>
  <c r="AI52" i="5"/>
  <c r="AI50" i="5"/>
  <c r="AI49" i="5"/>
  <c r="AI48" i="5"/>
  <c r="AI47" i="5"/>
  <c r="AI46" i="5"/>
  <c r="AI45" i="5"/>
  <c r="AI44" i="5"/>
  <c r="AI42" i="5"/>
  <c r="AI41" i="5"/>
  <c r="AI40" i="5"/>
  <c r="AI30" i="5"/>
  <c r="AI29" i="5"/>
  <c r="AI28" i="5"/>
  <c r="AI26" i="5"/>
  <c r="AI25" i="5"/>
  <c r="AI24" i="5"/>
  <c r="AI22" i="5"/>
  <c r="AI21" i="5"/>
  <c r="AI20" i="5"/>
  <c r="AI19" i="5"/>
  <c r="AI18" i="5"/>
  <c r="AI17" i="5"/>
  <c r="AI16" i="5"/>
  <c r="AI15" i="5"/>
  <c r="AI10" i="5"/>
  <c r="AJ167" i="4" s="1"/>
  <c r="AM71" i="5"/>
  <c r="AM70" i="5"/>
  <c r="AM65" i="5"/>
  <c r="AM64" i="5"/>
  <c r="AM63" i="5"/>
  <c r="AM58" i="5"/>
  <c r="AM56" i="5"/>
  <c r="AM55" i="5"/>
  <c r="AM54" i="5"/>
  <c r="AM53" i="5"/>
  <c r="AN131" i="4" s="1"/>
  <c r="AN168" i="4" s="1"/>
  <c r="AM52" i="5"/>
  <c r="AM50" i="5"/>
  <c r="AM49" i="5"/>
  <c r="AM48" i="5"/>
  <c r="AM47" i="5"/>
  <c r="AM46" i="5"/>
  <c r="AM45" i="5"/>
  <c r="AM44" i="5"/>
  <c r="AM42" i="5"/>
  <c r="AM41" i="5"/>
  <c r="AM30" i="5"/>
  <c r="AM29" i="5"/>
  <c r="AM40" i="5"/>
  <c r="AM28" i="5"/>
  <c r="AM26" i="5"/>
  <c r="AM25" i="5"/>
  <c r="AM24" i="5"/>
  <c r="AM22" i="5"/>
  <c r="AM21" i="5"/>
  <c r="AM20" i="5"/>
  <c r="AM19" i="5"/>
  <c r="AM18" i="5"/>
  <c r="AM17" i="5"/>
  <c r="AM16" i="5"/>
  <c r="AM15" i="5"/>
  <c r="AM10" i="5"/>
  <c r="AN167" i="4" s="1"/>
  <c r="AQ71" i="5"/>
  <c r="AQ70" i="5"/>
  <c r="AQ65" i="5"/>
  <c r="AQ64" i="5"/>
  <c r="AQ63" i="5"/>
  <c r="AQ58" i="5"/>
  <c r="AQ56" i="5"/>
  <c r="AQ55" i="5"/>
  <c r="AQ54" i="5"/>
  <c r="AQ53" i="5"/>
  <c r="AR131" i="4" s="1"/>
  <c r="AR168" i="4" s="1"/>
  <c r="AQ52" i="5"/>
  <c r="AQ50" i="5"/>
  <c r="AQ49" i="5"/>
  <c r="AQ48" i="5"/>
  <c r="AQ47" i="5"/>
  <c r="AQ46" i="5"/>
  <c r="AQ45" i="5"/>
  <c r="AQ44" i="5"/>
  <c r="AQ42" i="5"/>
  <c r="AQ41" i="5"/>
  <c r="AQ30" i="5"/>
  <c r="AQ29" i="5"/>
  <c r="AQ28" i="5"/>
  <c r="AQ26" i="5"/>
  <c r="AQ25" i="5"/>
  <c r="AQ24" i="5"/>
  <c r="AQ22" i="5"/>
  <c r="AQ21" i="5"/>
  <c r="AQ20" i="5"/>
  <c r="AQ19" i="5"/>
  <c r="AQ18" i="5"/>
  <c r="AQ17" i="5"/>
  <c r="AQ16" i="5"/>
  <c r="AQ15" i="5"/>
  <c r="AQ10" i="5"/>
  <c r="AR167" i="4" s="1"/>
  <c r="AR95" i="4" s="1"/>
  <c r="AU71" i="5"/>
  <c r="AU70" i="5"/>
  <c r="AU65" i="5"/>
  <c r="AU64" i="5"/>
  <c r="AU63" i="5"/>
  <c r="AU58" i="5"/>
  <c r="AU56" i="5"/>
  <c r="AU55" i="5"/>
  <c r="AU54" i="5"/>
  <c r="AU53" i="5"/>
  <c r="AV131" i="4" s="1"/>
  <c r="AU52" i="5"/>
  <c r="AU50" i="5"/>
  <c r="AU49" i="5"/>
  <c r="AU48" i="5"/>
  <c r="AU47" i="5"/>
  <c r="AU46" i="5"/>
  <c r="AU45" i="5"/>
  <c r="AU44" i="5"/>
  <c r="AU42" i="5"/>
  <c r="AU41" i="5"/>
  <c r="AU40" i="5"/>
  <c r="AU30" i="5"/>
  <c r="AU29" i="5"/>
  <c r="AU28" i="5"/>
  <c r="AU26" i="5"/>
  <c r="AU25" i="5"/>
  <c r="AU24" i="5"/>
  <c r="AU22" i="5"/>
  <c r="AU21" i="5"/>
  <c r="AU20" i="5"/>
  <c r="AU19" i="5"/>
  <c r="AU18" i="5"/>
  <c r="AU17" i="5"/>
  <c r="AU16" i="5"/>
  <c r="AU15" i="5"/>
  <c r="AU10" i="5"/>
  <c r="AV167" i="4" s="1"/>
  <c r="AY71" i="5"/>
  <c r="AY70" i="5"/>
  <c r="AY65" i="5"/>
  <c r="AY64" i="5"/>
  <c r="AY63" i="5"/>
  <c r="AY58" i="5"/>
  <c r="AY56" i="5"/>
  <c r="AY55" i="5"/>
  <c r="AY54" i="5"/>
  <c r="AY53" i="5"/>
  <c r="AZ131" i="4" s="1"/>
  <c r="AZ168" i="4" s="1"/>
  <c r="AY52" i="5"/>
  <c r="AY50" i="5"/>
  <c r="AY49" i="5"/>
  <c r="AY48" i="5"/>
  <c r="AY47" i="5"/>
  <c r="AY46" i="5"/>
  <c r="AY45" i="5"/>
  <c r="AY44" i="5"/>
  <c r="AY42" i="5"/>
  <c r="AY41" i="5"/>
  <c r="AY30" i="5"/>
  <c r="AY29" i="5"/>
  <c r="AY40" i="5"/>
  <c r="AY28" i="5"/>
  <c r="AY26" i="5"/>
  <c r="AY25" i="5"/>
  <c r="AY24" i="5"/>
  <c r="AY22" i="5"/>
  <c r="AY21" i="5"/>
  <c r="AY20" i="5"/>
  <c r="AY19" i="5"/>
  <c r="AY18" i="5"/>
  <c r="AY17" i="5"/>
  <c r="AY16" i="5"/>
  <c r="AY15" i="5"/>
  <c r="AY10" i="5"/>
  <c r="AZ167" i="4" s="1"/>
  <c r="BC71" i="5"/>
  <c r="BC70" i="5"/>
  <c r="BC65" i="5"/>
  <c r="BC64" i="5"/>
  <c r="BC63" i="5"/>
  <c r="BC58" i="5"/>
  <c r="BC56" i="5"/>
  <c r="BC55" i="5"/>
  <c r="BC54" i="5"/>
  <c r="BC53" i="5"/>
  <c r="BD131" i="4" s="1"/>
  <c r="BD168" i="4" s="1"/>
  <c r="BC52" i="5"/>
  <c r="BC50" i="5"/>
  <c r="BC49" i="5"/>
  <c r="BC48" i="5"/>
  <c r="BC47" i="5"/>
  <c r="BC46" i="5"/>
  <c r="BC45" i="5"/>
  <c r="BC44" i="5"/>
  <c r="BC42" i="5"/>
  <c r="BC41" i="5"/>
  <c r="BC30" i="5"/>
  <c r="BC29" i="5"/>
  <c r="BC28" i="5"/>
  <c r="BC26" i="5"/>
  <c r="BC25" i="5"/>
  <c r="BC24" i="5"/>
  <c r="BC22" i="5"/>
  <c r="BC21" i="5"/>
  <c r="BC20" i="5"/>
  <c r="BC19" i="5"/>
  <c r="BC18" i="5"/>
  <c r="BC17" i="5"/>
  <c r="BC16" i="5"/>
  <c r="BC15" i="5"/>
  <c r="BC10" i="5"/>
  <c r="BD167" i="4" s="1"/>
  <c r="BG71" i="5"/>
  <c r="BG70" i="5"/>
  <c r="BG65" i="5"/>
  <c r="BG64" i="5"/>
  <c r="BG63" i="5"/>
  <c r="BG58" i="5"/>
  <c r="BG56" i="5"/>
  <c r="BG55" i="5"/>
  <c r="BG54" i="5"/>
  <c r="BG53" i="5"/>
  <c r="BH131" i="4" s="1"/>
  <c r="BG52" i="5"/>
  <c r="BG50" i="5"/>
  <c r="BG49" i="5"/>
  <c r="BG48" i="5"/>
  <c r="BG47" i="5"/>
  <c r="BG46" i="5"/>
  <c r="BG45" i="5"/>
  <c r="BG44" i="5"/>
  <c r="BG42" i="5"/>
  <c r="BG41" i="5"/>
  <c r="BG40" i="5"/>
  <c r="BG30" i="5"/>
  <c r="BG29" i="5"/>
  <c r="BG28" i="5"/>
  <c r="BG26" i="5"/>
  <c r="BG25" i="5"/>
  <c r="BG24" i="5"/>
  <c r="BG22" i="5"/>
  <c r="BG21" i="5"/>
  <c r="BG20" i="5"/>
  <c r="BG19" i="5"/>
  <c r="BG18" i="5"/>
  <c r="BG17" i="5"/>
  <c r="BG16" i="5"/>
  <c r="BG15" i="5"/>
  <c r="BG10" i="5"/>
  <c r="BH167" i="4" s="1"/>
  <c r="BK71" i="5"/>
  <c r="BK70" i="5"/>
  <c r="BK65" i="5"/>
  <c r="BK64" i="5"/>
  <c r="BK63" i="5"/>
  <c r="BK58" i="5"/>
  <c r="BK56" i="5"/>
  <c r="BK55" i="5"/>
  <c r="BK54" i="5"/>
  <c r="BK53" i="5"/>
  <c r="BL131" i="4" s="1"/>
  <c r="BL168" i="4" s="1"/>
  <c r="BK52" i="5"/>
  <c r="BK50" i="5"/>
  <c r="BK49" i="5"/>
  <c r="BK48" i="5"/>
  <c r="BK47" i="5"/>
  <c r="BK46" i="5"/>
  <c r="BK45" i="5"/>
  <c r="BK44" i="5"/>
  <c r="BK42" i="5"/>
  <c r="BK41" i="5"/>
  <c r="BK30" i="5"/>
  <c r="BK29" i="5"/>
  <c r="BK40" i="5"/>
  <c r="BK26" i="5"/>
  <c r="BK25" i="5"/>
  <c r="BK24" i="5"/>
  <c r="BK22" i="5"/>
  <c r="BK21" i="5"/>
  <c r="BK20" i="5"/>
  <c r="BK19" i="5"/>
  <c r="BK18" i="5"/>
  <c r="BK17" i="5"/>
  <c r="BK16" i="5"/>
  <c r="BK15" i="5"/>
  <c r="BK10" i="5"/>
  <c r="BL167" i="4" s="1"/>
  <c r="BK28" i="5"/>
  <c r="BO71" i="5"/>
  <c r="BO70" i="5"/>
  <c r="BO65" i="5"/>
  <c r="BO64" i="5"/>
  <c r="BO63" i="5"/>
  <c r="BO58" i="5"/>
  <c r="BO56" i="5"/>
  <c r="BO55" i="5"/>
  <c r="BO54" i="5"/>
  <c r="BO53" i="5"/>
  <c r="BP131" i="4" s="1"/>
  <c r="BP168" i="4" s="1"/>
  <c r="BO52" i="5"/>
  <c r="BO50" i="5"/>
  <c r="BO49" i="5"/>
  <c r="BO48" i="5"/>
  <c r="BO47" i="5"/>
  <c r="BO46" i="5"/>
  <c r="BO45" i="5"/>
  <c r="BO44" i="5"/>
  <c r="BO42" i="5"/>
  <c r="BO41" i="5"/>
  <c r="BO30" i="5"/>
  <c r="BO29" i="5"/>
  <c r="BO26" i="5"/>
  <c r="BO25" i="5"/>
  <c r="BO24" i="5"/>
  <c r="BO22" i="5"/>
  <c r="BO21" i="5"/>
  <c r="BO20" i="5"/>
  <c r="BO19" i="5"/>
  <c r="BO18" i="5"/>
  <c r="BO17" i="5"/>
  <c r="BO16" i="5"/>
  <c r="BO15" i="5"/>
  <c r="BO10" i="5"/>
  <c r="BP167" i="4" s="1"/>
  <c r="BO28" i="5"/>
  <c r="M130" i="4"/>
  <c r="L71" i="5"/>
  <c r="L70" i="5"/>
  <c r="L65" i="5"/>
  <c r="L64" i="5"/>
  <c r="L63" i="5"/>
  <c r="L58" i="5"/>
  <c r="L56" i="5"/>
  <c r="L55" i="5"/>
  <c r="L54" i="5"/>
  <c r="L53" i="5"/>
  <c r="M131" i="4" s="1"/>
  <c r="M168" i="4" s="1"/>
  <c r="L52" i="5"/>
  <c r="L50" i="5"/>
  <c r="L49" i="5"/>
  <c r="L48" i="5"/>
  <c r="L47" i="5"/>
  <c r="L46" i="5"/>
  <c r="L45" i="5"/>
  <c r="L44" i="5"/>
  <c r="L42" i="5"/>
  <c r="L41" i="5"/>
  <c r="L40" i="5"/>
  <c r="L30" i="5"/>
  <c r="L29" i="5"/>
  <c r="L28" i="5"/>
  <c r="L26" i="5"/>
  <c r="L25" i="5"/>
  <c r="L24" i="5"/>
  <c r="L22" i="5"/>
  <c r="L21" i="5"/>
  <c r="L20" i="5"/>
  <c r="L19" i="5"/>
  <c r="L18" i="5"/>
  <c r="L17" i="5"/>
  <c r="L16" i="5"/>
  <c r="L15" i="5"/>
  <c r="L10" i="5"/>
  <c r="M167" i="4" s="1"/>
  <c r="Q130" i="4"/>
  <c r="P71" i="5"/>
  <c r="P70" i="5"/>
  <c r="P65" i="5"/>
  <c r="P64" i="5"/>
  <c r="P63" i="5"/>
  <c r="P58" i="5"/>
  <c r="P56" i="5"/>
  <c r="P55" i="5"/>
  <c r="P54" i="5"/>
  <c r="P53" i="5"/>
  <c r="Q131" i="4" s="1"/>
  <c r="Q168" i="4" s="1"/>
  <c r="P52" i="5"/>
  <c r="P50" i="5"/>
  <c r="P49" i="5"/>
  <c r="P48" i="5"/>
  <c r="P47" i="5"/>
  <c r="P46" i="5"/>
  <c r="P45" i="5"/>
  <c r="P44" i="5"/>
  <c r="P42" i="5"/>
  <c r="P41" i="5"/>
  <c r="P30" i="5"/>
  <c r="P29" i="5"/>
  <c r="P28" i="5"/>
  <c r="P26" i="5"/>
  <c r="P25" i="5"/>
  <c r="P24" i="5"/>
  <c r="P22" i="5"/>
  <c r="P21" i="5"/>
  <c r="P20" i="5"/>
  <c r="P19" i="5"/>
  <c r="P18" i="5"/>
  <c r="P17" i="5"/>
  <c r="P16" i="5"/>
  <c r="P15" i="5"/>
  <c r="P10" i="5"/>
  <c r="Q167" i="4" s="1"/>
  <c r="P40" i="5"/>
  <c r="U130" i="4"/>
  <c r="T40" i="5"/>
  <c r="T71" i="5"/>
  <c r="T70" i="5"/>
  <c r="T65" i="5"/>
  <c r="T64" i="5"/>
  <c r="T63" i="5"/>
  <c r="T58" i="5"/>
  <c r="T56" i="5"/>
  <c r="T55" i="5"/>
  <c r="T54" i="5"/>
  <c r="T53" i="5"/>
  <c r="U131" i="4" s="1"/>
  <c r="U168" i="4" s="1"/>
  <c r="T52" i="5"/>
  <c r="T50" i="5"/>
  <c r="T49" i="5"/>
  <c r="T48" i="5"/>
  <c r="T47" i="5"/>
  <c r="T46" i="5"/>
  <c r="T45" i="5"/>
  <c r="T44" i="5"/>
  <c r="T42" i="5"/>
  <c r="T41" i="5"/>
  <c r="T30" i="5"/>
  <c r="T29" i="5"/>
  <c r="T28" i="5"/>
  <c r="T26" i="5"/>
  <c r="T25" i="5"/>
  <c r="T24" i="5"/>
  <c r="T22" i="5"/>
  <c r="T21" i="5"/>
  <c r="T20" i="5"/>
  <c r="T19" i="5"/>
  <c r="T18" i="5"/>
  <c r="T17" i="5"/>
  <c r="T16" i="5"/>
  <c r="T15" i="5"/>
  <c r="T10" i="5"/>
  <c r="U167" i="4" s="1"/>
  <c r="X71" i="5"/>
  <c r="X70" i="5"/>
  <c r="X65" i="5"/>
  <c r="X64" i="5"/>
  <c r="X63" i="5"/>
  <c r="X58" i="5"/>
  <c r="X56" i="5"/>
  <c r="X55" i="5"/>
  <c r="X54" i="5"/>
  <c r="X53" i="5"/>
  <c r="Y131" i="4" s="1"/>
  <c r="Y168" i="4" s="1"/>
  <c r="X52" i="5"/>
  <c r="X50" i="5"/>
  <c r="X49" i="5"/>
  <c r="X48" i="5"/>
  <c r="X47" i="5"/>
  <c r="X46" i="5"/>
  <c r="X45" i="5"/>
  <c r="X44" i="5"/>
  <c r="X42" i="5"/>
  <c r="X41" i="5"/>
  <c r="X40" i="5"/>
  <c r="X30" i="5"/>
  <c r="X29" i="5"/>
  <c r="X28" i="5"/>
  <c r="X26" i="5"/>
  <c r="X25" i="5"/>
  <c r="X24" i="5"/>
  <c r="X22" i="5"/>
  <c r="X21" i="5"/>
  <c r="X20" i="5"/>
  <c r="X19" i="5"/>
  <c r="X18" i="5"/>
  <c r="X17" i="5"/>
  <c r="X16" i="5"/>
  <c r="X15" i="5"/>
  <c r="X10" i="5"/>
  <c r="Y167" i="4" s="1"/>
  <c r="Y95" i="4" s="1"/>
  <c r="AB71" i="5"/>
  <c r="AB70" i="5"/>
  <c r="AB65" i="5"/>
  <c r="AB64" i="5"/>
  <c r="AB63" i="5"/>
  <c r="AB58" i="5"/>
  <c r="AB56" i="5"/>
  <c r="AB55" i="5"/>
  <c r="AB54" i="5"/>
  <c r="AB53" i="5"/>
  <c r="AC131" i="4" s="1"/>
  <c r="AC168" i="4" s="1"/>
  <c r="AB52" i="5"/>
  <c r="AB50" i="5"/>
  <c r="AB49" i="5"/>
  <c r="AB48" i="5"/>
  <c r="AB47" i="5"/>
  <c r="AB46" i="5"/>
  <c r="AB45" i="5"/>
  <c r="AB44" i="5"/>
  <c r="AB42" i="5"/>
  <c r="AB41" i="5"/>
  <c r="AB30" i="5"/>
  <c r="AB29" i="5"/>
  <c r="AB28" i="5"/>
  <c r="AB26" i="5"/>
  <c r="AB25" i="5"/>
  <c r="AB24" i="5"/>
  <c r="AB22" i="5"/>
  <c r="AB21" i="5"/>
  <c r="AB20" i="5"/>
  <c r="AB19" i="5"/>
  <c r="AB18" i="5"/>
  <c r="AB17" i="5"/>
  <c r="AB16" i="5"/>
  <c r="AB15" i="5"/>
  <c r="AB10" i="5"/>
  <c r="AC167" i="4" s="1"/>
  <c r="AC95" i="4" s="1"/>
  <c r="AB40" i="5"/>
  <c r="AF40" i="5"/>
  <c r="AF71" i="5"/>
  <c r="AF70" i="5"/>
  <c r="AF65" i="5"/>
  <c r="AF64" i="5"/>
  <c r="AF63" i="5"/>
  <c r="AF58" i="5"/>
  <c r="AF56" i="5"/>
  <c r="AF55" i="5"/>
  <c r="AF54" i="5"/>
  <c r="AF53" i="5"/>
  <c r="AG131" i="4" s="1"/>
  <c r="AG168" i="4" s="1"/>
  <c r="AF52" i="5"/>
  <c r="AF50" i="5"/>
  <c r="AF49" i="5"/>
  <c r="AF48" i="5"/>
  <c r="AF47" i="5"/>
  <c r="AF46" i="5"/>
  <c r="AF45" i="5"/>
  <c r="AF44" i="5"/>
  <c r="AF42" i="5"/>
  <c r="AF41" i="5"/>
  <c r="AF30" i="5"/>
  <c r="AF29" i="5"/>
  <c r="AF28" i="5"/>
  <c r="AF26" i="5"/>
  <c r="AF25" i="5"/>
  <c r="AF24" i="5"/>
  <c r="AF22" i="5"/>
  <c r="AF21" i="5"/>
  <c r="AF20" i="5"/>
  <c r="AF19" i="5"/>
  <c r="AF18" i="5"/>
  <c r="AF17" i="5"/>
  <c r="AF16" i="5"/>
  <c r="AF15" i="5"/>
  <c r="AF10" i="5"/>
  <c r="AG167" i="4" s="1"/>
  <c r="AJ71" i="5"/>
  <c r="AJ70" i="5"/>
  <c r="AJ65" i="5"/>
  <c r="AJ64" i="5"/>
  <c r="AJ63" i="5"/>
  <c r="AJ58" i="5"/>
  <c r="AJ56" i="5"/>
  <c r="AJ55" i="5"/>
  <c r="AJ54" i="5"/>
  <c r="AJ53" i="5"/>
  <c r="AK131" i="4" s="1"/>
  <c r="AK168" i="4" s="1"/>
  <c r="AJ52" i="5"/>
  <c r="AJ50" i="5"/>
  <c r="AJ49" i="5"/>
  <c r="AJ48" i="5"/>
  <c r="AJ47" i="5"/>
  <c r="AJ46" i="5"/>
  <c r="AJ45" i="5"/>
  <c r="AJ44" i="5"/>
  <c r="AJ42" i="5"/>
  <c r="AJ41" i="5"/>
  <c r="AJ40" i="5"/>
  <c r="AJ30" i="5"/>
  <c r="AJ29" i="5"/>
  <c r="AJ28" i="5"/>
  <c r="AJ26" i="5"/>
  <c r="AJ25" i="5"/>
  <c r="AJ24" i="5"/>
  <c r="AJ22" i="5"/>
  <c r="AJ21" i="5"/>
  <c r="AJ20" i="5"/>
  <c r="AJ19" i="5"/>
  <c r="AJ18" i="5"/>
  <c r="AJ17" i="5"/>
  <c r="AJ16" i="5"/>
  <c r="AJ15" i="5"/>
  <c r="AJ10" i="5"/>
  <c r="AK167" i="4" s="1"/>
  <c r="AN71" i="5"/>
  <c r="AN70" i="5"/>
  <c r="AN65" i="5"/>
  <c r="AN64" i="5"/>
  <c r="AN63" i="5"/>
  <c r="AN58" i="5"/>
  <c r="AN56" i="5"/>
  <c r="AN55" i="5"/>
  <c r="AN54" i="5"/>
  <c r="AN53" i="5"/>
  <c r="AO131" i="4" s="1"/>
  <c r="AO168" i="4" s="1"/>
  <c r="AN52" i="5"/>
  <c r="AN50" i="5"/>
  <c r="AN49" i="5"/>
  <c r="AN48" i="5"/>
  <c r="AN47" i="5"/>
  <c r="AN46" i="5"/>
  <c r="AN45" i="5"/>
  <c r="AN44" i="5"/>
  <c r="AN42" i="5"/>
  <c r="AN41" i="5"/>
  <c r="AN30" i="5"/>
  <c r="AN29" i="5"/>
  <c r="AN28" i="5"/>
  <c r="AN26" i="5"/>
  <c r="AN25" i="5"/>
  <c r="AN24" i="5"/>
  <c r="AN22" i="5"/>
  <c r="AN21" i="5"/>
  <c r="AN20" i="5"/>
  <c r="AN19" i="5"/>
  <c r="AN18" i="5"/>
  <c r="AN17" i="5"/>
  <c r="AN16" i="5"/>
  <c r="AN15" i="5"/>
  <c r="AN10" i="5"/>
  <c r="AO167" i="4" s="1"/>
  <c r="AO95" i="4" s="1"/>
  <c r="AR40" i="5"/>
  <c r="AR71" i="5"/>
  <c r="AR70" i="5"/>
  <c r="AR65" i="5"/>
  <c r="AR64" i="5"/>
  <c r="AR63" i="5"/>
  <c r="AR58" i="5"/>
  <c r="AR56" i="5"/>
  <c r="AR55" i="5"/>
  <c r="AR54" i="5"/>
  <c r="AR53" i="5"/>
  <c r="AS131" i="4" s="1"/>
  <c r="AS168" i="4" s="1"/>
  <c r="AR52" i="5"/>
  <c r="AR50" i="5"/>
  <c r="AR49" i="5"/>
  <c r="AR48" i="5"/>
  <c r="AR47" i="5"/>
  <c r="AR46" i="5"/>
  <c r="AR45" i="5"/>
  <c r="AR44" i="5"/>
  <c r="AR42" i="5"/>
  <c r="AR41" i="5"/>
  <c r="AR30" i="5"/>
  <c r="AR29" i="5"/>
  <c r="AR28" i="5"/>
  <c r="AR26" i="5"/>
  <c r="AR25" i="5"/>
  <c r="AR24" i="5"/>
  <c r="AR22" i="5"/>
  <c r="AR21" i="5"/>
  <c r="AR20" i="5"/>
  <c r="AR19" i="5"/>
  <c r="AR18" i="5"/>
  <c r="AR17" i="5"/>
  <c r="AR16" i="5"/>
  <c r="AR15" i="5"/>
  <c r="AR10" i="5"/>
  <c r="AS167" i="4" s="1"/>
  <c r="AV71" i="5"/>
  <c r="AV70" i="5"/>
  <c r="AV65" i="5"/>
  <c r="AV64" i="5"/>
  <c r="AV63" i="5"/>
  <c r="AV58" i="5"/>
  <c r="AV56" i="5"/>
  <c r="AV55" i="5"/>
  <c r="AV54" i="5"/>
  <c r="AV53" i="5"/>
  <c r="AW131" i="4" s="1"/>
  <c r="AW168" i="4" s="1"/>
  <c r="AV52" i="5"/>
  <c r="AV50" i="5"/>
  <c r="AV49" i="5"/>
  <c r="AV48" i="5"/>
  <c r="AV47" i="5"/>
  <c r="AV46" i="5"/>
  <c r="AV45" i="5"/>
  <c r="AV44" i="5"/>
  <c r="AV42" i="5"/>
  <c r="AV41" i="5"/>
  <c r="AV40" i="5"/>
  <c r="AV30" i="5"/>
  <c r="AV29" i="5"/>
  <c r="AV28" i="5"/>
  <c r="AV26" i="5"/>
  <c r="AV25" i="5"/>
  <c r="AV24" i="5"/>
  <c r="AV22" i="5"/>
  <c r="AV21" i="5"/>
  <c r="AV20" i="5"/>
  <c r="AV19" i="5"/>
  <c r="AV18" i="5"/>
  <c r="AV17" i="5"/>
  <c r="AV16" i="5"/>
  <c r="AV15" i="5"/>
  <c r="AV10" i="5"/>
  <c r="AW167" i="4" s="1"/>
  <c r="AW95" i="4" s="1"/>
  <c r="AZ71" i="5"/>
  <c r="AZ70" i="5"/>
  <c r="AZ65" i="5"/>
  <c r="AZ64" i="5"/>
  <c r="AZ63" i="5"/>
  <c r="AZ58" i="5"/>
  <c r="AZ56" i="5"/>
  <c r="AZ55" i="5"/>
  <c r="AZ54" i="5"/>
  <c r="AZ53" i="5"/>
  <c r="BA131" i="4" s="1"/>
  <c r="BA168" i="4" s="1"/>
  <c r="AZ52" i="5"/>
  <c r="AZ50" i="5"/>
  <c r="AZ49" i="5"/>
  <c r="AZ48" i="5"/>
  <c r="AZ47" i="5"/>
  <c r="AZ46" i="5"/>
  <c r="AZ45" i="5"/>
  <c r="AZ44" i="5"/>
  <c r="AZ42" i="5"/>
  <c r="AZ41" i="5"/>
  <c r="AZ30" i="5"/>
  <c r="AZ29" i="5"/>
  <c r="AZ28" i="5"/>
  <c r="AZ26" i="5"/>
  <c r="AZ25" i="5"/>
  <c r="AZ24" i="5"/>
  <c r="AZ22" i="5"/>
  <c r="AZ21" i="5"/>
  <c r="AZ20" i="5"/>
  <c r="AZ19" i="5"/>
  <c r="AZ18" i="5"/>
  <c r="AZ17" i="5"/>
  <c r="AZ16" i="5"/>
  <c r="AZ15" i="5"/>
  <c r="AZ10" i="5"/>
  <c r="BA167" i="4" s="1"/>
  <c r="BA95" i="4" s="1"/>
  <c r="BD40" i="5"/>
  <c r="BD71" i="5"/>
  <c r="BD70" i="5"/>
  <c r="BD65" i="5"/>
  <c r="BD64" i="5"/>
  <c r="BD63" i="5"/>
  <c r="BD58" i="5"/>
  <c r="BD56" i="5"/>
  <c r="BD55" i="5"/>
  <c r="BD54" i="5"/>
  <c r="BD53" i="5"/>
  <c r="BE131" i="4" s="1"/>
  <c r="BE168" i="4" s="1"/>
  <c r="BD52" i="5"/>
  <c r="BD50" i="5"/>
  <c r="BD49" i="5"/>
  <c r="BD48" i="5"/>
  <c r="BD47" i="5"/>
  <c r="BD46" i="5"/>
  <c r="BD45" i="5"/>
  <c r="BD44" i="5"/>
  <c r="BD42" i="5"/>
  <c r="BD41" i="5"/>
  <c r="BD30" i="5"/>
  <c r="BD29" i="5"/>
  <c r="BD28" i="5"/>
  <c r="BD26" i="5"/>
  <c r="BD25" i="5"/>
  <c r="BD24" i="5"/>
  <c r="BD22" i="5"/>
  <c r="BD21" i="5"/>
  <c r="BD20" i="5"/>
  <c r="BD19" i="5"/>
  <c r="BD18" i="5"/>
  <c r="BD17" i="5"/>
  <c r="BD16" i="5"/>
  <c r="BD15" i="5"/>
  <c r="BD10" i="5"/>
  <c r="BE167" i="4" s="1"/>
  <c r="BE95" i="4" s="1"/>
  <c r="BH71" i="5"/>
  <c r="BH70" i="5"/>
  <c r="BH65" i="5"/>
  <c r="BH64" i="5"/>
  <c r="BH63" i="5"/>
  <c r="BH58" i="5"/>
  <c r="BH56" i="5"/>
  <c r="BH55" i="5"/>
  <c r="BH54" i="5"/>
  <c r="BH53" i="5"/>
  <c r="BI131" i="4" s="1"/>
  <c r="BI168" i="4" s="1"/>
  <c r="BH52" i="5"/>
  <c r="BH50" i="5"/>
  <c r="BH49" i="5"/>
  <c r="BH48" i="5"/>
  <c r="BH47" i="5"/>
  <c r="BH46" i="5"/>
  <c r="BH45" i="5"/>
  <c r="BH44" i="5"/>
  <c r="BH42" i="5"/>
  <c r="BH41" i="5"/>
  <c r="BH40" i="5"/>
  <c r="BH30" i="5"/>
  <c r="BH29" i="5"/>
  <c r="BH28" i="5"/>
  <c r="BH26" i="5"/>
  <c r="BH25" i="5"/>
  <c r="BH24" i="5"/>
  <c r="BH22" i="5"/>
  <c r="BH21" i="5"/>
  <c r="BH20" i="5"/>
  <c r="BH19" i="5"/>
  <c r="BH18" i="5"/>
  <c r="BH17" i="5"/>
  <c r="BH16" i="5"/>
  <c r="BH15" i="5"/>
  <c r="BH10" i="5"/>
  <c r="BI167" i="4" s="1"/>
  <c r="BL71" i="5"/>
  <c r="BL70" i="5"/>
  <c r="BL65" i="5"/>
  <c r="BL64" i="5"/>
  <c r="BL63" i="5"/>
  <c r="BL58" i="5"/>
  <c r="BL56" i="5"/>
  <c r="BL55" i="5"/>
  <c r="BL54" i="5"/>
  <c r="BL53" i="5"/>
  <c r="BM131" i="4" s="1"/>
  <c r="BM168" i="4" s="1"/>
  <c r="BL52" i="5"/>
  <c r="BL50" i="5"/>
  <c r="BL49" i="5"/>
  <c r="BL48" i="5"/>
  <c r="BL47" i="5"/>
  <c r="BL46" i="5"/>
  <c r="BL45" i="5"/>
  <c r="BL44" i="5"/>
  <c r="BL42" i="5"/>
  <c r="BL41" i="5"/>
  <c r="BL30" i="5"/>
  <c r="BL29" i="5"/>
  <c r="BL28" i="5"/>
  <c r="BL26" i="5"/>
  <c r="BL25" i="5"/>
  <c r="BL24" i="5"/>
  <c r="BL22" i="5"/>
  <c r="BL21" i="5"/>
  <c r="BL20" i="5"/>
  <c r="BL19" i="5"/>
  <c r="BL18" i="5"/>
  <c r="BL17" i="5"/>
  <c r="BL16" i="5"/>
  <c r="BL15" i="5"/>
  <c r="BL10" i="5"/>
  <c r="BM167" i="4" s="1"/>
  <c r="BP40" i="5"/>
  <c r="BP71" i="5"/>
  <c r="BP70" i="5"/>
  <c r="BP65" i="5"/>
  <c r="BP64" i="5"/>
  <c r="BP63" i="5"/>
  <c r="BP58" i="5"/>
  <c r="BP56" i="5"/>
  <c r="BP55" i="5"/>
  <c r="BP54" i="5"/>
  <c r="BP53" i="5"/>
  <c r="BQ131" i="4" s="1"/>
  <c r="BQ168" i="4" s="1"/>
  <c r="BP52" i="5"/>
  <c r="BP50" i="5"/>
  <c r="BP49" i="5"/>
  <c r="BP48" i="5"/>
  <c r="BP47" i="5"/>
  <c r="BP46" i="5"/>
  <c r="BP45" i="5"/>
  <c r="BP44" i="5"/>
  <c r="BP42" i="5"/>
  <c r="BP41" i="5"/>
  <c r="BP30" i="5"/>
  <c r="BP29" i="5"/>
  <c r="BP28" i="5"/>
  <c r="BP26" i="5"/>
  <c r="BP25" i="5"/>
  <c r="BP24" i="5"/>
  <c r="BP22" i="5"/>
  <c r="BP21" i="5"/>
  <c r="BP20" i="5"/>
  <c r="BP19" i="5"/>
  <c r="BP18" i="5"/>
  <c r="BP17" i="5"/>
  <c r="BP16" i="5"/>
  <c r="BP15" i="5"/>
  <c r="BP10" i="5"/>
  <c r="BQ167" i="4" s="1"/>
  <c r="P130" i="4"/>
  <c r="O71" i="5"/>
  <c r="O70" i="5"/>
  <c r="O65" i="5"/>
  <c r="O64" i="5"/>
  <c r="O63" i="5"/>
  <c r="O58" i="5"/>
  <c r="O56" i="5"/>
  <c r="O55" i="5"/>
  <c r="O54" i="5"/>
  <c r="O53" i="5"/>
  <c r="P131" i="4" s="1"/>
  <c r="P168" i="4" s="1"/>
  <c r="O52" i="5"/>
  <c r="O50" i="5"/>
  <c r="O49" i="5"/>
  <c r="O48" i="5"/>
  <c r="O47" i="5"/>
  <c r="O46" i="5"/>
  <c r="O45" i="5"/>
  <c r="O44" i="5"/>
  <c r="O42" i="5"/>
  <c r="O41" i="5"/>
  <c r="O30" i="5"/>
  <c r="O29" i="5"/>
  <c r="O40" i="5"/>
  <c r="O28" i="5"/>
  <c r="O26" i="5"/>
  <c r="O25" i="5"/>
  <c r="O24" i="5"/>
  <c r="O22" i="5"/>
  <c r="O21" i="5"/>
  <c r="O20" i="5"/>
  <c r="O19" i="5"/>
  <c r="O18" i="5"/>
  <c r="O17" i="5"/>
  <c r="O16" i="5"/>
  <c r="O15" i="5"/>
  <c r="O10" i="5"/>
  <c r="P167" i="4" s="1"/>
  <c r="T130" i="4"/>
  <c r="S71" i="5"/>
  <c r="S70" i="5"/>
  <c r="S65" i="5"/>
  <c r="S64" i="5"/>
  <c r="S63" i="5"/>
  <c r="S58" i="5"/>
  <c r="S56" i="5"/>
  <c r="S55" i="5"/>
  <c r="S54" i="5"/>
  <c r="S53" i="5"/>
  <c r="T131" i="4" s="1"/>
  <c r="T168" i="4" s="1"/>
  <c r="S52" i="5"/>
  <c r="S50" i="5"/>
  <c r="S49" i="5"/>
  <c r="S48" i="5"/>
  <c r="S47" i="5"/>
  <c r="S46" i="5"/>
  <c r="S45" i="5"/>
  <c r="S44" i="5"/>
  <c r="S42" i="5"/>
  <c r="S41" i="5"/>
  <c r="S30" i="5"/>
  <c r="S29" i="5"/>
  <c r="S28" i="5"/>
  <c r="S26" i="5"/>
  <c r="S25" i="5"/>
  <c r="S24" i="5"/>
  <c r="S22" i="5"/>
  <c r="S21" i="5"/>
  <c r="S20" i="5"/>
  <c r="S19" i="5"/>
  <c r="S18" i="5"/>
  <c r="S17" i="5"/>
  <c r="S16" i="5"/>
  <c r="S15" i="5"/>
  <c r="S10" i="5"/>
  <c r="T167" i="4" s="1"/>
  <c r="S40" i="5"/>
  <c r="W71" i="5"/>
  <c r="W70" i="5"/>
  <c r="W65" i="5"/>
  <c r="W64" i="5"/>
  <c r="W63" i="5"/>
  <c r="W58" i="5"/>
  <c r="W56" i="5"/>
  <c r="W55" i="5"/>
  <c r="W54" i="5"/>
  <c r="W53" i="5"/>
  <c r="X131" i="4" s="1"/>
  <c r="W52" i="5"/>
  <c r="W50" i="5"/>
  <c r="W49" i="5"/>
  <c r="W48" i="5"/>
  <c r="W47" i="5"/>
  <c r="W46" i="5"/>
  <c r="W45" i="5"/>
  <c r="W44" i="5"/>
  <c r="W42" i="5"/>
  <c r="W41" i="5"/>
  <c r="W40" i="5"/>
  <c r="W30" i="5"/>
  <c r="W29" i="5"/>
  <c r="W28" i="5"/>
  <c r="W26" i="5"/>
  <c r="W25" i="5"/>
  <c r="W24" i="5"/>
  <c r="W22" i="5"/>
  <c r="W21" i="5"/>
  <c r="W20" i="5"/>
  <c r="W19" i="5"/>
  <c r="W18" i="5"/>
  <c r="W17" i="5"/>
  <c r="W16" i="5"/>
  <c r="W15" i="5"/>
  <c r="W10" i="5"/>
  <c r="X167" i="4" s="1"/>
  <c r="L130" i="4"/>
  <c r="K71" i="5"/>
  <c r="K70" i="5"/>
  <c r="K65" i="5"/>
  <c r="K64" i="5"/>
  <c r="K63" i="5"/>
  <c r="K58" i="5"/>
  <c r="K56" i="5"/>
  <c r="K55" i="5"/>
  <c r="K54" i="5"/>
  <c r="K53" i="5"/>
  <c r="L131" i="4" s="1"/>
  <c r="K52" i="5"/>
  <c r="K50" i="5"/>
  <c r="K49" i="5"/>
  <c r="K48" i="5"/>
  <c r="K47" i="5"/>
  <c r="K46" i="5"/>
  <c r="K45" i="5"/>
  <c r="K44" i="5"/>
  <c r="K42" i="5"/>
  <c r="K41" i="5"/>
  <c r="K40" i="5"/>
  <c r="K29" i="5"/>
  <c r="K28" i="5"/>
  <c r="K26" i="5"/>
  <c r="K25" i="5"/>
  <c r="K24" i="5"/>
  <c r="K22" i="5"/>
  <c r="K21" i="5"/>
  <c r="K20" i="5"/>
  <c r="K19" i="5"/>
  <c r="K18" i="5"/>
  <c r="K17" i="5"/>
  <c r="K16" i="5"/>
  <c r="K15" i="5"/>
  <c r="K10" i="5"/>
  <c r="L167" i="4" s="1"/>
  <c r="AJ294" i="13"/>
  <c r="AK40" i="5"/>
  <c r="Z79" i="4"/>
  <c r="AD79" i="4"/>
  <c r="AH79" i="4"/>
  <c r="AL79" i="4"/>
  <c r="AP79" i="4"/>
  <c r="AT79" i="4"/>
  <c r="AX79" i="4"/>
  <c r="BB79" i="4"/>
  <c r="BF79" i="4"/>
  <c r="BJ79" i="4"/>
  <c r="BN79" i="4"/>
  <c r="BR79" i="4"/>
  <c r="O79" i="4"/>
  <c r="S79" i="4"/>
  <c r="W79" i="4"/>
  <c r="AA79" i="4"/>
  <c r="AE79" i="4"/>
  <c r="AI79" i="4"/>
  <c r="AM79" i="4"/>
  <c r="AQ79" i="4"/>
  <c r="AU79" i="4"/>
  <c r="AY79" i="4"/>
  <c r="BC79" i="4"/>
  <c r="BG79" i="4"/>
  <c r="BK79" i="4"/>
  <c r="BO79" i="4"/>
  <c r="N79" i="4"/>
  <c r="R79" i="4"/>
  <c r="V79" i="4"/>
  <c r="AB79" i="4"/>
  <c r="AF79" i="4"/>
  <c r="AJ79" i="4"/>
  <c r="AN79" i="4"/>
  <c r="AR79" i="4"/>
  <c r="AV79" i="4"/>
  <c r="AZ79" i="4"/>
  <c r="BD79" i="4"/>
  <c r="BH79" i="4"/>
  <c r="BL79" i="4"/>
  <c r="BP79" i="4"/>
  <c r="M79" i="4"/>
  <c r="Q79" i="4"/>
  <c r="U79" i="4"/>
  <c r="Y79" i="4"/>
  <c r="AC79" i="4"/>
  <c r="AG79" i="4"/>
  <c r="AK79" i="4"/>
  <c r="AO79" i="4"/>
  <c r="AS79" i="4"/>
  <c r="AW79" i="4"/>
  <c r="BA79" i="4"/>
  <c r="BE79" i="4"/>
  <c r="BI79" i="4"/>
  <c r="BM79" i="4"/>
  <c r="BQ79" i="4"/>
  <c r="P79" i="4"/>
  <c r="T79" i="4"/>
  <c r="X79" i="4"/>
  <c r="L79" i="4"/>
  <c r="AF73" i="4"/>
  <c r="AF80" i="4"/>
  <c r="AF78" i="4"/>
  <c r="AF77" i="4"/>
  <c r="AF74" i="4"/>
  <c r="AF76" i="4"/>
  <c r="AF75" i="4"/>
  <c r="AN80" i="4"/>
  <c r="AN73" i="4"/>
  <c r="AN77" i="4"/>
  <c r="AN78" i="4"/>
  <c r="AN74" i="4"/>
  <c r="AN76" i="4"/>
  <c r="AN75" i="4"/>
  <c r="AV80" i="4"/>
  <c r="AV73" i="4"/>
  <c r="AV77" i="4"/>
  <c r="AV74" i="4"/>
  <c r="AV78" i="4"/>
  <c r="AV76" i="4"/>
  <c r="AV75" i="4"/>
  <c r="BD73" i="4"/>
  <c r="BD80" i="4"/>
  <c r="BD77" i="4"/>
  <c r="BD78" i="4"/>
  <c r="BD74" i="4"/>
  <c r="BD76" i="4"/>
  <c r="BD75" i="4"/>
  <c r="BL73" i="4"/>
  <c r="BL80" i="4"/>
  <c r="BL74" i="4"/>
  <c r="BL78" i="4"/>
  <c r="BL77" i="4"/>
  <c r="BL76" i="4"/>
  <c r="BL75" i="4"/>
  <c r="M80" i="4"/>
  <c r="M77" i="4"/>
  <c r="M73" i="4"/>
  <c r="M74" i="4"/>
  <c r="M78" i="4"/>
  <c r="M76" i="4"/>
  <c r="M75" i="4"/>
  <c r="U77" i="4"/>
  <c r="U73" i="4"/>
  <c r="U80" i="4"/>
  <c r="U74" i="4"/>
  <c r="U78" i="4"/>
  <c r="U75" i="4"/>
  <c r="U76" i="4"/>
  <c r="AC73" i="4"/>
  <c r="AC77" i="4"/>
  <c r="AC80" i="4"/>
  <c r="AC78" i="4"/>
  <c r="AC74" i="4"/>
  <c r="AC76" i="4"/>
  <c r="AC75" i="4"/>
  <c r="AK80" i="4"/>
  <c r="AK77" i="4"/>
  <c r="AK73" i="4"/>
  <c r="AK78" i="4"/>
  <c r="AK74" i="4"/>
  <c r="AK75" i="4"/>
  <c r="AK76" i="4"/>
  <c r="AS73" i="4"/>
  <c r="AS77" i="4"/>
  <c r="AS80" i="4"/>
  <c r="AS74" i="4"/>
  <c r="AS78" i="4"/>
  <c r="AS76" i="4"/>
  <c r="AS75" i="4"/>
  <c r="BA73" i="4"/>
  <c r="BA80" i="4"/>
  <c r="BA77" i="4"/>
  <c r="BA78" i="4"/>
  <c r="BA74" i="4"/>
  <c r="BA75" i="4"/>
  <c r="BA76" i="4"/>
  <c r="BI77" i="4"/>
  <c r="BI80" i="4"/>
  <c r="BI73" i="4"/>
  <c r="BI78" i="4"/>
  <c r="BI74" i="4"/>
  <c r="BI76" i="4"/>
  <c r="BI75" i="4"/>
  <c r="BQ77" i="4"/>
  <c r="BQ73" i="4"/>
  <c r="BQ80" i="4"/>
  <c r="BQ74" i="4"/>
  <c r="BQ78" i="4"/>
  <c r="BQ75" i="4"/>
  <c r="BQ76" i="4"/>
  <c r="T80" i="4"/>
  <c r="T73" i="4"/>
  <c r="T74" i="4"/>
  <c r="T78" i="4"/>
  <c r="T77" i="4"/>
  <c r="T76" i="4"/>
  <c r="T75" i="4"/>
  <c r="Z78" i="4"/>
  <c r="Z77" i="4"/>
  <c r="Z74" i="4"/>
  <c r="Z73" i="4"/>
  <c r="Z80" i="4"/>
  <c r="Z76" i="4"/>
  <c r="Z75" i="4"/>
  <c r="AH77" i="4"/>
  <c r="AH74" i="4"/>
  <c r="AH73" i="4"/>
  <c r="AH78" i="4"/>
  <c r="AH80" i="4"/>
  <c r="AH76" i="4"/>
  <c r="AH75" i="4"/>
  <c r="AP73" i="4"/>
  <c r="AP78" i="4"/>
  <c r="AP77" i="4"/>
  <c r="AP74" i="4"/>
  <c r="AP80" i="4"/>
  <c r="AP76" i="4"/>
  <c r="AP75" i="4"/>
  <c r="AX73" i="4"/>
  <c r="AX77" i="4"/>
  <c r="AX74" i="4"/>
  <c r="AX78" i="4"/>
  <c r="AX80" i="4"/>
  <c r="AX76" i="4"/>
  <c r="AX75" i="4"/>
  <c r="BF74" i="4"/>
  <c r="BF78" i="4"/>
  <c r="BF73" i="4"/>
  <c r="BF77" i="4"/>
  <c r="BF80" i="4"/>
  <c r="BF76" i="4"/>
  <c r="BF75" i="4"/>
  <c r="BN78" i="4"/>
  <c r="BN73" i="4"/>
  <c r="BN77" i="4"/>
  <c r="BN74" i="4"/>
  <c r="BN80" i="4"/>
  <c r="BN76" i="4"/>
  <c r="BN75" i="4"/>
  <c r="O78" i="4"/>
  <c r="O73" i="4"/>
  <c r="O74" i="4"/>
  <c r="O80" i="4"/>
  <c r="O77" i="4"/>
  <c r="O76" i="4"/>
  <c r="O75" i="4"/>
  <c r="W74" i="4"/>
  <c r="W73" i="4"/>
  <c r="W78" i="4"/>
  <c r="W80" i="4"/>
  <c r="W77" i="4"/>
  <c r="W75" i="4"/>
  <c r="W76" i="4"/>
  <c r="AE74" i="4"/>
  <c r="AE78" i="4"/>
  <c r="AE73" i="4"/>
  <c r="AE77" i="4"/>
  <c r="AE80" i="4"/>
  <c r="AE76" i="4"/>
  <c r="AE75" i="4"/>
  <c r="AM78" i="4"/>
  <c r="AM74" i="4"/>
  <c r="AM73" i="4"/>
  <c r="AM80" i="4"/>
  <c r="AM77" i="4"/>
  <c r="AM75" i="4"/>
  <c r="AM76" i="4"/>
  <c r="AU74" i="4"/>
  <c r="AU78" i="4"/>
  <c r="AU73" i="4"/>
  <c r="AU80" i="4"/>
  <c r="AU77" i="4"/>
  <c r="AU76" i="4"/>
  <c r="AU75" i="4"/>
  <c r="BC73" i="4"/>
  <c r="BC78" i="4"/>
  <c r="BC74" i="4"/>
  <c r="BC77" i="4"/>
  <c r="BC80" i="4"/>
  <c r="BC75" i="4"/>
  <c r="BC76" i="4"/>
  <c r="BK73" i="4"/>
  <c r="BK74" i="4"/>
  <c r="BK78" i="4"/>
  <c r="BK80" i="4"/>
  <c r="BK77" i="4"/>
  <c r="BK76" i="4"/>
  <c r="BK75" i="4"/>
  <c r="N73" i="4"/>
  <c r="N77" i="4"/>
  <c r="N74" i="4"/>
  <c r="N78" i="4"/>
  <c r="N80" i="4"/>
  <c r="N75" i="4"/>
  <c r="N76" i="4"/>
  <c r="V74" i="4"/>
  <c r="V78" i="4"/>
  <c r="V77" i="4"/>
  <c r="V73" i="4"/>
  <c r="V80" i="4"/>
  <c r="V76" i="4"/>
  <c r="V75" i="4"/>
  <c r="L78" i="4"/>
  <c r="L80" i="4"/>
  <c r="L74" i="4"/>
  <c r="L73" i="4"/>
  <c r="L77" i="4"/>
  <c r="L75" i="4"/>
  <c r="L76" i="4"/>
  <c r="AB80" i="4"/>
  <c r="AB73" i="4"/>
  <c r="AB77" i="4"/>
  <c r="AB74" i="4"/>
  <c r="AB78" i="4"/>
  <c r="AB75" i="4"/>
  <c r="AB76" i="4"/>
  <c r="AJ80" i="4"/>
  <c r="AJ73" i="4"/>
  <c r="AJ78" i="4"/>
  <c r="AJ77" i="4"/>
  <c r="AJ74" i="4"/>
  <c r="AJ76" i="4"/>
  <c r="AJ75" i="4"/>
  <c r="AR80" i="4"/>
  <c r="AR73" i="4"/>
  <c r="AR74" i="4"/>
  <c r="AR78" i="4"/>
  <c r="AR77" i="4"/>
  <c r="AR75" i="4"/>
  <c r="AR76" i="4"/>
  <c r="AZ73" i="4"/>
  <c r="AZ80" i="4"/>
  <c r="AZ77" i="4"/>
  <c r="AZ74" i="4"/>
  <c r="AZ78" i="4"/>
  <c r="AZ76" i="4"/>
  <c r="AZ75" i="4"/>
  <c r="BH80" i="4"/>
  <c r="BH73" i="4"/>
  <c r="BH74" i="4"/>
  <c r="BH78" i="4"/>
  <c r="BH77" i="4"/>
  <c r="BH75" i="4"/>
  <c r="BH76" i="4"/>
  <c r="BP73" i="4"/>
  <c r="BP80" i="4"/>
  <c r="BP74" i="4"/>
  <c r="BP78" i="4"/>
  <c r="BP77" i="4"/>
  <c r="BP76" i="4"/>
  <c r="BP75" i="4"/>
  <c r="Q73" i="4"/>
  <c r="Q77" i="4"/>
  <c r="Q80" i="4"/>
  <c r="Q78" i="4"/>
  <c r="Q74" i="4"/>
  <c r="Q76" i="4"/>
  <c r="Q75" i="4"/>
  <c r="Y77" i="4"/>
  <c r="Y80" i="4"/>
  <c r="Y73" i="4"/>
  <c r="Y74" i="4"/>
  <c r="Y78" i="4"/>
  <c r="Y76" i="4"/>
  <c r="Y75" i="4"/>
  <c r="AG80" i="4"/>
  <c r="AG73" i="4"/>
  <c r="AG77" i="4"/>
  <c r="AG78" i="4"/>
  <c r="AG74" i="4"/>
  <c r="AG76" i="4"/>
  <c r="AG75" i="4"/>
  <c r="AO77" i="4"/>
  <c r="AO80" i="4"/>
  <c r="AO73" i="4"/>
  <c r="AO74" i="4"/>
  <c r="AO78" i="4"/>
  <c r="AO76" i="4"/>
  <c r="AO75" i="4"/>
  <c r="AW77" i="4"/>
  <c r="AW80" i="4"/>
  <c r="AW73" i="4"/>
  <c r="AW78" i="4"/>
  <c r="AW74" i="4"/>
  <c r="AW76" i="4"/>
  <c r="AW75" i="4"/>
  <c r="BE73" i="4"/>
  <c r="BE77" i="4"/>
  <c r="BE80" i="4"/>
  <c r="BE78" i="4"/>
  <c r="BE74" i="4"/>
  <c r="BE76" i="4"/>
  <c r="BE75" i="4"/>
  <c r="BM73" i="4"/>
  <c r="BM77" i="4"/>
  <c r="BM80" i="4"/>
  <c r="BM74" i="4"/>
  <c r="BM78" i="4"/>
  <c r="BM76" i="4"/>
  <c r="BM75" i="4"/>
  <c r="P80" i="4"/>
  <c r="P73" i="4"/>
  <c r="P78" i="4"/>
  <c r="P77" i="4"/>
  <c r="P74" i="4"/>
  <c r="P76" i="4"/>
  <c r="P75" i="4"/>
  <c r="X73" i="4"/>
  <c r="X80" i="4"/>
  <c r="X74" i="4"/>
  <c r="X77" i="4"/>
  <c r="X78" i="4"/>
  <c r="X76" i="4"/>
  <c r="X75" i="4"/>
  <c r="BS81" i="4"/>
  <c r="AD78" i="4"/>
  <c r="AD77" i="4"/>
  <c r="AD73" i="4"/>
  <c r="AD74" i="4"/>
  <c r="AD80" i="4"/>
  <c r="AD75" i="4"/>
  <c r="AD76" i="4"/>
  <c r="AL77" i="4"/>
  <c r="AL74" i="4"/>
  <c r="AL73" i="4"/>
  <c r="AL78" i="4"/>
  <c r="AL80" i="4"/>
  <c r="AL76" i="4"/>
  <c r="AL75" i="4"/>
  <c r="AT74" i="4"/>
  <c r="AT73" i="4"/>
  <c r="AT78" i="4"/>
  <c r="AT77" i="4"/>
  <c r="AT80" i="4"/>
  <c r="AT75" i="4"/>
  <c r="AT76" i="4"/>
  <c r="BB78" i="4"/>
  <c r="BB77" i="4"/>
  <c r="BB74" i="4"/>
  <c r="BB73" i="4"/>
  <c r="BB80" i="4"/>
  <c r="BB76" i="4"/>
  <c r="BB75" i="4"/>
  <c r="BJ77" i="4"/>
  <c r="BJ74" i="4"/>
  <c r="BJ78" i="4"/>
  <c r="BJ73" i="4"/>
  <c r="BJ80" i="4"/>
  <c r="BJ75" i="4"/>
  <c r="BJ76" i="4"/>
  <c r="BR78" i="4"/>
  <c r="BR73" i="4"/>
  <c r="BR77" i="4"/>
  <c r="BR74" i="4"/>
  <c r="BR80" i="4"/>
  <c r="BR76" i="4"/>
  <c r="BR75" i="4"/>
  <c r="S78" i="4"/>
  <c r="S73" i="4"/>
  <c r="S74" i="4"/>
  <c r="S80" i="4"/>
  <c r="S77" i="4"/>
  <c r="S76" i="4"/>
  <c r="S75" i="4"/>
  <c r="AA73" i="4"/>
  <c r="AA74" i="4"/>
  <c r="AA78" i="4"/>
  <c r="AA77" i="4"/>
  <c r="AA80" i="4"/>
  <c r="AA76" i="4"/>
  <c r="AA75" i="4"/>
  <c r="AI74" i="4"/>
  <c r="AI78" i="4"/>
  <c r="AI73" i="4"/>
  <c r="AI77" i="4"/>
  <c r="AI80" i="4"/>
  <c r="AI76" i="4"/>
  <c r="AI75" i="4"/>
  <c r="AQ78" i="4"/>
  <c r="AQ73" i="4"/>
  <c r="AQ74" i="4"/>
  <c r="AQ80" i="4"/>
  <c r="AQ77" i="4"/>
  <c r="AQ76" i="4"/>
  <c r="AQ75" i="4"/>
  <c r="AY73" i="4"/>
  <c r="AY74" i="4"/>
  <c r="AY78" i="4"/>
  <c r="AY77" i="4"/>
  <c r="AY80" i="4"/>
  <c r="AY76" i="4"/>
  <c r="AY75" i="4"/>
  <c r="BG74" i="4"/>
  <c r="BG78" i="4"/>
  <c r="BG73" i="4"/>
  <c r="BG77" i="4"/>
  <c r="BG80" i="4"/>
  <c r="BG76" i="4"/>
  <c r="BG75" i="4"/>
  <c r="BO78" i="4"/>
  <c r="BO73" i="4"/>
  <c r="BO74" i="4"/>
  <c r="BO77" i="4"/>
  <c r="BO80" i="4"/>
  <c r="BO76" i="4"/>
  <c r="BO75" i="4"/>
  <c r="R73" i="4"/>
  <c r="R78" i="4"/>
  <c r="R74" i="4"/>
  <c r="R77" i="4"/>
  <c r="R80" i="4"/>
  <c r="R76" i="4"/>
  <c r="R75" i="4"/>
  <c r="H17" i="13"/>
  <c r="G10" i="13"/>
  <c r="H14" i="13"/>
  <c r="H19" i="13"/>
  <c r="H22" i="13"/>
  <c r="H13" i="13"/>
  <c r="H18" i="13"/>
  <c r="H23" i="13"/>
  <c r="Z20" i="11"/>
  <c r="Z15" i="11"/>
  <c r="AD20" i="11"/>
  <c r="AD15" i="11"/>
  <c r="AH20" i="11"/>
  <c r="AH15" i="11"/>
  <c r="AL20" i="11"/>
  <c r="AL15" i="11"/>
  <c r="AP20" i="11"/>
  <c r="AP15" i="11"/>
  <c r="AT20" i="11"/>
  <c r="AT15" i="11"/>
  <c r="AX20" i="11"/>
  <c r="AX15" i="11"/>
  <c r="BB20" i="11"/>
  <c r="BB15" i="11"/>
  <c r="BF20" i="11"/>
  <c r="BF15" i="11"/>
  <c r="BJ20" i="11"/>
  <c r="BJ15" i="11"/>
  <c r="BN20" i="11"/>
  <c r="BN15" i="11"/>
  <c r="BR20" i="11"/>
  <c r="BR15" i="11"/>
  <c r="BV20" i="11"/>
  <c r="BV15" i="11"/>
  <c r="BZ20" i="11"/>
  <c r="BZ15" i="11"/>
  <c r="CD20" i="11"/>
  <c r="CD15" i="11"/>
  <c r="Y20" i="11"/>
  <c r="Y15" i="11"/>
  <c r="AC20" i="11"/>
  <c r="AC15" i="11"/>
  <c r="AG20" i="11"/>
  <c r="AG15" i="11"/>
  <c r="AK20" i="11"/>
  <c r="AK15" i="11"/>
  <c r="AO20" i="11"/>
  <c r="AO15" i="11"/>
  <c r="AS20" i="11"/>
  <c r="AS15" i="11"/>
  <c r="AW20" i="11"/>
  <c r="AW15" i="11"/>
  <c r="BA20" i="11"/>
  <c r="BA15" i="11"/>
  <c r="BE20" i="11"/>
  <c r="BE15" i="11"/>
  <c r="BI20" i="11"/>
  <c r="BI15" i="11"/>
  <c r="BM20" i="11"/>
  <c r="BM15" i="11"/>
  <c r="BQ20" i="11"/>
  <c r="BQ15" i="11"/>
  <c r="BU20" i="11"/>
  <c r="BU15" i="11"/>
  <c r="BY20" i="11"/>
  <c r="BY15" i="11"/>
  <c r="CC20" i="11"/>
  <c r="CC15" i="11"/>
  <c r="AB20" i="11"/>
  <c r="AB15" i="11"/>
  <c r="AF20" i="11"/>
  <c r="AF15" i="11"/>
  <c r="AJ20" i="11"/>
  <c r="AJ15" i="11"/>
  <c r="AN20" i="11"/>
  <c r="AN15" i="11"/>
  <c r="AR20" i="11"/>
  <c r="AR15" i="11"/>
  <c r="AV20" i="11"/>
  <c r="AV15" i="11"/>
  <c r="AZ20" i="11"/>
  <c r="AZ15" i="11"/>
  <c r="BD20" i="11"/>
  <c r="BD15" i="11"/>
  <c r="BH20" i="11"/>
  <c r="BH15" i="11"/>
  <c r="BL20" i="11"/>
  <c r="BL15" i="11"/>
  <c r="BP20" i="11"/>
  <c r="BP15" i="11"/>
  <c r="BT20" i="11"/>
  <c r="BT15" i="11"/>
  <c r="BX20" i="11"/>
  <c r="BX15" i="11"/>
  <c r="CB20" i="11"/>
  <c r="CB15" i="11"/>
  <c r="X20" i="11"/>
  <c r="X15" i="11"/>
  <c r="AA20" i="11"/>
  <c r="AA15" i="11"/>
  <c r="AE20" i="11"/>
  <c r="AE15" i="11"/>
  <c r="AI20" i="11"/>
  <c r="AI15" i="11"/>
  <c r="AM20" i="11"/>
  <c r="AM15" i="11"/>
  <c r="AQ20" i="11"/>
  <c r="AQ15" i="11"/>
  <c r="AU20" i="11"/>
  <c r="AU15" i="11"/>
  <c r="AY20" i="11"/>
  <c r="AY15" i="11"/>
  <c r="BC20" i="11"/>
  <c r="BC15" i="11"/>
  <c r="BG20" i="11"/>
  <c r="BG15" i="11"/>
  <c r="BK20" i="11"/>
  <c r="BK15" i="11"/>
  <c r="BO20" i="11"/>
  <c r="BO15" i="11"/>
  <c r="BS20" i="11"/>
  <c r="BS15" i="11"/>
  <c r="BW20" i="11"/>
  <c r="BW15" i="11"/>
  <c r="CA20" i="11"/>
  <c r="CA15" i="11"/>
  <c r="CE20" i="11"/>
  <c r="CE15" i="11"/>
  <c r="N16" i="8"/>
  <c r="BR35" i="2"/>
  <c r="BP35" i="2"/>
  <c r="BN35" i="2"/>
  <c r="BL35" i="2"/>
  <c r="BJ35" i="2"/>
  <c r="BH35" i="2"/>
  <c r="BF35" i="2"/>
  <c r="AV35" i="2"/>
  <c r="AT35" i="2"/>
  <c r="AN35" i="2"/>
  <c r="AL35" i="2"/>
  <c r="AJ35" i="2"/>
  <c r="AH35" i="2"/>
  <c r="AF35" i="2"/>
  <c r="AB35" i="2"/>
  <c r="Z35" i="2"/>
  <c r="T35" i="2"/>
  <c r="P35" i="2"/>
  <c r="N35" i="2"/>
  <c r="L35" i="2"/>
  <c r="K35" i="2"/>
  <c r="BQ35" i="2"/>
  <c r="BO35" i="2"/>
  <c r="BK35" i="2"/>
  <c r="BE35" i="2"/>
  <c r="BC35" i="2"/>
  <c r="BA35" i="2"/>
  <c r="AU35" i="2"/>
  <c r="AS35" i="2"/>
  <c r="AQ35" i="2"/>
  <c r="AG35" i="2"/>
  <c r="AE35" i="2"/>
  <c r="AA35" i="2"/>
  <c r="Y35" i="2"/>
  <c r="U35" i="2"/>
  <c r="S35" i="2"/>
  <c r="Q35" i="2"/>
  <c r="BS9" i="2" a="1"/>
  <c r="BS9" i="2" s="1"/>
  <c r="BU9" i="2" a="1"/>
  <c r="BU9" i="2" s="1"/>
  <c r="BW9" i="2" a="1"/>
  <c r="BW9" i="2" s="1"/>
  <c r="BY9" i="2" a="1"/>
  <c r="BY9" i="2" s="1"/>
  <c r="CA9" i="2" a="1"/>
  <c r="CA9" i="2" s="1"/>
  <c r="CC9" i="2" a="1"/>
  <c r="CC9" i="2" s="1"/>
  <c r="BT9" i="2" a="1"/>
  <c r="BT9" i="2" s="1"/>
  <c r="BV9" i="2" a="1"/>
  <c r="BV9" i="2" s="1"/>
  <c r="BX9" i="2" a="1"/>
  <c r="BX9" i="2" s="1"/>
  <c r="BZ9" i="2" a="1"/>
  <c r="BZ9" i="2" s="1"/>
  <c r="CB9" i="2" a="1"/>
  <c r="CB9" i="2" s="1"/>
  <c r="CD9" i="2" a="1"/>
  <c r="CD9" i="2" s="1"/>
  <c r="H36" i="2"/>
  <c r="H24" i="15"/>
  <c r="G120" i="7"/>
  <c r="H16" i="15"/>
  <c r="H17" i="15" s="1"/>
  <c r="D19" i="15"/>
  <c r="D20" i="15" s="1"/>
  <c r="F19" i="15"/>
  <c r="F20" i="15" s="1"/>
  <c r="H21" i="15"/>
  <c r="H16" i="13"/>
  <c r="H21" i="13"/>
  <c r="CG5" i="11"/>
  <c r="CF7" i="11"/>
  <c r="I42" i="2"/>
  <c r="Y47" i="2"/>
  <c r="AC47" i="2"/>
  <c r="AG47" i="2"/>
  <c r="AK47" i="2"/>
  <c r="AO47" i="2"/>
  <c r="AS47" i="2"/>
  <c r="AW47" i="2"/>
  <c r="BA47" i="2"/>
  <c r="BE47" i="2"/>
  <c r="BI47" i="2"/>
  <c r="BM47" i="2"/>
  <c r="BQ47" i="2"/>
  <c r="N47" i="2"/>
  <c r="R47" i="2"/>
  <c r="V47" i="2"/>
  <c r="X47" i="2"/>
  <c r="AB47" i="2"/>
  <c r="AF47" i="2"/>
  <c r="AJ47" i="2"/>
  <c r="AN47" i="2"/>
  <c r="AR47" i="2"/>
  <c r="AV47" i="2"/>
  <c r="AZ47" i="2"/>
  <c r="BD47" i="2"/>
  <c r="BH47" i="2"/>
  <c r="BL47" i="2"/>
  <c r="BP47" i="2"/>
  <c r="O47" i="2"/>
  <c r="S47" i="2"/>
  <c r="W47" i="2"/>
  <c r="AA47" i="2"/>
  <c r="AE47" i="2"/>
  <c r="AI47" i="2"/>
  <c r="AM47" i="2"/>
  <c r="AQ47" i="2"/>
  <c r="AU47" i="2"/>
  <c r="AY47" i="2"/>
  <c r="BC47" i="2"/>
  <c r="BG47" i="2"/>
  <c r="BK47" i="2"/>
  <c r="BO47" i="2"/>
  <c r="L47" i="2"/>
  <c r="P47" i="2"/>
  <c r="T47" i="2"/>
  <c r="K47" i="2"/>
  <c r="Z47" i="2"/>
  <c r="AD47" i="2"/>
  <c r="AH47" i="2"/>
  <c r="AL47" i="2"/>
  <c r="AP47" i="2"/>
  <c r="AT47" i="2"/>
  <c r="AX47" i="2"/>
  <c r="BB47" i="2"/>
  <c r="BF47" i="2"/>
  <c r="BJ47" i="2"/>
  <c r="BN47" i="2"/>
  <c r="M47" i="2"/>
  <c r="Q47" i="2"/>
  <c r="U47" i="2"/>
  <c r="K55" i="12"/>
  <c r="K57" i="12"/>
  <c r="K59" i="12"/>
  <c r="K51" i="12"/>
  <c r="K49" i="12"/>
  <c r="K46" i="12"/>
  <c r="K42" i="12"/>
  <c r="K40" i="12"/>
  <c r="K38" i="12"/>
  <c r="K35" i="12"/>
  <c r="K32" i="12"/>
  <c r="K30" i="12"/>
  <c r="K25" i="12"/>
  <c r="K22" i="12"/>
  <c r="K54" i="12"/>
  <c r="K56" i="12"/>
  <c r="K58" i="12"/>
  <c r="K53" i="12"/>
  <c r="K50" i="12"/>
  <c r="K47" i="12"/>
  <c r="K45" i="12"/>
  <c r="K41" i="12"/>
  <c r="K39" i="12"/>
  <c r="K37" i="12"/>
  <c r="K34" i="12"/>
  <c r="K31" i="12"/>
  <c r="K29" i="12"/>
  <c r="K23" i="12"/>
  <c r="K21" i="12"/>
  <c r="N15" i="8"/>
  <c r="H12" i="13"/>
  <c r="H11" i="13"/>
  <c r="BR20" i="12"/>
  <c r="BR44" i="12"/>
  <c r="BR48" i="12"/>
  <c r="Y53" i="12"/>
  <c r="Y55" i="12"/>
  <c r="Y57" i="12"/>
  <c r="Y59" i="12"/>
  <c r="Y49" i="12"/>
  <c r="Y54" i="12"/>
  <c r="Y56" i="12"/>
  <c r="Y58" i="12"/>
  <c r="Y51" i="12"/>
  <c r="Y45" i="12"/>
  <c r="Y47" i="12"/>
  <c r="Y41" i="12"/>
  <c r="Y37" i="12"/>
  <c r="Y39" i="12"/>
  <c r="Y34" i="12"/>
  <c r="Y29" i="12"/>
  <c r="Y31" i="12"/>
  <c r="Y50" i="12"/>
  <c r="Y46" i="12"/>
  <c r="Y42" i="12"/>
  <c r="Y38" i="12"/>
  <c r="Y40" i="12"/>
  <c r="Y35" i="12"/>
  <c r="Y30" i="12"/>
  <c r="Y32" i="12"/>
  <c r="Y25" i="12"/>
  <c r="Y27" i="12"/>
  <c r="Y21" i="12"/>
  <c r="Y23" i="12"/>
  <c r="Y26" i="12"/>
  <c r="Y22" i="12"/>
  <c r="AC53" i="12"/>
  <c r="AC55" i="12"/>
  <c r="AC57" i="12"/>
  <c r="AC59" i="12"/>
  <c r="AC49" i="12"/>
  <c r="AC54" i="12"/>
  <c r="AC56" i="12"/>
  <c r="AC58" i="12"/>
  <c r="AC51" i="12"/>
  <c r="AC45" i="12"/>
  <c r="AC47" i="12"/>
  <c r="AC41" i="12"/>
  <c r="AC37" i="12"/>
  <c r="AC39" i="12"/>
  <c r="AC34" i="12"/>
  <c r="AC29" i="12"/>
  <c r="AC50" i="12"/>
  <c r="AC46" i="12"/>
  <c r="AC42" i="12"/>
  <c r="AC38" i="12"/>
  <c r="AC40" i="12"/>
  <c r="AC35" i="12"/>
  <c r="AC30" i="12"/>
  <c r="AC32" i="12"/>
  <c r="AC31" i="12"/>
  <c r="AC25" i="12"/>
  <c r="AC27" i="12"/>
  <c r="AC21" i="12"/>
  <c r="AC23" i="12"/>
  <c r="AC26" i="12"/>
  <c r="AC22" i="12"/>
  <c r="AG53" i="12"/>
  <c r="AG55" i="12"/>
  <c r="AG57" i="12"/>
  <c r="AG59" i="12"/>
  <c r="AG49" i="12"/>
  <c r="AG54" i="12"/>
  <c r="AG56" i="12"/>
  <c r="AG58" i="12"/>
  <c r="AG51" i="12"/>
  <c r="AG45" i="12"/>
  <c r="AG47" i="12"/>
  <c r="AG41" i="12"/>
  <c r="AG37" i="12"/>
  <c r="AG39" i="12"/>
  <c r="AG34" i="12"/>
  <c r="AG29" i="12"/>
  <c r="AG50" i="12"/>
  <c r="AG46" i="12"/>
  <c r="AG42" i="12"/>
  <c r="AG38" i="12"/>
  <c r="AG40" i="12"/>
  <c r="AG35" i="12"/>
  <c r="AG30" i="12"/>
  <c r="AG32" i="12"/>
  <c r="AG31" i="12"/>
  <c r="AG25" i="12"/>
  <c r="AG27" i="12"/>
  <c r="AG21" i="12"/>
  <c r="AG23" i="12"/>
  <c r="AG26" i="12"/>
  <c r="AG22" i="12"/>
  <c r="AK53" i="12"/>
  <c r="AK55" i="12"/>
  <c r="AK57" i="12"/>
  <c r="AK59" i="12"/>
  <c r="AK49" i="12"/>
  <c r="AK54" i="12"/>
  <c r="AK56" i="12"/>
  <c r="AK58" i="12"/>
  <c r="AK51" i="12"/>
  <c r="AK45" i="12"/>
  <c r="AK47" i="12"/>
  <c r="AK41" i="12"/>
  <c r="AK37" i="12"/>
  <c r="AK39" i="12"/>
  <c r="AK34" i="12"/>
  <c r="AK29" i="12"/>
  <c r="AK50" i="12"/>
  <c r="AK46" i="12"/>
  <c r="AK42" i="12"/>
  <c r="AK38" i="12"/>
  <c r="AK40" i="12"/>
  <c r="AK35" i="12"/>
  <c r="AK30" i="12"/>
  <c r="AK32" i="12"/>
  <c r="AK31" i="12"/>
  <c r="AK25" i="12"/>
  <c r="AK27" i="12"/>
  <c r="AK21" i="12"/>
  <c r="AK23" i="12"/>
  <c r="AK26" i="12"/>
  <c r="AK22" i="12"/>
  <c r="AO53" i="12"/>
  <c r="AO55" i="12"/>
  <c r="AO57" i="12"/>
  <c r="AO59" i="12"/>
  <c r="AO49" i="12"/>
  <c r="AO54" i="12"/>
  <c r="AO56" i="12"/>
  <c r="AO58" i="12"/>
  <c r="AO51" i="12"/>
  <c r="AO45" i="12"/>
  <c r="AO47" i="12"/>
  <c r="AO41" i="12"/>
  <c r="AO37" i="12"/>
  <c r="AO39" i="12"/>
  <c r="AO34" i="12"/>
  <c r="AO29" i="12"/>
  <c r="AO50" i="12"/>
  <c r="AO46" i="12"/>
  <c r="AO42" i="12"/>
  <c r="AO38" i="12"/>
  <c r="AO40" i="12"/>
  <c r="AO35" i="12"/>
  <c r="AO30" i="12"/>
  <c r="AO32" i="12"/>
  <c r="AO31" i="12"/>
  <c r="AO25" i="12"/>
  <c r="AO27" i="12"/>
  <c r="AO21" i="12"/>
  <c r="AO23" i="12"/>
  <c r="AO26" i="12"/>
  <c r="AO22" i="12"/>
  <c r="AS53" i="12"/>
  <c r="AS55" i="12"/>
  <c r="AS57" i="12"/>
  <c r="AS59" i="12"/>
  <c r="AS49" i="12"/>
  <c r="AS54" i="12"/>
  <c r="AS56" i="12"/>
  <c r="AS58" i="12"/>
  <c r="AS51" i="12"/>
  <c r="AS45" i="12"/>
  <c r="AS47" i="12"/>
  <c r="AS41" i="12"/>
  <c r="AS37" i="12"/>
  <c r="AS39" i="12"/>
  <c r="AS34" i="12"/>
  <c r="AS29" i="12"/>
  <c r="AS50" i="12"/>
  <c r="AS46" i="12"/>
  <c r="AS42" i="12"/>
  <c r="AS38" i="12"/>
  <c r="AS40" i="12"/>
  <c r="AS35" i="12"/>
  <c r="AS30" i="12"/>
  <c r="AS32" i="12"/>
  <c r="AS31" i="12"/>
  <c r="AS25" i="12"/>
  <c r="AS27" i="12"/>
  <c r="AS21" i="12"/>
  <c r="AS23" i="12"/>
  <c r="AS26" i="12"/>
  <c r="AS22" i="12"/>
  <c r="AW53" i="12"/>
  <c r="AW55" i="12"/>
  <c r="AW57" i="12"/>
  <c r="AW59" i="12"/>
  <c r="AW49" i="12"/>
  <c r="AW54" i="12"/>
  <c r="AW56" i="12"/>
  <c r="AW58" i="12"/>
  <c r="AW51" i="12"/>
  <c r="AW45" i="12"/>
  <c r="AW47" i="12"/>
  <c r="AW41" i="12"/>
  <c r="AW37" i="12"/>
  <c r="AW39" i="12"/>
  <c r="AW34" i="12"/>
  <c r="AW29" i="12"/>
  <c r="AW50" i="12"/>
  <c r="AW46" i="12"/>
  <c r="AW42" i="12"/>
  <c r="AW38" i="12"/>
  <c r="AW40" i="12"/>
  <c r="AW35" i="12"/>
  <c r="AW30" i="12"/>
  <c r="AW32" i="12"/>
  <c r="AW31" i="12"/>
  <c r="AW25" i="12"/>
  <c r="AW27" i="12"/>
  <c r="AW21" i="12"/>
  <c r="AW23" i="12"/>
  <c r="AW26" i="12"/>
  <c r="AW22" i="12"/>
  <c r="BA53" i="12"/>
  <c r="BA55" i="12"/>
  <c r="BA57" i="12"/>
  <c r="BA59" i="12"/>
  <c r="BA54" i="12"/>
  <c r="BA56" i="12"/>
  <c r="BA58" i="12"/>
  <c r="BA51" i="12"/>
  <c r="BA49" i="12"/>
  <c r="BA45" i="12"/>
  <c r="BA47" i="12"/>
  <c r="BA41" i="12"/>
  <c r="BA37" i="12"/>
  <c r="BA39" i="12"/>
  <c r="BA34" i="12"/>
  <c r="BA29" i="12"/>
  <c r="BA50" i="12"/>
  <c r="BA46" i="12"/>
  <c r="BA42" i="12"/>
  <c r="BA38" i="12"/>
  <c r="BA40" i="12"/>
  <c r="BA35" i="12"/>
  <c r="BA30" i="12"/>
  <c r="BA31" i="12"/>
  <c r="BA25" i="12"/>
  <c r="BA27" i="12"/>
  <c r="BA21" i="12"/>
  <c r="BA23" i="12"/>
  <c r="BA32" i="12"/>
  <c r="BA26" i="12"/>
  <c r="BA22" i="12"/>
  <c r="BE53" i="12"/>
  <c r="BE55" i="12"/>
  <c r="BE57" i="12"/>
  <c r="BE59" i="12"/>
  <c r="BE54" i="12"/>
  <c r="BE56" i="12"/>
  <c r="BE58" i="12"/>
  <c r="BE51" i="12"/>
  <c r="BE49" i="12"/>
  <c r="BE45" i="12"/>
  <c r="BE47" i="12"/>
  <c r="BE41" i="12"/>
  <c r="BE37" i="12"/>
  <c r="BE39" i="12"/>
  <c r="BE34" i="12"/>
  <c r="BE29" i="12"/>
  <c r="BE50" i="12"/>
  <c r="BE46" i="12"/>
  <c r="BE42" i="12"/>
  <c r="BE38" i="12"/>
  <c r="BE40" i="12"/>
  <c r="BE35" i="12"/>
  <c r="BE30" i="12"/>
  <c r="BE31" i="12"/>
  <c r="BE25" i="12"/>
  <c r="BE27" i="12"/>
  <c r="BE21" i="12"/>
  <c r="BE23" i="12"/>
  <c r="BE32" i="12"/>
  <c r="BE26" i="12"/>
  <c r="BE22" i="12"/>
  <c r="BI53" i="12"/>
  <c r="BI55" i="12"/>
  <c r="BI57" i="12"/>
  <c r="BI59" i="12"/>
  <c r="BI54" i="12"/>
  <c r="BI56" i="12"/>
  <c r="BI58" i="12"/>
  <c r="BI51" i="12"/>
  <c r="BI49" i="12"/>
  <c r="BI45" i="12"/>
  <c r="BI47" i="12"/>
  <c r="BI41" i="12"/>
  <c r="BI37" i="12"/>
  <c r="BI39" i="12"/>
  <c r="BI34" i="12"/>
  <c r="BI29" i="12"/>
  <c r="BI50" i="12"/>
  <c r="BI46" i="12"/>
  <c r="BI42" i="12"/>
  <c r="BI38" i="12"/>
  <c r="BI40" i="12"/>
  <c r="BI35" i="12"/>
  <c r="BI30" i="12"/>
  <c r="BI31" i="12"/>
  <c r="BI25" i="12"/>
  <c r="BI27" i="12"/>
  <c r="BI21" i="12"/>
  <c r="BI23" i="12"/>
  <c r="BI32" i="12"/>
  <c r="BI26" i="12"/>
  <c r="BI22" i="12"/>
  <c r="BM53" i="12"/>
  <c r="BM55" i="12"/>
  <c r="BM57" i="12"/>
  <c r="BM59" i="12"/>
  <c r="BM54" i="12"/>
  <c r="BM56" i="12"/>
  <c r="BM58" i="12"/>
  <c r="BM51" i="12"/>
  <c r="BM49" i="12"/>
  <c r="BM45" i="12"/>
  <c r="BM47" i="12"/>
  <c r="BM41" i="12"/>
  <c r="BM37" i="12"/>
  <c r="BM39" i="12"/>
  <c r="BM34" i="12"/>
  <c r="BM29" i="12"/>
  <c r="BM50" i="12"/>
  <c r="BM46" i="12"/>
  <c r="BM42" i="12"/>
  <c r="BM38" i="12"/>
  <c r="BM40" i="12"/>
  <c r="BM35" i="12"/>
  <c r="BM30" i="12"/>
  <c r="BM31" i="12"/>
  <c r="BM25" i="12"/>
  <c r="BM27" i="12"/>
  <c r="BM21" i="12"/>
  <c r="BM23" i="12"/>
  <c r="BM32" i="12"/>
  <c r="BM26" i="12"/>
  <c r="BM22" i="12"/>
  <c r="BQ53" i="12"/>
  <c r="BQ55" i="12"/>
  <c r="BQ57" i="12"/>
  <c r="BQ59" i="12"/>
  <c r="BQ54" i="12"/>
  <c r="BQ56" i="12"/>
  <c r="BQ58" i="12"/>
  <c r="BQ51" i="12"/>
  <c r="BQ49" i="12"/>
  <c r="BQ45" i="12"/>
  <c r="BQ47" i="12"/>
  <c r="BQ41" i="12"/>
  <c r="BQ37" i="12"/>
  <c r="BQ39" i="12"/>
  <c r="BQ34" i="12"/>
  <c r="BQ29" i="12"/>
  <c r="BQ50" i="12"/>
  <c r="BQ46" i="12"/>
  <c r="BQ42" i="12"/>
  <c r="BQ38" i="12"/>
  <c r="BQ40" i="12"/>
  <c r="BQ35" i="12"/>
  <c r="BQ30" i="12"/>
  <c r="BQ31" i="12"/>
  <c r="BQ25" i="12"/>
  <c r="BQ27" i="12"/>
  <c r="BQ21" i="12"/>
  <c r="BQ23" i="12"/>
  <c r="BQ32" i="12"/>
  <c r="BQ26" i="12"/>
  <c r="BQ22" i="12"/>
  <c r="N54" i="12"/>
  <c r="N56" i="12"/>
  <c r="N58" i="12"/>
  <c r="N51" i="12"/>
  <c r="N53" i="12"/>
  <c r="N55" i="12"/>
  <c r="N57" i="12"/>
  <c r="N59" i="12"/>
  <c r="N49" i="12"/>
  <c r="N50" i="12"/>
  <c r="N46" i="12"/>
  <c r="N42" i="12"/>
  <c r="N38" i="12"/>
  <c r="N40" i="12"/>
  <c r="N35" i="12"/>
  <c r="N30" i="12"/>
  <c r="N45" i="12"/>
  <c r="N47" i="12"/>
  <c r="N41" i="12"/>
  <c r="N37" i="12"/>
  <c r="N39" i="12"/>
  <c r="N34" i="12"/>
  <c r="N29" i="12"/>
  <c r="N31" i="12"/>
  <c r="N32" i="12"/>
  <c r="N26" i="12"/>
  <c r="N22" i="12"/>
  <c r="N25" i="12"/>
  <c r="N27" i="12"/>
  <c r="N21" i="12"/>
  <c r="N23" i="12"/>
  <c r="R54" i="12"/>
  <c r="R56" i="12"/>
  <c r="R58" i="12"/>
  <c r="R51" i="12"/>
  <c r="R53" i="12"/>
  <c r="R55" i="12"/>
  <c r="R57" i="12"/>
  <c r="R59" i="12"/>
  <c r="R49" i="12"/>
  <c r="R50" i="12"/>
  <c r="R46" i="12"/>
  <c r="R42" i="12"/>
  <c r="R38" i="12"/>
  <c r="R40" i="12"/>
  <c r="R35" i="12"/>
  <c r="R30" i="12"/>
  <c r="R45" i="12"/>
  <c r="R47" i="12"/>
  <c r="R41" i="12"/>
  <c r="R37" i="12"/>
  <c r="R39" i="12"/>
  <c r="R34" i="12"/>
  <c r="R29" i="12"/>
  <c r="R31" i="12"/>
  <c r="R32" i="12"/>
  <c r="R26" i="12"/>
  <c r="R22" i="12"/>
  <c r="R25" i="12"/>
  <c r="R27" i="12"/>
  <c r="R21" i="12"/>
  <c r="R23" i="12"/>
  <c r="V54" i="12"/>
  <c r="V56" i="12"/>
  <c r="V58" i="12"/>
  <c r="V51" i="12"/>
  <c r="V53" i="12"/>
  <c r="V55" i="12"/>
  <c r="V57" i="12"/>
  <c r="V59" i="12"/>
  <c r="V49" i="12"/>
  <c r="V50" i="12"/>
  <c r="V46" i="12"/>
  <c r="V42" i="12"/>
  <c r="V38" i="12"/>
  <c r="V40" i="12"/>
  <c r="V35" i="12"/>
  <c r="V30" i="12"/>
  <c r="V45" i="12"/>
  <c r="V47" i="12"/>
  <c r="V41" i="12"/>
  <c r="V37" i="12"/>
  <c r="V39" i="12"/>
  <c r="V34" i="12"/>
  <c r="V29" i="12"/>
  <c r="V31" i="12"/>
  <c r="V32" i="12"/>
  <c r="V26" i="12"/>
  <c r="V22" i="12"/>
  <c r="V25" i="12"/>
  <c r="V27" i="12"/>
  <c r="V21" i="12"/>
  <c r="V23" i="12"/>
  <c r="X54" i="12"/>
  <c r="X56" i="12"/>
  <c r="X58" i="12"/>
  <c r="X51" i="12"/>
  <c r="X53" i="12"/>
  <c r="X55" i="12"/>
  <c r="X57" i="12"/>
  <c r="X59" i="12"/>
  <c r="X49" i="12"/>
  <c r="X50" i="12"/>
  <c r="X46" i="12"/>
  <c r="X42" i="12"/>
  <c r="X38" i="12"/>
  <c r="X40" i="12"/>
  <c r="X35" i="12"/>
  <c r="X30" i="12"/>
  <c r="X45" i="12"/>
  <c r="X47" i="12"/>
  <c r="X41" i="12"/>
  <c r="X37" i="12"/>
  <c r="X39" i="12"/>
  <c r="X34" i="12"/>
  <c r="X29" i="12"/>
  <c r="X31" i="12"/>
  <c r="X26" i="12"/>
  <c r="X22" i="12"/>
  <c r="X32" i="12"/>
  <c r="X25" i="12"/>
  <c r="X27" i="12"/>
  <c r="X21" i="12"/>
  <c r="X23" i="12"/>
  <c r="AB54" i="12"/>
  <c r="AB56" i="12"/>
  <c r="AB58" i="12"/>
  <c r="AB51" i="12"/>
  <c r="AB53" i="12"/>
  <c r="AB55" i="12"/>
  <c r="AB57" i="12"/>
  <c r="AB59" i="12"/>
  <c r="AB49" i="12"/>
  <c r="AB50" i="12"/>
  <c r="AB46" i="12"/>
  <c r="AB42" i="12"/>
  <c r="AB38" i="12"/>
  <c r="AB40" i="12"/>
  <c r="AB35" i="12"/>
  <c r="AB30" i="12"/>
  <c r="AB45" i="12"/>
  <c r="AB47" i="12"/>
  <c r="AB41" i="12"/>
  <c r="AB37" i="12"/>
  <c r="AB39" i="12"/>
  <c r="AB34" i="12"/>
  <c r="AB29" i="12"/>
  <c r="AB31" i="12"/>
  <c r="AB26" i="12"/>
  <c r="AB22" i="12"/>
  <c r="AB32" i="12"/>
  <c r="AB25" i="12"/>
  <c r="AB27" i="12"/>
  <c r="AB21" i="12"/>
  <c r="AB23" i="12"/>
  <c r="AF54" i="12"/>
  <c r="AF56" i="12"/>
  <c r="AF58" i="12"/>
  <c r="AF51" i="12"/>
  <c r="AF53" i="12"/>
  <c r="AF55" i="12"/>
  <c r="AF57" i="12"/>
  <c r="AF59" i="12"/>
  <c r="AF49" i="12"/>
  <c r="AF50" i="12"/>
  <c r="AF46" i="12"/>
  <c r="AF42" i="12"/>
  <c r="AF38" i="12"/>
  <c r="AF40" i="12"/>
  <c r="AF35" i="12"/>
  <c r="AF30" i="12"/>
  <c r="AF45" i="12"/>
  <c r="AF47" i="12"/>
  <c r="AF41" i="12"/>
  <c r="AF37" i="12"/>
  <c r="AF39" i="12"/>
  <c r="AF34" i="12"/>
  <c r="AF29" i="12"/>
  <c r="AF31" i="12"/>
  <c r="AF26" i="12"/>
  <c r="AF22" i="12"/>
  <c r="AF32" i="12"/>
  <c r="AF25" i="12"/>
  <c r="AF27" i="12"/>
  <c r="AF21" i="12"/>
  <c r="AF23" i="12"/>
  <c r="AJ54" i="12"/>
  <c r="AJ56" i="12"/>
  <c r="AJ58" i="12"/>
  <c r="AJ51" i="12"/>
  <c r="AJ53" i="12"/>
  <c r="AJ55" i="12"/>
  <c r="AJ57" i="12"/>
  <c r="AJ59" i="12"/>
  <c r="AJ49" i="12"/>
  <c r="AJ50" i="12"/>
  <c r="AJ46" i="12"/>
  <c r="AJ42" i="12"/>
  <c r="AJ38" i="12"/>
  <c r="AJ40" i="12"/>
  <c r="AJ35" i="12"/>
  <c r="AJ30" i="12"/>
  <c r="AJ45" i="12"/>
  <c r="AJ47" i="12"/>
  <c r="AJ41" i="12"/>
  <c r="AJ37" i="12"/>
  <c r="AJ39" i="12"/>
  <c r="AJ34" i="12"/>
  <c r="AJ29" i="12"/>
  <c r="AJ31" i="12"/>
  <c r="AJ26" i="12"/>
  <c r="AJ22" i="12"/>
  <c r="AJ32" i="12"/>
  <c r="AJ25" i="12"/>
  <c r="AJ27" i="12"/>
  <c r="AJ21" i="12"/>
  <c r="AJ23" i="12"/>
  <c r="AN54" i="12"/>
  <c r="AN56" i="12"/>
  <c r="AN58" i="12"/>
  <c r="AN51" i="12"/>
  <c r="AN53" i="12"/>
  <c r="AN55" i="12"/>
  <c r="AN57" i="12"/>
  <c r="AN59" i="12"/>
  <c r="AN49" i="12"/>
  <c r="AN50" i="12"/>
  <c r="AN46" i="12"/>
  <c r="AN42" i="12"/>
  <c r="AN38" i="12"/>
  <c r="AN40" i="12"/>
  <c r="AN35" i="12"/>
  <c r="AN30" i="12"/>
  <c r="AN45" i="12"/>
  <c r="AN47" i="12"/>
  <c r="AN41" i="12"/>
  <c r="AN37" i="12"/>
  <c r="AN39" i="12"/>
  <c r="AN34" i="12"/>
  <c r="AN29" i="12"/>
  <c r="AN31" i="12"/>
  <c r="AN26" i="12"/>
  <c r="AN22" i="12"/>
  <c r="AN32" i="12"/>
  <c r="AN25" i="12"/>
  <c r="AN27" i="12"/>
  <c r="AN21" i="12"/>
  <c r="AN23" i="12"/>
  <c r="AR54" i="12"/>
  <c r="AR56" i="12"/>
  <c r="AR58" i="12"/>
  <c r="AR51" i="12"/>
  <c r="AR53" i="12"/>
  <c r="AR55" i="12"/>
  <c r="AR57" i="12"/>
  <c r="AR59" i="12"/>
  <c r="AR49" i="12"/>
  <c r="AR50" i="12"/>
  <c r="AR46" i="12"/>
  <c r="AR42" i="12"/>
  <c r="AR38" i="12"/>
  <c r="AR40" i="12"/>
  <c r="AR35" i="12"/>
  <c r="AR30" i="12"/>
  <c r="AR45" i="12"/>
  <c r="AR47" i="12"/>
  <c r="AR41" i="12"/>
  <c r="AR37" i="12"/>
  <c r="AR39" i="12"/>
  <c r="AR34" i="12"/>
  <c r="AR29" i="12"/>
  <c r="AR31" i="12"/>
  <c r="AR26" i="12"/>
  <c r="AR22" i="12"/>
  <c r="AR32" i="12"/>
  <c r="AR25" i="12"/>
  <c r="AR27" i="12"/>
  <c r="AR21" i="12"/>
  <c r="AR23" i="12"/>
  <c r="AV54" i="12"/>
  <c r="AV56" i="12"/>
  <c r="AV58" i="12"/>
  <c r="AV51" i="12"/>
  <c r="AV53" i="12"/>
  <c r="AV55" i="12"/>
  <c r="AV57" i="12"/>
  <c r="AV59" i="12"/>
  <c r="AV49" i="12"/>
  <c r="AV50" i="12"/>
  <c r="AV46" i="12"/>
  <c r="AV42" i="12"/>
  <c r="AV38" i="12"/>
  <c r="AV40" i="12"/>
  <c r="AV35" i="12"/>
  <c r="AV30" i="12"/>
  <c r="AV45" i="12"/>
  <c r="AV47" i="12"/>
  <c r="AV41" i="12"/>
  <c r="AV37" i="12"/>
  <c r="AV39" i="12"/>
  <c r="AV34" i="12"/>
  <c r="AV29" i="12"/>
  <c r="AV31" i="12"/>
  <c r="AV26" i="12"/>
  <c r="AV22" i="12"/>
  <c r="AV32" i="12"/>
  <c r="AV25" i="12"/>
  <c r="AV27" i="12"/>
  <c r="AV21" i="12"/>
  <c r="AV23" i="12"/>
  <c r="AZ54" i="12"/>
  <c r="AZ56" i="12"/>
  <c r="AZ58" i="12"/>
  <c r="AZ51" i="12"/>
  <c r="AZ53" i="12"/>
  <c r="AZ55" i="12"/>
  <c r="AZ57" i="12"/>
  <c r="AZ59" i="12"/>
  <c r="AZ50" i="12"/>
  <c r="AZ46" i="12"/>
  <c r="AZ42" i="12"/>
  <c r="AZ38" i="12"/>
  <c r="AZ40" i="12"/>
  <c r="AZ35" i="12"/>
  <c r="AZ30" i="12"/>
  <c r="AZ49" i="12"/>
  <c r="AZ45" i="12"/>
  <c r="AZ47" i="12"/>
  <c r="AZ41" i="12"/>
  <c r="AZ37" i="12"/>
  <c r="AZ39" i="12"/>
  <c r="AZ34" i="12"/>
  <c r="AZ29" i="12"/>
  <c r="AZ31" i="12"/>
  <c r="AZ32" i="12"/>
  <c r="AZ26" i="12"/>
  <c r="AZ22" i="12"/>
  <c r="AZ25" i="12"/>
  <c r="AZ27" i="12"/>
  <c r="AZ21" i="12"/>
  <c r="AZ23" i="12"/>
  <c r="BD54" i="12"/>
  <c r="BD56" i="12"/>
  <c r="BD58" i="12"/>
  <c r="BD51" i="12"/>
  <c r="BD53" i="12"/>
  <c r="BD55" i="12"/>
  <c r="BD57" i="12"/>
  <c r="BD59" i="12"/>
  <c r="BD50" i="12"/>
  <c r="BD46" i="12"/>
  <c r="BD42" i="12"/>
  <c r="BD38" i="12"/>
  <c r="BD40" i="12"/>
  <c r="BD35" i="12"/>
  <c r="BD30" i="12"/>
  <c r="BD49" i="12"/>
  <c r="BD45" i="12"/>
  <c r="BD47" i="12"/>
  <c r="BD41" i="12"/>
  <c r="BD37" i="12"/>
  <c r="BD39" i="12"/>
  <c r="BD34" i="12"/>
  <c r="BD29" i="12"/>
  <c r="BD31" i="12"/>
  <c r="BD32" i="12"/>
  <c r="BD26" i="12"/>
  <c r="BD22" i="12"/>
  <c r="BD25" i="12"/>
  <c r="BD27" i="12"/>
  <c r="BD21" i="12"/>
  <c r="BD23" i="12"/>
  <c r="BH54" i="12"/>
  <c r="BH56" i="12"/>
  <c r="BH58" i="12"/>
  <c r="BH51" i="12"/>
  <c r="BH53" i="12"/>
  <c r="BH55" i="12"/>
  <c r="BH57" i="12"/>
  <c r="BH59" i="12"/>
  <c r="BH50" i="12"/>
  <c r="BH46" i="12"/>
  <c r="BH42" i="12"/>
  <c r="BH38" i="12"/>
  <c r="BH40" i="12"/>
  <c r="BH35" i="12"/>
  <c r="BH30" i="12"/>
  <c r="BH49" i="12"/>
  <c r="BH45" i="12"/>
  <c r="BH47" i="12"/>
  <c r="BH41" i="12"/>
  <c r="BH37" i="12"/>
  <c r="BH39" i="12"/>
  <c r="BH34" i="12"/>
  <c r="BH29" i="12"/>
  <c r="BH31" i="12"/>
  <c r="BH32" i="12"/>
  <c r="BH26" i="12"/>
  <c r="BH22" i="12"/>
  <c r="BH25" i="12"/>
  <c r="BH27" i="12"/>
  <c r="BH21" i="12"/>
  <c r="BH23" i="12"/>
  <c r="BL54" i="12"/>
  <c r="BL56" i="12"/>
  <c r="BL58" i="12"/>
  <c r="BL51" i="12"/>
  <c r="BL53" i="12"/>
  <c r="BL55" i="12"/>
  <c r="BL57" i="12"/>
  <c r="BL59" i="12"/>
  <c r="BL50" i="12"/>
  <c r="BL46" i="12"/>
  <c r="BL42" i="12"/>
  <c r="BL38" i="12"/>
  <c r="BL40" i="12"/>
  <c r="BL35" i="12"/>
  <c r="BL30" i="12"/>
  <c r="BL49" i="12"/>
  <c r="BL45" i="12"/>
  <c r="BL47" i="12"/>
  <c r="BL41" i="12"/>
  <c r="BL37" i="12"/>
  <c r="BL39" i="12"/>
  <c r="BL34" i="12"/>
  <c r="BL29" i="12"/>
  <c r="BL31" i="12"/>
  <c r="BL32" i="12"/>
  <c r="BL26" i="12"/>
  <c r="BL22" i="12"/>
  <c r="BL25" i="12"/>
  <c r="BL27" i="12"/>
  <c r="BL21" i="12"/>
  <c r="BL23" i="12"/>
  <c r="BP54" i="12"/>
  <c r="BP56" i="12"/>
  <c r="BP58" i="12"/>
  <c r="BP51" i="12"/>
  <c r="BP53" i="12"/>
  <c r="BP55" i="12"/>
  <c r="BP57" i="12"/>
  <c r="BP59" i="12"/>
  <c r="BP50" i="12"/>
  <c r="BP46" i="12"/>
  <c r="BP42" i="12"/>
  <c r="BP38" i="12"/>
  <c r="BP40" i="12"/>
  <c r="BP35" i="12"/>
  <c r="BP30" i="12"/>
  <c r="BP49" i="12"/>
  <c r="BP45" i="12"/>
  <c r="BP47" i="12"/>
  <c r="BP41" i="12"/>
  <c r="BP37" i="12"/>
  <c r="BP39" i="12"/>
  <c r="BP34" i="12"/>
  <c r="BP29" i="12"/>
  <c r="BP31" i="12"/>
  <c r="BP32" i="12"/>
  <c r="BP26" i="12"/>
  <c r="BP22" i="12"/>
  <c r="BP25" i="12"/>
  <c r="BP27" i="12"/>
  <c r="BP21" i="12"/>
  <c r="BP23" i="12"/>
  <c r="O53" i="12"/>
  <c r="O55" i="12"/>
  <c r="O57" i="12"/>
  <c r="O59" i="12"/>
  <c r="O49" i="12"/>
  <c r="O54" i="12"/>
  <c r="O56" i="12"/>
  <c r="O58" i="12"/>
  <c r="O51" i="12"/>
  <c r="O45" i="12"/>
  <c r="O47" i="12"/>
  <c r="O41" i="12"/>
  <c r="O37" i="12"/>
  <c r="O39" i="12"/>
  <c r="O34" i="12"/>
  <c r="O29" i="12"/>
  <c r="O31" i="12"/>
  <c r="O50" i="12"/>
  <c r="O46" i="12"/>
  <c r="O42" i="12"/>
  <c r="O38" i="12"/>
  <c r="O40" i="12"/>
  <c r="O35" i="12"/>
  <c r="O30" i="12"/>
  <c r="O32" i="12"/>
  <c r="O25" i="12"/>
  <c r="O27" i="12"/>
  <c r="O21" i="12"/>
  <c r="O23" i="12"/>
  <c r="O26" i="12"/>
  <c r="O22" i="12"/>
  <c r="S53" i="12"/>
  <c r="S55" i="12"/>
  <c r="S57" i="12"/>
  <c r="S59" i="12"/>
  <c r="S49" i="12"/>
  <c r="S54" i="12"/>
  <c r="S56" i="12"/>
  <c r="S58" i="12"/>
  <c r="S51" i="12"/>
  <c r="S45" i="12"/>
  <c r="S47" i="12"/>
  <c r="S41" i="12"/>
  <c r="S37" i="12"/>
  <c r="S39" i="12"/>
  <c r="S34" i="12"/>
  <c r="S29" i="12"/>
  <c r="S31" i="12"/>
  <c r="S50" i="12"/>
  <c r="S46" i="12"/>
  <c r="S42" i="12"/>
  <c r="S38" i="12"/>
  <c r="S40" i="12"/>
  <c r="S35" i="12"/>
  <c r="S30" i="12"/>
  <c r="S32" i="12"/>
  <c r="S25" i="12"/>
  <c r="S27" i="12"/>
  <c r="S21" i="12"/>
  <c r="S23" i="12"/>
  <c r="S26" i="12"/>
  <c r="S22" i="12"/>
  <c r="W53" i="12"/>
  <c r="W55" i="12"/>
  <c r="W57" i="12"/>
  <c r="W59" i="12"/>
  <c r="W49" i="12"/>
  <c r="W54" i="12"/>
  <c r="W56" i="12"/>
  <c r="W58" i="12"/>
  <c r="W51" i="12"/>
  <c r="W45" i="12"/>
  <c r="W47" i="12"/>
  <c r="W41" i="12"/>
  <c r="W37" i="12"/>
  <c r="W39" i="12"/>
  <c r="W34" i="12"/>
  <c r="W29" i="12"/>
  <c r="W31" i="12"/>
  <c r="W50" i="12"/>
  <c r="W46" i="12"/>
  <c r="W42" i="12"/>
  <c r="W38" i="12"/>
  <c r="W40" i="12"/>
  <c r="W35" i="12"/>
  <c r="W30" i="12"/>
  <c r="W32" i="12"/>
  <c r="W25" i="12"/>
  <c r="W27" i="12"/>
  <c r="W21" i="12"/>
  <c r="W23" i="12"/>
  <c r="W26" i="12"/>
  <c r="W22" i="12"/>
  <c r="AA53" i="12"/>
  <c r="AA55" i="12"/>
  <c r="AA57" i="12"/>
  <c r="AA59" i="12"/>
  <c r="AA49" i="12"/>
  <c r="AA54" i="12"/>
  <c r="AA56" i="12"/>
  <c r="AA58" i="12"/>
  <c r="AA51" i="12"/>
  <c r="AA45" i="12"/>
  <c r="AA47" i="12"/>
  <c r="AA41" i="12"/>
  <c r="AA37" i="12"/>
  <c r="AA39" i="12"/>
  <c r="AA34" i="12"/>
  <c r="AA29" i="12"/>
  <c r="AA31" i="12"/>
  <c r="AA50" i="12"/>
  <c r="AA46" i="12"/>
  <c r="AA42" i="12"/>
  <c r="AA38" i="12"/>
  <c r="AA40" i="12"/>
  <c r="AA35" i="12"/>
  <c r="AA30" i="12"/>
  <c r="AA32" i="12"/>
  <c r="AA25" i="12"/>
  <c r="AA27" i="12"/>
  <c r="AA21" i="12"/>
  <c r="AA23" i="12"/>
  <c r="AA26" i="12"/>
  <c r="AA22" i="12"/>
  <c r="AE53" i="12"/>
  <c r="AE55" i="12"/>
  <c r="AE57" i="12"/>
  <c r="AE59" i="12"/>
  <c r="AE49" i="12"/>
  <c r="AE54" i="12"/>
  <c r="AE56" i="12"/>
  <c r="AE58" i="12"/>
  <c r="AE51" i="12"/>
  <c r="AE45" i="12"/>
  <c r="AE47" i="12"/>
  <c r="AE41" i="12"/>
  <c r="AE37" i="12"/>
  <c r="AE39" i="12"/>
  <c r="AE34" i="12"/>
  <c r="AE29" i="12"/>
  <c r="AE50" i="12"/>
  <c r="AE46" i="12"/>
  <c r="AE42" i="12"/>
  <c r="AE38" i="12"/>
  <c r="AE40" i="12"/>
  <c r="AE35" i="12"/>
  <c r="AE30" i="12"/>
  <c r="AE32" i="12"/>
  <c r="AE25" i="12"/>
  <c r="AE27" i="12"/>
  <c r="AE21" i="12"/>
  <c r="AE23" i="12"/>
  <c r="AE31" i="12"/>
  <c r="AE26" i="12"/>
  <c r="AE22" i="12"/>
  <c r="AI53" i="12"/>
  <c r="AI55" i="12"/>
  <c r="AI57" i="12"/>
  <c r="AI59" i="12"/>
  <c r="AI49" i="12"/>
  <c r="AI54" i="12"/>
  <c r="AI56" i="12"/>
  <c r="AI58" i="12"/>
  <c r="AI51" i="12"/>
  <c r="AI45" i="12"/>
  <c r="AI47" i="12"/>
  <c r="AI41" i="12"/>
  <c r="AI37" i="12"/>
  <c r="AI39" i="12"/>
  <c r="AI34" i="12"/>
  <c r="AI29" i="12"/>
  <c r="AI50" i="12"/>
  <c r="AI46" i="12"/>
  <c r="AI42" i="12"/>
  <c r="AI38" i="12"/>
  <c r="AI40" i="12"/>
  <c r="AI35" i="12"/>
  <c r="AI30" i="12"/>
  <c r="AI32" i="12"/>
  <c r="AI25" i="12"/>
  <c r="AI27" i="12"/>
  <c r="AI21" i="12"/>
  <c r="AI23" i="12"/>
  <c r="AI31" i="12"/>
  <c r="AI26" i="12"/>
  <c r="AI22" i="12"/>
  <c r="AM53" i="12"/>
  <c r="AM55" i="12"/>
  <c r="AM57" i="12"/>
  <c r="AM59" i="12"/>
  <c r="AM49" i="12"/>
  <c r="AM54" i="12"/>
  <c r="AM56" i="12"/>
  <c r="AM58" i="12"/>
  <c r="AM51" i="12"/>
  <c r="AM45" i="12"/>
  <c r="AM47" i="12"/>
  <c r="AM41" i="12"/>
  <c r="AM37" i="12"/>
  <c r="AM39" i="12"/>
  <c r="AM34" i="12"/>
  <c r="AM29" i="12"/>
  <c r="AM50" i="12"/>
  <c r="AM46" i="12"/>
  <c r="AM42" i="12"/>
  <c r="AM38" i="12"/>
  <c r="AM40" i="12"/>
  <c r="AM35" i="12"/>
  <c r="AM30" i="12"/>
  <c r="AM32" i="12"/>
  <c r="AM25" i="12"/>
  <c r="AM27" i="12"/>
  <c r="AM21" i="12"/>
  <c r="AM23" i="12"/>
  <c r="AM31" i="12"/>
  <c r="AM26" i="12"/>
  <c r="AM22" i="12"/>
  <c r="AQ53" i="12"/>
  <c r="AQ55" i="12"/>
  <c r="AQ57" i="12"/>
  <c r="AQ59" i="12"/>
  <c r="AQ49" i="12"/>
  <c r="AQ54" i="12"/>
  <c r="AQ56" i="12"/>
  <c r="AQ58" i="12"/>
  <c r="AQ51" i="12"/>
  <c r="AQ45" i="12"/>
  <c r="AQ47" i="12"/>
  <c r="AQ41" i="12"/>
  <c r="AQ37" i="12"/>
  <c r="AQ39" i="12"/>
  <c r="AQ34" i="12"/>
  <c r="AQ29" i="12"/>
  <c r="AQ50" i="12"/>
  <c r="AQ46" i="12"/>
  <c r="AQ42" i="12"/>
  <c r="AQ38" i="12"/>
  <c r="AQ40" i="12"/>
  <c r="AQ35" i="12"/>
  <c r="AQ30" i="12"/>
  <c r="AQ32" i="12"/>
  <c r="AQ25" i="12"/>
  <c r="AQ27" i="12"/>
  <c r="AQ21" i="12"/>
  <c r="AQ23" i="12"/>
  <c r="AQ31" i="12"/>
  <c r="AQ26" i="12"/>
  <c r="AQ22" i="12"/>
  <c r="AU53" i="12"/>
  <c r="AU55" i="12"/>
  <c r="AU57" i="12"/>
  <c r="AU59" i="12"/>
  <c r="AU49" i="12"/>
  <c r="AU54" i="12"/>
  <c r="AU56" i="12"/>
  <c r="AU58" i="12"/>
  <c r="AU51" i="12"/>
  <c r="AU45" i="12"/>
  <c r="AU47" i="12"/>
  <c r="AU41" i="12"/>
  <c r="AU37" i="12"/>
  <c r="AU39" i="12"/>
  <c r="AU34" i="12"/>
  <c r="AU29" i="12"/>
  <c r="AU50" i="12"/>
  <c r="AU46" i="12"/>
  <c r="AU42" i="12"/>
  <c r="AU38" i="12"/>
  <c r="AU40" i="12"/>
  <c r="AU35" i="12"/>
  <c r="AU30" i="12"/>
  <c r="AU32" i="12"/>
  <c r="AU25" i="12"/>
  <c r="AU27" i="12"/>
  <c r="AU21" i="12"/>
  <c r="AU23" i="12"/>
  <c r="AU31" i="12"/>
  <c r="AU26" i="12"/>
  <c r="AU22" i="12"/>
  <c r="AY53" i="12"/>
  <c r="AY55" i="12"/>
  <c r="AY57" i="12"/>
  <c r="AY59" i="12"/>
  <c r="AY49" i="12"/>
  <c r="AY54" i="12"/>
  <c r="AY56" i="12"/>
  <c r="AY58" i="12"/>
  <c r="AY51" i="12"/>
  <c r="AY45" i="12"/>
  <c r="AY47" i="12"/>
  <c r="AY41" i="12"/>
  <c r="AY37" i="12"/>
  <c r="AY39" i="12"/>
  <c r="AY34" i="12"/>
  <c r="AY29" i="12"/>
  <c r="AY50" i="12"/>
  <c r="AY46" i="12"/>
  <c r="AY42" i="12"/>
  <c r="AY38" i="12"/>
  <c r="AY40" i="12"/>
  <c r="AY35" i="12"/>
  <c r="AY30" i="12"/>
  <c r="AY25" i="12"/>
  <c r="AY27" i="12"/>
  <c r="AY21" i="12"/>
  <c r="AY23" i="12"/>
  <c r="AY31" i="12"/>
  <c r="AY32" i="12"/>
  <c r="AY26" i="12"/>
  <c r="AY22" i="12"/>
  <c r="BC53" i="12"/>
  <c r="BC55" i="12"/>
  <c r="BC57" i="12"/>
  <c r="BC59" i="12"/>
  <c r="BC54" i="12"/>
  <c r="BC56" i="12"/>
  <c r="BC58" i="12"/>
  <c r="BC51" i="12"/>
  <c r="BC49" i="12"/>
  <c r="BC45" i="12"/>
  <c r="BC47" i="12"/>
  <c r="BC41" i="12"/>
  <c r="BC37" i="12"/>
  <c r="BC39" i="12"/>
  <c r="BC34" i="12"/>
  <c r="BC29" i="12"/>
  <c r="BC50" i="12"/>
  <c r="BC46" i="12"/>
  <c r="BC42" i="12"/>
  <c r="BC38" i="12"/>
  <c r="BC40" i="12"/>
  <c r="BC35" i="12"/>
  <c r="BC30" i="12"/>
  <c r="BC25" i="12"/>
  <c r="BC27" i="12"/>
  <c r="BC21" i="12"/>
  <c r="BC23" i="12"/>
  <c r="BC31" i="12"/>
  <c r="BC32" i="12"/>
  <c r="BC26" i="12"/>
  <c r="BC22" i="12"/>
  <c r="BG53" i="12"/>
  <c r="BG55" i="12"/>
  <c r="BG57" i="12"/>
  <c r="BG59" i="12"/>
  <c r="BG54" i="12"/>
  <c r="BG56" i="12"/>
  <c r="BG58" i="12"/>
  <c r="BG51" i="12"/>
  <c r="BG49" i="12"/>
  <c r="BG45" i="12"/>
  <c r="BG47" i="12"/>
  <c r="BG41" i="12"/>
  <c r="BG37" i="12"/>
  <c r="BG39" i="12"/>
  <c r="BG34" i="12"/>
  <c r="BG29" i="12"/>
  <c r="BG50" i="12"/>
  <c r="BG46" i="12"/>
  <c r="BG42" i="12"/>
  <c r="BG38" i="12"/>
  <c r="BG40" i="12"/>
  <c r="BG35" i="12"/>
  <c r="BG30" i="12"/>
  <c r="BG25" i="12"/>
  <c r="BG27" i="12"/>
  <c r="BG21" i="12"/>
  <c r="BG23" i="12"/>
  <c r="BG31" i="12"/>
  <c r="BG32" i="12"/>
  <c r="BG26" i="12"/>
  <c r="BG22" i="12"/>
  <c r="BK53" i="12"/>
  <c r="BK55" i="12"/>
  <c r="BK57" i="12"/>
  <c r="BK59" i="12"/>
  <c r="BK54" i="12"/>
  <c r="BK56" i="12"/>
  <c r="BK58" i="12"/>
  <c r="BK51" i="12"/>
  <c r="BK49" i="12"/>
  <c r="BK45" i="12"/>
  <c r="BK47" i="12"/>
  <c r="BK41" i="12"/>
  <c r="BK37" i="12"/>
  <c r="BK39" i="12"/>
  <c r="BK34" i="12"/>
  <c r="BK29" i="12"/>
  <c r="BK50" i="12"/>
  <c r="BK46" i="12"/>
  <c r="BK42" i="12"/>
  <c r="BK38" i="12"/>
  <c r="BK40" i="12"/>
  <c r="BK35" i="12"/>
  <c r="BK30" i="12"/>
  <c r="BK25" i="12"/>
  <c r="BK27" i="12"/>
  <c r="BK21" i="12"/>
  <c r="BK23" i="12"/>
  <c r="BK31" i="12"/>
  <c r="BK32" i="12"/>
  <c r="BK26" i="12"/>
  <c r="BK22" i="12"/>
  <c r="BO53" i="12"/>
  <c r="BO55" i="12"/>
  <c r="BO57" i="12"/>
  <c r="BO59" i="12"/>
  <c r="BO54" i="12"/>
  <c r="BO56" i="12"/>
  <c r="BO58" i="12"/>
  <c r="BO51" i="12"/>
  <c r="BO49" i="12"/>
  <c r="BO45" i="12"/>
  <c r="BO47" i="12"/>
  <c r="BO41" i="12"/>
  <c r="BO37" i="12"/>
  <c r="BO39" i="12"/>
  <c r="BO34" i="12"/>
  <c r="BO29" i="12"/>
  <c r="BO50" i="12"/>
  <c r="BO46" i="12"/>
  <c r="BO42" i="12"/>
  <c r="BO38" i="12"/>
  <c r="BO40" i="12"/>
  <c r="BO35" i="12"/>
  <c r="BO30" i="12"/>
  <c r="BO25" i="12"/>
  <c r="BO27" i="12"/>
  <c r="BO21" i="12"/>
  <c r="BO23" i="12"/>
  <c r="BO31" i="12"/>
  <c r="BO32" i="12"/>
  <c r="BO26" i="12"/>
  <c r="BO22" i="12"/>
  <c r="L54" i="12"/>
  <c r="L56" i="12"/>
  <c r="L58" i="12"/>
  <c r="L51" i="12"/>
  <c r="L53" i="12"/>
  <c r="L55" i="12"/>
  <c r="L57" i="12"/>
  <c r="L59" i="12"/>
  <c r="L49" i="12"/>
  <c r="L50" i="12"/>
  <c r="L46" i="12"/>
  <c r="L42" i="12"/>
  <c r="L38" i="12"/>
  <c r="L40" i="12"/>
  <c r="L35" i="12"/>
  <c r="L30" i="12"/>
  <c r="L45" i="12"/>
  <c r="L47" i="12"/>
  <c r="L41" i="12"/>
  <c r="L37" i="12"/>
  <c r="L39" i="12"/>
  <c r="L34" i="12"/>
  <c r="L29" i="12"/>
  <c r="L31" i="12"/>
  <c r="L26" i="12"/>
  <c r="L22" i="12"/>
  <c r="L32" i="12"/>
  <c r="L25" i="12"/>
  <c r="L27" i="12"/>
  <c r="L21" i="12"/>
  <c r="L23" i="12"/>
  <c r="P54" i="12"/>
  <c r="P56" i="12"/>
  <c r="P58" i="12"/>
  <c r="P51" i="12"/>
  <c r="P53" i="12"/>
  <c r="P55" i="12"/>
  <c r="P57" i="12"/>
  <c r="P59" i="12"/>
  <c r="P49" i="12"/>
  <c r="P50" i="12"/>
  <c r="P46" i="12"/>
  <c r="P42" i="12"/>
  <c r="P38" i="12"/>
  <c r="P40" i="12"/>
  <c r="P35" i="12"/>
  <c r="P30" i="12"/>
  <c r="P45" i="12"/>
  <c r="P47" i="12"/>
  <c r="P41" i="12"/>
  <c r="P37" i="12"/>
  <c r="P39" i="12"/>
  <c r="P34" i="12"/>
  <c r="P29" i="12"/>
  <c r="P31" i="12"/>
  <c r="P26" i="12"/>
  <c r="P22" i="12"/>
  <c r="P32" i="12"/>
  <c r="P25" i="12"/>
  <c r="P27" i="12"/>
  <c r="P21" i="12"/>
  <c r="P23" i="12"/>
  <c r="T54" i="12"/>
  <c r="T56" i="12"/>
  <c r="T58" i="12"/>
  <c r="T51" i="12"/>
  <c r="T53" i="12"/>
  <c r="T55" i="12"/>
  <c r="T57" i="12"/>
  <c r="T59" i="12"/>
  <c r="T49" i="12"/>
  <c r="T50" i="12"/>
  <c r="T46" i="12"/>
  <c r="T42" i="12"/>
  <c r="T38" i="12"/>
  <c r="T40" i="12"/>
  <c r="T35" i="12"/>
  <c r="T30" i="12"/>
  <c r="T45" i="12"/>
  <c r="T47" i="12"/>
  <c r="T41" i="12"/>
  <c r="T37" i="12"/>
  <c r="T39" i="12"/>
  <c r="T34" i="12"/>
  <c r="T29" i="12"/>
  <c r="T31" i="12"/>
  <c r="T26" i="12"/>
  <c r="T22" i="12"/>
  <c r="T32" i="12"/>
  <c r="T25" i="12"/>
  <c r="T27" i="12"/>
  <c r="T21" i="12"/>
  <c r="T23" i="12"/>
  <c r="K26" i="12"/>
  <c r="K27" i="12"/>
  <c r="Z54" i="12"/>
  <c r="Z56" i="12"/>
  <c r="Z58" i="12"/>
  <c r="Z51" i="12"/>
  <c r="Z53" i="12"/>
  <c r="Z55" i="12"/>
  <c r="Z57" i="12"/>
  <c r="Z59" i="12"/>
  <c r="Z49" i="12"/>
  <c r="Z50" i="12"/>
  <c r="Z46" i="12"/>
  <c r="Z42" i="12"/>
  <c r="Z38" i="12"/>
  <c r="Z40" i="12"/>
  <c r="Z35" i="12"/>
  <c r="Z30" i="12"/>
  <c r="Z45" i="12"/>
  <c r="Z47" i="12"/>
  <c r="Z41" i="12"/>
  <c r="Z37" i="12"/>
  <c r="Z39" i="12"/>
  <c r="Z34" i="12"/>
  <c r="Z29" i="12"/>
  <c r="Z31" i="12"/>
  <c r="Z32" i="12"/>
  <c r="Z26" i="12"/>
  <c r="Z22" i="12"/>
  <c r="Z25" i="12"/>
  <c r="Z27" i="12"/>
  <c r="Z21" i="12"/>
  <c r="Z23" i="12"/>
  <c r="AD54" i="12"/>
  <c r="AD56" i="12"/>
  <c r="AD58" i="12"/>
  <c r="AD51" i="12"/>
  <c r="AD53" i="12"/>
  <c r="AD55" i="12"/>
  <c r="AD57" i="12"/>
  <c r="AD59" i="12"/>
  <c r="AD49" i="12"/>
  <c r="AD50" i="12"/>
  <c r="AD46" i="12"/>
  <c r="AD42" i="12"/>
  <c r="AD38" i="12"/>
  <c r="AD40" i="12"/>
  <c r="AD35" i="12"/>
  <c r="AD30" i="12"/>
  <c r="AD45" i="12"/>
  <c r="AD47" i="12"/>
  <c r="AD41" i="12"/>
  <c r="AD37" i="12"/>
  <c r="AD39" i="12"/>
  <c r="AD34" i="12"/>
  <c r="AD29" i="12"/>
  <c r="AD31" i="12"/>
  <c r="AD32" i="12"/>
  <c r="AD26" i="12"/>
  <c r="AD22" i="12"/>
  <c r="AD25" i="12"/>
  <c r="AD27" i="12"/>
  <c r="AD21" i="12"/>
  <c r="AD23" i="12"/>
  <c r="AH54" i="12"/>
  <c r="AH56" i="12"/>
  <c r="AH58" i="12"/>
  <c r="AH51" i="12"/>
  <c r="AH53" i="12"/>
  <c r="AH55" i="12"/>
  <c r="AH57" i="12"/>
  <c r="AH59" i="12"/>
  <c r="AH49" i="12"/>
  <c r="AH50" i="12"/>
  <c r="AH46" i="12"/>
  <c r="AH42" i="12"/>
  <c r="AH38" i="12"/>
  <c r="AH40" i="12"/>
  <c r="AH35" i="12"/>
  <c r="AH30" i="12"/>
  <c r="AH45" i="12"/>
  <c r="AH47" i="12"/>
  <c r="AH41" i="12"/>
  <c r="AH37" i="12"/>
  <c r="AH39" i="12"/>
  <c r="AH34" i="12"/>
  <c r="AH29" i="12"/>
  <c r="AH31" i="12"/>
  <c r="AH32" i="12"/>
  <c r="AH26" i="12"/>
  <c r="AH22" i="12"/>
  <c r="AH25" i="12"/>
  <c r="AH27" i="12"/>
  <c r="AH21" i="12"/>
  <c r="AH23" i="12"/>
  <c r="AL54" i="12"/>
  <c r="AL56" i="12"/>
  <c r="AL58" i="12"/>
  <c r="AL51" i="12"/>
  <c r="AL53" i="12"/>
  <c r="AL55" i="12"/>
  <c r="AL57" i="12"/>
  <c r="AL59" i="12"/>
  <c r="AL49" i="12"/>
  <c r="AL50" i="12"/>
  <c r="AL46" i="12"/>
  <c r="AL42" i="12"/>
  <c r="AL38" i="12"/>
  <c r="AL40" i="12"/>
  <c r="AL35" i="12"/>
  <c r="AL30" i="12"/>
  <c r="AL45" i="12"/>
  <c r="AL47" i="12"/>
  <c r="AL41" i="12"/>
  <c r="AL37" i="12"/>
  <c r="AL39" i="12"/>
  <c r="AL34" i="12"/>
  <c r="AL29" i="12"/>
  <c r="AL31" i="12"/>
  <c r="AL32" i="12"/>
  <c r="AL26" i="12"/>
  <c r="AL22" i="12"/>
  <c r="AL25" i="12"/>
  <c r="AL27" i="12"/>
  <c r="AL21" i="12"/>
  <c r="AL23" i="12"/>
  <c r="AP54" i="12"/>
  <c r="AP56" i="12"/>
  <c r="AP58" i="12"/>
  <c r="AP51" i="12"/>
  <c r="AP53" i="12"/>
  <c r="AP55" i="12"/>
  <c r="AP57" i="12"/>
  <c r="AP59" i="12"/>
  <c r="AP49" i="12"/>
  <c r="AP50" i="12"/>
  <c r="AP46" i="12"/>
  <c r="AP42" i="12"/>
  <c r="AP38" i="12"/>
  <c r="AP40" i="12"/>
  <c r="AP35" i="12"/>
  <c r="AP30" i="12"/>
  <c r="AP45" i="12"/>
  <c r="AP47" i="12"/>
  <c r="AP41" i="12"/>
  <c r="AP37" i="12"/>
  <c r="AP39" i="12"/>
  <c r="AP34" i="12"/>
  <c r="AP29" i="12"/>
  <c r="AP31" i="12"/>
  <c r="AP32" i="12"/>
  <c r="AP26" i="12"/>
  <c r="AP22" i="12"/>
  <c r="AP25" i="12"/>
  <c r="AP27" i="12"/>
  <c r="AP21" i="12"/>
  <c r="AP23" i="12"/>
  <c r="AT54" i="12"/>
  <c r="AT56" i="12"/>
  <c r="AT58" i="12"/>
  <c r="AT51" i="12"/>
  <c r="AT53" i="12"/>
  <c r="AT55" i="12"/>
  <c r="AT57" i="12"/>
  <c r="AT59" i="12"/>
  <c r="AT49" i="12"/>
  <c r="AT50" i="12"/>
  <c r="AT46" i="12"/>
  <c r="AT42" i="12"/>
  <c r="AT38" i="12"/>
  <c r="AT40" i="12"/>
  <c r="AT35" i="12"/>
  <c r="AT30" i="12"/>
  <c r="AT45" i="12"/>
  <c r="AT47" i="12"/>
  <c r="AT41" i="12"/>
  <c r="AT37" i="12"/>
  <c r="AT39" i="12"/>
  <c r="AT34" i="12"/>
  <c r="AT29" i="12"/>
  <c r="AT31" i="12"/>
  <c r="AT32" i="12"/>
  <c r="AT26" i="12"/>
  <c r="AT22" i="12"/>
  <c r="AT25" i="12"/>
  <c r="AT27" i="12"/>
  <c r="AT21" i="12"/>
  <c r="AT23" i="12"/>
  <c r="AX54" i="12"/>
  <c r="AX56" i="12"/>
  <c r="AX58" i="12"/>
  <c r="AX51" i="12"/>
  <c r="AX53" i="12"/>
  <c r="AX55" i="12"/>
  <c r="AX57" i="12"/>
  <c r="AX59" i="12"/>
  <c r="AX49" i="12"/>
  <c r="AX50" i="12"/>
  <c r="AX46" i="12"/>
  <c r="AX42" i="12"/>
  <c r="AX38" i="12"/>
  <c r="AX40" i="12"/>
  <c r="AX35" i="12"/>
  <c r="AX30" i="12"/>
  <c r="AX45" i="12"/>
  <c r="AX47" i="12"/>
  <c r="AX41" i="12"/>
  <c r="AX37" i="12"/>
  <c r="AX39" i="12"/>
  <c r="AX34" i="12"/>
  <c r="AX29" i="12"/>
  <c r="AX31" i="12"/>
  <c r="AX32" i="12"/>
  <c r="AX26" i="12"/>
  <c r="AX22" i="12"/>
  <c r="AX25" i="12"/>
  <c r="AX27" i="12"/>
  <c r="AX21" i="12"/>
  <c r="AX23" i="12"/>
  <c r="BB54" i="12"/>
  <c r="BB56" i="12"/>
  <c r="BB58" i="12"/>
  <c r="BB51" i="12"/>
  <c r="BB53" i="12"/>
  <c r="BB55" i="12"/>
  <c r="BB57" i="12"/>
  <c r="BB59" i="12"/>
  <c r="BB50" i="12"/>
  <c r="BB46" i="12"/>
  <c r="BB42" i="12"/>
  <c r="BB38" i="12"/>
  <c r="BB40" i="12"/>
  <c r="BB35" i="12"/>
  <c r="BB30" i="12"/>
  <c r="BB49" i="12"/>
  <c r="BB45" i="12"/>
  <c r="BB47" i="12"/>
  <c r="BB41" i="12"/>
  <c r="BB37" i="12"/>
  <c r="BB39" i="12"/>
  <c r="BB34" i="12"/>
  <c r="BB29" i="12"/>
  <c r="BB31" i="12"/>
  <c r="BB32" i="12"/>
  <c r="BB26" i="12"/>
  <c r="BB22" i="12"/>
  <c r="BB25" i="12"/>
  <c r="BB27" i="12"/>
  <c r="BB21" i="12"/>
  <c r="BB23" i="12"/>
  <c r="BF54" i="12"/>
  <c r="BF56" i="12"/>
  <c r="BF58" i="12"/>
  <c r="BF51" i="12"/>
  <c r="BF53" i="12"/>
  <c r="BF55" i="12"/>
  <c r="BF57" i="12"/>
  <c r="BF59" i="12"/>
  <c r="BF50" i="12"/>
  <c r="BF46" i="12"/>
  <c r="BF42" i="12"/>
  <c r="BF38" i="12"/>
  <c r="BF40" i="12"/>
  <c r="BF35" i="12"/>
  <c r="BF30" i="12"/>
  <c r="BF49" i="12"/>
  <c r="BF45" i="12"/>
  <c r="BF47" i="12"/>
  <c r="BF41" i="12"/>
  <c r="BF37" i="12"/>
  <c r="BF39" i="12"/>
  <c r="BF34" i="12"/>
  <c r="BF29" i="12"/>
  <c r="BF31" i="12"/>
  <c r="BF32" i="12"/>
  <c r="BF26" i="12"/>
  <c r="BF22" i="12"/>
  <c r="BF25" i="12"/>
  <c r="BF27" i="12"/>
  <c r="BF21" i="12"/>
  <c r="BF23" i="12"/>
  <c r="BJ54" i="12"/>
  <c r="BJ56" i="12"/>
  <c r="BJ58" i="12"/>
  <c r="BJ51" i="12"/>
  <c r="BJ53" i="12"/>
  <c r="BJ55" i="12"/>
  <c r="BJ57" i="12"/>
  <c r="BJ59" i="12"/>
  <c r="BJ50" i="12"/>
  <c r="BJ46" i="12"/>
  <c r="BJ42" i="12"/>
  <c r="BJ38" i="12"/>
  <c r="BJ40" i="12"/>
  <c r="BJ35" i="12"/>
  <c r="BJ30" i="12"/>
  <c r="BJ49" i="12"/>
  <c r="BJ45" i="12"/>
  <c r="BJ47" i="12"/>
  <c r="BJ41" i="12"/>
  <c r="BJ37" i="12"/>
  <c r="BJ39" i="12"/>
  <c r="BJ34" i="12"/>
  <c r="BJ29" i="12"/>
  <c r="BJ31" i="12"/>
  <c r="BJ32" i="12"/>
  <c r="BJ26" i="12"/>
  <c r="BJ22" i="12"/>
  <c r="BJ25" i="12"/>
  <c r="BJ27" i="12"/>
  <c r="BJ21" i="12"/>
  <c r="BJ23" i="12"/>
  <c r="BN54" i="12"/>
  <c r="BN56" i="12"/>
  <c r="BN58" i="12"/>
  <c r="BN51" i="12"/>
  <c r="BN53" i="12"/>
  <c r="BN55" i="12"/>
  <c r="BN57" i="12"/>
  <c r="BN59" i="12"/>
  <c r="BN50" i="12"/>
  <c r="BN46" i="12"/>
  <c r="BN42" i="12"/>
  <c r="BN38" i="12"/>
  <c r="BN40" i="12"/>
  <c r="BN35" i="12"/>
  <c r="BN30" i="12"/>
  <c r="BN49" i="12"/>
  <c r="BN45" i="12"/>
  <c r="BN47" i="12"/>
  <c r="BN41" i="12"/>
  <c r="BN37" i="12"/>
  <c r="BN39" i="12"/>
  <c r="BN34" i="12"/>
  <c r="BN29" i="12"/>
  <c r="BN31" i="12"/>
  <c r="BN32" i="12"/>
  <c r="BN26" i="12"/>
  <c r="BN22" i="12"/>
  <c r="BN25" i="12"/>
  <c r="BN27" i="12"/>
  <c r="BN21" i="12"/>
  <c r="BN23" i="12"/>
  <c r="M53" i="12"/>
  <c r="M55" i="12"/>
  <c r="M57" i="12"/>
  <c r="M59" i="12"/>
  <c r="M49" i="12"/>
  <c r="M54" i="12"/>
  <c r="M56" i="12"/>
  <c r="M58" i="12"/>
  <c r="M51" i="12"/>
  <c r="M45" i="12"/>
  <c r="M47" i="12"/>
  <c r="M41" i="12"/>
  <c r="M37" i="12"/>
  <c r="M39" i="12"/>
  <c r="M34" i="12"/>
  <c r="M29" i="12"/>
  <c r="M31" i="12"/>
  <c r="M50" i="12"/>
  <c r="M46" i="12"/>
  <c r="M42" i="12"/>
  <c r="M38" i="12"/>
  <c r="M40" i="12"/>
  <c r="M35" i="12"/>
  <c r="M30" i="12"/>
  <c r="M32" i="12"/>
  <c r="M25" i="12"/>
  <c r="M27" i="12"/>
  <c r="M21" i="12"/>
  <c r="M23" i="12"/>
  <c r="M26" i="12"/>
  <c r="M22" i="12"/>
  <c r="Q53" i="12"/>
  <c r="Q55" i="12"/>
  <c r="Q57" i="12"/>
  <c r="Q59" i="12"/>
  <c r="Q49" i="12"/>
  <c r="Q54" i="12"/>
  <c r="Q56" i="12"/>
  <c r="Q58" i="12"/>
  <c r="Q51" i="12"/>
  <c r="Q45" i="12"/>
  <c r="Q47" i="12"/>
  <c r="Q41" i="12"/>
  <c r="Q37" i="12"/>
  <c r="Q39" i="12"/>
  <c r="Q34" i="12"/>
  <c r="Q29" i="12"/>
  <c r="Q31" i="12"/>
  <c r="Q50" i="12"/>
  <c r="Q46" i="12"/>
  <c r="Q42" i="12"/>
  <c r="Q38" i="12"/>
  <c r="Q40" i="12"/>
  <c r="Q35" i="12"/>
  <c r="Q30" i="12"/>
  <c r="Q32" i="12"/>
  <c r="Q25" i="12"/>
  <c r="Q27" i="12"/>
  <c r="Q21" i="12"/>
  <c r="Q23" i="12"/>
  <c r="Q26" i="12"/>
  <c r="Q22" i="12"/>
  <c r="U53" i="12"/>
  <c r="U55" i="12"/>
  <c r="U57" i="12"/>
  <c r="U59" i="12"/>
  <c r="U49" i="12"/>
  <c r="U54" i="12"/>
  <c r="U56" i="12"/>
  <c r="U58" i="12"/>
  <c r="U51" i="12"/>
  <c r="U45" i="12"/>
  <c r="U47" i="12"/>
  <c r="U41" i="12"/>
  <c r="U37" i="12"/>
  <c r="U39" i="12"/>
  <c r="U34" i="12"/>
  <c r="U29" i="12"/>
  <c r="U31" i="12"/>
  <c r="U50" i="12"/>
  <c r="U46" i="12"/>
  <c r="U42" i="12"/>
  <c r="U38" i="12"/>
  <c r="U40" i="12"/>
  <c r="U35" i="12"/>
  <c r="U30" i="12"/>
  <c r="U32" i="12"/>
  <c r="U25" i="12"/>
  <c r="U27" i="12"/>
  <c r="U21" i="12"/>
  <c r="U23" i="12"/>
  <c r="U26" i="12"/>
  <c r="U22" i="12"/>
  <c r="G155" i="7"/>
  <c r="H320" i="13"/>
  <c r="C19" i="15"/>
  <c r="E19" i="15"/>
  <c r="G19" i="15"/>
  <c r="G187" i="7"/>
  <c r="AS95" i="4" l="1"/>
  <c r="AL95" i="4"/>
  <c r="D51" i="2"/>
  <c r="D48" i="2"/>
  <c r="AT95" i="4"/>
  <c r="BF95" i="4"/>
  <c r="H12" i="12"/>
  <c r="C51" i="2"/>
  <c r="BC95" i="4"/>
  <c r="AZ95" i="4"/>
  <c r="AN95" i="4"/>
  <c r="O95" i="4"/>
  <c r="AX95" i="4"/>
  <c r="R95" i="4"/>
  <c r="V95" i="4"/>
  <c r="AH95" i="4"/>
  <c r="S95" i="4"/>
  <c r="H19" i="15"/>
  <c r="H28" i="15" s="1"/>
  <c r="H29" i="15" s="1"/>
  <c r="D23" i="20"/>
  <c r="D29" i="20"/>
  <c r="D31" i="20"/>
  <c r="D33" i="20"/>
  <c r="D35" i="20"/>
  <c r="D37" i="20"/>
  <c r="D41" i="20"/>
  <c r="D11" i="20"/>
  <c r="D15" i="20"/>
  <c r="D17" i="20"/>
  <c r="D19" i="20"/>
  <c r="D21" i="20"/>
  <c r="D16" i="20"/>
  <c r="D20" i="20"/>
  <c r="D22" i="20"/>
  <c r="D24" i="20"/>
  <c r="D28" i="20"/>
  <c r="D30" i="20"/>
  <c r="D34" i="20"/>
  <c r="D38" i="20"/>
  <c r="D42" i="20"/>
  <c r="D18" i="20"/>
  <c r="G48" i="2"/>
  <c r="C48" i="2"/>
  <c r="E48" i="2"/>
  <c r="F12" i="12"/>
  <c r="E12" i="12"/>
  <c r="G12" i="12"/>
  <c r="G51" i="2"/>
  <c r="E51" i="2"/>
  <c r="F48" i="2"/>
  <c r="F51" i="2"/>
  <c r="D12" i="12"/>
  <c r="BD95" i="4"/>
  <c r="AI95" i="4"/>
  <c r="AI35" i="2"/>
  <c r="E35" i="2" s="1"/>
  <c r="AY35" i="2"/>
  <c r="F35" i="2" s="1"/>
  <c r="AU95" i="4"/>
  <c r="BB95" i="4"/>
  <c r="AK95" i="4"/>
  <c r="AG95" i="4"/>
  <c r="AB95" i="4"/>
  <c r="Z95" i="4"/>
  <c r="F130" i="4"/>
  <c r="G130" i="4"/>
  <c r="H130" i="4"/>
  <c r="BS51" i="2"/>
  <c r="BS49" i="2"/>
  <c r="AD95" i="4"/>
  <c r="H47" i="1"/>
  <c r="BP95" i="4"/>
  <c r="BN95" i="4"/>
  <c r="BK95" i="4"/>
  <c r="BM95" i="4"/>
  <c r="BI95" i="4"/>
  <c r="BQ95" i="4"/>
  <c r="BL95" i="4"/>
  <c r="I130" i="4"/>
  <c r="BO95" i="4"/>
  <c r="BR95" i="4"/>
  <c r="BJ95" i="4"/>
  <c r="H9" i="13" a="1"/>
  <c r="H9" i="13" s="1"/>
  <c r="P95" i="4"/>
  <c r="U95" i="4"/>
  <c r="M95" i="4"/>
  <c r="Q95" i="4"/>
  <c r="Y14" i="5"/>
  <c r="BE27" i="5"/>
  <c r="BE43" i="5"/>
  <c r="BA14" i="5"/>
  <c r="BA23" i="5"/>
  <c r="AK27" i="5"/>
  <c r="AG27" i="5"/>
  <c r="AG43" i="5"/>
  <c r="AC14" i="5"/>
  <c r="AC23" i="5"/>
  <c r="BH95" i="4"/>
  <c r="I167" i="4"/>
  <c r="BH168" i="4"/>
  <c r="I168" i="4" s="1"/>
  <c r="I131" i="4"/>
  <c r="AV95" i="4"/>
  <c r="H167" i="4"/>
  <c r="AV168" i="4"/>
  <c r="H168" i="4" s="1"/>
  <c r="H131" i="4"/>
  <c r="AJ95" i="4"/>
  <c r="G167" i="4"/>
  <c r="AJ168" i="4"/>
  <c r="G168" i="4" s="1"/>
  <c r="G131" i="4"/>
  <c r="X95" i="4"/>
  <c r="F167" i="4"/>
  <c r="X168" i="4"/>
  <c r="F168" i="4" s="1"/>
  <c r="F131" i="4"/>
  <c r="W14" i="5"/>
  <c r="W23" i="5"/>
  <c r="O27" i="5"/>
  <c r="O43" i="5"/>
  <c r="BL14" i="5"/>
  <c r="BL23" i="5"/>
  <c r="BL43" i="5"/>
  <c r="BH14" i="5"/>
  <c r="BH23" i="5"/>
  <c r="BD27" i="5"/>
  <c r="AZ14" i="5"/>
  <c r="AZ23" i="5"/>
  <c r="AZ43" i="5"/>
  <c r="AR27" i="5"/>
  <c r="AN14" i="5"/>
  <c r="AN23" i="5"/>
  <c r="AN43" i="5"/>
  <c r="AJ14" i="5"/>
  <c r="AJ23" i="5"/>
  <c r="T14" i="5"/>
  <c r="T23" i="5"/>
  <c r="T43" i="5"/>
  <c r="BC14" i="5"/>
  <c r="BC23" i="5"/>
  <c r="BC43" i="5"/>
  <c r="AY14" i="5"/>
  <c r="AY23" i="5"/>
  <c r="AU27" i="5"/>
  <c r="AU43" i="5"/>
  <c r="AQ14" i="5"/>
  <c r="AQ23" i="5"/>
  <c r="AQ43" i="5"/>
  <c r="AE27" i="5"/>
  <c r="BJ14" i="5"/>
  <c r="BJ23" i="5"/>
  <c r="BJ43" i="5"/>
  <c r="BB27" i="5"/>
  <c r="BB43" i="5"/>
  <c r="AP27" i="5"/>
  <c r="AP43" i="5"/>
  <c r="AL14" i="5"/>
  <c r="AL23" i="5"/>
  <c r="AL43" i="5"/>
  <c r="Z14" i="5"/>
  <c r="Z23" i="5"/>
  <c r="Z43" i="5"/>
  <c r="V14" i="5"/>
  <c r="V23" i="5"/>
  <c r="V43" i="5"/>
  <c r="R27" i="5"/>
  <c r="R43" i="5"/>
  <c r="N27" i="5"/>
  <c r="Y23" i="5"/>
  <c r="Y43" i="5"/>
  <c r="K14" i="5"/>
  <c r="K23" i="5"/>
  <c r="E130" i="4"/>
  <c r="T95" i="4"/>
  <c r="S27" i="5"/>
  <c r="BP14" i="5"/>
  <c r="BP23" i="5"/>
  <c r="BP43" i="5"/>
  <c r="AV27" i="5"/>
  <c r="AV43" i="5"/>
  <c r="AF14" i="5"/>
  <c r="AF23" i="5"/>
  <c r="AF43" i="5"/>
  <c r="AB14" i="5"/>
  <c r="AB23" i="5"/>
  <c r="AB43" i="5"/>
  <c r="X14" i="5"/>
  <c r="X23" i="5"/>
  <c r="P14" i="5"/>
  <c r="P23" i="5"/>
  <c r="P43" i="5"/>
  <c r="L14" i="5"/>
  <c r="L23" i="5"/>
  <c r="L43" i="5"/>
  <c r="BO27" i="5"/>
  <c r="BO14" i="5"/>
  <c r="BO23" i="5"/>
  <c r="BG14" i="5"/>
  <c r="BG23" i="5"/>
  <c r="AM27" i="5"/>
  <c r="AM43" i="5"/>
  <c r="AI14" i="5"/>
  <c r="AI23" i="5"/>
  <c r="AA14" i="5"/>
  <c r="AA23" i="5"/>
  <c r="U14" i="5"/>
  <c r="U23" i="5"/>
  <c r="Q14" i="5"/>
  <c r="Q23" i="5"/>
  <c r="N95" i="4"/>
  <c r="M27" i="5"/>
  <c r="BN14" i="5"/>
  <c r="BN23" i="5"/>
  <c r="BF14" i="5"/>
  <c r="BF23" i="5"/>
  <c r="BF43" i="5"/>
  <c r="AX27" i="5"/>
  <c r="AT14" i="5"/>
  <c r="AT23" i="5"/>
  <c r="AT43" i="5"/>
  <c r="AH14" i="5"/>
  <c r="AH23" i="5"/>
  <c r="AH43" i="5"/>
  <c r="AD14" i="5"/>
  <c r="AD23" i="5"/>
  <c r="W95" i="4"/>
  <c r="BQ14" i="5"/>
  <c r="BQ23" i="5"/>
  <c r="BQ27" i="5"/>
  <c r="BM27" i="5"/>
  <c r="BM43" i="5"/>
  <c r="BI14" i="5"/>
  <c r="BI23" i="5"/>
  <c r="BI43" i="5"/>
  <c r="AW14" i="5"/>
  <c r="AW23" i="5"/>
  <c r="AW43" i="5"/>
  <c r="AS14" i="5"/>
  <c r="AS23" i="5"/>
  <c r="AO27" i="5"/>
  <c r="AO43" i="5"/>
  <c r="AG14" i="5"/>
  <c r="AG23" i="5"/>
  <c r="L177" i="4"/>
  <c r="E167" i="4"/>
  <c r="L95" i="4"/>
  <c r="E131" i="4"/>
  <c r="L168" i="4"/>
  <c r="E168" i="4" s="1"/>
  <c r="K43" i="5"/>
  <c r="W27" i="5"/>
  <c r="W43" i="5"/>
  <c r="S14" i="5"/>
  <c r="S23" i="5"/>
  <c r="S43" i="5"/>
  <c r="O14" i="5"/>
  <c r="O23" i="5"/>
  <c r="BP27" i="5"/>
  <c r="BL27" i="5"/>
  <c r="BH27" i="5"/>
  <c r="BH43" i="5"/>
  <c r="BD14" i="5"/>
  <c r="BD23" i="5"/>
  <c r="BD43" i="5"/>
  <c r="AZ27" i="5"/>
  <c r="AV14" i="5"/>
  <c r="AV23" i="5"/>
  <c r="AR14" i="5"/>
  <c r="AR23" i="5"/>
  <c r="AR43" i="5"/>
  <c r="AN27" i="5"/>
  <c r="AJ27" i="5"/>
  <c r="AJ43" i="5"/>
  <c r="AF27" i="5"/>
  <c r="AB27" i="5"/>
  <c r="X27" i="5"/>
  <c r="X43" i="5"/>
  <c r="T27" i="5"/>
  <c r="P27" i="5"/>
  <c r="L27" i="5"/>
  <c r="BO43" i="5"/>
  <c r="BK27" i="5"/>
  <c r="BK14" i="5"/>
  <c r="BK23" i="5"/>
  <c r="BK43" i="5"/>
  <c r="BG27" i="5"/>
  <c r="BG43" i="5"/>
  <c r="BC27" i="5"/>
  <c r="AY27" i="5"/>
  <c r="AY43" i="5"/>
  <c r="AU14" i="5"/>
  <c r="AU23" i="5"/>
  <c r="AQ27" i="5"/>
  <c r="AM14" i="5"/>
  <c r="AM23" i="5"/>
  <c r="AI27" i="5"/>
  <c r="AI43" i="5"/>
  <c r="AE14" i="5"/>
  <c r="AE23" i="5"/>
  <c r="AE43" i="5"/>
  <c r="AA27" i="5"/>
  <c r="AA43" i="5"/>
  <c r="U27" i="5"/>
  <c r="U43" i="5"/>
  <c r="Q27" i="5"/>
  <c r="Q43" i="5"/>
  <c r="M14" i="5"/>
  <c r="M23" i="5"/>
  <c r="M43" i="5"/>
  <c r="BN27" i="5"/>
  <c r="BN43" i="5"/>
  <c r="BJ27" i="5"/>
  <c r="BF27" i="5"/>
  <c r="BB14" i="5"/>
  <c r="BB23" i="5"/>
  <c r="AX14" i="5"/>
  <c r="AX23" i="5"/>
  <c r="AX43" i="5"/>
  <c r="AT27" i="5"/>
  <c r="AP14" i="5"/>
  <c r="AP23" i="5"/>
  <c r="AL27" i="5"/>
  <c r="AH27" i="5"/>
  <c r="AD27" i="5"/>
  <c r="AD43" i="5"/>
  <c r="Z27" i="5"/>
  <c r="V27" i="5"/>
  <c r="R14" i="5"/>
  <c r="R23" i="5"/>
  <c r="N14" i="5"/>
  <c r="N23" i="5"/>
  <c r="N43" i="5"/>
  <c r="BQ43" i="5"/>
  <c r="BM14" i="5"/>
  <c r="BM23" i="5"/>
  <c r="BI27" i="5"/>
  <c r="BE14" i="5"/>
  <c r="BE23" i="5"/>
  <c r="BA27" i="5"/>
  <c r="BA43" i="5"/>
  <c r="AW27" i="5"/>
  <c r="AS27" i="5"/>
  <c r="AS43" i="5"/>
  <c r="AO14" i="5"/>
  <c r="AO23" i="5"/>
  <c r="AK14" i="5"/>
  <c r="AK23" i="5"/>
  <c r="AK43" i="5"/>
  <c r="AC27" i="5"/>
  <c r="AC43" i="5"/>
  <c r="Y27" i="5"/>
  <c r="AM294" i="13"/>
  <c r="AN40" i="5"/>
  <c r="E79" i="4"/>
  <c r="F79" i="4"/>
  <c r="I79" i="4"/>
  <c r="H79" i="4"/>
  <c r="G79" i="4"/>
  <c r="G35" i="2"/>
  <c r="R81" i="4"/>
  <c r="BR81" i="4"/>
  <c r="BJ81" i="4"/>
  <c r="AL81" i="4"/>
  <c r="AD81" i="4"/>
  <c r="BE81" i="4"/>
  <c r="Y81" i="4"/>
  <c r="AZ81" i="4"/>
  <c r="AR81" i="4"/>
  <c r="O81" i="4"/>
  <c r="BN81" i="4"/>
  <c r="BF81" i="4"/>
  <c r="AX81" i="4"/>
  <c r="AP81" i="4"/>
  <c r="AH81" i="4"/>
  <c r="Z81" i="4"/>
  <c r="BL81" i="4"/>
  <c r="AF81" i="4"/>
  <c r="BO81" i="4"/>
  <c r="BG81" i="4"/>
  <c r="AY81" i="4"/>
  <c r="AQ81" i="4"/>
  <c r="AI81" i="4"/>
  <c r="F75" i="4"/>
  <c r="AW81" i="4"/>
  <c r="Q81" i="4"/>
  <c r="I78" i="4"/>
  <c r="G76" i="4"/>
  <c r="G74" i="4"/>
  <c r="E73" i="4"/>
  <c r="L81" i="4"/>
  <c r="V81" i="4"/>
  <c r="N81" i="4"/>
  <c r="BI81" i="4"/>
  <c r="BA81" i="4"/>
  <c r="AC81" i="4"/>
  <c r="U81" i="4"/>
  <c r="E78" i="4"/>
  <c r="BD81" i="4"/>
  <c r="H76" i="4"/>
  <c r="H78" i="4"/>
  <c r="I80" i="4"/>
  <c r="F76" i="4"/>
  <c r="F78" i="4"/>
  <c r="F73" i="4"/>
  <c r="X81" i="4"/>
  <c r="I74" i="4"/>
  <c r="G77" i="4"/>
  <c r="E76" i="4"/>
  <c r="E74" i="4"/>
  <c r="H74" i="4"/>
  <c r="S81" i="4"/>
  <c r="G80" i="4"/>
  <c r="F77" i="4"/>
  <c r="BM81" i="4"/>
  <c r="AG81" i="4"/>
  <c r="I76" i="4"/>
  <c r="I73" i="4"/>
  <c r="BH81" i="4"/>
  <c r="G78" i="4"/>
  <c r="E75" i="4"/>
  <c r="E80" i="4"/>
  <c r="BK81" i="4"/>
  <c r="AU81" i="4"/>
  <c r="AE81" i="4"/>
  <c r="H80" i="4"/>
  <c r="F80" i="4"/>
  <c r="T81" i="4"/>
  <c r="BQ81" i="4"/>
  <c r="AS81" i="4"/>
  <c r="AK81" i="4"/>
  <c r="M81" i="4"/>
  <c r="H77" i="4"/>
  <c r="AN81" i="4"/>
  <c r="AA81" i="4"/>
  <c r="BB81" i="4"/>
  <c r="AT81" i="4"/>
  <c r="F74" i="4"/>
  <c r="P81" i="4"/>
  <c r="AO81" i="4"/>
  <c r="BP81" i="4"/>
  <c r="I75" i="4"/>
  <c r="I77" i="4"/>
  <c r="G75" i="4"/>
  <c r="G73" i="4"/>
  <c r="AJ81" i="4"/>
  <c r="AB81" i="4"/>
  <c r="E77" i="4"/>
  <c r="BC81" i="4"/>
  <c r="AM81" i="4"/>
  <c r="W81" i="4"/>
  <c r="H75" i="4"/>
  <c r="H73" i="4"/>
  <c r="AV81" i="4"/>
  <c r="I23" i="13"/>
  <c r="I18" i="13"/>
  <c r="I13" i="13"/>
  <c r="I22" i="13"/>
  <c r="I19" i="13"/>
  <c r="I14" i="13"/>
  <c r="I17" i="13"/>
  <c r="H10" i="13"/>
  <c r="C35" i="2"/>
  <c r="D35" i="2"/>
  <c r="G10" i="2"/>
  <c r="H17" i="16"/>
  <c r="H15" i="16"/>
  <c r="H19" i="16"/>
  <c r="CF15" i="11"/>
  <c r="CF20" i="11"/>
  <c r="O16" i="8"/>
  <c r="O44" i="12"/>
  <c r="V20" i="12"/>
  <c r="L48" i="12"/>
  <c r="R44" i="12"/>
  <c r="M48" i="12"/>
  <c r="S20" i="12"/>
  <c r="U48" i="12"/>
  <c r="T48" i="12"/>
  <c r="N20" i="12"/>
  <c r="F28" i="15"/>
  <c r="F29" i="15" s="1"/>
  <c r="D28" i="15"/>
  <c r="D29" i="15" s="1"/>
  <c r="I16" i="13"/>
  <c r="I21" i="13"/>
  <c r="Q48" i="12"/>
  <c r="P48" i="12"/>
  <c r="S44" i="12"/>
  <c r="O20" i="12"/>
  <c r="V44" i="12"/>
  <c r="N44" i="12"/>
  <c r="H9" i="2"/>
  <c r="CH5" i="11"/>
  <c r="CG7" i="11"/>
  <c r="D49" i="12"/>
  <c r="R20" i="12"/>
  <c r="K20" i="12"/>
  <c r="D22" i="12"/>
  <c r="C47" i="2"/>
  <c r="G47" i="2"/>
  <c r="F47" i="2"/>
  <c r="E47" i="2"/>
  <c r="D47" i="2"/>
  <c r="T20" i="12"/>
  <c r="T44" i="12"/>
  <c r="P20" i="12"/>
  <c r="P44" i="12"/>
  <c r="L20" i="12"/>
  <c r="S48" i="12"/>
  <c r="O48" i="12"/>
  <c r="V48" i="12"/>
  <c r="R48" i="12"/>
  <c r="N48" i="12"/>
  <c r="C49" i="2"/>
  <c r="G49" i="2"/>
  <c r="F49" i="2"/>
  <c r="E49" i="2"/>
  <c r="D49" i="2"/>
  <c r="E10" i="2"/>
  <c r="C10" i="2"/>
  <c r="F10" i="2"/>
  <c r="O15" i="8"/>
  <c r="U20" i="12"/>
  <c r="U44" i="12"/>
  <c r="Q20" i="12"/>
  <c r="Q44" i="12"/>
  <c r="M44" i="12"/>
  <c r="I11" i="13"/>
  <c r="I12" i="13"/>
  <c r="D21" i="12"/>
  <c r="D45" i="12"/>
  <c r="M20" i="12"/>
  <c r="L44" i="12"/>
  <c r="BN44" i="12"/>
  <c r="BJ20" i="12"/>
  <c r="BJ48" i="12"/>
  <c r="BF44" i="12"/>
  <c r="BB20" i="12"/>
  <c r="BB48" i="12"/>
  <c r="AX44" i="12"/>
  <c r="AX48" i="12"/>
  <c r="AT20" i="12"/>
  <c r="AP44" i="12"/>
  <c r="AP48" i="12"/>
  <c r="AL20" i="12"/>
  <c r="AH44" i="12"/>
  <c r="AH48" i="12"/>
  <c r="AD20" i="12"/>
  <c r="Z44" i="12"/>
  <c r="Z48" i="12"/>
  <c r="AW20" i="12"/>
  <c r="AO20" i="12"/>
  <c r="AG20" i="12"/>
  <c r="Y20" i="12"/>
  <c r="Y44" i="12"/>
  <c r="BL48" i="12"/>
  <c r="BH44" i="12"/>
  <c r="BD20" i="12"/>
  <c r="BD48" i="12"/>
  <c r="AZ44" i="12"/>
  <c r="AV20" i="12"/>
  <c r="AR44" i="12"/>
  <c r="AR48" i="12"/>
  <c r="AN20" i="12"/>
  <c r="AJ44" i="12"/>
  <c r="AJ48" i="12"/>
  <c r="AF20" i="12"/>
  <c r="AB44" i="12"/>
  <c r="AB48" i="12"/>
  <c r="X20" i="12"/>
  <c r="K49" i="1"/>
  <c r="BO20" i="12"/>
  <c r="AY20" i="12"/>
  <c r="AA20" i="12"/>
  <c r="AA44" i="12"/>
  <c r="BP20" i="12"/>
  <c r="BP48" i="12"/>
  <c r="BH48" i="12"/>
  <c r="H21" i="12"/>
  <c r="BG20" i="12"/>
  <c r="H45" i="12"/>
  <c r="BG44" i="12"/>
  <c r="G21" i="12"/>
  <c r="AU20" i="12"/>
  <c r="G49" i="12"/>
  <c r="AU48" i="12"/>
  <c r="F45" i="12"/>
  <c r="AI44" i="12"/>
  <c r="E21" i="12"/>
  <c r="W20" i="12"/>
  <c r="E45" i="12"/>
  <c r="W44" i="12"/>
  <c r="D50" i="12"/>
  <c r="D46" i="12"/>
  <c r="BO44" i="12"/>
  <c r="BK48" i="12"/>
  <c r="H46" i="12"/>
  <c r="BC48" i="12"/>
  <c r="AY44" i="12"/>
  <c r="G22" i="12"/>
  <c r="G50" i="12"/>
  <c r="G47" i="12"/>
  <c r="AQ44" i="12"/>
  <c r="AM20" i="12"/>
  <c r="AM48" i="12"/>
  <c r="F23" i="12"/>
  <c r="F46" i="12"/>
  <c r="AE20" i="12"/>
  <c r="AE48" i="12"/>
  <c r="E50" i="12"/>
  <c r="BL44" i="12"/>
  <c r="BH20" i="12"/>
  <c r="BD44" i="12"/>
  <c r="AZ20" i="12"/>
  <c r="AZ48" i="12"/>
  <c r="AV44" i="12"/>
  <c r="AV48" i="12"/>
  <c r="AR20" i="12"/>
  <c r="AN44" i="12"/>
  <c r="AN48" i="12"/>
  <c r="AJ20" i="12"/>
  <c r="AF44" i="12"/>
  <c r="AF48" i="12"/>
  <c r="AB20" i="12"/>
  <c r="X44" i="12"/>
  <c r="X48" i="12"/>
  <c r="BQ20" i="12"/>
  <c r="BQ48" i="12"/>
  <c r="BM44" i="12"/>
  <c r="BI20" i="12"/>
  <c r="BI48" i="12"/>
  <c r="BE44" i="12"/>
  <c r="BA20" i="12"/>
  <c r="BA48" i="12"/>
  <c r="AW44" i="12"/>
  <c r="AS48" i="12"/>
  <c r="AO44" i="12"/>
  <c r="AK48" i="12"/>
  <c r="AG44" i="12"/>
  <c r="AC48" i="12"/>
  <c r="H49" i="12"/>
  <c r="BG48" i="12"/>
  <c r="G45" i="12"/>
  <c r="AU44" i="12"/>
  <c r="F21" i="12"/>
  <c r="AI20" i="12"/>
  <c r="F49" i="12"/>
  <c r="AI48" i="12"/>
  <c r="E49" i="12"/>
  <c r="W48" i="12"/>
  <c r="BN20" i="12"/>
  <c r="BN48" i="12"/>
  <c r="BJ44" i="12"/>
  <c r="BF20" i="12"/>
  <c r="BF48" i="12"/>
  <c r="BB44" i="12"/>
  <c r="AX20" i="12"/>
  <c r="AT44" i="12"/>
  <c r="AT48" i="12"/>
  <c r="AP20" i="12"/>
  <c r="AL44" i="12"/>
  <c r="AL48" i="12"/>
  <c r="AH20" i="12"/>
  <c r="AD44" i="12"/>
  <c r="AD48" i="12"/>
  <c r="Z20" i="12"/>
  <c r="D23" i="12"/>
  <c r="D47" i="12"/>
  <c r="K44" i="12"/>
  <c r="K48" i="12"/>
  <c r="BO48" i="12"/>
  <c r="BK20" i="12"/>
  <c r="BK44" i="12"/>
  <c r="H22" i="12"/>
  <c r="H23" i="12"/>
  <c r="H50" i="12"/>
  <c r="H47" i="12"/>
  <c r="BC20" i="12"/>
  <c r="BC44" i="12"/>
  <c r="AY48" i="12"/>
  <c r="G23" i="12"/>
  <c r="G46" i="12"/>
  <c r="AQ20" i="12"/>
  <c r="AQ48" i="12"/>
  <c r="AM44" i="12"/>
  <c r="F22" i="12"/>
  <c r="F50" i="12"/>
  <c r="F47" i="12"/>
  <c r="AE44" i="12"/>
  <c r="AA48" i="12"/>
  <c r="E22" i="12"/>
  <c r="E23" i="12"/>
  <c r="E46" i="12"/>
  <c r="E47" i="12"/>
  <c r="BP44" i="12"/>
  <c r="BL20" i="12"/>
  <c r="BQ44" i="12"/>
  <c r="BM20" i="12"/>
  <c r="BM48" i="12"/>
  <c r="BI44" i="12"/>
  <c r="BE20" i="12"/>
  <c r="BE48" i="12"/>
  <c r="BA44" i="12"/>
  <c r="AW48" i="12"/>
  <c r="AS20" i="12"/>
  <c r="AS44" i="12"/>
  <c r="AO48" i="12"/>
  <c r="AK20" i="12"/>
  <c r="AK44" i="12"/>
  <c r="AG48" i="12"/>
  <c r="AC20" i="12"/>
  <c r="AC44" i="12"/>
  <c r="Y48" i="12"/>
  <c r="I320" i="13"/>
  <c r="G28" i="15"/>
  <c r="G29" i="15" s="1"/>
  <c r="G20" i="15"/>
  <c r="C28" i="15"/>
  <c r="C29" i="15" s="1"/>
  <c r="C20" i="15"/>
  <c r="H20" i="15"/>
  <c r="E28" i="15"/>
  <c r="E29" i="15" s="1"/>
  <c r="E20" i="15"/>
  <c r="I48" i="2" l="1"/>
  <c r="C26" i="16" s="1"/>
  <c r="I12" i="12"/>
  <c r="G95" i="4"/>
  <c r="F95" i="4"/>
  <c r="H95" i="4"/>
  <c r="BT51" i="2"/>
  <c r="BT49" i="2"/>
  <c r="J130" i="4"/>
  <c r="I95" i="4"/>
  <c r="I9" i="13" a="1"/>
  <c r="I9" i="13" s="1"/>
  <c r="J131" i="4"/>
  <c r="J167" i="4"/>
  <c r="J168" i="4"/>
  <c r="E95" i="4"/>
  <c r="AP294" i="13"/>
  <c r="AQ40" i="5"/>
  <c r="J79" i="4"/>
  <c r="I81" i="4"/>
  <c r="H81" i="4"/>
  <c r="G81" i="4"/>
  <c r="J80" i="4"/>
  <c r="J75" i="4"/>
  <c r="J76" i="4"/>
  <c r="F81" i="4"/>
  <c r="J77" i="4"/>
  <c r="J78" i="4"/>
  <c r="J73" i="4"/>
  <c r="E81" i="4"/>
  <c r="J74" i="4"/>
  <c r="J17" i="13"/>
  <c r="J14" i="13"/>
  <c r="J19" i="13"/>
  <c r="J22" i="13"/>
  <c r="J13" i="13"/>
  <c r="J18" i="13"/>
  <c r="J23" i="13"/>
  <c r="I10" i="13"/>
  <c r="I35" i="2"/>
  <c r="D10" i="2"/>
  <c r="I10" i="2" s="1"/>
  <c r="CG15" i="11"/>
  <c r="CG20" i="11"/>
  <c r="P16" i="8"/>
  <c r="D48" i="12"/>
  <c r="I49" i="12"/>
  <c r="J16" i="13"/>
  <c r="J21" i="13"/>
  <c r="CI5" i="11"/>
  <c r="CH7" i="11"/>
  <c r="I47" i="2"/>
  <c r="C27" i="16" s="1"/>
  <c r="D20" i="12"/>
  <c r="P15" i="8"/>
  <c r="J12" i="13"/>
  <c r="J11" i="13"/>
  <c r="D44" i="12"/>
  <c r="E48" i="12"/>
  <c r="I22" i="12"/>
  <c r="E44" i="12"/>
  <c r="I45" i="12"/>
  <c r="E20" i="12"/>
  <c r="I21" i="12"/>
  <c r="I23" i="12"/>
  <c r="I46" i="12"/>
  <c r="F44" i="12"/>
  <c r="G48" i="12"/>
  <c r="G20" i="12"/>
  <c r="H44" i="12"/>
  <c r="H20" i="12"/>
  <c r="I47" i="12"/>
  <c r="F48" i="12"/>
  <c r="F20" i="12"/>
  <c r="G44" i="12"/>
  <c r="H48" i="12"/>
  <c r="I50" i="12"/>
  <c r="J320" i="13"/>
  <c r="G3" i="13"/>
  <c r="G6" i="13" s="1"/>
  <c r="L3" i="4"/>
  <c r="BU51" i="2" l="1"/>
  <c r="BU49" i="2"/>
  <c r="J95" i="4"/>
  <c r="J9" i="13" a="1"/>
  <c r="J9" i="13" s="1"/>
  <c r="L157" i="4"/>
  <c r="AS294" i="13"/>
  <c r="AT40" i="5"/>
  <c r="J81" i="4"/>
  <c r="G65" i="13"/>
  <c r="G64" i="13"/>
  <c r="G63" i="13"/>
  <c r="G60" i="13"/>
  <c r="G59" i="13"/>
  <c r="G61" i="13"/>
  <c r="K23" i="13"/>
  <c r="K18" i="13"/>
  <c r="K13" i="13"/>
  <c r="K22" i="13"/>
  <c r="K19" i="13"/>
  <c r="K14" i="13"/>
  <c r="K17" i="13"/>
  <c r="J10" i="13"/>
  <c r="CH15" i="11"/>
  <c r="CH20" i="11"/>
  <c r="Q16" i="8"/>
  <c r="M3" i="4"/>
  <c r="I48" i="12"/>
  <c r="K16" i="13"/>
  <c r="K21" i="13"/>
  <c r="CJ5" i="11"/>
  <c r="CI7" i="11"/>
  <c r="H3" i="13"/>
  <c r="H6" i="13" s="1"/>
  <c r="Q15" i="8"/>
  <c r="K11" i="13"/>
  <c r="K12" i="13"/>
  <c r="I20" i="12"/>
  <c r="I44" i="12"/>
  <c r="K320" i="13"/>
  <c r="E141" i="10"/>
  <c r="F86" i="10"/>
  <c r="F15" i="10"/>
  <c r="F8" i="10"/>
  <c r="F7" i="10"/>
  <c r="F139" i="10"/>
  <c r="F98" i="10"/>
  <c r="F97" i="10"/>
  <c r="F96" i="10"/>
  <c r="F95" i="10"/>
  <c r="F94" i="10"/>
  <c r="F93" i="10"/>
  <c r="F92" i="10"/>
  <c r="F91" i="10"/>
  <c r="F90" i="10"/>
  <c r="F151" i="10"/>
  <c r="F192" i="10"/>
  <c r="J3" i="10"/>
  <c r="H90" i="10" s="1"/>
  <c r="H20" i="8"/>
  <c r="G20" i="8"/>
  <c r="F20" i="8"/>
  <c r="E20" i="8"/>
  <c r="D20" i="8"/>
  <c r="H19" i="8"/>
  <c r="G19" i="8"/>
  <c r="F19" i="8"/>
  <c r="E19" i="8"/>
  <c r="D19" i="8"/>
  <c r="H8" i="8"/>
  <c r="G8" i="8"/>
  <c r="F8" i="8"/>
  <c r="E8" i="8"/>
  <c r="D8" i="8"/>
  <c r="H7" i="8"/>
  <c r="G7" i="8"/>
  <c r="F7" i="8"/>
  <c r="E7" i="8"/>
  <c r="D7" i="8"/>
  <c r="L21" i="8"/>
  <c r="L9" i="8"/>
  <c r="L3" i="8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BI3" i="8" s="1"/>
  <c r="BJ3" i="8" s="1"/>
  <c r="BK3" i="8" s="1"/>
  <c r="BL3" i="8" s="1"/>
  <c r="BM3" i="8" s="1"/>
  <c r="BN3" i="8" s="1"/>
  <c r="BO3" i="8" s="1"/>
  <c r="BP3" i="8" s="1"/>
  <c r="BQ3" i="8" s="1"/>
  <c r="BR3" i="8" s="1"/>
  <c r="BS3" i="8" s="1"/>
  <c r="BT3" i="8" s="1"/>
  <c r="BU3" i="8" s="1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K3" i="5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K52" i="12"/>
  <c r="K36" i="12"/>
  <c r="K33" i="12"/>
  <c r="K28" i="12"/>
  <c r="K24" i="12"/>
  <c r="H59" i="12"/>
  <c r="G59" i="12"/>
  <c r="F59" i="12"/>
  <c r="E59" i="12"/>
  <c r="D59" i="12"/>
  <c r="H58" i="12"/>
  <c r="G58" i="12"/>
  <c r="F58" i="12"/>
  <c r="E58" i="12"/>
  <c r="D58" i="12"/>
  <c r="H57" i="12"/>
  <c r="G57" i="12"/>
  <c r="F57" i="12"/>
  <c r="E57" i="12"/>
  <c r="D57" i="12"/>
  <c r="H56" i="12"/>
  <c r="G56" i="12"/>
  <c r="F56" i="12"/>
  <c r="E56" i="12"/>
  <c r="D56" i="12"/>
  <c r="H55" i="12"/>
  <c r="G55" i="12"/>
  <c r="F55" i="12"/>
  <c r="E55" i="12"/>
  <c r="D55" i="12"/>
  <c r="H54" i="12"/>
  <c r="G54" i="12"/>
  <c r="F54" i="12"/>
  <c r="E54" i="12"/>
  <c r="D54" i="12"/>
  <c r="H53" i="12"/>
  <c r="G53" i="12"/>
  <c r="F53" i="12"/>
  <c r="E53" i="12"/>
  <c r="D53" i="12"/>
  <c r="H51" i="12"/>
  <c r="G51" i="12"/>
  <c r="F51" i="12"/>
  <c r="E51" i="12"/>
  <c r="D51" i="12"/>
  <c r="H42" i="12"/>
  <c r="G42" i="12"/>
  <c r="F42" i="12"/>
  <c r="E42" i="12"/>
  <c r="D42" i="12"/>
  <c r="H41" i="12"/>
  <c r="G41" i="12"/>
  <c r="F41" i="12"/>
  <c r="E41" i="12"/>
  <c r="D41" i="12"/>
  <c r="H40" i="12"/>
  <c r="G40" i="12"/>
  <c r="F40" i="12"/>
  <c r="E40" i="12"/>
  <c r="D40" i="12"/>
  <c r="H39" i="12"/>
  <c r="G39" i="12"/>
  <c r="F39" i="12"/>
  <c r="E39" i="12"/>
  <c r="D39" i="12"/>
  <c r="H38" i="12"/>
  <c r="G38" i="12"/>
  <c r="F38" i="12"/>
  <c r="E38" i="12"/>
  <c r="D38" i="12"/>
  <c r="H37" i="12"/>
  <c r="G37" i="12"/>
  <c r="F37" i="12"/>
  <c r="E37" i="12"/>
  <c r="D37" i="12"/>
  <c r="H35" i="12"/>
  <c r="G35" i="12"/>
  <c r="F35" i="12"/>
  <c r="E35" i="12"/>
  <c r="D35" i="12"/>
  <c r="H34" i="12"/>
  <c r="G34" i="12"/>
  <c r="F34" i="12"/>
  <c r="E34" i="12"/>
  <c r="D34" i="12"/>
  <c r="H32" i="12"/>
  <c r="G32" i="12"/>
  <c r="F32" i="12"/>
  <c r="E32" i="12"/>
  <c r="D32" i="12"/>
  <c r="H31" i="12"/>
  <c r="G31" i="12"/>
  <c r="F31" i="12"/>
  <c r="E31" i="12"/>
  <c r="D31" i="12"/>
  <c r="H30" i="12"/>
  <c r="G30" i="12"/>
  <c r="F30" i="12"/>
  <c r="E30" i="12"/>
  <c r="D30" i="12"/>
  <c r="H29" i="12"/>
  <c r="G29" i="12"/>
  <c r="F29" i="12"/>
  <c r="E29" i="12"/>
  <c r="D29" i="12"/>
  <c r="H27" i="12"/>
  <c r="G27" i="12"/>
  <c r="F27" i="12"/>
  <c r="E27" i="12"/>
  <c r="D27" i="12"/>
  <c r="H26" i="12"/>
  <c r="G26" i="12"/>
  <c r="F26" i="12"/>
  <c r="E26" i="12"/>
  <c r="D26" i="12"/>
  <c r="H25" i="12"/>
  <c r="G25" i="12"/>
  <c r="F25" i="12"/>
  <c r="E25" i="12"/>
  <c r="D25" i="12"/>
  <c r="K3" i="12"/>
  <c r="F113" i="7"/>
  <c r="G112" i="7"/>
  <c r="G111" i="7"/>
  <c r="G110" i="7"/>
  <c r="G109" i="7"/>
  <c r="G108" i="7"/>
  <c r="F106" i="7"/>
  <c r="M3" i="7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I275" i="3"/>
  <c r="BH275" i="3"/>
  <c r="BG275" i="3"/>
  <c r="BF275" i="3"/>
  <c r="BE275" i="3"/>
  <c r="BD275" i="3"/>
  <c r="BC275" i="3"/>
  <c r="BB275" i="3"/>
  <c r="BA275" i="3"/>
  <c r="AZ275" i="3"/>
  <c r="AY275" i="3"/>
  <c r="AX275" i="3"/>
  <c r="AW275" i="3"/>
  <c r="AV275" i="3"/>
  <c r="AU275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H275" i="3"/>
  <c r="AG275" i="3"/>
  <c r="AF275" i="3"/>
  <c r="AE275" i="3"/>
  <c r="AD275" i="3"/>
  <c r="AC275" i="3"/>
  <c r="AB275" i="3"/>
  <c r="AA275" i="3"/>
  <c r="Z275" i="3"/>
  <c r="Y275" i="3"/>
  <c r="X275" i="3"/>
  <c r="W275" i="3"/>
  <c r="V275" i="3"/>
  <c r="U275" i="3"/>
  <c r="T275" i="3"/>
  <c r="S275" i="3"/>
  <c r="R275" i="3"/>
  <c r="Q275" i="3"/>
  <c r="P275" i="3"/>
  <c r="I72" i="7" l="1"/>
  <c r="I76" i="7"/>
  <c r="I80" i="7"/>
  <c r="M80" i="7" s="1"/>
  <c r="I84" i="7"/>
  <c r="M84" i="7" s="1"/>
  <c r="I88" i="7"/>
  <c r="I92" i="7"/>
  <c r="M92" i="7" s="1"/>
  <c r="I96" i="7"/>
  <c r="I100" i="7"/>
  <c r="I104" i="7"/>
  <c r="M104" i="7" s="1"/>
  <c r="I35" i="7"/>
  <c r="M35" i="7" s="1"/>
  <c r="I40" i="7"/>
  <c r="I41" i="7"/>
  <c r="M41" i="7" s="1"/>
  <c r="I42" i="7"/>
  <c r="I46" i="7"/>
  <c r="K46" i="7" s="1"/>
  <c r="I52" i="7"/>
  <c r="K52" i="7" s="1"/>
  <c r="I57" i="7"/>
  <c r="K57" i="7" s="1"/>
  <c r="I62" i="7"/>
  <c r="K62" i="7" s="1"/>
  <c r="I63" i="7"/>
  <c r="K63" i="7" s="1"/>
  <c r="I16" i="7"/>
  <c r="M16" i="7" s="1"/>
  <c r="I17" i="7"/>
  <c r="M17" i="7" s="1"/>
  <c r="I19" i="7"/>
  <c r="M19" i="7" s="1"/>
  <c r="I22" i="7"/>
  <c r="M22" i="7" s="1"/>
  <c r="I73" i="7"/>
  <c r="M73" i="7" s="1"/>
  <c r="I77" i="7"/>
  <c r="I81" i="7"/>
  <c r="I85" i="7"/>
  <c r="M85" i="7" s="1"/>
  <c r="I89" i="7"/>
  <c r="M89" i="7" s="1"/>
  <c r="I93" i="7"/>
  <c r="I97" i="7"/>
  <c r="I101" i="7"/>
  <c r="I105" i="7"/>
  <c r="M105" i="7" s="1"/>
  <c r="I30" i="7"/>
  <c r="I31" i="7"/>
  <c r="M31" i="7" s="1"/>
  <c r="I33" i="7"/>
  <c r="M33" i="7" s="1"/>
  <c r="I34" i="7"/>
  <c r="I39" i="7"/>
  <c r="I45" i="7"/>
  <c r="K45" i="7" s="1"/>
  <c r="I49" i="7"/>
  <c r="K49" i="7" s="1"/>
  <c r="I51" i="7"/>
  <c r="K51" i="7" s="1"/>
  <c r="I56" i="7"/>
  <c r="K56" i="7" s="1"/>
  <c r="I60" i="7"/>
  <c r="K60" i="7" s="1"/>
  <c r="I61" i="7"/>
  <c r="K61" i="7" s="1"/>
  <c r="I66" i="7"/>
  <c r="K66" i="7" s="1"/>
  <c r="I12" i="7"/>
  <c r="I13" i="7"/>
  <c r="I15" i="7"/>
  <c r="I18" i="7"/>
  <c r="I70" i="7"/>
  <c r="I74" i="7"/>
  <c r="M74" i="7" s="1"/>
  <c r="I78" i="7"/>
  <c r="M78" i="7" s="1"/>
  <c r="I82" i="7"/>
  <c r="M82" i="7" s="1"/>
  <c r="I86" i="7"/>
  <c r="I90" i="7"/>
  <c r="I94" i="7"/>
  <c r="I98" i="7"/>
  <c r="M98" i="7" s="1"/>
  <c r="I102" i="7"/>
  <c r="M102" i="7" s="1"/>
  <c r="I68" i="7"/>
  <c r="M68" i="7" s="1"/>
  <c r="I27" i="7"/>
  <c r="M27" i="7" s="1"/>
  <c r="I29" i="7"/>
  <c r="M29" i="7" s="1"/>
  <c r="I32" i="7"/>
  <c r="M32" i="7" s="1"/>
  <c r="I38" i="7"/>
  <c r="M38" i="7" s="1"/>
  <c r="I44" i="7"/>
  <c r="K44" i="7" s="1"/>
  <c r="I48" i="7"/>
  <c r="K48" i="7" s="1"/>
  <c r="I50" i="7"/>
  <c r="K50" i="7" s="1"/>
  <c r="I55" i="7"/>
  <c r="K55" i="7" s="1"/>
  <c r="I65" i="7"/>
  <c r="K65" i="7" s="1"/>
  <c r="I8" i="7"/>
  <c r="M8" i="7" s="1"/>
  <c r="I9" i="7"/>
  <c r="M9" i="7" s="1"/>
  <c r="I11" i="7"/>
  <c r="M11" i="7" s="1"/>
  <c r="I14" i="7"/>
  <c r="I24" i="7"/>
  <c r="M24" i="7" s="1"/>
  <c r="I25" i="7"/>
  <c r="I71" i="7"/>
  <c r="I75" i="7"/>
  <c r="M75" i="7" s="1"/>
  <c r="I79" i="7"/>
  <c r="M79" i="7" s="1"/>
  <c r="I83" i="7"/>
  <c r="M83" i="7" s="1"/>
  <c r="I87" i="7"/>
  <c r="I91" i="7"/>
  <c r="M91" i="7" s="1"/>
  <c r="I95" i="7"/>
  <c r="M95" i="7" s="1"/>
  <c r="I99" i="7"/>
  <c r="M99" i="7" s="1"/>
  <c r="I103" i="7"/>
  <c r="M103" i="7" s="1"/>
  <c r="I69" i="7"/>
  <c r="M69" i="7" s="1"/>
  <c r="I28" i="7"/>
  <c r="I36" i="7"/>
  <c r="M36" i="7" s="1"/>
  <c r="I37" i="7"/>
  <c r="M37" i="7" s="1"/>
  <c r="I43" i="7"/>
  <c r="K43" i="7" s="1"/>
  <c r="I47" i="7"/>
  <c r="K47" i="7" s="1"/>
  <c r="I53" i="7"/>
  <c r="K53" i="7" s="1"/>
  <c r="I54" i="7"/>
  <c r="K54" i="7" s="1"/>
  <c r="I58" i="7"/>
  <c r="K58" i="7" s="1"/>
  <c r="I59" i="7"/>
  <c r="I64" i="7"/>
  <c r="K64" i="7" s="1"/>
  <c r="I7" i="7"/>
  <c r="M7" i="7" s="1"/>
  <c r="I10" i="7"/>
  <c r="M10" i="7" s="1"/>
  <c r="I20" i="7"/>
  <c r="M20" i="7" s="1"/>
  <c r="I21" i="7"/>
  <c r="M21" i="7" s="1"/>
  <c r="I23" i="7"/>
  <c r="I26" i="7"/>
  <c r="M26" i="7" s="1"/>
  <c r="I67" i="7"/>
  <c r="M67" i="7" s="1"/>
  <c r="M55" i="7"/>
  <c r="M40" i="7"/>
  <c r="M34" i="7"/>
  <c r="I108" i="7"/>
  <c r="M108" i="7" s="1"/>
  <c r="M88" i="7"/>
  <c r="I157" i="7"/>
  <c r="M157" i="7" s="1"/>
  <c r="I115" i="7"/>
  <c r="K115" i="7" s="1"/>
  <c r="I125" i="7"/>
  <c r="BV49" i="2"/>
  <c r="BV51" i="2"/>
  <c r="M119" i="7"/>
  <c r="M117" i="7"/>
  <c r="M112" i="7"/>
  <c r="M110" i="7"/>
  <c r="M25" i="7"/>
  <c r="M118" i="7"/>
  <c r="M116" i="7"/>
  <c r="M111" i="7"/>
  <c r="M109" i="7"/>
  <c r="M72" i="7"/>
  <c r="M6" i="7"/>
  <c r="K9" i="13" a="1"/>
  <c r="K9" i="13" s="1"/>
  <c r="G53" i="13" a="1"/>
  <c r="G53" i="13" s="1"/>
  <c r="N3" i="4"/>
  <c r="M157" i="4"/>
  <c r="AV294" i="13"/>
  <c r="AW40" i="5"/>
  <c r="L3" i="12"/>
  <c r="J80" i="10"/>
  <c r="J79" i="10"/>
  <c r="J78" i="10"/>
  <c r="J77" i="10"/>
  <c r="J76" i="10"/>
  <c r="J75" i="10"/>
  <c r="J74" i="10"/>
  <c r="J73" i="10"/>
  <c r="J72" i="10"/>
  <c r="J52" i="10"/>
  <c r="J51" i="10"/>
  <c r="J50" i="10"/>
  <c r="J49" i="10"/>
  <c r="J48" i="10"/>
  <c r="J47" i="10"/>
  <c r="J46" i="10"/>
  <c r="J45" i="10"/>
  <c r="J42" i="10"/>
  <c r="J44" i="10"/>
  <c r="J43" i="10"/>
  <c r="H63" i="13"/>
  <c r="H65" i="13"/>
  <c r="H59" i="13"/>
  <c r="H61" i="13"/>
  <c r="H64" i="13"/>
  <c r="H60" i="13"/>
  <c r="L17" i="13"/>
  <c r="L14" i="13"/>
  <c r="L19" i="13"/>
  <c r="L22" i="13"/>
  <c r="L13" i="13"/>
  <c r="L18" i="13"/>
  <c r="L23" i="13"/>
  <c r="K10" i="13"/>
  <c r="J69" i="10"/>
  <c r="J70" i="10"/>
  <c r="J71" i="10"/>
  <c r="J81" i="10"/>
  <c r="J82" i="10"/>
  <c r="J83" i="10"/>
  <c r="J84" i="10"/>
  <c r="J85" i="10"/>
  <c r="CI15" i="11"/>
  <c r="CI20" i="11"/>
  <c r="C25" i="16"/>
  <c r="M9" i="8"/>
  <c r="R16" i="8"/>
  <c r="L3" i="5"/>
  <c r="J8" i="8"/>
  <c r="I3" i="13"/>
  <c r="I6" i="13" s="1"/>
  <c r="M175" i="7"/>
  <c r="M174" i="7"/>
  <c r="M173" i="7"/>
  <c r="M172" i="7"/>
  <c r="M171" i="7"/>
  <c r="M170" i="7"/>
  <c r="M169" i="7"/>
  <c r="M168" i="7"/>
  <c r="M167" i="7"/>
  <c r="M166" i="7"/>
  <c r="M185" i="7"/>
  <c r="M183" i="7"/>
  <c r="M181" i="7"/>
  <c r="M179" i="7"/>
  <c r="M177" i="7"/>
  <c r="M184" i="7"/>
  <c r="M180" i="7"/>
  <c r="M176" i="7"/>
  <c r="M178" i="7"/>
  <c r="M182" i="7"/>
  <c r="F141" i="10"/>
  <c r="J7" i="8"/>
  <c r="J191" i="10"/>
  <c r="J190" i="10"/>
  <c r="J189" i="10"/>
  <c r="J188" i="10"/>
  <c r="J187" i="10"/>
  <c r="J184" i="10"/>
  <c r="J185" i="10"/>
  <c r="J182" i="10"/>
  <c r="J181" i="10"/>
  <c r="J178" i="10"/>
  <c r="J179" i="10"/>
  <c r="J183" i="10"/>
  <c r="J174" i="10"/>
  <c r="J170" i="10"/>
  <c r="J173" i="10"/>
  <c r="J169" i="10"/>
  <c r="J165" i="10"/>
  <c r="J176" i="10"/>
  <c r="J167" i="10"/>
  <c r="J161" i="10"/>
  <c r="J180" i="10"/>
  <c r="J175" i="10"/>
  <c r="J164" i="10"/>
  <c r="J171" i="10"/>
  <c r="J177" i="10"/>
  <c r="J172" i="10"/>
  <c r="J157" i="10"/>
  <c r="J154" i="10"/>
  <c r="J186" i="10"/>
  <c r="J156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63" i="10"/>
  <c r="J53" i="10"/>
  <c r="J41" i="10"/>
  <c r="J40" i="10"/>
  <c r="J38" i="10"/>
  <c r="J37" i="10"/>
  <c r="J36" i="10"/>
  <c r="J34" i="10"/>
  <c r="J33" i="10"/>
  <c r="J31" i="10"/>
  <c r="J26" i="10"/>
  <c r="J25" i="10"/>
  <c r="J24" i="10"/>
  <c r="J39" i="10"/>
  <c r="J20" i="10"/>
  <c r="J19" i="10"/>
  <c r="J18" i="10"/>
  <c r="J17" i="10"/>
  <c r="J16" i="10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L16" i="13"/>
  <c r="L21" i="13"/>
  <c r="CK5" i="11"/>
  <c r="CJ7" i="11"/>
  <c r="J20" i="8"/>
  <c r="J19" i="8"/>
  <c r="M21" i="8"/>
  <c r="M22" i="8"/>
  <c r="R15" i="8"/>
  <c r="D9" i="8"/>
  <c r="E9" i="8" s="1"/>
  <c r="F9" i="8" s="1"/>
  <c r="G9" i="8" s="1"/>
  <c r="H9" i="8" s="1"/>
  <c r="I9" i="8" s="1"/>
  <c r="J9" i="8" s="1"/>
  <c r="L12" i="13"/>
  <c r="L11" i="13"/>
  <c r="D21" i="8"/>
  <c r="E21" i="8" s="1"/>
  <c r="F21" i="8" s="1"/>
  <c r="G21" i="8" s="1"/>
  <c r="H21" i="8" s="1"/>
  <c r="I21" i="8" s="1"/>
  <c r="J21" i="8" s="1"/>
  <c r="M159" i="7"/>
  <c r="M163" i="7"/>
  <c r="M160" i="7"/>
  <c r="M164" i="7"/>
  <c r="M161" i="7"/>
  <c r="M158" i="7"/>
  <c r="M186" i="7"/>
  <c r="M129" i="7"/>
  <c r="M133" i="7"/>
  <c r="M126" i="7"/>
  <c r="M130" i="7"/>
  <c r="M154" i="7"/>
  <c r="M165" i="7"/>
  <c r="M162" i="7"/>
  <c r="M127" i="7"/>
  <c r="M131" i="7"/>
  <c r="M128" i="7"/>
  <c r="M132" i="7"/>
  <c r="J151" i="10"/>
  <c r="J192" i="10"/>
  <c r="J94" i="10"/>
  <c r="J98" i="10"/>
  <c r="J91" i="10"/>
  <c r="J95" i="10"/>
  <c r="J139" i="10"/>
  <c r="J15" i="10"/>
  <c r="J8" i="10"/>
  <c r="J86" i="10"/>
  <c r="J96" i="10"/>
  <c r="J93" i="10"/>
  <c r="J7" i="10"/>
  <c r="J92" i="10"/>
  <c r="J90" i="10"/>
  <c r="J97" i="10"/>
  <c r="M10" i="8"/>
  <c r="L320" i="13"/>
  <c r="I56" i="12"/>
  <c r="F24" i="12"/>
  <c r="I29" i="12"/>
  <c r="D33" i="12"/>
  <c r="F33" i="12"/>
  <c r="I54" i="12"/>
  <c r="I58" i="12"/>
  <c r="I59" i="12"/>
  <c r="G52" i="12"/>
  <c r="I41" i="12"/>
  <c r="I51" i="12"/>
  <c r="D52" i="12"/>
  <c r="H52" i="12"/>
  <c r="I57" i="12"/>
  <c r="K3" i="10"/>
  <c r="I26" i="12"/>
  <c r="H24" i="12"/>
  <c r="E28" i="12"/>
  <c r="I31" i="12"/>
  <c r="H36" i="12"/>
  <c r="I38" i="12"/>
  <c r="F36" i="12"/>
  <c r="I40" i="12"/>
  <c r="E52" i="12"/>
  <c r="I55" i="12"/>
  <c r="H33" i="12"/>
  <c r="I39" i="12"/>
  <c r="D36" i="12"/>
  <c r="I37" i="12"/>
  <c r="D28" i="12"/>
  <c r="G36" i="12"/>
  <c r="G28" i="12"/>
  <c r="I34" i="12"/>
  <c r="I42" i="12"/>
  <c r="F52" i="12"/>
  <c r="I53" i="12"/>
  <c r="N3" i="7"/>
  <c r="G113" i="7"/>
  <c r="E24" i="12"/>
  <c r="I27" i="12"/>
  <c r="F28" i="12"/>
  <c r="I32" i="12"/>
  <c r="G33" i="12"/>
  <c r="E36" i="12"/>
  <c r="I25" i="12"/>
  <c r="G24" i="12"/>
  <c r="I30" i="12"/>
  <c r="H28" i="12"/>
  <c r="E33" i="12"/>
  <c r="I35" i="12"/>
  <c r="D24" i="12"/>
  <c r="G106" i="7"/>
  <c r="K3" i="2"/>
  <c r="K3" i="1"/>
  <c r="P3" i="3"/>
  <c r="M64" i="7" l="1"/>
  <c r="M61" i="7"/>
  <c r="H288" i="13" a="1"/>
  <c r="H288" i="13" s="1"/>
  <c r="G288" i="13" a="1"/>
  <c r="G288" i="13" s="1"/>
  <c r="H290" i="13" a="1"/>
  <c r="G290" i="13" a="1"/>
  <c r="H292" i="13" a="1"/>
  <c r="G293" i="13" a="1"/>
  <c r="G293" i="13" s="1"/>
  <c r="K39" i="5" s="1"/>
  <c r="G291" i="13" a="1"/>
  <c r="H293" i="13" a="1"/>
  <c r="G292" i="13" a="1"/>
  <c r="G292" i="13" s="1"/>
  <c r="K38" i="5" s="1"/>
  <c r="H291" i="13" a="1"/>
  <c r="H291" i="13" s="1"/>
  <c r="H287" i="13" a="1"/>
  <c r="H289" i="13" a="1"/>
  <c r="H289" i="13" s="1"/>
  <c r="G289" i="13" a="1"/>
  <c r="G289" i="13" s="1"/>
  <c r="K35" i="5" s="1"/>
  <c r="G287" i="13" a="1"/>
  <c r="M96" i="7"/>
  <c r="G287" i="13"/>
  <c r="K33" i="5" s="1"/>
  <c r="H287" i="13"/>
  <c r="L33" i="5" s="1"/>
  <c r="G290" i="13"/>
  <c r="H290" i="13"/>
  <c r="H293" i="13"/>
  <c r="G291" i="13"/>
  <c r="H292" i="13"/>
  <c r="M65" i="7"/>
  <c r="M51" i="7"/>
  <c r="N51" i="7" s="1"/>
  <c r="M49" i="7"/>
  <c r="N49" i="7" s="1"/>
  <c r="M52" i="7"/>
  <c r="N52" i="7" s="1"/>
  <c r="M66" i="7"/>
  <c r="M56" i="7"/>
  <c r="N56" i="7" s="1"/>
  <c r="M44" i="7"/>
  <c r="M63" i="7"/>
  <c r="N63" i="7" s="1"/>
  <c r="M47" i="7"/>
  <c r="N47" i="7" s="1"/>
  <c r="M54" i="7"/>
  <c r="N54" i="7" s="1"/>
  <c r="M53" i="7"/>
  <c r="N53" i="7" s="1"/>
  <c r="M97" i="7"/>
  <c r="M46" i="7"/>
  <c r="N46" i="7" s="1"/>
  <c r="G311" i="13" a="1"/>
  <c r="G311" i="13" s="1"/>
  <c r="M48" i="7"/>
  <c r="N48" i="7" s="1"/>
  <c r="M62" i="7"/>
  <c r="N62" i="7" s="1"/>
  <c r="M125" i="7"/>
  <c r="M57" i="7"/>
  <c r="N57" i="7" s="1"/>
  <c r="M45" i="7"/>
  <c r="N45" i="7" s="1"/>
  <c r="M60" i="7"/>
  <c r="N60" i="7" s="1"/>
  <c r="M58" i="7"/>
  <c r="N58" i="7" s="1"/>
  <c r="K10" i="12" a="1"/>
  <c r="K10" i="12" s="1"/>
  <c r="N64" i="7"/>
  <c r="N66" i="7"/>
  <c r="N61" i="7"/>
  <c r="N55" i="7"/>
  <c r="J28" i="7"/>
  <c r="K28" i="7"/>
  <c r="N65" i="7"/>
  <c r="M50" i="7"/>
  <c r="N50" i="7" s="1"/>
  <c r="J67" i="7"/>
  <c r="K67" i="7"/>
  <c r="N67" i="7" s="1"/>
  <c r="J20" i="7"/>
  <c r="K20" i="7"/>
  <c r="N20" i="7" s="1"/>
  <c r="J59" i="7"/>
  <c r="K59" i="7"/>
  <c r="J36" i="7"/>
  <c r="K36" i="7"/>
  <c r="N36" i="7" s="1"/>
  <c r="J103" i="7"/>
  <c r="K103" i="7"/>
  <c r="N103" i="7" s="1"/>
  <c r="J87" i="7"/>
  <c r="K87" i="7"/>
  <c r="K71" i="7"/>
  <c r="J11" i="7"/>
  <c r="K11" i="7"/>
  <c r="N11" i="7" s="1"/>
  <c r="M59" i="7"/>
  <c r="K27" i="7"/>
  <c r="N27" i="7" s="1"/>
  <c r="J27" i="7"/>
  <c r="J94" i="7"/>
  <c r="K94" i="7"/>
  <c r="K78" i="7"/>
  <c r="N78" i="7" s="1"/>
  <c r="J78" i="7"/>
  <c r="K15" i="7"/>
  <c r="J15" i="7"/>
  <c r="K33" i="7"/>
  <c r="N33" i="7" s="1"/>
  <c r="J33" i="7"/>
  <c r="K101" i="7"/>
  <c r="J101" i="7"/>
  <c r="J85" i="7"/>
  <c r="K85" i="7"/>
  <c r="N85" i="7" s="1"/>
  <c r="J22" i="7"/>
  <c r="K22" i="7"/>
  <c r="N22" i="7" s="1"/>
  <c r="K40" i="7"/>
  <c r="N40" i="7" s="1"/>
  <c r="J40" i="7"/>
  <c r="K100" i="7"/>
  <c r="J100" i="7"/>
  <c r="K84" i="7"/>
  <c r="N84" i="7" s="1"/>
  <c r="J84" i="7"/>
  <c r="M28" i="7"/>
  <c r="J26" i="7"/>
  <c r="K26" i="7"/>
  <c r="N26" i="7" s="1"/>
  <c r="J10" i="7"/>
  <c r="K10" i="7"/>
  <c r="N10" i="7" s="1"/>
  <c r="J99" i="7"/>
  <c r="K99" i="7"/>
  <c r="J83" i="7"/>
  <c r="K83" i="7"/>
  <c r="K25" i="7"/>
  <c r="N25" i="7" s="1"/>
  <c r="J25" i="7"/>
  <c r="K9" i="7"/>
  <c r="N9" i="7" s="1"/>
  <c r="J9" i="7"/>
  <c r="K38" i="7"/>
  <c r="N38" i="7" s="1"/>
  <c r="J38" i="7"/>
  <c r="K68" i="7"/>
  <c r="N68" i="7" s="1"/>
  <c r="J68" i="7"/>
  <c r="J90" i="7"/>
  <c r="K90" i="7"/>
  <c r="K74" i="7"/>
  <c r="N74" i="7" s="1"/>
  <c r="J13" i="7"/>
  <c r="K13" i="7"/>
  <c r="J31" i="7"/>
  <c r="K31" i="7"/>
  <c r="N31" i="7" s="1"/>
  <c r="J97" i="7"/>
  <c r="K97" i="7"/>
  <c r="J81" i="7"/>
  <c r="K81" i="7"/>
  <c r="K19" i="7"/>
  <c r="N19" i="7" s="1"/>
  <c r="J19" i="7"/>
  <c r="K35" i="7"/>
  <c r="N35" i="7" s="1"/>
  <c r="J35" i="7"/>
  <c r="K96" i="7"/>
  <c r="J96" i="7"/>
  <c r="J80" i="7"/>
  <c r="K80" i="7"/>
  <c r="N80" i="7" s="1"/>
  <c r="N44" i="7"/>
  <c r="K23" i="7"/>
  <c r="J23" i="7"/>
  <c r="J7" i="7"/>
  <c r="K7" i="7"/>
  <c r="N7" i="7" s="1"/>
  <c r="J95" i="7"/>
  <c r="K95" i="7"/>
  <c r="N95" i="7" s="1"/>
  <c r="K79" i="7"/>
  <c r="N79" i="7" s="1"/>
  <c r="J79" i="7"/>
  <c r="J24" i="7"/>
  <c r="K24" i="7"/>
  <c r="N24" i="7" s="1"/>
  <c r="K8" i="7"/>
  <c r="N8" i="7" s="1"/>
  <c r="J8" i="7"/>
  <c r="J32" i="7"/>
  <c r="K32" i="7"/>
  <c r="N32" i="7" s="1"/>
  <c r="K102" i="7"/>
  <c r="N102" i="7" s="1"/>
  <c r="J102" i="7"/>
  <c r="K86" i="7"/>
  <c r="K70" i="7"/>
  <c r="J70" i="7"/>
  <c r="K12" i="7"/>
  <c r="J39" i="7"/>
  <c r="K39" i="7"/>
  <c r="K30" i="7"/>
  <c r="J30" i="7"/>
  <c r="K93" i="7"/>
  <c r="J93" i="7"/>
  <c r="J77" i="7"/>
  <c r="K77" i="7"/>
  <c r="J17" i="7"/>
  <c r="K17" i="7"/>
  <c r="N17" i="7" s="1"/>
  <c r="M42" i="7"/>
  <c r="K42" i="7"/>
  <c r="J42" i="7"/>
  <c r="K92" i="7"/>
  <c r="N92" i="7" s="1"/>
  <c r="J92" i="7"/>
  <c r="K76" i="7"/>
  <c r="M86" i="7"/>
  <c r="M77" i="7"/>
  <c r="M43" i="7"/>
  <c r="N43" i="7" s="1"/>
  <c r="M30" i="7"/>
  <c r="M39" i="7"/>
  <c r="K21" i="7"/>
  <c r="N21" i="7" s="1"/>
  <c r="J21" i="7"/>
  <c r="J37" i="7"/>
  <c r="K37" i="7"/>
  <c r="N37" i="7" s="1"/>
  <c r="K69" i="7"/>
  <c r="N69" i="7" s="1"/>
  <c r="J69" i="7"/>
  <c r="J91" i="7"/>
  <c r="K91" i="7"/>
  <c r="N91" i="7" s="1"/>
  <c r="K75" i="7"/>
  <c r="N75" i="7" s="1"/>
  <c r="J14" i="7"/>
  <c r="K14" i="7"/>
  <c r="J29" i="7"/>
  <c r="K29" i="7"/>
  <c r="N29" i="7" s="1"/>
  <c r="K98" i="7"/>
  <c r="N98" i="7" s="1"/>
  <c r="J98" i="7"/>
  <c r="K82" i="7"/>
  <c r="N82" i="7" s="1"/>
  <c r="J82" i="7"/>
  <c r="J18" i="7"/>
  <c r="K18" i="7"/>
  <c r="K34" i="7"/>
  <c r="N34" i="7" s="1"/>
  <c r="J105" i="7"/>
  <c r="K105" i="7"/>
  <c r="K89" i="7"/>
  <c r="N89" i="7" s="1"/>
  <c r="J89" i="7"/>
  <c r="K73" i="7"/>
  <c r="K16" i="7"/>
  <c r="N16" i="7" s="1"/>
  <c r="J16" i="7"/>
  <c r="J41" i="7"/>
  <c r="K41" i="7"/>
  <c r="N41" i="7" s="1"/>
  <c r="K104" i="7"/>
  <c r="N104" i="7" s="1"/>
  <c r="J104" i="7"/>
  <c r="J88" i="7"/>
  <c r="K88" i="7"/>
  <c r="N88" i="7" s="1"/>
  <c r="K72" i="7"/>
  <c r="N72" i="7" s="1"/>
  <c r="M90" i="7"/>
  <c r="N90" i="7" s="1"/>
  <c r="M101" i="7"/>
  <c r="N101" i="7" s="1"/>
  <c r="M14" i="7"/>
  <c r="M115" i="7"/>
  <c r="N115" i="7" s="1"/>
  <c r="G310" i="13" a="1"/>
  <c r="G310" i="13" s="1"/>
  <c r="L50" i="2"/>
  <c r="L50" i="1"/>
  <c r="BW49" i="2"/>
  <c r="BW51" i="2"/>
  <c r="K43" i="2" a="1"/>
  <c r="K43" i="2" s="1"/>
  <c r="M18" i="7"/>
  <c r="M13" i="7"/>
  <c r="M94" i="7"/>
  <c r="I238" i="3"/>
  <c r="I52" i="3"/>
  <c r="I8" i="3"/>
  <c r="J27" i="3"/>
  <c r="I77" i="3"/>
  <c r="I78" i="3" s="1"/>
  <c r="J77" i="3"/>
  <c r="J78" i="3" s="1"/>
  <c r="J238" i="3"/>
  <c r="J52" i="3"/>
  <c r="J8" i="3"/>
  <c r="I27" i="3"/>
  <c r="M12" i="7"/>
  <c r="M76" i="7"/>
  <c r="M93" i="7"/>
  <c r="M15" i="7"/>
  <c r="N15" i="7" s="1"/>
  <c r="M23" i="7"/>
  <c r="M71" i="7"/>
  <c r="M87" i="7"/>
  <c r="M70" i="7"/>
  <c r="M81" i="7"/>
  <c r="M100" i="7"/>
  <c r="N83" i="7"/>
  <c r="K108" i="7"/>
  <c r="N108" i="7" s="1"/>
  <c r="J108" i="7"/>
  <c r="L51" i="1"/>
  <c r="L52" i="2"/>
  <c r="N10" i="8"/>
  <c r="N9" i="8"/>
  <c r="L10" i="12" a="1"/>
  <c r="L10" i="12" s="1"/>
  <c r="N118" i="7"/>
  <c r="N109" i="7"/>
  <c r="N111" i="7"/>
  <c r="N6" i="7"/>
  <c r="N105" i="7"/>
  <c r="N119" i="7"/>
  <c r="N117" i="7"/>
  <c r="N112" i="7"/>
  <c r="N110" i="7"/>
  <c r="N73" i="7"/>
  <c r="N116" i="7"/>
  <c r="N99" i="7"/>
  <c r="L9" i="13" a="1"/>
  <c r="L9" i="13" s="1"/>
  <c r="H53" i="13" a="1"/>
  <c r="H53" i="13" s="1"/>
  <c r="O3" i="4"/>
  <c r="N157" i="4"/>
  <c r="AY294" i="13"/>
  <c r="AZ40" i="5"/>
  <c r="M3" i="12"/>
  <c r="K80" i="10"/>
  <c r="K79" i="10"/>
  <c r="K78" i="10"/>
  <c r="K77" i="10"/>
  <c r="K76" i="10"/>
  <c r="K75" i="10"/>
  <c r="K74" i="10"/>
  <c r="K73" i="10"/>
  <c r="K72" i="10"/>
  <c r="K52" i="10"/>
  <c r="K51" i="10"/>
  <c r="K50" i="10"/>
  <c r="K49" i="10"/>
  <c r="K48" i="10"/>
  <c r="K47" i="10"/>
  <c r="K46" i="10"/>
  <c r="K45" i="10"/>
  <c r="K44" i="10"/>
  <c r="K43" i="10"/>
  <c r="K42" i="10"/>
  <c r="H311" i="13" a="1"/>
  <c r="H311" i="13" s="1"/>
  <c r="H310" i="13" a="1"/>
  <c r="H310" i="13" s="1"/>
  <c r="L39" i="5"/>
  <c r="I64" i="13"/>
  <c r="I60" i="13"/>
  <c r="I63" i="13"/>
  <c r="I65" i="13"/>
  <c r="I59" i="13"/>
  <c r="I61" i="13"/>
  <c r="M23" i="13"/>
  <c r="M18" i="13"/>
  <c r="M13" i="13"/>
  <c r="M22" i="13"/>
  <c r="M19" i="13"/>
  <c r="M14" i="13"/>
  <c r="M17" i="13"/>
  <c r="L10" i="13"/>
  <c r="K67" i="10"/>
  <c r="K68" i="10"/>
  <c r="K69" i="10"/>
  <c r="K70" i="10"/>
  <c r="K71" i="10"/>
  <c r="K81" i="10"/>
  <c r="K82" i="10"/>
  <c r="K83" i="10"/>
  <c r="K84" i="10"/>
  <c r="K85" i="10"/>
  <c r="L43" i="2" a="1"/>
  <c r="L43" i="2" s="1"/>
  <c r="CJ15" i="11"/>
  <c r="CJ20" i="11"/>
  <c r="S16" i="8"/>
  <c r="M3" i="5"/>
  <c r="J3" i="13"/>
  <c r="J6" i="13" s="1"/>
  <c r="K191" i="10"/>
  <c r="K187" i="10"/>
  <c r="K190" i="10"/>
  <c r="K183" i="10"/>
  <c r="K189" i="10"/>
  <c r="K188" i="10"/>
  <c r="K181" i="10"/>
  <c r="K186" i="10"/>
  <c r="K184" i="10"/>
  <c r="K177" i="10"/>
  <c r="K185" i="10"/>
  <c r="K182" i="10"/>
  <c r="K178" i="10"/>
  <c r="K173" i="10"/>
  <c r="K169" i="10"/>
  <c r="K179" i="10"/>
  <c r="K176" i="10"/>
  <c r="K172" i="10"/>
  <c r="K168" i="10"/>
  <c r="K171" i="10"/>
  <c r="K170" i="10"/>
  <c r="K167" i="10"/>
  <c r="K165" i="10"/>
  <c r="K163" i="10"/>
  <c r="K162" i="10"/>
  <c r="K161" i="10"/>
  <c r="K160" i="10"/>
  <c r="K180" i="10"/>
  <c r="K164" i="10"/>
  <c r="K174" i="10"/>
  <c r="K166" i="10"/>
  <c r="K158" i="10"/>
  <c r="K156" i="10"/>
  <c r="K154" i="10"/>
  <c r="K152" i="10"/>
  <c r="K175" i="10"/>
  <c r="K159" i="10"/>
  <c r="K155" i="10"/>
  <c r="K157" i="10"/>
  <c r="K153" i="10"/>
  <c r="P266" i="3"/>
  <c r="P265" i="3"/>
  <c r="P261" i="3"/>
  <c r="P257" i="3"/>
  <c r="P253" i="3"/>
  <c r="P249" i="3"/>
  <c r="P247" i="3"/>
  <c r="P262" i="3"/>
  <c r="P258" i="3"/>
  <c r="P254" i="3"/>
  <c r="P250" i="3"/>
  <c r="P263" i="3"/>
  <c r="P248" i="3"/>
  <c r="P264" i="3"/>
  <c r="P260" i="3"/>
  <c r="P256" i="3"/>
  <c r="P252" i="3"/>
  <c r="P259" i="3"/>
  <c r="P255" i="3"/>
  <c r="P251" i="3"/>
  <c r="N184" i="7"/>
  <c r="N182" i="7"/>
  <c r="N180" i="7"/>
  <c r="N178" i="7"/>
  <c r="N176" i="7"/>
  <c r="N175" i="7"/>
  <c r="N174" i="7"/>
  <c r="N173" i="7"/>
  <c r="N172" i="7"/>
  <c r="N171" i="7"/>
  <c r="N170" i="7"/>
  <c r="N169" i="7"/>
  <c r="N168" i="7"/>
  <c r="N167" i="7"/>
  <c r="N166" i="7"/>
  <c r="N181" i="7"/>
  <c r="N183" i="7"/>
  <c r="N179" i="7"/>
  <c r="N185" i="7"/>
  <c r="N177" i="7"/>
  <c r="S15" i="8"/>
  <c r="T15" i="8" s="1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N153" i="7"/>
  <c r="N152" i="7"/>
  <c r="N151" i="7"/>
  <c r="N150" i="7"/>
  <c r="N149" i="7"/>
  <c r="N148" i="7"/>
  <c r="N147" i="7"/>
  <c r="N146" i="7"/>
  <c r="N145" i="7"/>
  <c r="N144" i="7"/>
  <c r="N143" i="7"/>
  <c r="N142" i="7"/>
  <c r="N141" i="7"/>
  <c r="N140" i="7"/>
  <c r="N139" i="7"/>
  <c r="N138" i="7"/>
  <c r="N137" i="7"/>
  <c r="N136" i="7"/>
  <c r="N135" i="7"/>
  <c r="N134" i="7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6" i="3"/>
  <c r="P25" i="3"/>
  <c r="P24" i="3"/>
  <c r="P23" i="3"/>
  <c r="P22" i="3"/>
  <c r="P21" i="3"/>
  <c r="P20" i="3"/>
  <c r="P19" i="3"/>
  <c r="P18" i="3"/>
  <c r="P17" i="3"/>
  <c r="P16" i="3"/>
  <c r="P15" i="3"/>
  <c r="M16" i="13"/>
  <c r="M21" i="13"/>
  <c r="CL5" i="11"/>
  <c r="CK7" i="11"/>
  <c r="L3" i="1"/>
  <c r="N21" i="8"/>
  <c r="N22" i="8"/>
  <c r="M11" i="13"/>
  <c r="M12" i="13"/>
  <c r="N158" i="7"/>
  <c r="N162" i="7"/>
  <c r="N157" i="7"/>
  <c r="N161" i="7"/>
  <c r="N165" i="7"/>
  <c r="N164" i="7"/>
  <c r="N163" i="7"/>
  <c r="N128" i="7"/>
  <c r="N132" i="7"/>
  <c r="N125" i="7"/>
  <c r="N129" i="7"/>
  <c r="N133" i="7"/>
  <c r="N160" i="7"/>
  <c r="N159" i="7"/>
  <c r="N186" i="7"/>
  <c r="N126" i="7"/>
  <c r="N130" i="7"/>
  <c r="N154" i="7"/>
  <c r="N127" i="7"/>
  <c r="N131" i="7"/>
  <c r="K146" i="10"/>
  <c r="K150" i="10"/>
  <c r="K143" i="10"/>
  <c r="K147" i="10"/>
  <c r="K151" i="10"/>
  <c r="K93" i="10"/>
  <c r="K97" i="10"/>
  <c r="K90" i="10"/>
  <c r="K94" i="10"/>
  <c r="K98" i="10"/>
  <c r="K10" i="10"/>
  <c r="K14" i="10"/>
  <c r="K7" i="10"/>
  <c r="K11" i="10"/>
  <c r="K15" i="10"/>
  <c r="K148" i="10"/>
  <c r="K145" i="10"/>
  <c r="K95" i="10"/>
  <c r="K92" i="10"/>
  <c r="K8" i="10"/>
  <c r="K86" i="10"/>
  <c r="K13" i="10"/>
  <c r="K192" i="10"/>
  <c r="K149" i="10"/>
  <c r="K91" i="10"/>
  <c r="K139" i="10"/>
  <c r="K96" i="10"/>
  <c r="K12" i="10"/>
  <c r="K9" i="10"/>
  <c r="K140" i="10"/>
  <c r="P240" i="3"/>
  <c r="P242" i="3"/>
  <c r="P244" i="3"/>
  <c r="P246" i="3"/>
  <c r="P241" i="3"/>
  <c r="P243" i="3"/>
  <c r="P245" i="3"/>
  <c r="P267" i="3"/>
  <c r="P14" i="3"/>
  <c r="P105" i="3"/>
  <c r="P106" i="3"/>
  <c r="P7" i="3"/>
  <c r="P9" i="3"/>
  <c r="P11" i="3"/>
  <c r="P13" i="3"/>
  <c r="P239" i="3"/>
  <c r="P10" i="3"/>
  <c r="P12" i="3"/>
  <c r="L3" i="2"/>
  <c r="M320" i="13"/>
  <c r="I33" i="12"/>
  <c r="I52" i="12"/>
  <c r="I24" i="12"/>
  <c r="I36" i="12"/>
  <c r="O3" i="7"/>
  <c r="M155" i="7"/>
  <c r="K59" i="5" s="1"/>
  <c r="M187" i="7"/>
  <c r="K60" i="5" s="1"/>
  <c r="J141" i="10"/>
  <c r="L3" i="10"/>
  <c r="M113" i="7"/>
  <c r="I28" i="12"/>
  <c r="O10" i="8"/>
  <c r="Q3" i="3"/>
  <c r="I58" i="2"/>
  <c r="N96" i="7" l="1"/>
  <c r="I288" i="13" a="1"/>
  <c r="I290" i="13" a="1"/>
  <c r="I291" i="13" a="1"/>
  <c r="I291" i="13" s="1"/>
  <c r="I289" i="13" a="1"/>
  <c r="I289" i="13" s="1"/>
  <c r="I293" i="13" a="1"/>
  <c r="I293" i="13" s="1"/>
  <c r="M39" i="5" s="1"/>
  <c r="I287" i="13" a="1"/>
  <c r="I287" i="13" s="1"/>
  <c r="M33" i="5" s="1"/>
  <c r="I292" i="13" a="1"/>
  <c r="I292" i="13" s="1"/>
  <c r="I288" i="13"/>
  <c r="I290" i="13"/>
  <c r="N97" i="7"/>
  <c r="O97" i="7" s="1"/>
  <c r="P8" i="3"/>
  <c r="L163" i="4" s="1"/>
  <c r="G309" i="13"/>
  <c r="K57" i="5" s="1"/>
  <c r="K51" i="5" s="1"/>
  <c r="P27" i="3"/>
  <c r="P238" i="3"/>
  <c r="P286" i="3" s="1" a="1"/>
  <c r="P286" i="3" s="1"/>
  <c r="N76" i="7"/>
  <c r="M120" i="7"/>
  <c r="K43" i="12" s="1"/>
  <c r="N12" i="7"/>
  <c r="O12" i="7" s="1"/>
  <c r="L125" i="4"/>
  <c r="P179" i="3" a="1"/>
  <c r="P52" i="3"/>
  <c r="P201" i="3" s="1" a="1"/>
  <c r="N86" i="7"/>
  <c r="O86" i="7" s="1"/>
  <c r="L34" i="5"/>
  <c r="G26" i="20"/>
  <c r="K37" i="5"/>
  <c r="F27" i="20"/>
  <c r="L37" i="5"/>
  <c r="G27" i="20"/>
  <c r="K34" i="5"/>
  <c r="F26" i="20"/>
  <c r="F32" i="20"/>
  <c r="N39" i="7"/>
  <c r="N14" i="7"/>
  <c r="O14" i="7" s="1"/>
  <c r="N77" i="7"/>
  <c r="O77" i="7" s="1"/>
  <c r="N30" i="7"/>
  <c r="O30" i="7" s="1"/>
  <c r="O53" i="7"/>
  <c r="N59" i="7"/>
  <c r="O59" i="7" s="1"/>
  <c r="O41" i="7"/>
  <c r="N42" i="7"/>
  <c r="O42" i="7" s="1"/>
  <c r="N28" i="7"/>
  <c r="O28" i="7" s="1"/>
  <c r="G286" i="13" a="1"/>
  <c r="G286" i="13" s="1"/>
  <c r="O29" i="7"/>
  <c r="O46" i="7"/>
  <c r="O49" i="7"/>
  <c r="O33" i="7"/>
  <c r="O27" i="7"/>
  <c r="O45" i="7"/>
  <c r="O48" i="7"/>
  <c r="O35" i="7"/>
  <c r="O50" i="7"/>
  <c r="O63" i="7"/>
  <c r="O60" i="7"/>
  <c r="O31" i="7"/>
  <c r="O58" i="7"/>
  <c r="O47" i="7"/>
  <c r="O44" i="7"/>
  <c r="O65" i="7"/>
  <c r="O38" i="7"/>
  <c r="O34" i="7"/>
  <c r="O39" i="7"/>
  <c r="O54" i="7"/>
  <c r="O62" i="7"/>
  <c r="O43" i="7"/>
  <c r="O66" i="7"/>
  <c r="O64" i="7"/>
  <c r="O36" i="7"/>
  <c r="O40" i="7"/>
  <c r="O52" i="7"/>
  <c r="O55" i="7"/>
  <c r="O37" i="7"/>
  <c r="O57" i="7"/>
  <c r="O32" i="7"/>
  <c r="O56" i="7"/>
  <c r="O61" i="7"/>
  <c r="O51" i="7"/>
  <c r="N81" i="7"/>
  <c r="O81" i="7" s="1"/>
  <c r="K36" i="5"/>
  <c r="N87" i="7"/>
  <c r="O87" i="7" s="1"/>
  <c r="N13" i="7"/>
  <c r="O13" i="7" s="1"/>
  <c r="N94" i="7"/>
  <c r="O94" i="7" s="1"/>
  <c r="N23" i="7"/>
  <c r="O23" i="7" s="1"/>
  <c r="N70" i="7"/>
  <c r="O70" i="7" s="1"/>
  <c r="N93" i="7"/>
  <c r="O93" i="7" s="1"/>
  <c r="N18" i="7"/>
  <c r="O18" i="7" s="1"/>
  <c r="N71" i="7"/>
  <c r="M106" i="7"/>
  <c r="K13" i="5" s="1"/>
  <c r="N100" i="7"/>
  <c r="O100" i="7" s="1"/>
  <c r="L97" i="4"/>
  <c r="N50" i="1"/>
  <c r="N50" i="2"/>
  <c r="M50" i="2"/>
  <c r="M50" i="1"/>
  <c r="BX49" i="2"/>
  <c r="BX51" i="2"/>
  <c r="M51" i="1"/>
  <c r="M52" i="2"/>
  <c r="O9" i="8"/>
  <c r="P9" i="8" s="1"/>
  <c r="M10" i="12" a="1"/>
  <c r="M10" i="12" s="1"/>
  <c r="O91" i="7"/>
  <c r="O16" i="7"/>
  <c r="O15" i="7"/>
  <c r="O80" i="7"/>
  <c r="O85" i="7"/>
  <c r="O88" i="7"/>
  <c r="O10" i="7"/>
  <c r="O21" i="7"/>
  <c r="O118" i="7"/>
  <c r="O112" i="7"/>
  <c r="O103" i="7"/>
  <c r="O99" i="7"/>
  <c r="O74" i="7"/>
  <c r="O67" i="7"/>
  <c r="O82" i="7"/>
  <c r="O83" i="7"/>
  <c r="O25" i="7"/>
  <c r="O72" i="7"/>
  <c r="O76" i="7"/>
  <c r="O119" i="7"/>
  <c r="O117" i="7"/>
  <c r="O116" i="7"/>
  <c r="O68" i="7"/>
  <c r="O17" i="7"/>
  <c r="O110" i="7"/>
  <c r="O98" i="7"/>
  <c r="O89" i="7"/>
  <c r="O95" i="7"/>
  <c r="O90" i="7"/>
  <c r="O11" i="7"/>
  <c r="O9" i="7"/>
  <c r="O79" i="7"/>
  <c r="O101" i="7"/>
  <c r="O73" i="7"/>
  <c r="O75" i="7"/>
  <c r="O20" i="7"/>
  <c r="O26" i="7"/>
  <c r="O109" i="7"/>
  <c r="O84" i="7"/>
  <c r="O104" i="7"/>
  <c r="O6" i="7"/>
  <c r="O92" i="7"/>
  <c r="O96" i="7"/>
  <c r="O19" i="7"/>
  <c r="O105" i="7"/>
  <c r="O8" i="7"/>
  <c r="O78" i="7"/>
  <c r="O102" i="7"/>
  <c r="O22" i="7"/>
  <c r="O108" i="7"/>
  <c r="O115" i="7"/>
  <c r="O24" i="7"/>
  <c r="O7" i="7"/>
  <c r="O69" i="7"/>
  <c r="O111" i="7"/>
  <c r="M9" i="13" a="1"/>
  <c r="M9" i="13" s="1"/>
  <c r="I53" i="13" a="1"/>
  <c r="I53" i="13" s="1"/>
  <c r="P3" i="4"/>
  <c r="O157" i="4"/>
  <c r="M133" i="4"/>
  <c r="M134" i="4"/>
  <c r="M177" i="4"/>
  <c r="L36" i="5"/>
  <c r="L35" i="5"/>
  <c r="L38" i="5"/>
  <c r="BB294" i="13"/>
  <c r="BC40" i="5"/>
  <c r="M98" i="4"/>
  <c r="N3" i="12"/>
  <c r="L80" i="10"/>
  <c r="L79" i="10"/>
  <c r="L78" i="10"/>
  <c r="L77" i="10"/>
  <c r="L76" i="10"/>
  <c r="L75" i="10"/>
  <c r="L74" i="10"/>
  <c r="L73" i="10"/>
  <c r="L72" i="10"/>
  <c r="L52" i="10"/>
  <c r="L51" i="10"/>
  <c r="L50" i="10"/>
  <c r="L49" i="10"/>
  <c r="L48" i="10"/>
  <c r="L47" i="10"/>
  <c r="L46" i="10"/>
  <c r="L45" i="10"/>
  <c r="L42" i="10"/>
  <c r="L44" i="10"/>
  <c r="L43" i="10"/>
  <c r="K33" i="1"/>
  <c r="K31" i="1"/>
  <c r="I311" i="13" a="1"/>
  <c r="I311" i="13" s="1"/>
  <c r="I310" i="13" a="1"/>
  <c r="I310" i="13" s="1"/>
  <c r="H309" i="13"/>
  <c r="N17" i="13"/>
  <c r="N14" i="13"/>
  <c r="N19" i="13"/>
  <c r="N22" i="13"/>
  <c r="N13" i="13"/>
  <c r="N18" i="13"/>
  <c r="N23" i="13"/>
  <c r="J63" i="13"/>
  <c r="J65" i="13"/>
  <c r="J59" i="13"/>
  <c r="J61" i="13"/>
  <c r="J64" i="13"/>
  <c r="J60" i="13"/>
  <c r="M10" i="13"/>
  <c r="L67" i="10"/>
  <c r="L68" i="10"/>
  <c r="L69" i="10"/>
  <c r="L70" i="10"/>
  <c r="L71" i="10"/>
  <c r="L81" i="10"/>
  <c r="L82" i="10"/>
  <c r="L83" i="10"/>
  <c r="L84" i="10"/>
  <c r="L85" i="10"/>
  <c r="M43" i="2" a="1"/>
  <c r="M43" i="2" s="1"/>
  <c r="CK15" i="11"/>
  <c r="CK20" i="11"/>
  <c r="U16" i="8"/>
  <c r="T16" i="8"/>
  <c r="N3" i="5"/>
  <c r="K3" i="13"/>
  <c r="K6" i="13" s="1"/>
  <c r="L190" i="10"/>
  <c r="L189" i="10"/>
  <c r="L191" i="10"/>
  <c r="L186" i="10"/>
  <c r="L184" i="10"/>
  <c r="L180" i="10"/>
  <c r="L187" i="10"/>
  <c r="L183" i="10"/>
  <c r="L188" i="10"/>
  <c r="L177" i="10"/>
  <c r="L181" i="10"/>
  <c r="L179" i="10"/>
  <c r="L176" i="10"/>
  <c r="L172" i="10"/>
  <c r="L168" i="10"/>
  <c r="L182" i="10"/>
  <c r="L175" i="10"/>
  <c r="L171" i="10"/>
  <c r="L167" i="10"/>
  <c r="L174" i="10"/>
  <c r="L166" i="10"/>
  <c r="L178" i="10"/>
  <c r="L173" i="10"/>
  <c r="L185" i="10"/>
  <c r="L164" i="10"/>
  <c r="L161" i="10"/>
  <c r="L159" i="10"/>
  <c r="L158" i="10"/>
  <c r="L157" i="10"/>
  <c r="L156" i="10"/>
  <c r="L155" i="10"/>
  <c r="L154" i="10"/>
  <c r="L153" i="10"/>
  <c r="L152" i="10"/>
  <c r="L169" i="10"/>
  <c r="L170" i="10"/>
  <c r="L163" i="10"/>
  <c r="L160" i="10"/>
  <c r="L165" i="10"/>
  <c r="L162" i="10"/>
  <c r="O185" i="7"/>
  <c r="O184" i="7"/>
  <c r="O183" i="7"/>
  <c r="O182" i="7"/>
  <c r="O181" i="7"/>
  <c r="O180" i="7"/>
  <c r="O179" i="7"/>
  <c r="O178" i="7"/>
  <c r="O177" i="7"/>
  <c r="O176" i="7"/>
  <c r="O175" i="7"/>
  <c r="O169" i="7"/>
  <c r="O174" i="7"/>
  <c r="O172" i="7"/>
  <c r="O170" i="7"/>
  <c r="O168" i="7"/>
  <c r="O166" i="7"/>
  <c r="O173" i="7"/>
  <c r="O171" i="7"/>
  <c r="O167" i="7"/>
  <c r="Q266" i="3"/>
  <c r="Q265" i="3"/>
  <c r="Q261" i="3"/>
  <c r="Q259" i="3"/>
  <c r="Q257" i="3"/>
  <c r="Q254" i="3"/>
  <c r="Q252" i="3"/>
  <c r="Q250" i="3"/>
  <c r="Q264" i="3"/>
  <c r="Q263" i="3"/>
  <c r="Q262" i="3"/>
  <c r="Q260" i="3"/>
  <c r="Q258" i="3"/>
  <c r="Q256" i="3"/>
  <c r="Q255" i="3"/>
  <c r="Q253" i="3"/>
  <c r="Q251" i="3"/>
  <c r="Q249" i="3"/>
  <c r="Q248" i="3"/>
  <c r="Q247" i="3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O153" i="7"/>
  <c r="O152" i="7"/>
  <c r="O151" i="7"/>
  <c r="O150" i="7"/>
  <c r="O149" i="7"/>
  <c r="O148" i="7"/>
  <c r="O147" i="7"/>
  <c r="O146" i="7"/>
  <c r="O145" i="7"/>
  <c r="O144" i="7"/>
  <c r="O143" i="7"/>
  <c r="O142" i="7"/>
  <c r="O141" i="7"/>
  <c r="O140" i="7"/>
  <c r="O139" i="7"/>
  <c r="O138" i="7"/>
  <c r="O137" i="7"/>
  <c r="O136" i="7"/>
  <c r="O135" i="7"/>
  <c r="O134" i="7"/>
  <c r="Q104" i="3"/>
  <c r="Q103" i="3"/>
  <c r="Q102" i="3"/>
  <c r="Q101" i="3"/>
  <c r="Q100" i="3"/>
  <c r="Q99" i="3"/>
  <c r="Q98" i="3"/>
  <c r="Q97" i="3"/>
  <c r="Q96" i="3"/>
  <c r="Q95" i="3"/>
  <c r="Q94" i="3"/>
  <c r="Q93" i="3"/>
  <c r="Q92" i="3"/>
  <c r="Q91" i="3"/>
  <c r="Q90" i="3"/>
  <c r="Q89" i="3"/>
  <c r="Q88" i="3"/>
  <c r="Q87" i="3"/>
  <c r="Q86" i="3"/>
  <c r="Q85" i="3"/>
  <c r="Q84" i="3"/>
  <c r="Q83" i="3"/>
  <c r="Q82" i="3"/>
  <c r="Q81" i="3"/>
  <c r="Q80" i="3"/>
  <c r="Q79" i="3"/>
  <c r="Q78" i="3"/>
  <c r="Q76" i="3"/>
  <c r="Q75" i="3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N16" i="13"/>
  <c r="P125" i="3" a="1"/>
  <c r="N21" i="13"/>
  <c r="CM5" i="11"/>
  <c r="CL7" i="11"/>
  <c r="M3" i="1"/>
  <c r="L49" i="1"/>
  <c r="P223" i="3" a="1"/>
  <c r="O21" i="8"/>
  <c r="O22" i="8"/>
  <c r="U15" i="8"/>
  <c r="N12" i="13"/>
  <c r="N11" i="13"/>
  <c r="L140" i="10"/>
  <c r="Q240" i="3"/>
  <c r="Q241" i="3"/>
  <c r="Q242" i="3"/>
  <c r="Q243" i="3"/>
  <c r="Q244" i="3"/>
  <c r="Q245" i="3"/>
  <c r="Q246" i="3"/>
  <c r="Q267" i="3"/>
  <c r="Q14" i="3"/>
  <c r="Q105" i="3"/>
  <c r="Q106" i="3"/>
  <c r="Q238" i="3"/>
  <c r="Q9" i="3"/>
  <c r="Q11" i="3"/>
  <c r="Q13" i="3"/>
  <c r="Q239" i="3"/>
  <c r="Q8" i="3"/>
  <c r="Q10" i="3"/>
  <c r="Q12" i="3"/>
  <c r="Q7" i="3"/>
  <c r="L145" i="10"/>
  <c r="L149" i="10"/>
  <c r="L144" i="10"/>
  <c r="L148" i="10"/>
  <c r="L192" i="10"/>
  <c r="L92" i="10"/>
  <c r="L96" i="10"/>
  <c r="L91" i="10"/>
  <c r="L95" i="10"/>
  <c r="L139" i="10"/>
  <c r="L9" i="10"/>
  <c r="L13" i="10"/>
  <c r="L8" i="10"/>
  <c r="L12" i="10"/>
  <c r="L86" i="10"/>
  <c r="L143" i="10"/>
  <c r="L151" i="10"/>
  <c r="L150" i="10"/>
  <c r="L90" i="10"/>
  <c r="L98" i="10"/>
  <c r="L97" i="10"/>
  <c r="L11" i="10"/>
  <c r="L10" i="10"/>
  <c r="L147" i="10"/>
  <c r="L146" i="10"/>
  <c r="L94" i="10"/>
  <c r="L93" i="10"/>
  <c r="L7" i="10"/>
  <c r="L15" i="10"/>
  <c r="L14" i="10"/>
  <c r="O157" i="7"/>
  <c r="O161" i="7"/>
  <c r="O165" i="7"/>
  <c r="O160" i="7"/>
  <c r="O164" i="7"/>
  <c r="O159" i="7"/>
  <c r="O158" i="7"/>
  <c r="O186" i="7"/>
  <c r="O127" i="7"/>
  <c r="O131" i="7"/>
  <c r="O126" i="7"/>
  <c r="O130" i="7"/>
  <c r="O154" i="7"/>
  <c r="O163" i="7"/>
  <c r="O162" i="7"/>
  <c r="O125" i="7"/>
  <c r="O129" i="7"/>
  <c r="O133" i="7"/>
  <c r="O128" i="7"/>
  <c r="O132" i="7"/>
  <c r="M3" i="2"/>
  <c r="N120" i="7"/>
  <c r="L43" i="12" s="1"/>
  <c r="N320" i="13"/>
  <c r="P3" i="7"/>
  <c r="N187" i="7"/>
  <c r="L60" i="5" s="1"/>
  <c r="N155" i="7"/>
  <c r="L59" i="5" s="1"/>
  <c r="K141" i="10"/>
  <c r="M3" i="10"/>
  <c r="N113" i="7"/>
  <c r="R3" i="3"/>
  <c r="P268" i="3" l="1"/>
  <c r="K18" i="12" s="1"/>
  <c r="L175" i="4" s="1"/>
  <c r="P284" i="3"/>
  <c r="P223" i="3"/>
  <c r="P222" i="3" s="1"/>
  <c r="P201" i="3"/>
  <c r="F8" i="20"/>
  <c r="P10" i="8"/>
  <c r="P202" i="3" a="1"/>
  <c r="P202" i="3" s="1"/>
  <c r="P168" i="3" a="1"/>
  <c r="J292" i="13" a="1"/>
  <c r="J288" i="13" a="1"/>
  <c r="J290" i="13" a="1"/>
  <c r="J291" i="13" a="1"/>
  <c r="J291" i="13" s="1"/>
  <c r="J293" i="13" a="1"/>
  <c r="J287" i="13" a="1"/>
  <c r="J289" i="13" a="1"/>
  <c r="J289" i="13" s="1"/>
  <c r="P206" i="3" a="1"/>
  <c r="P206" i="3" s="1"/>
  <c r="P153" i="3" a="1"/>
  <c r="J288" i="13"/>
  <c r="J290" i="13"/>
  <c r="J293" i="13"/>
  <c r="J287" i="13"/>
  <c r="J292" i="13"/>
  <c r="P107" i="3"/>
  <c r="K6" i="5" s="1"/>
  <c r="P125" i="3"/>
  <c r="L90" i="4"/>
  <c r="G8" i="20"/>
  <c r="P139" i="3" a="1"/>
  <c r="P143" i="3" a="1"/>
  <c r="P149" i="3" a="1"/>
  <c r="P214" i="3" a="1"/>
  <c r="P214" i="3" s="1"/>
  <c r="P186" i="3" a="1"/>
  <c r="L169" i="4"/>
  <c r="L132" i="4" s="1"/>
  <c r="F14" i="20"/>
  <c r="P135" i="3" a="1"/>
  <c r="P160" i="3" a="1"/>
  <c r="P187" i="3" a="1"/>
  <c r="P167" i="3" a="1"/>
  <c r="P218" i="3" a="1"/>
  <c r="P218" i="3" s="1"/>
  <c r="P191" i="3" a="1"/>
  <c r="P215" i="3" a="1"/>
  <c r="P215" i="3" s="1"/>
  <c r="P146" i="3" a="1"/>
  <c r="P178" i="3" a="1"/>
  <c r="P194" i="3" a="1"/>
  <c r="P140" i="3" a="1"/>
  <c r="P129" i="3" a="1"/>
  <c r="P209" i="3" a="1"/>
  <c r="P209" i="3" s="1"/>
  <c r="P207" i="3" a="1"/>
  <c r="P207" i="3" s="1"/>
  <c r="P134" i="3" a="1"/>
  <c r="P127" i="3" a="1"/>
  <c r="P156" i="3" a="1"/>
  <c r="P175" i="3" a="1"/>
  <c r="P183" i="3" a="1"/>
  <c r="P197" i="3" a="1"/>
  <c r="P197" i="3" s="1"/>
  <c r="P163" i="3" a="1"/>
  <c r="P198" i="3" a="1"/>
  <c r="P198" i="3" s="1"/>
  <c r="P196" i="3" a="1"/>
  <c r="P196" i="3" s="1"/>
  <c r="P136" i="3" a="1"/>
  <c r="P164" i="3" a="1"/>
  <c r="P166" i="3" a="1"/>
  <c r="P210" i="3" a="1"/>
  <c r="P210" i="3" s="1"/>
  <c r="P219" i="3" a="1"/>
  <c r="P219" i="3" s="1"/>
  <c r="P148" i="3" a="1"/>
  <c r="P162" i="3" a="1"/>
  <c r="P174" i="3" a="1"/>
  <c r="P182" i="3" a="1"/>
  <c r="P190" i="3" a="1"/>
  <c r="P157" i="3" a="1"/>
  <c r="P144" i="3" a="1"/>
  <c r="P133" i="3" a="1"/>
  <c r="P205" i="3" a="1"/>
  <c r="P205" i="3" s="1"/>
  <c r="Q221" i="3" a="1"/>
  <c r="Q221" i="3" s="1"/>
  <c r="Q201" i="3" a="1"/>
  <c r="Q201" i="3" s="1"/>
  <c r="Q203" i="3" a="1"/>
  <c r="Q203" i="3" s="1"/>
  <c r="Q205" i="3" a="1"/>
  <c r="Q205" i="3" s="1"/>
  <c r="Q207" i="3" a="1"/>
  <c r="Q207" i="3" s="1"/>
  <c r="Q209" i="3" a="1"/>
  <c r="Q209" i="3" s="1"/>
  <c r="Q211" i="3" a="1"/>
  <c r="Q211" i="3" s="1"/>
  <c r="Q126" i="3" a="1"/>
  <c r="Q129" i="3" a="1"/>
  <c r="Q129" i="3" s="1"/>
  <c r="Q131" i="3" a="1"/>
  <c r="Q133" i="3" a="1"/>
  <c r="Q133" i="3" s="1"/>
  <c r="Q138" i="3" a="1"/>
  <c r="Q140" i="3" a="1"/>
  <c r="Q142" i="3" a="1"/>
  <c r="Q144" i="3" a="1"/>
  <c r="Q151" i="3" a="1"/>
  <c r="Q153" i="3" a="1"/>
  <c r="Q155" i="3" a="1"/>
  <c r="Q157" i="3" a="1"/>
  <c r="Q159" i="3" a="1"/>
  <c r="Q136" i="3" a="1"/>
  <c r="Q162" i="3" a="1"/>
  <c r="Q164" i="3" a="1"/>
  <c r="Q164" i="3" s="1"/>
  <c r="Q166" i="3" a="1"/>
  <c r="Q168" i="3" a="1"/>
  <c r="Q168" i="3" s="1"/>
  <c r="Q170" i="3" a="1"/>
  <c r="Q172" i="3" a="1"/>
  <c r="Q174" i="3" a="1"/>
  <c r="Q176" i="3" a="1"/>
  <c r="Q178" i="3" a="1"/>
  <c r="Q180" i="3" a="1"/>
  <c r="Q182" i="3" a="1"/>
  <c r="Q184" i="3" a="1"/>
  <c r="Q186" i="3" a="1"/>
  <c r="Q188" i="3" a="1"/>
  <c r="Q190" i="3" a="1"/>
  <c r="Q192" i="3" a="1"/>
  <c r="Q194" i="3" a="1"/>
  <c r="Q216" i="3" a="1"/>
  <c r="Q216" i="3" s="1"/>
  <c r="Q214" i="3" a="1"/>
  <c r="Q214" i="3" s="1"/>
  <c r="Q199" i="3" a="1"/>
  <c r="Q199" i="3" s="1"/>
  <c r="Q204" i="3" a="1"/>
  <c r="Q204" i="3" s="1"/>
  <c r="Q202" i="3" a="1"/>
  <c r="Q202" i="3" s="1"/>
  <c r="Q200" i="3" a="1"/>
  <c r="Q200" i="3" s="1"/>
  <c r="Q198" i="3" a="1"/>
  <c r="Q198" i="3" s="1"/>
  <c r="Q220" i="3" a="1"/>
  <c r="Q220" i="3" s="1"/>
  <c r="Q218" i="3" a="1"/>
  <c r="Q218" i="3" s="1"/>
  <c r="Q212" i="3" a="1"/>
  <c r="Q212" i="3" s="1"/>
  <c r="Q196" i="3" a="1"/>
  <c r="Q196" i="3" s="1"/>
  <c r="Q219" i="3" a="1"/>
  <c r="Q219" i="3" s="1"/>
  <c r="Q217" i="3" a="1"/>
  <c r="Q217" i="3" s="1"/>
  <c r="Q215" i="3" a="1"/>
  <c r="Q215" i="3" s="1"/>
  <c r="Q213" i="3" a="1"/>
  <c r="Q213" i="3" s="1"/>
  <c r="Q210" i="3" a="1"/>
  <c r="Q210" i="3" s="1"/>
  <c r="Q208" i="3" a="1"/>
  <c r="Q208" i="3" s="1"/>
  <c r="Q206" i="3" a="1"/>
  <c r="Q206" i="3" s="1"/>
  <c r="Q197" i="3" a="1"/>
  <c r="Q197" i="3" s="1"/>
  <c r="Q195" i="3" a="1"/>
  <c r="Q191" i="3" a="1"/>
  <c r="Q191" i="3" s="1"/>
  <c r="Q189" i="3" a="1"/>
  <c r="Q187" i="3" a="1"/>
  <c r="Q185" i="3" a="1"/>
  <c r="Q183" i="3" a="1"/>
  <c r="Q181" i="3" a="1"/>
  <c r="Q179" i="3" a="1"/>
  <c r="Q177" i="3" a="1"/>
  <c r="Q175" i="3" a="1"/>
  <c r="Q173" i="3" a="1"/>
  <c r="Q161" i="3" a="1"/>
  <c r="Q160" i="3" a="1"/>
  <c r="Q158" i="3" a="1"/>
  <c r="Q158" i="3" s="1"/>
  <c r="Q156" i="3" a="1"/>
  <c r="Q154" i="3" a="1"/>
  <c r="Q154" i="3" s="1"/>
  <c r="Q150" i="3" a="1"/>
  <c r="Q148" i="3" a="1"/>
  <c r="Q148" i="3" s="1"/>
  <c r="Q193" i="3" a="1"/>
  <c r="Q171" i="3" a="1"/>
  <c r="Q171" i="3" s="1"/>
  <c r="Q169" i="3" a="1"/>
  <c r="Q167" i="3" a="1"/>
  <c r="Q165" i="3" a="1"/>
  <c r="Q163" i="3" a="1"/>
  <c r="Q149" i="3" a="1"/>
  <c r="Q147" i="3" a="1"/>
  <c r="Q145" i="3" a="1"/>
  <c r="Q152" i="3" a="1"/>
  <c r="Q152" i="3" s="1"/>
  <c r="Q146" i="3" a="1"/>
  <c r="Q143" i="3" a="1"/>
  <c r="Q143" i="3" s="1"/>
  <c r="Q141" i="3" a="1"/>
  <c r="Q139" i="3" a="1"/>
  <c r="Q139" i="3" s="1"/>
  <c r="Q128" i="3" a="1"/>
  <c r="Q127" i="3" a="1"/>
  <c r="Q127" i="3" s="1"/>
  <c r="Q137" i="3" a="1"/>
  <c r="Q135" i="3" a="1"/>
  <c r="Q135" i="3" s="1"/>
  <c r="Q130" i="3" a="1"/>
  <c r="Q134" i="3" a="1"/>
  <c r="Q134" i="3" s="1"/>
  <c r="Q132" i="3" a="1"/>
  <c r="P132" i="3" a="1"/>
  <c r="P130" i="3" a="1"/>
  <c r="P130" i="3" s="1"/>
  <c r="P137" i="3" a="1"/>
  <c r="P128" i="3" a="1"/>
  <c r="P128" i="3" s="1"/>
  <c r="P154" i="3" a="1"/>
  <c r="P158" i="3" a="1"/>
  <c r="P158" i="3" s="1"/>
  <c r="P173" i="3" a="1"/>
  <c r="P177" i="3" a="1"/>
  <c r="P181" i="3" a="1"/>
  <c r="P185" i="3" a="1"/>
  <c r="P189" i="3" a="1"/>
  <c r="P141" i="3" a="1"/>
  <c r="P141" i="3" s="1"/>
  <c r="P145" i="3" a="1"/>
  <c r="P165" i="3" a="1"/>
  <c r="P169" i="3" a="1"/>
  <c r="P200" i="3" a="1"/>
  <c r="P200" i="3" s="1"/>
  <c r="P204" i="3" a="1"/>
  <c r="P204" i="3" s="1"/>
  <c r="P199" i="3" a="1"/>
  <c r="P199" i="3" s="1"/>
  <c r="P220" i="3" a="1"/>
  <c r="P220" i="3" s="1"/>
  <c r="P147" i="3" a="1"/>
  <c r="P147" i="3" s="1"/>
  <c r="P150" i="3" a="1"/>
  <c r="P171" i="3" a="1"/>
  <c r="P171" i="3" s="1"/>
  <c r="P195" i="3" a="1"/>
  <c r="P170" i="3" a="1"/>
  <c r="P170" i="3" s="1"/>
  <c r="P208" i="3" a="1"/>
  <c r="P208" i="3" s="1"/>
  <c r="P213" i="3" a="1"/>
  <c r="P213" i="3" s="1"/>
  <c r="P217" i="3" a="1"/>
  <c r="P217" i="3" s="1"/>
  <c r="P212" i="3" a="1"/>
  <c r="P212" i="3" s="1"/>
  <c r="P216" i="3" a="1"/>
  <c r="P216" i="3" s="1"/>
  <c r="P161" i="3" a="1"/>
  <c r="P152" i="3" a="1"/>
  <c r="P193" i="3" a="1"/>
  <c r="P193" i="3" s="1"/>
  <c r="P172" i="3" a="1"/>
  <c r="P176" i="3" a="1"/>
  <c r="P176" i="3" s="1"/>
  <c r="P180" i="3" a="1"/>
  <c r="P184" i="3" a="1"/>
  <c r="P184" i="3" s="1"/>
  <c r="P188" i="3" a="1"/>
  <c r="P192" i="3" a="1"/>
  <c r="P192" i="3" s="1"/>
  <c r="P159" i="3" a="1"/>
  <c r="P155" i="3" a="1"/>
  <c r="P155" i="3" s="1"/>
  <c r="P151" i="3" a="1"/>
  <c r="P151" i="3" s="1"/>
  <c r="P142" i="3" a="1"/>
  <c r="P142" i="3" s="1"/>
  <c r="P138" i="3" a="1"/>
  <c r="P131" i="3" a="1"/>
  <c r="P131" i="3" s="1"/>
  <c r="P126" i="3" a="1"/>
  <c r="P126" i="3" s="1"/>
  <c r="P211" i="3" a="1"/>
  <c r="P211" i="3" s="1"/>
  <c r="P203" i="3" a="1"/>
  <c r="P203" i="3" s="1"/>
  <c r="P221" i="3" a="1"/>
  <c r="P221" i="3" s="1"/>
  <c r="P183" i="3"/>
  <c r="P160" i="3"/>
  <c r="P163" i="3"/>
  <c r="P156" i="3"/>
  <c r="P167" i="3"/>
  <c r="P187" i="3"/>
  <c r="Q194" i="3"/>
  <c r="Q192" i="3"/>
  <c r="Q190" i="3"/>
  <c r="Q188" i="3"/>
  <c r="Q186" i="3"/>
  <c r="Q184" i="3"/>
  <c r="Q182" i="3"/>
  <c r="Q180" i="3"/>
  <c r="Q178" i="3"/>
  <c r="Q176" i="3"/>
  <c r="Q174" i="3"/>
  <c r="Q172" i="3"/>
  <c r="Q159" i="3"/>
  <c r="Q157" i="3"/>
  <c r="Q155" i="3"/>
  <c r="Q153" i="3"/>
  <c r="Q151" i="3"/>
  <c r="Q170" i="3"/>
  <c r="Q166" i="3"/>
  <c r="Q162" i="3"/>
  <c r="Q140" i="3"/>
  <c r="Q138" i="3"/>
  <c r="Q136" i="3"/>
  <c r="Q126" i="3"/>
  <c r="Q144" i="3"/>
  <c r="Q142" i="3"/>
  <c r="Q131" i="3"/>
  <c r="Q146" i="3"/>
  <c r="Q147" i="3"/>
  <c r="Q163" i="3"/>
  <c r="Q165" i="3"/>
  <c r="Q167" i="3"/>
  <c r="Q169" i="3"/>
  <c r="Q193" i="3"/>
  <c r="Q156" i="3"/>
  <c r="Q160" i="3"/>
  <c r="Q132" i="3"/>
  <c r="Q130" i="3"/>
  <c r="Q137" i="3"/>
  <c r="Q128" i="3"/>
  <c r="Q141" i="3"/>
  <c r="Q145" i="3"/>
  <c r="Q149" i="3"/>
  <c r="Q150" i="3"/>
  <c r="Q161" i="3"/>
  <c r="Q173" i="3"/>
  <c r="Q175" i="3"/>
  <c r="Q177" i="3"/>
  <c r="Q179" i="3"/>
  <c r="Q181" i="3"/>
  <c r="Q183" i="3"/>
  <c r="Q185" i="3"/>
  <c r="Q187" i="3"/>
  <c r="Q189" i="3"/>
  <c r="Q195" i="3"/>
  <c r="P154" i="3"/>
  <c r="P169" i="3"/>
  <c r="P165" i="3"/>
  <c r="P189" i="3"/>
  <c r="P185" i="3"/>
  <c r="P181" i="3"/>
  <c r="P177" i="3"/>
  <c r="P173" i="3"/>
  <c r="P143" i="3"/>
  <c r="P139" i="3"/>
  <c r="P127" i="3"/>
  <c r="P135" i="3"/>
  <c r="P132" i="3"/>
  <c r="P148" i="3"/>
  <c r="P164" i="3"/>
  <c r="P168" i="3"/>
  <c r="P136" i="3"/>
  <c r="P150" i="3"/>
  <c r="P138" i="3"/>
  <c r="P159" i="3"/>
  <c r="P149" i="3"/>
  <c r="P172" i="3"/>
  <c r="P180" i="3"/>
  <c r="P188" i="3"/>
  <c r="P191" i="3"/>
  <c r="P195" i="3"/>
  <c r="P179" i="3"/>
  <c r="P175" i="3"/>
  <c r="P145" i="3"/>
  <c r="P137" i="3"/>
  <c r="P134" i="3"/>
  <c r="P152" i="3"/>
  <c r="P162" i="3"/>
  <c r="P166" i="3"/>
  <c r="P129" i="3"/>
  <c r="P133" i="3"/>
  <c r="P146" i="3"/>
  <c r="P153" i="3"/>
  <c r="P140" i="3"/>
  <c r="P144" i="3"/>
  <c r="P157" i="3"/>
  <c r="P161" i="3"/>
  <c r="P174" i="3"/>
  <c r="P178" i="3"/>
  <c r="P182" i="3"/>
  <c r="P186" i="3"/>
  <c r="P190" i="3"/>
  <c r="P194" i="3"/>
  <c r="L57" i="5"/>
  <c r="L51" i="5" s="1"/>
  <c r="G32" i="20"/>
  <c r="M34" i="5"/>
  <c r="H26" i="20"/>
  <c r="M37" i="5"/>
  <c r="H27" i="20"/>
  <c r="K32" i="5"/>
  <c r="K31" i="5" s="1"/>
  <c r="F25" i="20"/>
  <c r="M194" i="10" a="1"/>
  <c r="M194" i="10" s="1"/>
  <c r="P52" i="7"/>
  <c r="P66" i="7"/>
  <c r="P60" i="7"/>
  <c r="P30" i="7"/>
  <c r="P65" i="7"/>
  <c r="P49" i="7"/>
  <c r="P44" i="7"/>
  <c r="P43" i="7"/>
  <c r="P62" i="7"/>
  <c r="P48" i="7"/>
  <c r="P59" i="7"/>
  <c r="P53" i="7"/>
  <c r="P47" i="7"/>
  <c r="P42" i="7"/>
  <c r="P54" i="7"/>
  <c r="P27" i="7"/>
  <c r="P63" i="7"/>
  <c r="P45" i="7"/>
  <c r="P58" i="7"/>
  <c r="P35" i="7"/>
  <c r="P46" i="7"/>
  <c r="P32" i="7"/>
  <c r="P33" i="7"/>
  <c r="P50" i="7"/>
  <c r="P38" i="7"/>
  <c r="P31" i="7"/>
  <c r="P29" i="7"/>
  <c r="P34" i="7"/>
  <c r="P41" i="7"/>
  <c r="P28" i="7"/>
  <c r="P40" i="7"/>
  <c r="P57" i="7"/>
  <c r="P64" i="7"/>
  <c r="P36" i="7"/>
  <c r="P51" i="7"/>
  <c r="P55" i="7"/>
  <c r="P37" i="7"/>
  <c r="P56" i="7"/>
  <c r="P61" i="7"/>
  <c r="P39" i="7"/>
  <c r="M97" i="4"/>
  <c r="H286" i="13" a="1"/>
  <c r="H286" i="13" s="1"/>
  <c r="N106" i="7"/>
  <c r="L13" i="5" s="1"/>
  <c r="N177" i="4"/>
  <c r="O71" i="7"/>
  <c r="P71" i="7" s="1"/>
  <c r="O50" i="1"/>
  <c r="O50" i="2"/>
  <c r="BY51" i="2"/>
  <c r="BY49" i="2"/>
  <c r="N51" i="1"/>
  <c r="N52" i="2"/>
  <c r="Q286" i="3" a="1"/>
  <c r="Q286" i="3" s="1"/>
  <c r="P288" i="3"/>
  <c r="P287" i="3"/>
  <c r="N10" i="12" a="1"/>
  <c r="N10" i="12" s="1"/>
  <c r="P11" i="7"/>
  <c r="P9" i="7"/>
  <c r="P24" i="7"/>
  <c r="P101" i="7"/>
  <c r="P13" i="7"/>
  <c r="P118" i="7"/>
  <c r="P94" i="7"/>
  <c r="P26" i="7"/>
  <c r="P69" i="7"/>
  <c r="P20" i="7"/>
  <c r="P79" i="7"/>
  <c r="P84" i="7"/>
  <c r="P92" i="7"/>
  <c r="P112" i="7"/>
  <c r="P15" i="7"/>
  <c r="P16" i="7"/>
  <c r="P109" i="7"/>
  <c r="P22" i="7"/>
  <c r="P78" i="7"/>
  <c r="P119" i="7"/>
  <c r="P105" i="7"/>
  <c r="P103" i="7"/>
  <c r="P73" i="7"/>
  <c r="P23" i="7"/>
  <c r="P14" i="7"/>
  <c r="P81" i="7"/>
  <c r="P100" i="7"/>
  <c r="P110" i="7"/>
  <c r="P87" i="7"/>
  <c r="P83" i="7"/>
  <c r="P19" i="7"/>
  <c r="P102" i="7"/>
  <c r="P80" i="7"/>
  <c r="P10" i="7"/>
  <c r="P117" i="7"/>
  <c r="P108" i="7"/>
  <c r="P18" i="7"/>
  <c r="P76" i="7"/>
  <c r="P75" i="7"/>
  <c r="P115" i="7"/>
  <c r="P67" i="7"/>
  <c r="P104" i="7"/>
  <c r="P74" i="7"/>
  <c r="P86" i="7"/>
  <c r="P90" i="7"/>
  <c r="P89" i="7"/>
  <c r="P17" i="7"/>
  <c r="P116" i="7"/>
  <c r="P72" i="7"/>
  <c r="P12" i="7"/>
  <c r="P99" i="7"/>
  <c r="P70" i="7"/>
  <c r="P21" i="7"/>
  <c r="P88" i="7"/>
  <c r="P91" i="7"/>
  <c r="P6" i="7"/>
  <c r="N97" i="4"/>
  <c r="P111" i="7"/>
  <c r="P7" i="7"/>
  <c r="P8" i="7"/>
  <c r="P96" i="7"/>
  <c r="P97" i="7"/>
  <c r="P95" i="7"/>
  <c r="P98" i="7"/>
  <c r="P68" i="7"/>
  <c r="P25" i="7"/>
  <c r="P82" i="7"/>
  <c r="P93" i="7"/>
  <c r="P77" i="7"/>
  <c r="P85" i="7"/>
  <c r="N9" i="13" a="1"/>
  <c r="N9" i="13" s="1"/>
  <c r="J53" i="13" a="1"/>
  <c r="J53" i="13" s="1"/>
  <c r="M170" i="4"/>
  <c r="Q3" i="4"/>
  <c r="P157" i="4"/>
  <c r="N134" i="4"/>
  <c r="M163" i="4"/>
  <c r="M90" i="4"/>
  <c r="M125" i="4"/>
  <c r="N133" i="4"/>
  <c r="L162" i="4"/>
  <c r="M36" i="5"/>
  <c r="M38" i="5"/>
  <c r="M35" i="5"/>
  <c r="BE294" i="13"/>
  <c r="BF40" i="5"/>
  <c r="N98" i="4"/>
  <c r="N99" i="4"/>
  <c r="O3" i="12"/>
  <c r="M80" i="10"/>
  <c r="M79" i="10"/>
  <c r="M78" i="10"/>
  <c r="M77" i="10"/>
  <c r="M76" i="10"/>
  <c r="M75" i="10"/>
  <c r="M74" i="10"/>
  <c r="M73" i="10"/>
  <c r="M72" i="10"/>
  <c r="M52" i="10"/>
  <c r="M51" i="10"/>
  <c r="M50" i="10"/>
  <c r="M49" i="10"/>
  <c r="M48" i="10"/>
  <c r="M47" i="10"/>
  <c r="M46" i="10"/>
  <c r="M44" i="10"/>
  <c r="M43" i="10"/>
  <c r="M42" i="10"/>
  <c r="M45" i="10"/>
  <c r="I309" i="13"/>
  <c r="L33" i="1"/>
  <c r="L31" i="1"/>
  <c r="N39" i="5"/>
  <c r="J311" i="13" a="1"/>
  <c r="J311" i="13" s="1"/>
  <c r="J310" i="13" a="1"/>
  <c r="J310" i="13" s="1"/>
  <c r="N33" i="5"/>
  <c r="K64" i="13"/>
  <c r="K60" i="13"/>
  <c r="K63" i="13"/>
  <c r="K65" i="13"/>
  <c r="K59" i="13"/>
  <c r="K61" i="13"/>
  <c r="O23" i="13"/>
  <c r="O18" i="13"/>
  <c r="O13" i="13"/>
  <c r="O22" i="13"/>
  <c r="O19" i="13"/>
  <c r="O14" i="13"/>
  <c r="O17" i="13"/>
  <c r="N10" i="13"/>
  <c r="M67" i="10"/>
  <c r="M68" i="10"/>
  <c r="M69" i="10"/>
  <c r="M70" i="10"/>
  <c r="M71" i="10"/>
  <c r="M81" i="10"/>
  <c r="M82" i="10"/>
  <c r="M83" i="10"/>
  <c r="M84" i="10"/>
  <c r="M85" i="10"/>
  <c r="N43" i="2" a="1"/>
  <c r="N43" i="2" s="1"/>
  <c r="CL15" i="11"/>
  <c r="CL20" i="11"/>
  <c r="M49" i="1"/>
  <c r="V16" i="8"/>
  <c r="O3" i="5"/>
  <c r="L3" i="13"/>
  <c r="L6" i="13" s="1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66" i="3"/>
  <c r="M189" i="10"/>
  <c r="M186" i="10"/>
  <c r="M185" i="10"/>
  <c r="M184" i="10"/>
  <c r="M183" i="10"/>
  <c r="M182" i="10"/>
  <c r="M181" i="10"/>
  <c r="M180" i="10"/>
  <c r="M191" i="10"/>
  <c r="M188" i="10"/>
  <c r="M187" i="10"/>
  <c r="M179" i="10"/>
  <c r="M178" i="10"/>
  <c r="M177" i="10"/>
  <c r="M176" i="10"/>
  <c r="M175" i="10"/>
  <c r="M174" i="10"/>
  <c r="M173" i="10"/>
  <c r="M172" i="10"/>
  <c r="M171" i="10"/>
  <c r="M170" i="10"/>
  <c r="M169" i="10"/>
  <c r="M168" i="10"/>
  <c r="M167" i="10"/>
  <c r="M166" i="10"/>
  <c r="M165" i="10"/>
  <c r="M164" i="10"/>
  <c r="M163" i="10"/>
  <c r="M190" i="10"/>
  <c r="M161" i="10"/>
  <c r="M159" i="10"/>
  <c r="M158" i="10"/>
  <c r="M157" i="10"/>
  <c r="M156" i="10"/>
  <c r="M155" i="10"/>
  <c r="M154" i="10"/>
  <c r="M153" i="10"/>
  <c r="M152" i="10"/>
  <c r="M162" i="10"/>
  <c r="M160" i="10"/>
  <c r="P185" i="7"/>
  <c r="P184" i="7"/>
  <c r="P183" i="7"/>
  <c r="P182" i="7"/>
  <c r="P181" i="7"/>
  <c r="P180" i="7"/>
  <c r="P179" i="7"/>
  <c r="P178" i="7"/>
  <c r="P177" i="7"/>
  <c r="P176" i="7"/>
  <c r="P175" i="7"/>
  <c r="P173" i="7"/>
  <c r="P171" i="7"/>
  <c r="P169" i="7"/>
  <c r="P167" i="7"/>
  <c r="P168" i="7"/>
  <c r="P170" i="7"/>
  <c r="P172" i="7"/>
  <c r="P174" i="7"/>
  <c r="P166" i="7"/>
  <c r="M138" i="10"/>
  <c r="M137" i="10"/>
  <c r="M136" i="10"/>
  <c r="M135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O16" i="13"/>
  <c r="Q125" i="3" a="1"/>
  <c r="Q125" i="3" s="1"/>
  <c r="O21" i="13"/>
  <c r="CN5" i="11"/>
  <c r="CM7" i="11"/>
  <c r="N3" i="1"/>
  <c r="Q223" i="3" a="1"/>
  <c r="Q223" i="3" s="1"/>
  <c r="O113" i="7"/>
  <c r="P21" i="8"/>
  <c r="P22" i="8"/>
  <c r="V15" i="8"/>
  <c r="O11" i="13"/>
  <c r="O12" i="13"/>
  <c r="R240" i="3"/>
  <c r="R241" i="3"/>
  <c r="R242" i="3"/>
  <c r="R243" i="3"/>
  <c r="R244" i="3"/>
  <c r="R245" i="3"/>
  <c r="R246" i="3"/>
  <c r="R267" i="3"/>
  <c r="R14" i="3"/>
  <c r="R105" i="3"/>
  <c r="R106" i="3"/>
  <c r="R238" i="3"/>
  <c r="R8" i="3"/>
  <c r="R10" i="3"/>
  <c r="R12" i="3"/>
  <c r="R239" i="3"/>
  <c r="R7" i="3"/>
  <c r="R9" i="3"/>
  <c r="R11" i="3"/>
  <c r="R13" i="3"/>
  <c r="M146" i="10"/>
  <c r="M150" i="10"/>
  <c r="M143" i="10"/>
  <c r="M147" i="10"/>
  <c r="M151" i="10"/>
  <c r="M93" i="10"/>
  <c r="M97" i="10"/>
  <c r="M90" i="10"/>
  <c r="M94" i="10"/>
  <c r="M98" i="10"/>
  <c r="M10" i="10"/>
  <c r="M14" i="10"/>
  <c r="M7" i="10"/>
  <c r="M11" i="10"/>
  <c r="M15" i="10"/>
  <c r="M144" i="10"/>
  <c r="M192" i="10"/>
  <c r="M149" i="10"/>
  <c r="M95" i="10"/>
  <c r="M92" i="10"/>
  <c r="M8" i="10"/>
  <c r="M86" i="10"/>
  <c r="M13" i="10"/>
  <c r="M148" i="10"/>
  <c r="M145" i="10"/>
  <c r="M91" i="10"/>
  <c r="M139" i="10"/>
  <c r="M96" i="10"/>
  <c r="M12" i="10"/>
  <c r="M9" i="10"/>
  <c r="P160" i="7"/>
  <c r="P164" i="7"/>
  <c r="P159" i="7"/>
  <c r="P163" i="7"/>
  <c r="P186" i="7"/>
  <c r="P162" i="7"/>
  <c r="P161" i="7"/>
  <c r="P128" i="7"/>
  <c r="P132" i="7"/>
  <c r="P125" i="7"/>
  <c r="P129" i="7"/>
  <c r="P133" i="7"/>
  <c r="P158" i="7"/>
  <c r="P157" i="7"/>
  <c r="P165" i="7"/>
  <c r="P126" i="7"/>
  <c r="P130" i="7"/>
  <c r="P154" i="7"/>
  <c r="P127" i="7"/>
  <c r="P131" i="7"/>
  <c r="M140" i="10"/>
  <c r="N3" i="2"/>
  <c r="O120" i="7"/>
  <c r="M43" i="12" s="1"/>
  <c r="Q284" i="3"/>
  <c r="O320" i="13"/>
  <c r="O187" i="7"/>
  <c r="Q3" i="7"/>
  <c r="O155" i="7"/>
  <c r="M59" i="5" s="1"/>
  <c r="L141" i="10"/>
  <c r="N3" i="10"/>
  <c r="Q9" i="8"/>
  <c r="Q10" i="8"/>
  <c r="P277" i="3"/>
  <c r="P282" i="3" s="1"/>
  <c r="Q268" i="3"/>
  <c r="L18" i="12" s="1"/>
  <c r="Q107" i="3"/>
  <c r="S3" i="3"/>
  <c r="P116" i="3" l="1"/>
  <c r="P121" i="3" s="1"/>
  <c r="F9" i="20" s="1"/>
  <c r="K293" i="13" a="1"/>
  <c r="K288" i="13" a="1"/>
  <c r="K288" i="13" s="1"/>
  <c r="K290" i="13" a="1"/>
  <c r="K290" i="13" s="1"/>
  <c r="K291" i="13" a="1"/>
  <c r="K291" i="13" s="1"/>
  <c r="K292" i="13" a="1"/>
  <c r="K289" i="13" a="1"/>
  <c r="K289" i="13" s="1"/>
  <c r="K287" i="13" a="1"/>
  <c r="K287" i="13" s="1"/>
  <c r="O33" i="5" s="1"/>
  <c r="K293" i="13"/>
  <c r="K292" i="13"/>
  <c r="F6" i="20"/>
  <c r="H8" i="20"/>
  <c r="Q124" i="3"/>
  <c r="Q110" i="3" s="1"/>
  <c r="Q114" i="3" s="1"/>
  <c r="M169" i="4"/>
  <c r="M132" i="4" s="1"/>
  <c r="G14" i="20"/>
  <c r="P124" i="3"/>
  <c r="G284" i="13" s="1"/>
  <c r="K30" i="5" s="1"/>
  <c r="K27" i="5" s="1"/>
  <c r="R221" i="3" a="1"/>
  <c r="R221" i="3" s="1"/>
  <c r="R201" i="3" a="1"/>
  <c r="R201" i="3" s="1"/>
  <c r="R203" i="3" a="1"/>
  <c r="R203" i="3" s="1"/>
  <c r="R205" i="3" a="1"/>
  <c r="R205" i="3" s="1"/>
  <c r="R207" i="3" a="1"/>
  <c r="R207" i="3" s="1"/>
  <c r="R126" i="3" a="1"/>
  <c r="R209" i="3" a="1"/>
  <c r="R209" i="3" s="1"/>
  <c r="R211" i="3" a="1"/>
  <c r="R211" i="3" s="1"/>
  <c r="R129" i="3" a="1"/>
  <c r="R131" i="3" a="1"/>
  <c r="R133" i="3" a="1"/>
  <c r="R133" i="3" s="1"/>
  <c r="R138" i="3" a="1"/>
  <c r="R140" i="3" a="1"/>
  <c r="R142" i="3" a="1"/>
  <c r="R144" i="3" a="1"/>
  <c r="R151" i="3" a="1"/>
  <c r="R153" i="3" a="1"/>
  <c r="R155" i="3" a="1"/>
  <c r="R157" i="3" a="1"/>
  <c r="R159" i="3" a="1"/>
  <c r="R172" i="3" a="1"/>
  <c r="R170" i="3" a="1"/>
  <c r="R166" i="3" a="1"/>
  <c r="R166" i="3" s="1"/>
  <c r="R164" i="3" a="1"/>
  <c r="R136" i="3" a="1"/>
  <c r="R136" i="3" s="1"/>
  <c r="R220" i="3" a="1"/>
  <c r="R220" i="3" s="1"/>
  <c r="R218" i="3" a="1"/>
  <c r="R218" i="3" s="1"/>
  <c r="R199" i="3" a="1"/>
  <c r="R199" i="3" s="1"/>
  <c r="R196" i="3" a="1"/>
  <c r="R196" i="3" s="1"/>
  <c r="R219" i="3" a="1"/>
  <c r="R219" i="3" s="1"/>
  <c r="R217" i="3" a="1"/>
  <c r="R217" i="3" s="1"/>
  <c r="R215" i="3" a="1"/>
  <c r="R215" i="3" s="1"/>
  <c r="R213" i="3" a="1"/>
  <c r="R213" i="3" s="1"/>
  <c r="R210" i="3" a="1"/>
  <c r="R210" i="3" s="1"/>
  <c r="R208" i="3" a="1"/>
  <c r="R208" i="3" s="1"/>
  <c r="R206" i="3" a="1"/>
  <c r="R206" i="3" s="1"/>
  <c r="R194" i="3" a="1"/>
  <c r="R192" i="3" a="1"/>
  <c r="R190" i="3" a="1"/>
  <c r="R190" i="3" s="1"/>
  <c r="R188" i="3" a="1"/>
  <c r="R186" i="3" a="1"/>
  <c r="R186" i="3" s="1"/>
  <c r="R184" i="3" a="1"/>
  <c r="R182" i="3" a="1"/>
  <c r="R182" i="3" s="1"/>
  <c r="R180" i="3" a="1"/>
  <c r="R178" i="3" a="1"/>
  <c r="R178" i="3" s="1"/>
  <c r="R176" i="3" a="1"/>
  <c r="R174" i="3" a="1"/>
  <c r="R174" i="3" s="1"/>
  <c r="R168" i="3" a="1"/>
  <c r="R162" i="3" a="1"/>
  <c r="R162" i="3" s="1"/>
  <c r="R216" i="3" a="1"/>
  <c r="R216" i="3" s="1"/>
  <c r="R214" i="3" a="1"/>
  <c r="R214" i="3" s="1"/>
  <c r="R212" i="3" a="1"/>
  <c r="R212" i="3" s="1"/>
  <c r="R204" i="3" a="1"/>
  <c r="R204" i="3" s="1"/>
  <c r="R202" i="3" a="1"/>
  <c r="R202" i="3" s="1"/>
  <c r="R193" i="3" a="1"/>
  <c r="R193" i="3" s="1"/>
  <c r="R171" i="3" a="1"/>
  <c r="R169" i="3" a="1"/>
  <c r="R169" i="3" s="1"/>
  <c r="R167" i="3" a="1"/>
  <c r="R165" i="3" a="1"/>
  <c r="R165" i="3" s="1"/>
  <c r="R163" i="3" a="1"/>
  <c r="R149" i="3" a="1"/>
  <c r="R149" i="3" s="1"/>
  <c r="R147" i="3" a="1"/>
  <c r="R145" i="3" a="1"/>
  <c r="R145" i="3" s="1"/>
  <c r="R152" i="3" a="1"/>
  <c r="R146" i="3" a="1"/>
  <c r="R146" i="3" s="1"/>
  <c r="R143" i="3" a="1"/>
  <c r="R141" i="3" a="1"/>
  <c r="R141" i="3" s="1"/>
  <c r="R200" i="3" a="1"/>
  <c r="R200" i="3" s="1"/>
  <c r="R198" i="3" a="1"/>
  <c r="R198" i="3" s="1"/>
  <c r="R197" i="3" a="1"/>
  <c r="R197" i="3" s="1"/>
  <c r="R195" i="3" a="1"/>
  <c r="R195" i="3" s="1"/>
  <c r="R191" i="3" a="1"/>
  <c r="R189" i="3" a="1"/>
  <c r="R187" i="3" a="1"/>
  <c r="R187" i="3" s="1"/>
  <c r="R185" i="3" a="1"/>
  <c r="R183" i="3" a="1"/>
  <c r="R183" i="3" s="1"/>
  <c r="R181" i="3" a="1"/>
  <c r="R179" i="3" a="1"/>
  <c r="R179" i="3" s="1"/>
  <c r="R177" i="3" a="1"/>
  <c r="R175" i="3" a="1"/>
  <c r="R175" i="3" s="1"/>
  <c r="R173" i="3" a="1"/>
  <c r="R173" i="3" s="1"/>
  <c r="R161" i="3" a="1"/>
  <c r="R161" i="3" s="1"/>
  <c r="R160" i="3" a="1"/>
  <c r="R160" i="3" s="1"/>
  <c r="R158" i="3" a="1"/>
  <c r="R158" i="3" s="1"/>
  <c r="R156" i="3" a="1"/>
  <c r="R156" i="3" s="1"/>
  <c r="R154" i="3" a="1"/>
  <c r="R150" i="3" a="1"/>
  <c r="R150" i="3" s="1"/>
  <c r="R148" i="3" a="1"/>
  <c r="R148" i="3" s="1"/>
  <c r="R139" i="3" a="1"/>
  <c r="R139" i="3" s="1"/>
  <c r="R128" i="3" a="1"/>
  <c r="R128" i="3" s="1"/>
  <c r="R127" i="3" a="1"/>
  <c r="R127" i="3" s="1"/>
  <c r="R137" i="3" a="1"/>
  <c r="R137" i="3" s="1"/>
  <c r="R135" i="3" a="1"/>
  <c r="R135" i="3" s="1"/>
  <c r="R130" i="3" a="1"/>
  <c r="R130" i="3" s="1"/>
  <c r="R134" i="3" a="1"/>
  <c r="R134" i="3" s="1"/>
  <c r="R132" i="3" a="1"/>
  <c r="R132" i="3" s="1"/>
  <c r="R194" i="3"/>
  <c r="R188" i="3"/>
  <c r="R184" i="3"/>
  <c r="R180" i="3"/>
  <c r="R192" i="3"/>
  <c r="R170" i="3"/>
  <c r="R168" i="3"/>
  <c r="R164" i="3"/>
  <c r="R151" i="3"/>
  <c r="R126" i="3"/>
  <c r="R176" i="3"/>
  <c r="R172" i="3"/>
  <c r="R159" i="3"/>
  <c r="R157" i="3"/>
  <c r="R155" i="3"/>
  <c r="R144" i="3"/>
  <c r="R142" i="3"/>
  <c r="R140" i="3"/>
  <c r="R138" i="3"/>
  <c r="R153" i="3"/>
  <c r="R131" i="3"/>
  <c r="R129" i="3"/>
  <c r="R154" i="3"/>
  <c r="R143" i="3"/>
  <c r="R152" i="3"/>
  <c r="R147" i="3"/>
  <c r="R177" i="3"/>
  <c r="R181" i="3"/>
  <c r="R185" i="3"/>
  <c r="R189" i="3"/>
  <c r="R191" i="3"/>
  <c r="R163" i="3"/>
  <c r="R167" i="3"/>
  <c r="R171" i="3"/>
  <c r="K8" i="5"/>
  <c r="L165" i="4" s="1"/>
  <c r="L93" i="4" s="1"/>
  <c r="N37" i="5"/>
  <c r="I27" i="20"/>
  <c r="L6" i="5"/>
  <c r="G6" i="20"/>
  <c r="N34" i="5"/>
  <c r="I26" i="20"/>
  <c r="M57" i="5"/>
  <c r="M51" i="5" s="1"/>
  <c r="H32" i="20"/>
  <c r="L32" i="5"/>
  <c r="L31" i="5" s="1"/>
  <c r="G25" i="20"/>
  <c r="N194" i="10" a="1"/>
  <c r="N194" i="10" s="1"/>
  <c r="Q37" i="7"/>
  <c r="Q64" i="7"/>
  <c r="Q63" i="7"/>
  <c r="Q65" i="7"/>
  <c r="Q48" i="7"/>
  <c r="Q39" i="7"/>
  <c r="Q43" i="7"/>
  <c r="Q30" i="7"/>
  <c r="Q60" i="7"/>
  <c r="Q44" i="7"/>
  <c r="Q53" i="7"/>
  <c r="Q62" i="7"/>
  <c r="Q54" i="7"/>
  <c r="Q47" i="7"/>
  <c r="Q33" i="7"/>
  <c r="Q57" i="7"/>
  <c r="Q35" i="7"/>
  <c r="Q28" i="7"/>
  <c r="Q31" i="7"/>
  <c r="Q32" i="7"/>
  <c r="Q29" i="7"/>
  <c r="Q45" i="7"/>
  <c r="Q46" i="7"/>
  <c r="Q66" i="7"/>
  <c r="Q42" i="7"/>
  <c r="Q38" i="7"/>
  <c r="Q41" i="7"/>
  <c r="Q50" i="7"/>
  <c r="Q27" i="7"/>
  <c r="Q51" i="7"/>
  <c r="Q36" i="7"/>
  <c r="Q61" i="7"/>
  <c r="I286" i="13" a="1"/>
  <c r="I286" i="13" s="1"/>
  <c r="Q55" i="7"/>
  <c r="Q34" i="7"/>
  <c r="Q40" i="7"/>
  <c r="Q58" i="7"/>
  <c r="Q59" i="7"/>
  <c r="Q56" i="7"/>
  <c r="Q49" i="7"/>
  <c r="Q52" i="7"/>
  <c r="O106" i="7"/>
  <c r="P50" i="1"/>
  <c r="P50" i="2"/>
  <c r="BZ49" i="2"/>
  <c r="BZ51" i="2"/>
  <c r="O51" i="1"/>
  <c r="P177" i="4" s="1"/>
  <c r="O52" i="2"/>
  <c r="R286" i="3" a="1"/>
  <c r="R286" i="3" s="1"/>
  <c r="Q288" i="3"/>
  <c r="Q287" i="3"/>
  <c r="L126" i="4"/>
  <c r="O9" i="13" a="1"/>
  <c r="O9" i="13" s="1"/>
  <c r="O10" i="12" a="1"/>
  <c r="O10" i="12" s="1"/>
  <c r="Q111" i="7"/>
  <c r="Q7" i="7"/>
  <c r="Q94" i="7"/>
  <c r="Q8" i="7"/>
  <c r="Q70" i="7"/>
  <c r="Q118" i="7"/>
  <c r="Q21" i="7"/>
  <c r="Q85" i="7"/>
  <c r="Q90" i="7"/>
  <c r="Q89" i="7"/>
  <c r="Q69" i="7"/>
  <c r="Q17" i="7"/>
  <c r="Q116" i="7"/>
  <c r="Q25" i="7"/>
  <c r="Q82" i="7"/>
  <c r="Q93" i="7"/>
  <c r="Q6" i="7"/>
  <c r="Q20" i="7"/>
  <c r="Q79" i="7"/>
  <c r="Q9" i="7"/>
  <c r="Q13" i="7"/>
  <c r="Q97" i="7"/>
  <c r="Q96" i="7"/>
  <c r="Q77" i="7"/>
  <c r="Q88" i="7"/>
  <c r="Q91" i="7"/>
  <c r="Q68" i="7"/>
  <c r="Q72" i="7"/>
  <c r="Q83" i="7"/>
  <c r="Q12" i="7"/>
  <c r="Q92" i="7"/>
  <c r="Q84" i="7"/>
  <c r="Q26" i="7"/>
  <c r="Q101" i="7"/>
  <c r="Q11" i="7"/>
  <c r="Q95" i="7"/>
  <c r="Q24" i="7"/>
  <c r="Q74" i="7"/>
  <c r="Q71" i="7"/>
  <c r="Q16" i="7"/>
  <c r="Q86" i="7"/>
  <c r="Q18" i="7"/>
  <c r="Q87" i="7"/>
  <c r="Q81" i="7"/>
  <c r="Q102" i="7"/>
  <c r="Q73" i="7"/>
  <c r="Q76" i="7"/>
  <c r="Q80" i="7"/>
  <c r="Q112" i="7"/>
  <c r="Q19" i="7"/>
  <c r="Q104" i="7"/>
  <c r="Q119" i="7"/>
  <c r="Q15" i="7"/>
  <c r="Q78" i="7"/>
  <c r="Q22" i="7"/>
  <c r="Q75" i="7"/>
  <c r="Q67" i="7"/>
  <c r="Q10" i="7"/>
  <c r="Q103" i="7"/>
  <c r="Q23" i="7"/>
  <c r="Q115" i="7"/>
  <c r="O97" i="4"/>
  <c r="Q117" i="7"/>
  <c r="Q14" i="7"/>
  <c r="Q105" i="7"/>
  <c r="Q98" i="7"/>
  <c r="Q99" i="7"/>
  <c r="Q108" i="7"/>
  <c r="Q110" i="7"/>
  <c r="Q100" i="7"/>
  <c r="Q109" i="7"/>
  <c r="K53" i="13" a="1"/>
  <c r="K53" i="13" s="1"/>
  <c r="R3" i="4"/>
  <c r="Q157" i="4"/>
  <c r="L91" i="4"/>
  <c r="N171" i="4"/>
  <c r="M162" i="4"/>
  <c r="O177" i="4"/>
  <c r="N163" i="4"/>
  <c r="O134" i="4"/>
  <c r="N90" i="4"/>
  <c r="N125" i="4"/>
  <c r="O133" i="4"/>
  <c r="N170" i="4"/>
  <c r="N36" i="5"/>
  <c r="N38" i="5"/>
  <c r="N35" i="5"/>
  <c r="BH294" i="13"/>
  <c r="BI40" i="5"/>
  <c r="O99" i="4"/>
  <c r="O98" i="4"/>
  <c r="P3" i="12"/>
  <c r="Q222" i="3"/>
  <c r="J286" i="13" a="1"/>
  <c r="J286" i="13" s="1"/>
  <c r="N80" i="10"/>
  <c r="N79" i="10"/>
  <c r="N78" i="10"/>
  <c r="N77" i="10"/>
  <c r="N76" i="10"/>
  <c r="N75" i="10"/>
  <c r="N74" i="10"/>
  <c r="N73" i="10"/>
  <c r="N72" i="10"/>
  <c r="N52" i="10"/>
  <c r="N51" i="10"/>
  <c r="N50" i="10"/>
  <c r="N49" i="10"/>
  <c r="N48" i="10"/>
  <c r="N47" i="10"/>
  <c r="N46" i="10"/>
  <c r="N45" i="10"/>
  <c r="N42" i="10"/>
  <c r="N44" i="10"/>
  <c r="N43" i="10"/>
  <c r="M31" i="1"/>
  <c r="M60" i="5"/>
  <c r="J309" i="13"/>
  <c r="K311" i="13" a="1"/>
  <c r="K311" i="13" s="1"/>
  <c r="K310" i="13" a="1"/>
  <c r="K310" i="13" s="1"/>
  <c r="O39" i="5"/>
  <c r="L63" i="13"/>
  <c r="L65" i="13"/>
  <c r="L59" i="13"/>
  <c r="L61" i="13"/>
  <c r="L64" i="13"/>
  <c r="L60" i="13"/>
  <c r="P17" i="13"/>
  <c r="P14" i="13"/>
  <c r="P19" i="13"/>
  <c r="P22" i="13"/>
  <c r="P13" i="13"/>
  <c r="P18" i="13"/>
  <c r="P23" i="13"/>
  <c r="P228" i="3"/>
  <c r="P231" i="3" s="1"/>
  <c r="G321" i="13"/>
  <c r="O10" i="13"/>
  <c r="N67" i="10"/>
  <c r="N68" i="10"/>
  <c r="N69" i="10"/>
  <c r="N70" i="10"/>
  <c r="N71" i="10"/>
  <c r="N81" i="10"/>
  <c r="N82" i="10"/>
  <c r="N83" i="10"/>
  <c r="N84" i="10"/>
  <c r="N85" i="10"/>
  <c r="O43" i="2" a="1"/>
  <c r="O43" i="2" s="1"/>
  <c r="CM15" i="11"/>
  <c r="CM20" i="11"/>
  <c r="W16" i="8"/>
  <c r="P3" i="5"/>
  <c r="M3" i="13"/>
  <c r="M6" i="13" s="1"/>
  <c r="N191" i="10"/>
  <c r="N190" i="10"/>
  <c r="N189" i="10"/>
  <c r="N188" i="10"/>
  <c r="N187" i="10"/>
  <c r="N185" i="10"/>
  <c r="N186" i="10"/>
  <c r="N183" i="10"/>
  <c r="N182" i="10"/>
  <c r="N181" i="10"/>
  <c r="N180" i="10"/>
  <c r="N179" i="10"/>
  <c r="N184" i="10"/>
  <c r="N175" i="10"/>
  <c r="N171" i="10"/>
  <c r="N177" i="10"/>
  <c r="N174" i="10"/>
  <c r="N170" i="10"/>
  <c r="N166" i="10"/>
  <c r="N169" i="10"/>
  <c r="N164" i="10"/>
  <c r="N162" i="10"/>
  <c r="N161" i="10"/>
  <c r="N160" i="10"/>
  <c r="N159" i="10"/>
  <c r="N176" i="10"/>
  <c r="N168" i="10"/>
  <c r="N172" i="10"/>
  <c r="N173" i="10"/>
  <c r="N167" i="10"/>
  <c r="N165" i="10"/>
  <c r="N178" i="10"/>
  <c r="N158" i="10"/>
  <c r="N156" i="10"/>
  <c r="N154" i="10"/>
  <c r="N152" i="10"/>
  <c r="N155" i="10"/>
  <c r="N163" i="10"/>
  <c r="N157" i="10"/>
  <c r="N153" i="10"/>
  <c r="S265" i="3"/>
  <c r="S264" i="3"/>
  <c r="S263" i="3"/>
  <c r="S262" i="3"/>
  <c r="S261" i="3"/>
  <c r="S260" i="3"/>
  <c r="S259" i="3"/>
  <c r="S258" i="3"/>
  <c r="S257" i="3"/>
  <c r="S256" i="3"/>
  <c r="S255" i="3"/>
  <c r="S254" i="3"/>
  <c r="S253" i="3"/>
  <c r="S252" i="3"/>
  <c r="S251" i="3"/>
  <c r="S250" i="3"/>
  <c r="S249" i="3"/>
  <c r="S248" i="3"/>
  <c r="S247" i="3"/>
  <c r="S266" i="3"/>
  <c r="Q175" i="7"/>
  <c r="Q174" i="7"/>
  <c r="Q173" i="7"/>
  <c r="Q172" i="7"/>
  <c r="Q171" i="7"/>
  <c r="Q170" i="7"/>
  <c r="Q169" i="7"/>
  <c r="Q168" i="7"/>
  <c r="Q167" i="7"/>
  <c r="Q166" i="7"/>
  <c r="Q184" i="7"/>
  <c r="Q182" i="7"/>
  <c r="Q180" i="7"/>
  <c r="Q178" i="7"/>
  <c r="Q176" i="7"/>
  <c r="Q185" i="7"/>
  <c r="Q181" i="7"/>
  <c r="Q177" i="7"/>
  <c r="Q179" i="7"/>
  <c r="Q183" i="7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41" i="10"/>
  <c r="N40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39" i="10"/>
  <c r="N21" i="10"/>
  <c r="N20" i="10"/>
  <c r="N19" i="10"/>
  <c r="N18" i="10"/>
  <c r="N17" i="10"/>
  <c r="N16" i="10"/>
  <c r="Q153" i="7"/>
  <c r="Q152" i="7"/>
  <c r="Q151" i="7"/>
  <c r="Q150" i="7"/>
  <c r="Q149" i="7"/>
  <c r="Q148" i="7"/>
  <c r="Q147" i="7"/>
  <c r="Q146" i="7"/>
  <c r="Q145" i="7"/>
  <c r="Q144" i="7"/>
  <c r="Q143" i="7"/>
  <c r="Q142" i="7"/>
  <c r="Q141" i="7"/>
  <c r="Q140" i="7"/>
  <c r="Q139" i="7"/>
  <c r="Q138" i="7"/>
  <c r="Q137" i="7"/>
  <c r="Q136" i="7"/>
  <c r="Q135" i="7"/>
  <c r="Q134" i="7"/>
  <c r="S104" i="3"/>
  <c r="S103" i="3"/>
  <c r="S102" i="3"/>
  <c r="S101" i="3"/>
  <c r="S100" i="3"/>
  <c r="S99" i="3"/>
  <c r="S98" i="3"/>
  <c r="S97" i="3"/>
  <c r="S96" i="3"/>
  <c r="S95" i="3"/>
  <c r="S94" i="3"/>
  <c r="S93" i="3"/>
  <c r="S89" i="3"/>
  <c r="S88" i="3"/>
  <c r="S87" i="3"/>
  <c r="S86" i="3"/>
  <c r="S85" i="3"/>
  <c r="S84" i="3"/>
  <c r="S83" i="3"/>
  <c r="S82" i="3"/>
  <c r="S81" i="3"/>
  <c r="S80" i="3"/>
  <c r="S78" i="3"/>
  <c r="S77" i="3"/>
  <c r="S76" i="3"/>
  <c r="S92" i="3"/>
  <c r="S91" i="3"/>
  <c r="S90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58" i="3"/>
  <c r="P16" i="13"/>
  <c r="R125" i="3" a="1"/>
  <c r="R125" i="3" s="1"/>
  <c r="P21" i="13"/>
  <c r="CO5" i="11"/>
  <c r="CN7" i="11"/>
  <c r="O3" i="1"/>
  <c r="R223" i="3" a="1"/>
  <c r="R223" i="3" s="1"/>
  <c r="N49" i="1"/>
  <c r="Q21" i="8"/>
  <c r="Q22" i="8"/>
  <c r="W15" i="8"/>
  <c r="P12" i="13"/>
  <c r="P11" i="13"/>
  <c r="N140" i="10"/>
  <c r="S240" i="3"/>
  <c r="S241" i="3"/>
  <c r="S242" i="3"/>
  <c r="S243" i="3"/>
  <c r="S244" i="3"/>
  <c r="S245" i="3"/>
  <c r="S246" i="3"/>
  <c r="S267" i="3"/>
  <c r="S14" i="3"/>
  <c r="S105" i="3"/>
  <c r="S106" i="3"/>
  <c r="S238" i="3"/>
  <c r="S8" i="3"/>
  <c r="S10" i="3"/>
  <c r="S12" i="3"/>
  <c r="S7" i="3"/>
  <c r="S239" i="3"/>
  <c r="S9" i="3"/>
  <c r="S11" i="3"/>
  <c r="S13" i="3"/>
  <c r="N145" i="10"/>
  <c r="N149" i="10"/>
  <c r="N144" i="10"/>
  <c r="N148" i="10"/>
  <c r="N192" i="10"/>
  <c r="N92" i="10"/>
  <c r="N96" i="10"/>
  <c r="N91" i="10"/>
  <c r="N95" i="10"/>
  <c r="N139" i="10"/>
  <c r="N9" i="10"/>
  <c r="N13" i="10"/>
  <c r="N8" i="10"/>
  <c r="N12" i="10"/>
  <c r="N86" i="10"/>
  <c r="N143" i="10"/>
  <c r="N151" i="10"/>
  <c r="N150" i="10"/>
  <c r="N90" i="10"/>
  <c r="N98" i="10"/>
  <c r="N97" i="10"/>
  <c r="N11" i="10"/>
  <c r="N10" i="10"/>
  <c r="N147" i="10"/>
  <c r="N146" i="10"/>
  <c r="N94" i="10"/>
  <c r="N93" i="10"/>
  <c r="N7" i="10"/>
  <c r="N15" i="10"/>
  <c r="N14" i="10"/>
  <c r="Q159" i="7"/>
  <c r="Q163" i="7"/>
  <c r="Q158" i="7"/>
  <c r="Q162" i="7"/>
  <c r="Q186" i="7"/>
  <c r="Q157" i="7"/>
  <c r="Q165" i="7"/>
  <c r="Q164" i="7"/>
  <c r="Q127" i="7"/>
  <c r="Q131" i="7"/>
  <c r="Q126" i="7"/>
  <c r="Q130" i="7"/>
  <c r="Q154" i="7"/>
  <c r="Q161" i="7"/>
  <c r="Q160" i="7"/>
  <c r="Q125" i="7"/>
  <c r="Q129" i="7"/>
  <c r="Q133" i="7"/>
  <c r="Q128" i="7"/>
  <c r="Q132" i="7"/>
  <c r="P113" i="7"/>
  <c r="O3" i="2"/>
  <c r="P106" i="7"/>
  <c r="P120" i="7"/>
  <c r="N43" i="12" s="1"/>
  <c r="R284" i="3"/>
  <c r="P320" i="13"/>
  <c r="P187" i="7"/>
  <c r="N60" i="5" s="1"/>
  <c r="R3" i="7"/>
  <c r="P155" i="7"/>
  <c r="N59" i="5" s="1"/>
  <c r="M141" i="10"/>
  <c r="O3" i="10"/>
  <c r="R9" i="8"/>
  <c r="R10" i="8"/>
  <c r="Q277" i="3"/>
  <c r="Q282" i="3" s="1"/>
  <c r="L19" i="12" s="1"/>
  <c r="P283" i="3"/>
  <c r="R268" i="3"/>
  <c r="M18" i="12" s="1"/>
  <c r="Q116" i="3"/>
  <c r="Q121" i="3" s="1"/>
  <c r="R107" i="3"/>
  <c r="T3" i="3"/>
  <c r="L128" i="4" l="1"/>
  <c r="L7" i="5"/>
  <c r="M164" i="4" s="1"/>
  <c r="M92" i="4" s="1"/>
  <c r="G7" i="20"/>
  <c r="P109" i="3"/>
  <c r="P110" i="3"/>
  <c r="L290" i="13" a="1"/>
  <c r="L288" i="13" a="1"/>
  <c r="L288" i="13" s="1"/>
  <c r="L292" i="13" a="1"/>
  <c r="L293" i="13" a="1"/>
  <c r="L293" i="13" s="1"/>
  <c r="P39" i="5" s="1"/>
  <c r="L291" i="13" a="1"/>
  <c r="L287" i="13" a="1"/>
  <c r="L287" i="13" s="1"/>
  <c r="P33" i="5" s="1"/>
  <c r="L289" i="13" a="1"/>
  <c r="L289" i="13" s="1"/>
  <c r="L292" i="13"/>
  <c r="L290" i="13"/>
  <c r="L291" i="13"/>
  <c r="P227" i="3"/>
  <c r="P230" i="3" s="1"/>
  <c r="P234" i="3" s="1"/>
  <c r="E168" i="10"/>
  <c r="F168" i="10" s="1"/>
  <c r="J168" i="10" s="1"/>
  <c r="I8" i="20"/>
  <c r="P224" i="3"/>
  <c r="P290" i="3" s="1"/>
  <c r="G322" i="13"/>
  <c r="F36" i="20" s="1"/>
  <c r="O169" i="4"/>
  <c r="I14" i="20"/>
  <c r="M13" i="5"/>
  <c r="H14" i="20"/>
  <c r="R124" i="3"/>
  <c r="R110" i="3" s="1"/>
  <c r="R114" i="3" s="1"/>
  <c r="S221" i="3" a="1"/>
  <c r="S221" i="3" s="1"/>
  <c r="S201" i="3" a="1"/>
  <c r="S201" i="3" s="1"/>
  <c r="S203" i="3" a="1"/>
  <c r="S203" i="3" s="1"/>
  <c r="S205" i="3" a="1"/>
  <c r="S205" i="3" s="1"/>
  <c r="S207" i="3" a="1"/>
  <c r="S207" i="3" s="1"/>
  <c r="S209" i="3" a="1"/>
  <c r="S209" i="3" s="1"/>
  <c r="S211" i="3" a="1"/>
  <c r="S211" i="3" s="1"/>
  <c r="S126" i="3" a="1"/>
  <c r="S196" i="3" a="1"/>
  <c r="S196" i="3" s="1"/>
  <c r="S212" i="3" a="1"/>
  <c r="S212" i="3" s="1"/>
  <c r="S214" i="3" a="1"/>
  <c r="S214" i="3" s="1"/>
  <c r="S216" i="3" a="1"/>
  <c r="S216" i="3" s="1"/>
  <c r="S220" i="3" a="1"/>
  <c r="S220" i="3" s="1"/>
  <c r="S129" i="3" a="1"/>
  <c r="S131" i="3" a="1"/>
  <c r="S131" i="3" s="1"/>
  <c r="S133" i="3" a="1"/>
  <c r="S136" i="3" a="1"/>
  <c r="S138" i="3" a="1"/>
  <c r="S140" i="3" a="1"/>
  <c r="S142" i="3" a="1"/>
  <c r="S144" i="3" a="1"/>
  <c r="S144" i="3" s="1"/>
  <c r="S151" i="3" a="1"/>
  <c r="S153" i="3" a="1"/>
  <c r="S155" i="3" a="1"/>
  <c r="S157" i="3" a="1"/>
  <c r="S159" i="3" a="1"/>
  <c r="S162" i="3" a="1"/>
  <c r="S164" i="3" a="1"/>
  <c r="S166" i="3" a="1"/>
  <c r="S168" i="3" a="1"/>
  <c r="S170" i="3" a="1"/>
  <c r="S172" i="3" a="1"/>
  <c r="S174" i="3" a="1"/>
  <c r="S174" i="3" s="1"/>
  <c r="S176" i="3" a="1"/>
  <c r="S178" i="3" a="1"/>
  <c r="S178" i="3" s="1"/>
  <c r="S180" i="3" a="1"/>
  <c r="S182" i="3" a="1"/>
  <c r="S182" i="3" s="1"/>
  <c r="S184" i="3" a="1"/>
  <c r="S186" i="3" a="1"/>
  <c r="S186" i="3" s="1"/>
  <c r="S188" i="3" a="1"/>
  <c r="S190" i="3" a="1"/>
  <c r="S190" i="3" s="1"/>
  <c r="S192" i="3" a="1"/>
  <c r="S194" i="3" a="1"/>
  <c r="S194" i="3" s="1"/>
  <c r="S199" i="3" a="1"/>
  <c r="S199" i="3" s="1"/>
  <c r="S204" i="3" a="1"/>
  <c r="S204" i="3" s="1"/>
  <c r="S202" i="3" a="1"/>
  <c r="S202" i="3" s="1"/>
  <c r="S200" i="3" a="1"/>
  <c r="S200" i="3" s="1"/>
  <c r="S198" i="3" a="1"/>
  <c r="S198" i="3" s="1"/>
  <c r="S218" i="3" a="1"/>
  <c r="S218" i="3" s="1"/>
  <c r="S219" i="3" a="1"/>
  <c r="S219" i="3" s="1"/>
  <c r="S217" i="3" a="1"/>
  <c r="S217" i="3" s="1"/>
  <c r="S215" i="3" a="1"/>
  <c r="S215" i="3" s="1"/>
  <c r="S213" i="3" a="1"/>
  <c r="S213" i="3" s="1"/>
  <c r="S210" i="3" a="1"/>
  <c r="S210" i="3" s="1"/>
  <c r="S208" i="3" a="1"/>
  <c r="S208" i="3" s="1"/>
  <c r="S206" i="3" a="1"/>
  <c r="S206" i="3" s="1"/>
  <c r="S197" i="3" a="1"/>
  <c r="S197" i="3" s="1"/>
  <c r="S195" i="3" a="1"/>
  <c r="S191" i="3" a="1"/>
  <c r="S191" i="3" s="1"/>
  <c r="S189" i="3" a="1"/>
  <c r="S187" i="3" a="1"/>
  <c r="S187" i="3" s="1"/>
  <c r="S185" i="3" a="1"/>
  <c r="S183" i="3" a="1"/>
  <c r="S181" i="3" a="1"/>
  <c r="S179" i="3" a="1"/>
  <c r="S179" i="3" s="1"/>
  <c r="S177" i="3" a="1"/>
  <c r="S175" i="3" a="1"/>
  <c r="S173" i="3" a="1"/>
  <c r="S161" i="3" a="1"/>
  <c r="S161" i="3" s="1"/>
  <c r="S160" i="3" a="1"/>
  <c r="S158" i="3" a="1"/>
  <c r="S158" i="3" s="1"/>
  <c r="S156" i="3" a="1"/>
  <c r="S154" i="3" a="1"/>
  <c r="S154" i="3" s="1"/>
  <c r="S150" i="3" a="1"/>
  <c r="S148" i="3" a="1"/>
  <c r="S148" i="3" s="1"/>
  <c r="S193" i="3" a="1"/>
  <c r="S171" i="3" a="1"/>
  <c r="S171" i="3" s="1"/>
  <c r="S169" i="3" a="1"/>
  <c r="S167" i="3" a="1"/>
  <c r="S167" i="3" s="1"/>
  <c r="S165" i="3" a="1"/>
  <c r="S163" i="3" a="1"/>
  <c r="S163" i="3" s="1"/>
  <c r="S149" i="3" a="1"/>
  <c r="S147" i="3" a="1"/>
  <c r="S147" i="3" s="1"/>
  <c r="S145" i="3" a="1"/>
  <c r="S152" i="3" a="1"/>
  <c r="S152" i="3" s="1"/>
  <c r="S146" i="3" a="1"/>
  <c r="S143" i="3" a="1"/>
  <c r="S143" i="3" s="1"/>
  <c r="S141" i="3" a="1"/>
  <c r="S139" i="3" a="1"/>
  <c r="S139" i="3" s="1"/>
  <c r="S128" i="3" a="1"/>
  <c r="S128" i="3" s="1"/>
  <c r="S127" i="3" a="1"/>
  <c r="S127" i="3" s="1"/>
  <c r="S137" i="3" a="1"/>
  <c r="S137" i="3" s="1"/>
  <c r="S135" i="3" a="1"/>
  <c r="S135" i="3" s="1"/>
  <c r="S130" i="3" a="1"/>
  <c r="S130" i="3" s="1"/>
  <c r="S134" i="3" a="1"/>
  <c r="S134" i="3" s="1"/>
  <c r="S132" i="3" a="1"/>
  <c r="S132" i="3" s="1"/>
  <c r="S192" i="3"/>
  <c r="S188" i="3"/>
  <c r="S184" i="3"/>
  <c r="S180" i="3"/>
  <c r="S176" i="3"/>
  <c r="S172" i="3"/>
  <c r="S142" i="3"/>
  <c r="S129" i="3"/>
  <c r="S159" i="3"/>
  <c r="S157" i="3"/>
  <c r="S155" i="3"/>
  <c r="S153" i="3"/>
  <c r="S151" i="3"/>
  <c r="S170" i="3"/>
  <c r="S168" i="3"/>
  <c r="S166" i="3"/>
  <c r="S164" i="3"/>
  <c r="S162" i="3"/>
  <c r="S133" i="3"/>
  <c r="S140" i="3"/>
  <c r="S138" i="3"/>
  <c r="S136" i="3"/>
  <c r="S126" i="3"/>
  <c r="S141" i="3"/>
  <c r="S145" i="3"/>
  <c r="S149" i="3"/>
  <c r="S150" i="3"/>
  <c r="S173" i="3"/>
  <c r="S175" i="3"/>
  <c r="S177" i="3"/>
  <c r="S181" i="3"/>
  <c r="S183" i="3"/>
  <c r="S185" i="3"/>
  <c r="S189" i="3"/>
  <c r="S195" i="3"/>
  <c r="S146" i="3"/>
  <c r="S165" i="3"/>
  <c r="S169" i="3"/>
  <c r="S193" i="3"/>
  <c r="S156" i="3"/>
  <c r="S160" i="3"/>
  <c r="M6" i="5"/>
  <c r="H6" i="20"/>
  <c r="O34" i="5"/>
  <c r="J26" i="20"/>
  <c r="L8" i="5"/>
  <c r="M165" i="4" s="1"/>
  <c r="G9" i="20"/>
  <c r="O37" i="5"/>
  <c r="J27" i="20"/>
  <c r="N57" i="5"/>
  <c r="N51" i="5" s="1"/>
  <c r="I32" i="20"/>
  <c r="N32" i="5"/>
  <c r="N31" i="5" s="1"/>
  <c r="I25" i="20"/>
  <c r="M32" i="5"/>
  <c r="M31" i="5" s="1"/>
  <c r="H25" i="20"/>
  <c r="O194" i="10" a="1"/>
  <c r="O194" i="10" s="1"/>
  <c r="R49" i="7"/>
  <c r="R59" i="7"/>
  <c r="R65" i="7"/>
  <c r="R30" i="7"/>
  <c r="R41" i="7"/>
  <c r="R34" i="7"/>
  <c r="R60" i="7"/>
  <c r="R46" i="7"/>
  <c r="R44" i="7"/>
  <c r="R52" i="7"/>
  <c r="R38" i="7"/>
  <c r="R62" i="7"/>
  <c r="R53" i="7"/>
  <c r="R48" i="7"/>
  <c r="R39" i="7"/>
  <c r="R63" i="7"/>
  <c r="R29" i="7"/>
  <c r="R43" i="7"/>
  <c r="R33" i="7"/>
  <c r="R50" i="7"/>
  <c r="R47" i="7"/>
  <c r="R27" i="7"/>
  <c r="R55" i="7"/>
  <c r="R37" i="7"/>
  <c r="R64" i="7"/>
  <c r="R57" i="7"/>
  <c r="R40" i="7"/>
  <c r="R28" i="7"/>
  <c r="R54" i="7"/>
  <c r="R56" i="7"/>
  <c r="R66" i="7"/>
  <c r="R32" i="7"/>
  <c r="R45" i="7"/>
  <c r="R36" i="7"/>
  <c r="R61" i="7"/>
  <c r="R51" i="7"/>
  <c r="R31" i="7"/>
  <c r="R58" i="7"/>
  <c r="R42" i="7"/>
  <c r="R35" i="7"/>
  <c r="N169" i="4"/>
  <c r="N132" i="4" s="1"/>
  <c r="O132" i="4"/>
  <c r="Q50" i="2"/>
  <c r="Q50" i="1"/>
  <c r="CA51" i="2"/>
  <c r="CA49" i="2"/>
  <c r="P51" i="1"/>
  <c r="Q177" i="4" s="1"/>
  <c r="P52" i="2"/>
  <c r="S286" i="3" a="1"/>
  <c r="S286" i="3" s="1"/>
  <c r="R287" i="3"/>
  <c r="R288" i="3"/>
  <c r="M126" i="4"/>
  <c r="M127" i="4"/>
  <c r="M128" i="4"/>
  <c r="R110" i="7"/>
  <c r="R117" i="7"/>
  <c r="R103" i="7"/>
  <c r="R75" i="7"/>
  <c r="R78" i="7"/>
  <c r="R119" i="7"/>
  <c r="R81" i="7"/>
  <c r="R83" i="7"/>
  <c r="R91" i="7"/>
  <c r="R77" i="7"/>
  <c r="R9" i="7"/>
  <c r="P97" i="4"/>
  <c r="R17" i="7"/>
  <c r="P10" i="12" a="1"/>
  <c r="P10" i="12" s="1"/>
  <c r="R99" i="7"/>
  <c r="R98" i="7"/>
  <c r="R104" i="7"/>
  <c r="R6" i="7"/>
  <c r="R92" i="7"/>
  <c r="R21" i="7"/>
  <c r="R69" i="7"/>
  <c r="R13" i="7"/>
  <c r="R79" i="7"/>
  <c r="R26" i="7"/>
  <c r="R74" i="7"/>
  <c r="R82" i="7"/>
  <c r="R25" i="7"/>
  <c r="R24" i="7"/>
  <c r="R90" i="7"/>
  <c r="R15" i="7"/>
  <c r="R88" i="7"/>
  <c r="R70" i="7"/>
  <c r="R100" i="7"/>
  <c r="R14" i="7"/>
  <c r="R102" i="7"/>
  <c r="R97" i="7"/>
  <c r="R108" i="7"/>
  <c r="R20" i="7"/>
  <c r="R84" i="7"/>
  <c r="R12" i="7"/>
  <c r="R85" i="7"/>
  <c r="R8" i="7"/>
  <c r="R94" i="7"/>
  <c r="R101" i="7"/>
  <c r="R72" i="7"/>
  <c r="R89" i="7"/>
  <c r="R71" i="7"/>
  <c r="R16" i="7"/>
  <c r="R86" i="7"/>
  <c r="R118" i="7"/>
  <c r="R105" i="7"/>
  <c r="R87" i="7"/>
  <c r="R22" i="7"/>
  <c r="R112" i="7"/>
  <c r="R67" i="7"/>
  <c r="R10" i="7"/>
  <c r="R76" i="7"/>
  <c r="R73" i="7"/>
  <c r="R18" i="7"/>
  <c r="R109" i="7"/>
  <c r="R115" i="7"/>
  <c r="R23" i="7"/>
  <c r="R19" i="7"/>
  <c r="R80" i="7"/>
  <c r="R95" i="7"/>
  <c r="R11" i="7"/>
  <c r="R68" i="7"/>
  <c r="R96" i="7"/>
  <c r="R93" i="7"/>
  <c r="R116" i="7"/>
  <c r="R7" i="7"/>
  <c r="R111" i="7"/>
  <c r="P9" i="13" a="1"/>
  <c r="P9" i="13" s="1"/>
  <c r="O170" i="4"/>
  <c r="O171" i="4"/>
  <c r="L53" i="13" a="1"/>
  <c r="L53" i="13" s="1"/>
  <c r="S3" i="4"/>
  <c r="R157" i="4"/>
  <c r="M91" i="4"/>
  <c r="M93" i="4"/>
  <c r="P134" i="4"/>
  <c r="N162" i="4"/>
  <c r="P133" i="4"/>
  <c r="O163" i="4"/>
  <c r="O90" i="4"/>
  <c r="O125" i="4"/>
  <c r="O36" i="5"/>
  <c r="O35" i="5"/>
  <c r="O38" i="5"/>
  <c r="BK294" i="13"/>
  <c r="BL40" i="5"/>
  <c r="P99" i="4"/>
  <c r="P98" i="4"/>
  <c r="Q3" i="12"/>
  <c r="K286" i="13" a="1"/>
  <c r="K286" i="13" s="1"/>
  <c r="O80" i="10"/>
  <c r="O79" i="10"/>
  <c r="O78" i="10"/>
  <c r="O77" i="10"/>
  <c r="O76" i="10"/>
  <c r="O75" i="10"/>
  <c r="O74" i="10"/>
  <c r="O73" i="10"/>
  <c r="O72" i="10"/>
  <c r="O52" i="10"/>
  <c r="O51" i="10"/>
  <c r="O50" i="10"/>
  <c r="O49" i="10"/>
  <c r="O48" i="10"/>
  <c r="O47" i="10"/>
  <c r="O46" i="10"/>
  <c r="O45" i="10"/>
  <c r="O44" i="10"/>
  <c r="O43" i="10"/>
  <c r="O42" i="10"/>
  <c r="R222" i="3"/>
  <c r="M33" i="1"/>
  <c r="N33" i="1"/>
  <c r="N31" i="1"/>
  <c r="N13" i="5"/>
  <c r="L311" i="13" a="1"/>
  <c r="L311" i="13" s="1"/>
  <c r="L310" i="13" a="1"/>
  <c r="L310" i="13" s="1"/>
  <c r="K309" i="13"/>
  <c r="M64" i="13"/>
  <c r="M60" i="13"/>
  <c r="M63" i="13"/>
  <c r="M65" i="13"/>
  <c r="M59" i="13"/>
  <c r="M61" i="13"/>
  <c r="Q23" i="13"/>
  <c r="Q18" i="13"/>
  <c r="Q13" i="13"/>
  <c r="Q22" i="13"/>
  <c r="Q19" i="13"/>
  <c r="Q14" i="13"/>
  <c r="Q17" i="13"/>
  <c r="Q228" i="3"/>
  <c r="Q231" i="3" s="1"/>
  <c r="H321" i="13"/>
  <c r="Q227" i="3"/>
  <c r="Q230" i="3" s="1"/>
  <c r="H322" i="13"/>
  <c r="P10" i="13"/>
  <c r="O67" i="10"/>
  <c r="O68" i="10"/>
  <c r="O69" i="10"/>
  <c r="O70" i="10"/>
  <c r="O71" i="10"/>
  <c r="O81" i="10"/>
  <c r="O82" i="10"/>
  <c r="O83" i="10"/>
  <c r="O84" i="10"/>
  <c r="O85" i="10"/>
  <c r="D16" i="8"/>
  <c r="P43" i="2" a="1"/>
  <c r="P43" i="2" s="1"/>
  <c r="CN15" i="11"/>
  <c r="CN20" i="11"/>
  <c r="O49" i="1"/>
  <c r="X16" i="8"/>
  <c r="Q3" i="5"/>
  <c r="Q224" i="3"/>
  <c r="Q290" i="3" s="1"/>
  <c r="N3" i="13"/>
  <c r="N6" i="13" s="1"/>
  <c r="O188" i="10"/>
  <c r="O191" i="10"/>
  <c r="O189" i="10"/>
  <c r="O184" i="10"/>
  <c r="O190" i="10"/>
  <c r="O183" i="10"/>
  <c r="O182" i="10"/>
  <c r="O185" i="10"/>
  <c r="O181" i="10"/>
  <c r="O178" i="10"/>
  <c r="O187" i="10"/>
  <c r="O180" i="10"/>
  <c r="O179" i="10"/>
  <c r="O177" i="10"/>
  <c r="O174" i="10"/>
  <c r="O170" i="10"/>
  <c r="O173" i="10"/>
  <c r="O169" i="10"/>
  <c r="O165" i="10"/>
  <c r="O186" i="10"/>
  <c r="O172" i="10"/>
  <c r="O163" i="10"/>
  <c r="O171" i="10"/>
  <c r="O166" i="10"/>
  <c r="O164" i="10"/>
  <c r="O162" i="10"/>
  <c r="O161" i="10"/>
  <c r="O160" i="10"/>
  <c r="O159" i="10"/>
  <c r="O167" i="10"/>
  <c r="O168" i="10"/>
  <c r="O157" i="10"/>
  <c r="O155" i="10"/>
  <c r="O153" i="10"/>
  <c r="O175" i="10"/>
  <c r="O156" i="10"/>
  <c r="O152" i="10"/>
  <c r="O158" i="10"/>
  <c r="O154" i="10"/>
  <c r="O176" i="10"/>
  <c r="R185" i="7"/>
  <c r="R183" i="7"/>
  <c r="R181" i="7"/>
  <c r="R179" i="7"/>
  <c r="R177" i="7"/>
  <c r="R175" i="7"/>
  <c r="R174" i="7"/>
  <c r="R173" i="7"/>
  <c r="R172" i="7"/>
  <c r="R171" i="7"/>
  <c r="R170" i="7"/>
  <c r="R169" i="7"/>
  <c r="R168" i="7"/>
  <c r="R167" i="7"/>
  <c r="R166" i="7"/>
  <c r="R178" i="7"/>
  <c r="R184" i="7"/>
  <c r="R180" i="7"/>
  <c r="R176" i="7"/>
  <c r="R182" i="7"/>
  <c r="T266" i="3"/>
  <c r="T262" i="3"/>
  <c r="T258" i="3"/>
  <c r="T254" i="3"/>
  <c r="T250" i="3"/>
  <c r="T248" i="3"/>
  <c r="T263" i="3"/>
  <c r="T259" i="3"/>
  <c r="T255" i="3"/>
  <c r="T251" i="3"/>
  <c r="T260" i="3"/>
  <c r="T265" i="3"/>
  <c r="T261" i="3"/>
  <c r="T257" i="3"/>
  <c r="T253" i="3"/>
  <c r="T249" i="3"/>
  <c r="T264" i="3"/>
  <c r="T256" i="3"/>
  <c r="T252" i="3"/>
  <c r="T247" i="3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Q16" i="13"/>
  <c r="S125" i="3" a="1"/>
  <c r="S125" i="3" s="1"/>
  <c r="Q21" i="13"/>
  <c r="CP5" i="11"/>
  <c r="CO7" i="11"/>
  <c r="P3" i="1"/>
  <c r="S223" i="3" a="1"/>
  <c r="S223" i="3" s="1"/>
  <c r="R21" i="8"/>
  <c r="R22" i="8"/>
  <c r="X15" i="8"/>
  <c r="Q11" i="13"/>
  <c r="Q12" i="13"/>
  <c r="T240" i="3"/>
  <c r="T241" i="3"/>
  <c r="T242" i="3"/>
  <c r="T243" i="3"/>
  <c r="T244" i="3"/>
  <c r="T245" i="3"/>
  <c r="T246" i="3"/>
  <c r="T267" i="3"/>
  <c r="T14" i="3"/>
  <c r="T105" i="3"/>
  <c r="T106" i="3"/>
  <c r="T239" i="3"/>
  <c r="T8" i="3"/>
  <c r="T10" i="3"/>
  <c r="T12" i="3"/>
  <c r="T238" i="3"/>
  <c r="T7" i="3"/>
  <c r="T9" i="3"/>
  <c r="T11" i="3"/>
  <c r="T13" i="3"/>
  <c r="O146" i="10"/>
  <c r="O150" i="10"/>
  <c r="O143" i="10"/>
  <c r="O147" i="10"/>
  <c r="O151" i="10"/>
  <c r="O93" i="10"/>
  <c r="O97" i="10"/>
  <c r="O90" i="10"/>
  <c r="O94" i="10"/>
  <c r="O98" i="10"/>
  <c r="O10" i="10"/>
  <c r="O14" i="10"/>
  <c r="O7" i="10"/>
  <c r="O11" i="10"/>
  <c r="O15" i="10"/>
  <c r="O144" i="10"/>
  <c r="O192" i="10"/>
  <c r="O149" i="10"/>
  <c r="O91" i="10"/>
  <c r="O139" i="10"/>
  <c r="O96" i="10"/>
  <c r="O12" i="10"/>
  <c r="O9" i="10"/>
  <c r="O148" i="10"/>
  <c r="O145" i="10"/>
  <c r="O95" i="10"/>
  <c r="O92" i="10"/>
  <c r="O8" i="10"/>
  <c r="O86" i="10"/>
  <c r="O13" i="10"/>
  <c r="R158" i="7"/>
  <c r="R162" i="7"/>
  <c r="R157" i="7"/>
  <c r="R161" i="7"/>
  <c r="R165" i="7"/>
  <c r="R160" i="7"/>
  <c r="R159" i="7"/>
  <c r="R186" i="7"/>
  <c r="R128" i="7"/>
  <c r="R132" i="7"/>
  <c r="R125" i="7"/>
  <c r="R129" i="7"/>
  <c r="R133" i="7"/>
  <c r="R164" i="7"/>
  <c r="R163" i="7"/>
  <c r="R126" i="7"/>
  <c r="R130" i="7"/>
  <c r="R154" i="7"/>
  <c r="R127" i="7"/>
  <c r="R131" i="7"/>
  <c r="O140" i="10"/>
  <c r="Q106" i="7"/>
  <c r="P3" i="2"/>
  <c r="Q120" i="7"/>
  <c r="O43" i="12" s="1"/>
  <c r="S284" i="3"/>
  <c r="Q113" i="7"/>
  <c r="Q320" i="13"/>
  <c r="S3" i="7"/>
  <c r="Q155" i="7"/>
  <c r="O59" i="5" s="1"/>
  <c r="Q187" i="7"/>
  <c r="O60" i="5" s="1"/>
  <c r="N141" i="10"/>
  <c r="P3" i="10"/>
  <c r="Q283" i="3"/>
  <c r="L17" i="12"/>
  <c r="R277" i="3"/>
  <c r="R282" i="3" s="1"/>
  <c r="M19" i="12" s="1"/>
  <c r="Q122" i="3"/>
  <c r="S9" i="8"/>
  <c r="S10" i="8"/>
  <c r="S268" i="3"/>
  <c r="N18" i="12" s="1"/>
  <c r="R116" i="3"/>
  <c r="R121" i="3" s="1"/>
  <c r="S107" i="3"/>
  <c r="U3" i="3"/>
  <c r="M161" i="4" l="1"/>
  <c r="K61" i="5"/>
  <c r="G330" i="13"/>
  <c r="K66" i="5" s="1"/>
  <c r="P233" i="3"/>
  <c r="P235" i="3" s="1"/>
  <c r="F10" i="20" s="1"/>
  <c r="P114" i="3"/>
  <c r="K7" i="5" s="1"/>
  <c r="M7" i="5"/>
  <c r="N164" i="4" s="1"/>
  <c r="N127" i="4" s="1"/>
  <c r="H7" i="20"/>
  <c r="M288" i="13" a="1"/>
  <c r="M288" i="13" s="1"/>
  <c r="M291" i="13" a="1"/>
  <c r="M291" i="13" s="1"/>
  <c r="M290" i="13" a="1"/>
  <c r="M293" i="13" a="1"/>
  <c r="M292" i="13" a="1"/>
  <c r="M287" i="13" a="1"/>
  <c r="M287" i="13" s="1"/>
  <c r="Q33" i="5" s="1"/>
  <c r="M289" i="13" a="1"/>
  <c r="M289" i="13" s="1"/>
  <c r="M290" i="13"/>
  <c r="M292" i="13"/>
  <c r="M293" i="13"/>
  <c r="J8" i="20"/>
  <c r="S38" i="7"/>
  <c r="P169" i="4"/>
  <c r="P132" i="4" s="1"/>
  <c r="J14" i="20"/>
  <c r="S124" i="3"/>
  <c r="S110" i="3" s="1"/>
  <c r="S114" i="3" s="1"/>
  <c r="T221" i="3" a="1"/>
  <c r="T221" i="3" s="1"/>
  <c r="T207" i="3" a="1"/>
  <c r="T207" i="3" s="1"/>
  <c r="T201" i="3" a="1"/>
  <c r="T201" i="3" s="1"/>
  <c r="T203" i="3" a="1"/>
  <c r="T203" i="3" s="1"/>
  <c r="T205" i="3" a="1"/>
  <c r="T205" i="3" s="1"/>
  <c r="T209" i="3" a="1"/>
  <c r="T209" i="3" s="1"/>
  <c r="T211" i="3" a="1"/>
  <c r="T211" i="3" s="1"/>
  <c r="T129" i="3" a="1"/>
  <c r="T131" i="3" a="1"/>
  <c r="T126" i="3" a="1"/>
  <c r="T133" i="3" a="1"/>
  <c r="T133" i="3" s="1"/>
  <c r="T138" i="3" a="1"/>
  <c r="T138" i="3" s="1"/>
  <c r="T140" i="3" a="1"/>
  <c r="T140" i="3" s="1"/>
  <c r="T142" i="3" a="1"/>
  <c r="T144" i="3" a="1"/>
  <c r="T144" i="3" s="1"/>
  <c r="T151" i="3" a="1"/>
  <c r="T151" i="3" s="1"/>
  <c r="T153" i="3" a="1"/>
  <c r="T153" i="3" s="1"/>
  <c r="T155" i="3" a="1"/>
  <c r="T155" i="3" s="1"/>
  <c r="T157" i="3" a="1"/>
  <c r="T157" i="3" s="1"/>
  <c r="T159" i="3" a="1"/>
  <c r="T194" i="3" a="1"/>
  <c r="T194" i="3" s="1"/>
  <c r="T192" i="3" a="1"/>
  <c r="T192" i="3" s="1"/>
  <c r="T190" i="3" a="1"/>
  <c r="T190" i="3" s="1"/>
  <c r="T188" i="3" a="1"/>
  <c r="T186" i="3" a="1"/>
  <c r="T186" i="3" s="1"/>
  <c r="T184" i="3" a="1"/>
  <c r="T184" i="3" s="1"/>
  <c r="T182" i="3" a="1"/>
  <c r="T182" i="3" s="1"/>
  <c r="T180" i="3" a="1"/>
  <c r="T178" i="3" a="1"/>
  <c r="T176" i="3" a="1"/>
  <c r="T176" i="3" s="1"/>
  <c r="T174" i="3" a="1"/>
  <c r="T168" i="3" a="1"/>
  <c r="T162" i="3" a="1"/>
  <c r="T162" i="3" s="1"/>
  <c r="T216" i="3" a="1"/>
  <c r="T216" i="3" s="1"/>
  <c r="T214" i="3" a="1"/>
  <c r="T214" i="3" s="1"/>
  <c r="T212" i="3" a="1"/>
  <c r="T212" i="3" s="1"/>
  <c r="T219" i="3" a="1"/>
  <c r="T219" i="3" s="1"/>
  <c r="T217" i="3" a="1"/>
  <c r="T217" i="3" s="1"/>
  <c r="T215" i="3" a="1"/>
  <c r="T215" i="3" s="1"/>
  <c r="T213" i="3" a="1"/>
  <c r="T213" i="3" s="1"/>
  <c r="T210" i="3" a="1"/>
  <c r="T210" i="3" s="1"/>
  <c r="T208" i="3" a="1"/>
  <c r="T208" i="3" s="1"/>
  <c r="T206" i="3" a="1"/>
  <c r="T206" i="3" s="1"/>
  <c r="T172" i="3" a="1"/>
  <c r="T172" i="3" s="1"/>
  <c r="T170" i="3" a="1"/>
  <c r="T170" i="3" s="1"/>
  <c r="T166" i="3" a="1"/>
  <c r="T166" i="3" s="1"/>
  <c r="T164" i="3" a="1"/>
  <c r="T136" i="3" a="1"/>
  <c r="T220" i="3" a="1"/>
  <c r="T220" i="3" s="1"/>
  <c r="T218" i="3" a="1"/>
  <c r="T218" i="3" s="1"/>
  <c r="T199" i="3" a="1"/>
  <c r="T199" i="3" s="1"/>
  <c r="T196" i="3" a="1"/>
  <c r="T196" i="3" s="1"/>
  <c r="T204" i="3" a="1"/>
  <c r="T204" i="3" s="1"/>
  <c r="T202" i="3" a="1"/>
  <c r="T202" i="3" s="1"/>
  <c r="T200" i="3" a="1"/>
  <c r="T200" i="3" s="1"/>
  <c r="T198" i="3" a="1"/>
  <c r="T198" i="3" s="1"/>
  <c r="T193" i="3" a="1"/>
  <c r="T193" i="3" s="1"/>
  <c r="T171" i="3" a="1"/>
  <c r="T169" i="3" a="1"/>
  <c r="T169" i="3" s="1"/>
  <c r="T167" i="3" a="1"/>
  <c r="T167" i="3" s="1"/>
  <c r="T165" i="3" a="1"/>
  <c r="T165" i="3" s="1"/>
  <c r="T163" i="3" a="1"/>
  <c r="T149" i="3" a="1"/>
  <c r="T147" i="3" a="1"/>
  <c r="T147" i="3" s="1"/>
  <c r="T145" i="3" a="1"/>
  <c r="T145" i="3" s="1"/>
  <c r="T152" i="3" a="1"/>
  <c r="T152" i="3" s="1"/>
  <c r="T146" i="3" a="1"/>
  <c r="T143" i="3" a="1"/>
  <c r="T143" i="3" s="1"/>
  <c r="T141" i="3" a="1"/>
  <c r="T141" i="3" s="1"/>
  <c r="T197" i="3" a="1"/>
  <c r="T197" i="3" s="1"/>
  <c r="T195" i="3" a="1"/>
  <c r="T195" i="3" s="1"/>
  <c r="T191" i="3" a="1"/>
  <c r="T191" i="3" s="1"/>
  <c r="T189" i="3" a="1"/>
  <c r="T187" i="3" a="1"/>
  <c r="T187" i="3" s="1"/>
  <c r="T185" i="3" a="1"/>
  <c r="T183" i="3" a="1"/>
  <c r="T183" i="3" s="1"/>
  <c r="T181" i="3" a="1"/>
  <c r="T181" i="3" s="1"/>
  <c r="T179" i="3" a="1"/>
  <c r="T179" i="3" s="1"/>
  <c r="T177" i="3" a="1"/>
  <c r="T175" i="3" a="1"/>
  <c r="T175" i="3" s="1"/>
  <c r="T173" i="3" a="1"/>
  <c r="T161" i="3" a="1"/>
  <c r="T161" i="3" s="1"/>
  <c r="T160" i="3" a="1"/>
  <c r="T158" i="3" a="1"/>
  <c r="T158" i="3" s="1"/>
  <c r="T156" i="3" a="1"/>
  <c r="T156" i="3" s="1"/>
  <c r="T154" i="3" a="1"/>
  <c r="T154" i="3" s="1"/>
  <c r="T150" i="3" a="1"/>
  <c r="T148" i="3" a="1"/>
  <c r="T139" i="3" a="1"/>
  <c r="T139" i="3" s="1"/>
  <c r="T128" i="3" a="1"/>
  <c r="T128" i="3" s="1"/>
  <c r="T127" i="3" a="1"/>
  <c r="T127" i="3" s="1"/>
  <c r="T137" i="3" a="1"/>
  <c r="T137" i="3" s="1"/>
  <c r="T135" i="3" a="1"/>
  <c r="T135" i="3" s="1"/>
  <c r="T130" i="3" a="1"/>
  <c r="T130" i="3" s="1"/>
  <c r="T134" i="3" a="1"/>
  <c r="T134" i="3" s="1"/>
  <c r="T132" i="3" a="1"/>
  <c r="T132" i="3" s="1"/>
  <c r="T188" i="3"/>
  <c r="T180" i="3"/>
  <c r="T174" i="3"/>
  <c r="T159" i="3"/>
  <c r="T142" i="3"/>
  <c r="T136" i="3"/>
  <c r="T131" i="3"/>
  <c r="T129" i="3"/>
  <c r="T178" i="3"/>
  <c r="T168" i="3"/>
  <c r="T164" i="3"/>
  <c r="T126" i="3"/>
  <c r="T150" i="3"/>
  <c r="T146" i="3"/>
  <c r="T173" i="3"/>
  <c r="T177" i="3"/>
  <c r="T185" i="3"/>
  <c r="T189" i="3"/>
  <c r="T163" i="3"/>
  <c r="T171" i="3"/>
  <c r="T148" i="3"/>
  <c r="T149" i="3"/>
  <c r="T160" i="3"/>
  <c r="L5" i="5"/>
  <c r="L7" i="1" s="1"/>
  <c r="M8" i="5"/>
  <c r="N165" i="4" s="1"/>
  <c r="N93" i="4" s="1"/>
  <c r="H9" i="20"/>
  <c r="O57" i="5"/>
  <c r="O51" i="5" s="1"/>
  <c r="J32" i="20"/>
  <c r="P37" i="5"/>
  <c r="K27" i="20"/>
  <c r="O32" i="5"/>
  <c r="O31" i="5" s="1"/>
  <c r="J25" i="20"/>
  <c r="N6" i="5"/>
  <c r="I6" i="20"/>
  <c r="G36" i="20"/>
  <c r="P34" i="5"/>
  <c r="K26" i="20"/>
  <c r="P194" i="10" a="1"/>
  <c r="P194" i="10" s="1"/>
  <c r="S48" i="7"/>
  <c r="S52" i="7"/>
  <c r="S59" i="7"/>
  <c r="S39" i="7"/>
  <c r="S63" i="7"/>
  <c r="S49" i="7"/>
  <c r="S65" i="7"/>
  <c r="S58" i="7"/>
  <c r="S28" i="7"/>
  <c r="S43" i="7"/>
  <c r="S60" i="7"/>
  <c r="S46" i="7"/>
  <c r="S30" i="7"/>
  <c r="S44" i="7"/>
  <c r="S41" i="7"/>
  <c r="S31" i="7"/>
  <c r="S34" i="7"/>
  <c r="S57" i="7"/>
  <c r="S62" i="7"/>
  <c r="S35" i="7"/>
  <c r="S29" i="7"/>
  <c r="S64" i="7"/>
  <c r="S37" i="7"/>
  <c r="S42" i="7"/>
  <c r="S32" i="7"/>
  <c r="S33" i="7"/>
  <c r="S56" i="7"/>
  <c r="S40" i="7"/>
  <c r="S27" i="7"/>
  <c r="S45" i="7"/>
  <c r="S55" i="7"/>
  <c r="S66" i="7"/>
  <c r="S47" i="7"/>
  <c r="S50" i="7"/>
  <c r="S36" i="7"/>
  <c r="S51" i="7"/>
  <c r="S61" i="7"/>
  <c r="S54" i="7"/>
  <c r="S53" i="7"/>
  <c r="R50" i="1"/>
  <c r="R50" i="2"/>
  <c r="CB51" i="2"/>
  <c r="CB49" i="2"/>
  <c r="Q51" i="1"/>
  <c r="R177" i="4" s="1"/>
  <c r="Q52" i="2"/>
  <c r="T286" i="3" a="1"/>
  <c r="T286" i="3" s="1"/>
  <c r="S288" i="3"/>
  <c r="S287" i="3"/>
  <c r="Q234" i="3"/>
  <c r="Q233" i="3"/>
  <c r="P170" i="4"/>
  <c r="N126" i="4"/>
  <c r="Q10" i="12" a="1"/>
  <c r="Q10" i="12" s="1"/>
  <c r="S111" i="7"/>
  <c r="S7" i="7"/>
  <c r="S116" i="7"/>
  <c r="S117" i="7"/>
  <c r="S17" i="7"/>
  <c r="S93" i="7"/>
  <c r="S104" i="7"/>
  <c r="S119" i="7"/>
  <c r="S11" i="7"/>
  <c r="S9" i="7"/>
  <c r="S83" i="7"/>
  <c r="S68" i="7"/>
  <c r="S77" i="7"/>
  <c r="S110" i="7"/>
  <c r="S108" i="7"/>
  <c r="S95" i="7"/>
  <c r="S109" i="7"/>
  <c r="S91" i="7"/>
  <c r="S20" i="7"/>
  <c r="S74" i="7"/>
  <c r="S94" i="7"/>
  <c r="S102" i="7"/>
  <c r="S100" i="7"/>
  <c r="S16" i="7"/>
  <c r="S15" i="7"/>
  <c r="S90" i="7"/>
  <c r="S89" i="7"/>
  <c r="S88" i="7"/>
  <c r="S25" i="7"/>
  <c r="S79" i="7"/>
  <c r="S87" i="7"/>
  <c r="S71" i="7"/>
  <c r="S86" i="7"/>
  <c r="S84" i="7"/>
  <c r="S13" i="7"/>
  <c r="S75" i="7"/>
  <c r="S118" i="7"/>
  <c r="S82" i="7"/>
  <c r="S101" i="7"/>
  <c r="S8" i="7"/>
  <c r="S85" i="7"/>
  <c r="S103" i="7"/>
  <c r="S72" i="7"/>
  <c r="S115" i="7"/>
  <c r="S69" i="7"/>
  <c r="S92" i="7"/>
  <c r="S70" i="7"/>
  <c r="S21" i="7"/>
  <c r="S19" i="7"/>
  <c r="S14" i="7"/>
  <c r="S105" i="7"/>
  <c r="S80" i="7"/>
  <c r="S22" i="7"/>
  <c r="S23" i="7"/>
  <c r="S26" i="7"/>
  <c r="S18" i="7"/>
  <c r="S6" i="7"/>
  <c r="Q97" i="4"/>
  <c r="S96" i="7"/>
  <c r="S73" i="7"/>
  <c r="S24" i="7"/>
  <c r="S99" i="7"/>
  <c r="S78" i="7"/>
  <c r="S76" i="7"/>
  <c r="S10" i="7"/>
  <c r="S67" i="7"/>
  <c r="S112" i="7"/>
  <c r="S12" i="7"/>
  <c r="S97" i="7"/>
  <c r="S98" i="7"/>
  <c r="S81" i="7"/>
  <c r="Q9" i="13" a="1"/>
  <c r="Q9" i="13" s="1"/>
  <c r="M53" i="13" a="1"/>
  <c r="M53" i="13" s="1"/>
  <c r="M89" i="4"/>
  <c r="P171" i="4"/>
  <c r="T3" i="4"/>
  <c r="S157" i="4"/>
  <c r="N91" i="4"/>
  <c r="P90" i="4"/>
  <c r="P125" i="4"/>
  <c r="Q133" i="4"/>
  <c r="Q134" i="4"/>
  <c r="O162" i="4"/>
  <c r="P163" i="4"/>
  <c r="Q99" i="4"/>
  <c r="P36" i="5"/>
  <c r="P35" i="5"/>
  <c r="P38" i="5"/>
  <c r="BN294" i="13"/>
  <c r="BR40" i="5" s="1"/>
  <c r="BO40" i="5"/>
  <c r="Q98" i="4"/>
  <c r="L61" i="5"/>
  <c r="R3" i="12"/>
  <c r="L286" i="13" a="1"/>
  <c r="L286" i="13" s="1"/>
  <c r="P80" i="10"/>
  <c r="P79" i="10"/>
  <c r="P78" i="10"/>
  <c r="P77" i="10"/>
  <c r="P76" i="10"/>
  <c r="P75" i="10"/>
  <c r="P74" i="10"/>
  <c r="P73" i="10"/>
  <c r="P72" i="10"/>
  <c r="P52" i="10"/>
  <c r="P51" i="10"/>
  <c r="P50" i="10"/>
  <c r="P49" i="10"/>
  <c r="P48" i="10"/>
  <c r="P47" i="10"/>
  <c r="P46" i="10"/>
  <c r="P45" i="10"/>
  <c r="P44" i="10"/>
  <c r="P43" i="10"/>
  <c r="P42" i="10"/>
  <c r="S222" i="3"/>
  <c r="H330" i="13"/>
  <c r="L309" i="13"/>
  <c r="O33" i="1"/>
  <c r="O31" i="1"/>
  <c r="O13" i="5"/>
  <c r="M311" i="13" a="1"/>
  <c r="M311" i="13" s="1"/>
  <c r="M310" i="13" a="1"/>
  <c r="M310" i="13" s="1"/>
  <c r="Q39" i="5"/>
  <c r="R17" i="13"/>
  <c r="R14" i="13"/>
  <c r="R19" i="13"/>
  <c r="R22" i="13"/>
  <c r="R13" i="13"/>
  <c r="R18" i="13"/>
  <c r="R23" i="13"/>
  <c r="N63" i="13"/>
  <c r="N65" i="13"/>
  <c r="N59" i="13"/>
  <c r="N61" i="13"/>
  <c r="N64" i="13"/>
  <c r="N60" i="13"/>
  <c r="R228" i="3"/>
  <c r="R231" i="3" s="1"/>
  <c r="I321" i="13"/>
  <c r="R227" i="3"/>
  <c r="R230" i="3" s="1"/>
  <c r="I322" i="13"/>
  <c r="Q10" i="13"/>
  <c r="P67" i="10"/>
  <c r="P68" i="10"/>
  <c r="P69" i="10"/>
  <c r="P70" i="10"/>
  <c r="P71" i="10"/>
  <c r="P81" i="10"/>
  <c r="P82" i="10"/>
  <c r="P83" i="10"/>
  <c r="P84" i="10"/>
  <c r="P85" i="10"/>
  <c r="Q43" i="2" a="1"/>
  <c r="Q43" i="2" s="1"/>
  <c r="CO15" i="11"/>
  <c r="CO20" i="11"/>
  <c r="P49" i="1"/>
  <c r="Y16" i="8"/>
  <c r="L28" i="2"/>
  <c r="R3" i="5"/>
  <c r="AS140" i="10"/>
  <c r="O3" i="13"/>
  <c r="O6" i="13" s="1"/>
  <c r="U266" i="3"/>
  <c r="U264" i="3"/>
  <c r="U263" i="3"/>
  <c r="U262" i="3"/>
  <c r="U260" i="3"/>
  <c r="U258" i="3"/>
  <c r="U256" i="3"/>
  <c r="U255" i="3"/>
  <c r="U253" i="3"/>
  <c r="U249" i="3"/>
  <c r="U265" i="3"/>
  <c r="U261" i="3"/>
  <c r="U259" i="3"/>
  <c r="U257" i="3"/>
  <c r="U254" i="3"/>
  <c r="U252" i="3"/>
  <c r="U251" i="3"/>
  <c r="U250" i="3"/>
  <c r="U247" i="3"/>
  <c r="U248" i="3"/>
  <c r="P191" i="10"/>
  <c r="P187" i="10"/>
  <c r="P190" i="10"/>
  <c r="P189" i="10"/>
  <c r="P183" i="10"/>
  <c r="P185" i="10"/>
  <c r="P181" i="10"/>
  <c r="P186" i="10"/>
  <c r="P177" i="10"/>
  <c r="P178" i="10"/>
  <c r="P182" i="10"/>
  <c r="P173" i="10"/>
  <c r="P169" i="10"/>
  <c r="P188" i="10"/>
  <c r="P180" i="10"/>
  <c r="P176" i="10"/>
  <c r="P172" i="10"/>
  <c r="P168" i="10"/>
  <c r="P175" i="10"/>
  <c r="P167" i="10"/>
  <c r="P165" i="10"/>
  <c r="P179" i="10"/>
  <c r="P174" i="10"/>
  <c r="P163" i="10"/>
  <c r="P166" i="10"/>
  <c r="P162" i="10"/>
  <c r="P160" i="10"/>
  <c r="P158" i="10"/>
  <c r="P157" i="10"/>
  <c r="P156" i="10"/>
  <c r="P155" i="10"/>
  <c r="P154" i="10"/>
  <c r="P153" i="10"/>
  <c r="P152" i="10"/>
  <c r="P184" i="10"/>
  <c r="P164" i="10"/>
  <c r="P161" i="10"/>
  <c r="P171" i="10"/>
  <c r="P159" i="10"/>
  <c r="P170" i="10"/>
  <c r="S185" i="7"/>
  <c r="S184" i="7"/>
  <c r="S183" i="7"/>
  <c r="S182" i="7"/>
  <c r="S181" i="7"/>
  <c r="S180" i="7"/>
  <c r="S179" i="7"/>
  <c r="S178" i="7"/>
  <c r="S177" i="7"/>
  <c r="S176" i="7"/>
  <c r="S174" i="7"/>
  <c r="S168" i="7"/>
  <c r="S175" i="7"/>
  <c r="S173" i="7"/>
  <c r="S171" i="7"/>
  <c r="S169" i="7"/>
  <c r="S167" i="7"/>
  <c r="S172" i="7"/>
  <c r="S170" i="7"/>
  <c r="S166" i="7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S153" i="7"/>
  <c r="S152" i="7"/>
  <c r="S151" i="7"/>
  <c r="S150" i="7"/>
  <c r="S149" i="7"/>
  <c r="S148" i="7"/>
  <c r="S147" i="7"/>
  <c r="S146" i="7"/>
  <c r="S145" i="7"/>
  <c r="S144" i="7"/>
  <c r="S143" i="7"/>
  <c r="S142" i="7"/>
  <c r="S141" i="7"/>
  <c r="S140" i="7"/>
  <c r="S139" i="7"/>
  <c r="S138" i="7"/>
  <c r="S137" i="7"/>
  <c r="S136" i="7"/>
  <c r="S135" i="7"/>
  <c r="S134" i="7"/>
  <c r="U104" i="3"/>
  <c r="U103" i="3"/>
  <c r="U102" i="3"/>
  <c r="U101" i="3"/>
  <c r="U100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R16" i="13"/>
  <c r="R224" i="3"/>
  <c r="R290" i="3" s="1"/>
  <c r="T125" i="3" a="1"/>
  <c r="T125" i="3" s="1"/>
  <c r="R21" i="13"/>
  <c r="CQ5" i="11"/>
  <c r="CQ7" i="11" s="1"/>
  <c r="CP7" i="11"/>
  <c r="Q3" i="1"/>
  <c r="T223" i="3" a="1"/>
  <c r="T223" i="3" s="1"/>
  <c r="S140" i="10"/>
  <c r="AD140" i="10"/>
  <c r="BH140" i="10"/>
  <c r="AK140" i="10"/>
  <c r="BC140" i="10"/>
  <c r="P140" i="10"/>
  <c r="AF140" i="10"/>
  <c r="BP140" i="10"/>
  <c r="AX140" i="10"/>
  <c r="X140" i="10"/>
  <c r="BM140" i="10"/>
  <c r="AU140" i="10"/>
  <c r="AP140" i="10"/>
  <c r="S21" i="8"/>
  <c r="S22" i="8"/>
  <c r="Y15" i="8"/>
  <c r="R11" i="13"/>
  <c r="R12" i="13"/>
  <c r="AY140" i="10"/>
  <c r="BJ140" i="10"/>
  <c r="AO140" i="10"/>
  <c r="AJ140" i="10"/>
  <c r="W140" i="10"/>
  <c r="R140" i="10"/>
  <c r="BD140" i="10"/>
  <c r="AQ140" i="10"/>
  <c r="AL140" i="10"/>
  <c r="AG140" i="10"/>
  <c r="AB140" i="10"/>
  <c r="BQ140" i="10"/>
  <c r="BL140" i="10"/>
  <c r="AI140" i="10"/>
  <c r="AT140" i="10"/>
  <c r="BE140" i="10"/>
  <c r="Y140" i="10"/>
  <c r="AZ140" i="10"/>
  <c r="T140" i="10"/>
  <c r="AM140" i="10"/>
  <c r="BN140" i="10"/>
  <c r="AH140" i="10"/>
  <c r="BI140" i="10"/>
  <c r="AC140" i="10"/>
  <c r="AN140" i="10"/>
  <c r="BG140" i="10"/>
  <c r="AA140" i="10"/>
  <c r="BB140" i="10"/>
  <c r="V140" i="10"/>
  <c r="AW140" i="10"/>
  <c r="Q140" i="10"/>
  <c r="AR140" i="10"/>
  <c r="BK140" i="10"/>
  <c r="AE140" i="10"/>
  <c r="BF140" i="10"/>
  <c r="Z140" i="10"/>
  <c r="BA140" i="10"/>
  <c r="U140" i="10"/>
  <c r="AV140" i="10"/>
  <c r="BO140" i="10"/>
  <c r="S157" i="7"/>
  <c r="S161" i="7"/>
  <c r="S165" i="7"/>
  <c r="S160" i="7"/>
  <c r="S164" i="7"/>
  <c r="S163" i="7"/>
  <c r="S162" i="7"/>
  <c r="S126" i="7"/>
  <c r="S128" i="7"/>
  <c r="S130" i="7"/>
  <c r="S132" i="7"/>
  <c r="S154" i="7"/>
  <c r="S159" i="7"/>
  <c r="S158" i="7"/>
  <c r="S186" i="7"/>
  <c r="S125" i="7"/>
  <c r="S127" i="7"/>
  <c r="S129" i="7"/>
  <c r="S131" i="7"/>
  <c r="S133" i="7"/>
  <c r="U240" i="3"/>
  <c r="U241" i="3"/>
  <c r="U242" i="3"/>
  <c r="U243" i="3"/>
  <c r="U244" i="3"/>
  <c r="U245" i="3"/>
  <c r="U246" i="3"/>
  <c r="U267" i="3"/>
  <c r="U14" i="3"/>
  <c r="U105" i="3"/>
  <c r="U106" i="3"/>
  <c r="U238" i="3"/>
  <c r="U8" i="3"/>
  <c r="U10" i="3"/>
  <c r="U12" i="3"/>
  <c r="U7" i="3"/>
  <c r="U239" i="3"/>
  <c r="U9" i="3"/>
  <c r="U11" i="3"/>
  <c r="U13" i="3"/>
  <c r="P151" i="10"/>
  <c r="P192" i="10"/>
  <c r="P92" i="10"/>
  <c r="P94" i="10"/>
  <c r="P96" i="10"/>
  <c r="P98" i="10"/>
  <c r="P8" i="10"/>
  <c r="P91" i="10"/>
  <c r="P93" i="10"/>
  <c r="P95" i="10"/>
  <c r="P97" i="10"/>
  <c r="P139" i="10"/>
  <c r="P9" i="10"/>
  <c r="P10" i="10"/>
  <c r="P11" i="10"/>
  <c r="P12" i="10"/>
  <c r="P13" i="10"/>
  <c r="P14" i="10"/>
  <c r="P15" i="10"/>
  <c r="P86" i="10"/>
  <c r="P90" i="10"/>
  <c r="P7" i="10"/>
  <c r="L60" i="12"/>
  <c r="Q3" i="2"/>
  <c r="R120" i="7"/>
  <c r="P43" i="12" s="1"/>
  <c r="P289" i="3"/>
  <c r="K7" i="12" s="1"/>
  <c r="T284" i="3"/>
  <c r="R320" i="13"/>
  <c r="R113" i="7"/>
  <c r="R187" i="7"/>
  <c r="P60" i="5" s="1"/>
  <c r="T3" i="7"/>
  <c r="R106" i="7"/>
  <c r="R155" i="7"/>
  <c r="P59" i="5" s="1"/>
  <c r="O141" i="10"/>
  <c r="Q3" i="10"/>
  <c r="T9" i="8"/>
  <c r="T10" i="8"/>
  <c r="R283" i="3"/>
  <c r="R122" i="3"/>
  <c r="S277" i="3"/>
  <c r="S282" i="3" s="1"/>
  <c r="N19" i="12" s="1"/>
  <c r="T268" i="3"/>
  <c r="O18" i="12" s="1"/>
  <c r="S116" i="3"/>
  <c r="S121" i="3" s="1"/>
  <c r="T107" i="3"/>
  <c r="V3" i="3"/>
  <c r="N92" i="4" l="1"/>
  <c r="N128" i="4"/>
  <c r="P122" i="3"/>
  <c r="G331" i="13" s="1"/>
  <c r="K67" i="5" s="1"/>
  <c r="F7" i="20"/>
  <c r="N161" i="4"/>
  <c r="L164" i="4"/>
  <c r="K5" i="5"/>
  <c r="N7" i="5"/>
  <c r="O164" i="4" s="1"/>
  <c r="O127" i="4" s="1"/>
  <c r="I7" i="20"/>
  <c r="N288" i="13" a="1"/>
  <c r="N288" i="13" s="1"/>
  <c r="N292" i="13" a="1"/>
  <c r="N290" i="13" a="1"/>
  <c r="N290" i="13" s="1"/>
  <c r="N293" i="13" a="1"/>
  <c r="N293" i="13" s="1"/>
  <c r="R39" i="5" s="1"/>
  <c r="N291" i="13" a="1"/>
  <c r="N291" i="13" s="1"/>
  <c r="N287" i="13" a="1"/>
  <c r="N289" i="13" a="1"/>
  <c r="N289" i="13" s="1"/>
  <c r="N287" i="13"/>
  <c r="R33" i="5" s="1"/>
  <c r="N292" i="13"/>
  <c r="L27" i="2"/>
  <c r="L26" i="2" s="1"/>
  <c r="K8" i="20"/>
  <c r="Q169" i="4"/>
  <c r="Q132" i="4" s="1"/>
  <c r="K14" i="20"/>
  <c r="T124" i="3"/>
  <c r="T110" i="3" s="1"/>
  <c r="T114" i="3" s="1"/>
  <c r="U221" i="3" a="1"/>
  <c r="U221" i="3" s="1"/>
  <c r="U201" i="3" a="1"/>
  <c r="U201" i="3" s="1"/>
  <c r="U203" i="3" a="1"/>
  <c r="U203" i="3" s="1"/>
  <c r="U205" i="3" a="1"/>
  <c r="U205" i="3" s="1"/>
  <c r="U207" i="3" a="1"/>
  <c r="U207" i="3" s="1"/>
  <c r="U209" i="3" a="1"/>
  <c r="U209" i="3" s="1"/>
  <c r="U211" i="3" a="1"/>
  <c r="U211" i="3" s="1"/>
  <c r="U126" i="3" a="1"/>
  <c r="U129" i="3" a="1"/>
  <c r="U129" i="3" s="1"/>
  <c r="U131" i="3" a="1"/>
  <c r="U133" i="3" a="1"/>
  <c r="U133" i="3" s="1"/>
  <c r="U138" i="3" a="1"/>
  <c r="U140" i="3" a="1"/>
  <c r="U142" i="3" a="1"/>
  <c r="U144" i="3" a="1"/>
  <c r="U151" i="3" a="1"/>
  <c r="U153" i="3" a="1"/>
  <c r="U153" i="3" s="1"/>
  <c r="U155" i="3" a="1"/>
  <c r="U157" i="3" a="1"/>
  <c r="U159" i="3" a="1"/>
  <c r="U136" i="3" a="1"/>
  <c r="U136" i="3" s="1"/>
  <c r="U162" i="3" a="1"/>
  <c r="U164" i="3" a="1"/>
  <c r="U164" i="3" s="1"/>
  <c r="U166" i="3" a="1"/>
  <c r="U168" i="3" a="1"/>
  <c r="U168" i="3" s="1"/>
  <c r="U170" i="3" a="1"/>
  <c r="U172" i="3" a="1"/>
  <c r="U174" i="3" a="1"/>
  <c r="U176" i="3" a="1"/>
  <c r="U176" i="3" s="1"/>
  <c r="U178" i="3" a="1"/>
  <c r="U180" i="3" a="1"/>
  <c r="U182" i="3" a="1"/>
  <c r="U184" i="3" a="1"/>
  <c r="U184" i="3" s="1"/>
  <c r="U186" i="3" a="1"/>
  <c r="U188" i="3" a="1"/>
  <c r="U190" i="3" a="1"/>
  <c r="U192" i="3" a="1"/>
  <c r="U192" i="3" s="1"/>
  <c r="U194" i="3" a="1"/>
  <c r="U220" i="3" a="1"/>
  <c r="U220" i="3" s="1"/>
  <c r="U218" i="3" a="1"/>
  <c r="U218" i="3" s="1"/>
  <c r="U212" i="3" a="1"/>
  <c r="U212" i="3" s="1"/>
  <c r="U196" i="3" a="1"/>
  <c r="U196" i="3" s="1"/>
  <c r="U204" i="3" a="1"/>
  <c r="U204" i="3" s="1"/>
  <c r="U202" i="3" a="1"/>
  <c r="U202" i="3" s="1"/>
  <c r="U200" i="3" a="1"/>
  <c r="U200" i="3" s="1"/>
  <c r="U198" i="3" a="1"/>
  <c r="U198" i="3" s="1"/>
  <c r="U216" i="3" a="1"/>
  <c r="U216" i="3" s="1"/>
  <c r="U214" i="3" a="1"/>
  <c r="U214" i="3" s="1"/>
  <c r="U199" i="3" a="1"/>
  <c r="U199" i="3" s="1"/>
  <c r="U219" i="3" a="1"/>
  <c r="U219" i="3" s="1"/>
  <c r="U217" i="3" a="1"/>
  <c r="U217" i="3" s="1"/>
  <c r="U215" i="3" a="1"/>
  <c r="U215" i="3" s="1"/>
  <c r="U213" i="3" a="1"/>
  <c r="U213" i="3" s="1"/>
  <c r="U210" i="3" a="1"/>
  <c r="U210" i="3" s="1"/>
  <c r="U208" i="3" a="1"/>
  <c r="U208" i="3" s="1"/>
  <c r="U206" i="3" a="1"/>
  <c r="U206" i="3" s="1"/>
  <c r="U197" i="3" a="1"/>
  <c r="U197" i="3" s="1"/>
  <c r="U195" i="3" a="1"/>
  <c r="U191" i="3" a="1"/>
  <c r="U191" i="3" s="1"/>
  <c r="U189" i="3" a="1"/>
  <c r="U187" i="3" a="1"/>
  <c r="U187" i="3" s="1"/>
  <c r="U185" i="3" a="1"/>
  <c r="U183" i="3" a="1"/>
  <c r="U183" i="3" s="1"/>
  <c r="U181" i="3" a="1"/>
  <c r="U179" i="3" a="1"/>
  <c r="U179" i="3" s="1"/>
  <c r="U177" i="3" a="1"/>
  <c r="U175" i="3" a="1"/>
  <c r="U175" i="3" s="1"/>
  <c r="U173" i="3" a="1"/>
  <c r="U161" i="3" a="1"/>
  <c r="U161" i="3" s="1"/>
  <c r="U160" i="3" a="1"/>
  <c r="U158" i="3" a="1"/>
  <c r="U158" i="3" s="1"/>
  <c r="U156" i="3" a="1"/>
  <c r="U154" i="3" a="1"/>
  <c r="U154" i="3" s="1"/>
  <c r="U150" i="3" a="1"/>
  <c r="U148" i="3" a="1"/>
  <c r="U148" i="3" s="1"/>
  <c r="U193" i="3" a="1"/>
  <c r="U171" i="3" a="1"/>
  <c r="U171" i="3" s="1"/>
  <c r="U169" i="3" a="1"/>
  <c r="U167" i="3" a="1"/>
  <c r="U167" i="3" s="1"/>
  <c r="U165" i="3" a="1"/>
  <c r="U163" i="3" a="1"/>
  <c r="U163" i="3" s="1"/>
  <c r="U149" i="3" a="1"/>
  <c r="U147" i="3" a="1"/>
  <c r="U147" i="3" s="1"/>
  <c r="U145" i="3" a="1"/>
  <c r="U152" i="3" a="1"/>
  <c r="U152" i="3" s="1"/>
  <c r="U146" i="3" a="1"/>
  <c r="U143" i="3" a="1"/>
  <c r="U143" i="3" s="1"/>
  <c r="U141" i="3" a="1"/>
  <c r="U139" i="3" a="1"/>
  <c r="U139" i="3" s="1"/>
  <c r="U128" i="3" a="1"/>
  <c r="U127" i="3" a="1"/>
  <c r="U127" i="3" s="1"/>
  <c r="U137" i="3" a="1"/>
  <c r="U135" i="3" a="1"/>
  <c r="U135" i="3" s="1"/>
  <c r="U130" i="3" a="1"/>
  <c r="U130" i="3" s="1"/>
  <c r="U134" i="3" a="1"/>
  <c r="U134" i="3" s="1"/>
  <c r="U132" i="3" a="1"/>
  <c r="U132" i="3" s="1"/>
  <c r="U194" i="3"/>
  <c r="U190" i="3"/>
  <c r="U188" i="3"/>
  <c r="U186" i="3"/>
  <c r="U182" i="3"/>
  <c r="U180" i="3"/>
  <c r="U178" i="3"/>
  <c r="U174" i="3"/>
  <c r="U172" i="3"/>
  <c r="U159" i="3"/>
  <c r="U157" i="3"/>
  <c r="U155" i="3"/>
  <c r="U151" i="3"/>
  <c r="U170" i="3"/>
  <c r="U166" i="3"/>
  <c r="U162" i="3"/>
  <c r="U140" i="3"/>
  <c r="U138" i="3"/>
  <c r="U126" i="3"/>
  <c r="U144" i="3"/>
  <c r="U142" i="3"/>
  <c r="U131" i="3"/>
  <c r="U146" i="3"/>
  <c r="U165" i="3"/>
  <c r="U169" i="3"/>
  <c r="U193" i="3"/>
  <c r="U156" i="3"/>
  <c r="U160" i="3"/>
  <c r="U137" i="3"/>
  <c r="U128" i="3"/>
  <c r="U141" i="3"/>
  <c r="U145" i="3"/>
  <c r="U150" i="3"/>
  <c r="U149" i="3"/>
  <c r="U173" i="3"/>
  <c r="U177" i="3"/>
  <c r="U181" i="3"/>
  <c r="U185" i="3"/>
  <c r="U189" i="3"/>
  <c r="U195" i="3"/>
  <c r="M5" i="5"/>
  <c r="M7" i="1" s="1"/>
  <c r="O6" i="5"/>
  <c r="J6" i="20"/>
  <c r="N8" i="5"/>
  <c r="O165" i="4" s="1"/>
  <c r="I9" i="20"/>
  <c r="Q34" i="5"/>
  <c r="L26" i="20"/>
  <c r="P57" i="5"/>
  <c r="P51" i="5" s="1"/>
  <c r="K32" i="20"/>
  <c r="P32" i="5"/>
  <c r="P31" i="5" s="1"/>
  <c r="K25" i="20"/>
  <c r="H36" i="20"/>
  <c r="Q37" i="5"/>
  <c r="L27" i="20"/>
  <c r="L66" i="5"/>
  <c r="T66" i="7"/>
  <c r="T60" i="7"/>
  <c r="T59" i="7"/>
  <c r="T65" i="7"/>
  <c r="T64" i="7"/>
  <c r="T49" i="7"/>
  <c r="T39" i="7"/>
  <c r="T48" i="7"/>
  <c r="T53" i="7"/>
  <c r="T58" i="7"/>
  <c r="T38" i="7"/>
  <c r="T52" i="7"/>
  <c r="T35" i="7"/>
  <c r="T63" i="7"/>
  <c r="T46" i="7"/>
  <c r="T33" i="7"/>
  <c r="T55" i="7"/>
  <c r="T41" i="7"/>
  <c r="T31" i="7"/>
  <c r="T62" i="7"/>
  <c r="T32" i="7"/>
  <c r="T29" i="7"/>
  <c r="T34" i="7"/>
  <c r="T43" i="7"/>
  <c r="T37" i="7"/>
  <c r="T54" i="7"/>
  <c r="T56" i="7"/>
  <c r="T30" i="7"/>
  <c r="T42" i="7"/>
  <c r="T40" i="7"/>
  <c r="T50" i="7"/>
  <c r="T45" i="7"/>
  <c r="T27" i="7"/>
  <c r="T47" i="7"/>
  <c r="T51" i="7"/>
  <c r="T61" i="7"/>
  <c r="T36" i="7"/>
  <c r="T57" i="7"/>
  <c r="T44" i="7"/>
  <c r="T28" i="7"/>
  <c r="S50" i="1"/>
  <c r="S50" i="2"/>
  <c r="CC51" i="2"/>
  <c r="CC49" i="2"/>
  <c r="CD49" i="2"/>
  <c r="CD51" i="2"/>
  <c r="R51" i="1"/>
  <c r="R52" i="2"/>
  <c r="U286" i="3" a="1"/>
  <c r="U286" i="3" s="1"/>
  <c r="T287" i="3"/>
  <c r="T288" i="3"/>
  <c r="R233" i="3"/>
  <c r="R234" i="3"/>
  <c r="Q170" i="4"/>
  <c r="O126" i="4"/>
  <c r="T97" i="7"/>
  <c r="T67" i="7"/>
  <c r="T78" i="7"/>
  <c r="T73" i="7"/>
  <c r="T22" i="7"/>
  <c r="T19" i="7"/>
  <c r="T85" i="7"/>
  <c r="T86" i="7"/>
  <c r="T71" i="7"/>
  <c r="T87" i="7"/>
  <c r="T79" i="7"/>
  <c r="T25" i="7"/>
  <c r="T90" i="7"/>
  <c r="T16" i="7"/>
  <c r="T102" i="7"/>
  <c r="T95" i="7"/>
  <c r="T119" i="7"/>
  <c r="T116" i="7"/>
  <c r="R10" i="12" a="1"/>
  <c r="R10" i="12" s="1"/>
  <c r="T7" i="7"/>
  <c r="T96" i="7"/>
  <c r="T99" i="7"/>
  <c r="T68" i="7"/>
  <c r="T83" i="7"/>
  <c r="T74" i="7"/>
  <c r="T110" i="7"/>
  <c r="T11" i="7"/>
  <c r="T91" i="7"/>
  <c r="T109" i="7"/>
  <c r="T77" i="7"/>
  <c r="T81" i="7"/>
  <c r="T115" i="7"/>
  <c r="T93" i="7"/>
  <c r="T108" i="7"/>
  <c r="T9" i="7"/>
  <c r="T117" i="7"/>
  <c r="T82" i="7"/>
  <c r="T24" i="7"/>
  <c r="T75" i="7"/>
  <c r="T76" i="7"/>
  <c r="T103" i="7"/>
  <c r="T15" i="7"/>
  <c r="T10" i="7"/>
  <c r="T105" i="7"/>
  <c r="T26" i="7"/>
  <c r="T92" i="7"/>
  <c r="T84" i="7"/>
  <c r="T21" i="7"/>
  <c r="T101" i="7"/>
  <c r="T80" i="7"/>
  <c r="T69" i="7"/>
  <c r="T14" i="7"/>
  <c r="T13" i="7"/>
  <c r="T94" i="7"/>
  <c r="T100" i="7"/>
  <c r="T18" i="7"/>
  <c r="T6" i="7"/>
  <c r="R97" i="4"/>
  <c r="T98" i="7"/>
  <c r="T12" i="7"/>
  <c r="T112" i="7"/>
  <c r="T23" i="7"/>
  <c r="T70" i="7"/>
  <c r="T72" i="7"/>
  <c r="T8" i="7"/>
  <c r="T118" i="7"/>
  <c r="T88" i="7"/>
  <c r="T89" i="7"/>
  <c r="T20" i="7"/>
  <c r="T104" i="7"/>
  <c r="T17" i="7"/>
  <c r="T111" i="7"/>
  <c r="R9" i="13" a="1"/>
  <c r="R9" i="13" s="1"/>
  <c r="N53" i="13" a="1"/>
  <c r="N53" i="13" s="1"/>
  <c r="Q90" i="4"/>
  <c r="U3" i="4"/>
  <c r="T157" i="4"/>
  <c r="N89" i="4"/>
  <c r="O91" i="4"/>
  <c r="Q163" i="4"/>
  <c r="R134" i="4"/>
  <c r="Q125" i="4"/>
  <c r="R133" i="4"/>
  <c r="Q171" i="4"/>
  <c r="P162" i="4"/>
  <c r="Q36" i="5"/>
  <c r="Q38" i="5"/>
  <c r="Q35" i="5"/>
  <c r="R98" i="4"/>
  <c r="M175" i="4"/>
  <c r="M61" i="5"/>
  <c r="S3" i="12"/>
  <c r="M286" i="13" a="1"/>
  <c r="M286" i="13" s="1"/>
  <c r="Q80" i="10"/>
  <c r="Q79" i="10"/>
  <c r="Q78" i="10"/>
  <c r="Q77" i="10"/>
  <c r="Q76" i="10"/>
  <c r="Q75" i="10"/>
  <c r="Q74" i="10"/>
  <c r="Q73" i="10"/>
  <c r="Q72" i="10"/>
  <c r="Q52" i="10"/>
  <c r="Q51" i="10"/>
  <c r="Q50" i="10"/>
  <c r="Q49" i="10"/>
  <c r="Q48" i="10"/>
  <c r="Q47" i="10"/>
  <c r="Q46" i="10"/>
  <c r="Q44" i="10"/>
  <c r="Q43" i="10"/>
  <c r="Q42" i="10"/>
  <c r="Q45" i="10"/>
  <c r="T222" i="3"/>
  <c r="H331" i="13"/>
  <c r="L67" i="5" s="1"/>
  <c r="P13" i="5"/>
  <c r="P33" i="1"/>
  <c r="P31" i="1"/>
  <c r="M309" i="13"/>
  <c r="N311" i="13" a="1"/>
  <c r="N311" i="13" s="1"/>
  <c r="N310" i="13" a="1"/>
  <c r="N310" i="13" s="1"/>
  <c r="O64" i="13"/>
  <c r="O60" i="13"/>
  <c r="O63" i="13"/>
  <c r="O65" i="13"/>
  <c r="O59" i="13"/>
  <c r="O61" i="13"/>
  <c r="S23" i="13"/>
  <c r="S18" i="13"/>
  <c r="S13" i="13"/>
  <c r="S22" i="13"/>
  <c r="S19" i="13"/>
  <c r="S14" i="13"/>
  <c r="S17" i="13"/>
  <c r="S227" i="3"/>
  <c r="S230" i="3" s="1"/>
  <c r="J322" i="13"/>
  <c r="S228" i="3"/>
  <c r="S231" i="3" s="1"/>
  <c r="J321" i="13"/>
  <c r="I331" i="13"/>
  <c r="M67" i="5" s="1"/>
  <c r="I330" i="13"/>
  <c r="R10" i="13"/>
  <c r="Q67" i="10"/>
  <c r="Q68" i="10"/>
  <c r="Q69" i="10"/>
  <c r="Q70" i="10"/>
  <c r="Q71" i="10"/>
  <c r="Q81" i="10"/>
  <c r="Q82" i="10"/>
  <c r="Q83" i="10"/>
  <c r="Q84" i="10"/>
  <c r="Q85" i="10"/>
  <c r="R43" i="2" a="1"/>
  <c r="R43" i="2" s="1"/>
  <c r="CQ15" i="11"/>
  <c r="CQ20" i="11"/>
  <c r="CP15" i="11"/>
  <c r="CP20" i="11"/>
  <c r="Q49" i="1"/>
  <c r="Z16" i="8"/>
  <c r="S3" i="5"/>
  <c r="P3" i="13"/>
  <c r="P6" i="13" s="1"/>
  <c r="V266" i="3"/>
  <c r="V265" i="3"/>
  <c r="V264" i="3"/>
  <c r="V263" i="3"/>
  <c r="V262" i="3"/>
  <c r="V261" i="3"/>
  <c r="V260" i="3"/>
  <c r="V259" i="3"/>
  <c r="V258" i="3"/>
  <c r="V257" i="3"/>
  <c r="V256" i="3"/>
  <c r="V255" i="3"/>
  <c r="V254" i="3"/>
  <c r="V253" i="3"/>
  <c r="V252" i="3"/>
  <c r="V251" i="3"/>
  <c r="V250" i="3"/>
  <c r="V249" i="3"/>
  <c r="V248" i="3"/>
  <c r="V247" i="3"/>
  <c r="Q190" i="10"/>
  <c r="Q186" i="10"/>
  <c r="Q185" i="10"/>
  <c r="Q184" i="10"/>
  <c r="Q183" i="10"/>
  <c r="Q182" i="10"/>
  <c r="Q181" i="10"/>
  <c r="Q180" i="10"/>
  <c r="Q189" i="10"/>
  <c r="Q187" i="10"/>
  <c r="Q179" i="10"/>
  <c r="Q178" i="10"/>
  <c r="Q177" i="10"/>
  <c r="Q176" i="10"/>
  <c r="Q175" i="10"/>
  <c r="Q174" i="10"/>
  <c r="Q173" i="10"/>
  <c r="Q172" i="10"/>
  <c r="Q171" i="10"/>
  <c r="Q170" i="10"/>
  <c r="Q169" i="10"/>
  <c r="Q168" i="10"/>
  <c r="Q167" i="10"/>
  <c r="Q166" i="10"/>
  <c r="Q165" i="10"/>
  <c r="Q164" i="10"/>
  <c r="Q163" i="10"/>
  <c r="Q191" i="10"/>
  <c r="Q188" i="10"/>
  <c r="Q162" i="10"/>
  <c r="Q160" i="10"/>
  <c r="Q158" i="10"/>
  <c r="Q157" i="10"/>
  <c r="Q156" i="10"/>
  <c r="Q155" i="10"/>
  <c r="Q154" i="10"/>
  <c r="Q153" i="10"/>
  <c r="Q152" i="10"/>
  <c r="Q159" i="10"/>
  <c r="Q161" i="10"/>
  <c r="T185" i="7"/>
  <c r="T184" i="7"/>
  <c r="T183" i="7"/>
  <c r="T182" i="7"/>
  <c r="T181" i="7"/>
  <c r="T180" i="7"/>
  <c r="T179" i="7"/>
  <c r="T178" i="7"/>
  <c r="T177" i="7"/>
  <c r="T176" i="7"/>
  <c r="T174" i="7"/>
  <c r="T172" i="7"/>
  <c r="T170" i="7"/>
  <c r="T168" i="7"/>
  <c r="T166" i="7"/>
  <c r="T169" i="7"/>
  <c r="T171" i="7"/>
  <c r="T173" i="7"/>
  <c r="T175" i="7"/>
  <c r="T167" i="7"/>
  <c r="Q138" i="10"/>
  <c r="Q137" i="10"/>
  <c r="Q136" i="10"/>
  <c r="Q135" i="10"/>
  <c r="Q134" i="10"/>
  <c r="Q133" i="10"/>
  <c r="Q132" i="10"/>
  <c r="Q131" i="10"/>
  <c r="Q130" i="10"/>
  <c r="Q129" i="10"/>
  <c r="Q128" i="10"/>
  <c r="Q127" i="10"/>
  <c r="Q126" i="10"/>
  <c r="Q125" i="10"/>
  <c r="Q124" i="10"/>
  <c r="Q123" i="10"/>
  <c r="Q122" i="10"/>
  <c r="Q121" i="10"/>
  <c r="Q120" i="10"/>
  <c r="Q119" i="10"/>
  <c r="Q118" i="10"/>
  <c r="Q117" i="10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66" i="10"/>
  <c r="Q65" i="10"/>
  <c r="Q64" i="10"/>
  <c r="Q63" i="10"/>
  <c r="Q62" i="10"/>
  <c r="Q61" i="10"/>
  <c r="Q60" i="10"/>
  <c r="Q59" i="10"/>
  <c r="Q58" i="10"/>
  <c r="Q57" i="10"/>
  <c r="Q56" i="10"/>
  <c r="Q55" i="10"/>
  <c r="Q54" i="10"/>
  <c r="Q53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T153" i="7"/>
  <c r="T152" i="7"/>
  <c r="T151" i="7"/>
  <c r="T150" i="7"/>
  <c r="T149" i="7"/>
  <c r="T148" i="7"/>
  <c r="T147" i="7"/>
  <c r="T146" i="7"/>
  <c r="T145" i="7"/>
  <c r="T144" i="7"/>
  <c r="T143" i="7"/>
  <c r="T142" i="7"/>
  <c r="T141" i="7"/>
  <c r="T140" i="7"/>
  <c r="T139" i="7"/>
  <c r="T138" i="7"/>
  <c r="T137" i="7"/>
  <c r="T136" i="7"/>
  <c r="T135" i="7"/>
  <c r="T134" i="7"/>
  <c r="V104" i="3"/>
  <c r="V103" i="3"/>
  <c r="V102" i="3"/>
  <c r="V101" i="3"/>
  <c r="V100" i="3"/>
  <c r="V99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S16" i="13"/>
  <c r="S224" i="3"/>
  <c r="S290" i="3" s="1"/>
  <c r="U125" i="3" a="1"/>
  <c r="U125" i="3" s="1"/>
  <c r="S21" i="13"/>
  <c r="R3" i="1"/>
  <c r="U223" i="3" a="1"/>
  <c r="U223" i="3" s="1"/>
  <c r="T21" i="8"/>
  <c r="T22" i="8"/>
  <c r="Z15" i="8"/>
  <c r="S11" i="13"/>
  <c r="S12" i="13"/>
  <c r="S106" i="7"/>
  <c r="S113" i="7"/>
  <c r="V240" i="3"/>
  <c r="V241" i="3"/>
  <c r="V242" i="3"/>
  <c r="V243" i="3"/>
  <c r="V244" i="3"/>
  <c r="V245" i="3"/>
  <c r="V246" i="3"/>
  <c r="V267" i="3"/>
  <c r="V14" i="3"/>
  <c r="V105" i="3"/>
  <c r="V106" i="3"/>
  <c r="V238" i="3"/>
  <c r="V7" i="3"/>
  <c r="V9" i="3"/>
  <c r="V11" i="3"/>
  <c r="V13" i="3"/>
  <c r="V239" i="3"/>
  <c r="V8" i="3"/>
  <c r="V10" i="3"/>
  <c r="V12" i="3"/>
  <c r="Q143" i="10"/>
  <c r="Q146" i="10"/>
  <c r="Q148" i="10"/>
  <c r="Q150" i="10"/>
  <c r="Q192" i="10"/>
  <c r="Q145" i="10"/>
  <c r="Q149" i="10"/>
  <c r="Q90" i="10"/>
  <c r="Q92" i="10"/>
  <c r="Q94" i="10"/>
  <c r="Q96" i="10"/>
  <c r="Q147" i="10"/>
  <c r="Q151" i="10"/>
  <c r="Q91" i="10"/>
  <c r="Q93" i="10"/>
  <c r="Q95" i="10"/>
  <c r="Q97" i="10"/>
  <c r="Q139" i="10"/>
  <c r="Q9" i="10"/>
  <c r="Q10" i="10"/>
  <c r="Q11" i="10"/>
  <c r="Q12" i="10"/>
  <c r="Q13" i="10"/>
  <c r="Q14" i="10"/>
  <c r="Q15" i="10"/>
  <c r="Q86" i="10"/>
  <c r="Q98" i="10"/>
  <c r="Q7" i="10"/>
  <c r="Q8" i="10"/>
  <c r="T160" i="7"/>
  <c r="T164" i="7"/>
  <c r="T159" i="7"/>
  <c r="T163" i="7"/>
  <c r="T186" i="7"/>
  <c r="T158" i="7"/>
  <c r="T157" i="7"/>
  <c r="T165" i="7"/>
  <c r="T126" i="7"/>
  <c r="T128" i="7"/>
  <c r="T130" i="7"/>
  <c r="T132" i="7"/>
  <c r="T154" i="7"/>
  <c r="T162" i="7"/>
  <c r="T161" i="7"/>
  <c r="T125" i="7"/>
  <c r="T127" i="7"/>
  <c r="T129" i="7"/>
  <c r="T131" i="7"/>
  <c r="T133" i="7"/>
  <c r="R3" i="2"/>
  <c r="K9" i="5"/>
  <c r="S120" i="7"/>
  <c r="Q43" i="12" s="1"/>
  <c r="U284" i="3"/>
  <c r="Q289" i="3"/>
  <c r="L7" i="12" s="1"/>
  <c r="S320" i="13"/>
  <c r="P141" i="10"/>
  <c r="U3" i="7"/>
  <c r="S187" i="7"/>
  <c r="Q60" i="5" s="1"/>
  <c r="S155" i="7"/>
  <c r="Q59" i="5" s="1"/>
  <c r="R3" i="10"/>
  <c r="M17" i="12"/>
  <c r="S283" i="3"/>
  <c r="N17" i="12"/>
  <c r="U9" i="8"/>
  <c r="U10" i="8"/>
  <c r="S122" i="3"/>
  <c r="T277" i="3"/>
  <c r="T282" i="3" s="1"/>
  <c r="O19" i="12" s="1"/>
  <c r="U268" i="3"/>
  <c r="P18" i="12" s="1"/>
  <c r="T116" i="3"/>
  <c r="T121" i="3" s="1"/>
  <c r="U107" i="3"/>
  <c r="W3" i="3"/>
  <c r="F39" i="20" l="1"/>
  <c r="O92" i="4"/>
  <c r="O161" i="4"/>
  <c r="K7" i="1"/>
  <c r="K27" i="2"/>
  <c r="O128" i="4"/>
  <c r="L92" i="4"/>
  <c r="L89" i="4" s="1"/>
  <c r="L127" i="4"/>
  <c r="L161" i="4"/>
  <c r="O93" i="4"/>
  <c r="O7" i="5"/>
  <c r="J7" i="20"/>
  <c r="O290" i="13" a="1"/>
  <c r="O290" i="13" s="1"/>
  <c r="O293" i="13" a="1"/>
  <c r="O293" i="13" s="1"/>
  <c r="S39" i="5" s="1"/>
  <c r="O288" i="13" a="1"/>
  <c r="O288" i="13" s="1"/>
  <c r="O291" i="13" a="1"/>
  <c r="O291" i="13" s="1"/>
  <c r="O292" i="13" a="1"/>
  <c r="O292" i="13" s="1"/>
  <c r="O289" i="13" a="1"/>
  <c r="O289" i="13" s="1"/>
  <c r="O287" i="13" a="1"/>
  <c r="O287" i="13" s="1"/>
  <c r="S33" i="5" s="1"/>
  <c r="L8" i="20"/>
  <c r="I36" i="20"/>
  <c r="U33" i="7"/>
  <c r="M27" i="2"/>
  <c r="R169" i="4"/>
  <c r="R132" i="4" s="1"/>
  <c r="L14" i="20"/>
  <c r="U124" i="3"/>
  <c r="U110" i="3" s="1"/>
  <c r="U114" i="3" s="1"/>
  <c r="V221" i="3" a="1"/>
  <c r="V221" i="3" s="1"/>
  <c r="V201" i="3" a="1"/>
  <c r="V201" i="3" s="1"/>
  <c r="V203" i="3" a="1"/>
  <c r="V203" i="3" s="1"/>
  <c r="V205" i="3" a="1"/>
  <c r="V205" i="3" s="1"/>
  <c r="V126" i="3" a="1"/>
  <c r="V207" i="3" a="1"/>
  <c r="V207" i="3" s="1"/>
  <c r="V209" i="3" a="1"/>
  <c r="V209" i="3" s="1"/>
  <c r="V211" i="3" a="1"/>
  <c r="V211" i="3" s="1"/>
  <c r="V129" i="3" a="1"/>
  <c r="V131" i="3" a="1"/>
  <c r="V133" i="3" a="1"/>
  <c r="V138" i="3" a="1"/>
  <c r="V138" i="3" s="1"/>
  <c r="V140" i="3" a="1"/>
  <c r="V142" i="3" a="1"/>
  <c r="V142" i="3" s="1"/>
  <c r="V144" i="3" a="1"/>
  <c r="V151" i="3" a="1"/>
  <c r="V153" i="3" a="1"/>
  <c r="V155" i="3" a="1"/>
  <c r="V155" i="3" s="1"/>
  <c r="V157" i="3" a="1"/>
  <c r="V159" i="3" a="1"/>
  <c r="V159" i="3" s="1"/>
  <c r="V164" i="3" a="1"/>
  <c r="V172" i="3" a="1"/>
  <c r="V170" i="3" a="1"/>
  <c r="V166" i="3" a="1"/>
  <c r="V166" i="3" s="1"/>
  <c r="V136" i="3" a="1"/>
  <c r="V220" i="3" a="1"/>
  <c r="V220" i="3" s="1"/>
  <c r="V218" i="3" a="1"/>
  <c r="V218" i="3" s="1"/>
  <c r="V199" i="3" a="1"/>
  <c r="V199" i="3" s="1"/>
  <c r="V196" i="3" a="1"/>
  <c r="V196" i="3" s="1"/>
  <c r="V219" i="3" a="1"/>
  <c r="V219" i="3" s="1"/>
  <c r="V217" i="3" a="1"/>
  <c r="V217" i="3" s="1"/>
  <c r="V215" i="3" a="1"/>
  <c r="V215" i="3" s="1"/>
  <c r="V213" i="3" a="1"/>
  <c r="V213" i="3" s="1"/>
  <c r="V210" i="3" a="1"/>
  <c r="V210" i="3" s="1"/>
  <c r="V208" i="3" a="1"/>
  <c r="V208" i="3" s="1"/>
  <c r="V206" i="3" a="1"/>
  <c r="V206" i="3" s="1"/>
  <c r="V194" i="3" a="1"/>
  <c r="V192" i="3" a="1"/>
  <c r="V192" i="3" s="1"/>
  <c r="V190" i="3" a="1"/>
  <c r="V188" i="3" a="1"/>
  <c r="V188" i="3" s="1"/>
  <c r="V186" i="3" a="1"/>
  <c r="V184" i="3" a="1"/>
  <c r="V184" i="3" s="1"/>
  <c r="V182" i="3" a="1"/>
  <c r="V180" i="3" a="1"/>
  <c r="V180" i="3" s="1"/>
  <c r="V178" i="3" a="1"/>
  <c r="V176" i="3" a="1"/>
  <c r="V176" i="3" s="1"/>
  <c r="V174" i="3" a="1"/>
  <c r="V168" i="3" a="1"/>
  <c r="V162" i="3" a="1"/>
  <c r="V216" i="3" a="1"/>
  <c r="V216" i="3" s="1"/>
  <c r="V214" i="3" a="1"/>
  <c r="V214" i="3" s="1"/>
  <c r="V212" i="3" a="1"/>
  <c r="V212" i="3" s="1"/>
  <c r="V204" i="3" a="1"/>
  <c r="V204" i="3" s="1"/>
  <c r="V193" i="3" a="1"/>
  <c r="V193" i="3" s="1"/>
  <c r="V171" i="3" a="1"/>
  <c r="V169" i="3" a="1"/>
  <c r="V169" i="3" s="1"/>
  <c r="V167" i="3" a="1"/>
  <c r="V165" i="3" a="1"/>
  <c r="V165" i="3" s="1"/>
  <c r="V163" i="3" a="1"/>
  <c r="V149" i="3" a="1"/>
  <c r="V149" i="3" s="1"/>
  <c r="V147" i="3" a="1"/>
  <c r="V145" i="3" a="1"/>
  <c r="V145" i="3" s="1"/>
  <c r="V152" i="3" a="1"/>
  <c r="V146" i="3" a="1"/>
  <c r="V146" i="3" s="1"/>
  <c r="V143" i="3" a="1"/>
  <c r="V141" i="3" a="1"/>
  <c r="V141" i="3" s="1"/>
  <c r="V202" i="3" a="1"/>
  <c r="V202" i="3" s="1"/>
  <c r="V200" i="3" a="1"/>
  <c r="V200" i="3" s="1"/>
  <c r="V198" i="3" a="1"/>
  <c r="V198" i="3" s="1"/>
  <c r="V197" i="3" a="1"/>
  <c r="V197" i="3" s="1"/>
  <c r="V195" i="3" a="1"/>
  <c r="V191" i="3" a="1"/>
  <c r="V191" i="3" s="1"/>
  <c r="V189" i="3" a="1"/>
  <c r="V187" i="3" a="1"/>
  <c r="V187" i="3" s="1"/>
  <c r="V185" i="3" a="1"/>
  <c r="V183" i="3" a="1"/>
  <c r="V183" i="3" s="1"/>
  <c r="V181" i="3" a="1"/>
  <c r="V179" i="3" a="1"/>
  <c r="V179" i="3" s="1"/>
  <c r="V177" i="3" a="1"/>
  <c r="V175" i="3" a="1"/>
  <c r="V175" i="3" s="1"/>
  <c r="V173" i="3" a="1"/>
  <c r="V161" i="3" a="1"/>
  <c r="V161" i="3" s="1"/>
  <c r="V160" i="3" a="1"/>
  <c r="V158" i="3" a="1"/>
  <c r="V158" i="3" s="1"/>
  <c r="V156" i="3" a="1"/>
  <c r="V154" i="3" a="1"/>
  <c r="V154" i="3" s="1"/>
  <c r="V150" i="3" a="1"/>
  <c r="V150" i="3" s="1"/>
  <c r="V148" i="3" a="1"/>
  <c r="V148" i="3" s="1"/>
  <c r="V139" i="3" a="1"/>
  <c r="V128" i="3" a="1"/>
  <c r="V128" i="3" s="1"/>
  <c r="V127" i="3" a="1"/>
  <c r="V127" i="3" s="1"/>
  <c r="V137" i="3" a="1"/>
  <c r="V135" i="3" a="1"/>
  <c r="V130" i="3" a="1"/>
  <c r="V130" i="3" s="1"/>
  <c r="V134" i="3" a="1"/>
  <c r="V132" i="3" a="1"/>
  <c r="V132" i="3" s="1"/>
  <c r="V190" i="3"/>
  <c r="V186" i="3"/>
  <c r="V182" i="3"/>
  <c r="V194" i="3"/>
  <c r="V178" i="3"/>
  <c r="V170" i="3"/>
  <c r="V168" i="3"/>
  <c r="V164" i="3"/>
  <c r="V162" i="3"/>
  <c r="V151" i="3"/>
  <c r="V126" i="3"/>
  <c r="V174" i="3"/>
  <c r="V172" i="3"/>
  <c r="V157" i="3"/>
  <c r="V144" i="3"/>
  <c r="V140" i="3"/>
  <c r="V153" i="3"/>
  <c r="V136" i="3"/>
  <c r="V133" i="3"/>
  <c r="V129" i="3"/>
  <c r="V131" i="3"/>
  <c r="V134" i="3"/>
  <c r="V156" i="3"/>
  <c r="V160" i="3"/>
  <c r="V135" i="3"/>
  <c r="V137" i="3"/>
  <c r="V139" i="3"/>
  <c r="V143" i="3"/>
  <c r="V152" i="3"/>
  <c r="V147" i="3"/>
  <c r="V173" i="3"/>
  <c r="V177" i="3"/>
  <c r="V181" i="3"/>
  <c r="V185" i="3"/>
  <c r="V189" i="3"/>
  <c r="V163" i="3"/>
  <c r="V167" i="3"/>
  <c r="V171" i="3"/>
  <c r="V195" i="3"/>
  <c r="O8" i="5"/>
  <c r="P165" i="4" s="1"/>
  <c r="P128" i="4" s="1"/>
  <c r="J9" i="20"/>
  <c r="P6" i="5"/>
  <c r="K6" i="20"/>
  <c r="R34" i="5"/>
  <c r="M26" i="20"/>
  <c r="Q32" i="5"/>
  <c r="Q31" i="5" s="1"/>
  <c r="L25" i="20"/>
  <c r="M66" i="5"/>
  <c r="H39" i="20"/>
  <c r="R37" i="5"/>
  <c r="M27" i="20"/>
  <c r="Q57" i="5"/>
  <c r="Q51" i="5" s="1"/>
  <c r="L32" i="20"/>
  <c r="G39" i="20"/>
  <c r="U62" i="7"/>
  <c r="U52" i="7"/>
  <c r="U50" i="7"/>
  <c r="U59" i="7"/>
  <c r="U58" i="7"/>
  <c r="U38" i="7"/>
  <c r="U39" i="7"/>
  <c r="U65" i="7"/>
  <c r="U35" i="7"/>
  <c r="U54" i="7"/>
  <c r="U57" i="7"/>
  <c r="U48" i="7"/>
  <c r="U44" i="7"/>
  <c r="U28" i="7"/>
  <c r="U64" i="7"/>
  <c r="U60" i="7"/>
  <c r="U63" i="7"/>
  <c r="U49" i="7"/>
  <c r="U41" i="7"/>
  <c r="U56" i="7"/>
  <c r="U66" i="7"/>
  <c r="U32" i="7"/>
  <c r="U31" i="7"/>
  <c r="U43" i="7"/>
  <c r="U37" i="7"/>
  <c r="U46" i="7"/>
  <c r="U34" i="7"/>
  <c r="U29" i="7"/>
  <c r="U30" i="7"/>
  <c r="U47" i="7"/>
  <c r="U40" i="7"/>
  <c r="U27" i="7"/>
  <c r="U45" i="7"/>
  <c r="U61" i="7"/>
  <c r="U51" i="7"/>
  <c r="U36" i="7"/>
  <c r="U42" i="7"/>
  <c r="U55" i="7"/>
  <c r="U53" i="7"/>
  <c r="N286" i="13" a="1"/>
  <c r="H51" i="2"/>
  <c r="I51" i="2" s="1"/>
  <c r="T50" i="1"/>
  <c r="T50" i="2"/>
  <c r="H49" i="2"/>
  <c r="I49" i="2" s="1"/>
  <c r="S51" i="1"/>
  <c r="T177" i="4" s="1"/>
  <c r="S52" i="2"/>
  <c r="Q162" i="4"/>
  <c r="Q91" i="4" s="1"/>
  <c r="U287" i="3"/>
  <c r="U288" i="3"/>
  <c r="V286" i="3" a="1"/>
  <c r="V286" i="3" s="1"/>
  <c r="S234" i="3"/>
  <c r="S233" i="3"/>
  <c r="P126" i="4"/>
  <c r="R170" i="4"/>
  <c r="U112" i="7"/>
  <c r="S97" i="4"/>
  <c r="U94" i="7"/>
  <c r="U14" i="7"/>
  <c r="U10" i="7"/>
  <c r="U24" i="7"/>
  <c r="U11" i="7"/>
  <c r="U102" i="7"/>
  <c r="U79" i="7"/>
  <c r="U22" i="7"/>
  <c r="U78" i="7"/>
  <c r="S10" i="12" a="1"/>
  <c r="S10" i="12" s="1"/>
  <c r="U111" i="7"/>
  <c r="U7" i="7"/>
  <c r="U98" i="7"/>
  <c r="U99" i="7"/>
  <c r="U12" i="7"/>
  <c r="U83" i="7"/>
  <c r="U119" i="7"/>
  <c r="U74" i="7"/>
  <c r="U20" i="7"/>
  <c r="U97" i="7"/>
  <c r="U6" i="7"/>
  <c r="U104" i="7"/>
  <c r="U96" i="7"/>
  <c r="U95" i="7"/>
  <c r="U9" i="7"/>
  <c r="U68" i="7"/>
  <c r="U17" i="7"/>
  <c r="U118" i="7"/>
  <c r="U108" i="7"/>
  <c r="U117" i="7"/>
  <c r="U85" i="7"/>
  <c r="U90" i="7"/>
  <c r="U23" i="7"/>
  <c r="U25" i="7"/>
  <c r="U86" i="7"/>
  <c r="U8" i="7"/>
  <c r="U101" i="7"/>
  <c r="U19" i="7"/>
  <c r="U115" i="7"/>
  <c r="U26" i="7"/>
  <c r="U91" i="7"/>
  <c r="U110" i="7"/>
  <c r="U67" i="7"/>
  <c r="U88" i="7"/>
  <c r="U73" i="7"/>
  <c r="U89" i="7"/>
  <c r="U103" i="7"/>
  <c r="U70" i="7"/>
  <c r="U71" i="7"/>
  <c r="U72" i="7"/>
  <c r="U77" i="7"/>
  <c r="U93" i="7"/>
  <c r="U69" i="7"/>
  <c r="U100" i="7"/>
  <c r="U92" i="7"/>
  <c r="U18" i="7"/>
  <c r="U21" i="7"/>
  <c r="U84" i="7"/>
  <c r="U13" i="7"/>
  <c r="U80" i="7"/>
  <c r="U105" i="7"/>
  <c r="U15" i="7"/>
  <c r="U76" i="7"/>
  <c r="U75" i="7"/>
  <c r="U82" i="7"/>
  <c r="U81" i="7"/>
  <c r="U109" i="7"/>
  <c r="U116" i="7"/>
  <c r="U16" i="7"/>
  <c r="U87" i="7"/>
  <c r="S9" i="13" a="1"/>
  <c r="S9" i="13" s="1"/>
  <c r="O53" i="13" a="1"/>
  <c r="O53" i="13" s="1"/>
  <c r="V3" i="4"/>
  <c r="U157" i="4"/>
  <c r="P91" i="4"/>
  <c r="R90" i="4"/>
  <c r="R125" i="4"/>
  <c r="S134" i="4"/>
  <c r="R163" i="4"/>
  <c r="S133" i="4"/>
  <c r="S177" i="4"/>
  <c r="R36" i="5"/>
  <c r="R35" i="5"/>
  <c r="R38" i="5"/>
  <c r="S98" i="4"/>
  <c r="L166" i="4"/>
  <c r="N61" i="5"/>
  <c r="T3" i="12"/>
  <c r="Q13" i="5"/>
  <c r="N286" i="13"/>
  <c r="R80" i="10"/>
  <c r="R79" i="10"/>
  <c r="R78" i="10"/>
  <c r="R77" i="10"/>
  <c r="R76" i="10"/>
  <c r="R75" i="10"/>
  <c r="R74" i="10"/>
  <c r="R73" i="10"/>
  <c r="R72" i="10"/>
  <c r="R52" i="10"/>
  <c r="R51" i="10"/>
  <c r="R50" i="10"/>
  <c r="R49" i="10"/>
  <c r="R48" i="10"/>
  <c r="R47" i="10"/>
  <c r="R46" i="10"/>
  <c r="R45" i="10"/>
  <c r="R42" i="10"/>
  <c r="R44" i="10"/>
  <c r="R43" i="10"/>
  <c r="U222" i="3"/>
  <c r="R235" i="3"/>
  <c r="H10" i="20" s="1"/>
  <c r="Q235" i="3"/>
  <c r="G10" i="20" s="1"/>
  <c r="Q31" i="1"/>
  <c r="Q33" i="1"/>
  <c r="N309" i="13"/>
  <c r="O311" i="13" a="1"/>
  <c r="O311" i="13" s="1"/>
  <c r="O310" i="13" a="1"/>
  <c r="O310" i="13" s="1"/>
  <c r="P63" i="13"/>
  <c r="P65" i="13"/>
  <c r="P59" i="13"/>
  <c r="P64" i="13"/>
  <c r="P60" i="13"/>
  <c r="P61" i="13"/>
  <c r="T17" i="13"/>
  <c r="T14" i="13"/>
  <c r="T19" i="13"/>
  <c r="T22" i="13"/>
  <c r="T13" i="13"/>
  <c r="T18" i="13"/>
  <c r="T23" i="13"/>
  <c r="J331" i="13"/>
  <c r="N67" i="5" s="1"/>
  <c r="J330" i="13"/>
  <c r="T224" i="3"/>
  <c r="T290" i="3" s="1"/>
  <c r="T227" i="3"/>
  <c r="T230" i="3" s="1"/>
  <c r="K322" i="13"/>
  <c r="T228" i="3"/>
  <c r="T231" i="3" s="1"/>
  <c r="K321" i="13"/>
  <c r="S10" i="13"/>
  <c r="R67" i="10"/>
  <c r="R68" i="10"/>
  <c r="R69" i="10"/>
  <c r="R70" i="10"/>
  <c r="R71" i="10"/>
  <c r="R81" i="10"/>
  <c r="R82" i="10"/>
  <c r="R83" i="10"/>
  <c r="R84" i="10"/>
  <c r="R85" i="10"/>
  <c r="S43" i="2" a="1"/>
  <c r="S43" i="2" s="1"/>
  <c r="AA16" i="8"/>
  <c r="N28" i="2"/>
  <c r="M28" i="2"/>
  <c r="T3" i="5"/>
  <c r="Q3" i="13"/>
  <c r="Q6" i="13" s="1"/>
  <c r="R191" i="10"/>
  <c r="R190" i="10"/>
  <c r="R189" i="10"/>
  <c r="R188" i="10"/>
  <c r="R187" i="10"/>
  <c r="R186" i="10"/>
  <c r="R180" i="10"/>
  <c r="R184" i="10"/>
  <c r="R182" i="10"/>
  <c r="R183" i="10"/>
  <c r="R181" i="10"/>
  <c r="R177" i="10"/>
  <c r="R176" i="10"/>
  <c r="R172" i="10"/>
  <c r="R168" i="10"/>
  <c r="R178" i="10"/>
  <c r="R175" i="10"/>
  <c r="R171" i="10"/>
  <c r="R167" i="10"/>
  <c r="R185" i="10"/>
  <c r="R170" i="10"/>
  <c r="R162" i="10"/>
  <c r="R161" i="10"/>
  <c r="R160" i="10"/>
  <c r="R159" i="10"/>
  <c r="R169" i="10"/>
  <c r="R165" i="10"/>
  <c r="R173" i="10"/>
  <c r="R166" i="10"/>
  <c r="R179" i="10"/>
  <c r="R174" i="10"/>
  <c r="R163" i="10"/>
  <c r="R157" i="10"/>
  <c r="R155" i="10"/>
  <c r="R153" i="10"/>
  <c r="R156" i="10"/>
  <c r="R152" i="10"/>
  <c r="R164" i="10"/>
  <c r="R158" i="10"/>
  <c r="R154" i="10"/>
  <c r="W266" i="3"/>
  <c r="W265" i="3"/>
  <c r="W264" i="3"/>
  <c r="W263" i="3"/>
  <c r="W262" i="3"/>
  <c r="W261" i="3"/>
  <c r="W260" i="3"/>
  <c r="W259" i="3"/>
  <c r="W258" i="3"/>
  <c r="W257" i="3"/>
  <c r="W256" i="3"/>
  <c r="W255" i="3"/>
  <c r="W254" i="3"/>
  <c r="W253" i="3"/>
  <c r="W252" i="3"/>
  <c r="W251" i="3"/>
  <c r="W250" i="3"/>
  <c r="W249" i="3"/>
  <c r="W248" i="3"/>
  <c r="W247" i="3"/>
  <c r="U175" i="7"/>
  <c r="U174" i="7"/>
  <c r="U173" i="7"/>
  <c r="U172" i="7"/>
  <c r="U171" i="7"/>
  <c r="U170" i="7"/>
  <c r="U169" i="7"/>
  <c r="U168" i="7"/>
  <c r="U167" i="7"/>
  <c r="U166" i="7"/>
  <c r="U185" i="7"/>
  <c r="U183" i="7"/>
  <c r="U181" i="7"/>
  <c r="U179" i="7"/>
  <c r="U177" i="7"/>
  <c r="U182" i="7"/>
  <c r="U178" i="7"/>
  <c r="U176" i="7"/>
  <c r="U180" i="7"/>
  <c r="U184" i="7"/>
  <c r="R138" i="10"/>
  <c r="R137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U153" i="7"/>
  <c r="U152" i="7"/>
  <c r="U151" i="7"/>
  <c r="U150" i="7"/>
  <c r="U149" i="7"/>
  <c r="U148" i="7"/>
  <c r="U147" i="7"/>
  <c r="U146" i="7"/>
  <c r="U145" i="7"/>
  <c r="U144" i="7"/>
  <c r="U143" i="7"/>
  <c r="U142" i="7"/>
  <c r="U141" i="7"/>
  <c r="U140" i="7"/>
  <c r="U139" i="7"/>
  <c r="U138" i="7"/>
  <c r="U137" i="7"/>
  <c r="U136" i="7"/>
  <c r="U135" i="7"/>
  <c r="U134" i="7"/>
  <c r="W104" i="3"/>
  <c r="W103" i="3"/>
  <c r="W102" i="3"/>
  <c r="W101" i="3"/>
  <c r="W100" i="3"/>
  <c r="W99" i="3"/>
  <c r="W98" i="3"/>
  <c r="W97" i="3"/>
  <c r="W96" i="3"/>
  <c r="W95" i="3"/>
  <c r="W94" i="3"/>
  <c r="W93" i="3"/>
  <c r="W89" i="3"/>
  <c r="W88" i="3"/>
  <c r="W87" i="3"/>
  <c r="W86" i="3"/>
  <c r="W85" i="3"/>
  <c r="W84" i="3"/>
  <c r="W83" i="3"/>
  <c r="W82" i="3"/>
  <c r="W81" i="3"/>
  <c r="W80" i="3"/>
  <c r="W78" i="3"/>
  <c r="W77" i="3"/>
  <c r="W76" i="3"/>
  <c r="W75" i="3"/>
  <c r="W92" i="3"/>
  <c r="W91" i="3"/>
  <c r="W90" i="3"/>
  <c r="W74" i="3"/>
  <c r="W73" i="3"/>
  <c r="W7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58" i="3"/>
  <c r="W23" i="3"/>
  <c r="W22" i="3"/>
  <c r="W21" i="3"/>
  <c r="W20" i="3"/>
  <c r="W19" i="3"/>
  <c r="W18" i="3"/>
  <c r="W17" i="3"/>
  <c r="W16" i="3"/>
  <c r="W15" i="3"/>
  <c r="T16" i="13"/>
  <c r="V125" i="3" a="1"/>
  <c r="V125" i="3" s="1"/>
  <c r="T21" i="13"/>
  <c r="Q141" i="10"/>
  <c r="S3" i="1"/>
  <c r="V223" i="3" a="1"/>
  <c r="V223" i="3" s="1"/>
  <c r="R49" i="1"/>
  <c r="U21" i="8"/>
  <c r="U22" i="8"/>
  <c r="AA15" i="8"/>
  <c r="T12" i="13"/>
  <c r="T11" i="13"/>
  <c r="U159" i="7"/>
  <c r="U163" i="7"/>
  <c r="U158" i="7"/>
  <c r="U162" i="7"/>
  <c r="U186" i="7"/>
  <c r="U161" i="7"/>
  <c r="U160" i="7"/>
  <c r="U126" i="7"/>
  <c r="U128" i="7"/>
  <c r="U130" i="7"/>
  <c r="U132" i="7"/>
  <c r="U154" i="7"/>
  <c r="U157" i="7"/>
  <c r="U165" i="7"/>
  <c r="U164" i="7"/>
  <c r="U125" i="7"/>
  <c r="U127" i="7"/>
  <c r="U129" i="7"/>
  <c r="U131" i="7"/>
  <c r="U133" i="7"/>
  <c r="W240" i="3"/>
  <c r="W241" i="3"/>
  <c r="W242" i="3"/>
  <c r="W243" i="3"/>
  <c r="W244" i="3"/>
  <c r="W245" i="3"/>
  <c r="W246" i="3"/>
  <c r="W267" i="3"/>
  <c r="W14" i="3"/>
  <c r="W105" i="3"/>
  <c r="W106" i="3"/>
  <c r="W238" i="3"/>
  <c r="W9" i="3"/>
  <c r="W11" i="3"/>
  <c r="W13" i="3"/>
  <c r="W239" i="3"/>
  <c r="W8" i="3"/>
  <c r="W10" i="3"/>
  <c r="W12" i="3"/>
  <c r="W7" i="3"/>
  <c r="R143" i="10"/>
  <c r="R144" i="10"/>
  <c r="R146" i="10"/>
  <c r="R147" i="10"/>
  <c r="R148" i="10"/>
  <c r="R149" i="10"/>
  <c r="R150" i="10"/>
  <c r="R151" i="10"/>
  <c r="R192" i="10"/>
  <c r="R91" i="10"/>
  <c r="R93" i="10"/>
  <c r="R95" i="10"/>
  <c r="R90" i="10"/>
  <c r="R92" i="10"/>
  <c r="R94" i="10"/>
  <c r="R96" i="10"/>
  <c r="R97" i="10"/>
  <c r="R98" i="10"/>
  <c r="R7" i="10"/>
  <c r="R139" i="10"/>
  <c r="R8" i="10"/>
  <c r="R9" i="10"/>
  <c r="R10" i="10"/>
  <c r="R11" i="10"/>
  <c r="R12" i="10"/>
  <c r="R13" i="10"/>
  <c r="R14" i="10"/>
  <c r="R15" i="10"/>
  <c r="R86" i="10"/>
  <c r="N60" i="12"/>
  <c r="M60" i="12"/>
  <c r="K9" i="1"/>
  <c r="K32" i="2"/>
  <c r="S3" i="2"/>
  <c r="T113" i="7"/>
  <c r="T120" i="7"/>
  <c r="R43" i="12" s="1"/>
  <c r="R289" i="3"/>
  <c r="M7" i="12" s="1"/>
  <c r="V284" i="3"/>
  <c r="T320" i="13"/>
  <c r="V3" i="7"/>
  <c r="T106" i="7"/>
  <c r="T155" i="7"/>
  <c r="R59" i="5" s="1"/>
  <c r="T187" i="7"/>
  <c r="S3" i="10"/>
  <c r="T283" i="3"/>
  <c r="O17" i="12"/>
  <c r="V9" i="8"/>
  <c r="V10" i="8"/>
  <c r="T122" i="3"/>
  <c r="N5" i="5"/>
  <c r="U277" i="3"/>
  <c r="U282" i="3" s="1"/>
  <c r="P19" i="12" s="1"/>
  <c r="V268" i="3"/>
  <c r="Q18" i="12" s="1"/>
  <c r="U116" i="3"/>
  <c r="U121" i="3" s="1"/>
  <c r="V107" i="3"/>
  <c r="X3" i="3"/>
  <c r="O89" i="4" l="1"/>
  <c r="P93" i="4"/>
  <c r="P7" i="5"/>
  <c r="Q164" i="4" s="1"/>
  <c r="Q127" i="4" s="1"/>
  <c r="K7" i="20"/>
  <c r="P164" i="4"/>
  <c r="P161" i="4" s="1"/>
  <c r="P290" i="13" a="1"/>
  <c r="P290" i="13" s="1"/>
  <c r="P288" i="13" a="1"/>
  <c r="P288" i="13" s="1"/>
  <c r="P292" i="13" a="1"/>
  <c r="P287" i="13" a="1"/>
  <c r="P289" i="13" a="1"/>
  <c r="P289" i="13" s="1"/>
  <c r="P293" i="13" a="1"/>
  <c r="P293" i="13" s="1"/>
  <c r="T39" i="5" s="1"/>
  <c r="P291" i="13" a="1"/>
  <c r="P291" i="13" s="1"/>
  <c r="P287" i="13"/>
  <c r="T33" i="5" s="1"/>
  <c r="P292" i="13"/>
  <c r="M8" i="20"/>
  <c r="J36" i="20"/>
  <c r="V54" i="7"/>
  <c r="O5" i="5"/>
  <c r="O7" i="1" s="1"/>
  <c r="S169" i="4"/>
  <c r="S132" i="4" s="1"/>
  <c r="M14" i="20"/>
  <c r="V124" i="3"/>
  <c r="V110" i="3" s="1"/>
  <c r="V114" i="3" s="1"/>
  <c r="W221" i="3" a="1"/>
  <c r="W221" i="3" s="1"/>
  <c r="W201" i="3" a="1"/>
  <c r="W201" i="3" s="1"/>
  <c r="W203" i="3" a="1"/>
  <c r="W203" i="3" s="1"/>
  <c r="W205" i="3" a="1"/>
  <c r="W205" i="3" s="1"/>
  <c r="W196" i="3" a="1"/>
  <c r="W196" i="3" s="1"/>
  <c r="W207" i="3" a="1"/>
  <c r="W207" i="3" s="1"/>
  <c r="W209" i="3" a="1"/>
  <c r="W209" i="3" s="1"/>
  <c r="W211" i="3" a="1"/>
  <c r="W211" i="3" s="1"/>
  <c r="W126" i="3" a="1"/>
  <c r="W199" i="3" a="1"/>
  <c r="W199" i="3" s="1"/>
  <c r="W212" i="3" a="1"/>
  <c r="W212" i="3" s="1"/>
  <c r="W214" i="3" a="1"/>
  <c r="W214" i="3" s="1"/>
  <c r="W218" i="3" a="1"/>
  <c r="W218" i="3" s="1"/>
  <c r="W216" i="3" a="1"/>
  <c r="W216" i="3" s="1"/>
  <c r="W220" i="3" a="1"/>
  <c r="W220" i="3" s="1"/>
  <c r="W129" i="3" a="1"/>
  <c r="W129" i="3" s="1"/>
  <c r="W131" i="3" a="1"/>
  <c r="W133" i="3" a="1"/>
  <c r="W136" i="3" a="1"/>
  <c r="W138" i="3" a="1"/>
  <c r="W140" i="3" a="1"/>
  <c r="W142" i="3" a="1"/>
  <c r="W142" i="3" s="1"/>
  <c r="W144" i="3" a="1"/>
  <c r="W151" i="3" a="1"/>
  <c r="W151" i="3" s="1"/>
  <c r="W153" i="3" a="1"/>
  <c r="W155" i="3" a="1"/>
  <c r="W157" i="3" a="1"/>
  <c r="W159" i="3" a="1"/>
  <c r="W159" i="3" s="1"/>
  <c r="W162" i="3" a="1"/>
  <c r="W164" i="3" a="1"/>
  <c r="W166" i="3" a="1"/>
  <c r="W168" i="3" a="1"/>
  <c r="W168" i="3" s="1"/>
  <c r="W170" i="3" a="1"/>
  <c r="W172" i="3" a="1"/>
  <c r="W172" i="3" s="1"/>
  <c r="W174" i="3" a="1"/>
  <c r="W176" i="3" a="1"/>
  <c r="W176" i="3" s="1"/>
  <c r="W178" i="3" a="1"/>
  <c r="W180" i="3" a="1"/>
  <c r="W180" i="3" s="1"/>
  <c r="W182" i="3" a="1"/>
  <c r="W184" i="3" a="1"/>
  <c r="W184" i="3" s="1"/>
  <c r="W186" i="3" a="1"/>
  <c r="W188" i="3" a="1"/>
  <c r="W188" i="3" s="1"/>
  <c r="W190" i="3" a="1"/>
  <c r="W192" i="3" a="1"/>
  <c r="W192" i="3" s="1"/>
  <c r="W194" i="3" a="1"/>
  <c r="W204" i="3" a="1"/>
  <c r="W204" i="3" s="1"/>
  <c r="W202" i="3" a="1"/>
  <c r="W202" i="3" s="1"/>
  <c r="W200" i="3" a="1"/>
  <c r="W200" i="3" s="1"/>
  <c r="W198" i="3" a="1"/>
  <c r="W198" i="3" s="1"/>
  <c r="W219" i="3" a="1"/>
  <c r="W219" i="3" s="1"/>
  <c r="W217" i="3" a="1"/>
  <c r="W217" i="3" s="1"/>
  <c r="W215" i="3" a="1"/>
  <c r="W215" i="3" s="1"/>
  <c r="W213" i="3" a="1"/>
  <c r="W213" i="3" s="1"/>
  <c r="W210" i="3" a="1"/>
  <c r="W210" i="3" s="1"/>
  <c r="W208" i="3" a="1"/>
  <c r="W208" i="3" s="1"/>
  <c r="W206" i="3" a="1"/>
  <c r="W206" i="3" s="1"/>
  <c r="W197" i="3" a="1"/>
  <c r="W197" i="3" s="1"/>
  <c r="W195" i="3" a="1"/>
  <c r="W195" i="3" s="1"/>
  <c r="W191" i="3" a="1"/>
  <c r="W189" i="3" a="1"/>
  <c r="W189" i="3" s="1"/>
  <c r="W187" i="3" a="1"/>
  <c r="W185" i="3" a="1"/>
  <c r="W185" i="3" s="1"/>
  <c r="W183" i="3" a="1"/>
  <c r="W181" i="3" a="1"/>
  <c r="W181" i="3" s="1"/>
  <c r="W179" i="3" a="1"/>
  <c r="W177" i="3" a="1"/>
  <c r="W177" i="3" s="1"/>
  <c r="W175" i="3" a="1"/>
  <c r="W173" i="3" a="1"/>
  <c r="W173" i="3" s="1"/>
  <c r="W161" i="3" a="1"/>
  <c r="W160" i="3" a="1"/>
  <c r="W158" i="3" a="1"/>
  <c r="W156" i="3" a="1"/>
  <c r="W154" i="3" a="1"/>
  <c r="W150" i="3" a="1"/>
  <c r="W150" i="3" s="1"/>
  <c r="W148" i="3" a="1"/>
  <c r="W193" i="3" a="1"/>
  <c r="W193" i="3" s="1"/>
  <c r="W171" i="3" a="1"/>
  <c r="W171" i="3" s="1"/>
  <c r="W169" i="3" a="1"/>
  <c r="W169" i="3" s="1"/>
  <c r="W167" i="3" a="1"/>
  <c r="W165" i="3" a="1"/>
  <c r="W165" i="3" s="1"/>
  <c r="W163" i="3" a="1"/>
  <c r="W163" i="3" s="1"/>
  <c r="W149" i="3" a="1"/>
  <c r="W149" i="3" s="1"/>
  <c r="W147" i="3" a="1"/>
  <c r="W145" i="3" a="1"/>
  <c r="W145" i="3" s="1"/>
  <c r="W152" i="3" a="1"/>
  <c r="W152" i="3" s="1"/>
  <c r="W146" i="3" a="1"/>
  <c r="W146" i="3" s="1"/>
  <c r="W143" i="3" a="1"/>
  <c r="W141" i="3" a="1"/>
  <c r="W141" i="3" s="1"/>
  <c r="W139" i="3" a="1"/>
  <c r="W139" i="3" s="1"/>
  <c r="W128" i="3" a="1"/>
  <c r="W128" i="3" s="1"/>
  <c r="W127" i="3" a="1"/>
  <c r="W137" i="3" a="1"/>
  <c r="W137" i="3" s="1"/>
  <c r="W135" i="3" a="1"/>
  <c r="W135" i="3" s="1"/>
  <c r="W130" i="3" a="1"/>
  <c r="W130" i="3" s="1"/>
  <c r="W134" i="3" a="1"/>
  <c r="W132" i="3" a="1"/>
  <c r="W132" i="3" s="1"/>
  <c r="W194" i="3"/>
  <c r="W190" i="3"/>
  <c r="W186" i="3"/>
  <c r="W182" i="3"/>
  <c r="W178" i="3"/>
  <c r="W174" i="3"/>
  <c r="W144" i="3"/>
  <c r="W131" i="3"/>
  <c r="W157" i="3"/>
  <c r="W155" i="3"/>
  <c r="W153" i="3"/>
  <c r="W170" i="3"/>
  <c r="W166" i="3"/>
  <c r="W164" i="3"/>
  <c r="W162" i="3"/>
  <c r="W133" i="3"/>
  <c r="W140" i="3"/>
  <c r="W138" i="3"/>
  <c r="W136" i="3"/>
  <c r="W126" i="3"/>
  <c r="W134" i="3"/>
  <c r="W127" i="3"/>
  <c r="W143" i="3"/>
  <c r="W161" i="3"/>
  <c r="W175" i="3"/>
  <c r="W179" i="3"/>
  <c r="W183" i="3"/>
  <c r="W187" i="3"/>
  <c r="W147" i="3"/>
  <c r="W148" i="3"/>
  <c r="W167" i="3"/>
  <c r="W154" i="3"/>
  <c r="W156" i="3"/>
  <c r="W158" i="3"/>
  <c r="W160" i="3"/>
  <c r="W191" i="3"/>
  <c r="Q6" i="5"/>
  <c r="L6" i="20"/>
  <c r="N66" i="5"/>
  <c r="I39" i="20"/>
  <c r="S37" i="5"/>
  <c r="N27" i="20"/>
  <c r="R57" i="5"/>
  <c r="R51" i="5" s="1"/>
  <c r="M32" i="20"/>
  <c r="P8" i="5"/>
  <c r="Q165" i="4" s="1"/>
  <c r="Q93" i="4" s="1"/>
  <c r="K9" i="20"/>
  <c r="S34" i="5"/>
  <c r="N26" i="20"/>
  <c r="R32" i="5"/>
  <c r="R31" i="5" s="1"/>
  <c r="M25" i="20"/>
  <c r="V51" i="7"/>
  <c r="V40" i="7"/>
  <c r="V34" i="7"/>
  <c r="V31" i="7"/>
  <c r="V61" i="7"/>
  <c r="V46" i="7"/>
  <c r="V42" i="7"/>
  <c r="V37" i="7"/>
  <c r="V66" i="7"/>
  <c r="V63" i="7"/>
  <c r="V44" i="7"/>
  <c r="V59" i="7"/>
  <c r="V39" i="7"/>
  <c r="V52" i="7"/>
  <c r="V65" i="7"/>
  <c r="V53" i="7"/>
  <c r="V38" i="7"/>
  <c r="V28" i="7"/>
  <c r="V58" i="7"/>
  <c r="V33" i="7"/>
  <c r="V41" i="7"/>
  <c r="V32" i="7"/>
  <c r="V49" i="7"/>
  <c r="V35" i="7"/>
  <c r="V48" i="7"/>
  <c r="V62" i="7"/>
  <c r="V64" i="7"/>
  <c r="V55" i="7"/>
  <c r="V57" i="7"/>
  <c r="V30" i="7"/>
  <c r="V50" i="7"/>
  <c r="V56" i="7"/>
  <c r="V45" i="7"/>
  <c r="V47" i="7"/>
  <c r="V27" i="7"/>
  <c r="V36" i="7"/>
  <c r="V29" i="7"/>
  <c r="V43" i="7"/>
  <c r="V60" i="7"/>
  <c r="Q126" i="4"/>
  <c r="U50" i="1"/>
  <c r="U50" i="2"/>
  <c r="T51" i="1"/>
  <c r="U177" i="4" s="1"/>
  <c r="T52" i="2"/>
  <c r="W286" i="3" a="1"/>
  <c r="W286" i="3" s="1"/>
  <c r="V288" i="3"/>
  <c r="V287" i="3"/>
  <c r="T233" i="3"/>
  <c r="T234" i="3"/>
  <c r="O286" i="13" a="1"/>
  <c r="O286" i="13" s="1"/>
  <c r="L94" i="4"/>
  <c r="L129" i="4"/>
  <c r="R162" i="4"/>
  <c r="V6" i="7"/>
  <c r="T97" i="4"/>
  <c r="V109" i="7"/>
  <c r="V76" i="7"/>
  <c r="V105" i="7"/>
  <c r="V84" i="7"/>
  <c r="V18" i="7"/>
  <c r="V77" i="7"/>
  <c r="V103" i="7"/>
  <c r="V88" i="7"/>
  <c r="V110" i="7"/>
  <c r="V91" i="7"/>
  <c r="V19" i="7"/>
  <c r="V23" i="7"/>
  <c r="V85" i="7"/>
  <c r="V17" i="7"/>
  <c r="V98" i="7"/>
  <c r="V24" i="7"/>
  <c r="V14" i="7"/>
  <c r="V94" i="7"/>
  <c r="T10" i="12" a="1"/>
  <c r="T10" i="12" s="1"/>
  <c r="V111" i="7"/>
  <c r="V12" i="7"/>
  <c r="V78" i="7"/>
  <c r="V116" i="7"/>
  <c r="V119" i="7"/>
  <c r="V104" i="7"/>
  <c r="V68" i="7"/>
  <c r="V96" i="7"/>
  <c r="V11" i="7"/>
  <c r="V112" i="7"/>
  <c r="V75" i="7"/>
  <c r="V22" i="7"/>
  <c r="V74" i="7"/>
  <c r="V73" i="7"/>
  <c r="V95" i="7"/>
  <c r="V16" i="7"/>
  <c r="V70" i="7"/>
  <c r="V20" i="7"/>
  <c r="V102" i="7"/>
  <c r="V89" i="7"/>
  <c r="V118" i="7"/>
  <c r="V79" i="7"/>
  <c r="V72" i="7"/>
  <c r="V82" i="7"/>
  <c r="V101" i="7"/>
  <c r="V15" i="7"/>
  <c r="V13" i="7"/>
  <c r="V8" i="7"/>
  <c r="V92" i="7"/>
  <c r="V21" i="7"/>
  <c r="V87" i="7"/>
  <c r="V81" i="7"/>
  <c r="V80" i="7"/>
  <c r="V100" i="7"/>
  <c r="V69" i="7"/>
  <c r="V93" i="7"/>
  <c r="V71" i="7"/>
  <c r="V67" i="7"/>
  <c r="V26" i="7"/>
  <c r="V115" i="7"/>
  <c r="V86" i="7"/>
  <c r="V25" i="7"/>
  <c r="V90" i="7"/>
  <c r="V117" i="7"/>
  <c r="V108" i="7"/>
  <c r="V9" i="7"/>
  <c r="V97" i="7"/>
  <c r="V83" i="7"/>
  <c r="V99" i="7"/>
  <c r="V7" i="7"/>
  <c r="V10" i="7"/>
  <c r="L9" i="5"/>
  <c r="M166" i="4" s="1"/>
  <c r="T9" i="13" a="1"/>
  <c r="T9" i="13" s="1"/>
  <c r="P53" i="13" a="1"/>
  <c r="P53" i="13" s="1"/>
  <c r="S170" i="4"/>
  <c r="W3" i="4"/>
  <c r="V157" i="4"/>
  <c r="S163" i="4"/>
  <c r="S90" i="4"/>
  <c r="S125" i="4"/>
  <c r="T133" i="4"/>
  <c r="T134" i="4"/>
  <c r="S36" i="5"/>
  <c r="S38" i="5"/>
  <c r="S35" i="5"/>
  <c r="N175" i="4"/>
  <c r="T98" i="4"/>
  <c r="O175" i="4"/>
  <c r="O61" i="5"/>
  <c r="U3" i="12"/>
  <c r="S80" i="10"/>
  <c r="S79" i="10"/>
  <c r="S78" i="10"/>
  <c r="S77" i="10"/>
  <c r="S76" i="10"/>
  <c r="S75" i="10"/>
  <c r="S74" i="10"/>
  <c r="S73" i="10"/>
  <c r="S72" i="10"/>
  <c r="S52" i="10"/>
  <c r="S51" i="10"/>
  <c r="S50" i="10"/>
  <c r="S49" i="10"/>
  <c r="S48" i="10"/>
  <c r="S47" i="10"/>
  <c r="S46" i="10"/>
  <c r="S45" i="10"/>
  <c r="S44" i="10"/>
  <c r="S43" i="10"/>
  <c r="S42" i="10"/>
  <c r="V222" i="3"/>
  <c r="O309" i="13"/>
  <c r="R31" i="1"/>
  <c r="R13" i="5"/>
  <c r="R60" i="5"/>
  <c r="P311" i="13" a="1"/>
  <c r="P311" i="13" s="1"/>
  <c r="P310" i="13" a="1"/>
  <c r="P310" i="13" s="1"/>
  <c r="Q64" i="13"/>
  <c r="Q60" i="13"/>
  <c r="Q63" i="13"/>
  <c r="Q65" i="13"/>
  <c r="Q59" i="13"/>
  <c r="Q61" i="13"/>
  <c r="U23" i="13"/>
  <c r="U18" i="13"/>
  <c r="U13" i="13"/>
  <c r="U22" i="13"/>
  <c r="U19" i="13"/>
  <c r="U14" i="13"/>
  <c r="U17" i="13"/>
  <c r="U227" i="3"/>
  <c r="U230" i="3" s="1"/>
  <c r="L322" i="13"/>
  <c r="U228" i="3"/>
  <c r="U231" i="3" s="1"/>
  <c r="L321" i="13"/>
  <c r="T10" i="13"/>
  <c r="S67" i="10"/>
  <c r="S68" i="10"/>
  <c r="S69" i="10"/>
  <c r="S70" i="10"/>
  <c r="S71" i="10"/>
  <c r="S81" i="10"/>
  <c r="S82" i="10"/>
  <c r="S83" i="10"/>
  <c r="S84" i="10"/>
  <c r="S85" i="10"/>
  <c r="M26" i="2"/>
  <c r="T43" i="2" a="1"/>
  <c r="T43" i="2" s="1"/>
  <c r="S49" i="1"/>
  <c r="AB16" i="8"/>
  <c r="O28" i="2"/>
  <c r="U3" i="5"/>
  <c r="F147" i="10"/>
  <c r="N27" i="2"/>
  <c r="F149" i="10"/>
  <c r="R3" i="13"/>
  <c r="R6" i="13" s="1"/>
  <c r="X263" i="3"/>
  <c r="X259" i="3"/>
  <c r="X255" i="3"/>
  <c r="X251" i="3"/>
  <c r="X247" i="3"/>
  <c r="X266" i="3"/>
  <c r="X264" i="3"/>
  <c r="X260" i="3"/>
  <c r="X256" i="3"/>
  <c r="X252" i="3"/>
  <c r="X261" i="3"/>
  <c r="X257" i="3"/>
  <c r="X262" i="3"/>
  <c r="X258" i="3"/>
  <c r="X254" i="3"/>
  <c r="X250" i="3"/>
  <c r="X265" i="3"/>
  <c r="X253" i="3"/>
  <c r="X249" i="3"/>
  <c r="X248" i="3"/>
  <c r="S189" i="10"/>
  <c r="S190" i="10"/>
  <c r="S185" i="10"/>
  <c r="S191" i="10"/>
  <c r="S188" i="10"/>
  <c r="S184" i="10"/>
  <c r="S186" i="10"/>
  <c r="S182" i="10"/>
  <c r="S179" i="10"/>
  <c r="S176" i="10"/>
  <c r="S180" i="10"/>
  <c r="S178" i="10"/>
  <c r="S175" i="10"/>
  <c r="S171" i="10"/>
  <c r="S167" i="10"/>
  <c r="S174" i="10"/>
  <c r="S170" i="10"/>
  <c r="S166" i="10"/>
  <c r="S173" i="10"/>
  <c r="S164" i="10"/>
  <c r="S181" i="10"/>
  <c r="S172" i="10"/>
  <c r="S162" i="10"/>
  <c r="S161" i="10"/>
  <c r="S160" i="10"/>
  <c r="S159" i="10"/>
  <c r="S187" i="10"/>
  <c r="S183" i="10"/>
  <c r="S177" i="10"/>
  <c r="S168" i="10"/>
  <c r="S163" i="10"/>
  <c r="S169" i="10"/>
  <c r="S165" i="10"/>
  <c r="S158" i="10"/>
  <c r="S156" i="10"/>
  <c r="S154" i="10"/>
  <c r="S152" i="10"/>
  <c r="S153" i="10"/>
  <c r="S155" i="10"/>
  <c r="S157" i="10"/>
  <c r="V184" i="7"/>
  <c r="V182" i="7"/>
  <c r="V180" i="7"/>
  <c r="V178" i="7"/>
  <c r="V176" i="7"/>
  <c r="V175" i="7"/>
  <c r="V174" i="7"/>
  <c r="V173" i="7"/>
  <c r="V172" i="7"/>
  <c r="V171" i="7"/>
  <c r="V170" i="7"/>
  <c r="V169" i="7"/>
  <c r="V168" i="7"/>
  <c r="V167" i="7"/>
  <c r="V166" i="7"/>
  <c r="V183" i="7"/>
  <c r="V179" i="7"/>
  <c r="V185" i="7"/>
  <c r="V181" i="7"/>
  <c r="V177" i="7"/>
  <c r="F145" i="10"/>
  <c r="P145" i="10" s="1"/>
  <c r="F143" i="10"/>
  <c r="F148" i="10"/>
  <c r="S138" i="10"/>
  <c r="S137" i="10"/>
  <c r="S136" i="10"/>
  <c r="S135" i="10"/>
  <c r="S134" i="10"/>
  <c r="S133" i="10"/>
  <c r="S132" i="10"/>
  <c r="S131" i="10"/>
  <c r="S130" i="10"/>
  <c r="S129" i="10"/>
  <c r="S128" i="10"/>
  <c r="S127" i="10"/>
  <c r="S126" i="10"/>
  <c r="S125" i="10"/>
  <c r="S124" i="10"/>
  <c r="S123" i="10"/>
  <c r="S122" i="10"/>
  <c r="S121" i="10"/>
  <c r="S120" i="10"/>
  <c r="S119" i="10"/>
  <c r="S118" i="10"/>
  <c r="S117" i="10"/>
  <c r="S116" i="10"/>
  <c r="S115" i="10"/>
  <c r="S114" i="10"/>
  <c r="S113" i="10"/>
  <c r="S112" i="10"/>
  <c r="S111" i="10"/>
  <c r="S110" i="10"/>
  <c r="S109" i="10"/>
  <c r="S108" i="10"/>
  <c r="S107" i="10"/>
  <c r="S106" i="10"/>
  <c r="S105" i="10"/>
  <c r="S104" i="10"/>
  <c r="S103" i="10"/>
  <c r="S102" i="10"/>
  <c r="S101" i="10"/>
  <c r="S100" i="10"/>
  <c r="S99" i="10"/>
  <c r="S66" i="10"/>
  <c r="S65" i="10"/>
  <c r="S64" i="10"/>
  <c r="S63" i="10"/>
  <c r="S62" i="10"/>
  <c r="S61" i="10"/>
  <c r="S60" i="10"/>
  <c r="S59" i="10"/>
  <c r="S58" i="10"/>
  <c r="S57" i="10"/>
  <c r="S56" i="10"/>
  <c r="S55" i="10"/>
  <c r="S54" i="10"/>
  <c r="S53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V153" i="7"/>
  <c r="V152" i="7"/>
  <c r="V151" i="7"/>
  <c r="V150" i="7"/>
  <c r="V149" i="7"/>
  <c r="V148" i="7"/>
  <c r="V147" i="7"/>
  <c r="V146" i="7"/>
  <c r="V145" i="7"/>
  <c r="V144" i="7"/>
  <c r="V143" i="7"/>
  <c r="V142" i="7"/>
  <c r="V141" i="7"/>
  <c r="V140" i="7"/>
  <c r="V139" i="7"/>
  <c r="V138" i="7"/>
  <c r="V137" i="7"/>
  <c r="V136" i="7"/>
  <c r="V135" i="7"/>
  <c r="V134" i="7"/>
  <c r="X104" i="3"/>
  <c r="X103" i="3"/>
  <c r="X102" i="3"/>
  <c r="X101" i="3"/>
  <c r="X100" i="3"/>
  <c r="X99" i="3"/>
  <c r="X98" i="3"/>
  <c r="X97" i="3"/>
  <c r="X96" i="3"/>
  <c r="X95" i="3"/>
  <c r="X94" i="3"/>
  <c r="X93" i="3"/>
  <c r="X92" i="3"/>
  <c r="X91" i="3"/>
  <c r="X90" i="3"/>
  <c r="X89" i="3"/>
  <c r="X88" i="3"/>
  <c r="X87" i="3"/>
  <c r="X86" i="3"/>
  <c r="X85" i="3"/>
  <c r="X84" i="3"/>
  <c r="X83" i="3"/>
  <c r="X82" i="3"/>
  <c r="X81" i="3"/>
  <c r="X80" i="3"/>
  <c r="X78" i="3"/>
  <c r="X77" i="3"/>
  <c r="X76" i="3"/>
  <c r="X75" i="3"/>
  <c r="X74" i="3"/>
  <c r="X73" i="3"/>
  <c r="X72" i="3"/>
  <c r="X71" i="3"/>
  <c r="X70" i="3"/>
  <c r="X69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U224" i="3"/>
  <c r="U290" i="3" s="1"/>
  <c r="U16" i="13"/>
  <c r="F150" i="10"/>
  <c r="W125" i="3" a="1"/>
  <c r="W125" i="3" s="1"/>
  <c r="U21" i="13"/>
  <c r="U113" i="7"/>
  <c r="T3" i="1"/>
  <c r="W223" i="3" a="1"/>
  <c r="W223" i="3" s="1"/>
  <c r="V21" i="8"/>
  <c r="V22" i="8"/>
  <c r="AB15" i="8"/>
  <c r="U12" i="13"/>
  <c r="U11" i="13"/>
  <c r="R141" i="10"/>
  <c r="S143" i="10"/>
  <c r="S144" i="10"/>
  <c r="S145" i="10"/>
  <c r="S146" i="10"/>
  <c r="S147" i="10"/>
  <c r="S148" i="10"/>
  <c r="S149" i="10"/>
  <c r="S150" i="10"/>
  <c r="S151" i="10"/>
  <c r="S192" i="10"/>
  <c r="S90" i="10"/>
  <c r="S92" i="10"/>
  <c r="S94" i="10"/>
  <c r="S96" i="10"/>
  <c r="S91" i="10"/>
  <c r="S93" i="10"/>
  <c r="S95" i="10"/>
  <c r="S97" i="10"/>
  <c r="S139" i="10"/>
  <c r="S8" i="10"/>
  <c r="S9" i="10"/>
  <c r="S10" i="10"/>
  <c r="S11" i="10"/>
  <c r="S12" i="10"/>
  <c r="S13" i="10"/>
  <c r="S14" i="10"/>
  <c r="S15" i="10"/>
  <c r="S86" i="10"/>
  <c r="S98" i="10"/>
  <c r="S7" i="10"/>
  <c r="V158" i="7"/>
  <c r="V162" i="7"/>
  <c r="V157" i="7"/>
  <c r="V161" i="7"/>
  <c r="V165" i="7"/>
  <c r="V164" i="7"/>
  <c r="V163" i="7"/>
  <c r="V126" i="7"/>
  <c r="V128" i="7"/>
  <c r="V130" i="7"/>
  <c r="V132" i="7"/>
  <c r="V154" i="7"/>
  <c r="V160" i="7"/>
  <c r="V159" i="7"/>
  <c r="V186" i="7"/>
  <c r="V125" i="7"/>
  <c r="V127" i="7"/>
  <c r="V129" i="7"/>
  <c r="V131" i="7"/>
  <c r="V133" i="7"/>
  <c r="X240" i="3"/>
  <c r="X241" i="3"/>
  <c r="X242" i="3"/>
  <c r="X243" i="3"/>
  <c r="X244" i="3"/>
  <c r="X245" i="3"/>
  <c r="X246" i="3"/>
  <c r="X267" i="3"/>
  <c r="X14" i="3"/>
  <c r="X105" i="3"/>
  <c r="X106" i="3"/>
  <c r="X239" i="3"/>
  <c r="X7" i="3"/>
  <c r="X9" i="3"/>
  <c r="X11" i="3"/>
  <c r="X13" i="3"/>
  <c r="X238" i="3"/>
  <c r="X8" i="3"/>
  <c r="X10" i="3"/>
  <c r="X12" i="3"/>
  <c r="W284" i="3"/>
  <c r="O60" i="12"/>
  <c r="T3" i="2"/>
  <c r="M9" i="5"/>
  <c r="U120" i="7"/>
  <c r="S43" i="12" s="1"/>
  <c r="S289" i="3"/>
  <c r="N7" i="12" s="1"/>
  <c r="S235" i="3"/>
  <c r="I10" i="20" s="1"/>
  <c r="N7" i="1"/>
  <c r="U320" i="13"/>
  <c r="U106" i="7"/>
  <c r="W3" i="7"/>
  <c r="U155" i="7"/>
  <c r="S59" i="5" s="1"/>
  <c r="U187" i="7"/>
  <c r="S60" i="5" s="1"/>
  <c r="T3" i="10"/>
  <c r="U122" i="3"/>
  <c r="W9" i="8"/>
  <c r="W10" i="8"/>
  <c r="U283" i="3"/>
  <c r="V277" i="3"/>
  <c r="V282" i="3" s="1"/>
  <c r="Q19" i="12" s="1"/>
  <c r="W268" i="3"/>
  <c r="R18" i="12" s="1"/>
  <c r="V116" i="3"/>
  <c r="V121" i="3" s="1"/>
  <c r="W107" i="3"/>
  <c r="Y3" i="3"/>
  <c r="Q92" i="4" l="1"/>
  <c r="Q89" i="4" s="1"/>
  <c r="Q128" i="4"/>
  <c r="P92" i="4"/>
  <c r="P89" i="4" s="1"/>
  <c r="P127" i="4"/>
  <c r="Q7" i="5"/>
  <c r="R164" i="4" s="1"/>
  <c r="R92" i="4" s="1"/>
  <c r="L7" i="20"/>
  <c r="Q288" i="13" a="1"/>
  <c r="Q288" i="13" s="1"/>
  <c r="Q290" i="13" a="1"/>
  <c r="Q290" i="13" s="1"/>
  <c r="Q291" i="13" a="1"/>
  <c r="Q291" i="13" s="1"/>
  <c r="Q292" i="13" a="1"/>
  <c r="Q292" i="13" s="1"/>
  <c r="Q287" i="13" a="1"/>
  <c r="Q289" i="13" a="1"/>
  <c r="Q289" i="13" s="1"/>
  <c r="Q293" i="13" a="1"/>
  <c r="Q287" i="13"/>
  <c r="Q293" i="13"/>
  <c r="O27" i="2"/>
  <c r="O26" i="2" s="1"/>
  <c r="K36" i="20"/>
  <c r="N8" i="20"/>
  <c r="P5" i="5"/>
  <c r="P27" i="2" s="1"/>
  <c r="T169" i="4"/>
  <c r="T132" i="4" s="1"/>
  <c r="N14" i="20"/>
  <c r="W124" i="3"/>
  <c r="W110" i="3" s="1"/>
  <c r="W114" i="3" s="1"/>
  <c r="X221" i="3" a="1"/>
  <c r="X221" i="3" s="1"/>
  <c r="X201" i="3" a="1"/>
  <c r="X201" i="3" s="1"/>
  <c r="X203" i="3" a="1"/>
  <c r="X203" i="3" s="1"/>
  <c r="X207" i="3" a="1"/>
  <c r="X207" i="3" s="1"/>
  <c r="X209" i="3" a="1"/>
  <c r="X209" i="3" s="1"/>
  <c r="X211" i="3" a="1"/>
  <c r="X211" i="3" s="1"/>
  <c r="X205" i="3" a="1"/>
  <c r="X205" i="3" s="1"/>
  <c r="X126" i="3" a="1"/>
  <c r="X129" i="3" a="1"/>
  <c r="X131" i="3" a="1"/>
  <c r="X133" i="3" a="1"/>
  <c r="X133" i="3" s="1"/>
  <c r="X138" i="3" a="1"/>
  <c r="X140" i="3" a="1"/>
  <c r="X142" i="3" a="1"/>
  <c r="X144" i="3" a="1"/>
  <c r="X151" i="3" a="1"/>
  <c r="X151" i="3" s="1"/>
  <c r="X153" i="3" a="1"/>
  <c r="X155" i="3" a="1"/>
  <c r="X157" i="3" a="1"/>
  <c r="X157" i="3" s="1"/>
  <c r="X159" i="3" a="1"/>
  <c r="X164" i="3" a="1"/>
  <c r="X194" i="3" a="1"/>
  <c r="X194" i="3" s="1"/>
  <c r="X192" i="3" a="1"/>
  <c r="X192" i="3" s="1"/>
  <c r="X190" i="3" a="1"/>
  <c r="X188" i="3" a="1"/>
  <c r="X186" i="3" a="1"/>
  <c r="X184" i="3" a="1"/>
  <c r="X184" i="3" s="1"/>
  <c r="X182" i="3" a="1"/>
  <c r="X180" i="3" a="1"/>
  <c r="X178" i="3" a="1"/>
  <c r="X176" i="3" a="1"/>
  <c r="X176" i="3" s="1"/>
  <c r="X174" i="3" a="1"/>
  <c r="X168" i="3" a="1"/>
  <c r="X162" i="3" a="1"/>
  <c r="X216" i="3" a="1"/>
  <c r="X216" i="3" s="1"/>
  <c r="X214" i="3" a="1"/>
  <c r="X214" i="3" s="1"/>
  <c r="X212" i="3" a="1"/>
  <c r="X212" i="3" s="1"/>
  <c r="X219" i="3" a="1"/>
  <c r="X219" i="3" s="1"/>
  <c r="X217" i="3" a="1"/>
  <c r="X217" i="3" s="1"/>
  <c r="X215" i="3" a="1"/>
  <c r="X215" i="3" s="1"/>
  <c r="X213" i="3" a="1"/>
  <c r="X213" i="3" s="1"/>
  <c r="X210" i="3" a="1"/>
  <c r="X210" i="3" s="1"/>
  <c r="X208" i="3" a="1"/>
  <c r="X208" i="3" s="1"/>
  <c r="X206" i="3" a="1"/>
  <c r="X206" i="3" s="1"/>
  <c r="X172" i="3" a="1"/>
  <c r="X170" i="3" a="1"/>
  <c r="X166" i="3" a="1"/>
  <c r="X166" i="3" s="1"/>
  <c r="X136" i="3" a="1"/>
  <c r="X220" i="3" a="1"/>
  <c r="X220" i="3" s="1"/>
  <c r="X218" i="3" a="1"/>
  <c r="X218" i="3" s="1"/>
  <c r="X199" i="3" a="1"/>
  <c r="X199" i="3" s="1"/>
  <c r="X196" i="3" a="1"/>
  <c r="X196" i="3" s="1"/>
  <c r="X204" i="3" a="1"/>
  <c r="X204" i="3" s="1"/>
  <c r="X202" i="3" a="1"/>
  <c r="X202" i="3" s="1"/>
  <c r="X200" i="3" a="1"/>
  <c r="X200" i="3" s="1"/>
  <c r="X198" i="3" a="1"/>
  <c r="X198" i="3" s="1"/>
  <c r="X193" i="3" a="1"/>
  <c r="X171" i="3" a="1"/>
  <c r="X169" i="3" a="1"/>
  <c r="X169" i="3" s="1"/>
  <c r="X167" i="3" a="1"/>
  <c r="X165" i="3" a="1"/>
  <c r="X163" i="3" a="1"/>
  <c r="X149" i="3" a="1"/>
  <c r="X147" i="3" a="1"/>
  <c r="X147" i="3" s="1"/>
  <c r="X145" i="3" a="1"/>
  <c r="X152" i="3" a="1"/>
  <c r="X152" i="3" s="1"/>
  <c r="X146" i="3" a="1"/>
  <c r="X143" i="3" a="1"/>
  <c r="X143" i="3" s="1"/>
  <c r="X141" i="3" a="1"/>
  <c r="X197" i="3" a="1"/>
  <c r="X197" i="3" s="1"/>
  <c r="X195" i="3" a="1"/>
  <c r="X191" i="3" a="1"/>
  <c r="X191" i="3" s="1"/>
  <c r="X189" i="3" a="1"/>
  <c r="X187" i="3" a="1"/>
  <c r="X187" i="3" s="1"/>
  <c r="X185" i="3" a="1"/>
  <c r="X185" i="3" s="1"/>
  <c r="X183" i="3" a="1"/>
  <c r="X183" i="3" s="1"/>
  <c r="X181" i="3" a="1"/>
  <c r="X179" i="3" a="1"/>
  <c r="X179" i="3" s="1"/>
  <c r="X177" i="3" a="1"/>
  <c r="X177" i="3" s="1"/>
  <c r="X175" i="3" a="1"/>
  <c r="X175" i="3" s="1"/>
  <c r="X173" i="3" a="1"/>
  <c r="X161" i="3" a="1"/>
  <c r="X161" i="3" s="1"/>
  <c r="X160" i="3" a="1"/>
  <c r="X160" i="3" s="1"/>
  <c r="X158" i="3" a="1"/>
  <c r="X158" i="3" s="1"/>
  <c r="X156" i="3" a="1"/>
  <c r="X156" i="3" s="1"/>
  <c r="X154" i="3" a="1"/>
  <c r="X154" i="3" s="1"/>
  <c r="X150" i="3" a="1"/>
  <c r="X148" i="3" a="1"/>
  <c r="X148" i="3" s="1"/>
  <c r="X139" i="3" a="1"/>
  <c r="X128" i="3" a="1"/>
  <c r="X128" i="3" s="1"/>
  <c r="X127" i="3" a="1"/>
  <c r="X127" i="3" s="1"/>
  <c r="X137" i="3" a="1"/>
  <c r="X137" i="3" s="1"/>
  <c r="X135" i="3" a="1"/>
  <c r="X135" i="3" s="1"/>
  <c r="X130" i="3" a="1"/>
  <c r="X130" i="3" s="1"/>
  <c r="X134" i="3" a="1"/>
  <c r="X134" i="3" s="1"/>
  <c r="X132" i="3" a="1"/>
  <c r="X132" i="3" s="1"/>
  <c r="X190" i="3"/>
  <c r="X188" i="3"/>
  <c r="X186" i="3"/>
  <c r="X182" i="3"/>
  <c r="X180" i="3"/>
  <c r="X178" i="3"/>
  <c r="X174" i="3"/>
  <c r="X172" i="3"/>
  <c r="X159" i="3"/>
  <c r="X155" i="3"/>
  <c r="X144" i="3"/>
  <c r="X142" i="3"/>
  <c r="X140" i="3"/>
  <c r="X138" i="3"/>
  <c r="X153" i="3"/>
  <c r="X136" i="3"/>
  <c r="X131" i="3"/>
  <c r="X129" i="3"/>
  <c r="X170" i="3"/>
  <c r="X168" i="3"/>
  <c r="X164" i="3"/>
  <c r="X162" i="3"/>
  <c r="X126" i="3"/>
  <c r="X150" i="3"/>
  <c r="X139" i="3"/>
  <c r="X141" i="3"/>
  <c r="X146" i="3"/>
  <c r="X145" i="3"/>
  <c r="X173" i="3"/>
  <c r="X181" i="3"/>
  <c r="X189" i="3"/>
  <c r="X163" i="3"/>
  <c r="X165" i="3"/>
  <c r="X167" i="3"/>
  <c r="X171" i="3"/>
  <c r="X149" i="3"/>
  <c r="X193" i="3"/>
  <c r="X195" i="3"/>
  <c r="Q161" i="4"/>
  <c r="R6" i="5"/>
  <c r="M6" i="20"/>
  <c r="T34" i="5"/>
  <c r="O26" i="20"/>
  <c r="S57" i="5"/>
  <c r="S51" i="5" s="1"/>
  <c r="N32" i="20"/>
  <c r="Q8" i="5"/>
  <c r="R165" i="4" s="1"/>
  <c r="R93" i="4" s="1"/>
  <c r="L9" i="20"/>
  <c r="T37" i="5"/>
  <c r="O27" i="20"/>
  <c r="S32" i="5"/>
  <c r="S31" i="5" s="1"/>
  <c r="N25" i="20"/>
  <c r="T194" i="10" a="1"/>
  <c r="T194" i="10" s="1"/>
  <c r="W27" i="7"/>
  <c r="W50" i="7"/>
  <c r="W49" i="7"/>
  <c r="W44" i="7"/>
  <c r="W34" i="7"/>
  <c r="W30" i="7"/>
  <c r="W62" i="7"/>
  <c r="W32" i="7"/>
  <c r="W63" i="7"/>
  <c r="W40" i="7"/>
  <c r="W52" i="7"/>
  <c r="W65" i="7"/>
  <c r="W60" i="7"/>
  <c r="W42" i="7"/>
  <c r="W28" i="7"/>
  <c r="W57" i="7"/>
  <c r="W39" i="7"/>
  <c r="W58" i="7"/>
  <c r="W48" i="7"/>
  <c r="W31" i="7"/>
  <c r="W46" i="7"/>
  <c r="W64" i="7"/>
  <c r="W43" i="7"/>
  <c r="W56" i="7"/>
  <c r="W47" i="7"/>
  <c r="W29" i="7"/>
  <c r="W45" i="7"/>
  <c r="W41" i="7"/>
  <c r="W38" i="7"/>
  <c r="W66" i="7"/>
  <c r="W61" i="7"/>
  <c r="W51" i="7"/>
  <c r="W36" i="7"/>
  <c r="W55" i="7"/>
  <c r="W35" i="7"/>
  <c r="W33" i="7"/>
  <c r="W53" i="7"/>
  <c r="W59" i="7"/>
  <c r="W37" i="7"/>
  <c r="W54" i="7"/>
  <c r="V50" i="1"/>
  <c r="V50" i="2"/>
  <c r="U51" i="1"/>
  <c r="V177" i="4" s="1"/>
  <c r="U52" i="2"/>
  <c r="X286" i="3" a="1"/>
  <c r="X286" i="3" s="1"/>
  <c r="W287" i="3"/>
  <c r="W288" i="3"/>
  <c r="U233" i="3"/>
  <c r="U234" i="3"/>
  <c r="R91" i="4"/>
  <c r="R126" i="4"/>
  <c r="M94" i="4"/>
  <c r="M129" i="4"/>
  <c r="L9" i="1"/>
  <c r="L32" i="2"/>
  <c r="W97" i="7"/>
  <c r="W9" i="7"/>
  <c r="W25" i="7"/>
  <c r="W26" i="7"/>
  <c r="W71" i="7"/>
  <c r="W93" i="7"/>
  <c r="W81" i="7"/>
  <c r="W21" i="7"/>
  <c r="W8" i="7"/>
  <c r="W13" i="7"/>
  <c r="W101" i="7"/>
  <c r="W72" i="7"/>
  <c r="W118" i="7"/>
  <c r="W20" i="7"/>
  <c r="W16" i="7"/>
  <c r="W22" i="7"/>
  <c r="W11" i="7"/>
  <c r="W68" i="7"/>
  <c r="W78" i="7"/>
  <c r="W12" i="7"/>
  <c r="W111" i="7"/>
  <c r="W94" i="7"/>
  <c r="W24" i="7"/>
  <c r="W98" i="7"/>
  <c r="W17" i="7"/>
  <c r="W85" i="7"/>
  <c r="W19" i="7"/>
  <c r="W77" i="7"/>
  <c r="W18" i="7"/>
  <c r="W76" i="7"/>
  <c r="U10" i="12" a="1"/>
  <c r="U10" i="12" s="1"/>
  <c r="W7" i="7"/>
  <c r="W83" i="7"/>
  <c r="W109" i="7"/>
  <c r="W112" i="7"/>
  <c r="W80" i="7"/>
  <c r="W104" i="7"/>
  <c r="W103" i="7"/>
  <c r="W87" i="7"/>
  <c r="W119" i="7"/>
  <c r="W96" i="7"/>
  <c r="W67" i="7"/>
  <c r="W117" i="7"/>
  <c r="W110" i="7"/>
  <c r="W88" i="7"/>
  <c r="W73" i="7"/>
  <c r="W75" i="7"/>
  <c r="W90" i="7"/>
  <c r="W82" i="7"/>
  <c r="W91" i="7"/>
  <c r="W74" i="7"/>
  <c r="W69" i="7"/>
  <c r="W6" i="7"/>
  <c r="U97" i="4"/>
  <c r="W10" i="7"/>
  <c r="W99" i="7"/>
  <c r="W108" i="7"/>
  <c r="W86" i="7"/>
  <c r="W115" i="7"/>
  <c r="W100" i="7"/>
  <c r="W92" i="7"/>
  <c r="W15" i="7"/>
  <c r="W79" i="7"/>
  <c r="W89" i="7"/>
  <c r="W102" i="7"/>
  <c r="W70" i="7"/>
  <c r="W95" i="7"/>
  <c r="W116" i="7"/>
  <c r="W14" i="7"/>
  <c r="W23" i="7"/>
  <c r="W84" i="7"/>
  <c r="W105" i="7"/>
  <c r="U9" i="13" a="1"/>
  <c r="U9" i="13" s="1"/>
  <c r="Q53" i="13" a="1"/>
  <c r="Q53" i="13" s="1"/>
  <c r="T170" i="4"/>
  <c r="X3" i="4"/>
  <c r="W157" i="4"/>
  <c r="T90" i="4"/>
  <c r="S162" i="4"/>
  <c r="T125" i="4"/>
  <c r="U133" i="4"/>
  <c r="T163" i="4"/>
  <c r="U134" i="4"/>
  <c r="T36" i="5"/>
  <c r="T35" i="5"/>
  <c r="T38" i="5"/>
  <c r="U98" i="4"/>
  <c r="N166" i="4"/>
  <c r="P175" i="4"/>
  <c r="U99" i="4"/>
  <c r="P61" i="5"/>
  <c r="V3" i="12"/>
  <c r="P286" i="13" a="1"/>
  <c r="P286" i="13" s="1"/>
  <c r="T80" i="10"/>
  <c r="T79" i="10"/>
  <c r="T78" i="10"/>
  <c r="T77" i="10"/>
  <c r="T76" i="10"/>
  <c r="T75" i="10"/>
  <c r="T74" i="10"/>
  <c r="T73" i="10"/>
  <c r="T72" i="10"/>
  <c r="T52" i="10"/>
  <c r="T51" i="10"/>
  <c r="T50" i="10"/>
  <c r="T49" i="10"/>
  <c r="T48" i="10"/>
  <c r="T47" i="10"/>
  <c r="T46" i="10"/>
  <c r="T45" i="10"/>
  <c r="T42" i="10"/>
  <c r="T44" i="10"/>
  <c r="T43" i="10"/>
  <c r="W222" i="3"/>
  <c r="T235" i="3"/>
  <c r="J10" i="20" s="1"/>
  <c r="K331" i="13"/>
  <c r="O67" i="5" s="1"/>
  <c r="K330" i="13"/>
  <c r="P309" i="13"/>
  <c r="S31" i="1"/>
  <c r="S33" i="1"/>
  <c r="R33" i="1"/>
  <c r="S13" i="5"/>
  <c r="Q311" i="13" a="1"/>
  <c r="Q311" i="13" s="1"/>
  <c r="Q310" i="13" a="1"/>
  <c r="Q310" i="13" s="1"/>
  <c r="U39" i="5"/>
  <c r="U33" i="5"/>
  <c r="V17" i="13"/>
  <c r="V14" i="13"/>
  <c r="V19" i="13"/>
  <c r="V22" i="13"/>
  <c r="V13" i="13"/>
  <c r="V18" i="13"/>
  <c r="V23" i="13"/>
  <c r="R63" i="13"/>
  <c r="R65" i="13"/>
  <c r="R59" i="13"/>
  <c r="R64" i="13"/>
  <c r="R60" i="13"/>
  <c r="R61" i="13"/>
  <c r="V228" i="3"/>
  <c r="V231" i="3" s="1"/>
  <c r="M321" i="13"/>
  <c r="V227" i="3"/>
  <c r="V230" i="3" s="1"/>
  <c r="M322" i="13"/>
  <c r="U10" i="13"/>
  <c r="T67" i="10"/>
  <c r="T68" i="10"/>
  <c r="T69" i="10"/>
  <c r="T70" i="10"/>
  <c r="T71" i="10"/>
  <c r="T81" i="10"/>
  <c r="T82" i="10"/>
  <c r="T83" i="10"/>
  <c r="T84" i="10"/>
  <c r="T85" i="10"/>
  <c r="U43" i="2" a="1"/>
  <c r="U43" i="2" s="1"/>
  <c r="T49" i="1"/>
  <c r="N26" i="2"/>
  <c r="AC16" i="8"/>
  <c r="V3" i="5"/>
  <c r="M32" i="2"/>
  <c r="S3" i="13"/>
  <c r="S6" i="13" s="1"/>
  <c r="Y266" i="3"/>
  <c r="Y263" i="3"/>
  <c r="Y261" i="3"/>
  <c r="Y259" i="3"/>
  <c r="Y257" i="3"/>
  <c r="Y254" i="3"/>
  <c r="Y252" i="3"/>
  <c r="Y251" i="3"/>
  <c r="Y250" i="3"/>
  <c r="Y265" i="3"/>
  <c r="Y264" i="3"/>
  <c r="Y262" i="3"/>
  <c r="Y260" i="3"/>
  <c r="Y258" i="3"/>
  <c r="Y256" i="3"/>
  <c r="Y255" i="3"/>
  <c r="Y253" i="3"/>
  <c r="Y249" i="3"/>
  <c r="Y247" i="3"/>
  <c r="Y248" i="3"/>
  <c r="T188" i="10"/>
  <c r="T191" i="10"/>
  <c r="T190" i="10"/>
  <c r="T184" i="10"/>
  <c r="T186" i="10"/>
  <c r="T182" i="10"/>
  <c r="T187" i="10"/>
  <c r="T183" i="10"/>
  <c r="T181" i="10"/>
  <c r="T185" i="10"/>
  <c r="T180" i="10"/>
  <c r="T178" i="10"/>
  <c r="T189" i="10"/>
  <c r="T179" i="10"/>
  <c r="T174" i="10"/>
  <c r="T170" i="10"/>
  <c r="T173" i="10"/>
  <c r="T169" i="10"/>
  <c r="T165" i="10"/>
  <c r="T177" i="10"/>
  <c r="T168" i="10"/>
  <c r="T166" i="10"/>
  <c r="T163" i="10"/>
  <c r="T175" i="10"/>
  <c r="T167" i="10"/>
  <c r="T164" i="10"/>
  <c r="T161" i="10"/>
  <c r="T159" i="10"/>
  <c r="T158" i="10"/>
  <c r="T157" i="10"/>
  <c r="T156" i="10"/>
  <c r="T155" i="10"/>
  <c r="T154" i="10"/>
  <c r="T153" i="10"/>
  <c r="T152" i="10"/>
  <c r="T176" i="10"/>
  <c r="T171" i="10"/>
  <c r="T172" i="10"/>
  <c r="T162" i="10"/>
  <c r="T160" i="10"/>
  <c r="W185" i="7"/>
  <c r="W184" i="7"/>
  <c r="W183" i="7"/>
  <c r="W182" i="7"/>
  <c r="W181" i="7"/>
  <c r="W180" i="7"/>
  <c r="W179" i="7"/>
  <c r="W178" i="7"/>
  <c r="W177" i="7"/>
  <c r="W176" i="7"/>
  <c r="W175" i="7"/>
  <c r="W173" i="7"/>
  <c r="W171" i="7"/>
  <c r="W167" i="7"/>
  <c r="W174" i="7"/>
  <c r="W172" i="7"/>
  <c r="W170" i="7"/>
  <c r="W168" i="7"/>
  <c r="W166" i="7"/>
  <c r="W169" i="7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W153" i="7"/>
  <c r="W152" i="7"/>
  <c r="W151" i="7"/>
  <c r="W150" i="7"/>
  <c r="W149" i="7"/>
  <c r="W148" i="7"/>
  <c r="W147" i="7"/>
  <c r="W146" i="7"/>
  <c r="W145" i="7"/>
  <c r="W144" i="7"/>
  <c r="W143" i="7"/>
  <c r="W142" i="7"/>
  <c r="W141" i="7"/>
  <c r="W140" i="7"/>
  <c r="W139" i="7"/>
  <c r="W138" i="7"/>
  <c r="W137" i="7"/>
  <c r="W136" i="7"/>
  <c r="W135" i="7"/>
  <c r="W134" i="7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V16" i="13"/>
  <c r="J145" i="10"/>
  <c r="R145" i="10"/>
  <c r="J150" i="10"/>
  <c r="P150" i="10"/>
  <c r="J149" i="10"/>
  <c r="P149" i="10"/>
  <c r="J148" i="10"/>
  <c r="P148" i="10"/>
  <c r="J147" i="10"/>
  <c r="P147" i="10"/>
  <c r="V224" i="3"/>
  <c r="V290" i="3" s="1"/>
  <c r="K144" i="10"/>
  <c r="Q144" i="10"/>
  <c r="J143" i="10"/>
  <c r="P143" i="10"/>
  <c r="X125" i="3" a="1"/>
  <c r="X125" i="3" s="1"/>
  <c r="V21" i="13"/>
  <c r="U3" i="1"/>
  <c r="X223" i="3" a="1"/>
  <c r="X223" i="3" s="1"/>
  <c r="W21" i="8"/>
  <c r="W22" i="8"/>
  <c r="AC15" i="8"/>
  <c r="V11" i="13"/>
  <c r="V12" i="13"/>
  <c r="T143" i="10"/>
  <c r="T144" i="10"/>
  <c r="T145" i="10"/>
  <c r="T146" i="10"/>
  <c r="T147" i="10"/>
  <c r="T148" i="10"/>
  <c r="T149" i="10"/>
  <c r="T150" i="10"/>
  <c r="T151" i="10"/>
  <c r="T192" i="10"/>
  <c r="T91" i="10"/>
  <c r="T93" i="10"/>
  <c r="T95" i="10"/>
  <c r="T90" i="10"/>
  <c r="T92" i="10"/>
  <c r="T94" i="10"/>
  <c r="T96" i="10"/>
  <c r="T98" i="10"/>
  <c r="T7" i="10"/>
  <c r="T97" i="10"/>
  <c r="T139" i="10"/>
  <c r="T8" i="10"/>
  <c r="T9" i="10"/>
  <c r="T10" i="10"/>
  <c r="T11" i="10"/>
  <c r="T12" i="10"/>
  <c r="T13" i="10"/>
  <c r="T14" i="10"/>
  <c r="T15" i="10"/>
  <c r="T86" i="10"/>
  <c r="Y240" i="3"/>
  <c r="Y241" i="3"/>
  <c r="Y242" i="3"/>
  <c r="Y243" i="3"/>
  <c r="Y244" i="3"/>
  <c r="Y245" i="3"/>
  <c r="Y246" i="3"/>
  <c r="Y267" i="3"/>
  <c r="Y14" i="3"/>
  <c r="Y105" i="3"/>
  <c r="Y106" i="3"/>
  <c r="Y238" i="3"/>
  <c r="Y9" i="3"/>
  <c r="Y11" i="3"/>
  <c r="Y13" i="3"/>
  <c r="Y239" i="3"/>
  <c r="Y8" i="3"/>
  <c r="Y10" i="3"/>
  <c r="Y12" i="3"/>
  <c r="Y7" i="3"/>
  <c r="W157" i="7"/>
  <c r="W161" i="7"/>
  <c r="W165" i="7"/>
  <c r="W160" i="7"/>
  <c r="W164" i="7"/>
  <c r="W159" i="7"/>
  <c r="W158" i="7"/>
  <c r="W186" i="7"/>
  <c r="W126" i="7"/>
  <c r="W128" i="7"/>
  <c r="W130" i="7"/>
  <c r="W132" i="7"/>
  <c r="W154" i="7"/>
  <c r="W163" i="7"/>
  <c r="W162" i="7"/>
  <c r="W125" i="7"/>
  <c r="W127" i="7"/>
  <c r="W129" i="7"/>
  <c r="W131" i="7"/>
  <c r="W133" i="7"/>
  <c r="M9" i="1"/>
  <c r="U3" i="2"/>
  <c r="N9" i="5"/>
  <c r="O166" i="4" s="1"/>
  <c r="V120" i="7"/>
  <c r="T43" i="12" s="1"/>
  <c r="X284" i="3"/>
  <c r="T289" i="3"/>
  <c r="O7" i="12" s="1"/>
  <c r="D10" i="8"/>
  <c r="V320" i="13"/>
  <c r="X3" i="7"/>
  <c r="V106" i="7"/>
  <c r="V187" i="7"/>
  <c r="T60" i="5" s="1"/>
  <c r="V113" i="7"/>
  <c r="V155" i="7"/>
  <c r="U3" i="10"/>
  <c r="S141" i="10"/>
  <c r="W277" i="3"/>
  <c r="W282" i="3" s="1"/>
  <c r="R19" i="12" s="1"/>
  <c r="X9" i="8"/>
  <c r="X10" i="8"/>
  <c r="V283" i="3"/>
  <c r="Q17" i="12"/>
  <c r="V122" i="3"/>
  <c r="P17" i="12"/>
  <c r="X268" i="3"/>
  <c r="S18" i="12" s="1"/>
  <c r="W116" i="3"/>
  <c r="W121" i="3" s="1"/>
  <c r="X107" i="3"/>
  <c r="Z3" i="3"/>
  <c r="P7" i="1" l="1"/>
  <c r="R127" i="4"/>
  <c r="R128" i="4"/>
  <c r="R161" i="4"/>
  <c r="R7" i="5"/>
  <c r="M7" i="20"/>
  <c r="R292" i="13" a="1"/>
  <c r="R288" i="13" a="1"/>
  <c r="R288" i="13" s="1"/>
  <c r="R290" i="13" a="1"/>
  <c r="R290" i="13" s="1"/>
  <c r="R291" i="13" a="1"/>
  <c r="R293" i="13" a="1"/>
  <c r="R287" i="13" a="1"/>
  <c r="R287" i="13" s="1"/>
  <c r="V33" i="5" s="1"/>
  <c r="R289" i="13" a="1"/>
  <c r="R289" i="13" s="1"/>
  <c r="R293" i="13"/>
  <c r="V39" i="5" s="1"/>
  <c r="R292" i="13"/>
  <c r="R291" i="13"/>
  <c r="O8" i="20"/>
  <c r="U169" i="4"/>
  <c r="U132" i="4" s="1"/>
  <c r="O14" i="20"/>
  <c r="X124" i="3"/>
  <c r="X110" i="3" s="1"/>
  <c r="X114" i="3" s="1"/>
  <c r="Y221" i="3" a="1"/>
  <c r="Y221" i="3" s="1"/>
  <c r="Y201" i="3" a="1"/>
  <c r="Y201" i="3" s="1"/>
  <c r="Y203" i="3" a="1"/>
  <c r="Y203" i="3" s="1"/>
  <c r="Y205" i="3" a="1"/>
  <c r="Y205" i="3" s="1"/>
  <c r="Y207" i="3" a="1"/>
  <c r="Y207" i="3" s="1"/>
  <c r="Y209" i="3" a="1"/>
  <c r="Y209" i="3" s="1"/>
  <c r="Y211" i="3" a="1"/>
  <c r="Y211" i="3" s="1"/>
  <c r="Y126" i="3" a="1"/>
  <c r="Y126" i="3" s="1"/>
  <c r="Y129" i="3" a="1"/>
  <c r="Y131" i="3" a="1"/>
  <c r="Y131" i="3" s="1"/>
  <c r="Y133" i="3" a="1"/>
  <c r="Y138" i="3" a="1"/>
  <c r="Y140" i="3" a="1"/>
  <c r="Y142" i="3" a="1"/>
  <c r="Y144" i="3" a="1"/>
  <c r="Y151" i="3" a="1"/>
  <c r="Y151" i="3" s="1"/>
  <c r="Y153" i="3" a="1"/>
  <c r="Y155" i="3" a="1"/>
  <c r="Y155" i="3" s="1"/>
  <c r="Y157" i="3" a="1"/>
  <c r="Y159" i="3" a="1"/>
  <c r="Y159" i="3" s="1"/>
  <c r="Y136" i="3" a="1"/>
  <c r="Y162" i="3" a="1"/>
  <c r="Y162" i="3" s="1"/>
  <c r="Y164" i="3" a="1"/>
  <c r="Y166" i="3" a="1"/>
  <c r="Y166" i="3" s="1"/>
  <c r="Y168" i="3" a="1"/>
  <c r="Y170" i="3" a="1"/>
  <c r="Y170" i="3" s="1"/>
  <c r="Y172" i="3" a="1"/>
  <c r="Y174" i="3" a="1"/>
  <c r="Y174" i="3" s="1"/>
  <c r="Y176" i="3" a="1"/>
  <c r="Y178" i="3" a="1"/>
  <c r="Y178" i="3" s="1"/>
  <c r="Y180" i="3" a="1"/>
  <c r="Y182" i="3" a="1"/>
  <c r="Y182" i="3" s="1"/>
  <c r="Y184" i="3" a="1"/>
  <c r="Y186" i="3" a="1"/>
  <c r="Y186" i="3" s="1"/>
  <c r="Y188" i="3" a="1"/>
  <c r="Y190" i="3" a="1"/>
  <c r="Y190" i="3" s="1"/>
  <c r="Y192" i="3" a="1"/>
  <c r="Y194" i="3" a="1"/>
  <c r="Y194" i="3" s="1"/>
  <c r="Y216" i="3" a="1"/>
  <c r="Y216" i="3" s="1"/>
  <c r="Y214" i="3" a="1"/>
  <c r="Y214" i="3" s="1"/>
  <c r="Y199" i="3" a="1"/>
  <c r="Y199" i="3" s="1"/>
  <c r="Y204" i="3" a="1"/>
  <c r="Y204" i="3" s="1"/>
  <c r="Y202" i="3" a="1"/>
  <c r="Y202" i="3" s="1"/>
  <c r="Y200" i="3" a="1"/>
  <c r="Y200" i="3" s="1"/>
  <c r="Y198" i="3" a="1"/>
  <c r="Y198" i="3" s="1"/>
  <c r="Y220" i="3" a="1"/>
  <c r="Y220" i="3" s="1"/>
  <c r="Y218" i="3" a="1"/>
  <c r="Y218" i="3" s="1"/>
  <c r="Y212" i="3" a="1"/>
  <c r="Y212" i="3" s="1"/>
  <c r="Y196" i="3" a="1"/>
  <c r="Y196" i="3" s="1"/>
  <c r="Y219" i="3" a="1"/>
  <c r="Y219" i="3" s="1"/>
  <c r="Y217" i="3" a="1"/>
  <c r="Y217" i="3" s="1"/>
  <c r="Y215" i="3" a="1"/>
  <c r="Y215" i="3" s="1"/>
  <c r="Y213" i="3" a="1"/>
  <c r="Y213" i="3" s="1"/>
  <c r="Y210" i="3" a="1"/>
  <c r="Y210" i="3" s="1"/>
  <c r="Y208" i="3" a="1"/>
  <c r="Y208" i="3" s="1"/>
  <c r="Y206" i="3" a="1"/>
  <c r="Y206" i="3" s="1"/>
  <c r="Y197" i="3" a="1"/>
  <c r="Y197" i="3" s="1"/>
  <c r="Y195" i="3" a="1"/>
  <c r="Y195" i="3" s="1"/>
  <c r="Y191" i="3" a="1"/>
  <c r="Y189" i="3" a="1"/>
  <c r="Y189" i="3" s="1"/>
  <c r="Y187" i="3" a="1"/>
  <c r="Y185" i="3" a="1"/>
  <c r="Y185" i="3" s="1"/>
  <c r="Y183" i="3" a="1"/>
  <c r="Y181" i="3" a="1"/>
  <c r="Y181" i="3" s="1"/>
  <c r="Y179" i="3" a="1"/>
  <c r="Y177" i="3" a="1"/>
  <c r="Y177" i="3" s="1"/>
  <c r="Y175" i="3" a="1"/>
  <c r="Y173" i="3" a="1"/>
  <c r="Y173" i="3" s="1"/>
  <c r="Y161" i="3" a="1"/>
  <c r="Y160" i="3" a="1"/>
  <c r="Y160" i="3" s="1"/>
  <c r="Y158" i="3" a="1"/>
  <c r="Y156" i="3" a="1"/>
  <c r="Y156" i="3" s="1"/>
  <c r="Y154" i="3" a="1"/>
  <c r="Y150" i="3" a="1"/>
  <c r="Y150" i="3" s="1"/>
  <c r="Y148" i="3" a="1"/>
  <c r="Y193" i="3" a="1"/>
  <c r="Y193" i="3" s="1"/>
  <c r="Y171" i="3" a="1"/>
  <c r="Y169" i="3" a="1"/>
  <c r="Y169" i="3" s="1"/>
  <c r="Y167" i="3" a="1"/>
  <c r="Y165" i="3" a="1"/>
  <c r="Y165" i="3" s="1"/>
  <c r="Y163" i="3" a="1"/>
  <c r="Y149" i="3" a="1"/>
  <c r="Y149" i="3" s="1"/>
  <c r="Y147" i="3" a="1"/>
  <c r="Y145" i="3" a="1"/>
  <c r="Y145" i="3" s="1"/>
  <c r="Y152" i="3" a="1"/>
  <c r="Y146" i="3" a="1"/>
  <c r="Y146" i="3" s="1"/>
  <c r="Y143" i="3" a="1"/>
  <c r="Y141" i="3" a="1"/>
  <c r="Y141" i="3" s="1"/>
  <c r="Y139" i="3" a="1"/>
  <c r="Y139" i="3" s="1"/>
  <c r="Y128" i="3" a="1"/>
  <c r="Y128" i="3" s="1"/>
  <c r="Y127" i="3" a="1"/>
  <c r="Y137" i="3" a="1"/>
  <c r="Y137" i="3" s="1"/>
  <c r="Y135" i="3" a="1"/>
  <c r="Y135" i="3" s="1"/>
  <c r="Y130" i="3" a="1"/>
  <c r="Y130" i="3" s="1"/>
  <c r="Y134" i="3" a="1"/>
  <c r="Y132" i="3" a="1"/>
  <c r="Y132" i="3" s="1"/>
  <c r="Y192" i="3"/>
  <c r="Y188" i="3"/>
  <c r="Y184" i="3"/>
  <c r="Y180" i="3"/>
  <c r="Y176" i="3"/>
  <c r="Y172" i="3"/>
  <c r="Y157" i="3"/>
  <c r="Y153" i="3"/>
  <c r="Y168" i="3"/>
  <c r="Y164" i="3"/>
  <c r="Y133" i="3"/>
  <c r="Y140" i="3"/>
  <c r="Y138" i="3"/>
  <c r="Y136" i="3"/>
  <c r="Y144" i="3"/>
  <c r="Y142" i="3"/>
  <c r="Y129" i="3"/>
  <c r="Y152" i="3"/>
  <c r="Y147" i="3"/>
  <c r="Y148" i="3"/>
  <c r="Y163" i="3"/>
  <c r="Y167" i="3"/>
  <c r="Y154" i="3"/>
  <c r="Y158" i="3"/>
  <c r="Y191" i="3"/>
  <c r="Y134" i="3"/>
  <c r="Y127" i="3"/>
  <c r="Y143" i="3"/>
  <c r="Y171" i="3"/>
  <c r="Y161" i="3"/>
  <c r="Y175" i="3"/>
  <c r="Y179" i="3"/>
  <c r="Y183" i="3"/>
  <c r="Y187" i="3"/>
  <c r="Q5" i="5"/>
  <c r="Q27" i="2" s="1"/>
  <c r="R8" i="5"/>
  <c r="S165" i="4" s="1"/>
  <c r="S128" i="4" s="1"/>
  <c r="M9" i="20"/>
  <c r="L36" i="20"/>
  <c r="U34" i="5"/>
  <c r="P26" i="20"/>
  <c r="T57" i="5"/>
  <c r="T51" i="5" s="1"/>
  <c r="O32" i="20"/>
  <c r="T32" i="5"/>
  <c r="T31" i="5" s="1"/>
  <c r="O25" i="20"/>
  <c r="S6" i="5"/>
  <c r="N6" i="20"/>
  <c r="U37" i="5"/>
  <c r="P27" i="20"/>
  <c r="O66" i="5"/>
  <c r="J39" i="20"/>
  <c r="S99" i="4"/>
  <c r="S171" i="4" s="1"/>
  <c r="R194" i="10" a="1"/>
  <c r="R194" i="10" s="1"/>
  <c r="M99" i="4"/>
  <c r="M171" i="4" s="1"/>
  <c r="M172" i="4" s="1"/>
  <c r="L194" i="10" a="1"/>
  <c r="L194" i="10" s="1"/>
  <c r="U194" i="10" a="1"/>
  <c r="U194" i="10" s="1"/>
  <c r="T99" i="4"/>
  <c r="T171" i="4" s="1"/>
  <c r="S194" i="10" a="1"/>
  <c r="S194" i="10" s="1"/>
  <c r="X59" i="7"/>
  <c r="X62" i="7"/>
  <c r="X53" i="7"/>
  <c r="X44" i="7"/>
  <c r="X52" i="7"/>
  <c r="X54" i="7"/>
  <c r="X35" i="7"/>
  <c r="X37" i="7"/>
  <c r="X31" i="7"/>
  <c r="X33" i="7"/>
  <c r="X32" i="7"/>
  <c r="X46" i="7"/>
  <c r="X65" i="7"/>
  <c r="X34" i="7"/>
  <c r="X58" i="7"/>
  <c r="X28" i="7"/>
  <c r="X48" i="7"/>
  <c r="X51" i="7"/>
  <c r="X56" i="7"/>
  <c r="X57" i="7"/>
  <c r="X61" i="7"/>
  <c r="X45" i="7"/>
  <c r="X43" i="7"/>
  <c r="X49" i="7"/>
  <c r="X41" i="7"/>
  <c r="X55" i="7"/>
  <c r="X66" i="7"/>
  <c r="X29" i="7"/>
  <c r="X64" i="7"/>
  <c r="X42" i="7"/>
  <c r="X40" i="7"/>
  <c r="X30" i="7"/>
  <c r="X50" i="7"/>
  <c r="X36" i="7"/>
  <c r="X38" i="7"/>
  <c r="X47" i="7"/>
  <c r="X39" i="7"/>
  <c r="X60" i="7"/>
  <c r="X63" i="7"/>
  <c r="X27" i="7"/>
  <c r="W50" i="1"/>
  <c r="W50" i="2"/>
  <c r="V51" i="1"/>
  <c r="W177" i="4" s="1"/>
  <c r="V52" i="2"/>
  <c r="Y286" i="3" a="1"/>
  <c r="Y286" i="3" s="1"/>
  <c r="X288" i="3"/>
  <c r="X287" i="3"/>
  <c r="V233" i="3"/>
  <c r="V234" i="3"/>
  <c r="R89" i="4"/>
  <c r="S126" i="4"/>
  <c r="O94" i="4"/>
  <c r="O100" i="4" s="1"/>
  <c r="O129" i="4"/>
  <c r="N94" i="4"/>
  <c r="N129" i="4"/>
  <c r="V10" i="12" a="1"/>
  <c r="V10" i="12" s="1"/>
  <c r="D10" i="12" s="1"/>
  <c r="X7" i="7"/>
  <c r="X116" i="7"/>
  <c r="X6" i="7"/>
  <c r="X68" i="7"/>
  <c r="X72" i="7"/>
  <c r="X108" i="7"/>
  <c r="X80" i="7"/>
  <c r="X8" i="7"/>
  <c r="X110" i="7"/>
  <c r="X105" i="7"/>
  <c r="X14" i="7"/>
  <c r="X89" i="7"/>
  <c r="X15" i="7"/>
  <c r="X92" i="7"/>
  <c r="X115" i="7"/>
  <c r="X10" i="7"/>
  <c r="V97" i="4"/>
  <c r="X74" i="7"/>
  <c r="X82" i="7"/>
  <c r="X75" i="7"/>
  <c r="X117" i="7"/>
  <c r="X96" i="7"/>
  <c r="X119" i="7"/>
  <c r="X87" i="7"/>
  <c r="X104" i="7"/>
  <c r="X83" i="7"/>
  <c r="X77" i="7"/>
  <c r="X19" i="7"/>
  <c r="X17" i="7"/>
  <c r="X98" i="7"/>
  <c r="X24" i="7"/>
  <c r="X111" i="7"/>
  <c r="X78" i="7"/>
  <c r="X11" i="7"/>
  <c r="X20" i="7"/>
  <c r="X13" i="7"/>
  <c r="X81" i="7"/>
  <c r="X71" i="7"/>
  <c r="X9" i="7"/>
  <c r="X84" i="7"/>
  <c r="X23" i="7"/>
  <c r="X95" i="7"/>
  <c r="X70" i="7"/>
  <c r="X102" i="7"/>
  <c r="X79" i="7"/>
  <c r="X100" i="7"/>
  <c r="X86" i="7"/>
  <c r="X99" i="7"/>
  <c r="X69" i="7"/>
  <c r="X91" i="7"/>
  <c r="X90" i="7"/>
  <c r="X73" i="7"/>
  <c r="X88" i="7"/>
  <c r="X67" i="7"/>
  <c r="X103" i="7"/>
  <c r="X112" i="7"/>
  <c r="X109" i="7"/>
  <c r="X76" i="7"/>
  <c r="X18" i="7"/>
  <c r="X85" i="7"/>
  <c r="X94" i="7"/>
  <c r="X12" i="7"/>
  <c r="X22" i="7"/>
  <c r="X16" i="7"/>
  <c r="X118" i="7"/>
  <c r="X101" i="7"/>
  <c r="X21" i="7"/>
  <c r="X93" i="7"/>
  <c r="X26" i="7"/>
  <c r="X25" i="7"/>
  <c r="X97" i="7"/>
  <c r="U170" i="4"/>
  <c r="V9" i="13" a="1"/>
  <c r="V9" i="13" s="1"/>
  <c r="R53" i="13" a="1"/>
  <c r="R53" i="13" s="1"/>
  <c r="U90" i="4"/>
  <c r="Y3" i="4"/>
  <c r="X157" i="4"/>
  <c r="S91" i="4"/>
  <c r="U171" i="4"/>
  <c r="U163" i="4"/>
  <c r="U125" i="4"/>
  <c r="V133" i="4"/>
  <c r="V134" i="4"/>
  <c r="T162" i="4"/>
  <c r="U36" i="5"/>
  <c r="U38" i="5"/>
  <c r="U35" i="5"/>
  <c r="V98" i="4"/>
  <c r="V99" i="4"/>
  <c r="N172" i="4"/>
  <c r="O172" i="4"/>
  <c r="Q61" i="5"/>
  <c r="W3" i="12"/>
  <c r="Q286" i="13" a="1"/>
  <c r="Q286" i="13" s="1"/>
  <c r="X222" i="3"/>
  <c r="U80" i="10"/>
  <c r="U79" i="10"/>
  <c r="U78" i="10"/>
  <c r="U77" i="10"/>
  <c r="U76" i="10"/>
  <c r="U75" i="10"/>
  <c r="U74" i="10"/>
  <c r="U73" i="10"/>
  <c r="U72" i="10"/>
  <c r="U52" i="10"/>
  <c r="U51" i="10"/>
  <c r="U50" i="10"/>
  <c r="U49" i="10"/>
  <c r="U48" i="10"/>
  <c r="U47" i="10"/>
  <c r="U46" i="10"/>
  <c r="U44" i="10"/>
  <c r="U43" i="10"/>
  <c r="U42" i="10"/>
  <c r="U45" i="10"/>
  <c r="L331" i="13"/>
  <c r="P67" i="5" s="1"/>
  <c r="L330" i="13"/>
  <c r="U235" i="3"/>
  <c r="K10" i="20" s="1"/>
  <c r="Q309" i="13"/>
  <c r="T33" i="1"/>
  <c r="T13" i="5"/>
  <c r="T59" i="5"/>
  <c r="R311" i="13" a="1"/>
  <c r="R311" i="13" s="1"/>
  <c r="R310" i="13" a="1"/>
  <c r="R310" i="13" s="1"/>
  <c r="S64" i="13"/>
  <c r="S60" i="13"/>
  <c r="S63" i="13"/>
  <c r="S65" i="13"/>
  <c r="S59" i="13"/>
  <c r="S61" i="13"/>
  <c r="W23" i="13"/>
  <c r="W18" i="13"/>
  <c r="W13" i="13"/>
  <c r="W22" i="13"/>
  <c r="W19" i="13"/>
  <c r="W14" i="13"/>
  <c r="W17" i="13"/>
  <c r="W228" i="3"/>
  <c r="W231" i="3" s="1"/>
  <c r="N321" i="13"/>
  <c r="W227" i="3"/>
  <c r="W230" i="3" s="1"/>
  <c r="N322" i="13"/>
  <c r="M331" i="13"/>
  <c r="Q67" i="5" s="1"/>
  <c r="M330" i="13"/>
  <c r="V10" i="13"/>
  <c r="U67" i="10"/>
  <c r="U68" i="10"/>
  <c r="U69" i="10"/>
  <c r="U70" i="10"/>
  <c r="U71" i="10"/>
  <c r="U81" i="10"/>
  <c r="U82" i="10"/>
  <c r="U83" i="10"/>
  <c r="U84" i="10"/>
  <c r="U85" i="10"/>
  <c r="V43" i="2" a="1"/>
  <c r="V43" i="2" s="1"/>
  <c r="U49" i="1"/>
  <c r="C50" i="2"/>
  <c r="AD16" i="8"/>
  <c r="Q28" i="2"/>
  <c r="P28" i="2"/>
  <c r="W3" i="5"/>
  <c r="W224" i="3"/>
  <c r="W290" i="3" s="1"/>
  <c r="T3" i="13"/>
  <c r="T6" i="13" s="1"/>
  <c r="U191" i="10"/>
  <c r="U187" i="10"/>
  <c r="U186" i="10"/>
  <c r="U185" i="10"/>
  <c r="U184" i="10"/>
  <c r="U183" i="10"/>
  <c r="U182" i="10"/>
  <c r="U181" i="10"/>
  <c r="U180" i="10"/>
  <c r="U190" i="10"/>
  <c r="U188" i="10"/>
  <c r="U179" i="10"/>
  <c r="U178" i="10"/>
  <c r="U177" i="10"/>
  <c r="U176" i="10"/>
  <c r="U175" i="10"/>
  <c r="U174" i="10"/>
  <c r="U173" i="10"/>
  <c r="U172" i="10"/>
  <c r="U171" i="10"/>
  <c r="U170" i="10"/>
  <c r="U169" i="10"/>
  <c r="U168" i="10"/>
  <c r="U167" i="10"/>
  <c r="U166" i="10"/>
  <c r="U165" i="10"/>
  <c r="U164" i="10"/>
  <c r="U163" i="10"/>
  <c r="U189" i="10"/>
  <c r="U161" i="10"/>
  <c r="U159" i="10"/>
  <c r="U158" i="10"/>
  <c r="U157" i="10"/>
  <c r="U156" i="10"/>
  <c r="U155" i="10"/>
  <c r="U154" i="10"/>
  <c r="U153" i="10"/>
  <c r="U152" i="10"/>
  <c r="U160" i="10"/>
  <c r="U162" i="10"/>
  <c r="X185" i="7"/>
  <c r="X184" i="7"/>
  <c r="X183" i="7"/>
  <c r="X182" i="7"/>
  <c r="X181" i="7"/>
  <c r="X180" i="7"/>
  <c r="X179" i="7"/>
  <c r="X178" i="7"/>
  <c r="X177" i="7"/>
  <c r="X176" i="7"/>
  <c r="X175" i="7"/>
  <c r="X173" i="7"/>
  <c r="X171" i="7"/>
  <c r="X169" i="7"/>
  <c r="X167" i="7"/>
  <c r="X170" i="7"/>
  <c r="X172" i="7"/>
  <c r="X174" i="7"/>
  <c r="X166" i="7"/>
  <c r="X168" i="7"/>
  <c r="Z265" i="3"/>
  <c r="Z264" i="3"/>
  <c r="Z263" i="3"/>
  <c r="Z262" i="3"/>
  <c r="Z261" i="3"/>
  <c r="Z260" i="3"/>
  <c r="Z259" i="3"/>
  <c r="Z258" i="3"/>
  <c r="Z257" i="3"/>
  <c r="Z256" i="3"/>
  <c r="Z255" i="3"/>
  <c r="Z254" i="3"/>
  <c r="Z253" i="3"/>
  <c r="Z252" i="3"/>
  <c r="Z251" i="3"/>
  <c r="Z250" i="3"/>
  <c r="Z249" i="3"/>
  <c r="Z248" i="3"/>
  <c r="Z247" i="3"/>
  <c r="Z266" i="3"/>
  <c r="U138" i="10"/>
  <c r="U137" i="10"/>
  <c r="U136" i="10"/>
  <c r="U135" i="10"/>
  <c r="U134" i="10"/>
  <c r="U133" i="10"/>
  <c r="U132" i="10"/>
  <c r="U131" i="10"/>
  <c r="U130" i="10"/>
  <c r="U129" i="10"/>
  <c r="U128" i="10"/>
  <c r="U127" i="10"/>
  <c r="U126" i="10"/>
  <c r="U125" i="10"/>
  <c r="U124" i="10"/>
  <c r="U123" i="10"/>
  <c r="U122" i="10"/>
  <c r="U121" i="10"/>
  <c r="U120" i="10"/>
  <c r="U119" i="10"/>
  <c r="U118" i="10"/>
  <c r="U117" i="10"/>
  <c r="U116" i="10"/>
  <c r="U115" i="10"/>
  <c r="U114" i="10"/>
  <c r="U113" i="10"/>
  <c r="U112" i="10"/>
  <c r="U111" i="10"/>
  <c r="U110" i="10"/>
  <c r="U109" i="10"/>
  <c r="U108" i="10"/>
  <c r="U107" i="10"/>
  <c r="U106" i="10"/>
  <c r="U105" i="10"/>
  <c r="U104" i="10"/>
  <c r="U103" i="10"/>
  <c r="U102" i="10"/>
  <c r="U101" i="10"/>
  <c r="U100" i="10"/>
  <c r="U99" i="10"/>
  <c r="U66" i="10"/>
  <c r="U65" i="10"/>
  <c r="U64" i="10"/>
  <c r="U63" i="10"/>
  <c r="U62" i="10"/>
  <c r="U61" i="10"/>
  <c r="U60" i="10"/>
  <c r="U59" i="10"/>
  <c r="U58" i="10"/>
  <c r="U57" i="10"/>
  <c r="U56" i="10"/>
  <c r="U55" i="10"/>
  <c r="U54" i="10"/>
  <c r="U53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Z104" i="3"/>
  <c r="Z103" i="3"/>
  <c r="Z102" i="3"/>
  <c r="Z101" i="3"/>
  <c r="Z100" i="3"/>
  <c r="Z99" i="3"/>
  <c r="Z98" i="3"/>
  <c r="Z97" i="3"/>
  <c r="Z96" i="3"/>
  <c r="Z95" i="3"/>
  <c r="Z94" i="3"/>
  <c r="Z93" i="3"/>
  <c r="Z92" i="3"/>
  <c r="Z91" i="3"/>
  <c r="Z90" i="3"/>
  <c r="Z89" i="3"/>
  <c r="Z88" i="3"/>
  <c r="Z87" i="3"/>
  <c r="Z86" i="3"/>
  <c r="Z85" i="3"/>
  <c r="Z84" i="3"/>
  <c r="Z83" i="3"/>
  <c r="Z82" i="3"/>
  <c r="Z81" i="3"/>
  <c r="Z80" i="3"/>
  <c r="Z79" i="3"/>
  <c r="Z78" i="3"/>
  <c r="Z76" i="3"/>
  <c r="Z75" i="3"/>
  <c r="Z74" i="3"/>
  <c r="Z73" i="3"/>
  <c r="Z72" i="3"/>
  <c r="Z71" i="3"/>
  <c r="Z70" i="3"/>
  <c r="Z6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5" i="3"/>
  <c r="Z54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W16" i="13"/>
  <c r="Y125" i="3" a="1"/>
  <c r="Y125" i="3" s="1"/>
  <c r="W21" i="13"/>
  <c r="V3" i="1"/>
  <c r="Y223" i="3" a="1"/>
  <c r="Y223" i="3" s="1"/>
  <c r="X21" i="8"/>
  <c r="X22" i="8"/>
  <c r="D22" i="8"/>
  <c r="AD15" i="8"/>
  <c r="W12" i="13"/>
  <c r="W11" i="13"/>
  <c r="U143" i="10"/>
  <c r="U144" i="10"/>
  <c r="U145" i="10"/>
  <c r="U146" i="10"/>
  <c r="U147" i="10"/>
  <c r="U148" i="10"/>
  <c r="U149" i="10"/>
  <c r="U90" i="10"/>
  <c r="U92" i="10"/>
  <c r="U94" i="10"/>
  <c r="U96" i="10"/>
  <c r="U150" i="10"/>
  <c r="U151" i="10"/>
  <c r="U192" i="10"/>
  <c r="U91" i="10"/>
  <c r="U93" i="10"/>
  <c r="U95" i="10"/>
  <c r="U97" i="10"/>
  <c r="U139" i="10"/>
  <c r="U8" i="10"/>
  <c r="U9" i="10"/>
  <c r="U10" i="10"/>
  <c r="U11" i="10"/>
  <c r="U12" i="10"/>
  <c r="U13" i="10"/>
  <c r="U14" i="10"/>
  <c r="U15" i="10"/>
  <c r="U86" i="10"/>
  <c r="U98" i="10"/>
  <c r="U7" i="10"/>
  <c r="Z240" i="3"/>
  <c r="Z241" i="3"/>
  <c r="Z242" i="3"/>
  <c r="Z243" i="3"/>
  <c r="Z244" i="3"/>
  <c r="Z245" i="3"/>
  <c r="Z246" i="3"/>
  <c r="Z267" i="3"/>
  <c r="Z14" i="3"/>
  <c r="Z105" i="3"/>
  <c r="Z106" i="3"/>
  <c r="Z238" i="3"/>
  <c r="Z8" i="3"/>
  <c r="Z10" i="3"/>
  <c r="Z12" i="3"/>
  <c r="Z239" i="3"/>
  <c r="Z7" i="3"/>
  <c r="Z9" i="3"/>
  <c r="Z11" i="3"/>
  <c r="Z13" i="3"/>
  <c r="X160" i="7"/>
  <c r="X164" i="7"/>
  <c r="X159" i="7"/>
  <c r="X163" i="7"/>
  <c r="X186" i="7"/>
  <c r="X162" i="7"/>
  <c r="X161" i="7"/>
  <c r="X126" i="7"/>
  <c r="X128" i="7"/>
  <c r="X130" i="7"/>
  <c r="X132" i="7"/>
  <c r="X154" i="7"/>
  <c r="X158" i="7"/>
  <c r="X157" i="7"/>
  <c r="X165" i="7"/>
  <c r="X125" i="7"/>
  <c r="X127" i="7"/>
  <c r="X129" i="7"/>
  <c r="X131" i="7"/>
  <c r="X133" i="7"/>
  <c r="Q60" i="12"/>
  <c r="P60" i="12"/>
  <c r="N9" i="1"/>
  <c r="N32" i="2"/>
  <c r="V3" i="2"/>
  <c r="O9" i="5"/>
  <c r="P166" i="4" s="1"/>
  <c r="W120" i="7"/>
  <c r="U43" i="12" s="1"/>
  <c r="U289" i="3"/>
  <c r="P7" i="12" s="1"/>
  <c r="Y284" i="3"/>
  <c r="C50" i="1"/>
  <c r="W320" i="13"/>
  <c r="T141" i="10"/>
  <c r="W113" i="7"/>
  <c r="Y3" i="7"/>
  <c r="W106" i="7"/>
  <c r="W155" i="7"/>
  <c r="U59" i="5" s="1"/>
  <c r="W187" i="7"/>
  <c r="U60" i="5" s="1"/>
  <c r="V3" i="10"/>
  <c r="W283" i="3"/>
  <c r="R17" i="12"/>
  <c r="W122" i="3"/>
  <c r="Y9" i="8"/>
  <c r="Y10" i="8"/>
  <c r="X277" i="3"/>
  <c r="X282" i="3" s="1"/>
  <c r="S19" i="12" s="1"/>
  <c r="Y268" i="3"/>
  <c r="T18" i="12" s="1"/>
  <c r="X116" i="3"/>
  <c r="X121" i="3" s="1"/>
  <c r="Y107" i="3"/>
  <c r="AA3" i="3"/>
  <c r="S93" i="4" l="1"/>
  <c r="S164" i="4"/>
  <c r="S161" i="4" s="1"/>
  <c r="S7" i="5"/>
  <c r="T164" i="4" s="1"/>
  <c r="T127" i="4" s="1"/>
  <c r="N7" i="20"/>
  <c r="S293" i="13" a="1"/>
  <c r="S288" i="13" a="1"/>
  <c r="S290" i="13" a="1"/>
  <c r="S290" i="13" s="1"/>
  <c r="W36" i="5" s="1"/>
  <c r="S291" i="13" a="1"/>
  <c r="S291" i="13" s="1"/>
  <c r="W37" i="5" s="1"/>
  <c r="S292" i="13" a="1"/>
  <c r="S289" i="13" a="1"/>
  <c r="S289" i="13" s="1"/>
  <c r="W35" i="5" s="1"/>
  <c r="S287" i="13" a="1"/>
  <c r="S287" i="13" s="1"/>
  <c r="W33" i="5" s="1"/>
  <c r="S288" i="13"/>
  <c r="W34" i="5" s="1"/>
  <c r="S292" i="13"/>
  <c r="W38" i="5" s="1"/>
  <c r="S293" i="13"/>
  <c r="Q7" i="1"/>
  <c r="P8" i="20"/>
  <c r="R5" i="5"/>
  <c r="R27" i="2" s="1"/>
  <c r="V169" i="4"/>
  <c r="V132" i="4" s="1"/>
  <c r="P14" i="20"/>
  <c r="Y124" i="3"/>
  <c r="Y110" i="3" s="1"/>
  <c r="Y114" i="3" s="1"/>
  <c r="Z221" i="3" a="1"/>
  <c r="Z221" i="3" s="1"/>
  <c r="Z201" i="3" a="1"/>
  <c r="Z201" i="3" s="1"/>
  <c r="Z203" i="3" a="1"/>
  <c r="Z203" i="3" s="1"/>
  <c r="Z205" i="3" a="1"/>
  <c r="Z205" i="3" s="1"/>
  <c r="Z126" i="3" a="1"/>
  <c r="Z207" i="3" a="1"/>
  <c r="Z207" i="3" s="1"/>
  <c r="Z209" i="3" a="1"/>
  <c r="Z209" i="3" s="1"/>
  <c r="Z211" i="3" a="1"/>
  <c r="Z211" i="3" s="1"/>
  <c r="Z129" i="3" a="1"/>
  <c r="Z131" i="3" a="1"/>
  <c r="Z133" i="3" a="1"/>
  <c r="Z138" i="3" a="1"/>
  <c r="Z138" i="3" s="1"/>
  <c r="Z140" i="3" a="1"/>
  <c r="Z142" i="3" a="1"/>
  <c r="Z142" i="3" s="1"/>
  <c r="Z144" i="3" a="1"/>
  <c r="Z151" i="3" a="1"/>
  <c r="Z153" i="3" a="1"/>
  <c r="Z155" i="3" a="1"/>
  <c r="Z155" i="3" s="1"/>
  <c r="Z157" i="3" a="1"/>
  <c r="Z159" i="3" a="1"/>
  <c r="Z159" i="3" s="1"/>
  <c r="Z164" i="3" a="1"/>
  <c r="Z172" i="3" a="1"/>
  <c r="Z170" i="3" a="1"/>
  <c r="Z166" i="3" a="1"/>
  <c r="Z166" i="3" s="1"/>
  <c r="Z136" i="3" a="1"/>
  <c r="Z220" i="3" a="1"/>
  <c r="Z220" i="3" s="1"/>
  <c r="Z218" i="3" a="1"/>
  <c r="Z218" i="3" s="1"/>
  <c r="Z199" i="3" a="1"/>
  <c r="Z199" i="3" s="1"/>
  <c r="Z196" i="3" a="1"/>
  <c r="Z196" i="3" s="1"/>
  <c r="Z219" i="3" a="1"/>
  <c r="Z219" i="3" s="1"/>
  <c r="Z217" i="3" a="1"/>
  <c r="Z217" i="3" s="1"/>
  <c r="Z215" i="3" a="1"/>
  <c r="Z215" i="3" s="1"/>
  <c r="Z213" i="3" a="1"/>
  <c r="Z213" i="3" s="1"/>
  <c r="Z210" i="3" a="1"/>
  <c r="Z210" i="3" s="1"/>
  <c r="Z208" i="3" a="1"/>
  <c r="Z208" i="3" s="1"/>
  <c r="Z206" i="3" a="1"/>
  <c r="Z206" i="3" s="1"/>
  <c r="Z194" i="3" a="1"/>
  <c r="Z192" i="3" a="1"/>
  <c r="Z192" i="3" s="1"/>
  <c r="Z190" i="3" a="1"/>
  <c r="Z188" i="3" a="1"/>
  <c r="Z186" i="3" a="1"/>
  <c r="Z184" i="3" a="1"/>
  <c r="Z182" i="3" a="1"/>
  <c r="Z180" i="3" a="1"/>
  <c r="Z178" i="3" a="1"/>
  <c r="Z176" i="3" a="1"/>
  <c r="Z174" i="3" a="1"/>
  <c r="Z168" i="3" a="1"/>
  <c r="Z162" i="3" a="1"/>
  <c r="Z216" i="3" a="1"/>
  <c r="Z216" i="3" s="1"/>
  <c r="Z214" i="3" a="1"/>
  <c r="Z214" i="3" s="1"/>
  <c r="Z212" i="3" a="1"/>
  <c r="Z212" i="3" s="1"/>
  <c r="Z204" i="3" a="1"/>
  <c r="Z204" i="3" s="1"/>
  <c r="Z193" i="3" a="1"/>
  <c r="Z171" i="3" a="1"/>
  <c r="Z169" i="3" a="1"/>
  <c r="Z169" i="3" s="1"/>
  <c r="Z167" i="3" a="1"/>
  <c r="Z165" i="3" a="1"/>
  <c r="Z165" i="3" s="1"/>
  <c r="Z163" i="3" a="1"/>
  <c r="Z149" i="3" a="1"/>
  <c r="Z147" i="3" a="1"/>
  <c r="Z145" i="3" a="1"/>
  <c r="Z152" i="3" a="1"/>
  <c r="Z146" i="3" a="1"/>
  <c r="Z143" i="3" a="1"/>
  <c r="Z141" i="3" a="1"/>
  <c r="Z202" i="3" a="1"/>
  <c r="Z202" i="3" s="1"/>
  <c r="Z200" i="3" a="1"/>
  <c r="Z200" i="3" s="1"/>
  <c r="Z198" i="3" a="1"/>
  <c r="Z198" i="3" s="1"/>
  <c r="Z197" i="3" a="1"/>
  <c r="Z197" i="3" s="1"/>
  <c r="Z195" i="3" a="1"/>
  <c r="Z191" i="3" a="1"/>
  <c r="Z191" i="3" s="1"/>
  <c r="Z189" i="3" a="1"/>
  <c r="Z187" i="3" a="1"/>
  <c r="Z187" i="3" s="1"/>
  <c r="Z185" i="3" a="1"/>
  <c r="Z183" i="3" a="1"/>
  <c r="Z183" i="3" s="1"/>
  <c r="Z181" i="3" a="1"/>
  <c r="Z179" i="3" a="1"/>
  <c r="Z179" i="3" s="1"/>
  <c r="Z177" i="3" a="1"/>
  <c r="Z175" i="3" a="1"/>
  <c r="Z175" i="3" s="1"/>
  <c r="Z173" i="3" a="1"/>
  <c r="Z173" i="3" s="1"/>
  <c r="Z161" i="3" a="1"/>
  <c r="Z161" i="3" s="1"/>
  <c r="Z160" i="3" a="1"/>
  <c r="Z158" i="3" a="1"/>
  <c r="Z158" i="3" s="1"/>
  <c r="Z156" i="3" a="1"/>
  <c r="Z156" i="3" s="1"/>
  <c r="Z154" i="3" a="1"/>
  <c r="Z154" i="3" s="1"/>
  <c r="Z150" i="3" a="1"/>
  <c r="Z148" i="3" a="1"/>
  <c r="Z148" i="3" s="1"/>
  <c r="Z139" i="3" a="1"/>
  <c r="Z139" i="3" s="1"/>
  <c r="Z128" i="3" a="1"/>
  <c r="Z128" i="3" s="1"/>
  <c r="Z127" i="3" a="1"/>
  <c r="Z127" i="3" s="1"/>
  <c r="Z137" i="3" a="1"/>
  <c r="Z137" i="3" s="1"/>
  <c r="Z135" i="3" a="1"/>
  <c r="Z135" i="3" s="1"/>
  <c r="Z130" i="3" a="1"/>
  <c r="Z130" i="3" s="1"/>
  <c r="Z134" i="3" a="1"/>
  <c r="Z134" i="3" s="1"/>
  <c r="Z132" i="3" a="1"/>
  <c r="Z132" i="3" s="1"/>
  <c r="Z194" i="3"/>
  <c r="Z190" i="3"/>
  <c r="Z188" i="3"/>
  <c r="Z186" i="3"/>
  <c r="Z184" i="3"/>
  <c r="Z182" i="3"/>
  <c r="Z180" i="3"/>
  <c r="Z178" i="3"/>
  <c r="Z170" i="3"/>
  <c r="Z168" i="3"/>
  <c r="Z164" i="3"/>
  <c r="Z162" i="3"/>
  <c r="Z151" i="3"/>
  <c r="Z126" i="3"/>
  <c r="Z176" i="3"/>
  <c r="Z174" i="3"/>
  <c r="Z172" i="3"/>
  <c r="Z157" i="3"/>
  <c r="Z144" i="3"/>
  <c r="Z140" i="3"/>
  <c r="Z153" i="3"/>
  <c r="Z136" i="3"/>
  <c r="Z131" i="3"/>
  <c r="Z133" i="3"/>
  <c r="Z129" i="3"/>
  <c r="Z149" i="3"/>
  <c r="Z160" i="3"/>
  <c r="Z193" i="3"/>
  <c r="Z150" i="3"/>
  <c r="Z141" i="3"/>
  <c r="Z143" i="3"/>
  <c r="Z146" i="3"/>
  <c r="Z152" i="3"/>
  <c r="Z145" i="3"/>
  <c r="Z147" i="3"/>
  <c r="Z177" i="3"/>
  <c r="Z181" i="3"/>
  <c r="Z185" i="3"/>
  <c r="Z189" i="3"/>
  <c r="Z163" i="3"/>
  <c r="Z167" i="3"/>
  <c r="Z171" i="3"/>
  <c r="Z195" i="3"/>
  <c r="V171" i="4"/>
  <c r="V170" i="4"/>
  <c r="M100" i="4"/>
  <c r="M105" i="4" s="1"/>
  <c r="S8" i="5"/>
  <c r="T165" i="4" s="1"/>
  <c r="T161" i="4" s="1"/>
  <c r="N9" i="20"/>
  <c r="Q66" i="5"/>
  <c r="L39" i="20"/>
  <c r="M36" i="20"/>
  <c r="V37" i="5"/>
  <c r="Q27" i="20"/>
  <c r="D27" i="20" s="1"/>
  <c r="T6" i="5"/>
  <c r="O6" i="20"/>
  <c r="V34" i="5"/>
  <c r="Q26" i="20"/>
  <c r="D26" i="20" s="1"/>
  <c r="U57" i="5"/>
  <c r="U51" i="5" s="1"/>
  <c r="P32" i="20"/>
  <c r="P66" i="5"/>
  <c r="K39" i="20"/>
  <c r="U32" i="5"/>
  <c r="U31" i="5" s="1"/>
  <c r="P25" i="20"/>
  <c r="V194" i="10" a="1"/>
  <c r="V194" i="10" s="1"/>
  <c r="Y36" i="7"/>
  <c r="Y45" i="7"/>
  <c r="Y54" i="7"/>
  <c r="Y47" i="7"/>
  <c r="Y29" i="7"/>
  <c r="Y57" i="7"/>
  <c r="Y28" i="7"/>
  <c r="Y37" i="7"/>
  <c r="Y44" i="7"/>
  <c r="Y42" i="7"/>
  <c r="Y55" i="7"/>
  <c r="Y51" i="7"/>
  <c r="Y34" i="7"/>
  <c r="Y33" i="7"/>
  <c r="Y38" i="7"/>
  <c r="Y40" i="7"/>
  <c r="Y66" i="7"/>
  <c r="Y43" i="7"/>
  <c r="Y56" i="7"/>
  <c r="Y58" i="7"/>
  <c r="Y35" i="7"/>
  <c r="Y63" i="7"/>
  <c r="Y53" i="7"/>
  <c r="Y49" i="7"/>
  <c r="Y60" i="7"/>
  <c r="Y52" i="7"/>
  <c r="Y39" i="7"/>
  <c r="Y30" i="7"/>
  <c r="Y32" i="7"/>
  <c r="Y50" i="7"/>
  <c r="Y62" i="7"/>
  <c r="Y27" i="7"/>
  <c r="Y46" i="7"/>
  <c r="Y64" i="7"/>
  <c r="Y41" i="7"/>
  <c r="Y61" i="7"/>
  <c r="Y48" i="7"/>
  <c r="Y65" i="7"/>
  <c r="Y31" i="7"/>
  <c r="Y59" i="7"/>
  <c r="X50" i="1"/>
  <c r="X50" i="2"/>
  <c r="W51" i="1"/>
  <c r="W52" i="2"/>
  <c r="Z286" i="3" a="1"/>
  <c r="Z286" i="3" s="1"/>
  <c r="Y287" i="3"/>
  <c r="Y288" i="3"/>
  <c r="W234" i="3"/>
  <c r="W233" i="3"/>
  <c r="R286" i="13" a="1"/>
  <c r="R286" i="13" s="1"/>
  <c r="T126" i="4"/>
  <c r="P94" i="4"/>
  <c r="P100" i="4" s="1"/>
  <c r="P129" i="4"/>
  <c r="W10" i="12" a="1"/>
  <c r="W10" i="12" s="1"/>
  <c r="Y99" i="7"/>
  <c r="Y111" i="7"/>
  <c r="Y17" i="7"/>
  <c r="Y7" i="7"/>
  <c r="Y22" i="7"/>
  <c r="Y87" i="7"/>
  <c r="Y68" i="7"/>
  <c r="Y6" i="7"/>
  <c r="Y96" i="7"/>
  <c r="Y16" i="7"/>
  <c r="Y94" i="7"/>
  <c r="Y109" i="7"/>
  <c r="Y104" i="7"/>
  <c r="Y70" i="7"/>
  <c r="Y77" i="7"/>
  <c r="Y73" i="7"/>
  <c r="Y8" i="7"/>
  <c r="Y26" i="7"/>
  <c r="Y93" i="7"/>
  <c r="Y21" i="7"/>
  <c r="Y101" i="7"/>
  <c r="Y118" i="7"/>
  <c r="Y12" i="7"/>
  <c r="Y85" i="7"/>
  <c r="Y76" i="7"/>
  <c r="Y88" i="7"/>
  <c r="Y91" i="7"/>
  <c r="Y100" i="7"/>
  <c r="Y79" i="7"/>
  <c r="Y23" i="7"/>
  <c r="Y84" i="7"/>
  <c r="Y81" i="7"/>
  <c r="Y20" i="7"/>
  <c r="Y11" i="7"/>
  <c r="Y78" i="7"/>
  <c r="Y24" i="7"/>
  <c r="Y98" i="7"/>
  <c r="Y119" i="7"/>
  <c r="Y75" i="7"/>
  <c r="Y74" i="7"/>
  <c r="Y115" i="7"/>
  <c r="Y105" i="7"/>
  <c r="Y110" i="7"/>
  <c r="Y80" i="7"/>
  <c r="Y108" i="7"/>
  <c r="Y72" i="7"/>
  <c r="W97" i="4"/>
  <c r="E97" i="4" s="1"/>
  <c r="Y97" i="7"/>
  <c r="Y25" i="7"/>
  <c r="Y18" i="7"/>
  <c r="Y112" i="7"/>
  <c r="Y103" i="7"/>
  <c r="Y67" i="7"/>
  <c r="Y90" i="7"/>
  <c r="Y69" i="7"/>
  <c r="Y86" i="7"/>
  <c r="Y102" i="7"/>
  <c r="Y95" i="7"/>
  <c r="Y9" i="7"/>
  <c r="Y71" i="7"/>
  <c r="Y13" i="7"/>
  <c r="Y19" i="7"/>
  <c r="Y83" i="7"/>
  <c r="Y117" i="7"/>
  <c r="Y82" i="7"/>
  <c r="Y10" i="7"/>
  <c r="Y92" i="7"/>
  <c r="Y15" i="7"/>
  <c r="Y89" i="7"/>
  <c r="Y14" i="7"/>
  <c r="Y116" i="7"/>
  <c r="W9" i="13" a="1"/>
  <c r="W9" i="13" s="1"/>
  <c r="S53" i="13" a="1"/>
  <c r="S53" i="13" s="1"/>
  <c r="Z3" i="4"/>
  <c r="Y157" i="4"/>
  <c r="T91" i="4"/>
  <c r="O105" i="4"/>
  <c r="O103" i="4"/>
  <c r="E177" i="4"/>
  <c r="W133" i="4"/>
  <c r="V163" i="4"/>
  <c r="V90" i="4"/>
  <c r="V125" i="4"/>
  <c r="W134" i="4"/>
  <c r="U162" i="4"/>
  <c r="V36" i="5"/>
  <c r="V35" i="5"/>
  <c r="V38" i="5"/>
  <c r="N100" i="4"/>
  <c r="W99" i="4"/>
  <c r="P172" i="4"/>
  <c r="Q175" i="4"/>
  <c r="W98" i="4"/>
  <c r="R175" i="4"/>
  <c r="R61" i="5"/>
  <c r="X3" i="12"/>
  <c r="V80" i="10"/>
  <c r="V79" i="10"/>
  <c r="V78" i="10"/>
  <c r="V77" i="10"/>
  <c r="V76" i="10"/>
  <c r="V75" i="10"/>
  <c r="V74" i="10"/>
  <c r="V73" i="10"/>
  <c r="V72" i="10"/>
  <c r="V52" i="10"/>
  <c r="V51" i="10"/>
  <c r="V50" i="10"/>
  <c r="V49" i="10"/>
  <c r="V48" i="10"/>
  <c r="V47" i="10"/>
  <c r="V46" i="10"/>
  <c r="V45" i="10"/>
  <c r="V42" i="10"/>
  <c r="V44" i="10"/>
  <c r="V43" i="10"/>
  <c r="Y222" i="3"/>
  <c r="N331" i="13"/>
  <c r="R67" i="5" s="1"/>
  <c r="U33" i="1"/>
  <c r="U31" i="1"/>
  <c r="T31" i="1"/>
  <c r="U13" i="5"/>
  <c r="U17" i="1" s="1"/>
  <c r="S311" i="13" a="1"/>
  <c r="S311" i="13" s="1"/>
  <c r="S310" i="13" a="1"/>
  <c r="S310" i="13" s="1"/>
  <c r="W39" i="5"/>
  <c r="R309" i="13"/>
  <c r="X17" i="13"/>
  <c r="X14" i="13"/>
  <c r="X19" i="13"/>
  <c r="X22" i="13"/>
  <c r="X13" i="13"/>
  <c r="X18" i="13"/>
  <c r="X23" i="13"/>
  <c r="T63" i="13"/>
  <c r="T65" i="13"/>
  <c r="T59" i="13"/>
  <c r="T64" i="13"/>
  <c r="T60" i="13"/>
  <c r="T61" i="13"/>
  <c r="X227" i="3"/>
  <c r="X230" i="3" s="1"/>
  <c r="O322" i="13"/>
  <c r="X228" i="3"/>
  <c r="X231" i="3" s="1"/>
  <c r="O321" i="13"/>
  <c r="W10" i="13"/>
  <c r="V69" i="10"/>
  <c r="V70" i="10"/>
  <c r="V71" i="10"/>
  <c r="V81" i="10"/>
  <c r="V82" i="10"/>
  <c r="V83" i="10"/>
  <c r="V84" i="10"/>
  <c r="V85" i="10"/>
  <c r="P26" i="2"/>
  <c r="W43" i="2" a="1"/>
  <c r="W43" i="2" s="1"/>
  <c r="C51" i="1"/>
  <c r="C49" i="1" s="1"/>
  <c r="C52" i="2"/>
  <c r="Q26" i="2"/>
  <c r="AE16" i="8"/>
  <c r="R28" i="2"/>
  <c r="X3" i="5"/>
  <c r="T17" i="1"/>
  <c r="X224" i="3"/>
  <c r="X290" i="3" s="1"/>
  <c r="O32" i="2"/>
  <c r="U3" i="13"/>
  <c r="U6" i="13" s="1"/>
  <c r="Y175" i="7"/>
  <c r="Y174" i="7"/>
  <c r="Y173" i="7"/>
  <c r="Y172" i="7"/>
  <c r="Y171" i="7"/>
  <c r="Y170" i="7"/>
  <c r="Y169" i="7"/>
  <c r="Y168" i="7"/>
  <c r="Y167" i="7"/>
  <c r="Y166" i="7"/>
  <c r="Y184" i="7"/>
  <c r="Y182" i="7"/>
  <c r="Y180" i="7"/>
  <c r="Y178" i="7"/>
  <c r="Y176" i="7"/>
  <c r="Y183" i="7"/>
  <c r="Y179" i="7"/>
  <c r="Y177" i="7"/>
  <c r="Y181" i="7"/>
  <c r="Y185" i="7"/>
  <c r="V191" i="10"/>
  <c r="V190" i="10"/>
  <c r="V189" i="10"/>
  <c r="V188" i="10"/>
  <c r="V187" i="10"/>
  <c r="V183" i="10"/>
  <c r="V181" i="10"/>
  <c r="V185" i="10"/>
  <c r="V177" i="10"/>
  <c r="V186" i="10"/>
  <c r="V182" i="10"/>
  <c r="V180" i="10"/>
  <c r="V178" i="10"/>
  <c r="V173" i="10"/>
  <c r="V169" i="10"/>
  <c r="V179" i="10"/>
  <c r="V172" i="10"/>
  <c r="V168" i="10"/>
  <c r="V184" i="10"/>
  <c r="V176" i="10"/>
  <c r="V171" i="10"/>
  <c r="V161" i="10"/>
  <c r="V170" i="10"/>
  <c r="V174" i="10"/>
  <c r="V165" i="10"/>
  <c r="V175" i="10"/>
  <c r="V164" i="10"/>
  <c r="V167" i="10"/>
  <c r="V156" i="10"/>
  <c r="V154" i="10"/>
  <c r="V157" i="10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53" i="3"/>
  <c r="AA252" i="3"/>
  <c r="AA251" i="3"/>
  <c r="AA250" i="3"/>
  <c r="AA249" i="3"/>
  <c r="AA248" i="3"/>
  <c r="AA247" i="3"/>
  <c r="V138" i="10"/>
  <c r="V137" i="10"/>
  <c r="V136" i="10"/>
  <c r="V135" i="10"/>
  <c r="V134" i="10"/>
  <c r="V133" i="10"/>
  <c r="V132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V110" i="10"/>
  <c r="V109" i="10"/>
  <c r="V108" i="10"/>
  <c r="V107" i="10"/>
  <c r="V106" i="10"/>
  <c r="V105" i="10"/>
  <c r="V104" i="10"/>
  <c r="V103" i="10"/>
  <c r="V102" i="10"/>
  <c r="V101" i="10"/>
  <c r="V100" i="10"/>
  <c r="V99" i="10"/>
  <c r="V63" i="10"/>
  <c r="V53" i="10"/>
  <c r="V41" i="10"/>
  <c r="V40" i="10"/>
  <c r="V39" i="10"/>
  <c r="V38" i="10"/>
  <c r="V37" i="10"/>
  <c r="V36" i="10"/>
  <c r="V34" i="10"/>
  <c r="V33" i="10"/>
  <c r="V31" i="10"/>
  <c r="V26" i="10"/>
  <c r="V25" i="10"/>
  <c r="V24" i="10"/>
  <c r="V20" i="10"/>
  <c r="V19" i="10"/>
  <c r="V18" i="10"/>
  <c r="V17" i="10"/>
  <c r="V16" i="10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4" i="7"/>
  <c r="AA104" i="3"/>
  <c r="AA103" i="3"/>
  <c r="AA102" i="3"/>
  <c r="AA101" i="3"/>
  <c r="AA100" i="3"/>
  <c r="AA99" i="3"/>
  <c r="AA98" i="3"/>
  <c r="AA97" i="3"/>
  <c r="AA96" i="3"/>
  <c r="AA95" i="3"/>
  <c r="AA94" i="3"/>
  <c r="AA93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6" i="3"/>
  <c r="AA75" i="3"/>
  <c r="AA92" i="3"/>
  <c r="AA91" i="3"/>
  <c r="AA90" i="3"/>
  <c r="AA74" i="3"/>
  <c r="AA73" i="3"/>
  <c r="AA72" i="3"/>
  <c r="AA71" i="3"/>
  <c r="AA70" i="3"/>
  <c r="AA69" i="3"/>
  <c r="AA68" i="3"/>
  <c r="AA67" i="3"/>
  <c r="AA66" i="3"/>
  <c r="AA65" i="3"/>
  <c r="AA64" i="3"/>
  <c r="AA63" i="3"/>
  <c r="AA62" i="3"/>
  <c r="AA61" i="3"/>
  <c r="AA60" i="3"/>
  <c r="AA59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58" i="3"/>
  <c r="X16" i="13"/>
  <c r="R17" i="1"/>
  <c r="L17" i="1"/>
  <c r="P17" i="1"/>
  <c r="N17" i="1"/>
  <c r="K17" i="1"/>
  <c r="Q17" i="1"/>
  <c r="S17" i="1"/>
  <c r="O17" i="1"/>
  <c r="M17" i="1"/>
  <c r="Z125" i="3" a="1"/>
  <c r="Z125" i="3" s="1"/>
  <c r="X21" i="13"/>
  <c r="W3" i="1"/>
  <c r="Z223" i="3" a="1"/>
  <c r="Z223" i="3" s="1"/>
  <c r="O9" i="1"/>
  <c r="V49" i="1"/>
  <c r="Y21" i="8"/>
  <c r="Y22" i="8"/>
  <c r="AE15" i="8"/>
  <c r="X11" i="13"/>
  <c r="X12" i="13"/>
  <c r="Z284" i="3"/>
  <c r="Y159" i="7"/>
  <c r="Y163" i="7"/>
  <c r="Y158" i="7"/>
  <c r="Y162" i="7"/>
  <c r="Y186" i="7"/>
  <c r="Y157" i="7"/>
  <c r="Y165" i="7"/>
  <c r="Y164" i="7"/>
  <c r="Y126" i="7"/>
  <c r="Y128" i="7"/>
  <c r="Y130" i="7"/>
  <c r="Y132" i="7"/>
  <c r="Y154" i="7"/>
  <c r="Y161" i="7"/>
  <c r="Y160" i="7"/>
  <c r="Y125" i="7"/>
  <c r="Y127" i="7"/>
  <c r="Y129" i="7"/>
  <c r="Y131" i="7"/>
  <c r="Y133" i="7"/>
  <c r="AA240" i="3"/>
  <c r="AA241" i="3"/>
  <c r="AA242" i="3"/>
  <c r="AA243" i="3"/>
  <c r="AA244" i="3"/>
  <c r="AA245" i="3"/>
  <c r="AA246" i="3"/>
  <c r="AA267" i="3"/>
  <c r="AA14" i="3"/>
  <c r="AA105" i="3"/>
  <c r="AA106" i="3"/>
  <c r="AA238" i="3"/>
  <c r="AA8" i="3"/>
  <c r="AA10" i="3"/>
  <c r="AA12" i="3"/>
  <c r="AA7" i="3"/>
  <c r="AA239" i="3"/>
  <c r="AA9" i="3"/>
  <c r="AA11" i="3"/>
  <c r="AA13" i="3"/>
  <c r="V147" i="10"/>
  <c r="V148" i="10"/>
  <c r="V149" i="10"/>
  <c r="V150" i="10"/>
  <c r="V151" i="10"/>
  <c r="V192" i="10"/>
  <c r="V91" i="10"/>
  <c r="V93" i="10"/>
  <c r="V95" i="10"/>
  <c r="V92" i="10"/>
  <c r="V94" i="10"/>
  <c r="V96" i="10"/>
  <c r="V97" i="10"/>
  <c r="V98" i="10"/>
  <c r="V139" i="10"/>
  <c r="V8" i="10"/>
  <c r="V15" i="10"/>
  <c r="V86" i="10"/>
  <c r="V145" i="10"/>
  <c r="V90" i="10"/>
  <c r="V143" i="10"/>
  <c r="V7" i="10"/>
  <c r="C43" i="2"/>
  <c r="R60" i="12"/>
  <c r="W3" i="2"/>
  <c r="P9" i="5"/>
  <c r="X120" i="7"/>
  <c r="V43" i="12" s="1"/>
  <c r="V235" i="3"/>
  <c r="L10" i="20" s="1"/>
  <c r="V289" i="3"/>
  <c r="Q7" i="12" s="1"/>
  <c r="X320" i="13"/>
  <c r="U141" i="10"/>
  <c r="X113" i="7"/>
  <c r="X106" i="7"/>
  <c r="Z3" i="7"/>
  <c r="X187" i="7"/>
  <c r="V60" i="5" s="1"/>
  <c r="X155" i="7"/>
  <c r="W3" i="10"/>
  <c r="X122" i="3"/>
  <c r="X283" i="3"/>
  <c r="S17" i="12"/>
  <c r="Y277" i="3"/>
  <c r="Y282" i="3" s="1"/>
  <c r="T19" i="12" s="1"/>
  <c r="Z9" i="8"/>
  <c r="Z10" i="8"/>
  <c r="Z268" i="3"/>
  <c r="U18" i="12" s="1"/>
  <c r="Y116" i="3"/>
  <c r="Y121" i="3" s="1"/>
  <c r="Z107" i="3"/>
  <c r="AB3" i="3"/>
  <c r="T93" i="4" l="1"/>
  <c r="T128" i="4"/>
  <c r="T92" i="4"/>
  <c r="T7" i="5"/>
  <c r="O7" i="20"/>
  <c r="S92" i="4"/>
  <c r="S89" i="4" s="1"/>
  <c r="S127" i="4"/>
  <c r="T288" i="13" a="1"/>
  <c r="T290" i="13" a="1"/>
  <c r="T290" i="13" s="1"/>
  <c r="X36" i="5" s="1"/>
  <c r="T292" i="13" a="1"/>
  <c r="T293" i="13" a="1"/>
  <c r="T291" i="13" a="1"/>
  <c r="T291" i="13" s="1"/>
  <c r="X37" i="5" s="1"/>
  <c r="T287" i="13" a="1"/>
  <c r="T287" i="13" s="1"/>
  <c r="X33" i="5" s="1"/>
  <c r="T289" i="13" a="1"/>
  <c r="T293" i="13"/>
  <c r="X39" i="5" s="1"/>
  <c r="T288" i="13"/>
  <c r="X34" i="5" s="1"/>
  <c r="T289" i="13"/>
  <c r="X35" i="5" s="1"/>
  <c r="T292" i="13"/>
  <c r="X38" i="5" s="1"/>
  <c r="R7" i="1"/>
  <c r="N36" i="20"/>
  <c r="M103" i="4"/>
  <c r="Q8" i="20"/>
  <c r="D8" i="20" s="1"/>
  <c r="S5" i="5"/>
  <c r="S7" i="1" s="1"/>
  <c r="W169" i="4"/>
  <c r="W132" i="4" s="1"/>
  <c r="E132" i="4" s="1"/>
  <c r="Q14" i="20"/>
  <c r="D14" i="20" s="1"/>
  <c r="Z124" i="3"/>
  <c r="Z110" i="3" s="1"/>
  <c r="Z114" i="3" s="1"/>
  <c r="AA221" i="3" a="1"/>
  <c r="AA221" i="3" s="1"/>
  <c r="AA201" i="3" a="1"/>
  <c r="AA201" i="3" s="1"/>
  <c r="AA203" i="3" a="1"/>
  <c r="AA203" i="3" s="1"/>
  <c r="AA205" i="3" a="1"/>
  <c r="AA205" i="3" s="1"/>
  <c r="AA207" i="3" a="1"/>
  <c r="AA207" i="3" s="1"/>
  <c r="AA209" i="3" a="1"/>
  <c r="AA209" i="3" s="1"/>
  <c r="AA211" i="3" a="1"/>
  <c r="AA211" i="3" s="1"/>
  <c r="AA126" i="3" a="1"/>
  <c r="AA126" i="3" s="1"/>
  <c r="D293" i="3" s="1"/>
  <c r="AA196" i="3" a="1"/>
  <c r="AA196" i="3" s="1"/>
  <c r="AA212" i="3" a="1"/>
  <c r="AA212" i="3" s="1"/>
  <c r="AA214" i="3" a="1"/>
  <c r="AA214" i="3" s="1"/>
  <c r="AA216" i="3" a="1"/>
  <c r="AA216" i="3" s="1"/>
  <c r="AA220" i="3" a="1"/>
  <c r="AA220" i="3" s="1"/>
  <c r="AA129" i="3" a="1"/>
  <c r="AA131" i="3" a="1"/>
  <c r="AA133" i="3" a="1"/>
  <c r="AA133" i="3" s="1"/>
  <c r="AA136" i="3" a="1"/>
  <c r="AA138" i="3" a="1"/>
  <c r="AA140" i="3" a="1"/>
  <c r="AA142" i="3" a="1"/>
  <c r="AA142" i="3" s="1"/>
  <c r="AA144" i="3" a="1"/>
  <c r="AA151" i="3" a="1"/>
  <c r="AA151" i="3" s="1"/>
  <c r="AA153" i="3" a="1"/>
  <c r="AA155" i="3" a="1"/>
  <c r="AA155" i="3" s="1"/>
  <c r="AA157" i="3" a="1"/>
  <c r="AA159" i="3" a="1"/>
  <c r="AA159" i="3" s="1"/>
  <c r="AA162" i="3" a="1"/>
  <c r="AA164" i="3" a="1"/>
  <c r="AA166" i="3" a="1"/>
  <c r="AA168" i="3" a="1"/>
  <c r="AA170" i="3" a="1"/>
  <c r="AA172" i="3" a="1"/>
  <c r="AA172" i="3" s="1"/>
  <c r="AA174" i="3" a="1"/>
  <c r="AA176" i="3" a="1"/>
  <c r="AA176" i="3" s="1"/>
  <c r="AA178" i="3" a="1"/>
  <c r="AA180" i="3" a="1"/>
  <c r="AA180" i="3" s="1"/>
  <c r="AA182" i="3" a="1"/>
  <c r="AA184" i="3" a="1"/>
  <c r="AA184" i="3" s="1"/>
  <c r="AA186" i="3" a="1"/>
  <c r="AA188" i="3" a="1"/>
  <c r="AA188" i="3" s="1"/>
  <c r="AA190" i="3" a="1"/>
  <c r="AA192" i="3" a="1"/>
  <c r="AA192" i="3" s="1"/>
  <c r="AA194" i="3" a="1"/>
  <c r="AA204" i="3" a="1"/>
  <c r="AA204" i="3" s="1"/>
  <c r="AA202" i="3" a="1"/>
  <c r="AA202" i="3" s="1"/>
  <c r="AA200" i="3" a="1"/>
  <c r="AA200" i="3" s="1"/>
  <c r="AA198" i="3" a="1"/>
  <c r="AA198" i="3" s="1"/>
  <c r="AA218" i="3" a="1"/>
  <c r="AA218" i="3" s="1"/>
  <c r="AA199" i="3" a="1"/>
  <c r="AA199" i="3" s="1"/>
  <c r="AA219" i="3" a="1"/>
  <c r="AA219" i="3" s="1"/>
  <c r="AA217" i="3" a="1"/>
  <c r="AA217" i="3" s="1"/>
  <c r="AA215" i="3" a="1"/>
  <c r="AA215" i="3" s="1"/>
  <c r="AA213" i="3" a="1"/>
  <c r="AA213" i="3" s="1"/>
  <c r="AA210" i="3" a="1"/>
  <c r="AA210" i="3" s="1"/>
  <c r="AA208" i="3" a="1"/>
  <c r="AA208" i="3" s="1"/>
  <c r="AA206" i="3" a="1"/>
  <c r="AA206" i="3" s="1"/>
  <c r="AA197" i="3" a="1"/>
  <c r="AA197" i="3" s="1"/>
  <c r="AA195" i="3" a="1"/>
  <c r="AA195" i="3" s="1"/>
  <c r="AA191" i="3" a="1"/>
  <c r="AA189" i="3" a="1"/>
  <c r="AA189" i="3" s="1"/>
  <c r="AA187" i="3" a="1"/>
  <c r="AA185" i="3" a="1"/>
  <c r="AA183" i="3" a="1"/>
  <c r="AA181" i="3" a="1"/>
  <c r="AA181" i="3" s="1"/>
  <c r="AA179" i="3" a="1"/>
  <c r="AA177" i="3" a="1"/>
  <c r="AA175" i="3" a="1"/>
  <c r="AA173" i="3" a="1"/>
  <c r="AA173" i="3" s="1"/>
  <c r="AA161" i="3" a="1"/>
  <c r="AA160" i="3" a="1"/>
  <c r="AA158" i="3" a="1"/>
  <c r="AA156" i="3" a="1"/>
  <c r="AA156" i="3" s="1"/>
  <c r="AA154" i="3" a="1"/>
  <c r="AA150" i="3" a="1"/>
  <c r="AA148" i="3" a="1"/>
  <c r="AA193" i="3" a="1"/>
  <c r="AA193" i="3" s="1"/>
  <c r="AA171" i="3" a="1"/>
  <c r="AA171" i="3" s="1"/>
  <c r="AA169" i="3" a="1"/>
  <c r="AA169" i="3" s="1"/>
  <c r="AA167" i="3" a="1"/>
  <c r="AA167" i="3" s="1"/>
  <c r="AA165" i="3" a="1"/>
  <c r="AA165" i="3" s="1"/>
  <c r="AA163" i="3" a="1"/>
  <c r="AA149" i="3" a="1"/>
  <c r="AA149" i="3" s="1"/>
  <c r="AA147" i="3" a="1"/>
  <c r="AA145" i="3" a="1"/>
  <c r="AA145" i="3" s="1"/>
  <c r="AA152" i="3" a="1"/>
  <c r="AA152" i="3" s="1"/>
  <c r="AA146" i="3" a="1"/>
  <c r="AA143" i="3" a="1"/>
  <c r="AA143" i="3" s="1"/>
  <c r="AA141" i="3" a="1"/>
  <c r="AA141" i="3" s="1"/>
  <c r="AA139" i="3" a="1"/>
  <c r="AA139" i="3" s="1"/>
  <c r="AA128" i="3" a="1"/>
  <c r="AA128" i="3" s="1"/>
  <c r="AA127" i="3" a="1"/>
  <c r="AA127" i="3" s="1"/>
  <c r="D297" i="3" s="1"/>
  <c r="AA137" i="3" a="1"/>
  <c r="AA137" i="3" s="1"/>
  <c r="AA135" i="3" a="1"/>
  <c r="AA135" i="3" s="1"/>
  <c r="AA130" i="3" a="1"/>
  <c r="AA130" i="3" s="1"/>
  <c r="AA134" i="3" a="1"/>
  <c r="AA134" i="3" s="1"/>
  <c r="AA132" i="3" a="1"/>
  <c r="AA132" i="3" s="1"/>
  <c r="AA194" i="3"/>
  <c r="AA190" i="3"/>
  <c r="AA186" i="3"/>
  <c r="AA182" i="3"/>
  <c r="AA178" i="3"/>
  <c r="AA174" i="3"/>
  <c r="AA170" i="3"/>
  <c r="AA144" i="3"/>
  <c r="AA131" i="3"/>
  <c r="AA129" i="3"/>
  <c r="D295" i="3" s="1"/>
  <c r="D296" i="3" s="1"/>
  <c r="AA157" i="3"/>
  <c r="AA153" i="3"/>
  <c r="AA168" i="3"/>
  <c r="AA166" i="3"/>
  <c r="AA164" i="3"/>
  <c r="AA162" i="3"/>
  <c r="AA140" i="3"/>
  <c r="AA138" i="3"/>
  <c r="AA136" i="3"/>
  <c r="AA150" i="3"/>
  <c r="AA161" i="3"/>
  <c r="AA175" i="3"/>
  <c r="AA177" i="3"/>
  <c r="AA179" i="3"/>
  <c r="AA183" i="3"/>
  <c r="AA185" i="3"/>
  <c r="AA187" i="3"/>
  <c r="AA146" i="3"/>
  <c r="AA147" i="3"/>
  <c r="AA148" i="3"/>
  <c r="AA163" i="3"/>
  <c r="AA154" i="3"/>
  <c r="AA158" i="3"/>
  <c r="AA160" i="3"/>
  <c r="AA191" i="3"/>
  <c r="W171" i="4"/>
  <c r="T8" i="5"/>
  <c r="U165" i="4" s="1"/>
  <c r="U128" i="4" s="1"/>
  <c r="O9" i="20"/>
  <c r="U6" i="5"/>
  <c r="P6" i="20"/>
  <c r="V57" i="5"/>
  <c r="V51" i="5" s="1"/>
  <c r="Q32" i="20"/>
  <c r="D32" i="20" s="1"/>
  <c r="V32" i="5"/>
  <c r="V31" i="5" s="1"/>
  <c r="Q25" i="20"/>
  <c r="D25" i="20" s="1"/>
  <c r="Z59" i="7"/>
  <c r="Z61" i="7"/>
  <c r="Z27" i="7"/>
  <c r="Z30" i="7"/>
  <c r="Z49" i="7"/>
  <c r="Z58" i="7"/>
  <c r="Z40" i="7"/>
  <c r="Z51" i="7"/>
  <c r="Z37" i="7"/>
  <c r="Z47" i="7"/>
  <c r="Z31" i="7"/>
  <c r="Z41" i="7"/>
  <c r="Z39" i="7"/>
  <c r="Z53" i="7"/>
  <c r="Z56" i="7"/>
  <c r="Z38" i="7"/>
  <c r="Z55" i="7"/>
  <c r="Z54" i="7"/>
  <c r="Z42" i="7"/>
  <c r="Z62" i="7"/>
  <c r="Z60" i="7"/>
  <c r="Z43" i="7"/>
  <c r="Z28" i="7"/>
  <c r="Z33" i="7"/>
  <c r="Z65" i="7"/>
  <c r="Z64" i="7"/>
  <c r="Z50" i="7"/>
  <c r="Z52" i="7"/>
  <c r="Z63" i="7"/>
  <c r="Z57" i="7"/>
  <c r="Z45" i="7"/>
  <c r="Z48" i="7"/>
  <c r="Z46" i="7"/>
  <c r="Z32" i="7"/>
  <c r="Z35" i="7"/>
  <c r="Z66" i="7"/>
  <c r="Z34" i="7"/>
  <c r="Z44" i="7"/>
  <c r="Z29" i="7"/>
  <c r="Z36" i="7"/>
  <c r="Y50" i="1"/>
  <c r="Y50" i="2"/>
  <c r="X51" i="1"/>
  <c r="Y177" i="4" s="1"/>
  <c r="X52" i="2"/>
  <c r="AA286" i="3" a="1"/>
  <c r="AA286" i="3" s="1"/>
  <c r="Z288" i="3"/>
  <c r="Z287" i="3"/>
  <c r="X233" i="3"/>
  <c r="X234" i="3"/>
  <c r="W170" i="4"/>
  <c r="U126" i="4"/>
  <c r="X9" i="13" a="1"/>
  <c r="X9" i="13" s="1"/>
  <c r="Z116" i="7"/>
  <c r="Z14" i="7"/>
  <c r="Z15" i="7"/>
  <c r="Z10" i="7"/>
  <c r="Z83" i="7"/>
  <c r="Z19" i="7"/>
  <c r="Z13" i="7"/>
  <c r="Z71" i="7"/>
  <c r="Z9" i="7"/>
  <c r="Z102" i="7"/>
  <c r="Z90" i="7"/>
  <c r="Z103" i="7"/>
  <c r="Z25" i="7"/>
  <c r="Z72" i="7"/>
  <c r="Z108" i="7"/>
  <c r="Z115" i="7"/>
  <c r="Z75" i="7"/>
  <c r="Z98" i="7"/>
  <c r="Z78" i="7"/>
  <c r="Z20" i="7"/>
  <c r="Z81" i="7"/>
  <c r="Z100" i="7"/>
  <c r="Z91" i="7"/>
  <c r="Z88" i="7"/>
  <c r="Z85" i="7"/>
  <c r="Z118" i="7"/>
  <c r="Z21" i="7"/>
  <c r="Z70" i="7"/>
  <c r="Z96" i="7"/>
  <c r="X97" i="4"/>
  <c r="Z87" i="7"/>
  <c r="Z17" i="7"/>
  <c r="Z111" i="7"/>
  <c r="X10" i="12" a="1"/>
  <c r="X10" i="12" s="1"/>
  <c r="Z11" i="7"/>
  <c r="Z26" i="7"/>
  <c r="Z89" i="7"/>
  <c r="Z93" i="7"/>
  <c r="Z6" i="7"/>
  <c r="Z8" i="7"/>
  <c r="Z92" i="7"/>
  <c r="Z82" i="7"/>
  <c r="Z117" i="7"/>
  <c r="Z95" i="7"/>
  <c r="Z86" i="7"/>
  <c r="Z69" i="7"/>
  <c r="Z67" i="7"/>
  <c r="Z112" i="7"/>
  <c r="Z18" i="7"/>
  <c r="Z97" i="7"/>
  <c r="Z80" i="7"/>
  <c r="Z110" i="7"/>
  <c r="Z105" i="7"/>
  <c r="Z74" i="7"/>
  <c r="Z119" i="7"/>
  <c r="Z24" i="7"/>
  <c r="Z84" i="7"/>
  <c r="Z23" i="7"/>
  <c r="Z79" i="7"/>
  <c r="Z76" i="7"/>
  <c r="Z12" i="7"/>
  <c r="Z101" i="7"/>
  <c r="Z73" i="7"/>
  <c r="Z77" i="7"/>
  <c r="Z104" i="7"/>
  <c r="Z109" i="7"/>
  <c r="Z94" i="7"/>
  <c r="Z16" i="7"/>
  <c r="Z68" i="7"/>
  <c r="Z22" i="7"/>
  <c r="Z7" i="7"/>
  <c r="Z99" i="7"/>
  <c r="T53" i="13" a="1"/>
  <c r="T53" i="13" s="1"/>
  <c r="AA3" i="4"/>
  <c r="Z157" i="4"/>
  <c r="X177" i="4"/>
  <c r="U91" i="4"/>
  <c r="N105" i="4"/>
  <c r="N103" i="4"/>
  <c r="P105" i="4"/>
  <c r="P103" i="4"/>
  <c r="W90" i="4"/>
  <c r="W125" i="4"/>
  <c r="V162" i="4"/>
  <c r="W163" i="4"/>
  <c r="Q166" i="4"/>
  <c r="S175" i="4"/>
  <c r="S61" i="5"/>
  <c r="Y3" i="12"/>
  <c r="S286" i="13" a="1"/>
  <c r="S286" i="13" s="1"/>
  <c r="W32" i="5" s="1"/>
  <c r="W31" i="5" s="1"/>
  <c r="W80" i="10"/>
  <c r="W79" i="10"/>
  <c r="W78" i="10"/>
  <c r="W77" i="10"/>
  <c r="W76" i="10"/>
  <c r="W75" i="10"/>
  <c r="W74" i="10"/>
  <c r="W73" i="10"/>
  <c r="W72" i="10"/>
  <c r="W52" i="10"/>
  <c r="W51" i="10"/>
  <c r="W50" i="10"/>
  <c r="W49" i="10"/>
  <c r="W48" i="10"/>
  <c r="W47" i="10"/>
  <c r="W46" i="10"/>
  <c r="W45" i="10"/>
  <c r="W44" i="10"/>
  <c r="W43" i="10"/>
  <c r="W42" i="10"/>
  <c r="Z222" i="3"/>
  <c r="N330" i="13"/>
  <c r="V13" i="5"/>
  <c r="V33" i="1"/>
  <c r="V59" i="5"/>
  <c r="S309" i="13"/>
  <c r="W57" i="5" s="1"/>
  <c r="W51" i="5" s="1"/>
  <c r="T311" i="13" a="1"/>
  <c r="T311" i="13" s="1"/>
  <c r="T310" i="13" a="1"/>
  <c r="T310" i="13" s="1"/>
  <c r="U64" i="13"/>
  <c r="U60" i="13"/>
  <c r="U63" i="13"/>
  <c r="U65" i="13"/>
  <c r="U59" i="13"/>
  <c r="U61" i="13"/>
  <c r="Y23" i="13"/>
  <c r="Y18" i="13"/>
  <c r="Y13" i="13"/>
  <c r="Y22" i="13"/>
  <c r="Y19" i="13"/>
  <c r="Y14" i="13"/>
  <c r="Y17" i="13"/>
  <c r="Y228" i="3"/>
  <c r="Y231" i="3" s="1"/>
  <c r="P321" i="13"/>
  <c r="Y227" i="3"/>
  <c r="Y230" i="3" s="1"/>
  <c r="P322" i="13"/>
  <c r="O331" i="13"/>
  <c r="S67" i="5" s="1"/>
  <c r="O330" i="13"/>
  <c r="X10" i="13"/>
  <c r="W67" i="10"/>
  <c r="W68" i="10"/>
  <c r="W69" i="10"/>
  <c r="W70" i="10"/>
  <c r="W71" i="10"/>
  <c r="W81" i="10"/>
  <c r="W82" i="10"/>
  <c r="W83" i="10"/>
  <c r="W84" i="10"/>
  <c r="W85" i="10"/>
  <c r="X43" i="2" a="1"/>
  <c r="X43" i="2" s="1"/>
  <c r="R26" i="2"/>
  <c r="AF16" i="8"/>
  <c r="S28" i="2"/>
  <c r="Y3" i="5"/>
  <c r="P32" i="2"/>
  <c r="V3" i="13"/>
  <c r="V6" i="13" s="1"/>
  <c r="W190" i="10"/>
  <c r="W189" i="10"/>
  <c r="W191" i="10"/>
  <c r="W186" i="10"/>
  <c r="W187" i="10"/>
  <c r="W185" i="10"/>
  <c r="W183" i="10"/>
  <c r="W180" i="10"/>
  <c r="W184" i="10"/>
  <c r="W177" i="10"/>
  <c r="W188" i="10"/>
  <c r="W179" i="10"/>
  <c r="W172" i="10"/>
  <c r="W168" i="10"/>
  <c r="W176" i="10"/>
  <c r="W175" i="10"/>
  <c r="W171" i="10"/>
  <c r="W167" i="10"/>
  <c r="W174" i="10"/>
  <c r="W165" i="10"/>
  <c r="W173" i="10"/>
  <c r="W162" i="10"/>
  <c r="W161" i="10"/>
  <c r="W160" i="10"/>
  <c r="W159" i="10"/>
  <c r="W169" i="10"/>
  <c r="W164" i="10"/>
  <c r="W181" i="10"/>
  <c r="W170" i="10"/>
  <c r="W157" i="10"/>
  <c r="W155" i="10"/>
  <c r="W153" i="10"/>
  <c r="W166" i="10"/>
  <c r="W154" i="10"/>
  <c r="W182" i="10"/>
  <c r="W178" i="10"/>
  <c r="W156" i="10"/>
  <c r="W152" i="10"/>
  <c r="W158" i="10"/>
  <c r="W163" i="10"/>
  <c r="AB266" i="3"/>
  <c r="AB264" i="3"/>
  <c r="AB260" i="3"/>
  <c r="AB256" i="3"/>
  <c r="AB252" i="3"/>
  <c r="AB248" i="3"/>
  <c r="AB265" i="3"/>
  <c r="AB261" i="3"/>
  <c r="AB257" i="3"/>
  <c r="AB253" i="3"/>
  <c r="AB262" i="3"/>
  <c r="AB258" i="3"/>
  <c r="AB247" i="3"/>
  <c r="AB263" i="3"/>
  <c r="AB259" i="3"/>
  <c r="AB255" i="3"/>
  <c r="AB251" i="3"/>
  <c r="AB249" i="3"/>
  <c r="AB254" i="3"/>
  <c r="AB250" i="3"/>
  <c r="Z185" i="7"/>
  <c r="Z183" i="7"/>
  <c r="Z181" i="7"/>
  <c r="Z179" i="7"/>
  <c r="Z177" i="7"/>
  <c r="Z175" i="7"/>
  <c r="Z174" i="7"/>
  <c r="Z173" i="7"/>
  <c r="Z172" i="7"/>
  <c r="Z171" i="7"/>
  <c r="Z170" i="7"/>
  <c r="Z169" i="7"/>
  <c r="Z168" i="7"/>
  <c r="Z167" i="7"/>
  <c r="Z166" i="7"/>
  <c r="Z184" i="7"/>
  <c r="Z180" i="7"/>
  <c r="Z176" i="7"/>
  <c r="Z182" i="7"/>
  <c r="Z178" i="7"/>
  <c r="W138" i="10"/>
  <c r="W137" i="10"/>
  <c r="W136" i="10"/>
  <c r="W135" i="10"/>
  <c r="W134" i="10"/>
  <c r="W133" i="10"/>
  <c r="W132" i="10"/>
  <c r="W131" i="10"/>
  <c r="W130" i="10"/>
  <c r="W129" i="10"/>
  <c r="W128" i="10"/>
  <c r="W127" i="10"/>
  <c r="W126" i="10"/>
  <c r="W125" i="10"/>
  <c r="W124" i="10"/>
  <c r="W123" i="10"/>
  <c r="W122" i="10"/>
  <c r="W121" i="10"/>
  <c r="W120" i="10"/>
  <c r="W119" i="10"/>
  <c r="W118" i="10"/>
  <c r="W117" i="10"/>
  <c r="W116" i="10"/>
  <c r="W115" i="10"/>
  <c r="W114" i="10"/>
  <c r="W113" i="10"/>
  <c r="W112" i="10"/>
  <c r="W111" i="10"/>
  <c r="W110" i="10"/>
  <c r="W109" i="10"/>
  <c r="W108" i="10"/>
  <c r="W107" i="10"/>
  <c r="W106" i="10"/>
  <c r="W105" i="10"/>
  <c r="W104" i="10"/>
  <c r="W103" i="10"/>
  <c r="W102" i="10"/>
  <c r="W101" i="10"/>
  <c r="W100" i="10"/>
  <c r="W99" i="10"/>
  <c r="W66" i="10"/>
  <c r="W65" i="10"/>
  <c r="W64" i="10"/>
  <c r="W63" i="10"/>
  <c r="W62" i="10"/>
  <c r="W61" i="10"/>
  <c r="W60" i="10"/>
  <c r="W59" i="10"/>
  <c r="W58" i="10"/>
  <c r="W57" i="10"/>
  <c r="W56" i="10"/>
  <c r="W55" i="10"/>
  <c r="W54" i="10"/>
  <c r="W53" i="10"/>
  <c r="W41" i="10"/>
  <c r="W40" i="10"/>
  <c r="W39" i="10"/>
  <c r="W38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Z153" i="7"/>
  <c r="Z152" i="7"/>
  <c r="Z151" i="7"/>
  <c r="Z150" i="7"/>
  <c r="Z149" i="7"/>
  <c r="Z148" i="7"/>
  <c r="Z147" i="7"/>
  <c r="Z146" i="7"/>
  <c r="Z145" i="7"/>
  <c r="Z144" i="7"/>
  <c r="Z143" i="7"/>
  <c r="Z142" i="7"/>
  <c r="Z141" i="7"/>
  <c r="Z140" i="7"/>
  <c r="Z139" i="7"/>
  <c r="Z138" i="7"/>
  <c r="Z137" i="7"/>
  <c r="Z136" i="7"/>
  <c r="Z135" i="7"/>
  <c r="Z134" i="7"/>
  <c r="AB104" i="3"/>
  <c r="AB103" i="3"/>
  <c r="AB102" i="3"/>
  <c r="AB101" i="3"/>
  <c r="AB100" i="3"/>
  <c r="AB99" i="3"/>
  <c r="AB98" i="3"/>
  <c r="AB97" i="3"/>
  <c r="AB96" i="3"/>
  <c r="AB95" i="3"/>
  <c r="AB94" i="3"/>
  <c r="AB93" i="3"/>
  <c r="AB92" i="3"/>
  <c r="AB91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B78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Y16" i="13"/>
  <c r="Y224" i="3"/>
  <c r="Y290" i="3" s="1"/>
  <c r="AA125" i="3" a="1"/>
  <c r="AA125" i="3" s="1"/>
  <c r="Y21" i="13"/>
  <c r="X3" i="1"/>
  <c r="AA223" i="3" a="1"/>
  <c r="AA223" i="3" s="1"/>
  <c r="W49" i="1"/>
  <c r="Z21" i="8"/>
  <c r="Z22" i="8"/>
  <c r="AF15" i="8"/>
  <c r="Y12" i="13"/>
  <c r="Y11" i="13"/>
  <c r="AB8" i="3"/>
  <c r="AB9" i="3"/>
  <c r="AB240" i="3"/>
  <c r="AB241" i="3"/>
  <c r="AB242" i="3"/>
  <c r="AB243" i="3"/>
  <c r="AB244" i="3"/>
  <c r="AB245" i="3"/>
  <c r="AB246" i="3"/>
  <c r="AB267" i="3"/>
  <c r="AB11" i="3"/>
  <c r="AB12" i="3"/>
  <c r="AB13" i="3"/>
  <c r="AB14" i="3"/>
  <c r="AB105" i="3"/>
  <c r="AB106" i="3"/>
  <c r="AB7" i="3"/>
  <c r="AB238" i="3"/>
  <c r="AB10" i="3"/>
  <c r="AB239" i="3"/>
  <c r="Z160" i="7"/>
  <c r="Z164" i="7"/>
  <c r="Z159" i="7"/>
  <c r="Z163" i="7"/>
  <c r="Z186" i="7"/>
  <c r="Z158" i="7"/>
  <c r="Z157" i="7"/>
  <c r="Z165" i="7"/>
  <c r="Z126" i="7"/>
  <c r="Z128" i="7"/>
  <c r="Z130" i="7"/>
  <c r="Z132" i="7"/>
  <c r="Z154" i="7"/>
  <c r="Z162" i="7"/>
  <c r="Z161" i="7"/>
  <c r="Z125" i="7"/>
  <c r="Z127" i="7"/>
  <c r="Z129" i="7"/>
  <c r="Z131" i="7"/>
  <c r="Z133" i="7"/>
  <c r="W143" i="10"/>
  <c r="W145" i="10"/>
  <c r="W146" i="10"/>
  <c r="W147" i="10"/>
  <c r="W148" i="10"/>
  <c r="W149" i="10"/>
  <c r="W150" i="10"/>
  <c r="W151" i="10"/>
  <c r="W192" i="10"/>
  <c r="W92" i="10"/>
  <c r="W94" i="10"/>
  <c r="W96" i="10"/>
  <c r="W90" i="10"/>
  <c r="W91" i="10"/>
  <c r="W93" i="10"/>
  <c r="W95" i="10"/>
  <c r="W97" i="10"/>
  <c r="W139" i="10"/>
  <c r="W9" i="10"/>
  <c r="W10" i="10"/>
  <c r="W11" i="10"/>
  <c r="W12" i="10"/>
  <c r="W13" i="10"/>
  <c r="W14" i="10"/>
  <c r="W15" i="10"/>
  <c r="W86" i="10"/>
  <c r="W7" i="10"/>
  <c r="W98" i="10"/>
  <c r="W144" i="10"/>
  <c r="W8" i="10"/>
  <c r="S60" i="12"/>
  <c r="X3" i="2"/>
  <c r="P9" i="1"/>
  <c r="Q9" i="5"/>
  <c r="R166" i="4" s="1"/>
  <c r="D43" i="12"/>
  <c r="Y120" i="7"/>
  <c r="W43" i="12" s="1"/>
  <c r="W289" i="3"/>
  <c r="R7" i="12" s="1"/>
  <c r="AA284" i="3"/>
  <c r="Y320" i="13"/>
  <c r="Y113" i="7"/>
  <c r="AA3" i="7"/>
  <c r="Y106" i="7"/>
  <c r="X169" i="4" s="1"/>
  <c r="Y187" i="7"/>
  <c r="W60" i="5" s="1"/>
  <c r="Y155" i="7"/>
  <c r="V141" i="10"/>
  <c r="X3" i="10"/>
  <c r="Y283" i="3"/>
  <c r="T17" i="12"/>
  <c r="Y122" i="3"/>
  <c r="AA9" i="8"/>
  <c r="AA10" i="8"/>
  <c r="Z277" i="3"/>
  <c r="Z282" i="3" s="1"/>
  <c r="U19" i="12" s="1"/>
  <c r="AA268" i="3"/>
  <c r="V18" i="12" s="1"/>
  <c r="Z116" i="3"/>
  <c r="Z121" i="3" s="1"/>
  <c r="AA107" i="3"/>
  <c r="AC3" i="3"/>
  <c r="T89" i="4" l="1"/>
  <c r="U93" i="4"/>
  <c r="S27" i="2"/>
  <c r="S26" i="2" s="1"/>
  <c r="U7" i="5"/>
  <c r="V164" i="4" s="1"/>
  <c r="V92" i="4" s="1"/>
  <c r="P7" i="20"/>
  <c r="U164" i="4"/>
  <c r="U161" i="4" s="1"/>
  <c r="U288" i="13" a="1"/>
  <c r="U288" i="13" s="1"/>
  <c r="Y34" i="5" s="1"/>
  <c r="U291" i="13" a="1"/>
  <c r="U290" i="13" a="1"/>
  <c r="U290" i="13" s="1"/>
  <c r="Y36" i="5" s="1"/>
  <c r="U293" i="13" a="1"/>
  <c r="U289" i="13" a="1"/>
  <c r="U289" i="13" s="1"/>
  <c r="Y35" i="5" s="1"/>
  <c r="U292" i="13" a="1"/>
  <c r="U287" i="13" a="1"/>
  <c r="U287" i="13" s="1"/>
  <c r="Y33" i="5" s="1"/>
  <c r="U293" i="13"/>
  <c r="U291" i="13"/>
  <c r="Y37" i="5" s="1"/>
  <c r="U292" i="13"/>
  <c r="Y38" i="5" s="1"/>
  <c r="T5" i="5"/>
  <c r="T27" i="2" s="1"/>
  <c r="D305" i="3"/>
  <c r="D306" i="3" s="1"/>
  <c r="D303" i="3"/>
  <c r="D304" i="3" s="1"/>
  <c r="E169" i="4"/>
  <c r="AA124" i="3"/>
  <c r="AA110" i="3" s="1"/>
  <c r="AA114" i="3" s="1"/>
  <c r="AB221" i="3" a="1"/>
  <c r="AB221" i="3" s="1"/>
  <c r="AB201" i="3" a="1"/>
  <c r="AB201" i="3" s="1"/>
  <c r="AB205" i="3" a="1"/>
  <c r="AB205" i="3" s="1"/>
  <c r="AB207" i="3" a="1"/>
  <c r="AB207" i="3" s="1"/>
  <c r="AB209" i="3" a="1"/>
  <c r="AB209" i="3" s="1"/>
  <c r="AB211" i="3" a="1"/>
  <c r="AB211" i="3" s="1"/>
  <c r="AB203" i="3" a="1"/>
  <c r="AB203" i="3" s="1"/>
  <c r="AB129" i="3" a="1"/>
  <c r="AB131" i="3" a="1"/>
  <c r="AB126" i="3" a="1"/>
  <c r="AB126" i="3" s="1"/>
  <c r="AB133" i="3" a="1"/>
  <c r="AB138" i="3" a="1"/>
  <c r="AB138" i="3" s="1"/>
  <c r="AB140" i="3" a="1"/>
  <c r="AB142" i="3" a="1"/>
  <c r="AB142" i="3" s="1"/>
  <c r="AB144" i="3" a="1"/>
  <c r="AB151" i="3" a="1"/>
  <c r="AB153" i="3" a="1"/>
  <c r="AB155" i="3" a="1"/>
  <c r="AB155" i="3" s="1"/>
  <c r="AB157" i="3" a="1"/>
  <c r="AB159" i="3" a="1"/>
  <c r="AB159" i="3" s="1"/>
  <c r="AB164" i="3" a="1"/>
  <c r="AB194" i="3" a="1"/>
  <c r="AB194" i="3" s="1"/>
  <c r="AB192" i="3" a="1"/>
  <c r="AB190" i="3" a="1"/>
  <c r="AB188" i="3" a="1"/>
  <c r="AB186" i="3" a="1"/>
  <c r="AB184" i="3" a="1"/>
  <c r="AB182" i="3" a="1"/>
  <c r="AB180" i="3" a="1"/>
  <c r="AB178" i="3" a="1"/>
  <c r="AB178" i="3" s="1"/>
  <c r="AB176" i="3" a="1"/>
  <c r="AB174" i="3" a="1"/>
  <c r="AB174" i="3" s="1"/>
  <c r="AB168" i="3" a="1"/>
  <c r="AB162" i="3" a="1"/>
  <c r="AB162" i="3" s="1"/>
  <c r="AB216" i="3" a="1"/>
  <c r="AB216" i="3" s="1"/>
  <c r="AB214" i="3" a="1"/>
  <c r="AB214" i="3" s="1"/>
  <c r="AB212" i="3" a="1"/>
  <c r="AB212" i="3" s="1"/>
  <c r="AB219" i="3" a="1"/>
  <c r="AB219" i="3" s="1"/>
  <c r="AB217" i="3" a="1"/>
  <c r="AB217" i="3" s="1"/>
  <c r="AB215" i="3" a="1"/>
  <c r="AB215" i="3" s="1"/>
  <c r="AB213" i="3" a="1"/>
  <c r="AB213" i="3" s="1"/>
  <c r="AB210" i="3" a="1"/>
  <c r="AB210" i="3" s="1"/>
  <c r="AB208" i="3" a="1"/>
  <c r="AB208" i="3" s="1"/>
  <c r="AB206" i="3" a="1"/>
  <c r="AB206" i="3" s="1"/>
  <c r="AB172" i="3" a="1"/>
  <c r="AB170" i="3" a="1"/>
  <c r="AB170" i="3" s="1"/>
  <c r="AB166" i="3" a="1"/>
  <c r="AB136" i="3" a="1"/>
  <c r="AB136" i="3" s="1"/>
  <c r="AB220" i="3" a="1"/>
  <c r="AB220" i="3" s="1"/>
  <c r="AB218" i="3" a="1"/>
  <c r="AB218" i="3" s="1"/>
  <c r="AB199" i="3" a="1"/>
  <c r="AB199" i="3" s="1"/>
  <c r="AB196" i="3" a="1"/>
  <c r="AB196" i="3" s="1"/>
  <c r="AB204" i="3" a="1"/>
  <c r="AB204" i="3" s="1"/>
  <c r="AB202" i="3" a="1"/>
  <c r="AB202" i="3" s="1"/>
  <c r="AB200" i="3" a="1"/>
  <c r="AB200" i="3" s="1"/>
  <c r="AB198" i="3" a="1"/>
  <c r="AB198" i="3" s="1"/>
  <c r="AB193" i="3" a="1"/>
  <c r="AB171" i="3" a="1"/>
  <c r="AB171" i="3" s="1"/>
  <c r="AB169" i="3" a="1"/>
  <c r="AB167" i="3" a="1"/>
  <c r="AB167" i="3" s="1"/>
  <c r="AB165" i="3" a="1"/>
  <c r="AB163" i="3" a="1"/>
  <c r="AB163" i="3" s="1"/>
  <c r="AB149" i="3" a="1"/>
  <c r="AB147" i="3" a="1"/>
  <c r="AB147" i="3" s="1"/>
  <c r="AB145" i="3" a="1"/>
  <c r="AB152" i="3" a="1"/>
  <c r="AB152" i="3" s="1"/>
  <c r="AB146" i="3" a="1"/>
  <c r="AB143" i="3" a="1"/>
  <c r="AB143" i="3" s="1"/>
  <c r="AB141" i="3" a="1"/>
  <c r="AB197" i="3" a="1"/>
  <c r="AB197" i="3" s="1"/>
  <c r="AB195" i="3" a="1"/>
  <c r="AB191" i="3" a="1"/>
  <c r="AB191" i="3" s="1"/>
  <c r="AB189" i="3" a="1"/>
  <c r="AB187" i="3" a="1"/>
  <c r="AB187" i="3" s="1"/>
  <c r="AB185" i="3" a="1"/>
  <c r="AB183" i="3" a="1"/>
  <c r="AB183" i="3" s="1"/>
  <c r="AB181" i="3" a="1"/>
  <c r="AB179" i="3" a="1"/>
  <c r="AB179" i="3" s="1"/>
  <c r="AB177" i="3" a="1"/>
  <c r="AB175" i="3" a="1"/>
  <c r="AB175" i="3" s="1"/>
  <c r="AB173" i="3" a="1"/>
  <c r="AB161" i="3" a="1"/>
  <c r="AB161" i="3" s="1"/>
  <c r="AB160" i="3" a="1"/>
  <c r="AB158" i="3" a="1"/>
  <c r="AB158" i="3" s="1"/>
  <c r="AB156" i="3" a="1"/>
  <c r="AB154" i="3" a="1"/>
  <c r="AB154" i="3" s="1"/>
  <c r="AB150" i="3" a="1"/>
  <c r="AB148" i="3" a="1"/>
  <c r="AB148" i="3" s="1"/>
  <c r="AB139" i="3" a="1"/>
  <c r="AB128" i="3" a="1"/>
  <c r="AB128" i="3" s="1"/>
  <c r="AB127" i="3" a="1"/>
  <c r="AB127" i="3" s="1"/>
  <c r="AB137" i="3" a="1"/>
  <c r="AB137" i="3" s="1"/>
  <c r="AB135" i="3" a="1"/>
  <c r="AB135" i="3" s="1"/>
  <c r="AB130" i="3" a="1"/>
  <c r="AB130" i="3" s="1"/>
  <c r="AB134" i="3" a="1"/>
  <c r="AB134" i="3" s="1"/>
  <c r="AB132" i="3" a="1"/>
  <c r="AB132" i="3" s="1"/>
  <c r="AB192" i="3"/>
  <c r="AB190" i="3"/>
  <c r="AB188" i="3"/>
  <c r="AB186" i="3"/>
  <c r="AB184" i="3"/>
  <c r="AB182" i="3"/>
  <c r="AB180" i="3"/>
  <c r="AB176" i="3"/>
  <c r="AB172" i="3"/>
  <c r="AB157" i="3"/>
  <c r="AB144" i="3"/>
  <c r="AB140" i="3"/>
  <c r="AB153" i="3"/>
  <c r="AB133" i="3"/>
  <c r="AB131" i="3"/>
  <c r="AB129" i="3"/>
  <c r="AB168" i="3"/>
  <c r="AB166" i="3"/>
  <c r="AB164" i="3"/>
  <c r="AB151" i="3"/>
  <c r="AB150" i="3"/>
  <c r="AB139" i="3"/>
  <c r="AB141" i="3"/>
  <c r="AB146" i="3"/>
  <c r="AB145" i="3"/>
  <c r="AB173" i="3"/>
  <c r="AB177" i="3"/>
  <c r="AB181" i="3"/>
  <c r="AB185" i="3"/>
  <c r="AB189" i="3"/>
  <c r="AB165" i="3"/>
  <c r="AB169" i="3"/>
  <c r="AB149" i="3"/>
  <c r="AB156" i="3"/>
  <c r="AB160" i="3"/>
  <c r="AB193" i="3"/>
  <c r="AB195" i="3"/>
  <c r="V6" i="5"/>
  <c r="D6" i="5" s="1"/>
  <c r="Q6" i="20"/>
  <c r="S66" i="5"/>
  <c r="N39" i="20"/>
  <c r="O36" i="20"/>
  <c r="U8" i="5"/>
  <c r="V165" i="4" s="1"/>
  <c r="P9" i="20"/>
  <c r="R66" i="5"/>
  <c r="M39" i="20"/>
  <c r="X194" i="10" a="1"/>
  <c r="X194" i="10" s="1"/>
  <c r="AA36" i="7"/>
  <c r="AA66" i="7"/>
  <c r="AA52" i="7"/>
  <c r="AA38" i="7"/>
  <c r="AA41" i="7"/>
  <c r="AA51" i="7"/>
  <c r="AA30" i="7"/>
  <c r="AA29" i="7"/>
  <c r="AA35" i="7"/>
  <c r="AA45" i="7"/>
  <c r="AA50" i="7"/>
  <c r="AA28" i="7"/>
  <c r="AA42" i="7"/>
  <c r="AA56" i="7"/>
  <c r="AA40" i="7"/>
  <c r="AA27" i="7"/>
  <c r="AA59" i="7"/>
  <c r="AA62" i="7"/>
  <c r="AA58" i="7"/>
  <c r="AA31" i="7"/>
  <c r="AA33" i="7"/>
  <c r="AA46" i="7"/>
  <c r="AA48" i="7"/>
  <c r="AA44" i="7"/>
  <c r="AA32" i="7"/>
  <c r="AA57" i="7"/>
  <c r="AA64" i="7"/>
  <c r="AA43" i="7"/>
  <c r="AA54" i="7"/>
  <c r="AA53" i="7"/>
  <c r="AA47" i="7"/>
  <c r="AA61" i="7"/>
  <c r="AA34" i="7"/>
  <c r="AA63" i="7"/>
  <c r="AA65" i="7"/>
  <c r="AA60" i="7"/>
  <c r="AA55" i="7"/>
  <c r="AA39" i="7"/>
  <c r="AA37" i="7"/>
  <c r="AA49" i="7"/>
  <c r="Z50" i="1"/>
  <c r="Z50" i="2"/>
  <c r="Y51" i="1"/>
  <c r="Z177" i="4" s="1"/>
  <c r="Y52" i="2"/>
  <c r="AB286" i="3" a="1"/>
  <c r="AB286" i="3" s="1"/>
  <c r="AA287" i="3"/>
  <c r="AA288" i="3"/>
  <c r="D302" i="3"/>
  <c r="D301" i="3"/>
  <c r="Y233" i="3"/>
  <c r="Y234" i="3"/>
  <c r="V126" i="4"/>
  <c r="Q94" i="4"/>
  <c r="Q129" i="4"/>
  <c r="R94" i="4"/>
  <c r="R129" i="4"/>
  <c r="AA22" i="7"/>
  <c r="AA94" i="7"/>
  <c r="AA109" i="7"/>
  <c r="AA73" i="7"/>
  <c r="AA76" i="7"/>
  <c r="AA79" i="7"/>
  <c r="AA84" i="7"/>
  <c r="AA119" i="7"/>
  <c r="AA110" i="7"/>
  <c r="AA67" i="7"/>
  <c r="AA69" i="7"/>
  <c r="AA86" i="7"/>
  <c r="AA117" i="7"/>
  <c r="Y97" i="4"/>
  <c r="AA89" i="7"/>
  <c r="AA111" i="7"/>
  <c r="AA17" i="7"/>
  <c r="AA118" i="7"/>
  <c r="AA88" i="7"/>
  <c r="AA20" i="7"/>
  <c r="AA98" i="7"/>
  <c r="AA75" i="7"/>
  <c r="AA108" i="7"/>
  <c r="AA103" i="7"/>
  <c r="AA71" i="7"/>
  <c r="AA19" i="7"/>
  <c r="AA83" i="7"/>
  <c r="AA15" i="7"/>
  <c r="AA116" i="7"/>
  <c r="Y10" i="12" a="1"/>
  <c r="Y10" i="12" s="1"/>
  <c r="AA87" i="7"/>
  <c r="AA92" i="7"/>
  <c r="AA6" i="7"/>
  <c r="AA8" i="7"/>
  <c r="AA99" i="7"/>
  <c r="AA7" i="7"/>
  <c r="AA68" i="7"/>
  <c r="AA16" i="7"/>
  <c r="AA104" i="7"/>
  <c r="AA77" i="7"/>
  <c r="AA101" i="7"/>
  <c r="AA12" i="7"/>
  <c r="AA23" i="7"/>
  <c r="AA24" i="7"/>
  <c r="AA74" i="7"/>
  <c r="AA105" i="7"/>
  <c r="AA80" i="7"/>
  <c r="AA97" i="7"/>
  <c r="AA18" i="7"/>
  <c r="AA112" i="7"/>
  <c r="AA95" i="7"/>
  <c r="AA82" i="7"/>
  <c r="AA93" i="7"/>
  <c r="AA26" i="7"/>
  <c r="AA11" i="7"/>
  <c r="AA96" i="7"/>
  <c r="AA70" i="7"/>
  <c r="AA21" i="7"/>
  <c r="AA85" i="7"/>
  <c r="AA91" i="7"/>
  <c r="AA100" i="7"/>
  <c r="AA81" i="7"/>
  <c r="AA78" i="7"/>
  <c r="AA115" i="7"/>
  <c r="AA72" i="7"/>
  <c r="AA25" i="7"/>
  <c r="AA90" i="7"/>
  <c r="AA102" i="7"/>
  <c r="AA9" i="7"/>
  <c r="AA13" i="7"/>
  <c r="AA10" i="7"/>
  <c r="AA14" i="7"/>
  <c r="U53" i="13" a="1"/>
  <c r="U53" i="13" s="1"/>
  <c r="Y9" i="13" a="1"/>
  <c r="Y9" i="13" s="1"/>
  <c r="AB3" i="4"/>
  <c r="AA157" i="4"/>
  <c r="X132" i="4"/>
  <c r="X163" i="4"/>
  <c r="X125" i="4"/>
  <c r="Y133" i="4"/>
  <c r="Y134" i="4"/>
  <c r="V91" i="4"/>
  <c r="Y98" i="4"/>
  <c r="Y99" i="4"/>
  <c r="X90" i="4"/>
  <c r="W162" i="4"/>
  <c r="E90" i="4"/>
  <c r="E163" i="4"/>
  <c r="E125" i="4"/>
  <c r="Q172" i="4"/>
  <c r="T175" i="4"/>
  <c r="T61" i="5"/>
  <c r="Z3" i="12"/>
  <c r="D13" i="5"/>
  <c r="W13" i="5"/>
  <c r="W17" i="1" s="1"/>
  <c r="T286" i="13" a="1"/>
  <c r="T286" i="13" s="1"/>
  <c r="X32" i="5" s="1"/>
  <c r="X31" i="5" s="1"/>
  <c r="V17" i="1"/>
  <c r="C17" i="1" s="1"/>
  <c r="D298" i="3"/>
  <c r="E155" i="10"/>
  <c r="F155" i="10" s="1"/>
  <c r="E152" i="10"/>
  <c r="F152" i="10" s="1"/>
  <c r="E153" i="10"/>
  <c r="F153" i="10" s="1"/>
  <c r="E146" i="10"/>
  <c r="F146" i="10" s="1"/>
  <c r="J146" i="10" s="1"/>
  <c r="P146" i="10"/>
  <c r="D294" i="3"/>
  <c r="F11" i="10" s="1"/>
  <c r="E144" i="10"/>
  <c r="D299" i="3"/>
  <c r="D300" i="3"/>
  <c r="X80" i="10"/>
  <c r="X79" i="10"/>
  <c r="X78" i="10"/>
  <c r="X77" i="10"/>
  <c r="X76" i="10"/>
  <c r="X75" i="10"/>
  <c r="X74" i="10"/>
  <c r="X73" i="10"/>
  <c r="X72" i="10"/>
  <c r="X52" i="10"/>
  <c r="X51" i="10"/>
  <c r="X50" i="10"/>
  <c r="X49" i="10"/>
  <c r="X48" i="10"/>
  <c r="X47" i="10"/>
  <c r="X46" i="10"/>
  <c r="X45" i="10"/>
  <c r="X42" i="10"/>
  <c r="X44" i="10"/>
  <c r="X43" i="10"/>
  <c r="AA222" i="3"/>
  <c r="W235" i="3"/>
  <c r="M10" i="20" s="1"/>
  <c r="T309" i="13"/>
  <c r="X57" i="5" s="1"/>
  <c r="X51" i="5" s="1"/>
  <c r="V31" i="1"/>
  <c r="W33" i="1"/>
  <c r="W59" i="5"/>
  <c r="U311" i="13" a="1"/>
  <c r="U311" i="13" s="1"/>
  <c r="U310" i="13" a="1"/>
  <c r="U310" i="13" s="1"/>
  <c r="Y39" i="5"/>
  <c r="V63" i="13"/>
  <c r="V65" i="13"/>
  <c r="V59" i="13"/>
  <c r="V64" i="13"/>
  <c r="V60" i="13"/>
  <c r="V61" i="13"/>
  <c r="Z17" i="13"/>
  <c r="Z14" i="13"/>
  <c r="Z19" i="13"/>
  <c r="Z22" i="13"/>
  <c r="Z13" i="13"/>
  <c r="Z18" i="13"/>
  <c r="Z23" i="13"/>
  <c r="Z227" i="3"/>
  <c r="Z230" i="3" s="1"/>
  <c r="Q322" i="13"/>
  <c r="Z228" i="3"/>
  <c r="Z231" i="3" s="1"/>
  <c r="Q321" i="13"/>
  <c r="P330" i="13"/>
  <c r="Y10" i="13"/>
  <c r="X67" i="10"/>
  <c r="X68" i="10"/>
  <c r="X69" i="10"/>
  <c r="X70" i="10"/>
  <c r="X71" i="10"/>
  <c r="X81" i="10"/>
  <c r="X82" i="10"/>
  <c r="X83" i="10"/>
  <c r="X84" i="10"/>
  <c r="X85" i="10"/>
  <c r="Y43" i="2" a="1"/>
  <c r="Y43" i="2" s="1"/>
  <c r="C33" i="1"/>
  <c r="X49" i="1"/>
  <c r="AG16" i="8"/>
  <c r="T28" i="2"/>
  <c r="Z3" i="5"/>
  <c r="Q32" i="2"/>
  <c r="W3" i="13"/>
  <c r="W6" i="13" s="1"/>
  <c r="AC266" i="3"/>
  <c r="AC265" i="3"/>
  <c r="AC264" i="3"/>
  <c r="AC262" i="3"/>
  <c r="AC260" i="3"/>
  <c r="AC258" i="3"/>
  <c r="AC256" i="3"/>
  <c r="AC255" i="3"/>
  <c r="AC253" i="3"/>
  <c r="AC249" i="3"/>
  <c r="AC263" i="3"/>
  <c r="AC261" i="3"/>
  <c r="AC259" i="3"/>
  <c r="AC257" i="3"/>
  <c r="AC254" i="3"/>
  <c r="AC252" i="3"/>
  <c r="AC251" i="3"/>
  <c r="AC250" i="3"/>
  <c r="AC248" i="3"/>
  <c r="AC247" i="3"/>
  <c r="X189" i="10"/>
  <c r="X191" i="10"/>
  <c r="X187" i="10"/>
  <c r="X185" i="10"/>
  <c r="X184" i="10"/>
  <c r="X182" i="10"/>
  <c r="X188" i="10"/>
  <c r="X181" i="10"/>
  <c r="X179" i="10"/>
  <c r="X176" i="10"/>
  <c r="X190" i="10"/>
  <c r="X175" i="10"/>
  <c r="X171" i="10"/>
  <c r="X167" i="10"/>
  <c r="X186" i="10"/>
  <c r="X177" i="10"/>
  <c r="X174" i="10"/>
  <c r="X170" i="10"/>
  <c r="X166" i="10"/>
  <c r="X183" i="10"/>
  <c r="X178" i="10"/>
  <c r="X169" i="10"/>
  <c r="X164" i="10"/>
  <c r="X168" i="10"/>
  <c r="X165" i="10"/>
  <c r="X180" i="10"/>
  <c r="X162" i="10"/>
  <c r="X160" i="10"/>
  <c r="X158" i="10"/>
  <c r="X157" i="10"/>
  <c r="X156" i="10"/>
  <c r="X155" i="10"/>
  <c r="X154" i="10"/>
  <c r="X153" i="10"/>
  <c r="X152" i="10"/>
  <c r="X163" i="10"/>
  <c r="X159" i="10"/>
  <c r="X161" i="10"/>
  <c r="X172" i="10"/>
  <c r="X173" i="10"/>
  <c r="AA185" i="7"/>
  <c r="AA184" i="7"/>
  <c r="AA183" i="7"/>
  <c r="AA182" i="7"/>
  <c r="AA181" i="7"/>
  <c r="AA180" i="7"/>
  <c r="AA179" i="7"/>
  <c r="AA178" i="7"/>
  <c r="AA177" i="7"/>
  <c r="AA176" i="7"/>
  <c r="AA174" i="7"/>
  <c r="AA172" i="7"/>
  <c r="AA170" i="7"/>
  <c r="AA166" i="7"/>
  <c r="AA175" i="7"/>
  <c r="AA173" i="7"/>
  <c r="AA171" i="7"/>
  <c r="AA169" i="7"/>
  <c r="AA167" i="7"/>
  <c r="AA168" i="7"/>
  <c r="X138" i="10"/>
  <c r="X137" i="10"/>
  <c r="X136" i="10"/>
  <c r="X135" i="10"/>
  <c r="X134" i="10"/>
  <c r="X133" i="10"/>
  <c r="X132" i="10"/>
  <c r="X131" i="10"/>
  <c r="X130" i="10"/>
  <c r="X129" i="10"/>
  <c r="X128" i="10"/>
  <c r="X127" i="10"/>
  <c r="X126" i="10"/>
  <c r="X125" i="10"/>
  <c r="X124" i="10"/>
  <c r="X123" i="10"/>
  <c r="X122" i="10"/>
  <c r="X121" i="10"/>
  <c r="X120" i="10"/>
  <c r="X119" i="10"/>
  <c r="X118" i="10"/>
  <c r="X117" i="10"/>
  <c r="X116" i="10"/>
  <c r="X115" i="10"/>
  <c r="X114" i="10"/>
  <c r="X113" i="10"/>
  <c r="X112" i="10"/>
  <c r="X111" i="10"/>
  <c r="X110" i="10"/>
  <c r="X109" i="10"/>
  <c r="X108" i="10"/>
  <c r="X107" i="10"/>
  <c r="X106" i="10"/>
  <c r="X105" i="10"/>
  <c r="X104" i="10"/>
  <c r="X103" i="10"/>
  <c r="X102" i="10"/>
  <c r="X101" i="10"/>
  <c r="X100" i="10"/>
  <c r="X99" i="10"/>
  <c r="X66" i="10"/>
  <c r="X65" i="10"/>
  <c r="X64" i="10"/>
  <c r="X63" i="10"/>
  <c r="X62" i="10"/>
  <c r="X61" i="10"/>
  <c r="X60" i="10"/>
  <c r="X59" i="10"/>
  <c r="X58" i="10"/>
  <c r="X57" i="10"/>
  <c r="X56" i="10"/>
  <c r="X55" i="10"/>
  <c r="X54" i="10"/>
  <c r="X53" i="10"/>
  <c r="X41" i="10"/>
  <c r="X40" i="10"/>
  <c r="X39" i="10"/>
  <c r="X38" i="10"/>
  <c r="X37" i="10"/>
  <c r="X36" i="10"/>
  <c r="X35" i="10"/>
  <c r="X34" i="10"/>
  <c r="X33" i="10"/>
  <c r="X32" i="10"/>
  <c r="X31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AA153" i="7"/>
  <c r="AA152" i="7"/>
  <c r="AA151" i="7"/>
  <c r="AA150" i="7"/>
  <c r="AA149" i="7"/>
  <c r="AA148" i="7"/>
  <c r="AA147" i="7"/>
  <c r="AA146" i="7"/>
  <c r="AA145" i="7"/>
  <c r="AA144" i="7"/>
  <c r="AA143" i="7"/>
  <c r="AA142" i="7"/>
  <c r="AA141" i="7"/>
  <c r="AA140" i="7"/>
  <c r="AA139" i="7"/>
  <c r="AA138" i="7"/>
  <c r="AA137" i="7"/>
  <c r="AA136" i="7"/>
  <c r="AA135" i="7"/>
  <c r="AA134" i="7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Z16" i="13"/>
  <c r="Z224" i="3"/>
  <c r="Z290" i="3" s="1"/>
  <c r="AB125" i="3" a="1"/>
  <c r="AB125" i="3" s="1"/>
  <c r="Z21" i="13"/>
  <c r="Y3" i="1"/>
  <c r="AB223" i="3" a="1"/>
  <c r="AB223" i="3" s="1"/>
  <c r="AA21" i="8"/>
  <c r="AA22" i="8"/>
  <c r="AG15" i="8"/>
  <c r="Z11" i="13"/>
  <c r="Z12" i="13"/>
  <c r="X146" i="10"/>
  <c r="X147" i="10"/>
  <c r="X148" i="10"/>
  <c r="X149" i="10"/>
  <c r="X150" i="10"/>
  <c r="X151" i="10"/>
  <c r="X192" i="10"/>
  <c r="X143" i="10"/>
  <c r="X144" i="10"/>
  <c r="X145" i="10"/>
  <c r="X90" i="10"/>
  <c r="X91" i="10"/>
  <c r="X93" i="10"/>
  <c r="X95" i="10"/>
  <c r="X92" i="10"/>
  <c r="X94" i="10"/>
  <c r="X96" i="10"/>
  <c r="X98" i="10"/>
  <c r="X8" i="10"/>
  <c r="X97" i="10"/>
  <c r="X139" i="10"/>
  <c r="X9" i="10"/>
  <c r="X10" i="10"/>
  <c r="X11" i="10"/>
  <c r="X12" i="10"/>
  <c r="X13" i="10"/>
  <c r="X14" i="10"/>
  <c r="X15" i="10"/>
  <c r="X86" i="10"/>
  <c r="X7" i="10"/>
  <c r="AC240" i="3"/>
  <c r="AC241" i="3"/>
  <c r="AC242" i="3"/>
  <c r="AC243" i="3"/>
  <c r="AC244" i="3"/>
  <c r="AC245" i="3"/>
  <c r="AC246" i="3"/>
  <c r="AC267" i="3"/>
  <c r="AC11" i="3"/>
  <c r="AC12" i="3"/>
  <c r="AC13" i="3"/>
  <c r="AC14" i="3"/>
  <c r="AC105" i="3"/>
  <c r="AC106" i="3"/>
  <c r="AC7" i="3"/>
  <c r="AC8" i="3"/>
  <c r="AC9" i="3"/>
  <c r="AC10" i="3"/>
  <c r="AC239" i="3"/>
  <c r="AC238" i="3"/>
  <c r="AA159" i="7"/>
  <c r="AA163" i="7"/>
  <c r="AA158" i="7"/>
  <c r="AA162" i="7"/>
  <c r="AA186" i="7"/>
  <c r="AA161" i="7"/>
  <c r="AA160" i="7"/>
  <c r="AA126" i="7"/>
  <c r="AA128" i="7"/>
  <c r="AA130" i="7"/>
  <c r="AA132" i="7"/>
  <c r="AA154" i="7"/>
  <c r="AA157" i="7"/>
  <c r="AA165" i="7"/>
  <c r="AA164" i="7"/>
  <c r="AA125" i="7"/>
  <c r="AA127" i="7"/>
  <c r="AA129" i="7"/>
  <c r="AA131" i="7"/>
  <c r="AA133" i="7"/>
  <c r="Q9" i="1"/>
  <c r="T60" i="12"/>
  <c r="Y3" i="2"/>
  <c r="Z113" i="7"/>
  <c r="Z120" i="7"/>
  <c r="X43" i="12" s="1"/>
  <c r="AB284" i="3"/>
  <c r="X235" i="3"/>
  <c r="N10" i="20" s="1"/>
  <c r="X289" i="3"/>
  <c r="S7" i="12" s="1"/>
  <c r="Z320" i="13"/>
  <c r="Z155" i="7"/>
  <c r="X59" i="5" s="1"/>
  <c r="Z187" i="7"/>
  <c r="X60" i="5" s="1"/>
  <c r="Z106" i="7"/>
  <c r="Y169" i="4" s="1"/>
  <c r="AB3" i="7"/>
  <c r="W141" i="10"/>
  <c r="Y3" i="10"/>
  <c r="Z283" i="3"/>
  <c r="U17" i="12"/>
  <c r="Z122" i="3"/>
  <c r="AA277" i="3"/>
  <c r="AA282" i="3" s="1"/>
  <c r="V19" i="12" s="1"/>
  <c r="AB9" i="8"/>
  <c r="AB10" i="8"/>
  <c r="AB268" i="3"/>
  <c r="W18" i="12" s="1"/>
  <c r="AA116" i="3"/>
  <c r="AA121" i="3" s="1"/>
  <c r="AB107" i="3"/>
  <c r="W6" i="5" s="1"/>
  <c r="AD3" i="3"/>
  <c r="V127" i="4" l="1"/>
  <c r="V161" i="4"/>
  <c r="V93" i="4"/>
  <c r="V89" i="4" s="1"/>
  <c r="V7" i="5"/>
  <c r="Q7" i="20"/>
  <c r="D7" i="20" s="1"/>
  <c r="U92" i="4"/>
  <c r="U89" i="4" s="1"/>
  <c r="U127" i="4"/>
  <c r="V128" i="4"/>
  <c r="V288" i="13" a="1"/>
  <c r="V292" i="13" a="1"/>
  <c r="V290" i="13" a="1"/>
  <c r="V290" i="13" s="1"/>
  <c r="Z36" i="5" s="1"/>
  <c r="V293" i="13" a="1"/>
  <c r="V291" i="13" a="1"/>
  <c r="V291" i="13" s="1"/>
  <c r="Z37" i="5" s="1"/>
  <c r="V287" i="13" a="1"/>
  <c r="V289" i="13" a="1"/>
  <c r="V289" i="13" s="1"/>
  <c r="Z35" i="5" s="1"/>
  <c r="T7" i="1"/>
  <c r="V287" i="13"/>
  <c r="V292" i="13"/>
  <c r="Z38" i="5" s="1"/>
  <c r="V288" i="13"/>
  <c r="Z34" i="5" s="1"/>
  <c r="V293" i="13"/>
  <c r="P36" i="20"/>
  <c r="AB124" i="3"/>
  <c r="AB110" i="3" s="1"/>
  <c r="AB114" i="3" s="1"/>
  <c r="W7" i="5" s="1"/>
  <c r="AC221" i="3" a="1"/>
  <c r="AC221" i="3" s="1"/>
  <c r="AC201" i="3" a="1"/>
  <c r="AC201" i="3" s="1"/>
  <c r="AC203" i="3" a="1"/>
  <c r="AC203" i="3" s="1"/>
  <c r="AC205" i="3" a="1"/>
  <c r="AC205" i="3" s="1"/>
  <c r="AC207" i="3" a="1"/>
  <c r="AC207" i="3" s="1"/>
  <c r="AC209" i="3" a="1"/>
  <c r="AC209" i="3" s="1"/>
  <c r="AC211" i="3" a="1"/>
  <c r="AC211" i="3" s="1"/>
  <c r="AC126" i="3" a="1"/>
  <c r="AC126" i="3" s="1"/>
  <c r="AC129" i="3" a="1"/>
  <c r="AC131" i="3" a="1"/>
  <c r="AC131" i="3" s="1"/>
  <c r="AC133" i="3" a="1"/>
  <c r="AC133" i="3" s="1"/>
  <c r="AC138" i="3" a="1"/>
  <c r="AC138" i="3" s="1"/>
  <c r="AC140" i="3" a="1"/>
  <c r="AC142" i="3" a="1"/>
  <c r="AC142" i="3" s="1"/>
  <c r="AC144" i="3" a="1"/>
  <c r="AC144" i="3" s="1"/>
  <c r="AC151" i="3" a="1"/>
  <c r="AC153" i="3" a="1"/>
  <c r="AC155" i="3" a="1"/>
  <c r="AC157" i="3" a="1"/>
  <c r="AC159" i="3" a="1"/>
  <c r="AC159" i="3" s="1"/>
  <c r="AC136" i="3" a="1"/>
  <c r="AC162" i="3" a="1"/>
  <c r="AC162" i="3" s="1"/>
  <c r="AC164" i="3" a="1"/>
  <c r="AC164" i="3" s="1"/>
  <c r="AC166" i="3" a="1"/>
  <c r="AC166" i="3" s="1"/>
  <c r="AC168" i="3" a="1"/>
  <c r="AC170" i="3" a="1"/>
  <c r="AC170" i="3" s="1"/>
  <c r="AC172" i="3" a="1"/>
  <c r="AC172" i="3" s="1"/>
  <c r="AC174" i="3" a="1"/>
  <c r="AC174" i="3" s="1"/>
  <c r="AC176" i="3" a="1"/>
  <c r="AC178" i="3" a="1"/>
  <c r="AC178" i="3" s="1"/>
  <c r="AC180" i="3" a="1"/>
  <c r="AC180" i="3" s="1"/>
  <c r="AC182" i="3" a="1"/>
  <c r="AC182" i="3" s="1"/>
  <c r="AC184" i="3" a="1"/>
  <c r="AC186" i="3" a="1"/>
  <c r="AC186" i="3" s="1"/>
  <c r="AC188" i="3" a="1"/>
  <c r="AC188" i="3" s="1"/>
  <c r="AC190" i="3" a="1"/>
  <c r="AC190" i="3" s="1"/>
  <c r="AC192" i="3" a="1"/>
  <c r="AC194" i="3" a="1"/>
  <c r="AC194" i="3" s="1"/>
  <c r="AC220" i="3" a="1"/>
  <c r="AC220" i="3" s="1"/>
  <c r="AC218" i="3" a="1"/>
  <c r="AC218" i="3" s="1"/>
  <c r="AC212" i="3" a="1"/>
  <c r="AC212" i="3" s="1"/>
  <c r="AC196" i="3" a="1"/>
  <c r="AC196" i="3" s="1"/>
  <c r="AC204" i="3" a="1"/>
  <c r="AC204" i="3" s="1"/>
  <c r="AC202" i="3" a="1"/>
  <c r="AC202" i="3" s="1"/>
  <c r="AC200" i="3" a="1"/>
  <c r="AC200" i="3" s="1"/>
  <c r="AC198" i="3" a="1"/>
  <c r="AC198" i="3" s="1"/>
  <c r="AC216" i="3" a="1"/>
  <c r="AC216" i="3" s="1"/>
  <c r="AC214" i="3" a="1"/>
  <c r="AC214" i="3" s="1"/>
  <c r="AC199" i="3" a="1"/>
  <c r="AC199" i="3" s="1"/>
  <c r="AC219" i="3" a="1"/>
  <c r="AC219" i="3" s="1"/>
  <c r="AC217" i="3" a="1"/>
  <c r="AC217" i="3" s="1"/>
  <c r="AC215" i="3" a="1"/>
  <c r="AC215" i="3" s="1"/>
  <c r="AC213" i="3" a="1"/>
  <c r="AC213" i="3" s="1"/>
  <c r="AC210" i="3" a="1"/>
  <c r="AC210" i="3" s="1"/>
  <c r="AC208" i="3" a="1"/>
  <c r="AC208" i="3" s="1"/>
  <c r="AC206" i="3" a="1"/>
  <c r="AC206" i="3" s="1"/>
  <c r="AC197" i="3" a="1"/>
  <c r="AC197" i="3" s="1"/>
  <c r="AC195" i="3" a="1"/>
  <c r="AC191" i="3" a="1"/>
  <c r="AC191" i="3" s="1"/>
  <c r="AC189" i="3" a="1"/>
  <c r="AC189" i="3" s="1"/>
  <c r="AC187" i="3" a="1"/>
  <c r="AC185" i="3" a="1"/>
  <c r="AC185" i="3" s="1"/>
  <c r="AC183" i="3" a="1"/>
  <c r="AC183" i="3" s="1"/>
  <c r="AC181" i="3" a="1"/>
  <c r="AC181" i="3" s="1"/>
  <c r="AC179" i="3" a="1"/>
  <c r="AC177" i="3" a="1"/>
  <c r="AC177" i="3" s="1"/>
  <c r="AC175" i="3" a="1"/>
  <c r="AC175" i="3" s="1"/>
  <c r="AC173" i="3" a="1"/>
  <c r="AC173" i="3" s="1"/>
  <c r="AC161" i="3" a="1"/>
  <c r="AC160" i="3" a="1"/>
  <c r="AC160" i="3" s="1"/>
  <c r="AC158" i="3" a="1"/>
  <c r="AC158" i="3" s="1"/>
  <c r="AC156" i="3" a="1"/>
  <c r="AC156" i="3" s="1"/>
  <c r="AC154" i="3" a="1"/>
  <c r="AC150" i="3" a="1"/>
  <c r="AC150" i="3" s="1"/>
  <c r="AC148" i="3" a="1"/>
  <c r="AC148" i="3" s="1"/>
  <c r="AC193" i="3" a="1"/>
  <c r="AC193" i="3" s="1"/>
  <c r="AC171" i="3" a="1"/>
  <c r="AC169" i="3" a="1"/>
  <c r="AC169" i="3" s="1"/>
  <c r="AC167" i="3" a="1"/>
  <c r="AC167" i="3" s="1"/>
  <c r="AC165" i="3" a="1"/>
  <c r="AC165" i="3" s="1"/>
  <c r="AC163" i="3" a="1"/>
  <c r="AC149" i="3" a="1"/>
  <c r="AC149" i="3" s="1"/>
  <c r="AC147" i="3" a="1"/>
  <c r="AC145" i="3" a="1"/>
  <c r="AC152" i="3" a="1"/>
  <c r="AC152" i="3" s="1"/>
  <c r="AC146" i="3" a="1"/>
  <c r="AC146" i="3" s="1"/>
  <c r="AC143" i="3" a="1"/>
  <c r="AC143" i="3" s="1"/>
  <c r="AC141" i="3" a="1"/>
  <c r="AC139" i="3" a="1"/>
  <c r="AC139" i="3" s="1"/>
  <c r="AC128" i="3" a="1"/>
  <c r="AC128" i="3" s="1"/>
  <c r="AC127" i="3" a="1"/>
  <c r="AC127" i="3" s="1"/>
  <c r="AC137" i="3" a="1"/>
  <c r="AC137" i="3" s="1"/>
  <c r="AC135" i="3" a="1"/>
  <c r="AC135" i="3" s="1"/>
  <c r="AC130" i="3" a="1"/>
  <c r="AC130" i="3" s="1"/>
  <c r="AC134" i="3" a="1"/>
  <c r="AC134" i="3" s="1"/>
  <c r="AC132" i="3" a="1"/>
  <c r="AC132" i="3" s="1"/>
  <c r="AC192" i="3"/>
  <c r="AC184" i="3"/>
  <c r="AC176" i="3"/>
  <c r="AC157" i="3"/>
  <c r="AC155" i="3"/>
  <c r="AC153" i="3"/>
  <c r="AC151" i="3"/>
  <c r="AC168" i="3"/>
  <c r="AC140" i="3"/>
  <c r="AC136" i="3"/>
  <c r="AC129" i="3"/>
  <c r="AC147" i="3"/>
  <c r="AC163" i="3"/>
  <c r="AC154" i="3"/>
  <c r="AC141" i="3"/>
  <c r="AC145" i="3"/>
  <c r="AC171" i="3"/>
  <c r="AC161" i="3"/>
  <c r="AC179" i="3"/>
  <c r="AC187" i="3"/>
  <c r="AC195" i="3"/>
  <c r="U5" i="5"/>
  <c r="U27" i="2" s="1"/>
  <c r="T66" i="5"/>
  <c r="V8" i="5"/>
  <c r="W165" i="4" s="1"/>
  <c r="W93" i="4" s="1"/>
  <c r="Q9" i="20"/>
  <c r="D9" i="20" s="1"/>
  <c r="D6" i="20"/>
  <c r="Y194" i="10" a="1"/>
  <c r="Y194" i="10" s="1"/>
  <c r="AB49" i="7"/>
  <c r="AB61" i="7"/>
  <c r="AB43" i="7"/>
  <c r="AB44" i="7"/>
  <c r="AB31" i="7"/>
  <c r="AB27" i="7"/>
  <c r="AB28" i="7"/>
  <c r="AB29" i="7"/>
  <c r="AB38" i="7"/>
  <c r="AB60" i="7"/>
  <c r="AB53" i="7"/>
  <c r="AB62" i="7"/>
  <c r="AB48" i="7"/>
  <c r="AB37" i="7"/>
  <c r="AB65" i="7"/>
  <c r="AB47" i="7"/>
  <c r="AB64" i="7"/>
  <c r="AB58" i="7"/>
  <c r="AB40" i="7"/>
  <c r="AB50" i="7"/>
  <c r="AB30" i="7"/>
  <c r="AB52" i="7"/>
  <c r="AB39" i="7"/>
  <c r="AB63" i="7"/>
  <c r="AB57" i="7"/>
  <c r="AB46" i="7"/>
  <c r="AB56" i="7"/>
  <c r="AB45" i="7"/>
  <c r="AB51" i="7"/>
  <c r="AB66" i="7"/>
  <c r="AB55" i="7"/>
  <c r="AB34" i="7"/>
  <c r="AB54" i="7"/>
  <c r="AB32" i="7"/>
  <c r="AB33" i="7"/>
  <c r="AB59" i="7"/>
  <c r="AB42" i="7"/>
  <c r="AB35" i="7"/>
  <c r="AB41" i="7"/>
  <c r="AB36" i="7"/>
  <c r="Y132" i="4"/>
  <c r="AA50" i="1"/>
  <c r="AA50" i="2"/>
  <c r="Z51" i="1"/>
  <c r="Z52" i="2"/>
  <c r="AC286" i="3" a="1"/>
  <c r="AC286" i="3" s="1"/>
  <c r="AB288" i="3"/>
  <c r="AB287" i="3"/>
  <c r="Z233" i="3"/>
  <c r="Z234" i="3"/>
  <c r="W126" i="4"/>
  <c r="X162" i="4"/>
  <c r="X91" i="4" s="1"/>
  <c r="Z10" i="12" a="1"/>
  <c r="Z10" i="12" s="1"/>
  <c r="AB117" i="7"/>
  <c r="AB6" i="7"/>
  <c r="AB8" i="7"/>
  <c r="AB13" i="7"/>
  <c r="AB102" i="7"/>
  <c r="AB115" i="7"/>
  <c r="AB78" i="7"/>
  <c r="AB85" i="7"/>
  <c r="AB21" i="7"/>
  <c r="AB11" i="7"/>
  <c r="AB26" i="7"/>
  <c r="AB82" i="7"/>
  <c r="AB97" i="7"/>
  <c r="AB105" i="7"/>
  <c r="AB74" i="7"/>
  <c r="AB24" i="7"/>
  <c r="AB23" i="7"/>
  <c r="AB101" i="7"/>
  <c r="AB77" i="7"/>
  <c r="AB68" i="7"/>
  <c r="AB7" i="7"/>
  <c r="AB92" i="7"/>
  <c r="AB87" i="7"/>
  <c r="AB116" i="7"/>
  <c r="AB83" i="7"/>
  <c r="AB71" i="7"/>
  <c r="AB108" i="7"/>
  <c r="AB75" i="7"/>
  <c r="AB98" i="7"/>
  <c r="AB88" i="7"/>
  <c r="AB69" i="7"/>
  <c r="AB110" i="7"/>
  <c r="AB119" i="7"/>
  <c r="AB76" i="7"/>
  <c r="AB109" i="7"/>
  <c r="AB22" i="7"/>
  <c r="AB14" i="7"/>
  <c r="AB10" i="7"/>
  <c r="AB9" i="7"/>
  <c r="AB90" i="7"/>
  <c r="AB25" i="7"/>
  <c r="AB72" i="7"/>
  <c r="AB81" i="7"/>
  <c r="AB100" i="7"/>
  <c r="AB91" i="7"/>
  <c r="AB70" i="7"/>
  <c r="AB96" i="7"/>
  <c r="AB93" i="7"/>
  <c r="AB95" i="7"/>
  <c r="AB112" i="7"/>
  <c r="AB18" i="7"/>
  <c r="AB80" i="7"/>
  <c r="AB12" i="7"/>
  <c r="AB104" i="7"/>
  <c r="AB16" i="7"/>
  <c r="AB99" i="7"/>
  <c r="Z97" i="4"/>
  <c r="AB15" i="7"/>
  <c r="AB19" i="7"/>
  <c r="AB103" i="7"/>
  <c r="AB20" i="7"/>
  <c r="AB118" i="7"/>
  <c r="AB17" i="7"/>
  <c r="AB111" i="7"/>
  <c r="AB89" i="7"/>
  <c r="AB86" i="7"/>
  <c r="AB67" i="7"/>
  <c r="AB84" i="7"/>
  <c r="AB79" i="7"/>
  <c r="AB73" i="7"/>
  <c r="AB94" i="7"/>
  <c r="Z9" i="13" a="1"/>
  <c r="Z9" i="13" s="1"/>
  <c r="V53" i="13" a="1"/>
  <c r="V53" i="13" s="1"/>
  <c r="Y171" i="4"/>
  <c r="Y163" i="4"/>
  <c r="Y170" i="4"/>
  <c r="AC3" i="4"/>
  <c r="AB157" i="4"/>
  <c r="Y125" i="4"/>
  <c r="Z133" i="4"/>
  <c r="Z134" i="4"/>
  <c r="Z98" i="4"/>
  <c r="Z99" i="4"/>
  <c r="Y90" i="4"/>
  <c r="W91" i="4"/>
  <c r="E91" i="4" s="1"/>
  <c r="E162" i="4"/>
  <c r="Q100" i="4"/>
  <c r="U175" i="4"/>
  <c r="U61" i="5"/>
  <c r="AA3" i="12"/>
  <c r="F13" i="10"/>
  <c r="J13" i="10" s="1"/>
  <c r="V146" i="10"/>
  <c r="F23" i="10"/>
  <c r="J23" i="10" s="1"/>
  <c r="U286" i="13" a="1"/>
  <c r="U286" i="13" s="1"/>
  <c r="Y32" i="5" s="1"/>
  <c r="Y31" i="5" s="1"/>
  <c r="F30" i="10"/>
  <c r="V30" i="10" s="1"/>
  <c r="F35" i="10"/>
  <c r="J35" i="10" s="1"/>
  <c r="E159" i="10"/>
  <c r="F159" i="10" s="1"/>
  <c r="E160" i="10"/>
  <c r="F160" i="10" s="1"/>
  <c r="E158" i="10"/>
  <c r="F158" i="10" s="1"/>
  <c r="J152" i="10"/>
  <c r="V152" i="10"/>
  <c r="E166" i="10"/>
  <c r="F166" i="10" s="1"/>
  <c r="E162" i="10"/>
  <c r="F162" i="10" s="1"/>
  <c r="E163" i="10"/>
  <c r="F163" i="10" s="1"/>
  <c r="J153" i="10"/>
  <c r="V153" i="10"/>
  <c r="J155" i="10"/>
  <c r="V155" i="10"/>
  <c r="F10" i="10"/>
  <c r="V10" i="10" s="1"/>
  <c r="F144" i="10"/>
  <c r="X13" i="5"/>
  <c r="J11" i="10"/>
  <c r="V11" i="10"/>
  <c r="F58" i="10"/>
  <c r="F56" i="10"/>
  <c r="F68" i="10"/>
  <c r="F57" i="10"/>
  <c r="F62" i="10"/>
  <c r="Y80" i="10"/>
  <c r="Y79" i="10"/>
  <c r="Y78" i="10"/>
  <c r="Y77" i="10"/>
  <c r="Y76" i="10"/>
  <c r="Y75" i="10"/>
  <c r="Y74" i="10"/>
  <c r="Y73" i="10"/>
  <c r="Y72" i="10"/>
  <c r="Y52" i="10"/>
  <c r="Y51" i="10"/>
  <c r="Y50" i="10"/>
  <c r="Y49" i="10"/>
  <c r="Y48" i="10"/>
  <c r="Y47" i="10"/>
  <c r="Y46" i="10"/>
  <c r="Y45" i="10"/>
  <c r="Y44" i="10"/>
  <c r="Y43" i="10"/>
  <c r="Y42" i="10"/>
  <c r="AB222" i="3"/>
  <c r="R9" i="5"/>
  <c r="Y235" i="3"/>
  <c r="O10" i="20" s="1"/>
  <c r="P331" i="13"/>
  <c r="T67" i="5" s="1"/>
  <c r="U309" i="13"/>
  <c r="Y57" i="5" s="1"/>
  <c r="Y51" i="5" s="1"/>
  <c r="X31" i="1"/>
  <c r="X33" i="1"/>
  <c r="W31" i="1"/>
  <c r="Z39" i="5"/>
  <c r="V311" i="13" a="1"/>
  <c r="V311" i="13" s="1"/>
  <c r="V310" i="13" a="1"/>
  <c r="V310" i="13" s="1"/>
  <c r="Z33" i="5"/>
  <c r="W64" i="13"/>
  <c r="W60" i="13"/>
  <c r="W63" i="13"/>
  <c r="W65" i="13"/>
  <c r="W59" i="13"/>
  <c r="W61" i="13"/>
  <c r="AA23" i="13"/>
  <c r="AA18" i="13"/>
  <c r="AA13" i="13"/>
  <c r="AA22" i="13"/>
  <c r="AA19" i="13"/>
  <c r="AA14" i="13"/>
  <c r="AA17" i="13"/>
  <c r="AA227" i="3"/>
  <c r="AA230" i="3" s="1"/>
  <c r="R322" i="13"/>
  <c r="AA228" i="3"/>
  <c r="AA231" i="3" s="1"/>
  <c r="R321" i="13"/>
  <c r="Q331" i="13"/>
  <c r="U67" i="5" s="1"/>
  <c r="Q330" i="13"/>
  <c r="Z10" i="13"/>
  <c r="Y67" i="10"/>
  <c r="Y68" i="10"/>
  <c r="Y69" i="10"/>
  <c r="Y70" i="10"/>
  <c r="Y71" i="10"/>
  <c r="Y81" i="10"/>
  <c r="Y82" i="10"/>
  <c r="Y83" i="10"/>
  <c r="Y84" i="10"/>
  <c r="Y85" i="10"/>
  <c r="Z43" i="2" a="1"/>
  <c r="Z43" i="2" s="1"/>
  <c r="Y49" i="1"/>
  <c r="T26" i="2"/>
  <c r="AH16" i="8"/>
  <c r="U28" i="2"/>
  <c r="AA3" i="5"/>
  <c r="X3" i="13"/>
  <c r="X6" i="13" s="1"/>
  <c r="Y188" i="10"/>
  <c r="Y186" i="10"/>
  <c r="Y185" i="10"/>
  <c r="Y184" i="10"/>
  <c r="Y183" i="10"/>
  <c r="Y182" i="10"/>
  <c r="Y181" i="10"/>
  <c r="Y180" i="10"/>
  <c r="Y191" i="10"/>
  <c r="Y189" i="10"/>
  <c r="Y179" i="10"/>
  <c r="Y178" i="10"/>
  <c r="Y177" i="10"/>
  <c r="Y176" i="10"/>
  <c r="Y175" i="10"/>
  <c r="Y174" i="10"/>
  <c r="Y173" i="10"/>
  <c r="Y172" i="10"/>
  <c r="Y171" i="10"/>
  <c r="Y170" i="10"/>
  <c r="Y169" i="10"/>
  <c r="Y168" i="10"/>
  <c r="Y167" i="10"/>
  <c r="Y166" i="10"/>
  <c r="Y165" i="10"/>
  <c r="Y164" i="10"/>
  <c r="Y163" i="10"/>
  <c r="Y190" i="10"/>
  <c r="Y187" i="10"/>
  <c r="Y162" i="10"/>
  <c r="Y160" i="10"/>
  <c r="Y158" i="10"/>
  <c r="Y157" i="10"/>
  <c r="Y156" i="10"/>
  <c r="Y155" i="10"/>
  <c r="Y154" i="10"/>
  <c r="Y153" i="10"/>
  <c r="Y152" i="10"/>
  <c r="Y161" i="10"/>
  <c r="Y159" i="10"/>
  <c r="AD265" i="3"/>
  <c r="AD264" i="3"/>
  <c r="AD263" i="3"/>
  <c r="AD262" i="3"/>
  <c r="AD261" i="3"/>
  <c r="AD260" i="3"/>
  <c r="AD259" i="3"/>
  <c r="AD258" i="3"/>
  <c r="AD257" i="3"/>
  <c r="AD256" i="3"/>
  <c r="AD255" i="3"/>
  <c r="AD254" i="3"/>
  <c r="AD253" i="3"/>
  <c r="AD252" i="3"/>
  <c r="AD251" i="3"/>
  <c r="AD250" i="3"/>
  <c r="AD249" i="3"/>
  <c r="AD248" i="3"/>
  <c r="AD247" i="3"/>
  <c r="AD266" i="3"/>
  <c r="AB185" i="7"/>
  <c r="AB184" i="7"/>
  <c r="AB183" i="7"/>
  <c r="AB182" i="7"/>
  <c r="AB181" i="7"/>
  <c r="AB180" i="7"/>
  <c r="AB179" i="7"/>
  <c r="AB178" i="7"/>
  <c r="AB177" i="7"/>
  <c r="AB176" i="7"/>
  <c r="AB174" i="7"/>
  <c r="AB172" i="7"/>
  <c r="AB170" i="7"/>
  <c r="AB168" i="7"/>
  <c r="AB166" i="7"/>
  <c r="AB171" i="7"/>
  <c r="AB173" i="7"/>
  <c r="AB175" i="7"/>
  <c r="AB167" i="7"/>
  <c r="AB169" i="7"/>
  <c r="Y138" i="10"/>
  <c r="Y137" i="10"/>
  <c r="Y136" i="10"/>
  <c r="Y135" i="10"/>
  <c r="Y134" i="10"/>
  <c r="Y133" i="10"/>
  <c r="Y132" i="10"/>
  <c r="Y131" i="10"/>
  <c r="Y130" i="10"/>
  <c r="Y129" i="10"/>
  <c r="Y128" i="10"/>
  <c r="Y127" i="10"/>
  <c r="Y126" i="10"/>
  <c r="Y125" i="10"/>
  <c r="Y124" i="10"/>
  <c r="Y123" i="10"/>
  <c r="Y122" i="10"/>
  <c r="Y121" i="10"/>
  <c r="Y120" i="10"/>
  <c r="Y119" i="10"/>
  <c r="Y118" i="10"/>
  <c r="Y117" i="10"/>
  <c r="Y116" i="10"/>
  <c r="Y115" i="10"/>
  <c r="Y114" i="10"/>
  <c r="Y113" i="10"/>
  <c r="Y112" i="10"/>
  <c r="Y111" i="10"/>
  <c r="Y110" i="10"/>
  <c r="Y109" i="10"/>
  <c r="Y108" i="10"/>
  <c r="Y107" i="10"/>
  <c r="Y106" i="10"/>
  <c r="Y105" i="10"/>
  <c r="Y104" i="10"/>
  <c r="Y103" i="10"/>
  <c r="Y102" i="10"/>
  <c r="Y101" i="10"/>
  <c r="Y100" i="10"/>
  <c r="Y99" i="10"/>
  <c r="Y66" i="10"/>
  <c r="Y65" i="10"/>
  <c r="Y64" i="10"/>
  <c r="Y63" i="10"/>
  <c r="Y62" i="10"/>
  <c r="Y61" i="10"/>
  <c r="Y60" i="10"/>
  <c r="Y59" i="10"/>
  <c r="Y58" i="10"/>
  <c r="Y57" i="10"/>
  <c r="Y56" i="10"/>
  <c r="Y55" i="10"/>
  <c r="Y54" i="10"/>
  <c r="Y53" i="10"/>
  <c r="Y41" i="10"/>
  <c r="Y40" i="10"/>
  <c r="Y39" i="10"/>
  <c r="Y38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AB153" i="7"/>
  <c r="AB152" i="7"/>
  <c r="AB151" i="7"/>
  <c r="AB150" i="7"/>
  <c r="AB149" i="7"/>
  <c r="AB148" i="7"/>
  <c r="AB147" i="7"/>
  <c r="AB146" i="7"/>
  <c r="AB145" i="7"/>
  <c r="AB144" i="7"/>
  <c r="AB143" i="7"/>
  <c r="AB142" i="7"/>
  <c r="AB141" i="7"/>
  <c r="AB140" i="7"/>
  <c r="AB139" i="7"/>
  <c r="AB138" i="7"/>
  <c r="AB137" i="7"/>
  <c r="AB136" i="7"/>
  <c r="AB135" i="7"/>
  <c r="AB134" i="7"/>
  <c r="AD104" i="3"/>
  <c r="AD103" i="3"/>
  <c r="AD102" i="3"/>
  <c r="AD101" i="3"/>
  <c r="AD100" i="3"/>
  <c r="AD99" i="3"/>
  <c r="AD98" i="3"/>
  <c r="AD97" i="3"/>
  <c r="AD96" i="3"/>
  <c r="AD95" i="3"/>
  <c r="AD94" i="3"/>
  <c r="AD93" i="3"/>
  <c r="AD92" i="3"/>
  <c r="AD91" i="3"/>
  <c r="AD90" i="3"/>
  <c r="AD89" i="3"/>
  <c r="AD88" i="3"/>
  <c r="AD87" i="3"/>
  <c r="AD86" i="3"/>
  <c r="AD85" i="3"/>
  <c r="AD84" i="3"/>
  <c r="AD83" i="3"/>
  <c r="AD82" i="3"/>
  <c r="AD81" i="3"/>
  <c r="AD80" i="3"/>
  <c r="AD79" i="3"/>
  <c r="AD78" i="3"/>
  <c r="AD77" i="3"/>
  <c r="AD76" i="3"/>
  <c r="AD75" i="3"/>
  <c r="AD74" i="3"/>
  <c r="AD73" i="3"/>
  <c r="AD72" i="3"/>
  <c r="AD71" i="3"/>
  <c r="AD70" i="3"/>
  <c r="AD69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A16" i="13"/>
  <c r="AA224" i="3"/>
  <c r="AA290" i="3" s="1"/>
  <c r="AC125" i="3" a="1"/>
  <c r="AC125" i="3" s="1"/>
  <c r="AA21" i="13"/>
  <c r="Z3" i="1"/>
  <c r="AC223" i="3" a="1"/>
  <c r="AC223" i="3" s="1"/>
  <c r="AB21" i="8"/>
  <c r="AB22" i="8"/>
  <c r="AH15" i="8"/>
  <c r="AA12" i="13"/>
  <c r="AA11" i="13"/>
  <c r="AD8" i="3"/>
  <c r="AD9" i="3"/>
  <c r="AD240" i="3"/>
  <c r="AD241" i="3"/>
  <c r="AD242" i="3"/>
  <c r="AD243" i="3"/>
  <c r="AD244" i="3"/>
  <c r="AD245" i="3"/>
  <c r="AD246" i="3"/>
  <c r="AD267" i="3"/>
  <c r="AD11" i="3"/>
  <c r="AD12" i="3"/>
  <c r="AD13" i="3"/>
  <c r="AD14" i="3"/>
  <c r="AD105" i="3"/>
  <c r="AD106" i="3"/>
  <c r="AD7" i="3"/>
  <c r="AD238" i="3"/>
  <c r="AD10" i="3"/>
  <c r="AD239" i="3"/>
  <c r="Y143" i="10"/>
  <c r="Y144" i="10"/>
  <c r="Y145" i="10"/>
  <c r="Y146" i="10"/>
  <c r="Y147" i="10"/>
  <c r="Y148" i="10"/>
  <c r="Y149" i="10"/>
  <c r="Y92" i="10"/>
  <c r="Y94" i="10"/>
  <c r="Y150" i="10"/>
  <c r="Y151" i="10"/>
  <c r="Y192" i="10"/>
  <c r="Y90" i="10"/>
  <c r="Y91" i="10"/>
  <c r="Y93" i="10"/>
  <c r="Y95" i="10"/>
  <c r="Y97" i="10"/>
  <c r="Y139" i="10"/>
  <c r="Y9" i="10"/>
  <c r="Y10" i="10"/>
  <c r="Y11" i="10"/>
  <c r="Y12" i="10"/>
  <c r="Y13" i="10"/>
  <c r="Y14" i="10"/>
  <c r="Y15" i="10"/>
  <c r="Y86" i="10"/>
  <c r="Y7" i="10"/>
  <c r="Y96" i="10"/>
  <c r="Y98" i="10"/>
  <c r="Y8" i="10"/>
  <c r="AB158" i="7"/>
  <c r="AB162" i="7"/>
  <c r="AB157" i="7"/>
  <c r="AB161" i="7"/>
  <c r="AB165" i="7"/>
  <c r="AB164" i="7"/>
  <c r="AB163" i="7"/>
  <c r="AB126" i="7"/>
  <c r="AB128" i="7"/>
  <c r="AB130" i="7"/>
  <c r="AB132" i="7"/>
  <c r="AB154" i="7"/>
  <c r="AB160" i="7"/>
  <c r="AB159" i="7"/>
  <c r="AB186" i="7"/>
  <c r="AB125" i="7"/>
  <c r="AB127" i="7"/>
  <c r="AB129" i="7"/>
  <c r="AB131" i="7"/>
  <c r="AB133" i="7"/>
  <c r="U60" i="12"/>
  <c r="Z3" i="2"/>
  <c r="S9" i="5"/>
  <c r="T166" i="4" s="1"/>
  <c r="AA120" i="7"/>
  <c r="Y43" i="12" s="1"/>
  <c r="AC284" i="3"/>
  <c r="Y289" i="3"/>
  <c r="T7" i="12" s="1"/>
  <c r="AA320" i="13"/>
  <c r="X141" i="10"/>
  <c r="AA155" i="7"/>
  <c r="Y59" i="5" s="1"/>
  <c r="AA106" i="7"/>
  <c r="Z169" i="4" s="1"/>
  <c r="AA187" i="7"/>
  <c r="AC3" i="7"/>
  <c r="AA113" i="7"/>
  <c r="Z3" i="10"/>
  <c r="AA283" i="3"/>
  <c r="AB277" i="3"/>
  <c r="AB282" i="3" s="1"/>
  <c r="W19" i="12" s="1"/>
  <c r="AC9" i="8"/>
  <c r="AC10" i="8"/>
  <c r="AA122" i="3"/>
  <c r="D18" i="12"/>
  <c r="AC268" i="3"/>
  <c r="X18" i="12" s="1"/>
  <c r="AB116" i="3"/>
  <c r="AB121" i="3" s="1"/>
  <c r="W8" i="5" s="1"/>
  <c r="X165" i="4" s="1"/>
  <c r="AC107" i="3"/>
  <c r="X6" i="5" s="1"/>
  <c r="AE3" i="3"/>
  <c r="E93" i="4" l="1"/>
  <c r="X164" i="4"/>
  <c r="X127" i="4" s="1"/>
  <c r="W164" i="4"/>
  <c r="D7" i="5"/>
  <c r="W128" i="4"/>
  <c r="W290" i="13" a="1"/>
  <c r="W293" i="13" a="1"/>
  <c r="W293" i="13" s="1"/>
  <c r="AA39" i="5" s="1"/>
  <c r="W288" i="13" a="1"/>
  <c r="W288" i="13" s="1"/>
  <c r="AA34" i="5" s="1"/>
  <c r="W291" i="13" a="1"/>
  <c r="W292" i="13" a="1"/>
  <c r="W292" i="13" s="1"/>
  <c r="AA38" i="5" s="1"/>
  <c r="W289" i="13" a="1"/>
  <c r="W287" i="13" a="1"/>
  <c r="W287" i="13" s="1"/>
  <c r="AA33" i="5" s="1"/>
  <c r="W291" i="13"/>
  <c r="W290" i="13"/>
  <c r="AA36" i="5" s="1"/>
  <c r="W289" i="13"/>
  <c r="AA35" i="5" s="1"/>
  <c r="AC61" i="7"/>
  <c r="Q36" i="20"/>
  <c r="D36" i="20" s="1"/>
  <c r="AC124" i="3"/>
  <c r="AC110" i="3" s="1"/>
  <c r="AC114" i="3" s="1"/>
  <c r="X7" i="5" s="1"/>
  <c r="Y164" i="4" s="1"/>
  <c r="AD221" i="3" a="1"/>
  <c r="AD221" i="3" s="1"/>
  <c r="AD201" i="3" a="1"/>
  <c r="AD201" i="3" s="1"/>
  <c r="AD203" i="3" a="1"/>
  <c r="AD203" i="3" s="1"/>
  <c r="AD205" i="3" a="1"/>
  <c r="AD205" i="3" s="1"/>
  <c r="AD126" i="3" a="1"/>
  <c r="AD207" i="3" a="1"/>
  <c r="AD207" i="3" s="1"/>
  <c r="AD209" i="3" a="1"/>
  <c r="AD209" i="3" s="1"/>
  <c r="AD211" i="3" a="1"/>
  <c r="AD211" i="3" s="1"/>
  <c r="AD129" i="3" a="1"/>
  <c r="AD131" i="3" a="1"/>
  <c r="AD131" i="3" s="1"/>
  <c r="AD133" i="3" a="1"/>
  <c r="AD138" i="3" a="1"/>
  <c r="AD140" i="3" a="1"/>
  <c r="AD142" i="3" a="1"/>
  <c r="AD144" i="3" a="1"/>
  <c r="AD151" i="3" a="1"/>
  <c r="AD151" i="3" s="1"/>
  <c r="AD153" i="3" a="1"/>
  <c r="AD155" i="3" a="1"/>
  <c r="AD155" i="3" s="1"/>
  <c r="AD157" i="3" a="1"/>
  <c r="AD159" i="3" a="1"/>
  <c r="AD159" i="3" s="1"/>
  <c r="AD164" i="3" a="1"/>
  <c r="AD172" i="3" a="1"/>
  <c r="AD170" i="3" a="1"/>
  <c r="AD170" i="3" s="1"/>
  <c r="AD166" i="3" a="1"/>
  <c r="AD166" i="3" s="1"/>
  <c r="AD136" i="3" a="1"/>
  <c r="AD136" i="3" s="1"/>
  <c r="AD220" i="3" a="1"/>
  <c r="AD220" i="3" s="1"/>
  <c r="AD218" i="3" a="1"/>
  <c r="AD218" i="3" s="1"/>
  <c r="AD199" i="3" a="1"/>
  <c r="AD199" i="3" s="1"/>
  <c r="AD196" i="3" a="1"/>
  <c r="AD196" i="3" s="1"/>
  <c r="AD219" i="3" a="1"/>
  <c r="AD219" i="3" s="1"/>
  <c r="AD217" i="3" a="1"/>
  <c r="AD217" i="3" s="1"/>
  <c r="AD215" i="3" a="1"/>
  <c r="AD215" i="3" s="1"/>
  <c r="AD213" i="3" a="1"/>
  <c r="AD213" i="3" s="1"/>
  <c r="AD210" i="3" a="1"/>
  <c r="AD210" i="3" s="1"/>
  <c r="AD208" i="3" a="1"/>
  <c r="AD208" i="3" s="1"/>
  <c r="AD206" i="3" a="1"/>
  <c r="AD206" i="3" s="1"/>
  <c r="AD194" i="3" a="1"/>
  <c r="AD194" i="3" s="1"/>
  <c r="AD192" i="3" a="1"/>
  <c r="AD192" i="3" s="1"/>
  <c r="AD190" i="3" a="1"/>
  <c r="AD190" i="3" s="1"/>
  <c r="AD188" i="3" a="1"/>
  <c r="AD188" i="3" s="1"/>
  <c r="AD186" i="3" a="1"/>
  <c r="AD186" i="3" s="1"/>
  <c r="AD184" i="3" a="1"/>
  <c r="AD184" i="3" s="1"/>
  <c r="AD182" i="3" a="1"/>
  <c r="AD182" i="3" s="1"/>
  <c r="AD180" i="3" a="1"/>
  <c r="AD180" i="3" s="1"/>
  <c r="AD178" i="3" a="1"/>
  <c r="AD176" i="3" a="1"/>
  <c r="AD174" i="3" a="1"/>
  <c r="AD174" i="3" s="1"/>
  <c r="AD168" i="3" a="1"/>
  <c r="AD168" i="3" s="1"/>
  <c r="AD162" i="3" a="1"/>
  <c r="AD162" i="3" s="1"/>
  <c r="AD216" i="3" a="1"/>
  <c r="AD216" i="3" s="1"/>
  <c r="AD214" i="3" a="1"/>
  <c r="AD214" i="3" s="1"/>
  <c r="AD212" i="3" a="1"/>
  <c r="AD212" i="3" s="1"/>
  <c r="AD204" i="3" a="1"/>
  <c r="AD204" i="3" s="1"/>
  <c r="AD193" i="3" a="1"/>
  <c r="AD193" i="3" s="1"/>
  <c r="AD171" i="3" a="1"/>
  <c r="AD169" i="3" a="1"/>
  <c r="AD169" i="3" s="1"/>
  <c r="AD167" i="3" a="1"/>
  <c r="AD165" i="3" a="1"/>
  <c r="AD163" i="3" a="1"/>
  <c r="AD149" i="3" a="1"/>
  <c r="AD149" i="3" s="1"/>
  <c r="AD147" i="3" a="1"/>
  <c r="AD147" i="3" s="1"/>
  <c r="AD145" i="3" a="1"/>
  <c r="AD145" i="3" s="1"/>
  <c r="AD152" i="3" a="1"/>
  <c r="AD146" i="3" a="1"/>
  <c r="AD146" i="3" s="1"/>
  <c r="AD143" i="3" a="1"/>
  <c r="AD143" i="3" s="1"/>
  <c r="AD141" i="3" a="1"/>
  <c r="AD141" i="3" s="1"/>
  <c r="AD202" i="3" a="1"/>
  <c r="AD202" i="3" s="1"/>
  <c r="AD200" i="3" a="1"/>
  <c r="AD200" i="3" s="1"/>
  <c r="AD198" i="3" a="1"/>
  <c r="AD198" i="3" s="1"/>
  <c r="AD197" i="3" a="1"/>
  <c r="AD197" i="3" s="1"/>
  <c r="AD195" i="3" a="1"/>
  <c r="AD195" i="3" s="1"/>
  <c r="AD191" i="3" a="1"/>
  <c r="AD191" i="3" s="1"/>
  <c r="AD189" i="3" a="1"/>
  <c r="AD187" i="3" a="1"/>
  <c r="AD187" i="3" s="1"/>
  <c r="AD185" i="3" a="1"/>
  <c r="AD183" i="3" a="1"/>
  <c r="AD183" i="3" s="1"/>
  <c r="AD181" i="3" a="1"/>
  <c r="AD179" i="3" a="1"/>
  <c r="AD177" i="3" a="1"/>
  <c r="AD175" i="3" a="1"/>
  <c r="AD175" i="3" s="1"/>
  <c r="AD173" i="3" a="1"/>
  <c r="AD161" i="3" a="1"/>
  <c r="AD161" i="3" s="1"/>
  <c r="AD160" i="3" a="1"/>
  <c r="AD160" i="3" s="1"/>
  <c r="AD158" i="3" a="1"/>
  <c r="AD158" i="3" s="1"/>
  <c r="AD156" i="3" a="1"/>
  <c r="AD154" i="3" a="1"/>
  <c r="AD150" i="3" a="1"/>
  <c r="AD150" i="3" s="1"/>
  <c r="AD148" i="3" a="1"/>
  <c r="AD148" i="3" s="1"/>
  <c r="AD139" i="3" a="1"/>
  <c r="AD128" i="3" a="1"/>
  <c r="AD128" i="3" s="1"/>
  <c r="AD127" i="3" a="1"/>
  <c r="AD127" i="3" s="1"/>
  <c r="AD137" i="3" a="1"/>
  <c r="AD137" i="3" s="1"/>
  <c r="AD135" i="3" a="1"/>
  <c r="AD135" i="3" s="1"/>
  <c r="AD130" i="3" a="1"/>
  <c r="AD134" i="3" a="1"/>
  <c r="AD134" i="3" s="1"/>
  <c r="AD132" i="3" a="1"/>
  <c r="AD132" i="3" s="1"/>
  <c r="AD178" i="3"/>
  <c r="AD176" i="3"/>
  <c r="AD164" i="3"/>
  <c r="AD144" i="3"/>
  <c r="AD126" i="3"/>
  <c r="AD172" i="3"/>
  <c r="AD157" i="3"/>
  <c r="AD142" i="3"/>
  <c r="AD140" i="3"/>
  <c r="AD138" i="3"/>
  <c r="AD153" i="3"/>
  <c r="AD133" i="3"/>
  <c r="AD129" i="3"/>
  <c r="AD130" i="3"/>
  <c r="AD154" i="3"/>
  <c r="AD156" i="3"/>
  <c r="AD139" i="3"/>
  <c r="AD152" i="3"/>
  <c r="AD173" i="3"/>
  <c r="AD177" i="3"/>
  <c r="AD179" i="3"/>
  <c r="AD181" i="3"/>
  <c r="AD185" i="3"/>
  <c r="AD189" i="3"/>
  <c r="AD163" i="3"/>
  <c r="AD165" i="3"/>
  <c r="AD167" i="3"/>
  <c r="AD171" i="3"/>
  <c r="U7" i="1"/>
  <c r="E165" i="4"/>
  <c r="U66" i="5"/>
  <c r="P39" i="20"/>
  <c r="O39" i="20"/>
  <c r="Z194" i="10" a="1"/>
  <c r="Z194" i="10" s="1"/>
  <c r="AC29" i="7"/>
  <c r="AC36" i="7"/>
  <c r="AC59" i="7"/>
  <c r="AC34" i="7"/>
  <c r="AC45" i="7"/>
  <c r="AC63" i="7"/>
  <c r="AC50" i="7"/>
  <c r="AC47" i="7"/>
  <c r="AC44" i="7"/>
  <c r="AC55" i="7"/>
  <c r="AC56" i="7"/>
  <c r="AC39" i="7"/>
  <c r="AC65" i="7"/>
  <c r="AC53" i="7"/>
  <c r="AC28" i="7"/>
  <c r="AC43" i="7"/>
  <c r="AC32" i="7"/>
  <c r="AC66" i="7"/>
  <c r="AC46" i="7"/>
  <c r="AC52" i="7"/>
  <c r="AC58" i="7"/>
  <c r="AC37" i="7"/>
  <c r="AC60" i="7"/>
  <c r="AC27" i="7"/>
  <c r="AC41" i="7"/>
  <c r="AC54" i="7"/>
  <c r="AC33" i="7"/>
  <c r="AC40" i="7"/>
  <c r="AC35" i="7"/>
  <c r="AC62" i="7"/>
  <c r="AC42" i="7"/>
  <c r="AC51" i="7"/>
  <c r="AC57" i="7"/>
  <c r="AC30" i="7"/>
  <c r="AC64" i="7"/>
  <c r="AC48" i="7"/>
  <c r="AC38" i="7"/>
  <c r="AC31" i="7"/>
  <c r="AC49" i="7"/>
  <c r="AB50" i="2"/>
  <c r="AB50" i="1"/>
  <c r="AA51" i="1"/>
  <c r="AB177" i="4" s="1"/>
  <c r="AA52" i="2"/>
  <c r="AD286" i="3" a="1"/>
  <c r="AD286" i="3" s="1"/>
  <c r="AC287" i="3"/>
  <c r="AC288" i="3"/>
  <c r="AA234" i="3"/>
  <c r="AA233" i="3"/>
  <c r="X93" i="4"/>
  <c r="X92" i="4"/>
  <c r="X126" i="4"/>
  <c r="X128" i="4"/>
  <c r="T94" i="4"/>
  <c r="T100" i="4" s="1"/>
  <c r="T129" i="4"/>
  <c r="Z132" i="4"/>
  <c r="W53" i="13" a="1"/>
  <c r="W53" i="13" s="1"/>
  <c r="AA10" i="12" a="1"/>
  <c r="AA10" i="12" s="1"/>
  <c r="AC6" i="7"/>
  <c r="AC8" i="7"/>
  <c r="AC94" i="7"/>
  <c r="AC73" i="7"/>
  <c r="AC79" i="7"/>
  <c r="AC67" i="7"/>
  <c r="AC111" i="7"/>
  <c r="AC20" i="7"/>
  <c r="AC19" i="7"/>
  <c r="AC99" i="7"/>
  <c r="AC16" i="7"/>
  <c r="AC80" i="7"/>
  <c r="AC18" i="7"/>
  <c r="AC96" i="7"/>
  <c r="AC100" i="7"/>
  <c r="AC81" i="7"/>
  <c r="AC25" i="7"/>
  <c r="AC9" i="7"/>
  <c r="AC10" i="7"/>
  <c r="AC22" i="7"/>
  <c r="AC110" i="7"/>
  <c r="AC88" i="7"/>
  <c r="AC98" i="7"/>
  <c r="AC75" i="7"/>
  <c r="AC71" i="7"/>
  <c r="AC116" i="7"/>
  <c r="AC87" i="7"/>
  <c r="AC92" i="7"/>
  <c r="AC7" i="7"/>
  <c r="AC68" i="7"/>
  <c r="AC77" i="7"/>
  <c r="AC23" i="7"/>
  <c r="AC24" i="7"/>
  <c r="AC74" i="7"/>
  <c r="AC105" i="7"/>
  <c r="AC82" i="7"/>
  <c r="AC26" i="7"/>
  <c r="AC11" i="7"/>
  <c r="AC85" i="7"/>
  <c r="AC115" i="7"/>
  <c r="AC102" i="7"/>
  <c r="AC13" i="7"/>
  <c r="AA97" i="4"/>
  <c r="AC117" i="7"/>
  <c r="AC84" i="7"/>
  <c r="AC86" i="7"/>
  <c r="AC89" i="7"/>
  <c r="AC17" i="7"/>
  <c r="AC118" i="7"/>
  <c r="AC103" i="7"/>
  <c r="AC15" i="7"/>
  <c r="AC104" i="7"/>
  <c r="AC12" i="7"/>
  <c r="AC112" i="7"/>
  <c r="AC95" i="7"/>
  <c r="AC93" i="7"/>
  <c r="AC70" i="7"/>
  <c r="AC91" i="7"/>
  <c r="AC72" i="7"/>
  <c r="AC90" i="7"/>
  <c r="AC14" i="7"/>
  <c r="AC109" i="7"/>
  <c r="AC76" i="7"/>
  <c r="AC119" i="7"/>
  <c r="AC69" i="7"/>
  <c r="AC108" i="7"/>
  <c r="AC83" i="7"/>
  <c r="AC101" i="7"/>
  <c r="AC97" i="7"/>
  <c r="AC21" i="7"/>
  <c r="AC78" i="7"/>
  <c r="AA9" i="13" a="1"/>
  <c r="AA9" i="13" s="1"/>
  <c r="Z170" i="4"/>
  <c r="Z90" i="4"/>
  <c r="Z171" i="4"/>
  <c r="AD3" i="4"/>
  <c r="AC157" i="4"/>
  <c r="AA98" i="4"/>
  <c r="Z163" i="4"/>
  <c r="Z125" i="4"/>
  <c r="AA133" i="4"/>
  <c r="Y162" i="4"/>
  <c r="AA134" i="4"/>
  <c r="AA177" i="4"/>
  <c r="X161" i="4"/>
  <c r="AA99" i="4"/>
  <c r="Q105" i="4"/>
  <c r="Q103" i="4"/>
  <c r="R32" i="2"/>
  <c r="S166" i="4"/>
  <c r="V175" i="4"/>
  <c r="T172" i="4"/>
  <c r="J10" i="10"/>
  <c r="J30" i="10"/>
  <c r="V61" i="5"/>
  <c r="AB3" i="12"/>
  <c r="V13" i="10"/>
  <c r="V35" i="10"/>
  <c r="F9" i="10"/>
  <c r="J9" i="10" s="1"/>
  <c r="F14" i="10"/>
  <c r="V14" i="10" s="1"/>
  <c r="V286" i="13" a="1"/>
  <c r="V286" i="13" s="1"/>
  <c r="Z32" i="5" s="1"/>
  <c r="Z31" i="5" s="1"/>
  <c r="X17" i="1"/>
  <c r="V23" i="10"/>
  <c r="E195" i="10"/>
  <c r="J163" i="10"/>
  <c r="V163" i="10"/>
  <c r="J166" i="10"/>
  <c r="V166" i="10"/>
  <c r="J158" i="10"/>
  <c r="V158" i="10"/>
  <c r="J159" i="10"/>
  <c r="V159" i="10"/>
  <c r="J162" i="10"/>
  <c r="V162" i="10"/>
  <c r="J160" i="10"/>
  <c r="V160" i="10"/>
  <c r="P144" i="10"/>
  <c r="F195" i="10"/>
  <c r="J144" i="10"/>
  <c r="V144" i="10"/>
  <c r="J56" i="10"/>
  <c r="V56" i="10"/>
  <c r="J62" i="10"/>
  <c r="V62" i="10"/>
  <c r="J57" i="10"/>
  <c r="V57" i="10"/>
  <c r="J68" i="10"/>
  <c r="V68" i="10"/>
  <c r="J58" i="10"/>
  <c r="V58" i="10"/>
  <c r="F67" i="10"/>
  <c r="F64" i="10"/>
  <c r="F55" i="10"/>
  <c r="F61" i="10"/>
  <c r="F59" i="10"/>
  <c r="Z80" i="10"/>
  <c r="Z79" i="10"/>
  <c r="Z78" i="10"/>
  <c r="Z77" i="10"/>
  <c r="Z76" i="10"/>
  <c r="Z75" i="10"/>
  <c r="Z74" i="10"/>
  <c r="Z73" i="10"/>
  <c r="Z72" i="10"/>
  <c r="Z52" i="10"/>
  <c r="Z51" i="10"/>
  <c r="Z50" i="10"/>
  <c r="Z49" i="10"/>
  <c r="Z48" i="10"/>
  <c r="Z47" i="10"/>
  <c r="Z46" i="10"/>
  <c r="Z45" i="10"/>
  <c r="Z42" i="10"/>
  <c r="Z44" i="10"/>
  <c r="Z43" i="10"/>
  <c r="F32" i="10"/>
  <c r="F21" i="10"/>
  <c r="AC222" i="3"/>
  <c r="R9" i="1"/>
  <c r="V309" i="13"/>
  <c r="Z57" i="5" s="1"/>
  <c r="Z51" i="5" s="1"/>
  <c r="Y31" i="1"/>
  <c r="Y60" i="5"/>
  <c r="Y13" i="5"/>
  <c r="W311" i="13" a="1"/>
  <c r="W311" i="13" s="1"/>
  <c r="W310" i="13" a="1"/>
  <c r="W310" i="13" s="1"/>
  <c r="AA37" i="5"/>
  <c r="X63" i="13"/>
  <c r="X65" i="13"/>
  <c r="X59" i="13"/>
  <c r="X64" i="13"/>
  <c r="X60" i="13"/>
  <c r="X61" i="13"/>
  <c r="AB17" i="13"/>
  <c r="AB14" i="13"/>
  <c r="AB19" i="13"/>
  <c r="AB22" i="13"/>
  <c r="AB13" i="13"/>
  <c r="AB18" i="13"/>
  <c r="AB23" i="13"/>
  <c r="AB227" i="3"/>
  <c r="AB230" i="3" s="1"/>
  <c r="S322" i="13"/>
  <c r="AB228" i="3"/>
  <c r="AB231" i="3" s="1"/>
  <c r="S321" i="13"/>
  <c r="AA10" i="13"/>
  <c r="Z67" i="10"/>
  <c r="Z68" i="10"/>
  <c r="Z69" i="10"/>
  <c r="Z70" i="10"/>
  <c r="Z71" i="10"/>
  <c r="Z81" i="10"/>
  <c r="Z82" i="10"/>
  <c r="Z83" i="10"/>
  <c r="Z84" i="10"/>
  <c r="Z85" i="10"/>
  <c r="AA43" i="2" a="1"/>
  <c r="AA43" i="2" s="1"/>
  <c r="U26" i="2"/>
  <c r="AI16" i="8"/>
  <c r="AB3" i="5"/>
  <c r="S9" i="1"/>
  <c r="S32" i="2"/>
  <c r="Y3" i="13"/>
  <c r="Y6" i="13" s="1"/>
  <c r="AE266" i="3"/>
  <c r="AE265" i="3"/>
  <c r="AE264" i="3"/>
  <c r="AE263" i="3"/>
  <c r="AE262" i="3"/>
  <c r="AE261" i="3"/>
  <c r="AE260" i="3"/>
  <c r="AE259" i="3"/>
  <c r="AE258" i="3"/>
  <c r="AE257" i="3"/>
  <c r="AE256" i="3"/>
  <c r="AE255" i="3"/>
  <c r="AE254" i="3"/>
  <c r="AE253" i="3"/>
  <c r="AE252" i="3"/>
  <c r="AE251" i="3"/>
  <c r="AE250" i="3"/>
  <c r="AE249" i="3"/>
  <c r="AE248" i="3"/>
  <c r="AE247" i="3"/>
  <c r="Z191" i="10"/>
  <c r="Z190" i="10"/>
  <c r="Z189" i="10"/>
  <c r="Z188" i="10"/>
  <c r="Z187" i="10"/>
  <c r="Z184" i="10"/>
  <c r="Z182" i="10"/>
  <c r="Z186" i="10"/>
  <c r="Z181" i="10"/>
  <c r="Z183" i="10"/>
  <c r="Z178" i="10"/>
  <c r="Z185" i="10"/>
  <c r="Z179" i="10"/>
  <c r="Z177" i="10"/>
  <c r="Z176" i="10"/>
  <c r="Z174" i="10"/>
  <c r="Z170" i="10"/>
  <c r="Z173" i="10"/>
  <c r="Z169" i="10"/>
  <c r="Z165" i="10"/>
  <c r="Z180" i="10"/>
  <c r="Z172" i="10"/>
  <c r="Z163" i="10"/>
  <c r="Z162" i="10"/>
  <c r="Z161" i="10"/>
  <c r="Z160" i="10"/>
  <c r="Z159" i="10"/>
  <c r="Z171" i="10"/>
  <c r="Z164" i="10"/>
  <c r="Z175" i="10"/>
  <c r="Z157" i="10"/>
  <c r="Z155" i="10"/>
  <c r="Z153" i="10"/>
  <c r="Z168" i="10"/>
  <c r="Z158" i="10"/>
  <c r="Z154" i="10"/>
  <c r="Z167" i="10"/>
  <c r="Z166" i="10"/>
  <c r="Z152" i="10"/>
  <c r="Z156" i="10"/>
  <c r="AC175" i="7"/>
  <c r="AC174" i="7"/>
  <c r="AC173" i="7"/>
  <c r="AC172" i="7"/>
  <c r="AC171" i="7"/>
  <c r="AC170" i="7"/>
  <c r="AC169" i="7"/>
  <c r="AC168" i="7"/>
  <c r="AC167" i="7"/>
  <c r="AC166" i="7"/>
  <c r="AC185" i="7"/>
  <c r="AC183" i="7"/>
  <c r="AC181" i="7"/>
  <c r="AC179" i="7"/>
  <c r="AC177" i="7"/>
  <c r="AC184" i="7"/>
  <c r="AC180" i="7"/>
  <c r="AC176" i="7"/>
  <c r="AC178" i="7"/>
  <c r="AC182" i="7"/>
  <c r="Z138" i="10"/>
  <c r="Z137" i="10"/>
  <c r="Z136" i="10"/>
  <c r="Z135" i="10"/>
  <c r="Z134" i="10"/>
  <c r="Z133" i="10"/>
  <c r="Z132" i="10"/>
  <c r="Z131" i="10"/>
  <c r="Z130" i="10"/>
  <c r="Z129" i="10"/>
  <c r="Z128" i="10"/>
  <c r="Z127" i="10"/>
  <c r="Z126" i="10"/>
  <c r="Z125" i="10"/>
  <c r="Z124" i="10"/>
  <c r="Z123" i="10"/>
  <c r="Z122" i="10"/>
  <c r="Z121" i="10"/>
  <c r="Z120" i="10"/>
  <c r="Z119" i="10"/>
  <c r="Z118" i="10"/>
  <c r="Z117" i="10"/>
  <c r="Z116" i="10"/>
  <c r="Z115" i="10"/>
  <c r="Z114" i="10"/>
  <c r="Z113" i="10"/>
  <c r="Z112" i="10"/>
  <c r="Z111" i="10"/>
  <c r="Z110" i="10"/>
  <c r="Z109" i="10"/>
  <c r="Z108" i="10"/>
  <c r="Z107" i="10"/>
  <c r="Z106" i="10"/>
  <c r="Z105" i="10"/>
  <c r="Z104" i="10"/>
  <c r="Z103" i="10"/>
  <c r="Z102" i="10"/>
  <c r="Z101" i="10"/>
  <c r="Z100" i="10"/>
  <c r="Z99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Z26" i="10"/>
  <c r="Z25" i="10"/>
  <c r="Z24" i="10"/>
  <c r="Z23" i="10"/>
  <c r="Z22" i="10"/>
  <c r="Z21" i="10"/>
  <c r="Z20" i="10"/>
  <c r="Z19" i="10"/>
  <c r="Z18" i="10"/>
  <c r="Z17" i="10"/>
  <c r="Z16" i="10"/>
  <c r="AC153" i="7"/>
  <c r="AC152" i="7"/>
  <c r="AC151" i="7"/>
  <c r="AC150" i="7"/>
  <c r="AC149" i="7"/>
  <c r="AC148" i="7"/>
  <c r="AC147" i="7"/>
  <c r="AC146" i="7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E104" i="3"/>
  <c r="AE103" i="3"/>
  <c r="AE102" i="3"/>
  <c r="AE101" i="3"/>
  <c r="AE100" i="3"/>
  <c r="AE99" i="3"/>
  <c r="AE98" i="3"/>
  <c r="AE97" i="3"/>
  <c r="AE96" i="3"/>
  <c r="AE95" i="3"/>
  <c r="AE94" i="3"/>
  <c r="AE93" i="3"/>
  <c r="AE92" i="3"/>
  <c r="AE89" i="3"/>
  <c r="AE88" i="3"/>
  <c r="AE87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91" i="3"/>
  <c r="AE90" i="3"/>
  <c r="AE74" i="3"/>
  <c r="AE73" i="3"/>
  <c r="AE72" i="3"/>
  <c r="AE71" i="3"/>
  <c r="AE70" i="3"/>
  <c r="AE69" i="3"/>
  <c r="AE68" i="3"/>
  <c r="AE67" i="3"/>
  <c r="AE66" i="3"/>
  <c r="AE65" i="3"/>
  <c r="AE64" i="3"/>
  <c r="AE63" i="3"/>
  <c r="AE62" i="3"/>
  <c r="AE61" i="3"/>
  <c r="AE60" i="3"/>
  <c r="AE59" i="3"/>
  <c r="AE57" i="3"/>
  <c r="AE56" i="3"/>
  <c r="AE55" i="3"/>
  <c r="AE54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58" i="3"/>
  <c r="AE23" i="3"/>
  <c r="AE22" i="3"/>
  <c r="AE21" i="3"/>
  <c r="AE20" i="3"/>
  <c r="AE19" i="3"/>
  <c r="AE18" i="3"/>
  <c r="AE17" i="3"/>
  <c r="AE16" i="3"/>
  <c r="AE15" i="3"/>
  <c r="AB16" i="13"/>
  <c r="AB224" i="3"/>
  <c r="AB290" i="3" s="1"/>
  <c r="AD125" i="3" a="1"/>
  <c r="AD125" i="3" s="1"/>
  <c r="AB21" i="13"/>
  <c r="AA3" i="1"/>
  <c r="AD223" i="3" a="1"/>
  <c r="AD223" i="3" s="1"/>
  <c r="Z49" i="1"/>
  <c r="AC21" i="8"/>
  <c r="AC22" i="8"/>
  <c r="AI15" i="8"/>
  <c r="AB11" i="13"/>
  <c r="AB12" i="13"/>
  <c r="AE240" i="3"/>
  <c r="AE241" i="3"/>
  <c r="AE242" i="3"/>
  <c r="AE243" i="3"/>
  <c r="AE244" i="3"/>
  <c r="AE245" i="3"/>
  <c r="AE246" i="3"/>
  <c r="AE267" i="3"/>
  <c r="AE10" i="3"/>
  <c r="AE11" i="3"/>
  <c r="AE12" i="3"/>
  <c r="AE13" i="3"/>
  <c r="AE14" i="3"/>
  <c r="AE105" i="3"/>
  <c r="AE106" i="3"/>
  <c r="AE7" i="3"/>
  <c r="AE8" i="3"/>
  <c r="AE9" i="3"/>
  <c r="AE238" i="3"/>
  <c r="AE239" i="3"/>
  <c r="Z146" i="10"/>
  <c r="Z147" i="10"/>
  <c r="Z148" i="10"/>
  <c r="Z149" i="10"/>
  <c r="Z150" i="10"/>
  <c r="Z151" i="10"/>
  <c r="Z192" i="10"/>
  <c r="Z143" i="10"/>
  <c r="Z144" i="10"/>
  <c r="Z145" i="10"/>
  <c r="Z90" i="10"/>
  <c r="Z91" i="10"/>
  <c r="Z93" i="10"/>
  <c r="Z95" i="10"/>
  <c r="Z92" i="10"/>
  <c r="Z94" i="10"/>
  <c r="Z96" i="10"/>
  <c r="Z97" i="10"/>
  <c r="Z98" i="10"/>
  <c r="Z8" i="10"/>
  <c r="Z139" i="10"/>
  <c r="Z9" i="10"/>
  <c r="Z10" i="10"/>
  <c r="Z11" i="10"/>
  <c r="Z12" i="10"/>
  <c r="Z13" i="10"/>
  <c r="Z14" i="10"/>
  <c r="Z15" i="10"/>
  <c r="Z86" i="10"/>
  <c r="Z7" i="10"/>
  <c r="AC157" i="7"/>
  <c r="AC161" i="7"/>
  <c r="AC165" i="7"/>
  <c r="AC160" i="7"/>
  <c r="AC164" i="7"/>
  <c r="AC125" i="7"/>
  <c r="AC127" i="7"/>
  <c r="AC129" i="7"/>
  <c r="AC131" i="7"/>
  <c r="AC133" i="7"/>
  <c r="AC159" i="7"/>
  <c r="AC158" i="7"/>
  <c r="AC186" i="7"/>
  <c r="AC128" i="7"/>
  <c r="AC132" i="7"/>
  <c r="AC163" i="7"/>
  <c r="AC162" i="7"/>
  <c r="AC126" i="7"/>
  <c r="AC130" i="7"/>
  <c r="AC154" i="7"/>
  <c r="AD284" i="3"/>
  <c r="AA3" i="2"/>
  <c r="T9" i="5"/>
  <c r="U166" i="4" s="1"/>
  <c r="AB120" i="7"/>
  <c r="Z43" i="12" s="1"/>
  <c r="Z235" i="3"/>
  <c r="P10" i="20" s="1"/>
  <c r="Z289" i="3"/>
  <c r="U7" i="12" s="1"/>
  <c r="AB320" i="13"/>
  <c r="AB113" i="7"/>
  <c r="Y141" i="10"/>
  <c r="AB187" i="7"/>
  <c r="Z60" i="5" s="1"/>
  <c r="AB155" i="7"/>
  <c r="Z59" i="5" s="1"/>
  <c r="AD3" i="7"/>
  <c r="AB106" i="7"/>
  <c r="AA169" i="4" s="1"/>
  <c r="AA3" i="10"/>
  <c r="AB283" i="3"/>
  <c r="AD9" i="8"/>
  <c r="AD10" i="8"/>
  <c r="AB122" i="3"/>
  <c r="D8" i="5"/>
  <c r="V5" i="5"/>
  <c r="AC277" i="3"/>
  <c r="AC282" i="3" s="1"/>
  <c r="X19" i="12" s="1"/>
  <c r="V17" i="12"/>
  <c r="AD268" i="3"/>
  <c r="Y18" i="12" s="1"/>
  <c r="AC116" i="3"/>
  <c r="AC121" i="3" s="1"/>
  <c r="X8" i="5" s="1"/>
  <c r="Y165" i="4" s="1"/>
  <c r="AD107" i="3"/>
  <c r="Y6" i="5" s="1"/>
  <c r="AF3" i="3"/>
  <c r="E164" i="4" l="1"/>
  <c r="W92" i="4"/>
  <c r="W127" i="4"/>
  <c r="E127" i="4" s="1"/>
  <c r="W161" i="4"/>
  <c r="E161" i="4" s="1"/>
  <c r="X288" i="13" a="1"/>
  <c r="X290" i="13" a="1"/>
  <c r="X292" i="13" a="1"/>
  <c r="X287" i="13" a="1"/>
  <c r="X287" i="13" s="1"/>
  <c r="AB33" i="5" s="1"/>
  <c r="X289" i="13" a="1"/>
  <c r="X293" i="13" a="1"/>
  <c r="X293" i="13" s="1"/>
  <c r="AB39" i="5" s="1"/>
  <c r="X291" i="13" a="1"/>
  <c r="X291" i="13" s="1"/>
  <c r="AB37" i="5" s="1"/>
  <c r="AD63" i="7"/>
  <c r="X288" i="13"/>
  <c r="X290" i="13"/>
  <c r="AB36" i="5" s="1"/>
  <c r="X289" i="13"/>
  <c r="AB35" i="5" s="1"/>
  <c r="X292" i="13"/>
  <c r="AB38" i="5" s="1"/>
  <c r="AD124" i="3"/>
  <c r="AD110" i="3" s="1"/>
  <c r="AD114" i="3" s="1"/>
  <c r="Y7" i="5" s="1"/>
  <c r="Z164" i="4" s="1"/>
  <c r="AE221" i="3" a="1"/>
  <c r="AE221" i="3" s="1"/>
  <c r="AE201" i="3" a="1"/>
  <c r="AE201" i="3" s="1"/>
  <c r="AE203" i="3" a="1"/>
  <c r="AE203" i="3" s="1"/>
  <c r="AE205" i="3" a="1"/>
  <c r="AE205" i="3" s="1"/>
  <c r="AE196" i="3" a="1"/>
  <c r="AE196" i="3" s="1"/>
  <c r="AE207" i="3" a="1"/>
  <c r="AE207" i="3" s="1"/>
  <c r="AE209" i="3" a="1"/>
  <c r="AE209" i="3" s="1"/>
  <c r="AE211" i="3" a="1"/>
  <c r="AE211" i="3" s="1"/>
  <c r="AE126" i="3" a="1"/>
  <c r="AE199" i="3" a="1"/>
  <c r="AE199" i="3" s="1"/>
  <c r="AE212" i="3" a="1"/>
  <c r="AE212" i="3" s="1"/>
  <c r="AE214" i="3" a="1"/>
  <c r="AE214" i="3" s="1"/>
  <c r="AE218" i="3" a="1"/>
  <c r="AE218" i="3" s="1"/>
  <c r="AE216" i="3" a="1"/>
  <c r="AE216" i="3" s="1"/>
  <c r="AE220" i="3" a="1"/>
  <c r="AE220" i="3" s="1"/>
  <c r="AE129" i="3" a="1"/>
  <c r="AE129" i="3" s="1"/>
  <c r="AE131" i="3" a="1"/>
  <c r="AE131" i="3" s="1"/>
  <c r="AE133" i="3" a="1"/>
  <c r="AE133" i="3" s="1"/>
  <c r="AE136" i="3" a="1"/>
  <c r="AE136" i="3" s="1"/>
  <c r="AE138" i="3" a="1"/>
  <c r="AE138" i="3" s="1"/>
  <c r="AE140" i="3" a="1"/>
  <c r="AE142" i="3" a="1"/>
  <c r="AE142" i="3" s="1"/>
  <c r="AE144" i="3" a="1"/>
  <c r="AE144" i="3" s="1"/>
  <c r="AE151" i="3" a="1"/>
  <c r="AE153" i="3" a="1"/>
  <c r="AE155" i="3" a="1"/>
  <c r="AE157" i="3" a="1"/>
  <c r="AE159" i="3" a="1"/>
  <c r="AE162" i="3" a="1"/>
  <c r="AE162" i="3" s="1"/>
  <c r="AE164" i="3" a="1"/>
  <c r="AE164" i="3" s="1"/>
  <c r="AE166" i="3" a="1"/>
  <c r="AE168" i="3" a="1"/>
  <c r="AE168" i="3" s="1"/>
  <c r="AE170" i="3" a="1"/>
  <c r="AE172" i="3" a="1"/>
  <c r="AE174" i="3" a="1"/>
  <c r="AE176" i="3" a="1"/>
  <c r="AE178" i="3" a="1"/>
  <c r="AE180" i="3" a="1"/>
  <c r="AE182" i="3" a="1"/>
  <c r="AE184" i="3" a="1"/>
  <c r="AE186" i="3" a="1"/>
  <c r="AE188" i="3" a="1"/>
  <c r="AE190" i="3" a="1"/>
  <c r="AE192" i="3" a="1"/>
  <c r="AE194" i="3" a="1"/>
  <c r="AE204" i="3" a="1"/>
  <c r="AE204" i="3" s="1"/>
  <c r="AE202" i="3" a="1"/>
  <c r="AE202" i="3" s="1"/>
  <c r="AE200" i="3" a="1"/>
  <c r="AE200" i="3" s="1"/>
  <c r="AE219" i="3" a="1"/>
  <c r="AE219" i="3" s="1"/>
  <c r="AE217" i="3" a="1"/>
  <c r="AE217" i="3" s="1"/>
  <c r="AE215" i="3" a="1"/>
  <c r="AE215" i="3" s="1"/>
  <c r="AE213" i="3" a="1"/>
  <c r="AE213" i="3" s="1"/>
  <c r="AE210" i="3" a="1"/>
  <c r="AE210" i="3" s="1"/>
  <c r="AE208" i="3" a="1"/>
  <c r="AE208" i="3" s="1"/>
  <c r="AE206" i="3" a="1"/>
  <c r="AE206" i="3" s="1"/>
  <c r="AE198" i="3" a="1"/>
  <c r="AE198" i="3" s="1"/>
  <c r="AE197" i="3" a="1"/>
  <c r="AE197" i="3" s="1"/>
  <c r="AE195" i="3" a="1"/>
  <c r="AE191" i="3" a="1"/>
  <c r="AE191" i="3" s="1"/>
  <c r="AE189" i="3" a="1"/>
  <c r="AE189" i="3" s="1"/>
  <c r="AE187" i="3" a="1"/>
  <c r="AE185" i="3" a="1"/>
  <c r="AE185" i="3" s="1"/>
  <c r="AE183" i="3" a="1"/>
  <c r="AE183" i="3" s="1"/>
  <c r="AE181" i="3" a="1"/>
  <c r="AE181" i="3" s="1"/>
  <c r="AE179" i="3" a="1"/>
  <c r="AE177" i="3" a="1"/>
  <c r="AE177" i="3" s="1"/>
  <c r="AE175" i="3" a="1"/>
  <c r="AE175" i="3" s="1"/>
  <c r="AE173" i="3" a="1"/>
  <c r="AE173" i="3" s="1"/>
  <c r="AE161" i="3" a="1"/>
  <c r="AE160" i="3" a="1"/>
  <c r="AE160" i="3" s="1"/>
  <c r="AE158" i="3" a="1"/>
  <c r="AE158" i="3" s="1"/>
  <c r="AE156" i="3" a="1"/>
  <c r="AE156" i="3" s="1"/>
  <c r="AE154" i="3" a="1"/>
  <c r="AE154" i="3" s="1"/>
  <c r="AE150" i="3" a="1"/>
  <c r="AE150" i="3" s="1"/>
  <c r="AE148" i="3" a="1"/>
  <c r="AE193" i="3" a="1"/>
  <c r="AE193" i="3" s="1"/>
  <c r="AE171" i="3" a="1"/>
  <c r="AE171" i="3" s="1"/>
  <c r="AE169" i="3" a="1"/>
  <c r="AE167" i="3" a="1"/>
  <c r="AE167" i="3" s="1"/>
  <c r="AE165" i="3" a="1"/>
  <c r="AE163" i="3" a="1"/>
  <c r="AE163" i="3" s="1"/>
  <c r="AE149" i="3" a="1"/>
  <c r="AE147" i="3" a="1"/>
  <c r="AE147" i="3" s="1"/>
  <c r="AE145" i="3" a="1"/>
  <c r="AE152" i="3" a="1"/>
  <c r="AE146" i="3" a="1"/>
  <c r="AE146" i="3" s="1"/>
  <c r="AE143" i="3" a="1"/>
  <c r="AE143" i="3" s="1"/>
  <c r="AE141" i="3" a="1"/>
  <c r="AE141" i="3" s="1"/>
  <c r="AE139" i="3" a="1"/>
  <c r="AE139" i="3" s="1"/>
  <c r="AE128" i="3" a="1"/>
  <c r="AE127" i="3" a="1"/>
  <c r="AE137" i="3" a="1"/>
  <c r="AE137" i="3" s="1"/>
  <c r="AE135" i="3" a="1"/>
  <c r="AE135" i="3" s="1"/>
  <c r="AE130" i="3" a="1"/>
  <c r="AE134" i="3" a="1"/>
  <c r="AE134" i="3" s="1"/>
  <c r="AE132" i="3" a="1"/>
  <c r="AE132" i="3" s="1"/>
  <c r="AE194" i="3"/>
  <c r="AE192" i="3"/>
  <c r="AE190" i="3"/>
  <c r="AE188" i="3"/>
  <c r="AE186" i="3"/>
  <c r="AE184" i="3"/>
  <c r="AE182" i="3"/>
  <c r="AE180" i="3"/>
  <c r="AE178" i="3"/>
  <c r="AE176" i="3"/>
  <c r="AE174" i="3"/>
  <c r="AE172" i="3"/>
  <c r="AE170" i="3"/>
  <c r="AE159" i="3"/>
  <c r="AE157" i="3"/>
  <c r="AE155" i="3"/>
  <c r="AE153" i="3"/>
  <c r="AE151" i="3"/>
  <c r="AE166" i="3"/>
  <c r="AE140" i="3"/>
  <c r="AE126" i="3"/>
  <c r="AE130" i="3"/>
  <c r="AE127" i="3"/>
  <c r="AE128" i="3"/>
  <c r="AE145" i="3"/>
  <c r="AE149" i="3"/>
  <c r="AE161" i="3"/>
  <c r="AE179" i="3"/>
  <c r="AE187" i="3"/>
  <c r="AE195" i="3"/>
  <c r="AE152" i="3"/>
  <c r="AE148" i="3"/>
  <c r="AE165" i="3"/>
  <c r="AE169" i="3"/>
  <c r="AA194" i="10" a="1"/>
  <c r="AA194" i="10" s="1"/>
  <c r="X99" i="4"/>
  <c r="W194" i="10" a="1"/>
  <c r="W194" i="10" s="1"/>
  <c r="L99" i="4"/>
  <c r="K194" i="10" a="1"/>
  <c r="K194" i="10" s="1"/>
  <c r="R99" i="4"/>
  <c r="R100" i="4" s="1"/>
  <c r="Q194" i="10" a="1"/>
  <c r="Q194" i="10" s="1"/>
  <c r="AD64" i="7"/>
  <c r="AD42" i="7"/>
  <c r="AD33" i="7"/>
  <c r="AD47" i="7"/>
  <c r="AD60" i="7"/>
  <c r="AD46" i="7"/>
  <c r="AD45" i="7"/>
  <c r="AD55" i="7"/>
  <c r="AD31" i="7"/>
  <c r="AD30" i="7"/>
  <c r="AD62" i="7"/>
  <c r="AD54" i="7"/>
  <c r="AD50" i="7"/>
  <c r="AD37" i="7"/>
  <c r="AD66" i="7"/>
  <c r="AD36" i="7"/>
  <c r="AD65" i="7"/>
  <c r="AD49" i="7"/>
  <c r="AD28" i="7"/>
  <c r="AD53" i="7"/>
  <c r="AD35" i="7"/>
  <c r="AD48" i="7"/>
  <c r="AD38" i="7"/>
  <c r="AD57" i="7"/>
  <c r="AD41" i="7"/>
  <c r="AD34" i="7"/>
  <c r="AD58" i="7"/>
  <c r="AD32" i="7"/>
  <c r="AD43" i="7"/>
  <c r="AD39" i="7"/>
  <c r="AD59" i="7"/>
  <c r="AD51" i="7"/>
  <c r="AD40" i="7"/>
  <c r="AD44" i="7"/>
  <c r="AD27" i="7"/>
  <c r="AD52" i="7"/>
  <c r="AD29" i="7"/>
  <c r="AD56" i="7"/>
  <c r="AD61" i="7"/>
  <c r="AC50" i="1"/>
  <c r="AC50" i="2"/>
  <c r="AB51" i="1"/>
  <c r="AB52" i="2"/>
  <c r="AE286" i="3" a="1"/>
  <c r="AE286" i="3" s="1"/>
  <c r="AD288" i="3"/>
  <c r="AD287" i="3"/>
  <c r="AB234" i="3"/>
  <c r="AB233" i="3"/>
  <c r="X89" i="4"/>
  <c r="AA132" i="4"/>
  <c r="Y126" i="4"/>
  <c r="Y127" i="4"/>
  <c r="Y128" i="4"/>
  <c r="U94" i="4"/>
  <c r="U100" i="4" s="1"/>
  <c r="U129" i="4"/>
  <c r="S94" i="4"/>
  <c r="S100" i="4" s="1"/>
  <c r="S129" i="4"/>
  <c r="AA171" i="4"/>
  <c r="AB10" i="12" a="1"/>
  <c r="AB10" i="12" s="1"/>
  <c r="AD26" i="7"/>
  <c r="AD6" i="7"/>
  <c r="AD8" i="7"/>
  <c r="AD78" i="7"/>
  <c r="AD97" i="7"/>
  <c r="AD83" i="7"/>
  <c r="AD69" i="7"/>
  <c r="AD119" i="7"/>
  <c r="AD76" i="7"/>
  <c r="AD109" i="7"/>
  <c r="AD72" i="7"/>
  <c r="AD91" i="7"/>
  <c r="AD70" i="7"/>
  <c r="AD93" i="7"/>
  <c r="AD112" i="7"/>
  <c r="AD15" i="7"/>
  <c r="AD103" i="7"/>
  <c r="AD118" i="7"/>
  <c r="AD17" i="7"/>
  <c r="AD89" i="7"/>
  <c r="AD102" i="7"/>
  <c r="AD82" i="7"/>
  <c r="AD105" i="7"/>
  <c r="AD24" i="7"/>
  <c r="AD68" i="7"/>
  <c r="AD92" i="7"/>
  <c r="AD116" i="7"/>
  <c r="AD98" i="7"/>
  <c r="AD88" i="7"/>
  <c r="AD25" i="7"/>
  <c r="AD81" i="7"/>
  <c r="AD96" i="7"/>
  <c r="AD18" i="7"/>
  <c r="AD80" i="7"/>
  <c r="AD16" i="7"/>
  <c r="AD99" i="7"/>
  <c r="AD111" i="7"/>
  <c r="AD73" i="7"/>
  <c r="AB97" i="4"/>
  <c r="AD21" i="7"/>
  <c r="AD101" i="7"/>
  <c r="AD108" i="7"/>
  <c r="AD14" i="7"/>
  <c r="AD90" i="7"/>
  <c r="AD95" i="7"/>
  <c r="AD12" i="7"/>
  <c r="AD104" i="7"/>
  <c r="AD86" i="7"/>
  <c r="AD84" i="7"/>
  <c r="AD117" i="7"/>
  <c r="AD13" i="7"/>
  <c r="AD115" i="7"/>
  <c r="AD85" i="7"/>
  <c r="AD11" i="7"/>
  <c r="AD74" i="7"/>
  <c r="AD23" i="7"/>
  <c r="AD77" i="7"/>
  <c r="AD7" i="7"/>
  <c r="AD87" i="7"/>
  <c r="AD71" i="7"/>
  <c r="AD75" i="7"/>
  <c r="AD110" i="7"/>
  <c r="AD22" i="7"/>
  <c r="AD10" i="7"/>
  <c r="AD9" i="7"/>
  <c r="AD100" i="7"/>
  <c r="AD19" i="7"/>
  <c r="AD20" i="7"/>
  <c r="AD67" i="7"/>
  <c r="AD79" i="7"/>
  <c r="AD94" i="7"/>
  <c r="AB9" i="13" a="1"/>
  <c r="AB9" i="13" s="1"/>
  <c r="X53" i="13" a="1"/>
  <c r="X53" i="13" s="1"/>
  <c r="Z162" i="4"/>
  <c r="AE3" i="4"/>
  <c r="AD157" i="4"/>
  <c r="AA170" i="4"/>
  <c r="Y161" i="4"/>
  <c r="Y91" i="4"/>
  <c r="Y92" i="4"/>
  <c r="Y93" i="4"/>
  <c r="AA125" i="4"/>
  <c r="AB133" i="4"/>
  <c r="AB98" i="4"/>
  <c r="AA163" i="4"/>
  <c r="AB134" i="4"/>
  <c r="X134" i="4"/>
  <c r="AB99" i="4"/>
  <c r="AA90" i="4"/>
  <c r="T105" i="4"/>
  <c r="T103" i="4"/>
  <c r="L134" i="4"/>
  <c r="E134" i="4" s="1"/>
  <c r="S172" i="4"/>
  <c r="U172" i="4"/>
  <c r="W61" i="5"/>
  <c r="V9" i="10"/>
  <c r="J14" i="10"/>
  <c r="AC3" i="12"/>
  <c r="W286" i="13" a="1"/>
  <c r="W286" i="13" s="1"/>
  <c r="AA32" i="5" s="1"/>
  <c r="AA31" i="5" s="1"/>
  <c r="J195" i="10"/>
  <c r="BC193" i="10"/>
  <c r="M193" i="10"/>
  <c r="O193" i="10"/>
  <c r="BH193" i="10"/>
  <c r="BM193" i="10"/>
  <c r="AH193" i="10"/>
  <c r="AL193" i="10"/>
  <c r="AP193" i="10"/>
  <c r="BE193" i="10"/>
  <c r="AC193" i="10"/>
  <c r="BB193" i="10"/>
  <c r="AR193" i="10"/>
  <c r="BA193" i="10"/>
  <c r="AI193" i="10"/>
  <c r="BP193" i="10"/>
  <c r="AX193" i="10"/>
  <c r="T193" i="10"/>
  <c r="P193" i="10"/>
  <c r="X193" i="10"/>
  <c r="Y193" i="10"/>
  <c r="AG193" i="10"/>
  <c r="AK193" i="10"/>
  <c r="AZ193" i="10"/>
  <c r="BI193" i="10"/>
  <c r="AA193" i="10"/>
  <c r="Q193" i="10"/>
  <c r="Z193" i="10"/>
  <c r="Z195" i="10" s="1"/>
  <c r="AA12" i="5" s="1"/>
  <c r="BO193" i="10"/>
  <c r="AO193" i="10"/>
  <c r="AE193" i="10"/>
  <c r="K193" i="10"/>
  <c r="L193" i="10"/>
  <c r="N193" i="10"/>
  <c r="AS193" i="10"/>
  <c r="BL193" i="10"/>
  <c r="AY193" i="10"/>
  <c r="BD193" i="10"/>
  <c r="AB193" i="10"/>
  <c r="AF193" i="10"/>
  <c r="AU193" i="10"/>
  <c r="BG193" i="10"/>
  <c r="AW193" i="10"/>
  <c r="BF193" i="10"/>
  <c r="AV193" i="10"/>
  <c r="AD193" i="10"/>
  <c r="BK193" i="10"/>
  <c r="AT193" i="10"/>
  <c r="W193" i="10"/>
  <c r="BN193" i="10"/>
  <c r="BQ193" i="10"/>
  <c r="AQ193" i="10"/>
  <c r="S193" i="10"/>
  <c r="R193" i="10"/>
  <c r="AN193" i="10"/>
  <c r="V193" i="10"/>
  <c r="V195" i="10" s="1"/>
  <c r="W12" i="5" s="1"/>
  <c r="AM193" i="10"/>
  <c r="U193" i="10"/>
  <c r="BJ193" i="10"/>
  <c r="AJ193" i="10"/>
  <c r="J61" i="10"/>
  <c r="V61" i="10"/>
  <c r="J64" i="10"/>
  <c r="V64" i="10"/>
  <c r="J59" i="10"/>
  <c r="V59" i="10"/>
  <c r="J55" i="10"/>
  <c r="V55" i="10"/>
  <c r="J67" i="10"/>
  <c r="V67" i="10"/>
  <c r="J21" i="10"/>
  <c r="V21" i="10"/>
  <c r="J32" i="10"/>
  <c r="V32" i="10"/>
  <c r="F66" i="10"/>
  <c r="F65" i="10"/>
  <c r="F60" i="10"/>
  <c r="F54" i="10"/>
  <c r="AA80" i="10"/>
  <c r="AA79" i="10"/>
  <c r="AA78" i="10"/>
  <c r="AA77" i="10"/>
  <c r="AA76" i="10"/>
  <c r="AA75" i="10"/>
  <c r="AA74" i="10"/>
  <c r="AA73" i="10"/>
  <c r="AA72" i="10"/>
  <c r="AA52" i="10"/>
  <c r="AA51" i="10"/>
  <c r="AA50" i="10"/>
  <c r="AA49" i="10"/>
  <c r="AA48" i="10"/>
  <c r="AA47" i="10"/>
  <c r="AA46" i="10"/>
  <c r="AA45" i="10"/>
  <c r="AA44" i="10"/>
  <c r="AA43" i="10"/>
  <c r="AA42" i="10"/>
  <c r="F22" i="10"/>
  <c r="AD222" i="3"/>
  <c r="R330" i="13"/>
  <c r="R331" i="13"/>
  <c r="V67" i="5" s="1"/>
  <c r="AA235" i="3"/>
  <c r="Q10" i="20" s="1"/>
  <c r="S330" i="13"/>
  <c r="W66" i="5" s="1"/>
  <c r="Y17" i="1"/>
  <c r="Z33" i="1"/>
  <c r="Y33" i="1"/>
  <c r="Z31" i="1"/>
  <c r="Z13" i="5"/>
  <c r="W309" i="13"/>
  <c r="AA57" i="5" s="1"/>
  <c r="AA51" i="5" s="1"/>
  <c r="X311" i="13" a="1"/>
  <c r="X311" i="13" s="1"/>
  <c r="X310" i="13" a="1"/>
  <c r="X310" i="13" s="1"/>
  <c r="AB34" i="5"/>
  <c r="Y64" i="13"/>
  <c r="Y60" i="13"/>
  <c r="Y63" i="13"/>
  <c r="Y65" i="13"/>
  <c r="Y59" i="13"/>
  <c r="Y61" i="13"/>
  <c r="AC23" i="13"/>
  <c r="AC18" i="13"/>
  <c r="AC13" i="13"/>
  <c r="AC22" i="13"/>
  <c r="AC19" i="13"/>
  <c r="AC14" i="13"/>
  <c r="AC17" i="13"/>
  <c r="AC227" i="3"/>
  <c r="AC230" i="3" s="1"/>
  <c r="T322" i="13"/>
  <c r="AC228" i="3"/>
  <c r="AC231" i="3" s="1"/>
  <c r="T321" i="13"/>
  <c r="AB10" i="13"/>
  <c r="AA67" i="10"/>
  <c r="AA68" i="10"/>
  <c r="AA69" i="10"/>
  <c r="AA70" i="10"/>
  <c r="AA71" i="10"/>
  <c r="AA81" i="10"/>
  <c r="AA82" i="10"/>
  <c r="AA83" i="10"/>
  <c r="AA84" i="10"/>
  <c r="AA85" i="10"/>
  <c r="E16" i="8"/>
  <c r="AB43" i="2" a="1"/>
  <c r="AB43" i="2" s="1"/>
  <c r="AA49" i="1"/>
  <c r="AJ16" i="8"/>
  <c r="V28" i="2"/>
  <c r="AC3" i="5"/>
  <c r="V27" i="2"/>
  <c r="D5" i="5"/>
  <c r="T32" i="2"/>
  <c r="Z3" i="13"/>
  <c r="Z6" i="13" s="1"/>
  <c r="AA191" i="10"/>
  <c r="AA187" i="10"/>
  <c r="AA190" i="10"/>
  <c r="AA189" i="10"/>
  <c r="AA183" i="10"/>
  <c r="AA186" i="10"/>
  <c r="AA184" i="10"/>
  <c r="AA181" i="10"/>
  <c r="AA188" i="10"/>
  <c r="AA180" i="10"/>
  <c r="AA177" i="10"/>
  <c r="AA178" i="10"/>
  <c r="AA173" i="10"/>
  <c r="AA169" i="10"/>
  <c r="AA185" i="10"/>
  <c r="AA172" i="10"/>
  <c r="AA168" i="10"/>
  <c r="AA182" i="10"/>
  <c r="AA175" i="10"/>
  <c r="AA167" i="10"/>
  <c r="AA166" i="10"/>
  <c r="AA176" i="10"/>
  <c r="AA174" i="10"/>
  <c r="AA163" i="10"/>
  <c r="AA162" i="10"/>
  <c r="AA161" i="10"/>
  <c r="AA160" i="10"/>
  <c r="AA159" i="10"/>
  <c r="AA179" i="10"/>
  <c r="AA170" i="10"/>
  <c r="AA171" i="10"/>
  <c r="AA158" i="10"/>
  <c r="AA156" i="10"/>
  <c r="AA154" i="10"/>
  <c r="AA152" i="10"/>
  <c r="AA165" i="10"/>
  <c r="AA164" i="10"/>
  <c r="AA157" i="10"/>
  <c r="AA153" i="10"/>
  <c r="AA155" i="10"/>
  <c r="AF266" i="3"/>
  <c r="AF265" i="3"/>
  <c r="AF261" i="3"/>
  <c r="AF257" i="3"/>
  <c r="AF253" i="3"/>
  <c r="AF249" i="3"/>
  <c r="AF247" i="3"/>
  <c r="AF262" i="3"/>
  <c r="AF258" i="3"/>
  <c r="AF254" i="3"/>
  <c r="AF250" i="3"/>
  <c r="AF259" i="3"/>
  <c r="AF255" i="3"/>
  <c r="AF251" i="3"/>
  <c r="AF248" i="3"/>
  <c r="AF264" i="3"/>
  <c r="AF260" i="3"/>
  <c r="AF256" i="3"/>
  <c r="AF252" i="3"/>
  <c r="AF263" i="3"/>
  <c r="AD184" i="7"/>
  <c r="AD182" i="7"/>
  <c r="AD180" i="7"/>
  <c r="AD178" i="7"/>
  <c r="AD176" i="7"/>
  <c r="AD175" i="7"/>
  <c r="AD174" i="7"/>
  <c r="AD173" i="7"/>
  <c r="AD172" i="7"/>
  <c r="AD171" i="7"/>
  <c r="AD170" i="7"/>
  <c r="AD169" i="7"/>
  <c r="AD168" i="7"/>
  <c r="AD167" i="7"/>
  <c r="AD166" i="7"/>
  <c r="AD185" i="7"/>
  <c r="AD181" i="7"/>
  <c r="AD177" i="7"/>
  <c r="AD183" i="7"/>
  <c r="AD179" i="7"/>
  <c r="AC224" i="3"/>
  <c r="AC290" i="3" s="1"/>
  <c r="AA138" i="10"/>
  <c r="AA137" i="10"/>
  <c r="AA136" i="10"/>
  <c r="AA135" i="10"/>
  <c r="AA134" i="10"/>
  <c r="AA133" i="10"/>
  <c r="AA132" i="10"/>
  <c r="AA131" i="10"/>
  <c r="AA130" i="10"/>
  <c r="AA129" i="10"/>
  <c r="AA128" i="10"/>
  <c r="AA127" i="10"/>
  <c r="AA126" i="10"/>
  <c r="AA125" i="10"/>
  <c r="AA124" i="10"/>
  <c r="AA123" i="10"/>
  <c r="AA122" i="10"/>
  <c r="AA121" i="10"/>
  <c r="AA120" i="10"/>
  <c r="AA119" i="10"/>
  <c r="AA118" i="10"/>
  <c r="AA117" i="10"/>
  <c r="AA116" i="10"/>
  <c r="AA115" i="10"/>
  <c r="AA114" i="10"/>
  <c r="AA113" i="10"/>
  <c r="AA112" i="10"/>
  <c r="AA111" i="10"/>
  <c r="AA110" i="10"/>
  <c r="AA109" i="10"/>
  <c r="AA108" i="10"/>
  <c r="AA107" i="10"/>
  <c r="AA106" i="10"/>
  <c r="AA105" i="10"/>
  <c r="AA104" i="10"/>
  <c r="AA103" i="10"/>
  <c r="AA102" i="10"/>
  <c r="AA101" i="10"/>
  <c r="AA100" i="10"/>
  <c r="AA99" i="10"/>
  <c r="AA66" i="10"/>
  <c r="AA65" i="10"/>
  <c r="AA64" i="10"/>
  <c r="AA63" i="10"/>
  <c r="AA62" i="10"/>
  <c r="AA61" i="10"/>
  <c r="AA60" i="10"/>
  <c r="AA59" i="10"/>
  <c r="AA58" i="10"/>
  <c r="AA57" i="10"/>
  <c r="AA56" i="10"/>
  <c r="AA55" i="10"/>
  <c r="AA54" i="10"/>
  <c r="AA53" i="10"/>
  <c r="AA41" i="10"/>
  <c r="AA40" i="10"/>
  <c r="AA39" i="10"/>
  <c r="AA38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D153" i="7"/>
  <c r="AD152" i="7"/>
  <c r="AD151" i="7"/>
  <c r="AD150" i="7"/>
  <c r="AD149" i="7"/>
  <c r="AD148" i="7"/>
  <c r="AD147" i="7"/>
  <c r="AD146" i="7"/>
  <c r="AD145" i="7"/>
  <c r="AD144" i="7"/>
  <c r="AD143" i="7"/>
  <c r="AD142" i="7"/>
  <c r="AD141" i="7"/>
  <c r="AD140" i="7"/>
  <c r="AD139" i="7"/>
  <c r="AD138" i="7"/>
  <c r="AD137" i="7"/>
  <c r="AD136" i="7"/>
  <c r="AD135" i="7"/>
  <c r="AD134" i="7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C16" i="13"/>
  <c r="AE125" i="3" a="1"/>
  <c r="AE125" i="3" s="1"/>
  <c r="AC21" i="13"/>
  <c r="AB3" i="1"/>
  <c r="AE223" i="3" a="1"/>
  <c r="AE223" i="3" s="1"/>
  <c r="AD21" i="8"/>
  <c r="AD22" i="8"/>
  <c r="AJ15" i="8"/>
  <c r="AC11" i="13"/>
  <c r="AC12" i="13"/>
  <c r="AA143" i="10"/>
  <c r="AA144" i="10"/>
  <c r="AA145" i="10"/>
  <c r="AA146" i="10"/>
  <c r="AA147" i="10"/>
  <c r="AA148" i="10"/>
  <c r="AA149" i="10"/>
  <c r="AA150" i="10"/>
  <c r="AA151" i="10"/>
  <c r="AA192" i="10"/>
  <c r="AA92" i="10"/>
  <c r="AA94" i="10"/>
  <c r="AA90" i="10"/>
  <c r="AA91" i="10"/>
  <c r="AA93" i="10"/>
  <c r="AA95" i="10"/>
  <c r="AA97" i="10"/>
  <c r="AA96" i="10"/>
  <c r="AA139" i="10"/>
  <c r="AA9" i="10"/>
  <c r="AA10" i="10"/>
  <c r="AA11" i="10"/>
  <c r="AA12" i="10"/>
  <c r="AA13" i="10"/>
  <c r="AA14" i="10"/>
  <c r="AA15" i="10"/>
  <c r="AA86" i="10"/>
  <c r="AA7" i="10"/>
  <c r="AA98" i="10"/>
  <c r="AA8" i="10"/>
  <c r="AD160" i="7"/>
  <c r="AD164" i="7"/>
  <c r="AD159" i="7"/>
  <c r="AD163" i="7"/>
  <c r="AD186" i="7"/>
  <c r="AD162" i="7"/>
  <c r="AD161" i="7"/>
  <c r="AD126" i="7"/>
  <c r="AD128" i="7"/>
  <c r="AD130" i="7"/>
  <c r="AD132" i="7"/>
  <c r="AD154" i="7"/>
  <c r="AD158" i="7"/>
  <c r="AD157" i="7"/>
  <c r="AD165" i="7"/>
  <c r="AD125" i="7"/>
  <c r="AD127" i="7"/>
  <c r="AD129" i="7"/>
  <c r="AD131" i="7"/>
  <c r="AD133" i="7"/>
  <c r="AF8" i="3"/>
  <c r="AF9" i="3"/>
  <c r="AF240" i="3"/>
  <c r="AF241" i="3"/>
  <c r="AF242" i="3"/>
  <c r="AF243" i="3"/>
  <c r="AF244" i="3"/>
  <c r="AF245" i="3"/>
  <c r="AF246" i="3"/>
  <c r="AF267" i="3"/>
  <c r="AF10" i="3"/>
  <c r="AF11" i="3"/>
  <c r="AF12" i="3"/>
  <c r="AF13" i="3"/>
  <c r="AF14" i="3"/>
  <c r="AF105" i="3"/>
  <c r="AF106" i="3"/>
  <c r="AF7" i="3"/>
  <c r="AF238" i="3"/>
  <c r="AF239" i="3"/>
  <c r="T9" i="1"/>
  <c r="V60" i="12"/>
  <c r="AE284" i="3"/>
  <c r="AB3" i="2"/>
  <c r="U9" i="5"/>
  <c r="V166" i="4" s="1"/>
  <c r="AC120" i="7"/>
  <c r="AA43" i="12" s="1"/>
  <c r="AA289" i="3"/>
  <c r="V7" i="12" s="1"/>
  <c r="V7" i="1"/>
  <c r="AC155" i="7"/>
  <c r="AA59" i="5" s="1"/>
  <c r="AC320" i="13"/>
  <c r="AC113" i="7"/>
  <c r="Z141" i="10"/>
  <c r="AE3" i="7"/>
  <c r="AC106" i="7"/>
  <c r="AB169" i="4" s="1"/>
  <c r="AC187" i="7"/>
  <c r="AA60" i="5" s="1"/>
  <c r="AB3" i="10"/>
  <c r="AC122" i="3"/>
  <c r="X5" i="5"/>
  <c r="AE9" i="8"/>
  <c r="AE10" i="8"/>
  <c r="AC283" i="3"/>
  <c r="W5" i="5"/>
  <c r="AD277" i="3"/>
  <c r="AD282" i="3" s="1"/>
  <c r="Y19" i="12" s="1"/>
  <c r="X17" i="12"/>
  <c r="W17" i="12"/>
  <c r="AE268" i="3"/>
  <c r="Z18" i="12" s="1"/>
  <c r="AD116" i="3"/>
  <c r="AD121" i="3" s="1"/>
  <c r="Y8" i="5" s="1"/>
  <c r="AE107" i="3"/>
  <c r="Z6" i="5" s="1"/>
  <c r="AG3" i="3"/>
  <c r="E92" i="4" l="1"/>
  <c r="W89" i="4"/>
  <c r="E89" i="4" s="1"/>
  <c r="Y288" i="13" a="1"/>
  <c r="Y288" i="13" s="1"/>
  <c r="AC34" i="5" s="1"/>
  <c r="Y290" i="13" a="1"/>
  <c r="Y290" i="13" s="1"/>
  <c r="AC36" i="5" s="1"/>
  <c r="Y291" i="13" a="1"/>
  <c r="Y292" i="13" a="1"/>
  <c r="Y287" i="13" a="1"/>
  <c r="Y287" i="13" s="1"/>
  <c r="AC33" i="5" s="1"/>
  <c r="Y293" i="13" a="1"/>
  <c r="Y293" i="13" s="1"/>
  <c r="AC39" i="5" s="1"/>
  <c r="Y289" i="13" a="1"/>
  <c r="Y289" i="13" s="1"/>
  <c r="AC35" i="5" s="1"/>
  <c r="Y291" i="13"/>
  <c r="Y292" i="13"/>
  <c r="AC38" i="5" s="1"/>
  <c r="AE124" i="3"/>
  <c r="AE110" i="3" s="1"/>
  <c r="AE114" i="3" s="1"/>
  <c r="Z7" i="5" s="1"/>
  <c r="AA164" i="4" s="1"/>
  <c r="AF221" i="3" a="1"/>
  <c r="AF221" i="3" s="1"/>
  <c r="AF201" i="3" a="1"/>
  <c r="AF201" i="3" s="1"/>
  <c r="AF203" i="3" a="1"/>
  <c r="AF203" i="3" s="1"/>
  <c r="AF207" i="3" a="1"/>
  <c r="AF207" i="3" s="1"/>
  <c r="AF209" i="3" a="1"/>
  <c r="AF209" i="3" s="1"/>
  <c r="AF211" i="3" a="1"/>
  <c r="AF211" i="3" s="1"/>
  <c r="AF205" i="3" a="1"/>
  <c r="AF205" i="3" s="1"/>
  <c r="AF126" i="3" a="1"/>
  <c r="AF126" i="3" s="1"/>
  <c r="AF129" i="3" a="1"/>
  <c r="AF131" i="3" a="1"/>
  <c r="AF131" i="3" s="1"/>
  <c r="AF133" i="3" a="1"/>
  <c r="AF138" i="3" a="1"/>
  <c r="AF138" i="3" s="1"/>
  <c r="AF140" i="3" a="1"/>
  <c r="AF142" i="3" a="1"/>
  <c r="AF142" i="3" s="1"/>
  <c r="AF144" i="3" a="1"/>
  <c r="AF151" i="3" a="1"/>
  <c r="AF153" i="3" a="1"/>
  <c r="AF155" i="3" a="1"/>
  <c r="AF157" i="3" a="1"/>
  <c r="AF159" i="3" a="1"/>
  <c r="AF164" i="3" a="1"/>
  <c r="AF194" i="3" a="1"/>
  <c r="AF192" i="3" a="1"/>
  <c r="AF190" i="3" a="1"/>
  <c r="AF188" i="3" a="1"/>
  <c r="AF186" i="3" a="1"/>
  <c r="AF184" i="3" a="1"/>
  <c r="AF182" i="3" a="1"/>
  <c r="AF180" i="3" a="1"/>
  <c r="AF178" i="3" a="1"/>
  <c r="AF178" i="3" s="1"/>
  <c r="AF176" i="3" a="1"/>
  <c r="AF176" i="3" s="1"/>
  <c r="AF174" i="3" a="1"/>
  <c r="AF168" i="3" a="1"/>
  <c r="AF162" i="3" a="1"/>
  <c r="AF216" i="3" a="1"/>
  <c r="AF216" i="3" s="1"/>
  <c r="AF214" i="3" a="1"/>
  <c r="AF214" i="3" s="1"/>
  <c r="AF212" i="3" a="1"/>
  <c r="AF212" i="3" s="1"/>
  <c r="AF219" i="3" a="1"/>
  <c r="AF219" i="3" s="1"/>
  <c r="AF217" i="3" a="1"/>
  <c r="AF217" i="3" s="1"/>
  <c r="AF215" i="3" a="1"/>
  <c r="AF215" i="3" s="1"/>
  <c r="AF213" i="3" a="1"/>
  <c r="AF213" i="3" s="1"/>
  <c r="AF210" i="3" a="1"/>
  <c r="AF210" i="3" s="1"/>
  <c r="AF208" i="3" a="1"/>
  <c r="AF208" i="3" s="1"/>
  <c r="AF206" i="3" a="1"/>
  <c r="AF206" i="3" s="1"/>
  <c r="AF172" i="3" a="1"/>
  <c r="AF172" i="3" s="1"/>
  <c r="AF170" i="3" a="1"/>
  <c r="AF166" i="3" a="1"/>
  <c r="AF166" i="3" s="1"/>
  <c r="AF136" i="3" a="1"/>
  <c r="AF136" i="3" s="1"/>
  <c r="AF220" i="3" a="1"/>
  <c r="AF220" i="3" s="1"/>
  <c r="AF218" i="3" a="1"/>
  <c r="AF218" i="3" s="1"/>
  <c r="AF199" i="3" a="1"/>
  <c r="AF199" i="3" s="1"/>
  <c r="AF196" i="3" a="1"/>
  <c r="AF196" i="3" s="1"/>
  <c r="AF204" i="3" a="1"/>
  <c r="AF204" i="3" s="1"/>
  <c r="AF202" i="3" a="1"/>
  <c r="AF202" i="3" s="1"/>
  <c r="AF200" i="3" a="1"/>
  <c r="AF200" i="3" s="1"/>
  <c r="AF193" i="3" a="1"/>
  <c r="AF193" i="3" s="1"/>
  <c r="AF171" i="3" a="1"/>
  <c r="AF169" i="3" a="1"/>
  <c r="AF167" i="3" a="1"/>
  <c r="AF167" i="3" s="1"/>
  <c r="AF165" i="3" a="1"/>
  <c r="AF163" i="3" a="1"/>
  <c r="AF149" i="3" a="1"/>
  <c r="AF149" i="3" s="1"/>
  <c r="AF147" i="3" a="1"/>
  <c r="AF145" i="3" a="1"/>
  <c r="AF145" i="3" s="1"/>
  <c r="AF152" i="3" a="1"/>
  <c r="AF146" i="3" a="1"/>
  <c r="AF146" i="3" s="1"/>
  <c r="AF143" i="3" a="1"/>
  <c r="AF143" i="3" s="1"/>
  <c r="AF141" i="3" a="1"/>
  <c r="AF141" i="3" s="1"/>
  <c r="AF198" i="3" a="1"/>
  <c r="AF198" i="3" s="1"/>
  <c r="AF197" i="3" a="1"/>
  <c r="AF197" i="3" s="1"/>
  <c r="AF195" i="3" a="1"/>
  <c r="AF195" i="3" s="1"/>
  <c r="AF191" i="3" a="1"/>
  <c r="AF189" i="3" a="1"/>
  <c r="AF189" i="3" s="1"/>
  <c r="AF187" i="3" a="1"/>
  <c r="AF187" i="3" s="1"/>
  <c r="AF185" i="3" a="1"/>
  <c r="AF185" i="3" s="1"/>
  <c r="AF183" i="3" a="1"/>
  <c r="AF181" i="3" a="1"/>
  <c r="AF181" i="3" s="1"/>
  <c r="AF179" i="3" a="1"/>
  <c r="AF179" i="3" s="1"/>
  <c r="AF177" i="3" a="1"/>
  <c r="AF177" i="3" s="1"/>
  <c r="AF175" i="3" a="1"/>
  <c r="AF173" i="3" a="1"/>
  <c r="AF173" i="3" s="1"/>
  <c r="AF161" i="3" a="1"/>
  <c r="AF161" i="3" s="1"/>
  <c r="AF160" i="3" a="1"/>
  <c r="AF160" i="3" s="1"/>
  <c r="AF158" i="3" a="1"/>
  <c r="AF158" i="3" s="1"/>
  <c r="AF156" i="3" a="1"/>
  <c r="AF156" i="3" s="1"/>
  <c r="AF154" i="3" a="1"/>
  <c r="AF154" i="3" s="1"/>
  <c r="AF150" i="3" a="1"/>
  <c r="AF150" i="3" s="1"/>
  <c r="AF148" i="3" a="1"/>
  <c r="AF139" i="3" a="1"/>
  <c r="AF139" i="3" s="1"/>
  <c r="AF128" i="3" a="1"/>
  <c r="AF128" i="3" s="1"/>
  <c r="AF127" i="3" a="1"/>
  <c r="AF127" i="3" s="1"/>
  <c r="AF137" i="3" a="1"/>
  <c r="AF137" i="3" s="1"/>
  <c r="AF135" i="3" a="1"/>
  <c r="AF130" i="3" a="1"/>
  <c r="AF130" i="3" s="1"/>
  <c r="AF134" i="3" a="1"/>
  <c r="AF134" i="3" s="1"/>
  <c r="AF132" i="3" a="1"/>
  <c r="AF132" i="3" s="1"/>
  <c r="AF194" i="3"/>
  <c r="AF192" i="3"/>
  <c r="AF190" i="3"/>
  <c r="AF188" i="3"/>
  <c r="AF186" i="3"/>
  <c r="AF184" i="3"/>
  <c r="AF182" i="3"/>
  <c r="AF180" i="3"/>
  <c r="AF174" i="3"/>
  <c r="AF159" i="3"/>
  <c r="AF157" i="3"/>
  <c r="AF155" i="3"/>
  <c r="AF140" i="3"/>
  <c r="AF153" i="3"/>
  <c r="AF133" i="3"/>
  <c r="AF129" i="3"/>
  <c r="AF170" i="3"/>
  <c r="AF168" i="3"/>
  <c r="AF164" i="3"/>
  <c r="AF162" i="3"/>
  <c r="AF144" i="3"/>
  <c r="AF151" i="3"/>
  <c r="AF135" i="3"/>
  <c r="AF152" i="3"/>
  <c r="AF147" i="3"/>
  <c r="AF175" i="3"/>
  <c r="AF183" i="3"/>
  <c r="AF191" i="3"/>
  <c r="AF163" i="3"/>
  <c r="AF165" i="3"/>
  <c r="AF169" i="3"/>
  <c r="AF171" i="3"/>
  <c r="AF148" i="3"/>
  <c r="R171" i="4"/>
  <c r="R172" i="4" s="1"/>
  <c r="R103" i="4" s="1"/>
  <c r="D10" i="20"/>
  <c r="V66" i="5"/>
  <c r="Q39" i="20"/>
  <c r="D39" i="20" s="1"/>
  <c r="K12" i="5"/>
  <c r="K15" i="1" s="1"/>
  <c r="F13" i="20"/>
  <c r="E99" i="4"/>
  <c r="AB194" i="10" a="1"/>
  <c r="AB194" i="10" s="1"/>
  <c r="AE30" i="7"/>
  <c r="AE27" i="7"/>
  <c r="AE59" i="7"/>
  <c r="AE58" i="7"/>
  <c r="AE38" i="7"/>
  <c r="AE28" i="7"/>
  <c r="AE66" i="7"/>
  <c r="AE62" i="7"/>
  <c r="AE45" i="7"/>
  <c r="AE33" i="7"/>
  <c r="AE65" i="7"/>
  <c r="AE61" i="7"/>
  <c r="AE56" i="7"/>
  <c r="AE46" i="7"/>
  <c r="AE29" i="7"/>
  <c r="AE40" i="7"/>
  <c r="AE43" i="7"/>
  <c r="AE41" i="7"/>
  <c r="AE35" i="7"/>
  <c r="AE50" i="7"/>
  <c r="AE31" i="7"/>
  <c r="AE60" i="7"/>
  <c r="AE64" i="7"/>
  <c r="AE44" i="7"/>
  <c r="AE39" i="7"/>
  <c r="AE34" i="7"/>
  <c r="AE48" i="7"/>
  <c r="AE49" i="7"/>
  <c r="AE37" i="7"/>
  <c r="AE42" i="7"/>
  <c r="AE52" i="7"/>
  <c r="AE51" i="7"/>
  <c r="AE32" i="7"/>
  <c r="AE57" i="7"/>
  <c r="AE53" i="7"/>
  <c r="AE36" i="7"/>
  <c r="AE54" i="7"/>
  <c r="AE55" i="7"/>
  <c r="AE47" i="7"/>
  <c r="AE63" i="7"/>
  <c r="AD50" i="1"/>
  <c r="AD50" i="2"/>
  <c r="AC51" i="1"/>
  <c r="AD177" i="4" s="1"/>
  <c r="AC52" i="2"/>
  <c r="AE288" i="3"/>
  <c r="AE287" i="3"/>
  <c r="AF286" i="3" a="1"/>
  <c r="AF286" i="3" s="1"/>
  <c r="AC233" i="3"/>
  <c r="AC234" i="3"/>
  <c r="Z127" i="4"/>
  <c r="Z126" i="4"/>
  <c r="V94" i="4"/>
  <c r="V100" i="4" s="1"/>
  <c r="V129" i="4"/>
  <c r="AB132" i="4"/>
  <c r="AB170" i="4"/>
  <c r="AC10" i="12" a="1"/>
  <c r="AC10" i="12" s="1"/>
  <c r="AE6" i="7"/>
  <c r="AE8" i="7"/>
  <c r="AE94" i="7"/>
  <c r="AE79" i="7"/>
  <c r="AE9" i="7"/>
  <c r="AE22" i="7"/>
  <c r="AE110" i="7"/>
  <c r="AE75" i="7"/>
  <c r="AE77" i="7"/>
  <c r="AE23" i="7"/>
  <c r="AE13" i="7"/>
  <c r="AE117" i="7"/>
  <c r="AE84" i="7"/>
  <c r="AE104" i="7"/>
  <c r="AE90" i="7"/>
  <c r="AE14" i="7"/>
  <c r="AE99" i="7"/>
  <c r="AE18" i="7"/>
  <c r="AE96" i="7"/>
  <c r="AE81" i="7"/>
  <c r="AE25" i="7"/>
  <c r="AE98" i="7"/>
  <c r="AE68" i="7"/>
  <c r="AE105" i="7"/>
  <c r="AE17" i="7"/>
  <c r="AE93" i="7"/>
  <c r="AE70" i="7"/>
  <c r="AE76" i="7"/>
  <c r="AE78" i="7"/>
  <c r="AC97" i="4"/>
  <c r="AE67" i="7"/>
  <c r="AE20" i="7"/>
  <c r="AE19" i="7"/>
  <c r="AE100" i="7"/>
  <c r="AE10" i="7"/>
  <c r="AE71" i="7"/>
  <c r="AE87" i="7"/>
  <c r="AE7" i="7"/>
  <c r="AE74" i="7"/>
  <c r="AE11" i="7"/>
  <c r="AE85" i="7"/>
  <c r="AE115" i="7"/>
  <c r="AE86" i="7"/>
  <c r="AE12" i="7"/>
  <c r="AE95" i="7"/>
  <c r="AE108" i="7"/>
  <c r="AE101" i="7"/>
  <c r="AE21" i="7"/>
  <c r="AE73" i="7"/>
  <c r="AE111" i="7"/>
  <c r="AE16" i="7"/>
  <c r="AE80" i="7"/>
  <c r="AE88" i="7"/>
  <c r="AE116" i="7"/>
  <c r="AE92" i="7"/>
  <c r="AE24" i="7"/>
  <c r="AE82" i="7"/>
  <c r="AE102" i="7"/>
  <c r="AE89" i="7"/>
  <c r="AE118" i="7"/>
  <c r="AE103" i="7"/>
  <c r="AE15" i="7"/>
  <c r="AE112" i="7"/>
  <c r="AE91" i="7"/>
  <c r="AE72" i="7"/>
  <c r="AE109" i="7"/>
  <c r="AE119" i="7"/>
  <c r="AE69" i="7"/>
  <c r="AE83" i="7"/>
  <c r="AE97" i="7"/>
  <c r="AE26" i="7"/>
  <c r="AC9" i="13" a="1"/>
  <c r="AC9" i="13" s="1"/>
  <c r="Y53" i="13" a="1"/>
  <c r="Y53" i="13" s="1"/>
  <c r="Z91" i="4"/>
  <c r="Z92" i="4"/>
  <c r="AB163" i="4"/>
  <c r="AC134" i="4"/>
  <c r="AA162" i="4"/>
  <c r="AB171" i="4"/>
  <c r="AF3" i="4"/>
  <c r="AE157" i="4"/>
  <c r="Y89" i="4"/>
  <c r="Z165" i="4"/>
  <c r="Z128" i="4" s="1"/>
  <c r="AB125" i="4"/>
  <c r="AC133" i="4"/>
  <c r="X171" i="4"/>
  <c r="AC177" i="4"/>
  <c r="AC99" i="4"/>
  <c r="AB90" i="4"/>
  <c r="AC98" i="4"/>
  <c r="U105" i="4"/>
  <c r="U103" i="4"/>
  <c r="S105" i="4"/>
  <c r="S103" i="4"/>
  <c r="L171" i="4"/>
  <c r="V172" i="4"/>
  <c r="W175" i="4"/>
  <c r="X61" i="5"/>
  <c r="AD3" i="12"/>
  <c r="AA13" i="5"/>
  <c r="AA17" i="1" s="1"/>
  <c r="X286" i="13" a="1"/>
  <c r="X286" i="13" s="1"/>
  <c r="AB32" i="5" s="1"/>
  <c r="AB31" i="5" s="1"/>
  <c r="S195" i="10"/>
  <c r="W195" i="10"/>
  <c r="X12" i="5" s="1"/>
  <c r="L195" i="10"/>
  <c r="Q195" i="10"/>
  <c r="Y195" i="10"/>
  <c r="Z12" i="5" s="1"/>
  <c r="M195" i="10"/>
  <c r="P195" i="10"/>
  <c r="U195" i="10"/>
  <c r="R195" i="10"/>
  <c r="N195" i="10"/>
  <c r="K195" i="10"/>
  <c r="X195" i="10"/>
  <c r="Y12" i="5" s="1"/>
  <c r="T195" i="10"/>
  <c r="O195" i="10"/>
  <c r="AA195" i="10"/>
  <c r="AB12" i="5" s="1"/>
  <c r="W15" i="1"/>
  <c r="J60" i="10"/>
  <c r="V60" i="10"/>
  <c r="J66" i="10"/>
  <c r="V66" i="10"/>
  <c r="J65" i="10"/>
  <c r="V65" i="10"/>
  <c r="J22" i="10"/>
  <c r="V22" i="10"/>
  <c r="J54" i="10"/>
  <c r="V54" i="10"/>
  <c r="AE222" i="3"/>
  <c r="F12" i="10"/>
  <c r="AB80" i="10"/>
  <c r="AB79" i="10"/>
  <c r="AB78" i="10"/>
  <c r="AB77" i="10"/>
  <c r="AB76" i="10"/>
  <c r="AB75" i="10"/>
  <c r="AB74" i="10"/>
  <c r="AB73" i="10"/>
  <c r="AB72" i="10"/>
  <c r="AB52" i="10"/>
  <c r="AB51" i="10"/>
  <c r="AB50" i="10"/>
  <c r="AB49" i="10"/>
  <c r="AB48" i="10"/>
  <c r="AB47" i="10"/>
  <c r="AB46" i="10"/>
  <c r="AB45" i="10"/>
  <c r="AB42" i="10"/>
  <c r="AB44" i="10"/>
  <c r="AB43" i="10"/>
  <c r="F29" i="10"/>
  <c r="F28" i="10"/>
  <c r="F27" i="10"/>
  <c r="S331" i="13"/>
  <c r="W67" i="5" s="1"/>
  <c r="X309" i="13"/>
  <c r="AB57" i="5" s="1"/>
  <c r="AB51" i="5" s="1"/>
  <c r="AA33" i="1"/>
  <c r="AA31" i="1"/>
  <c r="Z17" i="1"/>
  <c r="Y311" i="13" a="1"/>
  <c r="Y311" i="13" s="1"/>
  <c r="Y310" i="13" a="1"/>
  <c r="Y310" i="13" s="1"/>
  <c r="AC37" i="5"/>
  <c r="AD17" i="13"/>
  <c r="AD14" i="13"/>
  <c r="AD19" i="13"/>
  <c r="AD22" i="13"/>
  <c r="AD13" i="13"/>
  <c r="AD18" i="13"/>
  <c r="AD23" i="13"/>
  <c r="Z63" i="13"/>
  <c r="Z65" i="13"/>
  <c r="Z59" i="13"/>
  <c r="Z64" i="13"/>
  <c r="Z60" i="13"/>
  <c r="Z61" i="13"/>
  <c r="AD227" i="3"/>
  <c r="AD230" i="3" s="1"/>
  <c r="U322" i="13"/>
  <c r="T331" i="13"/>
  <c r="X67" i="5" s="1"/>
  <c r="T330" i="13"/>
  <c r="X66" i="5" s="1"/>
  <c r="AD228" i="3"/>
  <c r="AD231" i="3" s="1"/>
  <c r="U321" i="13"/>
  <c r="AC10" i="13"/>
  <c r="AB67" i="10"/>
  <c r="AB68" i="10"/>
  <c r="AB69" i="10"/>
  <c r="AB70" i="10"/>
  <c r="AB71" i="10"/>
  <c r="AB81" i="10"/>
  <c r="AB82" i="10"/>
  <c r="AB83" i="10"/>
  <c r="AB84" i="10"/>
  <c r="AB85" i="10"/>
  <c r="AC43" i="2" a="1"/>
  <c r="AC43" i="2" s="1"/>
  <c r="C27" i="2"/>
  <c r="AK16" i="8"/>
  <c r="X28" i="2"/>
  <c r="W28" i="2"/>
  <c r="AD3" i="5"/>
  <c r="V26" i="2"/>
  <c r="U32" i="2"/>
  <c r="AA3" i="13"/>
  <c r="AA6" i="13" s="1"/>
  <c r="AB190" i="10"/>
  <c r="AB189" i="10"/>
  <c r="AB188" i="10"/>
  <c r="AB186" i="10"/>
  <c r="AB182" i="10"/>
  <c r="AB180" i="10"/>
  <c r="AB185" i="10"/>
  <c r="AB183" i="10"/>
  <c r="AB187" i="10"/>
  <c r="AB191" i="10"/>
  <c r="AB184" i="10"/>
  <c r="AB181" i="10"/>
  <c r="AB177" i="10"/>
  <c r="AB172" i="10"/>
  <c r="AB168" i="10"/>
  <c r="AB178" i="10"/>
  <c r="AB175" i="10"/>
  <c r="AB171" i="10"/>
  <c r="AB167" i="10"/>
  <c r="AB179" i="10"/>
  <c r="AB170" i="10"/>
  <c r="AB169" i="10"/>
  <c r="AB166" i="10"/>
  <c r="AB176" i="10"/>
  <c r="AB163" i="10"/>
  <c r="AB161" i="10"/>
  <c r="AB159" i="10"/>
  <c r="AB158" i="10"/>
  <c r="AB157" i="10"/>
  <c r="AB156" i="10"/>
  <c r="AB155" i="10"/>
  <c r="AB154" i="10"/>
  <c r="AB153" i="10"/>
  <c r="AB152" i="10"/>
  <c r="AB173" i="10"/>
  <c r="AB164" i="10"/>
  <c r="AB174" i="10"/>
  <c r="AB160" i="10"/>
  <c r="AB162" i="10"/>
  <c r="AB165" i="10"/>
  <c r="AE185" i="7"/>
  <c r="AE184" i="7"/>
  <c r="AE183" i="7"/>
  <c r="AE182" i="7"/>
  <c r="AE181" i="7"/>
  <c r="AE180" i="7"/>
  <c r="AE179" i="7"/>
  <c r="AE178" i="7"/>
  <c r="AE177" i="7"/>
  <c r="AE176" i="7"/>
  <c r="AE173" i="7"/>
  <c r="AE169" i="7"/>
  <c r="AE174" i="7"/>
  <c r="AE172" i="7"/>
  <c r="AE170" i="7"/>
  <c r="AE168" i="7"/>
  <c r="AE166" i="7"/>
  <c r="AE175" i="7"/>
  <c r="AE171" i="7"/>
  <c r="AE167" i="7"/>
  <c r="AG266" i="3"/>
  <c r="AG263" i="3"/>
  <c r="AG261" i="3"/>
  <c r="AG259" i="3"/>
  <c r="AG257" i="3"/>
  <c r="AG254" i="3"/>
  <c r="AG252" i="3"/>
  <c r="AG251" i="3"/>
  <c r="AG250" i="3"/>
  <c r="AG265" i="3"/>
  <c r="AG264" i="3"/>
  <c r="AG262" i="3"/>
  <c r="AG260" i="3"/>
  <c r="AG258" i="3"/>
  <c r="AG256" i="3"/>
  <c r="AG255" i="3"/>
  <c r="AG253" i="3"/>
  <c r="AG249" i="3"/>
  <c r="AG248" i="3"/>
  <c r="AG247" i="3"/>
  <c r="AB138" i="10"/>
  <c r="AB137" i="10"/>
  <c r="AB136" i="10"/>
  <c r="AB135" i="10"/>
  <c r="AB134" i="10"/>
  <c r="AB133" i="10"/>
  <c r="AB132" i="10"/>
  <c r="AB131" i="10"/>
  <c r="AB130" i="10"/>
  <c r="AB129" i="10"/>
  <c r="AB128" i="10"/>
  <c r="AB127" i="10"/>
  <c r="AB126" i="10"/>
  <c r="AB125" i="10"/>
  <c r="AB124" i="10"/>
  <c r="AB123" i="10"/>
  <c r="AB122" i="10"/>
  <c r="AB121" i="10"/>
  <c r="AB120" i="10"/>
  <c r="AB119" i="10"/>
  <c r="AB118" i="10"/>
  <c r="AB117" i="10"/>
  <c r="AB116" i="10"/>
  <c r="AB115" i="10"/>
  <c r="AB114" i="10"/>
  <c r="AB113" i="10"/>
  <c r="AB112" i="10"/>
  <c r="AB111" i="10"/>
  <c r="AB110" i="10"/>
  <c r="AB109" i="10"/>
  <c r="AB108" i="10"/>
  <c r="AB107" i="10"/>
  <c r="AB106" i="10"/>
  <c r="AB105" i="10"/>
  <c r="AB104" i="10"/>
  <c r="AB103" i="10"/>
  <c r="AB102" i="10"/>
  <c r="AB101" i="10"/>
  <c r="AB100" i="10"/>
  <c r="AB99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E153" i="7"/>
  <c r="AE152" i="7"/>
  <c r="AE151" i="7"/>
  <c r="AE150" i="7"/>
  <c r="AE149" i="7"/>
  <c r="AE148" i="7"/>
  <c r="AE147" i="7"/>
  <c r="AE146" i="7"/>
  <c r="AE145" i="7"/>
  <c r="AE144" i="7"/>
  <c r="AE143" i="7"/>
  <c r="AE142" i="7"/>
  <c r="AE141" i="7"/>
  <c r="AE140" i="7"/>
  <c r="AE139" i="7"/>
  <c r="AE138" i="7"/>
  <c r="AE137" i="7"/>
  <c r="AE136" i="7"/>
  <c r="AE135" i="7"/>
  <c r="AE134" i="7"/>
  <c r="AG104" i="3"/>
  <c r="AG103" i="3"/>
  <c r="AG102" i="3"/>
  <c r="AG101" i="3"/>
  <c r="AG100" i="3"/>
  <c r="AG99" i="3"/>
  <c r="AG98" i="3"/>
  <c r="AG97" i="3"/>
  <c r="AG96" i="3"/>
  <c r="AG95" i="3"/>
  <c r="AG94" i="3"/>
  <c r="AG93" i="3"/>
  <c r="AG92" i="3"/>
  <c r="AG91" i="3"/>
  <c r="AG90" i="3"/>
  <c r="AG89" i="3"/>
  <c r="AG88" i="3"/>
  <c r="AG87" i="3"/>
  <c r="AG86" i="3"/>
  <c r="AG85" i="3"/>
  <c r="AG84" i="3"/>
  <c r="AG83" i="3"/>
  <c r="AG82" i="3"/>
  <c r="AG81" i="3"/>
  <c r="AG80" i="3"/>
  <c r="AG79" i="3"/>
  <c r="AG78" i="3"/>
  <c r="AG77" i="3"/>
  <c r="AG76" i="3"/>
  <c r="AG75" i="3"/>
  <c r="AG74" i="3"/>
  <c r="AG73" i="3"/>
  <c r="AG72" i="3"/>
  <c r="AG71" i="3"/>
  <c r="AG70" i="3"/>
  <c r="AG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D16" i="13"/>
  <c r="AD224" i="3"/>
  <c r="AD290" i="3" s="1"/>
  <c r="AF125" i="3" a="1"/>
  <c r="AF125" i="3" s="1"/>
  <c r="AD21" i="13"/>
  <c r="AC3" i="1"/>
  <c r="AF223" i="3" a="1"/>
  <c r="AF223" i="3" s="1"/>
  <c r="AB49" i="1"/>
  <c r="AE21" i="8"/>
  <c r="AE22" i="8"/>
  <c r="AK15" i="8"/>
  <c r="AD11" i="13"/>
  <c r="AD12" i="13"/>
  <c r="AB146" i="10"/>
  <c r="AB147" i="10"/>
  <c r="AB148" i="10"/>
  <c r="AB149" i="10"/>
  <c r="AB150" i="10"/>
  <c r="AB151" i="10"/>
  <c r="AB192" i="10"/>
  <c r="AB144" i="10"/>
  <c r="AB145" i="10"/>
  <c r="AB91" i="10"/>
  <c r="AB93" i="10"/>
  <c r="AB95" i="10"/>
  <c r="AB92" i="10"/>
  <c r="AB94" i="10"/>
  <c r="AB96" i="10"/>
  <c r="AB98" i="10"/>
  <c r="AB8" i="10"/>
  <c r="AB97" i="10"/>
  <c r="AB139" i="10"/>
  <c r="AB9" i="10"/>
  <c r="AB10" i="10"/>
  <c r="AB11" i="10"/>
  <c r="AB12" i="10"/>
  <c r="AB13" i="10"/>
  <c r="AB14" i="10"/>
  <c r="AB15" i="10"/>
  <c r="AB86" i="10"/>
  <c r="AB143" i="10"/>
  <c r="AB90" i="10"/>
  <c r="AB7" i="10"/>
  <c r="AG240" i="3"/>
  <c r="AG241" i="3"/>
  <c r="AG242" i="3"/>
  <c r="AG243" i="3"/>
  <c r="AG244" i="3"/>
  <c r="AG245" i="3"/>
  <c r="AG246" i="3"/>
  <c r="AG267" i="3"/>
  <c r="AG10" i="3"/>
  <c r="AG11" i="3"/>
  <c r="AG12" i="3"/>
  <c r="AG13" i="3"/>
  <c r="AG14" i="3"/>
  <c r="AG105" i="3"/>
  <c r="AG106" i="3"/>
  <c r="AG7" i="3"/>
  <c r="AG8" i="3"/>
  <c r="AG9" i="3"/>
  <c r="AG239" i="3"/>
  <c r="AG238" i="3"/>
  <c r="AE159" i="7"/>
  <c r="AE163" i="7"/>
  <c r="AE160" i="7"/>
  <c r="AE164" i="7"/>
  <c r="AE186" i="7"/>
  <c r="AE157" i="7"/>
  <c r="AE158" i="7"/>
  <c r="AE165" i="7"/>
  <c r="AE126" i="7"/>
  <c r="AE128" i="7"/>
  <c r="AE130" i="7"/>
  <c r="AE132" i="7"/>
  <c r="AE154" i="7"/>
  <c r="AE161" i="7"/>
  <c r="AE162" i="7"/>
  <c r="AE125" i="7"/>
  <c r="AE127" i="7"/>
  <c r="AE129" i="7"/>
  <c r="AE131" i="7"/>
  <c r="AE133" i="7"/>
  <c r="X27" i="2"/>
  <c r="W27" i="2"/>
  <c r="W60" i="12"/>
  <c r="X60" i="12"/>
  <c r="AC3" i="2"/>
  <c r="U9" i="1"/>
  <c r="V9" i="5"/>
  <c r="W166" i="4" s="1"/>
  <c r="W129" i="4" s="1"/>
  <c r="AD120" i="7"/>
  <c r="AB43" i="12" s="1"/>
  <c r="D7" i="12"/>
  <c r="AF284" i="3"/>
  <c r="AB289" i="3"/>
  <c r="W7" i="12" s="1"/>
  <c r="X7" i="1"/>
  <c r="W7" i="1"/>
  <c r="C7" i="1"/>
  <c r="AD155" i="7"/>
  <c r="AB59" i="5" s="1"/>
  <c r="AD320" i="13"/>
  <c r="AD113" i="7"/>
  <c r="AA141" i="10"/>
  <c r="AD187" i="7"/>
  <c r="AB60" i="5" s="1"/>
  <c r="AF3" i="7"/>
  <c r="AD106" i="7"/>
  <c r="AC3" i="10"/>
  <c r="AD122" i="3"/>
  <c r="AF9" i="8"/>
  <c r="AF10" i="8"/>
  <c r="AE277" i="3"/>
  <c r="AE282" i="3" s="1"/>
  <c r="Z19" i="12" s="1"/>
  <c r="AD283" i="3"/>
  <c r="AF268" i="3"/>
  <c r="AA18" i="12" s="1"/>
  <c r="AE116" i="3"/>
  <c r="AE121" i="3" s="1"/>
  <c r="Z8" i="5" s="1"/>
  <c r="AA165" i="4" s="1"/>
  <c r="AF107" i="3"/>
  <c r="AA6" i="5" s="1"/>
  <c r="AH3" i="3"/>
  <c r="Z292" i="13" l="1" a="1"/>
  <c r="Z288" i="13" a="1"/>
  <c r="Z288" i="13" s="1"/>
  <c r="AD34" i="5" s="1"/>
  <c r="Z290" i="13" a="1"/>
  <c r="Z291" i="13" a="1"/>
  <c r="Z291" i="13" s="1"/>
  <c r="AD37" i="5" s="1"/>
  <c r="Z293" i="13" a="1"/>
  <c r="Z287" i="13" a="1"/>
  <c r="Z287" i="13" s="1"/>
  <c r="AD33" i="5" s="1"/>
  <c r="Z289" i="13" a="1"/>
  <c r="Z293" i="13"/>
  <c r="Z290" i="13"/>
  <c r="AD36" i="5" s="1"/>
  <c r="Z289" i="13"/>
  <c r="AD35" i="5" s="1"/>
  <c r="Z292" i="13"/>
  <c r="AD38" i="5" s="1"/>
  <c r="R105" i="4"/>
  <c r="AF124" i="3"/>
  <c r="AF110" i="3" s="1"/>
  <c r="AF114" i="3" s="1"/>
  <c r="AA7" i="5" s="1"/>
  <c r="AB164" i="4" s="1"/>
  <c r="AG221" i="3" a="1"/>
  <c r="AG221" i="3" s="1"/>
  <c r="AG201" i="3" a="1"/>
  <c r="AG201" i="3" s="1"/>
  <c r="AG203" i="3" a="1"/>
  <c r="AG203" i="3" s="1"/>
  <c r="AG205" i="3" a="1"/>
  <c r="AG205" i="3" s="1"/>
  <c r="AG207" i="3" a="1"/>
  <c r="AG207" i="3" s="1"/>
  <c r="AG209" i="3" a="1"/>
  <c r="AG209" i="3" s="1"/>
  <c r="AG211" i="3" a="1"/>
  <c r="AG211" i="3" s="1"/>
  <c r="AG126" i="3" a="1"/>
  <c r="AG126" i="3" s="1"/>
  <c r="AG129" i="3" a="1"/>
  <c r="AG131" i="3" a="1"/>
  <c r="AG133" i="3" a="1"/>
  <c r="AG138" i="3" a="1"/>
  <c r="AG138" i="3" s="1"/>
  <c r="AG140" i="3" a="1"/>
  <c r="AG142" i="3" a="1"/>
  <c r="AG142" i="3" s="1"/>
  <c r="AG144" i="3" a="1"/>
  <c r="AG151" i="3" a="1"/>
  <c r="AG153" i="3" a="1"/>
  <c r="AG155" i="3" a="1"/>
  <c r="AG157" i="3" a="1"/>
  <c r="AG159" i="3" a="1"/>
  <c r="AG136" i="3" a="1"/>
  <c r="AG162" i="3" a="1"/>
  <c r="AG164" i="3" a="1"/>
  <c r="AG166" i="3" a="1"/>
  <c r="AG168" i="3" a="1"/>
  <c r="AG170" i="3" a="1"/>
  <c r="AG170" i="3" s="1"/>
  <c r="AG172" i="3" a="1"/>
  <c r="AG174" i="3" a="1"/>
  <c r="AG174" i="3" s="1"/>
  <c r="AG176" i="3" a="1"/>
  <c r="AG178" i="3" a="1"/>
  <c r="AG178" i="3" s="1"/>
  <c r="AG180" i="3" a="1"/>
  <c r="AG182" i="3" a="1"/>
  <c r="AG182" i="3" s="1"/>
  <c r="AG184" i="3" a="1"/>
  <c r="AG186" i="3" a="1"/>
  <c r="AG186" i="3" s="1"/>
  <c r="AG188" i="3" a="1"/>
  <c r="AG190" i="3" a="1"/>
  <c r="AG190" i="3" s="1"/>
  <c r="AG192" i="3" a="1"/>
  <c r="AG194" i="3" a="1"/>
  <c r="AG194" i="3" s="1"/>
  <c r="AG216" i="3" a="1"/>
  <c r="AG216" i="3" s="1"/>
  <c r="AG214" i="3" a="1"/>
  <c r="AG214" i="3" s="1"/>
  <c r="AG199" i="3" a="1"/>
  <c r="AG199" i="3" s="1"/>
  <c r="AG204" i="3" a="1"/>
  <c r="AG204" i="3" s="1"/>
  <c r="AG202" i="3" a="1"/>
  <c r="AG202" i="3" s="1"/>
  <c r="AG200" i="3" a="1"/>
  <c r="AG200" i="3" s="1"/>
  <c r="AG220" i="3" a="1"/>
  <c r="AG220" i="3" s="1"/>
  <c r="AG218" i="3" a="1"/>
  <c r="AG218" i="3" s="1"/>
  <c r="AG212" i="3" a="1"/>
  <c r="AG212" i="3" s="1"/>
  <c r="AG196" i="3" a="1"/>
  <c r="AG196" i="3" s="1"/>
  <c r="AG219" i="3" a="1"/>
  <c r="AG219" i="3" s="1"/>
  <c r="AG217" i="3" a="1"/>
  <c r="AG217" i="3" s="1"/>
  <c r="AG215" i="3" a="1"/>
  <c r="AG215" i="3" s="1"/>
  <c r="AG213" i="3" a="1"/>
  <c r="AG213" i="3" s="1"/>
  <c r="AG210" i="3" a="1"/>
  <c r="AG210" i="3" s="1"/>
  <c r="AG208" i="3" a="1"/>
  <c r="AG208" i="3" s="1"/>
  <c r="AG206" i="3" a="1"/>
  <c r="AG206" i="3" s="1"/>
  <c r="AG198" i="3" a="1"/>
  <c r="AG198" i="3" s="1"/>
  <c r="AG197" i="3" a="1"/>
  <c r="AG197" i="3" s="1"/>
  <c r="AG195" i="3" a="1"/>
  <c r="AG191" i="3" a="1"/>
  <c r="AG189" i="3" a="1"/>
  <c r="AG189" i="3" s="1"/>
  <c r="AG187" i="3" a="1"/>
  <c r="AG185" i="3" a="1"/>
  <c r="AG185" i="3" s="1"/>
  <c r="AG183" i="3" a="1"/>
  <c r="AG183" i="3" s="1"/>
  <c r="AG181" i="3" a="1"/>
  <c r="AG181" i="3" s="1"/>
  <c r="AG179" i="3" a="1"/>
  <c r="AG177" i="3" a="1"/>
  <c r="AG177" i="3" s="1"/>
  <c r="AG175" i="3" a="1"/>
  <c r="AG175" i="3" s="1"/>
  <c r="AG173" i="3" a="1"/>
  <c r="AG173" i="3" s="1"/>
  <c r="AG161" i="3" a="1"/>
  <c r="AG160" i="3" a="1"/>
  <c r="AG158" i="3" a="1"/>
  <c r="AG158" i="3" s="1"/>
  <c r="AG156" i="3" a="1"/>
  <c r="AG156" i="3" s="1"/>
  <c r="AG154" i="3" a="1"/>
  <c r="AG150" i="3" a="1"/>
  <c r="AG150" i="3" s="1"/>
  <c r="AG148" i="3" a="1"/>
  <c r="AG148" i="3" s="1"/>
  <c r="AG193" i="3" a="1"/>
  <c r="AG171" i="3" a="1"/>
  <c r="AG169" i="3" a="1"/>
  <c r="AG169" i="3" s="1"/>
  <c r="AG167" i="3" a="1"/>
  <c r="AG167" i="3" s="1"/>
  <c r="AG165" i="3" a="1"/>
  <c r="AG165" i="3" s="1"/>
  <c r="AG163" i="3" a="1"/>
  <c r="AG163" i="3" s="1"/>
  <c r="AG149" i="3" a="1"/>
  <c r="AG149" i="3" s="1"/>
  <c r="AG147" i="3" a="1"/>
  <c r="AG145" i="3" a="1"/>
  <c r="AG145" i="3" s="1"/>
  <c r="AG152" i="3" a="1"/>
  <c r="AG152" i="3" s="1"/>
  <c r="AG146" i="3" a="1"/>
  <c r="AG143" i="3" a="1"/>
  <c r="AG141" i="3" a="1"/>
  <c r="AG141" i="3" s="1"/>
  <c r="AG139" i="3" a="1"/>
  <c r="AG139" i="3" s="1"/>
  <c r="AG128" i="3" a="1"/>
  <c r="AG128" i="3" s="1"/>
  <c r="AG127" i="3" a="1"/>
  <c r="AG127" i="3" s="1"/>
  <c r="AG137" i="3" a="1"/>
  <c r="AG137" i="3" s="1"/>
  <c r="AG135" i="3" a="1"/>
  <c r="AG130" i="3" a="1"/>
  <c r="AG130" i="3" s="1"/>
  <c r="AG134" i="3" a="1"/>
  <c r="AG134" i="3" s="1"/>
  <c r="AG132" i="3" a="1"/>
  <c r="AG132" i="3" s="1"/>
  <c r="AG192" i="3"/>
  <c r="AG188" i="3"/>
  <c r="AG184" i="3"/>
  <c r="AG180" i="3"/>
  <c r="AG176" i="3"/>
  <c r="AG172" i="3"/>
  <c r="AG159" i="3"/>
  <c r="AG157" i="3"/>
  <c r="AG155" i="3"/>
  <c r="AG153" i="3"/>
  <c r="AG151" i="3"/>
  <c r="AG168" i="3"/>
  <c r="AG166" i="3"/>
  <c r="AG164" i="3"/>
  <c r="AG162" i="3"/>
  <c r="AG133" i="3"/>
  <c r="AG140" i="3"/>
  <c r="AG136" i="3"/>
  <c r="AG144" i="3"/>
  <c r="AG131" i="3"/>
  <c r="AG129" i="3"/>
  <c r="AG146" i="3"/>
  <c r="AG147" i="3"/>
  <c r="AG193" i="3"/>
  <c r="AG154" i="3"/>
  <c r="AG160" i="3"/>
  <c r="AG191" i="3"/>
  <c r="AG135" i="3"/>
  <c r="AG143" i="3"/>
  <c r="AG171" i="3"/>
  <c r="AG161" i="3"/>
  <c r="AG179" i="3"/>
  <c r="AG187" i="3"/>
  <c r="AG195" i="3"/>
  <c r="E171" i="4"/>
  <c r="U12" i="5"/>
  <c r="U15" i="1" s="1"/>
  <c r="P13" i="20"/>
  <c r="L12" i="5"/>
  <c r="L15" i="1" s="1"/>
  <c r="G13" i="20"/>
  <c r="S12" i="5"/>
  <c r="S15" i="1" s="1"/>
  <c r="N13" i="20"/>
  <c r="Q12" i="5"/>
  <c r="Q15" i="1" s="1"/>
  <c r="L13" i="20"/>
  <c r="M12" i="5"/>
  <c r="M15" i="1" s="1"/>
  <c r="H13" i="20"/>
  <c r="T12" i="5"/>
  <c r="T15" i="1" s="1"/>
  <c r="O13" i="20"/>
  <c r="P12" i="5"/>
  <c r="P15" i="1" s="1"/>
  <c r="K13" i="20"/>
  <c r="O12" i="5"/>
  <c r="O15" i="1" s="1"/>
  <c r="J13" i="20"/>
  <c r="V12" i="5"/>
  <c r="V15" i="1" s="1"/>
  <c r="Q13" i="20"/>
  <c r="N12" i="5"/>
  <c r="N15" i="1" s="1"/>
  <c r="I13" i="20"/>
  <c r="R12" i="5"/>
  <c r="R15" i="1" s="1"/>
  <c r="M13" i="20"/>
  <c r="AC194" i="10" a="1"/>
  <c r="AC194" i="10" s="1"/>
  <c r="AF47" i="7"/>
  <c r="AF53" i="7"/>
  <c r="AF52" i="7"/>
  <c r="AF48" i="7"/>
  <c r="AF64" i="7"/>
  <c r="AF35" i="7"/>
  <c r="AF29" i="7"/>
  <c r="AF65" i="7"/>
  <c r="AF66" i="7"/>
  <c r="AF59" i="7"/>
  <c r="AF36" i="7"/>
  <c r="AF51" i="7"/>
  <c r="AF44" i="7"/>
  <c r="AF50" i="7"/>
  <c r="AF40" i="7"/>
  <c r="AF61" i="7"/>
  <c r="AF62" i="7"/>
  <c r="AF58" i="7"/>
  <c r="AF55" i="7"/>
  <c r="AF57" i="7"/>
  <c r="AF42" i="7"/>
  <c r="AF34" i="7"/>
  <c r="AF41" i="7"/>
  <c r="AF46" i="7"/>
  <c r="AF33" i="7"/>
  <c r="AF28" i="7"/>
  <c r="AF27" i="7"/>
  <c r="AF63" i="7"/>
  <c r="AF49" i="7"/>
  <c r="AF37" i="7"/>
  <c r="AF60" i="7"/>
  <c r="AF54" i="7"/>
  <c r="AF32" i="7"/>
  <c r="AF39" i="7"/>
  <c r="AF31" i="7"/>
  <c r="AF43" i="7"/>
  <c r="AF56" i="7"/>
  <c r="AF45" i="7"/>
  <c r="AF38" i="7"/>
  <c r="AF30" i="7"/>
  <c r="AE50" i="1"/>
  <c r="AE50" i="2"/>
  <c r="AD51" i="1"/>
  <c r="AE177" i="4" s="1"/>
  <c r="AD52" i="2"/>
  <c r="AG286" i="3" a="1"/>
  <c r="AG286" i="3" s="1"/>
  <c r="AG288" i="3" s="1"/>
  <c r="AA93" i="4"/>
  <c r="AF288" i="3"/>
  <c r="AF287" i="3"/>
  <c r="AD233" i="3"/>
  <c r="AD234" i="3"/>
  <c r="AC170" i="4"/>
  <c r="L133" i="4"/>
  <c r="E133" i="4" s="1"/>
  <c r="X133" i="4"/>
  <c r="AA91" i="4"/>
  <c r="AA128" i="4"/>
  <c r="AA126" i="4"/>
  <c r="AA127" i="4"/>
  <c r="AD9" i="13" a="1"/>
  <c r="AD9" i="13" s="1"/>
  <c r="AF69" i="7"/>
  <c r="AF109" i="7"/>
  <c r="AF72" i="7"/>
  <c r="AF112" i="7"/>
  <c r="AF15" i="7"/>
  <c r="AF89" i="7"/>
  <c r="AF116" i="7"/>
  <c r="AF80" i="7"/>
  <c r="AF16" i="7"/>
  <c r="AF111" i="7"/>
  <c r="AF73" i="7"/>
  <c r="AF21" i="7"/>
  <c r="AF86" i="7"/>
  <c r="AF85" i="7"/>
  <c r="AF74" i="7"/>
  <c r="AF7" i="7"/>
  <c r="AF71" i="7"/>
  <c r="AF10" i="7"/>
  <c r="AF100" i="7"/>
  <c r="AF19" i="7"/>
  <c r="AF20" i="7"/>
  <c r="AF70" i="7"/>
  <c r="AF17" i="7"/>
  <c r="AF68" i="7"/>
  <c r="AF98" i="7"/>
  <c r="AF81" i="7"/>
  <c r="AF99" i="7"/>
  <c r="AF90" i="7"/>
  <c r="AF13" i="7"/>
  <c r="AF77" i="7"/>
  <c r="AF75" i="7"/>
  <c r="AF110" i="7"/>
  <c r="AF22" i="7"/>
  <c r="AF94" i="7"/>
  <c r="AD10" i="12" a="1"/>
  <c r="AD10" i="12" s="1"/>
  <c r="AF6" i="7"/>
  <c r="AF8" i="7"/>
  <c r="AF26" i="7"/>
  <c r="AF97" i="7"/>
  <c r="AF83" i="7"/>
  <c r="AF119" i="7"/>
  <c r="AF91" i="7"/>
  <c r="AF103" i="7"/>
  <c r="AF118" i="7"/>
  <c r="AF102" i="7"/>
  <c r="AF82" i="7"/>
  <c r="AF24" i="7"/>
  <c r="AF92" i="7"/>
  <c r="AF88" i="7"/>
  <c r="AF101" i="7"/>
  <c r="AF108" i="7"/>
  <c r="AF95" i="7"/>
  <c r="AF12" i="7"/>
  <c r="AF115" i="7"/>
  <c r="AF11" i="7"/>
  <c r="AF87" i="7"/>
  <c r="AF67" i="7"/>
  <c r="AF78" i="7"/>
  <c r="AF76" i="7"/>
  <c r="AF93" i="7"/>
  <c r="AF105" i="7"/>
  <c r="AF25" i="7"/>
  <c r="AF96" i="7"/>
  <c r="AF18" i="7"/>
  <c r="AF14" i="7"/>
  <c r="AF104" i="7"/>
  <c r="AF84" i="7"/>
  <c r="AF117" i="7"/>
  <c r="AF23" i="7"/>
  <c r="AF9" i="7"/>
  <c r="AF79" i="7"/>
  <c r="AD97" i="4"/>
  <c r="Z53" i="13" a="1"/>
  <c r="Z53" i="13" s="1"/>
  <c r="AA92" i="4"/>
  <c r="AC171" i="4"/>
  <c r="AC90" i="4"/>
  <c r="AG3" i="4"/>
  <c r="AF157" i="4"/>
  <c r="Y175" i="4"/>
  <c r="AC125" i="4"/>
  <c r="AD133" i="4"/>
  <c r="AA161" i="4"/>
  <c r="AB13" i="5"/>
  <c r="AB17" i="1" s="1"/>
  <c r="AC169" i="4"/>
  <c r="AC132" i="4" s="1"/>
  <c r="X175" i="4"/>
  <c r="AB162" i="4"/>
  <c r="Z93" i="4"/>
  <c r="Z161" i="4"/>
  <c r="AC163" i="4"/>
  <c r="AD134" i="4"/>
  <c r="V105" i="4"/>
  <c r="V103" i="4"/>
  <c r="E166" i="4"/>
  <c r="W94" i="4"/>
  <c r="AD98" i="4"/>
  <c r="AD99" i="4"/>
  <c r="W172" i="4"/>
  <c r="Y61" i="5"/>
  <c r="AE3" i="12"/>
  <c r="Y286" i="13" a="1"/>
  <c r="Y286" i="13" s="1"/>
  <c r="AC32" i="5" s="1"/>
  <c r="AC31" i="5" s="1"/>
  <c r="AB195" i="10"/>
  <c r="AC12" i="5" s="1"/>
  <c r="Z15" i="1"/>
  <c r="Y15" i="1"/>
  <c r="X15" i="1"/>
  <c r="J27" i="10"/>
  <c r="V27" i="10"/>
  <c r="J29" i="10"/>
  <c r="V29" i="10"/>
  <c r="J28" i="10"/>
  <c r="V28" i="10"/>
  <c r="J12" i="10"/>
  <c r="V12" i="10"/>
  <c r="AC80" i="10"/>
  <c r="AC79" i="10"/>
  <c r="AC78" i="10"/>
  <c r="AC77" i="10"/>
  <c r="AC76" i="10"/>
  <c r="AC75" i="10"/>
  <c r="AC74" i="10"/>
  <c r="AC73" i="10"/>
  <c r="AC72" i="10"/>
  <c r="AC52" i="10"/>
  <c r="AC51" i="10"/>
  <c r="AC50" i="10"/>
  <c r="AC49" i="10"/>
  <c r="AC48" i="10"/>
  <c r="AC47" i="10"/>
  <c r="AC46" i="10"/>
  <c r="AC45" i="10"/>
  <c r="AC44" i="10"/>
  <c r="AC43" i="10"/>
  <c r="AC42" i="10"/>
  <c r="F88" i="10"/>
  <c r="E88" i="10"/>
  <c r="AF222" i="3"/>
  <c r="AB235" i="3"/>
  <c r="Y309" i="13"/>
  <c r="AC57" i="5" s="1"/>
  <c r="AC51" i="5" s="1"/>
  <c r="AB33" i="1"/>
  <c r="AB31" i="1"/>
  <c r="AD39" i="5"/>
  <c r="Z311" i="13" a="1"/>
  <c r="Z311" i="13" s="1"/>
  <c r="Z310" i="13" a="1"/>
  <c r="Z310" i="13" s="1"/>
  <c r="AE23" i="13"/>
  <c r="AE18" i="13"/>
  <c r="AE13" i="13"/>
  <c r="AE22" i="13"/>
  <c r="AE19" i="13"/>
  <c r="AE14" i="13"/>
  <c r="AE17" i="13"/>
  <c r="AA64" i="13"/>
  <c r="AA60" i="13"/>
  <c r="AA63" i="13"/>
  <c r="AA65" i="13"/>
  <c r="AA59" i="13"/>
  <c r="AA61" i="13"/>
  <c r="AE227" i="3"/>
  <c r="AE230" i="3" s="1"/>
  <c r="V322" i="13"/>
  <c r="AE228" i="3"/>
  <c r="AE231" i="3" s="1"/>
  <c r="V321" i="13"/>
  <c r="U330" i="13"/>
  <c r="Y66" i="5" s="1"/>
  <c r="AD10" i="13"/>
  <c r="AC67" i="10"/>
  <c r="AC68" i="10"/>
  <c r="AC69" i="10"/>
  <c r="AC70" i="10"/>
  <c r="AC71" i="10"/>
  <c r="AC81" i="10"/>
  <c r="AC82" i="10"/>
  <c r="AC83" i="10"/>
  <c r="AC84" i="10"/>
  <c r="AC85" i="10"/>
  <c r="AD43" i="2" a="1"/>
  <c r="AD43" i="2" s="1"/>
  <c r="AC49" i="1"/>
  <c r="W26" i="2"/>
  <c r="X26" i="2"/>
  <c r="AL16" i="8"/>
  <c r="AA15" i="1"/>
  <c r="AE3" i="5"/>
  <c r="D9" i="5"/>
  <c r="AB3" i="13"/>
  <c r="AB6" i="13" s="1"/>
  <c r="AC189" i="10"/>
  <c r="AC186" i="10"/>
  <c r="AC185" i="10"/>
  <c r="AC184" i="10"/>
  <c r="AC183" i="10"/>
  <c r="AC182" i="10"/>
  <c r="AC181" i="10"/>
  <c r="AC180" i="10"/>
  <c r="AC179" i="10"/>
  <c r="AC190" i="10"/>
  <c r="AC188" i="10"/>
  <c r="AC178" i="10"/>
  <c r="AC177" i="10"/>
  <c r="AC176" i="10"/>
  <c r="AC175" i="10"/>
  <c r="AC174" i="10"/>
  <c r="AC173" i="10"/>
  <c r="AC172" i="10"/>
  <c r="AC171" i="10"/>
  <c r="AC170" i="10"/>
  <c r="AC169" i="10"/>
  <c r="AC168" i="10"/>
  <c r="AC167" i="10"/>
  <c r="AC166" i="10"/>
  <c r="AC165" i="10"/>
  <c r="AC164" i="10"/>
  <c r="AC163" i="10"/>
  <c r="AC187" i="10"/>
  <c r="AC191" i="10"/>
  <c r="AC161" i="10"/>
  <c r="AC159" i="10"/>
  <c r="AC158" i="10"/>
  <c r="AC157" i="10"/>
  <c r="AC156" i="10"/>
  <c r="AC155" i="10"/>
  <c r="AC154" i="10"/>
  <c r="AC153" i="10"/>
  <c r="AC152" i="10"/>
  <c r="AC162" i="10"/>
  <c r="AC160" i="10"/>
  <c r="AH265" i="3"/>
  <c r="AH264" i="3"/>
  <c r="AH263" i="3"/>
  <c r="AH262" i="3"/>
  <c r="AH261" i="3"/>
  <c r="AH260" i="3"/>
  <c r="AH259" i="3"/>
  <c r="AH258" i="3"/>
  <c r="AH257" i="3"/>
  <c r="AH256" i="3"/>
  <c r="AH255" i="3"/>
  <c r="AH254" i="3"/>
  <c r="AH253" i="3"/>
  <c r="AH252" i="3"/>
  <c r="AH251" i="3"/>
  <c r="AH250" i="3"/>
  <c r="AH249" i="3"/>
  <c r="AH248" i="3"/>
  <c r="AH247" i="3"/>
  <c r="AH266" i="3"/>
  <c r="AF185" i="7"/>
  <c r="AF184" i="7"/>
  <c r="AF183" i="7"/>
  <c r="AF182" i="7"/>
  <c r="AF181" i="7"/>
  <c r="AF180" i="7"/>
  <c r="AF179" i="7"/>
  <c r="AF178" i="7"/>
  <c r="AF177" i="7"/>
  <c r="AF176" i="7"/>
  <c r="AF175" i="7"/>
  <c r="AF173" i="7"/>
  <c r="AF171" i="7"/>
  <c r="AF169" i="7"/>
  <c r="AF167" i="7"/>
  <c r="AF172" i="7"/>
  <c r="AF174" i="7"/>
  <c r="AF166" i="7"/>
  <c r="AF170" i="7"/>
  <c r="AF168" i="7"/>
  <c r="AC138" i="10"/>
  <c r="AC137" i="10"/>
  <c r="AC136" i="10"/>
  <c r="AC135" i="10"/>
  <c r="AC134" i="10"/>
  <c r="AC133" i="10"/>
  <c r="AC132" i="10"/>
  <c r="AC131" i="10"/>
  <c r="AC130" i="10"/>
  <c r="AC129" i="10"/>
  <c r="AC128" i="10"/>
  <c r="AC127" i="10"/>
  <c r="AC126" i="10"/>
  <c r="AC125" i="10"/>
  <c r="AC124" i="10"/>
  <c r="AC123" i="10"/>
  <c r="AC122" i="10"/>
  <c r="AC121" i="10"/>
  <c r="AC120" i="10"/>
  <c r="AC119" i="10"/>
  <c r="AC118" i="10"/>
  <c r="AC117" i="10"/>
  <c r="AC116" i="10"/>
  <c r="AC115" i="10"/>
  <c r="AC114" i="10"/>
  <c r="AC113" i="10"/>
  <c r="AC112" i="10"/>
  <c r="AC111" i="10"/>
  <c r="AC110" i="10"/>
  <c r="AC109" i="10"/>
  <c r="AC108" i="10"/>
  <c r="AC107" i="10"/>
  <c r="AC106" i="10"/>
  <c r="AC105" i="10"/>
  <c r="AC104" i="10"/>
  <c r="AC103" i="10"/>
  <c r="AC102" i="10"/>
  <c r="AC101" i="10"/>
  <c r="AC100" i="10"/>
  <c r="AC99" i="10"/>
  <c r="AC66" i="10"/>
  <c r="AC65" i="10"/>
  <c r="AC64" i="10"/>
  <c r="AC63" i="10"/>
  <c r="AC62" i="10"/>
  <c r="AC61" i="10"/>
  <c r="AC60" i="10"/>
  <c r="AC59" i="10"/>
  <c r="AC58" i="10"/>
  <c r="AC57" i="10"/>
  <c r="AC56" i="10"/>
  <c r="AC55" i="10"/>
  <c r="AC54" i="10"/>
  <c r="AC53" i="10"/>
  <c r="AC41" i="10"/>
  <c r="AC40" i="10"/>
  <c r="AC39" i="10"/>
  <c r="AC38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F153" i="7"/>
  <c r="AF152" i="7"/>
  <c r="AF151" i="7"/>
  <c r="AF150" i="7"/>
  <c r="AF149" i="7"/>
  <c r="AF148" i="7"/>
  <c r="AF147" i="7"/>
  <c r="AF146" i="7"/>
  <c r="AF145" i="7"/>
  <c r="AF144" i="7"/>
  <c r="AF143" i="7"/>
  <c r="AF142" i="7"/>
  <c r="AF141" i="7"/>
  <c r="AF140" i="7"/>
  <c r="AF139" i="7"/>
  <c r="AF138" i="7"/>
  <c r="AF137" i="7"/>
  <c r="AF136" i="7"/>
  <c r="AF135" i="7"/>
  <c r="AF134" i="7"/>
  <c r="AH104" i="3"/>
  <c r="AH103" i="3"/>
  <c r="AH102" i="3"/>
  <c r="AH101" i="3"/>
  <c r="AH100" i="3"/>
  <c r="AH99" i="3"/>
  <c r="AH98" i="3"/>
  <c r="AH97" i="3"/>
  <c r="AH96" i="3"/>
  <c r="AH95" i="3"/>
  <c r="AH94" i="3"/>
  <c r="AH93" i="3"/>
  <c r="AH92" i="3"/>
  <c r="AH91" i="3"/>
  <c r="AH90" i="3"/>
  <c r="AH89" i="3"/>
  <c r="AH88" i="3"/>
  <c r="AH87" i="3"/>
  <c r="AH86" i="3"/>
  <c r="AH85" i="3"/>
  <c r="AH84" i="3"/>
  <c r="AH83" i="3"/>
  <c r="AH82" i="3"/>
  <c r="AH81" i="3"/>
  <c r="AH80" i="3"/>
  <c r="AH79" i="3"/>
  <c r="AH78" i="3"/>
  <c r="AH77" i="3"/>
  <c r="AH76" i="3"/>
  <c r="AH75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5" i="3"/>
  <c r="AH54" i="3"/>
  <c r="AH53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E16" i="13"/>
  <c r="AE224" i="3"/>
  <c r="AE290" i="3" s="1"/>
  <c r="AG125" i="3" a="1"/>
  <c r="AG125" i="3" s="1"/>
  <c r="AE21" i="13"/>
  <c r="AD3" i="1"/>
  <c r="AG223" i="3" a="1"/>
  <c r="AG223" i="3" s="1"/>
  <c r="AF21" i="8"/>
  <c r="AF22" i="8"/>
  <c r="AL15" i="8"/>
  <c r="AE12" i="13"/>
  <c r="AE11" i="13"/>
  <c r="AH8" i="3"/>
  <c r="AH9" i="3"/>
  <c r="AH240" i="3"/>
  <c r="AH241" i="3"/>
  <c r="AH242" i="3"/>
  <c r="AH243" i="3"/>
  <c r="AH244" i="3"/>
  <c r="AH245" i="3"/>
  <c r="AH246" i="3"/>
  <c r="AH267" i="3"/>
  <c r="AH10" i="3"/>
  <c r="AH11" i="3"/>
  <c r="AH12" i="3"/>
  <c r="AH13" i="3"/>
  <c r="AH14" i="3"/>
  <c r="AH105" i="3"/>
  <c r="AH106" i="3"/>
  <c r="AH7" i="3"/>
  <c r="AH238" i="3"/>
  <c r="AH239" i="3"/>
  <c r="AC145" i="10"/>
  <c r="AC143" i="10"/>
  <c r="AC146" i="10"/>
  <c r="AC147" i="10"/>
  <c r="AC148" i="10"/>
  <c r="AC149" i="10"/>
  <c r="AC90" i="10"/>
  <c r="AC92" i="10"/>
  <c r="AC94" i="10"/>
  <c r="AC150" i="10"/>
  <c r="AC151" i="10"/>
  <c r="AC192" i="10"/>
  <c r="AC91" i="10"/>
  <c r="AC93" i="10"/>
  <c r="AC95" i="10"/>
  <c r="AC97" i="10"/>
  <c r="AC139" i="10"/>
  <c r="AC9" i="10"/>
  <c r="AC10" i="10"/>
  <c r="AC11" i="10"/>
  <c r="AC12" i="10"/>
  <c r="AC13" i="10"/>
  <c r="AC14" i="10"/>
  <c r="AC15" i="10"/>
  <c r="AC86" i="10"/>
  <c r="AC7" i="10"/>
  <c r="AC96" i="10"/>
  <c r="AC98" i="10"/>
  <c r="AC144" i="10"/>
  <c r="AC8" i="10"/>
  <c r="AF158" i="7"/>
  <c r="AF162" i="7"/>
  <c r="AF157" i="7"/>
  <c r="AF161" i="7"/>
  <c r="AF165" i="7"/>
  <c r="AF160" i="7"/>
  <c r="AF159" i="7"/>
  <c r="AF186" i="7"/>
  <c r="AF126" i="7"/>
  <c r="AF128" i="7"/>
  <c r="AF130" i="7"/>
  <c r="AF132" i="7"/>
  <c r="AF154" i="7"/>
  <c r="AF164" i="7"/>
  <c r="AF163" i="7"/>
  <c r="AF125" i="7"/>
  <c r="AF127" i="7"/>
  <c r="AF129" i="7"/>
  <c r="AF131" i="7"/>
  <c r="AF133" i="7"/>
  <c r="V9" i="1"/>
  <c r="V32" i="2"/>
  <c r="AG284" i="3"/>
  <c r="AD3" i="2"/>
  <c r="AE113" i="7"/>
  <c r="AE120" i="7"/>
  <c r="AC43" i="12" s="1"/>
  <c r="AC289" i="3"/>
  <c r="X7" i="12" s="1"/>
  <c r="AC235" i="3"/>
  <c r="AE320" i="13"/>
  <c r="AE187" i="7"/>
  <c r="AC60" i="5" s="1"/>
  <c r="AE155" i="7"/>
  <c r="AC59" i="5" s="1"/>
  <c r="AE106" i="7"/>
  <c r="AD169" i="4" s="1"/>
  <c r="AG3" i="7"/>
  <c r="AD3" i="10"/>
  <c r="AB141" i="10"/>
  <c r="AE283" i="3"/>
  <c r="Z17" i="12"/>
  <c r="Y5" i="5"/>
  <c r="AE122" i="3"/>
  <c r="Z5" i="5"/>
  <c r="AF277" i="3"/>
  <c r="AF282" i="3" s="1"/>
  <c r="AA19" i="12" s="1"/>
  <c r="Y17" i="12"/>
  <c r="AG9" i="8"/>
  <c r="AG10" i="8"/>
  <c r="AG268" i="3"/>
  <c r="AB18" i="12" s="1"/>
  <c r="AF116" i="3"/>
  <c r="AF121" i="3" s="1"/>
  <c r="AA8" i="5" s="1"/>
  <c r="AB165" i="4" s="1"/>
  <c r="AG107" i="3"/>
  <c r="AB6" i="5" s="1"/>
  <c r="AI3" i="3"/>
  <c r="AA293" i="13" l="1" a="1"/>
  <c r="AA293" i="13" s="1"/>
  <c r="AE39" i="5" s="1"/>
  <c r="AA288" i="13" a="1"/>
  <c r="AA288" i="13" s="1"/>
  <c r="AE34" i="5" s="1"/>
  <c r="AA290" i="13" a="1"/>
  <c r="AA290" i="13" s="1"/>
  <c r="AE36" i="5" s="1"/>
  <c r="AA291" i="13" a="1"/>
  <c r="AA291" i="13" s="1"/>
  <c r="AE37" i="5" s="1"/>
  <c r="AA287" i="13" a="1"/>
  <c r="AA292" i="13" a="1"/>
  <c r="AA292" i="13" s="1"/>
  <c r="AE38" i="5" s="1"/>
  <c r="AA289" i="13" a="1"/>
  <c r="AG64" i="7"/>
  <c r="AA287" i="13"/>
  <c r="AA289" i="13"/>
  <c r="AE35" i="5" s="1"/>
  <c r="AG124" i="3"/>
  <c r="AG110" i="3" s="1"/>
  <c r="AG114" i="3" s="1"/>
  <c r="AB7" i="5" s="1"/>
  <c r="AC164" i="4" s="1"/>
  <c r="AH221" i="3" a="1"/>
  <c r="AH221" i="3" s="1"/>
  <c r="AH201" i="3" a="1"/>
  <c r="AH201" i="3" s="1"/>
  <c r="AH203" i="3" a="1"/>
  <c r="AH203" i="3" s="1"/>
  <c r="AH205" i="3" a="1"/>
  <c r="AH205" i="3" s="1"/>
  <c r="AH126" i="3" a="1"/>
  <c r="AH207" i="3" a="1"/>
  <c r="AH207" i="3" s="1"/>
  <c r="AH209" i="3" a="1"/>
  <c r="AH209" i="3" s="1"/>
  <c r="AH211" i="3" a="1"/>
  <c r="AH211" i="3" s="1"/>
  <c r="AH129" i="3" a="1"/>
  <c r="AH131" i="3" a="1"/>
  <c r="AH131" i="3" s="1"/>
  <c r="AH133" i="3" a="1"/>
  <c r="AH138" i="3" a="1"/>
  <c r="AH138" i="3" s="1"/>
  <c r="AH140" i="3" a="1"/>
  <c r="AH142" i="3" a="1"/>
  <c r="AH144" i="3" a="1"/>
  <c r="AH151" i="3" a="1"/>
  <c r="AH151" i="3" s="1"/>
  <c r="AH153" i="3" a="1"/>
  <c r="AH155" i="3" a="1"/>
  <c r="AH155" i="3" s="1"/>
  <c r="AH157" i="3" a="1"/>
  <c r="AH159" i="3" a="1"/>
  <c r="AH159" i="3" s="1"/>
  <c r="AH164" i="3" a="1"/>
  <c r="AH172" i="3" a="1"/>
  <c r="AH170" i="3" a="1"/>
  <c r="AH166" i="3" a="1"/>
  <c r="AH166" i="3" s="1"/>
  <c r="AH136" i="3" a="1"/>
  <c r="AH220" i="3" a="1"/>
  <c r="AH220" i="3" s="1"/>
  <c r="AH218" i="3" a="1"/>
  <c r="AH218" i="3" s="1"/>
  <c r="AH199" i="3" a="1"/>
  <c r="AH199" i="3" s="1"/>
  <c r="AH196" i="3" a="1"/>
  <c r="AH196" i="3" s="1"/>
  <c r="AH219" i="3" a="1"/>
  <c r="AH219" i="3" s="1"/>
  <c r="AH217" i="3" a="1"/>
  <c r="AH217" i="3" s="1"/>
  <c r="AH215" i="3" a="1"/>
  <c r="AH215" i="3" s="1"/>
  <c r="AH213" i="3" a="1"/>
  <c r="AH213" i="3" s="1"/>
  <c r="AH210" i="3" a="1"/>
  <c r="AH210" i="3" s="1"/>
  <c r="AH208" i="3" a="1"/>
  <c r="AH208" i="3" s="1"/>
  <c r="AH206" i="3" a="1"/>
  <c r="AH206" i="3" s="1"/>
  <c r="AH194" i="3" a="1"/>
  <c r="AH192" i="3" a="1"/>
  <c r="AH190" i="3" a="1"/>
  <c r="AH188" i="3" a="1"/>
  <c r="AH188" i="3" s="1"/>
  <c r="AH186" i="3" a="1"/>
  <c r="AH184" i="3" a="1"/>
  <c r="AH184" i="3" s="1"/>
  <c r="AH182" i="3" a="1"/>
  <c r="AH180" i="3" a="1"/>
  <c r="AH180" i="3" s="1"/>
  <c r="AH178" i="3" a="1"/>
  <c r="AH176" i="3" a="1"/>
  <c r="AH174" i="3" a="1"/>
  <c r="AH168" i="3" a="1"/>
  <c r="AH168" i="3" s="1"/>
  <c r="AH162" i="3" a="1"/>
  <c r="AH216" i="3" a="1"/>
  <c r="AH216" i="3" s="1"/>
  <c r="AH214" i="3" a="1"/>
  <c r="AH214" i="3" s="1"/>
  <c r="AH212" i="3" a="1"/>
  <c r="AH212" i="3" s="1"/>
  <c r="AH204" i="3" a="1"/>
  <c r="AH204" i="3" s="1"/>
  <c r="AH193" i="3" a="1"/>
  <c r="AH193" i="3" s="1"/>
  <c r="AH171" i="3" a="1"/>
  <c r="AH169" i="3" a="1"/>
  <c r="AH169" i="3" s="1"/>
  <c r="AH167" i="3" a="1"/>
  <c r="AH165" i="3" a="1"/>
  <c r="AH163" i="3" a="1"/>
  <c r="AH149" i="3" a="1"/>
  <c r="AH149" i="3" s="1"/>
  <c r="AH147" i="3" a="1"/>
  <c r="AH145" i="3" a="1"/>
  <c r="AH145" i="3" s="1"/>
  <c r="AH152" i="3" a="1"/>
  <c r="AH146" i="3" a="1"/>
  <c r="AH146" i="3" s="1"/>
  <c r="AH143" i="3" a="1"/>
  <c r="AH202" i="3" a="1"/>
  <c r="AH202" i="3" s="1"/>
  <c r="AH200" i="3" a="1"/>
  <c r="AH200" i="3" s="1"/>
  <c r="AH198" i="3" a="1"/>
  <c r="AH198" i="3" s="1"/>
  <c r="AH197" i="3" a="1"/>
  <c r="AH197" i="3" s="1"/>
  <c r="AH195" i="3" a="1"/>
  <c r="AH191" i="3" a="1"/>
  <c r="AH189" i="3" a="1"/>
  <c r="AH189" i="3" s="1"/>
  <c r="AH187" i="3" a="1"/>
  <c r="AH187" i="3" s="1"/>
  <c r="AH185" i="3" a="1"/>
  <c r="AH185" i="3" s="1"/>
  <c r="AH183" i="3" a="1"/>
  <c r="AH181" i="3" a="1"/>
  <c r="AH181" i="3" s="1"/>
  <c r="AH179" i="3" a="1"/>
  <c r="AH179" i="3" s="1"/>
  <c r="AH177" i="3" a="1"/>
  <c r="AH177" i="3" s="1"/>
  <c r="AH175" i="3" a="1"/>
  <c r="AH173" i="3" a="1"/>
  <c r="AH173" i="3" s="1"/>
  <c r="AH161" i="3" a="1"/>
  <c r="AH160" i="3" a="1"/>
  <c r="AH160" i="3" s="1"/>
  <c r="AH158" i="3" a="1"/>
  <c r="AH158" i="3" s="1"/>
  <c r="AH156" i="3" a="1"/>
  <c r="AH156" i="3" s="1"/>
  <c r="AH154" i="3" a="1"/>
  <c r="AH154" i="3" s="1"/>
  <c r="AH150" i="3" a="1"/>
  <c r="AH148" i="3" a="1"/>
  <c r="AH148" i="3" s="1"/>
  <c r="AH141" i="3" a="1"/>
  <c r="AH141" i="3" s="1"/>
  <c r="AH139" i="3" a="1"/>
  <c r="AH139" i="3" s="1"/>
  <c r="AH128" i="3" a="1"/>
  <c r="AH128" i="3" s="1"/>
  <c r="AH127" i="3" a="1"/>
  <c r="AH127" i="3" s="1"/>
  <c r="AH137" i="3" a="1"/>
  <c r="AH137" i="3" s="1"/>
  <c r="AH135" i="3" a="1"/>
  <c r="AH135" i="3" s="1"/>
  <c r="AH130" i="3" a="1"/>
  <c r="AH130" i="3" s="1"/>
  <c r="AH134" i="3" a="1"/>
  <c r="AH132" i="3" a="1"/>
  <c r="AH132" i="3" s="1"/>
  <c r="AH194" i="3"/>
  <c r="AH190" i="3"/>
  <c r="AH186" i="3"/>
  <c r="AH182" i="3"/>
  <c r="AH192" i="3"/>
  <c r="AH178" i="3"/>
  <c r="AH176" i="3"/>
  <c r="AH170" i="3"/>
  <c r="AH164" i="3"/>
  <c r="AH162" i="3"/>
  <c r="AH144" i="3"/>
  <c r="AH126" i="3"/>
  <c r="AH174" i="3"/>
  <c r="AH172" i="3"/>
  <c r="AH157" i="3"/>
  <c r="AH142" i="3"/>
  <c r="AH140" i="3"/>
  <c r="AH153" i="3"/>
  <c r="AH136" i="3"/>
  <c r="AH133" i="3"/>
  <c r="AH129" i="3"/>
  <c r="AH161" i="3"/>
  <c r="AH150" i="3"/>
  <c r="AH134" i="3"/>
  <c r="AH143" i="3"/>
  <c r="AH152" i="3"/>
  <c r="AH147" i="3"/>
  <c r="AH175" i="3"/>
  <c r="AH183" i="3"/>
  <c r="AH191" i="3"/>
  <c r="AH163" i="3"/>
  <c r="AH165" i="3"/>
  <c r="AH167" i="3"/>
  <c r="AH171" i="3"/>
  <c r="AH195" i="3"/>
  <c r="AG287" i="3"/>
  <c r="D12" i="5"/>
  <c r="D13" i="20"/>
  <c r="AD194" i="10" a="1"/>
  <c r="AD194" i="10" s="1"/>
  <c r="AG65" i="7"/>
  <c r="AG28" i="7"/>
  <c r="AG34" i="7"/>
  <c r="AG35" i="7"/>
  <c r="AG38" i="7"/>
  <c r="AG31" i="7"/>
  <c r="AG60" i="7"/>
  <c r="AG59" i="7"/>
  <c r="AG61" i="7"/>
  <c r="AG51" i="7"/>
  <c r="AG30" i="7"/>
  <c r="AG54" i="7"/>
  <c r="AG63" i="7"/>
  <c r="AG27" i="7"/>
  <c r="AG41" i="7"/>
  <c r="AG55" i="7"/>
  <c r="AG62" i="7"/>
  <c r="AG44" i="7"/>
  <c r="AG29" i="7"/>
  <c r="AG45" i="7"/>
  <c r="AG39" i="7"/>
  <c r="AG37" i="7"/>
  <c r="AG48" i="7"/>
  <c r="AG33" i="7"/>
  <c r="AG42" i="7"/>
  <c r="AG53" i="7"/>
  <c r="AG40" i="7"/>
  <c r="AG36" i="7"/>
  <c r="AG57" i="7"/>
  <c r="AG43" i="7"/>
  <c r="AG56" i="7"/>
  <c r="AG32" i="7"/>
  <c r="AG49" i="7"/>
  <c r="AG47" i="7"/>
  <c r="AG46" i="7"/>
  <c r="AG58" i="7"/>
  <c r="AG50" i="7"/>
  <c r="AG66" i="7"/>
  <c r="AG52" i="7"/>
  <c r="AF50" i="2"/>
  <c r="AF50" i="1"/>
  <c r="AE51" i="1"/>
  <c r="AF177" i="4" s="1"/>
  <c r="AE52" i="2"/>
  <c r="AH286" i="3" a="1"/>
  <c r="AH286" i="3" s="1"/>
  <c r="AH288" i="3" s="1"/>
  <c r="AE234" i="3"/>
  <c r="AE233" i="3"/>
  <c r="AD132" i="4"/>
  <c r="AA89" i="4"/>
  <c r="AB128" i="4"/>
  <c r="AB126" i="4"/>
  <c r="AB127" i="4"/>
  <c r="X98" i="4"/>
  <c r="X170" i="4" s="1"/>
  <c r="AE10" i="12" a="1"/>
  <c r="AE10" i="12" s="1"/>
  <c r="AG6" i="7"/>
  <c r="AG8" i="7"/>
  <c r="AG84" i="7"/>
  <c r="AG104" i="7"/>
  <c r="AG14" i="7"/>
  <c r="AG96" i="7"/>
  <c r="AG78" i="7"/>
  <c r="AG67" i="7"/>
  <c r="AG87" i="7"/>
  <c r="AG115" i="7"/>
  <c r="AG12" i="7"/>
  <c r="AG24" i="7"/>
  <c r="AG103" i="7"/>
  <c r="AG91" i="7"/>
  <c r="AG119" i="7"/>
  <c r="AG26" i="7"/>
  <c r="AE97" i="4"/>
  <c r="AG22" i="7"/>
  <c r="AG90" i="7"/>
  <c r="AG99" i="7"/>
  <c r="AG70" i="7"/>
  <c r="AG20" i="7"/>
  <c r="AG10" i="7"/>
  <c r="AG71" i="7"/>
  <c r="AG74" i="7"/>
  <c r="AG85" i="7"/>
  <c r="AG86" i="7"/>
  <c r="AG21" i="7"/>
  <c r="AG80" i="7"/>
  <c r="AG89" i="7"/>
  <c r="AG15" i="7"/>
  <c r="AG112" i="7"/>
  <c r="AG72" i="7"/>
  <c r="AG69" i="7"/>
  <c r="AG79" i="7"/>
  <c r="AG9" i="7"/>
  <c r="AG23" i="7"/>
  <c r="AG117" i="7"/>
  <c r="AG18" i="7"/>
  <c r="AG25" i="7"/>
  <c r="AG105" i="7"/>
  <c r="AG93" i="7"/>
  <c r="AG76" i="7"/>
  <c r="AG11" i="7"/>
  <c r="AG95" i="7"/>
  <c r="AG108" i="7"/>
  <c r="AG101" i="7"/>
  <c r="AG88" i="7"/>
  <c r="AG92" i="7"/>
  <c r="AG82" i="7"/>
  <c r="AG102" i="7"/>
  <c r="AG118" i="7"/>
  <c r="AG83" i="7"/>
  <c r="AG97" i="7"/>
  <c r="AG94" i="7"/>
  <c r="AG110" i="7"/>
  <c r="AG75" i="7"/>
  <c r="AG77" i="7"/>
  <c r="AG13" i="7"/>
  <c r="AG81" i="7"/>
  <c r="AG98" i="7"/>
  <c r="AG68" i="7"/>
  <c r="AG17" i="7"/>
  <c r="AG19" i="7"/>
  <c r="AG100" i="7"/>
  <c r="AG7" i="7"/>
  <c r="AG73" i="7"/>
  <c r="AG111" i="7"/>
  <c r="AG16" i="7"/>
  <c r="AG116" i="7"/>
  <c r="AG109" i="7"/>
  <c r="W9" i="5"/>
  <c r="X166" i="4" s="1"/>
  <c r="AE9" i="13" a="1"/>
  <c r="AE9" i="13" s="1"/>
  <c r="AA53" i="13" a="1"/>
  <c r="AA53" i="13" s="1"/>
  <c r="AD170" i="4"/>
  <c r="AD163" i="4"/>
  <c r="AD171" i="4"/>
  <c r="AH3" i="4"/>
  <c r="AG157" i="4"/>
  <c r="AB161" i="4"/>
  <c r="AB91" i="4"/>
  <c r="AB92" i="4"/>
  <c r="AB93" i="4"/>
  <c r="AE134" i="4"/>
  <c r="Z89" i="4"/>
  <c r="AD125" i="4"/>
  <c r="AE133" i="4"/>
  <c r="AC162" i="4"/>
  <c r="AE99" i="4"/>
  <c r="AE98" i="4"/>
  <c r="AD90" i="4"/>
  <c r="W100" i="4"/>
  <c r="W103" i="4" s="1"/>
  <c r="E94" i="4"/>
  <c r="L98" i="4"/>
  <c r="E98" i="4" s="1"/>
  <c r="Z61" i="5"/>
  <c r="AF3" i="12"/>
  <c r="AR87" i="10"/>
  <c r="AF87" i="10"/>
  <c r="AP87" i="10"/>
  <c r="BI87" i="10"/>
  <c r="AI87" i="10"/>
  <c r="K87" i="10"/>
  <c r="K88" i="10" s="1"/>
  <c r="AO87" i="10"/>
  <c r="AC13" i="5"/>
  <c r="AC17" i="1" s="1"/>
  <c r="AW87" i="10"/>
  <c r="BQ87" i="10"/>
  <c r="AB87" i="10"/>
  <c r="AB88" i="10" s="1"/>
  <c r="AC11" i="5" s="1"/>
  <c r="BE87" i="10"/>
  <c r="AN87" i="10"/>
  <c r="BH87" i="10"/>
  <c r="S87" i="10"/>
  <c r="S88" i="10" s="1"/>
  <c r="W87" i="10"/>
  <c r="W88" i="10" s="1"/>
  <c r="X11" i="5" s="1"/>
  <c r="J88" i="10"/>
  <c r="AC87" i="10"/>
  <c r="AC88" i="10" s="1"/>
  <c r="BM87" i="10"/>
  <c r="BJ87" i="10"/>
  <c r="BK87" i="10"/>
  <c r="Y87" i="10"/>
  <c r="Y88" i="10" s="1"/>
  <c r="Z11" i="5" s="1"/>
  <c r="BC87" i="10"/>
  <c r="N87" i="10"/>
  <c r="N88" i="10" s="1"/>
  <c r="U87" i="10"/>
  <c r="U88" i="10" s="1"/>
  <c r="AH87" i="10"/>
  <c r="X87" i="10"/>
  <c r="X88" i="10" s="1"/>
  <c r="Y11" i="5" s="1"/>
  <c r="BL87" i="10"/>
  <c r="Q87" i="10"/>
  <c r="Q88" i="10" s="1"/>
  <c r="AT87" i="10"/>
  <c r="AD87" i="10"/>
  <c r="M87" i="10"/>
  <c r="M88" i="10" s="1"/>
  <c r="L87" i="10"/>
  <c r="L88" i="10" s="1"/>
  <c r="AG222" i="3"/>
  <c r="Z87" i="10"/>
  <c r="Z88" i="10" s="1"/>
  <c r="AA11" i="5" s="1"/>
  <c r="BB87" i="10"/>
  <c r="AM87" i="10"/>
  <c r="AK87" i="10"/>
  <c r="AX87" i="10"/>
  <c r="AG87" i="10"/>
  <c r="BD87" i="10"/>
  <c r="BA87" i="10"/>
  <c r="V87" i="10"/>
  <c r="V88" i="10" s="1"/>
  <c r="W11" i="5" s="1"/>
  <c r="W18" i="2" s="1"/>
  <c r="BN87" i="10"/>
  <c r="AY87" i="10"/>
  <c r="P87" i="10"/>
  <c r="P88" i="10" s="1"/>
  <c r="AQ87" i="10"/>
  <c r="AL87" i="10"/>
  <c r="Z286" i="13" a="1"/>
  <c r="Z286" i="13" s="1"/>
  <c r="AD32" i="5" s="1"/>
  <c r="AD31" i="5" s="1"/>
  <c r="AE87" i="10"/>
  <c r="BG87" i="10"/>
  <c r="AZ87" i="10"/>
  <c r="AU87" i="10"/>
  <c r="BP87" i="10"/>
  <c r="R87" i="10"/>
  <c r="R88" i="10" s="1"/>
  <c r="BO87" i="10"/>
  <c r="BF87" i="10"/>
  <c r="AA87" i="10"/>
  <c r="AA88" i="10" s="1"/>
  <c r="AB11" i="5" s="1"/>
  <c r="T87" i="10"/>
  <c r="T88" i="10" s="1"/>
  <c r="AV87" i="10"/>
  <c r="AS87" i="10"/>
  <c r="AJ87" i="10"/>
  <c r="O87" i="10"/>
  <c r="O88" i="10" s="1"/>
  <c r="AC195" i="10"/>
  <c r="AD12" i="5" s="1"/>
  <c r="C15" i="1"/>
  <c r="AD80" i="10"/>
  <c r="AD79" i="10"/>
  <c r="AD78" i="10"/>
  <c r="AD77" i="10"/>
  <c r="AD76" i="10"/>
  <c r="AD75" i="10"/>
  <c r="AD74" i="10"/>
  <c r="AD73" i="10"/>
  <c r="AD72" i="10"/>
  <c r="AD52" i="10"/>
  <c r="AD51" i="10"/>
  <c r="AD50" i="10"/>
  <c r="AD49" i="10"/>
  <c r="AD48" i="10"/>
  <c r="AD47" i="10"/>
  <c r="AD46" i="10"/>
  <c r="AD45" i="10"/>
  <c r="AD44" i="10"/>
  <c r="AD43" i="10"/>
  <c r="AD42" i="10"/>
  <c r="U331" i="13"/>
  <c r="Y67" i="5" s="1"/>
  <c r="V331" i="13"/>
  <c r="Z67" i="5" s="1"/>
  <c r="AD235" i="3"/>
  <c r="AC33" i="1"/>
  <c r="AC31" i="1"/>
  <c r="AA311" i="13" a="1"/>
  <c r="AA311" i="13" s="1"/>
  <c r="AA310" i="13" a="1"/>
  <c r="AA310" i="13" s="1"/>
  <c r="AE33" i="5"/>
  <c r="Z309" i="13"/>
  <c r="AD57" i="5" s="1"/>
  <c r="AD51" i="5" s="1"/>
  <c r="AB63" i="13"/>
  <c r="AB65" i="13"/>
  <c r="AB59" i="13"/>
  <c r="AB64" i="13"/>
  <c r="AB60" i="13"/>
  <c r="AB61" i="13"/>
  <c r="AF17" i="13"/>
  <c r="AF14" i="13"/>
  <c r="AF19" i="13"/>
  <c r="AF22" i="13"/>
  <c r="AF13" i="13"/>
  <c r="AF18" i="13"/>
  <c r="AF23" i="13"/>
  <c r="AF228" i="3"/>
  <c r="AF231" i="3" s="1"/>
  <c r="W321" i="13"/>
  <c r="AF227" i="3"/>
  <c r="AF230" i="3" s="1"/>
  <c r="W322" i="13"/>
  <c r="V330" i="13"/>
  <c r="Z66" i="5" s="1"/>
  <c r="AE10" i="13"/>
  <c r="AD67" i="10"/>
  <c r="AD68" i="10"/>
  <c r="AD69" i="10"/>
  <c r="AD70" i="10"/>
  <c r="AD71" i="10"/>
  <c r="AD81" i="10"/>
  <c r="AD82" i="10"/>
  <c r="AD83" i="10"/>
  <c r="AD84" i="10"/>
  <c r="AD85" i="10"/>
  <c r="AE43" i="2" a="1"/>
  <c r="AE43" i="2" s="1"/>
  <c r="C9" i="1"/>
  <c r="AD49" i="1"/>
  <c r="C32" i="2"/>
  <c r="AM16" i="8"/>
  <c r="Y28" i="2"/>
  <c r="Z28" i="2"/>
  <c r="AB15" i="1"/>
  <c r="AF3" i="5"/>
  <c r="AC3" i="13"/>
  <c r="AC6" i="13" s="1"/>
  <c r="AI265" i="3"/>
  <c r="AI264" i="3"/>
  <c r="AI263" i="3"/>
  <c r="AI262" i="3"/>
  <c r="AI261" i="3"/>
  <c r="AI260" i="3"/>
  <c r="AI259" i="3"/>
  <c r="AI258" i="3"/>
  <c r="AI257" i="3"/>
  <c r="AI256" i="3"/>
  <c r="AI255" i="3"/>
  <c r="AI254" i="3"/>
  <c r="AI253" i="3"/>
  <c r="AI252" i="3"/>
  <c r="AI251" i="3"/>
  <c r="AI250" i="3"/>
  <c r="AI249" i="3"/>
  <c r="AI248" i="3"/>
  <c r="AI247" i="3"/>
  <c r="AI266" i="3"/>
  <c r="AG175" i="7"/>
  <c r="AG174" i="7"/>
  <c r="AG173" i="7"/>
  <c r="AG172" i="7"/>
  <c r="AG171" i="7"/>
  <c r="AG170" i="7"/>
  <c r="AG169" i="7"/>
  <c r="AG168" i="7"/>
  <c r="AG167" i="7"/>
  <c r="AG166" i="7"/>
  <c r="AG184" i="7"/>
  <c r="AG182" i="7"/>
  <c r="AG180" i="7"/>
  <c r="AG178" i="7"/>
  <c r="AG176" i="7"/>
  <c r="AG185" i="7"/>
  <c r="AG181" i="7"/>
  <c r="AG177" i="7"/>
  <c r="AG179" i="7"/>
  <c r="AG183" i="7"/>
  <c r="AD191" i="10"/>
  <c r="AD190" i="10"/>
  <c r="AD189" i="10"/>
  <c r="AD188" i="10"/>
  <c r="AD187" i="10"/>
  <c r="AD185" i="10"/>
  <c r="AD183" i="10"/>
  <c r="AD179" i="10"/>
  <c r="AD182" i="10"/>
  <c r="AD180" i="10"/>
  <c r="AD176" i="10"/>
  <c r="AD186" i="10"/>
  <c r="AD178" i="10"/>
  <c r="AD175" i="10"/>
  <c r="AD171" i="10"/>
  <c r="AD167" i="10"/>
  <c r="AD184" i="10"/>
  <c r="AD181" i="10"/>
  <c r="AD174" i="10"/>
  <c r="AD170" i="10"/>
  <c r="AD166" i="10"/>
  <c r="AD173" i="10"/>
  <c r="AD165" i="10"/>
  <c r="AD164" i="10"/>
  <c r="AD162" i="10"/>
  <c r="AD161" i="10"/>
  <c r="AD160" i="10"/>
  <c r="AD159" i="10"/>
  <c r="AD177" i="10"/>
  <c r="AD172" i="10"/>
  <c r="AD163" i="10"/>
  <c r="AD168" i="10"/>
  <c r="AD169" i="10"/>
  <c r="AD158" i="10"/>
  <c r="AD156" i="10"/>
  <c r="AD154" i="10"/>
  <c r="AD152" i="10"/>
  <c r="AD155" i="10"/>
  <c r="AD153" i="10"/>
  <c r="AD157" i="10"/>
  <c r="AD138" i="10"/>
  <c r="AD137" i="10"/>
  <c r="AD136" i="10"/>
  <c r="AD135" i="10"/>
  <c r="AD134" i="10"/>
  <c r="AD133" i="10"/>
  <c r="AD132" i="10"/>
  <c r="AD131" i="10"/>
  <c r="AD130" i="10"/>
  <c r="AD129" i="10"/>
  <c r="AD128" i="10"/>
  <c r="AD127" i="10"/>
  <c r="AD126" i="10"/>
  <c r="AD125" i="10"/>
  <c r="AD124" i="10"/>
  <c r="AD123" i="10"/>
  <c r="AD122" i="10"/>
  <c r="AD121" i="10"/>
  <c r="AD120" i="10"/>
  <c r="AD119" i="10"/>
  <c r="AD118" i="10"/>
  <c r="AD117" i="10"/>
  <c r="AD116" i="10"/>
  <c r="AD115" i="10"/>
  <c r="AD114" i="10"/>
  <c r="AD113" i="10"/>
  <c r="AD112" i="10"/>
  <c r="AD111" i="10"/>
  <c r="AD110" i="10"/>
  <c r="AD109" i="10"/>
  <c r="AD108" i="10"/>
  <c r="AD107" i="10"/>
  <c r="AD106" i="10"/>
  <c r="AD105" i="10"/>
  <c r="AD104" i="10"/>
  <c r="AD103" i="10"/>
  <c r="AD102" i="10"/>
  <c r="AD101" i="10"/>
  <c r="AD100" i="10"/>
  <c r="AD99" i="10"/>
  <c r="AD66" i="10"/>
  <c r="AD65" i="10"/>
  <c r="AD64" i="10"/>
  <c r="AD63" i="10"/>
  <c r="AD62" i="10"/>
  <c r="AD61" i="10"/>
  <c r="AD60" i="10"/>
  <c r="AD59" i="10"/>
  <c r="AD58" i="10"/>
  <c r="AD57" i="10"/>
  <c r="AD56" i="10"/>
  <c r="AD55" i="10"/>
  <c r="AD54" i="10"/>
  <c r="AD53" i="10"/>
  <c r="AD41" i="10"/>
  <c r="AD40" i="10"/>
  <c r="AD39" i="10"/>
  <c r="AD38" i="10"/>
  <c r="AD37" i="10"/>
  <c r="AD36" i="10"/>
  <c r="AD35" i="10"/>
  <c r="AD34" i="10"/>
  <c r="AD33" i="10"/>
  <c r="AD32" i="10"/>
  <c r="AD31" i="10"/>
  <c r="AD30" i="10"/>
  <c r="AD29" i="10"/>
  <c r="AD28" i="10"/>
  <c r="AD27" i="10"/>
  <c r="AD26" i="10"/>
  <c r="AD25" i="10"/>
  <c r="AD24" i="10"/>
  <c r="AD23" i="10"/>
  <c r="AD22" i="10"/>
  <c r="AD21" i="10"/>
  <c r="AD20" i="10"/>
  <c r="AD19" i="10"/>
  <c r="AD18" i="10"/>
  <c r="AD17" i="10"/>
  <c r="AD16" i="10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I104" i="3"/>
  <c r="AI103" i="3"/>
  <c r="AI102" i="3"/>
  <c r="AI101" i="3"/>
  <c r="AI100" i="3"/>
  <c r="AI99" i="3"/>
  <c r="AI98" i="3"/>
  <c r="AI97" i="3"/>
  <c r="AI96" i="3"/>
  <c r="AI95" i="3"/>
  <c r="AI94" i="3"/>
  <c r="AI93" i="3"/>
  <c r="AI92" i="3"/>
  <c r="AI89" i="3"/>
  <c r="AI88" i="3"/>
  <c r="AI87" i="3"/>
  <c r="AI86" i="3"/>
  <c r="AI85" i="3"/>
  <c r="AI84" i="3"/>
  <c r="AI83" i="3"/>
  <c r="AI82" i="3"/>
  <c r="AI81" i="3"/>
  <c r="AI80" i="3"/>
  <c r="AI79" i="3"/>
  <c r="AI78" i="3"/>
  <c r="AI77" i="3"/>
  <c r="AI76" i="3"/>
  <c r="AI75" i="3"/>
  <c r="AI91" i="3"/>
  <c r="AI90" i="3"/>
  <c r="AI74" i="3"/>
  <c r="AI73" i="3"/>
  <c r="AI72" i="3"/>
  <c r="AI71" i="3"/>
  <c r="AI70" i="3"/>
  <c r="AI69" i="3"/>
  <c r="AI68" i="3"/>
  <c r="AI67" i="3"/>
  <c r="AI66" i="3"/>
  <c r="AI65" i="3"/>
  <c r="AI64" i="3"/>
  <c r="AI63" i="3"/>
  <c r="AI62" i="3"/>
  <c r="AI61" i="3"/>
  <c r="AI60" i="3"/>
  <c r="AI59" i="3"/>
  <c r="AI57" i="3"/>
  <c r="AI56" i="3"/>
  <c r="AI55" i="3"/>
  <c r="AI54" i="3"/>
  <c r="AI53" i="3"/>
  <c r="AI52" i="3"/>
  <c r="AI51" i="3"/>
  <c r="AI50" i="3"/>
  <c r="AI49" i="3"/>
  <c r="AI48" i="3"/>
  <c r="AI47" i="3"/>
  <c r="AI46" i="3"/>
  <c r="AI45" i="3"/>
  <c r="AI4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58" i="3"/>
  <c r="AF16" i="13"/>
  <c r="AF224" i="3"/>
  <c r="AF290" i="3" s="1"/>
  <c r="AH125" i="3" a="1"/>
  <c r="AH125" i="3" s="1"/>
  <c r="AF21" i="13"/>
  <c r="AE3" i="1"/>
  <c r="AH223" i="3" a="1"/>
  <c r="AH223" i="3" s="1"/>
  <c r="AG21" i="8"/>
  <c r="AG22" i="8"/>
  <c r="AM15" i="8"/>
  <c r="AF11" i="13"/>
  <c r="AF12" i="13"/>
  <c r="AF113" i="7"/>
  <c r="AF155" i="7"/>
  <c r="AD59" i="5" s="1"/>
  <c r="AI240" i="3"/>
  <c r="AI242" i="3"/>
  <c r="AI244" i="3"/>
  <c r="AI246" i="3"/>
  <c r="AI241" i="3"/>
  <c r="AI245" i="3"/>
  <c r="AI10" i="3"/>
  <c r="AI11" i="3"/>
  <c r="AI12" i="3"/>
  <c r="AI13" i="3"/>
  <c r="AI14" i="3"/>
  <c r="AI105" i="3"/>
  <c r="AI106" i="3"/>
  <c r="AI7" i="3"/>
  <c r="AI243" i="3"/>
  <c r="AI267" i="3"/>
  <c r="AI8" i="3"/>
  <c r="AI9" i="3"/>
  <c r="AI239" i="3"/>
  <c r="AI238" i="3"/>
  <c r="AG157" i="7"/>
  <c r="AG161" i="7"/>
  <c r="AG158" i="7"/>
  <c r="AG162" i="7"/>
  <c r="AG165" i="7"/>
  <c r="AG125" i="7"/>
  <c r="AG127" i="7"/>
  <c r="AG129" i="7"/>
  <c r="AG131" i="7"/>
  <c r="AG133" i="7"/>
  <c r="AG163" i="7"/>
  <c r="AG164" i="7"/>
  <c r="AG126" i="7"/>
  <c r="AG130" i="7"/>
  <c r="AG154" i="7"/>
  <c r="AG159" i="7"/>
  <c r="AG160" i="7"/>
  <c r="AG186" i="7"/>
  <c r="AG128" i="7"/>
  <c r="AG132" i="7"/>
  <c r="AD143" i="10"/>
  <c r="AD144" i="10"/>
  <c r="AD146" i="10"/>
  <c r="AD147" i="10"/>
  <c r="AD148" i="10"/>
  <c r="AD149" i="10"/>
  <c r="AD150" i="10"/>
  <c r="AD151" i="10"/>
  <c r="AD192" i="10"/>
  <c r="AD145" i="10"/>
  <c r="AD91" i="10"/>
  <c r="AD93" i="10"/>
  <c r="AD95" i="10"/>
  <c r="AD90" i="10"/>
  <c r="AD92" i="10"/>
  <c r="AD94" i="10"/>
  <c r="AD96" i="10"/>
  <c r="AD97" i="10"/>
  <c r="AD98" i="10"/>
  <c r="AD139" i="10"/>
  <c r="AD8" i="10"/>
  <c r="AD9" i="10"/>
  <c r="AD10" i="10"/>
  <c r="AD11" i="10"/>
  <c r="AD12" i="10"/>
  <c r="AD13" i="10"/>
  <c r="AD14" i="10"/>
  <c r="AD15" i="10"/>
  <c r="AD86" i="10"/>
  <c r="AD7" i="10"/>
  <c r="Z27" i="2"/>
  <c r="Y27" i="2"/>
  <c r="Y60" i="12"/>
  <c r="Z60" i="12"/>
  <c r="AE3" i="2"/>
  <c r="X9" i="5"/>
  <c r="Y166" i="4" s="1"/>
  <c r="Y129" i="4" s="1"/>
  <c r="AF120" i="7"/>
  <c r="AD43" i="12" s="1"/>
  <c r="AD289" i="3"/>
  <c r="Y7" i="12" s="1"/>
  <c r="AH284" i="3"/>
  <c r="Z7" i="1"/>
  <c r="Y7" i="1"/>
  <c r="AF320" i="13"/>
  <c r="AC141" i="10"/>
  <c r="AF187" i="7"/>
  <c r="AD60" i="5" s="1"/>
  <c r="AH3" i="7"/>
  <c r="AF106" i="7"/>
  <c r="AE3" i="10"/>
  <c r="AF283" i="3"/>
  <c r="AH9" i="8"/>
  <c r="AH10" i="8"/>
  <c r="AF122" i="3"/>
  <c r="AG277" i="3"/>
  <c r="AG282" i="3" s="1"/>
  <c r="AB19" i="12" s="1"/>
  <c r="AH268" i="3"/>
  <c r="AC18" i="12" s="1"/>
  <c r="AG116" i="3"/>
  <c r="AG121" i="3" s="1"/>
  <c r="AB8" i="5" s="1"/>
  <c r="AC165" i="4" s="1"/>
  <c r="AH107" i="3"/>
  <c r="AC6" i="5" s="1"/>
  <c r="AJ3" i="3"/>
  <c r="AB290" i="13" l="1" a="1"/>
  <c r="AB290" i="13" s="1"/>
  <c r="AF36" i="5" s="1"/>
  <c r="AB288" i="13" a="1"/>
  <c r="AB288" i="13" s="1"/>
  <c r="AF34" i="5" s="1"/>
  <c r="AB292" i="13" a="1"/>
  <c r="AB293" i="13" a="1"/>
  <c r="AB291" i="13" a="1"/>
  <c r="AB291" i="13" s="1"/>
  <c r="AF37" i="5" s="1"/>
  <c r="AB287" i="13" a="1"/>
  <c r="AB287" i="13" s="1"/>
  <c r="AF33" i="5" s="1"/>
  <c r="AB289" i="13" a="1"/>
  <c r="AB289" i="13" s="1"/>
  <c r="AF35" i="5" s="1"/>
  <c r="AH63" i="7"/>
  <c r="AB293" i="13"/>
  <c r="AB292" i="13"/>
  <c r="AF38" i="5" s="1"/>
  <c r="AH124" i="3"/>
  <c r="AH110" i="3" s="1"/>
  <c r="AH114" i="3" s="1"/>
  <c r="AC7" i="5" s="1"/>
  <c r="AD164" i="4" s="1"/>
  <c r="AI221" i="3" a="1"/>
  <c r="AI221" i="3" s="1"/>
  <c r="AI201" i="3" a="1"/>
  <c r="AI201" i="3" s="1"/>
  <c r="AI203" i="3" a="1"/>
  <c r="AI203" i="3" s="1"/>
  <c r="AI205" i="3" a="1"/>
  <c r="AI205" i="3" s="1"/>
  <c r="AI207" i="3" a="1"/>
  <c r="AI207" i="3" s="1"/>
  <c r="AI209" i="3" a="1"/>
  <c r="AI209" i="3" s="1"/>
  <c r="AI211" i="3" a="1"/>
  <c r="AI211" i="3" s="1"/>
  <c r="AI126" i="3" a="1"/>
  <c r="AI126" i="3" s="1"/>
  <c r="AI196" i="3" a="1"/>
  <c r="AI196" i="3" s="1"/>
  <c r="AI212" i="3" a="1"/>
  <c r="AI212" i="3" s="1"/>
  <c r="AI216" i="3" a="1"/>
  <c r="AI216" i="3" s="1"/>
  <c r="AI220" i="3" a="1"/>
  <c r="AI220" i="3" s="1"/>
  <c r="AI214" i="3" a="1"/>
  <c r="AI214" i="3" s="1"/>
  <c r="AI129" i="3" a="1"/>
  <c r="AI129" i="3" s="1"/>
  <c r="AI131" i="3" a="1"/>
  <c r="AI133" i="3" a="1"/>
  <c r="AI133" i="3" s="1"/>
  <c r="AI136" i="3" a="1"/>
  <c r="AI138" i="3" a="1"/>
  <c r="AI138" i="3" s="1"/>
  <c r="AI140" i="3" a="1"/>
  <c r="AI142" i="3" a="1"/>
  <c r="AI142" i="3" s="1"/>
  <c r="AI144" i="3" a="1"/>
  <c r="AI151" i="3" a="1"/>
  <c r="AI151" i="3" s="1"/>
  <c r="AI153" i="3" a="1"/>
  <c r="AI155" i="3" a="1"/>
  <c r="AI157" i="3" a="1"/>
  <c r="AI159" i="3" a="1"/>
  <c r="AI159" i="3" s="1"/>
  <c r="AI162" i="3" a="1"/>
  <c r="AI164" i="3" a="1"/>
  <c r="AI164" i="3" s="1"/>
  <c r="AI166" i="3" a="1"/>
  <c r="AI168" i="3" a="1"/>
  <c r="AI168" i="3" s="1"/>
  <c r="AI170" i="3" a="1"/>
  <c r="AI172" i="3" a="1"/>
  <c r="AI174" i="3" a="1"/>
  <c r="AI176" i="3" a="1"/>
  <c r="AI178" i="3" a="1"/>
  <c r="AI180" i="3" a="1"/>
  <c r="AI182" i="3" a="1"/>
  <c r="AI184" i="3" a="1"/>
  <c r="AI186" i="3" a="1"/>
  <c r="AI188" i="3" a="1"/>
  <c r="AI190" i="3" a="1"/>
  <c r="AI192" i="3" a="1"/>
  <c r="AI194" i="3" a="1"/>
  <c r="AI218" i="3" a="1"/>
  <c r="AI218" i="3" s="1"/>
  <c r="AI199" i="3" a="1"/>
  <c r="AI199" i="3" s="1"/>
  <c r="AI204" i="3" a="1"/>
  <c r="AI204" i="3" s="1"/>
  <c r="AI202" i="3" a="1"/>
  <c r="AI202" i="3" s="1"/>
  <c r="AI200" i="3" a="1"/>
  <c r="AI200" i="3" s="1"/>
  <c r="AI219" i="3" a="1"/>
  <c r="AI219" i="3" s="1"/>
  <c r="AI217" i="3" a="1"/>
  <c r="AI217" i="3" s="1"/>
  <c r="AI215" i="3" a="1"/>
  <c r="AI215" i="3" s="1"/>
  <c r="AI213" i="3" a="1"/>
  <c r="AI213" i="3" s="1"/>
  <c r="AI210" i="3" a="1"/>
  <c r="AI210" i="3" s="1"/>
  <c r="AI208" i="3" a="1"/>
  <c r="AI208" i="3" s="1"/>
  <c r="AI206" i="3" a="1"/>
  <c r="AI206" i="3" s="1"/>
  <c r="AI198" i="3" a="1"/>
  <c r="AI198" i="3" s="1"/>
  <c r="AI197" i="3" a="1"/>
  <c r="AI197" i="3" s="1"/>
  <c r="AI195" i="3" a="1"/>
  <c r="AI195" i="3" s="1"/>
  <c r="AI191" i="3" a="1"/>
  <c r="AI189" i="3" a="1"/>
  <c r="AI189" i="3" s="1"/>
  <c r="AI187" i="3" a="1"/>
  <c r="AI185" i="3" a="1"/>
  <c r="AI185" i="3" s="1"/>
  <c r="AI183" i="3" a="1"/>
  <c r="AI181" i="3" a="1"/>
  <c r="AI181" i="3" s="1"/>
  <c r="AI179" i="3" a="1"/>
  <c r="AI177" i="3" a="1"/>
  <c r="AI177" i="3" s="1"/>
  <c r="AI175" i="3" a="1"/>
  <c r="AI173" i="3" a="1"/>
  <c r="AI173" i="3" s="1"/>
  <c r="AI161" i="3" a="1"/>
  <c r="AI160" i="3" a="1"/>
  <c r="AI160" i="3" s="1"/>
  <c r="AI158" i="3" a="1"/>
  <c r="AI156" i="3" a="1"/>
  <c r="AI156" i="3" s="1"/>
  <c r="AI154" i="3" a="1"/>
  <c r="AI150" i="3" a="1"/>
  <c r="AI150" i="3" s="1"/>
  <c r="AI148" i="3" a="1"/>
  <c r="AI193" i="3" a="1"/>
  <c r="AI193" i="3" s="1"/>
  <c r="AI171" i="3" a="1"/>
  <c r="AI169" i="3" a="1"/>
  <c r="AI169" i="3" s="1"/>
  <c r="AI167" i="3" a="1"/>
  <c r="AI165" i="3" a="1"/>
  <c r="AI165" i="3" s="1"/>
  <c r="AI163" i="3" a="1"/>
  <c r="AI149" i="3" a="1"/>
  <c r="AI149" i="3" s="1"/>
  <c r="AI147" i="3" a="1"/>
  <c r="AI145" i="3" a="1"/>
  <c r="AI145" i="3" s="1"/>
  <c r="AI152" i="3" a="1"/>
  <c r="AI146" i="3" a="1"/>
  <c r="AI146" i="3" s="1"/>
  <c r="AI143" i="3" a="1"/>
  <c r="AI141" i="3" a="1"/>
  <c r="AI141" i="3" s="1"/>
  <c r="AI139" i="3" a="1"/>
  <c r="AI128" i="3" a="1"/>
  <c r="AI128" i="3" s="1"/>
  <c r="AI127" i="3" a="1"/>
  <c r="AI127" i="3" s="1"/>
  <c r="AI137" i="3" a="1"/>
  <c r="AI137" i="3" s="1"/>
  <c r="AI135" i="3" a="1"/>
  <c r="AI130" i="3" a="1"/>
  <c r="AI130" i="3" s="1"/>
  <c r="AI134" i="3" a="1"/>
  <c r="AI134" i="3" s="1"/>
  <c r="AI132" i="3" a="1"/>
  <c r="AI132" i="3" s="1"/>
  <c r="AI194" i="3"/>
  <c r="AI192" i="3"/>
  <c r="AI190" i="3"/>
  <c r="AI188" i="3"/>
  <c r="AI186" i="3"/>
  <c r="AI184" i="3"/>
  <c r="AI182" i="3"/>
  <c r="AI180" i="3"/>
  <c r="AI178" i="3"/>
  <c r="AI176" i="3"/>
  <c r="AI174" i="3"/>
  <c r="AI172" i="3"/>
  <c r="AI170" i="3"/>
  <c r="AI144" i="3"/>
  <c r="AI131" i="3"/>
  <c r="AI157" i="3"/>
  <c r="AI155" i="3"/>
  <c r="AI153" i="3"/>
  <c r="AI166" i="3"/>
  <c r="AI162" i="3"/>
  <c r="AI140" i="3"/>
  <c r="AI136" i="3"/>
  <c r="AI135" i="3"/>
  <c r="AI139" i="3"/>
  <c r="AI143" i="3"/>
  <c r="AI171" i="3"/>
  <c r="AI161" i="3"/>
  <c r="AI175" i="3"/>
  <c r="AI179" i="3"/>
  <c r="AI183" i="3"/>
  <c r="AI187" i="3"/>
  <c r="AI152" i="3"/>
  <c r="AI147" i="3"/>
  <c r="AI148" i="3"/>
  <c r="AI163" i="3"/>
  <c r="AI167" i="3"/>
  <c r="AI154" i="3"/>
  <c r="AI158" i="3"/>
  <c r="AI191" i="3"/>
  <c r="Q11" i="5"/>
  <c r="Q18" i="2" s="1"/>
  <c r="L12" i="20"/>
  <c r="N11" i="5"/>
  <c r="N18" i="2" s="1"/>
  <c r="I12" i="20"/>
  <c r="O11" i="5"/>
  <c r="O18" i="2" s="1"/>
  <c r="J12" i="20"/>
  <c r="L11" i="5"/>
  <c r="L18" i="2" s="1"/>
  <c r="G12" i="20"/>
  <c r="P11" i="5"/>
  <c r="K12" i="20"/>
  <c r="U11" i="5"/>
  <c r="U18" i="2" s="1"/>
  <c r="P12" i="20"/>
  <c r="S11" i="5"/>
  <c r="S18" i="2" s="1"/>
  <c r="N12" i="20"/>
  <c r="M11" i="5"/>
  <c r="M18" i="2" s="1"/>
  <c r="H12" i="20"/>
  <c r="R11" i="5"/>
  <c r="R18" i="2" s="1"/>
  <c r="M12" i="20"/>
  <c r="V11" i="5"/>
  <c r="V18" i="2" s="1"/>
  <c r="Q12" i="20"/>
  <c r="K11" i="5"/>
  <c r="K18" i="2" s="1"/>
  <c r="F12" i="20"/>
  <c r="T11" i="5"/>
  <c r="T18" i="2" s="1"/>
  <c r="O12" i="20"/>
  <c r="AE194" i="10" a="1"/>
  <c r="AE194" i="10" s="1"/>
  <c r="AH27" i="7"/>
  <c r="AH58" i="7"/>
  <c r="AH64" i="7"/>
  <c r="AH52" i="7"/>
  <c r="AH46" i="7"/>
  <c r="AH56" i="7"/>
  <c r="AH61" i="7"/>
  <c r="AH38" i="7"/>
  <c r="AH42" i="7"/>
  <c r="AH39" i="7"/>
  <c r="AH31" i="7"/>
  <c r="AH55" i="7"/>
  <c r="AH54" i="7"/>
  <c r="AH50" i="7"/>
  <c r="AH49" i="7"/>
  <c r="AH57" i="7"/>
  <c r="AH28" i="7"/>
  <c r="AH40" i="7"/>
  <c r="AH48" i="7"/>
  <c r="AH51" i="7"/>
  <c r="AH44" i="7"/>
  <c r="AH34" i="7"/>
  <c r="AH32" i="7"/>
  <c r="AH35" i="7"/>
  <c r="AH60" i="7"/>
  <c r="AH53" i="7"/>
  <c r="AH37" i="7"/>
  <c r="AH59" i="7"/>
  <c r="AH62" i="7"/>
  <c r="AH66" i="7"/>
  <c r="AH47" i="7"/>
  <c r="AH43" i="7"/>
  <c r="AH65" i="7"/>
  <c r="AH36" i="7"/>
  <c r="AH33" i="7"/>
  <c r="AH45" i="7"/>
  <c r="AH29" i="7"/>
  <c r="AH41" i="7"/>
  <c r="AH30" i="7"/>
  <c r="AI286" i="3" a="1"/>
  <c r="AI286" i="3" s="1"/>
  <c r="AI288" i="3" s="1"/>
  <c r="AG50" i="1"/>
  <c r="AG50" i="2"/>
  <c r="AF51" i="1"/>
  <c r="AG177" i="4" s="1"/>
  <c r="AF52" i="2"/>
  <c r="AH287" i="3"/>
  <c r="AF233" i="3"/>
  <c r="AF234" i="3"/>
  <c r="W9" i="1"/>
  <c r="W32" i="2"/>
  <c r="AC126" i="4"/>
  <c r="AC127" i="4"/>
  <c r="AC128" i="4"/>
  <c r="X94" i="4"/>
  <c r="X100" i="4" s="1"/>
  <c r="X129" i="4"/>
  <c r="X172" i="4"/>
  <c r="AF10" i="12" a="1"/>
  <c r="AF10" i="12" s="1"/>
  <c r="AH6" i="7"/>
  <c r="AH8" i="7"/>
  <c r="AH116" i="7"/>
  <c r="AH16" i="7"/>
  <c r="AH73" i="7"/>
  <c r="AH100" i="7"/>
  <c r="AH19" i="7"/>
  <c r="AH68" i="7"/>
  <c r="AH75" i="7"/>
  <c r="AH94" i="7"/>
  <c r="AH83" i="7"/>
  <c r="AH102" i="7"/>
  <c r="AH92" i="7"/>
  <c r="AH108" i="7"/>
  <c r="AH76" i="7"/>
  <c r="AH105" i="7"/>
  <c r="AH18" i="7"/>
  <c r="AH9" i="7"/>
  <c r="AH79" i="7"/>
  <c r="AH69" i="7"/>
  <c r="AH112" i="7"/>
  <c r="AH89" i="7"/>
  <c r="AH86" i="7"/>
  <c r="AH74" i="7"/>
  <c r="AH20" i="7"/>
  <c r="AH70" i="7"/>
  <c r="AH99" i="7"/>
  <c r="AH90" i="7"/>
  <c r="AH119" i="7"/>
  <c r="AH115" i="7"/>
  <c r="AH87" i="7"/>
  <c r="AH67" i="7"/>
  <c r="AH96" i="7"/>
  <c r="AF97" i="4"/>
  <c r="AH109" i="7"/>
  <c r="AH111" i="7"/>
  <c r="AH7" i="7"/>
  <c r="AH17" i="7"/>
  <c r="AH98" i="7"/>
  <c r="AH81" i="7"/>
  <c r="AH13" i="7"/>
  <c r="AH77" i="7"/>
  <c r="AH110" i="7"/>
  <c r="AH97" i="7"/>
  <c r="AH118" i="7"/>
  <c r="AH82" i="7"/>
  <c r="AH88" i="7"/>
  <c r="AH101" i="7"/>
  <c r="AH95" i="7"/>
  <c r="AH11" i="7"/>
  <c r="AH93" i="7"/>
  <c r="AH25" i="7"/>
  <c r="AH117" i="7"/>
  <c r="AH23" i="7"/>
  <c r="AH72" i="7"/>
  <c r="AH15" i="7"/>
  <c r="AH80" i="7"/>
  <c r="AH21" i="7"/>
  <c r="AH85" i="7"/>
  <c r="AH71" i="7"/>
  <c r="AH10" i="7"/>
  <c r="AH22" i="7"/>
  <c r="AH26" i="7"/>
  <c r="AH91" i="7"/>
  <c r="AH103" i="7"/>
  <c r="AH24" i="7"/>
  <c r="AH12" i="7"/>
  <c r="AH78" i="7"/>
  <c r="AH14" i="7"/>
  <c r="AH104" i="7"/>
  <c r="AH84" i="7"/>
  <c r="AF9" i="13" a="1"/>
  <c r="AF9" i="13" s="1"/>
  <c r="AB53" i="13" a="1"/>
  <c r="AB53" i="13" s="1"/>
  <c r="AD162" i="4"/>
  <c r="AE90" i="4"/>
  <c r="AE170" i="4"/>
  <c r="AE171" i="4"/>
  <c r="AI3" i="4"/>
  <c r="AH157" i="4"/>
  <c r="AD13" i="5"/>
  <c r="AD17" i="1" s="1"/>
  <c r="AE169" i="4"/>
  <c r="AE132" i="4" s="1"/>
  <c r="Y94" i="4"/>
  <c r="Y100" i="4" s="1"/>
  <c r="Y172" i="4"/>
  <c r="AA175" i="4"/>
  <c r="AB18" i="2"/>
  <c r="AA18" i="2"/>
  <c r="Z18" i="2"/>
  <c r="AC161" i="4"/>
  <c r="AC91" i="4"/>
  <c r="AC92" i="4"/>
  <c r="AC93" i="4"/>
  <c r="AE163" i="4"/>
  <c r="AE125" i="4"/>
  <c r="AF133" i="4"/>
  <c r="AF134" i="4"/>
  <c r="AB89" i="4"/>
  <c r="Z175" i="4"/>
  <c r="Y18" i="2"/>
  <c r="X18" i="2"/>
  <c r="AF98" i="4"/>
  <c r="W105" i="4"/>
  <c r="AF99" i="4"/>
  <c r="E100" i="4"/>
  <c r="P18" i="2"/>
  <c r="L170" i="4"/>
  <c r="L100" i="4"/>
  <c r="AA61" i="5"/>
  <c r="AG3" i="12"/>
  <c r="AA286" i="13" a="1"/>
  <c r="AA286" i="13" s="1"/>
  <c r="AE32" i="5" s="1"/>
  <c r="AE31" i="5" s="1"/>
  <c r="AD195" i="10"/>
  <c r="AE12" i="5" s="1"/>
  <c r="AE80" i="10"/>
  <c r="AE79" i="10"/>
  <c r="AE78" i="10"/>
  <c r="AE77" i="10"/>
  <c r="AE76" i="10"/>
  <c r="AE75" i="10"/>
  <c r="AE74" i="10"/>
  <c r="AE73" i="10"/>
  <c r="AE72" i="10"/>
  <c r="AE52" i="10"/>
  <c r="AE51" i="10"/>
  <c r="AE50" i="10"/>
  <c r="AE49" i="10"/>
  <c r="AE48" i="10"/>
  <c r="AE47" i="10"/>
  <c r="AE46" i="10"/>
  <c r="AE45" i="10"/>
  <c r="AE44" i="10"/>
  <c r="AE43" i="10"/>
  <c r="AE42" i="10"/>
  <c r="AH222" i="3"/>
  <c r="AE235" i="3"/>
  <c r="AC18" i="2"/>
  <c r="AD11" i="5"/>
  <c r="AD18" i="2" s="1"/>
  <c r="AD31" i="1"/>
  <c r="AD33" i="1"/>
  <c r="AA309" i="13"/>
  <c r="AE57" i="5" s="1"/>
  <c r="AE51" i="5" s="1"/>
  <c r="AB311" i="13" a="1"/>
  <c r="AB311" i="13" s="1"/>
  <c r="AB310" i="13" a="1"/>
  <c r="AB310" i="13" s="1"/>
  <c r="AF39" i="5"/>
  <c r="AG23" i="13"/>
  <c r="AG18" i="13"/>
  <c r="AG13" i="13"/>
  <c r="AG22" i="13"/>
  <c r="AG19" i="13"/>
  <c r="AG14" i="13"/>
  <c r="AG17" i="13"/>
  <c r="AC64" i="13"/>
  <c r="AC60" i="13"/>
  <c r="AC63" i="13"/>
  <c r="AC65" i="13"/>
  <c r="AC59" i="13"/>
  <c r="AC61" i="13"/>
  <c r="AG227" i="3"/>
  <c r="AG230" i="3" s="1"/>
  <c r="X322" i="13"/>
  <c r="AG228" i="3"/>
  <c r="AG231" i="3" s="1"/>
  <c r="X321" i="13"/>
  <c r="W331" i="13"/>
  <c r="AA67" i="5" s="1"/>
  <c r="W330" i="13"/>
  <c r="AA66" i="5" s="1"/>
  <c r="AF10" i="13"/>
  <c r="AE67" i="10"/>
  <c r="AE68" i="10"/>
  <c r="AE69" i="10"/>
  <c r="AE70" i="10"/>
  <c r="AE71" i="10"/>
  <c r="AE81" i="10"/>
  <c r="AE82" i="10"/>
  <c r="AE83" i="10"/>
  <c r="AE84" i="10"/>
  <c r="AE85" i="10"/>
  <c r="AF43" i="2" a="1"/>
  <c r="AF43" i="2" s="1"/>
  <c r="AE49" i="1"/>
  <c r="Z26" i="2"/>
  <c r="Y26" i="2"/>
  <c r="AN16" i="8"/>
  <c r="AG3" i="5"/>
  <c r="X9" i="1"/>
  <c r="AD3" i="13"/>
  <c r="AD6" i="13" s="1"/>
  <c r="AH185" i="7"/>
  <c r="AH183" i="7"/>
  <c r="AH181" i="7"/>
  <c r="AH179" i="7"/>
  <c r="AH177" i="7"/>
  <c r="AH175" i="7"/>
  <c r="AH174" i="7"/>
  <c r="AH173" i="7"/>
  <c r="AH172" i="7"/>
  <c r="AH171" i="7"/>
  <c r="AH170" i="7"/>
  <c r="AH169" i="7"/>
  <c r="AH168" i="7"/>
  <c r="AH167" i="7"/>
  <c r="AH166" i="7"/>
  <c r="AH182" i="7"/>
  <c r="AH184" i="7"/>
  <c r="AH180" i="7"/>
  <c r="AH176" i="7"/>
  <c r="AH178" i="7"/>
  <c r="AE188" i="10"/>
  <c r="AE191" i="10"/>
  <c r="AE190" i="10"/>
  <c r="AE187" i="10"/>
  <c r="AE184" i="10"/>
  <c r="AE185" i="10"/>
  <c r="AE189" i="10"/>
  <c r="AE182" i="10"/>
  <c r="AE181" i="10"/>
  <c r="AE186" i="10"/>
  <c r="AE179" i="10"/>
  <c r="AE178" i="10"/>
  <c r="AE183" i="10"/>
  <c r="AE174" i="10"/>
  <c r="AE170" i="10"/>
  <c r="AE180" i="10"/>
  <c r="AE176" i="10"/>
  <c r="AE173" i="10"/>
  <c r="AE169" i="10"/>
  <c r="AE165" i="10"/>
  <c r="AE168" i="10"/>
  <c r="AE163" i="10"/>
  <c r="AE175" i="10"/>
  <c r="AE167" i="10"/>
  <c r="AE164" i="10"/>
  <c r="AE162" i="10"/>
  <c r="AE161" i="10"/>
  <c r="AE160" i="10"/>
  <c r="AE159" i="10"/>
  <c r="AE171" i="10"/>
  <c r="AE172" i="10"/>
  <c r="AE166" i="10"/>
  <c r="AE157" i="10"/>
  <c r="AE155" i="10"/>
  <c r="AE153" i="10"/>
  <c r="AE177" i="10"/>
  <c r="AE158" i="10"/>
  <c r="AE154" i="10"/>
  <c r="AE156" i="10"/>
  <c r="AE152" i="10"/>
  <c r="AJ266" i="3"/>
  <c r="AJ262" i="3"/>
  <c r="AJ258" i="3"/>
  <c r="AJ254" i="3"/>
  <c r="AJ250" i="3"/>
  <c r="AJ248" i="3"/>
  <c r="AJ263" i="3"/>
  <c r="AJ259" i="3"/>
  <c r="AJ255" i="3"/>
  <c r="AJ251" i="3"/>
  <c r="AJ264" i="3"/>
  <c r="AJ256" i="3"/>
  <c r="AJ252" i="3"/>
  <c r="AJ265" i="3"/>
  <c r="AJ261" i="3"/>
  <c r="AJ257" i="3"/>
  <c r="AJ253" i="3"/>
  <c r="AJ249" i="3"/>
  <c r="AJ260" i="3"/>
  <c r="AJ247" i="3"/>
  <c r="AE138" i="10"/>
  <c r="AE137" i="10"/>
  <c r="AE136" i="10"/>
  <c r="AE135" i="10"/>
  <c r="AE134" i="10"/>
  <c r="AE133" i="10"/>
  <c r="AE132" i="10"/>
  <c r="AE131" i="10"/>
  <c r="AE130" i="10"/>
  <c r="AE129" i="10"/>
  <c r="AE128" i="10"/>
  <c r="AE127" i="10"/>
  <c r="AE126" i="10"/>
  <c r="AE125" i="10"/>
  <c r="AE124" i="10"/>
  <c r="AE123" i="10"/>
  <c r="AE122" i="10"/>
  <c r="AE121" i="10"/>
  <c r="AE120" i="10"/>
  <c r="AE119" i="10"/>
  <c r="AE118" i="10"/>
  <c r="AE117" i="10"/>
  <c r="AE116" i="10"/>
  <c r="AE115" i="10"/>
  <c r="AE114" i="10"/>
  <c r="AE113" i="10"/>
  <c r="AE112" i="10"/>
  <c r="AE111" i="10"/>
  <c r="AE110" i="10"/>
  <c r="AE109" i="10"/>
  <c r="AE108" i="10"/>
  <c r="AE107" i="10"/>
  <c r="AE106" i="10"/>
  <c r="AE105" i="10"/>
  <c r="AE104" i="10"/>
  <c r="AE103" i="10"/>
  <c r="AE102" i="10"/>
  <c r="AE101" i="10"/>
  <c r="AE100" i="10"/>
  <c r="AE99" i="10"/>
  <c r="AE66" i="10"/>
  <c r="AE65" i="10"/>
  <c r="AE64" i="10"/>
  <c r="AE63" i="10"/>
  <c r="AE62" i="10"/>
  <c r="AE61" i="10"/>
  <c r="AE60" i="10"/>
  <c r="AE59" i="10"/>
  <c r="AE58" i="10"/>
  <c r="AE57" i="10"/>
  <c r="AE56" i="10"/>
  <c r="AE55" i="10"/>
  <c r="AE54" i="10"/>
  <c r="AE53" i="10"/>
  <c r="AE41" i="10"/>
  <c r="AE40" i="10"/>
  <c r="AE39" i="10"/>
  <c r="AE38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H153" i="7"/>
  <c r="AH152" i="7"/>
  <c r="AH151" i="7"/>
  <c r="AH150" i="7"/>
  <c r="AH149" i="7"/>
  <c r="AH148" i="7"/>
  <c r="AH147" i="7"/>
  <c r="AH146" i="7"/>
  <c r="AH145" i="7"/>
  <c r="AH144" i="7"/>
  <c r="AH143" i="7"/>
  <c r="AH142" i="7"/>
  <c r="AH141" i="7"/>
  <c r="AH140" i="7"/>
  <c r="AH139" i="7"/>
  <c r="AH138" i="7"/>
  <c r="AH137" i="7"/>
  <c r="AH136" i="7"/>
  <c r="AH135" i="7"/>
  <c r="AH134" i="7"/>
  <c r="AJ104" i="3"/>
  <c r="AJ103" i="3"/>
  <c r="AJ102" i="3"/>
  <c r="AJ101" i="3"/>
  <c r="AJ100" i="3"/>
  <c r="AJ99" i="3"/>
  <c r="AJ98" i="3"/>
  <c r="AJ97" i="3"/>
  <c r="AJ96" i="3"/>
  <c r="AJ95" i="3"/>
  <c r="AJ94" i="3"/>
  <c r="AJ93" i="3"/>
  <c r="AJ92" i="3"/>
  <c r="AJ91" i="3"/>
  <c r="AJ90" i="3"/>
  <c r="AJ89" i="3"/>
  <c r="AJ88" i="3"/>
  <c r="AJ87" i="3"/>
  <c r="AJ86" i="3"/>
  <c r="AJ85" i="3"/>
  <c r="AJ84" i="3"/>
  <c r="AJ83" i="3"/>
  <c r="AJ82" i="3"/>
  <c r="AJ81" i="3"/>
  <c r="AJ80" i="3"/>
  <c r="AJ79" i="3"/>
  <c r="AJ78" i="3"/>
  <c r="AJ77" i="3"/>
  <c r="AJ76" i="3"/>
  <c r="AJ75" i="3"/>
  <c r="AJ74" i="3"/>
  <c r="AJ73" i="3"/>
  <c r="AJ72" i="3"/>
  <c r="AJ71" i="3"/>
  <c r="AJ70" i="3"/>
  <c r="AJ69" i="3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G16" i="13"/>
  <c r="AG224" i="3"/>
  <c r="AG290" i="3" s="1"/>
  <c r="AI125" i="3" a="1"/>
  <c r="AI125" i="3" s="1"/>
  <c r="AG21" i="13"/>
  <c r="AF3" i="1"/>
  <c r="AI223" i="3" a="1"/>
  <c r="AI223" i="3" s="1"/>
  <c r="AG155" i="7"/>
  <c r="AE59" i="5" s="1"/>
  <c r="AH21" i="8"/>
  <c r="AH22" i="8"/>
  <c r="AN15" i="8"/>
  <c r="AG11" i="13"/>
  <c r="AG12" i="13"/>
  <c r="AE145" i="10"/>
  <c r="AE143" i="10"/>
  <c r="AE144" i="10"/>
  <c r="AE146" i="10"/>
  <c r="AE147" i="10"/>
  <c r="AE148" i="10"/>
  <c r="AE149" i="10"/>
  <c r="AE150" i="10"/>
  <c r="AE151" i="10"/>
  <c r="AE192" i="10"/>
  <c r="AE90" i="10"/>
  <c r="AE92" i="10"/>
  <c r="AE94" i="10"/>
  <c r="AE91" i="10"/>
  <c r="AE93" i="10"/>
  <c r="AE95" i="10"/>
  <c r="AE97" i="10"/>
  <c r="AE96" i="10"/>
  <c r="AE139" i="10"/>
  <c r="AE8" i="10"/>
  <c r="AE9" i="10"/>
  <c r="AE10" i="10"/>
  <c r="AE11" i="10"/>
  <c r="AE12" i="10"/>
  <c r="AE13" i="10"/>
  <c r="AE14" i="10"/>
  <c r="AE15" i="10"/>
  <c r="AE86" i="10"/>
  <c r="AE7" i="10"/>
  <c r="AE98" i="10"/>
  <c r="AJ241" i="3"/>
  <c r="AJ243" i="3"/>
  <c r="AJ245" i="3"/>
  <c r="AJ267" i="3"/>
  <c r="AJ242" i="3"/>
  <c r="AJ246" i="3"/>
  <c r="AJ8" i="3"/>
  <c r="AJ9" i="3"/>
  <c r="AJ240" i="3"/>
  <c r="AJ244" i="3"/>
  <c r="AJ10" i="3"/>
  <c r="AJ11" i="3"/>
  <c r="AJ12" i="3"/>
  <c r="AJ13" i="3"/>
  <c r="AJ14" i="3"/>
  <c r="AJ105" i="3"/>
  <c r="AJ106" i="3"/>
  <c r="AJ7" i="3"/>
  <c r="AJ238" i="3"/>
  <c r="AJ239" i="3"/>
  <c r="AH160" i="7"/>
  <c r="AH164" i="7"/>
  <c r="AH159" i="7"/>
  <c r="AH163" i="7"/>
  <c r="AH186" i="7"/>
  <c r="AH158" i="7"/>
  <c r="AH157" i="7"/>
  <c r="AH165" i="7"/>
  <c r="AH126" i="7"/>
  <c r="AH128" i="7"/>
  <c r="AH130" i="7"/>
  <c r="AH132" i="7"/>
  <c r="AH154" i="7"/>
  <c r="AH162" i="7"/>
  <c r="AH161" i="7"/>
  <c r="AH125" i="7"/>
  <c r="AH127" i="7"/>
  <c r="AH129" i="7"/>
  <c r="AH131" i="7"/>
  <c r="AH133" i="7"/>
  <c r="AG113" i="7"/>
  <c r="AC15" i="1"/>
  <c r="X32" i="2"/>
  <c r="AF3" i="2"/>
  <c r="Y9" i="5"/>
  <c r="AG120" i="7"/>
  <c r="AE43" i="12" s="1"/>
  <c r="AE289" i="3"/>
  <c r="Z7" i="12" s="1"/>
  <c r="AI284" i="3"/>
  <c r="AD141" i="10"/>
  <c r="AG320" i="13"/>
  <c r="AG106" i="7"/>
  <c r="AF169" i="4" s="1"/>
  <c r="AI3" i="7"/>
  <c r="AG187" i="7"/>
  <c r="AE60" i="5" s="1"/>
  <c r="AF3" i="10"/>
  <c r="AD88" i="10"/>
  <c r="AH277" i="3"/>
  <c r="AH282" i="3" s="1"/>
  <c r="AC19" i="12" s="1"/>
  <c r="AI9" i="8"/>
  <c r="AI10" i="8"/>
  <c r="AA5" i="5"/>
  <c r="AG122" i="3"/>
  <c r="AB5" i="5"/>
  <c r="AG283" i="3"/>
  <c r="AB17" i="12"/>
  <c r="AA17" i="12"/>
  <c r="AI268" i="3"/>
  <c r="AD18" i="12" s="1"/>
  <c r="AH116" i="3"/>
  <c r="AH121" i="3" s="1"/>
  <c r="AC8" i="5" s="1"/>
  <c r="AD165" i="4" s="1"/>
  <c r="AI107" i="3"/>
  <c r="AD6" i="5" s="1"/>
  <c r="AK3" i="3"/>
  <c r="AD92" i="4" l="1"/>
  <c r="AC288" i="13" a="1"/>
  <c r="AC288" i="13" s="1"/>
  <c r="AG34" i="5" s="1"/>
  <c r="AC291" i="13" a="1"/>
  <c r="AC290" i="13" a="1"/>
  <c r="AC290" i="13" s="1"/>
  <c r="AG36" i="5" s="1"/>
  <c r="AC293" i="13" a="1"/>
  <c r="AC293" i="13" s="1"/>
  <c r="AG39" i="5" s="1"/>
  <c r="AC292" i="13" a="1"/>
  <c r="AC292" i="13" s="1"/>
  <c r="AG38" i="5" s="1"/>
  <c r="AC287" i="13" a="1"/>
  <c r="AC287" i="13" s="1"/>
  <c r="AG33" i="5" s="1"/>
  <c r="AC289" i="13" a="1"/>
  <c r="AC289" i="13" s="1"/>
  <c r="AG35" i="5" s="1"/>
  <c r="AC291" i="13"/>
  <c r="AG37" i="5" s="1"/>
  <c r="AI39" i="7"/>
  <c r="AI124" i="3"/>
  <c r="AI110" i="3" s="1"/>
  <c r="AI114" i="3" s="1"/>
  <c r="AD7" i="5" s="1"/>
  <c r="AE164" i="4" s="1"/>
  <c r="AJ221" i="3" a="1"/>
  <c r="AJ221" i="3" s="1"/>
  <c r="AJ201" i="3" a="1"/>
  <c r="AJ201" i="3" s="1"/>
  <c r="AJ205" i="3" a="1"/>
  <c r="AJ205" i="3" s="1"/>
  <c r="AJ207" i="3" a="1"/>
  <c r="AJ207" i="3" s="1"/>
  <c r="AJ209" i="3" a="1"/>
  <c r="AJ209" i="3" s="1"/>
  <c r="AJ211" i="3" a="1"/>
  <c r="AJ211" i="3" s="1"/>
  <c r="AJ203" i="3" a="1"/>
  <c r="AJ203" i="3" s="1"/>
  <c r="AJ129" i="3" a="1"/>
  <c r="AJ129" i="3" s="1"/>
  <c r="AJ131" i="3" a="1"/>
  <c r="AJ126" i="3" a="1"/>
  <c r="AJ126" i="3" s="1"/>
  <c r="AJ133" i="3" a="1"/>
  <c r="AJ138" i="3" a="1"/>
  <c r="AJ138" i="3" s="1"/>
  <c r="AJ140" i="3" a="1"/>
  <c r="AJ140" i="3" s="1"/>
  <c r="AJ142" i="3" a="1"/>
  <c r="AJ144" i="3" a="1"/>
  <c r="AJ151" i="3" a="1"/>
  <c r="AJ153" i="3" a="1"/>
  <c r="AJ153" i="3" s="1"/>
  <c r="AJ155" i="3" a="1"/>
  <c r="AJ155" i="3" s="1"/>
  <c r="AJ157" i="3" a="1"/>
  <c r="AJ159" i="3" a="1"/>
  <c r="AJ159" i="3" s="1"/>
  <c r="AJ164" i="3" a="1"/>
  <c r="AJ194" i="3" a="1"/>
  <c r="AJ194" i="3" s="1"/>
  <c r="AJ192" i="3" a="1"/>
  <c r="AJ190" i="3" a="1"/>
  <c r="AJ190" i="3" s="1"/>
  <c r="AJ188" i="3" a="1"/>
  <c r="AJ188" i="3" s="1"/>
  <c r="AJ186" i="3" a="1"/>
  <c r="AJ184" i="3" a="1"/>
  <c r="AJ182" i="3" a="1"/>
  <c r="AJ182" i="3" s="1"/>
  <c r="AJ180" i="3" a="1"/>
  <c r="AJ178" i="3" a="1"/>
  <c r="AJ178" i="3" s="1"/>
  <c r="AJ176" i="3" a="1"/>
  <c r="AJ174" i="3" a="1"/>
  <c r="AJ174" i="3" s="1"/>
  <c r="AJ168" i="3" a="1"/>
  <c r="AJ168" i="3" s="1"/>
  <c r="AJ162" i="3" a="1"/>
  <c r="AJ216" i="3" a="1"/>
  <c r="AJ216" i="3" s="1"/>
  <c r="AJ214" i="3" a="1"/>
  <c r="AJ214" i="3" s="1"/>
  <c r="AJ212" i="3" a="1"/>
  <c r="AJ212" i="3" s="1"/>
  <c r="AJ219" i="3" a="1"/>
  <c r="AJ219" i="3" s="1"/>
  <c r="AJ217" i="3" a="1"/>
  <c r="AJ217" i="3" s="1"/>
  <c r="AJ215" i="3" a="1"/>
  <c r="AJ215" i="3" s="1"/>
  <c r="AJ213" i="3" a="1"/>
  <c r="AJ213" i="3" s="1"/>
  <c r="AJ210" i="3" a="1"/>
  <c r="AJ210" i="3" s="1"/>
  <c r="AJ208" i="3" a="1"/>
  <c r="AJ208" i="3" s="1"/>
  <c r="AJ206" i="3" a="1"/>
  <c r="AJ206" i="3" s="1"/>
  <c r="AJ172" i="3" a="1"/>
  <c r="AJ172" i="3" s="1"/>
  <c r="AJ170" i="3" a="1"/>
  <c r="AJ166" i="3" a="1"/>
  <c r="AJ136" i="3" a="1"/>
  <c r="AJ136" i="3" s="1"/>
  <c r="AJ220" i="3" a="1"/>
  <c r="AJ220" i="3" s="1"/>
  <c r="AJ218" i="3" a="1"/>
  <c r="AJ218" i="3" s="1"/>
  <c r="AJ199" i="3" a="1"/>
  <c r="AJ199" i="3" s="1"/>
  <c r="AJ196" i="3" a="1"/>
  <c r="AJ196" i="3" s="1"/>
  <c r="AJ204" i="3" a="1"/>
  <c r="AJ204" i="3" s="1"/>
  <c r="AJ202" i="3" a="1"/>
  <c r="AJ202" i="3" s="1"/>
  <c r="AJ200" i="3" a="1"/>
  <c r="AJ200" i="3" s="1"/>
  <c r="AJ193" i="3" a="1"/>
  <c r="AJ193" i="3" s="1"/>
  <c r="AJ171" i="3" a="1"/>
  <c r="AJ169" i="3" a="1"/>
  <c r="AJ167" i="3" a="1"/>
  <c r="AJ165" i="3" a="1"/>
  <c r="AJ165" i="3" s="1"/>
  <c r="AJ163" i="3" a="1"/>
  <c r="AJ163" i="3" s="1"/>
  <c r="AJ149" i="3" a="1"/>
  <c r="AJ149" i="3" s="1"/>
  <c r="AJ147" i="3" a="1"/>
  <c r="AJ145" i="3" a="1"/>
  <c r="AJ145" i="3" s="1"/>
  <c r="AJ152" i="3" a="1"/>
  <c r="AJ152" i="3" s="1"/>
  <c r="AJ146" i="3" a="1"/>
  <c r="AJ146" i="3" s="1"/>
  <c r="AJ143" i="3" a="1"/>
  <c r="AJ198" i="3" a="1"/>
  <c r="AJ198" i="3" s="1"/>
  <c r="AJ197" i="3" a="1"/>
  <c r="AJ197" i="3" s="1"/>
  <c r="AJ195" i="3" a="1"/>
  <c r="AJ191" i="3" a="1"/>
  <c r="AJ189" i="3" a="1"/>
  <c r="AJ189" i="3" s="1"/>
  <c r="AJ187" i="3" a="1"/>
  <c r="AJ187" i="3" s="1"/>
  <c r="AJ185" i="3" a="1"/>
  <c r="AJ185" i="3" s="1"/>
  <c r="AJ183" i="3" a="1"/>
  <c r="AJ181" i="3" a="1"/>
  <c r="AJ181" i="3" s="1"/>
  <c r="AJ179" i="3" a="1"/>
  <c r="AJ179" i="3" s="1"/>
  <c r="AJ177" i="3" a="1"/>
  <c r="AJ177" i="3" s="1"/>
  <c r="AJ175" i="3" a="1"/>
  <c r="AJ173" i="3" a="1"/>
  <c r="AJ173" i="3" s="1"/>
  <c r="AJ161" i="3" a="1"/>
  <c r="AJ161" i="3" s="1"/>
  <c r="AJ160" i="3" a="1"/>
  <c r="AJ160" i="3" s="1"/>
  <c r="AJ158" i="3" a="1"/>
  <c r="AJ156" i="3" a="1"/>
  <c r="AJ156" i="3" s="1"/>
  <c r="AJ154" i="3" a="1"/>
  <c r="AJ154" i="3" s="1"/>
  <c r="AJ150" i="3" a="1"/>
  <c r="AJ148" i="3" a="1"/>
  <c r="AJ141" i="3" a="1"/>
  <c r="AJ141" i="3" s="1"/>
  <c r="AJ139" i="3" a="1"/>
  <c r="AJ139" i="3" s="1"/>
  <c r="AJ128" i="3" a="1"/>
  <c r="AJ128" i="3" s="1"/>
  <c r="AJ127" i="3" a="1"/>
  <c r="AJ127" i="3" s="1"/>
  <c r="AJ137" i="3" a="1"/>
  <c r="AJ137" i="3" s="1"/>
  <c r="AJ135" i="3" a="1"/>
  <c r="AJ135" i="3" s="1"/>
  <c r="AJ130" i="3" a="1"/>
  <c r="AJ130" i="3" s="1"/>
  <c r="AJ134" i="3" a="1"/>
  <c r="AJ134" i="3" s="1"/>
  <c r="AJ132" i="3" a="1"/>
  <c r="AJ132" i="3" s="1"/>
  <c r="AJ192" i="3"/>
  <c r="AJ186" i="3"/>
  <c r="AJ184" i="3"/>
  <c r="AJ180" i="3"/>
  <c r="AJ176" i="3"/>
  <c r="AJ157" i="3"/>
  <c r="AJ142" i="3"/>
  <c r="AJ133" i="3"/>
  <c r="AJ131" i="3"/>
  <c r="AJ170" i="3"/>
  <c r="AJ166" i="3"/>
  <c r="AJ164" i="3"/>
  <c r="AJ162" i="3"/>
  <c r="AJ144" i="3"/>
  <c r="AJ151" i="3"/>
  <c r="AJ150" i="3"/>
  <c r="AJ143" i="3"/>
  <c r="AJ147" i="3"/>
  <c r="AJ175" i="3"/>
  <c r="AJ183" i="3"/>
  <c r="AJ191" i="3"/>
  <c r="AJ167" i="3"/>
  <c r="AJ169" i="3"/>
  <c r="AJ171" i="3"/>
  <c r="AJ148" i="3"/>
  <c r="AJ158" i="3"/>
  <c r="AJ195" i="3"/>
  <c r="D12" i="20"/>
  <c r="AF194" i="10" a="1"/>
  <c r="AF194" i="10" s="1"/>
  <c r="AI45" i="7"/>
  <c r="AI43" i="7"/>
  <c r="AI59" i="7"/>
  <c r="AI35" i="7"/>
  <c r="AI51" i="7"/>
  <c r="AI57" i="7"/>
  <c r="AI30" i="7"/>
  <c r="AI33" i="7"/>
  <c r="AI47" i="7"/>
  <c r="AI37" i="7"/>
  <c r="AI32" i="7"/>
  <c r="AI48" i="7"/>
  <c r="AI49" i="7"/>
  <c r="AI31" i="7"/>
  <c r="AI61" i="7"/>
  <c r="AI64" i="7"/>
  <c r="AI41" i="7"/>
  <c r="AI36" i="7"/>
  <c r="AI66" i="7"/>
  <c r="AI53" i="7"/>
  <c r="AI34" i="7"/>
  <c r="AI40" i="7"/>
  <c r="AI50" i="7"/>
  <c r="AI56" i="7"/>
  <c r="AI58" i="7"/>
  <c r="AI29" i="7"/>
  <c r="AI65" i="7"/>
  <c r="AI62" i="7"/>
  <c r="AI60" i="7"/>
  <c r="AI44" i="7"/>
  <c r="AI28" i="7"/>
  <c r="AI54" i="7"/>
  <c r="AI42" i="7"/>
  <c r="AI46" i="7"/>
  <c r="AI27" i="7"/>
  <c r="AI55" i="7"/>
  <c r="AI38" i="7"/>
  <c r="AI52" i="7"/>
  <c r="AI63" i="7"/>
  <c r="AI287" i="3"/>
  <c r="AH50" i="2"/>
  <c r="AH50" i="1"/>
  <c r="AG51" i="1"/>
  <c r="AH177" i="4" s="1"/>
  <c r="AG52" i="2"/>
  <c r="AJ286" i="3" a="1"/>
  <c r="AJ286" i="3" s="1"/>
  <c r="AG233" i="3"/>
  <c r="AG234" i="3"/>
  <c r="AF132" i="4"/>
  <c r="AD161" i="4"/>
  <c r="AD127" i="4"/>
  <c r="AD128" i="4"/>
  <c r="AD126" i="4"/>
  <c r="X105" i="4"/>
  <c r="X103" i="4"/>
  <c r="AI104" i="7"/>
  <c r="AI78" i="7"/>
  <c r="AI24" i="7"/>
  <c r="AI103" i="7"/>
  <c r="AI26" i="7"/>
  <c r="AI10" i="7"/>
  <c r="AI85" i="7"/>
  <c r="AI21" i="7"/>
  <c r="AI80" i="7"/>
  <c r="AI15" i="7"/>
  <c r="AI23" i="7"/>
  <c r="AI25" i="7"/>
  <c r="AI93" i="7"/>
  <c r="AI11" i="7"/>
  <c r="AI95" i="7"/>
  <c r="AI101" i="7"/>
  <c r="AI88" i="7"/>
  <c r="AI118" i="7"/>
  <c r="AI77" i="7"/>
  <c r="AI81" i="7"/>
  <c r="AI96" i="7"/>
  <c r="AI67" i="7"/>
  <c r="AI115" i="7"/>
  <c r="AI119" i="7"/>
  <c r="AI90" i="7"/>
  <c r="AI99" i="7"/>
  <c r="AI74" i="7"/>
  <c r="AI89" i="7"/>
  <c r="AI69" i="7"/>
  <c r="AI76" i="7"/>
  <c r="AI92" i="7"/>
  <c r="AI83" i="7"/>
  <c r="AI75" i="7"/>
  <c r="AI68" i="7"/>
  <c r="AI100" i="7"/>
  <c r="AI16" i="7"/>
  <c r="AI116" i="7"/>
  <c r="AG10" i="12" a="1"/>
  <c r="AG10" i="12" s="1"/>
  <c r="AI6" i="7"/>
  <c r="AI8" i="7"/>
  <c r="AI84" i="7"/>
  <c r="AI14" i="7"/>
  <c r="AI12" i="7"/>
  <c r="AI91" i="7"/>
  <c r="AI22" i="7"/>
  <c r="AI71" i="7"/>
  <c r="AI72" i="7"/>
  <c r="AI117" i="7"/>
  <c r="AI82" i="7"/>
  <c r="AI97" i="7"/>
  <c r="AI110" i="7"/>
  <c r="AI13" i="7"/>
  <c r="AI98" i="7"/>
  <c r="AI17" i="7"/>
  <c r="AI7" i="7"/>
  <c r="AI111" i="7"/>
  <c r="AI109" i="7"/>
  <c r="AI87" i="7"/>
  <c r="AI70" i="7"/>
  <c r="AI20" i="7"/>
  <c r="AI86" i="7"/>
  <c r="AI112" i="7"/>
  <c r="AI79" i="7"/>
  <c r="AI9" i="7"/>
  <c r="AI18" i="7"/>
  <c r="AI105" i="7"/>
  <c r="AI108" i="7"/>
  <c r="AI102" i="7"/>
  <c r="AI94" i="7"/>
  <c r="AI19" i="7"/>
  <c r="AI73" i="7"/>
  <c r="AG97" i="4"/>
  <c r="AC53" i="13" a="1"/>
  <c r="AC53" i="13" s="1"/>
  <c r="AG9" i="13" a="1"/>
  <c r="AG9" i="13" s="1"/>
  <c r="AD91" i="4"/>
  <c r="AF171" i="4"/>
  <c r="AF170" i="4"/>
  <c r="AE162" i="4"/>
  <c r="AG133" i="4"/>
  <c r="AJ3" i="4"/>
  <c r="AI157" i="4"/>
  <c r="AD93" i="4"/>
  <c r="Z166" i="4"/>
  <c r="Z129" i="4" s="1"/>
  <c r="Y105" i="4"/>
  <c r="Y103" i="4"/>
  <c r="AF125" i="4"/>
  <c r="AF163" i="4"/>
  <c r="AG134" i="4"/>
  <c r="AC89" i="4"/>
  <c r="AG98" i="4"/>
  <c r="AF90" i="4"/>
  <c r="AG99" i="4"/>
  <c r="L172" i="4"/>
  <c r="E170" i="4"/>
  <c r="C18" i="2"/>
  <c r="AB61" i="5"/>
  <c r="AH3" i="12"/>
  <c r="AE13" i="5"/>
  <c r="AE17" i="1" s="1"/>
  <c r="AB286" i="13" a="1"/>
  <c r="AB286" i="13" s="1"/>
  <c r="AF32" i="5" s="1"/>
  <c r="AF31" i="5" s="1"/>
  <c r="AE195" i="10"/>
  <c r="AF12" i="5" s="1"/>
  <c r="AF80" i="10"/>
  <c r="AF79" i="10"/>
  <c r="AF78" i="10"/>
  <c r="AF77" i="10"/>
  <c r="AF76" i="10"/>
  <c r="AF75" i="10"/>
  <c r="AF74" i="10"/>
  <c r="AF73" i="10"/>
  <c r="AF72" i="10"/>
  <c r="AF52" i="10"/>
  <c r="AF51" i="10"/>
  <c r="AF50" i="10"/>
  <c r="AF49" i="10"/>
  <c r="AF48" i="10"/>
  <c r="AF47" i="10"/>
  <c r="AF46" i="10"/>
  <c r="AF45" i="10"/>
  <c r="AF42" i="10"/>
  <c r="AF44" i="10"/>
  <c r="AF43" i="10"/>
  <c r="AI222" i="3"/>
  <c r="AE11" i="5"/>
  <c r="AE31" i="1"/>
  <c r="AE33" i="1"/>
  <c r="AC311" i="13" a="1"/>
  <c r="AC311" i="13" s="1"/>
  <c r="AC310" i="13" a="1"/>
  <c r="AC310" i="13" s="1"/>
  <c r="AB309" i="13"/>
  <c r="AF57" i="5" s="1"/>
  <c r="AF51" i="5" s="1"/>
  <c r="AD63" i="13"/>
  <c r="AD65" i="13"/>
  <c r="AD59" i="13"/>
  <c r="AD64" i="13"/>
  <c r="AD60" i="13"/>
  <c r="AD61" i="13"/>
  <c r="AH17" i="13"/>
  <c r="AH14" i="13"/>
  <c r="AH19" i="13"/>
  <c r="AH22" i="13"/>
  <c r="AH13" i="13"/>
  <c r="AH18" i="13"/>
  <c r="AH23" i="13"/>
  <c r="AH228" i="3"/>
  <c r="AH231" i="3" s="1"/>
  <c r="Y321" i="13"/>
  <c r="AH227" i="3"/>
  <c r="AH230" i="3" s="1"/>
  <c r="Y322" i="13"/>
  <c r="AG10" i="13"/>
  <c r="AF67" i="10"/>
  <c r="AF68" i="10"/>
  <c r="AF69" i="10"/>
  <c r="AF70" i="10"/>
  <c r="AF71" i="10"/>
  <c r="AF81" i="10"/>
  <c r="AF82" i="10"/>
  <c r="AF83" i="10"/>
  <c r="AF84" i="10"/>
  <c r="AF85" i="10"/>
  <c r="AG43" i="2" a="1"/>
  <c r="AG43" i="2" s="1"/>
  <c r="AF49" i="1"/>
  <c r="AO16" i="8"/>
  <c r="AB28" i="2"/>
  <c r="AA28" i="2"/>
  <c r="AH3" i="5"/>
  <c r="AE3" i="13"/>
  <c r="AE6" i="13" s="1"/>
  <c r="AF191" i="10"/>
  <c r="AF187" i="10"/>
  <c r="AF190" i="10"/>
  <c r="AF183" i="10"/>
  <c r="AF189" i="10"/>
  <c r="AF182" i="10"/>
  <c r="AF181" i="10"/>
  <c r="AF186" i="10"/>
  <c r="AF184" i="10"/>
  <c r="AF177" i="10"/>
  <c r="AF188" i="10"/>
  <c r="AF179" i="10"/>
  <c r="AF178" i="10"/>
  <c r="AF185" i="10"/>
  <c r="AF180" i="10"/>
  <c r="AF176" i="10"/>
  <c r="AF173" i="10"/>
  <c r="AF169" i="10"/>
  <c r="AF172" i="10"/>
  <c r="AF168" i="10"/>
  <c r="AF171" i="10"/>
  <c r="AF170" i="10"/>
  <c r="AF165" i="10"/>
  <c r="AF163" i="10"/>
  <c r="AF166" i="10"/>
  <c r="AF167" i="10"/>
  <c r="AF164" i="10"/>
  <c r="AF162" i="10"/>
  <c r="AF160" i="10"/>
  <c r="AF158" i="10"/>
  <c r="AF157" i="10"/>
  <c r="AF156" i="10"/>
  <c r="AF155" i="10"/>
  <c r="AF154" i="10"/>
  <c r="AF153" i="10"/>
  <c r="AF152" i="10"/>
  <c r="AF161" i="10"/>
  <c r="AF175" i="10"/>
  <c r="AF174" i="10"/>
  <c r="AF159" i="10"/>
  <c r="AK266" i="3"/>
  <c r="AK265" i="3"/>
  <c r="AK262" i="3"/>
  <c r="AK260" i="3"/>
  <c r="AK258" i="3"/>
  <c r="AK256" i="3"/>
  <c r="AK255" i="3"/>
  <c r="AK253" i="3"/>
  <c r="AK249" i="3"/>
  <c r="AK264" i="3"/>
  <c r="AK263" i="3"/>
  <c r="AK261" i="3"/>
  <c r="AK259" i="3"/>
  <c r="AK257" i="3"/>
  <c r="AK254" i="3"/>
  <c r="AK252" i="3"/>
  <c r="AK251" i="3"/>
  <c r="AK250" i="3"/>
  <c r="AK248" i="3"/>
  <c r="AK247" i="3"/>
  <c r="AI185" i="7"/>
  <c r="AI184" i="7"/>
  <c r="AI183" i="7"/>
  <c r="AI182" i="7"/>
  <c r="AI181" i="7"/>
  <c r="AI180" i="7"/>
  <c r="AI179" i="7"/>
  <c r="AI178" i="7"/>
  <c r="AI177" i="7"/>
  <c r="AI176" i="7"/>
  <c r="AI168" i="7"/>
  <c r="AI175" i="7"/>
  <c r="AI173" i="7"/>
  <c r="AI171" i="7"/>
  <c r="AI169" i="7"/>
  <c r="AI167" i="7"/>
  <c r="AI174" i="7"/>
  <c r="AI172" i="7"/>
  <c r="AI170" i="7"/>
  <c r="AI166" i="7"/>
  <c r="AF138" i="10"/>
  <c r="AF137" i="10"/>
  <c r="AF136" i="10"/>
  <c r="AF135" i="10"/>
  <c r="AF134" i="10"/>
  <c r="AF133" i="10"/>
  <c r="AF132" i="10"/>
  <c r="AF131" i="10"/>
  <c r="AF130" i="10"/>
  <c r="AF129" i="10"/>
  <c r="AF128" i="10"/>
  <c r="AF127" i="10"/>
  <c r="AF126" i="10"/>
  <c r="AF125" i="10"/>
  <c r="AF124" i="10"/>
  <c r="AF123" i="10"/>
  <c r="AF122" i="10"/>
  <c r="AF121" i="10"/>
  <c r="AF120" i="10"/>
  <c r="AF119" i="10"/>
  <c r="AF118" i="10"/>
  <c r="AF117" i="10"/>
  <c r="AF116" i="10"/>
  <c r="AF115" i="10"/>
  <c r="AF114" i="10"/>
  <c r="AF113" i="10"/>
  <c r="AF112" i="10"/>
  <c r="AF111" i="10"/>
  <c r="AF110" i="10"/>
  <c r="AF109" i="10"/>
  <c r="AF108" i="10"/>
  <c r="AF107" i="10"/>
  <c r="AF106" i="10"/>
  <c r="AF105" i="10"/>
  <c r="AF104" i="10"/>
  <c r="AF103" i="10"/>
  <c r="AF102" i="10"/>
  <c r="AF101" i="10"/>
  <c r="AF100" i="10"/>
  <c r="AF99" i="10"/>
  <c r="AF66" i="10"/>
  <c r="AF65" i="10"/>
  <c r="AF64" i="10"/>
  <c r="AF63" i="10"/>
  <c r="AF62" i="10"/>
  <c r="AF61" i="10"/>
  <c r="AF60" i="10"/>
  <c r="AF59" i="10"/>
  <c r="AF58" i="10"/>
  <c r="AF57" i="10"/>
  <c r="AF56" i="10"/>
  <c r="AF55" i="10"/>
  <c r="AF54" i="10"/>
  <c r="AF53" i="10"/>
  <c r="AF41" i="10"/>
  <c r="AF40" i="10"/>
  <c r="AF39" i="10"/>
  <c r="AF38" i="10"/>
  <c r="AF37" i="10"/>
  <c r="AF36" i="10"/>
  <c r="AF35" i="10"/>
  <c r="AF34" i="10"/>
  <c r="AF33" i="10"/>
  <c r="AF32" i="10"/>
  <c r="AF31" i="10"/>
  <c r="AF30" i="10"/>
  <c r="AF29" i="10"/>
  <c r="AF28" i="10"/>
  <c r="AF27" i="10"/>
  <c r="AF26" i="10"/>
  <c r="AF25" i="10"/>
  <c r="AF24" i="10"/>
  <c r="AF23" i="10"/>
  <c r="AF22" i="10"/>
  <c r="AF21" i="10"/>
  <c r="AF20" i="10"/>
  <c r="AF19" i="10"/>
  <c r="AF18" i="10"/>
  <c r="AF17" i="10"/>
  <c r="AF16" i="10"/>
  <c r="AI153" i="7"/>
  <c r="AI152" i="7"/>
  <c r="AI151" i="7"/>
  <c r="AI150" i="7"/>
  <c r="AI149" i="7"/>
  <c r="AI148" i="7"/>
  <c r="AI147" i="7"/>
  <c r="AI146" i="7"/>
  <c r="AI145" i="7"/>
  <c r="AI144" i="7"/>
  <c r="AI143" i="7"/>
  <c r="AI142" i="7"/>
  <c r="AI141" i="7"/>
  <c r="AI140" i="7"/>
  <c r="AI139" i="7"/>
  <c r="AI138" i="7"/>
  <c r="AI137" i="7"/>
  <c r="AI136" i="7"/>
  <c r="AI135" i="7"/>
  <c r="AI134" i="7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AK73" i="3"/>
  <c r="AK72" i="3"/>
  <c r="AK71" i="3"/>
  <c r="AK70" i="3"/>
  <c r="AK69" i="3"/>
  <c r="AK68" i="3"/>
  <c r="AK67" i="3"/>
  <c r="AK66" i="3"/>
  <c r="AK65" i="3"/>
  <c r="AK64" i="3"/>
  <c r="AK63" i="3"/>
  <c r="AK62" i="3"/>
  <c r="AK61" i="3"/>
  <c r="AK60" i="3"/>
  <c r="AK59" i="3"/>
  <c r="AK58" i="3"/>
  <c r="AK57" i="3"/>
  <c r="AK56" i="3"/>
  <c r="AK55" i="3"/>
  <c r="AK54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H16" i="13"/>
  <c r="AH224" i="3"/>
  <c r="AH290" i="3" s="1"/>
  <c r="AJ125" i="3" a="1"/>
  <c r="AJ125" i="3" s="1"/>
  <c r="AH21" i="13"/>
  <c r="AG3" i="1"/>
  <c r="AJ223" i="3" a="1"/>
  <c r="AJ223" i="3" s="1"/>
  <c r="AI21" i="8"/>
  <c r="AI22" i="8"/>
  <c r="AO15" i="8"/>
  <c r="AH11" i="13"/>
  <c r="AH12" i="13"/>
  <c r="AF143" i="10"/>
  <c r="AF144" i="10"/>
  <c r="AF146" i="10"/>
  <c r="AF147" i="10"/>
  <c r="AF148" i="10"/>
  <c r="AF149" i="10"/>
  <c r="AF150" i="10"/>
  <c r="AF151" i="10"/>
  <c r="AF192" i="10"/>
  <c r="AF145" i="10"/>
  <c r="AF91" i="10"/>
  <c r="AF93" i="10"/>
  <c r="AF95" i="10"/>
  <c r="AF90" i="10"/>
  <c r="AF92" i="10"/>
  <c r="AF94" i="10"/>
  <c r="AF96" i="10"/>
  <c r="AF98" i="10"/>
  <c r="AF97" i="10"/>
  <c r="AF139" i="10"/>
  <c r="AF8" i="10"/>
  <c r="AF9" i="10"/>
  <c r="AF10" i="10"/>
  <c r="AF11" i="10"/>
  <c r="AF12" i="10"/>
  <c r="AF13" i="10"/>
  <c r="AF14" i="10"/>
  <c r="AF15" i="10"/>
  <c r="AF86" i="10"/>
  <c r="AF7" i="10"/>
  <c r="AI159" i="7"/>
  <c r="AI163" i="7"/>
  <c r="AI160" i="7"/>
  <c r="AI164" i="7"/>
  <c r="AI186" i="7"/>
  <c r="AI161" i="7"/>
  <c r="AI162" i="7"/>
  <c r="AI126" i="7"/>
  <c r="AI128" i="7"/>
  <c r="AI130" i="7"/>
  <c r="AI132" i="7"/>
  <c r="AI154" i="7"/>
  <c r="AI157" i="7"/>
  <c r="AI158" i="7"/>
  <c r="AI165" i="7"/>
  <c r="AI125" i="7"/>
  <c r="AI127" i="7"/>
  <c r="AI129" i="7"/>
  <c r="AI131" i="7"/>
  <c r="AI133" i="7"/>
  <c r="AK240" i="3"/>
  <c r="AK242" i="3"/>
  <c r="AK244" i="3"/>
  <c r="AK246" i="3"/>
  <c r="AK243" i="3"/>
  <c r="AK267" i="3"/>
  <c r="AK10" i="3"/>
  <c r="AK11" i="3"/>
  <c r="AK12" i="3"/>
  <c r="AK13" i="3"/>
  <c r="AK14" i="3"/>
  <c r="AK105" i="3"/>
  <c r="AK106" i="3"/>
  <c r="AK7" i="3"/>
  <c r="AK241" i="3"/>
  <c r="AK245" i="3"/>
  <c r="AK8" i="3"/>
  <c r="AK9" i="3"/>
  <c r="AK238" i="3"/>
  <c r="AK239" i="3"/>
  <c r="AD15" i="1"/>
  <c r="AA27" i="2"/>
  <c r="AB27" i="2"/>
  <c r="AA60" i="12"/>
  <c r="AB60" i="12"/>
  <c r="Y9" i="1"/>
  <c r="Y32" i="2"/>
  <c r="AG3" i="2"/>
  <c r="Z9" i="5"/>
  <c r="AA166" i="4" s="1"/>
  <c r="AA129" i="4" s="1"/>
  <c r="AH120" i="7"/>
  <c r="AF43" i="12" s="1"/>
  <c r="AJ284" i="3"/>
  <c r="AF289" i="3"/>
  <c r="AA7" i="12" s="1"/>
  <c r="AF235" i="3"/>
  <c r="E10" i="8"/>
  <c r="AB7" i="1"/>
  <c r="AA7" i="1"/>
  <c r="AH320" i="13"/>
  <c r="AH113" i="7"/>
  <c r="AH155" i="7"/>
  <c r="AF59" i="5" s="1"/>
  <c r="AE141" i="10"/>
  <c r="AJ3" i="7"/>
  <c r="AH106" i="7"/>
  <c r="AH187" i="7"/>
  <c r="AF60" i="5" s="1"/>
  <c r="AG3" i="10"/>
  <c r="AE88" i="10"/>
  <c r="AJ9" i="8"/>
  <c r="AJ10" i="8"/>
  <c r="AH122" i="3"/>
  <c r="AC5" i="5"/>
  <c r="AI277" i="3"/>
  <c r="AI282" i="3" s="1"/>
  <c r="AD19" i="12" s="1"/>
  <c r="AH283" i="3"/>
  <c r="AJ268" i="3"/>
  <c r="AE18" i="12" s="1"/>
  <c r="AI116" i="3"/>
  <c r="AI121" i="3" s="1"/>
  <c r="AD8" i="5" s="1"/>
  <c r="AE165" i="4" s="1"/>
  <c r="AJ107" i="3"/>
  <c r="AE6" i="5" s="1"/>
  <c r="AL3" i="3"/>
  <c r="AD288" i="13" l="1" a="1"/>
  <c r="AD288" i="13" s="1"/>
  <c r="AH34" i="5" s="1"/>
  <c r="AD292" i="13" a="1"/>
  <c r="AD292" i="13" s="1"/>
  <c r="AH38" i="5" s="1"/>
  <c r="AD290" i="13" a="1"/>
  <c r="AD290" i="13" s="1"/>
  <c r="AH36" i="5" s="1"/>
  <c r="AD293" i="13" a="1"/>
  <c r="AD291" i="13" a="1"/>
  <c r="AD291" i="13" s="1"/>
  <c r="AH37" i="5" s="1"/>
  <c r="AD287" i="13" a="1"/>
  <c r="AD287" i="13" s="1"/>
  <c r="AH33" i="5" s="1"/>
  <c r="AD289" i="13" a="1"/>
  <c r="AD289" i="13" s="1"/>
  <c r="AH35" i="5" s="1"/>
  <c r="AD293" i="13"/>
  <c r="AJ45" i="7"/>
  <c r="AJ124" i="3"/>
  <c r="AJ110" i="3" s="1"/>
  <c r="AJ114" i="3" s="1"/>
  <c r="AE7" i="5" s="1"/>
  <c r="AF164" i="4" s="1"/>
  <c r="AK221" i="3" a="1"/>
  <c r="AK221" i="3" s="1"/>
  <c r="AK201" i="3" a="1"/>
  <c r="AK201" i="3" s="1"/>
  <c r="AK203" i="3" a="1"/>
  <c r="AK203" i="3" s="1"/>
  <c r="AK205" i="3" a="1"/>
  <c r="AK205" i="3" s="1"/>
  <c r="AK207" i="3" a="1"/>
  <c r="AK207" i="3" s="1"/>
  <c r="AK209" i="3" a="1"/>
  <c r="AK209" i="3" s="1"/>
  <c r="AK211" i="3" a="1"/>
  <c r="AK211" i="3" s="1"/>
  <c r="AK126" i="3" a="1"/>
  <c r="AK129" i="3" a="1"/>
  <c r="AK131" i="3" a="1"/>
  <c r="AK133" i="3" a="1"/>
  <c r="AK138" i="3" a="1"/>
  <c r="AK140" i="3" a="1"/>
  <c r="AK142" i="3" a="1"/>
  <c r="AK144" i="3" a="1"/>
  <c r="AK151" i="3" a="1"/>
  <c r="AK153" i="3" a="1"/>
  <c r="AK155" i="3" a="1"/>
  <c r="AK157" i="3" a="1"/>
  <c r="AK159" i="3" a="1"/>
  <c r="AK136" i="3" a="1"/>
  <c r="AK162" i="3" a="1"/>
  <c r="AK164" i="3" a="1"/>
  <c r="AK166" i="3" a="1"/>
  <c r="AK168" i="3" a="1"/>
  <c r="AK170" i="3" a="1"/>
  <c r="AK170" i="3" s="1"/>
  <c r="AK172" i="3" a="1"/>
  <c r="AK174" i="3" a="1"/>
  <c r="AK174" i="3" s="1"/>
  <c r="AK176" i="3" a="1"/>
  <c r="AK178" i="3" a="1"/>
  <c r="AK178" i="3" s="1"/>
  <c r="AK180" i="3" a="1"/>
  <c r="AK182" i="3" a="1"/>
  <c r="AK182" i="3" s="1"/>
  <c r="AK184" i="3" a="1"/>
  <c r="AK186" i="3" a="1"/>
  <c r="AK186" i="3" s="1"/>
  <c r="AK188" i="3" a="1"/>
  <c r="AK190" i="3" a="1"/>
  <c r="AK190" i="3" s="1"/>
  <c r="AK192" i="3" a="1"/>
  <c r="AK194" i="3" a="1"/>
  <c r="AK194" i="3" s="1"/>
  <c r="AK220" i="3" a="1"/>
  <c r="AK220" i="3" s="1"/>
  <c r="AK218" i="3" a="1"/>
  <c r="AK218" i="3" s="1"/>
  <c r="AK212" i="3" a="1"/>
  <c r="AK212" i="3" s="1"/>
  <c r="AK196" i="3" a="1"/>
  <c r="AK196" i="3" s="1"/>
  <c r="AK204" i="3" a="1"/>
  <c r="AK204" i="3" s="1"/>
  <c r="AK202" i="3" a="1"/>
  <c r="AK202" i="3" s="1"/>
  <c r="AK200" i="3" a="1"/>
  <c r="AK200" i="3" s="1"/>
  <c r="AK216" i="3" a="1"/>
  <c r="AK216" i="3" s="1"/>
  <c r="AK214" i="3" a="1"/>
  <c r="AK214" i="3" s="1"/>
  <c r="AK199" i="3" a="1"/>
  <c r="AK199" i="3" s="1"/>
  <c r="AK219" i="3" a="1"/>
  <c r="AK219" i="3" s="1"/>
  <c r="AK217" i="3" a="1"/>
  <c r="AK217" i="3" s="1"/>
  <c r="AK215" i="3" a="1"/>
  <c r="AK215" i="3" s="1"/>
  <c r="AK213" i="3" a="1"/>
  <c r="AK213" i="3" s="1"/>
  <c r="AK210" i="3" a="1"/>
  <c r="AK210" i="3" s="1"/>
  <c r="AK208" i="3" a="1"/>
  <c r="AK208" i="3" s="1"/>
  <c r="AK206" i="3" a="1"/>
  <c r="AK206" i="3" s="1"/>
  <c r="AK198" i="3" a="1"/>
  <c r="AK198" i="3" s="1"/>
  <c r="AK197" i="3" a="1"/>
  <c r="AK197" i="3" s="1"/>
  <c r="AK195" i="3" a="1"/>
  <c r="AK191" i="3" a="1"/>
  <c r="AK189" i="3" a="1"/>
  <c r="AK189" i="3" s="1"/>
  <c r="AK187" i="3" a="1"/>
  <c r="AK185" i="3" a="1"/>
  <c r="AK185" i="3" s="1"/>
  <c r="AK183" i="3" a="1"/>
  <c r="AK181" i="3" a="1"/>
  <c r="AK181" i="3" s="1"/>
  <c r="AK179" i="3" a="1"/>
  <c r="AK177" i="3" a="1"/>
  <c r="AK177" i="3" s="1"/>
  <c r="AK175" i="3" a="1"/>
  <c r="AK175" i="3" s="1"/>
  <c r="AK173" i="3" a="1"/>
  <c r="AK173" i="3" s="1"/>
  <c r="AK161" i="3" a="1"/>
  <c r="AK160" i="3" a="1"/>
  <c r="AK158" i="3" a="1"/>
  <c r="AK158" i="3" s="1"/>
  <c r="AK156" i="3" a="1"/>
  <c r="AK154" i="3" a="1"/>
  <c r="AK150" i="3" a="1"/>
  <c r="AK150" i="3" s="1"/>
  <c r="AK148" i="3" a="1"/>
  <c r="AK193" i="3" a="1"/>
  <c r="AK171" i="3" a="1"/>
  <c r="AK169" i="3" a="1"/>
  <c r="AK169" i="3" s="1"/>
  <c r="AK167" i="3" a="1"/>
  <c r="AK167" i="3" s="1"/>
  <c r="AK165" i="3" a="1"/>
  <c r="AK165" i="3" s="1"/>
  <c r="AK163" i="3" a="1"/>
  <c r="AK149" i="3" a="1"/>
  <c r="AK147" i="3" a="1"/>
  <c r="AK147" i="3" s="1"/>
  <c r="AK145" i="3" a="1"/>
  <c r="AK152" i="3" a="1"/>
  <c r="AK146" i="3" a="1"/>
  <c r="AK146" i="3" s="1"/>
  <c r="AK143" i="3" a="1"/>
  <c r="AK143" i="3" s="1"/>
  <c r="AK141" i="3" a="1"/>
  <c r="AK141" i="3" s="1"/>
  <c r="AK139" i="3" a="1"/>
  <c r="AK139" i="3" s="1"/>
  <c r="AK128" i="3" a="1"/>
  <c r="AK128" i="3" s="1"/>
  <c r="AK127" i="3" a="1"/>
  <c r="AK127" i="3" s="1"/>
  <c r="AK137" i="3" a="1"/>
  <c r="AK137" i="3" s="1"/>
  <c r="AK135" i="3" a="1"/>
  <c r="AK135" i="3" s="1"/>
  <c r="AK130" i="3" a="1"/>
  <c r="AK130" i="3" s="1"/>
  <c r="AK134" i="3" a="1"/>
  <c r="AK134" i="3" s="1"/>
  <c r="AK132" i="3" a="1"/>
  <c r="AK132" i="3" s="1"/>
  <c r="AK192" i="3"/>
  <c r="AK188" i="3"/>
  <c r="AK184" i="3"/>
  <c r="AK180" i="3"/>
  <c r="AK176" i="3"/>
  <c r="AK172" i="3"/>
  <c r="AK159" i="3"/>
  <c r="AK157" i="3"/>
  <c r="AK155" i="3"/>
  <c r="AK153" i="3"/>
  <c r="AK151" i="3"/>
  <c r="AK168" i="3"/>
  <c r="AK166" i="3"/>
  <c r="AK164" i="3"/>
  <c r="AK162" i="3"/>
  <c r="AK133" i="3"/>
  <c r="AK131" i="3"/>
  <c r="AK140" i="3"/>
  <c r="AK138" i="3"/>
  <c r="AK136" i="3"/>
  <c r="AK126" i="3"/>
  <c r="AK144" i="3"/>
  <c r="AK142" i="3"/>
  <c r="AK129" i="3"/>
  <c r="AK152" i="3"/>
  <c r="AK148" i="3"/>
  <c r="AK163" i="3"/>
  <c r="AK193" i="3"/>
  <c r="AK154" i="3"/>
  <c r="AK156" i="3"/>
  <c r="AK160" i="3"/>
  <c r="AK191" i="3"/>
  <c r="AK145" i="3"/>
  <c r="AK149" i="3"/>
  <c r="AK171" i="3"/>
  <c r="AK161" i="3"/>
  <c r="AK179" i="3"/>
  <c r="AK183" i="3"/>
  <c r="AK187" i="3"/>
  <c r="AK195" i="3"/>
  <c r="AH9" i="13" a="1"/>
  <c r="AH9" i="13" s="1"/>
  <c r="AG194" i="10" a="1"/>
  <c r="AG194" i="10" s="1"/>
  <c r="AJ63" i="7"/>
  <c r="AJ51" i="7"/>
  <c r="AJ46" i="7"/>
  <c r="AJ44" i="7"/>
  <c r="AJ29" i="7"/>
  <c r="AJ56" i="7"/>
  <c r="AJ53" i="7"/>
  <c r="AJ39" i="7"/>
  <c r="AJ31" i="7"/>
  <c r="AJ37" i="7"/>
  <c r="AJ52" i="7"/>
  <c r="AJ59" i="7"/>
  <c r="AJ42" i="7"/>
  <c r="AJ60" i="7"/>
  <c r="AJ57" i="7"/>
  <c r="AJ50" i="7"/>
  <c r="AJ66" i="7"/>
  <c r="AJ35" i="7"/>
  <c r="AJ49" i="7"/>
  <c r="AJ47" i="7"/>
  <c r="AJ38" i="7"/>
  <c r="AJ43" i="7"/>
  <c r="AJ54" i="7"/>
  <c r="AJ62" i="7"/>
  <c r="AJ40" i="7"/>
  <c r="AJ36" i="7"/>
  <c r="AJ64" i="7"/>
  <c r="AJ48" i="7"/>
  <c r="AJ33" i="7"/>
  <c r="AJ55" i="7"/>
  <c r="AJ27" i="7"/>
  <c r="AJ28" i="7"/>
  <c r="AJ65" i="7"/>
  <c r="AJ58" i="7"/>
  <c r="AJ34" i="7"/>
  <c r="AJ41" i="7"/>
  <c r="AJ61" i="7"/>
  <c r="AJ32" i="7"/>
  <c r="AJ30" i="7"/>
  <c r="AI50" i="2"/>
  <c r="AI50" i="1"/>
  <c r="AH51" i="1"/>
  <c r="AH52" i="2"/>
  <c r="AK286" i="3" a="1"/>
  <c r="AK286" i="3" s="1"/>
  <c r="AJ287" i="3"/>
  <c r="AJ288" i="3"/>
  <c r="AG170" i="4"/>
  <c r="AH233" i="3"/>
  <c r="AH234" i="3"/>
  <c r="AE93" i="4"/>
  <c r="AD89" i="4"/>
  <c r="AE91" i="4"/>
  <c r="AE128" i="4"/>
  <c r="AE127" i="4"/>
  <c r="AE126" i="4"/>
  <c r="AJ108" i="7"/>
  <c r="AJ18" i="7"/>
  <c r="AJ9" i="7"/>
  <c r="AJ86" i="7"/>
  <c r="AJ20" i="7"/>
  <c r="AJ70" i="7"/>
  <c r="AJ109" i="7"/>
  <c r="AJ7" i="7"/>
  <c r="AJ17" i="7"/>
  <c r="AJ110" i="7"/>
  <c r="AJ12" i="7"/>
  <c r="AJ84" i="7"/>
  <c r="AH97" i="4"/>
  <c r="AJ116" i="7"/>
  <c r="AJ75" i="7"/>
  <c r="AJ69" i="7"/>
  <c r="AJ74" i="7"/>
  <c r="AJ99" i="7"/>
  <c r="AJ90" i="7"/>
  <c r="AJ118" i="7"/>
  <c r="AJ95" i="7"/>
  <c r="AJ15" i="7"/>
  <c r="AJ80" i="7"/>
  <c r="AJ10" i="7"/>
  <c r="AJ26" i="7"/>
  <c r="AJ103" i="7"/>
  <c r="AJ78" i="7"/>
  <c r="AJ104" i="7"/>
  <c r="AH10" i="12" a="1"/>
  <c r="AH10" i="12" s="1"/>
  <c r="E10" i="12" s="1"/>
  <c r="AJ6" i="7"/>
  <c r="AJ8" i="7"/>
  <c r="AJ73" i="7"/>
  <c r="AJ19" i="7"/>
  <c r="AJ94" i="7"/>
  <c r="AJ102" i="7"/>
  <c r="AJ105" i="7"/>
  <c r="AJ79" i="7"/>
  <c r="AJ112" i="7"/>
  <c r="AJ87" i="7"/>
  <c r="AJ111" i="7"/>
  <c r="AJ98" i="7"/>
  <c r="AJ13" i="7"/>
  <c r="AJ97" i="7"/>
  <c r="AJ82" i="7"/>
  <c r="AJ117" i="7"/>
  <c r="AJ72" i="7"/>
  <c r="AJ71" i="7"/>
  <c r="AJ22" i="7"/>
  <c r="AJ91" i="7"/>
  <c r="AJ14" i="7"/>
  <c r="AJ16" i="7"/>
  <c r="AJ100" i="7"/>
  <c r="AJ68" i="7"/>
  <c r="AJ83" i="7"/>
  <c r="AJ92" i="7"/>
  <c r="AJ76" i="7"/>
  <c r="AJ89" i="7"/>
  <c r="AJ119" i="7"/>
  <c r="AJ115" i="7"/>
  <c r="AJ67" i="7"/>
  <c r="AJ96" i="7"/>
  <c r="AJ81" i="7"/>
  <c r="AJ77" i="7"/>
  <c r="AJ88" i="7"/>
  <c r="AJ101" i="7"/>
  <c r="AJ11" i="7"/>
  <c r="AJ93" i="7"/>
  <c r="AJ25" i="7"/>
  <c r="AJ23" i="7"/>
  <c r="AJ21" i="7"/>
  <c r="AJ85" i="7"/>
  <c r="AJ24" i="7"/>
  <c r="AD53" i="13" a="1"/>
  <c r="AD53" i="13" s="1"/>
  <c r="AE92" i="4"/>
  <c r="AK3" i="4"/>
  <c r="AJ157" i="4"/>
  <c r="AG171" i="4"/>
  <c r="AH98" i="4"/>
  <c r="AB175" i="4"/>
  <c r="AA94" i="4"/>
  <c r="AA100" i="4" s="1"/>
  <c r="AA172" i="4"/>
  <c r="AC175" i="4"/>
  <c r="AF162" i="4"/>
  <c r="AG125" i="4"/>
  <c r="AH133" i="4"/>
  <c r="AE161" i="4"/>
  <c r="AF13" i="5"/>
  <c r="AF17" i="1" s="1"/>
  <c r="AG169" i="4"/>
  <c r="AG132" i="4" s="1"/>
  <c r="Z94" i="4"/>
  <c r="Z172" i="4"/>
  <c r="AG163" i="4"/>
  <c r="AH134" i="4"/>
  <c r="E172" i="4"/>
  <c r="L105" i="4"/>
  <c r="E105" i="4" s="1"/>
  <c r="AH99" i="4"/>
  <c r="AG90" i="4"/>
  <c r="AC61" i="5"/>
  <c r="AI3" i="12"/>
  <c r="AC286" i="13" a="1"/>
  <c r="AC286" i="13" s="1"/>
  <c r="AG32" i="5" s="1"/>
  <c r="AG31" i="5" s="1"/>
  <c r="AF195" i="10"/>
  <c r="AG12" i="5" s="1"/>
  <c r="AG80" i="10"/>
  <c r="AG79" i="10"/>
  <c r="AG78" i="10"/>
  <c r="AG77" i="10"/>
  <c r="AG76" i="10"/>
  <c r="AG75" i="10"/>
  <c r="AG74" i="10"/>
  <c r="AG73" i="10"/>
  <c r="AG72" i="10"/>
  <c r="AG52" i="10"/>
  <c r="AG51" i="10"/>
  <c r="AG50" i="10"/>
  <c r="AG49" i="10"/>
  <c r="AG48" i="10"/>
  <c r="AG47" i="10"/>
  <c r="AG46" i="10"/>
  <c r="AG45" i="10"/>
  <c r="AG44" i="10"/>
  <c r="AG43" i="10"/>
  <c r="AG42" i="10"/>
  <c r="AE18" i="2"/>
  <c r="AJ222" i="3"/>
  <c r="AG235" i="3"/>
  <c r="X330" i="13"/>
  <c r="AB66" i="5" s="1"/>
  <c r="X331" i="13"/>
  <c r="AB67" i="5" s="1"/>
  <c r="AF11" i="5"/>
  <c r="AF33" i="1"/>
  <c r="AF31" i="1"/>
  <c r="AC309" i="13"/>
  <c r="AG57" i="5" s="1"/>
  <c r="AG51" i="5" s="1"/>
  <c r="AH39" i="5"/>
  <c r="AD311" i="13" a="1"/>
  <c r="AD311" i="13" s="1"/>
  <c r="AD310" i="13" a="1"/>
  <c r="AD310" i="13" s="1"/>
  <c r="AE64" i="13"/>
  <c r="AE60" i="13"/>
  <c r="AE63" i="13"/>
  <c r="AE65" i="13"/>
  <c r="AE59" i="13"/>
  <c r="AE61" i="13"/>
  <c r="AI23" i="13"/>
  <c r="AI18" i="13"/>
  <c r="AI13" i="13"/>
  <c r="AI22" i="13"/>
  <c r="AI19" i="13"/>
  <c r="AI14" i="13"/>
  <c r="AI17" i="13"/>
  <c r="AI228" i="3"/>
  <c r="AI231" i="3" s="1"/>
  <c r="Z321" i="13"/>
  <c r="AI227" i="3"/>
  <c r="AI230" i="3" s="1"/>
  <c r="Z322" i="13"/>
  <c r="Y331" i="13"/>
  <c r="AC67" i="5" s="1"/>
  <c r="Y330" i="13"/>
  <c r="AC66" i="5" s="1"/>
  <c r="AH10" i="13"/>
  <c r="AG67" i="10"/>
  <c r="AG68" i="10"/>
  <c r="AG69" i="10"/>
  <c r="AG70" i="10"/>
  <c r="AG71" i="10"/>
  <c r="AG81" i="10"/>
  <c r="AG82" i="10"/>
  <c r="AG83" i="10"/>
  <c r="AG84" i="10"/>
  <c r="AG85" i="10"/>
  <c r="AH43" i="2" a="1"/>
  <c r="AH43" i="2" s="1"/>
  <c r="D43" i="2" s="1"/>
  <c r="AG49" i="1"/>
  <c r="AB26" i="2"/>
  <c r="D50" i="2"/>
  <c r="AA26" i="2"/>
  <c r="AP16" i="8"/>
  <c r="AE15" i="1"/>
  <c r="AI3" i="5"/>
  <c r="Z9" i="1"/>
  <c r="AF3" i="13"/>
  <c r="AF6" i="13" s="1"/>
  <c r="AL266" i="3"/>
  <c r="AL265" i="3"/>
  <c r="AL264" i="3"/>
  <c r="AL263" i="3"/>
  <c r="AL262" i="3"/>
  <c r="AL261" i="3"/>
  <c r="AL260" i="3"/>
  <c r="AL259" i="3"/>
  <c r="AL258" i="3"/>
  <c r="AL257" i="3"/>
  <c r="AL256" i="3"/>
  <c r="AL255" i="3"/>
  <c r="AL254" i="3"/>
  <c r="AL253" i="3"/>
  <c r="AL252" i="3"/>
  <c r="AL251" i="3"/>
  <c r="AL250" i="3"/>
  <c r="AL249" i="3"/>
  <c r="AL248" i="3"/>
  <c r="AL247" i="3"/>
  <c r="AG190" i="10"/>
  <c r="AG186" i="10"/>
  <c r="AG185" i="10"/>
  <c r="AG184" i="10"/>
  <c r="AG183" i="10"/>
  <c r="AG182" i="10"/>
  <c r="AG181" i="10"/>
  <c r="AG180" i="10"/>
  <c r="AG179" i="10"/>
  <c r="AG189" i="10"/>
  <c r="AG191" i="10"/>
  <c r="AG187" i="10"/>
  <c r="AG178" i="10"/>
  <c r="AG177" i="10"/>
  <c r="AG176" i="10"/>
  <c r="AG175" i="10"/>
  <c r="AG174" i="10"/>
  <c r="AG173" i="10"/>
  <c r="AG172" i="10"/>
  <c r="AG171" i="10"/>
  <c r="AG170" i="10"/>
  <c r="AG169" i="10"/>
  <c r="AG168" i="10"/>
  <c r="AG167" i="10"/>
  <c r="AG166" i="10"/>
  <c r="AG165" i="10"/>
  <c r="AG164" i="10"/>
  <c r="AG163" i="10"/>
  <c r="AG162" i="10"/>
  <c r="AG160" i="10"/>
  <c r="AG158" i="10"/>
  <c r="AG157" i="10"/>
  <c r="AG156" i="10"/>
  <c r="AG155" i="10"/>
  <c r="AG154" i="10"/>
  <c r="AG153" i="10"/>
  <c r="AG152" i="10"/>
  <c r="AG188" i="10"/>
  <c r="AG159" i="10"/>
  <c r="AG161" i="10"/>
  <c r="AJ185" i="7"/>
  <c r="AJ184" i="7"/>
  <c r="AJ183" i="7"/>
  <c r="AJ182" i="7"/>
  <c r="AJ181" i="7"/>
  <c r="AJ180" i="7"/>
  <c r="AJ179" i="7"/>
  <c r="AJ178" i="7"/>
  <c r="AJ177" i="7"/>
  <c r="AJ176" i="7"/>
  <c r="AJ174" i="7"/>
  <c r="AJ172" i="7"/>
  <c r="AJ170" i="7"/>
  <c r="AJ168" i="7"/>
  <c r="AJ166" i="7"/>
  <c r="AJ173" i="7"/>
  <c r="AJ175" i="7"/>
  <c r="AJ167" i="7"/>
  <c r="AJ171" i="7"/>
  <c r="AJ169" i="7"/>
  <c r="AG138" i="10"/>
  <c r="AG137" i="10"/>
  <c r="AG136" i="10"/>
  <c r="AG135" i="10"/>
  <c r="AG134" i="10"/>
  <c r="AG133" i="10"/>
  <c r="AG132" i="10"/>
  <c r="AG131" i="10"/>
  <c r="AG130" i="10"/>
  <c r="AG129" i="10"/>
  <c r="AG128" i="10"/>
  <c r="AG127" i="10"/>
  <c r="AG126" i="10"/>
  <c r="AG125" i="10"/>
  <c r="AG124" i="10"/>
  <c r="AG123" i="10"/>
  <c r="AG122" i="10"/>
  <c r="AG121" i="10"/>
  <c r="AG120" i="10"/>
  <c r="AG119" i="10"/>
  <c r="AG118" i="10"/>
  <c r="AG117" i="10"/>
  <c r="AG116" i="10"/>
  <c r="AG115" i="10"/>
  <c r="AG114" i="10"/>
  <c r="AG113" i="10"/>
  <c r="AG112" i="10"/>
  <c r="AG111" i="10"/>
  <c r="AG110" i="10"/>
  <c r="AG109" i="10"/>
  <c r="AG108" i="10"/>
  <c r="AG107" i="10"/>
  <c r="AG106" i="10"/>
  <c r="AG105" i="10"/>
  <c r="AG104" i="10"/>
  <c r="AG103" i="10"/>
  <c r="AG102" i="10"/>
  <c r="AG101" i="10"/>
  <c r="AG100" i="10"/>
  <c r="AG99" i="10"/>
  <c r="AG66" i="10"/>
  <c r="AG65" i="10"/>
  <c r="AG64" i="10"/>
  <c r="AG63" i="10"/>
  <c r="AG62" i="10"/>
  <c r="AG61" i="10"/>
  <c r="AG60" i="10"/>
  <c r="AG59" i="10"/>
  <c r="AG58" i="10"/>
  <c r="AG57" i="10"/>
  <c r="AG56" i="10"/>
  <c r="AG55" i="10"/>
  <c r="AG54" i="10"/>
  <c r="AG53" i="10"/>
  <c r="AG41" i="10"/>
  <c r="AG40" i="10"/>
  <c r="AG39" i="10"/>
  <c r="AG38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L104" i="3"/>
  <c r="AL103" i="3"/>
  <c r="AL102" i="3"/>
  <c r="AL101" i="3"/>
  <c r="AL100" i="3"/>
  <c r="AL99" i="3"/>
  <c r="AL98" i="3"/>
  <c r="AL97" i="3"/>
  <c r="AL96" i="3"/>
  <c r="AL95" i="3"/>
  <c r="AL94" i="3"/>
  <c r="AL93" i="3"/>
  <c r="AL92" i="3"/>
  <c r="AL91" i="3"/>
  <c r="AL90" i="3"/>
  <c r="AL89" i="3"/>
  <c r="AL88" i="3"/>
  <c r="AL87" i="3"/>
  <c r="AL86" i="3"/>
  <c r="AL85" i="3"/>
  <c r="AL84" i="3"/>
  <c r="AL83" i="3"/>
  <c r="AL82" i="3"/>
  <c r="AL81" i="3"/>
  <c r="AL80" i="3"/>
  <c r="AL79" i="3"/>
  <c r="AL78" i="3"/>
  <c r="AL77" i="3"/>
  <c r="AL76" i="3"/>
  <c r="AL75" i="3"/>
  <c r="AL74" i="3"/>
  <c r="AL73" i="3"/>
  <c r="AL72" i="3"/>
  <c r="AL71" i="3"/>
  <c r="AL70" i="3"/>
  <c r="AL69" i="3"/>
  <c r="AL68" i="3"/>
  <c r="AL67" i="3"/>
  <c r="AL66" i="3"/>
  <c r="AL65" i="3"/>
  <c r="AL64" i="3"/>
  <c r="AL63" i="3"/>
  <c r="AL62" i="3"/>
  <c r="AL61" i="3"/>
  <c r="AL60" i="3"/>
  <c r="AL59" i="3"/>
  <c r="AL58" i="3"/>
  <c r="AL57" i="3"/>
  <c r="AL56" i="3"/>
  <c r="AL55" i="3"/>
  <c r="AL54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I16" i="13"/>
  <c r="AI224" i="3"/>
  <c r="AI290" i="3" s="1"/>
  <c r="AK125" i="3" a="1"/>
  <c r="AK125" i="3" s="1"/>
  <c r="AI21" i="13"/>
  <c r="AH3" i="1"/>
  <c r="AK223" i="3" a="1"/>
  <c r="AK223" i="3" s="1"/>
  <c r="AJ21" i="8"/>
  <c r="AJ22" i="8"/>
  <c r="AI177" i="4"/>
  <c r="F177" i="4" s="1"/>
  <c r="E22" i="8"/>
  <c r="AP15" i="8"/>
  <c r="AI11" i="13"/>
  <c r="AI12" i="13"/>
  <c r="AJ158" i="7"/>
  <c r="AJ162" i="7"/>
  <c r="AJ157" i="7"/>
  <c r="AJ161" i="7"/>
  <c r="AJ165" i="7"/>
  <c r="AJ164" i="7"/>
  <c r="AJ163" i="7"/>
  <c r="AJ126" i="7"/>
  <c r="AJ128" i="7"/>
  <c r="AJ130" i="7"/>
  <c r="AJ132" i="7"/>
  <c r="AJ154" i="7"/>
  <c r="AJ160" i="7"/>
  <c r="AJ159" i="7"/>
  <c r="AJ186" i="7"/>
  <c r="AJ125" i="7"/>
  <c r="AJ127" i="7"/>
  <c r="AJ129" i="7"/>
  <c r="AJ131" i="7"/>
  <c r="AJ133" i="7"/>
  <c r="AL241" i="3"/>
  <c r="AL243" i="3"/>
  <c r="AL245" i="3"/>
  <c r="AL267" i="3"/>
  <c r="AL240" i="3"/>
  <c r="AL244" i="3"/>
  <c r="AL8" i="3"/>
  <c r="AL9" i="3"/>
  <c r="AL242" i="3"/>
  <c r="AL246" i="3"/>
  <c r="AL10" i="3"/>
  <c r="AL11" i="3"/>
  <c r="AL12" i="3"/>
  <c r="AL13" i="3"/>
  <c r="AL14" i="3"/>
  <c r="AL105" i="3"/>
  <c r="AL106" i="3"/>
  <c r="AL7" i="3"/>
  <c r="AL238" i="3"/>
  <c r="AL239" i="3"/>
  <c r="AG145" i="10"/>
  <c r="AG143" i="10"/>
  <c r="AG144" i="10"/>
  <c r="AG146" i="10"/>
  <c r="AG147" i="10"/>
  <c r="AG148" i="10"/>
  <c r="AG149" i="10"/>
  <c r="AG90" i="10"/>
  <c r="AG92" i="10"/>
  <c r="AG94" i="10"/>
  <c r="AG150" i="10"/>
  <c r="AG151" i="10"/>
  <c r="AG192" i="10"/>
  <c r="AG91" i="10"/>
  <c r="AG93" i="10"/>
  <c r="AG95" i="10"/>
  <c r="AG97" i="10"/>
  <c r="AG139" i="10"/>
  <c r="AG8" i="10"/>
  <c r="AG9" i="10"/>
  <c r="AG10" i="10"/>
  <c r="AG11" i="10"/>
  <c r="AG12" i="10"/>
  <c r="AG13" i="10"/>
  <c r="AG14" i="10"/>
  <c r="AG15" i="10"/>
  <c r="AG86" i="10"/>
  <c r="AG7" i="10"/>
  <c r="AG96" i="10"/>
  <c r="AG98" i="10"/>
  <c r="AC27" i="2"/>
  <c r="Z32" i="2"/>
  <c r="AH3" i="2"/>
  <c r="AA9" i="5"/>
  <c r="AB166" i="4" s="1"/>
  <c r="AB129" i="4" s="1"/>
  <c r="AI120" i="7"/>
  <c r="AG43" i="12" s="1"/>
  <c r="AK284" i="3"/>
  <c r="AG289" i="3"/>
  <c r="AB7" i="12" s="1"/>
  <c r="D50" i="1"/>
  <c r="AC7" i="1"/>
  <c r="AI113" i="7"/>
  <c r="AI320" i="13"/>
  <c r="AI155" i="7"/>
  <c r="AG59" i="5" s="1"/>
  <c r="AF141" i="10"/>
  <c r="AI187" i="7"/>
  <c r="AG60" i="5" s="1"/>
  <c r="AK3" i="7"/>
  <c r="AI106" i="7"/>
  <c r="AH169" i="4" s="1"/>
  <c r="AH3" i="10"/>
  <c r="AF88" i="10"/>
  <c r="AI283" i="3"/>
  <c r="AD17" i="12"/>
  <c r="AI122" i="3"/>
  <c r="AD5" i="5"/>
  <c r="AK9" i="8"/>
  <c r="AK10" i="8"/>
  <c r="AJ277" i="3"/>
  <c r="AJ282" i="3" s="1"/>
  <c r="AE19" i="12" s="1"/>
  <c r="AC17" i="12"/>
  <c r="AK268" i="3"/>
  <c r="AF18" i="12" s="1"/>
  <c r="AJ116" i="3"/>
  <c r="AJ121" i="3" s="1"/>
  <c r="AE8" i="5" s="1"/>
  <c r="AF165" i="4" s="1"/>
  <c r="AK107" i="3"/>
  <c r="AF6" i="5" s="1"/>
  <c r="AM3" i="3"/>
  <c r="AE290" i="13" l="1" a="1"/>
  <c r="AE290" i="13" s="1"/>
  <c r="AI36" i="5" s="1"/>
  <c r="AE293" i="13" a="1"/>
  <c r="AE288" i="13" a="1"/>
  <c r="AE288" i="13" s="1"/>
  <c r="AI34" i="5" s="1"/>
  <c r="AE291" i="13" a="1"/>
  <c r="AE292" i="13" a="1"/>
  <c r="AE292" i="13" s="1"/>
  <c r="AI38" i="5" s="1"/>
  <c r="AE289" i="13" a="1"/>
  <c r="AE289" i="13" s="1"/>
  <c r="AI35" i="5" s="1"/>
  <c r="AE287" i="13" a="1"/>
  <c r="AE287" i="13" s="1"/>
  <c r="AI33" i="5" s="1"/>
  <c r="AE291" i="13"/>
  <c r="AE293" i="13"/>
  <c r="AK124" i="3"/>
  <c r="AK110" i="3" s="1"/>
  <c r="AK114" i="3" s="1"/>
  <c r="AF7" i="5" s="1"/>
  <c r="AG164" i="4" s="1"/>
  <c r="AL221" i="3" a="1"/>
  <c r="AL221" i="3" s="1"/>
  <c r="AL201" i="3" a="1"/>
  <c r="AL201" i="3" s="1"/>
  <c r="AL203" i="3" a="1"/>
  <c r="AL203" i="3" s="1"/>
  <c r="AL205" i="3" a="1"/>
  <c r="AL205" i="3" s="1"/>
  <c r="AL126" i="3" a="1"/>
  <c r="AL126" i="3" s="1"/>
  <c r="AL207" i="3" a="1"/>
  <c r="AL207" i="3" s="1"/>
  <c r="AL209" i="3" a="1"/>
  <c r="AL209" i="3" s="1"/>
  <c r="AL211" i="3" a="1"/>
  <c r="AL211" i="3" s="1"/>
  <c r="AL129" i="3" a="1"/>
  <c r="AL129" i="3" s="1"/>
  <c r="AL131" i="3" a="1"/>
  <c r="AL131" i="3" s="1"/>
  <c r="AL133" i="3" a="1"/>
  <c r="AL138" i="3" a="1"/>
  <c r="AL140" i="3" a="1"/>
  <c r="AL142" i="3" a="1"/>
  <c r="AL144" i="3" a="1"/>
  <c r="AL151" i="3" a="1"/>
  <c r="AL151" i="3" s="1"/>
  <c r="AL153" i="3" a="1"/>
  <c r="AL153" i="3" s="1"/>
  <c r="AL155" i="3" a="1"/>
  <c r="AL155" i="3" s="1"/>
  <c r="AL157" i="3" a="1"/>
  <c r="AL159" i="3" a="1"/>
  <c r="AL159" i="3" s="1"/>
  <c r="AL164" i="3" a="1"/>
  <c r="AL164" i="3" s="1"/>
  <c r="AL172" i="3" a="1"/>
  <c r="AL170" i="3" a="1"/>
  <c r="AL166" i="3" a="1"/>
  <c r="AL166" i="3" s="1"/>
  <c r="AL136" i="3" a="1"/>
  <c r="AL136" i="3" s="1"/>
  <c r="AL220" i="3" a="1"/>
  <c r="AL220" i="3" s="1"/>
  <c r="AL218" i="3" a="1"/>
  <c r="AL218" i="3" s="1"/>
  <c r="AL199" i="3" a="1"/>
  <c r="AL199" i="3" s="1"/>
  <c r="AL196" i="3" a="1"/>
  <c r="AL196" i="3" s="1"/>
  <c r="AL219" i="3" a="1"/>
  <c r="AL219" i="3" s="1"/>
  <c r="AL217" i="3" a="1"/>
  <c r="AL217" i="3" s="1"/>
  <c r="AL215" i="3" a="1"/>
  <c r="AL215" i="3" s="1"/>
  <c r="AL213" i="3" a="1"/>
  <c r="AL213" i="3" s="1"/>
  <c r="AL210" i="3" a="1"/>
  <c r="AL210" i="3" s="1"/>
  <c r="AL208" i="3" a="1"/>
  <c r="AL208" i="3" s="1"/>
  <c r="AL206" i="3" a="1"/>
  <c r="AL206" i="3" s="1"/>
  <c r="AL194" i="3" a="1"/>
  <c r="AL194" i="3" s="1"/>
  <c r="AL192" i="3" a="1"/>
  <c r="AL192" i="3" s="1"/>
  <c r="AL190" i="3" a="1"/>
  <c r="AL188" i="3" a="1"/>
  <c r="AL188" i="3" s="1"/>
  <c r="AL186" i="3" a="1"/>
  <c r="AL186" i="3" s="1"/>
  <c r="AL184" i="3" a="1"/>
  <c r="AL184" i="3" s="1"/>
  <c r="AL182" i="3" a="1"/>
  <c r="AL180" i="3" a="1"/>
  <c r="AL180" i="3" s="1"/>
  <c r="AL178" i="3" a="1"/>
  <c r="AL178" i="3" s="1"/>
  <c r="AL176" i="3" a="1"/>
  <c r="AL176" i="3" s="1"/>
  <c r="AL174" i="3" a="1"/>
  <c r="AL168" i="3" a="1"/>
  <c r="AL162" i="3" a="1"/>
  <c r="AL162" i="3" s="1"/>
  <c r="AL216" i="3" a="1"/>
  <c r="AL216" i="3" s="1"/>
  <c r="AL214" i="3" a="1"/>
  <c r="AL214" i="3" s="1"/>
  <c r="AL212" i="3" a="1"/>
  <c r="AL212" i="3" s="1"/>
  <c r="AL204" i="3" a="1"/>
  <c r="AL204" i="3" s="1"/>
  <c r="AL193" i="3" a="1"/>
  <c r="AL193" i="3" s="1"/>
  <c r="AL171" i="3" a="1"/>
  <c r="AL169" i="3" a="1"/>
  <c r="AL167" i="3" a="1"/>
  <c r="AL167" i="3" s="1"/>
  <c r="AL165" i="3" a="1"/>
  <c r="AL163" i="3" a="1"/>
  <c r="AL149" i="3" a="1"/>
  <c r="AL149" i="3" s="1"/>
  <c r="AL147" i="3" a="1"/>
  <c r="AL147" i="3" s="1"/>
  <c r="AL145" i="3" a="1"/>
  <c r="AL145" i="3" s="1"/>
  <c r="AL152" i="3" a="1"/>
  <c r="AL152" i="3" s="1"/>
  <c r="AL146" i="3" a="1"/>
  <c r="AL146" i="3" s="1"/>
  <c r="AL143" i="3" a="1"/>
  <c r="AL143" i="3" s="1"/>
  <c r="AL202" i="3" a="1"/>
  <c r="AL202" i="3" s="1"/>
  <c r="AL200" i="3" a="1"/>
  <c r="AL200" i="3" s="1"/>
  <c r="AL198" i="3" a="1"/>
  <c r="AL198" i="3" s="1"/>
  <c r="AL197" i="3" a="1"/>
  <c r="AL197" i="3" s="1"/>
  <c r="AL195" i="3" a="1"/>
  <c r="AL195" i="3" s="1"/>
  <c r="AL191" i="3" a="1"/>
  <c r="AL191" i="3" s="1"/>
  <c r="AL189" i="3" a="1"/>
  <c r="AL189" i="3" s="1"/>
  <c r="AL187" i="3" a="1"/>
  <c r="AL185" i="3" a="1"/>
  <c r="AL185" i="3" s="1"/>
  <c r="AL183" i="3" a="1"/>
  <c r="AL183" i="3" s="1"/>
  <c r="AL181" i="3" a="1"/>
  <c r="AL181" i="3" s="1"/>
  <c r="AL179" i="3" a="1"/>
  <c r="AL179" i="3" s="1"/>
  <c r="AL177" i="3" a="1"/>
  <c r="AL177" i="3" s="1"/>
  <c r="AL175" i="3" a="1"/>
  <c r="AL175" i="3" s="1"/>
  <c r="AL173" i="3" a="1"/>
  <c r="AL173" i="3" s="1"/>
  <c r="AL161" i="3" a="1"/>
  <c r="AL161" i="3" s="1"/>
  <c r="AL160" i="3" a="1"/>
  <c r="AL160" i="3" s="1"/>
  <c r="AL158" i="3" a="1"/>
  <c r="AL158" i="3" s="1"/>
  <c r="AL156" i="3" a="1"/>
  <c r="AL156" i="3" s="1"/>
  <c r="AL154" i="3" a="1"/>
  <c r="AL154" i="3" s="1"/>
  <c r="AL150" i="3" a="1"/>
  <c r="AL150" i="3" s="1"/>
  <c r="AL148" i="3" a="1"/>
  <c r="AL148" i="3" s="1"/>
  <c r="AL141" i="3" a="1"/>
  <c r="AL141" i="3" s="1"/>
  <c r="AL139" i="3" a="1"/>
  <c r="AL139" i="3" s="1"/>
  <c r="AL128" i="3" a="1"/>
  <c r="AL128" i="3" s="1"/>
  <c r="AL127" i="3" a="1"/>
  <c r="AL127" i="3" s="1"/>
  <c r="AL137" i="3" a="1"/>
  <c r="AL137" i="3" s="1"/>
  <c r="AL135" i="3" a="1"/>
  <c r="AL135" i="3" s="1"/>
  <c r="AL130" i="3" a="1"/>
  <c r="AL130" i="3" s="1"/>
  <c r="AL134" i="3" a="1"/>
  <c r="AL134" i="3" s="1"/>
  <c r="AL132" i="3" a="1"/>
  <c r="AL132" i="3" s="1"/>
  <c r="AL190" i="3"/>
  <c r="AL182" i="3"/>
  <c r="AL170" i="3"/>
  <c r="AL168" i="3"/>
  <c r="AL144" i="3"/>
  <c r="AL174" i="3"/>
  <c r="AL172" i="3"/>
  <c r="AL157" i="3"/>
  <c r="AL142" i="3"/>
  <c r="AL140" i="3"/>
  <c r="AL138" i="3"/>
  <c r="AL133" i="3"/>
  <c r="AL187" i="3"/>
  <c r="AL163" i="3"/>
  <c r="AL165" i="3"/>
  <c r="AL169" i="3"/>
  <c r="AL171" i="3"/>
  <c r="AH194" i="10" a="1"/>
  <c r="AH194" i="10" s="1"/>
  <c r="AK30" i="7"/>
  <c r="AK27" i="7"/>
  <c r="AK64" i="7"/>
  <c r="AK54" i="7"/>
  <c r="AK49" i="7"/>
  <c r="AK57" i="7"/>
  <c r="AK52" i="7"/>
  <c r="AK53" i="7"/>
  <c r="AK46" i="7"/>
  <c r="AK39" i="7"/>
  <c r="AK34" i="7"/>
  <c r="AK32" i="7"/>
  <c r="AK58" i="7"/>
  <c r="AK55" i="7"/>
  <c r="AK36" i="7"/>
  <c r="AK43" i="7"/>
  <c r="AK35" i="7"/>
  <c r="AK60" i="7"/>
  <c r="AK37" i="7"/>
  <c r="AK56" i="7"/>
  <c r="AK51" i="7"/>
  <c r="AK61" i="7"/>
  <c r="AK65" i="7"/>
  <c r="AK33" i="7"/>
  <c r="AK40" i="7"/>
  <c r="AK38" i="7"/>
  <c r="AK66" i="7"/>
  <c r="AK42" i="7"/>
  <c r="AK31" i="7"/>
  <c r="AK29" i="7"/>
  <c r="AK63" i="7"/>
  <c r="AK41" i="7"/>
  <c r="AK28" i="7"/>
  <c r="AK48" i="7"/>
  <c r="AK62" i="7"/>
  <c r="AK47" i="7"/>
  <c r="AK50" i="7"/>
  <c r="AK59" i="7"/>
  <c r="AK44" i="7"/>
  <c r="AK45" i="7"/>
  <c r="AJ50" i="1"/>
  <c r="AJ50" i="2"/>
  <c r="AI51" i="1"/>
  <c r="AI52" i="2"/>
  <c r="AL286" i="3" a="1"/>
  <c r="AL286" i="3" s="1"/>
  <c r="AK287" i="3"/>
  <c r="AK288" i="3"/>
  <c r="AE89" i="4"/>
  <c r="AI234" i="3"/>
  <c r="AI233" i="3"/>
  <c r="AH132" i="4"/>
  <c r="AF126" i="4"/>
  <c r="AF127" i="4"/>
  <c r="AF128" i="4"/>
  <c r="AI9" i="13" a="1"/>
  <c r="AI9" i="13" s="1"/>
  <c r="AK24" i="7"/>
  <c r="AK85" i="7"/>
  <c r="AK93" i="7"/>
  <c r="AK11" i="7"/>
  <c r="AK88" i="7"/>
  <c r="AK115" i="7"/>
  <c r="AK89" i="7"/>
  <c r="AK83" i="7"/>
  <c r="AK68" i="7"/>
  <c r="AK100" i="7"/>
  <c r="AK16" i="7"/>
  <c r="AK91" i="7"/>
  <c r="AK22" i="7"/>
  <c r="AK82" i="7"/>
  <c r="AK79" i="7"/>
  <c r="AK102" i="7"/>
  <c r="AK94" i="7"/>
  <c r="AI97" i="4"/>
  <c r="F97" i="4" s="1"/>
  <c r="AK78" i="7"/>
  <c r="AK103" i="7"/>
  <c r="AK15" i="7"/>
  <c r="AK95" i="7"/>
  <c r="AK118" i="7"/>
  <c r="AK99" i="7"/>
  <c r="AK69" i="7"/>
  <c r="AK116" i="7"/>
  <c r="AK12" i="7"/>
  <c r="AK17" i="7"/>
  <c r="AK7" i="7"/>
  <c r="AK20" i="7"/>
  <c r="AI10" i="12" a="1"/>
  <c r="AI10" i="12" s="1"/>
  <c r="AK6" i="7"/>
  <c r="AK8" i="7"/>
  <c r="AK21" i="7"/>
  <c r="AK23" i="7"/>
  <c r="AK25" i="7"/>
  <c r="AK101" i="7"/>
  <c r="AK77" i="7"/>
  <c r="AK81" i="7"/>
  <c r="AK96" i="7"/>
  <c r="AK67" i="7"/>
  <c r="AK119" i="7"/>
  <c r="AK76" i="7"/>
  <c r="AK92" i="7"/>
  <c r="AK14" i="7"/>
  <c r="AK71" i="7"/>
  <c r="AK72" i="7"/>
  <c r="AK117" i="7"/>
  <c r="AK97" i="7"/>
  <c r="AK13" i="7"/>
  <c r="AK98" i="7"/>
  <c r="AK111" i="7"/>
  <c r="AK87" i="7"/>
  <c r="AK112" i="7"/>
  <c r="AK105" i="7"/>
  <c r="AK19" i="7"/>
  <c r="AK73" i="7"/>
  <c r="AK104" i="7"/>
  <c r="AK26" i="7"/>
  <c r="AK10" i="7"/>
  <c r="AK80" i="7"/>
  <c r="AK90" i="7"/>
  <c r="AK74" i="7"/>
  <c r="AK75" i="7"/>
  <c r="AK84" i="7"/>
  <c r="AK110" i="7"/>
  <c r="AK109" i="7"/>
  <c r="AK70" i="7"/>
  <c r="AK86" i="7"/>
  <c r="AK9" i="7"/>
  <c r="AK18" i="7"/>
  <c r="AK108" i="7"/>
  <c r="AE53" i="13" a="1"/>
  <c r="AE53" i="13" s="1"/>
  <c r="AH171" i="4"/>
  <c r="AL3" i="4"/>
  <c r="AK157" i="4"/>
  <c r="AH170" i="4"/>
  <c r="AG162" i="4"/>
  <c r="AF161" i="4"/>
  <c r="AF91" i="4"/>
  <c r="AF92" i="4"/>
  <c r="AF93" i="4"/>
  <c r="AA105" i="4"/>
  <c r="AA103" i="4"/>
  <c r="AB94" i="4"/>
  <c r="AB100" i="4" s="1"/>
  <c r="AB172" i="4"/>
  <c r="Z100" i="4"/>
  <c r="AH163" i="4"/>
  <c r="AH125" i="4"/>
  <c r="AI133" i="4"/>
  <c r="F133" i="4" s="1"/>
  <c r="AI134" i="4"/>
  <c r="F134" i="4" s="1"/>
  <c r="AI98" i="4"/>
  <c r="AI99" i="4"/>
  <c r="AH90" i="4"/>
  <c r="AD61" i="5"/>
  <c r="AJ3" i="12"/>
  <c r="AD286" i="13" a="1"/>
  <c r="AD286" i="13" s="1"/>
  <c r="AH32" i="5" s="1"/>
  <c r="AH31" i="5" s="1"/>
  <c r="AG195" i="10"/>
  <c r="AH12" i="5" s="1"/>
  <c r="AH80" i="10"/>
  <c r="AH79" i="10"/>
  <c r="AH78" i="10"/>
  <c r="AH77" i="10"/>
  <c r="AH76" i="10"/>
  <c r="AH75" i="10"/>
  <c r="AH74" i="10"/>
  <c r="AH73" i="10"/>
  <c r="AH72" i="10"/>
  <c r="AH52" i="10"/>
  <c r="AH51" i="10"/>
  <c r="AH50" i="10"/>
  <c r="AH49" i="10"/>
  <c r="AH48" i="10"/>
  <c r="AH47" i="10"/>
  <c r="AH46" i="10"/>
  <c r="AH45" i="10"/>
  <c r="AH42" i="10"/>
  <c r="AH44" i="10"/>
  <c r="AH43" i="10"/>
  <c r="AK222" i="3"/>
  <c r="AF18" i="2"/>
  <c r="AG11" i="5"/>
  <c r="AG18" i="2" s="1"/>
  <c r="AG31" i="1"/>
  <c r="AG33" i="1"/>
  <c r="AG13" i="5"/>
  <c r="AD309" i="13"/>
  <c r="AH57" i="5" s="1"/>
  <c r="AH51" i="5" s="1"/>
  <c r="AE311" i="13" a="1"/>
  <c r="AE311" i="13" s="1"/>
  <c r="AE310" i="13" a="1"/>
  <c r="AE310" i="13" s="1"/>
  <c r="AI39" i="5"/>
  <c r="AI37" i="5"/>
  <c r="AF63" i="13"/>
  <c r="AF65" i="13"/>
  <c r="AF59" i="13"/>
  <c r="AF64" i="13"/>
  <c r="AF60" i="13"/>
  <c r="AF61" i="13"/>
  <c r="AJ17" i="13"/>
  <c r="AJ14" i="13"/>
  <c r="AJ19" i="13"/>
  <c r="AJ22" i="13"/>
  <c r="AJ13" i="13"/>
  <c r="AJ18" i="13"/>
  <c r="AJ23" i="13"/>
  <c r="AJ227" i="3"/>
  <c r="AJ230" i="3" s="1"/>
  <c r="AA322" i="13"/>
  <c r="AJ228" i="3"/>
  <c r="AJ231" i="3" s="1"/>
  <c r="AA321" i="13"/>
  <c r="Z331" i="13"/>
  <c r="AD67" i="5" s="1"/>
  <c r="Z330" i="13"/>
  <c r="AD66" i="5" s="1"/>
  <c r="AI10" i="13"/>
  <c r="AH67" i="10"/>
  <c r="AH68" i="10"/>
  <c r="AH69" i="10"/>
  <c r="AH70" i="10"/>
  <c r="AH71" i="10"/>
  <c r="AH81" i="10"/>
  <c r="AH82" i="10"/>
  <c r="AH83" i="10"/>
  <c r="AH84" i="10"/>
  <c r="AH85" i="10"/>
  <c r="AI43" i="2" a="1"/>
  <c r="AI43" i="2" s="1"/>
  <c r="D51" i="1"/>
  <c r="D49" i="1" s="1"/>
  <c r="D52" i="2"/>
  <c r="AQ16" i="8"/>
  <c r="AC28" i="2"/>
  <c r="AC26" i="2" s="1"/>
  <c r="AD28" i="2"/>
  <c r="AJ3" i="5"/>
  <c r="AG3" i="13"/>
  <c r="AG6" i="13" s="1"/>
  <c r="AM266" i="3"/>
  <c r="AM265" i="3"/>
  <c r="AM264" i="3"/>
  <c r="AM263" i="3"/>
  <c r="AM262" i="3"/>
  <c r="AM261" i="3"/>
  <c r="AM260" i="3"/>
  <c r="AM259" i="3"/>
  <c r="AM258" i="3"/>
  <c r="AM257" i="3"/>
  <c r="AM256" i="3"/>
  <c r="AM255" i="3"/>
  <c r="AM254" i="3"/>
  <c r="AM253" i="3"/>
  <c r="AM252" i="3"/>
  <c r="AM251" i="3"/>
  <c r="AM250" i="3"/>
  <c r="AM249" i="3"/>
  <c r="AM248" i="3"/>
  <c r="AM247" i="3"/>
  <c r="AK175" i="7"/>
  <c r="AK174" i="7"/>
  <c r="AK173" i="7"/>
  <c r="AK172" i="7"/>
  <c r="AK171" i="7"/>
  <c r="AK170" i="7"/>
  <c r="AK169" i="7"/>
  <c r="AK168" i="7"/>
  <c r="AK167" i="7"/>
  <c r="AK166" i="7"/>
  <c r="AK185" i="7"/>
  <c r="AK183" i="7"/>
  <c r="AK181" i="7"/>
  <c r="AK179" i="7"/>
  <c r="AK177" i="7"/>
  <c r="AK182" i="7"/>
  <c r="AK178" i="7"/>
  <c r="AK180" i="7"/>
  <c r="AK184" i="7"/>
  <c r="AK176" i="7"/>
  <c r="AJ224" i="3"/>
  <c r="AJ290" i="3" s="1"/>
  <c r="AH191" i="10"/>
  <c r="AH190" i="10"/>
  <c r="AH189" i="10"/>
  <c r="AH188" i="10"/>
  <c r="AH187" i="10"/>
  <c r="AH186" i="10"/>
  <c r="AH182" i="10"/>
  <c r="AH184" i="10"/>
  <c r="AH180" i="10"/>
  <c r="AH185" i="10"/>
  <c r="AH176" i="10"/>
  <c r="AH177" i="10"/>
  <c r="AH181" i="10"/>
  <c r="AH172" i="10"/>
  <c r="AH168" i="10"/>
  <c r="AH183" i="10"/>
  <c r="AH179" i="10"/>
  <c r="AH175" i="10"/>
  <c r="AH171" i="10"/>
  <c r="AH167" i="10"/>
  <c r="AH174" i="10"/>
  <c r="AH166" i="10"/>
  <c r="AH162" i="10"/>
  <c r="AH161" i="10"/>
  <c r="AH160" i="10"/>
  <c r="AH159" i="10"/>
  <c r="AH178" i="10"/>
  <c r="AH173" i="10"/>
  <c r="AH164" i="10"/>
  <c r="AH165" i="10"/>
  <c r="AH163" i="10"/>
  <c r="AH157" i="10"/>
  <c r="AH155" i="10"/>
  <c r="AH153" i="10"/>
  <c r="AH156" i="10"/>
  <c r="AH152" i="10"/>
  <c r="AH169" i="10"/>
  <c r="AH154" i="10"/>
  <c r="AH158" i="10"/>
  <c r="AH170" i="10"/>
  <c r="AH138" i="10"/>
  <c r="AH137" i="10"/>
  <c r="AH136" i="10"/>
  <c r="AH135" i="10"/>
  <c r="AH134" i="10"/>
  <c r="AH133" i="10"/>
  <c r="AH132" i="10"/>
  <c r="AH131" i="10"/>
  <c r="AH130" i="10"/>
  <c r="AH129" i="10"/>
  <c r="AH128" i="10"/>
  <c r="AH127" i="10"/>
  <c r="AH126" i="10"/>
  <c r="AH125" i="10"/>
  <c r="AH124" i="10"/>
  <c r="AH123" i="10"/>
  <c r="AH122" i="10"/>
  <c r="AH121" i="10"/>
  <c r="AH120" i="10"/>
  <c r="AH119" i="10"/>
  <c r="AH118" i="10"/>
  <c r="AH117" i="10"/>
  <c r="AH116" i="10"/>
  <c r="AH115" i="10"/>
  <c r="AH114" i="10"/>
  <c r="AH113" i="10"/>
  <c r="AH112" i="10"/>
  <c r="AH111" i="10"/>
  <c r="AH110" i="10"/>
  <c r="AH109" i="10"/>
  <c r="AH108" i="10"/>
  <c r="AH107" i="10"/>
  <c r="AH106" i="10"/>
  <c r="AH105" i="10"/>
  <c r="AH104" i="10"/>
  <c r="AH103" i="10"/>
  <c r="AH102" i="10"/>
  <c r="AH101" i="10"/>
  <c r="AH100" i="10"/>
  <c r="AH99" i="10"/>
  <c r="AH66" i="10"/>
  <c r="AH65" i="10"/>
  <c r="AH64" i="10"/>
  <c r="AH63" i="10"/>
  <c r="AH62" i="10"/>
  <c r="AH61" i="10"/>
  <c r="AH60" i="10"/>
  <c r="AH59" i="10"/>
  <c r="AH58" i="10"/>
  <c r="AH57" i="10"/>
  <c r="AH56" i="10"/>
  <c r="AH55" i="10"/>
  <c r="AH54" i="10"/>
  <c r="AH53" i="10"/>
  <c r="AH41" i="10"/>
  <c r="AH40" i="10"/>
  <c r="AH39" i="10"/>
  <c r="AH38" i="10"/>
  <c r="AH37" i="10"/>
  <c r="AH36" i="10"/>
  <c r="AH35" i="10"/>
  <c r="AH34" i="10"/>
  <c r="AH33" i="10"/>
  <c r="AH32" i="10"/>
  <c r="AH31" i="10"/>
  <c r="AH30" i="10"/>
  <c r="AH29" i="10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M104" i="3"/>
  <c r="AM103" i="3"/>
  <c r="AM102" i="3"/>
  <c r="AM101" i="3"/>
  <c r="AM100" i="3"/>
  <c r="AM99" i="3"/>
  <c r="AM98" i="3"/>
  <c r="AM97" i="3"/>
  <c r="AM96" i="3"/>
  <c r="AM95" i="3"/>
  <c r="AM94" i="3"/>
  <c r="AM93" i="3"/>
  <c r="AM92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91" i="3"/>
  <c r="AM90" i="3"/>
  <c r="AM74" i="3"/>
  <c r="AM73" i="3"/>
  <c r="AM72" i="3"/>
  <c r="AM71" i="3"/>
  <c r="AM70" i="3"/>
  <c r="AM69" i="3"/>
  <c r="AM68" i="3"/>
  <c r="AM67" i="3"/>
  <c r="AM66" i="3"/>
  <c r="AM65" i="3"/>
  <c r="AM64" i="3"/>
  <c r="AM63" i="3"/>
  <c r="AM62" i="3"/>
  <c r="AM61" i="3"/>
  <c r="AM60" i="3"/>
  <c r="AM59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58" i="3"/>
  <c r="AM23" i="3"/>
  <c r="AM22" i="3"/>
  <c r="AM21" i="3"/>
  <c r="AM20" i="3"/>
  <c r="AM19" i="3"/>
  <c r="AM18" i="3"/>
  <c r="AM17" i="3"/>
  <c r="AM16" i="3"/>
  <c r="AM15" i="3"/>
  <c r="AM57" i="3"/>
  <c r="AJ16" i="13"/>
  <c r="AL125" i="3" a="1"/>
  <c r="AL125" i="3" s="1"/>
  <c r="AJ21" i="13"/>
  <c r="AJ155" i="7"/>
  <c r="AH59" i="5" s="1"/>
  <c r="AI3" i="1"/>
  <c r="AL223" i="3" a="1"/>
  <c r="AL223" i="3" s="1"/>
  <c r="AH49" i="1"/>
  <c r="AK21" i="8"/>
  <c r="AK22" i="8"/>
  <c r="AQ15" i="8"/>
  <c r="AJ12" i="13"/>
  <c r="AJ11" i="13"/>
  <c r="AM240" i="3"/>
  <c r="AM242" i="3"/>
  <c r="AM244" i="3"/>
  <c r="AM246" i="3"/>
  <c r="AM241" i="3"/>
  <c r="AM245" i="3"/>
  <c r="AM10" i="3"/>
  <c r="AM11" i="3"/>
  <c r="AM12" i="3"/>
  <c r="AM13" i="3"/>
  <c r="AM14" i="3"/>
  <c r="AM105" i="3"/>
  <c r="AM106" i="3"/>
  <c r="AM7" i="3"/>
  <c r="AM243" i="3"/>
  <c r="AM267" i="3"/>
  <c r="AM8" i="3"/>
  <c r="AM9" i="3"/>
  <c r="AM239" i="3"/>
  <c r="AM238" i="3"/>
  <c r="AH144" i="10"/>
  <c r="AH146" i="10"/>
  <c r="AH147" i="10"/>
  <c r="AH148" i="10"/>
  <c r="AH149" i="10"/>
  <c r="AH150" i="10"/>
  <c r="AH151" i="10"/>
  <c r="AH192" i="10"/>
  <c r="AH91" i="10"/>
  <c r="AH93" i="10"/>
  <c r="AH95" i="10"/>
  <c r="AH92" i="10"/>
  <c r="AH94" i="10"/>
  <c r="AH96" i="10"/>
  <c r="AH97" i="10"/>
  <c r="AH98" i="10"/>
  <c r="AH139" i="10"/>
  <c r="AH8" i="10"/>
  <c r="AH9" i="10"/>
  <c r="AH10" i="10"/>
  <c r="AH11" i="10"/>
  <c r="AH12" i="10"/>
  <c r="AH13" i="10"/>
  <c r="AH14" i="10"/>
  <c r="AH15" i="10"/>
  <c r="AH86" i="10"/>
  <c r="AH145" i="10"/>
  <c r="AH90" i="10"/>
  <c r="AH143" i="10"/>
  <c r="AH7" i="10"/>
  <c r="AK157" i="7"/>
  <c r="AK161" i="7"/>
  <c r="AK158" i="7"/>
  <c r="AK162" i="7"/>
  <c r="AK165" i="7"/>
  <c r="AK125" i="7"/>
  <c r="AK127" i="7"/>
  <c r="AK129" i="7"/>
  <c r="AK131" i="7"/>
  <c r="AK133" i="7"/>
  <c r="AK159" i="7"/>
  <c r="AK160" i="7"/>
  <c r="AK186" i="7"/>
  <c r="AK128" i="7"/>
  <c r="AK132" i="7"/>
  <c r="AK163" i="7"/>
  <c r="AK164" i="7"/>
  <c r="AK126" i="7"/>
  <c r="AK130" i="7"/>
  <c r="AK154" i="7"/>
  <c r="AF15" i="1"/>
  <c r="AD27" i="2"/>
  <c r="AD60" i="12"/>
  <c r="AC60" i="12"/>
  <c r="AA9" i="1"/>
  <c r="AA32" i="2"/>
  <c r="AI3" i="2"/>
  <c r="AJ113" i="7"/>
  <c r="AB9" i="5"/>
  <c r="AC166" i="4" s="1"/>
  <c r="AC129" i="4" s="1"/>
  <c r="AJ120" i="7"/>
  <c r="AH235" i="3"/>
  <c r="AH289" i="3"/>
  <c r="AC7" i="12" s="1"/>
  <c r="AL284" i="3"/>
  <c r="AD7" i="1"/>
  <c r="AJ187" i="7"/>
  <c r="AH60" i="5" s="1"/>
  <c r="AJ320" i="13"/>
  <c r="AG141" i="10"/>
  <c r="AL3" i="7"/>
  <c r="AJ106" i="7"/>
  <c r="AI169" i="4" s="1"/>
  <c r="AI3" i="10"/>
  <c r="AG88" i="10"/>
  <c r="AJ122" i="3"/>
  <c r="AE5" i="5"/>
  <c r="AK277" i="3"/>
  <c r="AK282" i="3" s="1"/>
  <c r="AF19" i="12" s="1"/>
  <c r="AJ283" i="3"/>
  <c r="AL9" i="8"/>
  <c r="AL10" i="8"/>
  <c r="AL268" i="3"/>
  <c r="AG18" i="12" s="1"/>
  <c r="AK116" i="3"/>
  <c r="AK121" i="3" s="1"/>
  <c r="AF8" i="5" s="1"/>
  <c r="AG165" i="4" s="1"/>
  <c r="AL107" i="3"/>
  <c r="AG6" i="5" s="1"/>
  <c r="AN3" i="3"/>
  <c r="AF290" i="13" l="1" a="1"/>
  <c r="AF288" i="13" a="1"/>
  <c r="AF288" i="13" s="1"/>
  <c r="AJ34" i="5" s="1"/>
  <c r="AF292" i="13" a="1"/>
  <c r="AF287" i="13" a="1"/>
  <c r="AF287" i="13" s="1"/>
  <c r="AJ33" i="5" s="1"/>
  <c r="AF289" i="13" a="1"/>
  <c r="AF293" i="13" a="1"/>
  <c r="AF293" i="13" s="1"/>
  <c r="AJ39" i="5" s="1"/>
  <c r="AF291" i="13" a="1"/>
  <c r="AF291" i="13" s="1"/>
  <c r="AJ37" i="5" s="1"/>
  <c r="AF289" i="13"/>
  <c r="AJ35" i="5" s="1"/>
  <c r="AF290" i="13"/>
  <c r="AJ36" i="5" s="1"/>
  <c r="AF292" i="13"/>
  <c r="AJ38" i="5" s="1"/>
  <c r="AL54" i="7"/>
  <c r="AL124" i="3"/>
  <c r="AL110" i="3" s="1"/>
  <c r="AL114" i="3" s="1"/>
  <c r="AG7" i="5" s="1"/>
  <c r="AH164" i="4" s="1"/>
  <c r="AM221" i="3" a="1"/>
  <c r="AM221" i="3" s="1"/>
  <c r="AM201" i="3" a="1"/>
  <c r="AM201" i="3" s="1"/>
  <c r="AM203" i="3" a="1"/>
  <c r="AM203" i="3" s="1"/>
  <c r="AM205" i="3" a="1"/>
  <c r="AM205" i="3" s="1"/>
  <c r="AM196" i="3" a="1"/>
  <c r="AM196" i="3" s="1"/>
  <c r="AM207" i="3" a="1"/>
  <c r="AM207" i="3" s="1"/>
  <c r="AM209" i="3" a="1"/>
  <c r="AM209" i="3" s="1"/>
  <c r="AM211" i="3" a="1"/>
  <c r="AM211" i="3" s="1"/>
  <c r="AM126" i="3" a="1"/>
  <c r="AM199" i="3" a="1"/>
  <c r="AM199" i="3" s="1"/>
  <c r="AM212" i="3" a="1"/>
  <c r="AM212" i="3" s="1"/>
  <c r="AM214" i="3" a="1"/>
  <c r="AM214" i="3" s="1"/>
  <c r="AM218" i="3" a="1"/>
  <c r="AM218" i="3" s="1"/>
  <c r="AM216" i="3" a="1"/>
  <c r="AM216" i="3" s="1"/>
  <c r="AM220" i="3" a="1"/>
  <c r="AM220" i="3" s="1"/>
  <c r="AM129" i="3" a="1"/>
  <c r="AM129" i="3" s="1"/>
  <c r="AM131" i="3" a="1"/>
  <c r="AM133" i="3" a="1"/>
  <c r="AM136" i="3" a="1"/>
  <c r="AM138" i="3" a="1"/>
  <c r="AM138" i="3" s="1"/>
  <c r="AM140" i="3" a="1"/>
  <c r="AM142" i="3" a="1"/>
  <c r="AM142" i="3" s="1"/>
  <c r="AM144" i="3" a="1"/>
  <c r="AM151" i="3" a="1"/>
  <c r="AM151" i="3" s="1"/>
  <c r="AM153" i="3" a="1"/>
  <c r="AM155" i="3" a="1"/>
  <c r="AM155" i="3" s="1"/>
  <c r="AM157" i="3" a="1"/>
  <c r="AM159" i="3" a="1"/>
  <c r="AM159" i="3" s="1"/>
  <c r="AM162" i="3" a="1"/>
  <c r="AM164" i="3" a="1"/>
  <c r="AM166" i="3" a="1"/>
  <c r="AM168" i="3" a="1"/>
  <c r="AM170" i="3" a="1"/>
  <c r="AM172" i="3" a="1"/>
  <c r="AM174" i="3" a="1"/>
  <c r="AM176" i="3" a="1"/>
  <c r="AM178" i="3" a="1"/>
  <c r="AM180" i="3" a="1"/>
  <c r="AM182" i="3" a="1"/>
  <c r="AM184" i="3" a="1"/>
  <c r="AM186" i="3" a="1"/>
  <c r="AM188" i="3" a="1"/>
  <c r="AM190" i="3" a="1"/>
  <c r="AM192" i="3" a="1"/>
  <c r="AM194" i="3" a="1"/>
  <c r="AM204" i="3" a="1"/>
  <c r="AM204" i="3" s="1"/>
  <c r="AM202" i="3" a="1"/>
  <c r="AM202" i="3" s="1"/>
  <c r="AM200" i="3" a="1"/>
  <c r="AM200" i="3" s="1"/>
  <c r="AM219" i="3" a="1"/>
  <c r="AM219" i="3" s="1"/>
  <c r="AM217" i="3" a="1"/>
  <c r="AM217" i="3" s="1"/>
  <c r="AM215" i="3" a="1"/>
  <c r="AM215" i="3" s="1"/>
  <c r="AM213" i="3" a="1"/>
  <c r="AM213" i="3" s="1"/>
  <c r="AM210" i="3" a="1"/>
  <c r="AM210" i="3" s="1"/>
  <c r="AM208" i="3" a="1"/>
  <c r="AM208" i="3" s="1"/>
  <c r="AM206" i="3" a="1"/>
  <c r="AM206" i="3" s="1"/>
  <c r="AM198" i="3" a="1"/>
  <c r="AM198" i="3" s="1"/>
  <c r="AM197" i="3" a="1"/>
  <c r="AM197" i="3" s="1"/>
  <c r="AM195" i="3" a="1"/>
  <c r="AM191" i="3" a="1"/>
  <c r="AM189" i="3" a="1"/>
  <c r="AM189" i="3" s="1"/>
  <c r="AM187" i="3" a="1"/>
  <c r="AM185" i="3" a="1"/>
  <c r="AM185" i="3" s="1"/>
  <c r="AM183" i="3" a="1"/>
  <c r="AM181" i="3" a="1"/>
  <c r="AM181" i="3" s="1"/>
  <c r="AM179" i="3" a="1"/>
  <c r="AM177" i="3" a="1"/>
  <c r="AM177" i="3" s="1"/>
  <c r="AM175" i="3" a="1"/>
  <c r="AM173" i="3" a="1"/>
  <c r="AM173" i="3" s="1"/>
  <c r="AM161" i="3" a="1"/>
  <c r="AM160" i="3" a="1"/>
  <c r="AM160" i="3" s="1"/>
  <c r="AM158" i="3" a="1"/>
  <c r="AM156" i="3" a="1"/>
  <c r="AM156" i="3" s="1"/>
  <c r="AM154" i="3" a="1"/>
  <c r="AM150" i="3" a="1"/>
  <c r="AM150" i="3" s="1"/>
  <c r="AM148" i="3" a="1"/>
  <c r="AM148" i="3" s="1"/>
  <c r="AM193" i="3" a="1"/>
  <c r="AM193" i="3" s="1"/>
  <c r="AM171" i="3" a="1"/>
  <c r="AM169" i="3" a="1"/>
  <c r="AM169" i="3" s="1"/>
  <c r="AM167" i="3" a="1"/>
  <c r="AM167" i="3" s="1"/>
  <c r="AM165" i="3" a="1"/>
  <c r="AM165" i="3" s="1"/>
  <c r="AM163" i="3" a="1"/>
  <c r="AM149" i="3" a="1"/>
  <c r="AM149" i="3" s="1"/>
  <c r="AM147" i="3" a="1"/>
  <c r="AM147" i="3" s="1"/>
  <c r="AM145" i="3" a="1"/>
  <c r="AM152" i="3" a="1"/>
  <c r="AM152" i="3" s="1"/>
  <c r="AM146" i="3" a="1"/>
  <c r="AM146" i="3" s="1"/>
  <c r="AM143" i="3" a="1"/>
  <c r="AM143" i="3" s="1"/>
  <c r="AM141" i="3" a="1"/>
  <c r="AM139" i="3" a="1"/>
  <c r="AM128" i="3" a="1"/>
  <c r="AM127" i="3" a="1"/>
  <c r="AM127" i="3" s="1"/>
  <c r="AM137" i="3" a="1"/>
  <c r="AM135" i="3" a="1"/>
  <c r="AM130" i="3" a="1"/>
  <c r="AM134" i="3" a="1"/>
  <c r="AM134" i="3" s="1"/>
  <c r="AM132" i="3" a="1"/>
  <c r="AM132" i="3" s="1"/>
  <c r="AM194" i="3"/>
  <c r="AM192" i="3"/>
  <c r="AM190" i="3"/>
  <c r="AM188" i="3"/>
  <c r="AM186" i="3"/>
  <c r="AM184" i="3"/>
  <c r="AM182" i="3"/>
  <c r="AM180" i="3"/>
  <c r="AM178" i="3"/>
  <c r="AM176" i="3"/>
  <c r="AM174" i="3"/>
  <c r="AM172" i="3"/>
  <c r="AM170" i="3"/>
  <c r="AM144" i="3"/>
  <c r="AM157" i="3"/>
  <c r="AM153" i="3"/>
  <c r="AM168" i="3"/>
  <c r="AM166" i="3"/>
  <c r="AM164" i="3"/>
  <c r="AM162" i="3"/>
  <c r="AM133" i="3"/>
  <c r="AM131" i="3"/>
  <c r="AM140" i="3"/>
  <c r="AM136" i="3"/>
  <c r="AM126" i="3"/>
  <c r="AM130" i="3"/>
  <c r="AM135" i="3"/>
  <c r="AM137" i="3"/>
  <c r="AM128" i="3"/>
  <c r="AM139" i="3"/>
  <c r="AM141" i="3"/>
  <c r="AM145" i="3"/>
  <c r="AM171" i="3"/>
  <c r="AM161" i="3"/>
  <c r="AM175" i="3"/>
  <c r="AM179" i="3"/>
  <c r="AM183" i="3"/>
  <c r="AM187" i="3"/>
  <c r="AM195" i="3"/>
  <c r="AM163" i="3"/>
  <c r="AM154" i="3"/>
  <c r="AM158" i="3"/>
  <c r="AM191" i="3"/>
  <c r="AI194" i="10" a="1"/>
  <c r="AI194" i="10" s="1"/>
  <c r="AL45" i="7"/>
  <c r="AL47" i="7"/>
  <c r="AL41" i="7"/>
  <c r="AL42" i="7"/>
  <c r="AL33" i="7"/>
  <c r="AL35" i="7"/>
  <c r="AL58" i="7"/>
  <c r="AL46" i="7"/>
  <c r="AL49" i="7"/>
  <c r="AL44" i="7"/>
  <c r="AL62" i="7"/>
  <c r="AL63" i="7"/>
  <c r="AL66" i="7"/>
  <c r="AL65" i="7"/>
  <c r="AL56" i="7"/>
  <c r="AL43" i="7"/>
  <c r="AL32" i="7"/>
  <c r="AL53" i="7"/>
  <c r="AL29" i="7"/>
  <c r="AL51" i="7"/>
  <c r="AL34" i="7"/>
  <c r="AL59" i="7"/>
  <c r="AL48" i="7"/>
  <c r="AL38" i="7"/>
  <c r="AL61" i="7"/>
  <c r="AL37" i="7"/>
  <c r="AL36" i="7"/>
  <c r="AL52" i="7"/>
  <c r="AL64" i="7"/>
  <c r="AL50" i="7"/>
  <c r="AL28" i="7"/>
  <c r="AL31" i="7"/>
  <c r="AL40" i="7"/>
  <c r="AL27" i="7"/>
  <c r="AL60" i="7"/>
  <c r="AL55" i="7"/>
  <c r="AL39" i="7"/>
  <c r="AL57" i="7"/>
  <c r="AL30" i="7"/>
  <c r="AK50" i="1"/>
  <c r="AK50" i="2"/>
  <c r="AJ51" i="1"/>
  <c r="AK177" i="4" s="1"/>
  <c r="AJ52" i="2"/>
  <c r="AM286" i="3" a="1"/>
  <c r="AM286" i="3" s="1"/>
  <c r="AL288" i="3"/>
  <c r="AL287" i="3"/>
  <c r="AJ233" i="3"/>
  <c r="AJ234" i="3"/>
  <c r="AG126" i="4"/>
  <c r="AG127" i="4"/>
  <c r="AG128" i="4"/>
  <c r="AJ10" i="12" a="1"/>
  <c r="AJ10" i="12" s="1"/>
  <c r="AL6" i="7"/>
  <c r="AL8" i="7"/>
  <c r="AL9" i="7"/>
  <c r="AL86" i="7"/>
  <c r="AL109" i="7"/>
  <c r="AL110" i="7"/>
  <c r="AL84" i="7"/>
  <c r="AL75" i="7"/>
  <c r="AL74" i="7"/>
  <c r="AL90" i="7"/>
  <c r="AL10" i="7"/>
  <c r="AL73" i="7"/>
  <c r="AL13" i="7"/>
  <c r="AL72" i="7"/>
  <c r="AL14" i="7"/>
  <c r="AL119" i="7"/>
  <c r="AL67" i="7"/>
  <c r="AL81" i="7"/>
  <c r="AL23" i="7"/>
  <c r="AL21" i="7"/>
  <c r="AL7" i="7"/>
  <c r="AL12" i="7"/>
  <c r="AL116" i="7"/>
  <c r="AL99" i="7"/>
  <c r="AL118" i="7"/>
  <c r="AL103" i="7"/>
  <c r="AL78" i="7"/>
  <c r="AL102" i="7"/>
  <c r="AL79" i="7"/>
  <c r="AL91" i="7"/>
  <c r="AL100" i="7"/>
  <c r="AL89" i="7"/>
  <c r="AL115" i="7"/>
  <c r="AL11" i="7"/>
  <c r="AL108" i="7"/>
  <c r="AL18" i="7"/>
  <c r="AL70" i="7"/>
  <c r="AL80" i="7"/>
  <c r="AL26" i="7"/>
  <c r="AL104" i="7"/>
  <c r="AL19" i="7"/>
  <c r="AL105" i="7"/>
  <c r="AL112" i="7"/>
  <c r="AL87" i="7"/>
  <c r="AL111" i="7"/>
  <c r="AL98" i="7"/>
  <c r="AL97" i="7"/>
  <c r="AL117" i="7"/>
  <c r="AL71" i="7"/>
  <c r="AL92" i="7"/>
  <c r="AL76" i="7"/>
  <c r="AL96" i="7"/>
  <c r="AL77" i="7"/>
  <c r="AL101" i="7"/>
  <c r="AL25" i="7"/>
  <c r="AJ97" i="4"/>
  <c r="AL20" i="7"/>
  <c r="AL17" i="7"/>
  <c r="AL69" i="7"/>
  <c r="AL95" i="7"/>
  <c r="AL15" i="7"/>
  <c r="AL94" i="7"/>
  <c r="AL82" i="7"/>
  <c r="AL22" i="7"/>
  <c r="AL16" i="7"/>
  <c r="AL68" i="7"/>
  <c r="AL83" i="7"/>
  <c r="AL88" i="7"/>
  <c r="AL93" i="7"/>
  <c r="AL85" i="7"/>
  <c r="AL24" i="7"/>
  <c r="AJ9" i="13" a="1"/>
  <c r="AJ9" i="13" s="1"/>
  <c r="AF53" i="13" a="1"/>
  <c r="AF53" i="13" s="1"/>
  <c r="AM3" i="4"/>
  <c r="AL157" i="4"/>
  <c r="AJ99" i="4"/>
  <c r="AI132" i="4"/>
  <c r="F132" i="4" s="1"/>
  <c r="F169" i="4"/>
  <c r="AC94" i="4"/>
  <c r="AC172" i="4"/>
  <c r="AH162" i="4"/>
  <c r="F98" i="4"/>
  <c r="AI170" i="4"/>
  <c r="F170" i="4" s="1"/>
  <c r="AB105" i="4"/>
  <c r="AB103" i="4"/>
  <c r="AG161" i="4"/>
  <c r="AG91" i="4"/>
  <c r="AG92" i="4"/>
  <c r="AG93" i="4"/>
  <c r="AI163" i="4"/>
  <c r="F163" i="4" s="1"/>
  <c r="AJ177" i="4"/>
  <c r="Z103" i="4"/>
  <c r="AE175" i="4"/>
  <c r="AD175" i="4"/>
  <c r="F99" i="4"/>
  <c r="AI171" i="4"/>
  <c r="F171" i="4" s="1"/>
  <c r="AI125" i="4"/>
  <c r="AJ133" i="4"/>
  <c r="AJ134" i="4"/>
  <c r="AF89" i="4"/>
  <c r="Z105" i="4"/>
  <c r="AJ98" i="4"/>
  <c r="AI90" i="4"/>
  <c r="AE61" i="5"/>
  <c r="AK3" i="12"/>
  <c r="AH13" i="5"/>
  <c r="E13" i="5" s="1"/>
  <c r="AG17" i="1"/>
  <c r="AE286" i="13" a="1"/>
  <c r="AE286" i="13" s="1"/>
  <c r="AI32" i="5" s="1"/>
  <c r="AI31" i="5" s="1"/>
  <c r="AH195" i="10"/>
  <c r="AI12" i="5" s="1"/>
  <c r="AI80" i="10"/>
  <c r="AI79" i="10"/>
  <c r="AI78" i="10"/>
  <c r="AI77" i="10"/>
  <c r="AI76" i="10"/>
  <c r="AI75" i="10"/>
  <c r="AI74" i="10"/>
  <c r="AI73" i="10"/>
  <c r="AI72" i="10"/>
  <c r="AI52" i="10"/>
  <c r="AI51" i="10"/>
  <c r="AI50" i="10"/>
  <c r="AI49" i="10"/>
  <c r="AI48" i="10"/>
  <c r="AI47" i="10"/>
  <c r="AI46" i="10"/>
  <c r="AI45" i="10"/>
  <c r="AI44" i="10"/>
  <c r="AI43" i="10"/>
  <c r="AI42" i="10"/>
  <c r="AL222" i="3"/>
  <c r="AE309" i="13"/>
  <c r="AI57" i="5" s="1"/>
  <c r="AI51" i="5" s="1"/>
  <c r="AH11" i="5"/>
  <c r="AH33" i="1"/>
  <c r="AH31" i="1"/>
  <c r="AF311" i="13" a="1"/>
  <c r="AF311" i="13" s="1"/>
  <c r="AF310" i="13" a="1"/>
  <c r="AF310" i="13" s="1"/>
  <c r="AG64" i="13"/>
  <c r="AG60" i="13"/>
  <c r="AG63" i="13"/>
  <c r="AG65" i="13"/>
  <c r="AG59" i="13"/>
  <c r="AG61" i="13"/>
  <c r="AK23" i="13"/>
  <c r="AK18" i="13"/>
  <c r="AK13" i="13"/>
  <c r="AK22" i="13"/>
  <c r="AK19" i="13"/>
  <c r="AK14" i="13"/>
  <c r="AK17" i="13"/>
  <c r="AK227" i="3"/>
  <c r="AK230" i="3" s="1"/>
  <c r="AB322" i="13"/>
  <c r="AK228" i="3"/>
  <c r="AK231" i="3" s="1"/>
  <c r="AB321" i="13"/>
  <c r="AJ10" i="13"/>
  <c r="AI67" i="10"/>
  <c r="AI68" i="10"/>
  <c r="AI69" i="10"/>
  <c r="AI70" i="10"/>
  <c r="AI71" i="10"/>
  <c r="AI81" i="10"/>
  <c r="AI82" i="10"/>
  <c r="AI83" i="10"/>
  <c r="AI84" i="10"/>
  <c r="AI85" i="10"/>
  <c r="AJ43" i="2" a="1"/>
  <c r="AJ43" i="2" s="1"/>
  <c r="AD26" i="2"/>
  <c r="AR16" i="8"/>
  <c r="AK3" i="5"/>
  <c r="AH3" i="13"/>
  <c r="AH6" i="13" s="1"/>
  <c r="AL184" i="7"/>
  <c r="AL182" i="7"/>
  <c r="AL180" i="7"/>
  <c r="AL178" i="7"/>
  <c r="AL176" i="7"/>
  <c r="AL175" i="7"/>
  <c r="AL174" i="7"/>
  <c r="AL173" i="7"/>
  <c r="AL172" i="7"/>
  <c r="AL171" i="7"/>
  <c r="AL170" i="7"/>
  <c r="AL169" i="7"/>
  <c r="AL168" i="7"/>
  <c r="AL167" i="7"/>
  <c r="AL166" i="7"/>
  <c r="AL185" i="7"/>
  <c r="AL181" i="7"/>
  <c r="AL177" i="7"/>
  <c r="AL183" i="7"/>
  <c r="AL179" i="7"/>
  <c r="AN263" i="3"/>
  <c r="AN259" i="3"/>
  <c r="AN255" i="3"/>
  <c r="AN251" i="3"/>
  <c r="AN247" i="3"/>
  <c r="AN264" i="3"/>
  <c r="AN260" i="3"/>
  <c r="AN256" i="3"/>
  <c r="AN252" i="3"/>
  <c r="AN266" i="3"/>
  <c r="AN265" i="3"/>
  <c r="AN253" i="3"/>
  <c r="AN249" i="3"/>
  <c r="AN262" i="3"/>
  <c r="AN258" i="3"/>
  <c r="AN254" i="3"/>
  <c r="AN250" i="3"/>
  <c r="AN261" i="3"/>
  <c r="AN257" i="3"/>
  <c r="AN248" i="3"/>
  <c r="AI189" i="10"/>
  <c r="AI191" i="10"/>
  <c r="AI188" i="10"/>
  <c r="AI186" i="10"/>
  <c r="AI185" i="10"/>
  <c r="AI179" i="10"/>
  <c r="AI190" i="10"/>
  <c r="AI183" i="10"/>
  <c r="AI181" i="10"/>
  <c r="AI180" i="10"/>
  <c r="AI187" i="10"/>
  <c r="AI182" i="10"/>
  <c r="AI176" i="10"/>
  <c r="AI184" i="10"/>
  <c r="AI175" i="10"/>
  <c r="AI171" i="10"/>
  <c r="AI167" i="10"/>
  <c r="AI177" i="10"/>
  <c r="AI174" i="10"/>
  <c r="AI170" i="10"/>
  <c r="AI166" i="10"/>
  <c r="AI169" i="10"/>
  <c r="AI164" i="10"/>
  <c r="AI168" i="10"/>
  <c r="AI162" i="10"/>
  <c r="AI161" i="10"/>
  <c r="AI160" i="10"/>
  <c r="AI159" i="10"/>
  <c r="AI172" i="10"/>
  <c r="AI165" i="10"/>
  <c r="AI178" i="10"/>
  <c r="AI173" i="10"/>
  <c r="AI158" i="10"/>
  <c r="AI156" i="10"/>
  <c r="AI154" i="10"/>
  <c r="AI152" i="10"/>
  <c r="AI157" i="10"/>
  <c r="AI155" i="10"/>
  <c r="AI163" i="10"/>
  <c r="AI153" i="10"/>
  <c r="AI138" i="10"/>
  <c r="AI137" i="10"/>
  <c r="AI136" i="10"/>
  <c r="AI135" i="10"/>
  <c r="AI134" i="10"/>
  <c r="AI133" i="10"/>
  <c r="AI132" i="10"/>
  <c r="AI131" i="10"/>
  <c r="AI130" i="10"/>
  <c r="AI129" i="10"/>
  <c r="AI128" i="10"/>
  <c r="AI127" i="10"/>
  <c r="AI126" i="10"/>
  <c r="AI125" i="10"/>
  <c r="AI124" i="10"/>
  <c r="AI123" i="10"/>
  <c r="AI122" i="10"/>
  <c r="AI121" i="10"/>
  <c r="AI120" i="10"/>
  <c r="AI119" i="10"/>
  <c r="AI118" i="10"/>
  <c r="AI117" i="10"/>
  <c r="AI116" i="10"/>
  <c r="AI115" i="10"/>
  <c r="AI114" i="10"/>
  <c r="AI113" i="10"/>
  <c r="AI112" i="10"/>
  <c r="AI111" i="10"/>
  <c r="AI110" i="10"/>
  <c r="AI109" i="10"/>
  <c r="AI108" i="10"/>
  <c r="AI107" i="10"/>
  <c r="AI106" i="10"/>
  <c r="AI105" i="10"/>
  <c r="AI104" i="10"/>
  <c r="AI103" i="10"/>
  <c r="AI102" i="10"/>
  <c r="AI101" i="10"/>
  <c r="AI100" i="10"/>
  <c r="AI99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L153" i="7"/>
  <c r="AL152" i="7"/>
  <c r="AL151" i="7"/>
  <c r="AL150" i="7"/>
  <c r="AL149" i="7"/>
  <c r="AL148" i="7"/>
  <c r="AL147" i="7"/>
  <c r="AL146" i="7"/>
  <c r="AL145" i="7"/>
  <c r="AL144" i="7"/>
  <c r="AL143" i="7"/>
  <c r="AL142" i="7"/>
  <c r="AL141" i="7"/>
  <c r="AL140" i="7"/>
  <c r="AL139" i="7"/>
  <c r="AL138" i="7"/>
  <c r="AL137" i="7"/>
  <c r="AL136" i="7"/>
  <c r="AL135" i="7"/>
  <c r="AL134" i="7"/>
  <c r="AN104" i="3"/>
  <c r="AN103" i="3"/>
  <c r="AN102" i="3"/>
  <c r="AN101" i="3"/>
  <c r="AN100" i="3"/>
  <c r="AN99" i="3"/>
  <c r="AN98" i="3"/>
  <c r="AN97" i="3"/>
  <c r="AN96" i="3"/>
  <c r="AN95" i="3"/>
  <c r="AN94" i="3"/>
  <c r="AN93" i="3"/>
  <c r="AN92" i="3"/>
  <c r="AN91" i="3"/>
  <c r="AN90" i="3"/>
  <c r="AN89" i="3"/>
  <c r="AN88" i="3"/>
  <c r="AN87" i="3"/>
  <c r="AN86" i="3"/>
  <c r="AN85" i="3"/>
  <c r="AN84" i="3"/>
  <c r="AN83" i="3"/>
  <c r="AN82" i="3"/>
  <c r="AN81" i="3"/>
  <c r="AN80" i="3"/>
  <c r="AN79" i="3"/>
  <c r="AN78" i="3"/>
  <c r="AN77" i="3"/>
  <c r="AN76" i="3"/>
  <c r="AN75" i="3"/>
  <c r="AN74" i="3"/>
  <c r="AN73" i="3"/>
  <c r="AN72" i="3"/>
  <c r="AN71" i="3"/>
  <c r="AN70" i="3"/>
  <c r="AN69" i="3"/>
  <c r="AN68" i="3"/>
  <c r="AN67" i="3"/>
  <c r="AN66" i="3"/>
  <c r="AN65" i="3"/>
  <c r="AN64" i="3"/>
  <c r="AN63" i="3"/>
  <c r="AN62" i="3"/>
  <c r="AN61" i="3"/>
  <c r="AN60" i="3"/>
  <c r="AN59" i="3"/>
  <c r="AN58" i="3"/>
  <c r="AN57" i="3"/>
  <c r="AN56" i="3"/>
  <c r="AN55" i="3"/>
  <c r="AN54" i="3"/>
  <c r="AN53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N38" i="3"/>
  <c r="AN37" i="3"/>
  <c r="AN36" i="3"/>
  <c r="AN35" i="3"/>
  <c r="AN34" i="3"/>
  <c r="AN33" i="3"/>
  <c r="AN32" i="3"/>
  <c r="AN31" i="3"/>
  <c r="AN30" i="3"/>
  <c r="AN29" i="3"/>
  <c r="AN28" i="3"/>
  <c r="AN2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K16" i="13"/>
  <c r="AK224" i="3"/>
  <c r="AK290" i="3" s="1"/>
  <c r="AM125" i="3" a="1"/>
  <c r="AM125" i="3" s="1"/>
  <c r="AK21" i="13"/>
  <c r="AJ3" i="1"/>
  <c r="AM223" i="3" a="1"/>
  <c r="AM223" i="3" s="1"/>
  <c r="AI49" i="1"/>
  <c r="AL21" i="8"/>
  <c r="AL22" i="8"/>
  <c r="AR15" i="8"/>
  <c r="AK12" i="13"/>
  <c r="AK11" i="13"/>
  <c r="AN241" i="3"/>
  <c r="AN243" i="3"/>
  <c r="AN245" i="3"/>
  <c r="AN267" i="3"/>
  <c r="AN242" i="3"/>
  <c r="AN246" i="3"/>
  <c r="AN8" i="3"/>
  <c r="AN9" i="3"/>
  <c r="AN240" i="3"/>
  <c r="AN244" i="3"/>
  <c r="AN10" i="3"/>
  <c r="AN11" i="3"/>
  <c r="AN12" i="3"/>
  <c r="AN13" i="3"/>
  <c r="AN14" i="3"/>
  <c r="AN105" i="3"/>
  <c r="AN106" i="3"/>
  <c r="AN7" i="3"/>
  <c r="AN238" i="3"/>
  <c r="AN239" i="3"/>
  <c r="AI143" i="10"/>
  <c r="AI145" i="10"/>
  <c r="AI146" i="10"/>
  <c r="AI147" i="10"/>
  <c r="AI148" i="10"/>
  <c r="AI149" i="10"/>
  <c r="AI150" i="10"/>
  <c r="AI151" i="10"/>
  <c r="AI192" i="10"/>
  <c r="AI92" i="10"/>
  <c r="AI94" i="10"/>
  <c r="AI90" i="10"/>
  <c r="AI91" i="10"/>
  <c r="AI93" i="10"/>
  <c r="AI95" i="10"/>
  <c r="AI97" i="10"/>
  <c r="AI96" i="10"/>
  <c r="AI139" i="10"/>
  <c r="AI9" i="10"/>
  <c r="AI10" i="10"/>
  <c r="AI11" i="10"/>
  <c r="AI12" i="10"/>
  <c r="AI13" i="10"/>
  <c r="AI14" i="10"/>
  <c r="AI15" i="10"/>
  <c r="AI86" i="10"/>
  <c r="AI98" i="10"/>
  <c r="AI7" i="10"/>
  <c r="AI144" i="10"/>
  <c r="AI8" i="10"/>
  <c r="AL160" i="7"/>
  <c r="AL164" i="7"/>
  <c r="AL159" i="7"/>
  <c r="AL163" i="7"/>
  <c r="AL186" i="7"/>
  <c r="AL162" i="7"/>
  <c r="AL161" i="7"/>
  <c r="AL126" i="7"/>
  <c r="AL128" i="7"/>
  <c r="AL130" i="7"/>
  <c r="AL132" i="7"/>
  <c r="AL154" i="7"/>
  <c r="AL158" i="7"/>
  <c r="AL157" i="7"/>
  <c r="AL165" i="7"/>
  <c r="AL125" i="7"/>
  <c r="AL127" i="7"/>
  <c r="AL129" i="7"/>
  <c r="AL131" i="7"/>
  <c r="AL133" i="7"/>
  <c r="AH43" i="12"/>
  <c r="AG15" i="1"/>
  <c r="AE27" i="2"/>
  <c r="AB32" i="2"/>
  <c r="AH88" i="10"/>
  <c r="AB9" i="1"/>
  <c r="AJ3" i="2"/>
  <c r="AC9" i="5"/>
  <c r="AD166" i="4" s="1"/>
  <c r="AD129" i="4" s="1"/>
  <c r="AK120" i="7"/>
  <c r="AI43" i="12" s="1"/>
  <c r="AM284" i="3"/>
  <c r="AI235" i="3"/>
  <c r="AI289" i="3"/>
  <c r="AD7" i="12" s="1"/>
  <c r="AE7" i="1"/>
  <c r="AK320" i="13"/>
  <c r="AH141" i="10"/>
  <c r="AK106" i="7"/>
  <c r="AJ169" i="4" s="1"/>
  <c r="AM3" i="7"/>
  <c r="AK113" i="7"/>
  <c r="AK187" i="7"/>
  <c r="AK155" i="7"/>
  <c r="AI59" i="5" s="1"/>
  <c r="AJ3" i="10"/>
  <c r="AK122" i="3"/>
  <c r="AF5" i="5"/>
  <c r="AK283" i="3"/>
  <c r="AF17" i="12"/>
  <c r="AM9" i="8"/>
  <c r="AM10" i="8"/>
  <c r="AL277" i="3"/>
  <c r="AL282" i="3" s="1"/>
  <c r="AG19" i="12" s="1"/>
  <c r="AE17" i="12"/>
  <c r="AM268" i="3"/>
  <c r="AH18" i="12" s="1"/>
  <c r="AL116" i="3"/>
  <c r="AL121" i="3" s="1"/>
  <c r="AG8" i="5" s="1"/>
  <c r="AH165" i="4" s="1"/>
  <c r="AM107" i="3"/>
  <c r="AH6" i="5" s="1"/>
  <c r="AO3" i="3"/>
  <c r="AG288" i="13" l="1" a="1"/>
  <c r="AG290" i="13" a="1"/>
  <c r="AG290" i="13" s="1"/>
  <c r="AK36" i="5" s="1"/>
  <c r="AG291" i="13" a="1"/>
  <c r="AG292" i="13" a="1"/>
  <c r="AG292" i="13" s="1"/>
  <c r="AK38" i="5" s="1"/>
  <c r="AG287" i="13" a="1"/>
  <c r="AG287" i="13" s="1"/>
  <c r="AK33" i="5" s="1"/>
  <c r="AG289" i="13" a="1"/>
  <c r="AG289" i="13" s="1"/>
  <c r="AK35" i="5" s="1"/>
  <c r="AG293" i="13" a="1"/>
  <c r="AG288" i="13"/>
  <c r="AG293" i="13"/>
  <c r="AG291" i="13"/>
  <c r="AM124" i="3"/>
  <c r="AM110" i="3" s="1"/>
  <c r="AM114" i="3" s="1"/>
  <c r="AH7" i="5" s="1"/>
  <c r="AN221" i="3" a="1"/>
  <c r="AN221" i="3" s="1"/>
  <c r="AN201" i="3" a="1"/>
  <c r="AN201" i="3" s="1"/>
  <c r="AN203" i="3" a="1"/>
  <c r="AN203" i="3" s="1"/>
  <c r="AN207" i="3" a="1"/>
  <c r="AN207" i="3" s="1"/>
  <c r="AN209" i="3" a="1"/>
  <c r="AN209" i="3" s="1"/>
  <c r="AN211" i="3" a="1"/>
  <c r="AN211" i="3" s="1"/>
  <c r="AN205" i="3" a="1"/>
  <c r="AN205" i="3" s="1"/>
  <c r="AN126" i="3" a="1"/>
  <c r="AN126" i="3" s="1"/>
  <c r="AN129" i="3" a="1"/>
  <c r="AN131" i="3" a="1"/>
  <c r="AN131" i="3" s="1"/>
  <c r="AN133" i="3" a="1"/>
  <c r="AN133" i="3" s="1"/>
  <c r="AN138" i="3" a="1"/>
  <c r="AN138" i="3" s="1"/>
  <c r="AN140" i="3" a="1"/>
  <c r="AN140" i="3" s="1"/>
  <c r="AN142" i="3" a="1"/>
  <c r="AN142" i="3" s="1"/>
  <c r="AN144" i="3" a="1"/>
  <c r="AN144" i="3" s="1"/>
  <c r="AN151" i="3" a="1"/>
  <c r="AN153" i="3" a="1"/>
  <c r="AN153" i="3" s="1"/>
  <c r="AN155" i="3" a="1"/>
  <c r="AN157" i="3" a="1"/>
  <c r="AN157" i="3" s="1"/>
  <c r="AN159" i="3" a="1"/>
  <c r="AN164" i="3" a="1"/>
  <c r="AN164" i="3" s="1"/>
  <c r="AN194" i="3" a="1"/>
  <c r="AN192" i="3" a="1"/>
  <c r="AN192" i="3" s="1"/>
  <c r="AN190" i="3" a="1"/>
  <c r="AN188" i="3" a="1"/>
  <c r="AN188" i="3" s="1"/>
  <c r="AN186" i="3" a="1"/>
  <c r="AN184" i="3" a="1"/>
  <c r="AN184" i="3" s="1"/>
  <c r="AN182" i="3" a="1"/>
  <c r="AN180" i="3" a="1"/>
  <c r="AN180" i="3" s="1"/>
  <c r="AN178" i="3" a="1"/>
  <c r="AN178" i="3" s="1"/>
  <c r="AN176" i="3" a="1"/>
  <c r="AN176" i="3" s="1"/>
  <c r="AN174" i="3" a="1"/>
  <c r="AN168" i="3" a="1"/>
  <c r="AN168" i="3" s="1"/>
  <c r="AN162" i="3" a="1"/>
  <c r="AN216" i="3" a="1"/>
  <c r="AN216" i="3" s="1"/>
  <c r="AN214" i="3" a="1"/>
  <c r="AN214" i="3" s="1"/>
  <c r="AN212" i="3" a="1"/>
  <c r="AN212" i="3" s="1"/>
  <c r="AN219" i="3" a="1"/>
  <c r="AN219" i="3" s="1"/>
  <c r="AN217" i="3" a="1"/>
  <c r="AN217" i="3" s="1"/>
  <c r="AN215" i="3" a="1"/>
  <c r="AN215" i="3" s="1"/>
  <c r="AN213" i="3" a="1"/>
  <c r="AN213" i="3" s="1"/>
  <c r="AN210" i="3" a="1"/>
  <c r="AN210" i="3" s="1"/>
  <c r="AN208" i="3" a="1"/>
  <c r="AN208" i="3" s="1"/>
  <c r="AN206" i="3" a="1"/>
  <c r="AN206" i="3" s="1"/>
  <c r="AN172" i="3" a="1"/>
  <c r="AN172" i="3" s="1"/>
  <c r="AN170" i="3" a="1"/>
  <c r="AN166" i="3" a="1"/>
  <c r="AN136" i="3" a="1"/>
  <c r="AN136" i="3" s="1"/>
  <c r="AN220" i="3" a="1"/>
  <c r="AN220" i="3" s="1"/>
  <c r="AN218" i="3" a="1"/>
  <c r="AN218" i="3" s="1"/>
  <c r="AN199" i="3" a="1"/>
  <c r="AN199" i="3" s="1"/>
  <c r="AN196" i="3" a="1"/>
  <c r="AN196" i="3" s="1"/>
  <c r="AN204" i="3" a="1"/>
  <c r="AN204" i="3" s="1"/>
  <c r="AN202" i="3" a="1"/>
  <c r="AN202" i="3" s="1"/>
  <c r="AN200" i="3" a="1"/>
  <c r="AN200" i="3" s="1"/>
  <c r="AN193" i="3" a="1"/>
  <c r="AN193" i="3" s="1"/>
  <c r="AN171" i="3" a="1"/>
  <c r="AN171" i="3" s="1"/>
  <c r="AN169" i="3" a="1"/>
  <c r="AN167" i="3" a="1"/>
  <c r="AN167" i="3" s="1"/>
  <c r="AN165" i="3" a="1"/>
  <c r="AN163" i="3" a="1"/>
  <c r="AN163" i="3" s="1"/>
  <c r="AN149" i="3" a="1"/>
  <c r="AN149" i="3" s="1"/>
  <c r="AN147" i="3" a="1"/>
  <c r="AN147" i="3" s="1"/>
  <c r="AN145" i="3" a="1"/>
  <c r="AN145" i="3" s="1"/>
  <c r="AN152" i="3" a="1"/>
  <c r="AN152" i="3" s="1"/>
  <c r="AN146" i="3" a="1"/>
  <c r="AN146" i="3" s="1"/>
  <c r="AN143" i="3" a="1"/>
  <c r="AN143" i="3" s="1"/>
  <c r="AN198" i="3" a="1"/>
  <c r="AN198" i="3" s="1"/>
  <c r="AN197" i="3" a="1"/>
  <c r="AN197" i="3" s="1"/>
  <c r="AN195" i="3" a="1"/>
  <c r="AN191" i="3" a="1"/>
  <c r="AN189" i="3" a="1"/>
  <c r="AN189" i="3" s="1"/>
  <c r="AN187" i="3" a="1"/>
  <c r="AN187" i="3" s="1"/>
  <c r="AN185" i="3" a="1"/>
  <c r="AN185" i="3" s="1"/>
  <c r="AN183" i="3" a="1"/>
  <c r="AN183" i="3" s="1"/>
  <c r="AN181" i="3" a="1"/>
  <c r="AN181" i="3" s="1"/>
  <c r="AN179" i="3" a="1"/>
  <c r="AN179" i="3" s="1"/>
  <c r="AN177" i="3" a="1"/>
  <c r="AN177" i="3" s="1"/>
  <c r="AN175" i="3" a="1"/>
  <c r="AN173" i="3" a="1"/>
  <c r="AN173" i="3" s="1"/>
  <c r="AN161" i="3" a="1"/>
  <c r="AN161" i="3" s="1"/>
  <c r="AN160" i="3" a="1"/>
  <c r="AN160" i="3" s="1"/>
  <c r="AN158" i="3" a="1"/>
  <c r="AN156" i="3" a="1"/>
  <c r="AN156" i="3" s="1"/>
  <c r="AN154" i="3" a="1"/>
  <c r="AN154" i="3" s="1"/>
  <c r="AN150" i="3" a="1"/>
  <c r="AN150" i="3" s="1"/>
  <c r="AN148" i="3" a="1"/>
  <c r="AN148" i="3" s="1"/>
  <c r="AN141" i="3" a="1"/>
  <c r="AN141" i="3" s="1"/>
  <c r="AN139" i="3" a="1"/>
  <c r="AN139" i="3" s="1"/>
  <c r="AN128" i="3" a="1"/>
  <c r="AN128" i="3" s="1"/>
  <c r="AN127" i="3" a="1"/>
  <c r="AN127" i="3" s="1"/>
  <c r="AN137" i="3" a="1"/>
  <c r="AN137" i="3" s="1"/>
  <c r="AN135" i="3" a="1"/>
  <c r="AN135" i="3" s="1"/>
  <c r="AN130" i="3" a="1"/>
  <c r="AN134" i="3" a="1"/>
  <c r="AN134" i="3" s="1"/>
  <c r="AN132" i="3" a="1"/>
  <c r="AN132" i="3" s="1"/>
  <c r="AN194" i="3"/>
  <c r="AN190" i="3"/>
  <c r="AN186" i="3"/>
  <c r="AN182" i="3"/>
  <c r="AN174" i="3"/>
  <c r="AN159" i="3"/>
  <c r="AN155" i="3"/>
  <c r="AN129" i="3"/>
  <c r="AN170" i="3"/>
  <c r="AN166" i="3"/>
  <c r="AN162" i="3"/>
  <c r="AN151" i="3"/>
  <c r="AN130" i="3"/>
  <c r="AN175" i="3"/>
  <c r="AN191" i="3"/>
  <c r="AN165" i="3"/>
  <c r="AN169" i="3"/>
  <c r="AN158" i="3"/>
  <c r="AN195" i="3"/>
  <c r="AJ194" i="10" a="1"/>
  <c r="AJ194" i="10" s="1"/>
  <c r="AM30" i="7"/>
  <c r="AM60" i="7"/>
  <c r="AM28" i="7"/>
  <c r="AM36" i="7"/>
  <c r="AM48" i="7"/>
  <c r="AM29" i="7"/>
  <c r="AM56" i="7"/>
  <c r="AM62" i="7"/>
  <c r="AM58" i="7"/>
  <c r="AM41" i="7"/>
  <c r="AM35" i="7"/>
  <c r="AM34" i="7"/>
  <c r="AM57" i="7"/>
  <c r="AM27" i="7"/>
  <c r="AM50" i="7"/>
  <c r="AM37" i="7"/>
  <c r="AM59" i="7"/>
  <c r="AM53" i="7"/>
  <c r="AM65" i="7"/>
  <c r="AM44" i="7"/>
  <c r="AM47" i="7"/>
  <c r="AM39" i="7"/>
  <c r="AM40" i="7"/>
  <c r="AM64" i="7"/>
  <c r="AM61" i="7"/>
  <c r="AM32" i="7"/>
  <c r="AM66" i="7"/>
  <c r="AM49" i="7"/>
  <c r="AM33" i="7"/>
  <c r="AM45" i="7"/>
  <c r="AM55" i="7"/>
  <c r="AM31" i="7"/>
  <c r="AM52" i="7"/>
  <c r="AM38" i="7"/>
  <c r="AM51" i="7"/>
  <c r="AM43" i="7"/>
  <c r="AM63" i="7"/>
  <c r="AM46" i="7"/>
  <c r="AM42" i="7"/>
  <c r="AM54" i="7"/>
  <c r="AL50" i="1"/>
  <c r="AL50" i="2"/>
  <c r="AN286" i="3" a="1"/>
  <c r="AN286" i="3" s="1"/>
  <c r="AN287" i="3" s="1"/>
  <c r="AK51" i="1"/>
  <c r="AL177" i="4" s="1"/>
  <c r="AK52" i="2"/>
  <c r="AM287" i="3"/>
  <c r="AM288" i="3"/>
  <c r="AK233" i="3"/>
  <c r="AK234" i="3"/>
  <c r="AJ163" i="4"/>
  <c r="AH17" i="1"/>
  <c r="D17" i="1" s="1"/>
  <c r="AH127" i="4"/>
  <c r="AH126" i="4"/>
  <c r="AH128" i="4"/>
  <c r="AM24" i="7"/>
  <c r="AM85" i="7"/>
  <c r="AM93" i="7"/>
  <c r="AM68" i="7"/>
  <c r="AM69" i="7"/>
  <c r="AM20" i="7"/>
  <c r="AM25" i="7"/>
  <c r="AM77" i="7"/>
  <c r="AM76" i="7"/>
  <c r="AM71" i="7"/>
  <c r="AM98" i="7"/>
  <c r="AM112" i="7"/>
  <c r="AM19" i="7"/>
  <c r="AM104" i="7"/>
  <c r="AM26" i="7"/>
  <c r="AM80" i="7"/>
  <c r="AM70" i="7"/>
  <c r="AM18" i="7"/>
  <c r="AM115" i="7"/>
  <c r="AM103" i="7"/>
  <c r="AM12" i="7"/>
  <c r="AM23" i="7"/>
  <c r="AM67" i="7"/>
  <c r="AM13" i="7"/>
  <c r="AM10" i="7"/>
  <c r="AM74" i="7"/>
  <c r="AM110" i="7"/>
  <c r="AM109" i="7"/>
  <c r="AM86" i="7"/>
  <c r="AK97" i="4"/>
  <c r="AK10" i="12" a="1"/>
  <c r="AK10" i="12" s="1"/>
  <c r="AM6" i="7"/>
  <c r="AM8" i="7"/>
  <c r="AM88" i="7"/>
  <c r="AM83" i="7"/>
  <c r="AM16" i="7"/>
  <c r="AM22" i="7"/>
  <c r="AM82" i="7"/>
  <c r="AM94" i="7"/>
  <c r="AM15" i="7"/>
  <c r="AM95" i="7"/>
  <c r="AM17" i="7"/>
  <c r="AM101" i="7"/>
  <c r="AM96" i="7"/>
  <c r="AM92" i="7"/>
  <c r="AM117" i="7"/>
  <c r="AM97" i="7"/>
  <c r="AM111" i="7"/>
  <c r="AM87" i="7"/>
  <c r="AM105" i="7"/>
  <c r="AM108" i="7"/>
  <c r="AM11" i="7"/>
  <c r="AM89" i="7"/>
  <c r="AM100" i="7"/>
  <c r="AM91" i="7"/>
  <c r="AM79" i="7"/>
  <c r="AM102" i="7"/>
  <c r="AM78" i="7"/>
  <c r="AM118" i="7"/>
  <c r="AM99" i="7"/>
  <c r="AM116" i="7"/>
  <c r="AM7" i="7"/>
  <c r="AM21" i="7"/>
  <c r="AM81" i="7"/>
  <c r="AM119" i="7"/>
  <c r="AM14" i="7"/>
  <c r="AM72" i="7"/>
  <c r="AM73" i="7"/>
  <c r="AM90" i="7"/>
  <c r="AM75" i="7"/>
  <c r="AM84" i="7"/>
  <c r="AM9" i="7"/>
  <c r="AK9" i="13" a="1"/>
  <c r="AK9" i="13" s="1"/>
  <c r="AG53" i="13" a="1"/>
  <c r="AG53" i="13" s="1"/>
  <c r="AI162" i="4"/>
  <c r="AN3" i="4"/>
  <c r="AM157" i="4"/>
  <c r="AJ170" i="4"/>
  <c r="F125" i="4"/>
  <c r="AH161" i="4"/>
  <c r="AH91" i="4"/>
  <c r="AH92" i="4"/>
  <c r="AH93" i="4"/>
  <c r="AK134" i="4"/>
  <c r="AG89" i="4"/>
  <c r="AJ132" i="4"/>
  <c r="AD94" i="4"/>
  <c r="AD100" i="4" s="1"/>
  <c r="AD172" i="4"/>
  <c r="AC100" i="4"/>
  <c r="AJ90" i="4"/>
  <c r="AJ125" i="4"/>
  <c r="AK133" i="4"/>
  <c r="AJ171" i="4"/>
  <c r="AK99" i="4"/>
  <c r="F90" i="4"/>
  <c r="AK98" i="4"/>
  <c r="AF61" i="5"/>
  <c r="AL3" i="12"/>
  <c r="AI195" i="10"/>
  <c r="AJ12" i="5" s="1"/>
  <c r="AF286" i="13" a="1"/>
  <c r="AF286" i="13" s="1"/>
  <c r="AJ32" i="5" s="1"/>
  <c r="AJ31" i="5" s="1"/>
  <c r="AI13" i="5"/>
  <c r="AI17" i="1" s="1"/>
  <c r="AJ80" i="10"/>
  <c r="AJ79" i="10"/>
  <c r="AJ78" i="10"/>
  <c r="AJ77" i="10"/>
  <c r="AJ76" i="10"/>
  <c r="AJ75" i="10"/>
  <c r="AJ74" i="10"/>
  <c r="AJ73" i="10"/>
  <c r="AJ72" i="10"/>
  <c r="AJ52" i="10"/>
  <c r="AJ51" i="10"/>
  <c r="AJ50" i="10"/>
  <c r="AJ49" i="10"/>
  <c r="AJ48" i="10"/>
  <c r="AJ47" i="10"/>
  <c r="AJ46" i="10"/>
  <c r="AJ45" i="10"/>
  <c r="AJ42" i="10"/>
  <c r="AJ44" i="10"/>
  <c r="AJ43" i="10"/>
  <c r="AM222" i="3"/>
  <c r="AA331" i="13"/>
  <c r="AE67" i="5" s="1"/>
  <c r="AJ235" i="3"/>
  <c r="AA330" i="13"/>
  <c r="AE66" i="5" s="1"/>
  <c r="AH18" i="2"/>
  <c r="AI11" i="5"/>
  <c r="AI31" i="1"/>
  <c r="AI60" i="5"/>
  <c r="AG311" i="13" a="1"/>
  <c r="AG311" i="13" s="1"/>
  <c r="AG310" i="13" a="1"/>
  <c r="AG310" i="13" s="1"/>
  <c r="AK39" i="5"/>
  <c r="AK34" i="5"/>
  <c r="AK37" i="5"/>
  <c r="AF309" i="13"/>
  <c r="AJ57" i="5" s="1"/>
  <c r="AJ51" i="5" s="1"/>
  <c r="AH63" i="13"/>
  <c r="AH65" i="13"/>
  <c r="AH59" i="13"/>
  <c r="AH64" i="13"/>
  <c r="AH60" i="13"/>
  <c r="AH61" i="13"/>
  <c r="AL17" i="13"/>
  <c r="AL14" i="13"/>
  <c r="AL19" i="13"/>
  <c r="AL22" i="13"/>
  <c r="AL13" i="13"/>
  <c r="AL18" i="13"/>
  <c r="AL23" i="13"/>
  <c r="AL228" i="3"/>
  <c r="AL231" i="3" s="1"/>
  <c r="AC321" i="13"/>
  <c r="AB331" i="13"/>
  <c r="AF67" i="5" s="1"/>
  <c r="AB330" i="13"/>
  <c r="AF66" i="5" s="1"/>
  <c r="AL227" i="3"/>
  <c r="AL230" i="3" s="1"/>
  <c r="AC322" i="13"/>
  <c r="AK10" i="13"/>
  <c r="AJ67" i="10"/>
  <c r="AJ68" i="10"/>
  <c r="AJ69" i="10"/>
  <c r="AJ70" i="10"/>
  <c r="AJ71" i="10"/>
  <c r="AJ81" i="10"/>
  <c r="AJ82" i="10"/>
  <c r="AJ83" i="10"/>
  <c r="AJ84" i="10"/>
  <c r="AJ85" i="10"/>
  <c r="AK43" i="2" a="1"/>
  <c r="AK43" i="2" s="1"/>
  <c r="D33" i="1"/>
  <c r="AJ49" i="1"/>
  <c r="AS16" i="8"/>
  <c r="AE28" i="2"/>
  <c r="AF28" i="2"/>
  <c r="E43" i="12"/>
  <c r="AH15" i="1"/>
  <c r="D15" i="1" s="1"/>
  <c r="AL3" i="5"/>
  <c r="AC9" i="1"/>
  <c r="AI3" i="13"/>
  <c r="AI6" i="13" s="1"/>
  <c r="AJ188" i="10"/>
  <c r="AJ191" i="10"/>
  <c r="AJ189" i="10"/>
  <c r="AJ184" i="10"/>
  <c r="AJ190" i="10"/>
  <c r="AJ186" i="10"/>
  <c r="AJ183" i="10"/>
  <c r="AJ185" i="10"/>
  <c r="AJ181" i="10"/>
  <c r="AJ178" i="10"/>
  <c r="AJ180" i="10"/>
  <c r="AJ179" i="10"/>
  <c r="AJ177" i="10"/>
  <c r="AJ174" i="10"/>
  <c r="AJ170" i="10"/>
  <c r="AJ187" i="10"/>
  <c r="AJ182" i="10"/>
  <c r="AJ173" i="10"/>
  <c r="AJ169" i="10"/>
  <c r="AJ165" i="10"/>
  <c r="AJ172" i="10"/>
  <c r="AJ163" i="10"/>
  <c r="AJ171" i="10"/>
  <c r="AJ166" i="10"/>
  <c r="AJ164" i="10"/>
  <c r="AJ176" i="10"/>
  <c r="AJ167" i="10"/>
  <c r="AJ168" i="10"/>
  <c r="AJ161" i="10"/>
  <c r="AJ159" i="10"/>
  <c r="AJ158" i="10"/>
  <c r="AJ157" i="10"/>
  <c r="AJ156" i="10"/>
  <c r="AJ155" i="10"/>
  <c r="AJ154" i="10"/>
  <c r="AJ153" i="10"/>
  <c r="AJ152" i="10"/>
  <c r="AJ175" i="10"/>
  <c r="AJ162" i="10"/>
  <c r="AJ160" i="10"/>
  <c r="AO266" i="3"/>
  <c r="AO264" i="3"/>
  <c r="AO263" i="3"/>
  <c r="AO262" i="3"/>
  <c r="AO261" i="3"/>
  <c r="AO259" i="3"/>
  <c r="AO257" i="3"/>
  <c r="AO255" i="3"/>
  <c r="AO254" i="3"/>
  <c r="AO252" i="3"/>
  <c r="AO251" i="3"/>
  <c r="AO250" i="3"/>
  <c r="AO265" i="3"/>
  <c r="AO260" i="3"/>
  <c r="AO258" i="3"/>
  <c r="AO256" i="3"/>
  <c r="AO253" i="3"/>
  <c r="AO249" i="3"/>
  <c r="AO247" i="3"/>
  <c r="AO248" i="3"/>
  <c r="AM185" i="7"/>
  <c r="AM184" i="7"/>
  <c r="AM183" i="7"/>
  <c r="AM182" i="7"/>
  <c r="AM181" i="7"/>
  <c r="AM180" i="7"/>
  <c r="AM179" i="7"/>
  <c r="AM178" i="7"/>
  <c r="AM177" i="7"/>
  <c r="AM176" i="7"/>
  <c r="AM175" i="7"/>
  <c r="AM171" i="7"/>
  <c r="AM169" i="7"/>
  <c r="AM167" i="7"/>
  <c r="AM174" i="7"/>
  <c r="AM172" i="7"/>
  <c r="AM170" i="7"/>
  <c r="AM168" i="7"/>
  <c r="AM166" i="7"/>
  <c r="AM173" i="7"/>
  <c r="AJ138" i="10"/>
  <c r="AJ137" i="10"/>
  <c r="AJ136" i="10"/>
  <c r="AJ135" i="10"/>
  <c r="AJ134" i="10"/>
  <c r="AJ133" i="10"/>
  <c r="AJ132" i="10"/>
  <c r="AJ131" i="10"/>
  <c r="AJ130" i="10"/>
  <c r="AJ129" i="10"/>
  <c r="AJ128" i="10"/>
  <c r="AJ127" i="10"/>
  <c r="AJ126" i="10"/>
  <c r="AJ125" i="10"/>
  <c r="AJ124" i="10"/>
  <c r="AJ123" i="10"/>
  <c r="AJ122" i="10"/>
  <c r="AJ121" i="10"/>
  <c r="AJ120" i="10"/>
  <c r="AJ119" i="10"/>
  <c r="AJ118" i="10"/>
  <c r="AJ117" i="10"/>
  <c r="AJ116" i="10"/>
  <c r="AJ115" i="10"/>
  <c r="AJ114" i="10"/>
  <c r="AJ113" i="10"/>
  <c r="AJ112" i="10"/>
  <c r="AJ111" i="10"/>
  <c r="AJ110" i="10"/>
  <c r="AJ109" i="10"/>
  <c r="AJ108" i="10"/>
  <c r="AJ107" i="10"/>
  <c r="AJ106" i="10"/>
  <c r="AJ105" i="10"/>
  <c r="AJ104" i="10"/>
  <c r="AJ103" i="10"/>
  <c r="AJ102" i="10"/>
  <c r="AJ101" i="10"/>
  <c r="AJ100" i="10"/>
  <c r="AJ99" i="10"/>
  <c r="AJ66" i="10"/>
  <c r="AJ65" i="10"/>
  <c r="AJ64" i="10"/>
  <c r="AJ63" i="10"/>
  <c r="AJ62" i="10"/>
  <c r="AJ61" i="10"/>
  <c r="AJ60" i="10"/>
  <c r="AJ59" i="10"/>
  <c r="AJ58" i="10"/>
  <c r="AJ57" i="10"/>
  <c r="AJ56" i="10"/>
  <c r="AJ55" i="10"/>
  <c r="AJ54" i="10"/>
  <c r="AJ53" i="10"/>
  <c r="AJ41" i="10"/>
  <c r="AJ40" i="10"/>
  <c r="AJ39" i="10"/>
  <c r="AJ38" i="10"/>
  <c r="AJ37" i="10"/>
  <c r="AJ36" i="10"/>
  <c r="AJ35" i="10"/>
  <c r="AJ34" i="10"/>
  <c r="AJ33" i="10"/>
  <c r="AJ32" i="10"/>
  <c r="AJ31" i="10"/>
  <c r="AJ30" i="10"/>
  <c r="AJ29" i="10"/>
  <c r="AJ28" i="10"/>
  <c r="AJ27" i="10"/>
  <c r="AJ26" i="10"/>
  <c r="AJ25" i="10"/>
  <c r="AJ24" i="10"/>
  <c r="AJ23" i="10"/>
  <c r="AJ22" i="10"/>
  <c r="AJ21" i="10"/>
  <c r="AJ20" i="10"/>
  <c r="AJ19" i="10"/>
  <c r="AJ18" i="10"/>
  <c r="AJ17" i="10"/>
  <c r="AJ16" i="10"/>
  <c r="AM153" i="7"/>
  <c r="AM152" i="7"/>
  <c r="AM151" i="7"/>
  <c r="AM150" i="7"/>
  <c r="AM149" i="7"/>
  <c r="AM148" i="7"/>
  <c r="AM147" i="7"/>
  <c r="AM146" i="7"/>
  <c r="AM145" i="7"/>
  <c r="AM144" i="7"/>
  <c r="AM143" i="7"/>
  <c r="AM142" i="7"/>
  <c r="AM141" i="7"/>
  <c r="AM140" i="7"/>
  <c r="AM139" i="7"/>
  <c r="AM138" i="7"/>
  <c r="AM137" i="7"/>
  <c r="AM136" i="7"/>
  <c r="AM135" i="7"/>
  <c r="AM134" i="7"/>
  <c r="AO104" i="3"/>
  <c r="AO103" i="3"/>
  <c r="AO102" i="3"/>
  <c r="AO101" i="3"/>
  <c r="AO100" i="3"/>
  <c r="AO99" i="3"/>
  <c r="AO98" i="3"/>
  <c r="AO97" i="3"/>
  <c r="AO96" i="3"/>
  <c r="AO95" i="3"/>
  <c r="AO94" i="3"/>
  <c r="AO93" i="3"/>
  <c r="AO92" i="3"/>
  <c r="AO91" i="3"/>
  <c r="AO90" i="3"/>
  <c r="AO89" i="3"/>
  <c r="AO88" i="3"/>
  <c r="AO87" i="3"/>
  <c r="AO86" i="3"/>
  <c r="AO85" i="3"/>
  <c r="AO84" i="3"/>
  <c r="AO83" i="3"/>
  <c r="AO82" i="3"/>
  <c r="AO81" i="3"/>
  <c r="AO80" i="3"/>
  <c r="AO79" i="3"/>
  <c r="AO78" i="3"/>
  <c r="AO77" i="3"/>
  <c r="AO76" i="3"/>
  <c r="AO75" i="3"/>
  <c r="AO74" i="3"/>
  <c r="AO73" i="3"/>
  <c r="AO72" i="3"/>
  <c r="AO71" i="3"/>
  <c r="AO70" i="3"/>
  <c r="AO69" i="3"/>
  <c r="AO68" i="3"/>
  <c r="AO67" i="3"/>
  <c r="AO66" i="3"/>
  <c r="AO65" i="3"/>
  <c r="AO64" i="3"/>
  <c r="AO63" i="3"/>
  <c r="AO62" i="3"/>
  <c r="AO61" i="3"/>
  <c r="AO60" i="3"/>
  <c r="AO59" i="3"/>
  <c r="AO58" i="3"/>
  <c r="AO57" i="3"/>
  <c r="AO56" i="3"/>
  <c r="AO55" i="3"/>
  <c r="AO54" i="3"/>
  <c r="AO53" i="3"/>
  <c r="AO52" i="3"/>
  <c r="AO51" i="3"/>
  <c r="AO50" i="3"/>
  <c r="AO49" i="3"/>
  <c r="AO48" i="3"/>
  <c r="AO47" i="3"/>
  <c r="AO46" i="3"/>
  <c r="AO45" i="3"/>
  <c r="AO44" i="3"/>
  <c r="AO43" i="3"/>
  <c r="AO42" i="3"/>
  <c r="AO41" i="3"/>
  <c r="AO40" i="3"/>
  <c r="AO39" i="3"/>
  <c r="AO38" i="3"/>
  <c r="AO37" i="3"/>
  <c r="AO36" i="3"/>
  <c r="AO35" i="3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O16" i="3"/>
  <c r="AO15" i="3"/>
  <c r="AL16" i="13"/>
  <c r="AL224" i="3"/>
  <c r="AL290" i="3" s="1"/>
  <c r="AN125" i="3" a="1"/>
  <c r="AN125" i="3" s="1"/>
  <c r="AL21" i="13"/>
  <c r="AK3" i="1"/>
  <c r="AN223" i="3" a="1"/>
  <c r="AN223" i="3" s="1"/>
  <c r="AM21" i="8"/>
  <c r="AM22" i="8"/>
  <c r="AS15" i="8"/>
  <c r="AL11" i="13"/>
  <c r="AL12" i="13"/>
  <c r="E12" i="5"/>
  <c r="AO240" i="3"/>
  <c r="AO242" i="3"/>
  <c r="AO244" i="3"/>
  <c r="AO246" i="3"/>
  <c r="AO243" i="3"/>
  <c r="AO267" i="3"/>
  <c r="AO10" i="3"/>
  <c r="AO11" i="3"/>
  <c r="AO12" i="3"/>
  <c r="AO13" i="3"/>
  <c r="AO14" i="3"/>
  <c r="AO105" i="3"/>
  <c r="AO106" i="3"/>
  <c r="AO7" i="3"/>
  <c r="AO241" i="3"/>
  <c r="AO245" i="3"/>
  <c r="AO8" i="3"/>
  <c r="AO9" i="3"/>
  <c r="AO238" i="3"/>
  <c r="AO239" i="3"/>
  <c r="AJ145" i="10"/>
  <c r="AJ146" i="10"/>
  <c r="AJ147" i="10"/>
  <c r="AJ148" i="10"/>
  <c r="AJ149" i="10"/>
  <c r="AJ150" i="10"/>
  <c r="AJ151" i="10"/>
  <c r="AJ192" i="10"/>
  <c r="AJ143" i="10"/>
  <c r="AJ144" i="10"/>
  <c r="AJ90" i="10"/>
  <c r="AJ91" i="10"/>
  <c r="AJ93" i="10"/>
  <c r="AJ95" i="10"/>
  <c r="AJ92" i="10"/>
  <c r="AJ94" i="10"/>
  <c r="AJ96" i="10"/>
  <c r="AJ98" i="10"/>
  <c r="AJ8" i="10"/>
  <c r="AJ7" i="10"/>
  <c r="AJ97" i="10"/>
  <c r="AJ139" i="10"/>
  <c r="AJ9" i="10"/>
  <c r="AJ10" i="10"/>
  <c r="AJ11" i="10"/>
  <c r="AJ12" i="10"/>
  <c r="AJ13" i="10"/>
  <c r="AJ14" i="10"/>
  <c r="AJ15" i="10"/>
  <c r="AJ86" i="10"/>
  <c r="AM159" i="7"/>
  <c r="AM163" i="7"/>
  <c r="AM160" i="7"/>
  <c r="AM164" i="7"/>
  <c r="AM186" i="7"/>
  <c r="AM157" i="7"/>
  <c r="AM158" i="7"/>
  <c r="AM165" i="7"/>
  <c r="AM126" i="7"/>
  <c r="AM128" i="7"/>
  <c r="AM130" i="7"/>
  <c r="AM132" i="7"/>
  <c r="AM154" i="7"/>
  <c r="AM161" i="7"/>
  <c r="AM162" i="7"/>
  <c r="AM125" i="7"/>
  <c r="AM127" i="7"/>
  <c r="AM129" i="7"/>
  <c r="AM131" i="7"/>
  <c r="AM133" i="7"/>
  <c r="AF27" i="2"/>
  <c r="AC32" i="2"/>
  <c r="AE60" i="12"/>
  <c r="AF60" i="12"/>
  <c r="AK3" i="2"/>
  <c r="AD9" i="5"/>
  <c r="AE166" i="4" s="1"/>
  <c r="AE129" i="4" s="1"/>
  <c r="AL120" i="7"/>
  <c r="AJ43" i="12" s="1"/>
  <c r="AL155" i="7"/>
  <c r="AJ59" i="5" s="1"/>
  <c r="AJ289" i="3"/>
  <c r="AE7" i="12" s="1"/>
  <c r="AN284" i="3"/>
  <c r="AF7" i="1"/>
  <c r="AL113" i="7"/>
  <c r="AL320" i="13"/>
  <c r="AI141" i="10"/>
  <c r="AN3" i="7"/>
  <c r="AL106" i="7"/>
  <c r="AL187" i="7"/>
  <c r="AJ60" i="5" s="1"/>
  <c r="AK3" i="10"/>
  <c r="AI88" i="10"/>
  <c r="AL122" i="3"/>
  <c r="AG5" i="5"/>
  <c r="E6" i="5"/>
  <c r="AL283" i="3"/>
  <c r="AG17" i="12"/>
  <c r="AM277" i="3"/>
  <c r="AM282" i="3" s="1"/>
  <c r="AH19" i="12" s="1"/>
  <c r="AN9" i="8"/>
  <c r="AN10" i="8"/>
  <c r="AN268" i="3"/>
  <c r="AI18" i="12" s="1"/>
  <c r="AM116" i="3"/>
  <c r="AM121" i="3" s="1"/>
  <c r="AH8" i="5" s="1"/>
  <c r="AI165" i="4" s="1"/>
  <c r="F165" i="4" s="1"/>
  <c r="AN107" i="3"/>
  <c r="AI6" i="5" s="1"/>
  <c r="AP3" i="3"/>
  <c r="AI164" i="4" l="1"/>
  <c r="F164" i="4" s="1"/>
  <c r="E7" i="5"/>
  <c r="AH292" i="13" a="1"/>
  <c r="AH288" i="13" a="1"/>
  <c r="AH288" i="13" s="1"/>
  <c r="AL34" i="5" s="1"/>
  <c r="AH290" i="13" a="1"/>
  <c r="AH291" i="13" a="1"/>
  <c r="AH293" i="13" a="1"/>
  <c r="AH293" i="13" s="1"/>
  <c r="AL39" i="5" s="1"/>
  <c r="AH287" i="13" a="1"/>
  <c r="AH287" i="13" s="1"/>
  <c r="AL33" i="5" s="1"/>
  <c r="AH289" i="13" a="1"/>
  <c r="AN34" i="7"/>
  <c r="AH289" i="13"/>
  <c r="AL35" i="5" s="1"/>
  <c r="AH290" i="13"/>
  <c r="AL36" i="5" s="1"/>
  <c r="AH292" i="13"/>
  <c r="AL38" i="5" s="1"/>
  <c r="AH291" i="13"/>
  <c r="AL37" i="5" s="1"/>
  <c r="AN124" i="3"/>
  <c r="AN110" i="3" s="1"/>
  <c r="AN114" i="3" s="1"/>
  <c r="AI7" i="5" s="1"/>
  <c r="AO221" i="3" a="1"/>
  <c r="AO221" i="3" s="1"/>
  <c r="AO201" i="3" a="1"/>
  <c r="AO201" i="3" s="1"/>
  <c r="AO203" i="3" a="1"/>
  <c r="AO203" i="3" s="1"/>
  <c r="AO205" i="3" a="1"/>
  <c r="AO205" i="3" s="1"/>
  <c r="AO207" i="3" a="1"/>
  <c r="AO207" i="3" s="1"/>
  <c r="AO209" i="3" a="1"/>
  <c r="AO209" i="3" s="1"/>
  <c r="AO211" i="3" a="1"/>
  <c r="AO211" i="3" s="1"/>
  <c r="AO126" i="3" a="1"/>
  <c r="AO129" i="3" a="1"/>
  <c r="AO131" i="3" a="1"/>
  <c r="AO131" i="3" s="1"/>
  <c r="AO133" i="3" a="1"/>
  <c r="AO138" i="3" a="1"/>
  <c r="AO140" i="3" a="1"/>
  <c r="AO142" i="3" a="1"/>
  <c r="AO144" i="3" a="1"/>
  <c r="AO151" i="3" a="1"/>
  <c r="AO151" i="3" s="1"/>
  <c r="AO153" i="3" a="1"/>
  <c r="AO155" i="3" a="1"/>
  <c r="AO155" i="3" s="1"/>
  <c r="AO157" i="3" a="1"/>
  <c r="AO159" i="3" a="1"/>
  <c r="AO159" i="3" s="1"/>
  <c r="AO136" i="3" a="1"/>
  <c r="AO162" i="3" a="1"/>
  <c r="AO162" i="3" s="1"/>
  <c r="AO164" i="3" a="1"/>
  <c r="AO164" i="3" s="1"/>
  <c r="AO166" i="3" a="1"/>
  <c r="AO166" i="3" s="1"/>
  <c r="AO168" i="3" a="1"/>
  <c r="AO170" i="3" a="1"/>
  <c r="AO172" i="3" a="1"/>
  <c r="AO172" i="3" s="1"/>
  <c r="AO174" i="3" a="1"/>
  <c r="AO176" i="3" a="1"/>
  <c r="AO178" i="3" a="1"/>
  <c r="AO180" i="3" a="1"/>
  <c r="AO180" i="3" s="1"/>
  <c r="AO182" i="3" a="1"/>
  <c r="AO184" i="3" a="1"/>
  <c r="AO186" i="3" a="1"/>
  <c r="AO188" i="3" a="1"/>
  <c r="AO188" i="3" s="1"/>
  <c r="AO190" i="3" a="1"/>
  <c r="AO192" i="3" a="1"/>
  <c r="AO194" i="3" a="1"/>
  <c r="AO145" i="3" a="1"/>
  <c r="AO145" i="3" s="1"/>
  <c r="AO216" i="3" a="1"/>
  <c r="AO216" i="3" s="1"/>
  <c r="AO214" i="3" a="1"/>
  <c r="AO214" i="3" s="1"/>
  <c r="AO199" i="3" a="1"/>
  <c r="AO199" i="3" s="1"/>
  <c r="AO204" i="3" a="1"/>
  <c r="AO204" i="3" s="1"/>
  <c r="AO202" i="3" a="1"/>
  <c r="AO202" i="3" s="1"/>
  <c r="AO200" i="3" a="1"/>
  <c r="AO200" i="3" s="1"/>
  <c r="AO220" i="3" a="1"/>
  <c r="AO220" i="3" s="1"/>
  <c r="AO218" i="3" a="1"/>
  <c r="AO218" i="3" s="1"/>
  <c r="AO212" i="3" a="1"/>
  <c r="AO212" i="3" s="1"/>
  <c r="AO196" i="3" a="1"/>
  <c r="AO196" i="3" s="1"/>
  <c r="AO219" i="3" a="1"/>
  <c r="AO219" i="3" s="1"/>
  <c r="AO217" i="3" a="1"/>
  <c r="AO217" i="3" s="1"/>
  <c r="AO215" i="3" a="1"/>
  <c r="AO215" i="3" s="1"/>
  <c r="AO213" i="3" a="1"/>
  <c r="AO213" i="3" s="1"/>
  <c r="AO210" i="3" a="1"/>
  <c r="AO210" i="3" s="1"/>
  <c r="AO208" i="3" a="1"/>
  <c r="AO208" i="3" s="1"/>
  <c r="AO206" i="3" a="1"/>
  <c r="AO206" i="3" s="1"/>
  <c r="AO198" i="3" a="1"/>
  <c r="AO198" i="3" s="1"/>
  <c r="AO197" i="3" a="1"/>
  <c r="AO197" i="3" s="1"/>
  <c r="AO195" i="3" a="1"/>
  <c r="AO195" i="3" s="1"/>
  <c r="AO191" i="3" a="1"/>
  <c r="AO189" i="3" a="1"/>
  <c r="AO187" i="3" a="1"/>
  <c r="AO185" i="3" a="1"/>
  <c r="AO183" i="3" a="1"/>
  <c r="AO181" i="3" a="1"/>
  <c r="AO179" i="3" a="1"/>
  <c r="AO177" i="3" a="1"/>
  <c r="AO175" i="3" a="1"/>
  <c r="AO173" i="3" a="1"/>
  <c r="AO161" i="3" a="1"/>
  <c r="AO160" i="3" a="1"/>
  <c r="AO160" i="3" s="1"/>
  <c r="AO158" i="3" a="1"/>
  <c r="AO156" i="3" a="1"/>
  <c r="AO154" i="3" a="1"/>
  <c r="AO150" i="3" a="1"/>
  <c r="AO150" i="3" s="1"/>
  <c r="AO148" i="3" a="1"/>
  <c r="AO193" i="3" a="1"/>
  <c r="AO171" i="3" a="1"/>
  <c r="AO171" i="3" s="1"/>
  <c r="AO169" i="3" a="1"/>
  <c r="AO169" i="3" s="1"/>
  <c r="AO167" i="3" a="1"/>
  <c r="AO167" i="3" s="1"/>
  <c r="AO165" i="3" a="1"/>
  <c r="AO163" i="3" a="1"/>
  <c r="AO163" i="3" s="1"/>
  <c r="AO149" i="3" a="1"/>
  <c r="AO147" i="3" a="1"/>
  <c r="AO147" i="3" s="1"/>
  <c r="AO152" i="3" a="1"/>
  <c r="AO146" i="3" a="1"/>
  <c r="AO146" i="3" s="1"/>
  <c r="AO143" i="3" a="1"/>
  <c r="AO143" i="3" s="1"/>
  <c r="AO141" i="3" a="1"/>
  <c r="AO141" i="3" s="1"/>
  <c r="AO139" i="3" a="1"/>
  <c r="AO139" i="3" s="1"/>
  <c r="AO128" i="3" a="1"/>
  <c r="AO128" i="3" s="1"/>
  <c r="AO127" i="3" a="1"/>
  <c r="AO127" i="3" s="1"/>
  <c r="AO137" i="3" a="1"/>
  <c r="AO137" i="3" s="1"/>
  <c r="AO135" i="3" a="1"/>
  <c r="AO135" i="3" s="1"/>
  <c r="AO130" i="3" a="1"/>
  <c r="AO130" i="3" s="1"/>
  <c r="AO134" i="3" a="1"/>
  <c r="AO134" i="3" s="1"/>
  <c r="AO132" i="3" a="1"/>
  <c r="AO132" i="3" s="1"/>
  <c r="AO194" i="3"/>
  <c r="AO192" i="3"/>
  <c r="AO190" i="3"/>
  <c r="AO186" i="3"/>
  <c r="AO184" i="3"/>
  <c r="AO182" i="3"/>
  <c r="AO178" i="3"/>
  <c r="AO176" i="3"/>
  <c r="AO174" i="3"/>
  <c r="AO170" i="3"/>
  <c r="AO157" i="3"/>
  <c r="AO153" i="3"/>
  <c r="AO168" i="3"/>
  <c r="AO133" i="3"/>
  <c r="AO138" i="3"/>
  <c r="AO136" i="3"/>
  <c r="AO126" i="3"/>
  <c r="AO144" i="3"/>
  <c r="AO142" i="3"/>
  <c r="AO140" i="3"/>
  <c r="AO129" i="3"/>
  <c r="AO152" i="3"/>
  <c r="AO148" i="3"/>
  <c r="AO165" i="3"/>
  <c r="AO193" i="3"/>
  <c r="AO154" i="3"/>
  <c r="AO156" i="3"/>
  <c r="AO158" i="3"/>
  <c r="AO191" i="3"/>
  <c r="AO149" i="3"/>
  <c r="AO161" i="3"/>
  <c r="AO173" i="3"/>
  <c r="AO175" i="3"/>
  <c r="AO177" i="3"/>
  <c r="AO179" i="3"/>
  <c r="AO181" i="3"/>
  <c r="AO183" i="3"/>
  <c r="AO185" i="3"/>
  <c r="AO187" i="3"/>
  <c r="AO189" i="3"/>
  <c r="AK194" i="10" a="1"/>
  <c r="AK194" i="10" s="1"/>
  <c r="AN54" i="7"/>
  <c r="AN43" i="7"/>
  <c r="AN31" i="7"/>
  <c r="AN49" i="7"/>
  <c r="AN64" i="7"/>
  <c r="AN47" i="7"/>
  <c r="AN59" i="7"/>
  <c r="AN57" i="7"/>
  <c r="AN58" i="7"/>
  <c r="AN48" i="7"/>
  <c r="AN42" i="7"/>
  <c r="AN51" i="7"/>
  <c r="AN55" i="7"/>
  <c r="AN66" i="7"/>
  <c r="AN40" i="7"/>
  <c r="AN44" i="7"/>
  <c r="AN37" i="7"/>
  <c r="AN62" i="7"/>
  <c r="AN36" i="7"/>
  <c r="AN46" i="7"/>
  <c r="AN38" i="7"/>
  <c r="AN45" i="7"/>
  <c r="AN32" i="7"/>
  <c r="AN39" i="7"/>
  <c r="AN65" i="7"/>
  <c r="AN50" i="7"/>
  <c r="AN35" i="7"/>
  <c r="AN56" i="7"/>
  <c r="AN28" i="7"/>
  <c r="AN63" i="7"/>
  <c r="AN52" i="7"/>
  <c r="AN33" i="7"/>
  <c r="AN61" i="7"/>
  <c r="AN30" i="7"/>
  <c r="AN53" i="7"/>
  <c r="AN27" i="7"/>
  <c r="AN41" i="7"/>
  <c r="AN29" i="7"/>
  <c r="AN60" i="7"/>
  <c r="AM50" i="2"/>
  <c r="AM50" i="1"/>
  <c r="AN288" i="3"/>
  <c r="AL51" i="1"/>
  <c r="AL52" i="2"/>
  <c r="AO286" i="3" a="1"/>
  <c r="AO286" i="3" s="1"/>
  <c r="AL233" i="3"/>
  <c r="AL234" i="3"/>
  <c r="AI91" i="4"/>
  <c r="F91" i="4" s="1"/>
  <c r="AI128" i="4"/>
  <c r="AI126" i="4"/>
  <c r="AI127" i="4"/>
  <c r="F127" i="4" s="1"/>
  <c r="AL10" i="12" a="1"/>
  <c r="AL10" i="12" s="1"/>
  <c r="AN6" i="7"/>
  <c r="AN8" i="7"/>
  <c r="AN9" i="7"/>
  <c r="AN75" i="7"/>
  <c r="AN90" i="7"/>
  <c r="AN72" i="7"/>
  <c r="AN14" i="7"/>
  <c r="AN116" i="7"/>
  <c r="AN118" i="7"/>
  <c r="AN79" i="7"/>
  <c r="AN91" i="7"/>
  <c r="AN100" i="7"/>
  <c r="AN89" i="7"/>
  <c r="AN11" i="7"/>
  <c r="AN108" i="7"/>
  <c r="AN105" i="7"/>
  <c r="AN87" i="7"/>
  <c r="AN97" i="7"/>
  <c r="AN96" i="7"/>
  <c r="AN101" i="7"/>
  <c r="AN17" i="7"/>
  <c r="AN95" i="7"/>
  <c r="AN82" i="7"/>
  <c r="AN22" i="7"/>
  <c r="AN16" i="7"/>
  <c r="AN88" i="7"/>
  <c r="AN109" i="7"/>
  <c r="AN10" i="7"/>
  <c r="AN13" i="7"/>
  <c r="AN67" i="7"/>
  <c r="AN103" i="7"/>
  <c r="AN70" i="7"/>
  <c r="AN80" i="7"/>
  <c r="AN104" i="7"/>
  <c r="AN98" i="7"/>
  <c r="AN71" i="7"/>
  <c r="AN76" i="7"/>
  <c r="AN25" i="7"/>
  <c r="AN69" i="7"/>
  <c r="AN68" i="7"/>
  <c r="AN93" i="7"/>
  <c r="AN24" i="7"/>
  <c r="AN84" i="7"/>
  <c r="AN73" i="7"/>
  <c r="AN119" i="7"/>
  <c r="AN81" i="7"/>
  <c r="AN21" i="7"/>
  <c r="AN7" i="7"/>
  <c r="AN99" i="7"/>
  <c r="AN78" i="7"/>
  <c r="AN102" i="7"/>
  <c r="AN111" i="7"/>
  <c r="AN117" i="7"/>
  <c r="AN92" i="7"/>
  <c r="AN15" i="7"/>
  <c r="AN94" i="7"/>
  <c r="AN83" i="7"/>
  <c r="AL97" i="4"/>
  <c r="AN86" i="7"/>
  <c r="AN110" i="7"/>
  <c r="AN74" i="7"/>
  <c r="AN23" i="7"/>
  <c r="AN12" i="7"/>
  <c r="AN115" i="7"/>
  <c r="AN18" i="7"/>
  <c r="AN26" i="7"/>
  <c r="AN19" i="7"/>
  <c r="AN112" i="7"/>
  <c r="AN77" i="7"/>
  <c r="AN20" i="7"/>
  <c r="AN85" i="7"/>
  <c r="AL9" i="13" a="1"/>
  <c r="AL9" i="13" s="1"/>
  <c r="AH53" i="13" a="1"/>
  <c r="AH53" i="13" s="1"/>
  <c r="AI92" i="4"/>
  <c r="F92" i="4" s="1"/>
  <c r="F162" i="4"/>
  <c r="AO3" i="4"/>
  <c r="AN157" i="4"/>
  <c r="AK170" i="4"/>
  <c r="AK171" i="4"/>
  <c r="AG175" i="4"/>
  <c r="AF175" i="4"/>
  <c r="AD105" i="4"/>
  <c r="AD103" i="4"/>
  <c r="AK125" i="4"/>
  <c r="AL133" i="4"/>
  <c r="AL134" i="4"/>
  <c r="AC103" i="4"/>
  <c r="AJ13" i="5"/>
  <c r="AJ17" i="1" s="1"/>
  <c r="AK169" i="4"/>
  <c r="AE94" i="4"/>
  <c r="AE172" i="4"/>
  <c r="AK163" i="4"/>
  <c r="AJ162" i="4"/>
  <c r="AC105" i="4"/>
  <c r="AH89" i="4"/>
  <c r="AI93" i="4"/>
  <c r="AL98" i="4"/>
  <c r="AL99" i="4"/>
  <c r="AK90" i="4"/>
  <c r="AG61" i="5"/>
  <c r="AM3" i="12"/>
  <c r="AG286" i="13" a="1"/>
  <c r="AG286" i="13" s="1"/>
  <c r="AK32" i="5" s="1"/>
  <c r="AK31" i="5" s="1"/>
  <c r="AJ195" i="10"/>
  <c r="AK12" i="5" s="1"/>
  <c r="AK80" i="10"/>
  <c r="AK79" i="10"/>
  <c r="AK78" i="10"/>
  <c r="AK77" i="10"/>
  <c r="AK76" i="10"/>
  <c r="AK75" i="10"/>
  <c r="AK74" i="10"/>
  <c r="AK73" i="10"/>
  <c r="AK72" i="10"/>
  <c r="AK52" i="10"/>
  <c r="AK51" i="10"/>
  <c r="AK50" i="10"/>
  <c r="AK49" i="10"/>
  <c r="AK48" i="10"/>
  <c r="AK47" i="10"/>
  <c r="AK46" i="10"/>
  <c r="AK45" i="10"/>
  <c r="AK44" i="10"/>
  <c r="AK43" i="10"/>
  <c r="AK42" i="10"/>
  <c r="AN222" i="3"/>
  <c r="AI18" i="2"/>
  <c r="AJ11" i="5"/>
  <c r="AJ33" i="1"/>
  <c r="AI33" i="1"/>
  <c r="AJ31" i="1"/>
  <c r="AG309" i="13"/>
  <c r="AK57" i="5" s="1"/>
  <c r="AK51" i="5" s="1"/>
  <c r="AH311" i="13" a="1"/>
  <c r="AH311" i="13" s="1"/>
  <c r="AH310" i="13" a="1"/>
  <c r="AH310" i="13" s="1"/>
  <c r="AM23" i="13"/>
  <c r="AM18" i="13"/>
  <c r="AM13" i="13"/>
  <c r="AM22" i="13"/>
  <c r="AM19" i="13"/>
  <c r="AM14" i="13"/>
  <c r="AM17" i="13"/>
  <c r="AI64" i="13"/>
  <c r="AI60" i="13"/>
  <c r="AI63" i="13"/>
  <c r="AI65" i="13"/>
  <c r="AI59" i="13"/>
  <c r="AI61" i="13"/>
  <c r="AM228" i="3"/>
  <c r="AM231" i="3" s="1"/>
  <c r="AD321" i="13"/>
  <c r="AM227" i="3"/>
  <c r="AM230" i="3" s="1"/>
  <c r="AD322" i="13"/>
  <c r="AC331" i="13"/>
  <c r="AG67" i="5" s="1"/>
  <c r="AC330" i="13"/>
  <c r="AG66" i="5" s="1"/>
  <c r="AL10" i="13"/>
  <c r="AK67" i="10"/>
  <c r="AK68" i="10"/>
  <c r="AK69" i="10"/>
  <c r="AK70" i="10"/>
  <c r="AK71" i="10"/>
  <c r="AK81" i="10"/>
  <c r="AK82" i="10"/>
  <c r="AK83" i="10"/>
  <c r="AK84" i="10"/>
  <c r="AK85" i="10"/>
  <c r="AE26" i="2"/>
  <c r="AL43" i="2" a="1"/>
  <c r="AL43" i="2" s="1"/>
  <c r="AK49" i="1"/>
  <c r="AF26" i="2"/>
  <c r="AT16" i="8"/>
  <c r="AG28" i="2"/>
  <c r="AM3" i="5"/>
  <c r="D18" i="2"/>
  <c r="AD9" i="1"/>
  <c r="AJ3" i="13"/>
  <c r="AJ6" i="13" s="1"/>
  <c r="AK191" i="10"/>
  <c r="AK187" i="10"/>
  <c r="AK185" i="10"/>
  <c r="AK184" i="10"/>
  <c r="AK183" i="10"/>
  <c r="AK182" i="10"/>
  <c r="AK181" i="10"/>
  <c r="AK180" i="10"/>
  <c r="AK179" i="10"/>
  <c r="AK190" i="10"/>
  <c r="AK189" i="10"/>
  <c r="AK178" i="10"/>
  <c r="AK177" i="10"/>
  <c r="AK176" i="10"/>
  <c r="AK175" i="10"/>
  <c r="AK174" i="10"/>
  <c r="AK173" i="10"/>
  <c r="AK172" i="10"/>
  <c r="AK171" i="10"/>
  <c r="AK170" i="10"/>
  <c r="AK169" i="10"/>
  <c r="AK168" i="10"/>
  <c r="AK167" i="10"/>
  <c r="AK166" i="10"/>
  <c r="AK165" i="10"/>
  <c r="AK164" i="10"/>
  <c r="AK163" i="10"/>
  <c r="AK188" i="10"/>
  <c r="AK186" i="10"/>
  <c r="AK161" i="10"/>
  <c r="AK159" i="10"/>
  <c r="AK158" i="10"/>
  <c r="AK157" i="10"/>
  <c r="AK156" i="10"/>
  <c r="AK155" i="10"/>
  <c r="AK154" i="10"/>
  <c r="AK153" i="10"/>
  <c r="AK152" i="10"/>
  <c r="AK160" i="10"/>
  <c r="AK162" i="10"/>
  <c r="AN185" i="7"/>
  <c r="AN184" i="7"/>
  <c r="AN183" i="7"/>
  <c r="AN182" i="7"/>
  <c r="AN181" i="7"/>
  <c r="AN180" i="7"/>
  <c r="AN179" i="7"/>
  <c r="AN178" i="7"/>
  <c r="AN177" i="7"/>
  <c r="AN176" i="7"/>
  <c r="AN175" i="7"/>
  <c r="AN173" i="7"/>
  <c r="AN171" i="7"/>
  <c r="AN169" i="7"/>
  <c r="AN167" i="7"/>
  <c r="AN174" i="7"/>
  <c r="AN166" i="7"/>
  <c r="AN168" i="7"/>
  <c r="AN172" i="7"/>
  <c r="AN170" i="7"/>
  <c r="AP265" i="3"/>
  <c r="AP264" i="3"/>
  <c r="AP263" i="3"/>
  <c r="AP262" i="3"/>
  <c r="AP261" i="3"/>
  <c r="AP260" i="3"/>
  <c r="AP259" i="3"/>
  <c r="AP258" i="3"/>
  <c r="AP257" i="3"/>
  <c r="AP256" i="3"/>
  <c r="AP255" i="3"/>
  <c r="AP254" i="3"/>
  <c r="AP253" i="3"/>
  <c r="AP252" i="3"/>
  <c r="AP251" i="3"/>
  <c r="AP250" i="3"/>
  <c r="AP249" i="3"/>
  <c r="AP248" i="3"/>
  <c r="AP247" i="3"/>
  <c r="AP266" i="3"/>
  <c r="AK138" i="10"/>
  <c r="AK137" i="10"/>
  <c r="AK136" i="10"/>
  <c r="AK135" i="10"/>
  <c r="AK134" i="10"/>
  <c r="AK133" i="10"/>
  <c r="AK132" i="10"/>
  <c r="AK131" i="10"/>
  <c r="AK130" i="10"/>
  <c r="AK129" i="10"/>
  <c r="AK128" i="10"/>
  <c r="AK127" i="10"/>
  <c r="AK126" i="10"/>
  <c r="AK125" i="10"/>
  <c r="AK124" i="10"/>
  <c r="AK123" i="10"/>
  <c r="AK122" i="10"/>
  <c r="AK121" i="10"/>
  <c r="AK120" i="10"/>
  <c r="AK119" i="10"/>
  <c r="AK118" i="10"/>
  <c r="AK117" i="10"/>
  <c r="AK116" i="10"/>
  <c r="AK115" i="10"/>
  <c r="AK114" i="10"/>
  <c r="AK113" i="10"/>
  <c r="AK112" i="10"/>
  <c r="AK111" i="10"/>
  <c r="AK110" i="10"/>
  <c r="AK109" i="10"/>
  <c r="AK108" i="10"/>
  <c r="AK107" i="10"/>
  <c r="AK106" i="10"/>
  <c r="AK105" i="10"/>
  <c r="AK104" i="10"/>
  <c r="AK103" i="10"/>
  <c r="AK102" i="10"/>
  <c r="AK101" i="10"/>
  <c r="AK100" i="10"/>
  <c r="AK99" i="10"/>
  <c r="AK66" i="10"/>
  <c r="AK65" i="10"/>
  <c r="AK64" i="10"/>
  <c r="AK63" i="10"/>
  <c r="AK62" i="10"/>
  <c r="AK61" i="10"/>
  <c r="AK60" i="10"/>
  <c r="AK59" i="10"/>
  <c r="AK58" i="10"/>
  <c r="AK57" i="10"/>
  <c r="AK56" i="10"/>
  <c r="AK55" i="10"/>
  <c r="AK54" i="10"/>
  <c r="AK53" i="10"/>
  <c r="AK41" i="10"/>
  <c r="AK40" i="10"/>
  <c r="AK39" i="10"/>
  <c r="AK38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N153" i="7"/>
  <c r="AN152" i="7"/>
  <c r="AN151" i="7"/>
  <c r="AN150" i="7"/>
  <c r="AN149" i="7"/>
  <c r="AN148" i="7"/>
  <c r="AN147" i="7"/>
  <c r="AN146" i="7"/>
  <c r="AN145" i="7"/>
  <c r="AN144" i="7"/>
  <c r="AN143" i="7"/>
  <c r="AN142" i="7"/>
  <c r="AN141" i="7"/>
  <c r="AN140" i="7"/>
  <c r="AN139" i="7"/>
  <c r="AN138" i="7"/>
  <c r="AN137" i="7"/>
  <c r="AN136" i="7"/>
  <c r="AN135" i="7"/>
  <c r="AN134" i="7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5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M16" i="13"/>
  <c r="AM224" i="3"/>
  <c r="AM290" i="3" s="1"/>
  <c r="AO125" i="3" a="1"/>
  <c r="AO125" i="3" s="1"/>
  <c r="AM21" i="13"/>
  <c r="AL3" i="1"/>
  <c r="AO223" i="3" a="1"/>
  <c r="AO223" i="3" s="1"/>
  <c r="AN21" i="8"/>
  <c r="AN22" i="8"/>
  <c r="AT15" i="8"/>
  <c r="AM12" i="13"/>
  <c r="AM11" i="13"/>
  <c r="AN158" i="7"/>
  <c r="AN162" i="7"/>
  <c r="AN157" i="7"/>
  <c r="AN161" i="7"/>
  <c r="AN165" i="7"/>
  <c r="AN160" i="7"/>
  <c r="AN159" i="7"/>
  <c r="AN186" i="7"/>
  <c r="AN126" i="7"/>
  <c r="AN128" i="7"/>
  <c r="AN130" i="7"/>
  <c r="AN132" i="7"/>
  <c r="AN154" i="7"/>
  <c r="AN164" i="7"/>
  <c r="AN163" i="7"/>
  <c r="AN125" i="7"/>
  <c r="AN127" i="7"/>
  <c r="AN129" i="7"/>
  <c r="AN131" i="7"/>
  <c r="AN133" i="7"/>
  <c r="AP240" i="3"/>
  <c r="AP241" i="3"/>
  <c r="AP242" i="3"/>
  <c r="AP243" i="3"/>
  <c r="AP244" i="3"/>
  <c r="AP245" i="3"/>
  <c r="AP246" i="3"/>
  <c r="AP267" i="3"/>
  <c r="AP8" i="3"/>
  <c r="AP9" i="3"/>
  <c r="AP10" i="3"/>
  <c r="AP11" i="3"/>
  <c r="AP12" i="3"/>
  <c r="AP13" i="3"/>
  <c r="AP14" i="3"/>
  <c r="AP105" i="3"/>
  <c r="AP106" i="3"/>
  <c r="AP7" i="3"/>
  <c r="AP238" i="3"/>
  <c r="AP239" i="3"/>
  <c r="AK143" i="10"/>
  <c r="AK144" i="10"/>
  <c r="AK145" i="10"/>
  <c r="AK146" i="10"/>
  <c r="AK147" i="10"/>
  <c r="AK148" i="10"/>
  <c r="AK149" i="10"/>
  <c r="AK92" i="10"/>
  <c r="AK94" i="10"/>
  <c r="AK150" i="10"/>
  <c r="AK151" i="10"/>
  <c r="AK192" i="10"/>
  <c r="AK90" i="10"/>
  <c r="AK91" i="10"/>
  <c r="AK93" i="10"/>
  <c r="AK95" i="10"/>
  <c r="AK97" i="10"/>
  <c r="AK139" i="10"/>
  <c r="AK9" i="10"/>
  <c r="AK10" i="10"/>
  <c r="AK11" i="10"/>
  <c r="AK12" i="10"/>
  <c r="AK13" i="10"/>
  <c r="AK14" i="10"/>
  <c r="AK15" i="10"/>
  <c r="AK86" i="10"/>
  <c r="AK96" i="10"/>
  <c r="AK98" i="10"/>
  <c r="AK8" i="10"/>
  <c r="AK7" i="10"/>
  <c r="AI15" i="1"/>
  <c r="AG27" i="2"/>
  <c r="AD32" i="2"/>
  <c r="AG60" i="12"/>
  <c r="AJ88" i="10"/>
  <c r="AL3" i="2"/>
  <c r="AE9" i="5"/>
  <c r="AM113" i="7"/>
  <c r="AM120" i="7"/>
  <c r="AK43" i="12" s="1"/>
  <c r="AK235" i="3"/>
  <c r="AK289" i="3"/>
  <c r="AF7" i="12" s="1"/>
  <c r="AO284" i="3"/>
  <c r="AG7" i="1"/>
  <c r="AM155" i="7"/>
  <c r="AK59" i="5" s="1"/>
  <c r="AM320" i="13"/>
  <c r="AJ141" i="10"/>
  <c r="AO3" i="7"/>
  <c r="AM187" i="7"/>
  <c r="AK60" i="5" s="1"/>
  <c r="AM106" i="7"/>
  <c r="AL169" i="4" s="1"/>
  <c r="AL3" i="10"/>
  <c r="AM122" i="3"/>
  <c r="AO9" i="8"/>
  <c r="AO10" i="8"/>
  <c r="AN277" i="3"/>
  <c r="AN282" i="3" s="1"/>
  <c r="AI19" i="12" s="1"/>
  <c r="E18" i="12"/>
  <c r="AM283" i="3"/>
  <c r="E19" i="12"/>
  <c r="AO268" i="3"/>
  <c r="AJ18" i="12" s="1"/>
  <c r="AN116" i="3"/>
  <c r="AN121" i="3" s="1"/>
  <c r="AI8" i="5" s="1"/>
  <c r="AJ165" i="4" s="1"/>
  <c r="AO107" i="3"/>
  <c r="AJ6" i="5" s="1"/>
  <c r="AQ3" i="3"/>
  <c r="AI161" i="4" l="1"/>
  <c r="AJ164" i="4"/>
  <c r="AI293" i="13" a="1"/>
  <c r="AI293" i="13" s="1"/>
  <c r="AM39" i="5" s="1"/>
  <c r="AI288" i="13" a="1"/>
  <c r="AI288" i="13" s="1"/>
  <c r="AM34" i="5" s="1"/>
  <c r="AI290" i="13" a="1"/>
  <c r="AI290" i="13" s="1"/>
  <c r="AM36" i="5" s="1"/>
  <c r="AI291" i="13" a="1"/>
  <c r="AI292" i="13" a="1"/>
  <c r="AI292" i="13" s="1"/>
  <c r="AM38" i="5" s="1"/>
  <c r="AI289" i="13" a="1"/>
  <c r="AI289" i="13" s="1"/>
  <c r="AM35" i="5" s="1"/>
  <c r="AI287" i="13" a="1"/>
  <c r="AI287" i="13" s="1"/>
  <c r="AM33" i="5" s="1"/>
  <c r="AO34" i="7"/>
  <c r="AI291" i="13"/>
  <c r="AO124" i="3"/>
  <c r="AO110" i="3" s="1"/>
  <c r="AO114" i="3" s="1"/>
  <c r="AJ7" i="5" s="1"/>
  <c r="AK164" i="4" s="1"/>
  <c r="AP221" i="3" a="1"/>
  <c r="AP221" i="3" s="1"/>
  <c r="AP201" i="3" a="1"/>
  <c r="AP201" i="3" s="1"/>
  <c r="AP203" i="3" a="1"/>
  <c r="AP203" i="3" s="1"/>
  <c r="AP205" i="3" a="1"/>
  <c r="AP205" i="3" s="1"/>
  <c r="AP197" i="3" a="1"/>
  <c r="AP197" i="3" s="1"/>
  <c r="AP207" i="3" a="1"/>
  <c r="AP207" i="3" s="1"/>
  <c r="AP209" i="3" a="1"/>
  <c r="AP209" i="3" s="1"/>
  <c r="AP211" i="3" a="1"/>
  <c r="AP211" i="3" s="1"/>
  <c r="AP129" i="3" a="1"/>
  <c r="AP129" i="3" s="1"/>
  <c r="AP131" i="3" a="1"/>
  <c r="AP131" i="3" s="1"/>
  <c r="AP126" i="3" a="1"/>
  <c r="AP133" i="3" a="1"/>
  <c r="AP138" i="3" a="1"/>
  <c r="AP140" i="3" a="1"/>
  <c r="AP142" i="3" a="1"/>
  <c r="AP144" i="3" a="1"/>
  <c r="AP145" i="3" a="1"/>
  <c r="AP151" i="3" a="1"/>
  <c r="AP151" i="3" s="1"/>
  <c r="AP153" i="3" a="1"/>
  <c r="AP153" i="3" s="1"/>
  <c r="AP155" i="3" a="1"/>
  <c r="AP157" i="3" a="1"/>
  <c r="AP164" i="3" a="1"/>
  <c r="AP159" i="3" a="1"/>
  <c r="AP159" i="3" s="1"/>
  <c r="AP172" i="3" a="1"/>
  <c r="AP170" i="3" a="1"/>
  <c r="AP170" i="3" s="1"/>
  <c r="AP166" i="3" a="1"/>
  <c r="AP166" i="3" s="1"/>
  <c r="AP136" i="3" a="1"/>
  <c r="AP136" i="3" s="1"/>
  <c r="AP220" i="3" a="1"/>
  <c r="AP220" i="3" s="1"/>
  <c r="AP218" i="3" a="1"/>
  <c r="AP218" i="3" s="1"/>
  <c r="AP199" i="3" a="1"/>
  <c r="AP199" i="3" s="1"/>
  <c r="AP196" i="3" a="1"/>
  <c r="AP196" i="3" s="1"/>
  <c r="AP219" i="3" a="1"/>
  <c r="AP219" i="3" s="1"/>
  <c r="AP217" i="3" a="1"/>
  <c r="AP217" i="3" s="1"/>
  <c r="AP215" i="3" a="1"/>
  <c r="AP215" i="3" s="1"/>
  <c r="AP213" i="3" a="1"/>
  <c r="AP213" i="3" s="1"/>
  <c r="AP210" i="3" a="1"/>
  <c r="AP210" i="3" s="1"/>
  <c r="AP208" i="3" a="1"/>
  <c r="AP208" i="3" s="1"/>
  <c r="AP206" i="3" a="1"/>
  <c r="AP206" i="3" s="1"/>
  <c r="AP194" i="3" a="1"/>
  <c r="AP194" i="3" s="1"/>
  <c r="AP192" i="3" a="1"/>
  <c r="AP192" i="3" s="1"/>
  <c r="AP190" i="3" a="1"/>
  <c r="AP190" i="3" s="1"/>
  <c r="AP188" i="3" a="1"/>
  <c r="AP186" i="3" a="1"/>
  <c r="AP186" i="3" s="1"/>
  <c r="AP184" i="3" a="1"/>
  <c r="AP184" i="3" s="1"/>
  <c r="AP182" i="3" a="1"/>
  <c r="AP182" i="3" s="1"/>
  <c r="AP180" i="3" a="1"/>
  <c r="AP180" i="3" s="1"/>
  <c r="AP178" i="3" a="1"/>
  <c r="AP178" i="3" s="1"/>
  <c r="AP176" i="3" a="1"/>
  <c r="AP174" i="3" a="1"/>
  <c r="AP174" i="3" s="1"/>
  <c r="AP168" i="3" a="1"/>
  <c r="AP168" i="3" s="1"/>
  <c r="AP162" i="3" a="1"/>
  <c r="AP162" i="3" s="1"/>
  <c r="AP216" i="3" a="1"/>
  <c r="AP216" i="3" s="1"/>
  <c r="AP214" i="3" a="1"/>
  <c r="AP214" i="3" s="1"/>
  <c r="AP212" i="3" a="1"/>
  <c r="AP212" i="3" s="1"/>
  <c r="AP204" i="3" a="1"/>
  <c r="AP204" i="3" s="1"/>
  <c r="AP193" i="3" a="1"/>
  <c r="AP193" i="3" s="1"/>
  <c r="AP171" i="3" a="1"/>
  <c r="AP169" i="3" a="1"/>
  <c r="AP169" i="3" s="1"/>
  <c r="AP167" i="3" a="1"/>
  <c r="AP165" i="3" a="1"/>
  <c r="AP163" i="3" a="1"/>
  <c r="AP149" i="3" a="1"/>
  <c r="AP147" i="3" a="1"/>
  <c r="AP147" i="3" s="1"/>
  <c r="AP152" i="3" a="1"/>
  <c r="AP152" i="3" s="1"/>
  <c r="AP146" i="3" a="1"/>
  <c r="AP146" i="3" s="1"/>
  <c r="AP143" i="3" a="1"/>
  <c r="AP143" i="3" s="1"/>
  <c r="AP202" i="3" a="1"/>
  <c r="AP202" i="3" s="1"/>
  <c r="AP200" i="3" a="1"/>
  <c r="AP200" i="3" s="1"/>
  <c r="AP198" i="3" a="1"/>
  <c r="AP198" i="3" s="1"/>
  <c r="AP195" i="3" a="1"/>
  <c r="AP191" i="3" a="1"/>
  <c r="AP191" i="3" s="1"/>
  <c r="AP189" i="3" a="1"/>
  <c r="AP187" i="3" a="1"/>
  <c r="AP187" i="3" s="1"/>
  <c r="AP185" i="3" a="1"/>
  <c r="AP185" i="3" s="1"/>
  <c r="AP183" i="3" a="1"/>
  <c r="AP183" i="3" s="1"/>
  <c r="AP181" i="3" a="1"/>
  <c r="AP179" i="3" a="1"/>
  <c r="AP179" i="3" s="1"/>
  <c r="AP177" i="3" a="1"/>
  <c r="AP177" i="3" s="1"/>
  <c r="AP175" i="3" a="1"/>
  <c r="AP175" i="3" s="1"/>
  <c r="AP173" i="3" a="1"/>
  <c r="AP161" i="3" a="1"/>
  <c r="AP161" i="3" s="1"/>
  <c r="AP160" i="3" a="1"/>
  <c r="AP160" i="3" s="1"/>
  <c r="AP158" i="3" a="1"/>
  <c r="AP158" i="3" s="1"/>
  <c r="AP156" i="3" a="1"/>
  <c r="AP156" i="3" s="1"/>
  <c r="AP154" i="3" a="1"/>
  <c r="AP154" i="3" s="1"/>
  <c r="AP150" i="3" a="1"/>
  <c r="AP150" i="3" s="1"/>
  <c r="AP148" i="3" a="1"/>
  <c r="AP148" i="3" s="1"/>
  <c r="AP127" i="3" a="1"/>
  <c r="AP127" i="3" s="1"/>
  <c r="AP141" i="3" a="1"/>
  <c r="AP141" i="3" s="1"/>
  <c r="AP139" i="3" a="1"/>
  <c r="AP139" i="3" s="1"/>
  <c r="AP128" i="3" a="1"/>
  <c r="AP128" i="3" s="1"/>
  <c r="AP137" i="3" a="1"/>
  <c r="AP137" i="3" s="1"/>
  <c r="AP135" i="3" a="1"/>
  <c r="AP135" i="3" s="1"/>
  <c r="AP130" i="3" a="1"/>
  <c r="AP130" i="3" s="1"/>
  <c r="AP134" i="3" a="1"/>
  <c r="AP134" i="3" s="1"/>
  <c r="AP132" i="3" a="1"/>
  <c r="AP132" i="3" s="1"/>
  <c r="AP145" i="3"/>
  <c r="AP188" i="3"/>
  <c r="AP176" i="3"/>
  <c r="AP164" i="3"/>
  <c r="AP144" i="3"/>
  <c r="AP126" i="3"/>
  <c r="AP172" i="3"/>
  <c r="AP157" i="3"/>
  <c r="AP155" i="3"/>
  <c r="AP142" i="3"/>
  <c r="AP140" i="3"/>
  <c r="AP138" i="3"/>
  <c r="AP133" i="3"/>
  <c r="AP149" i="3"/>
  <c r="AP173" i="3"/>
  <c r="AP181" i="3"/>
  <c r="AP189" i="3"/>
  <c r="AP163" i="3"/>
  <c r="AP165" i="3"/>
  <c r="AP167" i="3"/>
  <c r="AP171" i="3"/>
  <c r="AP195" i="3"/>
  <c r="AL194" i="10" a="1"/>
  <c r="AL194" i="10" s="1"/>
  <c r="AO62" i="7"/>
  <c r="AO66" i="7"/>
  <c r="AO48" i="7"/>
  <c r="AO47" i="7"/>
  <c r="AO43" i="7"/>
  <c r="AO41" i="7"/>
  <c r="AO61" i="7"/>
  <c r="AO28" i="7"/>
  <c r="AO65" i="7"/>
  <c r="AO38" i="7"/>
  <c r="AO60" i="7"/>
  <c r="AO53" i="7"/>
  <c r="AO52" i="7"/>
  <c r="AO35" i="7"/>
  <c r="AO32" i="7"/>
  <c r="AO44" i="7"/>
  <c r="AO51" i="7"/>
  <c r="AO57" i="7"/>
  <c r="AO49" i="7"/>
  <c r="AO29" i="7"/>
  <c r="AO30" i="7"/>
  <c r="AO63" i="7"/>
  <c r="AO50" i="7"/>
  <c r="AO45" i="7"/>
  <c r="AO36" i="7"/>
  <c r="AO40" i="7"/>
  <c r="AO42" i="7"/>
  <c r="AO59" i="7"/>
  <c r="AO31" i="7"/>
  <c r="AO27" i="7"/>
  <c r="AO33" i="7"/>
  <c r="AO56" i="7"/>
  <c r="AO39" i="7"/>
  <c r="AO46" i="7"/>
  <c r="AO37" i="7"/>
  <c r="AO55" i="7"/>
  <c r="AO58" i="7"/>
  <c r="AO64" i="7"/>
  <c r="AO54" i="7"/>
  <c r="AH286" i="13" a="1"/>
  <c r="AH286" i="13" s="1"/>
  <c r="AL32" i="5" s="1"/>
  <c r="AL31" i="5" s="1"/>
  <c r="AN50" i="1"/>
  <c r="AN50" i="2"/>
  <c r="AP286" i="3" a="1"/>
  <c r="AP286" i="3" s="1"/>
  <c r="AP288" i="3" s="1"/>
  <c r="AM51" i="1"/>
  <c r="AN177" i="4" s="1"/>
  <c r="AM52" i="2"/>
  <c r="AO288" i="3"/>
  <c r="AO287" i="3"/>
  <c r="AM234" i="3"/>
  <c r="AM233" i="3"/>
  <c r="AL132" i="4"/>
  <c r="AJ126" i="4"/>
  <c r="AJ128" i="4"/>
  <c r="AJ127" i="4"/>
  <c r="AO20" i="7"/>
  <c r="AO19" i="7"/>
  <c r="AO110" i="7"/>
  <c r="AO83" i="7"/>
  <c r="AO111" i="7"/>
  <c r="AO102" i="7"/>
  <c r="AO99" i="7"/>
  <c r="AO7" i="7"/>
  <c r="AO21" i="7"/>
  <c r="AO119" i="7"/>
  <c r="AO73" i="7"/>
  <c r="AO93" i="7"/>
  <c r="AO69" i="7"/>
  <c r="AO25" i="7"/>
  <c r="AO76" i="7"/>
  <c r="AO71" i="7"/>
  <c r="AO104" i="7"/>
  <c r="AO70" i="7"/>
  <c r="AO67" i="7"/>
  <c r="AO13" i="7"/>
  <c r="AO10" i="7"/>
  <c r="AO109" i="7"/>
  <c r="AO88" i="7"/>
  <c r="AO22" i="7"/>
  <c r="AO95" i="7"/>
  <c r="AO96" i="7"/>
  <c r="AO97" i="7"/>
  <c r="AO105" i="7"/>
  <c r="AO108" i="7"/>
  <c r="AO11" i="7"/>
  <c r="AO89" i="7"/>
  <c r="AO91" i="7"/>
  <c r="AO118" i="7"/>
  <c r="AO72" i="7"/>
  <c r="AO75" i="7"/>
  <c r="AO9" i="7"/>
  <c r="AM10" i="12" a="1"/>
  <c r="AM10" i="12" s="1"/>
  <c r="AO6" i="7"/>
  <c r="AO8" i="7"/>
  <c r="AO85" i="7"/>
  <c r="AO77" i="7"/>
  <c r="AO112" i="7"/>
  <c r="AO26" i="7"/>
  <c r="AO18" i="7"/>
  <c r="AO115" i="7"/>
  <c r="AO12" i="7"/>
  <c r="AO23" i="7"/>
  <c r="AO74" i="7"/>
  <c r="AO86" i="7"/>
  <c r="AO94" i="7"/>
  <c r="AO15" i="7"/>
  <c r="AO92" i="7"/>
  <c r="AO117" i="7"/>
  <c r="AO78" i="7"/>
  <c r="AO81" i="7"/>
  <c r="AO84" i="7"/>
  <c r="AO24" i="7"/>
  <c r="AO68" i="7"/>
  <c r="AO98" i="7"/>
  <c r="AO80" i="7"/>
  <c r="AO103" i="7"/>
  <c r="AO16" i="7"/>
  <c r="AO82" i="7"/>
  <c r="AO17" i="7"/>
  <c r="AO101" i="7"/>
  <c r="AO87" i="7"/>
  <c r="AO100" i="7"/>
  <c r="AO79" i="7"/>
  <c r="AO116" i="7"/>
  <c r="AO14" i="7"/>
  <c r="AO90" i="7"/>
  <c r="AM97" i="4"/>
  <c r="AI53" i="13" a="1"/>
  <c r="AI53" i="13" s="1"/>
  <c r="AL170" i="4"/>
  <c r="AM9" i="13" a="1"/>
  <c r="AM9" i="13" s="1"/>
  <c r="AL171" i="4"/>
  <c r="AK162" i="4"/>
  <c r="AP3" i="4"/>
  <c r="AO157" i="4"/>
  <c r="AH175" i="4"/>
  <c r="AF166" i="4"/>
  <c r="AF129" i="4" s="1"/>
  <c r="AK132" i="4"/>
  <c r="F161" i="4"/>
  <c r="AL163" i="4"/>
  <c r="AL125" i="4"/>
  <c r="AM134" i="4"/>
  <c r="AM177" i="4"/>
  <c r="F93" i="4"/>
  <c r="AI89" i="4"/>
  <c r="AJ161" i="4"/>
  <c r="AJ91" i="4"/>
  <c r="AJ92" i="4"/>
  <c r="AJ93" i="4"/>
  <c r="AE100" i="4"/>
  <c r="AE105" i="4" s="1"/>
  <c r="AM133" i="4"/>
  <c r="AM98" i="4"/>
  <c r="AL90" i="4"/>
  <c r="AM99" i="4"/>
  <c r="AH61" i="5"/>
  <c r="AN3" i="12"/>
  <c r="AK195" i="10"/>
  <c r="AL12" i="5" s="1"/>
  <c r="AK11" i="5"/>
  <c r="AL80" i="10"/>
  <c r="AL79" i="10"/>
  <c r="AL78" i="10"/>
  <c r="AL77" i="10"/>
  <c r="AL76" i="10"/>
  <c r="AL75" i="10"/>
  <c r="AL74" i="10"/>
  <c r="AL73" i="10"/>
  <c r="AL72" i="10"/>
  <c r="AL52" i="10"/>
  <c r="AL51" i="10"/>
  <c r="AL50" i="10"/>
  <c r="AL49" i="10"/>
  <c r="AL48" i="10"/>
  <c r="AL47" i="10"/>
  <c r="AL46" i="10"/>
  <c r="AL45" i="10"/>
  <c r="AL44" i="10"/>
  <c r="AL43" i="10"/>
  <c r="AL42" i="10"/>
  <c r="AO222" i="3"/>
  <c r="AH309" i="13"/>
  <c r="AL57" i="5" s="1"/>
  <c r="AL51" i="5" s="1"/>
  <c r="AJ18" i="2"/>
  <c r="AK33" i="1"/>
  <c r="AK31" i="1"/>
  <c r="AK13" i="5"/>
  <c r="AI311" i="13" a="1"/>
  <c r="AI311" i="13" s="1"/>
  <c r="AI310" i="13" a="1"/>
  <c r="AI310" i="13" s="1"/>
  <c r="AM37" i="5"/>
  <c r="AJ63" i="13"/>
  <c r="AJ65" i="13"/>
  <c r="AJ59" i="13"/>
  <c r="AJ64" i="13"/>
  <c r="AJ60" i="13"/>
  <c r="AJ61" i="13"/>
  <c r="AN17" i="13"/>
  <c r="AN14" i="13"/>
  <c r="AN19" i="13"/>
  <c r="AN22" i="13"/>
  <c r="AN13" i="13"/>
  <c r="AN18" i="13"/>
  <c r="AN23" i="13"/>
  <c r="AN227" i="3"/>
  <c r="AN230" i="3" s="1"/>
  <c r="AE322" i="13"/>
  <c r="AD331" i="13"/>
  <c r="AH67" i="5" s="1"/>
  <c r="AD330" i="13"/>
  <c r="AH66" i="5" s="1"/>
  <c r="AN228" i="3"/>
  <c r="AN231" i="3" s="1"/>
  <c r="AE321" i="13"/>
  <c r="AM10" i="13"/>
  <c r="AL67" i="10"/>
  <c r="AL68" i="10"/>
  <c r="AL69" i="10"/>
  <c r="AL70" i="10"/>
  <c r="AL71" i="10"/>
  <c r="AL81" i="10"/>
  <c r="AL82" i="10"/>
  <c r="AL83" i="10"/>
  <c r="AL84" i="10"/>
  <c r="AL85" i="10"/>
  <c r="AM43" i="2" a="1"/>
  <c r="AM43" i="2" s="1"/>
  <c r="AN224" i="3"/>
  <c r="AN290" i="3" s="1"/>
  <c r="AG26" i="2"/>
  <c r="AU16" i="8"/>
  <c r="AJ15" i="1"/>
  <c r="AN3" i="5"/>
  <c r="AK3" i="13"/>
  <c r="AK6" i="13" s="1"/>
  <c r="AE9" i="1"/>
  <c r="AQ266" i="3"/>
  <c r="AQ265" i="3"/>
  <c r="AQ264" i="3"/>
  <c r="AQ263" i="3"/>
  <c r="AQ262" i="3"/>
  <c r="AQ261" i="3"/>
  <c r="AQ260" i="3"/>
  <c r="AQ259" i="3"/>
  <c r="AQ258" i="3"/>
  <c r="AQ257" i="3"/>
  <c r="AQ256" i="3"/>
  <c r="AQ255" i="3"/>
  <c r="AQ254" i="3"/>
  <c r="AQ253" i="3"/>
  <c r="AQ252" i="3"/>
  <c r="AQ251" i="3"/>
  <c r="AQ250" i="3"/>
  <c r="AQ249" i="3"/>
  <c r="AQ248" i="3"/>
  <c r="AQ247" i="3"/>
  <c r="AO175" i="7"/>
  <c r="AO174" i="7"/>
  <c r="AO173" i="7"/>
  <c r="AO172" i="7"/>
  <c r="AO171" i="7"/>
  <c r="AO170" i="7"/>
  <c r="AO169" i="7"/>
  <c r="AO168" i="7"/>
  <c r="AO167" i="7"/>
  <c r="AO166" i="7"/>
  <c r="AO184" i="7"/>
  <c r="AO182" i="7"/>
  <c r="AO180" i="7"/>
  <c r="AO178" i="7"/>
  <c r="AO176" i="7"/>
  <c r="AO183" i="7"/>
  <c r="AO179" i="7"/>
  <c r="AO181" i="7"/>
  <c r="AO185" i="7"/>
  <c r="AO177" i="7"/>
  <c r="AL191" i="10"/>
  <c r="AL190" i="10"/>
  <c r="AL189" i="10"/>
  <c r="AL188" i="10"/>
  <c r="AL187" i="10"/>
  <c r="AL186" i="10"/>
  <c r="AL183" i="10"/>
  <c r="AL185" i="10"/>
  <c r="AL181" i="10"/>
  <c r="AL182" i="10"/>
  <c r="AL184" i="10"/>
  <c r="AL179" i="10"/>
  <c r="AL177" i="10"/>
  <c r="AL178" i="10"/>
  <c r="AL173" i="10"/>
  <c r="AL169" i="10"/>
  <c r="AL172" i="10"/>
  <c r="AL168" i="10"/>
  <c r="AL176" i="10"/>
  <c r="AL175" i="10"/>
  <c r="AL167" i="10"/>
  <c r="AL165" i="10"/>
  <c r="AL162" i="10"/>
  <c r="AL161" i="10"/>
  <c r="AL160" i="10"/>
  <c r="AL159" i="10"/>
  <c r="AL180" i="10"/>
  <c r="AL174" i="10"/>
  <c r="AL163" i="10"/>
  <c r="AL170" i="10"/>
  <c r="AL171" i="10"/>
  <c r="AL164" i="10"/>
  <c r="AL158" i="10"/>
  <c r="AL156" i="10"/>
  <c r="AL154" i="10"/>
  <c r="AL152" i="10"/>
  <c r="AL157" i="10"/>
  <c r="AL153" i="10"/>
  <c r="AL166" i="10"/>
  <c r="AL155" i="10"/>
  <c r="AL138" i="10"/>
  <c r="AL137" i="10"/>
  <c r="AL136" i="10"/>
  <c r="AL135" i="10"/>
  <c r="AL134" i="10"/>
  <c r="AL133" i="10"/>
  <c r="AL132" i="10"/>
  <c r="AL131" i="10"/>
  <c r="AL130" i="10"/>
  <c r="AL129" i="10"/>
  <c r="AL128" i="10"/>
  <c r="AL127" i="10"/>
  <c r="AL126" i="10"/>
  <c r="AL125" i="10"/>
  <c r="AL124" i="10"/>
  <c r="AL123" i="10"/>
  <c r="AL122" i="10"/>
  <c r="AL121" i="10"/>
  <c r="AL120" i="10"/>
  <c r="AL119" i="10"/>
  <c r="AL118" i="10"/>
  <c r="AL117" i="10"/>
  <c r="AL116" i="10"/>
  <c r="AL115" i="10"/>
  <c r="AL114" i="10"/>
  <c r="AL113" i="10"/>
  <c r="AL112" i="10"/>
  <c r="AL111" i="10"/>
  <c r="AL110" i="10"/>
  <c r="AL109" i="10"/>
  <c r="AL108" i="10"/>
  <c r="AL107" i="10"/>
  <c r="AL106" i="10"/>
  <c r="AL105" i="10"/>
  <c r="AL104" i="10"/>
  <c r="AL103" i="10"/>
  <c r="AL102" i="10"/>
  <c r="AL101" i="10"/>
  <c r="AL100" i="10"/>
  <c r="AL99" i="10"/>
  <c r="AL66" i="10"/>
  <c r="AL65" i="10"/>
  <c r="AL64" i="10"/>
  <c r="AL63" i="10"/>
  <c r="AL62" i="10"/>
  <c r="AL61" i="10"/>
  <c r="AL60" i="10"/>
  <c r="AL59" i="10"/>
  <c r="AL58" i="10"/>
  <c r="AL57" i="10"/>
  <c r="AL56" i="10"/>
  <c r="AL55" i="10"/>
  <c r="AL54" i="10"/>
  <c r="AL53" i="10"/>
  <c r="AL41" i="10"/>
  <c r="AL40" i="10"/>
  <c r="AL39" i="10"/>
  <c r="AL38" i="10"/>
  <c r="AL37" i="10"/>
  <c r="AL36" i="10"/>
  <c r="AL35" i="10"/>
  <c r="AL34" i="10"/>
  <c r="AL33" i="10"/>
  <c r="AL32" i="10"/>
  <c r="AL31" i="10"/>
  <c r="AL30" i="10"/>
  <c r="AL29" i="10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O153" i="7"/>
  <c r="AO152" i="7"/>
  <c r="AO151" i="7"/>
  <c r="AO150" i="7"/>
  <c r="AO149" i="7"/>
  <c r="AO148" i="7"/>
  <c r="AO147" i="7"/>
  <c r="AO146" i="7"/>
  <c r="AO145" i="7"/>
  <c r="AO144" i="7"/>
  <c r="AO143" i="7"/>
  <c r="AO142" i="7"/>
  <c r="AO141" i="7"/>
  <c r="AO140" i="7"/>
  <c r="AO139" i="7"/>
  <c r="AO138" i="7"/>
  <c r="AO137" i="7"/>
  <c r="AO136" i="7"/>
  <c r="AO135" i="7"/>
  <c r="AO134" i="7"/>
  <c r="AQ104" i="3"/>
  <c r="AQ103" i="3"/>
  <c r="AQ102" i="3"/>
  <c r="AQ101" i="3"/>
  <c r="AQ100" i="3"/>
  <c r="AQ99" i="3"/>
  <c r="AQ98" i="3"/>
  <c r="AQ97" i="3"/>
  <c r="AQ96" i="3"/>
  <c r="AQ95" i="3"/>
  <c r="AQ94" i="3"/>
  <c r="AQ93" i="3"/>
  <c r="AQ92" i="3"/>
  <c r="AQ89" i="3"/>
  <c r="AQ88" i="3"/>
  <c r="AQ87" i="3"/>
  <c r="AQ86" i="3"/>
  <c r="AQ85" i="3"/>
  <c r="AQ84" i="3"/>
  <c r="AQ83" i="3"/>
  <c r="AQ82" i="3"/>
  <c r="AQ81" i="3"/>
  <c r="AQ80" i="3"/>
  <c r="AQ79" i="3"/>
  <c r="AQ78" i="3"/>
  <c r="AQ77" i="3"/>
  <c r="AQ76" i="3"/>
  <c r="AQ75" i="3"/>
  <c r="AQ91" i="3"/>
  <c r="AQ90" i="3"/>
  <c r="AQ74" i="3"/>
  <c r="AQ73" i="3"/>
  <c r="AQ72" i="3"/>
  <c r="AQ71" i="3"/>
  <c r="AQ70" i="3"/>
  <c r="AQ69" i="3"/>
  <c r="AQ68" i="3"/>
  <c r="AQ67" i="3"/>
  <c r="AQ66" i="3"/>
  <c r="AQ65" i="3"/>
  <c r="AQ64" i="3"/>
  <c r="AQ63" i="3"/>
  <c r="AQ62" i="3"/>
  <c r="AQ61" i="3"/>
  <c r="AQ60" i="3"/>
  <c r="AQ59" i="3"/>
  <c r="AQ56" i="3"/>
  <c r="AQ55" i="3"/>
  <c r="AQ54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38" i="3"/>
  <c r="AQ37" i="3"/>
  <c r="AQ36" i="3"/>
  <c r="AQ35" i="3"/>
  <c r="AQ34" i="3"/>
  <c r="AQ33" i="3"/>
  <c r="AQ32" i="3"/>
  <c r="AQ31" i="3"/>
  <c r="AQ30" i="3"/>
  <c r="AQ29" i="3"/>
  <c r="AQ28" i="3"/>
  <c r="AQ27" i="3"/>
  <c r="AQ26" i="3"/>
  <c r="AQ25" i="3"/>
  <c r="AQ24" i="3"/>
  <c r="AQ57" i="3"/>
  <c r="AQ23" i="3"/>
  <c r="AQ22" i="3"/>
  <c r="AQ21" i="3"/>
  <c r="AQ20" i="3"/>
  <c r="AQ19" i="3"/>
  <c r="AQ18" i="3"/>
  <c r="AQ17" i="3"/>
  <c r="AQ16" i="3"/>
  <c r="AQ15" i="3"/>
  <c r="AQ58" i="3"/>
  <c r="AN16" i="13"/>
  <c r="AP125" i="3" a="1"/>
  <c r="AP125" i="3" s="1"/>
  <c r="AN21" i="13"/>
  <c r="AM3" i="1"/>
  <c r="AP223" i="3" a="1"/>
  <c r="AP223" i="3" s="1"/>
  <c r="AN155" i="7"/>
  <c r="AL59" i="5" s="1"/>
  <c r="AL49" i="1"/>
  <c r="AO21" i="8"/>
  <c r="AO22" i="8"/>
  <c r="AU15" i="8"/>
  <c r="AN11" i="13"/>
  <c r="AN12" i="13"/>
  <c r="AO157" i="7"/>
  <c r="AO161" i="7"/>
  <c r="AO158" i="7"/>
  <c r="AO162" i="7"/>
  <c r="AO165" i="7"/>
  <c r="AO125" i="7"/>
  <c r="AO127" i="7"/>
  <c r="AO129" i="7"/>
  <c r="AO131" i="7"/>
  <c r="AO133" i="7"/>
  <c r="AO163" i="7"/>
  <c r="AO164" i="7"/>
  <c r="AO126" i="7"/>
  <c r="AO130" i="7"/>
  <c r="AO154" i="7"/>
  <c r="AO159" i="7"/>
  <c r="AO160" i="7"/>
  <c r="AO186" i="7"/>
  <c r="AO128" i="7"/>
  <c r="AO132" i="7"/>
  <c r="AQ240" i="3"/>
  <c r="AQ10" i="3"/>
  <c r="AQ11" i="3"/>
  <c r="AQ12" i="3"/>
  <c r="AQ13" i="3"/>
  <c r="AQ14" i="3"/>
  <c r="AQ105" i="3"/>
  <c r="AQ106" i="3"/>
  <c r="AQ7" i="3"/>
  <c r="AQ241" i="3"/>
  <c r="AQ242" i="3"/>
  <c r="AQ243" i="3"/>
  <c r="AQ244" i="3"/>
  <c r="AQ245" i="3"/>
  <c r="AQ246" i="3"/>
  <c r="AQ267" i="3"/>
  <c r="AQ8" i="3"/>
  <c r="AQ9" i="3"/>
  <c r="AQ238" i="3"/>
  <c r="AQ239" i="3"/>
  <c r="AL145" i="10"/>
  <c r="AL146" i="10"/>
  <c r="AL147" i="10"/>
  <c r="AL148" i="10"/>
  <c r="AL149" i="10"/>
  <c r="AL150" i="10"/>
  <c r="AL151" i="10"/>
  <c r="AL192" i="10"/>
  <c r="AL143" i="10"/>
  <c r="AL144" i="10"/>
  <c r="AL90" i="10"/>
  <c r="AL91" i="10"/>
  <c r="AL93" i="10"/>
  <c r="AL95" i="10"/>
  <c r="AL92" i="10"/>
  <c r="AL94" i="10"/>
  <c r="AL96" i="10"/>
  <c r="AL97" i="10"/>
  <c r="AL98" i="10"/>
  <c r="AL8" i="10"/>
  <c r="AL7" i="10"/>
  <c r="AL139" i="10"/>
  <c r="AL9" i="10"/>
  <c r="AL10" i="10"/>
  <c r="AL11" i="10"/>
  <c r="AL12" i="10"/>
  <c r="AL13" i="10"/>
  <c r="AL14" i="10"/>
  <c r="AL15" i="10"/>
  <c r="AL86" i="10"/>
  <c r="AE32" i="2"/>
  <c r="AM3" i="2"/>
  <c r="AF9" i="5"/>
  <c r="AG166" i="4" s="1"/>
  <c r="AG129" i="4" s="1"/>
  <c r="AN120" i="7"/>
  <c r="AL43" i="12" s="1"/>
  <c r="AL235" i="3"/>
  <c r="AL289" i="3"/>
  <c r="AG7" i="12" s="1"/>
  <c r="AP284" i="3"/>
  <c r="AN113" i="7"/>
  <c r="AN320" i="13"/>
  <c r="AK141" i="10"/>
  <c r="AN106" i="7"/>
  <c r="AM169" i="4" s="1"/>
  <c r="AP3" i="7"/>
  <c r="AN187" i="7"/>
  <c r="AL60" i="5" s="1"/>
  <c r="AM3" i="10"/>
  <c r="AK88" i="10"/>
  <c r="AP9" i="8"/>
  <c r="AP10" i="8"/>
  <c r="AN122" i="3"/>
  <c r="AH17" i="12"/>
  <c r="AN283" i="3"/>
  <c r="E8" i="5"/>
  <c r="AH5" i="5"/>
  <c r="AO277" i="3"/>
  <c r="AO282" i="3" s="1"/>
  <c r="AJ19" i="12" s="1"/>
  <c r="E17" i="12"/>
  <c r="E60" i="12" s="1"/>
  <c r="AP268" i="3"/>
  <c r="AK18" i="12" s="1"/>
  <c r="AO116" i="3"/>
  <c r="AO121" i="3" s="1"/>
  <c r="AJ8" i="5" s="1"/>
  <c r="AK165" i="4" s="1"/>
  <c r="AP107" i="3"/>
  <c r="AK6" i="5" s="1"/>
  <c r="AR3" i="3"/>
  <c r="AJ288" i="13" l="1" a="1"/>
  <c r="AJ290" i="13" a="1"/>
  <c r="AJ290" i="13" s="1"/>
  <c r="AN36" i="5" s="1"/>
  <c r="AJ292" i="13" a="1"/>
  <c r="AJ292" i="13" s="1"/>
  <c r="AN38" i="5" s="1"/>
  <c r="AJ293" i="13" a="1"/>
  <c r="AJ291" i="13" a="1"/>
  <c r="AJ287" i="13" a="1"/>
  <c r="AJ287" i="13" s="1"/>
  <c r="AN33" i="5" s="1"/>
  <c r="AJ289" i="13" a="1"/>
  <c r="AJ289" i="13" s="1"/>
  <c r="AN35" i="5" s="1"/>
  <c r="AP34" i="7"/>
  <c r="AJ288" i="13"/>
  <c r="AJ293" i="13"/>
  <c r="AJ291" i="13"/>
  <c r="AN37" i="5" s="1"/>
  <c r="AP124" i="3"/>
  <c r="AP110" i="3" s="1"/>
  <c r="AP114" i="3" s="1"/>
  <c r="AK7" i="5" s="1"/>
  <c r="AL164" i="4" s="1"/>
  <c r="AQ221" i="3" a="1"/>
  <c r="AQ221" i="3" s="1"/>
  <c r="AQ201" i="3" a="1"/>
  <c r="AQ201" i="3" s="1"/>
  <c r="AQ203" i="3" a="1"/>
  <c r="AQ203" i="3" s="1"/>
  <c r="AQ205" i="3" a="1"/>
  <c r="AQ205" i="3" s="1"/>
  <c r="AQ207" i="3" a="1"/>
  <c r="AQ207" i="3" s="1"/>
  <c r="AQ209" i="3" a="1"/>
  <c r="AQ209" i="3" s="1"/>
  <c r="AQ211" i="3" a="1"/>
  <c r="AQ211" i="3" s="1"/>
  <c r="AQ196" i="3" a="1"/>
  <c r="AQ196" i="3" s="1"/>
  <c r="AQ126" i="3" a="1"/>
  <c r="AQ126" i="3" s="1"/>
  <c r="AQ212" i="3" a="1"/>
  <c r="AQ212" i="3" s="1"/>
  <c r="AQ216" i="3" a="1"/>
  <c r="AQ216" i="3" s="1"/>
  <c r="AQ220" i="3" a="1"/>
  <c r="AQ220" i="3" s="1"/>
  <c r="AQ214" i="3" a="1"/>
  <c r="AQ214" i="3" s="1"/>
  <c r="AQ129" i="3" a="1"/>
  <c r="AQ131" i="3" a="1"/>
  <c r="AQ131" i="3" s="1"/>
  <c r="AQ133" i="3" a="1"/>
  <c r="AQ136" i="3" a="1"/>
  <c r="AQ136" i="3" s="1"/>
  <c r="AQ138" i="3" a="1"/>
  <c r="AQ140" i="3" a="1"/>
  <c r="AQ142" i="3" a="1"/>
  <c r="AQ144" i="3" a="1"/>
  <c r="AQ151" i="3" a="1"/>
  <c r="AQ153" i="3" a="1"/>
  <c r="AQ153" i="3" s="1"/>
  <c r="AQ155" i="3" a="1"/>
  <c r="AQ157" i="3" a="1"/>
  <c r="AQ157" i="3" s="1"/>
  <c r="AQ159" i="3" a="1"/>
  <c r="AQ162" i="3" a="1"/>
  <c r="AQ164" i="3" a="1"/>
  <c r="AQ166" i="3" a="1"/>
  <c r="AQ168" i="3" a="1"/>
  <c r="AQ170" i="3" a="1"/>
  <c r="AQ170" i="3" s="1"/>
  <c r="AQ172" i="3" a="1"/>
  <c r="AQ174" i="3" a="1"/>
  <c r="AQ174" i="3" s="1"/>
  <c r="AQ176" i="3" a="1"/>
  <c r="AQ178" i="3" a="1"/>
  <c r="AQ178" i="3" s="1"/>
  <c r="AQ180" i="3" a="1"/>
  <c r="AQ180" i="3" s="1"/>
  <c r="AQ182" i="3" a="1"/>
  <c r="AQ182" i="3" s="1"/>
  <c r="AQ184" i="3" a="1"/>
  <c r="AQ186" i="3" a="1"/>
  <c r="AQ186" i="3" s="1"/>
  <c r="AQ188" i="3" a="1"/>
  <c r="AQ188" i="3" s="1"/>
  <c r="AQ190" i="3" a="1"/>
  <c r="AQ190" i="3" s="1"/>
  <c r="AQ192" i="3" a="1"/>
  <c r="AQ194" i="3" a="1"/>
  <c r="AQ194" i="3" s="1"/>
  <c r="AQ145" i="3" a="1"/>
  <c r="AQ145" i="3" s="1"/>
  <c r="AQ204" i="3" a="1"/>
  <c r="AQ204" i="3" s="1"/>
  <c r="AQ202" i="3" a="1"/>
  <c r="AQ202" i="3" s="1"/>
  <c r="AQ200" i="3" a="1"/>
  <c r="AQ200" i="3" s="1"/>
  <c r="AQ218" i="3" a="1"/>
  <c r="AQ218" i="3" s="1"/>
  <c r="AQ199" i="3" a="1"/>
  <c r="AQ199" i="3" s="1"/>
  <c r="AQ219" i="3" a="1"/>
  <c r="AQ219" i="3" s="1"/>
  <c r="AQ217" i="3" a="1"/>
  <c r="AQ217" i="3" s="1"/>
  <c r="AQ215" i="3" a="1"/>
  <c r="AQ215" i="3" s="1"/>
  <c r="AQ213" i="3" a="1"/>
  <c r="AQ213" i="3" s="1"/>
  <c r="AQ210" i="3" a="1"/>
  <c r="AQ210" i="3" s="1"/>
  <c r="AQ208" i="3" a="1"/>
  <c r="AQ208" i="3" s="1"/>
  <c r="AQ206" i="3" a="1"/>
  <c r="AQ206" i="3" s="1"/>
  <c r="AQ198" i="3" a="1"/>
  <c r="AQ198" i="3" s="1"/>
  <c r="AQ195" i="3" a="1"/>
  <c r="AQ195" i="3" s="1"/>
  <c r="AQ191" i="3" a="1"/>
  <c r="AQ191" i="3" s="1"/>
  <c r="AQ189" i="3" a="1"/>
  <c r="AQ187" i="3" a="1"/>
  <c r="AQ185" i="3" a="1"/>
  <c r="AQ183" i="3" a="1"/>
  <c r="AQ181" i="3" a="1"/>
  <c r="AQ179" i="3" a="1"/>
  <c r="AQ177" i="3" a="1"/>
  <c r="AQ175" i="3" a="1"/>
  <c r="AQ173" i="3" a="1"/>
  <c r="AQ161" i="3" a="1"/>
  <c r="AQ160" i="3" a="1"/>
  <c r="AQ160" i="3" s="1"/>
  <c r="AQ158" i="3" a="1"/>
  <c r="AQ158" i="3" s="1"/>
  <c r="AQ156" i="3" a="1"/>
  <c r="AQ154" i="3" a="1"/>
  <c r="AQ154" i="3" s="1"/>
  <c r="AQ150" i="3" a="1"/>
  <c r="AQ148" i="3" a="1"/>
  <c r="AQ148" i="3" s="1"/>
  <c r="AQ197" i="3" a="1"/>
  <c r="AQ197" i="3" s="1"/>
  <c r="AQ193" i="3" a="1"/>
  <c r="AQ193" i="3" s="1"/>
  <c r="AQ171" i="3" a="1"/>
  <c r="AQ169" i="3" a="1"/>
  <c r="AQ169" i="3" s="1"/>
  <c r="AQ167" i="3" a="1"/>
  <c r="AQ165" i="3" a="1"/>
  <c r="AQ165" i="3" s="1"/>
  <c r="AQ163" i="3" a="1"/>
  <c r="AQ163" i="3" s="1"/>
  <c r="AQ149" i="3" a="1"/>
  <c r="AQ147" i="3" a="1"/>
  <c r="AQ152" i="3" a="1"/>
  <c r="AQ152" i="3" s="1"/>
  <c r="AQ146" i="3" a="1"/>
  <c r="AQ143" i="3" a="1"/>
  <c r="AQ143" i="3" s="1"/>
  <c r="AQ141" i="3" a="1"/>
  <c r="AQ141" i="3" s="1"/>
  <c r="AQ139" i="3" a="1"/>
  <c r="AQ139" i="3" s="1"/>
  <c r="AQ128" i="3" a="1"/>
  <c r="AQ128" i="3" s="1"/>
  <c r="AQ137" i="3" a="1"/>
  <c r="AQ137" i="3" s="1"/>
  <c r="AQ135" i="3" a="1"/>
  <c r="AQ135" i="3" s="1"/>
  <c r="AQ130" i="3" a="1"/>
  <c r="AQ134" i="3" a="1"/>
  <c r="AQ134" i="3" s="1"/>
  <c r="AQ132" i="3" a="1"/>
  <c r="AQ132" i="3" s="1"/>
  <c r="AQ127" i="3" a="1"/>
  <c r="AQ127" i="3" s="1"/>
  <c r="AQ192" i="3"/>
  <c r="AQ184" i="3"/>
  <c r="AQ176" i="3"/>
  <c r="AQ172" i="3"/>
  <c r="AQ144" i="3"/>
  <c r="AQ142" i="3"/>
  <c r="AQ140" i="3"/>
  <c r="AQ129" i="3"/>
  <c r="AQ159" i="3"/>
  <c r="AQ155" i="3"/>
  <c r="AQ151" i="3"/>
  <c r="AQ168" i="3"/>
  <c r="AQ166" i="3"/>
  <c r="AQ164" i="3"/>
  <c r="AQ162" i="3"/>
  <c r="AQ133" i="3"/>
  <c r="AQ138" i="3"/>
  <c r="AQ130" i="3"/>
  <c r="AQ150" i="3"/>
  <c r="AQ149" i="3"/>
  <c r="AQ171" i="3"/>
  <c r="AQ161" i="3"/>
  <c r="AQ173" i="3"/>
  <c r="AQ175" i="3"/>
  <c r="AQ177" i="3"/>
  <c r="AQ179" i="3"/>
  <c r="AQ181" i="3"/>
  <c r="AQ183" i="3"/>
  <c r="AQ185" i="3"/>
  <c r="AQ187" i="3"/>
  <c r="AQ189" i="3"/>
  <c r="AQ146" i="3"/>
  <c r="AQ147" i="3"/>
  <c r="AQ167" i="3"/>
  <c r="AQ156" i="3"/>
  <c r="AM194" i="10" a="1"/>
  <c r="AM194" i="10" s="1"/>
  <c r="AP54" i="7"/>
  <c r="AP37" i="7"/>
  <c r="AP33" i="7"/>
  <c r="AP62" i="7"/>
  <c r="AP31" i="7"/>
  <c r="AP36" i="7"/>
  <c r="AP30" i="7"/>
  <c r="AP61" i="7"/>
  <c r="AP44" i="7"/>
  <c r="AP53" i="7"/>
  <c r="AP64" i="7"/>
  <c r="AP46" i="7"/>
  <c r="AP27" i="7"/>
  <c r="AP38" i="7"/>
  <c r="AP59" i="7"/>
  <c r="AP45" i="7"/>
  <c r="AP29" i="7"/>
  <c r="AP49" i="7"/>
  <c r="AP32" i="7"/>
  <c r="AP60" i="7"/>
  <c r="AP58" i="7"/>
  <c r="AP39" i="7"/>
  <c r="AP43" i="7"/>
  <c r="AP28" i="7"/>
  <c r="AP42" i="7"/>
  <c r="AP50" i="7"/>
  <c r="AP47" i="7"/>
  <c r="AP57" i="7"/>
  <c r="AP35" i="7"/>
  <c r="AP66" i="7"/>
  <c r="AP55" i="7"/>
  <c r="AP56" i="7"/>
  <c r="AP48" i="7"/>
  <c r="AP41" i="7"/>
  <c r="AP40" i="7"/>
  <c r="AP63" i="7"/>
  <c r="AP65" i="7"/>
  <c r="AP51" i="7"/>
  <c r="AP52" i="7"/>
  <c r="AP287" i="3"/>
  <c r="AO50" i="1"/>
  <c r="AO50" i="2"/>
  <c r="AN51" i="1"/>
  <c r="AN52" i="2"/>
  <c r="AM132" i="4"/>
  <c r="AQ286" i="3" a="1"/>
  <c r="AQ286" i="3" s="1"/>
  <c r="AN233" i="3"/>
  <c r="AN234" i="3"/>
  <c r="AK126" i="4"/>
  <c r="AK127" i="4"/>
  <c r="AK128" i="4"/>
  <c r="AN9" i="13" a="1"/>
  <c r="AN9" i="13" s="1"/>
  <c r="AN10" i="12" a="1"/>
  <c r="AN10" i="12" s="1"/>
  <c r="AP6" i="7"/>
  <c r="AP8" i="7"/>
  <c r="AP116" i="7"/>
  <c r="AP101" i="7"/>
  <c r="AP17" i="7"/>
  <c r="AP16" i="7"/>
  <c r="AP80" i="7"/>
  <c r="AP98" i="7"/>
  <c r="AP68" i="7"/>
  <c r="AP24" i="7"/>
  <c r="AP84" i="7"/>
  <c r="AP81" i="7"/>
  <c r="AP78" i="7"/>
  <c r="AP92" i="7"/>
  <c r="AP15" i="7"/>
  <c r="AP86" i="7"/>
  <c r="AP74" i="7"/>
  <c r="AP23" i="7"/>
  <c r="AP112" i="7"/>
  <c r="AP9" i="7"/>
  <c r="AP75" i="7"/>
  <c r="AP72" i="7"/>
  <c r="AP91" i="7"/>
  <c r="AP11" i="7"/>
  <c r="AP105" i="7"/>
  <c r="AP95" i="7"/>
  <c r="AP10" i="7"/>
  <c r="AP13" i="7"/>
  <c r="AP67" i="7"/>
  <c r="AP76" i="7"/>
  <c r="AP69" i="7"/>
  <c r="AP93" i="7"/>
  <c r="AP73" i="7"/>
  <c r="AP21" i="7"/>
  <c r="AP111" i="7"/>
  <c r="AP110" i="7"/>
  <c r="AP20" i="7"/>
  <c r="AP90" i="7"/>
  <c r="AP14" i="7"/>
  <c r="AP79" i="7"/>
  <c r="AP100" i="7"/>
  <c r="AP87" i="7"/>
  <c r="AP82" i="7"/>
  <c r="AP103" i="7"/>
  <c r="AP117" i="7"/>
  <c r="AP94" i="7"/>
  <c r="AP12" i="7"/>
  <c r="AP115" i="7"/>
  <c r="AP18" i="7"/>
  <c r="AP26" i="7"/>
  <c r="AP77" i="7"/>
  <c r="AP85" i="7"/>
  <c r="AN97" i="4"/>
  <c r="AP118" i="7"/>
  <c r="AP89" i="7"/>
  <c r="AP108" i="7"/>
  <c r="AP97" i="7"/>
  <c r="AP96" i="7"/>
  <c r="AP22" i="7"/>
  <c r="AP88" i="7"/>
  <c r="AP109" i="7"/>
  <c r="AP70" i="7"/>
  <c r="AP104" i="7"/>
  <c r="AP71" i="7"/>
  <c r="AP25" i="7"/>
  <c r="AP119" i="7"/>
  <c r="AP7" i="7"/>
  <c r="AP99" i="7"/>
  <c r="AP102" i="7"/>
  <c r="AP83" i="7"/>
  <c r="AP19" i="7"/>
  <c r="AK93" i="4"/>
  <c r="AJ53" i="13" a="1"/>
  <c r="AJ53" i="13" s="1"/>
  <c r="AK91" i="4"/>
  <c r="AK92" i="4"/>
  <c r="AM171" i="4"/>
  <c r="AQ3" i="4"/>
  <c r="AP157" i="4"/>
  <c r="AM170" i="4"/>
  <c r="AN99" i="4"/>
  <c r="AG94" i="4"/>
  <c r="AG100" i="4" s="1"/>
  <c r="AG172" i="4"/>
  <c r="AL162" i="4"/>
  <c r="F89" i="4"/>
  <c r="AM163" i="4"/>
  <c r="AN134" i="4"/>
  <c r="AK161" i="4"/>
  <c r="AK18" i="2"/>
  <c r="AJ89" i="4"/>
  <c r="AF94" i="4"/>
  <c r="AF100" i="4" s="1"/>
  <c r="AF172" i="4"/>
  <c r="AM125" i="4"/>
  <c r="AN133" i="4"/>
  <c r="AE103" i="4"/>
  <c r="AN98" i="4"/>
  <c r="AM90" i="4"/>
  <c r="AI61" i="5"/>
  <c r="AO3" i="12"/>
  <c r="AI286" i="13" a="1"/>
  <c r="AI286" i="13" s="1"/>
  <c r="AM32" i="5" s="1"/>
  <c r="AM31" i="5" s="1"/>
  <c r="AL195" i="10"/>
  <c r="AM12" i="5" s="1"/>
  <c r="AM80" i="10"/>
  <c r="AM79" i="10"/>
  <c r="AM78" i="10"/>
  <c r="AM77" i="10"/>
  <c r="AM76" i="10"/>
  <c r="AM75" i="10"/>
  <c r="AM74" i="10"/>
  <c r="AM73" i="10"/>
  <c r="AM72" i="10"/>
  <c r="AM52" i="10"/>
  <c r="AM51" i="10"/>
  <c r="AM50" i="10"/>
  <c r="AM49" i="10"/>
  <c r="AM48" i="10"/>
  <c r="AM47" i="10"/>
  <c r="AM46" i="10"/>
  <c r="AM45" i="10"/>
  <c r="AM44" i="10"/>
  <c r="AM43" i="10"/>
  <c r="AM42" i="10"/>
  <c r="AP222" i="3"/>
  <c r="AL13" i="5"/>
  <c r="AK17" i="1"/>
  <c r="AL11" i="5"/>
  <c r="AL33" i="1"/>
  <c r="AL31" i="1"/>
  <c r="AI309" i="13"/>
  <c r="AM57" i="5" s="1"/>
  <c r="AM51" i="5" s="1"/>
  <c r="AJ311" i="13" a="1"/>
  <c r="AJ311" i="13" s="1"/>
  <c r="AJ310" i="13" a="1"/>
  <c r="AJ310" i="13" s="1"/>
  <c r="AN39" i="5"/>
  <c r="AN34" i="5"/>
  <c r="AO23" i="13"/>
  <c r="AO18" i="13"/>
  <c r="AO13" i="13"/>
  <c r="AO22" i="13"/>
  <c r="AO19" i="13"/>
  <c r="AO14" i="13"/>
  <c r="AO17" i="13"/>
  <c r="AK64" i="13"/>
  <c r="AK60" i="13"/>
  <c r="AK63" i="13"/>
  <c r="AK65" i="13"/>
  <c r="AK59" i="13"/>
  <c r="AK61" i="13"/>
  <c r="AO227" i="3"/>
  <c r="AO230" i="3" s="1"/>
  <c r="AF322" i="13"/>
  <c r="AE331" i="13"/>
  <c r="AI67" i="5" s="1"/>
  <c r="AE330" i="13"/>
  <c r="AI66" i="5" s="1"/>
  <c r="AO228" i="3"/>
  <c r="AO231" i="3" s="1"/>
  <c r="AF321" i="13"/>
  <c r="AN10" i="13"/>
  <c r="AM67" i="10"/>
  <c r="AM68" i="10"/>
  <c r="AM69" i="10"/>
  <c r="AM70" i="10"/>
  <c r="AM71" i="10"/>
  <c r="AM81" i="10"/>
  <c r="AM82" i="10"/>
  <c r="AM83" i="10"/>
  <c r="AM84" i="10"/>
  <c r="AM85" i="10"/>
  <c r="F16" i="8"/>
  <c r="AN43" i="2" a="1"/>
  <c r="AN43" i="2" s="1"/>
  <c r="AM49" i="1"/>
  <c r="AV16" i="8"/>
  <c r="AH28" i="2"/>
  <c r="AO3" i="5"/>
  <c r="AL3" i="13"/>
  <c r="AL6" i="13" s="1"/>
  <c r="E5" i="5"/>
  <c r="AR266" i="3"/>
  <c r="AR264" i="3"/>
  <c r="AR260" i="3"/>
  <c r="AR256" i="3"/>
  <c r="AR252" i="3"/>
  <c r="AR248" i="3"/>
  <c r="AR265" i="3"/>
  <c r="AR261" i="3"/>
  <c r="AR257" i="3"/>
  <c r="AR253" i="3"/>
  <c r="AR249" i="3"/>
  <c r="AR254" i="3"/>
  <c r="AR247" i="3"/>
  <c r="AR263" i="3"/>
  <c r="AR259" i="3"/>
  <c r="AR255" i="3"/>
  <c r="AR251" i="3"/>
  <c r="AR262" i="3"/>
  <c r="AR258" i="3"/>
  <c r="AR250" i="3"/>
  <c r="AP185" i="7"/>
  <c r="AP183" i="7"/>
  <c r="AP181" i="7"/>
  <c r="AP179" i="7"/>
  <c r="AP177" i="7"/>
  <c r="AP175" i="7"/>
  <c r="AP174" i="7"/>
  <c r="AP173" i="7"/>
  <c r="AP172" i="7"/>
  <c r="AP171" i="7"/>
  <c r="AP170" i="7"/>
  <c r="AP169" i="7"/>
  <c r="AP168" i="7"/>
  <c r="AP167" i="7"/>
  <c r="AP166" i="7"/>
  <c r="AP180" i="7"/>
  <c r="AP182" i="7"/>
  <c r="AP178" i="7"/>
  <c r="AP184" i="7"/>
  <c r="AP176" i="7"/>
  <c r="AM190" i="10"/>
  <c r="AM186" i="10"/>
  <c r="AM189" i="10"/>
  <c r="AM187" i="10"/>
  <c r="AM182" i="10"/>
  <c r="AM188" i="10"/>
  <c r="AM180" i="10"/>
  <c r="AM191" i="10"/>
  <c r="AM184" i="10"/>
  <c r="AM176" i="10"/>
  <c r="AM185" i="10"/>
  <c r="AM181" i="10"/>
  <c r="AM179" i="10"/>
  <c r="AM177" i="10"/>
  <c r="AM183" i="10"/>
  <c r="AM172" i="10"/>
  <c r="AM168" i="10"/>
  <c r="AM178" i="10"/>
  <c r="AM175" i="10"/>
  <c r="AM171" i="10"/>
  <c r="AM167" i="10"/>
  <c r="AM170" i="10"/>
  <c r="AM169" i="10"/>
  <c r="AM165" i="10"/>
  <c r="AM162" i="10"/>
  <c r="AM161" i="10"/>
  <c r="AM160" i="10"/>
  <c r="AM159" i="10"/>
  <c r="AM173" i="10"/>
  <c r="AM174" i="10"/>
  <c r="AM163" i="10"/>
  <c r="AM166" i="10"/>
  <c r="AM157" i="10"/>
  <c r="AM155" i="10"/>
  <c r="AM153" i="10"/>
  <c r="AM158" i="10"/>
  <c r="AM154" i="10"/>
  <c r="AM164" i="10"/>
  <c r="AM156" i="10"/>
  <c r="AM152" i="10"/>
  <c r="AM138" i="10"/>
  <c r="AM137" i="10"/>
  <c r="AM136" i="10"/>
  <c r="AM135" i="10"/>
  <c r="AM134" i="10"/>
  <c r="AM133" i="10"/>
  <c r="AM132" i="10"/>
  <c r="AM131" i="10"/>
  <c r="AM130" i="10"/>
  <c r="AM129" i="10"/>
  <c r="AM128" i="10"/>
  <c r="AM127" i="10"/>
  <c r="AM126" i="10"/>
  <c r="AM125" i="10"/>
  <c r="AM124" i="10"/>
  <c r="AM123" i="10"/>
  <c r="AM122" i="10"/>
  <c r="AM121" i="10"/>
  <c r="AM120" i="10"/>
  <c r="AM119" i="10"/>
  <c r="AM118" i="10"/>
  <c r="AM117" i="10"/>
  <c r="AM116" i="10"/>
  <c r="AM115" i="10"/>
  <c r="AM114" i="10"/>
  <c r="AM113" i="10"/>
  <c r="AM112" i="10"/>
  <c r="AM111" i="10"/>
  <c r="AM110" i="10"/>
  <c r="AM109" i="10"/>
  <c r="AM108" i="10"/>
  <c r="AM107" i="10"/>
  <c r="AM106" i="10"/>
  <c r="AM105" i="10"/>
  <c r="AM104" i="10"/>
  <c r="AM103" i="10"/>
  <c r="AM102" i="10"/>
  <c r="AM101" i="10"/>
  <c r="AM100" i="10"/>
  <c r="AM99" i="10"/>
  <c r="AM66" i="10"/>
  <c r="AM65" i="10"/>
  <c r="AM64" i="10"/>
  <c r="AM63" i="10"/>
  <c r="AM62" i="10"/>
  <c r="AM61" i="10"/>
  <c r="AM60" i="10"/>
  <c r="AM59" i="10"/>
  <c r="AM58" i="10"/>
  <c r="AM57" i="10"/>
  <c r="AM56" i="10"/>
  <c r="AM55" i="10"/>
  <c r="AM54" i="10"/>
  <c r="AM53" i="10"/>
  <c r="AM41" i="10"/>
  <c r="AM40" i="10"/>
  <c r="AM39" i="10"/>
  <c r="AM38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P153" i="7"/>
  <c r="AP152" i="7"/>
  <c r="AP151" i="7"/>
  <c r="AP150" i="7"/>
  <c r="AP149" i="7"/>
  <c r="AP148" i="7"/>
  <c r="AP147" i="7"/>
  <c r="AP146" i="7"/>
  <c r="AP145" i="7"/>
  <c r="AP144" i="7"/>
  <c r="AP143" i="7"/>
  <c r="AP142" i="7"/>
  <c r="AP141" i="7"/>
  <c r="AP140" i="7"/>
  <c r="AP139" i="7"/>
  <c r="AP138" i="7"/>
  <c r="AP137" i="7"/>
  <c r="AP136" i="7"/>
  <c r="AP135" i="7"/>
  <c r="AP134" i="7"/>
  <c r="AR104" i="3"/>
  <c r="AR103" i="3"/>
  <c r="AR102" i="3"/>
  <c r="AR101" i="3"/>
  <c r="AR100" i="3"/>
  <c r="AR99" i="3"/>
  <c r="AR98" i="3"/>
  <c r="AR97" i="3"/>
  <c r="AR96" i="3"/>
  <c r="AR95" i="3"/>
  <c r="AR94" i="3"/>
  <c r="AR93" i="3"/>
  <c r="AR92" i="3"/>
  <c r="AR91" i="3"/>
  <c r="AR90" i="3"/>
  <c r="AR89" i="3"/>
  <c r="AR88" i="3"/>
  <c r="AR87" i="3"/>
  <c r="AR86" i="3"/>
  <c r="AR85" i="3"/>
  <c r="AR84" i="3"/>
  <c r="AR83" i="3"/>
  <c r="AR82" i="3"/>
  <c r="AR81" i="3"/>
  <c r="AR80" i="3"/>
  <c r="AR79" i="3"/>
  <c r="AR78" i="3"/>
  <c r="AR77" i="3"/>
  <c r="AR76" i="3"/>
  <c r="AR75" i="3"/>
  <c r="AR74" i="3"/>
  <c r="AR73" i="3"/>
  <c r="AR72" i="3"/>
  <c r="AR71" i="3"/>
  <c r="AR70" i="3"/>
  <c r="AR69" i="3"/>
  <c r="AR68" i="3"/>
  <c r="AR67" i="3"/>
  <c r="AR66" i="3"/>
  <c r="AR65" i="3"/>
  <c r="AR64" i="3"/>
  <c r="AR63" i="3"/>
  <c r="AR62" i="3"/>
  <c r="AR61" i="3"/>
  <c r="AR60" i="3"/>
  <c r="AR59" i="3"/>
  <c r="AR58" i="3"/>
  <c r="AR57" i="3"/>
  <c r="AR56" i="3"/>
  <c r="AR55" i="3"/>
  <c r="AR54" i="3"/>
  <c r="AR53" i="3"/>
  <c r="AR52" i="3"/>
  <c r="AR51" i="3"/>
  <c r="AR50" i="3"/>
  <c r="AR49" i="3"/>
  <c r="AR48" i="3"/>
  <c r="AR47" i="3"/>
  <c r="AR46" i="3"/>
  <c r="AR45" i="3"/>
  <c r="AR44" i="3"/>
  <c r="AR43" i="3"/>
  <c r="AR42" i="3"/>
  <c r="AR41" i="3"/>
  <c r="AR40" i="3"/>
  <c r="AR39" i="3"/>
  <c r="AR38" i="3"/>
  <c r="AR37" i="3"/>
  <c r="AR36" i="3"/>
  <c r="AR35" i="3"/>
  <c r="AR34" i="3"/>
  <c r="AR33" i="3"/>
  <c r="AR32" i="3"/>
  <c r="AR31" i="3"/>
  <c r="AR30" i="3"/>
  <c r="AR29" i="3"/>
  <c r="AR28" i="3"/>
  <c r="AR27" i="3"/>
  <c r="AR26" i="3"/>
  <c r="AR25" i="3"/>
  <c r="AR24" i="3"/>
  <c r="AR23" i="3"/>
  <c r="AR22" i="3"/>
  <c r="AR21" i="3"/>
  <c r="AR20" i="3"/>
  <c r="AR19" i="3"/>
  <c r="AR18" i="3"/>
  <c r="AR17" i="3"/>
  <c r="AR16" i="3"/>
  <c r="AR15" i="3"/>
  <c r="AO16" i="13"/>
  <c r="AO224" i="3"/>
  <c r="AO290" i="3" s="1"/>
  <c r="AQ125" i="3" a="1"/>
  <c r="AQ125" i="3" s="1"/>
  <c r="AO21" i="13"/>
  <c r="AN3" i="1"/>
  <c r="AQ223" i="3" a="1"/>
  <c r="AQ223" i="3" s="1"/>
  <c r="AP21" i="8"/>
  <c r="AP22" i="8"/>
  <c r="AV15" i="8"/>
  <c r="AO12" i="13"/>
  <c r="AO11" i="13"/>
  <c r="AM143" i="10"/>
  <c r="AM144" i="10"/>
  <c r="AM145" i="10"/>
  <c r="AM146" i="10"/>
  <c r="AM147" i="10"/>
  <c r="AM148" i="10"/>
  <c r="AM149" i="10"/>
  <c r="AM150" i="10"/>
  <c r="AM151" i="10"/>
  <c r="AM192" i="10"/>
  <c r="AM92" i="10"/>
  <c r="AM94" i="10"/>
  <c r="AM90" i="10"/>
  <c r="AM91" i="10"/>
  <c r="AM93" i="10"/>
  <c r="AM95" i="10"/>
  <c r="AM97" i="10"/>
  <c r="AM96" i="10"/>
  <c r="AM139" i="10"/>
  <c r="AM9" i="10"/>
  <c r="AM10" i="10"/>
  <c r="AM11" i="10"/>
  <c r="AM12" i="10"/>
  <c r="AM13" i="10"/>
  <c r="AM14" i="10"/>
  <c r="AM15" i="10"/>
  <c r="AM86" i="10"/>
  <c r="AM98" i="10"/>
  <c r="AM8" i="10"/>
  <c r="AM7" i="10"/>
  <c r="AP160" i="7"/>
  <c r="AP164" i="7"/>
  <c r="AP159" i="7"/>
  <c r="AP163" i="7"/>
  <c r="AP186" i="7"/>
  <c r="AP158" i="7"/>
  <c r="AP157" i="7"/>
  <c r="AP165" i="7"/>
  <c r="AP126" i="7"/>
  <c r="AP128" i="7"/>
  <c r="AP130" i="7"/>
  <c r="AP132" i="7"/>
  <c r="AP154" i="7"/>
  <c r="AP162" i="7"/>
  <c r="AP161" i="7"/>
  <c r="AP125" i="7"/>
  <c r="AP127" i="7"/>
  <c r="AP129" i="7"/>
  <c r="AP131" i="7"/>
  <c r="AP133" i="7"/>
  <c r="AR240" i="3"/>
  <c r="AR241" i="3"/>
  <c r="AR242" i="3"/>
  <c r="AR243" i="3"/>
  <c r="AR244" i="3"/>
  <c r="AR245" i="3"/>
  <c r="AR246" i="3"/>
  <c r="AR267" i="3"/>
  <c r="AR8" i="3"/>
  <c r="AR9" i="3"/>
  <c r="AR10" i="3"/>
  <c r="AR11" i="3"/>
  <c r="AR12" i="3"/>
  <c r="AR13" i="3"/>
  <c r="AR14" i="3"/>
  <c r="AR105" i="3"/>
  <c r="AR106" i="3"/>
  <c r="AR7" i="3"/>
  <c r="AR238" i="3"/>
  <c r="AR239" i="3"/>
  <c r="AK15" i="1"/>
  <c r="AH27" i="2"/>
  <c r="AF9" i="1"/>
  <c r="AF32" i="2"/>
  <c r="AH60" i="12"/>
  <c r="AN3" i="2"/>
  <c r="AG9" i="5"/>
  <c r="AH166" i="4" s="1"/>
  <c r="AH129" i="4" s="1"/>
  <c r="AO120" i="7"/>
  <c r="AM43" i="12" s="1"/>
  <c r="AM289" i="3"/>
  <c r="AH7" i="12" s="1"/>
  <c r="AM235" i="3"/>
  <c r="AQ284" i="3"/>
  <c r="AH7" i="1"/>
  <c r="AO113" i="7"/>
  <c r="AO320" i="13"/>
  <c r="AL141" i="10"/>
  <c r="AL88" i="10"/>
  <c r="AO155" i="7"/>
  <c r="AM59" i="5" s="1"/>
  <c r="AQ3" i="7"/>
  <c r="AO106" i="7"/>
  <c r="AN169" i="4" s="1"/>
  <c r="AO187" i="7"/>
  <c r="AM60" i="5" s="1"/>
  <c r="AN3" i="10"/>
  <c r="AO283" i="3"/>
  <c r="AJ17" i="12"/>
  <c r="AP277" i="3"/>
  <c r="AP282" i="3" s="1"/>
  <c r="AK19" i="12" s="1"/>
  <c r="AQ9" i="8"/>
  <c r="AQ10" i="8"/>
  <c r="AO122" i="3"/>
  <c r="AJ5" i="5"/>
  <c r="AI17" i="12"/>
  <c r="AI5" i="5"/>
  <c r="AQ268" i="3"/>
  <c r="AL18" i="12" s="1"/>
  <c r="AP116" i="3"/>
  <c r="AP121" i="3" s="1"/>
  <c r="AK8" i="5" s="1"/>
  <c r="AQ107" i="3"/>
  <c r="AL6" i="5" s="1"/>
  <c r="AS3" i="3"/>
  <c r="AK288" i="13" l="1" a="1"/>
  <c r="AK288" i="13" s="1"/>
  <c r="AO34" i="5" s="1"/>
  <c r="AK291" i="13" a="1"/>
  <c r="AK291" i="13" s="1"/>
  <c r="AO37" i="5" s="1"/>
  <c r="AK290" i="13" a="1"/>
  <c r="AK290" i="13" s="1"/>
  <c r="AO36" i="5" s="1"/>
  <c r="AK293" i="13" a="1"/>
  <c r="AK289" i="13" a="1"/>
  <c r="AK289" i="13" s="1"/>
  <c r="AO35" i="5" s="1"/>
  <c r="AK292" i="13" a="1"/>
  <c r="AK292" i="13" s="1"/>
  <c r="AO38" i="5" s="1"/>
  <c r="AK287" i="13" a="1"/>
  <c r="AK287" i="13" s="1"/>
  <c r="AO33" i="5" s="1"/>
  <c r="AK293" i="13"/>
  <c r="AQ55" i="7"/>
  <c r="AQ124" i="3"/>
  <c r="AQ110" i="3" s="1"/>
  <c r="AQ114" i="3" s="1"/>
  <c r="AL7" i="5" s="1"/>
  <c r="AM164" i="4" s="1"/>
  <c r="AR197" i="3" a="1"/>
  <c r="AR197" i="3" s="1"/>
  <c r="AR221" i="3" a="1"/>
  <c r="AR221" i="3" s="1"/>
  <c r="AR201" i="3" a="1"/>
  <c r="AR201" i="3" s="1"/>
  <c r="AR205" i="3" a="1"/>
  <c r="AR205" i="3" s="1"/>
  <c r="AR207" i="3" a="1"/>
  <c r="AR207" i="3" s="1"/>
  <c r="AR209" i="3" a="1"/>
  <c r="AR209" i="3" s="1"/>
  <c r="AR211" i="3" a="1"/>
  <c r="AR211" i="3" s="1"/>
  <c r="AR203" i="3" a="1"/>
  <c r="AR203" i="3" s="1"/>
  <c r="AR126" i="3" a="1"/>
  <c r="AR126" i="3" s="1"/>
  <c r="AR127" i="3" a="1"/>
  <c r="AR129" i="3" a="1"/>
  <c r="AR129" i="3" s="1"/>
  <c r="AR131" i="3" a="1"/>
  <c r="AR133" i="3" a="1"/>
  <c r="AR133" i="3" s="1"/>
  <c r="AR138" i="3" a="1"/>
  <c r="AR140" i="3" a="1"/>
  <c r="AR140" i="3" s="1"/>
  <c r="AR142" i="3" a="1"/>
  <c r="AR144" i="3" a="1"/>
  <c r="AR145" i="3" a="1"/>
  <c r="AR151" i="3" a="1"/>
  <c r="AR151" i="3" s="1"/>
  <c r="AR153" i="3" a="1"/>
  <c r="AR155" i="3" a="1"/>
  <c r="AR155" i="3" s="1"/>
  <c r="AR157" i="3" a="1"/>
  <c r="AR159" i="3" a="1"/>
  <c r="AR159" i="3" s="1"/>
  <c r="AR164" i="3" a="1"/>
  <c r="AR194" i="3" a="1"/>
  <c r="AR194" i="3" s="1"/>
  <c r="AR192" i="3" a="1"/>
  <c r="AR190" i="3" a="1"/>
  <c r="AR188" i="3" a="1"/>
  <c r="AR186" i="3" a="1"/>
  <c r="AR184" i="3" a="1"/>
  <c r="AR182" i="3" a="1"/>
  <c r="AR180" i="3" a="1"/>
  <c r="AR178" i="3" a="1"/>
  <c r="AR178" i="3" s="1"/>
  <c r="AR176" i="3" a="1"/>
  <c r="AR174" i="3" a="1"/>
  <c r="AR174" i="3" s="1"/>
  <c r="AR168" i="3" a="1"/>
  <c r="AR162" i="3" a="1"/>
  <c r="AR162" i="3" s="1"/>
  <c r="AR216" i="3" a="1"/>
  <c r="AR216" i="3" s="1"/>
  <c r="AR214" i="3" a="1"/>
  <c r="AR214" i="3" s="1"/>
  <c r="AR212" i="3" a="1"/>
  <c r="AR212" i="3" s="1"/>
  <c r="AR219" i="3" a="1"/>
  <c r="AR219" i="3" s="1"/>
  <c r="AR217" i="3" a="1"/>
  <c r="AR217" i="3" s="1"/>
  <c r="AR215" i="3" a="1"/>
  <c r="AR215" i="3" s="1"/>
  <c r="AR213" i="3" a="1"/>
  <c r="AR213" i="3" s="1"/>
  <c r="AR210" i="3" a="1"/>
  <c r="AR210" i="3" s="1"/>
  <c r="AR208" i="3" a="1"/>
  <c r="AR208" i="3" s="1"/>
  <c r="AR206" i="3" a="1"/>
  <c r="AR206" i="3" s="1"/>
  <c r="AR172" i="3" a="1"/>
  <c r="AR170" i="3" a="1"/>
  <c r="AR170" i="3" s="1"/>
  <c r="AR166" i="3" a="1"/>
  <c r="AR136" i="3" a="1"/>
  <c r="AR220" i="3" a="1"/>
  <c r="AR220" i="3" s="1"/>
  <c r="AR218" i="3" a="1"/>
  <c r="AR218" i="3" s="1"/>
  <c r="AR199" i="3" a="1"/>
  <c r="AR199" i="3" s="1"/>
  <c r="AR196" i="3" a="1"/>
  <c r="AR196" i="3" s="1"/>
  <c r="AR204" i="3" a="1"/>
  <c r="AR204" i="3" s="1"/>
  <c r="AR202" i="3" a="1"/>
  <c r="AR202" i="3" s="1"/>
  <c r="AR200" i="3" a="1"/>
  <c r="AR200" i="3" s="1"/>
  <c r="AR193" i="3" a="1"/>
  <c r="AR193" i="3" s="1"/>
  <c r="AR171" i="3" a="1"/>
  <c r="AR169" i="3" a="1"/>
  <c r="AR169" i="3" s="1"/>
  <c r="AR167" i="3" a="1"/>
  <c r="AR165" i="3" a="1"/>
  <c r="AR165" i="3" s="1"/>
  <c r="AR163" i="3" a="1"/>
  <c r="AR149" i="3" a="1"/>
  <c r="AR149" i="3" s="1"/>
  <c r="AR147" i="3" a="1"/>
  <c r="AR152" i="3" a="1"/>
  <c r="AR152" i="3" s="1"/>
  <c r="AR146" i="3" a="1"/>
  <c r="AR143" i="3" a="1"/>
  <c r="AR198" i="3" a="1"/>
  <c r="AR198" i="3" s="1"/>
  <c r="AR195" i="3" a="1"/>
  <c r="AR195" i="3" s="1"/>
  <c r="AR191" i="3" a="1"/>
  <c r="AR189" i="3" a="1"/>
  <c r="AR187" i="3" a="1"/>
  <c r="AR185" i="3" a="1"/>
  <c r="AR185" i="3" s="1"/>
  <c r="AR183" i="3" a="1"/>
  <c r="AR181" i="3" a="1"/>
  <c r="AR179" i="3" a="1"/>
  <c r="AR177" i="3" a="1"/>
  <c r="AR177" i="3" s="1"/>
  <c r="AR175" i="3" a="1"/>
  <c r="AR173" i="3" a="1"/>
  <c r="AR161" i="3" a="1"/>
  <c r="AR160" i="3" a="1"/>
  <c r="AR160" i="3" s="1"/>
  <c r="AR158" i="3" a="1"/>
  <c r="AR158" i="3" s="1"/>
  <c r="AR156" i="3" a="1"/>
  <c r="AR154" i="3" a="1"/>
  <c r="AR154" i="3" s="1"/>
  <c r="AR150" i="3" a="1"/>
  <c r="AR150" i="3" s="1"/>
  <c r="AR148" i="3" a="1"/>
  <c r="AR148" i="3" s="1"/>
  <c r="AR141" i="3" a="1"/>
  <c r="AR141" i="3" s="1"/>
  <c r="AR139" i="3" a="1"/>
  <c r="AR128" i="3" a="1"/>
  <c r="AR128" i="3" s="1"/>
  <c r="AR137" i="3" a="1"/>
  <c r="AR137" i="3" s="1"/>
  <c r="AR135" i="3" a="1"/>
  <c r="AR130" i="3" a="1"/>
  <c r="AR134" i="3" a="1"/>
  <c r="AR134" i="3" s="1"/>
  <c r="AR132" i="3" a="1"/>
  <c r="AR132" i="3" s="1"/>
  <c r="AR145" i="3"/>
  <c r="AR192" i="3"/>
  <c r="AR190" i="3"/>
  <c r="AR188" i="3"/>
  <c r="AR186" i="3"/>
  <c r="AR184" i="3"/>
  <c r="AR182" i="3"/>
  <c r="AR180" i="3"/>
  <c r="AR176" i="3"/>
  <c r="AR172" i="3"/>
  <c r="AR157" i="3"/>
  <c r="AR142" i="3"/>
  <c r="AR138" i="3"/>
  <c r="AR153" i="3"/>
  <c r="AR136" i="3"/>
  <c r="AR131" i="3"/>
  <c r="AR127" i="3"/>
  <c r="AR168" i="3"/>
  <c r="AR166" i="3"/>
  <c r="AR164" i="3"/>
  <c r="AR144" i="3"/>
  <c r="AR139" i="3"/>
  <c r="AR143" i="3"/>
  <c r="AR146" i="3"/>
  <c r="AR147" i="3"/>
  <c r="AR173" i="3"/>
  <c r="AR175" i="3"/>
  <c r="AR179" i="3"/>
  <c r="AR181" i="3"/>
  <c r="AR183" i="3"/>
  <c r="AR187" i="3"/>
  <c r="AR189" i="3"/>
  <c r="AR191" i="3"/>
  <c r="AR163" i="3"/>
  <c r="AR167" i="3"/>
  <c r="AR171" i="3"/>
  <c r="AR135" i="3"/>
  <c r="AR130" i="3"/>
  <c r="AR156" i="3"/>
  <c r="AR161" i="3"/>
  <c r="AN194" i="10" a="1"/>
  <c r="AN194" i="10" s="1"/>
  <c r="AQ52" i="7"/>
  <c r="AQ40" i="7"/>
  <c r="AQ47" i="7"/>
  <c r="AQ43" i="7"/>
  <c r="AQ32" i="7"/>
  <c r="AQ59" i="7"/>
  <c r="AQ64" i="7"/>
  <c r="AQ30" i="7"/>
  <c r="AQ33" i="7"/>
  <c r="AQ51" i="7"/>
  <c r="AQ41" i="7"/>
  <c r="AQ66" i="7"/>
  <c r="AQ50" i="7"/>
  <c r="AQ39" i="7"/>
  <c r="AQ49" i="7"/>
  <c r="AQ38" i="7"/>
  <c r="AQ53" i="7"/>
  <c r="AQ36" i="7"/>
  <c r="AQ37" i="7"/>
  <c r="AQ65" i="7"/>
  <c r="AQ48" i="7"/>
  <c r="AQ35" i="7"/>
  <c r="AQ42" i="7"/>
  <c r="AQ58" i="7"/>
  <c r="AQ29" i="7"/>
  <c r="AQ27" i="7"/>
  <c r="AQ44" i="7"/>
  <c r="AQ31" i="7"/>
  <c r="AQ54" i="7"/>
  <c r="AQ63" i="7"/>
  <c r="AQ56" i="7"/>
  <c r="AQ57" i="7"/>
  <c r="AQ28" i="7"/>
  <c r="AQ60" i="7"/>
  <c r="AQ45" i="7"/>
  <c r="AQ46" i="7"/>
  <c r="AQ61" i="7"/>
  <c r="AQ62" i="7"/>
  <c r="AQ34" i="7"/>
  <c r="AP50" i="1"/>
  <c r="AP50" i="2"/>
  <c r="AO51" i="1"/>
  <c r="AP177" i="4" s="1"/>
  <c r="AO52" i="2"/>
  <c r="AQ287" i="3"/>
  <c r="AQ288" i="3"/>
  <c r="AR286" i="3" a="1"/>
  <c r="AR286" i="3" s="1"/>
  <c r="AO233" i="3"/>
  <c r="AO234" i="3"/>
  <c r="AN132" i="4"/>
  <c r="AL127" i="4"/>
  <c r="AL126" i="4"/>
  <c r="AQ102" i="7"/>
  <c r="AQ7" i="7"/>
  <c r="AQ25" i="7"/>
  <c r="AQ104" i="7"/>
  <c r="AQ70" i="7"/>
  <c r="AQ88" i="7"/>
  <c r="AQ97" i="7"/>
  <c r="AQ89" i="7"/>
  <c r="AQ118" i="7"/>
  <c r="AQ85" i="7"/>
  <c r="AQ77" i="7"/>
  <c r="AQ26" i="7"/>
  <c r="AQ18" i="7"/>
  <c r="AQ103" i="7"/>
  <c r="AQ87" i="7"/>
  <c r="AQ100" i="7"/>
  <c r="AQ20" i="7"/>
  <c r="AQ110" i="7"/>
  <c r="AQ111" i="7"/>
  <c r="AQ21" i="7"/>
  <c r="AQ73" i="7"/>
  <c r="AQ69" i="7"/>
  <c r="AQ76" i="7"/>
  <c r="AQ13" i="7"/>
  <c r="AQ95" i="7"/>
  <c r="AQ105" i="7"/>
  <c r="AQ91" i="7"/>
  <c r="AQ75" i="7"/>
  <c r="AQ112" i="7"/>
  <c r="AQ23" i="7"/>
  <c r="AQ86" i="7"/>
  <c r="AQ15" i="7"/>
  <c r="AQ81" i="7"/>
  <c r="AQ24" i="7"/>
  <c r="AQ98" i="7"/>
  <c r="AQ16" i="7"/>
  <c r="AQ101" i="7"/>
  <c r="AQ116" i="7"/>
  <c r="AO10" i="12" a="1"/>
  <c r="AO10" i="12" s="1"/>
  <c r="AQ6" i="7"/>
  <c r="AQ8" i="7"/>
  <c r="AQ19" i="7"/>
  <c r="AQ83" i="7"/>
  <c r="AQ99" i="7"/>
  <c r="AQ119" i="7"/>
  <c r="AQ71" i="7"/>
  <c r="AQ109" i="7"/>
  <c r="AQ22" i="7"/>
  <c r="AQ96" i="7"/>
  <c r="AQ108" i="7"/>
  <c r="AQ115" i="7"/>
  <c r="AQ12" i="7"/>
  <c r="AQ94" i="7"/>
  <c r="AQ117" i="7"/>
  <c r="AQ82" i="7"/>
  <c r="AQ79" i="7"/>
  <c r="AQ14" i="7"/>
  <c r="AQ90" i="7"/>
  <c r="AQ93" i="7"/>
  <c r="AQ67" i="7"/>
  <c r="AQ10" i="7"/>
  <c r="AQ11" i="7"/>
  <c r="AQ72" i="7"/>
  <c r="AQ9" i="7"/>
  <c r="AQ74" i="7"/>
  <c r="AQ92" i="7"/>
  <c r="AQ78" i="7"/>
  <c r="AQ84" i="7"/>
  <c r="AQ68" i="7"/>
  <c r="AQ80" i="7"/>
  <c r="AQ17" i="7"/>
  <c r="AO97" i="4"/>
  <c r="AK53" i="13" a="1"/>
  <c r="AK53" i="13" s="1"/>
  <c r="AO9" i="13" a="1"/>
  <c r="AO9" i="13" s="1"/>
  <c r="AK89" i="4"/>
  <c r="AM162" i="4"/>
  <c r="AN90" i="4"/>
  <c r="AN170" i="4"/>
  <c r="AR3" i="4"/>
  <c r="AQ157" i="4"/>
  <c r="AH94" i="4"/>
  <c r="AH100" i="4" s="1"/>
  <c r="AH172" i="4"/>
  <c r="AF105" i="4"/>
  <c r="AF103" i="4"/>
  <c r="AL91" i="4"/>
  <c r="AL92" i="4"/>
  <c r="AG105" i="4"/>
  <c r="AG103" i="4"/>
  <c r="AO134" i="4"/>
  <c r="AO177" i="4"/>
  <c r="AI175" i="4"/>
  <c r="F175" i="4" s="1"/>
  <c r="AL165" i="4"/>
  <c r="AL128" i="4" s="1"/>
  <c r="AN163" i="4"/>
  <c r="AO98" i="4"/>
  <c r="AN125" i="4"/>
  <c r="AO133" i="4"/>
  <c r="AN171" i="4"/>
  <c r="AO99" i="4"/>
  <c r="AJ61" i="5"/>
  <c r="AP3" i="12"/>
  <c r="AL17" i="1"/>
  <c r="AJ286" i="13" a="1"/>
  <c r="AJ286" i="13" s="1"/>
  <c r="AN32" i="5" s="1"/>
  <c r="AN31" i="5" s="1"/>
  <c r="AM195" i="10"/>
  <c r="AN12" i="5" s="1"/>
  <c r="AN80" i="10"/>
  <c r="AN79" i="10"/>
  <c r="AN78" i="10"/>
  <c r="AN77" i="10"/>
  <c r="AN76" i="10"/>
  <c r="AN75" i="10"/>
  <c r="AN74" i="10"/>
  <c r="AN73" i="10"/>
  <c r="AN72" i="10"/>
  <c r="AN52" i="10"/>
  <c r="AN51" i="10"/>
  <c r="AN50" i="10"/>
  <c r="AN49" i="10"/>
  <c r="AN48" i="10"/>
  <c r="AN47" i="10"/>
  <c r="AN46" i="10"/>
  <c r="AN45" i="10"/>
  <c r="AN42" i="10"/>
  <c r="AN44" i="10"/>
  <c r="AN43" i="10"/>
  <c r="AM11" i="5"/>
  <c r="AQ222" i="3"/>
  <c r="AL18" i="2"/>
  <c r="AM33" i="1"/>
  <c r="AM31" i="1"/>
  <c r="AM13" i="5"/>
  <c r="AJ309" i="13"/>
  <c r="AN57" i="5" s="1"/>
  <c r="AN51" i="5" s="1"/>
  <c r="AK311" i="13" a="1"/>
  <c r="AK311" i="13" s="1"/>
  <c r="AK310" i="13" a="1"/>
  <c r="AK310" i="13" s="1"/>
  <c r="AO39" i="5"/>
  <c r="AL63" i="13"/>
  <c r="AL65" i="13"/>
  <c r="AL59" i="13"/>
  <c r="AL64" i="13"/>
  <c r="AL60" i="13"/>
  <c r="AL61" i="13"/>
  <c r="AP17" i="13"/>
  <c r="AP14" i="13"/>
  <c r="AP19" i="13"/>
  <c r="AP22" i="13"/>
  <c r="AP13" i="13"/>
  <c r="AP18" i="13"/>
  <c r="AP23" i="13"/>
  <c r="AP228" i="3"/>
  <c r="AP231" i="3" s="1"/>
  <c r="AG321" i="13"/>
  <c r="AF331" i="13"/>
  <c r="AJ67" i="5" s="1"/>
  <c r="AF330" i="13"/>
  <c r="AJ66" i="5" s="1"/>
  <c r="AP227" i="3"/>
  <c r="AP230" i="3" s="1"/>
  <c r="AG322" i="13"/>
  <c r="AO10" i="13"/>
  <c r="AN67" i="10"/>
  <c r="AN68" i="10"/>
  <c r="AN69" i="10"/>
  <c r="AN70" i="10"/>
  <c r="AN71" i="10"/>
  <c r="AN81" i="10"/>
  <c r="AN82" i="10"/>
  <c r="AN83" i="10"/>
  <c r="AN84" i="10"/>
  <c r="AN85" i="10"/>
  <c r="AH26" i="2"/>
  <c r="AO43" i="2" a="1"/>
  <c r="AO43" i="2" s="1"/>
  <c r="D27" i="2"/>
  <c r="D28" i="2"/>
  <c r="AW16" i="8"/>
  <c r="AI28" i="2"/>
  <c r="AJ28" i="2"/>
  <c r="AL15" i="1"/>
  <c r="AP3" i="5"/>
  <c r="AM3" i="13"/>
  <c r="AM6" i="13" s="1"/>
  <c r="AN189" i="10"/>
  <c r="AN190" i="10"/>
  <c r="AN185" i="10"/>
  <c r="AN191" i="10"/>
  <c r="AN184" i="10"/>
  <c r="AN182" i="10"/>
  <c r="AN179" i="10"/>
  <c r="AN187" i="10"/>
  <c r="AN183" i="10"/>
  <c r="AN176" i="10"/>
  <c r="AN178" i="10"/>
  <c r="AN175" i="10"/>
  <c r="AN171" i="10"/>
  <c r="AN167" i="10"/>
  <c r="AN174" i="10"/>
  <c r="AN170" i="10"/>
  <c r="AN166" i="10"/>
  <c r="AN188" i="10"/>
  <c r="AN173" i="10"/>
  <c r="AN164" i="10"/>
  <c r="AN186" i="10"/>
  <c r="AN172" i="10"/>
  <c r="AN181" i="10"/>
  <c r="AN168" i="10"/>
  <c r="AN163" i="10"/>
  <c r="AN169" i="10"/>
  <c r="AN162" i="10"/>
  <c r="AN160" i="10"/>
  <c r="AN158" i="10"/>
  <c r="AN157" i="10"/>
  <c r="AN156" i="10"/>
  <c r="AN155" i="10"/>
  <c r="AN154" i="10"/>
  <c r="AN153" i="10"/>
  <c r="AN152" i="10"/>
  <c r="AN177" i="10"/>
  <c r="AN159" i="10"/>
  <c r="AN180" i="10"/>
  <c r="AN161" i="10"/>
  <c r="AN165" i="10"/>
  <c r="AS266" i="3"/>
  <c r="AS265" i="3"/>
  <c r="AS260" i="3"/>
  <c r="AS256" i="3"/>
  <c r="AS253" i="3"/>
  <c r="AS251" i="3"/>
  <c r="AS249" i="3"/>
  <c r="AS264" i="3"/>
  <c r="AS263" i="3"/>
  <c r="AS262" i="3"/>
  <c r="AS261" i="3"/>
  <c r="AS259" i="3"/>
  <c r="AS258" i="3"/>
  <c r="AS257" i="3"/>
  <c r="AS255" i="3"/>
  <c r="AS254" i="3"/>
  <c r="AS252" i="3"/>
  <c r="AS250" i="3"/>
  <c r="AS247" i="3"/>
  <c r="AS248" i="3"/>
  <c r="AQ185" i="7"/>
  <c r="AQ184" i="7"/>
  <c r="AQ183" i="7"/>
  <c r="AQ182" i="7"/>
  <c r="AQ181" i="7"/>
  <c r="AQ180" i="7"/>
  <c r="AQ179" i="7"/>
  <c r="AQ178" i="7"/>
  <c r="AQ177" i="7"/>
  <c r="AQ176" i="7"/>
  <c r="AQ174" i="7"/>
  <c r="AQ172" i="7"/>
  <c r="AQ170" i="7"/>
  <c r="AQ166" i="7"/>
  <c r="AQ175" i="7"/>
  <c r="AQ173" i="7"/>
  <c r="AQ171" i="7"/>
  <c r="AQ169" i="7"/>
  <c r="AQ167" i="7"/>
  <c r="AQ168" i="7"/>
  <c r="AN138" i="10"/>
  <c r="AN137" i="10"/>
  <c r="AN136" i="10"/>
  <c r="AN135" i="10"/>
  <c r="AN134" i="10"/>
  <c r="AN133" i="10"/>
  <c r="AN132" i="10"/>
  <c r="AN131" i="10"/>
  <c r="AN130" i="10"/>
  <c r="AN129" i="10"/>
  <c r="AN128" i="10"/>
  <c r="AN127" i="10"/>
  <c r="AN126" i="10"/>
  <c r="AN125" i="10"/>
  <c r="AN124" i="10"/>
  <c r="AN123" i="10"/>
  <c r="AN122" i="10"/>
  <c r="AN121" i="10"/>
  <c r="AN120" i="10"/>
  <c r="AN119" i="10"/>
  <c r="AN118" i="10"/>
  <c r="AN117" i="10"/>
  <c r="AN116" i="10"/>
  <c r="AN115" i="10"/>
  <c r="AN114" i="10"/>
  <c r="AN113" i="10"/>
  <c r="AN112" i="10"/>
  <c r="AN111" i="10"/>
  <c r="AN110" i="10"/>
  <c r="AN109" i="10"/>
  <c r="AN108" i="10"/>
  <c r="AN107" i="10"/>
  <c r="AN106" i="10"/>
  <c r="AN105" i="10"/>
  <c r="AN104" i="10"/>
  <c r="AN103" i="10"/>
  <c r="AN102" i="10"/>
  <c r="AN101" i="10"/>
  <c r="AN100" i="10"/>
  <c r="AN99" i="10"/>
  <c r="AN66" i="10"/>
  <c r="AN65" i="10"/>
  <c r="AN64" i="10"/>
  <c r="AN63" i="10"/>
  <c r="AN62" i="10"/>
  <c r="AN61" i="10"/>
  <c r="AN60" i="10"/>
  <c r="AN59" i="10"/>
  <c r="AN57" i="10"/>
  <c r="AN56" i="10"/>
  <c r="AN55" i="10"/>
  <c r="AN54" i="10"/>
  <c r="AN53" i="10"/>
  <c r="AN41" i="10"/>
  <c r="AN40" i="10"/>
  <c r="AN39" i="10"/>
  <c r="AN58" i="10"/>
  <c r="AN38" i="10"/>
  <c r="AN37" i="10"/>
  <c r="AN36" i="10"/>
  <c r="AN35" i="10"/>
  <c r="AN34" i="10"/>
  <c r="AN33" i="10"/>
  <c r="AN32" i="10"/>
  <c r="AN31" i="10"/>
  <c r="AN30" i="10"/>
  <c r="AN29" i="10"/>
  <c r="AN28" i="10"/>
  <c r="AN27" i="10"/>
  <c r="AN26" i="10"/>
  <c r="AN25" i="10"/>
  <c r="AN24" i="10"/>
  <c r="AN23" i="10"/>
  <c r="AN22" i="10"/>
  <c r="AN21" i="10"/>
  <c r="AN20" i="10"/>
  <c r="AN19" i="10"/>
  <c r="AN18" i="10"/>
  <c r="AN17" i="10"/>
  <c r="AN16" i="10"/>
  <c r="AQ153" i="7"/>
  <c r="AQ152" i="7"/>
  <c r="AQ151" i="7"/>
  <c r="AQ150" i="7"/>
  <c r="AQ149" i="7"/>
  <c r="AQ148" i="7"/>
  <c r="AQ147" i="7"/>
  <c r="AQ146" i="7"/>
  <c r="AQ145" i="7"/>
  <c r="AQ144" i="7"/>
  <c r="AQ143" i="7"/>
  <c r="AQ142" i="7"/>
  <c r="AQ141" i="7"/>
  <c r="AQ140" i="7"/>
  <c r="AQ139" i="7"/>
  <c r="AQ138" i="7"/>
  <c r="AQ137" i="7"/>
  <c r="AQ136" i="7"/>
  <c r="AQ135" i="7"/>
  <c r="AQ134" i="7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5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P16" i="13"/>
  <c r="AP224" i="3"/>
  <c r="AP290" i="3" s="1"/>
  <c r="AR125" i="3" a="1"/>
  <c r="AR125" i="3" s="1"/>
  <c r="AP21" i="13"/>
  <c r="AO3" i="1"/>
  <c r="AR223" i="3" a="1"/>
  <c r="AR223" i="3" s="1"/>
  <c r="AN49" i="1"/>
  <c r="AQ21" i="8"/>
  <c r="AQ22" i="8"/>
  <c r="AW15" i="8"/>
  <c r="AP11" i="13"/>
  <c r="AP12" i="13"/>
  <c r="AN145" i="10"/>
  <c r="AN146" i="10"/>
  <c r="AN147" i="10"/>
  <c r="AN148" i="10"/>
  <c r="AN149" i="10"/>
  <c r="AN150" i="10"/>
  <c r="AN151" i="10"/>
  <c r="AN192" i="10"/>
  <c r="AN144" i="10"/>
  <c r="AN91" i="10"/>
  <c r="AN93" i="10"/>
  <c r="AN95" i="10"/>
  <c r="AN92" i="10"/>
  <c r="AN94" i="10"/>
  <c r="AN96" i="10"/>
  <c r="AN98" i="10"/>
  <c r="AN8" i="10"/>
  <c r="AN97" i="10"/>
  <c r="AN139" i="10"/>
  <c r="AN9" i="10"/>
  <c r="AN10" i="10"/>
  <c r="AN11" i="10"/>
  <c r="AN12" i="10"/>
  <c r="AN13" i="10"/>
  <c r="AN14" i="10"/>
  <c r="AN15" i="10"/>
  <c r="AN86" i="10"/>
  <c r="AN143" i="10"/>
  <c r="AN90" i="10"/>
  <c r="AN7" i="10"/>
  <c r="AS240" i="3"/>
  <c r="AS241" i="3"/>
  <c r="AS242" i="3"/>
  <c r="AS243" i="3"/>
  <c r="AS244" i="3"/>
  <c r="AS245" i="3"/>
  <c r="AS246" i="3"/>
  <c r="AS267" i="3"/>
  <c r="AS10" i="3"/>
  <c r="AS11" i="3"/>
  <c r="AS12" i="3"/>
  <c r="AS13" i="3"/>
  <c r="AS14" i="3"/>
  <c r="AS105" i="3"/>
  <c r="AS106" i="3"/>
  <c r="AS7" i="3"/>
  <c r="AS8" i="3"/>
  <c r="AS9" i="3"/>
  <c r="AS239" i="3"/>
  <c r="AS238" i="3"/>
  <c r="AQ159" i="7"/>
  <c r="AQ163" i="7"/>
  <c r="AQ160" i="7"/>
  <c r="AQ164" i="7"/>
  <c r="AQ186" i="7"/>
  <c r="AQ161" i="7"/>
  <c r="AQ162" i="7"/>
  <c r="AQ126" i="7"/>
  <c r="AQ128" i="7"/>
  <c r="AQ130" i="7"/>
  <c r="AQ132" i="7"/>
  <c r="AQ154" i="7"/>
  <c r="AQ157" i="7"/>
  <c r="AQ158" i="7"/>
  <c r="AQ165" i="7"/>
  <c r="AQ125" i="7"/>
  <c r="AQ127" i="7"/>
  <c r="AQ129" i="7"/>
  <c r="AQ131" i="7"/>
  <c r="AQ133" i="7"/>
  <c r="AI27" i="2"/>
  <c r="AJ27" i="2"/>
  <c r="AG32" i="2"/>
  <c r="AI60" i="12"/>
  <c r="AJ60" i="12"/>
  <c r="AG9" i="1"/>
  <c r="AO3" i="2"/>
  <c r="AH9" i="5"/>
  <c r="AI166" i="4" s="1"/>
  <c r="AI129" i="4" s="1"/>
  <c r="AP120" i="7"/>
  <c r="AN43" i="12" s="1"/>
  <c r="AP155" i="7"/>
  <c r="AN59" i="5" s="1"/>
  <c r="E7" i="12"/>
  <c r="AR284" i="3"/>
  <c r="AN235" i="3"/>
  <c r="AN289" i="3"/>
  <c r="AI7" i="12" s="1"/>
  <c r="AI7" i="1"/>
  <c r="AJ7" i="1"/>
  <c r="D7" i="1"/>
  <c r="AP320" i="13"/>
  <c r="AM141" i="10"/>
  <c r="AP113" i="7"/>
  <c r="AR3" i="7"/>
  <c r="AP187" i="7"/>
  <c r="AN60" i="5" s="1"/>
  <c r="AP106" i="7"/>
  <c r="AO169" i="4" s="1"/>
  <c r="AO3" i="10"/>
  <c r="AM88" i="10"/>
  <c r="AP122" i="3"/>
  <c r="AQ277" i="3"/>
  <c r="AQ282" i="3" s="1"/>
  <c r="AL19" i="12" s="1"/>
  <c r="AR9" i="8"/>
  <c r="AR10" i="8"/>
  <c r="AP283" i="3"/>
  <c r="AK17" i="12"/>
  <c r="AR268" i="3"/>
  <c r="AM18" i="12" s="1"/>
  <c r="AQ116" i="3"/>
  <c r="AQ121" i="3" s="1"/>
  <c r="AL8" i="5" s="1"/>
  <c r="AM165" i="4" s="1"/>
  <c r="AR107" i="3"/>
  <c r="AM6" i="5" s="1"/>
  <c r="AT3" i="3"/>
  <c r="AM161" i="4" l="1"/>
  <c r="AL288" i="13" a="1"/>
  <c r="AL288" i="13" s="1"/>
  <c r="AP34" i="5" s="1"/>
  <c r="AL292" i="13" a="1"/>
  <c r="AL290" i="13" a="1"/>
  <c r="AL290" i="13" s="1"/>
  <c r="AP36" i="5" s="1"/>
  <c r="AL293" i="13" a="1"/>
  <c r="AL291" i="13" a="1"/>
  <c r="AL291" i="13" s="1"/>
  <c r="AP37" i="5" s="1"/>
  <c r="AL287" i="13" a="1"/>
  <c r="AL287" i="13" s="1"/>
  <c r="AP33" i="5" s="1"/>
  <c r="AL289" i="13" a="1"/>
  <c r="AL289" i="13" s="1"/>
  <c r="AP35" i="5" s="1"/>
  <c r="AL293" i="13"/>
  <c r="AL292" i="13"/>
  <c r="AP38" i="5" s="1"/>
  <c r="AR55" i="7"/>
  <c r="AR124" i="3"/>
  <c r="AR110" i="3" s="1"/>
  <c r="AR114" i="3" s="1"/>
  <c r="AM7" i="5" s="1"/>
  <c r="AN164" i="4" s="1"/>
  <c r="AS221" i="3" a="1"/>
  <c r="AS221" i="3" s="1"/>
  <c r="AS201" i="3" a="1"/>
  <c r="AS201" i="3" s="1"/>
  <c r="AS203" i="3" a="1"/>
  <c r="AS203" i="3" s="1"/>
  <c r="AS205" i="3" a="1"/>
  <c r="AS205" i="3" s="1"/>
  <c r="AS207" i="3" a="1"/>
  <c r="AS207" i="3" s="1"/>
  <c r="AS209" i="3" a="1"/>
  <c r="AS209" i="3" s="1"/>
  <c r="AS211" i="3" a="1"/>
  <c r="AS211" i="3" s="1"/>
  <c r="AS126" i="3" a="1"/>
  <c r="AS126" i="3" s="1"/>
  <c r="AS129" i="3" a="1"/>
  <c r="AS129" i="3" s="1"/>
  <c r="AS131" i="3" a="1"/>
  <c r="AS133" i="3" a="1"/>
  <c r="AS133" i="3" s="1"/>
  <c r="AS138" i="3" a="1"/>
  <c r="AS138" i="3" s="1"/>
  <c r="AS140" i="3" a="1"/>
  <c r="AS142" i="3" a="1"/>
  <c r="AS142" i="3" s="1"/>
  <c r="AS144" i="3" a="1"/>
  <c r="AS151" i="3" a="1"/>
  <c r="AS151" i="3" s="1"/>
  <c r="AS153" i="3" a="1"/>
  <c r="AS153" i="3" s="1"/>
  <c r="AS155" i="3" a="1"/>
  <c r="AS157" i="3" a="1"/>
  <c r="AS157" i="3" s="1"/>
  <c r="AS159" i="3" a="1"/>
  <c r="AS159" i="3" s="1"/>
  <c r="AS136" i="3" a="1"/>
  <c r="AS162" i="3" a="1"/>
  <c r="AS162" i="3" s="1"/>
  <c r="AS164" i="3" a="1"/>
  <c r="AS164" i="3" s="1"/>
  <c r="AS166" i="3" a="1"/>
  <c r="AS166" i="3" s="1"/>
  <c r="AS168" i="3" a="1"/>
  <c r="AS168" i="3" s="1"/>
  <c r="AS170" i="3" a="1"/>
  <c r="AS172" i="3" a="1"/>
  <c r="AS174" i="3" a="1"/>
  <c r="AS176" i="3" a="1"/>
  <c r="AS178" i="3" a="1"/>
  <c r="AS180" i="3" a="1"/>
  <c r="AS182" i="3" a="1"/>
  <c r="AS184" i="3" a="1"/>
  <c r="AS186" i="3" a="1"/>
  <c r="AS188" i="3" a="1"/>
  <c r="AS190" i="3" a="1"/>
  <c r="AS192" i="3" a="1"/>
  <c r="AS194" i="3" a="1"/>
  <c r="AS220" i="3" a="1"/>
  <c r="AS220" i="3" s="1"/>
  <c r="AS218" i="3" a="1"/>
  <c r="AS218" i="3" s="1"/>
  <c r="AS212" i="3" a="1"/>
  <c r="AS212" i="3" s="1"/>
  <c r="AS196" i="3" a="1"/>
  <c r="AS196" i="3" s="1"/>
  <c r="AS204" i="3" a="1"/>
  <c r="AS204" i="3" s="1"/>
  <c r="AS202" i="3" a="1"/>
  <c r="AS202" i="3" s="1"/>
  <c r="AS200" i="3" a="1"/>
  <c r="AS200" i="3" s="1"/>
  <c r="AS145" i="3" a="1"/>
  <c r="AS145" i="3" s="1"/>
  <c r="AS216" i="3" a="1"/>
  <c r="AS216" i="3" s="1"/>
  <c r="AS214" i="3" a="1"/>
  <c r="AS214" i="3" s="1"/>
  <c r="AS199" i="3" a="1"/>
  <c r="AS199" i="3" s="1"/>
  <c r="AS219" i="3" a="1"/>
  <c r="AS219" i="3" s="1"/>
  <c r="AS217" i="3" a="1"/>
  <c r="AS217" i="3" s="1"/>
  <c r="AS215" i="3" a="1"/>
  <c r="AS215" i="3" s="1"/>
  <c r="AS213" i="3" a="1"/>
  <c r="AS213" i="3" s="1"/>
  <c r="AS210" i="3" a="1"/>
  <c r="AS210" i="3" s="1"/>
  <c r="AS208" i="3" a="1"/>
  <c r="AS208" i="3" s="1"/>
  <c r="AS206" i="3" a="1"/>
  <c r="AS206" i="3" s="1"/>
  <c r="AS198" i="3" a="1"/>
  <c r="AS198" i="3" s="1"/>
  <c r="AS197" i="3" a="1"/>
  <c r="AS197" i="3" s="1"/>
  <c r="AS195" i="3" a="1"/>
  <c r="AS195" i="3" s="1"/>
  <c r="AS191" i="3" a="1"/>
  <c r="AS191" i="3" s="1"/>
  <c r="AS189" i="3" a="1"/>
  <c r="AS187" i="3" a="1"/>
  <c r="AS187" i="3" s="1"/>
  <c r="AS185" i="3" a="1"/>
  <c r="AS183" i="3" a="1"/>
  <c r="AS183" i="3" s="1"/>
  <c r="AS181" i="3" a="1"/>
  <c r="AS179" i="3" a="1"/>
  <c r="AS179" i="3" s="1"/>
  <c r="AS177" i="3" a="1"/>
  <c r="AS175" i="3" a="1"/>
  <c r="AS175" i="3" s="1"/>
  <c r="AS173" i="3" a="1"/>
  <c r="AS161" i="3" a="1"/>
  <c r="AS161" i="3" s="1"/>
  <c r="AS160" i="3" a="1"/>
  <c r="AS160" i="3" s="1"/>
  <c r="AS158" i="3" a="1"/>
  <c r="AS158" i="3" s="1"/>
  <c r="AS156" i="3" a="1"/>
  <c r="AS156" i="3" s="1"/>
  <c r="AS154" i="3" a="1"/>
  <c r="AS150" i="3" a="1"/>
  <c r="AS150" i="3" s="1"/>
  <c r="AS148" i="3" a="1"/>
  <c r="AS148" i="3" s="1"/>
  <c r="AS193" i="3" a="1"/>
  <c r="AS193" i="3" s="1"/>
  <c r="AS171" i="3" a="1"/>
  <c r="AS169" i="3" a="1"/>
  <c r="AS169" i="3" s="1"/>
  <c r="AS167" i="3" a="1"/>
  <c r="AS167" i="3" s="1"/>
  <c r="AS165" i="3" a="1"/>
  <c r="AS163" i="3" a="1"/>
  <c r="AS149" i="3" a="1"/>
  <c r="AS149" i="3" s="1"/>
  <c r="AS147" i="3" a="1"/>
  <c r="AS147" i="3" s="1"/>
  <c r="AS152" i="3" a="1"/>
  <c r="AS146" i="3" a="1"/>
  <c r="AS143" i="3" a="1"/>
  <c r="AS143" i="3" s="1"/>
  <c r="AS141" i="3" a="1"/>
  <c r="AS139" i="3" a="1"/>
  <c r="AS139" i="3" s="1"/>
  <c r="AS128" i="3" a="1"/>
  <c r="AS128" i="3" s="1"/>
  <c r="AS127" i="3" a="1"/>
  <c r="AS137" i="3" a="1"/>
  <c r="AS137" i="3" s="1"/>
  <c r="AS135" i="3" a="1"/>
  <c r="AS135" i="3" s="1"/>
  <c r="AS130" i="3" a="1"/>
  <c r="AS130" i="3" s="1"/>
  <c r="AS134" i="3" a="1"/>
  <c r="AS134" i="3" s="1"/>
  <c r="AS132" i="3" a="1"/>
  <c r="AS132" i="3" s="1"/>
  <c r="AS194" i="3"/>
  <c r="AS192" i="3"/>
  <c r="AS190" i="3"/>
  <c r="AS188" i="3"/>
  <c r="AS186" i="3"/>
  <c r="AS184" i="3"/>
  <c r="AS182" i="3"/>
  <c r="AS180" i="3"/>
  <c r="AS178" i="3"/>
  <c r="AS176" i="3"/>
  <c r="AS174" i="3"/>
  <c r="AS172" i="3"/>
  <c r="AS170" i="3"/>
  <c r="AS155" i="3"/>
  <c r="AS131" i="3"/>
  <c r="AS136" i="3"/>
  <c r="AS144" i="3"/>
  <c r="AS140" i="3"/>
  <c r="AS127" i="3"/>
  <c r="AS146" i="3"/>
  <c r="AS152" i="3"/>
  <c r="AS163" i="3"/>
  <c r="AS165" i="3"/>
  <c r="AS154" i="3"/>
  <c r="AS141" i="3"/>
  <c r="AS171" i="3"/>
  <c r="AS173" i="3"/>
  <c r="AS177" i="3"/>
  <c r="AS181" i="3"/>
  <c r="AS185" i="3"/>
  <c r="AS189" i="3"/>
  <c r="AO194" i="10" a="1"/>
  <c r="AO194" i="10" s="1"/>
  <c r="AR34" i="7"/>
  <c r="AR45" i="7"/>
  <c r="AR56" i="7"/>
  <c r="AR44" i="7"/>
  <c r="AR42" i="7"/>
  <c r="AR37" i="7"/>
  <c r="AR49" i="7"/>
  <c r="AR41" i="7"/>
  <c r="AR64" i="7"/>
  <c r="AR47" i="7"/>
  <c r="AR62" i="7"/>
  <c r="AR60" i="7"/>
  <c r="AR63" i="7"/>
  <c r="AR27" i="7"/>
  <c r="AR35" i="7"/>
  <c r="AR36" i="7"/>
  <c r="AR39" i="7"/>
  <c r="AR51" i="7"/>
  <c r="AR30" i="7"/>
  <c r="AR43" i="7"/>
  <c r="AR61" i="7"/>
  <c r="AR28" i="7"/>
  <c r="AR54" i="7"/>
  <c r="AR29" i="7"/>
  <c r="AR48" i="7"/>
  <c r="AR53" i="7"/>
  <c r="AR50" i="7"/>
  <c r="AR59" i="7"/>
  <c r="AR40" i="7"/>
  <c r="AR46" i="7"/>
  <c r="AR57" i="7"/>
  <c r="AR31" i="7"/>
  <c r="AR58" i="7"/>
  <c r="AR65" i="7"/>
  <c r="AR38" i="7"/>
  <c r="AR66" i="7"/>
  <c r="AR33" i="7"/>
  <c r="AR32" i="7"/>
  <c r="AR52" i="7"/>
  <c r="AQ50" i="1"/>
  <c r="AQ50" i="2"/>
  <c r="AP51" i="1"/>
  <c r="AQ177" i="4" s="1"/>
  <c r="AP52" i="2"/>
  <c r="AR287" i="3"/>
  <c r="AR288" i="3"/>
  <c r="AS286" i="3" a="1"/>
  <c r="AS286" i="3" s="1"/>
  <c r="AP233" i="3"/>
  <c r="AP234" i="3"/>
  <c r="AO132" i="4"/>
  <c r="AO171" i="4"/>
  <c r="AM128" i="4"/>
  <c r="AM126" i="4"/>
  <c r="AM127" i="4"/>
  <c r="AR68" i="7"/>
  <c r="AR78" i="7"/>
  <c r="AR72" i="7"/>
  <c r="AR67" i="7"/>
  <c r="AR90" i="7"/>
  <c r="AR82" i="7"/>
  <c r="AR115" i="7"/>
  <c r="AR109" i="7"/>
  <c r="AR71" i="7"/>
  <c r="AR99" i="7"/>
  <c r="AR83" i="7"/>
  <c r="AP97" i="4"/>
  <c r="AR98" i="7"/>
  <c r="AR91" i="7"/>
  <c r="AR105" i="7"/>
  <c r="AR95" i="7"/>
  <c r="AR76" i="7"/>
  <c r="AR73" i="7"/>
  <c r="AR20" i="7"/>
  <c r="AR100" i="7"/>
  <c r="AR87" i="7"/>
  <c r="AR26" i="7"/>
  <c r="AR89" i="7"/>
  <c r="AR97" i="7"/>
  <c r="AR104" i="7"/>
  <c r="AR7" i="7"/>
  <c r="AP10" i="12" a="1"/>
  <c r="AP10" i="12" s="1"/>
  <c r="AR6" i="7"/>
  <c r="AR8" i="7"/>
  <c r="AR17" i="7"/>
  <c r="AR80" i="7"/>
  <c r="AR84" i="7"/>
  <c r="AR92" i="7"/>
  <c r="AR74" i="7"/>
  <c r="AR9" i="7"/>
  <c r="AR11" i="7"/>
  <c r="AR10" i="7"/>
  <c r="AR93" i="7"/>
  <c r="AR14" i="7"/>
  <c r="AR79" i="7"/>
  <c r="AR117" i="7"/>
  <c r="AR94" i="7"/>
  <c r="AR12" i="7"/>
  <c r="AR108" i="7"/>
  <c r="AR96" i="7"/>
  <c r="AR22" i="7"/>
  <c r="AR119" i="7"/>
  <c r="AR19" i="7"/>
  <c r="AR116" i="7"/>
  <c r="AR101" i="7"/>
  <c r="AR16" i="7"/>
  <c r="AR24" i="7"/>
  <c r="AR81" i="7"/>
  <c r="AR15" i="7"/>
  <c r="AR86" i="7"/>
  <c r="AR23" i="7"/>
  <c r="AR112" i="7"/>
  <c r="AR75" i="7"/>
  <c r="AR13" i="7"/>
  <c r="AR69" i="7"/>
  <c r="AR21" i="7"/>
  <c r="AR111" i="7"/>
  <c r="AR110" i="7"/>
  <c r="AR103" i="7"/>
  <c r="AR18" i="7"/>
  <c r="AR77" i="7"/>
  <c r="AR85" i="7"/>
  <c r="AR118" i="7"/>
  <c r="AR88" i="7"/>
  <c r="AR70" i="7"/>
  <c r="AR25" i="7"/>
  <c r="AR102" i="7"/>
  <c r="AP9" i="13" a="1"/>
  <c r="AP9" i="13" s="1"/>
  <c r="AM91" i="4"/>
  <c r="AL53" i="13" a="1"/>
  <c r="AL53" i="13" s="1"/>
  <c r="AM92" i="4"/>
  <c r="AO90" i="4"/>
  <c r="AS3" i="4"/>
  <c r="AR157" i="4"/>
  <c r="AP98" i="4"/>
  <c r="AP99" i="4"/>
  <c r="AK175" i="4"/>
  <c r="AH105" i="4"/>
  <c r="AH103" i="4"/>
  <c r="AO163" i="4"/>
  <c r="AO125" i="4"/>
  <c r="AP134" i="4"/>
  <c r="AN162" i="4"/>
  <c r="AL161" i="4"/>
  <c r="AM93" i="4"/>
  <c r="F166" i="4"/>
  <c r="AI94" i="4"/>
  <c r="AI172" i="4"/>
  <c r="AJ175" i="4"/>
  <c r="AM18" i="2"/>
  <c r="AP133" i="4"/>
  <c r="AO170" i="4"/>
  <c r="AL93" i="4"/>
  <c r="AK61" i="5"/>
  <c r="AQ3" i="12"/>
  <c r="AK286" i="13" a="1"/>
  <c r="AK286" i="13" s="1"/>
  <c r="AO32" i="5" s="1"/>
  <c r="AO31" i="5" s="1"/>
  <c r="AN195" i="10"/>
  <c r="AO12" i="5" s="1"/>
  <c r="AO80" i="10"/>
  <c r="AO79" i="10"/>
  <c r="AO78" i="10"/>
  <c r="AO77" i="10"/>
  <c r="AO76" i="10"/>
  <c r="AO75" i="10"/>
  <c r="AO74" i="10"/>
  <c r="AO73" i="10"/>
  <c r="AO72" i="10"/>
  <c r="AO52" i="10"/>
  <c r="AO51" i="10"/>
  <c r="AO50" i="10"/>
  <c r="AO49" i="10"/>
  <c r="AO48" i="10"/>
  <c r="AO47" i="10"/>
  <c r="AO46" i="10"/>
  <c r="AO45" i="10"/>
  <c r="AO44" i="10"/>
  <c r="AO43" i="10"/>
  <c r="AO42" i="10"/>
  <c r="AR222" i="3"/>
  <c r="AN11" i="5"/>
  <c r="AN31" i="1"/>
  <c r="AM17" i="1"/>
  <c r="AN33" i="1"/>
  <c r="AN13" i="5"/>
  <c r="AK309" i="13"/>
  <c r="AO57" i="5" s="1"/>
  <c r="AO51" i="5" s="1"/>
  <c r="AP39" i="5"/>
  <c r="AL311" i="13" a="1"/>
  <c r="AL311" i="13" s="1"/>
  <c r="AL310" i="13" a="1"/>
  <c r="AL310" i="13" s="1"/>
  <c r="AM64" i="13"/>
  <c r="AM60" i="13"/>
  <c r="AM63" i="13"/>
  <c r="AM65" i="13"/>
  <c r="AM59" i="13"/>
  <c r="AM61" i="13"/>
  <c r="AQ23" i="13"/>
  <c r="AQ18" i="13"/>
  <c r="AQ13" i="13"/>
  <c r="AQ22" i="13"/>
  <c r="AQ19" i="13"/>
  <c r="AQ14" i="13"/>
  <c r="AQ17" i="13"/>
  <c r="AQ228" i="3"/>
  <c r="AQ231" i="3" s="1"/>
  <c r="AH321" i="13"/>
  <c r="AQ227" i="3"/>
  <c r="AQ230" i="3" s="1"/>
  <c r="AH322" i="13"/>
  <c r="AG331" i="13"/>
  <c r="AK67" i="5" s="1"/>
  <c r="AG330" i="13"/>
  <c r="AK66" i="5" s="1"/>
  <c r="AP10" i="13"/>
  <c r="AO67" i="10"/>
  <c r="AO68" i="10"/>
  <c r="AO69" i="10"/>
  <c r="AO70" i="10"/>
  <c r="AO71" i="10"/>
  <c r="AO81" i="10"/>
  <c r="AO82" i="10"/>
  <c r="AO83" i="10"/>
  <c r="AO84" i="10"/>
  <c r="AO85" i="10"/>
  <c r="D26" i="2"/>
  <c r="AP43" i="2" a="1"/>
  <c r="AP43" i="2" s="1"/>
  <c r="AO49" i="1"/>
  <c r="AJ26" i="2"/>
  <c r="AI26" i="2"/>
  <c r="AX16" i="8"/>
  <c r="AK28" i="2"/>
  <c r="AQ3" i="5"/>
  <c r="AN3" i="13"/>
  <c r="AN6" i="13" s="1"/>
  <c r="AR185" i="7"/>
  <c r="AR184" i="7"/>
  <c r="AR183" i="7"/>
  <c r="AR182" i="7"/>
  <c r="AR181" i="7"/>
  <c r="AR180" i="7"/>
  <c r="AR179" i="7"/>
  <c r="AR178" i="7"/>
  <c r="AR177" i="7"/>
  <c r="AR176" i="7"/>
  <c r="AR174" i="7"/>
  <c r="AR172" i="7"/>
  <c r="AR170" i="7"/>
  <c r="AR168" i="7"/>
  <c r="AR166" i="7"/>
  <c r="AR175" i="7"/>
  <c r="AR167" i="7"/>
  <c r="AR169" i="7"/>
  <c r="AR173" i="7"/>
  <c r="AR171" i="7"/>
  <c r="AT265" i="3"/>
  <c r="AT264" i="3"/>
  <c r="AT263" i="3"/>
  <c r="AT262" i="3"/>
  <c r="AT261" i="3"/>
  <c r="AT260" i="3"/>
  <c r="AT259" i="3"/>
  <c r="AT258" i="3"/>
  <c r="AT257" i="3"/>
  <c r="AT256" i="3"/>
  <c r="AT255" i="3"/>
  <c r="AT254" i="3"/>
  <c r="AT253" i="3"/>
  <c r="AT252" i="3"/>
  <c r="AT251" i="3"/>
  <c r="AT250" i="3"/>
  <c r="AT249" i="3"/>
  <c r="AT248" i="3"/>
  <c r="AT247" i="3"/>
  <c r="AT266" i="3"/>
  <c r="AO188" i="10"/>
  <c r="AO185" i="10"/>
  <c r="AO184" i="10"/>
  <c r="AO183" i="10"/>
  <c r="AO182" i="10"/>
  <c r="AO181" i="10"/>
  <c r="AO180" i="10"/>
  <c r="AO179" i="10"/>
  <c r="AO191" i="10"/>
  <c r="AO190" i="10"/>
  <c r="AO186" i="10"/>
  <c r="AO187" i="10"/>
  <c r="AO178" i="10"/>
  <c r="AO177" i="10"/>
  <c r="AO176" i="10"/>
  <c r="AO175" i="10"/>
  <c r="AO174" i="10"/>
  <c r="AO173" i="10"/>
  <c r="AO172" i="10"/>
  <c r="AO171" i="10"/>
  <c r="AO170" i="10"/>
  <c r="AO169" i="10"/>
  <c r="AO168" i="10"/>
  <c r="AO167" i="10"/>
  <c r="AO166" i="10"/>
  <c r="AO165" i="10"/>
  <c r="AO164" i="10"/>
  <c r="AO163" i="10"/>
  <c r="AO162" i="10"/>
  <c r="AO160" i="10"/>
  <c r="AO158" i="10"/>
  <c r="AO157" i="10"/>
  <c r="AO156" i="10"/>
  <c r="AO155" i="10"/>
  <c r="AO154" i="10"/>
  <c r="AO153" i="10"/>
  <c r="AO152" i="10"/>
  <c r="AO189" i="10"/>
  <c r="AO161" i="10"/>
  <c r="AO159" i="10"/>
  <c r="AO138" i="10"/>
  <c r="AO137" i="10"/>
  <c r="AO136" i="10"/>
  <c r="AO135" i="10"/>
  <c r="AO134" i="10"/>
  <c r="AO133" i="10"/>
  <c r="AO132" i="10"/>
  <c r="AO131" i="10"/>
  <c r="AO130" i="10"/>
  <c r="AO129" i="10"/>
  <c r="AO128" i="10"/>
  <c r="AO127" i="10"/>
  <c r="AO126" i="10"/>
  <c r="AO125" i="10"/>
  <c r="AO124" i="10"/>
  <c r="AO123" i="10"/>
  <c r="AO122" i="10"/>
  <c r="AO121" i="10"/>
  <c r="AO120" i="10"/>
  <c r="AO119" i="10"/>
  <c r="AO118" i="10"/>
  <c r="AO117" i="10"/>
  <c r="AO116" i="10"/>
  <c r="AO115" i="10"/>
  <c r="AO114" i="10"/>
  <c r="AO113" i="10"/>
  <c r="AO112" i="10"/>
  <c r="AO111" i="10"/>
  <c r="AO110" i="10"/>
  <c r="AO109" i="10"/>
  <c r="AO108" i="10"/>
  <c r="AO107" i="10"/>
  <c r="AO106" i="10"/>
  <c r="AO105" i="10"/>
  <c r="AO104" i="10"/>
  <c r="AO103" i="10"/>
  <c r="AO102" i="10"/>
  <c r="AO101" i="10"/>
  <c r="AO100" i="10"/>
  <c r="AO99" i="10"/>
  <c r="AO66" i="10"/>
  <c r="AO65" i="10"/>
  <c r="AO64" i="10"/>
  <c r="AO63" i="10"/>
  <c r="AO62" i="10"/>
  <c r="AO61" i="10"/>
  <c r="AO60" i="10"/>
  <c r="AO59" i="10"/>
  <c r="AO58" i="10"/>
  <c r="AO57" i="10"/>
  <c r="AO56" i="10"/>
  <c r="AO55" i="10"/>
  <c r="AO54" i="10"/>
  <c r="AO53" i="10"/>
  <c r="AO41" i="10"/>
  <c r="AO40" i="10"/>
  <c r="AO39" i="10"/>
  <c r="AO3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R153" i="7"/>
  <c r="AR152" i="7"/>
  <c r="AR151" i="7"/>
  <c r="AR150" i="7"/>
  <c r="AR149" i="7"/>
  <c r="AR148" i="7"/>
  <c r="AR147" i="7"/>
  <c r="AR146" i="7"/>
  <c r="AR145" i="7"/>
  <c r="AR144" i="7"/>
  <c r="AR143" i="7"/>
  <c r="AR142" i="7"/>
  <c r="AR141" i="7"/>
  <c r="AR140" i="7"/>
  <c r="AR139" i="7"/>
  <c r="AR138" i="7"/>
  <c r="AR137" i="7"/>
  <c r="AR136" i="7"/>
  <c r="AR135" i="7"/>
  <c r="AR134" i="7"/>
  <c r="AT104" i="3"/>
  <c r="AT103" i="3"/>
  <c r="AT102" i="3"/>
  <c r="AT101" i="3"/>
  <c r="AT100" i="3"/>
  <c r="AT99" i="3"/>
  <c r="AT98" i="3"/>
  <c r="AT97" i="3"/>
  <c r="AT96" i="3"/>
  <c r="AT95" i="3"/>
  <c r="AT94" i="3"/>
  <c r="AT93" i="3"/>
  <c r="AT92" i="3"/>
  <c r="AT91" i="3"/>
  <c r="AT90" i="3"/>
  <c r="AT89" i="3"/>
  <c r="AT88" i="3"/>
  <c r="AT87" i="3"/>
  <c r="AT86" i="3"/>
  <c r="AT85" i="3"/>
  <c r="AT84" i="3"/>
  <c r="AT83" i="3"/>
  <c r="AT82" i="3"/>
  <c r="AT81" i="3"/>
  <c r="AT80" i="3"/>
  <c r="AT79" i="3"/>
  <c r="AT78" i="3"/>
  <c r="AT77" i="3"/>
  <c r="AT76" i="3"/>
  <c r="AT75" i="3"/>
  <c r="AT74" i="3"/>
  <c r="AT73" i="3"/>
  <c r="AT72" i="3"/>
  <c r="AT71" i="3"/>
  <c r="AT70" i="3"/>
  <c r="AT69" i="3"/>
  <c r="AT68" i="3"/>
  <c r="AT67" i="3"/>
  <c r="AT66" i="3"/>
  <c r="AT65" i="3"/>
  <c r="AT64" i="3"/>
  <c r="AT63" i="3"/>
  <c r="AT62" i="3"/>
  <c r="AT61" i="3"/>
  <c r="AT60" i="3"/>
  <c r="AT59" i="3"/>
  <c r="AT58" i="3"/>
  <c r="AT57" i="3"/>
  <c r="AT56" i="3"/>
  <c r="AT55" i="3"/>
  <c r="AT54" i="3"/>
  <c r="AT53" i="3"/>
  <c r="AT52" i="3"/>
  <c r="AT51" i="3"/>
  <c r="AT50" i="3"/>
  <c r="AT49" i="3"/>
  <c r="AT48" i="3"/>
  <c r="AT47" i="3"/>
  <c r="AT46" i="3"/>
  <c r="AT45" i="3"/>
  <c r="AT44" i="3"/>
  <c r="AT43" i="3"/>
  <c r="AT42" i="3"/>
  <c r="AT41" i="3"/>
  <c r="AT40" i="3"/>
  <c r="AT39" i="3"/>
  <c r="AT38" i="3"/>
  <c r="AT37" i="3"/>
  <c r="AT36" i="3"/>
  <c r="AT35" i="3"/>
  <c r="AT34" i="3"/>
  <c r="AT3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Q224" i="3"/>
  <c r="AQ290" i="3" s="1"/>
  <c r="AQ16" i="13"/>
  <c r="AS125" i="3" a="1"/>
  <c r="AS125" i="3" s="1"/>
  <c r="AQ21" i="13"/>
  <c r="AP3" i="1"/>
  <c r="AS223" i="3" a="1"/>
  <c r="AS223" i="3" s="1"/>
  <c r="AR21" i="8"/>
  <c r="AR22" i="8"/>
  <c r="AX15" i="8"/>
  <c r="AQ12" i="13"/>
  <c r="AQ11" i="13"/>
  <c r="AR158" i="7"/>
  <c r="AR162" i="7"/>
  <c r="AR157" i="7"/>
  <c r="AR161" i="7"/>
  <c r="AR165" i="7"/>
  <c r="AR164" i="7"/>
  <c r="AR163" i="7"/>
  <c r="AR126" i="7"/>
  <c r="AR128" i="7"/>
  <c r="AR130" i="7"/>
  <c r="AR132" i="7"/>
  <c r="AR154" i="7"/>
  <c r="AR160" i="7"/>
  <c r="AR159" i="7"/>
  <c r="AR186" i="7"/>
  <c r="AR125" i="7"/>
  <c r="AR127" i="7"/>
  <c r="AR129" i="7"/>
  <c r="AR131" i="7"/>
  <c r="AR133" i="7"/>
  <c r="AT240" i="3"/>
  <c r="AT241" i="3"/>
  <c r="AT242" i="3"/>
  <c r="AT243" i="3"/>
  <c r="AT244" i="3"/>
  <c r="AT245" i="3"/>
  <c r="AT246" i="3"/>
  <c r="AT267" i="3"/>
  <c r="AT8" i="3"/>
  <c r="AT9" i="3"/>
  <c r="AT10" i="3"/>
  <c r="AT11" i="3"/>
  <c r="AT12" i="3"/>
  <c r="AT13" i="3"/>
  <c r="AT14" i="3"/>
  <c r="AT105" i="3"/>
  <c r="AT106" i="3"/>
  <c r="AT7" i="3"/>
  <c r="AT238" i="3"/>
  <c r="AT239" i="3"/>
  <c r="AO143" i="10"/>
  <c r="AO145" i="10"/>
  <c r="AO146" i="10"/>
  <c r="AO147" i="10"/>
  <c r="AO148" i="10"/>
  <c r="AO149" i="10"/>
  <c r="AO90" i="10"/>
  <c r="AO92" i="10"/>
  <c r="AO94" i="10"/>
  <c r="AO150" i="10"/>
  <c r="AO151" i="10"/>
  <c r="AO192" i="10"/>
  <c r="AO91" i="10"/>
  <c r="AO93" i="10"/>
  <c r="AO95" i="10"/>
  <c r="AO97" i="10"/>
  <c r="AO139" i="10"/>
  <c r="AO9" i="10"/>
  <c r="AO10" i="10"/>
  <c r="AO11" i="10"/>
  <c r="AO12" i="10"/>
  <c r="AO13" i="10"/>
  <c r="AO14" i="10"/>
  <c r="AO15" i="10"/>
  <c r="AO86" i="10"/>
  <c r="AO96" i="10"/>
  <c r="AO98" i="10"/>
  <c r="AO7" i="10"/>
  <c r="AO144" i="10"/>
  <c r="AO8" i="10"/>
  <c r="AM15" i="1"/>
  <c r="E9" i="5"/>
  <c r="AH9" i="1"/>
  <c r="AK60" i="12"/>
  <c r="AH32" i="2"/>
  <c r="AP3" i="2"/>
  <c r="AI9" i="5"/>
  <c r="AJ166" i="4" s="1"/>
  <c r="AJ129" i="4" s="1"/>
  <c r="AQ120" i="7"/>
  <c r="AO43" i="12" s="1"/>
  <c r="AO289" i="3"/>
  <c r="AJ7" i="12" s="1"/>
  <c r="AO235" i="3"/>
  <c r="AS284" i="3"/>
  <c r="AQ113" i="7"/>
  <c r="AQ155" i="7"/>
  <c r="AO59" i="5" s="1"/>
  <c r="AQ320" i="13"/>
  <c r="AN88" i="10"/>
  <c r="AQ106" i="7"/>
  <c r="AP169" i="4" s="1"/>
  <c r="AS3" i="7"/>
  <c r="AQ187" i="7"/>
  <c r="AO60" i="5" s="1"/>
  <c r="AP3" i="10"/>
  <c r="AN141" i="10"/>
  <c r="AQ122" i="3"/>
  <c r="AL5" i="5"/>
  <c r="AQ283" i="3"/>
  <c r="AL17" i="12"/>
  <c r="AR277" i="3"/>
  <c r="AR282" i="3" s="1"/>
  <c r="AM19" i="12" s="1"/>
  <c r="AK5" i="5"/>
  <c r="AS9" i="8"/>
  <c r="AS10" i="8"/>
  <c r="AS268" i="3"/>
  <c r="AN18" i="12" s="1"/>
  <c r="AR116" i="3"/>
  <c r="AR121" i="3" s="1"/>
  <c r="AM8" i="5" s="1"/>
  <c r="AN165" i="4" s="1"/>
  <c r="AS107" i="3"/>
  <c r="AN6" i="5" s="1"/>
  <c r="AU3" i="3"/>
  <c r="AM290" i="13" l="1" a="1"/>
  <c r="AM293" i="13" a="1"/>
  <c r="AM293" i="13" s="1"/>
  <c r="AQ39" i="5" s="1"/>
  <c r="AM288" i="13" a="1"/>
  <c r="AM291" i="13" a="1"/>
  <c r="AM292" i="13" a="1"/>
  <c r="AM292" i="13" s="1"/>
  <c r="AQ38" i="5" s="1"/>
  <c r="AM289" i="13" a="1"/>
  <c r="AM289" i="13" s="1"/>
  <c r="AQ35" i="5" s="1"/>
  <c r="AM287" i="13" a="1"/>
  <c r="AM287" i="13" s="1"/>
  <c r="AQ33" i="5" s="1"/>
  <c r="AM291" i="13"/>
  <c r="AM290" i="13"/>
  <c r="AQ36" i="5" s="1"/>
  <c r="AM288" i="13"/>
  <c r="AQ34" i="5" s="1"/>
  <c r="AS34" i="7"/>
  <c r="AS124" i="3"/>
  <c r="AS110" i="3" s="1"/>
  <c r="AS114" i="3" s="1"/>
  <c r="AN7" i="5" s="1"/>
  <c r="AO164" i="4" s="1"/>
  <c r="AT221" i="3" a="1"/>
  <c r="AT221" i="3" s="1"/>
  <c r="AT197" i="3" a="1"/>
  <c r="AT197" i="3" s="1"/>
  <c r="AT201" i="3" a="1"/>
  <c r="AT201" i="3" s="1"/>
  <c r="AT203" i="3" a="1"/>
  <c r="AT203" i="3" s="1"/>
  <c r="AT205" i="3" a="1"/>
  <c r="AT205" i="3" s="1"/>
  <c r="AT207" i="3" a="1"/>
  <c r="AT207" i="3" s="1"/>
  <c r="AT209" i="3" a="1"/>
  <c r="AT209" i="3" s="1"/>
  <c r="AT211" i="3" a="1"/>
  <c r="AT211" i="3" s="1"/>
  <c r="AT129" i="3" a="1"/>
  <c r="AT129" i="3" s="1"/>
  <c r="AT131" i="3" a="1"/>
  <c r="AT126" i="3" a="1"/>
  <c r="AT133" i="3" a="1"/>
  <c r="AT138" i="3" a="1"/>
  <c r="AT140" i="3" a="1"/>
  <c r="AT142" i="3" a="1"/>
  <c r="AT144" i="3" a="1"/>
  <c r="AT145" i="3" a="1"/>
  <c r="AT149" i="3" a="1"/>
  <c r="AT151" i="3" a="1"/>
  <c r="AT153" i="3" a="1"/>
  <c r="AT155" i="3" a="1"/>
  <c r="AT155" i="3" s="1"/>
  <c r="AT157" i="3" a="1"/>
  <c r="AT164" i="3" a="1"/>
  <c r="AT159" i="3" a="1"/>
  <c r="AT172" i="3" a="1"/>
  <c r="AT172" i="3" s="1"/>
  <c r="AT170" i="3" a="1"/>
  <c r="AT166" i="3" a="1"/>
  <c r="AT136" i="3" a="1"/>
  <c r="AT220" i="3" a="1"/>
  <c r="AT220" i="3" s="1"/>
  <c r="AT218" i="3" a="1"/>
  <c r="AT218" i="3" s="1"/>
  <c r="AT199" i="3" a="1"/>
  <c r="AT199" i="3" s="1"/>
  <c r="AT196" i="3" a="1"/>
  <c r="AT196" i="3" s="1"/>
  <c r="AT219" i="3" a="1"/>
  <c r="AT219" i="3" s="1"/>
  <c r="AT217" i="3" a="1"/>
  <c r="AT217" i="3" s="1"/>
  <c r="AT215" i="3" a="1"/>
  <c r="AT215" i="3" s="1"/>
  <c r="AT213" i="3" a="1"/>
  <c r="AT213" i="3" s="1"/>
  <c r="AT210" i="3" a="1"/>
  <c r="AT210" i="3" s="1"/>
  <c r="AT208" i="3" a="1"/>
  <c r="AT208" i="3" s="1"/>
  <c r="AT206" i="3" a="1"/>
  <c r="AT206" i="3" s="1"/>
  <c r="AT194" i="3" a="1"/>
  <c r="AT192" i="3" a="1"/>
  <c r="AT192" i="3" s="1"/>
  <c r="AT190" i="3" a="1"/>
  <c r="AT188" i="3" a="1"/>
  <c r="AT188" i="3" s="1"/>
  <c r="AT186" i="3" a="1"/>
  <c r="AT184" i="3" a="1"/>
  <c r="AT184" i="3" s="1"/>
  <c r="AT182" i="3" a="1"/>
  <c r="AT180" i="3" a="1"/>
  <c r="AT180" i="3" s="1"/>
  <c r="AT178" i="3" a="1"/>
  <c r="AT176" i="3" a="1"/>
  <c r="AT176" i="3" s="1"/>
  <c r="AT174" i="3" a="1"/>
  <c r="AT168" i="3" a="1"/>
  <c r="AT168" i="3" s="1"/>
  <c r="AT162" i="3" a="1"/>
  <c r="AT216" i="3" a="1"/>
  <c r="AT216" i="3" s="1"/>
  <c r="AT214" i="3" a="1"/>
  <c r="AT214" i="3" s="1"/>
  <c r="AT212" i="3" a="1"/>
  <c r="AT212" i="3" s="1"/>
  <c r="AT204" i="3" a="1"/>
  <c r="AT204" i="3" s="1"/>
  <c r="AT193" i="3" a="1"/>
  <c r="AT193" i="3" s="1"/>
  <c r="AT171" i="3" a="1"/>
  <c r="AT169" i="3" a="1"/>
  <c r="AT169" i="3" s="1"/>
  <c r="AT167" i="3" a="1"/>
  <c r="AT165" i="3" a="1"/>
  <c r="AT165" i="3" s="1"/>
  <c r="AT163" i="3" a="1"/>
  <c r="AT147" i="3" a="1"/>
  <c r="AT147" i="3" s="1"/>
  <c r="AT152" i="3" a="1"/>
  <c r="AT146" i="3" a="1"/>
  <c r="AT146" i="3" s="1"/>
  <c r="AT143" i="3" a="1"/>
  <c r="AT202" i="3" a="1"/>
  <c r="AT202" i="3" s="1"/>
  <c r="AT200" i="3" a="1"/>
  <c r="AT200" i="3" s="1"/>
  <c r="AT198" i="3" a="1"/>
  <c r="AT198" i="3" s="1"/>
  <c r="AT195" i="3" a="1"/>
  <c r="AT191" i="3" a="1"/>
  <c r="AT191" i="3" s="1"/>
  <c r="AT189" i="3" a="1"/>
  <c r="AT189" i="3" s="1"/>
  <c r="AT187" i="3" a="1"/>
  <c r="AT187" i="3" s="1"/>
  <c r="AT185" i="3" a="1"/>
  <c r="AT183" i="3" a="1"/>
  <c r="AT183" i="3" s="1"/>
  <c r="AT181" i="3" a="1"/>
  <c r="AT181" i="3" s="1"/>
  <c r="AT179" i="3" a="1"/>
  <c r="AT179" i="3" s="1"/>
  <c r="AT177" i="3" a="1"/>
  <c r="AT175" i="3" a="1"/>
  <c r="AT175" i="3" s="1"/>
  <c r="AT173" i="3" a="1"/>
  <c r="AT173" i="3" s="1"/>
  <c r="AT161" i="3" a="1"/>
  <c r="AT161" i="3" s="1"/>
  <c r="AT160" i="3" a="1"/>
  <c r="AT158" i="3" a="1"/>
  <c r="AT158" i="3" s="1"/>
  <c r="AT156" i="3" a="1"/>
  <c r="AT156" i="3" s="1"/>
  <c r="AT154" i="3" a="1"/>
  <c r="AT154" i="3" s="1"/>
  <c r="AT150" i="3" a="1"/>
  <c r="AT150" i="3" s="1"/>
  <c r="AT148" i="3" a="1"/>
  <c r="AT148" i="3" s="1"/>
  <c r="AT141" i="3" a="1"/>
  <c r="AT141" i="3" s="1"/>
  <c r="AT139" i="3" a="1"/>
  <c r="AT139" i="3" s="1"/>
  <c r="AT128" i="3" a="1"/>
  <c r="AT128" i="3" s="1"/>
  <c r="AT127" i="3" a="1"/>
  <c r="AT127" i="3" s="1"/>
  <c r="AT137" i="3" a="1"/>
  <c r="AT135" i="3" a="1"/>
  <c r="AT135" i="3" s="1"/>
  <c r="AT130" i="3" a="1"/>
  <c r="AT134" i="3" a="1"/>
  <c r="AT132" i="3" a="1"/>
  <c r="AT132" i="3" s="1"/>
  <c r="AT145" i="3"/>
  <c r="AT190" i="3"/>
  <c r="AT186" i="3"/>
  <c r="AT182" i="3"/>
  <c r="AT194" i="3"/>
  <c r="AT178" i="3"/>
  <c r="AT170" i="3"/>
  <c r="AT166" i="3"/>
  <c r="AT164" i="3"/>
  <c r="AT162" i="3"/>
  <c r="AT144" i="3"/>
  <c r="AT151" i="3"/>
  <c r="AT126" i="3"/>
  <c r="AT174" i="3"/>
  <c r="AT159" i="3"/>
  <c r="AT157" i="3"/>
  <c r="AT142" i="3"/>
  <c r="AT140" i="3"/>
  <c r="AT138" i="3"/>
  <c r="AT153" i="3"/>
  <c r="AT149" i="3"/>
  <c r="AT136" i="3"/>
  <c r="AT133" i="3"/>
  <c r="AT131" i="3"/>
  <c r="AT130" i="3"/>
  <c r="AT134" i="3"/>
  <c r="AT160" i="3"/>
  <c r="AT137" i="3"/>
  <c r="AT143" i="3"/>
  <c r="AT152" i="3"/>
  <c r="AT177" i="3"/>
  <c r="AT185" i="3"/>
  <c r="AT163" i="3"/>
  <c r="AT167" i="3"/>
  <c r="AT171" i="3"/>
  <c r="AT195" i="3"/>
  <c r="AP194" i="10" a="1"/>
  <c r="AP194" i="10" s="1"/>
  <c r="AS66" i="7"/>
  <c r="AS31" i="7"/>
  <c r="AS40" i="7"/>
  <c r="AS48" i="7"/>
  <c r="AS61" i="7"/>
  <c r="AS51" i="7"/>
  <c r="AS60" i="7"/>
  <c r="AS41" i="7"/>
  <c r="AS44" i="7"/>
  <c r="AS52" i="7"/>
  <c r="AS38" i="7"/>
  <c r="AS57" i="7"/>
  <c r="AS59" i="7"/>
  <c r="AS29" i="7"/>
  <c r="AS35" i="7"/>
  <c r="AS39" i="7"/>
  <c r="AS62" i="7"/>
  <c r="AS49" i="7"/>
  <c r="AS56" i="7"/>
  <c r="AS32" i="7"/>
  <c r="AS65" i="7"/>
  <c r="AS46" i="7"/>
  <c r="AS50" i="7"/>
  <c r="AS54" i="7"/>
  <c r="AS47" i="7"/>
  <c r="AS27" i="7"/>
  <c r="AS43" i="7"/>
  <c r="AS37" i="7"/>
  <c r="AS45" i="7"/>
  <c r="AS33" i="7"/>
  <c r="AS58" i="7"/>
  <c r="AS36" i="7"/>
  <c r="AS53" i="7"/>
  <c r="AS28" i="7"/>
  <c r="AS64" i="7"/>
  <c r="AS63" i="7"/>
  <c r="AS30" i="7"/>
  <c r="AS42" i="7"/>
  <c r="AS55" i="7"/>
  <c r="AR50" i="1"/>
  <c r="AR50" i="2"/>
  <c r="AQ51" i="1"/>
  <c r="AQ52" i="2"/>
  <c r="AS288" i="3"/>
  <c r="AS287" i="3"/>
  <c r="AT286" i="3" a="1"/>
  <c r="AT286" i="3" s="1"/>
  <c r="AQ234" i="3"/>
  <c r="AQ233" i="3"/>
  <c r="AP132" i="4"/>
  <c r="AN126" i="4"/>
  <c r="AN128" i="4"/>
  <c r="AN127" i="4"/>
  <c r="AP171" i="4"/>
  <c r="AQ10" i="12" a="1"/>
  <c r="AQ10" i="12" s="1"/>
  <c r="AS6" i="7"/>
  <c r="AS8" i="7"/>
  <c r="AS25" i="7"/>
  <c r="AS118" i="7"/>
  <c r="AS77" i="7"/>
  <c r="AS103" i="7"/>
  <c r="AS13" i="7"/>
  <c r="AS86" i="7"/>
  <c r="AS81" i="7"/>
  <c r="AS16" i="7"/>
  <c r="AS119" i="7"/>
  <c r="AS22" i="7"/>
  <c r="AS108" i="7"/>
  <c r="AS12" i="7"/>
  <c r="AS94" i="7"/>
  <c r="AS14" i="7"/>
  <c r="AS11" i="7"/>
  <c r="AS9" i="7"/>
  <c r="AS84" i="7"/>
  <c r="AS80" i="7"/>
  <c r="AS17" i="7"/>
  <c r="AQ97" i="4"/>
  <c r="AS7" i="7"/>
  <c r="AS89" i="7"/>
  <c r="AS87" i="7"/>
  <c r="AS20" i="7"/>
  <c r="AS73" i="7"/>
  <c r="AS76" i="7"/>
  <c r="AS95" i="7"/>
  <c r="AS91" i="7"/>
  <c r="AS98" i="7"/>
  <c r="AS83" i="7"/>
  <c r="AS71" i="7"/>
  <c r="AS82" i="7"/>
  <c r="AS90" i="7"/>
  <c r="AS67" i="7"/>
  <c r="AS78" i="7"/>
  <c r="AS68" i="7"/>
  <c r="AS102" i="7"/>
  <c r="AS70" i="7"/>
  <c r="AS88" i="7"/>
  <c r="AS85" i="7"/>
  <c r="AS18" i="7"/>
  <c r="AS110" i="7"/>
  <c r="AS111" i="7"/>
  <c r="AS21" i="7"/>
  <c r="AS69" i="7"/>
  <c r="AS75" i="7"/>
  <c r="AS112" i="7"/>
  <c r="AS23" i="7"/>
  <c r="AS15" i="7"/>
  <c r="AS24" i="7"/>
  <c r="AS101" i="7"/>
  <c r="AS116" i="7"/>
  <c r="AS19" i="7"/>
  <c r="AS96" i="7"/>
  <c r="AS117" i="7"/>
  <c r="AS79" i="7"/>
  <c r="AS93" i="7"/>
  <c r="AS10" i="7"/>
  <c r="AS74" i="7"/>
  <c r="AS92" i="7"/>
  <c r="AS104" i="7"/>
  <c r="AS97" i="7"/>
  <c r="AS26" i="7"/>
  <c r="AS100" i="7"/>
  <c r="AS105" i="7"/>
  <c r="AS99" i="7"/>
  <c r="AS109" i="7"/>
  <c r="AS115" i="7"/>
  <c r="AS72" i="7"/>
  <c r="AM89" i="4"/>
  <c r="AQ9" i="13" a="1"/>
  <c r="AQ9" i="13" s="1"/>
  <c r="AM53" i="13" a="1"/>
  <c r="AM53" i="13" s="1"/>
  <c r="AO162" i="4"/>
  <c r="AP170" i="4"/>
  <c r="AT3" i="4"/>
  <c r="AS157" i="4"/>
  <c r="F172" i="4"/>
  <c r="AL175" i="4"/>
  <c r="AJ94" i="4"/>
  <c r="AJ172" i="4"/>
  <c r="F94" i="4"/>
  <c r="AI100" i="4"/>
  <c r="AI105" i="4" s="1"/>
  <c r="F105" i="4" s="1"/>
  <c r="AN161" i="4"/>
  <c r="AN91" i="4"/>
  <c r="AN92" i="4"/>
  <c r="AN93" i="4"/>
  <c r="AP163" i="4"/>
  <c r="AP90" i="4"/>
  <c r="AP125" i="4"/>
  <c r="AQ133" i="4"/>
  <c r="AQ134" i="4"/>
  <c r="AL89" i="4"/>
  <c r="AQ98" i="4"/>
  <c r="AQ99" i="4"/>
  <c r="AL61" i="5"/>
  <c r="AR3" i="12"/>
  <c r="AO13" i="5"/>
  <c r="AO17" i="1" s="1"/>
  <c r="AL286" i="13" a="1"/>
  <c r="AL286" i="13" s="1"/>
  <c r="AP32" i="5" s="1"/>
  <c r="AP31" i="5" s="1"/>
  <c r="AO195" i="10"/>
  <c r="AP12" i="5" s="1"/>
  <c r="AN18" i="2"/>
  <c r="AP80" i="10"/>
  <c r="AP79" i="10"/>
  <c r="AP78" i="10"/>
  <c r="AP77" i="10"/>
  <c r="AP76" i="10"/>
  <c r="AP75" i="10"/>
  <c r="AP74" i="10"/>
  <c r="AP73" i="10"/>
  <c r="AP72" i="10"/>
  <c r="AP52" i="10"/>
  <c r="AP51" i="10"/>
  <c r="AP50" i="10"/>
  <c r="AP49" i="10"/>
  <c r="AP48" i="10"/>
  <c r="AP47" i="10"/>
  <c r="AP46" i="10"/>
  <c r="AP45" i="10"/>
  <c r="AP42" i="10"/>
  <c r="AP44" i="10"/>
  <c r="AP43" i="10"/>
  <c r="AS222" i="3"/>
  <c r="AO11" i="5"/>
  <c r="AO31" i="1"/>
  <c r="AO33" i="1"/>
  <c r="AN17" i="1"/>
  <c r="AL309" i="13"/>
  <c r="AP57" i="5" s="1"/>
  <c r="AP51" i="5" s="1"/>
  <c r="AM311" i="13" a="1"/>
  <c r="AM311" i="13" s="1"/>
  <c r="AM310" i="13" a="1"/>
  <c r="AM310" i="13" s="1"/>
  <c r="AQ37" i="5"/>
  <c r="AR17" i="13"/>
  <c r="AR14" i="13"/>
  <c r="AR19" i="13"/>
  <c r="AR22" i="13"/>
  <c r="AR13" i="13"/>
  <c r="AR18" i="13"/>
  <c r="AR23" i="13"/>
  <c r="AN63" i="13"/>
  <c r="AN65" i="13"/>
  <c r="AN59" i="13"/>
  <c r="AN64" i="13"/>
  <c r="AN60" i="13"/>
  <c r="AN61" i="13"/>
  <c r="AR227" i="3"/>
  <c r="AR230" i="3" s="1"/>
  <c r="AI322" i="13"/>
  <c r="AH331" i="13"/>
  <c r="AL67" i="5" s="1"/>
  <c r="AH330" i="13"/>
  <c r="AL66" i="5" s="1"/>
  <c r="AR228" i="3"/>
  <c r="AR231" i="3" s="1"/>
  <c r="AI321" i="13"/>
  <c r="AQ10" i="13"/>
  <c r="AP67" i="10"/>
  <c r="AP68" i="10"/>
  <c r="AP69" i="10"/>
  <c r="AP70" i="10"/>
  <c r="AP71" i="10"/>
  <c r="AP81" i="10"/>
  <c r="AP82" i="10"/>
  <c r="AP83" i="10"/>
  <c r="AP84" i="10"/>
  <c r="AP85" i="10"/>
  <c r="AQ43" i="2" a="1"/>
  <c r="AQ43" i="2" s="1"/>
  <c r="D9" i="1"/>
  <c r="AP49" i="1"/>
  <c r="AY16" i="8"/>
  <c r="AL28" i="2"/>
  <c r="AN15" i="1"/>
  <c r="AR3" i="5"/>
  <c r="AO3" i="13"/>
  <c r="AO6" i="13" s="1"/>
  <c r="AP191" i="10"/>
  <c r="AP190" i="10"/>
  <c r="AP189" i="10"/>
  <c r="AP188" i="10"/>
  <c r="AP187" i="10"/>
  <c r="AP186" i="10"/>
  <c r="AP184" i="10"/>
  <c r="AP183" i="10"/>
  <c r="AP181" i="10"/>
  <c r="AP180" i="10"/>
  <c r="AP178" i="10"/>
  <c r="AP182" i="10"/>
  <c r="AP174" i="10"/>
  <c r="AP170" i="10"/>
  <c r="AP176" i="10"/>
  <c r="AP173" i="10"/>
  <c r="AP169" i="10"/>
  <c r="AP165" i="10"/>
  <c r="AP177" i="10"/>
  <c r="AP168" i="10"/>
  <c r="AP166" i="10"/>
  <c r="AP163" i="10"/>
  <c r="AP162" i="10"/>
  <c r="AP161" i="10"/>
  <c r="AP160" i="10"/>
  <c r="AP159" i="10"/>
  <c r="AP185" i="10"/>
  <c r="AP179" i="10"/>
  <c r="AP175" i="10"/>
  <c r="AP167" i="10"/>
  <c r="AP164" i="10"/>
  <c r="AP157" i="10"/>
  <c r="AP155" i="10"/>
  <c r="AP153" i="10"/>
  <c r="AP172" i="10"/>
  <c r="AP158" i="10"/>
  <c r="AP154" i="10"/>
  <c r="AP171" i="10"/>
  <c r="AP152" i="10"/>
  <c r="AP156" i="10"/>
  <c r="AU265" i="3"/>
  <c r="AU264" i="3"/>
  <c r="AU263" i="3"/>
  <c r="AU262" i="3"/>
  <c r="AU261" i="3"/>
  <c r="AU260" i="3"/>
  <c r="AU259" i="3"/>
  <c r="AU258" i="3"/>
  <c r="AU257" i="3"/>
  <c r="AU256" i="3"/>
  <c r="AU255" i="3"/>
  <c r="AU254" i="3"/>
  <c r="AU253" i="3"/>
  <c r="AU252" i="3"/>
  <c r="AU251" i="3"/>
  <c r="AU250" i="3"/>
  <c r="AU249" i="3"/>
  <c r="AU248" i="3"/>
  <c r="AU247" i="3"/>
  <c r="AU266" i="3"/>
  <c r="AS175" i="7"/>
  <c r="AS174" i="7"/>
  <c r="AS173" i="7"/>
  <c r="AS172" i="7"/>
  <c r="AS171" i="7"/>
  <c r="AS170" i="7"/>
  <c r="AS169" i="7"/>
  <c r="AS168" i="7"/>
  <c r="AS167" i="7"/>
  <c r="AS166" i="7"/>
  <c r="AS185" i="7"/>
  <c r="AS183" i="7"/>
  <c r="AS181" i="7"/>
  <c r="AS179" i="7"/>
  <c r="AS177" i="7"/>
  <c r="AS184" i="7"/>
  <c r="AS180" i="7"/>
  <c r="AS176" i="7"/>
  <c r="AS182" i="7"/>
  <c r="AS178" i="7"/>
  <c r="AP138" i="10"/>
  <c r="AP137" i="10"/>
  <c r="AP136" i="10"/>
  <c r="AP135" i="10"/>
  <c r="AP134" i="10"/>
  <c r="AP133" i="10"/>
  <c r="AP132" i="10"/>
  <c r="AP131" i="10"/>
  <c r="AP130" i="10"/>
  <c r="AP129" i="10"/>
  <c r="AP128" i="10"/>
  <c r="AP127" i="10"/>
  <c r="AP126" i="10"/>
  <c r="AP125" i="10"/>
  <c r="AP124" i="10"/>
  <c r="AP123" i="10"/>
  <c r="AP122" i="10"/>
  <c r="AP121" i="10"/>
  <c r="AP120" i="10"/>
  <c r="AP119" i="10"/>
  <c r="AP118" i="10"/>
  <c r="AP117" i="10"/>
  <c r="AP116" i="10"/>
  <c r="AP115" i="10"/>
  <c r="AP114" i="10"/>
  <c r="AP113" i="10"/>
  <c r="AP112" i="10"/>
  <c r="AP111" i="10"/>
  <c r="AP110" i="10"/>
  <c r="AP109" i="10"/>
  <c r="AP108" i="10"/>
  <c r="AP107" i="10"/>
  <c r="AP106" i="10"/>
  <c r="AP105" i="10"/>
  <c r="AP104" i="10"/>
  <c r="AP103" i="10"/>
  <c r="AP102" i="10"/>
  <c r="AP101" i="10"/>
  <c r="AP100" i="10"/>
  <c r="AP99" i="10"/>
  <c r="AP66" i="10"/>
  <c r="AP65" i="10"/>
  <c r="AP64" i="10"/>
  <c r="AP63" i="10"/>
  <c r="AP62" i="10"/>
  <c r="AP61" i="10"/>
  <c r="AP60" i="10"/>
  <c r="AP59" i="10"/>
  <c r="AP58" i="10"/>
  <c r="AP57" i="10"/>
  <c r="AP56" i="10"/>
  <c r="AP55" i="10"/>
  <c r="AP54" i="10"/>
  <c r="AP53" i="10"/>
  <c r="AP41" i="10"/>
  <c r="AP40" i="10"/>
  <c r="AP39" i="10"/>
  <c r="AP38" i="10"/>
  <c r="AP37" i="10"/>
  <c r="AP36" i="10"/>
  <c r="AP35" i="10"/>
  <c r="AP34" i="10"/>
  <c r="AP33" i="10"/>
  <c r="AP32" i="10"/>
  <c r="AP31" i="10"/>
  <c r="AP30" i="10"/>
  <c r="AP29" i="10"/>
  <c r="AP28" i="10"/>
  <c r="AP27" i="10"/>
  <c r="AP26" i="10"/>
  <c r="AP25" i="10"/>
  <c r="AP24" i="10"/>
  <c r="AP23" i="10"/>
  <c r="AP22" i="10"/>
  <c r="AP21" i="10"/>
  <c r="AP20" i="10"/>
  <c r="AP19" i="10"/>
  <c r="AP18" i="10"/>
  <c r="AP17" i="10"/>
  <c r="AP16" i="10"/>
  <c r="AS153" i="7"/>
  <c r="AS152" i="7"/>
  <c r="AS151" i="7"/>
  <c r="AS150" i="7"/>
  <c r="AS149" i="7"/>
  <c r="AS148" i="7"/>
  <c r="AS147" i="7"/>
  <c r="AS146" i="7"/>
  <c r="AS145" i="7"/>
  <c r="AS144" i="7"/>
  <c r="AS143" i="7"/>
  <c r="AS142" i="7"/>
  <c r="AS141" i="7"/>
  <c r="AS140" i="7"/>
  <c r="AS139" i="7"/>
  <c r="AS138" i="7"/>
  <c r="AS137" i="7"/>
  <c r="AS136" i="7"/>
  <c r="AS135" i="7"/>
  <c r="AS134" i="7"/>
  <c r="AU104" i="3"/>
  <c r="AU103" i="3"/>
  <c r="AU102" i="3"/>
  <c r="AU101" i="3"/>
  <c r="AU100" i="3"/>
  <c r="AU99" i="3"/>
  <c r="AU98" i="3"/>
  <c r="AU97" i="3"/>
  <c r="AU96" i="3"/>
  <c r="AU95" i="3"/>
  <c r="AU94" i="3"/>
  <c r="AU93" i="3"/>
  <c r="AU92" i="3"/>
  <c r="AU88" i="3"/>
  <c r="AU87" i="3"/>
  <c r="AU86" i="3"/>
  <c r="AU85" i="3"/>
  <c r="AU84" i="3"/>
  <c r="AU83" i="3"/>
  <c r="AU82" i="3"/>
  <c r="AU81" i="3"/>
  <c r="AU80" i="3"/>
  <c r="AU79" i="3"/>
  <c r="AU78" i="3"/>
  <c r="AU77" i="3"/>
  <c r="AU76" i="3"/>
  <c r="AU75" i="3"/>
  <c r="AU91" i="3"/>
  <c r="AU90" i="3"/>
  <c r="AU89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58" i="3"/>
  <c r="AU23" i="3"/>
  <c r="AU22" i="3"/>
  <c r="AU21" i="3"/>
  <c r="AU20" i="3"/>
  <c r="AU19" i="3"/>
  <c r="AU18" i="3"/>
  <c r="AU17" i="3"/>
  <c r="AU16" i="3"/>
  <c r="AU15" i="3"/>
  <c r="AU57" i="3"/>
  <c r="AR16" i="13"/>
  <c r="AR224" i="3"/>
  <c r="AR290" i="3" s="1"/>
  <c r="AT125" i="3" a="1"/>
  <c r="AT125" i="3" s="1"/>
  <c r="AR21" i="13"/>
  <c r="AQ3" i="1"/>
  <c r="AT223" i="3" a="1"/>
  <c r="AT223" i="3" s="1"/>
  <c r="AS21" i="8"/>
  <c r="AS22" i="8"/>
  <c r="AR177" i="4"/>
  <c r="AY15" i="8"/>
  <c r="AR11" i="13"/>
  <c r="AR12" i="13"/>
  <c r="AU10" i="3"/>
  <c r="AU11" i="3"/>
  <c r="AU12" i="3"/>
  <c r="AU13" i="3"/>
  <c r="AU14" i="3"/>
  <c r="AU105" i="3"/>
  <c r="AU106" i="3"/>
  <c r="AU7" i="3"/>
  <c r="AU240" i="3"/>
  <c r="AU241" i="3"/>
  <c r="AU242" i="3"/>
  <c r="AU243" i="3"/>
  <c r="AU244" i="3"/>
  <c r="AU245" i="3"/>
  <c r="AU246" i="3"/>
  <c r="AU267" i="3"/>
  <c r="AU8" i="3"/>
  <c r="AU9" i="3"/>
  <c r="AU238" i="3"/>
  <c r="AU239" i="3"/>
  <c r="AP143" i="10"/>
  <c r="AP144" i="10"/>
  <c r="AP145" i="10"/>
  <c r="AP146" i="10"/>
  <c r="AP147" i="10"/>
  <c r="AP148" i="10"/>
  <c r="AP149" i="10"/>
  <c r="AP150" i="10"/>
  <c r="AP151" i="10"/>
  <c r="AP192" i="10"/>
  <c r="AP91" i="10"/>
  <c r="AP93" i="10"/>
  <c r="AP95" i="10"/>
  <c r="AP90" i="10"/>
  <c r="AP92" i="10"/>
  <c r="AP94" i="10"/>
  <c r="AP96" i="10"/>
  <c r="AP97" i="10"/>
  <c r="AP98" i="10"/>
  <c r="AP7" i="10"/>
  <c r="AP139" i="10"/>
  <c r="AP8" i="10"/>
  <c r="AP9" i="10"/>
  <c r="AP10" i="10"/>
  <c r="AP11" i="10"/>
  <c r="AP12" i="10"/>
  <c r="AP13" i="10"/>
  <c r="AP14" i="10"/>
  <c r="AP15" i="10"/>
  <c r="AP86" i="10"/>
  <c r="AS157" i="7"/>
  <c r="AS161" i="7"/>
  <c r="AS158" i="7"/>
  <c r="AS162" i="7"/>
  <c r="AS165" i="7"/>
  <c r="AS125" i="7"/>
  <c r="AS127" i="7"/>
  <c r="AS129" i="7"/>
  <c r="AS131" i="7"/>
  <c r="AS159" i="7"/>
  <c r="AS160" i="7"/>
  <c r="AS186" i="7"/>
  <c r="AS128" i="7"/>
  <c r="AS132" i="7"/>
  <c r="AS154" i="7"/>
  <c r="AS163" i="7"/>
  <c r="AS164" i="7"/>
  <c r="AS126" i="7"/>
  <c r="AS130" i="7"/>
  <c r="AS133" i="7"/>
  <c r="AL27" i="2"/>
  <c r="AI32" i="2"/>
  <c r="AK27" i="2"/>
  <c r="D32" i="2"/>
  <c r="AL60" i="12"/>
  <c r="AQ3" i="2"/>
  <c r="AJ9" i="5"/>
  <c r="AK166" i="4" s="1"/>
  <c r="AK129" i="4" s="1"/>
  <c r="AI9" i="1"/>
  <c r="AR120" i="7"/>
  <c r="AP43" i="12" s="1"/>
  <c r="AP235" i="3"/>
  <c r="AT284" i="3"/>
  <c r="AP289" i="3"/>
  <c r="AK7" i="12" s="1"/>
  <c r="AL7" i="1"/>
  <c r="AK7" i="1"/>
  <c r="AR113" i="7"/>
  <c r="AR155" i="7"/>
  <c r="AP59" i="5" s="1"/>
  <c r="AR320" i="13"/>
  <c r="AO141" i="10"/>
  <c r="AT3" i="7"/>
  <c r="AR106" i="7"/>
  <c r="AQ169" i="4" s="1"/>
  <c r="AR187" i="7"/>
  <c r="AP60" i="5" s="1"/>
  <c r="AQ3" i="10"/>
  <c r="AO88" i="10"/>
  <c r="AS277" i="3"/>
  <c r="AS282" i="3" s="1"/>
  <c r="AN19" i="12" s="1"/>
  <c r="AR122" i="3"/>
  <c r="AT9" i="8"/>
  <c r="AT10" i="8"/>
  <c r="AR283" i="3"/>
  <c r="AT268" i="3"/>
  <c r="AO18" i="12" s="1"/>
  <c r="AS116" i="3"/>
  <c r="AS121" i="3" s="1"/>
  <c r="AN8" i="5" s="1"/>
  <c r="AO165" i="4" s="1"/>
  <c r="AT107" i="3"/>
  <c r="AO6" i="5" s="1"/>
  <c r="AV3" i="3"/>
  <c r="AN288" i="13" l="1" a="1"/>
  <c r="AN290" i="13" a="1"/>
  <c r="AN290" i="13" s="1"/>
  <c r="AR36" i="5" s="1"/>
  <c r="AN292" i="13" a="1"/>
  <c r="AN287" i="13" a="1"/>
  <c r="AN287" i="13" s="1"/>
  <c r="AR33" i="5" s="1"/>
  <c r="AN289" i="13" a="1"/>
  <c r="AN289" i="13" s="1"/>
  <c r="AR35" i="5" s="1"/>
  <c r="AN293" i="13" a="1"/>
  <c r="AN293" i="13" s="1"/>
  <c r="AR39" i="5" s="1"/>
  <c r="AN291" i="13" a="1"/>
  <c r="AT64" i="7"/>
  <c r="AN288" i="13"/>
  <c r="AN292" i="13"/>
  <c r="AR38" i="5" s="1"/>
  <c r="AN291" i="13"/>
  <c r="AR37" i="5" s="1"/>
  <c r="AT124" i="3"/>
  <c r="AT110" i="3" s="1"/>
  <c r="AT114" i="3" s="1"/>
  <c r="AO7" i="5" s="1"/>
  <c r="AP164" i="4" s="1"/>
  <c r="AU221" i="3" a="1"/>
  <c r="AU221" i="3" s="1"/>
  <c r="AU201" i="3" a="1"/>
  <c r="AU201" i="3" s="1"/>
  <c r="AU203" i="3" a="1"/>
  <c r="AU203" i="3" s="1"/>
  <c r="AU205" i="3" a="1"/>
  <c r="AU205" i="3" s="1"/>
  <c r="AU196" i="3" a="1"/>
  <c r="AU196" i="3" s="1"/>
  <c r="AU207" i="3" a="1"/>
  <c r="AU207" i="3" s="1"/>
  <c r="AU209" i="3" a="1"/>
  <c r="AU209" i="3" s="1"/>
  <c r="AU211" i="3" a="1"/>
  <c r="AU211" i="3" s="1"/>
  <c r="AU199" i="3" a="1"/>
  <c r="AU199" i="3" s="1"/>
  <c r="AU126" i="3" a="1"/>
  <c r="AU126" i="3" s="1"/>
  <c r="AU212" i="3" a="1"/>
  <c r="AU212" i="3" s="1"/>
  <c r="AU214" i="3" a="1"/>
  <c r="AU214" i="3" s="1"/>
  <c r="AU218" i="3" a="1"/>
  <c r="AU218" i="3" s="1"/>
  <c r="AU216" i="3" a="1"/>
  <c r="AU216" i="3" s="1"/>
  <c r="AU220" i="3" a="1"/>
  <c r="AU220" i="3" s="1"/>
  <c r="AU129" i="3" a="1"/>
  <c r="AU131" i="3" a="1"/>
  <c r="AU133" i="3" a="1"/>
  <c r="AU133" i="3" s="1"/>
  <c r="AU136" i="3" a="1"/>
  <c r="AU138" i="3" a="1"/>
  <c r="AU140" i="3" a="1"/>
  <c r="AU142" i="3" a="1"/>
  <c r="AU142" i="3" s="1"/>
  <c r="AU144" i="3" a="1"/>
  <c r="AU149" i="3" a="1"/>
  <c r="AU151" i="3" a="1"/>
  <c r="AU153" i="3" a="1"/>
  <c r="AU155" i="3" a="1"/>
  <c r="AU157" i="3" a="1"/>
  <c r="AU159" i="3" a="1"/>
  <c r="AU159" i="3" s="1"/>
  <c r="AU162" i="3" a="1"/>
  <c r="AU162" i="3" s="1"/>
  <c r="AU164" i="3" a="1"/>
  <c r="AU166" i="3" a="1"/>
  <c r="AU168" i="3" a="1"/>
  <c r="AU168" i="3" s="1"/>
  <c r="AU170" i="3" a="1"/>
  <c r="AU172" i="3" a="1"/>
  <c r="AU174" i="3" a="1"/>
  <c r="AU176" i="3" a="1"/>
  <c r="AU176" i="3" s="1"/>
  <c r="AU178" i="3" a="1"/>
  <c r="AU180" i="3" a="1"/>
  <c r="AU182" i="3" a="1"/>
  <c r="AU184" i="3" a="1"/>
  <c r="AU184" i="3" s="1"/>
  <c r="AU186" i="3" a="1"/>
  <c r="AU188" i="3" a="1"/>
  <c r="AU190" i="3" a="1"/>
  <c r="AU192" i="3" a="1"/>
  <c r="AU192" i="3" s="1"/>
  <c r="AU194" i="3" a="1"/>
  <c r="AU145" i="3" a="1"/>
  <c r="AU204" i="3" a="1"/>
  <c r="AU204" i="3" s="1"/>
  <c r="AU202" i="3" a="1"/>
  <c r="AU202" i="3" s="1"/>
  <c r="AU200" i="3" a="1"/>
  <c r="AU200" i="3" s="1"/>
  <c r="AU219" i="3" a="1"/>
  <c r="AU219" i="3" s="1"/>
  <c r="AU217" i="3" a="1"/>
  <c r="AU217" i="3" s="1"/>
  <c r="AU215" i="3" a="1"/>
  <c r="AU215" i="3" s="1"/>
  <c r="AU213" i="3" a="1"/>
  <c r="AU213" i="3" s="1"/>
  <c r="AU210" i="3" a="1"/>
  <c r="AU210" i="3" s="1"/>
  <c r="AU208" i="3" a="1"/>
  <c r="AU208" i="3" s="1"/>
  <c r="AU206" i="3" a="1"/>
  <c r="AU206" i="3" s="1"/>
  <c r="AU198" i="3" a="1"/>
  <c r="AU198" i="3" s="1"/>
  <c r="AU195" i="3" a="1"/>
  <c r="AU191" i="3" a="1"/>
  <c r="AU189" i="3" a="1"/>
  <c r="AU189" i="3" s="1"/>
  <c r="AU187" i="3" a="1"/>
  <c r="AU185" i="3" a="1"/>
  <c r="AU185" i="3" s="1"/>
  <c r="AU183" i="3" a="1"/>
  <c r="AU181" i="3" a="1"/>
  <c r="AU181" i="3" s="1"/>
  <c r="AU179" i="3" a="1"/>
  <c r="AU179" i="3" s="1"/>
  <c r="AU177" i="3" a="1"/>
  <c r="AU177" i="3" s="1"/>
  <c r="AU175" i="3" a="1"/>
  <c r="AU173" i="3" a="1"/>
  <c r="AU173" i="3" s="1"/>
  <c r="AU161" i="3" a="1"/>
  <c r="AU161" i="3" s="1"/>
  <c r="AU160" i="3" a="1"/>
  <c r="AU158" i="3" a="1"/>
  <c r="AU156" i="3" a="1"/>
  <c r="AU156" i="3" s="1"/>
  <c r="AU154" i="3" a="1"/>
  <c r="AU154" i="3" s="1"/>
  <c r="AU150" i="3" a="1"/>
  <c r="AU148" i="3" a="1"/>
  <c r="AU197" i="3" a="1"/>
  <c r="AU197" i="3" s="1"/>
  <c r="AU193" i="3" a="1"/>
  <c r="AU193" i="3" s="1"/>
  <c r="AU171" i="3" a="1"/>
  <c r="AU171" i="3" s="1"/>
  <c r="AU169" i="3" a="1"/>
  <c r="AU167" i="3" a="1"/>
  <c r="AU167" i="3" s="1"/>
  <c r="AU165" i="3" a="1"/>
  <c r="AU165" i="3" s="1"/>
  <c r="AU163" i="3" a="1"/>
  <c r="AU147" i="3" a="1"/>
  <c r="AU147" i="3" s="1"/>
  <c r="AU152" i="3" a="1"/>
  <c r="AU152" i="3" s="1"/>
  <c r="AU146" i="3" a="1"/>
  <c r="AU146" i="3" s="1"/>
  <c r="AU143" i="3" a="1"/>
  <c r="AU143" i="3" s="1"/>
  <c r="AU141" i="3" a="1"/>
  <c r="AU141" i="3" s="1"/>
  <c r="AU139" i="3" a="1"/>
  <c r="AU139" i="3" s="1"/>
  <c r="AU128" i="3" a="1"/>
  <c r="AU128" i="3" s="1"/>
  <c r="AU137" i="3" a="1"/>
  <c r="AU137" i="3" s="1"/>
  <c r="AU135" i="3" a="1"/>
  <c r="AU135" i="3" s="1"/>
  <c r="AU130" i="3" a="1"/>
  <c r="AU130" i="3" s="1"/>
  <c r="AU134" i="3" a="1"/>
  <c r="AU134" i="3" s="1"/>
  <c r="AU132" i="3" a="1"/>
  <c r="AU132" i="3" s="1"/>
  <c r="AU127" i="3" a="1"/>
  <c r="AU145" i="3"/>
  <c r="AU194" i="3"/>
  <c r="AU190" i="3"/>
  <c r="AU188" i="3"/>
  <c r="AU186" i="3"/>
  <c r="AU182" i="3"/>
  <c r="AU180" i="3"/>
  <c r="AU178" i="3"/>
  <c r="AU174" i="3"/>
  <c r="AU172" i="3"/>
  <c r="AU170" i="3"/>
  <c r="AU144" i="3"/>
  <c r="AU140" i="3"/>
  <c r="AU129" i="3"/>
  <c r="AU157" i="3"/>
  <c r="AU155" i="3"/>
  <c r="AU153" i="3"/>
  <c r="AU151" i="3"/>
  <c r="AU149" i="3"/>
  <c r="AU166" i="3"/>
  <c r="AU164" i="3"/>
  <c r="AU131" i="3"/>
  <c r="AU138" i="3"/>
  <c r="AU136" i="3"/>
  <c r="AU127" i="3"/>
  <c r="AU150" i="3"/>
  <c r="AU175" i="3"/>
  <c r="AU183" i="3"/>
  <c r="AU187" i="3"/>
  <c r="AU195" i="3"/>
  <c r="AU148" i="3"/>
  <c r="AU163" i="3"/>
  <c r="AU169" i="3"/>
  <c r="AU158" i="3"/>
  <c r="AU160" i="3"/>
  <c r="AU191" i="3"/>
  <c r="AQ194" i="10" a="1"/>
  <c r="AQ194" i="10" s="1"/>
  <c r="AT55" i="7"/>
  <c r="AT58" i="7"/>
  <c r="AT43" i="7"/>
  <c r="AT50" i="7"/>
  <c r="AT56" i="7"/>
  <c r="AT35" i="7"/>
  <c r="AT38" i="7"/>
  <c r="AT41" i="7"/>
  <c r="AT48" i="7"/>
  <c r="AT42" i="7"/>
  <c r="AT28" i="7"/>
  <c r="AT33" i="7"/>
  <c r="AT27" i="7"/>
  <c r="AT46" i="7"/>
  <c r="AT49" i="7"/>
  <c r="AT29" i="7"/>
  <c r="AT52" i="7"/>
  <c r="AT60" i="7"/>
  <c r="AT40" i="7"/>
  <c r="AT30" i="7"/>
  <c r="AT53" i="7"/>
  <c r="AT45" i="7"/>
  <c r="AT47" i="7"/>
  <c r="AT65" i="7"/>
  <c r="AT62" i="7"/>
  <c r="AT59" i="7"/>
  <c r="AT34" i="7"/>
  <c r="AT51" i="7"/>
  <c r="AT31" i="7"/>
  <c r="AT63" i="7"/>
  <c r="AT36" i="7"/>
  <c r="AT37" i="7"/>
  <c r="AT54" i="7"/>
  <c r="AT32" i="7"/>
  <c r="AT39" i="7"/>
  <c r="AT57" i="7"/>
  <c r="AT44" i="7"/>
  <c r="AT61" i="7"/>
  <c r="AT66" i="7"/>
  <c r="AQ132" i="4"/>
  <c r="AS50" i="1"/>
  <c r="AS50" i="2"/>
  <c r="AR51" i="1"/>
  <c r="AS177" i="4" s="1"/>
  <c r="AR52" i="2"/>
  <c r="AO161" i="4"/>
  <c r="AU286" i="3" a="1"/>
  <c r="AU286" i="3" s="1"/>
  <c r="AT288" i="3"/>
  <c r="AT287" i="3"/>
  <c r="AR234" i="3"/>
  <c r="AR233" i="3"/>
  <c r="AQ170" i="4"/>
  <c r="AQ171" i="4"/>
  <c r="AO126" i="4"/>
  <c r="AO127" i="4"/>
  <c r="AO128" i="4"/>
  <c r="AR9" i="13" a="1"/>
  <c r="AR9" i="13" s="1"/>
  <c r="AT72" i="7"/>
  <c r="AT115" i="7"/>
  <c r="AT109" i="7"/>
  <c r="AT100" i="7"/>
  <c r="AT97" i="7"/>
  <c r="AT104" i="7"/>
  <c r="AT92" i="7"/>
  <c r="AT10" i="7"/>
  <c r="AT93" i="7"/>
  <c r="AT79" i="7"/>
  <c r="AT96" i="7"/>
  <c r="AT116" i="7"/>
  <c r="AT24" i="7"/>
  <c r="AT15" i="7"/>
  <c r="AT112" i="7"/>
  <c r="AT21" i="7"/>
  <c r="AT110" i="7"/>
  <c r="AT18" i="7"/>
  <c r="AT88" i="7"/>
  <c r="AT78" i="7"/>
  <c r="AT90" i="7"/>
  <c r="AT82" i="7"/>
  <c r="AT83" i="7"/>
  <c r="AT98" i="7"/>
  <c r="AT95" i="7"/>
  <c r="AT76" i="7"/>
  <c r="AT89" i="7"/>
  <c r="AT7" i="7"/>
  <c r="AT84" i="7"/>
  <c r="AT11" i="7"/>
  <c r="AT12" i="7"/>
  <c r="AT22" i="7"/>
  <c r="AT16" i="7"/>
  <c r="AT13" i="7"/>
  <c r="AT103" i="7"/>
  <c r="AT25" i="7"/>
  <c r="AR10" i="12" a="1"/>
  <c r="AR10" i="12" s="1"/>
  <c r="AT6" i="7"/>
  <c r="AT8" i="7"/>
  <c r="AT99" i="7"/>
  <c r="AT105" i="7"/>
  <c r="AT26" i="7"/>
  <c r="AT74" i="7"/>
  <c r="AT117" i="7"/>
  <c r="AT19" i="7"/>
  <c r="AT101" i="7"/>
  <c r="AT23" i="7"/>
  <c r="AT75" i="7"/>
  <c r="AT69" i="7"/>
  <c r="AT111" i="7"/>
  <c r="AT85" i="7"/>
  <c r="AT70" i="7"/>
  <c r="AT102" i="7"/>
  <c r="AT68" i="7"/>
  <c r="AT67" i="7"/>
  <c r="AT71" i="7"/>
  <c r="AT91" i="7"/>
  <c r="AT73" i="7"/>
  <c r="AT20" i="7"/>
  <c r="AT87" i="7"/>
  <c r="AT17" i="7"/>
  <c r="AT80" i="7"/>
  <c r="AT9" i="7"/>
  <c r="AT14" i="7"/>
  <c r="AT94" i="7"/>
  <c r="AT108" i="7"/>
  <c r="AT119" i="7"/>
  <c r="AT81" i="7"/>
  <c r="AT86" i="7"/>
  <c r="AT77" i="7"/>
  <c r="AT118" i="7"/>
  <c r="AR97" i="4"/>
  <c r="AN53" i="13" a="1"/>
  <c r="AN53" i="13" s="1"/>
  <c r="AO91" i="4"/>
  <c r="AO92" i="4"/>
  <c r="AU3" i="4"/>
  <c r="AT157" i="4"/>
  <c r="AM175" i="4"/>
  <c r="AO18" i="2"/>
  <c r="AP162" i="4"/>
  <c r="AN89" i="4"/>
  <c r="F100" i="4"/>
  <c r="AJ100" i="4"/>
  <c r="AJ103" i="4" s="1"/>
  <c r="AQ125" i="4"/>
  <c r="AO93" i="4"/>
  <c r="AK94" i="4"/>
  <c r="AK100" i="4" s="1"/>
  <c r="AK172" i="4"/>
  <c r="AQ163" i="4"/>
  <c r="AR133" i="4"/>
  <c r="AR134" i="4"/>
  <c r="AI103" i="4"/>
  <c r="F103" i="4" s="1"/>
  <c r="AR99" i="4"/>
  <c r="AR98" i="4"/>
  <c r="AQ90" i="4"/>
  <c r="AM61" i="5"/>
  <c r="AS3" i="12"/>
  <c r="AM286" i="13" a="1"/>
  <c r="AM286" i="13" s="1"/>
  <c r="AQ32" i="5" s="1"/>
  <c r="AQ31" i="5" s="1"/>
  <c r="AP195" i="10"/>
  <c r="AQ12" i="5" s="1"/>
  <c r="AQ80" i="10"/>
  <c r="AQ79" i="10"/>
  <c r="AQ78" i="10"/>
  <c r="AQ77" i="10"/>
  <c r="AQ76" i="10"/>
  <c r="AQ75" i="10"/>
  <c r="AQ74" i="10"/>
  <c r="AQ73" i="10"/>
  <c r="AQ72" i="10"/>
  <c r="AQ52" i="10"/>
  <c r="AQ51" i="10"/>
  <c r="AQ50" i="10"/>
  <c r="AQ49" i="10"/>
  <c r="AQ48" i="10"/>
  <c r="AQ47" i="10"/>
  <c r="AQ46" i="10"/>
  <c r="AQ45" i="10"/>
  <c r="AQ44" i="10"/>
  <c r="AQ43" i="10"/>
  <c r="AQ42" i="10"/>
  <c r="AT222" i="3"/>
  <c r="AP11" i="5"/>
  <c r="AP13" i="5"/>
  <c r="AP33" i="1"/>
  <c r="AP31" i="1"/>
  <c r="AM309" i="13"/>
  <c r="AQ57" i="5" s="1"/>
  <c r="AQ51" i="5" s="1"/>
  <c r="AN311" i="13" a="1"/>
  <c r="AN311" i="13" s="1"/>
  <c r="AN310" i="13" a="1"/>
  <c r="AN310" i="13" s="1"/>
  <c r="AR34" i="5"/>
  <c r="AO64" i="13"/>
  <c r="AO60" i="13"/>
  <c r="AO63" i="13"/>
  <c r="AO65" i="13"/>
  <c r="AO59" i="13"/>
  <c r="AO61" i="13"/>
  <c r="AS23" i="13"/>
  <c r="AS18" i="13"/>
  <c r="AS13" i="13"/>
  <c r="AS22" i="13"/>
  <c r="AS19" i="13"/>
  <c r="AS14" i="13"/>
  <c r="AS17" i="13"/>
  <c r="AS228" i="3"/>
  <c r="AS231" i="3" s="1"/>
  <c r="AJ321" i="13"/>
  <c r="AI331" i="13"/>
  <c r="AM67" i="5" s="1"/>
  <c r="AI330" i="13"/>
  <c r="AM66" i="5" s="1"/>
  <c r="AS227" i="3"/>
  <c r="AS230" i="3" s="1"/>
  <c r="AJ322" i="13"/>
  <c r="AR10" i="13"/>
  <c r="AQ67" i="10"/>
  <c r="AQ68" i="10"/>
  <c r="AQ69" i="10"/>
  <c r="AQ70" i="10"/>
  <c r="AQ71" i="10"/>
  <c r="AQ81" i="10"/>
  <c r="AQ82" i="10"/>
  <c r="AQ83" i="10"/>
  <c r="AQ84" i="10"/>
  <c r="AQ85" i="10"/>
  <c r="AR43" i="2" a="1"/>
  <c r="AR43" i="2" s="1"/>
  <c r="AQ49" i="1"/>
  <c r="AL26" i="2"/>
  <c r="AZ16" i="8"/>
  <c r="AS3" i="5"/>
  <c r="AJ9" i="1"/>
  <c r="AP3" i="13"/>
  <c r="AP6" i="13" s="1"/>
  <c r="AQ191" i="10"/>
  <c r="AQ187" i="10"/>
  <c r="AQ190" i="10"/>
  <c r="AQ188" i="10"/>
  <c r="AQ183" i="10"/>
  <c r="AQ181" i="10"/>
  <c r="AQ186" i="10"/>
  <c r="AQ185" i="10"/>
  <c r="AQ180" i="10"/>
  <c r="AQ189" i="10"/>
  <c r="AQ182" i="10"/>
  <c r="AQ177" i="10"/>
  <c r="AQ184" i="10"/>
  <c r="AQ178" i="10"/>
  <c r="AQ176" i="10"/>
  <c r="AQ173" i="10"/>
  <c r="AQ169" i="10"/>
  <c r="AQ172" i="10"/>
  <c r="AQ168" i="10"/>
  <c r="AQ171" i="10"/>
  <c r="AQ170" i="10"/>
  <c r="AQ166" i="10"/>
  <c r="AQ163" i="10"/>
  <c r="AQ162" i="10"/>
  <c r="AQ161" i="10"/>
  <c r="AQ160" i="10"/>
  <c r="AQ159" i="10"/>
  <c r="AQ174" i="10"/>
  <c r="AQ175" i="10"/>
  <c r="AQ164" i="10"/>
  <c r="AQ165" i="10"/>
  <c r="AQ158" i="10"/>
  <c r="AQ156" i="10"/>
  <c r="AQ154" i="10"/>
  <c r="AQ152" i="10"/>
  <c r="AQ179" i="10"/>
  <c r="AQ155" i="10"/>
  <c r="AQ157" i="10"/>
  <c r="AQ153" i="10"/>
  <c r="AQ167" i="10"/>
  <c r="AV266" i="3"/>
  <c r="AV265" i="3"/>
  <c r="AV261" i="3"/>
  <c r="AV257" i="3"/>
  <c r="AV253" i="3"/>
  <c r="AV249" i="3"/>
  <c r="AV247" i="3"/>
  <c r="AV262" i="3"/>
  <c r="AV258" i="3"/>
  <c r="AV263" i="3"/>
  <c r="AV248" i="3"/>
  <c r="AV264" i="3"/>
  <c r="AV260" i="3"/>
  <c r="AV256" i="3"/>
  <c r="AV252" i="3"/>
  <c r="AV254" i="3"/>
  <c r="AV250" i="3"/>
  <c r="AV259" i="3"/>
  <c r="AV255" i="3"/>
  <c r="AV251" i="3"/>
  <c r="AT184" i="7"/>
  <c r="AT182" i="7"/>
  <c r="AT180" i="7"/>
  <c r="AT178" i="7"/>
  <c r="AT176" i="7"/>
  <c r="AT175" i="7"/>
  <c r="AT174" i="7"/>
  <c r="AT173" i="7"/>
  <c r="AT172" i="7"/>
  <c r="AT171" i="7"/>
  <c r="AT170" i="7"/>
  <c r="AT169" i="7"/>
  <c r="AT168" i="7"/>
  <c r="AT167" i="7"/>
  <c r="AT166" i="7"/>
  <c r="AT185" i="7"/>
  <c r="AT183" i="7"/>
  <c r="AT179" i="7"/>
  <c r="AT181" i="7"/>
  <c r="AT177" i="7"/>
  <c r="AQ138" i="10"/>
  <c r="AQ137" i="10"/>
  <c r="AQ136" i="10"/>
  <c r="AQ135" i="10"/>
  <c r="AQ134" i="10"/>
  <c r="AQ133" i="10"/>
  <c r="AQ132" i="10"/>
  <c r="AQ131" i="10"/>
  <c r="AQ130" i="10"/>
  <c r="AQ129" i="10"/>
  <c r="AQ128" i="10"/>
  <c r="AQ127" i="10"/>
  <c r="AQ126" i="10"/>
  <c r="AQ125" i="10"/>
  <c r="AQ124" i="10"/>
  <c r="AQ123" i="10"/>
  <c r="AQ122" i="10"/>
  <c r="AQ121" i="10"/>
  <c r="AQ120" i="10"/>
  <c r="AQ119" i="10"/>
  <c r="AQ118" i="10"/>
  <c r="AQ117" i="10"/>
  <c r="AQ116" i="10"/>
  <c r="AQ115" i="10"/>
  <c r="AQ114" i="10"/>
  <c r="AQ113" i="10"/>
  <c r="AQ112" i="10"/>
  <c r="AQ111" i="10"/>
  <c r="AQ110" i="10"/>
  <c r="AQ109" i="10"/>
  <c r="AQ108" i="10"/>
  <c r="AQ107" i="10"/>
  <c r="AQ106" i="10"/>
  <c r="AQ105" i="10"/>
  <c r="AQ104" i="10"/>
  <c r="AQ103" i="10"/>
  <c r="AQ102" i="10"/>
  <c r="AQ101" i="10"/>
  <c r="AQ100" i="10"/>
  <c r="AQ99" i="10"/>
  <c r="AQ66" i="10"/>
  <c r="AQ65" i="10"/>
  <c r="AQ64" i="10"/>
  <c r="AQ63" i="10"/>
  <c r="AQ62" i="10"/>
  <c r="AQ61" i="10"/>
  <c r="AQ60" i="10"/>
  <c r="AQ59" i="10"/>
  <c r="AQ58" i="10"/>
  <c r="AQ57" i="10"/>
  <c r="AQ56" i="10"/>
  <c r="AQ55" i="10"/>
  <c r="AQ54" i="10"/>
  <c r="AQ53" i="10"/>
  <c r="AQ41" i="10"/>
  <c r="AQ40" i="10"/>
  <c r="AQ39" i="10"/>
  <c r="AQ38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T153" i="7"/>
  <c r="AT152" i="7"/>
  <c r="AT151" i="7"/>
  <c r="AT150" i="7"/>
  <c r="AT149" i="7"/>
  <c r="AT148" i="7"/>
  <c r="AT147" i="7"/>
  <c r="AT146" i="7"/>
  <c r="AT145" i="7"/>
  <c r="AT144" i="7"/>
  <c r="AT143" i="7"/>
  <c r="AT142" i="7"/>
  <c r="AT141" i="7"/>
  <c r="AT140" i="7"/>
  <c r="AT139" i="7"/>
  <c r="AT138" i="7"/>
  <c r="AT137" i="7"/>
  <c r="AT136" i="7"/>
  <c r="AT135" i="7"/>
  <c r="AT134" i="7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S16" i="13"/>
  <c r="AS224" i="3"/>
  <c r="AS290" i="3" s="1"/>
  <c r="AU125" i="3" a="1"/>
  <c r="AU125" i="3" s="1"/>
  <c r="AS21" i="13"/>
  <c r="AR3" i="1"/>
  <c r="AU223" i="3" a="1"/>
  <c r="AU223" i="3" s="1"/>
  <c r="AT21" i="8"/>
  <c r="AT22" i="8"/>
  <c r="AZ15" i="8"/>
  <c r="AS12" i="13"/>
  <c r="AS11" i="13"/>
  <c r="AV240" i="3"/>
  <c r="AV241" i="3"/>
  <c r="AV242" i="3"/>
  <c r="AV243" i="3"/>
  <c r="AV244" i="3"/>
  <c r="AV245" i="3"/>
  <c r="AV246" i="3"/>
  <c r="AV267" i="3"/>
  <c r="AV8" i="3"/>
  <c r="AV9" i="3"/>
  <c r="AV10" i="3"/>
  <c r="AV11" i="3"/>
  <c r="AV12" i="3"/>
  <c r="AV13" i="3"/>
  <c r="AV14" i="3"/>
  <c r="AV105" i="3"/>
  <c r="AV106" i="3"/>
  <c r="AV7" i="3"/>
  <c r="AV238" i="3"/>
  <c r="AV239" i="3"/>
  <c r="AT160" i="7"/>
  <c r="AT164" i="7"/>
  <c r="AT159" i="7"/>
  <c r="AT163" i="7"/>
  <c r="AT186" i="7"/>
  <c r="AT162" i="7"/>
  <c r="AT161" i="7"/>
  <c r="AT126" i="7"/>
  <c r="AT128" i="7"/>
  <c r="AT130" i="7"/>
  <c r="AT132" i="7"/>
  <c r="AT154" i="7"/>
  <c r="AT158" i="7"/>
  <c r="AT157" i="7"/>
  <c r="AT165" i="7"/>
  <c r="AT125" i="7"/>
  <c r="AT127" i="7"/>
  <c r="AT129" i="7"/>
  <c r="AT131" i="7"/>
  <c r="AT133" i="7"/>
  <c r="AQ143" i="10"/>
  <c r="AQ144" i="10"/>
  <c r="AQ145" i="10"/>
  <c r="AQ146" i="10"/>
  <c r="AQ147" i="10"/>
  <c r="AQ148" i="10"/>
  <c r="AQ149" i="10"/>
  <c r="AQ150" i="10"/>
  <c r="AQ151" i="10"/>
  <c r="AQ192" i="10"/>
  <c r="AQ90" i="10"/>
  <c r="AQ92" i="10"/>
  <c r="AQ94" i="10"/>
  <c r="AQ91" i="10"/>
  <c r="AQ93" i="10"/>
  <c r="AQ95" i="10"/>
  <c r="AQ97" i="10"/>
  <c r="AQ96" i="10"/>
  <c r="AQ139" i="10"/>
  <c r="AQ8" i="10"/>
  <c r="AQ9" i="10"/>
  <c r="AQ10" i="10"/>
  <c r="AQ11" i="10"/>
  <c r="AQ12" i="10"/>
  <c r="AQ13" i="10"/>
  <c r="AQ14" i="10"/>
  <c r="AQ15" i="10"/>
  <c r="AQ86" i="10"/>
  <c r="AQ98" i="10"/>
  <c r="AQ7" i="10"/>
  <c r="AO15" i="1"/>
  <c r="AJ32" i="2"/>
  <c r="AK26" i="2"/>
  <c r="AR3" i="2"/>
  <c r="AK9" i="5"/>
  <c r="AL166" i="4" s="1"/>
  <c r="AL129" i="4" s="1"/>
  <c r="AS120" i="7"/>
  <c r="AQ43" i="12" s="1"/>
  <c r="AQ289" i="3"/>
  <c r="AL7" i="12" s="1"/>
  <c r="AU284" i="3"/>
  <c r="AQ235" i="3"/>
  <c r="AS320" i="13"/>
  <c r="AS113" i="7"/>
  <c r="AP141" i="10"/>
  <c r="AP88" i="10"/>
  <c r="AS155" i="7"/>
  <c r="AQ59" i="5" s="1"/>
  <c r="AU3" i="7"/>
  <c r="AS187" i="7"/>
  <c r="AQ60" i="5" s="1"/>
  <c r="AS106" i="7"/>
  <c r="AR169" i="4" s="1"/>
  <c r="AR3" i="10"/>
  <c r="AS283" i="3"/>
  <c r="AN17" i="12"/>
  <c r="AT277" i="3"/>
  <c r="AT282" i="3" s="1"/>
  <c r="AO19" i="12" s="1"/>
  <c r="AU9" i="8"/>
  <c r="AU10" i="8"/>
  <c r="AS122" i="3"/>
  <c r="AN5" i="5"/>
  <c r="AM17" i="12"/>
  <c r="AM5" i="5"/>
  <c r="AU268" i="3"/>
  <c r="AP18" i="12" s="1"/>
  <c r="AT116" i="3"/>
  <c r="AT121" i="3" s="1"/>
  <c r="AO8" i="5" s="1"/>
  <c r="AP165" i="4" s="1"/>
  <c r="AU107" i="3"/>
  <c r="AP6" i="5" s="1"/>
  <c r="AW3" i="3"/>
  <c r="AO288" i="13" l="1" a="1"/>
  <c r="AO290" i="13" a="1"/>
  <c r="AO290" i="13" s="1"/>
  <c r="AS36" i="5" s="1"/>
  <c r="AO291" i="13" a="1"/>
  <c r="AO292" i="13" a="1"/>
  <c r="AO292" i="13" s="1"/>
  <c r="AS38" i="5" s="1"/>
  <c r="AO287" i="13" a="1"/>
  <c r="AO293" i="13" a="1"/>
  <c r="AO293" i="13" s="1"/>
  <c r="AS39" i="5" s="1"/>
  <c r="AO289" i="13" a="1"/>
  <c r="AU64" i="7"/>
  <c r="AO287" i="13"/>
  <c r="AO288" i="13"/>
  <c r="AS34" i="5" s="1"/>
  <c r="AO291" i="13"/>
  <c r="AO289" i="13"/>
  <c r="AS35" i="5" s="1"/>
  <c r="AU124" i="3"/>
  <c r="AU110" i="3" s="1"/>
  <c r="AU114" i="3" s="1"/>
  <c r="AP7" i="5" s="1"/>
  <c r="AQ164" i="4" s="1"/>
  <c r="AV197" i="3" a="1"/>
  <c r="AV197" i="3" s="1"/>
  <c r="AV221" i="3" a="1"/>
  <c r="AV221" i="3" s="1"/>
  <c r="AV201" i="3" a="1"/>
  <c r="AV201" i="3" s="1"/>
  <c r="AV203" i="3" a="1"/>
  <c r="AV203" i="3" s="1"/>
  <c r="AV207" i="3" a="1"/>
  <c r="AV207" i="3" s="1"/>
  <c r="AV209" i="3" a="1"/>
  <c r="AV209" i="3" s="1"/>
  <c r="AV211" i="3" a="1"/>
  <c r="AV211" i="3" s="1"/>
  <c r="AV205" i="3" a="1"/>
  <c r="AV205" i="3" s="1"/>
  <c r="AV126" i="3" a="1"/>
  <c r="AV129" i="3" a="1"/>
  <c r="AV129" i="3" s="1"/>
  <c r="AV131" i="3" a="1"/>
  <c r="AV133" i="3" a="1"/>
  <c r="AV138" i="3" a="1"/>
  <c r="AV140" i="3" a="1"/>
  <c r="AV140" i="3" s="1"/>
  <c r="AV142" i="3" a="1"/>
  <c r="AV144" i="3" a="1"/>
  <c r="AV145" i="3" a="1"/>
  <c r="AV149" i="3" a="1"/>
  <c r="AV149" i="3" s="1"/>
  <c r="AV151" i="3" a="1"/>
  <c r="AV153" i="3" a="1"/>
  <c r="AV155" i="3" a="1"/>
  <c r="AV155" i="3" s="1"/>
  <c r="AV157" i="3" a="1"/>
  <c r="AV159" i="3" a="1"/>
  <c r="AV164" i="3" a="1"/>
  <c r="AV194" i="3" a="1"/>
  <c r="AV194" i="3" s="1"/>
  <c r="AV192" i="3" a="1"/>
  <c r="AV190" i="3" a="1"/>
  <c r="AV188" i="3" a="1"/>
  <c r="AV186" i="3" a="1"/>
  <c r="AV186" i="3" s="1"/>
  <c r="AV184" i="3" a="1"/>
  <c r="AV184" i="3" s="1"/>
  <c r="AV182" i="3" a="1"/>
  <c r="AV180" i="3" a="1"/>
  <c r="AV178" i="3" a="1"/>
  <c r="AV178" i="3" s="1"/>
  <c r="AV176" i="3" a="1"/>
  <c r="AV176" i="3" s="1"/>
  <c r="AV174" i="3" a="1"/>
  <c r="AV168" i="3" a="1"/>
  <c r="AV162" i="3" a="1"/>
  <c r="AV162" i="3" s="1"/>
  <c r="AV216" i="3" a="1"/>
  <c r="AV216" i="3" s="1"/>
  <c r="AV214" i="3" a="1"/>
  <c r="AV214" i="3" s="1"/>
  <c r="AV212" i="3" a="1"/>
  <c r="AV212" i="3" s="1"/>
  <c r="AV219" i="3" a="1"/>
  <c r="AV219" i="3" s="1"/>
  <c r="AV217" i="3" a="1"/>
  <c r="AV217" i="3" s="1"/>
  <c r="AV215" i="3" a="1"/>
  <c r="AV215" i="3" s="1"/>
  <c r="AV213" i="3" a="1"/>
  <c r="AV213" i="3" s="1"/>
  <c r="AV210" i="3" a="1"/>
  <c r="AV210" i="3" s="1"/>
  <c r="AV208" i="3" a="1"/>
  <c r="AV208" i="3" s="1"/>
  <c r="AV206" i="3" a="1"/>
  <c r="AV206" i="3" s="1"/>
  <c r="AV172" i="3" a="1"/>
  <c r="AV170" i="3" a="1"/>
  <c r="AV166" i="3" a="1"/>
  <c r="AV166" i="3" s="1"/>
  <c r="AV136" i="3" a="1"/>
  <c r="AV220" i="3" a="1"/>
  <c r="AV220" i="3" s="1"/>
  <c r="AV218" i="3" a="1"/>
  <c r="AV218" i="3" s="1"/>
  <c r="AV199" i="3" a="1"/>
  <c r="AV199" i="3" s="1"/>
  <c r="AV196" i="3" a="1"/>
  <c r="AV196" i="3" s="1"/>
  <c r="AV204" i="3" a="1"/>
  <c r="AV204" i="3" s="1"/>
  <c r="AV202" i="3" a="1"/>
  <c r="AV202" i="3" s="1"/>
  <c r="AV200" i="3" a="1"/>
  <c r="AV200" i="3" s="1"/>
  <c r="AV193" i="3" a="1"/>
  <c r="AV171" i="3" a="1"/>
  <c r="AV169" i="3" a="1"/>
  <c r="AV169" i="3" s="1"/>
  <c r="AV167" i="3" a="1"/>
  <c r="AV167" i="3" s="1"/>
  <c r="AV165" i="3" a="1"/>
  <c r="AV163" i="3" a="1"/>
  <c r="AV147" i="3" a="1"/>
  <c r="AV147" i="3" s="1"/>
  <c r="AV152" i="3" a="1"/>
  <c r="AV146" i="3" a="1"/>
  <c r="AV143" i="3" a="1"/>
  <c r="AV198" i="3" a="1"/>
  <c r="AV198" i="3" s="1"/>
  <c r="AV195" i="3" a="1"/>
  <c r="AV191" i="3" a="1"/>
  <c r="AV189" i="3" a="1"/>
  <c r="AV189" i="3" s="1"/>
  <c r="AV187" i="3" a="1"/>
  <c r="AV187" i="3" s="1"/>
  <c r="AV185" i="3" a="1"/>
  <c r="AV185" i="3" s="1"/>
  <c r="AV183" i="3" a="1"/>
  <c r="AV181" i="3" a="1"/>
  <c r="AV181" i="3" s="1"/>
  <c r="AV179" i="3" a="1"/>
  <c r="AV177" i="3" a="1"/>
  <c r="AV177" i="3" s="1"/>
  <c r="AV175" i="3" a="1"/>
  <c r="AV173" i="3" a="1"/>
  <c r="AV173" i="3" s="1"/>
  <c r="AV161" i="3" a="1"/>
  <c r="AV161" i="3" s="1"/>
  <c r="AV160" i="3" a="1"/>
  <c r="AV160" i="3" s="1"/>
  <c r="AV158" i="3" a="1"/>
  <c r="AV156" i="3" a="1"/>
  <c r="AV156" i="3" s="1"/>
  <c r="AV154" i="3" a="1"/>
  <c r="AV154" i="3" s="1"/>
  <c r="AV150" i="3" a="1"/>
  <c r="AV150" i="3" s="1"/>
  <c r="AV148" i="3" a="1"/>
  <c r="AV127" i="3" a="1"/>
  <c r="AV141" i="3" a="1"/>
  <c r="AV141" i="3" s="1"/>
  <c r="AV139" i="3" a="1"/>
  <c r="AV139" i="3" s="1"/>
  <c r="AV128" i="3" a="1"/>
  <c r="AV137" i="3" a="1"/>
  <c r="AV137" i="3" s="1"/>
  <c r="AV135" i="3" a="1"/>
  <c r="AV135" i="3" s="1"/>
  <c r="AV130" i="3" a="1"/>
  <c r="AV130" i="3" s="1"/>
  <c r="AV134" i="3" a="1"/>
  <c r="AV132" i="3" a="1"/>
  <c r="AV132" i="3" s="1"/>
  <c r="AV145" i="3"/>
  <c r="AV192" i="3"/>
  <c r="AV190" i="3"/>
  <c r="AV188" i="3"/>
  <c r="AV182" i="3"/>
  <c r="AV180" i="3"/>
  <c r="AV174" i="3"/>
  <c r="AV172" i="3"/>
  <c r="AV159" i="3"/>
  <c r="AV157" i="3"/>
  <c r="AV142" i="3"/>
  <c r="AV138" i="3"/>
  <c r="AV153" i="3"/>
  <c r="AV136" i="3"/>
  <c r="AV133" i="3"/>
  <c r="AV131" i="3"/>
  <c r="AV170" i="3"/>
  <c r="AV168" i="3"/>
  <c r="AV164" i="3"/>
  <c r="AV144" i="3"/>
  <c r="AV151" i="3"/>
  <c r="AV126" i="3"/>
  <c r="AV134" i="3"/>
  <c r="AV127" i="3"/>
  <c r="AV128" i="3"/>
  <c r="AV143" i="3"/>
  <c r="AV146" i="3"/>
  <c r="AV152" i="3"/>
  <c r="AV175" i="3"/>
  <c r="AV179" i="3"/>
  <c r="AV183" i="3"/>
  <c r="AV191" i="3"/>
  <c r="AV163" i="3"/>
  <c r="AV165" i="3"/>
  <c r="AV171" i="3"/>
  <c r="AV148" i="3"/>
  <c r="AV158" i="3"/>
  <c r="AV193" i="3"/>
  <c r="AV195" i="3"/>
  <c r="AS9" i="13" a="1"/>
  <c r="AR194" i="10" a="1"/>
  <c r="AR194" i="10" s="1"/>
  <c r="AU66" i="7"/>
  <c r="AU39" i="7"/>
  <c r="AU36" i="7"/>
  <c r="AU51" i="7"/>
  <c r="AU65" i="7"/>
  <c r="AU30" i="7"/>
  <c r="AU29" i="7"/>
  <c r="AU33" i="7"/>
  <c r="AU41" i="7"/>
  <c r="AU50" i="7"/>
  <c r="AU61" i="7"/>
  <c r="AU32" i="7"/>
  <c r="AU63" i="7"/>
  <c r="AU34" i="7"/>
  <c r="AU47" i="7"/>
  <c r="AU40" i="7"/>
  <c r="AU49" i="7"/>
  <c r="AU28" i="7"/>
  <c r="AU38" i="7"/>
  <c r="AU43" i="7"/>
  <c r="AU44" i="7"/>
  <c r="AU54" i="7"/>
  <c r="AU59" i="7"/>
  <c r="AU45" i="7"/>
  <c r="AU60" i="7"/>
  <c r="AU46" i="7"/>
  <c r="AU42" i="7"/>
  <c r="AU35" i="7"/>
  <c r="AU58" i="7"/>
  <c r="AU57" i="7"/>
  <c r="AU37" i="7"/>
  <c r="AU31" i="7"/>
  <c r="AU62" i="7"/>
  <c r="AU53" i="7"/>
  <c r="AU52" i="7"/>
  <c r="AU27" i="7"/>
  <c r="AU48" i="7"/>
  <c r="AU56" i="7"/>
  <c r="AU55" i="7"/>
  <c r="AN286" i="13" a="1"/>
  <c r="AN286" i="13" s="1"/>
  <c r="AR32" i="5" s="1"/>
  <c r="AR31" i="5" s="1"/>
  <c r="AT50" i="1"/>
  <c r="AT50" i="2"/>
  <c r="AS51" i="1"/>
  <c r="AT177" i="4" s="1"/>
  <c r="AS52" i="2"/>
  <c r="AV286" i="3" a="1"/>
  <c r="AV286" i="3" s="1"/>
  <c r="AU287" i="3"/>
  <c r="AU288" i="3"/>
  <c r="AS234" i="3"/>
  <c r="AS233" i="3"/>
  <c r="AR132" i="4"/>
  <c r="AP127" i="4"/>
  <c r="AP128" i="4"/>
  <c r="AP126" i="4"/>
  <c r="AS9" i="13"/>
  <c r="AU77" i="7"/>
  <c r="AU86" i="7"/>
  <c r="AU14" i="7"/>
  <c r="AU80" i="7"/>
  <c r="AU20" i="7"/>
  <c r="AU73" i="7"/>
  <c r="AU91" i="7"/>
  <c r="AU70" i="7"/>
  <c r="AU85" i="7"/>
  <c r="AU111" i="7"/>
  <c r="AU23" i="7"/>
  <c r="AU74" i="7"/>
  <c r="AU26" i="7"/>
  <c r="AU105" i="7"/>
  <c r="AS97" i="4"/>
  <c r="AU103" i="7"/>
  <c r="AU16" i="7"/>
  <c r="AU22" i="7"/>
  <c r="AU12" i="7"/>
  <c r="AU11" i="7"/>
  <c r="AU95" i="7"/>
  <c r="AU98" i="7"/>
  <c r="AU83" i="7"/>
  <c r="AU90" i="7"/>
  <c r="AU110" i="7"/>
  <c r="AU112" i="7"/>
  <c r="AU24" i="7"/>
  <c r="AU116" i="7"/>
  <c r="AU79" i="7"/>
  <c r="AU10" i="7"/>
  <c r="AU104" i="7"/>
  <c r="AU100" i="7"/>
  <c r="AS10" i="12" a="1"/>
  <c r="AS10" i="12" s="1"/>
  <c r="AU6" i="7"/>
  <c r="AU8" i="7"/>
  <c r="AU118" i="7"/>
  <c r="AU81" i="7"/>
  <c r="AU119" i="7"/>
  <c r="AU108" i="7"/>
  <c r="AU94" i="7"/>
  <c r="AU9" i="7"/>
  <c r="AU17" i="7"/>
  <c r="AU87" i="7"/>
  <c r="AU71" i="7"/>
  <c r="AU67" i="7"/>
  <c r="AU68" i="7"/>
  <c r="AU102" i="7"/>
  <c r="AU69" i="7"/>
  <c r="AU75" i="7"/>
  <c r="AU101" i="7"/>
  <c r="AU19" i="7"/>
  <c r="AU117" i="7"/>
  <c r="AU99" i="7"/>
  <c r="AU25" i="7"/>
  <c r="AU13" i="7"/>
  <c r="AU84" i="7"/>
  <c r="AU7" i="7"/>
  <c r="AU89" i="7"/>
  <c r="AU76" i="7"/>
  <c r="AU82" i="7"/>
  <c r="AU78" i="7"/>
  <c r="AU88" i="7"/>
  <c r="AU18" i="7"/>
  <c r="AU21" i="7"/>
  <c r="AU15" i="7"/>
  <c r="AU96" i="7"/>
  <c r="AU93" i="7"/>
  <c r="AU92" i="7"/>
  <c r="AU97" i="7"/>
  <c r="AU109" i="7"/>
  <c r="AU115" i="7"/>
  <c r="AU72" i="7"/>
  <c r="AO53" i="13" a="1"/>
  <c r="AO53" i="13" s="1"/>
  <c r="AS134" i="4"/>
  <c r="AO89" i="4"/>
  <c r="AR171" i="4"/>
  <c r="AJ105" i="4"/>
  <c r="AV3" i="4"/>
  <c r="AU157" i="4"/>
  <c r="AR170" i="4"/>
  <c r="AL94" i="4"/>
  <c r="AL100" i="4" s="1"/>
  <c r="AL172" i="4"/>
  <c r="AP18" i="2"/>
  <c r="AK105" i="4"/>
  <c r="AK103" i="4"/>
  <c r="AS98" i="4"/>
  <c r="AR163" i="4"/>
  <c r="AR90" i="4"/>
  <c r="AR125" i="4"/>
  <c r="AQ162" i="4"/>
  <c r="AP161" i="4"/>
  <c r="AP91" i="4"/>
  <c r="AP92" i="4"/>
  <c r="AP93" i="4"/>
  <c r="AS133" i="4"/>
  <c r="AS99" i="4"/>
  <c r="AN61" i="5"/>
  <c r="AT3" i="12"/>
  <c r="AP17" i="1"/>
  <c r="AQ195" i="10"/>
  <c r="AR12" i="5" s="1"/>
  <c r="AR80" i="10"/>
  <c r="AR79" i="10"/>
  <c r="AR78" i="10"/>
  <c r="AR77" i="10"/>
  <c r="AR76" i="10"/>
  <c r="AR75" i="10"/>
  <c r="AR74" i="10"/>
  <c r="AR73" i="10"/>
  <c r="AR72" i="10"/>
  <c r="AR52" i="10"/>
  <c r="AR51" i="10"/>
  <c r="AR50" i="10"/>
  <c r="AR49" i="10"/>
  <c r="AR48" i="10"/>
  <c r="AR47" i="10"/>
  <c r="AR46" i="10"/>
  <c r="AR45" i="10"/>
  <c r="AR44" i="10"/>
  <c r="AR43" i="10"/>
  <c r="AR42" i="10"/>
  <c r="AU222" i="3"/>
  <c r="AQ13" i="5"/>
  <c r="AQ17" i="1" s="1"/>
  <c r="AQ11" i="5"/>
  <c r="AQ31" i="1"/>
  <c r="AQ33" i="1"/>
  <c r="AN309" i="13"/>
  <c r="AR57" i="5" s="1"/>
  <c r="AR51" i="5" s="1"/>
  <c r="AO311" i="13" a="1"/>
  <c r="AO311" i="13" s="1"/>
  <c r="AO310" i="13" a="1"/>
  <c r="AO310" i="13" s="1"/>
  <c r="AS33" i="5"/>
  <c r="AS37" i="5"/>
  <c r="AP63" i="13"/>
  <c r="AP65" i="13"/>
  <c r="AP59" i="13"/>
  <c r="AP64" i="13"/>
  <c r="AP60" i="13"/>
  <c r="AP61" i="13"/>
  <c r="AT17" i="13"/>
  <c r="AT14" i="13"/>
  <c r="AT19" i="13"/>
  <c r="AT22" i="13"/>
  <c r="AT13" i="13"/>
  <c r="AT18" i="13"/>
  <c r="AT23" i="13"/>
  <c r="AT227" i="3"/>
  <c r="AT230" i="3" s="1"/>
  <c r="AK322" i="13"/>
  <c r="AT228" i="3"/>
  <c r="AT231" i="3" s="1"/>
  <c r="AK321" i="13"/>
  <c r="AS10" i="13"/>
  <c r="AR67" i="10"/>
  <c r="AR68" i="10"/>
  <c r="AR69" i="10"/>
  <c r="AR70" i="10"/>
  <c r="AR71" i="10"/>
  <c r="AR81" i="10"/>
  <c r="AR82" i="10"/>
  <c r="AR83" i="10"/>
  <c r="AR84" i="10"/>
  <c r="AR85" i="10"/>
  <c r="AS43" i="2" a="1"/>
  <c r="AS43" i="2" s="1"/>
  <c r="AR49" i="1"/>
  <c r="BA16" i="8"/>
  <c r="AM28" i="2"/>
  <c r="AN28" i="2"/>
  <c r="AP15" i="1"/>
  <c r="AT3" i="5"/>
  <c r="AQ3" i="13"/>
  <c r="AQ6" i="13" s="1"/>
  <c r="AU185" i="7"/>
  <c r="AU184" i="7"/>
  <c r="AU183" i="7"/>
  <c r="AU182" i="7"/>
  <c r="AU181" i="7"/>
  <c r="AU180" i="7"/>
  <c r="AU179" i="7"/>
  <c r="AU178" i="7"/>
  <c r="AU177" i="7"/>
  <c r="AU176" i="7"/>
  <c r="AU173" i="7"/>
  <c r="AU171" i="7"/>
  <c r="AU167" i="7"/>
  <c r="AU174" i="7"/>
  <c r="AU172" i="7"/>
  <c r="AU170" i="7"/>
  <c r="AU168" i="7"/>
  <c r="AU166" i="7"/>
  <c r="AU175" i="7"/>
  <c r="AU169" i="7"/>
  <c r="AR190" i="10"/>
  <c r="AR186" i="10"/>
  <c r="AR189" i="10"/>
  <c r="AR191" i="10"/>
  <c r="AR182" i="10"/>
  <c r="AR185" i="10"/>
  <c r="AR183" i="10"/>
  <c r="AR180" i="10"/>
  <c r="AR188" i="10"/>
  <c r="AR179" i="10"/>
  <c r="AR176" i="10"/>
  <c r="AR177" i="10"/>
  <c r="AR187" i="10"/>
  <c r="AR172" i="10"/>
  <c r="AR168" i="10"/>
  <c r="AR175" i="10"/>
  <c r="AR171" i="10"/>
  <c r="AR167" i="10"/>
  <c r="AR181" i="10"/>
  <c r="AR174" i="10"/>
  <c r="AR165" i="10"/>
  <c r="AR184" i="10"/>
  <c r="AR173" i="10"/>
  <c r="AR178" i="10"/>
  <c r="AR169" i="10"/>
  <c r="AR164" i="10"/>
  <c r="AR170" i="10"/>
  <c r="AR166" i="10"/>
  <c r="AR161" i="10"/>
  <c r="AR159" i="10"/>
  <c r="AR158" i="10"/>
  <c r="AR157" i="10"/>
  <c r="AR156" i="10"/>
  <c r="AR155" i="10"/>
  <c r="AR154" i="10"/>
  <c r="AR153" i="10"/>
  <c r="AR152" i="10"/>
  <c r="AR160" i="10"/>
  <c r="AR163" i="10"/>
  <c r="AR162" i="10"/>
  <c r="AW266" i="3"/>
  <c r="AW264" i="3"/>
  <c r="AW263" i="3"/>
  <c r="AW262" i="3"/>
  <c r="AW261" i="3"/>
  <c r="AW259" i="3"/>
  <c r="AW258" i="3"/>
  <c r="AW257" i="3"/>
  <c r="AW255" i="3"/>
  <c r="AW254" i="3"/>
  <c r="AW252" i="3"/>
  <c r="AW250" i="3"/>
  <c r="AW265" i="3"/>
  <c r="AW260" i="3"/>
  <c r="AW256" i="3"/>
  <c r="AW253" i="3"/>
  <c r="AW251" i="3"/>
  <c r="AW249" i="3"/>
  <c r="AW248" i="3"/>
  <c r="AW247" i="3"/>
  <c r="AR138" i="10"/>
  <c r="AR137" i="10"/>
  <c r="AR136" i="10"/>
  <c r="AR135" i="10"/>
  <c r="AR134" i="10"/>
  <c r="AR133" i="10"/>
  <c r="AR132" i="10"/>
  <c r="AR131" i="10"/>
  <c r="AR130" i="10"/>
  <c r="AR129" i="10"/>
  <c r="AR128" i="10"/>
  <c r="AR127" i="10"/>
  <c r="AR126" i="10"/>
  <c r="AR125" i="10"/>
  <c r="AR124" i="10"/>
  <c r="AR123" i="10"/>
  <c r="AR122" i="10"/>
  <c r="AR121" i="10"/>
  <c r="AR120" i="10"/>
  <c r="AR119" i="10"/>
  <c r="AR118" i="10"/>
  <c r="AR117" i="10"/>
  <c r="AR116" i="10"/>
  <c r="AR115" i="10"/>
  <c r="AR114" i="10"/>
  <c r="AR113" i="10"/>
  <c r="AR112" i="10"/>
  <c r="AR111" i="10"/>
  <c r="AR110" i="10"/>
  <c r="AR109" i="10"/>
  <c r="AR108" i="10"/>
  <c r="AR107" i="10"/>
  <c r="AR106" i="10"/>
  <c r="AR105" i="10"/>
  <c r="AR104" i="10"/>
  <c r="AR103" i="10"/>
  <c r="AR102" i="10"/>
  <c r="AR101" i="10"/>
  <c r="AR100" i="10"/>
  <c r="AR99" i="10"/>
  <c r="AR66" i="10"/>
  <c r="AR65" i="10"/>
  <c r="AR64" i="10"/>
  <c r="AR63" i="10"/>
  <c r="AR62" i="10"/>
  <c r="AR61" i="10"/>
  <c r="AR60" i="10"/>
  <c r="AR59" i="10"/>
  <c r="AR57" i="10"/>
  <c r="AR56" i="10"/>
  <c r="AR55" i="10"/>
  <c r="AR54" i="10"/>
  <c r="AR53" i="10"/>
  <c r="AR41" i="10"/>
  <c r="AR40" i="10"/>
  <c r="AR39" i="10"/>
  <c r="AR58" i="10"/>
  <c r="AR38" i="10"/>
  <c r="AR37" i="10"/>
  <c r="AR36" i="10"/>
  <c r="AR35" i="10"/>
  <c r="AR34" i="10"/>
  <c r="AR33" i="10"/>
  <c r="AR32" i="10"/>
  <c r="AR31" i="10"/>
  <c r="AR30" i="10"/>
  <c r="AR29" i="10"/>
  <c r="AR28" i="10"/>
  <c r="AR27" i="10"/>
  <c r="AR26" i="10"/>
  <c r="AR25" i="10"/>
  <c r="AR24" i="10"/>
  <c r="AR23" i="10"/>
  <c r="AR22" i="10"/>
  <c r="AR21" i="10"/>
  <c r="AR20" i="10"/>
  <c r="AR19" i="10"/>
  <c r="AR18" i="10"/>
  <c r="AR17" i="10"/>
  <c r="AR16" i="10"/>
  <c r="AU153" i="7"/>
  <c r="AU152" i="7"/>
  <c r="AU151" i="7"/>
  <c r="AU150" i="7"/>
  <c r="AU149" i="7"/>
  <c r="AU148" i="7"/>
  <c r="AU147" i="7"/>
  <c r="AU146" i="7"/>
  <c r="AU145" i="7"/>
  <c r="AU144" i="7"/>
  <c r="AU143" i="7"/>
  <c r="AU142" i="7"/>
  <c r="AU141" i="7"/>
  <c r="AU140" i="7"/>
  <c r="AU139" i="7"/>
  <c r="AU138" i="7"/>
  <c r="AU137" i="7"/>
  <c r="AU136" i="7"/>
  <c r="AU135" i="7"/>
  <c r="AU134" i="7"/>
  <c r="AW104" i="3"/>
  <c r="AW103" i="3"/>
  <c r="AW102" i="3"/>
  <c r="AW101" i="3"/>
  <c r="AW100" i="3"/>
  <c r="AW99" i="3"/>
  <c r="AW98" i="3"/>
  <c r="AW97" i="3"/>
  <c r="AW96" i="3"/>
  <c r="AW95" i="3"/>
  <c r="AW94" i="3"/>
  <c r="AW93" i="3"/>
  <c r="AW92" i="3"/>
  <c r="AW91" i="3"/>
  <c r="AW90" i="3"/>
  <c r="AW89" i="3"/>
  <c r="AW88" i="3"/>
  <c r="AW87" i="3"/>
  <c r="AW86" i="3"/>
  <c r="AW85" i="3"/>
  <c r="AW84" i="3"/>
  <c r="AW83" i="3"/>
  <c r="AW82" i="3"/>
  <c r="AW81" i="3"/>
  <c r="AW80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3" i="3"/>
  <c r="AW52" i="3"/>
  <c r="AW51" i="3"/>
  <c r="AW50" i="3"/>
  <c r="AW49" i="3"/>
  <c r="AW48" i="3"/>
  <c r="AW47" i="3"/>
  <c r="AW46" i="3"/>
  <c r="AW45" i="3"/>
  <c r="AW44" i="3"/>
  <c r="AW43" i="3"/>
  <c r="AW42" i="3"/>
  <c r="AW41" i="3"/>
  <c r="AW40" i="3"/>
  <c r="AW39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W21" i="3"/>
  <c r="AW20" i="3"/>
  <c r="AW19" i="3"/>
  <c r="AW18" i="3"/>
  <c r="AW17" i="3"/>
  <c r="AW16" i="3"/>
  <c r="AW15" i="3"/>
  <c r="AT16" i="13"/>
  <c r="AT224" i="3"/>
  <c r="AT290" i="3" s="1"/>
  <c r="AV125" i="3" a="1"/>
  <c r="AV125" i="3" s="1"/>
  <c r="AT21" i="13"/>
  <c r="AS3" i="1"/>
  <c r="AV223" i="3" a="1"/>
  <c r="AV223" i="3" s="1"/>
  <c r="AU21" i="8"/>
  <c r="AU22" i="8"/>
  <c r="BA15" i="8"/>
  <c r="AT11" i="13"/>
  <c r="AT12" i="13"/>
  <c r="AU159" i="7"/>
  <c r="AU163" i="7"/>
  <c r="AU160" i="7"/>
  <c r="AU164" i="7"/>
  <c r="AU186" i="7"/>
  <c r="AU157" i="7"/>
  <c r="AU158" i="7"/>
  <c r="AU165" i="7"/>
  <c r="AU126" i="7"/>
  <c r="AU128" i="7"/>
  <c r="AU130" i="7"/>
  <c r="AU132" i="7"/>
  <c r="AU154" i="7"/>
  <c r="AU161" i="7"/>
  <c r="AU162" i="7"/>
  <c r="AU125" i="7"/>
  <c r="AU127" i="7"/>
  <c r="AU129" i="7"/>
  <c r="AU131" i="7"/>
  <c r="AU133" i="7"/>
  <c r="AW240" i="3"/>
  <c r="AW241" i="3"/>
  <c r="AW242" i="3"/>
  <c r="AW243" i="3"/>
  <c r="AW244" i="3"/>
  <c r="AW245" i="3"/>
  <c r="AW246" i="3"/>
  <c r="AW267" i="3"/>
  <c r="AW10" i="3"/>
  <c r="AW11" i="3"/>
  <c r="AW12" i="3"/>
  <c r="AW13" i="3"/>
  <c r="AW14" i="3"/>
  <c r="AW105" i="3"/>
  <c r="AW106" i="3"/>
  <c r="AW7" i="3"/>
  <c r="AW8" i="3"/>
  <c r="AW9" i="3"/>
  <c r="AW239" i="3"/>
  <c r="AW238" i="3"/>
  <c r="AR143" i="10"/>
  <c r="AR144" i="10"/>
  <c r="AR145" i="10"/>
  <c r="AR146" i="10"/>
  <c r="AR147" i="10"/>
  <c r="AR148" i="10"/>
  <c r="AR149" i="10"/>
  <c r="AR150" i="10"/>
  <c r="AR151" i="10"/>
  <c r="AR192" i="10"/>
  <c r="AR91" i="10"/>
  <c r="AR93" i="10"/>
  <c r="AR95" i="10"/>
  <c r="AR90" i="10"/>
  <c r="AR92" i="10"/>
  <c r="AR94" i="10"/>
  <c r="AR96" i="10"/>
  <c r="AR98" i="10"/>
  <c r="AR7" i="10"/>
  <c r="AR97" i="10"/>
  <c r="AR139" i="10"/>
  <c r="AR8" i="10"/>
  <c r="AR9" i="10"/>
  <c r="AR10" i="10"/>
  <c r="AR11" i="10"/>
  <c r="AR12" i="10"/>
  <c r="AR13" i="10"/>
  <c r="AR14" i="10"/>
  <c r="AR15" i="10"/>
  <c r="AR86" i="10"/>
  <c r="AM27" i="2"/>
  <c r="AN27" i="2"/>
  <c r="AN60" i="12"/>
  <c r="AM60" i="12"/>
  <c r="AK9" i="1"/>
  <c r="AK32" i="2"/>
  <c r="AS3" i="2"/>
  <c r="AL9" i="5"/>
  <c r="AM166" i="4" s="1"/>
  <c r="AM129" i="4" s="1"/>
  <c r="AT120" i="7"/>
  <c r="AR43" i="12" s="1"/>
  <c r="AV284" i="3"/>
  <c r="AR235" i="3"/>
  <c r="AR289" i="3"/>
  <c r="AM7" i="12" s="1"/>
  <c r="F10" i="8"/>
  <c r="AM7" i="1"/>
  <c r="AN7" i="1"/>
  <c r="AQ141" i="10"/>
  <c r="AT113" i="7"/>
  <c r="AT320" i="13"/>
  <c r="AT187" i="7"/>
  <c r="AR60" i="5" s="1"/>
  <c r="AT155" i="7"/>
  <c r="AR59" i="5" s="1"/>
  <c r="AT106" i="7"/>
  <c r="AV3" i="7"/>
  <c r="AS3" i="10"/>
  <c r="AQ88" i="10"/>
  <c r="AT283" i="3"/>
  <c r="AO17" i="12"/>
  <c r="AT122" i="3"/>
  <c r="AO5" i="5"/>
  <c r="AV9" i="8"/>
  <c r="AV10" i="8"/>
  <c r="AU277" i="3"/>
  <c r="AU282" i="3" s="1"/>
  <c r="AP19" i="12" s="1"/>
  <c r="AV268" i="3"/>
  <c r="AQ18" i="12" s="1"/>
  <c r="AU116" i="3"/>
  <c r="AU121" i="3" s="1"/>
  <c r="AP8" i="5" s="1"/>
  <c r="AQ165" i="4" s="1"/>
  <c r="AV107" i="3"/>
  <c r="AQ6" i="5" s="1"/>
  <c r="AX3" i="3"/>
  <c r="AP292" i="13" l="1" a="1"/>
  <c r="AP292" i="13" s="1"/>
  <c r="AT38" i="5" s="1"/>
  <c r="AP288" i="13" a="1"/>
  <c r="AP288" i="13" s="1"/>
  <c r="AT34" i="5" s="1"/>
  <c r="AP290" i="13" a="1"/>
  <c r="AP291" i="13" a="1"/>
  <c r="AP293" i="13" a="1"/>
  <c r="AP293" i="13" s="1"/>
  <c r="AT39" i="5" s="1"/>
  <c r="AP287" i="13" a="1"/>
  <c r="AP287" i="13" s="1"/>
  <c r="AT33" i="5" s="1"/>
  <c r="AP289" i="13" a="1"/>
  <c r="AV64" i="7"/>
  <c r="AP289" i="13"/>
  <c r="AT35" i="5" s="1"/>
  <c r="AP290" i="13"/>
  <c r="AT36" i="5" s="1"/>
  <c r="AP291" i="13"/>
  <c r="AV124" i="3"/>
  <c r="AV110" i="3" s="1"/>
  <c r="AV114" i="3" s="1"/>
  <c r="AQ7" i="5" s="1"/>
  <c r="AR164" i="4" s="1"/>
  <c r="AW221" i="3" a="1"/>
  <c r="AW221" i="3" s="1"/>
  <c r="AW201" i="3" a="1"/>
  <c r="AW201" i="3" s="1"/>
  <c r="AW203" i="3" a="1"/>
  <c r="AW203" i="3" s="1"/>
  <c r="AW205" i="3" a="1"/>
  <c r="AW205" i="3" s="1"/>
  <c r="AW207" i="3" a="1"/>
  <c r="AW207" i="3" s="1"/>
  <c r="AW209" i="3" a="1"/>
  <c r="AW209" i="3" s="1"/>
  <c r="AW211" i="3" a="1"/>
  <c r="AW211" i="3" s="1"/>
  <c r="AW126" i="3" a="1"/>
  <c r="AW129" i="3" a="1"/>
  <c r="AW131" i="3" a="1"/>
  <c r="AW133" i="3" a="1"/>
  <c r="AW138" i="3" a="1"/>
  <c r="AW140" i="3" a="1"/>
  <c r="AW142" i="3" a="1"/>
  <c r="AW144" i="3" a="1"/>
  <c r="AW149" i="3" a="1"/>
  <c r="AW151" i="3" a="1"/>
  <c r="AW153" i="3" a="1"/>
  <c r="AW155" i="3" a="1"/>
  <c r="AW157" i="3" a="1"/>
  <c r="AW159" i="3" a="1"/>
  <c r="AW136" i="3" a="1"/>
  <c r="AW162" i="3" a="1"/>
  <c r="AW164" i="3" a="1"/>
  <c r="AW166" i="3" a="1"/>
  <c r="AW168" i="3" a="1"/>
  <c r="AW170" i="3" a="1"/>
  <c r="AW172" i="3" a="1"/>
  <c r="AW174" i="3" a="1"/>
  <c r="AW176" i="3" a="1"/>
  <c r="AW178" i="3" a="1"/>
  <c r="AW180" i="3" a="1"/>
  <c r="AW182" i="3" a="1"/>
  <c r="AW184" i="3" a="1"/>
  <c r="AW186" i="3" a="1"/>
  <c r="AW188" i="3" a="1"/>
  <c r="AW190" i="3" a="1"/>
  <c r="AW192" i="3" a="1"/>
  <c r="AW194" i="3" a="1"/>
  <c r="AW216" i="3" a="1"/>
  <c r="AW216" i="3" s="1"/>
  <c r="AW214" i="3" a="1"/>
  <c r="AW214" i="3" s="1"/>
  <c r="AW199" i="3" a="1"/>
  <c r="AW199" i="3" s="1"/>
  <c r="AW204" i="3" a="1"/>
  <c r="AW204" i="3" s="1"/>
  <c r="AW202" i="3" a="1"/>
  <c r="AW202" i="3" s="1"/>
  <c r="AW200" i="3" a="1"/>
  <c r="AW200" i="3" s="1"/>
  <c r="AW145" i="3" a="1"/>
  <c r="AW220" i="3" a="1"/>
  <c r="AW220" i="3" s="1"/>
  <c r="AW218" i="3" a="1"/>
  <c r="AW218" i="3" s="1"/>
  <c r="AW212" i="3" a="1"/>
  <c r="AW212" i="3" s="1"/>
  <c r="AW196" i="3" a="1"/>
  <c r="AW196" i="3" s="1"/>
  <c r="AW219" i="3" a="1"/>
  <c r="AW219" i="3" s="1"/>
  <c r="AW217" i="3" a="1"/>
  <c r="AW217" i="3" s="1"/>
  <c r="AW215" i="3" a="1"/>
  <c r="AW215" i="3" s="1"/>
  <c r="AW213" i="3" a="1"/>
  <c r="AW213" i="3" s="1"/>
  <c r="AW210" i="3" a="1"/>
  <c r="AW210" i="3" s="1"/>
  <c r="AW208" i="3" a="1"/>
  <c r="AW208" i="3" s="1"/>
  <c r="AW206" i="3" a="1"/>
  <c r="AW206" i="3" s="1"/>
  <c r="AW198" i="3" a="1"/>
  <c r="AW198" i="3" s="1"/>
  <c r="AW197" i="3" a="1"/>
  <c r="AW197" i="3" s="1"/>
  <c r="AW195" i="3" a="1"/>
  <c r="AW191" i="3" a="1"/>
  <c r="AW189" i="3" a="1"/>
  <c r="AW187" i="3" a="1"/>
  <c r="AW185" i="3" a="1"/>
  <c r="AW183" i="3" a="1"/>
  <c r="AW181" i="3" a="1"/>
  <c r="AW179" i="3" a="1"/>
  <c r="AW177" i="3" a="1"/>
  <c r="AW175" i="3" a="1"/>
  <c r="AW175" i="3" s="1"/>
  <c r="AW173" i="3" a="1"/>
  <c r="AW161" i="3" a="1"/>
  <c r="AW160" i="3" a="1"/>
  <c r="AW158" i="3" a="1"/>
  <c r="AW158" i="3" s="1"/>
  <c r="AW156" i="3" a="1"/>
  <c r="AW156" i="3" s="1"/>
  <c r="AW154" i="3" a="1"/>
  <c r="AW150" i="3" a="1"/>
  <c r="AW148" i="3" a="1"/>
  <c r="AW193" i="3" a="1"/>
  <c r="AW171" i="3" a="1"/>
  <c r="AW169" i="3" a="1"/>
  <c r="AW167" i="3" a="1"/>
  <c r="AW167" i="3" s="1"/>
  <c r="AW165" i="3" a="1"/>
  <c r="AW165" i="3" s="1"/>
  <c r="AW163" i="3" a="1"/>
  <c r="AW147" i="3" a="1"/>
  <c r="AW152" i="3" a="1"/>
  <c r="AW152" i="3" s="1"/>
  <c r="AW146" i="3" a="1"/>
  <c r="AW143" i="3" a="1"/>
  <c r="AW141" i="3" a="1"/>
  <c r="AW139" i="3" a="1"/>
  <c r="AW139" i="3" s="1"/>
  <c r="AW128" i="3" a="1"/>
  <c r="AW127" i="3" a="1"/>
  <c r="AW137" i="3" a="1"/>
  <c r="AW135" i="3" a="1"/>
  <c r="AW135" i="3" s="1"/>
  <c r="AW130" i="3" a="1"/>
  <c r="AW130" i="3" s="1"/>
  <c r="AW134" i="3" a="1"/>
  <c r="AW134" i="3" s="1"/>
  <c r="AW132" i="3" a="1"/>
  <c r="AW145" i="3"/>
  <c r="AW194" i="3"/>
  <c r="AW192" i="3"/>
  <c r="AW190" i="3"/>
  <c r="AW188" i="3"/>
  <c r="AW186" i="3"/>
  <c r="AW184" i="3"/>
  <c r="AW182" i="3"/>
  <c r="AW180" i="3"/>
  <c r="AW178" i="3"/>
  <c r="AW176" i="3"/>
  <c r="AW174" i="3"/>
  <c r="AW172" i="3"/>
  <c r="AW170" i="3"/>
  <c r="AW159" i="3"/>
  <c r="AW157" i="3"/>
  <c r="AW155" i="3"/>
  <c r="AW153" i="3"/>
  <c r="AW151" i="3"/>
  <c r="AW149" i="3"/>
  <c r="AW168" i="3"/>
  <c r="AW166" i="3"/>
  <c r="AW164" i="3"/>
  <c r="AW162" i="3"/>
  <c r="AW133" i="3"/>
  <c r="AW131" i="3"/>
  <c r="AW138" i="3"/>
  <c r="AW136" i="3"/>
  <c r="AW126" i="3"/>
  <c r="AW144" i="3"/>
  <c r="AW142" i="3"/>
  <c r="AW140" i="3"/>
  <c r="AW129" i="3"/>
  <c r="AW146" i="3"/>
  <c r="AW147" i="3"/>
  <c r="AW148" i="3"/>
  <c r="AW163" i="3"/>
  <c r="AW169" i="3"/>
  <c r="AW193" i="3"/>
  <c r="AW154" i="3"/>
  <c r="AW160" i="3"/>
  <c r="AW191" i="3"/>
  <c r="AW132" i="3"/>
  <c r="AW137" i="3"/>
  <c r="AW127" i="3"/>
  <c r="AW128" i="3"/>
  <c r="AW141" i="3"/>
  <c r="AW143" i="3"/>
  <c r="AW150" i="3"/>
  <c r="AW171" i="3"/>
  <c r="AW161" i="3"/>
  <c r="AW173" i="3"/>
  <c r="AW177" i="3"/>
  <c r="AW179" i="3"/>
  <c r="AW181" i="3"/>
  <c r="AW183" i="3"/>
  <c r="AW185" i="3"/>
  <c r="AW187" i="3"/>
  <c r="AW189" i="3"/>
  <c r="AW195" i="3"/>
  <c r="AS194" i="10" a="1"/>
  <c r="AS194" i="10" s="1"/>
  <c r="AV55" i="7"/>
  <c r="AV52" i="7"/>
  <c r="AV37" i="7"/>
  <c r="AV42" i="7"/>
  <c r="AV59" i="7"/>
  <c r="AV38" i="7"/>
  <c r="AV47" i="7"/>
  <c r="AV61" i="7"/>
  <c r="AV29" i="7"/>
  <c r="AV36" i="7"/>
  <c r="AV56" i="7"/>
  <c r="AV53" i="7"/>
  <c r="AV57" i="7"/>
  <c r="AV46" i="7"/>
  <c r="AV54" i="7"/>
  <c r="AV28" i="7"/>
  <c r="AV34" i="7"/>
  <c r="AV50" i="7"/>
  <c r="AV30" i="7"/>
  <c r="AV39" i="7"/>
  <c r="AV48" i="7"/>
  <c r="AV62" i="7"/>
  <c r="AV58" i="7"/>
  <c r="AV60" i="7"/>
  <c r="AV44" i="7"/>
  <c r="AV49" i="7"/>
  <c r="AV63" i="7"/>
  <c r="AV41" i="7"/>
  <c r="AV65" i="7"/>
  <c r="AV66" i="7"/>
  <c r="AV27" i="7"/>
  <c r="AV31" i="7"/>
  <c r="AV35" i="7"/>
  <c r="AV45" i="7"/>
  <c r="AV43" i="7"/>
  <c r="AV40" i="7"/>
  <c r="AV32" i="7"/>
  <c r="AV33" i="7"/>
  <c r="AV51" i="7"/>
  <c r="AU50" i="1"/>
  <c r="AU50" i="2"/>
  <c r="AT51" i="1"/>
  <c r="AU177" i="4" s="1"/>
  <c r="G177" i="4" s="1"/>
  <c r="AT52" i="2"/>
  <c r="AW286" i="3" a="1"/>
  <c r="AW286" i="3" s="1"/>
  <c r="AV288" i="3"/>
  <c r="AV287" i="3"/>
  <c r="AT233" i="3"/>
  <c r="AT234" i="3"/>
  <c r="AQ128" i="4"/>
  <c r="AQ127" i="4"/>
  <c r="AQ126" i="4"/>
  <c r="AV100" i="7"/>
  <c r="AV10" i="7"/>
  <c r="AV24" i="7"/>
  <c r="AV98" i="7"/>
  <c r="AV11" i="7"/>
  <c r="AV12" i="7"/>
  <c r="AV16" i="7"/>
  <c r="AV86" i="7"/>
  <c r="AV19" i="7"/>
  <c r="AV69" i="7"/>
  <c r="AV9" i="7"/>
  <c r="AV94" i="7"/>
  <c r="AV79" i="7"/>
  <c r="AV90" i="7"/>
  <c r="AV83" i="7"/>
  <c r="AV95" i="7"/>
  <c r="AV105" i="7"/>
  <c r="AV26" i="7"/>
  <c r="AV85" i="7"/>
  <c r="AV73" i="7"/>
  <c r="AV109" i="7"/>
  <c r="AV18" i="7"/>
  <c r="AV78" i="7"/>
  <c r="AV82" i="7"/>
  <c r="AV76" i="7"/>
  <c r="AV89" i="7"/>
  <c r="AV84" i="7"/>
  <c r="AV13" i="7"/>
  <c r="AV71" i="7"/>
  <c r="AV17" i="7"/>
  <c r="AV119" i="7"/>
  <c r="AT10" i="12" a="1"/>
  <c r="AT10" i="12" s="1"/>
  <c r="F10" i="12" s="1"/>
  <c r="AV6" i="7"/>
  <c r="AV8" i="7"/>
  <c r="AV72" i="7"/>
  <c r="AV115" i="7"/>
  <c r="AV97" i="7"/>
  <c r="AV92" i="7"/>
  <c r="AV93" i="7"/>
  <c r="AV96" i="7"/>
  <c r="AV15" i="7"/>
  <c r="AV21" i="7"/>
  <c r="AV88" i="7"/>
  <c r="AV7" i="7"/>
  <c r="AV25" i="7"/>
  <c r="AV99" i="7"/>
  <c r="AV117" i="7"/>
  <c r="AV101" i="7"/>
  <c r="AV75" i="7"/>
  <c r="AV102" i="7"/>
  <c r="AV68" i="7"/>
  <c r="AV67" i="7"/>
  <c r="AV87" i="7"/>
  <c r="AV108" i="7"/>
  <c r="AV81" i="7"/>
  <c r="AV118" i="7"/>
  <c r="AT97" i="4"/>
  <c r="AV104" i="7"/>
  <c r="AV116" i="7"/>
  <c r="AV112" i="7"/>
  <c r="AV110" i="7"/>
  <c r="AV22" i="7"/>
  <c r="AV103" i="7"/>
  <c r="AV74" i="7"/>
  <c r="AV23" i="7"/>
  <c r="AV111" i="7"/>
  <c r="AV70" i="7"/>
  <c r="AV91" i="7"/>
  <c r="AV20" i="7"/>
  <c r="AV80" i="7"/>
  <c r="AV14" i="7"/>
  <c r="AV77" i="7"/>
  <c r="AS171" i="4"/>
  <c r="AT9" i="13" a="1"/>
  <c r="AT9" i="13" s="1"/>
  <c r="AP53" i="13" a="1"/>
  <c r="AP53" i="13" s="1"/>
  <c r="AW3" i="4"/>
  <c r="AV157" i="4"/>
  <c r="AS170" i="4"/>
  <c r="AR13" i="5"/>
  <c r="AR17" i="1" s="1"/>
  <c r="AS169" i="4"/>
  <c r="AS132" i="4" s="1"/>
  <c r="AO175" i="4"/>
  <c r="AP89" i="4"/>
  <c r="AQ161" i="4"/>
  <c r="AQ91" i="4"/>
  <c r="AQ92" i="4"/>
  <c r="AQ93" i="4"/>
  <c r="AR162" i="4"/>
  <c r="AL105" i="4"/>
  <c r="AL103" i="4"/>
  <c r="AS163" i="4"/>
  <c r="AS125" i="4"/>
  <c r="AT134" i="4"/>
  <c r="AM94" i="4"/>
  <c r="AM172" i="4"/>
  <c r="AN175" i="4"/>
  <c r="AT133" i="4"/>
  <c r="AS90" i="4"/>
  <c r="AT98" i="4"/>
  <c r="AT99" i="4"/>
  <c r="AO61" i="5"/>
  <c r="AU3" i="12"/>
  <c r="AO286" i="13" a="1"/>
  <c r="AO286" i="13" s="1"/>
  <c r="AS32" i="5" s="1"/>
  <c r="AS31" i="5" s="1"/>
  <c r="AR195" i="10"/>
  <c r="AS12" i="5" s="1"/>
  <c r="AS80" i="10"/>
  <c r="AS79" i="10"/>
  <c r="AS78" i="10"/>
  <c r="AS77" i="10"/>
  <c r="AS76" i="10"/>
  <c r="AS75" i="10"/>
  <c r="AS74" i="10"/>
  <c r="AS73" i="10"/>
  <c r="AS72" i="10"/>
  <c r="AS52" i="10"/>
  <c r="AS51" i="10"/>
  <c r="AS50" i="10"/>
  <c r="AS49" i="10"/>
  <c r="AS48" i="10"/>
  <c r="AS47" i="10"/>
  <c r="AS46" i="10"/>
  <c r="AS45" i="10"/>
  <c r="AS44" i="10"/>
  <c r="AS43" i="10"/>
  <c r="AS42" i="10"/>
  <c r="AQ18" i="2"/>
  <c r="AV222" i="3"/>
  <c r="AJ330" i="13"/>
  <c r="AN66" i="5" s="1"/>
  <c r="AJ331" i="13"/>
  <c r="AN67" i="5" s="1"/>
  <c r="AS235" i="3"/>
  <c r="AR11" i="5"/>
  <c r="AR31" i="1"/>
  <c r="AR33" i="1"/>
  <c r="AO309" i="13"/>
  <c r="AS57" i="5" s="1"/>
  <c r="AS51" i="5" s="1"/>
  <c r="AP311" i="13" a="1"/>
  <c r="AP311" i="13" s="1"/>
  <c r="AP310" i="13" a="1"/>
  <c r="AP310" i="13" s="1"/>
  <c r="AT37" i="5"/>
  <c r="AU23" i="13"/>
  <c r="AU18" i="13"/>
  <c r="AU13" i="13"/>
  <c r="AU22" i="13"/>
  <c r="AU19" i="13"/>
  <c r="AU14" i="13"/>
  <c r="AU17" i="13"/>
  <c r="AQ64" i="13"/>
  <c r="AQ60" i="13"/>
  <c r="AQ63" i="13"/>
  <c r="AQ65" i="13"/>
  <c r="AQ59" i="13"/>
  <c r="AQ61" i="13"/>
  <c r="AU227" i="3"/>
  <c r="AU230" i="3" s="1"/>
  <c r="AL322" i="13"/>
  <c r="AK331" i="13"/>
  <c r="AO67" i="5" s="1"/>
  <c r="AK330" i="13"/>
  <c r="AO66" i="5" s="1"/>
  <c r="AU228" i="3"/>
  <c r="AU231" i="3" s="1"/>
  <c r="AL321" i="13"/>
  <c r="AT10" i="13"/>
  <c r="AS67" i="10"/>
  <c r="AS68" i="10"/>
  <c r="AS69" i="10"/>
  <c r="AS70" i="10"/>
  <c r="AS71" i="10"/>
  <c r="AS81" i="10"/>
  <c r="AS82" i="10"/>
  <c r="AS83" i="10"/>
  <c r="AS84" i="10"/>
  <c r="AS85" i="10"/>
  <c r="AT43" i="2" a="1"/>
  <c r="AT43" i="2" s="1"/>
  <c r="AS49" i="1"/>
  <c r="AN26" i="2"/>
  <c r="AM26" i="2"/>
  <c r="E50" i="2"/>
  <c r="BB16" i="8"/>
  <c r="AO28" i="2"/>
  <c r="AU3" i="5"/>
  <c r="AL9" i="1"/>
  <c r="AR3" i="13"/>
  <c r="AR6" i="13" s="1"/>
  <c r="AV185" i="7"/>
  <c r="AV184" i="7"/>
  <c r="AV183" i="7"/>
  <c r="AV182" i="7"/>
  <c r="AV181" i="7"/>
  <c r="AV180" i="7"/>
  <c r="AV179" i="7"/>
  <c r="AV178" i="7"/>
  <c r="AV177" i="7"/>
  <c r="AV176" i="7"/>
  <c r="AV175" i="7"/>
  <c r="AV173" i="7"/>
  <c r="AV171" i="7"/>
  <c r="AV169" i="7"/>
  <c r="AV167" i="7"/>
  <c r="AV168" i="7"/>
  <c r="AV170" i="7"/>
  <c r="AV174" i="7"/>
  <c r="AV166" i="7"/>
  <c r="AV172" i="7"/>
  <c r="AS189" i="10"/>
  <c r="AS185" i="10"/>
  <c r="AS184" i="10"/>
  <c r="AS183" i="10"/>
  <c r="AS182" i="10"/>
  <c r="AS181" i="10"/>
  <c r="AS180" i="10"/>
  <c r="AS179" i="10"/>
  <c r="AS191" i="10"/>
  <c r="AS187" i="10"/>
  <c r="AS186" i="10"/>
  <c r="AS178" i="10"/>
  <c r="AS177" i="10"/>
  <c r="AS176" i="10"/>
  <c r="AS175" i="10"/>
  <c r="AS174" i="10"/>
  <c r="AS173" i="10"/>
  <c r="AS172" i="10"/>
  <c r="AS171" i="10"/>
  <c r="AS170" i="10"/>
  <c r="AS169" i="10"/>
  <c r="AS168" i="10"/>
  <c r="AS167" i="10"/>
  <c r="AS166" i="10"/>
  <c r="AS165" i="10"/>
  <c r="AS164" i="10"/>
  <c r="AS163" i="10"/>
  <c r="AS188" i="10"/>
  <c r="AS190" i="10"/>
  <c r="AS161" i="10"/>
  <c r="AS159" i="10"/>
  <c r="AS158" i="10"/>
  <c r="AS157" i="10"/>
  <c r="AS156" i="10"/>
  <c r="AS155" i="10"/>
  <c r="AS154" i="10"/>
  <c r="AS153" i="10"/>
  <c r="AS152" i="10"/>
  <c r="AS162" i="10"/>
  <c r="AS160" i="10"/>
  <c r="AX265" i="3"/>
  <c r="AX264" i="3"/>
  <c r="AX263" i="3"/>
  <c r="AX262" i="3"/>
  <c r="AX261" i="3"/>
  <c r="AX260" i="3"/>
  <c r="AX259" i="3"/>
  <c r="AX258" i="3"/>
  <c r="AX257" i="3"/>
  <c r="AX256" i="3"/>
  <c r="AX255" i="3"/>
  <c r="AX254" i="3"/>
  <c r="AX253" i="3"/>
  <c r="AX252" i="3"/>
  <c r="AX251" i="3"/>
  <c r="AX250" i="3"/>
  <c r="AX249" i="3"/>
  <c r="AX248" i="3"/>
  <c r="AX247" i="3"/>
  <c r="AX266" i="3"/>
  <c r="AS138" i="10"/>
  <c r="AS137" i="10"/>
  <c r="AS136" i="10"/>
  <c r="AS135" i="10"/>
  <c r="AS134" i="10"/>
  <c r="AS133" i="10"/>
  <c r="AS132" i="10"/>
  <c r="AS131" i="10"/>
  <c r="AS130" i="10"/>
  <c r="AS129" i="10"/>
  <c r="AS128" i="10"/>
  <c r="AS127" i="10"/>
  <c r="AS126" i="10"/>
  <c r="AS125" i="10"/>
  <c r="AS124" i="10"/>
  <c r="AS123" i="10"/>
  <c r="AS122" i="10"/>
  <c r="AS121" i="10"/>
  <c r="AS120" i="10"/>
  <c r="AS119" i="10"/>
  <c r="AS118" i="10"/>
  <c r="AS117" i="10"/>
  <c r="AS116" i="10"/>
  <c r="AS115" i="10"/>
  <c r="AS114" i="10"/>
  <c r="AS113" i="10"/>
  <c r="AS112" i="10"/>
  <c r="AS111" i="10"/>
  <c r="AS110" i="10"/>
  <c r="AS109" i="10"/>
  <c r="AS108" i="10"/>
  <c r="AS107" i="10"/>
  <c r="AS106" i="10"/>
  <c r="AS105" i="10"/>
  <c r="AS104" i="10"/>
  <c r="AS103" i="10"/>
  <c r="AS102" i="10"/>
  <c r="AS101" i="10"/>
  <c r="AS100" i="10"/>
  <c r="AS99" i="10"/>
  <c r="AS66" i="10"/>
  <c r="AS65" i="10"/>
  <c r="AS64" i="10"/>
  <c r="AS63" i="10"/>
  <c r="AS62" i="10"/>
  <c r="AS61" i="10"/>
  <c r="AS60" i="10"/>
  <c r="AS59" i="10"/>
  <c r="AS58" i="10"/>
  <c r="AS57" i="10"/>
  <c r="AS56" i="10"/>
  <c r="AS55" i="10"/>
  <c r="AS54" i="10"/>
  <c r="AS53" i="10"/>
  <c r="AS41" i="10"/>
  <c r="AS40" i="10"/>
  <c r="AS39" i="10"/>
  <c r="AS38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V153" i="7"/>
  <c r="AV152" i="7"/>
  <c r="AV151" i="7"/>
  <c r="AV150" i="7"/>
  <c r="AV149" i="7"/>
  <c r="AV148" i="7"/>
  <c r="AV147" i="7"/>
  <c r="AV146" i="7"/>
  <c r="AV145" i="7"/>
  <c r="AV144" i="7"/>
  <c r="AV143" i="7"/>
  <c r="AV142" i="7"/>
  <c r="AV141" i="7"/>
  <c r="AV140" i="7"/>
  <c r="AV139" i="7"/>
  <c r="AV138" i="7"/>
  <c r="AV137" i="7"/>
  <c r="AV136" i="7"/>
  <c r="AV135" i="7"/>
  <c r="AV134" i="7"/>
  <c r="AX104" i="3"/>
  <c r="AX103" i="3"/>
  <c r="AX102" i="3"/>
  <c r="AX101" i="3"/>
  <c r="AX100" i="3"/>
  <c r="AX99" i="3"/>
  <c r="AX98" i="3"/>
  <c r="AX97" i="3"/>
  <c r="AX96" i="3"/>
  <c r="AX95" i="3"/>
  <c r="AX94" i="3"/>
  <c r="AX93" i="3"/>
  <c r="AX92" i="3"/>
  <c r="AX91" i="3"/>
  <c r="AX90" i="3"/>
  <c r="AX89" i="3"/>
  <c r="AX88" i="3"/>
  <c r="AX87" i="3"/>
  <c r="AX86" i="3"/>
  <c r="AX85" i="3"/>
  <c r="AX84" i="3"/>
  <c r="AX83" i="3"/>
  <c r="AX82" i="3"/>
  <c r="AX81" i="3"/>
  <c r="AX80" i="3"/>
  <c r="AX79" i="3"/>
  <c r="AX78" i="3"/>
  <c r="AX77" i="3"/>
  <c r="AX76" i="3"/>
  <c r="AX75" i="3"/>
  <c r="AX74" i="3"/>
  <c r="AX73" i="3"/>
  <c r="AX72" i="3"/>
  <c r="AX71" i="3"/>
  <c r="AX70" i="3"/>
  <c r="AX69" i="3"/>
  <c r="AX68" i="3"/>
  <c r="AX67" i="3"/>
  <c r="AX66" i="3"/>
  <c r="AX65" i="3"/>
  <c r="AX64" i="3"/>
  <c r="AX63" i="3"/>
  <c r="AX62" i="3"/>
  <c r="AX61" i="3"/>
  <c r="AX60" i="3"/>
  <c r="AX59" i="3"/>
  <c r="AX58" i="3"/>
  <c r="AX57" i="3"/>
  <c r="AX56" i="3"/>
  <c r="AX55" i="3"/>
  <c r="AX54" i="3"/>
  <c r="AX53" i="3"/>
  <c r="AX52" i="3"/>
  <c r="AX51" i="3"/>
  <c r="AX50" i="3"/>
  <c r="AX49" i="3"/>
  <c r="AX48" i="3"/>
  <c r="AX47" i="3"/>
  <c r="AX46" i="3"/>
  <c r="AX45" i="3"/>
  <c r="AX44" i="3"/>
  <c r="AX43" i="3"/>
  <c r="AX42" i="3"/>
  <c r="AX41" i="3"/>
  <c r="AX40" i="3"/>
  <c r="AX39" i="3"/>
  <c r="AX38" i="3"/>
  <c r="AX37" i="3"/>
  <c r="AX36" i="3"/>
  <c r="AX35" i="3"/>
  <c r="AX34" i="3"/>
  <c r="AX33" i="3"/>
  <c r="AX32" i="3"/>
  <c r="AX31" i="3"/>
  <c r="AX30" i="3"/>
  <c r="AX29" i="3"/>
  <c r="AX28" i="3"/>
  <c r="AX27" i="3"/>
  <c r="AX26" i="3"/>
  <c r="AX25" i="3"/>
  <c r="AX24" i="3"/>
  <c r="AX23" i="3"/>
  <c r="AX22" i="3"/>
  <c r="AX21" i="3"/>
  <c r="AX20" i="3"/>
  <c r="AX19" i="3"/>
  <c r="AX18" i="3"/>
  <c r="AX17" i="3"/>
  <c r="AX16" i="3"/>
  <c r="AX15" i="3"/>
  <c r="AU16" i="13"/>
  <c r="AU224" i="3"/>
  <c r="AU290" i="3" s="1"/>
  <c r="AW125" i="3" a="1"/>
  <c r="AW125" i="3" s="1"/>
  <c r="AU21" i="13"/>
  <c r="AT3" i="1"/>
  <c r="AW223" i="3" a="1"/>
  <c r="AW223" i="3" s="1"/>
  <c r="AR88" i="10"/>
  <c r="AV21" i="8"/>
  <c r="AV22" i="8"/>
  <c r="F22" i="8"/>
  <c r="BB15" i="8"/>
  <c r="AU12" i="13"/>
  <c r="AU11" i="13"/>
  <c r="AX240" i="3"/>
  <c r="AX241" i="3"/>
  <c r="AX242" i="3"/>
  <c r="AX243" i="3"/>
  <c r="AX244" i="3"/>
  <c r="AX245" i="3"/>
  <c r="AX246" i="3"/>
  <c r="AX267" i="3"/>
  <c r="AX8" i="3"/>
  <c r="AX9" i="3"/>
  <c r="AX10" i="3"/>
  <c r="AX11" i="3"/>
  <c r="AX12" i="3"/>
  <c r="AX13" i="3"/>
  <c r="AX14" i="3"/>
  <c r="AX105" i="3"/>
  <c r="AX106" i="3"/>
  <c r="AX7" i="3"/>
  <c r="AX238" i="3"/>
  <c r="AX239" i="3"/>
  <c r="AS143" i="10"/>
  <c r="AS144" i="10"/>
  <c r="AS145" i="10"/>
  <c r="AS146" i="10"/>
  <c r="AS147" i="10"/>
  <c r="AS148" i="10"/>
  <c r="AS149" i="10"/>
  <c r="AS90" i="10"/>
  <c r="AS92" i="10"/>
  <c r="AS94" i="10"/>
  <c r="AS150" i="10"/>
  <c r="AS151" i="10"/>
  <c r="AS192" i="10"/>
  <c r="AS91" i="10"/>
  <c r="AS93" i="10"/>
  <c r="AS95" i="10"/>
  <c r="AS97" i="10"/>
  <c r="AS139" i="10"/>
  <c r="AS8" i="10"/>
  <c r="AS9" i="10"/>
  <c r="AS10" i="10"/>
  <c r="AS11" i="10"/>
  <c r="AS12" i="10"/>
  <c r="AS13" i="10"/>
  <c r="AS14" i="10"/>
  <c r="AS15" i="10"/>
  <c r="AS86" i="10"/>
  <c r="AS96" i="10"/>
  <c r="AS98" i="10"/>
  <c r="AS7" i="10"/>
  <c r="AV158" i="7"/>
  <c r="AV162" i="7"/>
  <c r="AV157" i="7"/>
  <c r="AV161" i="7"/>
  <c r="AV165" i="7"/>
  <c r="AV160" i="7"/>
  <c r="AV159" i="7"/>
  <c r="AV186" i="7"/>
  <c r="AV126" i="7"/>
  <c r="AV128" i="7"/>
  <c r="AV130" i="7"/>
  <c r="AV132" i="7"/>
  <c r="AV154" i="7"/>
  <c r="AV164" i="7"/>
  <c r="AV163" i="7"/>
  <c r="AV125" i="7"/>
  <c r="AV127" i="7"/>
  <c r="AV129" i="7"/>
  <c r="AV131" i="7"/>
  <c r="AV133" i="7"/>
  <c r="AQ15" i="1"/>
  <c r="AL32" i="2"/>
  <c r="AO27" i="2"/>
  <c r="AO60" i="12"/>
  <c r="AT3" i="2"/>
  <c r="AM9" i="5"/>
  <c r="AN166" i="4" s="1"/>
  <c r="AN129" i="4" s="1"/>
  <c r="AU120" i="7"/>
  <c r="AS43" i="12" s="1"/>
  <c r="AU113" i="7"/>
  <c r="AS289" i="3"/>
  <c r="AN7" i="12" s="1"/>
  <c r="AW284" i="3"/>
  <c r="E50" i="1"/>
  <c r="AO7" i="1"/>
  <c r="AU320" i="13"/>
  <c r="AR141" i="10"/>
  <c r="AU155" i="7"/>
  <c r="AS59" i="5" s="1"/>
  <c r="AW3" i="7"/>
  <c r="AU106" i="7"/>
  <c r="AT169" i="4" s="1"/>
  <c r="AU187" i="7"/>
  <c r="AS60" i="5" s="1"/>
  <c r="AT3" i="10"/>
  <c r="AU122" i="3"/>
  <c r="AV277" i="3"/>
  <c r="AV282" i="3" s="1"/>
  <c r="AQ19" i="12" s="1"/>
  <c r="AU283" i="3"/>
  <c r="AP17" i="12"/>
  <c r="AW9" i="8"/>
  <c r="AW10" i="8"/>
  <c r="AW268" i="3"/>
  <c r="AR18" i="12" s="1"/>
  <c r="AV116" i="3"/>
  <c r="AV121" i="3" s="1"/>
  <c r="AQ8" i="5" s="1"/>
  <c r="AW107" i="3"/>
  <c r="AR6" i="5" s="1"/>
  <c r="AY3" i="3"/>
  <c r="AQ288" i="13" l="1" a="1"/>
  <c r="AQ290" i="13" a="1"/>
  <c r="AQ291" i="13" a="1"/>
  <c r="AQ293" i="13" a="1"/>
  <c r="AQ293" i="13" s="1"/>
  <c r="AU39" i="5" s="1"/>
  <c r="AQ287" i="13" a="1"/>
  <c r="AQ292" i="13" a="1"/>
  <c r="AQ292" i="13" s="1"/>
  <c r="AU38" i="5" s="1"/>
  <c r="AQ289" i="13" a="1"/>
  <c r="AW64" i="7"/>
  <c r="AQ287" i="13"/>
  <c r="AQ290" i="13"/>
  <c r="AU36" i="5" s="1"/>
  <c r="AQ288" i="13"/>
  <c r="AQ289" i="13"/>
  <c r="AU35" i="5" s="1"/>
  <c r="AQ291" i="13"/>
  <c r="AW124" i="3"/>
  <c r="AW110" i="3" s="1"/>
  <c r="AW114" i="3" s="1"/>
  <c r="AR7" i="5" s="1"/>
  <c r="AS164" i="4" s="1"/>
  <c r="AX221" i="3" a="1"/>
  <c r="AX221" i="3" s="1"/>
  <c r="AX197" i="3" a="1"/>
  <c r="AX197" i="3" s="1"/>
  <c r="AX201" i="3" a="1"/>
  <c r="AX201" i="3" s="1"/>
  <c r="AX203" i="3" a="1"/>
  <c r="AX203" i="3" s="1"/>
  <c r="AX205" i="3" a="1"/>
  <c r="AX205" i="3" s="1"/>
  <c r="AX207" i="3" a="1"/>
  <c r="AX207" i="3" s="1"/>
  <c r="AX209" i="3" a="1"/>
  <c r="AX209" i="3" s="1"/>
  <c r="AX211" i="3" a="1"/>
  <c r="AX211" i="3" s="1"/>
  <c r="AX129" i="3" a="1"/>
  <c r="AX131" i="3" a="1"/>
  <c r="AX126" i="3" a="1"/>
  <c r="AX133" i="3" a="1"/>
  <c r="AX138" i="3" a="1"/>
  <c r="AX140" i="3" a="1"/>
  <c r="AX142" i="3" a="1"/>
  <c r="AX144" i="3" a="1"/>
  <c r="AX145" i="3" a="1"/>
  <c r="AX149" i="3" a="1"/>
  <c r="AX151" i="3" a="1"/>
  <c r="AX153" i="3" a="1"/>
  <c r="AX155" i="3" a="1"/>
  <c r="AX157" i="3" a="1"/>
  <c r="AX164" i="3" a="1"/>
  <c r="AX159" i="3" a="1"/>
  <c r="AX172" i="3" a="1"/>
  <c r="AX170" i="3" a="1"/>
  <c r="AX166" i="3" a="1"/>
  <c r="AX136" i="3" a="1"/>
  <c r="AX220" i="3" a="1"/>
  <c r="AX220" i="3" s="1"/>
  <c r="AX218" i="3" a="1"/>
  <c r="AX218" i="3" s="1"/>
  <c r="AX199" i="3" a="1"/>
  <c r="AX199" i="3" s="1"/>
  <c r="AX196" i="3" a="1"/>
  <c r="AX196" i="3" s="1"/>
  <c r="AX219" i="3" a="1"/>
  <c r="AX219" i="3" s="1"/>
  <c r="AX217" i="3" a="1"/>
  <c r="AX217" i="3" s="1"/>
  <c r="AX215" i="3" a="1"/>
  <c r="AX215" i="3" s="1"/>
  <c r="AX213" i="3" a="1"/>
  <c r="AX213" i="3" s="1"/>
  <c r="AX210" i="3" a="1"/>
  <c r="AX210" i="3" s="1"/>
  <c r="AX208" i="3" a="1"/>
  <c r="AX208" i="3" s="1"/>
  <c r="AX206" i="3" a="1"/>
  <c r="AX206" i="3" s="1"/>
  <c r="AX194" i="3" a="1"/>
  <c r="AX192" i="3" a="1"/>
  <c r="AX190" i="3" a="1"/>
  <c r="AX188" i="3" a="1"/>
  <c r="AX186" i="3" a="1"/>
  <c r="AX184" i="3" a="1"/>
  <c r="AX182" i="3" a="1"/>
  <c r="AX180" i="3" a="1"/>
  <c r="AX180" i="3" s="1"/>
  <c r="AX178" i="3" a="1"/>
  <c r="AX176" i="3" a="1"/>
  <c r="AX174" i="3" a="1"/>
  <c r="AX168" i="3" a="1"/>
  <c r="AX168" i="3" s="1"/>
  <c r="AX162" i="3" a="1"/>
  <c r="AX216" i="3" a="1"/>
  <c r="AX216" i="3" s="1"/>
  <c r="AX214" i="3" a="1"/>
  <c r="AX214" i="3" s="1"/>
  <c r="AX212" i="3" a="1"/>
  <c r="AX212" i="3" s="1"/>
  <c r="AX204" i="3" a="1"/>
  <c r="AX204" i="3" s="1"/>
  <c r="AX193" i="3" a="1"/>
  <c r="AX171" i="3" a="1"/>
  <c r="AX169" i="3" a="1"/>
  <c r="AX169" i="3" s="1"/>
  <c r="AX167" i="3" a="1"/>
  <c r="AX165" i="3" a="1"/>
  <c r="AX163" i="3" a="1"/>
  <c r="AX147" i="3" a="1"/>
  <c r="AX147" i="3" s="1"/>
  <c r="AX152" i="3" a="1"/>
  <c r="AX146" i="3" a="1"/>
  <c r="AX143" i="3" a="1"/>
  <c r="AX202" i="3" a="1"/>
  <c r="AX202" i="3" s="1"/>
  <c r="AX200" i="3" a="1"/>
  <c r="AX200" i="3" s="1"/>
  <c r="AX198" i="3" a="1"/>
  <c r="AX198" i="3" s="1"/>
  <c r="AX195" i="3" a="1"/>
  <c r="AX191" i="3" a="1"/>
  <c r="AX191" i="3" s="1"/>
  <c r="AX189" i="3" a="1"/>
  <c r="AX189" i="3" s="1"/>
  <c r="AX187" i="3" a="1"/>
  <c r="AX185" i="3" a="1"/>
  <c r="AX183" i="3" a="1"/>
  <c r="AX183" i="3" s="1"/>
  <c r="AX181" i="3" a="1"/>
  <c r="AX179" i="3" a="1"/>
  <c r="AX177" i="3" a="1"/>
  <c r="AX177" i="3" s="1"/>
  <c r="AX175" i="3" a="1"/>
  <c r="AX173" i="3" a="1"/>
  <c r="AX173" i="3" s="1"/>
  <c r="AX161" i="3" a="1"/>
  <c r="AX160" i="3" a="1"/>
  <c r="AX158" i="3" a="1"/>
  <c r="AX158" i="3" s="1"/>
  <c r="AX156" i="3" a="1"/>
  <c r="AX156" i="3" s="1"/>
  <c r="AX154" i="3" a="1"/>
  <c r="AX150" i="3" a="1"/>
  <c r="AX150" i="3" s="1"/>
  <c r="AX148" i="3" a="1"/>
  <c r="AX148" i="3" s="1"/>
  <c r="AX127" i="3" a="1"/>
  <c r="AX127" i="3" s="1"/>
  <c r="AX141" i="3" a="1"/>
  <c r="AX139" i="3" a="1"/>
  <c r="AX139" i="3" s="1"/>
  <c r="AX128" i="3" a="1"/>
  <c r="AX128" i="3" s="1"/>
  <c r="AX137" i="3" a="1"/>
  <c r="AX137" i="3" s="1"/>
  <c r="AX135" i="3" a="1"/>
  <c r="AX135" i="3" s="1"/>
  <c r="AX130" i="3" a="1"/>
  <c r="AX130" i="3" s="1"/>
  <c r="AX134" i="3" a="1"/>
  <c r="AX134" i="3" s="1"/>
  <c r="AX132" i="3" a="1"/>
  <c r="AX132" i="3" s="1"/>
  <c r="AX145" i="3"/>
  <c r="AX194" i="3"/>
  <c r="AX192" i="3"/>
  <c r="AX190" i="3"/>
  <c r="AX188" i="3"/>
  <c r="AX186" i="3"/>
  <c r="AX184" i="3"/>
  <c r="AX182" i="3"/>
  <c r="AX178" i="3"/>
  <c r="AX176" i="3"/>
  <c r="AX170" i="3"/>
  <c r="AX166" i="3"/>
  <c r="AX164" i="3"/>
  <c r="AX162" i="3"/>
  <c r="AX144" i="3"/>
  <c r="AX151" i="3"/>
  <c r="AX126" i="3"/>
  <c r="AX174" i="3"/>
  <c r="AX172" i="3"/>
  <c r="AX159" i="3"/>
  <c r="AX157" i="3"/>
  <c r="AX155" i="3"/>
  <c r="AX142" i="3"/>
  <c r="AX140" i="3"/>
  <c r="AX138" i="3"/>
  <c r="AX153" i="3"/>
  <c r="AX149" i="3"/>
  <c r="AX136" i="3"/>
  <c r="AX131" i="3"/>
  <c r="AX133" i="3"/>
  <c r="AX129" i="3"/>
  <c r="AX154" i="3"/>
  <c r="AX160" i="3"/>
  <c r="AX161" i="3"/>
  <c r="AX193" i="3"/>
  <c r="AX141" i="3"/>
  <c r="AX143" i="3"/>
  <c r="AX146" i="3"/>
  <c r="AX152" i="3"/>
  <c r="AX175" i="3"/>
  <c r="AX179" i="3"/>
  <c r="AX181" i="3"/>
  <c r="AX185" i="3"/>
  <c r="AX187" i="3"/>
  <c r="AX163" i="3"/>
  <c r="AX165" i="3"/>
  <c r="AX167" i="3"/>
  <c r="AX171" i="3"/>
  <c r="AX195" i="3"/>
  <c r="AT194" i="10" a="1"/>
  <c r="AT194" i="10" s="1"/>
  <c r="AW51" i="7"/>
  <c r="AW43" i="7"/>
  <c r="AW27" i="7"/>
  <c r="AW63" i="7"/>
  <c r="AW58" i="7"/>
  <c r="AW30" i="7"/>
  <c r="AW54" i="7"/>
  <c r="AW56" i="7"/>
  <c r="AW47" i="7"/>
  <c r="AW37" i="7"/>
  <c r="AW33" i="7"/>
  <c r="AW45" i="7"/>
  <c r="AW66" i="7"/>
  <c r="AW49" i="7"/>
  <c r="AW62" i="7"/>
  <c r="AW50" i="7"/>
  <c r="AW46" i="7"/>
  <c r="AW36" i="7"/>
  <c r="AW38" i="7"/>
  <c r="AW52" i="7"/>
  <c r="AW32" i="7"/>
  <c r="AW35" i="7"/>
  <c r="AW65" i="7"/>
  <c r="AW44" i="7"/>
  <c r="AW48" i="7"/>
  <c r="AW34" i="7"/>
  <c r="AW57" i="7"/>
  <c r="AW29" i="7"/>
  <c r="AW59" i="7"/>
  <c r="AW55" i="7"/>
  <c r="AW40" i="7"/>
  <c r="AW31" i="7"/>
  <c r="AW41" i="7"/>
  <c r="AW60" i="7"/>
  <c r="AW39" i="7"/>
  <c r="AW28" i="7"/>
  <c r="AW53" i="7"/>
  <c r="AW61" i="7"/>
  <c r="AW42" i="7"/>
  <c r="AV50" i="1"/>
  <c r="AV50" i="2"/>
  <c r="AU51" i="1"/>
  <c r="AU52" i="2"/>
  <c r="AX286" i="3" a="1"/>
  <c r="AX286" i="3" s="1"/>
  <c r="AW287" i="3"/>
  <c r="AW288" i="3"/>
  <c r="AU234" i="3"/>
  <c r="AU233" i="3"/>
  <c r="AT132" i="4"/>
  <c r="AR126" i="4"/>
  <c r="AR127" i="4"/>
  <c r="AU10" i="12" a="1"/>
  <c r="AU10" i="12" s="1"/>
  <c r="AW6" i="7"/>
  <c r="AW8" i="7"/>
  <c r="AW20" i="7"/>
  <c r="AW70" i="7"/>
  <c r="AW111" i="7"/>
  <c r="AW74" i="7"/>
  <c r="AW103" i="7"/>
  <c r="AW22" i="7"/>
  <c r="AW112" i="7"/>
  <c r="AW81" i="7"/>
  <c r="AW108" i="7"/>
  <c r="AW87" i="7"/>
  <c r="AW67" i="7"/>
  <c r="AW102" i="7"/>
  <c r="AW101" i="7"/>
  <c r="AW117" i="7"/>
  <c r="AW15" i="7"/>
  <c r="AW96" i="7"/>
  <c r="AW93" i="7"/>
  <c r="AW115" i="7"/>
  <c r="AW72" i="7"/>
  <c r="AW73" i="7"/>
  <c r="AW85" i="7"/>
  <c r="AW26" i="7"/>
  <c r="AW105" i="7"/>
  <c r="AW16" i="7"/>
  <c r="AW12" i="7"/>
  <c r="AW11" i="7"/>
  <c r="AW98" i="7"/>
  <c r="AW24" i="7"/>
  <c r="AW10" i="7"/>
  <c r="AW100" i="7"/>
  <c r="AW94" i="7"/>
  <c r="AW9" i="7"/>
  <c r="AW69" i="7"/>
  <c r="AW19" i="7"/>
  <c r="AW13" i="7"/>
  <c r="AW84" i="7"/>
  <c r="AW89" i="7"/>
  <c r="AW76" i="7"/>
  <c r="AW82" i="7"/>
  <c r="AW78" i="7"/>
  <c r="AW18" i="7"/>
  <c r="AW109" i="7"/>
  <c r="AW77" i="7"/>
  <c r="AW14" i="7"/>
  <c r="AW80" i="7"/>
  <c r="AW91" i="7"/>
  <c r="AW23" i="7"/>
  <c r="AW110" i="7"/>
  <c r="AW116" i="7"/>
  <c r="AW104" i="7"/>
  <c r="AW118" i="7"/>
  <c r="AW68" i="7"/>
  <c r="AW75" i="7"/>
  <c r="AW99" i="7"/>
  <c r="AW25" i="7"/>
  <c r="AW7" i="7"/>
  <c r="AW88" i="7"/>
  <c r="AW21" i="7"/>
  <c r="AW92" i="7"/>
  <c r="AW97" i="7"/>
  <c r="AW86" i="7"/>
  <c r="AW95" i="7"/>
  <c r="AW83" i="7"/>
  <c r="AW90" i="7"/>
  <c r="AW79" i="7"/>
  <c r="AW119" i="7"/>
  <c r="AW17" i="7"/>
  <c r="AW71" i="7"/>
  <c r="AU97" i="4"/>
  <c r="G97" i="4" s="1"/>
  <c r="AU9" i="13" a="1"/>
  <c r="AU9" i="13" s="1"/>
  <c r="AT171" i="4"/>
  <c r="AQ53" i="13" a="1"/>
  <c r="AQ53" i="13" s="1"/>
  <c r="AT163" i="4"/>
  <c r="AT90" i="4"/>
  <c r="AT170" i="4"/>
  <c r="AX3" i="4"/>
  <c r="AW157" i="4"/>
  <c r="AU98" i="4"/>
  <c r="G98" i="4" s="1"/>
  <c r="AU134" i="4"/>
  <c r="G134" i="4" s="1"/>
  <c r="AQ89" i="4"/>
  <c r="AR165" i="4"/>
  <c r="AR161" i="4" s="1"/>
  <c r="AN94" i="4"/>
  <c r="AN100" i="4" s="1"/>
  <c r="AN172" i="4"/>
  <c r="AP175" i="4"/>
  <c r="AS162" i="4"/>
  <c r="AM100" i="4"/>
  <c r="AR91" i="4"/>
  <c r="AR92" i="4"/>
  <c r="AT125" i="4"/>
  <c r="AU133" i="4"/>
  <c r="G133" i="4" s="1"/>
  <c r="AU99" i="4"/>
  <c r="AP61" i="5"/>
  <c r="AV3" i="12"/>
  <c r="AP286" i="13" a="1"/>
  <c r="AP286" i="13" s="1"/>
  <c r="AT32" i="5" s="1"/>
  <c r="AT31" i="5" s="1"/>
  <c r="AS195" i="10"/>
  <c r="AT12" i="5" s="1"/>
  <c r="AS11" i="5"/>
  <c r="AT80" i="10"/>
  <c r="AT79" i="10"/>
  <c r="AT78" i="10"/>
  <c r="AT77" i="10"/>
  <c r="AT76" i="10"/>
  <c r="AT75" i="10"/>
  <c r="AT74" i="10"/>
  <c r="AT73" i="10"/>
  <c r="AT72" i="10"/>
  <c r="AT52" i="10"/>
  <c r="AT51" i="10"/>
  <c r="AT50" i="10"/>
  <c r="AT49" i="10"/>
  <c r="AT48" i="10"/>
  <c r="AT47" i="10"/>
  <c r="AT46" i="10"/>
  <c r="AT45" i="10"/>
  <c r="AT42" i="10"/>
  <c r="AT44" i="10"/>
  <c r="AT43" i="10"/>
  <c r="AW222" i="3"/>
  <c r="AR18" i="2"/>
  <c r="AS33" i="1"/>
  <c r="AS31" i="1"/>
  <c r="AS13" i="5"/>
  <c r="AP309" i="13"/>
  <c r="AT57" i="5" s="1"/>
  <c r="AT51" i="5" s="1"/>
  <c r="AQ311" i="13" a="1"/>
  <c r="AQ311" i="13" s="1"/>
  <c r="AQ310" i="13" a="1"/>
  <c r="AQ310" i="13" s="1"/>
  <c r="AU37" i="5"/>
  <c r="AU34" i="5"/>
  <c r="AU33" i="5"/>
  <c r="AR63" i="13"/>
  <c r="AR65" i="13"/>
  <c r="AR59" i="13"/>
  <c r="AR64" i="13"/>
  <c r="AR60" i="13"/>
  <c r="AR61" i="13"/>
  <c r="AV17" i="13"/>
  <c r="AV14" i="13"/>
  <c r="AV19" i="13"/>
  <c r="AV22" i="13"/>
  <c r="AV13" i="13"/>
  <c r="AV18" i="13"/>
  <c r="AV23" i="13"/>
  <c r="AV227" i="3"/>
  <c r="AV230" i="3" s="1"/>
  <c r="AM322" i="13"/>
  <c r="AV228" i="3"/>
  <c r="AV231" i="3" s="1"/>
  <c r="AM321" i="13"/>
  <c r="AU10" i="13"/>
  <c r="AT67" i="10"/>
  <c r="AT68" i="10"/>
  <c r="AT69" i="10"/>
  <c r="AT70" i="10"/>
  <c r="AT71" i="10"/>
  <c r="AT81" i="10"/>
  <c r="AT82" i="10"/>
  <c r="AT83" i="10"/>
  <c r="AT84" i="10"/>
  <c r="AT85" i="10"/>
  <c r="AU43" i="2" a="1"/>
  <c r="AU43" i="2" s="1"/>
  <c r="AV224" i="3"/>
  <c r="AV290" i="3" s="1"/>
  <c r="E51" i="1"/>
  <c r="E49" i="1" s="1"/>
  <c r="AO26" i="2"/>
  <c r="E52" i="2"/>
  <c r="BC16" i="8"/>
  <c r="AP28" i="2"/>
  <c r="AV3" i="5"/>
  <c r="AS3" i="13"/>
  <c r="AS6" i="13" s="1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66" i="3"/>
  <c r="AW175" i="7"/>
  <c r="AW174" i="7"/>
  <c r="AW173" i="7"/>
  <c r="AW172" i="7"/>
  <c r="AW171" i="7"/>
  <c r="AW170" i="7"/>
  <c r="AW169" i="7"/>
  <c r="AW168" i="7"/>
  <c r="AW167" i="7"/>
  <c r="AW166" i="7"/>
  <c r="AW184" i="7"/>
  <c r="AW182" i="7"/>
  <c r="AW180" i="7"/>
  <c r="AW178" i="7"/>
  <c r="AW176" i="7"/>
  <c r="AW185" i="7"/>
  <c r="AW181" i="7"/>
  <c r="AW177" i="7"/>
  <c r="AW183" i="7"/>
  <c r="AW179" i="7"/>
  <c r="AT191" i="10"/>
  <c r="AT190" i="10"/>
  <c r="AT189" i="10"/>
  <c r="AT188" i="10"/>
  <c r="AT187" i="10"/>
  <c r="AT186" i="10"/>
  <c r="AT185" i="10"/>
  <c r="AT179" i="10"/>
  <c r="AT184" i="10"/>
  <c r="AT182" i="10"/>
  <c r="AT181" i="10"/>
  <c r="AT183" i="10"/>
  <c r="AT180" i="10"/>
  <c r="AT176" i="10"/>
  <c r="AT175" i="10"/>
  <c r="AT171" i="10"/>
  <c r="AT167" i="10"/>
  <c r="AT177" i="10"/>
  <c r="AT174" i="10"/>
  <c r="AT170" i="10"/>
  <c r="AT166" i="10"/>
  <c r="AT178" i="10"/>
  <c r="AT169" i="10"/>
  <c r="AT164" i="10"/>
  <c r="AT162" i="10"/>
  <c r="AT161" i="10"/>
  <c r="AT160" i="10"/>
  <c r="AT159" i="10"/>
  <c r="AT168" i="10"/>
  <c r="AT165" i="10"/>
  <c r="AT172" i="10"/>
  <c r="AT163" i="10"/>
  <c r="AT173" i="10"/>
  <c r="AT158" i="10"/>
  <c r="AT156" i="10"/>
  <c r="AT154" i="10"/>
  <c r="AT152" i="10"/>
  <c r="AT155" i="10"/>
  <c r="AT153" i="10"/>
  <c r="AT157" i="10"/>
  <c r="AT138" i="10"/>
  <c r="AT137" i="10"/>
  <c r="AT136" i="10"/>
  <c r="AT135" i="10"/>
  <c r="AT134" i="10"/>
  <c r="AT133" i="10"/>
  <c r="AT132" i="10"/>
  <c r="AT131" i="10"/>
  <c r="AT130" i="10"/>
  <c r="AT129" i="10"/>
  <c r="AT128" i="10"/>
  <c r="AT127" i="10"/>
  <c r="AT126" i="10"/>
  <c r="AT125" i="10"/>
  <c r="AT124" i="10"/>
  <c r="AT123" i="10"/>
  <c r="AT122" i="10"/>
  <c r="AT121" i="10"/>
  <c r="AT120" i="10"/>
  <c r="AT119" i="10"/>
  <c r="AT118" i="10"/>
  <c r="AT117" i="10"/>
  <c r="AT116" i="10"/>
  <c r="AT115" i="10"/>
  <c r="AT114" i="10"/>
  <c r="AT113" i="10"/>
  <c r="AT112" i="10"/>
  <c r="AT111" i="10"/>
  <c r="AT110" i="10"/>
  <c r="AT109" i="10"/>
  <c r="AT108" i="10"/>
  <c r="AT107" i="10"/>
  <c r="AT106" i="10"/>
  <c r="AT105" i="10"/>
  <c r="AT104" i="10"/>
  <c r="AT103" i="10"/>
  <c r="AT102" i="10"/>
  <c r="AT101" i="10"/>
  <c r="AT100" i="10"/>
  <c r="AT99" i="10"/>
  <c r="AT66" i="10"/>
  <c r="AT65" i="10"/>
  <c r="AT64" i="10"/>
  <c r="AT63" i="10"/>
  <c r="AT62" i="10"/>
  <c r="AT61" i="10"/>
  <c r="AT60" i="10"/>
  <c r="AT59" i="10"/>
  <c r="AT58" i="10"/>
  <c r="AT57" i="10"/>
  <c r="AT56" i="10"/>
  <c r="AT55" i="10"/>
  <c r="AT54" i="10"/>
  <c r="AT53" i="10"/>
  <c r="AT41" i="10"/>
  <c r="AT40" i="10"/>
  <c r="AT39" i="10"/>
  <c r="AT38" i="10"/>
  <c r="AT37" i="10"/>
  <c r="AT36" i="10"/>
  <c r="AT35" i="10"/>
  <c r="AT34" i="10"/>
  <c r="AT33" i="10"/>
  <c r="AT32" i="10"/>
  <c r="AT31" i="10"/>
  <c r="AT30" i="10"/>
  <c r="AT29" i="10"/>
  <c r="AT28" i="10"/>
  <c r="AT27" i="10"/>
  <c r="AT26" i="10"/>
  <c r="AT25" i="10"/>
  <c r="AT24" i="10"/>
  <c r="AT23" i="10"/>
  <c r="AT22" i="10"/>
  <c r="AT21" i="10"/>
  <c r="AT20" i="10"/>
  <c r="AT19" i="10"/>
  <c r="AT18" i="10"/>
  <c r="AT17" i="10"/>
  <c r="AT16" i="10"/>
  <c r="AW153" i="7"/>
  <c r="AW152" i="7"/>
  <c r="AW151" i="7"/>
  <c r="AW150" i="7"/>
  <c r="AW149" i="7"/>
  <c r="AW148" i="7"/>
  <c r="AW147" i="7"/>
  <c r="AW146" i="7"/>
  <c r="AW145" i="7"/>
  <c r="AW144" i="7"/>
  <c r="AW143" i="7"/>
  <c r="AW142" i="7"/>
  <c r="AW141" i="7"/>
  <c r="AW140" i="7"/>
  <c r="AW139" i="7"/>
  <c r="AW138" i="7"/>
  <c r="AW137" i="7"/>
  <c r="AW136" i="7"/>
  <c r="AW135" i="7"/>
  <c r="AW134" i="7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91" i="3"/>
  <c r="AY90" i="3"/>
  <c r="AY89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57" i="3"/>
  <c r="AY23" i="3"/>
  <c r="AY22" i="3"/>
  <c r="AY21" i="3"/>
  <c r="AY20" i="3"/>
  <c r="AY19" i="3"/>
  <c r="AY18" i="3"/>
  <c r="AY17" i="3"/>
  <c r="AY16" i="3"/>
  <c r="AY15" i="3"/>
  <c r="AY58" i="3"/>
  <c r="AV16" i="13"/>
  <c r="AX125" i="3" a="1"/>
  <c r="AX125" i="3" s="1"/>
  <c r="AV21" i="13"/>
  <c r="AU3" i="1"/>
  <c r="AX223" i="3" a="1"/>
  <c r="AX223" i="3" s="1"/>
  <c r="AT49" i="1"/>
  <c r="AW21" i="8"/>
  <c r="AW22" i="8"/>
  <c r="BC15" i="8"/>
  <c r="AV12" i="13"/>
  <c r="AV11" i="13"/>
  <c r="AR15" i="1"/>
  <c r="AY10" i="3"/>
  <c r="AY11" i="3"/>
  <c r="AY12" i="3"/>
  <c r="AY13" i="3"/>
  <c r="AY14" i="3"/>
  <c r="AY105" i="3"/>
  <c r="AY106" i="3"/>
  <c r="AY7" i="3"/>
  <c r="AY240" i="3"/>
  <c r="AY241" i="3"/>
  <c r="AY242" i="3"/>
  <c r="AY243" i="3"/>
  <c r="AY244" i="3"/>
  <c r="AY245" i="3"/>
  <c r="AY246" i="3"/>
  <c r="AY267" i="3"/>
  <c r="AY8" i="3"/>
  <c r="AY9" i="3"/>
  <c r="AY238" i="3"/>
  <c r="AY239" i="3"/>
  <c r="AW157" i="7"/>
  <c r="AW161" i="7"/>
  <c r="AW158" i="7"/>
  <c r="AW162" i="7"/>
  <c r="AW165" i="7"/>
  <c r="AW163" i="7"/>
  <c r="AW164" i="7"/>
  <c r="AW126" i="7"/>
  <c r="AW128" i="7"/>
  <c r="AW130" i="7"/>
  <c r="AW132" i="7"/>
  <c r="AW154" i="7"/>
  <c r="AW159" i="7"/>
  <c r="AW160" i="7"/>
  <c r="AW186" i="7"/>
  <c r="AW125" i="7"/>
  <c r="AW127" i="7"/>
  <c r="AW129" i="7"/>
  <c r="AW131" i="7"/>
  <c r="AW133" i="7"/>
  <c r="AT144" i="10"/>
  <c r="AT146" i="10"/>
  <c r="AT147" i="10"/>
  <c r="AT148" i="10"/>
  <c r="AT149" i="10"/>
  <c r="AT150" i="10"/>
  <c r="AT151" i="10"/>
  <c r="AT192" i="10"/>
  <c r="AT91" i="10"/>
  <c r="AT93" i="10"/>
  <c r="AT95" i="10"/>
  <c r="AT92" i="10"/>
  <c r="AT94" i="10"/>
  <c r="AT96" i="10"/>
  <c r="AT97" i="10"/>
  <c r="AT98" i="10"/>
  <c r="AT139" i="10"/>
  <c r="AT8" i="10"/>
  <c r="AT9" i="10"/>
  <c r="AT10" i="10"/>
  <c r="AT11" i="10"/>
  <c r="AT12" i="10"/>
  <c r="AT13" i="10"/>
  <c r="AT14" i="10"/>
  <c r="AT15" i="10"/>
  <c r="AT86" i="10"/>
  <c r="AT145" i="10"/>
  <c r="AT90" i="10"/>
  <c r="AT143" i="10"/>
  <c r="AT7" i="10"/>
  <c r="E43" i="2"/>
  <c r="AP60" i="12"/>
  <c r="AM9" i="1"/>
  <c r="AM32" i="2"/>
  <c r="AU3" i="2"/>
  <c r="AN9" i="5"/>
  <c r="AO166" i="4" s="1"/>
  <c r="AO129" i="4" s="1"/>
  <c r="AV120" i="7"/>
  <c r="AT43" i="12" s="1"/>
  <c r="AX284" i="3"/>
  <c r="AT289" i="3"/>
  <c r="AO7" i="12" s="1"/>
  <c r="AT235" i="3"/>
  <c r="AV155" i="7"/>
  <c r="AV320" i="13"/>
  <c r="AV113" i="7"/>
  <c r="AS141" i="10"/>
  <c r="AX3" i="7"/>
  <c r="AV187" i="7"/>
  <c r="AT60" i="5" s="1"/>
  <c r="AV106" i="7"/>
  <c r="AU169" i="4" s="1"/>
  <c r="AU3" i="10"/>
  <c r="AS88" i="10"/>
  <c r="AV283" i="3"/>
  <c r="AQ17" i="12"/>
  <c r="AV122" i="3"/>
  <c r="AQ5" i="5"/>
  <c r="AW277" i="3"/>
  <c r="AW282" i="3" s="1"/>
  <c r="AR19" i="12" s="1"/>
  <c r="AX9" i="8"/>
  <c r="AX10" i="8"/>
  <c r="AP5" i="5"/>
  <c r="AX268" i="3"/>
  <c r="AS18" i="12" s="1"/>
  <c r="AW116" i="3"/>
  <c r="AW121" i="3" s="1"/>
  <c r="AR8" i="5" s="1"/>
  <c r="AS165" i="4" s="1"/>
  <c r="AX107" i="3"/>
  <c r="AS6" i="5" s="1"/>
  <c r="AZ3" i="3"/>
  <c r="AR290" i="13" l="1" a="1"/>
  <c r="AR288" i="13" a="1"/>
  <c r="AR292" i="13" a="1"/>
  <c r="AR293" i="13" a="1"/>
  <c r="AR293" i="13" s="1"/>
  <c r="AV39" i="5" s="1"/>
  <c r="AR291" i="13" a="1"/>
  <c r="AR287" i="13" a="1"/>
  <c r="AR287" i="13" s="1"/>
  <c r="AV33" i="5" s="1"/>
  <c r="AR289" i="13" a="1"/>
  <c r="AR289" i="13" s="1"/>
  <c r="AV35" i="5" s="1"/>
  <c r="AX64" i="7"/>
  <c r="AR290" i="13"/>
  <c r="AV36" i="5" s="1"/>
  <c r="AR292" i="13"/>
  <c r="AV38" i="5" s="1"/>
  <c r="AR288" i="13"/>
  <c r="AV34" i="5" s="1"/>
  <c r="AR291" i="13"/>
  <c r="AX124" i="3"/>
  <c r="AX110" i="3" s="1"/>
  <c r="AX114" i="3" s="1"/>
  <c r="AS7" i="5" s="1"/>
  <c r="AT164" i="4" s="1"/>
  <c r="AY221" i="3" a="1"/>
  <c r="AY221" i="3" s="1"/>
  <c r="AY201" i="3" a="1"/>
  <c r="AY201" i="3" s="1"/>
  <c r="AY203" i="3" a="1"/>
  <c r="AY203" i="3" s="1"/>
  <c r="AY205" i="3" a="1"/>
  <c r="AY205" i="3" s="1"/>
  <c r="AY207" i="3" a="1"/>
  <c r="AY207" i="3" s="1"/>
  <c r="AY209" i="3" a="1"/>
  <c r="AY209" i="3" s="1"/>
  <c r="AY211" i="3" a="1"/>
  <c r="AY211" i="3" s="1"/>
  <c r="AY196" i="3" a="1"/>
  <c r="AY196" i="3" s="1"/>
  <c r="AY212" i="3" a="1"/>
  <c r="AY212" i="3" s="1"/>
  <c r="AY216" i="3" a="1"/>
  <c r="AY216" i="3" s="1"/>
  <c r="AY220" i="3" a="1"/>
  <c r="AY220" i="3" s="1"/>
  <c r="AY126" i="3" a="1"/>
  <c r="AY214" i="3" a="1"/>
  <c r="AY214" i="3" s="1"/>
  <c r="AY129" i="3" a="1"/>
  <c r="AY131" i="3" a="1"/>
  <c r="AY133" i="3" a="1"/>
  <c r="AY136" i="3" a="1"/>
  <c r="AY138" i="3" a="1"/>
  <c r="AY140" i="3" a="1"/>
  <c r="AY142" i="3" a="1"/>
  <c r="AY144" i="3" a="1"/>
  <c r="AY149" i="3" a="1"/>
  <c r="AY151" i="3" a="1"/>
  <c r="AY153" i="3" a="1"/>
  <c r="AY155" i="3" a="1"/>
  <c r="AY157" i="3" a="1"/>
  <c r="AY159" i="3" a="1"/>
  <c r="AY162" i="3" a="1"/>
  <c r="AY164" i="3" a="1"/>
  <c r="AY166" i="3" a="1"/>
  <c r="AY168" i="3" a="1"/>
  <c r="AY170" i="3" a="1"/>
  <c r="AY172" i="3" a="1"/>
  <c r="AY174" i="3" a="1"/>
  <c r="AY174" i="3" s="1"/>
  <c r="AY176" i="3" a="1"/>
  <c r="AY178" i="3" a="1"/>
  <c r="AY180" i="3" a="1"/>
  <c r="AY182" i="3" a="1"/>
  <c r="AY182" i="3" s="1"/>
  <c r="AY184" i="3" a="1"/>
  <c r="AY186" i="3" a="1"/>
  <c r="AY188" i="3" a="1"/>
  <c r="AY190" i="3" a="1"/>
  <c r="AY190" i="3" s="1"/>
  <c r="AY192" i="3" a="1"/>
  <c r="AY194" i="3" a="1"/>
  <c r="AY145" i="3" a="1"/>
  <c r="AY218" i="3" a="1"/>
  <c r="AY218" i="3" s="1"/>
  <c r="AY204" i="3" a="1"/>
  <c r="AY204" i="3" s="1"/>
  <c r="AY202" i="3" a="1"/>
  <c r="AY202" i="3" s="1"/>
  <c r="AY200" i="3" a="1"/>
  <c r="AY200" i="3" s="1"/>
  <c r="AY199" i="3" a="1"/>
  <c r="AY199" i="3" s="1"/>
  <c r="AY219" i="3" a="1"/>
  <c r="AY219" i="3" s="1"/>
  <c r="AY217" i="3" a="1"/>
  <c r="AY217" i="3" s="1"/>
  <c r="AY215" i="3" a="1"/>
  <c r="AY215" i="3" s="1"/>
  <c r="AY213" i="3" a="1"/>
  <c r="AY213" i="3" s="1"/>
  <c r="AY210" i="3" a="1"/>
  <c r="AY210" i="3" s="1"/>
  <c r="AY208" i="3" a="1"/>
  <c r="AY208" i="3" s="1"/>
  <c r="AY206" i="3" a="1"/>
  <c r="AY206" i="3" s="1"/>
  <c r="AY198" i="3" a="1"/>
  <c r="AY198" i="3" s="1"/>
  <c r="AY195" i="3" a="1"/>
  <c r="AY195" i="3" s="1"/>
  <c r="AY191" i="3" a="1"/>
  <c r="AY189" i="3" a="1"/>
  <c r="AY187" i="3" a="1"/>
  <c r="AY187" i="3" s="1"/>
  <c r="AY185" i="3" a="1"/>
  <c r="AY183" i="3" a="1"/>
  <c r="AY181" i="3" a="1"/>
  <c r="AY179" i="3" a="1"/>
  <c r="AY179" i="3" s="1"/>
  <c r="AY177" i="3" a="1"/>
  <c r="AY175" i="3" a="1"/>
  <c r="AY173" i="3" a="1"/>
  <c r="AY161" i="3" a="1"/>
  <c r="AY161" i="3" s="1"/>
  <c r="AY160" i="3" a="1"/>
  <c r="AY160" i="3" s="1"/>
  <c r="AY158" i="3" a="1"/>
  <c r="AY156" i="3" a="1"/>
  <c r="AY156" i="3" s="1"/>
  <c r="AY154" i="3" a="1"/>
  <c r="AY154" i="3" s="1"/>
  <c r="AY150" i="3" a="1"/>
  <c r="AY150" i="3" s="1"/>
  <c r="AY148" i="3" a="1"/>
  <c r="AY197" i="3" a="1"/>
  <c r="AY197" i="3" s="1"/>
  <c r="AY193" i="3" a="1"/>
  <c r="AY193" i="3" s="1"/>
  <c r="AY171" i="3" a="1"/>
  <c r="AY169" i="3" a="1"/>
  <c r="AY169" i="3" s="1"/>
  <c r="AY167" i="3" a="1"/>
  <c r="AY167" i="3" s="1"/>
  <c r="AY165" i="3" a="1"/>
  <c r="AY165" i="3" s="1"/>
  <c r="AY163" i="3" a="1"/>
  <c r="AY163" i="3" s="1"/>
  <c r="AY147" i="3" a="1"/>
  <c r="AY147" i="3" s="1"/>
  <c r="AY152" i="3" a="1"/>
  <c r="AY152" i="3" s="1"/>
  <c r="AY146" i="3" a="1"/>
  <c r="AY146" i="3" s="1"/>
  <c r="AY143" i="3" a="1"/>
  <c r="AY143" i="3" s="1"/>
  <c r="AY141" i="3" a="1"/>
  <c r="AY141" i="3" s="1"/>
  <c r="AY139" i="3" a="1"/>
  <c r="AY128" i="3" a="1"/>
  <c r="AY128" i="3" s="1"/>
  <c r="AY137" i="3" a="1"/>
  <c r="AY137" i="3" s="1"/>
  <c r="AY135" i="3" a="1"/>
  <c r="AY135" i="3" s="1"/>
  <c r="AY130" i="3" a="1"/>
  <c r="AY130" i="3" s="1"/>
  <c r="AY134" i="3" a="1"/>
  <c r="AY132" i="3" a="1"/>
  <c r="AY132" i="3" s="1"/>
  <c r="AY127" i="3" a="1"/>
  <c r="AY127" i="3" s="1"/>
  <c r="AY145" i="3"/>
  <c r="AY194" i="3"/>
  <c r="AY192" i="3"/>
  <c r="AY188" i="3"/>
  <c r="AY186" i="3"/>
  <c r="AY184" i="3"/>
  <c r="AY180" i="3"/>
  <c r="AY178" i="3"/>
  <c r="AY176" i="3"/>
  <c r="AY172" i="3"/>
  <c r="AY170" i="3"/>
  <c r="AY144" i="3"/>
  <c r="AY142" i="3"/>
  <c r="AY140" i="3"/>
  <c r="AY129" i="3"/>
  <c r="AY159" i="3"/>
  <c r="AY157" i="3"/>
  <c r="AY155" i="3"/>
  <c r="AY153" i="3"/>
  <c r="AY151" i="3"/>
  <c r="AY149" i="3"/>
  <c r="AY168" i="3"/>
  <c r="AY166" i="3"/>
  <c r="AY164" i="3"/>
  <c r="AY162" i="3"/>
  <c r="AY133" i="3"/>
  <c r="AY131" i="3"/>
  <c r="AY138" i="3"/>
  <c r="AY136" i="3"/>
  <c r="AY126" i="3"/>
  <c r="AY134" i="3"/>
  <c r="AY139" i="3"/>
  <c r="AY171" i="3"/>
  <c r="AY173" i="3"/>
  <c r="AY175" i="3"/>
  <c r="AY177" i="3"/>
  <c r="AY181" i="3"/>
  <c r="AY183" i="3"/>
  <c r="AY185" i="3"/>
  <c r="AY189" i="3"/>
  <c r="AY148" i="3"/>
  <c r="AY158" i="3"/>
  <c r="AY191" i="3"/>
  <c r="AU194" i="10" a="1"/>
  <c r="AU194" i="10" s="1"/>
  <c r="AX39" i="7"/>
  <c r="AX57" i="7"/>
  <c r="AX38" i="7"/>
  <c r="AX54" i="7"/>
  <c r="AX42" i="7"/>
  <c r="AX40" i="7"/>
  <c r="AX65" i="7"/>
  <c r="AX62" i="7"/>
  <c r="AX33" i="7"/>
  <c r="AX27" i="7"/>
  <c r="AX61" i="7"/>
  <c r="AX60" i="7"/>
  <c r="AX55" i="7"/>
  <c r="AX34" i="7"/>
  <c r="AX35" i="7"/>
  <c r="AX36" i="7"/>
  <c r="AX49" i="7"/>
  <c r="AX37" i="7"/>
  <c r="AX30" i="7"/>
  <c r="AX43" i="7"/>
  <c r="AX53" i="7"/>
  <c r="AX41" i="7"/>
  <c r="AX59" i="7"/>
  <c r="AX48" i="7"/>
  <c r="AX32" i="7"/>
  <c r="AX46" i="7"/>
  <c r="AX66" i="7"/>
  <c r="AX47" i="7"/>
  <c r="AX58" i="7"/>
  <c r="AX51" i="7"/>
  <c r="AX28" i="7"/>
  <c r="AX31" i="7"/>
  <c r="AX29" i="7"/>
  <c r="AX44" i="7"/>
  <c r="AX52" i="7"/>
  <c r="AX50" i="7"/>
  <c r="AX45" i="7"/>
  <c r="AX56" i="7"/>
  <c r="AX63" i="7"/>
  <c r="AW50" i="1"/>
  <c r="AW50" i="2"/>
  <c r="AV51" i="1"/>
  <c r="AW177" i="4" s="1"/>
  <c r="AV52" i="2"/>
  <c r="AY286" i="3" a="1"/>
  <c r="AY286" i="3" s="1"/>
  <c r="AX288" i="3"/>
  <c r="AX287" i="3"/>
  <c r="AV233" i="3"/>
  <c r="AV234" i="3"/>
  <c r="AR128" i="4"/>
  <c r="AS126" i="4"/>
  <c r="AS127" i="4"/>
  <c r="AS128" i="4"/>
  <c r="AR93" i="4"/>
  <c r="AR89" i="4" s="1"/>
  <c r="AV10" i="12" a="1"/>
  <c r="AV10" i="12" s="1"/>
  <c r="AX6" i="7"/>
  <c r="AX8" i="7"/>
  <c r="AX17" i="7"/>
  <c r="AX119" i="7"/>
  <c r="AX90" i="7"/>
  <c r="AX95" i="7"/>
  <c r="AX86" i="7"/>
  <c r="AX97" i="7"/>
  <c r="AX21" i="7"/>
  <c r="AX7" i="7"/>
  <c r="AX99" i="7"/>
  <c r="AX75" i="7"/>
  <c r="AX68" i="7"/>
  <c r="AX104" i="7"/>
  <c r="AX110" i="7"/>
  <c r="AX91" i="7"/>
  <c r="AX80" i="7"/>
  <c r="AX77" i="7"/>
  <c r="AX18" i="7"/>
  <c r="AX82" i="7"/>
  <c r="AX76" i="7"/>
  <c r="AX84" i="7"/>
  <c r="AX19" i="7"/>
  <c r="AX9" i="7"/>
  <c r="AX100" i="7"/>
  <c r="AX10" i="7"/>
  <c r="AX24" i="7"/>
  <c r="AX11" i="7"/>
  <c r="AX16" i="7"/>
  <c r="AX26" i="7"/>
  <c r="AX72" i="7"/>
  <c r="AX96" i="7"/>
  <c r="AX117" i="7"/>
  <c r="AX67" i="7"/>
  <c r="AX108" i="7"/>
  <c r="AX112" i="7"/>
  <c r="AX111" i="7"/>
  <c r="AX71" i="7"/>
  <c r="AX79" i="7"/>
  <c r="AX83" i="7"/>
  <c r="AX92" i="7"/>
  <c r="AX88" i="7"/>
  <c r="AX25" i="7"/>
  <c r="AX118" i="7"/>
  <c r="AX116" i="7"/>
  <c r="AX23" i="7"/>
  <c r="AX14" i="7"/>
  <c r="AX109" i="7"/>
  <c r="AX78" i="7"/>
  <c r="AX89" i="7"/>
  <c r="AX13" i="7"/>
  <c r="AX69" i="7"/>
  <c r="AX94" i="7"/>
  <c r="AX98" i="7"/>
  <c r="AX12" i="7"/>
  <c r="AX105" i="7"/>
  <c r="AX85" i="7"/>
  <c r="AX73" i="7"/>
  <c r="AX115" i="7"/>
  <c r="AX93" i="7"/>
  <c r="AX15" i="7"/>
  <c r="AX101" i="7"/>
  <c r="AX102" i="7"/>
  <c r="AX87" i="7"/>
  <c r="AX81" i="7"/>
  <c r="AX22" i="7"/>
  <c r="AX103" i="7"/>
  <c r="AX74" i="7"/>
  <c r="AX70" i="7"/>
  <c r="AX20" i="7"/>
  <c r="AV97" i="4"/>
  <c r="AV9" i="13" a="1"/>
  <c r="AV9" i="13" s="1"/>
  <c r="AR53" i="13" a="1"/>
  <c r="AR53" i="13" s="1"/>
  <c r="AV134" i="4"/>
  <c r="AY3" i="4"/>
  <c r="AX157" i="4"/>
  <c r="AV98" i="4"/>
  <c r="AO94" i="4"/>
  <c r="AO100" i="4" s="1"/>
  <c r="AO172" i="4"/>
  <c r="AQ175" i="4"/>
  <c r="AS18" i="2"/>
  <c r="AU163" i="4"/>
  <c r="G163" i="4" s="1"/>
  <c r="AV133" i="4"/>
  <c r="AM103" i="4"/>
  <c r="AM105" i="4"/>
  <c r="AV177" i="4"/>
  <c r="AU170" i="4"/>
  <c r="G170" i="4" s="1"/>
  <c r="AU132" i="4"/>
  <c r="G132" i="4" s="1"/>
  <c r="G169" i="4"/>
  <c r="G99" i="4"/>
  <c r="AU171" i="4"/>
  <c r="G171" i="4" s="1"/>
  <c r="AS161" i="4"/>
  <c r="AS91" i="4"/>
  <c r="AS92" i="4"/>
  <c r="AS93" i="4"/>
  <c r="AN105" i="4"/>
  <c r="AN103" i="4"/>
  <c r="AV99" i="4"/>
  <c r="AU125" i="4"/>
  <c r="AT162" i="4"/>
  <c r="AU90" i="4"/>
  <c r="AQ61" i="5"/>
  <c r="AW3" i="12"/>
  <c r="AT13" i="5"/>
  <c r="AT17" i="1" s="1"/>
  <c r="AQ286" i="13" a="1"/>
  <c r="AQ286" i="13" s="1"/>
  <c r="AU32" i="5" s="1"/>
  <c r="AU31" i="5" s="1"/>
  <c r="AT195" i="10"/>
  <c r="AU12" i="5" s="1"/>
  <c r="AU80" i="10"/>
  <c r="AU79" i="10"/>
  <c r="AU78" i="10"/>
  <c r="AU77" i="10"/>
  <c r="AU76" i="10"/>
  <c r="AU75" i="10"/>
  <c r="AU74" i="10"/>
  <c r="AU73" i="10"/>
  <c r="AU72" i="10"/>
  <c r="AU52" i="10"/>
  <c r="AU51" i="10"/>
  <c r="AU50" i="10"/>
  <c r="AU49" i="10"/>
  <c r="AU48" i="10"/>
  <c r="AU47" i="10"/>
  <c r="AU46" i="10"/>
  <c r="AU45" i="10"/>
  <c r="AU44" i="10"/>
  <c r="AU43" i="10"/>
  <c r="AU42" i="10"/>
  <c r="AX222" i="3"/>
  <c r="AL331" i="13"/>
  <c r="AP67" i="5" s="1"/>
  <c r="AU235" i="3"/>
  <c r="AM331" i="13"/>
  <c r="AQ67" i="5" s="1"/>
  <c r="AL330" i="13"/>
  <c r="AP66" i="5" s="1"/>
  <c r="AS17" i="1"/>
  <c r="AT11" i="5"/>
  <c r="AT33" i="1"/>
  <c r="AT59" i="5"/>
  <c r="AV37" i="5"/>
  <c r="AR311" i="13" a="1"/>
  <c r="AR311" i="13" s="1"/>
  <c r="AR310" i="13" a="1"/>
  <c r="AR310" i="13" s="1"/>
  <c r="AQ309" i="13"/>
  <c r="AU57" i="5" s="1"/>
  <c r="AU51" i="5" s="1"/>
  <c r="AS64" i="13"/>
  <c r="AS60" i="13"/>
  <c r="AS63" i="13"/>
  <c r="AS65" i="13"/>
  <c r="AS59" i="13"/>
  <c r="AS61" i="13"/>
  <c r="AW23" i="13"/>
  <c r="AW18" i="13"/>
  <c r="AW13" i="13"/>
  <c r="AW22" i="13"/>
  <c r="AW19" i="13"/>
  <c r="AW14" i="13"/>
  <c r="AW17" i="13"/>
  <c r="AW227" i="3"/>
  <c r="AW230" i="3" s="1"/>
  <c r="AN322" i="13"/>
  <c r="AW228" i="3"/>
  <c r="AW231" i="3" s="1"/>
  <c r="AN321" i="13"/>
  <c r="AV10" i="13"/>
  <c r="AU67" i="10"/>
  <c r="AU68" i="10"/>
  <c r="AU69" i="10"/>
  <c r="AU70" i="10"/>
  <c r="AU71" i="10"/>
  <c r="AU81" i="10"/>
  <c r="AU82" i="10"/>
  <c r="AU83" i="10"/>
  <c r="AU84" i="10"/>
  <c r="AU85" i="10"/>
  <c r="AV43" i="2" a="1"/>
  <c r="AV43" i="2" s="1"/>
  <c r="BD16" i="8"/>
  <c r="AQ28" i="2"/>
  <c r="AW3" i="5"/>
  <c r="AT3" i="13"/>
  <c r="AT6" i="13" s="1"/>
  <c r="AX185" i="7"/>
  <c r="AX183" i="7"/>
  <c r="AX181" i="7"/>
  <c r="AX179" i="7"/>
  <c r="AX177" i="7"/>
  <c r="AX175" i="7"/>
  <c r="AX174" i="7"/>
  <c r="AX173" i="7"/>
  <c r="AX172" i="7"/>
  <c r="AX171" i="7"/>
  <c r="AX170" i="7"/>
  <c r="AX169" i="7"/>
  <c r="AX168" i="7"/>
  <c r="AX167" i="7"/>
  <c r="AX166" i="7"/>
  <c r="AX182" i="7"/>
  <c r="AX178" i="7"/>
  <c r="AX184" i="7"/>
  <c r="AX180" i="7"/>
  <c r="AX176" i="7"/>
  <c r="AZ266" i="3"/>
  <c r="AZ262" i="3"/>
  <c r="AZ258" i="3"/>
  <c r="AZ254" i="3"/>
  <c r="AZ250" i="3"/>
  <c r="AZ248" i="3"/>
  <c r="AZ263" i="3"/>
  <c r="AZ259" i="3"/>
  <c r="AZ255" i="3"/>
  <c r="AZ251" i="3"/>
  <c r="AZ260" i="3"/>
  <c r="AZ252" i="3"/>
  <c r="AZ265" i="3"/>
  <c r="AZ261" i="3"/>
  <c r="AZ257" i="3"/>
  <c r="AZ253" i="3"/>
  <c r="AZ249" i="3"/>
  <c r="AZ264" i="3"/>
  <c r="AZ256" i="3"/>
  <c r="AZ247" i="3"/>
  <c r="AS15" i="1"/>
  <c r="AU188" i="10"/>
  <c r="AU191" i="10"/>
  <c r="AU189" i="10"/>
  <c r="AU184" i="10"/>
  <c r="AU182" i="10"/>
  <c r="AU181" i="10"/>
  <c r="AU187" i="10"/>
  <c r="AU178" i="10"/>
  <c r="AU179" i="10"/>
  <c r="AU177" i="10"/>
  <c r="AU174" i="10"/>
  <c r="AU170" i="10"/>
  <c r="AU180" i="10"/>
  <c r="AU173" i="10"/>
  <c r="AU169" i="10"/>
  <c r="AU165" i="10"/>
  <c r="AU172" i="10"/>
  <c r="AU163" i="10"/>
  <c r="AU183" i="10"/>
  <c r="AU176" i="10"/>
  <c r="AU171" i="10"/>
  <c r="AU164" i="10"/>
  <c r="AU162" i="10"/>
  <c r="AU161" i="10"/>
  <c r="AU160" i="10"/>
  <c r="AU159" i="10"/>
  <c r="AU190" i="10"/>
  <c r="AU175" i="10"/>
  <c r="AU166" i="10"/>
  <c r="AU186" i="10"/>
  <c r="AU167" i="10"/>
  <c r="AU157" i="10"/>
  <c r="AU155" i="10"/>
  <c r="AU153" i="10"/>
  <c r="AU185" i="10"/>
  <c r="AU168" i="10"/>
  <c r="AU156" i="10"/>
  <c r="AU152" i="10"/>
  <c r="AU158" i="10"/>
  <c r="AU154" i="10"/>
  <c r="AU138" i="10"/>
  <c r="AU137" i="10"/>
  <c r="AU136" i="10"/>
  <c r="AU135" i="10"/>
  <c r="AU134" i="10"/>
  <c r="AU133" i="10"/>
  <c r="AU132" i="10"/>
  <c r="AU131" i="10"/>
  <c r="AU130" i="10"/>
  <c r="AU129" i="10"/>
  <c r="AU128" i="10"/>
  <c r="AU127" i="10"/>
  <c r="AU126" i="10"/>
  <c r="AU125" i="10"/>
  <c r="AU124" i="10"/>
  <c r="AU123" i="10"/>
  <c r="AU122" i="10"/>
  <c r="AU121" i="10"/>
  <c r="AU120" i="10"/>
  <c r="AU119" i="10"/>
  <c r="AU118" i="10"/>
  <c r="AU117" i="10"/>
  <c r="AU116" i="10"/>
  <c r="AU115" i="10"/>
  <c r="AU114" i="10"/>
  <c r="AU113" i="10"/>
  <c r="AU112" i="10"/>
  <c r="AU111" i="10"/>
  <c r="AU110" i="10"/>
  <c r="AU109" i="10"/>
  <c r="AU108" i="10"/>
  <c r="AU107" i="10"/>
  <c r="AU106" i="10"/>
  <c r="AU105" i="10"/>
  <c r="AU104" i="10"/>
  <c r="AU103" i="10"/>
  <c r="AU102" i="10"/>
  <c r="AU101" i="10"/>
  <c r="AU100" i="10"/>
  <c r="AU99" i="10"/>
  <c r="AU66" i="10"/>
  <c r="AU65" i="10"/>
  <c r="AU64" i="10"/>
  <c r="AU63" i="10"/>
  <c r="AU62" i="10"/>
  <c r="AU61" i="10"/>
  <c r="AU60" i="10"/>
  <c r="AU59" i="10"/>
  <c r="AU58" i="10"/>
  <c r="AU57" i="10"/>
  <c r="AU56" i="10"/>
  <c r="AU55" i="10"/>
  <c r="AU54" i="10"/>
  <c r="AU53" i="10"/>
  <c r="AU41" i="10"/>
  <c r="AU40" i="10"/>
  <c r="AU39" i="10"/>
  <c r="AU38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X153" i="7"/>
  <c r="AX152" i="7"/>
  <c r="AX151" i="7"/>
  <c r="AX150" i="7"/>
  <c r="AX149" i="7"/>
  <c r="AX148" i="7"/>
  <c r="AX147" i="7"/>
  <c r="AX146" i="7"/>
  <c r="AX145" i="7"/>
  <c r="AX144" i="7"/>
  <c r="AX143" i="7"/>
  <c r="AX142" i="7"/>
  <c r="AX141" i="7"/>
  <c r="AX140" i="7"/>
  <c r="AX139" i="7"/>
  <c r="AX138" i="7"/>
  <c r="AX137" i="7"/>
  <c r="AX136" i="7"/>
  <c r="AX135" i="7"/>
  <c r="AX134" i="7"/>
  <c r="AZ104" i="3"/>
  <c r="AZ103" i="3"/>
  <c r="AZ102" i="3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W16" i="13"/>
  <c r="AW224" i="3"/>
  <c r="AW290" i="3" s="1"/>
  <c r="AY125" i="3" a="1"/>
  <c r="AY125" i="3" s="1"/>
  <c r="AW21" i="13"/>
  <c r="AV3" i="1"/>
  <c r="AY223" i="3" a="1"/>
  <c r="AY223" i="3" s="1"/>
  <c r="AU49" i="1"/>
  <c r="AX21" i="8"/>
  <c r="AX22" i="8"/>
  <c r="BD15" i="8"/>
  <c r="AW12" i="13"/>
  <c r="AW11" i="13"/>
  <c r="AU143" i="10"/>
  <c r="AU145" i="10"/>
  <c r="AU146" i="10"/>
  <c r="AU147" i="10"/>
  <c r="AU148" i="10"/>
  <c r="AU149" i="10"/>
  <c r="AU150" i="10"/>
  <c r="AU151" i="10"/>
  <c r="AU192" i="10"/>
  <c r="AU92" i="10"/>
  <c r="AU94" i="10"/>
  <c r="AU90" i="10"/>
  <c r="AU91" i="10"/>
  <c r="AU93" i="10"/>
  <c r="AU95" i="10"/>
  <c r="AU97" i="10"/>
  <c r="AU96" i="10"/>
  <c r="AU139" i="10"/>
  <c r="AU9" i="10"/>
  <c r="AU10" i="10"/>
  <c r="AU11" i="10"/>
  <c r="AU12" i="10"/>
  <c r="AU13" i="10"/>
  <c r="AU14" i="10"/>
  <c r="AU15" i="10"/>
  <c r="AU86" i="10"/>
  <c r="AU7" i="10"/>
  <c r="AU98" i="10"/>
  <c r="AU144" i="10"/>
  <c r="AU8" i="10"/>
  <c r="AZ240" i="3"/>
  <c r="AZ241" i="3"/>
  <c r="AZ242" i="3"/>
  <c r="AZ243" i="3"/>
  <c r="AZ244" i="3"/>
  <c r="AZ245" i="3"/>
  <c r="AZ246" i="3"/>
  <c r="AZ267" i="3"/>
  <c r="AZ8" i="3"/>
  <c r="AZ9" i="3"/>
  <c r="AZ10" i="3"/>
  <c r="AZ11" i="3"/>
  <c r="AZ12" i="3"/>
  <c r="AZ13" i="3"/>
  <c r="AZ14" i="3"/>
  <c r="AZ105" i="3"/>
  <c r="AZ106" i="3"/>
  <c r="AZ7" i="3"/>
  <c r="AZ238" i="3"/>
  <c r="AZ239" i="3"/>
  <c r="AX160" i="7"/>
  <c r="AX164" i="7"/>
  <c r="AX159" i="7"/>
  <c r="AX163" i="7"/>
  <c r="AX186" i="7"/>
  <c r="AX158" i="7"/>
  <c r="AX157" i="7"/>
  <c r="AX165" i="7"/>
  <c r="AX126" i="7"/>
  <c r="AX128" i="7"/>
  <c r="AX130" i="7"/>
  <c r="AX132" i="7"/>
  <c r="AX154" i="7"/>
  <c r="AX162" i="7"/>
  <c r="AX161" i="7"/>
  <c r="AX125" i="7"/>
  <c r="AX127" i="7"/>
  <c r="AX129" i="7"/>
  <c r="AX131" i="7"/>
  <c r="AX133" i="7"/>
  <c r="AP27" i="2"/>
  <c r="AQ27" i="2"/>
  <c r="AN32" i="2"/>
  <c r="AW155" i="7"/>
  <c r="AU59" i="5" s="1"/>
  <c r="AN9" i="1"/>
  <c r="AQ60" i="12"/>
  <c r="AV3" i="2"/>
  <c r="AO9" i="5"/>
  <c r="AP166" i="4" s="1"/>
  <c r="AP129" i="4" s="1"/>
  <c r="F43" i="12"/>
  <c r="AW120" i="7"/>
  <c r="AU43" i="12" s="1"/>
  <c r="AU289" i="3"/>
  <c r="AP7" i="12" s="1"/>
  <c r="AY284" i="3"/>
  <c r="AP7" i="1"/>
  <c r="AQ7" i="1"/>
  <c r="AW320" i="13"/>
  <c r="AW113" i="7"/>
  <c r="AT88" i="10"/>
  <c r="AY3" i="7"/>
  <c r="AW187" i="7"/>
  <c r="AU60" i="5" s="1"/>
  <c r="AW106" i="7"/>
  <c r="AV3" i="10"/>
  <c r="AT141" i="10"/>
  <c r="AY9" i="8"/>
  <c r="AY10" i="8"/>
  <c r="AW122" i="3"/>
  <c r="AR5" i="5"/>
  <c r="AW283" i="3"/>
  <c r="AR17" i="12"/>
  <c r="AX277" i="3"/>
  <c r="AX282" i="3" s="1"/>
  <c r="AS19" i="12" s="1"/>
  <c r="AY268" i="3"/>
  <c r="AT18" i="12" s="1"/>
  <c r="AX116" i="3"/>
  <c r="AX121" i="3" s="1"/>
  <c r="AS8" i="5" s="1"/>
  <c r="AT165" i="4" s="1"/>
  <c r="AY107" i="3"/>
  <c r="AT6" i="5" s="1"/>
  <c r="BA3" i="3"/>
  <c r="AS288" i="13" l="1" a="1"/>
  <c r="AS291" i="13" a="1"/>
  <c r="AS291" i="13" s="1"/>
  <c r="AW37" i="5" s="1"/>
  <c r="AS290" i="13" a="1"/>
  <c r="AS293" i="13" a="1"/>
  <c r="AS292" i="13" a="1"/>
  <c r="AS287" i="13" a="1"/>
  <c r="AS287" i="13" s="1"/>
  <c r="AW33" i="5" s="1"/>
  <c r="AS289" i="13" a="1"/>
  <c r="AY64" i="7"/>
  <c r="AS290" i="13"/>
  <c r="AW36" i="5" s="1"/>
  <c r="AS288" i="13"/>
  <c r="AS289" i="13"/>
  <c r="AW35" i="5" s="1"/>
  <c r="AS293" i="13"/>
  <c r="AS292" i="13"/>
  <c r="AW38" i="5" s="1"/>
  <c r="AY124" i="3"/>
  <c r="AY110" i="3" s="1"/>
  <c r="AY114" i="3" s="1"/>
  <c r="AT7" i="5" s="1"/>
  <c r="AZ197" i="3" a="1"/>
  <c r="AZ197" i="3" s="1"/>
  <c r="AZ221" i="3" a="1"/>
  <c r="AZ221" i="3" s="1"/>
  <c r="AZ199" i="3" a="1"/>
  <c r="AZ199" i="3" s="1"/>
  <c r="AZ201" i="3" a="1"/>
  <c r="AZ201" i="3" s="1"/>
  <c r="AZ205" i="3" a="1"/>
  <c r="AZ205" i="3" s="1"/>
  <c r="AZ207" i="3" a="1"/>
  <c r="AZ207" i="3" s="1"/>
  <c r="AZ209" i="3" a="1"/>
  <c r="AZ209" i="3" s="1"/>
  <c r="AZ211" i="3" a="1"/>
  <c r="AZ211" i="3" s="1"/>
  <c r="AZ203" i="3" a="1"/>
  <c r="AZ203" i="3" s="1"/>
  <c r="AZ129" i="3" a="1"/>
  <c r="AZ126" i="3" a="1"/>
  <c r="AZ127" i="3" a="1"/>
  <c r="AZ131" i="3" a="1"/>
  <c r="AZ133" i="3" a="1"/>
  <c r="AZ138" i="3" a="1"/>
  <c r="AZ140" i="3" a="1"/>
  <c r="AZ142" i="3" a="1"/>
  <c r="AZ144" i="3" a="1"/>
  <c r="AZ145" i="3" a="1"/>
  <c r="AZ149" i="3" a="1"/>
  <c r="AZ151" i="3" a="1"/>
  <c r="AZ153" i="3" a="1"/>
  <c r="AZ155" i="3" a="1"/>
  <c r="AZ157" i="3" a="1"/>
  <c r="AZ159" i="3" a="1"/>
  <c r="AZ164" i="3" a="1"/>
  <c r="AZ194" i="3" a="1"/>
  <c r="AZ192" i="3" a="1"/>
  <c r="AZ190" i="3" a="1"/>
  <c r="AZ188" i="3" a="1"/>
  <c r="AZ186" i="3" a="1"/>
  <c r="AZ184" i="3" a="1"/>
  <c r="AZ182" i="3" a="1"/>
  <c r="AZ180" i="3" a="1"/>
  <c r="AZ178" i="3" a="1"/>
  <c r="AZ176" i="3" a="1"/>
  <c r="AZ174" i="3" a="1"/>
  <c r="AZ168" i="3" a="1"/>
  <c r="AZ162" i="3" a="1"/>
  <c r="AZ216" i="3" a="1"/>
  <c r="AZ216" i="3" s="1"/>
  <c r="AZ214" i="3" a="1"/>
  <c r="AZ214" i="3" s="1"/>
  <c r="AZ212" i="3" a="1"/>
  <c r="AZ212" i="3" s="1"/>
  <c r="AZ219" i="3" a="1"/>
  <c r="AZ219" i="3" s="1"/>
  <c r="AZ217" i="3" a="1"/>
  <c r="AZ217" i="3" s="1"/>
  <c r="AZ215" i="3" a="1"/>
  <c r="AZ215" i="3" s="1"/>
  <c r="AZ213" i="3" a="1"/>
  <c r="AZ213" i="3" s="1"/>
  <c r="AZ210" i="3" a="1"/>
  <c r="AZ210" i="3" s="1"/>
  <c r="AZ208" i="3" a="1"/>
  <c r="AZ208" i="3" s="1"/>
  <c r="AZ206" i="3" a="1"/>
  <c r="AZ206" i="3" s="1"/>
  <c r="AZ172" i="3" a="1"/>
  <c r="AZ170" i="3" a="1"/>
  <c r="AZ170" i="3" s="1"/>
  <c r="AZ166" i="3" a="1"/>
  <c r="AZ136" i="3" a="1"/>
  <c r="AZ136" i="3" s="1"/>
  <c r="AZ220" i="3" a="1"/>
  <c r="AZ220" i="3" s="1"/>
  <c r="AZ218" i="3" a="1"/>
  <c r="AZ218" i="3" s="1"/>
  <c r="AZ196" i="3" a="1"/>
  <c r="AZ196" i="3" s="1"/>
  <c r="AZ204" i="3" a="1"/>
  <c r="AZ204" i="3" s="1"/>
  <c r="AZ202" i="3" a="1"/>
  <c r="AZ202" i="3" s="1"/>
  <c r="AZ200" i="3" a="1"/>
  <c r="AZ200" i="3" s="1"/>
  <c r="AZ193" i="3" a="1"/>
  <c r="AZ171" i="3" a="1"/>
  <c r="AZ171" i="3" s="1"/>
  <c r="AZ169" i="3" a="1"/>
  <c r="AZ167" i="3" a="1"/>
  <c r="AZ167" i="3" s="1"/>
  <c r="AZ165" i="3" a="1"/>
  <c r="AZ163" i="3" a="1"/>
  <c r="AZ163" i="3" s="1"/>
  <c r="AZ147" i="3" a="1"/>
  <c r="AZ152" i="3" a="1"/>
  <c r="AZ152" i="3" s="1"/>
  <c r="AZ146" i="3" a="1"/>
  <c r="AZ146" i="3" s="1"/>
  <c r="AZ143" i="3" a="1"/>
  <c r="AZ143" i="3" s="1"/>
  <c r="AZ198" i="3" a="1"/>
  <c r="AZ198" i="3" s="1"/>
  <c r="AZ195" i="3" a="1"/>
  <c r="AZ191" i="3" a="1"/>
  <c r="AZ191" i="3" s="1"/>
  <c r="AZ189" i="3" a="1"/>
  <c r="AZ189" i="3" s="1"/>
  <c r="AZ187" i="3" a="1"/>
  <c r="AZ185" i="3" a="1"/>
  <c r="AZ185" i="3" s="1"/>
  <c r="AZ183" i="3" a="1"/>
  <c r="AZ183" i="3" s="1"/>
  <c r="AZ181" i="3" a="1"/>
  <c r="AZ181" i="3" s="1"/>
  <c r="AZ179" i="3" a="1"/>
  <c r="AZ177" i="3" a="1"/>
  <c r="AZ177" i="3" s="1"/>
  <c r="AZ175" i="3" a="1"/>
  <c r="AZ175" i="3" s="1"/>
  <c r="AZ173" i="3" a="1"/>
  <c r="AZ173" i="3" s="1"/>
  <c r="AZ161" i="3" a="1"/>
  <c r="AZ161" i="3" s="1"/>
  <c r="AZ160" i="3" a="1"/>
  <c r="AZ160" i="3" s="1"/>
  <c r="AZ158" i="3" a="1"/>
  <c r="AZ158" i="3" s="1"/>
  <c r="AZ156" i="3" a="1"/>
  <c r="AZ156" i="3" s="1"/>
  <c r="AZ154" i="3" a="1"/>
  <c r="AZ154" i="3" s="1"/>
  <c r="AZ150" i="3" a="1"/>
  <c r="AZ148" i="3" a="1"/>
  <c r="AZ148" i="3" s="1"/>
  <c r="AZ141" i="3" a="1"/>
  <c r="AZ139" i="3" a="1"/>
  <c r="AZ139" i="3" s="1"/>
  <c r="AZ128" i="3" a="1"/>
  <c r="AZ128" i="3" s="1"/>
  <c r="AZ137" i="3" a="1"/>
  <c r="AZ137" i="3" s="1"/>
  <c r="AZ135" i="3" a="1"/>
  <c r="AZ135" i="3" s="1"/>
  <c r="AZ130" i="3" a="1"/>
  <c r="AZ130" i="3" s="1"/>
  <c r="AZ134" i="3" a="1"/>
  <c r="AZ134" i="3" s="1"/>
  <c r="AZ132" i="3" a="1"/>
  <c r="AZ132" i="3" s="1"/>
  <c r="AZ145" i="3"/>
  <c r="AZ194" i="3"/>
  <c r="AZ178" i="3"/>
  <c r="AZ192" i="3"/>
  <c r="AZ190" i="3"/>
  <c r="AZ188" i="3"/>
  <c r="AZ186" i="3"/>
  <c r="AZ184" i="3"/>
  <c r="AZ182" i="3"/>
  <c r="AZ180" i="3"/>
  <c r="AZ176" i="3"/>
  <c r="AZ174" i="3"/>
  <c r="AZ172" i="3"/>
  <c r="AZ159" i="3"/>
  <c r="AZ157" i="3"/>
  <c r="AZ155" i="3"/>
  <c r="AZ142" i="3"/>
  <c r="AZ140" i="3"/>
  <c r="AZ138" i="3"/>
  <c r="AZ153" i="3"/>
  <c r="AZ149" i="3"/>
  <c r="AZ133" i="3"/>
  <c r="AZ131" i="3"/>
  <c r="AZ129" i="3"/>
  <c r="AZ168" i="3"/>
  <c r="AZ166" i="3"/>
  <c r="AZ164" i="3"/>
  <c r="AZ162" i="3"/>
  <c r="AZ144" i="3"/>
  <c r="AZ151" i="3"/>
  <c r="AZ127" i="3"/>
  <c r="AZ126" i="3"/>
  <c r="AZ150" i="3"/>
  <c r="AZ141" i="3"/>
  <c r="AZ147" i="3"/>
  <c r="AZ179" i="3"/>
  <c r="AZ187" i="3"/>
  <c r="AZ165" i="3"/>
  <c r="AZ169" i="3"/>
  <c r="AZ193" i="3"/>
  <c r="AZ195" i="3"/>
  <c r="AV194" i="10" a="1"/>
  <c r="AV194" i="10" s="1"/>
  <c r="AY63" i="7"/>
  <c r="AY52" i="7"/>
  <c r="AY28" i="7"/>
  <c r="AY66" i="7"/>
  <c r="AY59" i="7"/>
  <c r="AY33" i="7"/>
  <c r="AY43" i="7"/>
  <c r="AY36" i="7"/>
  <c r="AY60" i="7"/>
  <c r="AY38" i="7"/>
  <c r="AY56" i="7"/>
  <c r="AY44" i="7"/>
  <c r="AY51" i="7"/>
  <c r="AY46" i="7"/>
  <c r="AY41" i="7"/>
  <c r="AY65" i="7"/>
  <c r="AY30" i="7"/>
  <c r="AY35" i="7"/>
  <c r="AY61" i="7"/>
  <c r="AY40" i="7"/>
  <c r="AY45" i="7"/>
  <c r="AY29" i="7"/>
  <c r="AY58" i="7"/>
  <c r="AY32" i="7"/>
  <c r="AY53" i="7"/>
  <c r="AY57" i="7"/>
  <c r="AY37" i="7"/>
  <c r="AY34" i="7"/>
  <c r="AY27" i="7"/>
  <c r="AY42" i="7"/>
  <c r="AY50" i="7"/>
  <c r="AY31" i="7"/>
  <c r="AY47" i="7"/>
  <c r="AY48" i="7"/>
  <c r="AY54" i="7"/>
  <c r="AY39" i="7"/>
  <c r="AY49" i="7"/>
  <c r="AY55" i="7"/>
  <c r="AY62" i="7"/>
  <c r="AX50" i="1"/>
  <c r="AX50" i="2"/>
  <c r="AW51" i="1"/>
  <c r="AX177" i="4" s="1"/>
  <c r="AW52" i="2"/>
  <c r="AZ286" i="3" a="1"/>
  <c r="AZ286" i="3" s="1"/>
  <c r="AY287" i="3"/>
  <c r="AY288" i="3"/>
  <c r="AW233" i="3"/>
  <c r="AW234" i="3"/>
  <c r="F13" i="5"/>
  <c r="AT127" i="4"/>
  <c r="AT126" i="4"/>
  <c r="AT128" i="4"/>
  <c r="AW10" i="12" a="1"/>
  <c r="AW10" i="12" s="1"/>
  <c r="AY6" i="7"/>
  <c r="AY8" i="7"/>
  <c r="AY74" i="7"/>
  <c r="AY22" i="7"/>
  <c r="AY81" i="7"/>
  <c r="AY87" i="7"/>
  <c r="AY102" i="7"/>
  <c r="AY93" i="7"/>
  <c r="AY115" i="7"/>
  <c r="AY73" i="7"/>
  <c r="AY85" i="7"/>
  <c r="AY12" i="7"/>
  <c r="AY98" i="7"/>
  <c r="AY94" i="7"/>
  <c r="AY69" i="7"/>
  <c r="AY14" i="7"/>
  <c r="AY23" i="7"/>
  <c r="AY116" i="7"/>
  <c r="AY118" i="7"/>
  <c r="AY25" i="7"/>
  <c r="AY88" i="7"/>
  <c r="AY92" i="7"/>
  <c r="AY79" i="7"/>
  <c r="AY67" i="7"/>
  <c r="AY117" i="7"/>
  <c r="AY96" i="7"/>
  <c r="AY16" i="7"/>
  <c r="AY10" i="7"/>
  <c r="AY76" i="7"/>
  <c r="AY18" i="7"/>
  <c r="AY91" i="7"/>
  <c r="AY68" i="7"/>
  <c r="AY99" i="7"/>
  <c r="AY7" i="7"/>
  <c r="AY86" i="7"/>
  <c r="AY95" i="7"/>
  <c r="AY119" i="7"/>
  <c r="AW97" i="4"/>
  <c r="AY20" i="7"/>
  <c r="AY70" i="7"/>
  <c r="AY103" i="7"/>
  <c r="AY101" i="7"/>
  <c r="AY15" i="7"/>
  <c r="AY105" i="7"/>
  <c r="AY13" i="7"/>
  <c r="AY89" i="7"/>
  <c r="AY78" i="7"/>
  <c r="AY109" i="7"/>
  <c r="AY83" i="7"/>
  <c r="AY71" i="7"/>
  <c r="AY111" i="7"/>
  <c r="AY112" i="7"/>
  <c r="AY108" i="7"/>
  <c r="AY72" i="7"/>
  <c r="AY26" i="7"/>
  <c r="AY11" i="7"/>
  <c r="AY24" i="7"/>
  <c r="AY100" i="7"/>
  <c r="AY9" i="7"/>
  <c r="AY19" i="7"/>
  <c r="AY84" i="7"/>
  <c r="AY82" i="7"/>
  <c r="AY77" i="7"/>
  <c r="AY80" i="7"/>
  <c r="AY110" i="7"/>
  <c r="AY104" i="7"/>
  <c r="AY75" i="7"/>
  <c r="AY21" i="7"/>
  <c r="AY97" i="7"/>
  <c r="AY90" i="7"/>
  <c r="AY17" i="7"/>
  <c r="AW9" i="13" a="1"/>
  <c r="AW9" i="13" s="1"/>
  <c r="AS53" i="13" a="1"/>
  <c r="AS53" i="13" s="1"/>
  <c r="AV171" i="4"/>
  <c r="AV170" i="4"/>
  <c r="AU162" i="4"/>
  <c r="G162" i="4" s="1"/>
  <c r="AZ3" i="4"/>
  <c r="AY157" i="4"/>
  <c r="AW98" i="4"/>
  <c r="AU13" i="5"/>
  <c r="AU17" i="1" s="1"/>
  <c r="AV169" i="4"/>
  <c r="AP94" i="4"/>
  <c r="AP172" i="4"/>
  <c r="AR175" i="4"/>
  <c r="AT161" i="4"/>
  <c r="AT91" i="4"/>
  <c r="AT92" i="4"/>
  <c r="AT93" i="4"/>
  <c r="AV163" i="4"/>
  <c r="AV125" i="4"/>
  <c r="AW133" i="4"/>
  <c r="AW134" i="4"/>
  <c r="AS89" i="4"/>
  <c r="G125" i="4"/>
  <c r="AO105" i="4"/>
  <c r="AO103" i="4"/>
  <c r="AV90" i="4"/>
  <c r="G90" i="4"/>
  <c r="AW99" i="4"/>
  <c r="AT18" i="2"/>
  <c r="AR61" i="5"/>
  <c r="AX3" i="12"/>
  <c r="AU195" i="10"/>
  <c r="AV12" i="5" s="1"/>
  <c r="AY222" i="3"/>
  <c r="AR286" i="13" a="1"/>
  <c r="AR286" i="13" s="1"/>
  <c r="AV32" i="5" s="1"/>
  <c r="AV31" i="5" s="1"/>
  <c r="AV80" i="10"/>
  <c r="AV79" i="10"/>
  <c r="AV78" i="10"/>
  <c r="AV77" i="10"/>
  <c r="AV76" i="10"/>
  <c r="AV75" i="10"/>
  <c r="AV74" i="10"/>
  <c r="AV73" i="10"/>
  <c r="AV72" i="10"/>
  <c r="AV52" i="10"/>
  <c r="AV51" i="10"/>
  <c r="AV50" i="10"/>
  <c r="AV49" i="10"/>
  <c r="AV48" i="10"/>
  <c r="AV47" i="10"/>
  <c r="AV46" i="10"/>
  <c r="AV45" i="10"/>
  <c r="AV44" i="10"/>
  <c r="AV43" i="10"/>
  <c r="AV42" i="10"/>
  <c r="AU11" i="5"/>
  <c r="AM330" i="13"/>
  <c r="AQ66" i="5" s="1"/>
  <c r="AT31" i="1"/>
  <c r="AU33" i="1"/>
  <c r="AU31" i="1"/>
  <c r="AR309" i="13"/>
  <c r="AV57" i="5" s="1"/>
  <c r="AV51" i="5" s="1"/>
  <c r="AS311" i="13" a="1"/>
  <c r="AS311" i="13" s="1"/>
  <c r="AS310" i="13" a="1"/>
  <c r="AS310" i="13" s="1"/>
  <c r="AW39" i="5"/>
  <c r="AW34" i="5"/>
  <c r="AX17" i="13"/>
  <c r="AX14" i="13"/>
  <c r="AX19" i="13"/>
  <c r="AX22" i="13"/>
  <c r="AX13" i="13"/>
  <c r="AX18" i="13"/>
  <c r="AX23" i="13"/>
  <c r="AT63" i="13"/>
  <c r="AT65" i="13"/>
  <c r="AT59" i="13"/>
  <c r="AT64" i="13"/>
  <c r="AT60" i="13"/>
  <c r="AT61" i="13"/>
  <c r="AX227" i="3"/>
  <c r="AX230" i="3" s="1"/>
  <c r="AO322" i="13"/>
  <c r="AN331" i="13"/>
  <c r="AR67" i="5" s="1"/>
  <c r="AN330" i="13"/>
  <c r="AR66" i="5" s="1"/>
  <c r="AX228" i="3"/>
  <c r="AX231" i="3" s="1"/>
  <c r="AO321" i="13"/>
  <c r="AW10" i="13"/>
  <c r="AV67" i="10"/>
  <c r="AV68" i="10"/>
  <c r="AV69" i="10"/>
  <c r="AV70" i="10"/>
  <c r="AV71" i="10"/>
  <c r="AV81" i="10"/>
  <c r="AV82" i="10"/>
  <c r="AV83" i="10"/>
  <c r="AV84" i="10"/>
  <c r="AV85" i="10"/>
  <c r="AW43" i="2" a="1"/>
  <c r="AW43" i="2" s="1"/>
  <c r="E33" i="1"/>
  <c r="AV49" i="1"/>
  <c r="AP26" i="2"/>
  <c r="E17" i="1"/>
  <c r="AQ26" i="2"/>
  <c r="BE16" i="8"/>
  <c r="AR28" i="2"/>
  <c r="AX3" i="5"/>
  <c r="F12" i="5"/>
  <c r="AU3" i="13"/>
  <c r="AU6" i="13" s="1"/>
  <c r="AV191" i="10"/>
  <c r="AV187" i="10"/>
  <c r="AV190" i="10"/>
  <c r="AV189" i="10"/>
  <c r="AV186" i="10"/>
  <c r="AV183" i="10"/>
  <c r="AV188" i="10"/>
  <c r="AV184" i="10"/>
  <c r="AV181" i="10"/>
  <c r="AV180" i="10"/>
  <c r="AV185" i="10"/>
  <c r="AV177" i="10"/>
  <c r="AV182" i="10"/>
  <c r="AV178" i="10"/>
  <c r="AV173" i="10"/>
  <c r="AV169" i="10"/>
  <c r="AV179" i="10"/>
  <c r="AV172" i="10"/>
  <c r="AV168" i="10"/>
  <c r="AV175" i="10"/>
  <c r="AV167" i="10"/>
  <c r="AV166" i="10"/>
  <c r="AV174" i="10"/>
  <c r="AV163" i="10"/>
  <c r="AV170" i="10"/>
  <c r="AV171" i="10"/>
  <c r="AV165" i="10"/>
  <c r="AV162" i="10"/>
  <c r="AV160" i="10"/>
  <c r="AV158" i="10"/>
  <c r="AV157" i="10"/>
  <c r="AV156" i="10"/>
  <c r="AV155" i="10"/>
  <c r="AV154" i="10"/>
  <c r="AV153" i="10"/>
  <c r="AV152" i="10"/>
  <c r="AV176" i="10"/>
  <c r="AV161" i="10"/>
  <c r="AV159" i="10"/>
  <c r="AV164" i="10"/>
  <c r="AY185" i="7"/>
  <c r="AY184" i="7"/>
  <c r="AY183" i="7"/>
  <c r="AY182" i="7"/>
  <c r="AY181" i="7"/>
  <c r="AY180" i="7"/>
  <c r="AY179" i="7"/>
  <c r="AY178" i="7"/>
  <c r="AY177" i="7"/>
  <c r="AY176" i="7"/>
  <c r="AY170" i="7"/>
  <c r="AY168" i="7"/>
  <c r="AY166" i="7"/>
  <c r="AY175" i="7"/>
  <c r="AY173" i="7"/>
  <c r="AY171" i="7"/>
  <c r="AY169" i="7"/>
  <c r="AY167" i="7"/>
  <c r="AY174" i="7"/>
  <c r="AY172" i="7"/>
  <c r="AT15" i="1"/>
  <c r="BA266" i="3"/>
  <c r="BA265" i="3"/>
  <c r="BA264" i="3"/>
  <c r="BA260" i="3"/>
  <c r="BA256" i="3"/>
  <c r="BA253" i="3"/>
  <c r="BA251" i="3"/>
  <c r="BA249" i="3"/>
  <c r="BA263" i="3"/>
  <c r="BA262" i="3"/>
  <c r="BA261" i="3"/>
  <c r="BA259" i="3"/>
  <c r="BA258" i="3"/>
  <c r="BA257" i="3"/>
  <c r="BA255" i="3"/>
  <c r="BA254" i="3"/>
  <c r="BA252" i="3"/>
  <c r="BA250" i="3"/>
  <c r="BA248" i="3"/>
  <c r="BA247" i="3"/>
  <c r="AV138" i="10"/>
  <c r="AV137" i="10"/>
  <c r="AV136" i="10"/>
  <c r="AV135" i="10"/>
  <c r="AV134" i="10"/>
  <c r="AV133" i="10"/>
  <c r="AV132" i="10"/>
  <c r="AV131" i="10"/>
  <c r="AV130" i="10"/>
  <c r="AV129" i="10"/>
  <c r="AV128" i="10"/>
  <c r="AV127" i="10"/>
  <c r="AV126" i="10"/>
  <c r="AV125" i="10"/>
  <c r="AV124" i="10"/>
  <c r="AV123" i="10"/>
  <c r="AV122" i="10"/>
  <c r="AV121" i="10"/>
  <c r="AV120" i="10"/>
  <c r="AV119" i="10"/>
  <c r="AV118" i="10"/>
  <c r="AV117" i="10"/>
  <c r="AV116" i="10"/>
  <c r="AV115" i="10"/>
  <c r="AV114" i="10"/>
  <c r="AV113" i="10"/>
  <c r="AV112" i="10"/>
  <c r="AV111" i="10"/>
  <c r="AV110" i="10"/>
  <c r="AV109" i="10"/>
  <c r="AV108" i="10"/>
  <c r="AV107" i="10"/>
  <c r="AV106" i="10"/>
  <c r="AV105" i="10"/>
  <c r="AV104" i="10"/>
  <c r="AV103" i="10"/>
  <c r="AV102" i="10"/>
  <c r="AV101" i="10"/>
  <c r="AV100" i="10"/>
  <c r="AV99" i="10"/>
  <c r="AV66" i="10"/>
  <c r="AV65" i="10"/>
  <c r="AV64" i="10"/>
  <c r="AV63" i="10"/>
  <c r="AV62" i="10"/>
  <c r="AV61" i="10"/>
  <c r="AV60" i="10"/>
  <c r="AV59" i="10"/>
  <c r="AV57" i="10"/>
  <c r="AV56" i="10"/>
  <c r="AV55" i="10"/>
  <c r="AV54" i="10"/>
  <c r="AV53" i="10"/>
  <c r="AV41" i="10"/>
  <c r="AV40" i="10"/>
  <c r="AV39" i="10"/>
  <c r="AV58" i="10"/>
  <c r="AV38" i="10"/>
  <c r="AV37" i="10"/>
  <c r="AV36" i="10"/>
  <c r="AV35" i="10"/>
  <c r="AV34" i="10"/>
  <c r="AV33" i="10"/>
  <c r="AV32" i="10"/>
  <c r="AV31" i="10"/>
  <c r="AV30" i="10"/>
  <c r="AV29" i="10"/>
  <c r="AV28" i="10"/>
  <c r="AV27" i="10"/>
  <c r="AV26" i="10"/>
  <c r="AV25" i="10"/>
  <c r="AV24" i="10"/>
  <c r="AV23" i="10"/>
  <c r="AV22" i="10"/>
  <c r="AV21" i="10"/>
  <c r="AV20" i="10"/>
  <c r="AV19" i="10"/>
  <c r="AV18" i="10"/>
  <c r="AV17" i="10"/>
  <c r="AV16" i="10"/>
  <c r="AY153" i="7"/>
  <c r="AY152" i="7"/>
  <c r="AY151" i="7"/>
  <c r="AY150" i="7"/>
  <c r="AY149" i="7"/>
  <c r="AY148" i="7"/>
  <c r="AY147" i="7"/>
  <c r="AY146" i="7"/>
  <c r="AY145" i="7"/>
  <c r="AY144" i="7"/>
  <c r="AY143" i="7"/>
  <c r="AY142" i="7"/>
  <c r="AY141" i="7"/>
  <c r="AY140" i="7"/>
  <c r="AY139" i="7"/>
  <c r="AY138" i="7"/>
  <c r="AY137" i="7"/>
  <c r="AY136" i="7"/>
  <c r="AY135" i="7"/>
  <c r="AY134" i="7"/>
  <c r="BA104" i="3"/>
  <c r="BA103" i="3"/>
  <c r="BA10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AX16" i="13"/>
  <c r="AX224" i="3"/>
  <c r="AX290" i="3" s="1"/>
  <c r="AZ125" i="3" a="1"/>
  <c r="AZ125" i="3" s="1"/>
  <c r="AX21" i="13"/>
  <c r="AW3" i="1"/>
  <c r="AZ223" i="3" a="1"/>
  <c r="AZ223" i="3" s="1"/>
  <c r="AY21" i="8"/>
  <c r="AY22" i="8"/>
  <c r="BE15" i="8"/>
  <c r="AX11" i="13"/>
  <c r="AX12" i="13"/>
  <c r="BA240" i="3"/>
  <c r="BA241" i="3"/>
  <c r="BA242" i="3"/>
  <c r="BA243" i="3"/>
  <c r="BA244" i="3"/>
  <c r="BA245" i="3"/>
  <c r="BA246" i="3"/>
  <c r="BA267" i="3"/>
  <c r="BA10" i="3"/>
  <c r="BA11" i="3"/>
  <c r="BA12" i="3"/>
  <c r="BA13" i="3"/>
  <c r="BA14" i="3"/>
  <c r="BA105" i="3"/>
  <c r="BA106" i="3"/>
  <c r="BA7" i="3"/>
  <c r="BA8" i="3"/>
  <c r="BA9" i="3"/>
  <c r="BA239" i="3"/>
  <c r="BA238" i="3"/>
  <c r="AV146" i="10"/>
  <c r="AV147" i="10"/>
  <c r="AV148" i="10"/>
  <c r="AV149" i="10"/>
  <c r="AV150" i="10"/>
  <c r="AV151" i="10"/>
  <c r="AV192" i="10"/>
  <c r="AV143" i="10"/>
  <c r="AV144" i="10"/>
  <c r="AV145" i="10"/>
  <c r="AV90" i="10"/>
  <c r="AV91" i="10"/>
  <c r="AV93" i="10"/>
  <c r="AV95" i="10"/>
  <c r="AV92" i="10"/>
  <c r="AV94" i="10"/>
  <c r="AV96" i="10"/>
  <c r="AV98" i="10"/>
  <c r="AV8" i="10"/>
  <c r="AV97" i="10"/>
  <c r="AV139" i="10"/>
  <c r="AV9" i="10"/>
  <c r="AV10" i="10"/>
  <c r="AV11" i="10"/>
  <c r="AV12" i="10"/>
  <c r="AV13" i="10"/>
  <c r="AV14" i="10"/>
  <c r="AV15" i="10"/>
  <c r="AV86" i="10"/>
  <c r="AV7" i="10"/>
  <c r="AY159" i="7"/>
  <c r="AY163" i="7"/>
  <c r="AY160" i="7"/>
  <c r="AY164" i="7"/>
  <c r="AY186" i="7"/>
  <c r="AY161" i="7"/>
  <c r="AY162" i="7"/>
  <c r="AY126" i="7"/>
  <c r="AY128" i="7"/>
  <c r="AY130" i="7"/>
  <c r="AY132" i="7"/>
  <c r="AY154" i="7"/>
  <c r="AY157" i="7"/>
  <c r="AY158" i="7"/>
  <c r="AY165" i="7"/>
  <c r="AY125" i="7"/>
  <c r="AY127" i="7"/>
  <c r="AY129" i="7"/>
  <c r="AY131" i="7"/>
  <c r="AY133" i="7"/>
  <c r="AR27" i="2"/>
  <c r="AO32" i="2"/>
  <c r="AO9" i="1"/>
  <c r="AR60" i="12"/>
  <c r="AX155" i="7"/>
  <c r="AV59" i="5" s="1"/>
  <c r="AW3" i="2"/>
  <c r="AP9" i="5"/>
  <c r="AQ166" i="4" s="1"/>
  <c r="AQ129" i="4" s="1"/>
  <c r="AX120" i="7"/>
  <c r="AV43" i="12" s="1"/>
  <c r="AZ284" i="3"/>
  <c r="AV289" i="3"/>
  <c r="AQ7" i="12" s="1"/>
  <c r="AX113" i="7"/>
  <c r="AR7" i="1"/>
  <c r="AX320" i="13"/>
  <c r="AU141" i="10"/>
  <c r="AZ3" i="7"/>
  <c r="AX187" i="7"/>
  <c r="AV60" i="5" s="1"/>
  <c r="AX106" i="7"/>
  <c r="AW169" i="4" s="1"/>
  <c r="AW3" i="10"/>
  <c r="AU88" i="10"/>
  <c r="AX122" i="3"/>
  <c r="AS5" i="5"/>
  <c r="F18" i="12"/>
  <c r="F6" i="5"/>
  <c r="AZ9" i="8"/>
  <c r="AZ10" i="8"/>
  <c r="AX283" i="3"/>
  <c r="AS17" i="12"/>
  <c r="AZ268" i="3"/>
  <c r="AU18" i="12" s="1"/>
  <c r="AY277" i="3"/>
  <c r="AY282" i="3" s="1"/>
  <c r="AT19" i="12" s="1"/>
  <c r="AY116" i="3"/>
  <c r="AY121" i="3" s="1"/>
  <c r="AT8" i="5" s="1"/>
  <c r="AZ107" i="3"/>
  <c r="AU6" i="5" s="1"/>
  <c r="BB3" i="3"/>
  <c r="AU164" i="4" l="1"/>
  <c r="G164" i="4" s="1"/>
  <c r="F7" i="5"/>
  <c r="AT288" i="13" a="1"/>
  <c r="AT288" i="13" s="1"/>
  <c r="AX34" i="5" s="1"/>
  <c r="AT292" i="13" a="1"/>
  <c r="AT292" i="13" s="1"/>
  <c r="AX38" i="5" s="1"/>
  <c r="AT290" i="13" a="1"/>
  <c r="AT293" i="13" a="1"/>
  <c r="AT291" i="13" a="1"/>
  <c r="AT291" i="13" s="1"/>
  <c r="AX37" i="5" s="1"/>
  <c r="AT287" i="13" a="1"/>
  <c r="AT289" i="13" a="1"/>
  <c r="AT289" i="13" s="1"/>
  <c r="AX35" i="5" s="1"/>
  <c r="AZ64" i="7"/>
  <c r="AT293" i="13"/>
  <c r="AX39" i="5" s="1"/>
  <c r="AT287" i="13"/>
  <c r="AX33" i="5" s="1"/>
  <c r="AT290" i="13"/>
  <c r="AX36" i="5" s="1"/>
  <c r="AZ124" i="3"/>
  <c r="AZ110" i="3" s="1"/>
  <c r="AZ114" i="3" s="1"/>
  <c r="AU7" i="5" s="1"/>
  <c r="BA221" i="3" a="1"/>
  <c r="BA221" i="3" s="1"/>
  <c r="BA201" i="3" a="1"/>
  <c r="BA201" i="3" s="1"/>
  <c r="BA203" i="3" a="1"/>
  <c r="BA203" i="3" s="1"/>
  <c r="BA205" i="3" a="1"/>
  <c r="BA205" i="3" s="1"/>
  <c r="BA207" i="3" a="1"/>
  <c r="BA207" i="3" s="1"/>
  <c r="BA209" i="3" a="1"/>
  <c r="BA209" i="3" s="1"/>
  <c r="BA211" i="3" a="1"/>
  <c r="BA211" i="3" s="1"/>
  <c r="BA126" i="3" a="1"/>
  <c r="BA129" i="3" a="1"/>
  <c r="BA129" i="3" s="1"/>
  <c r="BA131" i="3" a="1"/>
  <c r="BA133" i="3" a="1"/>
  <c r="BA138" i="3" a="1"/>
  <c r="BA140" i="3" a="1"/>
  <c r="BA140" i="3" s="1"/>
  <c r="BA142" i="3" a="1"/>
  <c r="BA144" i="3" a="1"/>
  <c r="BA149" i="3" a="1"/>
  <c r="BA151" i="3" a="1"/>
  <c r="BA151" i="3" s="1"/>
  <c r="BA153" i="3" a="1"/>
  <c r="BA155" i="3" a="1"/>
  <c r="BA157" i="3" a="1"/>
  <c r="BA159" i="3" a="1"/>
  <c r="BA159" i="3" s="1"/>
  <c r="BA136" i="3" a="1"/>
  <c r="BA162" i="3" a="1"/>
  <c r="BA164" i="3" a="1"/>
  <c r="BA166" i="3" a="1"/>
  <c r="BA168" i="3" a="1"/>
  <c r="BA168" i="3" s="1"/>
  <c r="BA170" i="3" a="1"/>
  <c r="BA172" i="3" a="1"/>
  <c r="BA174" i="3" a="1"/>
  <c r="BA174" i="3" s="1"/>
  <c r="BA176" i="3" a="1"/>
  <c r="BA176" i="3" s="1"/>
  <c r="BA178" i="3" a="1"/>
  <c r="BA180" i="3" a="1"/>
  <c r="BA182" i="3" a="1"/>
  <c r="BA184" i="3" a="1"/>
  <c r="BA184" i="3" s="1"/>
  <c r="BA186" i="3" a="1"/>
  <c r="BA188" i="3" a="1"/>
  <c r="BA190" i="3" a="1"/>
  <c r="BA190" i="3" s="1"/>
  <c r="BA192" i="3" a="1"/>
  <c r="BA192" i="3" s="1"/>
  <c r="BA194" i="3" a="1"/>
  <c r="BA220" i="3" a="1"/>
  <c r="BA220" i="3" s="1"/>
  <c r="BA218" i="3" a="1"/>
  <c r="BA218" i="3" s="1"/>
  <c r="BA212" i="3" a="1"/>
  <c r="BA212" i="3" s="1"/>
  <c r="BA199" i="3" a="1"/>
  <c r="BA199" i="3" s="1"/>
  <c r="BA196" i="3" a="1"/>
  <c r="BA196" i="3" s="1"/>
  <c r="BA204" i="3" a="1"/>
  <c r="BA204" i="3" s="1"/>
  <c r="BA202" i="3" a="1"/>
  <c r="BA202" i="3" s="1"/>
  <c r="BA200" i="3" a="1"/>
  <c r="BA200" i="3" s="1"/>
  <c r="BA145" i="3" a="1"/>
  <c r="BA145" i="3" s="1"/>
  <c r="BA216" i="3" a="1"/>
  <c r="BA216" i="3" s="1"/>
  <c r="BA214" i="3" a="1"/>
  <c r="BA214" i="3" s="1"/>
  <c r="BA219" i="3" a="1"/>
  <c r="BA219" i="3" s="1"/>
  <c r="BA217" i="3" a="1"/>
  <c r="BA217" i="3" s="1"/>
  <c r="BA215" i="3" a="1"/>
  <c r="BA215" i="3" s="1"/>
  <c r="BA213" i="3" a="1"/>
  <c r="BA213" i="3" s="1"/>
  <c r="BA210" i="3" a="1"/>
  <c r="BA210" i="3" s="1"/>
  <c r="BA208" i="3" a="1"/>
  <c r="BA208" i="3" s="1"/>
  <c r="BA206" i="3" a="1"/>
  <c r="BA206" i="3" s="1"/>
  <c r="BA198" i="3" a="1"/>
  <c r="BA198" i="3" s="1"/>
  <c r="BA197" i="3" a="1"/>
  <c r="BA197" i="3" s="1"/>
  <c r="BA195" i="3" a="1"/>
  <c r="BA191" i="3" a="1"/>
  <c r="BA191" i="3" s="1"/>
  <c r="BA189" i="3" a="1"/>
  <c r="BA189" i="3" s="1"/>
  <c r="BA187" i="3" a="1"/>
  <c r="BA185" i="3" a="1"/>
  <c r="BA185" i="3" s="1"/>
  <c r="BA183" i="3" a="1"/>
  <c r="BA183" i="3" s="1"/>
  <c r="BA181" i="3" a="1"/>
  <c r="BA181" i="3" s="1"/>
  <c r="BA179" i="3" a="1"/>
  <c r="BA177" i="3" a="1"/>
  <c r="BA177" i="3" s="1"/>
  <c r="BA175" i="3" a="1"/>
  <c r="BA175" i="3" s="1"/>
  <c r="BA173" i="3" a="1"/>
  <c r="BA173" i="3" s="1"/>
  <c r="BA161" i="3" a="1"/>
  <c r="BA160" i="3" a="1"/>
  <c r="BA158" i="3" a="1"/>
  <c r="BA156" i="3" a="1"/>
  <c r="BA156" i="3" s="1"/>
  <c r="BA154" i="3" a="1"/>
  <c r="BA150" i="3" a="1"/>
  <c r="BA148" i="3" a="1"/>
  <c r="BA148" i="3" s="1"/>
  <c r="BA193" i="3" a="1"/>
  <c r="BA171" i="3" a="1"/>
  <c r="BA169" i="3" a="1"/>
  <c r="BA169" i="3" s="1"/>
  <c r="BA167" i="3" a="1"/>
  <c r="BA167" i="3" s="1"/>
  <c r="BA165" i="3" a="1"/>
  <c r="BA165" i="3" s="1"/>
  <c r="BA163" i="3" a="1"/>
  <c r="BA147" i="3" a="1"/>
  <c r="BA152" i="3" a="1"/>
  <c r="BA152" i="3" s="1"/>
  <c r="BA146" i="3" a="1"/>
  <c r="BA143" i="3" a="1"/>
  <c r="BA141" i="3" a="1"/>
  <c r="BA139" i="3" a="1"/>
  <c r="BA139" i="3" s="1"/>
  <c r="BA128" i="3" a="1"/>
  <c r="BA128" i="3" s="1"/>
  <c r="BA127" i="3" a="1"/>
  <c r="BA127" i="3" s="1"/>
  <c r="BA137" i="3" a="1"/>
  <c r="BA137" i="3" s="1"/>
  <c r="BA135" i="3" a="1"/>
  <c r="BA135" i="3" s="1"/>
  <c r="BA130" i="3" a="1"/>
  <c r="BA130" i="3" s="1"/>
  <c r="BA134" i="3" a="1"/>
  <c r="BA134" i="3" s="1"/>
  <c r="BA132" i="3" a="1"/>
  <c r="BA132" i="3" s="1"/>
  <c r="BA194" i="3"/>
  <c r="BA188" i="3"/>
  <c r="BA186" i="3"/>
  <c r="BA182" i="3"/>
  <c r="BA180" i="3"/>
  <c r="BA178" i="3"/>
  <c r="BA172" i="3"/>
  <c r="BA170" i="3"/>
  <c r="BA157" i="3"/>
  <c r="BA155" i="3"/>
  <c r="BA153" i="3"/>
  <c r="BA149" i="3"/>
  <c r="BA166" i="3"/>
  <c r="BA164" i="3"/>
  <c r="BA162" i="3"/>
  <c r="BA133" i="3"/>
  <c r="BA131" i="3"/>
  <c r="BA138" i="3"/>
  <c r="BA136" i="3"/>
  <c r="BA126" i="3"/>
  <c r="BA144" i="3"/>
  <c r="BA142" i="3"/>
  <c r="BA146" i="3"/>
  <c r="BA147" i="3"/>
  <c r="BA163" i="3"/>
  <c r="BA193" i="3"/>
  <c r="BA154" i="3"/>
  <c r="BA158" i="3"/>
  <c r="BA160" i="3"/>
  <c r="BA141" i="3"/>
  <c r="BA143" i="3"/>
  <c r="BA150" i="3"/>
  <c r="BA171" i="3"/>
  <c r="BA161" i="3"/>
  <c r="BA179" i="3"/>
  <c r="BA187" i="3"/>
  <c r="BA195" i="3"/>
  <c r="AX9" i="13" a="1"/>
  <c r="AX9" i="13" s="1"/>
  <c r="AW194" i="10" a="1"/>
  <c r="AW194" i="10" s="1"/>
  <c r="AZ62" i="7"/>
  <c r="AZ54" i="7"/>
  <c r="AZ50" i="7"/>
  <c r="AZ37" i="7"/>
  <c r="AZ58" i="7"/>
  <c r="AZ61" i="7"/>
  <c r="AZ41" i="7"/>
  <c r="AZ56" i="7"/>
  <c r="AZ43" i="7"/>
  <c r="AZ28" i="7"/>
  <c r="AZ55" i="7"/>
  <c r="AZ48" i="7"/>
  <c r="AZ42" i="7"/>
  <c r="AZ57" i="7"/>
  <c r="AZ29" i="7"/>
  <c r="AZ35" i="7"/>
  <c r="AZ46" i="7"/>
  <c r="AZ38" i="7"/>
  <c r="AZ33" i="7"/>
  <c r="AZ52" i="7"/>
  <c r="AZ49" i="7"/>
  <c r="AZ47" i="7"/>
  <c r="AZ27" i="7"/>
  <c r="AZ53" i="7"/>
  <c r="AZ45" i="7"/>
  <c r="AZ30" i="7"/>
  <c r="AZ51" i="7"/>
  <c r="AZ60" i="7"/>
  <c r="AZ59" i="7"/>
  <c r="AZ63" i="7"/>
  <c r="AZ39" i="7"/>
  <c r="AZ31" i="7"/>
  <c r="AZ34" i="7"/>
  <c r="AZ32" i="7"/>
  <c r="AZ40" i="7"/>
  <c r="AZ65" i="7"/>
  <c r="AZ44" i="7"/>
  <c r="AZ36" i="7"/>
  <c r="AZ66" i="7"/>
  <c r="AY50" i="1"/>
  <c r="AY50" i="2"/>
  <c r="BA286" i="3" a="1"/>
  <c r="BA286" i="3" s="1"/>
  <c r="BA287" i="3" s="1"/>
  <c r="AX51" i="1"/>
  <c r="AX52" i="2"/>
  <c r="AZ287" i="3"/>
  <c r="AZ288" i="3"/>
  <c r="AX233" i="3"/>
  <c r="AX234" i="3"/>
  <c r="AW132" i="4"/>
  <c r="AV162" i="4"/>
  <c r="AV91" i="4" s="1"/>
  <c r="AU126" i="4"/>
  <c r="AZ21" i="7"/>
  <c r="AZ110" i="7"/>
  <c r="AZ80" i="7"/>
  <c r="AZ82" i="7"/>
  <c r="AZ19" i="7"/>
  <c r="AZ9" i="7"/>
  <c r="AZ100" i="7"/>
  <c r="AZ108" i="7"/>
  <c r="AZ83" i="7"/>
  <c r="AZ109" i="7"/>
  <c r="AZ78" i="7"/>
  <c r="AZ13" i="7"/>
  <c r="AZ15" i="7"/>
  <c r="AZ20" i="7"/>
  <c r="AZ76" i="7"/>
  <c r="AZ10" i="7"/>
  <c r="AZ96" i="7"/>
  <c r="AZ117" i="7"/>
  <c r="AZ92" i="7"/>
  <c r="AZ118" i="7"/>
  <c r="AZ116" i="7"/>
  <c r="AZ12" i="7"/>
  <c r="AZ73" i="7"/>
  <c r="AZ115" i="7"/>
  <c r="AZ87" i="7"/>
  <c r="AZ22" i="7"/>
  <c r="AZ74" i="7"/>
  <c r="AX97" i="4"/>
  <c r="AX10" i="12" a="1"/>
  <c r="AX10" i="12" s="1"/>
  <c r="AZ111" i="7"/>
  <c r="AZ6" i="7"/>
  <c r="AZ8" i="7"/>
  <c r="AZ17" i="7"/>
  <c r="AZ90" i="7"/>
  <c r="AZ97" i="7"/>
  <c r="AZ75" i="7"/>
  <c r="AZ104" i="7"/>
  <c r="AZ77" i="7"/>
  <c r="AZ84" i="7"/>
  <c r="AZ24" i="7"/>
  <c r="AZ11" i="7"/>
  <c r="AZ26" i="7"/>
  <c r="AZ72" i="7"/>
  <c r="AZ112" i="7"/>
  <c r="AZ71" i="7"/>
  <c r="AZ89" i="7"/>
  <c r="AZ105" i="7"/>
  <c r="AZ101" i="7"/>
  <c r="AZ103" i="7"/>
  <c r="AZ70" i="7"/>
  <c r="AZ119" i="7"/>
  <c r="AZ95" i="7"/>
  <c r="AZ86" i="7"/>
  <c r="AZ7" i="7"/>
  <c r="AZ99" i="7"/>
  <c r="AZ68" i="7"/>
  <c r="AZ91" i="7"/>
  <c r="AZ18" i="7"/>
  <c r="AZ16" i="7"/>
  <c r="AZ67" i="7"/>
  <c r="AZ79" i="7"/>
  <c r="AZ88" i="7"/>
  <c r="AZ25" i="7"/>
  <c r="AZ23" i="7"/>
  <c r="AZ14" i="7"/>
  <c r="AZ69" i="7"/>
  <c r="AZ94" i="7"/>
  <c r="AZ98" i="7"/>
  <c r="AZ85" i="7"/>
  <c r="AZ93" i="7"/>
  <c r="AZ102" i="7"/>
  <c r="AZ81" i="7"/>
  <c r="AT53" i="13" a="1"/>
  <c r="AT53" i="13" s="1"/>
  <c r="AU91" i="4"/>
  <c r="G91" i="4" s="1"/>
  <c r="AW171" i="4"/>
  <c r="BA3" i="4"/>
  <c r="AZ157" i="4"/>
  <c r="AW170" i="4"/>
  <c r="AX98" i="4"/>
  <c r="AU165" i="4"/>
  <c r="AU128" i="4" s="1"/>
  <c r="AS175" i="4"/>
  <c r="AP100" i="4"/>
  <c r="AP105" i="4" s="1"/>
  <c r="AW125" i="4"/>
  <c r="AX134" i="4"/>
  <c r="AQ94" i="4"/>
  <c r="AQ100" i="4" s="1"/>
  <c r="AQ172" i="4"/>
  <c r="AV132" i="4"/>
  <c r="AW163" i="4"/>
  <c r="AX133" i="4"/>
  <c r="AT89" i="4"/>
  <c r="AX99" i="4"/>
  <c r="AW90" i="4"/>
  <c r="AS61" i="5"/>
  <c r="AY3" i="12"/>
  <c r="AU18" i="2"/>
  <c r="AS286" i="13" a="1"/>
  <c r="AS286" i="13" s="1"/>
  <c r="AW32" i="5" s="1"/>
  <c r="AW31" i="5" s="1"/>
  <c r="AV11" i="5"/>
  <c r="AV195" i="10"/>
  <c r="AW12" i="5" s="1"/>
  <c r="AW80" i="10"/>
  <c r="AW79" i="10"/>
  <c r="AW78" i="10"/>
  <c r="AW77" i="10"/>
  <c r="AW76" i="10"/>
  <c r="AW75" i="10"/>
  <c r="AW74" i="10"/>
  <c r="AW73" i="10"/>
  <c r="AW52" i="10"/>
  <c r="AW51" i="10"/>
  <c r="AW50" i="10"/>
  <c r="AW49" i="10"/>
  <c r="AW48" i="10"/>
  <c r="AW47" i="10"/>
  <c r="AW46" i="10"/>
  <c r="AW45" i="10"/>
  <c r="AW72" i="10"/>
  <c r="AW44" i="10"/>
  <c r="AW43" i="10"/>
  <c r="AW42" i="10"/>
  <c r="AZ222" i="3"/>
  <c r="AV235" i="3"/>
  <c r="AS309" i="13"/>
  <c r="AW57" i="5" s="1"/>
  <c r="AW51" i="5" s="1"/>
  <c r="AV33" i="1"/>
  <c r="AV31" i="1"/>
  <c r="AV13" i="5"/>
  <c r="AT311" i="13" a="1"/>
  <c r="AT311" i="13" s="1"/>
  <c r="AT310" i="13" a="1"/>
  <c r="AT310" i="13" s="1"/>
  <c r="AU64" i="13"/>
  <c r="AU60" i="13"/>
  <c r="AU63" i="13"/>
  <c r="AU65" i="13"/>
  <c r="AU59" i="13"/>
  <c r="AU61" i="13"/>
  <c r="AY23" i="13"/>
  <c r="AY18" i="13"/>
  <c r="AY13" i="13"/>
  <c r="AY22" i="13"/>
  <c r="AY19" i="13"/>
  <c r="AY14" i="13"/>
  <c r="AY17" i="13"/>
  <c r="AY228" i="3"/>
  <c r="AY231" i="3" s="1"/>
  <c r="AP321" i="13"/>
  <c r="AY227" i="3"/>
  <c r="AY230" i="3" s="1"/>
  <c r="AP322" i="13"/>
  <c r="AO331" i="13"/>
  <c r="AS67" i="5" s="1"/>
  <c r="AO330" i="13"/>
  <c r="AS66" i="5" s="1"/>
  <c r="AX10" i="13"/>
  <c r="AW67" i="10"/>
  <c r="AW68" i="10"/>
  <c r="AW69" i="10"/>
  <c r="AW70" i="10"/>
  <c r="AW71" i="10"/>
  <c r="AW81" i="10"/>
  <c r="AW82" i="10"/>
  <c r="AW83" i="10"/>
  <c r="AW84" i="10"/>
  <c r="AW85" i="10"/>
  <c r="AX43" i="2" a="1"/>
  <c r="AX43" i="2" s="1"/>
  <c r="AW49" i="1"/>
  <c r="E15" i="1"/>
  <c r="AR26" i="2"/>
  <c r="E18" i="2"/>
  <c r="BF16" i="8"/>
  <c r="AS28" i="2"/>
  <c r="AY3" i="5"/>
  <c r="AV3" i="13"/>
  <c r="AV6" i="13" s="1"/>
  <c r="AY224" i="3"/>
  <c r="AY290" i="3" s="1"/>
  <c r="AW190" i="10"/>
  <c r="AW186" i="10"/>
  <c r="AW185" i="10"/>
  <c r="AW184" i="10"/>
  <c r="AW183" i="10"/>
  <c r="AW182" i="10"/>
  <c r="AW181" i="10"/>
  <c r="AW180" i="10"/>
  <c r="AW179" i="10"/>
  <c r="AW189" i="10"/>
  <c r="AW188" i="10"/>
  <c r="AW178" i="10"/>
  <c r="AW177" i="10"/>
  <c r="AW176" i="10"/>
  <c r="AW175" i="10"/>
  <c r="AW174" i="10"/>
  <c r="AW173" i="10"/>
  <c r="AW172" i="10"/>
  <c r="AW171" i="10"/>
  <c r="AW170" i="10"/>
  <c r="AW169" i="10"/>
  <c r="AW168" i="10"/>
  <c r="AW167" i="10"/>
  <c r="AW166" i="10"/>
  <c r="AW165" i="10"/>
  <c r="AW164" i="10"/>
  <c r="AW163" i="10"/>
  <c r="AW187" i="10"/>
  <c r="AW191" i="10"/>
  <c r="AW162" i="10"/>
  <c r="AW160" i="10"/>
  <c r="AW158" i="10"/>
  <c r="AW157" i="10"/>
  <c r="AW156" i="10"/>
  <c r="AW155" i="10"/>
  <c r="AW154" i="10"/>
  <c r="AW153" i="10"/>
  <c r="AW152" i="10"/>
  <c r="AW159" i="10"/>
  <c r="AW161" i="10"/>
  <c r="AZ185" i="7"/>
  <c r="AZ184" i="7"/>
  <c r="AZ183" i="7"/>
  <c r="AZ182" i="7"/>
  <c r="AZ181" i="7"/>
  <c r="AZ180" i="7"/>
  <c r="AZ179" i="7"/>
  <c r="AZ178" i="7"/>
  <c r="AZ177" i="7"/>
  <c r="AZ176" i="7"/>
  <c r="AZ174" i="7"/>
  <c r="AZ172" i="7"/>
  <c r="AZ170" i="7"/>
  <c r="AZ168" i="7"/>
  <c r="AZ166" i="7"/>
  <c r="AZ169" i="7"/>
  <c r="AZ171" i="7"/>
  <c r="AZ175" i="7"/>
  <c r="AZ167" i="7"/>
  <c r="AZ173" i="7"/>
  <c r="BB266" i="3"/>
  <c r="BB264" i="3"/>
  <c r="BB263" i="3"/>
  <c r="BB262" i="3"/>
  <c r="BB261" i="3"/>
  <c r="BB260" i="3"/>
  <c r="BB259" i="3"/>
  <c r="BB258" i="3"/>
  <c r="BB257" i="3"/>
  <c r="BB256" i="3"/>
  <c r="BB255" i="3"/>
  <c r="BB254" i="3"/>
  <c r="BB253" i="3"/>
  <c r="BB252" i="3"/>
  <c r="BB251" i="3"/>
  <c r="BB250" i="3"/>
  <c r="BB249" i="3"/>
  <c r="BB248" i="3"/>
  <c r="BB247" i="3"/>
  <c r="BB265" i="3"/>
  <c r="AW138" i="10"/>
  <c r="AW137" i="10"/>
  <c r="AW136" i="10"/>
  <c r="AW135" i="10"/>
  <c r="AW134" i="10"/>
  <c r="AW133" i="10"/>
  <c r="AW132" i="10"/>
  <c r="AW131" i="10"/>
  <c r="AW130" i="10"/>
  <c r="AW129" i="10"/>
  <c r="AW128" i="10"/>
  <c r="AW127" i="10"/>
  <c r="AW126" i="10"/>
  <c r="AW125" i="10"/>
  <c r="AW124" i="10"/>
  <c r="AW123" i="10"/>
  <c r="AW122" i="10"/>
  <c r="AW121" i="10"/>
  <c r="AW120" i="10"/>
  <c r="AW119" i="10"/>
  <c r="AW118" i="10"/>
  <c r="AW117" i="10"/>
  <c r="AW116" i="10"/>
  <c r="AW115" i="10"/>
  <c r="AW114" i="10"/>
  <c r="AW113" i="10"/>
  <c r="AW112" i="10"/>
  <c r="AW111" i="10"/>
  <c r="AW110" i="10"/>
  <c r="AW109" i="10"/>
  <c r="AW108" i="10"/>
  <c r="AW107" i="10"/>
  <c r="AW106" i="10"/>
  <c r="AW105" i="10"/>
  <c r="AW104" i="10"/>
  <c r="AW103" i="10"/>
  <c r="AW102" i="10"/>
  <c r="AW101" i="10"/>
  <c r="AW100" i="10"/>
  <c r="AW99" i="10"/>
  <c r="AW66" i="10"/>
  <c r="AW65" i="10"/>
  <c r="AW64" i="10"/>
  <c r="AW63" i="10"/>
  <c r="AW62" i="10"/>
  <c r="AW61" i="10"/>
  <c r="AW60" i="10"/>
  <c r="AW59" i="10"/>
  <c r="AW58" i="10"/>
  <c r="AW57" i="10"/>
  <c r="AW56" i="10"/>
  <c r="AW55" i="10"/>
  <c r="AW54" i="10"/>
  <c r="AW53" i="10"/>
  <c r="AW41" i="10"/>
  <c r="AW40" i="10"/>
  <c r="AW39" i="10"/>
  <c r="AW38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Z153" i="7"/>
  <c r="AZ152" i="7"/>
  <c r="AZ151" i="7"/>
  <c r="AZ150" i="7"/>
  <c r="AZ149" i="7"/>
  <c r="AZ148" i="7"/>
  <c r="AZ147" i="7"/>
  <c r="AZ146" i="7"/>
  <c r="AZ145" i="7"/>
  <c r="AZ144" i="7"/>
  <c r="AZ143" i="7"/>
  <c r="AZ142" i="7"/>
  <c r="AZ141" i="7"/>
  <c r="AZ140" i="7"/>
  <c r="AZ139" i="7"/>
  <c r="AZ138" i="7"/>
  <c r="AZ137" i="7"/>
  <c r="AZ136" i="7"/>
  <c r="AZ135" i="7"/>
  <c r="AZ134" i="7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AY16" i="13"/>
  <c r="BA125" i="3" a="1"/>
  <c r="BA125" i="3" s="1"/>
  <c r="AY21" i="13"/>
  <c r="AX3" i="1"/>
  <c r="BA223" i="3" a="1"/>
  <c r="BA223" i="3" s="1"/>
  <c r="AZ21" i="8"/>
  <c r="AZ22" i="8"/>
  <c r="BF15" i="8"/>
  <c r="AY12" i="13"/>
  <c r="AY11" i="13"/>
  <c r="AW143" i="10"/>
  <c r="AW144" i="10"/>
  <c r="AW145" i="10"/>
  <c r="AW146" i="10"/>
  <c r="AW147" i="10"/>
  <c r="AW148" i="10"/>
  <c r="AW92" i="10"/>
  <c r="AW94" i="10"/>
  <c r="AW149" i="10"/>
  <c r="AW150" i="10"/>
  <c r="AW151" i="10"/>
  <c r="AW192" i="10"/>
  <c r="AW90" i="10"/>
  <c r="AW91" i="10"/>
  <c r="AW93" i="10"/>
  <c r="AW95" i="10"/>
  <c r="AW97" i="10"/>
  <c r="AW139" i="10"/>
  <c r="AW9" i="10"/>
  <c r="AW10" i="10"/>
  <c r="AW11" i="10"/>
  <c r="AW12" i="10"/>
  <c r="AW13" i="10"/>
  <c r="AW14" i="10"/>
  <c r="AW15" i="10"/>
  <c r="AW86" i="10"/>
  <c r="AW7" i="10"/>
  <c r="AW96" i="10"/>
  <c r="AW98" i="10"/>
  <c r="AW8" i="10"/>
  <c r="BB240" i="3"/>
  <c r="BB241" i="3"/>
  <c r="BB242" i="3"/>
  <c r="BB243" i="3"/>
  <c r="BB244" i="3"/>
  <c r="BB245" i="3"/>
  <c r="BB246" i="3"/>
  <c r="BB267" i="3"/>
  <c r="BB8" i="3"/>
  <c r="BB9" i="3"/>
  <c r="BB10" i="3"/>
  <c r="BB11" i="3"/>
  <c r="BB12" i="3"/>
  <c r="BB13" i="3"/>
  <c r="BB14" i="3"/>
  <c r="BB105" i="3"/>
  <c r="BB106" i="3"/>
  <c r="BB7" i="3"/>
  <c r="BB238" i="3"/>
  <c r="BB239" i="3"/>
  <c r="AZ158" i="7"/>
  <c r="AZ162" i="7"/>
  <c r="AZ157" i="7"/>
  <c r="AZ161" i="7"/>
  <c r="AZ165" i="7"/>
  <c r="AZ164" i="7"/>
  <c r="AZ163" i="7"/>
  <c r="AZ126" i="7"/>
  <c r="AZ128" i="7"/>
  <c r="AZ130" i="7"/>
  <c r="AZ132" i="7"/>
  <c r="AZ154" i="7"/>
  <c r="AZ160" i="7"/>
  <c r="AZ159" i="7"/>
  <c r="AZ186" i="7"/>
  <c r="AZ125" i="7"/>
  <c r="AZ127" i="7"/>
  <c r="AZ129" i="7"/>
  <c r="AZ131" i="7"/>
  <c r="AZ133" i="7"/>
  <c r="AU15" i="1"/>
  <c r="AS27" i="2"/>
  <c r="AV88" i="10"/>
  <c r="AY155" i="7"/>
  <c r="AW59" i="5" s="1"/>
  <c r="AS60" i="12"/>
  <c r="AY113" i="7"/>
  <c r="AP9" i="1"/>
  <c r="AP32" i="2"/>
  <c r="AX3" i="2"/>
  <c r="AY120" i="7"/>
  <c r="AW43" i="12" s="1"/>
  <c r="AW289" i="3"/>
  <c r="AR7" i="12" s="1"/>
  <c r="AW235" i="3"/>
  <c r="BA284" i="3"/>
  <c r="AS7" i="1"/>
  <c r="AY320" i="13"/>
  <c r="AV141" i="10"/>
  <c r="BA3" i="7"/>
  <c r="AY187" i="7"/>
  <c r="AW60" i="5" s="1"/>
  <c r="AY106" i="7"/>
  <c r="AX169" i="4" s="1"/>
  <c r="AX3" i="10"/>
  <c r="BA9" i="8"/>
  <c r="BA10" i="8"/>
  <c r="AY283" i="3"/>
  <c r="AY122" i="3"/>
  <c r="AZ277" i="3"/>
  <c r="AZ282" i="3" s="1"/>
  <c r="AU19" i="12" s="1"/>
  <c r="BA268" i="3"/>
  <c r="AV18" i="12" s="1"/>
  <c r="AZ116" i="3"/>
  <c r="AZ121" i="3" s="1"/>
  <c r="AU8" i="5" s="1"/>
  <c r="AV165" i="4" s="1"/>
  <c r="BA107" i="3"/>
  <c r="AV6" i="5" s="1"/>
  <c r="BC3" i="3"/>
  <c r="AU92" i="4" l="1"/>
  <c r="G92" i="4" s="1"/>
  <c r="AU127" i="4"/>
  <c r="G127" i="4" s="1"/>
  <c r="AV164" i="4"/>
  <c r="AV92" i="4" s="1"/>
  <c r="AU290" i="13" a="1"/>
  <c r="AU290" i="13" s="1"/>
  <c r="AY36" i="5" s="1"/>
  <c r="AU288" i="13" a="1"/>
  <c r="AU288" i="13" s="1"/>
  <c r="AY34" i="5" s="1"/>
  <c r="AU291" i="13" a="1"/>
  <c r="AU293" i="13" a="1"/>
  <c r="AU292" i="13" a="1"/>
  <c r="AU292" i="13" s="1"/>
  <c r="AY38" i="5" s="1"/>
  <c r="AU289" i="13" a="1"/>
  <c r="AU287" i="13" a="1"/>
  <c r="AU287" i="13" s="1"/>
  <c r="AY33" i="5" s="1"/>
  <c r="BA64" i="7"/>
  <c r="AU293" i="13"/>
  <c r="AU289" i="13"/>
  <c r="AY35" i="5" s="1"/>
  <c r="AU291" i="13"/>
  <c r="AY37" i="5" s="1"/>
  <c r="BA124" i="3"/>
  <c r="BA110" i="3" s="1"/>
  <c r="BA114" i="3" s="1"/>
  <c r="AV7" i="5" s="1"/>
  <c r="AW164" i="4" s="1"/>
  <c r="BB221" i="3" a="1"/>
  <c r="BB221" i="3" s="1"/>
  <c r="BB197" i="3" a="1"/>
  <c r="BB197" i="3" s="1"/>
  <c r="BB201" i="3" a="1"/>
  <c r="BB201" i="3" s="1"/>
  <c r="BB203" i="3" a="1"/>
  <c r="BB203" i="3" s="1"/>
  <c r="BB205" i="3" a="1"/>
  <c r="BB205" i="3" s="1"/>
  <c r="BB207" i="3" a="1"/>
  <c r="BB207" i="3" s="1"/>
  <c r="BB209" i="3" a="1"/>
  <c r="BB209" i="3" s="1"/>
  <c r="BB211" i="3" a="1"/>
  <c r="BB211" i="3" s="1"/>
  <c r="BB129" i="3" a="1"/>
  <c r="BB129" i="3" s="1"/>
  <c r="BB126" i="3" a="1"/>
  <c r="BB131" i="3" a="1"/>
  <c r="BB133" i="3" a="1"/>
  <c r="BB138" i="3" a="1"/>
  <c r="BB140" i="3" a="1"/>
  <c r="BB140" i="3" s="1"/>
  <c r="BB142" i="3" a="1"/>
  <c r="BB144" i="3" a="1"/>
  <c r="BB144" i="3" s="1"/>
  <c r="BB145" i="3" a="1"/>
  <c r="BB149" i="3" a="1"/>
  <c r="BB151" i="3" a="1"/>
  <c r="BB151" i="3" s="1"/>
  <c r="BB153" i="3" a="1"/>
  <c r="BB153" i="3" s="1"/>
  <c r="BB155" i="3" a="1"/>
  <c r="BB155" i="3" s="1"/>
  <c r="BB157" i="3" a="1"/>
  <c r="BB164" i="3" a="1"/>
  <c r="BB159" i="3" a="1"/>
  <c r="BB172" i="3" a="1"/>
  <c r="BB172" i="3" s="1"/>
  <c r="BB170" i="3" a="1"/>
  <c r="BB170" i="3" s="1"/>
  <c r="BB166" i="3" a="1"/>
  <c r="BB166" i="3" s="1"/>
  <c r="BB136" i="3" a="1"/>
  <c r="BB136" i="3" s="1"/>
  <c r="BB220" i="3" a="1"/>
  <c r="BB220" i="3" s="1"/>
  <c r="BB218" i="3" a="1"/>
  <c r="BB218" i="3" s="1"/>
  <c r="BB196" i="3" a="1"/>
  <c r="BB196" i="3" s="1"/>
  <c r="BB219" i="3" a="1"/>
  <c r="BB219" i="3" s="1"/>
  <c r="BB217" i="3" a="1"/>
  <c r="BB217" i="3" s="1"/>
  <c r="BB215" i="3" a="1"/>
  <c r="BB215" i="3" s="1"/>
  <c r="BB213" i="3" a="1"/>
  <c r="BB213" i="3" s="1"/>
  <c r="BB210" i="3" a="1"/>
  <c r="BB210" i="3" s="1"/>
  <c r="BB208" i="3" a="1"/>
  <c r="BB208" i="3" s="1"/>
  <c r="BB206" i="3" a="1"/>
  <c r="BB206" i="3" s="1"/>
  <c r="BB194" i="3" a="1"/>
  <c r="BB194" i="3" s="1"/>
  <c r="BB192" i="3" a="1"/>
  <c r="BB192" i="3" s="1"/>
  <c r="BB190" i="3" a="1"/>
  <c r="BB190" i="3" s="1"/>
  <c r="BB188" i="3" a="1"/>
  <c r="BB186" i="3" a="1"/>
  <c r="BB186" i="3" s="1"/>
  <c r="BB184" i="3" a="1"/>
  <c r="BB184" i="3" s="1"/>
  <c r="BB182" i="3" a="1"/>
  <c r="BB182" i="3" s="1"/>
  <c r="BB180" i="3" a="1"/>
  <c r="BB178" i="3" a="1"/>
  <c r="BB178" i="3" s="1"/>
  <c r="BB176" i="3" a="1"/>
  <c r="BB176" i="3" s="1"/>
  <c r="BB174" i="3" a="1"/>
  <c r="BB174" i="3" s="1"/>
  <c r="BB168" i="3" a="1"/>
  <c r="BB162" i="3" a="1"/>
  <c r="BB162" i="3" s="1"/>
  <c r="BB216" i="3" a="1"/>
  <c r="BB216" i="3" s="1"/>
  <c r="BB214" i="3" a="1"/>
  <c r="BB214" i="3" s="1"/>
  <c r="BB212" i="3" a="1"/>
  <c r="BB212" i="3" s="1"/>
  <c r="BB199" i="3" a="1"/>
  <c r="BB199" i="3" s="1"/>
  <c r="BB204" i="3" a="1"/>
  <c r="BB204" i="3" s="1"/>
  <c r="BB193" i="3" a="1"/>
  <c r="BB193" i="3" s="1"/>
  <c r="BB171" i="3" a="1"/>
  <c r="BB169" i="3" a="1"/>
  <c r="BB169" i="3" s="1"/>
  <c r="BB167" i="3" a="1"/>
  <c r="BB167" i="3" s="1"/>
  <c r="BB165" i="3" a="1"/>
  <c r="BB165" i="3" s="1"/>
  <c r="BB163" i="3" a="1"/>
  <c r="BB147" i="3" a="1"/>
  <c r="BB147" i="3" s="1"/>
  <c r="BB152" i="3" a="1"/>
  <c r="BB152" i="3" s="1"/>
  <c r="BB146" i="3" a="1"/>
  <c r="BB146" i="3" s="1"/>
  <c r="BB143" i="3" a="1"/>
  <c r="BB143" i="3" s="1"/>
  <c r="BB202" i="3" a="1"/>
  <c r="BB202" i="3" s="1"/>
  <c r="BB200" i="3" a="1"/>
  <c r="BB200" i="3" s="1"/>
  <c r="BB198" i="3" a="1"/>
  <c r="BB198" i="3" s="1"/>
  <c r="BB195" i="3" a="1"/>
  <c r="BB195" i="3" s="1"/>
  <c r="BB191" i="3" a="1"/>
  <c r="BB191" i="3" s="1"/>
  <c r="BB189" i="3" a="1"/>
  <c r="BB189" i="3" s="1"/>
  <c r="BB187" i="3" a="1"/>
  <c r="BB187" i="3" s="1"/>
  <c r="BB185" i="3" a="1"/>
  <c r="BB183" i="3" a="1"/>
  <c r="BB183" i="3" s="1"/>
  <c r="BB181" i="3" a="1"/>
  <c r="BB181" i="3" s="1"/>
  <c r="BB179" i="3" a="1"/>
  <c r="BB179" i="3" s="1"/>
  <c r="BB177" i="3" a="1"/>
  <c r="BB175" i="3" a="1"/>
  <c r="BB175" i="3" s="1"/>
  <c r="BB173" i="3" a="1"/>
  <c r="BB173" i="3" s="1"/>
  <c r="BB161" i="3" a="1"/>
  <c r="BB161" i="3" s="1"/>
  <c r="BB160" i="3" a="1"/>
  <c r="BB160" i="3" s="1"/>
  <c r="BB158" i="3" a="1"/>
  <c r="BB156" i="3" a="1"/>
  <c r="BB156" i="3" s="1"/>
  <c r="BB154" i="3" a="1"/>
  <c r="BB154" i="3" s="1"/>
  <c r="BB150" i="3" a="1"/>
  <c r="BB148" i="3" a="1"/>
  <c r="BB141" i="3" a="1"/>
  <c r="BB141" i="3" s="1"/>
  <c r="BB139" i="3" a="1"/>
  <c r="BB139" i="3" s="1"/>
  <c r="BB128" i="3" a="1"/>
  <c r="BB127" i="3" a="1"/>
  <c r="BB137" i="3" a="1"/>
  <c r="BB137" i="3" s="1"/>
  <c r="BB135" i="3" a="1"/>
  <c r="BB135" i="3" s="1"/>
  <c r="BB130" i="3" a="1"/>
  <c r="BB134" i="3" a="1"/>
  <c r="BB134" i="3" s="1"/>
  <c r="BB132" i="3" a="1"/>
  <c r="BB132" i="3" s="1"/>
  <c r="BB145" i="3"/>
  <c r="BB188" i="3"/>
  <c r="BB180" i="3"/>
  <c r="BB168" i="3"/>
  <c r="BB164" i="3"/>
  <c r="BB126" i="3"/>
  <c r="BB159" i="3"/>
  <c r="BB157" i="3"/>
  <c r="BB142" i="3"/>
  <c r="BB138" i="3"/>
  <c r="BB149" i="3"/>
  <c r="BB133" i="3"/>
  <c r="BB131" i="3"/>
  <c r="BB130" i="3"/>
  <c r="BB148" i="3"/>
  <c r="BB158" i="3"/>
  <c r="BB150" i="3"/>
  <c r="BB127" i="3"/>
  <c r="BB128" i="3"/>
  <c r="BB177" i="3"/>
  <c r="BB185" i="3"/>
  <c r="BB163" i="3"/>
  <c r="BB171" i="3"/>
  <c r="AX194" i="10" a="1"/>
  <c r="AX194" i="10" s="1"/>
  <c r="BA66" i="7"/>
  <c r="BA40" i="7"/>
  <c r="BA39" i="7"/>
  <c r="BA51" i="7"/>
  <c r="BA27" i="7"/>
  <c r="BA33" i="7"/>
  <c r="BA29" i="7"/>
  <c r="BA55" i="7"/>
  <c r="BA41" i="7"/>
  <c r="BA50" i="7"/>
  <c r="BA36" i="7"/>
  <c r="BA32" i="7"/>
  <c r="BA63" i="7"/>
  <c r="BA30" i="7"/>
  <c r="BA47" i="7"/>
  <c r="BA38" i="7"/>
  <c r="BA57" i="7"/>
  <c r="BA28" i="7"/>
  <c r="BA61" i="7"/>
  <c r="BA54" i="7"/>
  <c r="BA44" i="7"/>
  <c r="BA34" i="7"/>
  <c r="BA59" i="7"/>
  <c r="BA45" i="7"/>
  <c r="BA49" i="7"/>
  <c r="BA46" i="7"/>
  <c r="BA42" i="7"/>
  <c r="BA43" i="7"/>
  <c r="BA58" i="7"/>
  <c r="BA62" i="7"/>
  <c r="BA65" i="7"/>
  <c r="BA31" i="7"/>
  <c r="BA60" i="7"/>
  <c r="BA53" i="7"/>
  <c r="BA52" i="7"/>
  <c r="BA35" i="7"/>
  <c r="BA48" i="7"/>
  <c r="BA56" i="7"/>
  <c r="BA37" i="7"/>
  <c r="BA288" i="3"/>
  <c r="AZ50" i="1"/>
  <c r="AZ50" i="2"/>
  <c r="AY51" i="1"/>
  <c r="AZ177" i="4" s="1"/>
  <c r="AY52" i="2"/>
  <c r="BB286" i="3" a="1"/>
  <c r="BB286" i="3" s="1"/>
  <c r="BB288" i="3" s="1"/>
  <c r="AU53" i="13" a="1"/>
  <c r="AU53" i="13" s="1"/>
  <c r="AY234" i="3"/>
  <c r="AY233" i="3"/>
  <c r="AX132" i="4"/>
  <c r="AV126" i="4"/>
  <c r="AV128" i="4"/>
  <c r="BA102" i="7"/>
  <c r="BA69" i="7"/>
  <c r="BA14" i="7"/>
  <c r="BA88" i="7"/>
  <c r="BA68" i="7"/>
  <c r="BA7" i="7"/>
  <c r="BA86" i="7"/>
  <c r="BA70" i="7"/>
  <c r="BA105" i="7"/>
  <c r="BA89" i="7"/>
  <c r="BA11" i="7"/>
  <c r="BA97" i="7"/>
  <c r="BA90" i="7"/>
  <c r="BA17" i="7"/>
  <c r="AY97" i="4"/>
  <c r="BA111" i="7"/>
  <c r="BA74" i="7"/>
  <c r="BA87" i="7"/>
  <c r="BA115" i="7"/>
  <c r="BA116" i="7"/>
  <c r="BA117" i="7"/>
  <c r="BA96" i="7"/>
  <c r="BA78" i="7"/>
  <c r="BA83" i="7"/>
  <c r="BA100" i="7"/>
  <c r="BA19" i="7"/>
  <c r="BA82" i="7"/>
  <c r="BA80" i="7"/>
  <c r="BA21" i="7"/>
  <c r="AY10" i="12" a="1"/>
  <c r="AY10" i="12" s="1"/>
  <c r="BA6" i="7"/>
  <c r="BA8" i="7"/>
  <c r="BA81" i="7"/>
  <c r="BA93" i="7"/>
  <c r="BA85" i="7"/>
  <c r="BA98" i="7"/>
  <c r="BA94" i="7"/>
  <c r="BA23" i="7"/>
  <c r="BA25" i="7"/>
  <c r="BA79" i="7"/>
  <c r="BA67" i="7"/>
  <c r="BA16" i="7"/>
  <c r="BA18" i="7"/>
  <c r="BA91" i="7"/>
  <c r="BA99" i="7"/>
  <c r="BA95" i="7"/>
  <c r="BA119" i="7"/>
  <c r="BA103" i="7"/>
  <c r="BA101" i="7"/>
  <c r="BA71" i="7"/>
  <c r="BA112" i="7"/>
  <c r="BA72" i="7"/>
  <c r="BA26" i="7"/>
  <c r="BA24" i="7"/>
  <c r="BA84" i="7"/>
  <c r="BA77" i="7"/>
  <c r="BA104" i="7"/>
  <c r="BA75" i="7"/>
  <c r="BA22" i="7"/>
  <c r="BA73" i="7"/>
  <c r="BA12" i="7"/>
  <c r="BA118" i="7"/>
  <c r="BA92" i="7"/>
  <c r="BA10" i="7"/>
  <c r="BA76" i="7"/>
  <c r="BA20" i="7"/>
  <c r="BA15" i="7"/>
  <c r="BA13" i="7"/>
  <c r="BA109" i="7"/>
  <c r="BA108" i="7"/>
  <c r="BA9" i="7"/>
  <c r="BA110" i="7"/>
  <c r="AQ9" i="5"/>
  <c r="AR166" i="4" s="1"/>
  <c r="AR129" i="4" s="1"/>
  <c r="AY9" i="13" a="1"/>
  <c r="AY9" i="13" s="1"/>
  <c r="AX171" i="4"/>
  <c r="BB3" i="4"/>
  <c r="BA157" i="4"/>
  <c r="AP103" i="4"/>
  <c r="AT175" i="4"/>
  <c r="G165" i="4"/>
  <c r="AU93" i="4"/>
  <c r="AU161" i="4"/>
  <c r="AX125" i="4"/>
  <c r="AY133" i="4"/>
  <c r="AY177" i="4"/>
  <c r="AV18" i="2"/>
  <c r="AW162" i="4"/>
  <c r="AQ105" i="4"/>
  <c r="AQ103" i="4"/>
  <c r="AX163" i="4"/>
  <c r="AY134" i="4"/>
  <c r="AX170" i="4"/>
  <c r="AV93" i="4"/>
  <c r="AY98" i="4"/>
  <c r="AY99" i="4"/>
  <c r="AX90" i="4"/>
  <c r="AT61" i="5"/>
  <c r="AZ3" i="12"/>
  <c r="AT286" i="13" a="1"/>
  <c r="AT286" i="13" s="1"/>
  <c r="AX32" i="5" s="1"/>
  <c r="AX31" i="5" s="1"/>
  <c r="AW195" i="10"/>
  <c r="AX12" i="5" s="1"/>
  <c r="AX80" i="10"/>
  <c r="AX79" i="10"/>
  <c r="AX78" i="10"/>
  <c r="AX77" i="10"/>
  <c r="AX76" i="10"/>
  <c r="AX75" i="10"/>
  <c r="AX74" i="10"/>
  <c r="AX73" i="10"/>
  <c r="AX72" i="10"/>
  <c r="AX52" i="10"/>
  <c r="AX51" i="10"/>
  <c r="AX50" i="10"/>
  <c r="AX49" i="10"/>
  <c r="AX48" i="10"/>
  <c r="AX47" i="10"/>
  <c r="AX46" i="10"/>
  <c r="AX45" i="10"/>
  <c r="AX44" i="10"/>
  <c r="AX43" i="10"/>
  <c r="AX42" i="10"/>
  <c r="BA222" i="3"/>
  <c r="AT309" i="13"/>
  <c r="AX57" i="5" s="1"/>
  <c r="AX51" i="5" s="1"/>
  <c r="AW11" i="5"/>
  <c r="AV17" i="1"/>
  <c r="AW33" i="1"/>
  <c r="AW31" i="1"/>
  <c r="AW13" i="5"/>
  <c r="AU311" i="13" a="1"/>
  <c r="AU311" i="13" s="1"/>
  <c r="AU310" i="13" a="1"/>
  <c r="AU310" i="13" s="1"/>
  <c r="AY39" i="5"/>
  <c r="AV63" i="13"/>
  <c r="AV65" i="13"/>
  <c r="AV59" i="13"/>
  <c r="AV64" i="13"/>
  <c r="AV60" i="13"/>
  <c r="AV61" i="13"/>
  <c r="AZ17" i="13"/>
  <c r="AZ14" i="13"/>
  <c r="AZ19" i="13"/>
  <c r="AZ22" i="13"/>
  <c r="AZ13" i="13"/>
  <c r="AZ18" i="13"/>
  <c r="AZ23" i="13"/>
  <c r="AZ228" i="3"/>
  <c r="AZ231" i="3" s="1"/>
  <c r="AQ321" i="13"/>
  <c r="AP330" i="13"/>
  <c r="AT66" i="5" s="1"/>
  <c r="AZ227" i="3"/>
  <c r="AZ230" i="3" s="1"/>
  <c r="AQ322" i="13"/>
  <c r="AY10" i="13"/>
  <c r="AX67" i="10"/>
  <c r="AX68" i="10"/>
  <c r="AX69" i="10"/>
  <c r="AX70" i="10"/>
  <c r="AX71" i="10"/>
  <c r="AX81" i="10"/>
  <c r="AX82" i="10"/>
  <c r="AX83" i="10"/>
  <c r="AX84" i="10"/>
  <c r="AX85" i="10"/>
  <c r="AY43" i="2" a="1"/>
  <c r="AY43" i="2" s="1"/>
  <c r="AS26" i="2"/>
  <c r="BG16" i="8"/>
  <c r="AV15" i="1"/>
  <c r="AZ3" i="5"/>
  <c r="AW3" i="13"/>
  <c r="AW6" i="13" s="1"/>
  <c r="AX191" i="10"/>
  <c r="AX190" i="10"/>
  <c r="AX189" i="10"/>
  <c r="AX188" i="10"/>
  <c r="AX187" i="10"/>
  <c r="AX186" i="10"/>
  <c r="AX182" i="10"/>
  <c r="AX180" i="10"/>
  <c r="AX185" i="10"/>
  <c r="AX183" i="10"/>
  <c r="AX176" i="10"/>
  <c r="AX181" i="10"/>
  <c r="AX177" i="10"/>
  <c r="AX179" i="10"/>
  <c r="AX172" i="10"/>
  <c r="AX168" i="10"/>
  <c r="AX178" i="10"/>
  <c r="AX175" i="10"/>
  <c r="AX171" i="10"/>
  <c r="AX167" i="10"/>
  <c r="AX170" i="10"/>
  <c r="AX162" i="10"/>
  <c r="AX161" i="10"/>
  <c r="AX160" i="10"/>
  <c r="AX159" i="10"/>
  <c r="AX169" i="10"/>
  <c r="AX166" i="10"/>
  <c r="AX165" i="10"/>
  <c r="AX184" i="10"/>
  <c r="AX163" i="10"/>
  <c r="AX164" i="10"/>
  <c r="AX157" i="10"/>
  <c r="AX155" i="10"/>
  <c r="AX153" i="10"/>
  <c r="AX156" i="10"/>
  <c r="AX152" i="10"/>
  <c r="AX173" i="10"/>
  <c r="AX154" i="10"/>
  <c r="AX158" i="10"/>
  <c r="AX174" i="10"/>
  <c r="BC265" i="3"/>
  <c r="BC266" i="3"/>
  <c r="BC264" i="3"/>
  <c r="BC263" i="3"/>
  <c r="BC262" i="3"/>
  <c r="BC261" i="3"/>
  <c r="BC260" i="3"/>
  <c r="BC259" i="3"/>
  <c r="BC258" i="3"/>
  <c r="BC257" i="3"/>
  <c r="BC256" i="3"/>
  <c r="BC255" i="3"/>
  <c r="BC254" i="3"/>
  <c r="BC253" i="3"/>
  <c r="BC252" i="3"/>
  <c r="BC251" i="3"/>
  <c r="BC250" i="3"/>
  <c r="BC249" i="3"/>
  <c r="BC248" i="3"/>
  <c r="BC247" i="3"/>
  <c r="BA175" i="7"/>
  <c r="BA174" i="7"/>
  <c r="BA173" i="7"/>
  <c r="BA172" i="7"/>
  <c r="BA171" i="7"/>
  <c r="BA170" i="7"/>
  <c r="BA169" i="7"/>
  <c r="BA168" i="7"/>
  <c r="BA167" i="7"/>
  <c r="BA166" i="7"/>
  <c r="BA185" i="7"/>
  <c r="BA183" i="7"/>
  <c r="BA181" i="7"/>
  <c r="BA179" i="7"/>
  <c r="BA177" i="7"/>
  <c r="BA182" i="7"/>
  <c r="BA178" i="7"/>
  <c r="BA184" i="7"/>
  <c r="BA176" i="7"/>
  <c r="BA180" i="7"/>
  <c r="AX138" i="10"/>
  <c r="AX137" i="10"/>
  <c r="AX136" i="10"/>
  <c r="AX135" i="10"/>
  <c r="AX134" i="10"/>
  <c r="AX133" i="10"/>
  <c r="AX132" i="10"/>
  <c r="AX131" i="10"/>
  <c r="AX130" i="10"/>
  <c r="AX129" i="10"/>
  <c r="AX128" i="10"/>
  <c r="AX127" i="10"/>
  <c r="AX126" i="10"/>
  <c r="AX125" i="10"/>
  <c r="AX124" i="10"/>
  <c r="AX123" i="10"/>
  <c r="AX122" i="10"/>
  <c r="AX121" i="10"/>
  <c r="AX120" i="10"/>
  <c r="AX119" i="10"/>
  <c r="AX118" i="10"/>
  <c r="AX117" i="10"/>
  <c r="AX116" i="10"/>
  <c r="AX115" i="10"/>
  <c r="AX114" i="10"/>
  <c r="AX113" i="10"/>
  <c r="AX112" i="10"/>
  <c r="AX111" i="10"/>
  <c r="AX110" i="10"/>
  <c r="AX109" i="10"/>
  <c r="AX108" i="10"/>
  <c r="AX107" i="10"/>
  <c r="AX106" i="10"/>
  <c r="AX105" i="10"/>
  <c r="AX104" i="10"/>
  <c r="AX103" i="10"/>
  <c r="AX102" i="10"/>
  <c r="AX101" i="10"/>
  <c r="AX100" i="10"/>
  <c r="AX99" i="10"/>
  <c r="AX66" i="10"/>
  <c r="AX65" i="10"/>
  <c r="AX64" i="10"/>
  <c r="AX63" i="10"/>
  <c r="AX62" i="10"/>
  <c r="AX61" i="10"/>
  <c r="AX60" i="10"/>
  <c r="AX59" i="10"/>
  <c r="AX58" i="10"/>
  <c r="AX57" i="10"/>
  <c r="AX56" i="10"/>
  <c r="AX55" i="10"/>
  <c r="AX54" i="10"/>
  <c r="AX53" i="10"/>
  <c r="AX41" i="10"/>
  <c r="AX40" i="10"/>
  <c r="AX39" i="10"/>
  <c r="AX38" i="10"/>
  <c r="AX37" i="10"/>
  <c r="AX36" i="10"/>
  <c r="AX35" i="10"/>
  <c r="AX34" i="10"/>
  <c r="AX33" i="10"/>
  <c r="AX32" i="10"/>
  <c r="AX31" i="10"/>
  <c r="AX30" i="10"/>
  <c r="AX29" i="10"/>
  <c r="AX28" i="10"/>
  <c r="AX27" i="10"/>
  <c r="AX26" i="10"/>
  <c r="AX25" i="10"/>
  <c r="AX24" i="10"/>
  <c r="AX23" i="10"/>
  <c r="AX22" i="10"/>
  <c r="AX21" i="10"/>
  <c r="AX20" i="10"/>
  <c r="AX19" i="10"/>
  <c r="AX18" i="10"/>
  <c r="AX17" i="10"/>
  <c r="AX16" i="10"/>
  <c r="BA153" i="7"/>
  <c r="BA152" i="7"/>
  <c r="BA151" i="7"/>
  <c r="BA150" i="7"/>
  <c r="BA149" i="7"/>
  <c r="BA148" i="7"/>
  <c r="BA147" i="7"/>
  <c r="BA146" i="7"/>
  <c r="BA145" i="7"/>
  <c r="BA144" i="7"/>
  <c r="BA143" i="7"/>
  <c r="BA142" i="7"/>
  <c r="BA141" i="7"/>
  <c r="BA140" i="7"/>
  <c r="BA139" i="7"/>
  <c r="BA138" i="7"/>
  <c r="BA137" i="7"/>
  <c r="BA136" i="7"/>
  <c r="BA135" i="7"/>
  <c r="BA134" i="7"/>
  <c r="BC104" i="3"/>
  <c r="BC103" i="3"/>
  <c r="BC102" i="3"/>
  <c r="BC101" i="3"/>
  <c r="BC100" i="3"/>
  <c r="BC99" i="3"/>
  <c r="BC98" i="3"/>
  <c r="BC97" i="3"/>
  <c r="BC96" i="3"/>
  <c r="BC95" i="3"/>
  <c r="BC94" i="3"/>
  <c r="BC93" i="3"/>
  <c r="BC92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91" i="3"/>
  <c r="BC90" i="3"/>
  <c r="BC89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BC62" i="3"/>
  <c r="BC61" i="3"/>
  <c r="BC60" i="3"/>
  <c r="BC59" i="3"/>
  <c r="BC58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2" i="3"/>
  <c r="BC31" i="3"/>
  <c r="BC30" i="3"/>
  <c r="BC29" i="3"/>
  <c r="BC28" i="3"/>
  <c r="BC27" i="3"/>
  <c r="BC26" i="3"/>
  <c r="BC25" i="3"/>
  <c r="BC24" i="3"/>
  <c r="BC23" i="3"/>
  <c r="BC22" i="3"/>
  <c r="BC21" i="3"/>
  <c r="BC20" i="3"/>
  <c r="BC19" i="3"/>
  <c r="BC18" i="3"/>
  <c r="BC17" i="3"/>
  <c r="BC16" i="3"/>
  <c r="BC15" i="3"/>
  <c r="BC57" i="3"/>
  <c r="AZ16" i="13"/>
  <c r="AZ224" i="3"/>
  <c r="AZ290" i="3" s="1"/>
  <c r="BB125" i="3" a="1"/>
  <c r="BB125" i="3" s="1"/>
  <c r="AZ21" i="13"/>
  <c r="AY3" i="1"/>
  <c r="BB223" i="3" a="1"/>
  <c r="BB223" i="3" s="1"/>
  <c r="AX49" i="1"/>
  <c r="BA21" i="8"/>
  <c r="BA22" i="8"/>
  <c r="BG15" i="8"/>
  <c r="AZ11" i="13"/>
  <c r="AZ12" i="13"/>
  <c r="AX146" i="10"/>
  <c r="AX147" i="10"/>
  <c r="AX148" i="10"/>
  <c r="AX149" i="10"/>
  <c r="AX150" i="10"/>
  <c r="AX151" i="10"/>
  <c r="AX192" i="10"/>
  <c r="AX143" i="10"/>
  <c r="AX144" i="10"/>
  <c r="AX145" i="10"/>
  <c r="AX90" i="10"/>
  <c r="AX91" i="10"/>
  <c r="AX93" i="10"/>
  <c r="AX95" i="10"/>
  <c r="AX92" i="10"/>
  <c r="AX94" i="10"/>
  <c r="AX96" i="10"/>
  <c r="AX97" i="10"/>
  <c r="AX98" i="10"/>
  <c r="AX8" i="10"/>
  <c r="AX139" i="10"/>
  <c r="AX9" i="10"/>
  <c r="AX10" i="10"/>
  <c r="AX11" i="10"/>
  <c r="AX12" i="10"/>
  <c r="AX13" i="10"/>
  <c r="AX14" i="10"/>
  <c r="AX15" i="10"/>
  <c r="AX86" i="10"/>
  <c r="AX7" i="10"/>
  <c r="BC240" i="3"/>
  <c r="BC241" i="3"/>
  <c r="BC242" i="3"/>
  <c r="BC243" i="3"/>
  <c r="BC244" i="3"/>
  <c r="BC245" i="3"/>
  <c r="BC246" i="3"/>
  <c r="BC267" i="3"/>
  <c r="BC10" i="3"/>
  <c r="BC11" i="3"/>
  <c r="BC12" i="3"/>
  <c r="BC13" i="3"/>
  <c r="BC14" i="3"/>
  <c r="BC105" i="3"/>
  <c r="BC106" i="3"/>
  <c r="BC7" i="3"/>
  <c r="BC8" i="3"/>
  <c r="BC9" i="3"/>
  <c r="BC238" i="3"/>
  <c r="BC239" i="3"/>
  <c r="BA157" i="7"/>
  <c r="BA161" i="7"/>
  <c r="BA158" i="7"/>
  <c r="BA162" i="7"/>
  <c r="BA165" i="7"/>
  <c r="BA159" i="7"/>
  <c r="BA160" i="7"/>
  <c r="BA186" i="7"/>
  <c r="BA126" i="7"/>
  <c r="BA128" i="7"/>
  <c r="BA130" i="7"/>
  <c r="BA132" i="7"/>
  <c r="BA154" i="7"/>
  <c r="BA163" i="7"/>
  <c r="BA164" i="7"/>
  <c r="BA125" i="7"/>
  <c r="BA127" i="7"/>
  <c r="BA129" i="7"/>
  <c r="BA131" i="7"/>
  <c r="BA133" i="7"/>
  <c r="AZ113" i="7"/>
  <c r="AZ155" i="7"/>
  <c r="AX59" i="5" s="1"/>
  <c r="AY3" i="2"/>
  <c r="AR9" i="5"/>
  <c r="AS166" i="4" s="1"/>
  <c r="AS129" i="4" s="1"/>
  <c r="AZ120" i="7"/>
  <c r="AX43" i="12" s="1"/>
  <c r="AX235" i="3"/>
  <c r="BB284" i="3"/>
  <c r="AX289" i="3"/>
  <c r="AS7" i="12" s="1"/>
  <c r="AZ320" i="13"/>
  <c r="AW141" i="10"/>
  <c r="BB3" i="7"/>
  <c r="AZ187" i="7"/>
  <c r="AX60" i="5" s="1"/>
  <c r="AZ106" i="7"/>
  <c r="AY3" i="10"/>
  <c r="AW88" i="10"/>
  <c r="AZ122" i="3"/>
  <c r="AZ283" i="3"/>
  <c r="BB9" i="8"/>
  <c r="BB10" i="8"/>
  <c r="BA277" i="3"/>
  <c r="BA282" i="3" s="1"/>
  <c r="AV19" i="12" s="1"/>
  <c r="F8" i="5"/>
  <c r="AT5" i="5"/>
  <c r="F19" i="12"/>
  <c r="AT17" i="12"/>
  <c r="BB268" i="3"/>
  <c r="AW18" i="12" s="1"/>
  <c r="BA116" i="3"/>
  <c r="BA121" i="3" s="1"/>
  <c r="AV8" i="5" s="1"/>
  <c r="AW165" i="4" s="1"/>
  <c r="BB107" i="3"/>
  <c r="AW6" i="5" s="1"/>
  <c r="BD3" i="3"/>
  <c r="AV127" i="4" l="1"/>
  <c r="AV161" i="4"/>
  <c r="AV290" i="13" a="1"/>
  <c r="AV288" i="13" a="1"/>
  <c r="AV288" i="13" s="1"/>
  <c r="AZ34" i="5" s="1"/>
  <c r="AV292" i="13" a="1"/>
  <c r="AV287" i="13" a="1"/>
  <c r="AV287" i="13" s="1"/>
  <c r="AZ33" i="5" s="1"/>
  <c r="AV289" i="13" a="1"/>
  <c r="AV293" i="13" a="1"/>
  <c r="AV293" i="13" s="1"/>
  <c r="AZ39" i="5" s="1"/>
  <c r="AV291" i="13" a="1"/>
  <c r="BB64" i="7"/>
  <c r="AV289" i="13"/>
  <c r="AZ35" i="5" s="1"/>
  <c r="AV290" i="13"/>
  <c r="AZ36" i="5" s="1"/>
  <c r="AV291" i="13"/>
  <c r="AV292" i="13"/>
  <c r="AZ38" i="5" s="1"/>
  <c r="BB124" i="3"/>
  <c r="BB110" i="3" s="1"/>
  <c r="BB114" i="3" s="1"/>
  <c r="AW7" i="5" s="1"/>
  <c r="AX164" i="4" s="1"/>
  <c r="BC221" i="3" a="1"/>
  <c r="BC221" i="3" s="1"/>
  <c r="BC201" i="3" a="1"/>
  <c r="BC201" i="3" s="1"/>
  <c r="BC203" i="3" a="1"/>
  <c r="BC203" i="3" s="1"/>
  <c r="BC205" i="3" a="1"/>
  <c r="BC205" i="3" s="1"/>
  <c r="BC196" i="3" a="1"/>
  <c r="BC196" i="3" s="1"/>
  <c r="BC207" i="3" a="1"/>
  <c r="BC207" i="3" s="1"/>
  <c r="BC209" i="3" a="1"/>
  <c r="BC209" i="3" s="1"/>
  <c r="BC211" i="3" a="1"/>
  <c r="BC211" i="3" s="1"/>
  <c r="BC212" i="3" a="1"/>
  <c r="BC212" i="3" s="1"/>
  <c r="BC214" i="3" a="1"/>
  <c r="BC214" i="3" s="1"/>
  <c r="BC218" i="3" a="1"/>
  <c r="BC218" i="3" s="1"/>
  <c r="BC126" i="3" a="1"/>
  <c r="BC216" i="3" a="1"/>
  <c r="BC216" i="3" s="1"/>
  <c r="BC220" i="3" a="1"/>
  <c r="BC220" i="3" s="1"/>
  <c r="BC129" i="3" a="1"/>
  <c r="BC131" i="3" a="1"/>
  <c r="BC133" i="3" a="1"/>
  <c r="BC136" i="3" a="1"/>
  <c r="BC138" i="3" a="1"/>
  <c r="BC140" i="3" a="1"/>
  <c r="BC142" i="3" a="1"/>
  <c r="BC144" i="3" a="1"/>
  <c r="BC149" i="3" a="1"/>
  <c r="BC151" i="3" a="1"/>
  <c r="BC153" i="3" a="1"/>
  <c r="BC155" i="3" a="1"/>
  <c r="BC157" i="3" a="1"/>
  <c r="BC159" i="3" a="1"/>
  <c r="BC162" i="3" a="1"/>
  <c r="BC164" i="3" a="1"/>
  <c r="BC166" i="3" a="1"/>
  <c r="BC168" i="3" a="1"/>
  <c r="BC170" i="3" a="1"/>
  <c r="BC172" i="3" a="1"/>
  <c r="BC172" i="3" s="1"/>
  <c r="BC174" i="3" a="1"/>
  <c r="BC176" i="3" a="1"/>
  <c r="BC178" i="3" a="1"/>
  <c r="BC180" i="3" a="1"/>
  <c r="BC180" i="3" s="1"/>
  <c r="BC182" i="3" a="1"/>
  <c r="BC184" i="3" a="1"/>
  <c r="BC186" i="3" a="1"/>
  <c r="BC188" i="3" a="1"/>
  <c r="BC188" i="3" s="1"/>
  <c r="BC190" i="3" a="1"/>
  <c r="BC192" i="3" a="1"/>
  <c r="BC194" i="3" a="1"/>
  <c r="BC145" i="3" a="1"/>
  <c r="BC145" i="3" s="1"/>
  <c r="BC204" i="3" a="1"/>
  <c r="BC204" i="3" s="1"/>
  <c r="BC202" i="3" a="1"/>
  <c r="BC202" i="3" s="1"/>
  <c r="BC200" i="3" a="1"/>
  <c r="BC200" i="3" s="1"/>
  <c r="BC199" i="3" a="1"/>
  <c r="BC199" i="3" s="1"/>
  <c r="BC219" i="3" a="1"/>
  <c r="BC219" i="3" s="1"/>
  <c r="BC217" i="3" a="1"/>
  <c r="BC217" i="3" s="1"/>
  <c r="BC215" i="3" a="1"/>
  <c r="BC215" i="3" s="1"/>
  <c r="BC213" i="3" a="1"/>
  <c r="BC213" i="3" s="1"/>
  <c r="BC210" i="3" a="1"/>
  <c r="BC210" i="3" s="1"/>
  <c r="BC208" i="3" a="1"/>
  <c r="BC208" i="3" s="1"/>
  <c r="BC206" i="3" a="1"/>
  <c r="BC206" i="3" s="1"/>
  <c r="BC198" i="3" a="1"/>
  <c r="BC198" i="3" s="1"/>
  <c r="BC195" i="3" a="1"/>
  <c r="BC195" i="3" s="1"/>
  <c r="BC191" i="3" a="1"/>
  <c r="BC189" i="3" a="1"/>
  <c r="BC187" i="3" a="1"/>
  <c r="BC187" i="3" s="1"/>
  <c r="BC185" i="3" a="1"/>
  <c r="BC183" i="3" a="1"/>
  <c r="BC181" i="3" a="1"/>
  <c r="BC179" i="3" a="1"/>
  <c r="BC179" i="3" s="1"/>
  <c r="BC177" i="3" a="1"/>
  <c r="BC175" i="3" a="1"/>
  <c r="BC173" i="3" a="1"/>
  <c r="BC173" i="3" s="1"/>
  <c r="BC161" i="3" a="1"/>
  <c r="BC161" i="3" s="1"/>
  <c r="BC160" i="3" a="1"/>
  <c r="BC158" i="3" a="1"/>
  <c r="BC156" i="3" a="1"/>
  <c r="BC154" i="3" a="1"/>
  <c r="BC154" i="3" s="1"/>
  <c r="BC150" i="3" a="1"/>
  <c r="BC150" i="3" s="1"/>
  <c r="BC148" i="3" a="1"/>
  <c r="BC197" i="3" a="1"/>
  <c r="BC197" i="3" s="1"/>
  <c r="BC193" i="3" a="1"/>
  <c r="BC193" i="3" s="1"/>
  <c r="BC171" i="3" a="1"/>
  <c r="BC169" i="3" a="1"/>
  <c r="BC167" i="3" a="1"/>
  <c r="BC167" i="3" s="1"/>
  <c r="BC165" i="3" a="1"/>
  <c r="BC165" i="3" s="1"/>
  <c r="BC163" i="3" a="1"/>
  <c r="BC163" i="3" s="1"/>
  <c r="BC147" i="3" a="1"/>
  <c r="BC152" i="3" a="1"/>
  <c r="BC152" i="3" s="1"/>
  <c r="BC146" i="3" a="1"/>
  <c r="BC146" i="3" s="1"/>
  <c r="BC143" i="3" a="1"/>
  <c r="BC141" i="3" a="1"/>
  <c r="BC141" i="3" s="1"/>
  <c r="BC139" i="3" a="1"/>
  <c r="BC139" i="3" s="1"/>
  <c r="BC128" i="3" a="1"/>
  <c r="BC128" i="3" s="1"/>
  <c r="BC137" i="3" a="1"/>
  <c r="BC137" i="3" s="1"/>
  <c r="BC135" i="3" a="1"/>
  <c r="BC135" i="3" s="1"/>
  <c r="BC130" i="3" a="1"/>
  <c r="BC130" i="3" s="1"/>
  <c r="BC134" i="3" a="1"/>
  <c r="BC132" i="3" a="1"/>
  <c r="BC132" i="3" s="1"/>
  <c r="BC127" i="3" a="1"/>
  <c r="BC127" i="3" s="1"/>
  <c r="BC194" i="3"/>
  <c r="BC192" i="3"/>
  <c r="BC190" i="3"/>
  <c r="BC186" i="3"/>
  <c r="BC184" i="3"/>
  <c r="BC182" i="3"/>
  <c r="BC178" i="3"/>
  <c r="BC176" i="3"/>
  <c r="BC174" i="3"/>
  <c r="BC170" i="3"/>
  <c r="BC144" i="3"/>
  <c r="BC142" i="3"/>
  <c r="BC140" i="3"/>
  <c r="BC129" i="3"/>
  <c r="BC159" i="3"/>
  <c r="BC157" i="3"/>
  <c r="BC155" i="3"/>
  <c r="BC153" i="3"/>
  <c r="BC151" i="3"/>
  <c r="BC149" i="3"/>
  <c r="BC168" i="3"/>
  <c r="BC166" i="3"/>
  <c r="BC164" i="3"/>
  <c r="BC162" i="3"/>
  <c r="BC133" i="3"/>
  <c r="BC131" i="3"/>
  <c r="BC138" i="3"/>
  <c r="BC136" i="3"/>
  <c r="BC126" i="3"/>
  <c r="BC134" i="3"/>
  <c r="BC143" i="3"/>
  <c r="BC171" i="3"/>
  <c r="BC175" i="3"/>
  <c r="BC177" i="3"/>
  <c r="BC181" i="3"/>
  <c r="BC183" i="3"/>
  <c r="BC185" i="3"/>
  <c r="BC189" i="3"/>
  <c r="BC147" i="3"/>
  <c r="BC148" i="3"/>
  <c r="BC169" i="3"/>
  <c r="BC156" i="3"/>
  <c r="BC158" i="3"/>
  <c r="BC160" i="3"/>
  <c r="BC191" i="3"/>
  <c r="AY194" i="10" a="1"/>
  <c r="AY194" i="10" s="1"/>
  <c r="BB37" i="7"/>
  <c r="BB52" i="7"/>
  <c r="BB65" i="7"/>
  <c r="BB42" i="7"/>
  <c r="BB59" i="7"/>
  <c r="BB61" i="7"/>
  <c r="BB47" i="7"/>
  <c r="BB36" i="7"/>
  <c r="BB29" i="7"/>
  <c r="BB39" i="7"/>
  <c r="BB56" i="7"/>
  <c r="BB53" i="7"/>
  <c r="BB62" i="7"/>
  <c r="BB46" i="7"/>
  <c r="BB34" i="7"/>
  <c r="BB28" i="7"/>
  <c r="BB30" i="7"/>
  <c r="BB50" i="7"/>
  <c r="BB33" i="7"/>
  <c r="BB40" i="7"/>
  <c r="BB48" i="7"/>
  <c r="BB60" i="7"/>
  <c r="BB58" i="7"/>
  <c r="BB49" i="7"/>
  <c r="BB44" i="7"/>
  <c r="BB57" i="7"/>
  <c r="BB63" i="7"/>
  <c r="BB41" i="7"/>
  <c r="BB27" i="7"/>
  <c r="BB66" i="7"/>
  <c r="BB35" i="7"/>
  <c r="BB31" i="7"/>
  <c r="BB43" i="7"/>
  <c r="BB45" i="7"/>
  <c r="BB54" i="7"/>
  <c r="BB38" i="7"/>
  <c r="BB32" i="7"/>
  <c r="BB55" i="7"/>
  <c r="BB51" i="7"/>
  <c r="BA50" i="1"/>
  <c r="BA50" i="2"/>
  <c r="BB287" i="3"/>
  <c r="AZ51" i="1"/>
  <c r="AZ52" i="2"/>
  <c r="G16" i="8"/>
  <c r="BC286" i="3" a="1"/>
  <c r="BC286" i="3" s="1"/>
  <c r="AZ233" i="3"/>
  <c r="AZ234" i="3"/>
  <c r="AY170" i="4"/>
  <c r="AW126" i="4"/>
  <c r="AW127" i="4"/>
  <c r="AW128" i="4"/>
  <c r="AR172" i="4"/>
  <c r="AQ32" i="2"/>
  <c r="AZ9" i="13" a="1"/>
  <c r="AZ9" i="13" s="1"/>
  <c r="AQ9" i="1"/>
  <c r="AR94" i="4"/>
  <c r="AR100" i="4" s="1"/>
  <c r="AY171" i="4"/>
  <c r="BB110" i="7"/>
  <c r="BB9" i="7"/>
  <c r="BB109" i="7"/>
  <c r="BB73" i="7"/>
  <c r="BB22" i="7"/>
  <c r="BB75" i="7"/>
  <c r="BB84" i="7"/>
  <c r="BB24" i="7"/>
  <c r="BB72" i="7"/>
  <c r="BB95" i="7"/>
  <c r="BB91" i="7"/>
  <c r="BB16" i="7"/>
  <c r="BB25" i="7"/>
  <c r="BB94" i="7"/>
  <c r="BB85" i="7"/>
  <c r="AZ97" i="4"/>
  <c r="BB82" i="7"/>
  <c r="BB100" i="7"/>
  <c r="BB83" i="7"/>
  <c r="BB117" i="7"/>
  <c r="BB115" i="7"/>
  <c r="BB87" i="7"/>
  <c r="BB74" i="7"/>
  <c r="BB17" i="7"/>
  <c r="BB89" i="7"/>
  <c r="BB70" i="7"/>
  <c r="BB86" i="7"/>
  <c r="BB68" i="7"/>
  <c r="BB88" i="7"/>
  <c r="BB14" i="7"/>
  <c r="BB69" i="7"/>
  <c r="AZ10" i="12" a="1"/>
  <c r="AZ10" i="12" s="1"/>
  <c r="BB6" i="7"/>
  <c r="BB8" i="7"/>
  <c r="BB108" i="7"/>
  <c r="BB13" i="7"/>
  <c r="BB15" i="7"/>
  <c r="BB20" i="7"/>
  <c r="BB76" i="7"/>
  <c r="BB10" i="7"/>
  <c r="BB92" i="7"/>
  <c r="BB118" i="7"/>
  <c r="BB12" i="7"/>
  <c r="BB104" i="7"/>
  <c r="BB77" i="7"/>
  <c r="BB26" i="7"/>
  <c r="BB112" i="7"/>
  <c r="BB71" i="7"/>
  <c r="BB101" i="7"/>
  <c r="BB103" i="7"/>
  <c r="BB119" i="7"/>
  <c r="BB99" i="7"/>
  <c r="BB18" i="7"/>
  <c r="BB67" i="7"/>
  <c r="BB79" i="7"/>
  <c r="BB23" i="7"/>
  <c r="BB98" i="7"/>
  <c r="BB93" i="7"/>
  <c r="BB81" i="7"/>
  <c r="BB21" i="7"/>
  <c r="BB80" i="7"/>
  <c r="BB19" i="7"/>
  <c r="BB78" i="7"/>
  <c r="BB96" i="7"/>
  <c r="BB116" i="7"/>
  <c r="BB111" i="7"/>
  <c r="BB90" i="7"/>
  <c r="BB97" i="7"/>
  <c r="BB11" i="7"/>
  <c r="BB105" i="7"/>
  <c r="BB7" i="7"/>
  <c r="BB102" i="7"/>
  <c r="AV53" i="13" a="1"/>
  <c r="AV53" i="13" s="1"/>
  <c r="AY90" i="4"/>
  <c r="AY163" i="4"/>
  <c r="BC3" i="4"/>
  <c r="BB157" i="4"/>
  <c r="AZ98" i="4"/>
  <c r="AS94" i="4"/>
  <c r="AS100" i="4" s="1"/>
  <c r="AS172" i="4"/>
  <c r="AV89" i="4"/>
  <c r="G161" i="4"/>
  <c r="AZ133" i="4"/>
  <c r="AZ134" i="4"/>
  <c r="AX13" i="5"/>
  <c r="AX17" i="1" s="1"/>
  <c r="AY169" i="4"/>
  <c r="AW18" i="2"/>
  <c r="AX162" i="4"/>
  <c r="AW161" i="4"/>
  <c r="AW91" i="4"/>
  <c r="AW92" i="4"/>
  <c r="AW93" i="4"/>
  <c r="G93" i="4"/>
  <c r="AU89" i="4"/>
  <c r="AY125" i="4"/>
  <c r="AZ99" i="4"/>
  <c r="AU61" i="5"/>
  <c r="BA3" i="12"/>
  <c r="AU286" i="13" a="1"/>
  <c r="AU286" i="13" s="1"/>
  <c r="AY32" i="5" s="1"/>
  <c r="AY31" i="5" s="1"/>
  <c r="AX195" i="10"/>
  <c r="AY12" i="5" s="1"/>
  <c r="AY80" i="10"/>
  <c r="AY79" i="10"/>
  <c r="AY78" i="10"/>
  <c r="AY77" i="10"/>
  <c r="AY76" i="10"/>
  <c r="AY75" i="10"/>
  <c r="AY74" i="10"/>
  <c r="AY73" i="10"/>
  <c r="AY72" i="10"/>
  <c r="AY52" i="10"/>
  <c r="AY51" i="10"/>
  <c r="AY50" i="10"/>
  <c r="AY49" i="10"/>
  <c r="AY48" i="10"/>
  <c r="AY47" i="10"/>
  <c r="AY46" i="10"/>
  <c r="AY45" i="10"/>
  <c r="AY44" i="10"/>
  <c r="AY43" i="10"/>
  <c r="AY42" i="10"/>
  <c r="BB222" i="3"/>
  <c r="AP331" i="13"/>
  <c r="AT67" i="5" s="1"/>
  <c r="AY235" i="3"/>
  <c r="AW17" i="1"/>
  <c r="AU309" i="13"/>
  <c r="AY57" i="5" s="1"/>
  <c r="AY51" i="5" s="1"/>
  <c r="AX11" i="5"/>
  <c r="AX33" i="1"/>
  <c r="AX31" i="1"/>
  <c r="AZ37" i="5"/>
  <c r="AV311" i="13" a="1"/>
  <c r="AV311" i="13" s="1"/>
  <c r="AV310" i="13" a="1"/>
  <c r="AV310" i="13" s="1"/>
  <c r="AW64" i="13"/>
  <c r="AW60" i="13"/>
  <c r="AW63" i="13"/>
  <c r="AW65" i="13"/>
  <c r="AW59" i="13"/>
  <c r="AW61" i="13"/>
  <c r="BA23" i="13"/>
  <c r="BA18" i="13"/>
  <c r="BA13" i="13"/>
  <c r="BA22" i="13"/>
  <c r="BA19" i="13"/>
  <c r="BA14" i="13"/>
  <c r="BA17" i="13"/>
  <c r="BA227" i="3"/>
  <c r="BA230" i="3" s="1"/>
  <c r="AR322" i="13"/>
  <c r="BA228" i="3"/>
  <c r="BA231" i="3" s="1"/>
  <c r="AR321" i="13"/>
  <c r="AQ331" i="13"/>
  <c r="AU67" i="5" s="1"/>
  <c r="AQ330" i="13"/>
  <c r="AU66" i="5" s="1"/>
  <c r="AZ10" i="13"/>
  <c r="AY67" i="10"/>
  <c r="AY68" i="10"/>
  <c r="AY69" i="10"/>
  <c r="AY70" i="10"/>
  <c r="AY71" i="10"/>
  <c r="AY81" i="10"/>
  <c r="AY82" i="10"/>
  <c r="AY83" i="10"/>
  <c r="AY84" i="10"/>
  <c r="AY85" i="10"/>
  <c r="AZ43" i="2" a="1"/>
  <c r="AZ43" i="2" s="1"/>
  <c r="AY49" i="1"/>
  <c r="BH16" i="8"/>
  <c r="AT28" i="2"/>
  <c r="BA3" i="5"/>
  <c r="AX3" i="13"/>
  <c r="AX6" i="13" s="1"/>
  <c r="AR9" i="1"/>
  <c r="F5" i="5"/>
  <c r="AY189" i="10"/>
  <c r="AY190" i="10"/>
  <c r="AY185" i="10"/>
  <c r="AY187" i="10"/>
  <c r="AY183" i="10"/>
  <c r="AY179" i="10"/>
  <c r="AY191" i="10"/>
  <c r="AY186" i="10"/>
  <c r="AY184" i="10"/>
  <c r="AY188" i="10"/>
  <c r="AY176" i="10"/>
  <c r="AY180" i="10"/>
  <c r="AY178" i="10"/>
  <c r="AY175" i="10"/>
  <c r="AY171" i="10"/>
  <c r="AY167" i="10"/>
  <c r="AY181" i="10"/>
  <c r="AY174" i="10"/>
  <c r="AY170" i="10"/>
  <c r="AY166" i="10"/>
  <c r="AY173" i="10"/>
  <c r="AY165" i="10"/>
  <c r="AY164" i="10"/>
  <c r="AY182" i="10"/>
  <c r="AY177" i="10"/>
  <c r="AY172" i="10"/>
  <c r="AY162" i="10"/>
  <c r="AY161" i="10"/>
  <c r="AY160" i="10"/>
  <c r="AY159" i="10"/>
  <c r="AY163" i="10"/>
  <c r="AY158" i="10"/>
  <c r="AY156" i="10"/>
  <c r="AY154" i="10"/>
  <c r="AY152" i="10"/>
  <c r="AY169" i="10"/>
  <c r="AY153" i="10"/>
  <c r="AY168" i="10"/>
  <c r="AY155" i="10"/>
  <c r="AY157" i="10"/>
  <c r="BB184" i="7"/>
  <c r="BB182" i="7"/>
  <c r="BB180" i="7"/>
  <c r="BB178" i="7"/>
  <c r="BB176" i="7"/>
  <c r="BB175" i="7"/>
  <c r="BB174" i="7"/>
  <c r="BB173" i="7"/>
  <c r="BB172" i="7"/>
  <c r="BB171" i="7"/>
  <c r="BB170" i="7"/>
  <c r="BB169" i="7"/>
  <c r="BB168" i="7"/>
  <c r="BB167" i="7"/>
  <c r="BB166" i="7"/>
  <c r="BB183" i="7"/>
  <c r="BB179" i="7"/>
  <c r="BB185" i="7"/>
  <c r="BB181" i="7"/>
  <c r="BB177" i="7"/>
  <c r="BD265" i="3"/>
  <c r="BD263" i="3"/>
  <c r="BD259" i="3"/>
  <c r="BD255" i="3"/>
  <c r="BD251" i="3"/>
  <c r="BD247" i="3"/>
  <c r="BD264" i="3"/>
  <c r="BD260" i="3"/>
  <c r="BD256" i="3"/>
  <c r="BD252" i="3"/>
  <c r="BD261" i="3"/>
  <c r="BD257" i="3"/>
  <c r="BD266" i="3"/>
  <c r="BD262" i="3"/>
  <c r="BD258" i="3"/>
  <c r="BD254" i="3"/>
  <c r="BD250" i="3"/>
  <c r="BD253" i="3"/>
  <c r="BD249" i="3"/>
  <c r="BD248" i="3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BB153" i="7"/>
  <c r="BB152" i="7"/>
  <c r="BB151" i="7"/>
  <c r="BB150" i="7"/>
  <c r="BB149" i="7"/>
  <c r="BB148" i="7"/>
  <c r="BB147" i="7"/>
  <c r="BB146" i="7"/>
  <c r="BB145" i="7"/>
  <c r="BB144" i="7"/>
  <c r="BB143" i="7"/>
  <c r="BB142" i="7"/>
  <c r="BB141" i="7"/>
  <c r="BB140" i="7"/>
  <c r="BB139" i="7"/>
  <c r="BB138" i="7"/>
  <c r="BB137" i="7"/>
  <c r="BB136" i="7"/>
  <c r="BB135" i="7"/>
  <c r="BB134" i="7"/>
  <c r="BD104" i="3"/>
  <c r="BD103" i="3"/>
  <c r="BD102" i="3"/>
  <c r="BD101" i="3"/>
  <c r="BD100" i="3"/>
  <c r="BD99" i="3"/>
  <c r="BD98" i="3"/>
  <c r="BD97" i="3"/>
  <c r="BD96" i="3"/>
  <c r="BD95" i="3"/>
  <c r="BD94" i="3"/>
  <c r="BD93" i="3"/>
  <c r="BD92" i="3"/>
  <c r="BD91" i="3"/>
  <c r="BD90" i="3"/>
  <c r="BD89" i="3"/>
  <c r="BD88" i="3"/>
  <c r="BD87" i="3"/>
  <c r="BD86" i="3"/>
  <c r="BD85" i="3"/>
  <c r="BD84" i="3"/>
  <c r="BD83" i="3"/>
  <c r="BD82" i="3"/>
  <c r="BD81" i="3"/>
  <c r="BD80" i="3"/>
  <c r="BD79" i="3"/>
  <c r="BD78" i="3"/>
  <c r="BD77" i="3"/>
  <c r="BD76" i="3"/>
  <c r="BD75" i="3"/>
  <c r="BD74" i="3"/>
  <c r="BD73" i="3"/>
  <c r="BD72" i="3"/>
  <c r="BD71" i="3"/>
  <c r="BD70" i="3"/>
  <c r="BD69" i="3"/>
  <c r="BD68" i="3"/>
  <c r="BD67" i="3"/>
  <c r="BD66" i="3"/>
  <c r="BD65" i="3"/>
  <c r="BD64" i="3"/>
  <c r="BD63" i="3"/>
  <c r="BD62" i="3"/>
  <c r="BD61" i="3"/>
  <c r="BD60" i="3"/>
  <c r="BD59" i="3"/>
  <c r="BD58" i="3"/>
  <c r="BD57" i="3"/>
  <c r="BD56" i="3"/>
  <c r="BD55" i="3"/>
  <c r="BD54" i="3"/>
  <c r="BD53" i="3"/>
  <c r="BD52" i="3"/>
  <c r="BD51" i="3"/>
  <c r="BD50" i="3"/>
  <c r="BD49" i="3"/>
  <c r="BD48" i="3"/>
  <c r="BD47" i="3"/>
  <c r="BD46" i="3"/>
  <c r="BD45" i="3"/>
  <c r="BD44" i="3"/>
  <c r="BD43" i="3"/>
  <c r="BD42" i="3"/>
  <c r="BD41" i="3"/>
  <c r="BD40" i="3"/>
  <c r="BD39" i="3"/>
  <c r="BD38" i="3"/>
  <c r="BD37" i="3"/>
  <c r="BD36" i="3"/>
  <c r="BD35" i="3"/>
  <c r="BD34" i="3"/>
  <c r="BD33" i="3"/>
  <c r="BD32" i="3"/>
  <c r="BD31" i="3"/>
  <c r="BD30" i="3"/>
  <c r="BD29" i="3"/>
  <c r="BD28" i="3"/>
  <c r="BD27" i="3"/>
  <c r="BD26" i="3"/>
  <c r="BD25" i="3"/>
  <c r="BD24" i="3"/>
  <c r="BD23" i="3"/>
  <c r="BD22" i="3"/>
  <c r="BD21" i="3"/>
  <c r="BD20" i="3"/>
  <c r="BD19" i="3"/>
  <c r="BD18" i="3"/>
  <c r="BD17" i="3"/>
  <c r="BD16" i="3"/>
  <c r="BD15" i="3"/>
  <c r="BA16" i="13"/>
  <c r="BA224" i="3"/>
  <c r="BA290" i="3" s="1"/>
  <c r="BC125" i="3" a="1"/>
  <c r="BC125" i="3" s="1"/>
  <c r="BA21" i="13"/>
  <c r="AZ3" i="1"/>
  <c r="BC223" i="3" a="1"/>
  <c r="BC223" i="3" s="1"/>
  <c r="BB21" i="8"/>
  <c r="BB22" i="8"/>
  <c r="BH15" i="8"/>
  <c r="BA11" i="13"/>
  <c r="BA12" i="13"/>
  <c r="BA155" i="7"/>
  <c r="AY59" i="5" s="1"/>
  <c r="BD240" i="3"/>
  <c r="BD241" i="3"/>
  <c r="BD242" i="3"/>
  <c r="BD243" i="3"/>
  <c r="BD244" i="3"/>
  <c r="BD245" i="3"/>
  <c r="BD246" i="3"/>
  <c r="BD267" i="3"/>
  <c r="BD8" i="3"/>
  <c r="BD9" i="3"/>
  <c r="BD10" i="3"/>
  <c r="BD11" i="3"/>
  <c r="BD12" i="3"/>
  <c r="BD13" i="3"/>
  <c r="BD14" i="3"/>
  <c r="BD105" i="3"/>
  <c r="BD106" i="3"/>
  <c r="BD7" i="3"/>
  <c r="BD238" i="3"/>
  <c r="BD239" i="3"/>
  <c r="AY143" i="10"/>
  <c r="AY144" i="10"/>
  <c r="AY145" i="10"/>
  <c r="AY146" i="10"/>
  <c r="AY147" i="10"/>
  <c r="AY148" i="10"/>
  <c r="AY149" i="10"/>
  <c r="AY150" i="10"/>
  <c r="AY151" i="10"/>
  <c r="AY192" i="10"/>
  <c r="AY92" i="10"/>
  <c r="AY94" i="10"/>
  <c r="AY90" i="10"/>
  <c r="AY91" i="10"/>
  <c r="AY93" i="10"/>
  <c r="AY95" i="10"/>
  <c r="AY97" i="10"/>
  <c r="AY96" i="10"/>
  <c r="AY139" i="10"/>
  <c r="AY9" i="10"/>
  <c r="AY10" i="10"/>
  <c r="AY11" i="10"/>
  <c r="AY12" i="10"/>
  <c r="AY13" i="10"/>
  <c r="AY14" i="10"/>
  <c r="AY15" i="10"/>
  <c r="AY86" i="10"/>
  <c r="AY7" i="10"/>
  <c r="AY98" i="10"/>
  <c r="AY8" i="10"/>
  <c r="BB160" i="7"/>
  <c r="BB164" i="7"/>
  <c r="BB159" i="7"/>
  <c r="BB163" i="7"/>
  <c r="BB165" i="7"/>
  <c r="BB162" i="7"/>
  <c r="BB161" i="7"/>
  <c r="BB126" i="7"/>
  <c r="BB128" i="7"/>
  <c r="BB130" i="7"/>
  <c r="BB132" i="7"/>
  <c r="BB154" i="7"/>
  <c r="BB158" i="7"/>
  <c r="BB157" i="7"/>
  <c r="BB186" i="7"/>
  <c r="BB125" i="7"/>
  <c r="BB127" i="7"/>
  <c r="BB129" i="7"/>
  <c r="BB131" i="7"/>
  <c r="BB133" i="7"/>
  <c r="AW15" i="1"/>
  <c r="AT27" i="2"/>
  <c r="AR32" i="2"/>
  <c r="AT60" i="12"/>
  <c r="BA113" i="7"/>
  <c r="AZ3" i="2"/>
  <c r="AS9" i="5"/>
  <c r="BA120" i="7"/>
  <c r="AY43" i="12" s="1"/>
  <c r="AY289" i="3"/>
  <c r="AT7" i="12" s="1"/>
  <c r="BC284" i="3"/>
  <c r="AT7" i="1"/>
  <c r="BA320" i="13"/>
  <c r="AX88" i="10"/>
  <c r="BA106" i="7"/>
  <c r="AZ169" i="4" s="1"/>
  <c r="BC3" i="7"/>
  <c r="BA187" i="7"/>
  <c r="AY60" i="5" s="1"/>
  <c r="AZ3" i="10"/>
  <c r="AX141" i="10"/>
  <c r="BB277" i="3"/>
  <c r="BB282" i="3" s="1"/>
  <c r="AW19" i="12" s="1"/>
  <c r="BA283" i="3"/>
  <c r="AV17" i="12"/>
  <c r="AU5" i="5"/>
  <c r="BA122" i="3"/>
  <c r="AV5" i="5"/>
  <c r="F17" i="12"/>
  <c r="F60" i="12" s="1"/>
  <c r="BC9" i="8"/>
  <c r="BC10" i="8"/>
  <c r="AU17" i="12"/>
  <c r="BC268" i="3"/>
  <c r="AX18" i="12" s="1"/>
  <c r="BB116" i="3"/>
  <c r="BB121" i="3" s="1"/>
  <c r="AW8" i="5" s="1"/>
  <c r="AX165" i="4" s="1"/>
  <c r="BC107" i="3"/>
  <c r="AX6" i="5" s="1"/>
  <c r="BE3" i="3"/>
  <c r="AW288" i="13" l="1" a="1"/>
  <c r="AW290" i="13" a="1"/>
  <c r="AW290" i="13" s="1"/>
  <c r="BA36" i="5" s="1"/>
  <c r="AW291" i="13" a="1"/>
  <c r="AW292" i="13" a="1"/>
  <c r="AW287" i="13" a="1"/>
  <c r="AW289" i="13" a="1"/>
  <c r="AW289" i="13" s="1"/>
  <c r="BA35" i="5" s="1"/>
  <c r="AW293" i="13" a="1"/>
  <c r="BC64" i="7"/>
  <c r="AW287" i="13"/>
  <c r="BA33" i="5" s="1"/>
  <c r="AW292" i="13"/>
  <c r="BA38" i="5" s="1"/>
  <c r="AW288" i="13"/>
  <c r="BA34" i="5" s="1"/>
  <c r="AW293" i="13"/>
  <c r="BA39" i="5" s="1"/>
  <c r="AW291" i="13"/>
  <c r="BA37" i="5" s="1"/>
  <c r="BC124" i="3"/>
  <c r="BC110" i="3" s="1"/>
  <c r="BC114" i="3" s="1"/>
  <c r="AX7" i="5" s="1"/>
  <c r="AY164" i="4" s="1"/>
  <c r="BD197" i="3" a="1"/>
  <c r="BD197" i="3" s="1"/>
  <c r="BD221" i="3" a="1"/>
  <c r="BD221" i="3" s="1"/>
  <c r="BD199" i="3" a="1"/>
  <c r="BD199" i="3" s="1"/>
  <c r="BD201" i="3" a="1"/>
  <c r="BD201" i="3" s="1"/>
  <c r="BD203" i="3" a="1"/>
  <c r="BD203" i="3" s="1"/>
  <c r="BD207" i="3" a="1"/>
  <c r="BD207" i="3" s="1"/>
  <c r="BD209" i="3" a="1"/>
  <c r="BD209" i="3" s="1"/>
  <c r="BD211" i="3" a="1"/>
  <c r="BD211" i="3" s="1"/>
  <c r="BD205" i="3" a="1"/>
  <c r="BD205" i="3" s="1"/>
  <c r="BD129" i="3" a="1"/>
  <c r="BD129" i="3" s="1"/>
  <c r="BD126" i="3" a="1"/>
  <c r="BD131" i="3" a="1"/>
  <c r="BD133" i="3" a="1"/>
  <c r="BD138" i="3" a="1"/>
  <c r="BD140" i="3" a="1"/>
  <c r="BD142" i="3" a="1"/>
  <c r="BD144" i="3" a="1"/>
  <c r="BD145" i="3" a="1"/>
  <c r="BD145" i="3" s="1"/>
  <c r="BD149" i="3" a="1"/>
  <c r="BD151" i="3" a="1"/>
  <c r="BD153" i="3" a="1"/>
  <c r="BD155" i="3" a="1"/>
  <c r="BD155" i="3" s="1"/>
  <c r="BD157" i="3" a="1"/>
  <c r="BD159" i="3" a="1"/>
  <c r="BD164" i="3" a="1"/>
  <c r="BD194" i="3" a="1"/>
  <c r="BD194" i="3" s="1"/>
  <c r="BD192" i="3" a="1"/>
  <c r="BD190" i="3" a="1"/>
  <c r="BD188" i="3" a="1"/>
  <c r="BD186" i="3" a="1"/>
  <c r="BD186" i="3" s="1"/>
  <c r="BD184" i="3" a="1"/>
  <c r="BD182" i="3" a="1"/>
  <c r="BD180" i="3" a="1"/>
  <c r="BD178" i="3" a="1"/>
  <c r="BD178" i="3" s="1"/>
  <c r="BD176" i="3" a="1"/>
  <c r="BD174" i="3" a="1"/>
  <c r="BD168" i="3" a="1"/>
  <c r="BD162" i="3" a="1"/>
  <c r="BD216" i="3" a="1"/>
  <c r="BD216" i="3" s="1"/>
  <c r="BD214" i="3" a="1"/>
  <c r="BD214" i="3" s="1"/>
  <c r="BD212" i="3" a="1"/>
  <c r="BD212" i="3" s="1"/>
  <c r="BD219" i="3" a="1"/>
  <c r="BD219" i="3" s="1"/>
  <c r="BD217" i="3" a="1"/>
  <c r="BD217" i="3" s="1"/>
  <c r="BD215" i="3" a="1"/>
  <c r="BD215" i="3" s="1"/>
  <c r="BD213" i="3" a="1"/>
  <c r="BD213" i="3" s="1"/>
  <c r="BD210" i="3" a="1"/>
  <c r="BD210" i="3" s="1"/>
  <c r="BD208" i="3" a="1"/>
  <c r="BD208" i="3" s="1"/>
  <c r="BD206" i="3" a="1"/>
  <c r="BD206" i="3" s="1"/>
  <c r="BD172" i="3" a="1"/>
  <c r="BD170" i="3" a="1"/>
  <c r="BD166" i="3" a="1"/>
  <c r="BD136" i="3" a="1"/>
  <c r="BD220" i="3" a="1"/>
  <c r="BD220" i="3" s="1"/>
  <c r="BD218" i="3" a="1"/>
  <c r="BD218" i="3" s="1"/>
  <c r="BD196" i="3" a="1"/>
  <c r="BD196" i="3" s="1"/>
  <c r="BD204" i="3" a="1"/>
  <c r="BD204" i="3" s="1"/>
  <c r="BD202" i="3" a="1"/>
  <c r="BD202" i="3" s="1"/>
  <c r="BD200" i="3" a="1"/>
  <c r="BD200" i="3" s="1"/>
  <c r="BD193" i="3" a="1"/>
  <c r="BD193" i="3" s="1"/>
  <c r="BD171" i="3" a="1"/>
  <c r="BD169" i="3" a="1"/>
  <c r="BD169" i="3" s="1"/>
  <c r="BD167" i="3" a="1"/>
  <c r="BD165" i="3" a="1"/>
  <c r="BD165" i="3" s="1"/>
  <c r="BD163" i="3" a="1"/>
  <c r="BD147" i="3" a="1"/>
  <c r="BD147" i="3" s="1"/>
  <c r="BD152" i="3" a="1"/>
  <c r="BD152" i="3" s="1"/>
  <c r="BD146" i="3" a="1"/>
  <c r="BD146" i="3" s="1"/>
  <c r="BD143" i="3" a="1"/>
  <c r="BD198" i="3" a="1"/>
  <c r="BD198" i="3" s="1"/>
  <c r="BD195" i="3" a="1"/>
  <c r="BD195" i="3" s="1"/>
  <c r="BD191" i="3" a="1"/>
  <c r="BD191" i="3" s="1"/>
  <c r="BD189" i="3" a="1"/>
  <c r="BD187" i="3" a="1"/>
  <c r="BD187" i="3" s="1"/>
  <c r="BD185" i="3" a="1"/>
  <c r="BD185" i="3" s="1"/>
  <c r="BD183" i="3" a="1"/>
  <c r="BD183" i="3" s="1"/>
  <c r="BD181" i="3" a="1"/>
  <c r="BD179" i="3" a="1"/>
  <c r="BD179" i="3" s="1"/>
  <c r="BD177" i="3" a="1"/>
  <c r="BD177" i="3" s="1"/>
  <c r="BD175" i="3" a="1"/>
  <c r="BD173" i="3" a="1"/>
  <c r="BD173" i="3" s="1"/>
  <c r="BD161" i="3" a="1"/>
  <c r="BD160" i="3" a="1"/>
  <c r="BD160" i="3" s="1"/>
  <c r="BD158" i="3" a="1"/>
  <c r="BD156" i="3" a="1"/>
  <c r="BD154" i="3" a="1"/>
  <c r="BD150" i="3" a="1"/>
  <c r="BD150" i="3" s="1"/>
  <c r="BD148" i="3" a="1"/>
  <c r="BD148" i="3" s="1"/>
  <c r="BD141" i="3" a="1"/>
  <c r="BD139" i="3" a="1"/>
  <c r="BD139" i="3" s="1"/>
  <c r="BD128" i="3" a="1"/>
  <c r="BD128" i="3" s="1"/>
  <c r="BD137" i="3" a="1"/>
  <c r="BD137" i="3" s="1"/>
  <c r="BD135" i="3" a="1"/>
  <c r="BD135" i="3" s="1"/>
  <c r="BD127" i="3" a="1"/>
  <c r="BD127" i="3" s="1"/>
  <c r="BD130" i="3" a="1"/>
  <c r="BD130" i="3" s="1"/>
  <c r="BD134" i="3" a="1"/>
  <c r="BD134" i="3" s="1"/>
  <c r="BD132" i="3" a="1"/>
  <c r="BD192" i="3"/>
  <c r="BD190" i="3"/>
  <c r="BD188" i="3"/>
  <c r="BD184" i="3"/>
  <c r="BD182" i="3"/>
  <c r="BD180" i="3"/>
  <c r="BD174" i="3"/>
  <c r="BD172" i="3"/>
  <c r="BD159" i="3"/>
  <c r="BD157" i="3"/>
  <c r="BD142" i="3"/>
  <c r="BD140" i="3"/>
  <c r="BD138" i="3"/>
  <c r="BD153" i="3"/>
  <c r="BD149" i="3"/>
  <c r="BD136" i="3"/>
  <c r="BD133" i="3"/>
  <c r="BD131" i="3"/>
  <c r="BD176" i="3"/>
  <c r="BD170" i="3"/>
  <c r="BD168" i="3"/>
  <c r="BD166" i="3"/>
  <c r="BD164" i="3"/>
  <c r="BD162" i="3"/>
  <c r="BD144" i="3"/>
  <c r="BD151" i="3"/>
  <c r="BD126" i="3"/>
  <c r="BD132" i="3"/>
  <c r="BD141" i="3"/>
  <c r="BD143" i="3"/>
  <c r="BD175" i="3"/>
  <c r="BD181" i="3"/>
  <c r="BD189" i="3"/>
  <c r="BD163" i="3"/>
  <c r="BD167" i="3"/>
  <c r="BD171" i="3"/>
  <c r="BD154" i="3"/>
  <c r="BD156" i="3"/>
  <c r="BD158" i="3"/>
  <c r="BD161" i="3"/>
  <c r="AZ194" i="10" a="1"/>
  <c r="AZ194" i="10" s="1"/>
  <c r="BC51" i="7"/>
  <c r="BC54" i="7"/>
  <c r="BC35" i="7"/>
  <c r="BC63" i="7"/>
  <c r="BC58" i="7"/>
  <c r="BC33" i="7"/>
  <c r="BC34" i="7"/>
  <c r="BC56" i="7"/>
  <c r="BC47" i="7"/>
  <c r="BC65" i="7"/>
  <c r="BC55" i="7"/>
  <c r="BC45" i="7"/>
  <c r="BC66" i="7"/>
  <c r="BC57" i="7"/>
  <c r="BC60" i="7"/>
  <c r="BC50" i="7"/>
  <c r="BC46" i="7"/>
  <c r="BC39" i="7"/>
  <c r="BC61" i="7"/>
  <c r="BC52" i="7"/>
  <c r="BC32" i="7"/>
  <c r="BC43" i="7"/>
  <c r="BC27" i="7"/>
  <c r="BC44" i="7"/>
  <c r="BC48" i="7"/>
  <c r="BC30" i="7"/>
  <c r="BC62" i="7"/>
  <c r="BC29" i="7"/>
  <c r="BC59" i="7"/>
  <c r="BC37" i="7"/>
  <c r="BC38" i="7"/>
  <c r="BC31" i="7"/>
  <c r="BC41" i="7"/>
  <c r="BC49" i="7"/>
  <c r="BC40" i="7"/>
  <c r="BC28" i="7"/>
  <c r="BC53" i="7"/>
  <c r="BC36" i="7"/>
  <c r="BC42" i="7"/>
  <c r="BB50" i="1"/>
  <c r="BB50" i="2"/>
  <c r="BA51" i="1"/>
  <c r="BB177" i="4" s="1"/>
  <c r="BA52" i="2"/>
  <c r="BD286" i="3" a="1"/>
  <c r="BD286" i="3" s="1"/>
  <c r="BD287" i="3" s="1"/>
  <c r="BC288" i="3"/>
  <c r="BC287" i="3"/>
  <c r="BA233" i="3"/>
  <c r="BA234" i="3"/>
  <c r="AR103" i="4"/>
  <c r="AR105" i="4"/>
  <c r="AZ132" i="4"/>
  <c r="AX127" i="4"/>
  <c r="AX128" i="4"/>
  <c r="AX126" i="4"/>
  <c r="AZ163" i="4"/>
  <c r="BC102" i="7"/>
  <c r="BC7" i="7"/>
  <c r="BC105" i="7"/>
  <c r="BC11" i="7"/>
  <c r="BC97" i="7"/>
  <c r="BC19" i="7"/>
  <c r="BC81" i="7"/>
  <c r="BC98" i="7"/>
  <c r="BC23" i="7"/>
  <c r="BC67" i="7"/>
  <c r="BC18" i="7"/>
  <c r="BC99" i="7"/>
  <c r="BC119" i="7"/>
  <c r="BC103" i="7"/>
  <c r="BC71" i="7"/>
  <c r="BC112" i="7"/>
  <c r="BC26" i="7"/>
  <c r="BC77" i="7"/>
  <c r="BC12" i="7"/>
  <c r="BC92" i="7"/>
  <c r="BC10" i="7"/>
  <c r="BA97" i="4"/>
  <c r="BC14" i="7"/>
  <c r="BC88" i="7"/>
  <c r="BC68" i="7"/>
  <c r="BC70" i="7"/>
  <c r="BC89" i="7"/>
  <c r="BC17" i="7"/>
  <c r="BC74" i="7"/>
  <c r="BC115" i="7"/>
  <c r="BC100" i="7"/>
  <c r="BC94" i="7"/>
  <c r="BC95" i="7"/>
  <c r="BC72" i="7"/>
  <c r="BC84" i="7"/>
  <c r="BC75" i="7"/>
  <c r="BA10" i="12" a="1"/>
  <c r="BA10" i="12" s="1"/>
  <c r="BC6" i="7"/>
  <c r="BC8" i="7"/>
  <c r="BC90" i="7"/>
  <c r="BC111" i="7"/>
  <c r="BC116" i="7"/>
  <c r="BC96" i="7"/>
  <c r="BC78" i="7"/>
  <c r="BC80" i="7"/>
  <c r="BC21" i="7"/>
  <c r="BC93" i="7"/>
  <c r="BC79" i="7"/>
  <c r="BC101" i="7"/>
  <c r="BC104" i="7"/>
  <c r="BC118" i="7"/>
  <c r="BC76" i="7"/>
  <c r="BC20" i="7"/>
  <c r="BC15" i="7"/>
  <c r="BC13" i="7"/>
  <c r="BC108" i="7"/>
  <c r="BC69" i="7"/>
  <c r="BC86" i="7"/>
  <c r="BC87" i="7"/>
  <c r="BC117" i="7"/>
  <c r="BC83" i="7"/>
  <c r="BC82" i="7"/>
  <c r="BC85" i="7"/>
  <c r="BC25" i="7"/>
  <c r="BC16" i="7"/>
  <c r="BC91" i="7"/>
  <c r="BC24" i="7"/>
  <c r="BC22" i="7"/>
  <c r="BC73" i="7"/>
  <c r="BC109" i="7"/>
  <c r="BC9" i="7"/>
  <c r="BC110" i="7"/>
  <c r="BA9" i="13" a="1"/>
  <c r="BA9" i="13" s="1"/>
  <c r="AW53" i="13" a="1"/>
  <c r="AW53" i="13" s="1"/>
  <c r="AZ171" i="4"/>
  <c r="BD3" i="4"/>
  <c r="BC157" i="4"/>
  <c r="AT166" i="4"/>
  <c r="AT129" i="4" s="1"/>
  <c r="AZ170" i="4"/>
  <c r="AU175" i="4"/>
  <c r="G175" i="4" s="1"/>
  <c r="G89" i="4"/>
  <c r="AW89" i="4"/>
  <c r="AX161" i="4"/>
  <c r="AX91" i="4"/>
  <c r="AX92" i="4"/>
  <c r="AX93" i="4"/>
  <c r="AY132" i="4"/>
  <c r="AS105" i="4"/>
  <c r="AS103" i="4"/>
  <c r="AZ125" i="4"/>
  <c r="BA133" i="4"/>
  <c r="BA134" i="4"/>
  <c r="AY162" i="4"/>
  <c r="BA177" i="4"/>
  <c r="BA98" i="4"/>
  <c r="BA99" i="4"/>
  <c r="AZ90" i="4"/>
  <c r="AV61" i="5"/>
  <c r="BC222" i="3"/>
  <c r="BB3" i="12"/>
  <c r="AV286" i="13" a="1"/>
  <c r="AV286" i="13" s="1"/>
  <c r="AZ32" i="5" s="1"/>
  <c r="AZ31" i="5" s="1"/>
  <c r="AY195" i="10"/>
  <c r="AZ12" i="5" s="1"/>
  <c r="AZ80" i="10"/>
  <c r="AZ79" i="10"/>
  <c r="AZ78" i="10"/>
  <c r="AZ77" i="10"/>
  <c r="AZ76" i="10"/>
  <c r="AZ75" i="10"/>
  <c r="AZ74" i="10"/>
  <c r="AZ73" i="10"/>
  <c r="AZ72" i="10"/>
  <c r="AZ52" i="10"/>
  <c r="AZ51" i="10"/>
  <c r="AZ50" i="10"/>
  <c r="AZ49" i="10"/>
  <c r="AZ48" i="10"/>
  <c r="AZ47" i="10"/>
  <c r="AZ46" i="10"/>
  <c r="AZ45" i="10"/>
  <c r="AZ44" i="10"/>
  <c r="AZ43" i="10"/>
  <c r="AZ42" i="10"/>
  <c r="AY13" i="5"/>
  <c r="AY17" i="1" s="1"/>
  <c r="AX18" i="2"/>
  <c r="AY11" i="5"/>
  <c r="AY31" i="1"/>
  <c r="AY33" i="1"/>
  <c r="AW311" i="13" a="1"/>
  <c r="AW311" i="13" s="1"/>
  <c r="AW310" i="13" a="1"/>
  <c r="AW310" i="13" s="1"/>
  <c r="AV309" i="13"/>
  <c r="AZ57" i="5" s="1"/>
  <c r="AZ51" i="5" s="1"/>
  <c r="BB17" i="13"/>
  <c r="BB14" i="13"/>
  <c r="BB19" i="13"/>
  <c r="BB22" i="13"/>
  <c r="BB13" i="13"/>
  <c r="BB18" i="13"/>
  <c r="BB23" i="13"/>
  <c r="AX63" i="13"/>
  <c r="AX65" i="13"/>
  <c r="AX59" i="13"/>
  <c r="AX64" i="13"/>
  <c r="AX60" i="13"/>
  <c r="AX61" i="13"/>
  <c r="AR331" i="13"/>
  <c r="AV67" i="5" s="1"/>
  <c r="AR330" i="13"/>
  <c r="AV66" i="5" s="1"/>
  <c r="BB227" i="3"/>
  <c r="BB230" i="3" s="1"/>
  <c r="AS322" i="13"/>
  <c r="BB228" i="3"/>
  <c r="BB231" i="3" s="1"/>
  <c r="AS321" i="13"/>
  <c r="BA10" i="13"/>
  <c r="AZ67" i="10"/>
  <c r="AZ68" i="10"/>
  <c r="AZ69" i="10"/>
  <c r="AZ70" i="10"/>
  <c r="AZ71" i="10"/>
  <c r="AZ81" i="10"/>
  <c r="AZ82" i="10"/>
  <c r="AZ83" i="10"/>
  <c r="AZ84" i="10"/>
  <c r="AZ85" i="10"/>
  <c r="BA43" i="2" a="1"/>
  <c r="BA43" i="2" s="1"/>
  <c r="E27" i="2"/>
  <c r="E28" i="2"/>
  <c r="BI16" i="8"/>
  <c r="AU28" i="2"/>
  <c r="AV28" i="2"/>
  <c r="BB3" i="5"/>
  <c r="AS9" i="1"/>
  <c r="AY3" i="13"/>
  <c r="AY6" i="13" s="1"/>
  <c r="BC185" i="7"/>
  <c r="BC184" i="7"/>
  <c r="BC183" i="7"/>
  <c r="BC182" i="7"/>
  <c r="BC181" i="7"/>
  <c r="BC180" i="7"/>
  <c r="BC179" i="7"/>
  <c r="BC178" i="7"/>
  <c r="BC177" i="7"/>
  <c r="BC176" i="7"/>
  <c r="BC175" i="7"/>
  <c r="BC169" i="7"/>
  <c r="BC174" i="7"/>
  <c r="BC172" i="7"/>
  <c r="BC170" i="7"/>
  <c r="BC168" i="7"/>
  <c r="BC166" i="7"/>
  <c r="BC173" i="7"/>
  <c r="BC171" i="7"/>
  <c r="BC167" i="7"/>
  <c r="BE266" i="3"/>
  <c r="BE265" i="3"/>
  <c r="BE262" i="3"/>
  <c r="BE261" i="3"/>
  <c r="BE259" i="3"/>
  <c r="BE258" i="3"/>
  <c r="BE257" i="3"/>
  <c r="BE255" i="3"/>
  <c r="BE254" i="3"/>
  <c r="BE252" i="3"/>
  <c r="BE250" i="3"/>
  <c r="BE264" i="3"/>
  <c r="BE263" i="3"/>
  <c r="BE260" i="3"/>
  <c r="BE256" i="3"/>
  <c r="BE253" i="3"/>
  <c r="BE251" i="3"/>
  <c r="BE249" i="3"/>
  <c r="BE247" i="3"/>
  <c r="BE248" i="3"/>
  <c r="AZ188" i="10"/>
  <c r="AZ191" i="10"/>
  <c r="AZ190" i="10"/>
  <c r="AZ187" i="10"/>
  <c r="AZ184" i="10"/>
  <c r="AZ185" i="10"/>
  <c r="AZ189" i="10"/>
  <c r="AZ186" i="10"/>
  <c r="AZ182" i="10"/>
  <c r="AZ181" i="10"/>
  <c r="AZ180" i="10"/>
  <c r="AZ179" i="10"/>
  <c r="AZ178" i="10"/>
  <c r="AZ174" i="10"/>
  <c r="AZ170" i="10"/>
  <c r="AZ176" i="10"/>
  <c r="AZ173" i="10"/>
  <c r="AZ169" i="10"/>
  <c r="AZ165" i="10"/>
  <c r="AZ168" i="10"/>
  <c r="AZ163" i="10"/>
  <c r="AZ175" i="10"/>
  <c r="AZ167" i="10"/>
  <c r="AZ164" i="10"/>
  <c r="AZ171" i="10"/>
  <c r="AZ177" i="10"/>
  <c r="AZ172" i="10"/>
  <c r="AZ161" i="10"/>
  <c r="AZ159" i="10"/>
  <c r="AZ158" i="10"/>
  <c r="AZ157" i="10"/>
  <c r="AZ156" i="10"/>
  <c r="AZ155" i="10"/>
  <c r="AZ154" i="10"/>
  <c r="AZ153" i="10"/>
  <c r="AZ152" i="10"/>
  <c r="AZ166" i="10"/>
  <c r="AZ162" i="10"/>
  <c r="AZ160" i="10"/>
  <c r="AZ183" i="10"/>
  <c r="AZ138" i="10"/>
  <c r="AZ137" i="10"/>
  <c r="AZ136" i="10"/>
  <c r="AZ135" i="10"/>
  <c r="AZ134" i="10"/>
  <c r="AZ133" i="10"/>
  <c r="AZ132" i="10"/>
  <c r="AZ131" i="10"/>
  <c r="AZ130" i="10"/>
  <c r="AZ129" i="10"/>
  <c r="AZ128" i="10"/>
  <c r="AZ127" i="10"/>
  <c r="AZ126" i="10"/>
  <c r="AZ125" i="10"/>
  <c r="AZ124" i="10"/>
  <c r="AZ123" i="10"/>
  <c r="AZ122" i="10"/>
  <c r="AZ121" i="10"/>
  <c r="AZ120" i="10"/>
  <c r="AZ119" i="10"/>
  <c r="AZ118" i="10"/>
  <c r="AZ117" i="10"/>
  <c r="AZ116" i="10"/>
  <c r="AZ115" i="10"/>
  <c r="AZ114" i="10"/>
  <c r="AZ113" i="10"/>
  <c r="AZ112" i="10"/>
  <c r="AZ111" i="10"/>
  <c r="AZ110" i="10"/>
  <c r="AZ109" i="10"/>
  <c r="AZ108" i="10"/>
  <c r="AZ107" i="10"/>
  <c r="AZ106" i="10"/>
  <c r="AZ105" i="10"/>
  <c r="AZ104" i="10"/>
  <c r="AZ103" i="10"/>
  <c r="AZ102" i="10"/>
  <c r="AZ101" i="10"/>
  <c r="AZ100" i="10"/>
  <c r="AZ99" i="10"/>
  <c r="AZ66" i="10"/>
  <c r="AZ65" i="10"/>
  <c r="AZ64" i="10"/>
  <c r="AZ63" i="10"/>
  <c r="AZ62" i="10"/>
  <c r="AZ61" i="10"/>
  <c r="AZ60" i="10"/>
  <c r="AZ59" i="10"/>
  <c r="AZ57" i="10"/>
  <c r="AZ56" i="10"/>
  <c r="AZ55" i="10"/>
  <c r="AZ54" i="10"/>
  <c r="AZ53" i="10"/>
  <c r="AZ41" i="10"/>
  <c r="AZ40" i="10"/>
  <c r="AZ39" i="10"/>
  <c r="AZ58" i="10"/>
  <c r="AZ38" i="10"/>
  <c r="AZ37" i="10"/>
  <c r="AZ36" i="10"/>
  <c r="AZ35" i="10"/>
  <c r="AZ34" i="10"/>
  <c r="AZ33" i="10"/>
  <c r="AZ32" i="10"/>
  <c r="AZ31" i="10"/>
  <c r="AZ30" i="10"/>
  <c r="AZ29" i="10"/>
  <c r="AZ28" i="10"/>
  <c r="AZ27" i="10"/>
  <c r="AZ26" i="10"/>
  <c r="AZ25" i="10"/>
  <c r="AZ24" i="10"/>
  <c r="AZ23" i="10"/>
  <c r="AZ22" i="10"/>
  <c r="AZ21" i="10"/>
  <c r="AZ20" i="10"/>
  <c r="AZ19" i="10"/>
  <c r="AZ18" i="10"/>
  <c r="AZ17" i="10"/>
  <c r="AZ16" i="10"/>
  <c r="BC153" i="7"/>
  <c r="BC152" i="7"/>
  <c r="BC151" i="7"/>
  <c r="BC150" i="7"/>
  <c r="BC149" i="7"/>
  <c r="BC148" i="7"/>
  <c r="BC147" i="7"/>
  <c r="BC146" i="7"/>
  <c r="BC145" i="7"/>
  <c r="BC144" i="7"/>
  <c r="BC143" i="7"/>
  <c r="BC142" i="7"/>
  <c r="BC141" i="7"/>
  <c r="BC140" i="7"/>
  <c r="BC139" i="7"/>
  <c r="BC138" i="7"/>
  <c r="BC137" i="7"/>
  <c r="BC136" i="7"/>
  <c r="BC135" i="7"/>
  <c r="BC134" i="7"/>
  <c r="BE104" i="3"/>
  <c r="BE103" i="3"/>
  <c r="BE102" i="3"/>
  <c r="BE101" i="3"/>
  <c r="BE100" i="3"/>
  <c r="BE99" i="3"/>
  <c r="BE98" i="3"/>
  <c r="BE97" i="3"/>
  <c r="BE96" i="3"/>
  <c r="BE95" i="3"/>
  <c r="BE94" i="3"/>
  <c r="BE93" i="3"/>
  <c r="BE92" i="3"/>
  <c r="BE91" i="3"/>
  <c r="BE90" i="3"/>
  <c r="BE89" i="3"/>
  <c r="BE88" i="3"/>
  <c r="BE87" i="3"/>
  <c r="BE86" i="3"/>
  <c r="BE85" i="3"/>
  <c r="BE84" i="3"/>
  <c r="BE83" i="3"/>
  <c r="BE82" i="3"/>
  <c r="BE81" i="3"/>
  <c r="BE80" i="3"/>
  <c r="BE79" i="3"/>
  <c r="BE78" i="3"/>
  <c r="BE77" i="3"/>
  <c r="BE76" i="3"/>
  <c r="BE75" i="3"/>
  <c r="BE74" i="3"/>
  <c r="BE73" i="3"/>
  <c r="BE72" i="3"/>
  <c r="BE71" i="3"/>
  <c r="BE70" i="3"/>
  <c r="BE69" i="3"/>
  <c r="BE68" i="3"/>
  <c r="BE67" i="3"/>
  <c r="BE66" i="3"/>
  <c r="BE65" i="3"/>
  <c r="BE64" i="3"/>
  <c r="BE63" i="3"/>
  <c r="BE62" i="3"/>
  <c r="BE61" i="3"/>
  <c r="BE60" i="3"/>
  <c r="BE59" i="3"/>
  <c r="BE58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B16" i="13"/>
  <c r="BB224" i="3"/>
  <c r="BB290" i="3" s="1"/>
  <c r="BD125" i="3" a="1"/>
  <c r="BD125" i="3" s="1"/>
  <c r="BB21" i="13"/>
  <c r="BA3" i="1"/>
  <c r="BD223" i="3" a="1"/>
  <c r="BD223" i="3" s="1"/>
  <c r="AZ49" i="1"/>
  <c r="BC21" i="8"/>
  <c r="BC22" i="8"/>
  <c r="BI15" i="8"/>
  <c r="BB11" i="13"/>
  <c r="BB12" i="13"/>
  <c r="BE240" i="3"/>
  <c r="BE241" i="3"/>
  <c r="BE242" i="3"/>
  <c r="BE243" i="3"/>
  <c r="BE244" i="3"/>
  <c r="BE245" i="3"/>
  <c r="BE246" i="3"/>
  <c r="BE267" i="3"/>
  <c r="BE10" i="3"/>
  <c r="BE11" i="3"/>
  <c r="BE12" i="3"/>
  <c r="BE13" i="3"/>
  <c r="BE14" i="3"/>
  <c r="BE105" i="3"/>
  <c r="BE106" i="3"/>
  <c r="BE7" i="3"/>
  <c r="BE8" i="3"/>
  <c r="BE9" i="3"/>
  <c r="BE239" i="3"/>
  <c r="BE238" i="3"/>
  <c r="AZ146" i="10"/>
  <c r="AZ147" i="10"/>
  <c r="AZ148" i="10"/>
  <c r="AZ149" i="10"/>
  <c r="AZ150" i="10"/>
  <c r="AZ151" i="10"/>
  <c r="AZ192" i="10"/>
  <c r="AZ144" i="10"/>
  <c r="AZ145" i="10"/>
  <c r="AZ91" i="10"/>
  <c r="AZ93" i="10"/>
  <c r="AZ95" i="10"/>
  <c r="AZ92" i="10"/>
  <c r="AZ94" i="10"/>
  <c r="AZ96" i="10"/>
  <c r="AZ98" i="10"/>
  <c r="AZ8" i="10"/>
  <c r="AZ97" i="10"/>
  <c r="AZ139" i="10"/>
  <c r="AZ9" i="10"/>
  <c r="AZ10" i="10"/>
  <c r="AZ11" i="10"/>
  <c r="AZ12" i="10"/>
  <c r="AZ13" i="10"/>
  <c r="AZ14" i="10"/>
  <c r="AZ15" i="10"/>
  <c r="AZ86" i="10"/>
  <c r="AZ143" i="10"/>
  <c r="AZ90" i="10"/>
  <c r="AZ7" i="10"/>
  <c r="BC159" i="7"/>
  <c r="BC163" i="7"/>
  <c r="BC160" i="7"/>
  <c r="BC164" i="7"/>
  <c r="BC186" i="7"/>
  <c r="BC157" i="7"/>
  <c r="BC158" i="7"/>
  <c r="BC165" i="7"/>
  <c r="BC126" i="7"/>
  <c r="BC128" i="7"/>
  <c r="BC130" i="7"/>
  <c r="BC132" i="7"/>
  <c r="BC154" i="7"/>
  <c r="BC161" i="7"/>
  <c r="BC162" i="7"/>
  <c r="BC125" i="7"/>
  <c r="BC127" i="7"/>
  <c r="BC129" i="7"/>
  <c r="BC131" i="7"/>
  <c r="BC133" i="7"/>
  <c r="AX15" i="1"/>
  <c r="AT26" i="2"/>
  <c r="AU27" i="2"/>
  <c r="AV27" i="2"/>
  <c r="AS32" i="2"/>
  <c r="AU60" i="12"/>
  <c r="AV60" i="12"/>
  <c r="BA3" i="2"/>
  <c r="AT9" i="5"/>
  <c r="BB113" i="7"/>
  <c r="BB120" i="7"/>
  <c r="AZ43" i="12" s="1"/>
  <c r="F7" i="12"/>
  <c r="BD284" i="3"/>
  <c r="AZ235" i="3"/>
  <c r="AZ289" i="3"/>
  <c r="AU7" i="12" s="1"/>
  <c r="AU7" i="1"/>
  <c r="AV7" i="1"/>
  <c r="E7" i="1"/>
  <c r="BB155" i="7"/>
  <c r="AZ59" i="5" s="1"/>
  <c r="BB320" i="13"/>
  <c r="BB187" i="7"/>
  <c r="AZ60" i="5" s="1"/>
  <c r="BD3" i="7"/>
  <c r="BB106" i="7"/>
  <c r="BA169" i="4" s="1"/>
  <c r="BA3" i="10"/>
  <c r="AY141" i="10"/>
  <c r="AY88" i="10"/>
  <c r="BD9" i="8"/>
  <c r="BD10" i="8"/>
  <c r="BB283" i="3"/>
  <c r="BB122" i="3"/>
  <c r="AW5" i="5"/>
  <c r="BC277" i="3"/>
  <c r="BC282" i="3" s="1"/>
  <c r="AX19" i="12" s="1"/>
  <c r="BD268" i="3"/>
  <c r="AY18" i="12" s="1"/>
  <c r="BC116" i="3"/>
  <c r="BC121" i="3" s="1"/>
  <c r="AX8" i="5" s="1"/>
  <c r="AY165" i="4" s="1"/>
  <c r="BD107" i="3"/>
  <c r="AY6" i="5" s="1"/>
  <c r="BF3" i="3"/>
  <c r="AX292" i="13" l="1" a="1"/>
  <c r="AX288" i="13" a="1"/>
  <c r="AX288" i="13" s="1"/>
  <c r="BB34" i="5" s="1"/>
  <c r="AX290" i="13" a="1"/>
  <c r="AX290" i="13" s="1"/>
  <c r="BB36" i="5" s="1"/>
  <c r="AX291" i="13" a="1"/>
  <c r="AX293" i="13" a="1"/>
  <c r="AX287" i="13" a="1"/>
  <c r="AX287" i="13" s="1"/>
  <c r="BB33" i="5" s="1"/>
  <c r="AX289" i="13" a="1"/>
  <c r="AX289" i="13" s="1"/>
  <c r="BB35" i="5" s="1"/>
  <c r="BD64" i="7"/>
  <c r="AX293" i="13"/>
  <c r="AX292" i="13"/>
  <c r="BB38" i="5" s="1"/>
  <c r="AX291" i="13"/>
  <c r="BB37" i="5" s="1"/>
  <c r="BA132" i="4"/>
  <c r="BA170" i="4"/>
  <c r="BD124" i="3"/>
  <c r="BD110" i="3" s="1"/>
  <c r="BD114" i="3" s="1"/>
  <c r="AY7" i="5" s="1"/>
  <c r="AZ164" i="4" s="1"/>
  <c r="BE221" i="3" a="1"/>
  <c r="BE221" i="3" s="1"/>
  <c r="BE201" i="3" a="1"/>
  <c r="BE201" i="3" s="1"/>
  <c r="BE203" i="3" a="1"/>
  <c r="BE203" i="3" s="1"/>
  <c r="BE205" i="3" a="1"/>
  <c r="BE205" i="3" s="1"/>
  <c r="BE207" i="3" a="1"/>
  <c r="BE207" i="3" s="1"/>
  <c r="BE209" i="3" a="1"/>
  <c r="BE209" i="3" s="1"/>
  <c r="BE211" i="3" a="1"/>
  <c r="BE211" i="3" s="1"/>
  <c r="BE126" i="3" a="1"/>
  <c r="BE129" i="3" a="1"/>
  <c r="BE129" i="3" s="1"/>
  <c r="BE131" i="3" a="1"/>
  <c r="BE133" i="3" a="1"/>
  <c r="BE133" i="3" s="1"/>
  <c r="BE138" i="3" a="1"/>
  <c r="BE140" i="3" a="1"/>
  <c r="BE140" i="3" s="1"/>
  <c r="BE142" i="3" a="1"/>
  <c r="BE144" i="3" a="1"/>
  <c r="BE144" i="3" s="1"/>
  <c r="BE149" i="3" a="1"/>
  <c r="BE151" i="3" a="1"/>
  <c r="BE151" i="3" s="1"/>
  <c r="BE153" i="3" a="1"/>
  <c r="BE155" i="3" a="1"/>
  <c r="BE155" i="3" s="1"/>
  <c r="BE157" i="3" a="1"/>
  <c r="BE159" i="3" a="1"/>
  <c r="BE159" i="3" s="1"/>
  <c r="BE136" i="3" a="1"/>
  <c r="BE162" i="3" a="1"/>
  <c r="BE162" i="3" s="1"/>
  <c r="BE164" i="3" a="1"/>
  <c r="BE166" i="3" a="1"/>
  <c r="BE168" i="3" a="1"/>
  <c r="BE170" i="3" a="1"/>
  <c r="BE170" i="3" s="1"/>
  <c r="BE172" i="3" a="1"/>
  <c r="BE174" i="3" a="1"/>
  <c r="BE174" i="3" s="1"/>
  <c r="BE176" i="3" a="1"/>
  <c r="BE178" i="3" a="1"/>
  <c r="BE178" i="3" s="1"/>
  <c r="BE180" i="3" a="1"/>
  <c r="BE182" i="3" a="1"/>
  <c r="BE182" i="3" s="1"/>
  <c r="BE184" i="3" a="1"/>
  <c r="BE186" i="3" a="1"/>
  <c r="BE186" i="3" s="1"/>
  <c r="BE188" i="3" a="1"/>
  <c r="BE190" i="3" a="1"/>
  <c r="BE190" i="3" s="1"/>
  <c r="BE192" i="3" a="1"/>
  <c r="BE194" i="3" a="1"/>
  <c r="BE194" i="3" s="1"/>
  <c r="BE216" i="3" a="1"/>
  <c r="BE216" i="3" s="1"/>
  <c r="BE214" i="3" a="1"/>
  <c r="BE214" i="3" s="1"/>
  <c r="BE199" i="3" a="1"/>
  <c r="BE199" i="3" s="1"/>
  <c r="BE204" i="3" a="1"/>
  <c r="BE204" i="3" s="1"/>
  <c r="BE202" i="3" a="1"/>
  <c r="BE202" i="3" s="1"/>
  <c r="BE200" i="3" a="1"/>
  <c r="BE200" i="3" s="1"/>
  <c r="BE145" i="3" a="1"/>
  <c r="BE220" i="3" a="1"/>
  <c r="BE220" i="3" s="1"/>
  <c r="BE218" i="3" a="1"/>
  <c r="BE218" i="3" s="1"/>
  <c r="BE212" i="3" a="1"/>
  <c r="BE212" i="3" s="1"/>
  <c r="BE196" i="3" a="1"/>
  <c r="BE196" i="3" s="1"/>
  <c r="BE219" i="3" a="1"/>
  <c r="BE219" i="3" s="1"/>
  <c r="BE217" i="3" a="1"/>
  <c r="BE217" i="3" s="1"/>
  <c r="BE215" i="3" a="1"/>
  <c r="BE215" i="3" s="1"/>
  <c r="BE213" i="3" a="1"/>
  <c r="BE213" i="3" s="1"/>
  <c r="BE210" i="3" a="1"/>
  <c r="BE210" i="3" s="1"/>
  <c r="BE208" i="3" a="1"/>
  <c r="BE208" i="3" s="1"/>
  <c r="BE206" i="3" a="1"/>
  <c r="BE206" i="3" s="1"/>
  <c r="BE198" i="3" a="1"/>
  <c r="BE198" i="3" s="1"/>
  <c r="BE197" i="3" a="1"/>
  <c r="BE197" i="3" s="1"/>
  <c r="BE195" i="3" a="1"/>
  <c r="BE191" i="3" a="1"/>
  <c r="BE191" i="3" s="1"/>
  <c r="BE189" i="3" a="1"/>
  <c r="BE187" i="3" a="1"/>
  <c r="BE187" i="3" s="1"/>
  <c r="BE185" i="3" a="1"/>
  <c r="BE185" i="3" s="1"/>
  <c r="BE183" i="3" a="1"/>
  <c r="BE183" i="3" s="1"/>
  <c r="BE181" i="3" a="1"/>
  <c r="BE179" i="3" a="1"/>
  <c r="BE179" i="3" s="1"/>
  <c r="BE177" i="3" a="1"/>
  <c r="BE175" i="3" a="1"/>
  <c r="BE175" i="3" s="1"/>
  <c r="BE173" i="3" a="1"/>
  <c r="BE161" i="3" a="1"/>
  <c r="BE161" i="3" s="1"/>
  <c r="BE160" i="3" a="1"/>
  <c r="BE160" i="3" s="1"/>
  <c r="BE158" i="3" a="1"/>
  <c r="BE158" i="3" s="1"/>
  <c r="BE156" i="3" a="1"/>
  <c r="BE154" i="3" a="1"/>
  <c r="BE154" i="3" s="1"/>
  <c r="BE150" i="3" a="1"/>
  <c r="BE148" i="3" a="1"/>
  <c r="BE148" i="3" s="1"/>
  <c r="BE193" i="3" a="1"/>
  <c r="BE171" i="3" a="1"/>
  <c r="BE171" i="3" s="1"/>
  <c r="BE169" i="3" a="1"/>
  <c r="BE167" i="3" a="1"/>
  <c r="BE167" i="3" s="1"/>
  <c r="BE165" i="3" a="1"/>
  <c r="BE165" i="3" s="1"/>
  <c r="BE163" i="3" a="1"/>
  <c r="BE163" i="3" s="1"/>
  <c r="BE147" i="3" a="1"/>
  <c r="BE147" i="3" s="1"/>
  <c r="BE152" i="3" a="1"/>
  <c r="BE152" i="3" s="1"/>
  <c r="BE146" i="3" a="1"/>
  <c r="BE143" i="3" a="1"/>
  <c r="BE143" i="3" s="1"/>
  <c r="BE141" i="3" a="1"/>
  <c r="BE141" i="3" s="1"/>
  <c r="BE139" i="3" a="1"/>
  <c r="BE139" i="3" s="1"/>
  <c r="BE128" i="3" a="1"/>
  <c r="BE127" i="3" a="1"/>
  <c r="BE127" i="3" s="1"/>
  <c r="BE137" i="3" a="1"/>
  <c r="BE137" i="3" s="1"/>
  <c r="BE135" i="3" a="1"/>
  <c r="BE135" i="3" s="1"/>
  <c r="BE130" i="3" a="1"/>
  <c r="BE130" i="3" s="1"/>
  <c r="BE134" i="3" a="1"/>
  <c r="BE134" i="3" s="1"/>
  <c r="BE132" i="3" a="1"/>
  <c r="BE132" i="3" s="1"/>
  <c r="BE145" i="3"/>
  <c r="BE192" i="3"/>
  <c r="BE188" i="3"/>
  <c r="BE184" i="3"/>
  <c r="BE180" i="3"/>
  <c r="BE176" i="3"/>
  <c r="BE172" i="3"/>
  <c r="BE157" i="3"/>
  <c r="BE153" i="3"/>
  <c r="BE149" i="3"/>
  <c r="BE168" i="3"/>
  <c r="BE166" i="3"/>
  <c r="BE164" i="3"/>
  <c r="BE131" i="3"/>
  <c r="BE138" i="3"/>
  <c r="BE136" i="3"/>
  <c r="BE126" i="3"/>
  <c r="BE142" i="3"/>
  <c r="BE146" i="3"/>
  <c r="BE169" i="3"/>
  <c r="BE193" i="3"/>
  <c r="BE156" i="3"/>
  <c r="BE128" i="3"/>
  <c r="BE150" i="3"/>
  <c r="BE173" i="3"/>
  <c r="BE177" i="3"/>
  <c r="BE181" i="3"/>
  <c r="BE189" i="3"/>
  <c r="BE195" i="3"/>
  <c r="BA194" i="10" a="1"/>
  <c r="BA194" i="10" s="1"/>
  <c r="BD42" i="7"/>
  <c r="BD40" i="7"/>
  <c r="BD38" i="7"/>
  <c r="BD62" i="7"/>
  <c r="BD27" i="7"/>
  <c r="BD61" i="7"/>
  <c r="BD60" i="7"/>
  <c r="BD55" i="7"/>
  <c r="BD34" i="7"/>
  <c r="BD35" i="7"/>
  <c r="BD36" i="7"/>
  <c r="BD49" i="7"/>
  <c r="BD37" i="7"/>
  <c r="BD30" i="7"/>
  <c r="BD43" i="7"/>
  <c r="BD39" i="7"/>
  <c r="BD57" i="7"/>
  <c r="BD65" i="7"/>
  <c r="BD33" i="7"/>
  <c r="BD54" i="7"/>
  <c r="BD53" i="7"/>
  <c r="BD41" i="7"/>
  <c r="BD59" i="7"/>
  <c r="BD48" i="7"/>
  <c r="BD32" i="7"/>
  <c r="BD46" i="7"/>
  <c r="BD66" i="7"/>
  <c r="BD47" i="7"/>
  <c r="BD58" i="7"/>
  <c r="BD51" i="7"/>
  <c r="BD28" i="7"/>
  <c r="BD31" i="7"/>
  <c r="BD29" i="7"/>
  <c r="BD44" i="7"/>
  <c r="BD52" i="7"/>
  <c r="BD50" i="7"/>
  <c r="BD45" i="7"/>
  <c r="BD56" i="7"/>
  <c r="BD63" i="7"/>
  <c r="BC50" i="1"/>
  <c r="BC50" i="2"/>
  <c r="BB51" i="1"/>
  <c r="BB52" i="2"/>
  <c r="BD288" i="3"/>
  <c r="BA171" i="4"/>
  <c r="BE286" i="3" a="1"/>
  <c r="BE286" i="3" s="1"/>
  <c r="BB233" i="3"/>
  <c r="BB234" i="3"/>
  <c r="AY128" i="4"/>
  <c r="AY126" i="4"/>
  <c r="AY127" i="4"/>
  <c r="BD9" i="7"/>
  <c r="BD109" i="7"/>
  <c r="BD22" i="7"/>
  <c r="BD24" i="7"/>
  <c r="BD16" i="7"/>
  <c r="BD82" i="7"/>
  <c r="BD87" i="7"/>
  <c r="BD86" i="7"/>
  <c r="BD69" i="7"/>
  <c r="BD108" i="7"/>
  <c r="BD15" i="7"/>
  <c r="BD76" i="7"/>
  <c r="BD118" i="7"/>
  <c r="BD101" i="7"/>
  <c r="BD79" i="7"/>
  <c r="BD80" i="7"/>
  <c r="BD116" i="7"/>
  <c r="BD90" i="7"/>
  <c r="BB97" i="4"/>
  <c r="BD84" i="7"/>
  <c r="BD95" i="7"/>
  <c r="BD100" i="7"/>
  <c r="BD74" i="7"/>
  <c r="BD89" i="7"/>
  <c r="BD70" i="7"/>
  <c r="BD68" i="7"/>
  <c r="BD88" i="7"/>
  <c r="BD10" i="7"/>
  <c r="BD26" i="7"/>
  <c r="BD71" i="7"/>
  <c r="BD103" i="7"/>
  <c r="BD99" i="7"/>
  <c r="BD67" i="7"/>
  <c r="BD98" i="7"/>
  <c r="BD105" i="7"/>
  <c r="BD102" i="7"/>
  <c r="BB10" i="12" a="1"/>
  <c r="BB10" i="12" s="1"/>
  <c r="BD6" i="7"/>
  <c r="BD8" i="7"/>
  <c r="BD110" i="7"/>
  <c r="BD73" i="7"/>
  <c r="BD91" i="7"/>
  <c r="BD25" i="7"/>
  <c r="BD85" i="7"/>
  <c r="BD83" i="7"/>
  <c r="BD117" i="7"/>
  <c r="BD13" i="7"/>
  <c r="BD20" i="7"/>
  <c r="BD104" i="7"/>
  <c r="BD93" i="7"/>
  <c r="BD21" i="7"/>
  <c r="BD78" i="7"/>
  <c r="BD96" i="7"/>
  <c r="BD111" i="7"/>
  <c r="BD75" i="7"/>
  <c r="BD72" i="7"/>
  <c r="BD94" i="7"/>
  <c r="BD115" i="7"/>
  <c r="BD17" i="7"/>
  <c r="BD14" i="7"/>
  <c r="BD92" i="7"/>
  <c r="BD12" i="7"/>
  <c r="BD77" i="7"/>
  <c r="BD112" i="7"/>
  <c r="BD119" i="7"/>
  <c r="BD18" i="7"/>
  <c r="BD23" i="7"/>
  <c r="BD81" i="7"/>
  <c r="BD19" i="7"/>
  <c r="BD97" i="7"/>
  <c r="BD11" i="7"/>
  <c r="BD7" i="7"/>
  <c r="BB9" i="13" a="1"/>
  <c r="BB9" i="13" s="1"/>
  <c r="AX53" i="13" a="1"/>
  <c r="AX53" i="13" s="1"/>
  <c r="AZ162" i="4"/>
  <c r="BB99" i="4"/>
  <c r="BE3" i="4"/>
  <c r="BD157" i="4"/>
  <c r="AU166" i="4"/>
  <c r="AU129" i="4" s="1"/>
  <c r="AW175" i="4"/>
  <c r="BB98" i="4"/>
  <c r="BA163" i="4"/>
  <c r="BA90" i="4"/>
  <c r="BA125" i="4"/>
  <c r="AV175" i="4"/>
  <c r="AY161" i="4"/>
  <c r="AY91" i="4"/>
  <c r="AY92" i="4"/>
  <c r="AY93" i="4"/>
  <c r="AT94" i="4"/>
  <c r="AT100" i="4" s="1"/>
  <c r="AT172" i="4"/>
  <c r="BB133" i="4"/>
  <c r="BB134" i="4"/>
  <c r="AX89" i="4"/>
  <c r="AW61" i="5"/>
  <c r="BC3" i="12"/>
  <c r="AW286" i="13" a="1"/>
  <c r="AW286" i="13" s="1"/>
  <c r="BA32" i="5" s="1"/>
  <c r="BA31" i="5" s="1"/>
  <c r="AZ195" i="10"/>
  <c r="BA12" i="5" s="1"/>
  <c r="BA80" i="10"/>
  <c r="BA79" i="10"/>
  <c r="BA78" i="10"/>
  <c r="BA77" i="10"/>
  <c r="BA76" i="10"/>
  <c r="BA75" i="10"/>
  <c r="BA74" i="10"/>
  <c r="BA73" i="10"/>
  <c r="BA52" i="10"/>
  <c r="BA51" i="10"/>
  <c r="BA50" i="10"/>
  <c r="BA49" i="10"/>
  <c r="BA48" i="10"/>
  <c r="BA47" i="10"/>
  <c r="BA46" i="10"/>
  <c r="BA45" i="10"/>
  <c r="BA72" i="10"/>
  <c r="BA44" i="10"/>
  <c r="BA43" i="10"/>
  <c r="BA42" i="10"/>
  <c r="BD222" i="3"/>
  <c r="AW309" i="13"/>
  <c r="BA57" i="5" s="1"/>
  <c r="BA51" i="5" s="1"/>
  <c r="AZ11" i="5"/>
  <c r="AY18" i="2"/>
  <c r="AZ31" i="1"/>
  <c r="AZ33" i="1"/>
  <c r="AZ13" i="5"/>
  <c r="BB39" i="5"/>
  <c r="AX311" i="13" a="1"/>
  <c r="AX311" i="13" s="1"/>
  <c r="AX310" i="13" a="1"/>
  <c r="AX310" i="13" s="1"/>
  <c r="E26" i="2"/>
  <c r="AY64" i="13"/>
  <c r="AY60" i="13"/>
  <c r="AY63" i="13"/>
  <c r="AY65" i="13"/>
  <c r="AY59" i="13"/>
  <c r="AY61" i="13"/>
  <c r="BC23" i="13"/>
  <c r="BC18" i="13"/>
  <c r="BC13" i="13"/>
  <c r="BC22" i="13"/>
  <c r="BC19" i="13"/>
  <c r="BC14" i="13"/>
  <c r="BC17" i="13"/>
  <c r="BC228" i="3"/>
  <c r="BC231" i="3" s="1"/>
  <c r="AT321" i="13"/>
  <c r="BC227" i="3"/>
  <c r="BC230" i="3" s="1"/>
  <c r="AT322" i="13"/>
  <c r="AS331" i="13"/>
  <c r="AW67" i="5" s="1"/>
  <c r="AS330" i="13"/>
  <c r="AW66" i="5" s="1"/>
  <c r="BB10" i="13"/>
  <c r="BA67" i="10"/>
  <c r="BA68" i="10"/>
  <c r="BA69" i="10"/>
  <c r="BA70" i="10"/>
  <c r="BA71" i="10"/>
  <c r="BA81" i="10"/>
  <c r="BA82" i="10"/>
  <c r="BA83" i="10"/>
  <c r="BA84" i="10"/>
  <c r="BA85" i="10"/>
  <c r="BB43" i="2" a="1"/>
  <c r="BB43" i="2" s="1"/>
  <c r="BA49" i="1"/>
  <c r="AV26" i="2"/>
  <c r="AU26" i="2"/>
  <c r="BJ16" i="8"/>
  <c r="BC3" i="5"/>
  <c r="AZ3" i="13"/>
  <c r="AZ6" i="13" s="1"/>
  <c r="BD185" i="7"/>
  <c r="BD184" i="7"/>
  <c r="BD183" i="7"/>
  <c r="BD182" i="7"/>
  <c r="BD181" i="7"/>
  <c r="BD180" i="7"/>
  <c r="BD179" i="7"/>
  <c r="BD178" i="7"/>
  <c r="BD177" i="7"/>
  <c r="BD176" i="7"/>
  <c r="BD175" i="7"/>
  <c r="BD173" i="7"/>
  <c r="BD171" i="7"/>
  <c r="BD169" i="7"/>
  <c r="BD167" i="7"/>
  <c r="BD170" i="7"/>
  <c r="BD172" i="7"/>
  <c r="BD168" i="7"/>
  <c r="BD174" i="7"/>
  <c r="BD166" i="7"/>
  <c r="BF264" i="3"/>
  <c r="BF263" i="3"/>
  <c r="BF262" i="3"/>
  <c r="BF261" i="3"/>
  <c r="BF260" i="3"/>
  <c r="BF259" i="3"/>
  <c r="BF258" i="3"/>
  <c r="BF257" i="3"/>
  <c r="BF256" i="3"/>
  <c r="BF255" i="3"/>
  <c r="BF254" i="3"/>
  <c r="BF253" i="3"/>
  <c r="BF252" i="3"/>
  <c r="BF251" i="3"/>
  <c r="BF250" i="3"/>
  <c r="BF249" i="3"/>
  <c r="BF248" i="3"/>
  <c r="BF247" i="3"/>
  <c r="BF266" i="3"/>
  <c r="BF265" i="3"/>
  <c r="BA191" i="10"/>
  <c r="BA187" i="10"/>
  <c r="BA185" i="10"/>
  <c r="BA184" i="10"/>
  <c r="BA183" i="10"/>
  <c r="BA182" i="10"/>
  <c r="BA181" i="10"/>
  <c r="BA180" i="10"/>
  <c r="BA179" i="10"/>
  <c r="BA190" i="10"/>
  <c r="BA189" i="10"/>
  <c r="BA186" i="10"/>
  <c r="BA178" i="10"/>
  <c r="BA177" i="10"/>
  <c r="BA176" i="10"/>
  <c r="BA175" i="10"/>
  <c r="BA174" i="10"/>
  <c r="BA173" i="10"/>
  <c r="BA172" i="10"/>
  <c r="BA171" i="10"/>
  <c r="BA170" i="10"/>
  <c r="BA169" i="10"/>
  <c r="BA168" i="10"/>
  <c r="BA167" i="10"/>
  <c r="BA166" i="10"/>
  <c r="BA165" i="10"/>
  <c r="BA164" i="10"/>
  <c r="BA163" i="10"/>
  <c r="BA188" i="10"/>
  <c r="BA161" i="10"/>
  <c r="BA159" i="10"/>
  <c r="BA158" i="10"/>
  <c r="BA157" i="10"/>
  <c r="BA156" i="10"/>
  <c r="BA155" i="10"/>
  <c r="BA154" i="10"/>
  <c r="BA153" i="10"/>
  <c r="BA152" i="10"/>
  <c r="BA160" i="10"/>
  <c r="BA162" i="10"/>
  <c r="BA138" i="10"/>
  <c r="BA137" i="10"/>
  <c r="BA136" i="10"/>
  <c r="BA135" i="10"/>
  <c r="BA134" i="10"/>
  <c r="BA133" i="10"/>
  <c r="BA132" i="10"/>
  <c r="BA131" i="10"/>
  <c r="BA130" i="10"/>
  <c r="BA129" i="10"/>
  <c r="BA128" i="10"/>
  <c r="BA127" i="10"/>
  <c r="BA126" i="10"/>
  <c r="BA125" i="10"/>
  <c r="BA124" i="10"/>
  <c r="BA123" i="10"/>
  <c r="BA122" i="10"/>
  <c r="BA121" i="10"/>
  <c r="BA120" i="10"/>
  <c r="BA119" i="10"/>
  <c r="BA118" i="10"/>
  <c r="BA117" i="10"/>
  <c r="BA116" i="10"/>
  <c r="BA115" i="10"/>
  <c r="BA114" i="10"/>
  <c r="BA113" i="10"/>
  <c r="BA112" i="10"/>
  <c r="BA111" i="10"/>
  <c r="BA110" i="10"/>
  <c r="BA109" i="10"/>
  <c r="BA108" i="10"/>
  <c r="BA107" i="10"/>
  <c r="BA106" i="10"/>
  <c r="BA105" i="10"/>
  <c r="BA104" i="10"/>
  <c r="BA103" i="10"/>
  <c r="BA102" i="10"/>
  <c r="BA101" i="10"/>
  <c r="BA100" i="10"/>
  <c r="BA99" i="10"/>
  <c r="BA66" i="10"/>
  <c r="BA65" i="10"/>
  <c r="BA64" i="10"/>
  <c r="BA63" i="10"/>
  <c r="BA62" i="10"/>
  <c r="BA61" i="10"/>
  <c r="BA60" i="10"/>
  <c r="BA59" i="10"/>
  <c r="BA58" i="10"/>
  <c r="BA57" i="10"/>
  <c r="BA56" i="10"/>
  <c r="BA55" i="10"/>
  <c r="BA54" i="10"/>
  <c r="BA53" i="10"/>
  <c r="BA41" i="10"/>
  <c r="BA40" i="10"/>
  <c r="BA39" i="10"/>
  <c r="BA38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D153" i="7"/>
  <c r="BD152" i="7"/>
  <c r="BD151" i="7"/>
  <c r="BD150" i="7"/>
  <c r="BD149" i="7"/>
  <c r="BD148" i="7"/>
  <c r="BD147" i="7"/>
  <c r="BD146" i="7"/>
  <c r="BD145" i="7"/>
  <c r="BD144" i="7"/>
  <c r="BD143" i="7"/>
  <c r="BD142" i="7"/>
  <c r="BD141" i="7"/>
  <c r="BD140" i="7"/>
  <c r="BD139" i="7"/>
  <c r="BD138" i="7"/>
  <c r="BD137" i="7"/>
  <c r="BD136" i="7"/>
  <c r="BD135" i="7"/>
  <c r="BD134" i="7"/>
  <c r="BF104" i="3"/>
  <c r="BF103" i="3"/>
  <c r="BF102" i="3"/>
  <c r="BF101" i="3"/>
  <c r="BF100" i="3"/>
  <c r="BF99" i="3"/>
  <c r="BF98" i="3"/>
  <c r="BF97" i="3"/>
  <c r="BF96" i="3"/>
  <c r="BF95" i="3"/>
  <c r="BF94" i="3"/>
  <c r="BF93" i="3"/>
  <c r="BF92" i="3"/>
  <c r="BF91" i="3"/>
  <c r="BF90" i="3"/>
  <c r="BF89" i="3"/>
  <c r="BF88" i="3"/>
  <c r="BF87" i="3"/>
  <c r="BF86" i="3"/>
  <c r="BF85" i="3"/>
  <c r="BF84" i="3"/>
  <c r="BF83" i="3"/>
  <c r="BF82" i="3"/>
  <c r="BF81" i="3"/>
  <c r="BF80" i="3"/>
  <c r="BF79" i="3"/>
  <c r="BF78" i="3"/>
  <c r="BF77" i="3"/>
  <c r="BF76" i="3"/>
  <c r="BF75" i="3"/>
  <c r="BF74" i="3"/>
  <c r="BF73" i="3"/>
  <c r="BF72" i="3"/>
  <c r="BF71" i="3"/>
  <c r="BF70" i="3"/>
  <c r="BF69" i="3"/>
  <c r="BF68" i="3"/>
  <c r="BF67" i="3"/>
  <c r="BF66" i="3"/>
  <c r="BF65" i="3"/>
  <c r="BF64" i="3"/>
  <c r="BF63" i="3"/>
  <c r="BF62" i="3"/>
  <c r="BF61" i="3"/>
  <c r="BF60" i="3"/>
  <c r="BF59" i="3"/>
  <c r="BF58" i="3"/>
  <c r="BF57" i="3"/>
  <c r="BF56" i="3"/>
  <c r="BF55" i="3"/>
  <c r="BF54" i="3"/>
  <c r="BF53" i="3"/>
  <c r="BF52" i="3"/>
  <c r="BF51" i="3"/>
  <c r="BF50" i="3"/>
  <c r="BF49" i="3"/>
  <c r="BF48" i="3"/>
  <c r="BF47" i="3"/>
  <c r="BF46" i="3"/>
  <c r="BF45" i="3"/>
  <c r="BF44" i="3"/>
  <c r="BF43" i="3"/>
  <c r="BF42" i="3"/>
  <c r="BF41" i="3"/>
  <c r="BF40" i="3"/>
  <c r="BF39" i="3"/>
  <c r="BF38" i="3"/>
  <c r="BF37" i="3"/>
  <c r="BF36" i="3"/>
  <c r="BF35" i="3"/>
  <c r="BF34" i="3"/>
  <c r="BF33" i="3"/>
  <c r="BF32" i="3"/>
  <c r="BF31" i="3"/>
  <c r="BF30" i="3"/>
  <c r="BF29" i="3"/>
  <c r="BF28" i="3"/>
  <c r="BF27" i="3"/>
  <c r="BF26" i="3"/>
  <c r="BF25" i="3"/>
  <c r="BF24" i="3"/>
  <c r="BF23" i="3"/>
  <c r="BF22" i="3"/>
  <c r="BF21" i="3"/>
  <c r="BF20" i="3"/>
  <c r="BF19" i="3"/>
  <c r="BF18" i="3"/>
  <c r="BF17" i="3"/>
  <c r="BF16" i="3"/>
  <c r="BF15" i="3"/>
  <c r="BC16" i="13"/>
  <c r="BC224" i="3"/>
  <c r="BC290" i="3" s="1"/>
  <c r="BE125" i="3" a="1"/>
  <c r="BE125" i="3" s="1"/>
  <c r="BC21" i="13"/>
  <c r="BB3" i="1"/>
  <c r="BE223" i="3" a="1"/>
  <c r="BE223" i="3" s="1"/>
  <c r="BD21" i="8"/>
  <c r="BD22" i="8"/>
  <c r="BJ15" i="8"/>
  <c r="BC12" i="13"/>
  <c r="BC11" i="13"/>
  <c r="AZ88" i="10"/>
  <c r="BF240" i="3"/>
  <c r="BF241" i="3"/>
  <c r="BF242" i="3"/>
  <c r="BF243" i="3"/>
  <c r="BF244" i="3"/>
  <c r="BF245" i="3"/>
  <c r="BF246" i="3"/>
  <c r="BF267" i="3"/>
  <c r="BF8" i="3"/>
  <c r="BF9" i="3"/>
  <c r="BF10" i="3"/>
  <c r="BF11" i="3"/>
  <c r="BF12" i="3"/>
  <c r="BF13" i="3"/>
  <c r="BF14" i="3"/>
  <c r="BF105" i="3"/>
  <c r="BF106" i="3"/>
  <c r="BF7" i="3"/>
  <c r="BF238" i="3"/>
  <c r="BF239" i="3"/>
  <c r="BA145" i="10"/>
  <c r="BA143" i="10"/>
  <c r="BA146" i="10"/>
  <c r="BA147" i="10"/>
  <c r="BA148" i="10"/>
  <c r="BA90" i="10"/>
  <c r="BA92" i="10"/>
  <c r="BA94" i="10"/>
  <c r="BA149" i="10"/>
  <c r="BA150" i="10"/>
  <c r="BA151" i="10"/>
  <c r="BA192" i="10"/>
  <c r="BA91" i="10"/>
  <c r="BA93" i="10"/>
  <c r="BA95" i="10"/>
  <c r="BA97" i="10"/>
  <c r="BA139" i="10"/>
  <c r="BA9" i="10"/>
  <c r="BA10" i="10"/>
  <c r="BA11" i="10"/>
  <c r="BA12" i="10"/>
  <c r="BA13" i="10"/>
  <c r="BA14" i="10"/>
  <c r="BA15" i="10"/>
  <c r="BA86" i="10"/>
  <c r="BA96" i="10"/>
  <c r="BA98" i="10"/>
  <c r="BA7" i="10"/>
  <c r="BA144" i="10"/>
  <c r="BA8" i="10"/>
  <c r="BD158" i="7"/>
  <c r="BD162" i="7"/>
  <c r="BD157" i="7"/>
  <c r="BD161" i="7"/>
  <c r="BD186" i="7"/>
  <c r="BD160" i="7"/>
  <c r="BD159" i="7"/>
  <c r="BD165" i="7"/>
  <c r="BD126" i="7"/>
  <c r="BD128" i="7"/>
  <c r="BD130" i="7"/>
  <c r="BD132" i="7"/>
  <c r="BD154" i="7"/>
  <c r="BD164" i="7"/>
  <c r="BD163" i="7"/>
  <c r="BD125" i="7"/>
  <c r="BD127" i="7"/>
  <c r="BD129" i="7"/>
  <c r="BD131" i="7"/>
  <c r="BD133" i="7"/>
  <c r="AY15" i="1"/>
  <c r="F9" i="5"/>
  <c r="AW27" i="2"/>
  <c r="AT9" i="1"/>
  <c r="AT32" i="2"/>
  <c r="BC155" i="7"/>
  <c r="BA59" i="5" s="1"/>
  <c r="BB3" i="2"/>
  <c r="AU9" i="5"/>
  <c r="BC113" i="7"/>
  <c r="BC120" i="7"/>
  <c r="BA43" i="12" s="1"/>
  <c r="BA289" i="3"/>
  <c r="AV7" i="12" s="1"/>
  <c r="BE284" i="3"/>
  <c r="BA235" i="3"/>
  <c r="AW7" i="1"/>
  <c r="BC320" i="13"/>
  <c r="AZ141" i="10"/>
  <c r="BE3" i="7"/>
  <c r="BC187" i="7"/>
  <c r="BA60" i="5" s="1"/>
  <c r="BC106" i="7"/>
  <c r="BB169" i="4" s="1"/>
  <c r="BB3" i="10"/>
  <c r="BC283" i="3"/>
  <c r="AX17" i="12"/>
  <c r="AW17" i="12"/>
  <c r="BC122" i="3"/>
  <c r="AX5" i="5"/>
  <c r="BD277" i="3"/>
  <c r="BD282" i="3" s="1"/>
  <c r="AY19" i="12" s="1"/>
  <c r="BE9" i="8"/>
  <c r="BE10" i="8"/>
  <c r="BE268" i="3"/>
  <c r="AZ18" i="12" s="1"/>
  <c r="BD116" i="3"/>
  <c r="BD121" i="3" s="1"/>
  <c r="AY8" i="5" s="1"/>
  <c r="AZ165" i="4" s="1"/>
  <c r="BE107" i="3"/>
  <c r="AZ6" i="5" s="1"/>
  <c r="BG3" i="3"/>
  <c r="AZ161" i="4" l="1"/>
  <c r="AY288" i="13" a="1"/>
  <c r="AY290" i="13" a="1"/>
  <c r="AY291" i="13" a="1"/>
  <c r="AY293" i="13" a="1"/>
  <c r="AY293" i="13" s="1"/>
  <c r="BC39" i="5" s="1"/>
  <c r="AY292" i="13" a="1"/>
  <c r="AY289" i="13" a="1"/>
  <c r="AY287" i="13" a="1"/>
  <c r="AY287" i="13" s="1"/>
  <c r="BC33" i="5" s="1"/>
  <c r="BE64" i="7"/>
  <c r="AY292" i="13"/>
  <c r="BC38" i="5" s="1"/>
  <c r="AY288" i="13"/>
  <c r="AY289" i="13"/>
  <c r="BC35" i="5" s="1"/>
  <c r="AY290" i="13"/>
  <c r="BC36" i="5" s="1"/>
  <c r="AY291" i="13"/>
  <c r="BE124" i="3"/>
  <c r="BE110" i="3" s="1"/>
  <c r="BE114" i="3" s="1"/>
  <c r="AZ7" i="5" s="1"/>
  <c r="BA164" i="4" s="1"/>
  <c r="BF221" i="3" a="1"/>
  <c r="BF221" i="3" s="1"/>
  <c r="BF201" i="3" a="1"/>
  <c r="BF201" i="3" s="1"/>
  <c r="BF203" i="3" a="1"/>
  <c r="BF203" i="3" s="1"/>
  <c r="BF205" i="3" a="1"/>
  <c r="BF205" i="3" s="1"/>
  <c r="BF197" i="3" a="1"/>
  <c r="BF197" i="3" s="1"/>
  <c r="BF207" i="3" a="1"/>
  <c r="BF207" i="3" s="1"/>
  <c r="BF209" i="3" a="1"/>
  <c r="BF209" i="3" s="1"/>
  <c r="BF211" i="3" a="1"/>
  <c r="BF211" i="3" s="1"/>
  <c r="BF129" i="3" a="1"/>
  <c r="BF126" i="3" a="1"/>
  <c r="BF131" i="3" a="1"/>
  <c r="BF133" i="3" a="1"/>
  <c r="BF138" i="3" a="1"/>
  <c r="BF140" i="3" a="1"/>
  <c r="BF142" i="3" a="1"/>
  <c r="BF144" i="3" a="1"/>
  <c r="BF145" i="3" a="1"/>
  <c r="BF149" i="3" a="1"/>
  <c r="BF151" i="3" a="1"/>
  <c r="BF151" i="3" s="1"/>
  <c r="BF153" i="3" a="1"/>
  <c r="BF155" i="3" a="1"/>
  <c r="BF155" i="3" s="1"/>
  <c r="BF157" i="3" a="1"/>
  <c r="BF164" i="3" a="1"/>
  <c r="BF159" i="3" a="1"/>
  <c r="BF172" i="3" a="1"/>
  <c r="BF170" i="3" a="1"/>
  <c r="BF166" i="3" a="1"/>
  <c r="BF166" i="3" s="1"/>
  <c r="BF136" i="3" a="1"/>
  <c r="BF220" i="3" a="1"/>
  <c r="BF220" i="3" s="1"/>
  <c r="BF218" i="3" a="1"/>
  <c r="BF218" i="3" s="1"/>
  <c r="BF199" i="3" a="1"/>
  <c r="BF199" i="3" s="1"/>
  <c r="BF196" i="3" a="1"/>
  <c r="BF196" i="3" s="1"/>
  <c r="BF219" i="3" a="1"/>
  <c r="BF219" i="3" s="1"/>
  <c r="BF217" i="3" a="1"/>
  <c r="BF217" i="3" s="1"/>
  <c r="BF215" i="3" a="1"/>
  <c r="BF215" i="3" s="1"/>
  <c r="BF213" i="3" a="1"/>
  <c r="BF213" i="3" s="1"/>
  <c r="BF210" i="3" a="1"/>
  <c r="BF210" i="3" s="1"/>
  <c r="BF208" i="3" a="1"/>
  <c r="BF208" i="3" s="1"/>
  <c r="BF206" i="3" a="1"/>
  <c r="BF206" i="3" s="1"/>
  <c r="BF194" i="3" a="1"/>
  <c r="BF192" i="3" a="1"/>
  <c r="BF190" i="3" a="1"/>
  <c r="BF188" i="3" a="1"/>
  <c r="BF186" i="3" a="1"/>
  <c r="BF184" i="3" a="1"/>
  <c r="BF182" i="3" a="1"/>
  <c r="BF180" i="3" a="1"/>
  <c r="BF178" i="3" a="1"/>
  <c r="BF176" i="3" a="1"/>
  <c r="BF174" i="3" a="1"/>
  <c r="BF168" i="3" a="1"/>
  <c r="BF162" i="3" a="1"/>
  <c r="BF216" i="3" a="1"/>
  <c r="BF216" i="3" s="1"/>
  <c r="BF214" i="3" a="1"/>
  <c r="BF214" i="3" s="1"/>
  <c r="BF212" i="3" a="1"/>
  <c r="BF212" i="3" s="1"/>
  <c r="BF204" i="3" a="1"/>
  <c r="BF204" i="3" s="1"/>
  <c r="BF193" i="3" a="1"/>
  <c r="BF171" i="3" a="1"/>
  <c r="BF171" i="3" s="1"/>
  <c r="BF169" i="3" a="1"/>
  <c r="BF169" i="3" s="1"/>
  <c r="BF167" i="3" a="1"/>
  <c r="BF167" i="3" s="1"/>
  <c r="BF165" i="3" a="1"/>
  <c r="BF163" i="3" a="1"/>
  <c r="BF163" i="3" s="1"/>
  <c r="BF147" i="3" a="1"/>
  <c r="BF152" i="3" a="1"/>
  <c r="BF152" i="3" s="1"/>
  <c r="BF146" i="3" a="1"/>
  <c r="BF146" i="3" s="1"/>
  <c r="BF143" i="3" a="1"/>
  <c r="BF143" i="3" s="1"/>
  <c r="BF202" i="3" a="1"/>
  <c r="BF202" i="3" s="1"/>
  <c r="BF200" i="3" a="1"/>
  <c r="BF200" i="3" s="1"/>
  <c r="BF198" i="3" a="1"/>
  <c r="BF198" i="3" s="1"/>
  <c r="BF195" i="3" a="1"/>
  <c r="BF195" i="3" s="1"/>
  <c r="BF191" i="3" a="1"/>
  <c r="BF191" i="3" s="1"/>
  <c r="BF189" i="3" a="1"/>
  <c r="BF189" i="3" s="1"/>
  <c r="BF187" i="3" a="1"/>
  <c r="BF185" i="3" a="1"/>
  <c r="BF185" i="3" s="1"/>
  <c r="BF183" i="3" a="1"/>
  <c r="BF183" i="3" s="1"/>
  <c r="BF181" i="3" a="1"/>
  <c r="BF181" i="3" s="1"/>
  <c r="BF179" i="3" a="1"/>
  <c r="BF177" i="3" a="1"/>
  <c r="BF177" i="3" s="1"/>
  <c r="BF175" i="3" a="1"/>
  <c r="BF175" i="3" s="1"/>
  <c r="BF173" i="3" a="1"/>
  <c r="BF173" i="3" s="1"/>
  <c r="BF161" i="3" a="1"/>
  <c r="BF161" i="3" s="1"/>
  <c r="BF160" i="3" a="1"/>
  <c r="BF160" i="3" s="1"/>
  <c r="BF158" i="3" a="1"/>
  <c r="BF156" i="3" a="1"/>
  <c r="BF156" i="3" s="1"/>
  <c r="BF154" i="3" a="1"/>
  <c r="BF154" i="3" s="1"/>
  <c r="BF150" i="3" a="1"/>
  <c r="BF150" i="3" s="1"/>
  <c r="BF148" i="3" a="1"/>
  <c r="BF127" i="3" a="1"/>
  <c r="BF127" i="3" s="1"/>
  <c r="BF141" i="3" a="1"/>
  <c r="BF141" i="3" s="1"/>
  <c r="BF139" i="3" a="1"/>
  <c r="BF139" i="3" s="1"/>
  <c r="BF128" i="3" a="1"/>
  <c r="BF128" i="3" s="1"/>
  <c r="BF137" i="3" a="1"/>
  <c r="BF137" i="3" s="1"/>
  <c r="BF135" i="3" a="1"/>
  <c r="BF135" i="3" s="1"/>
  <c r="BF130" i="3" a="1"/>
  <c r="BF130" i="3" s="1"/>
  <c r="BF134" i="3" a="1"/>
  <c r="BF134" i="3" s="1"/>
  <c r="BF132" i="3" a="1"/>
  <c r="BF132" i="3" s="1"/>
  <c r="BF145" i="3"/>
  <c r="BF194" i="3"/>
  <c r="BF192" i="3"/>
  <c r="BF190" i="3"/>
  <c r="BF188" i="3"/>
  <c r="BF186" i="3"/>
  <c r="BF184" i="3"/>
  <c r="BF182" i="3"/>
  <c r="BF180" i="3"/>
  <c r="BF178" i="3"/>
  <c r="BF176" i="3"/>
  <c r="BF170" i="3"/>
  <c r="BF168" i="3"/>
  <c r="BF164" i="3"/>
  <c r="BF162" i="3"/>
  <c r="BF144" i="3"/>
  <c r="BF126" i="3"/>
  <c r="BF174" i="3"/>
  <c r="BF172" i="3"/>
  <c r="BF159" i="3"/>
  <c r="BF157" i="3"/>
  <c r="BF142" i="3"/>
  <c r="BF140" i="3"/>
  <c r="BF138" i="3"/>
  <c r="BF153" i="3"/>
  <c r="BF149" i="3"/>
  <c r="BF136" i="3"/>
  <c r="BF131" i="3"/>
  <c r="BF133" i="3"/>
  <c r="BF129" i="3"/>
  <c r="BF148" i="3"/>
  <c r="BF158" i="3"/>
  <c r="BF193" i="3"/>
  <c r="BF147" i="3"/>
  <c r="BF179" i="3"/>
  <c r="BF187" i="3"/>
  <c r="BF165" i="3"/>
  <c r="BB194" i="10" a="1"/>
  <c r="BB194" i="10" s="1"/>
  <c r="BE51" i="7"/>
  <c r="BE46" i="7"/>
  <c r="BE41" i="7"/>
  <c r="BE27" i="7"/>
  <c r="BE45" i="7"/>
  <c r="BE29" i="7"/>
  <c r="BE42" i="7"/>
  <c r="BE33" i="7"/>
  <c r="BE43" i="7"/>
  <c r="BE36" i="7"/>
  <c r="BE63" i="7"/>
  <c r="BE52" i="7"/>
  <c r="BE28" i="7"/>
  <c r="BE47" i="7"/>
  <c r="BE48" i="7"/>
  <c r="BE35" i="7"/>
  <c r="BE57" i="7"/>
  <c r="BE37" i="7"/>
  <c r="BE55" i="7"/>
  <c r="BE38" i="7"/>
  <c r="BE56" i="7"/>
  <c r="BE44" i="7"/>
  <c r="BE60" i="7"/>
  <c r="BE66" i="7"/>
  <c r="BE59" i="7"/>
  <c r="BE54" i="7"/>
  <c r="BE39" i="7"/>
  <c r="BE49" i="7"/>
  <c r="BE61" i="7"/>
  <c r="BE40" i="7"/>
  <c r="BE50" i="7"/>
  <c r="BE31" i="7"/>
  <c r="BE58" i="7"/>
  <c r="BE32" i="7"/>
  <c r="BE53" i="7"/>
  <c r="BE65" i="7"/>
  <c r="BE30" i="7"/>
  <c r="BE34" i="7"/>
  <c r="BE62" i="7"/>
  <c r="BD50" i="2"/>
  <c r="BD50" i="1"/>
  <c r="BC51" i="1"/>
  <c r="BD177" i="4" s="1"/>
  <c r="BC52" i="2"/>
  <c r="BB132" i="4"/>
  <c r="BE288" i="3"/>
  <c r="BE287" i="3"/>
  <c r="BF286" i="3" a="1"/>
  <c r="BF286" i="3" s="1"/>
  <c r="BC234" i="3"/>
  <c r="BC233" i="3"/>
  <c r="AZ91" i="4"/>
  <c r="AZ126" i="4"/>
  <c r="AZ128" i="4"/>
  <c r="AZ127" i="4"/>
  <c r="BC9" i="13" a="1"/>
  <c r="BC9" i="13" s="1"/>
  <c r="BC10" i="12" a="1"/>
  <c r="BC10" i="12" s="1"/>
  <c r="BE6" i="7"/>
  <c r="BE8" i="7"/>
  <c r="BE7" i="7"/>
  <c r="BE11" i="7"/>
  <c r="BE19" i="7"/>
  <c r="BE81" i="7"/>
  <c r="BE119" i="7"/>
  <c r="BE77" i="7"/>
  <c r="BE12" i="7"/>
  <c r="BE14" i="7"/>
  <c r="BE17" i="7"/>
  <c r="BE72" i="7"/>
  <c r="BE96" i="7"/>
  <c r="BE21" i="7"/>
  <c r="BE93" i="7"/>
  <c r="BE104" i="7"/>
  <c r="BE20" i="7"/>
  <c r="BE117" i="7"/>
  <c r="BE83" i="7"/>
  <c r="BE85" i="7"/>
  <c r="BE73" i="7"/>
  <c r="BE110" i="7"/>
  <c r="BC97" i="4"/>
  <c r="BE105" i="7"/>
  <c r="BE99" i="7"/>
  <c r="BE26" i="7"/>
  <c r="BE88" i="7"/>
  <c r="BE68" i="7"/>
  <c r="BE89" i="7"/>
  <c r="BE74" i="7"/>
  <c r="BE100" i="7"/>
  <c r="BE95" i="7"/>
  <c r="BE84" i="7"/>
  <c r="BE90" i="7"/>
  <c r="BE116" i="7"/>
  <c r="BE101" i="7"/>
  <c r="BE118" i="7"/>
  <c r="BE76" i="7"/>
  <c r="BE15" i="7"/>
  <c r="BE108" i="7"/>
  <c r="BE69" i="7"/>
  <c r="BE16" i="7"/>
  <c r="BE97" i="7"/>
  <c r="BE23" i="7"/>
  <c r="BE18" i="7"/>
  <c r="BE112" i="7"/>
  <c r="BE92" i="7"/>
  <c r="BE115" i="7"/>
  <c r="BE94" i="7"/>
  <c r="BE75" i="7"/>
  <c r="BE111" i="7"/>
  <c r="BE78" i="7"/>
  <c r="BE13" i="7"/>
  <c r="BE25" i="7"/>
  <c r="BE91" i="7"/>
  <c r="BE102" i="7"/>
  <c r="BE98" i="7"/>
  <c r="BE67" i="7"/>
  <c r="BE103" i="7"/>
  <c r="BE71" i="7"/>
  <c r="BE10" i="7"/>
  <c r="BE70" i="7"/>
  <c r="BE80" i="7"/>
  <c r="BE79" i="7"/>
  <c r="BE86" i="7"/>
  <c r="BE87" i="7"/>
  <c r="BE82" i="7"/>
  <c r="BE24" i="7"/>
  <c r="BE22" i="7"/>
  <c r="BE109" i="7"/>
  <c r="BE9" i="7"/>
  <c r="AY53" i="13" a="1"/>
  <c r="AY53" i="13" s="1"/>
  <c r="AZ92" i="4"/>
  <c r="BB171" i="4"/>
  <c r="BF3" i="4"/>
  <c r="BE157" i="4"/>
  <c r="AV166" i="4"/>
  <c r="AV129" i="4" s="1"/>
  <c r="BA162" i="4"/>
  <c r="G166" i="4"/>
  <c r="AU94" i="4"/>
  <c r="AU172" i="4"/>
  <c r="BB163" i="4"/>
  <c r="BB90" i="4"/>
  <c r="BB125" i="4"/>
  <c r="BC133" i="4"/>
  <c r="AZ93" i="4"/>
  <c r="BC177" i="4"/>
  <c r="AZ18" i="2"/>
  <c r="AT105" i="4"/>
  <c r="AT103" i="4"/>
  <c r="BC134" i="4"/>
  <c r="AY89" i="4"/>
  <c r="BB170" i="4"/>
  <c r="BC98" i="4"/>
  <c r="BC99" i="4"/>
  <c r="AX61" i="5"/>
  <c r="BD3" i="12"/>
  <c r="AX286" i="13" a="1"/>
  <c r="AX286" i="13" s="1"/>
  <c r="BB32" i="5" s="1"/>
  <c r="BB31" i="5" s="1"/>
  <c r="BA195" i="10"/>
  <c r="BB12" i="5" s="1"/>
  <c r="BB80" i="10"/>
  <c r="BB79" i="10"/>
  <c r="BB78" i="10"/>
  <c r="BB77" i="10"/>
  <c r="BB76" i="10"/>
  <c r="BB75" i="10"/>
  <c r="BB74" i="10"/>
  <c r="BB73" i="10"/>
  <c r="BB72" i="10"/>
  <c r="BB52" i="10"/>
  <c r="BB51" i="10"/>
  <c r="BB50" i="10"/>
  <c r="BB49" i="10"/>
  <c r="BB48" i="10"/>
  <c r="BB47" i="10"/>
  <c r="BB46" i="10"/>
  <c r="BB45" i="10"/>
  <c r="BB44" i="10"/>
  <c r="BB43" i="10"/>
  <c r="BB42" i="10"/>
  <c r="BE222" i="3"/>
  <c r="AX309" i="13"/>
  <c r="BB57" i="5" s="1"/>
  <c r="BB51" i="5" s="1"/>
  <c r="AZ17" i="1"/>
  <c r="BA11" i="5"/>
  <c r="BA31" i="1"/>
  <c r="BA33" i="1"/>
  <c r="BA13" i="5"/>
  <c r="AY311" i="13" a="1"/>
  <c r="AY311" i="13" s="1"/>
  <c r="AY310" i="13" a="1"/>
  <c r="AY310" i="13" s="1"/>
  <c r="BC37" i="5"/>
  <c r="BC34" i="5"/>
  <c r="AZ63" i="13"/>
  <c r="AZ65" i="13"/>
  <c r="AZ59" i="13"/>
  <c r="AZ64" i="13"/>
  <c r="AZ60" i="13"/>
  <c r="AZ61" i="13"/>
  <c r="BD17" i="13"/>
  <c r="BD14" i="13"/>
  <c r="BD19" i="13"/>
  <c r="BD22" i="13"/>
  <c r="BD13" i="13"/>
  <c r="BD18" i="13"/>
  <c r="BD23" i="13"/>
  <c r="BD227" i="3"/>
  <c r="BD230" i="3" s="1"/>
  <c r="AU322" i="13"/>
  <c r="BD228" i="3"/>
  <c r="BD231" i="3" s="1"/>
  <c r="AU321" i="13"/>
  <c r="BC10" i="13"/>
  <c r="BB67" i="10"/>
  <c r="BB68" i="10"/>
  <c r="BB69" i="10"/>
  <c r="BB70" i="10"/>
  <c r="BB71" i="10"/>
  <c r="BB81" i="10"/>
  <c r="BB82" i="10"/>
  <c r="BB83" i="10"/>
  <c r="BB84" i="10"/>
  <c r="BB85" i="10"/>
  <c r="BC43" i="2" a="1"/>
  <c r="BC43" i="2" s="1"/>
  <c r="BK16" i="8"/>
  <c r="AX28" i="2"/>
  <c r="AW28" i="2"/>
  <c r="AW26" i="2" s="1"/>
  <c r="BD3" i="5"/>
  <c r="BD224" i="3"/>
  <c r="BD290" i="3" s="1"/>
  <c r="BA3" i="13"/>
  <c r="BA6" i="13" s="1"/>
  <c r="BG266" i="3"/>
  <c r="BG265" i="3"/>
  <c r="BG264" i="3"/>
  <c r="BG263" i="3"/>
  <c r="BG262" i="3"/>
  <c r="BG261" i="3"/>
  <c r="BG260" i="3"/>
  <c r="BG259" i="3"/>
  <c r="BG258" i="3"/>
  <c r="BG257" i="3"/>
  <c r="BG256" i="3"/>
  <c r="BG255" i="3"/>
  <c r="BG254" i="3"/>
  <c r="BG253" i="3"/>
  <c r="BG252" i="3"/>
  <c r="BG251" i="3"/>
  <c r="BG250" i="3"/>
  <c r="BG249" i="3"/>
  <c r="BG248" i="3"/>
  <c r="BG247" i="3"/>
  <c r="BB191" i="10"/>
  <c r="BB190" i="10"/>
  <c r="BB189" i="10"/>
  <c r="BB188" i="10"/>
  <c r="BB187" i="10"/>
  <c r="BB186" i="10"/>
  <c r="BB183" i="10"/>
  <c r="BB182" i="10"/>
  <c r="BB181" i="10"/>
  <c r="BB184" i="10"/>
  <c r="BB180" i="10"/>
  <c r="BB177" i="10"/>
  <c r="BB185" i="10"/>
  <c r="BB179" i="10"/>
  <c r="BB178" i="10"/>
  <c r="BB176" i="10"/>
  <c r="BB173" i="10"/>
  <c r="BB169" i="10"/>
  <c r="BB172" i="10"/>
  <c r="BB168" i="10"/>
  <c r="BB171" i="10"/>
  <c r="BB162" i="10"/>
  <c r="BB161" i="10"/>
  <c r="BB160" i="10"/>
  <c r="BB159" i="10"/>
  <c r="BB170" i="10"/>
  <c r="BB165" i="10"/>
  <c r="BB163" i="10"/>
  <c r="BB167" i="10"/>
  <c r="BB164" i="10"/>
  <c r="BB174" i="10"/>
  <c r="BB175" i="10"/>
  <c r="BB158" i="10"/>
  <c r="BB156" i="10"/>
  <c r="BB154" i="10"/>
  <c r="BB152" i="10"/>
  <c r="BB157" i="10"/>
  <c r="BB153" i="10"/>
  <c r="BB166" i="10"/>
  <c r="BB155" i="10"/>
  <c r="BE175" i="7"/>
  <c r="BE174" i="7"/>
  <c r="BE173" i="7"/>
  <c r="BE172" i="7"/>
  <c r="BE171" i="7"/>
  <c r="BE170" i="7"/>
  <c r="BE169" i="7"/>
  <c r="BE168" i="7"/>
  <c r="BE167" i="7"/>
  <c r="BE166" i="7"/>
  <c r="BE184" i="7"/>
  <c r="BE182" i="7"/>
  <c r="BE180" i="7"/>
  <c r="BE178" i="7"/>
  <c r="BE176" i="7"/>
  <c r="BE183" i="7"/>
  <c r="BE179" i="7"/>
  <c r="BE185" i="7"/>
  <c r="BE177" i="7"/>
  <c r="BE181" i="7"/>
  <c r="BB138" i="10"/>
  <c r="BB137" i="10"/>
  <c r="BB136" i="10"/>
  <c r="BB135" i="10"/>
  <c r="BB134" i="10"/>
  <c r="BB133" i="10"/>
  <c r="BB132" i="10"/>
  <c r="BB131" i="10"/>
  <c r="BB130" i="10"/>
  <c r="BB129" i="10"/>
  <c r="BB128" i="10"/>
  <c r="BB127" i="10"/>
  <c r="BB126" i="10"/>
  <c r="BB125" i="10"/>
  <c r="BB124" i="10"/>
  <c r="BB123" i="10"/>
  <c r="BB122" i="10"/>
  <c r="BB121" i="10"/>
  <c r="BB120" i="10"/>
  <c r="BB119" i="10"/>
  <c r="BB118" i="10"/>
  <c r="BB117" i="10"/>
  <c r="BB116" i="10"/>
  <c r="BB115" i="10"/>
  <c r="BB114" i="10"/>
  <c r="BB113" i="10"/>
  <c r="BB112" i="10"/>
  <c r="BB111" i="10"/>
  <c r="BB110" i="10"/>
  <c r="BB109" i="10"/>
  <c r="BB108" i="10"/>
  <c r="BB107" i="10"/>
  <c r="BB106" i="10"/>
  <c r="BB105" i="10"/>
  <c r="BB104" i="10"/>
  <c r="BB103" i="10"/>
  <c r="BB102" i="10"/>
  <c r="BB101" i="10"/>
  <c r="BB100" i="10"/>
  <c r="BB99" i="10"/>
  <c r="BB66" i="10"/>
  <c r="BB65" i="10"/>
  <c r="BB64" i="10"/>
  <c r="BB63" i="10"/>
  <c r="BB62" i="10"/>
  <c r="BB61" i="10"/>
  <c r="BB60" i="10"/>
  <c r="BB59" i="10"/>
  <c r="BB58" i="10"/>
  <c r="BB57" i="10"/>
  <c r="BB56" i="10"/>
  <c r="BB55" i="10"/>
  <c r="BB54" i="10"/>
  <c r="BB53" i="10"/>
  <c r="BB41" i="10"/>
  <c r="BB40" i="10"/>
  <c r="BB39" i="10"/>
  <c r="BB38" i="10"/>
  <c r="BB37" i="10"/>
  <c r="BB36" i="10"/>
  <c r="BB35" i="10"/>
  <c r="BB34" i="10"/>
  <c r="BB33" i="10"/>
  <c r="BB32" i="10"/>
  <c r="BB31" i="10"/>
  <c r="BB30" i="10"/>
  <c r="BB29" i="10"/>
  <c r="BB28" i="10"/>
  <c r="BB27" i="10"/>
  <c r="BB26" i="10"/>
  <c r="BB25" i="10"/>
  <c r="BB24" i="10"/>
  <c r="BB23" i="10"/>
  <c r="BB22" i="10"/>
  <c r="BB21" i="10"/>
  <c r="BB20" i="10"/>
  <c r="BB19" i="10"/>
  <c r="BB18" i="10"/>
  <c r="BB17" i="10"/>
  <c r="BB16" i="10"/>
  <c r="BE153" i="7"/>
  <c r="BE152" i="7"/>
  <c r="BE151" i="7"/>
  <c r="BE150" i="7"/>
  <c r="BE149" i="7"/>
  <c r="BE148" i="7"/>
  <c r="BE147" i="7"/>
  <c r="BE146" i="7"/>
  <c r="BE145" i="7"/>
  <c r="BE144" i="7"/>
  <c r="BE143" i="7"/>
  <c r="BE142" i="7"/>
  <c r="BE141" i="7"/>
  <c r="BE140" i="7"/>
  <c r="BE139" i="7"/>
  <c r="BE138" i="7"/>
  <c r="BE137" i="7"/>
  <c r="BE136" i="7"/>
  <c r="BE135" i="7"/>
  <c r="BE134" i="7"/>
  <c r="BG104" i="3"/>
  <c r="BG103" i="3"/>
  <c r="BG102" i="3"/>
  <c r="BG101" i="3"/>
  <c r="BG100" i="3"/>
  <c r="BG99" i="3"/>
  <c r="BG98" i="3"/>
  <c r="BG97" i="3"/>
  <c r="BG96" i="3"/>
  <c r="BG95" i="3"/>
  <c r="BG94" i="3"/>
  <c r="BG93" i="3"/>
  <c r="BG92" i="3"/>
  <c r="BG88" i="3"/>
  <c r="BG87" i="3"/>
  <c r="BG86" i="3"/>
  <c r="BG85" i="3"/>
  <c r="BG84" i="3"/>
  <c r="BG83" i="3"/>
  <c r="BG82" i="3"/>
  <c r="BG81" i="3"/>
  <c r="BG80" i="3"/>
  <c r="BG79" i="3"/>
  <c r="BG78" i="3"/>
  <c r="BG77" i="3"/>
  <c r="BG76" i="3"/>
  <c r="BG75" i="3"/>
  <c r="BG91" i="3"/>
  <c r="BG90" i="3"/>
  <c r="BG89" i="3"/>
  <c r="BG74" i="3"/>
  <c r="BG73" i="3"/>
  <c r="BG72" i="3"/>
  <c r="BG71" i="3"/>
  <c r="BG70" i="3"/>
  <c r="BG69" i="3"/>
  <c r="BG68" i="3"/>
  <c r="BG67" i="3"/>
  <c r="BG66" i="3"/>
  <c r="BG65" i="3"/>
  <c r="BG64" i="3"/>
  <c r="BG63" i="3"/>
  <c r="BG62" i="3"/>
  <c r="BG61" i="3"/>
  <c r="BG60" i="3"/>
  <c r="BG59" i="3"/>
  <c r="BG58" i="3"/>
  <c r="BG56" i="3"/>
  <c r="BG55" i="3"/>
  <c r="BG54" i="3"/>
  <c r="BG53" i="3"/>
  <c r="BG52" i="3"/>
  <c r="BG51" i="3"/>
  <c r="BG50" i="3"/>
  <c r="BG49" i="3"/>
  <c r="BG48" i="3"/>
  <c r="BG47" i="3"/>
  <c r="BG46" i="3"/>
  <c r="BG45" i="3"/>
  <c r="BG44" i="3"/>
  <c r="BG43" i="3"/>
  <c r="BG42" i="3"/>
  <c r="BG41" i="3"/>
  <c r="BG40" i="3"/>
  <c r="BG39" i="3"/>
  <c r="BG38" i="3"/>
  <c r="BG37" i="3"/>
  <c r="BG36" i="3"/>
  <c r="BG35" i="3"/>
  <c r="BG34" i="3"/>
  <c r="BG33" i="3"/>
  <c r="BG32" i="3"/>
  <c r="BG31" i="3"/>
  <c r="BG30" i="3"/>
  <c r="BG29" i="3"/>
  <c r="BG28" i="3"/>
  <c r="BG27" i="3"/>
  <c r="BG26" i="3"/>
  <c r="BG25" i="3"/>
  <c r="BG24" i="3"/>
  <c r="BG57" i="3"/>
  <c r="BG23" i="3"/>
  <c r="BG22" i="3"/>
  <c r="BG21" i="3"/>
  <c r="BG20" i="3"/>
  <c r="BG19" i="3"/>
  <c r="BG18" i="3"/>
  <c r="BG17" i="3"/>
  <c r="BG16" i="3"/>
  <c r="BG15" i="3"/>
  <c r="BD16" i="13"/>
  <c r="BF125" i="3" a="1"/>
  <c r="BF125" i="3" s="1"/>
  <c r="BD21" i="13"/>
  <c r="BC3" i="1"/>
  <c r="BF223" i="3" a="1"/>
  <c r="BF223" i="3" s="1"/>
  <c r="BB49" i="1"/>
  <c r="BE21" i="8"/>
  <c r="BE22" i="8"/>
  <c r="BK15" i="8"/>
  <c r="BD12" i="13"/>
  <c r="BD11" i="13"/>
  <c r="AZ15" i="1"/>
  <c r="BG240" i="3"/>
  <c r="BG241" i="3"/>
  <c r="BG242" i="3"/>
  <c r="BG243" i="3"/>
  <c r="BG244" i="3"/>
  <c r="BG245" i="3"/>
  <c r="BG246" i="3"/>
  <c r="BG267" i="3"/>
  <c r="BG10" i="3"/>
  <c r="BG11" i="3"/>
  <c r="BG12" i="3"/>
  <c r="BG13" i="3"/>
  <c r="BG14" i="3"/>
  <c r="BG105" i="3"/>
  <c r="BG106" i="3"/>
  <c r="BG7" i="3"/>
  <c r="BG8" i="3"/>
  <c r="BG9" i="3"/>
  <c r="BG238" i="3"/>
  <c r="BG239" i="3"/>
  <c r="BB143" i="10"/>
  <c r="BB144" i="10"/>
  <c r="BB146" i="10"/>
  <c r="BB147" i="10"/>
  <c r="BB148" i="10"/>
  <c r="BB149" i="10"/>
  <c r="BB150" i="10"/>
  <c r="BB151" i="10"/>
  <c r="BB192" i="10"/>
  <c r="BB145" i="10"/>
  <c r="BB91" i="10"/>
  <c r="BB93" i="10"/>
  <c r="BB95" i="10"/>
  <c r="BB90" i="10"/>
  <c r="BB92" i="10"/>
  <c r="BB94" i="10"/>
  <c r="BB96" i="10"/>
  <c r="BB97" i="10"/>
  <c r="BB98" i="10"/>
  <c r="BB7" i="10"/>
  <c r="BB139" i="10"/>
  <c r="BB8" i="10"/>
  <c r="BB9" i="10"/>
  <c r="BB10" i="10"/>
  <c r="BB11" i="10"/>
  <c r="BB12" i="10"/>
  <c r="BB13" i="10"/>
  <c r="BB14" i="10"/>
  <c r="BB15" i="10"/>
  <c r="BB86" i="10"/>
  <c r="BE157" i="7"/>
  <c r="BE161" i="7"/>
  <c r="BE158" i="7"/>
  <c r="BE162" i="7"/>
  <c r="BE165" i="7"/>
  <c r="BE163" i="7"/>
  <c r="BE164" i="7"/>
  <c r="BE126" i="7"/>
  <c r="BE128" i="7"/>
  <c r="BE130" i="7"/>
  <c r="BE132" i="7"/>
  <c r="BE154" i="7"/>
  <c r="BE159" i="7"/>
  <c r="BE160" i="7"/>
  <c r="BE186" i="7"/>
  <c r="BE125" i="7"/>
  <c r="BE127" i="7"/>
  <c r="BE129" i="7"/>
  <c r="BE131" i="7"/>
  <c r="BE133" i="7"/>
  <c r="AX27" i="2"/>
  <c r="E9" i="1"/>
  <c r="E32" i="2"/>
  <c r="AX60" i="12"/>
  <c r="AU9" i="1"/>
  <c r="AU32" i="2"/>
  <c r="AW60" i="12"/>
  <c r="BD113" i="7"/>
  <c r="BC3" i="2"/>
  <c r="AV9" i="5"/>
  <c r="AW166" i="4" s="1"/>
  <c r="AW129" i="4" s="1"/>
  <c r="BD155" i="7"/>
  <c r="BB59" i="5" s="1"/>
  <c r="BD120" i="7"/>
  <c r="BB43" i="12" s="1"/>
  <c r="BB289" i="3"/>
  <c r="AW7" i="12" s="1"/>
  <c r="BF284" i="3"/>
  <c r="BB235" i="3"/>
  <c r="AX7" i="1"/>
  <c r="BD320" i="13"/>
  <c r="BA141" i="10"/>
  <c r="BF3" i="7"/>
  <c r="BD187" i="7"/>
  <c r="BB60" i="5" s="1"/>
  <c r="BD106" i="7"/>
  <c r="BC169" i="4" s="1"/>
  <c r="BC3" i="10"/>
  <c r="BA88" i="10"/>
  <c r="BF9" i="8"/>
  <c r="BF10" i="8"/>
  <c r="BD122" i="3"/>
  <c r="BD283" i="3"/>
  <c r="AY17" i="12"/>
  <c r="BE277" i="3"/>
  <c r="BE282" i="3" s="1"/>
  <c r="AZ19" i="12" s="1"/>
  <c r="BF268" i="3"/>
  <c r="BA18" i="12" s="1"/>
  <c r="BE116" i="3"/>
  <c r="BE121" i="3" s="1"/>
  <c r="AZ8" i="5" s="1"/>
  <c r="BA165" i="4" s="1"/>
  <c r="BF107" i="3"/>
  <c r="BA6" i="5" s="1"/>
  <c r="BH3" i="3"/>
  <c r="AZ288" i="13" l="1" a="1"/>
  <c r="AZ290" i="13" a="1"/>
  <c r="AZ290" i="13" s="1"/>
  <c r="BD36" i="5" s="1"/>
  <c r="AZ292" i="13" a="1"/>
  <c r="AZ293" i="13" a="1"/>
  <c r="AZ291" i="13" a="1"/>
  <c r="AZ287" i="13" a="1"/>
  <c r="AZ289" i="13" a="1"/>
  <c r="BF64" i="7"/>
  <c r="AZ288" i="13"/>
  <c r="AZ287" i="13"/>
  <c r="AZ289" i="13"/>
  <c r="BD35" i="5" s="1"/>
  <c r="AZ293" i="13"/>
  <c r="AZ291" i="13"/>
  <c r="AZ292" i="13"/>
  <c r="BD38" i="5" s="1"/>
  <c r="BC171" i="4"/>
  <c r="BF124" i="3"/>
  <c r="BF110" i="3" s="1"/>
  <c r="BF114" i="3" s="1"/>
  <c r="BA7" i="5" s="1"/>
  <c r="BB164" i="4" s="1"/>
  <c r="BG221" i="3" a="1"/>
  <c r="BG221" i="3" s="1"/>
  <c r="BG201" i="3" a="1"/>
  <c r="BG201" i="3" s="1"/>
  <c r="BG203" i="3" a="1"/>
  <c r="BG203" i="3" s="1"/>
  <c r="BG205" i="3" a="1"/>
  <c r="BG205" i="3" s="1"/>
  <c r="BG207" i="3" a="1"/>
  <c r="BG207" i="3" s="1"/>
  <c r="BG209" i="3" a="1"/>
  <c r="BG209" i="3" s="1"/>
  <c r="BG211" i="3" a="1"/>
  <c r="BG211" i="3" s="1"/>
  <c r="BG196" i="3" a="1"/>
  <c r="BG196" i="3" s="1"/>
  <c r="BG212" i="3" a="1"/>
  <c r="BG212" i="3" s="1"/>
  <c r="BG216" i="3" a="1"/>
  <c r="BG216" i="3" s="1"/>
  <c r="BG220" i="3" a="1"/>
  <c r="BG220" i="3" s="1"/>
  <c r="BG126" i="3" a="1"/>
  <c r="BG214" i="3" a="1"/>
  <c r="BG214" i="3" s="1"/>
  <c r="BG218" i="3" a="1"/>
  <c r="BG218" i="3" s="1"/>
  <c r="BG129" i="3" a="1"/>
  <c r="BG131" i="3" a="1"/>
  <c r="BG133" i="3" a="1"/>
  <c r="BG136" i="3" a="1"/>
  <c r="BG138" i="3" a="1"/>
  <c r="BG140" i="3" a="1"/>
  <c r="BG142" i="3" a="1"/>
  <c r="BG144" i="3" a="1"/>
  <c r="BG149" i="3" a="1"/>
  <c r="BG151" i="3" a="1"/>
  <c r="BG153" i="3" a="1"/>
  <c r="BG155" i="3" a="1"/>
  <c r="BG157" i="3" a="1"/>
  <c r="BG159" i="3" a="1"/>
  <c r="BG162" i="3" a="1"/>
  <c r="BG164" i="3" a="1"/>
  <c r="BG166" i="3" a="1"/>
  <c r="BG168" i="3" a="1"/>
  <c r="BG170" i="3" a="1"/>
  <c r="BG172" i="3" a="1"/>
  <c r="BG174" i="3" a="1"/>
  <c r="BG176" i="3" a="1"/>
  <c r="BG178" i="3" a="1"/>
  <c r="BG180" i="3" a="1"/>
  <c r="BG182" i="3" a="1"/>
  <c r="BG184" i="3" a="1"/>
  <c r="BG186" i="3" a="1"/>
  <c r="BG188" i="3" a="1"/>
  <c r="BG190" i="3" a="1"/>
  <c r="BG192" i="3" a="1"/>
  <c r="BG194" i="3" a="1"/>
  <c r="BG145" i="3" a="1"/>
  <c r="BG204" i="3" a="1"/>
  <c r="BG204" i="3" s="1"/>
  <c r="BG202" i="3" a="1"/>
  <c r="BG202" i="3" s="1"/>
  <c r="BG200" i="3" a="1"/>
  <c r="BG200" i="3" s="1"/>
  <c r="BG199" i="3" a="1"/>
  <c r="BG199" i="3" s="1"/>
  <c r="BG219" i="3" a="1"/>
  <c r="BG219" i="3" s="1"/>
  <c r="BG217" i="3" a="1"/>
  <c r="BG217" i="3" s="1"/>
  <c r="BG215" i="3" a="1"/>
  <c r="BG215" i="3" s="1"/>
  <c r="BG213" i="3" a="1"/>
  <c r="BG213" i="3" s="1"/>
  <c r="BG210" i="3" a="1"/>
  <c r="BG210" i="3" s="1"/>
  <c r="BG208" i="3" a="1"/>
  <c r="BG208" i="3" s="1"/>
  <c r="BG206" i="3" a="1"/>
  <c r="BG206" i="3" s="1"/>
  <c r="BG198" i="3" a="1"/>
  <c r="BG198" i="3" s="1"/>
  <c r="BG195" i="3" a="1"/>
  <c r="BG191" i="3" a="1"/>
  <c r="BG191" i="3" s="1"/>
  <c r="BG189" i="3" a="1"/>
  <c r="BG187" i="3" a="1"/>
  <c r="BG185" i="3" a="1"/>
  <c r="BG183" i="3" a="1"/>
  <c r="BG183" i="3" s="1"/>
  <c r="BG181" i="3" a="1"/>
  <c r="BG179" i="3" a="1"/>
  <c r="BG177" i="3" a="1"/>
  <c r="BG175" i="3" a="1"/>
  <c r="BG175" i="3" s="1"/>
  <c r="BG173" i="3" a="1"/>
  <c r="BG161" i="3" a="1"/>
  <c r="BG160" i="3" a="1"/>
  <c r="BG160" i="3" s="1"/>
  <c r="BG158" i="3" a="1"/>
  <c r="BG156" i="3" a="1"/>
  <c r="BG154" i="3" a="1"/>
  <c r="BG150" i="3" a="1"/>
  <c r="BG150" i="3" s="1"/>
  <c r="BG148" i="3" a="1"/>
  <c r="BG197" i="3" a="1"/>
  <c r="BG197" i="3" s="1"/>
  <c r="BG193" i="3" a="1"/>
  <c r="BG171" i="3" a="1"/>
  <c r="BG169" i="3" a="1"/>
  <c r="BG167" i="3" a="1"/>
  <c r="BG165" i="3" a="1"/>
  <c r="BG163" i="3" a="1"/>
  <c r="BG163" i="3" s="1"/>
  <c r="BG147" i="3" a="1"/>
  <c r="BG147" i="3" s="1"/>
  <c r="BG152" i="3" a="1"/>
  <c r="BG146" i="3" a="1"/>
  <c r="BG143" i="3" a="1"/>
  <c r="BG143" i="3" s="1"/>
  <c r="BG141" i="3" a="1"/>
  <c r="BG141" i="3" s="1"/>
  <c r="BG139" i="3" a="1"/>
  <c r="BG128" i="3" a="1"/>
  <c r="BG128" i="3" s="1"/>
  <c r="BG137" i="3" a="1"/>
  <c r="BG137" i="3" s="1"/>
  <c r="BG135" i="3" a="1"/>
  <c r="BG130" i="3" a="1"/>
  <c r="BG134" i="3" a="1"/>
  <c r="BG132" i="3" a="1"/>
  <c r="BG132" i="3" s="1"/>
  <c r="BG127" i="3" a="1"/>
  <c r="BG127" i="3" s="1"/>
  <c r="BG145" i="3"/>
  <c r="BG194" i="3"/>
  <c r="BG192" i="3"/>
  <c r="BG190" i="3"/>
  <c r="BG188" i="3"/>
  <c r="BG186" i="3"/>
  <c r="BG184" i="3"/>
  <c r="BG182" i="3"/>
  <c r="BG180" i="3"/>
  <c r="BG178" i="3"/>
  <c r="BG176" i="3"/>
  <c r="BG174" i="3"/>
  <c r="BG172" i="3"/>
  <c r="BG170" i="3"/>
  <c r="BG144" i="3"/>
  <c r="BG142" i="3"/>
  <c r="BG140" i="3"/>
  <c r="BG129" i="3"/>
  <c r="BG159" i="3"/>
  <c r="BG157" i="3"/>
  <c r="BG155" i="3"/>
  <c r="BG153" i="3"/>
  <c r="BG151" i="3"/>
  <c r="BG149" i="3"/>
  <c r="BG168" i="3"/>
  <c r="BG166" i="3"/>
  <c r="BG164" i="3"/>
  <c r="BG162" i="3"/>
  <c r="BG133" i="3"/>
  <c r="BG131" i="3"/>
  <c r="BG138" i="3"/>
  <c r="BG136" i="3"/>
  <c r="BG126" i="3"/>
  <c r="BG134" i="3"/>
  <c r="BG130" i="3"/>
  <c r="BG135" i="3"/>
  <c r="BG139" i="3"/>
  <c r="BG171" i="3"/>
  <c r="BG161" i="3"/>
  <c r="BG173" i="3"/>
  <c r="BG177" i="3"/>
  <c r="BG179" i="3"/>
  <c r="BG181" i="3"/>
  <c r="BG185" i="3"/>
  <c r="BG187" i="3"/>
  <c r="BG189" i="3"/>
  <c r="BG195" i="3"/>
  <c r="BG146" i="3"/>
  <c r="BG152" i="3"/>
  <c r="BG148" i="3"/>
  <c r="BG165" i="3"/>
  <c r="BG167" i="3"/>
  <c r="BG169" i="3"/>
  <c r="BG193" i="3"/>
  <c r="BG154" i="3"/>
  <c r="BG156" i="3"/>
  <c r="BG158" i="3"/>
  <c r="BC194" i="10" a="1"/>
  <c r="BC194" i="10" s="1"/>
  <c r="BF37" i="7"/>
  <c r="BF47" i="7"/>
  <c r="BF42" i="7"/>
  <c r="BF61" i="7"/>
  <c r="BF59" i="7"/>
  <c r="BF56" i="7"/>
  <c r="BF41" i="7"/>
  <c r="BF62" i="7"/>
  <c r="BF53" i="7"/>
  <c r="BF50" i="7"/>
  <c r="BF34" i="7"/>
  <c r="BF32" i="7"/>
  <c r="BF27" i="7"/>
  <c r="BF49" i="7"/>
  <c r="BF66" i="7"/>
  <c r="BF45" i="7"/>
  <c r="BF57" i="7"/>
  <c r="BF28" i="7"/>
  <c r="BF36" i="7"/>
  <c r="BF46" i="7"/>
  <c r="BF30" i="7"/>
  <c r="BF58" i="7"/>
  <c r="BF51" i="7"/>
  <c r="BF39" i="7"/>
  <c r="BF60" i="7"/>
  <c r="BF38" i="7"/>
  <c r="BF35" i="7"/>
  <c r="BF52" i="7"/>
  <c r="BF43" i="7"/>
  <c r="BF29" i="7"/>
  <c r="BF65" i="7"/>
  <c r="BF31" i="7"/>
  <c r="BF40" i="7"/>
  <c r="BF54" i="7"/>
  <c r="BF44" i="7"/>
  <c r="BF55" i="7"/>
  <c r="BF48" i="7"/>
  <c r="BF63" i="7"/>
  <c r="BF33" i="7"/>
  <c r="BG286" i="3" a="1"/>
  <c r="BG286" i="3" s="1"/>
  <c r="BG287" i="3" s="1"/>
  <c r="BE50" i="1"/>
  <c r="BE50" i="2"/>
  <c r="BD51" i="1"/>
  <c r="BE177" i="4" s="1"/>
  <c r="BD52" i="2"/>
  <c r="BF288" i="3"/>
  <c r="BF287" i="3"/>
  <c r="BD233" i="3"/>
  <c r="BD234" i="3"/>
  <c r="BC132" i="4"/>
  <c r="AZ89" i="4"/>
  <c r="BC170" i="4"/>
  <c r="BA126" i="4"/>
  <c r="BA127" i="4"/>
  <c r="BA128" i="4"/>
  <c r="BD10" i="12" a="1"/>
  <c r="BD10" i="12" s="1"/>
  <c r="BF6" i="7"/>
  <c r="BF8" i="7"/>
  <c r="BF109" i="7"/>
  <c r="BF24" i="7"/>
  <c r="BF86" i="7"/>
  <c r="BF70" i="7"/>
  <c r="BF10" i="7"/>
  <c r="BF103" i="7"/>
  <c r="BF98" i="7"/>
  <c r="BF102" i="7"/>
  <c r="BF91" i="7"/>
  <c r="BF13" i="7"/>
  <c r="BF78" i="7"/>
  <c r="BF111" i="7"/>
  <c r="BF75" i="7"/>
  <c r="BF94" i="7"/>
  <c r="BF92" i="7"/>
  <c r="BF112" i="7"/>
  <c r="BF18" i="7"/>
  <c r="BF16" i="7"/>
  <c r="BF15" i="7"/>
  <c r="BF118" i="7"/>
  <c r="BF116" i="7"/>
  <c r="BF84" i="7"/>
  <c r="BF95" i="7"/>
  <c r="BF68" i="7"/>
  <c r="BF26" i="7"/>
  <c r="BF99" i="7"/>
  <c r="BF85" i="7"/>
  <c r="BF83" i="7"/>
  <c r="BF117" i="7"/>
  <c r="BF104" i="7"/>
  <c r="BF93" i="7"/>
  <c r="BF96" i="7"/>
  <c r="BF72" i="7"/>
  <c r="BF12" i="7"/>
  <c r="BF19" i="7"/>
  <c r="BF9" i="7"/>
  <c r="BF22" i="7"/>
  <c r="BF82" i="7"/>
  <c r="BF87" i="7"/>
  <c r="BF79" i="7"/>
  <c r="BF80" i="7"/>
  <c r="BF71" i="7"/>
  <c r="BF67" i="7"/>
  <c r="BF25" i="7"/>
  <c r="BF115" i="7"/>
  <c r="BF23" i="7"/>
  <c r="BF97" i="7"/>
  <c r="BF69" i="7"/>
  <c r="BF108" i="7"/>
  <c r="BF76" i="7"/>
  <c r="BF101" i="7"/>
  <c r="BF90" i="7"/>
  <c r="BF100" i="7"/>
  <c r="BF74" i="7"/>
  <c r="BF89" i="7"/>
  <c r="BF88" i="7"/>
  <c r="BF105" i="7"/>
  <c r="BF110" i="7"/>
  <c r="BF73" i="7"/>
  <c r="BF20" i="7"/>
  <c r="BF21" i="7"/>
  <c r="BF17" i="7"/>
  <c r="BF14" i="7"/>
  <c r="BF77" i="7"/>
  <c r="BF119" i="7"/>
  <c r="BF81" i="7"/>
  <c r="BF11" i="7"/>
  <c r="BF7" i="7"/>
  <c r="BD97" i="4"/>
  <c r="BD9" i="13" a="1"/>
  <c r="BD9" i="13" s="1"/>
  <c r="AZ53" i="13" a="1"/>
  <c r="AZ53" i="13" s="1"/>
  <c r="BC163" i="4"/>
  <c r="BG3" i="4"/>
  <c r="BF157" i="4"/>
  <c r="AW94" i="4"/>
  <c r="AW100" i="4" s="1"/>
  <c r="AW172" i="4"/>
  <c r="AY175" i="4"/>
  <c r="G172" i="4"/>
  <c r="BC125" i="4"/>
  <c r="BD134" i="4"/>
  <c r="AX175" i="4"/>
  <c r="BB162" i="4"/>
  <c r="G94" i="4"/>
  <c r="AU100" i="4"/>
  <c r="BA161" i="4"/>
  <c r="BA91" i="4"/>
  <c r="BA92" i="4"/>
  <c r="BA93" i="4"/>
  <c r="AV94" i="4"/>
  <c r="AV172" i="4"/>
  <c r="BD133" i="4"/>
  <c r="BD98" i="4"/>
  <c r="BD99" i="4"/>
  <c r="BC90" i="4"/>
  <c r="AY61" i="5"/>
  <c r="BE3" i="12"/>
  <c r="BF222" i="3"/>
  <c r="AY286" i="13" a="1"/>
  <c r="AY286" i="13" s="1"/>
  <c r="BC32" i="5" s="1"/>
  <c r="BC31" i="5" s="1"/>
  <c r="BB195" i="10"/>
  <c r="BC12" i="5" s="1"/>
  <c r="BC80" i="10"/>
  <c r="BC79" i="10"/>
  <c r="BC78" i="10"/>
  <c r="BC77" i="10"/>
  <c r="BC76" i="10"/>
  <c r="BC75" i="10"/>
  <c r="BC74" i="10"/>
  <c r="BC73" i="10"/>
  <c r="BC72" i="10"/>
  <c r="BC52" i="10"/>
  <c r="BC51" i="10"/>
  <c r="BC50" i="10"/>
  <c r="BC49" i="10"/>
  <c r="BC48" i="10"/>
  <c r="BC47" i="10"/>
  <c r="BC46" i="10"/>
  <c r="BC45" i="10"/>
  <c r="BC44" i="10"/>
  <c r="BC43" i="10"/>
  <c r="BC42" i="10"/>
  <c r="AT330" i="13"/>
  <c r="AX66" i="5" s="1"/>
  <c r="BC235" i="3"/>
  <c r="AT331" i="13"/>
  <c r="AX67" i="5" s="1"/>
  <c r="BA18" i="2"/>
  <c r="BA17" i="1"/>
  <c r="BB11" i="5"/>
  <c r="BB33" i="1"/>
  <c r="BB31" i="1"/>
  <c r="BB13" i="5"/>
  <c r="BD37" i="5"/>
  <c r="AZ311" i="13" a="1"/>
  <c r="AZ311" i="13" s="1"/>
  <c r="AZ310" i="13" a="1"/>
  <c r="AZ310" i="13" s="1"/>
  <c r="BD39" i="5"/>
  <c r="BD34" i="5"/>
  <c r="BD33" i="5"/>
  <c r="AY309" i="13"/>
  <c r="BC57" i="5" s="1"/>
  <c r="BC51" i="5" s="1"/>
  <c r="BE23" i="13"/>
  <c r="BE18" i="13"/>
  <c r="BE13" i="13"/>
  <c r="BE22" i="13"/>
  <c r="BE19" i="13"/>
  <c r="BE14" i="13"/>
  <c r="BE17" i="13"/>
  <c r="BA64" i="13"/>
  <c r="BA60" i="13"/>
  <c r="BA63" i="13"/>
  <c r="BA65" i="13"/>
  <c r="BA59" i="13"/>
  <c r="BA61" i="13"/>
  <c r="BE228" i="3"/>
  <c r="BE231" i="3" s="1"/>
  <c r="AV321" i="13"/>
  <c r="BE227" i="3"/>
  <c r="BE230" i="3" s="1"/>
  <c r="AV322" i="13"/>
  <c r="AU331" i="13"/>
  <c r="AY67" i="5" s="1"/>
  <c r="AU330" i="13"/>
  <c r="AY66" i="5" s="1"/>
  <c r="BD10" i="13"/>
  <c r="BC67" i="10"/>
  <c r="BC68" i="10"/>
  <c r="BC69" i="10"/>
  <c r="BC70" i="10"/>
  <c r="BC71" i="10"/>
  <c r="BC81" i="10"/>
  <c r="BC82" i="10"/>
  <c r="BC83" i="10"/>
  <c r="BC84" i="10"/>
  <c r="BC85" i="10"/>
  <c r="BD43" i="2" a="1"/>
  <c r="BD43" i="2" s="1"/>
  <c r="BC49" i="1"/>
  <c r="AX26" i="2"/>
  <c r="BL16" i="8"/>
  <c r="AY28" i="2"/>
  <c r="BA15" i="1"/>
  <c r="BE3" i="5"/>
  <c r="AV9" i="1"/>
  <c r="BB3" i="13"/>
  <c r="BB6" i="13" s="1"/>
  <c r="BF185" i="7"/>
  <c r="BF183" i="7"/>
  <c r="BF181" i="7"/>
  <c r="BF179" i="7"/>
  <c r="BF177" i="7"/>
  <c r="BF175" i="7"/>
  <c r="BF174" i="7"/>
  <c r="BF173" i="7"/>
  <c r="BF172" i="7"/>
  <c r="BF171" i="7"/>
  <c r="BF170" i="7"/>
  <c r="BF169" i="7"/>
  <c r="BF168" i="7"/>
  <c r="BF167" i="7"/>
  <c r="BF166" i="7"/>
  <c r="BF184" i="7"/>
  <c r="BF176" i="7"/>
  <c r="BF182" i="7"/>
  <c r="BF178" i="7"/>
  <c r="BF180" i="7"/>
  <c r="BH265" i="3"/>
  <c r="BH266" i="3"/>
  <c r="BH264" i="3"/>
  <c r="BH260" i="3"/>
  <c r="BH256" i="3"/>
  <c r="BH252" i="3"/>
  <c r="BH248" i="3"/>
  <c r="BH261" i="3"/>
  <c r="BH257" i="3"/>
  <c r="BH253" i="3"/>
  <c r="BH258" i="3"/>
  <c r="BH254" i="3"/>
  <c r="BH250" i="3"/>
  <c r="BH247" i="3"/>
  <c r="BH263" i="3"/>
  <c r="BH259" i="3"/>
  <c r="BH255" i="3"/>
  <c r="BH251" i="3"/>
  <c r="BH249" i="3"/>
  <c r="BH262" i="3"/>
  <c r="BC190" i="10"/>
  <c r="BC186" i="10"/>
  <c r="BC189" i="10"/>
  <c r="BC191" i="10"/>
  <c r="BC182" i="10"/>
  <c r="BC184" i="10"/>
  <c r="BC180" i="10"/>
  <c r="BC188" i="10"/>
  <c r="BC183" i="10"/>
  <c r="BC176" i="10"/>
  <c r="BC187" i="10"/>
  <c r="BC177" i="10"/>
  <c r="BC181" i="10"/>
  <c r="BC172" i="10"/>
  <c r="BC168" i="10"/>
  <c r="BC185" i="10"/>
  <c r="BC175" i="10"/>
  <c r="BC171" i="10"/>
  <c r="BC167" i="10"/>
  <c r="BC174" i="10"/>
  <c r="BC166" i="10"/>
  <c r="BC178" i="10"/>
  <c r="BC173" i="10"/>
  <c r="BC162" i="10"/>
  <c r="BC161" i="10"/>
  <c r="BC160" i="10"/>
  <c r="BC159" i="10"/>
  <c r="BC164" i="10"/>
  <c r="BC169" i="10"/>
  <c r="BC157" i="10"/>
  <c r="BC155" i="10"/>
  <c r="BC153" i="10"/>
  <c r="BC170" i="10"/>
  <c r="BC165" i="10"/>
  <c r="BC163" i="10"/>
  <c r="BC156" i="10"/>
  <c r="BC152" i="10"/>
  <c r="BC179" i="10"/>
  <c r="BC158" i="10"/>
  <c r="BC154" i="10"/>
  <c r="BC138" i="10"/>
  <c r="BC137" i="10"/>
  <c r="BC136" i="10"/>
  <c r="BC135" i="10"/>
  <c r="BC134" i="10"/>
  <c r="BC133" i="10"/>
  <c r="BC132" i="10"/>
  <c r="BC131" i="10"/>
  <c r="BC130" i="10"/>
  <c r="BC129" i="10"/>
  <c r="BC128" i="10"/>
  <c r="BC127" i="10"/>
  <c r="BC126" i="10"/>
  <c r="BC125" i="10"/>
  <c r="BC124" i="10"/>
  <c r="BC123" i="10"/>
  <c r="BC122" i="10"/>
  <c r="BC121" i="10"/>
  <c r="BC120" i="10"/>
  <c r="BC119" i="10"/>
  <c r="BC118" i="10"/>
  <c r="BC117" i="10"/>
  <c r="BC116" i="10"/>
  <c r="BC115" i="10"/>
  <c r="BC114" i="10"/>
  <c r="BC113" i="10"/>
  <c r="BC112" i="10"/>
  <c r="BC111" i="10"/>
  <c r="BC110" i="10"/>
  <c r="BC109" i="10"/>
  <c r="BC108" i="10"/>
  <c r="BC107" i="10"/>
  <c r="BC106" i="10"/>
  <c r="BC105" i="10"/>
  <c r="BC104" i="10"/>
  <c r="BC103" i="10"/>
  <c r="BC102" i="10"/>
  <c r="BC101" i="10"/>
  <c r="BC100" i="10"/>
  <c r="BC99" i="10"/>
  <c r="BC66" i="10"/>
  <c r="BC65" i="10"/>
  <c r="BC64" i="10"/>
  <c r="BC63" i="10"/>
  <c r="BC62" i="10"/>
  <c r="BC61" i="10"/>
  <c r="BC60" i="10"/>
  <c r="BC59" i="10"/>
  <c r="BC58" i="10"/>
  <c r="BC57" i="10"/>
  <c r="BC56" i="10"/>
  <c r="BC55" i="10"/>
  <c r="BC54" i="10"/>
  <c r="BC53" i="10"/>
  <c r="BC41" i="10"/>
  <c r="BC40" i="10"/>
  <c r="BC39" i="10"/>
  <c r="BC38" i="10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4" i="7"/>
  <c r="BH104" i="3"/>
  <c r="BH103" i="3"/>
  <c r="BH102" i="3"/>
  <c r="BH101" i="3"/>
  <c r="BH100" i="3"/>
  <c r="BH99" i="3"/>
  <c r="BH98" i="3"/>
  <c r="BH97" i="3"/>
  <c r="BH96" i="3"/>
  <c r="BH95" i="3"/>
  <c r="BH94" i="3"/>
  <c r="BH93" i="3"/>
  <c r="BH92" i="3"/>
  <c r="BH91" i="3"/>
  <c r="BH90" i="3"/>
  <c r="BH89" i="3"/>
  <c r="BH88" i="3"/>
  <c r="BH87" i="3"/>
  <c r="BH86" i="3"/>
  <c r="BH85" i="3"/>
  <c r="BH84" i="3"/>
  <c r="BH83" i="3"/>
  <c r="BH82" i="3"/>
  <c r="BH81" i="3"/>
  <c r="BH80" i="3"/>
  <c r="BH79" i="3"/>
  <c r="BH78" i="3"/>
  <c r="BH77" i="3"/>
  <c r="BH76" i="3"/>
  <c r="BH75" i="3"/>
  <c r="BH74" i="3"/>
  <c r="BH73" i="3"/>
  <c r="BH72" i="3"/>
  <c r="BH71" i="3"/>
  <c r="BH70" i="3"/>
  <c r="BH69" i="3"/>
  <c r="BH68" i="3"/>
  <c r="BH67" i="3"/>
  <c r="BH66" i="3"/>
  <c r="BH65" i="3"/>
  <c r="BH64" i="3"/>
  <c r="BH63" i="3"/>
  <c r="BH62" i="3"/>
  <c r="BH61" i="3"/>
  <c r="BH60" i="3"/>
  <c r="BH59" i="3"/>
  <c r="BH58" i="3"/>
  <c r="BH57" i="3"/>
  <c r="BH56" i="3"/>
  <c r="BH55" i="3"/>
  <c r="BH54" i="3"/>
  <c r="BH53" i="3"/>
  <c r="BH52" i="3"/>
  <c r="BH51" i="3"/>
  <c r="BH50" i="3"/>
  <c r="BH49" i="3"/>
  <c r="BH48" i="3"/>
  <c r="BH47" i="3"/>
  <c r="BH46" i="3"/>
  <c r="BH45" i="3"/>
  <c r="BH44" i="3"/>
  <c r="BH43" i="3"/>
  <c r="BH42" i="3"/>
  <c r="BH41" i="3"/>
  <c r="BH40" i="3"/>
  <c r="BH39" i="3"/>
  <c r="BH38" i="3"/>
  <c r="BH37" i="3"/>
  <c r="BH36" i="3"/>
  <c r="BH35" i="3"/>
  <c r="BH34" i="3"/>
  <c r="BH33" i="3"/>
  <c r="BH32" i="3"/>
  <c r="BH31" i="3"/>
  <c r="BH30" i="3"/>
  <c r="BH29" i="3"/>
  <c r="BH28" i="3"/>
  <c r="BH27" i="3"/>
  <c r="BH26" i="3"/>
  <c r="BH25" i="3"/>
  <c r="BH24" i="3"/>
  <c r="BH23" i="3"/>
  <c r="BH22" i="3"/>
  <c r="BH21" i="3"/>
  <c r="BH20" i="3"/>
  <c r="BH19" i="3"/>
  <c r="BH18" i="3"/>
  <c r="BH17" i="3"/>
  <c r="BH16" i="3"/>
  <c r="BH15" i="3"/>
  <c r="BE224" i="3"/>
  <c r="BE290" i="3" s="1"/>
  <c r="BE16" i="13"/>
  <c r="BG125" i="3" a="1"/>
  <c r="BG125" i="3" s="1"/>
  <c r="BE21" i="13"/>
  <c r="BD3" i="1"/>
  <c r="BG223" i="3" a="1"/>
  <c r="BG223" i="3" s="1"/>
  <c r="BB88" i="10"/>
  <c r="BF21" i="8"/>
  <c r="BF22" i="8"/>
  <c r="BL15" i="8"/>
  <c r="BE11" i="13"/>
  <c r="BE12" i="13"/>
  <c r="BC145" i="10"/>
  <c r="BC143" i="10"/>
  <c r="BC144" i="10"/>
  <c r="BC146" i="10"/>
  <c r="BC147" i="10"/>
  <c r="BC148" i="10"/>
  <c r="BC149" i="10"/>
  <c r="BC150" i="10"/>
  <c r="BC151" i="10"/>
  <c r="BC192" i="10"/>
  <c r="BC90" i="10"/>
  <c r="BC92" i="10"/>
  <c r="BC94" i="10"/>
  <c r="BC91" i="10"/>
  <c r="BC93" i="10"/>
  <c r="BC95" i="10"/>
  <c r="BC97" i="10"/>
  <c r="BC96" i="10"/>
  <c r="BC139" i="10"/>
  <c r="BC8" i="10"/>
  <c r="BC9" i="10"/>
  <c r="BC10" i="10"/>
  <c r="BC11" i="10"/>
  <c r="BC12" i="10"/>
  <c r="BC13" i="10"/>
  <c r="BC14" i="10"/>
  <c r="BC15" i="10"/>
  <c r="BC86" i="10"/>
  <c r="BC98" i="10"/>
  <c r="BC7" i="10"/>
  <c r="BH240" i="3"/>
  <c r="BH241" i="3"/>
  <c r="BH242" i="3"/>
  <c r="BH243" i="3"/>
  <c r="BH244" i="3"/>
  <c r="BH245" i="3"/>
  <c r="BH246" i="3"/>
  <c r="BH267" i="3"/>
  <c r="BH8" i="3"/>
  <c r="BH9" i="3"/>
  <c r="BH10" i="3"/>
  <c r="BH11" i="3"/>
  <c r="BH12" i="3"/>
  <c r="BH13" i="3"/>
  <c r="BH14" i="3"/>
  <c r="BH105" i="3"/>
  <c r="BH106" i="3"/>
  <c r="BH7" i="3"/>
  <c r="BH238" i="3"/>
  <c r="BH239" i="3"/>
  <c r="BF160" i="7"/>
  <c r="BF164" i="7"/>
  <c r="BF159" i="7"/>
  <c r="BF163" i="7"/>
  <c r="BF165" i="7"/>
  <c r="BF158" i="7"/>
  <c r="BF157" i="7"/>
  <c r="BF186" i="7"/>
  <c r="BF126" i="7"/>
  <c r="BF128" i="7"/>
  <c r="BF130" i="7"/>
  <c r="BF132" i="7"/>
  <c r="BF154" i="7"/>
  <c r="BF162" i="7"/>
  <c r="BF161" i="7"/>
  <c r="BF125" i="7"/>
  <c r="BF127" i="7"/>
  <c r="BF129" i="7"/>
  <c r="BF131" i="7"/>
  <c r="BF133" i="7"/>
  <c r="AV32" i="2"/>
  <c r="AY60" i="12"/>
  <c r="BD3" i="2"/>
  <c r="AW9" i="5"/>
  <c r="AX166" i="4" s="1"/>
  <c r="AX129" i="4" s="1"/>
  <c r="BE113" i="7"/>
  <c r="BE120" i="7"/>
  <c r="BC43" i="12" s="1"/>
  <c r="BC289" i="3"/>
  <c r="AX7" i="12" s="1"/>
  <c r="BG284" i="3"/>
  <c r="BE155" i="7"/>
  <c r="BC59" i="5" s="1"/>
  <c r="BE320" i="13"/>
  <c r="BG3" i="7"/>
  <c r="BE187" i="7"/>
  <c r="BC60" i="5" s="1"/>
  <c r="BE106" i="7"/>
  <c r="BD169" i="4" s="1"/>
  <c r="BB141" i="10"/>
  <c r="BD3" i="10"/>
  <c r="BE283" i="3"/>
  <c r="AZ17" i="12"/>
  <c r="AY5" i="5"/>
  <c r="BE122" i="3"/>
  <c r="AZ5" i="5"/>
  <c r="BG9" i="8"/>
  <c r="BG10" i="8"/>
  <c r="BF277" i="3"/>
  <c r="BF282" i="3" s="1"/>
  <c r="BA19" i="12" s="1"/>
  <c r="BG268" i="3"/>
  <c r="BB18" i="12" s="1"/>
  <c r="BF116" i="3"/>
  <c r="BF121" i="3" s="1"/>
  <c r="BA8" i="5" s="1"/>
  <c r="BG107" i="3"/>
  <c r="BB6" i="5" s="1"/>
  <c r="BI3" i="3"/>
  <c r="BA288" i="13" l="1" a="1"/>
  <c r="BA288" i="13" s="1"/>
  <c r="BE34" i="5" s="1"/>
  <c r="BA291" i="13" a="1"/>
  <c r="BA291" i="13" s="1"/>
  <c r="BE37" i="5" s="1"/>
  <c r="BA290" i="13" a="1"/>
  <c r="BA290" i="13" s="1"/>
  <c r="BE36" i="5" s="1"/>
  <c r="BA289" i="13" a="1"/>
  <c r="BA293" i="13" a="1"/>
  <c r="BA292" i="13" a="1"/>
  <c r="BA292" i="13" s="1"/>
  <c r="BE38" i="5" s="1"/>
  <c r="BA287" i="13" a="1"/>
  <c r="BA287" i="13" s="1"/>
  <c r="BE33" i="5" s="1"/>
  <c r="BA289" i="13"/>
  <c r="BE35" i="5" s="1"/>
  <c r="BA293" i="13"/>
  <c r="BG33" i="7"/>
  <c r="BG124" i="3"/>
  <c r="BG110" i="3" s="1"/>
  <c r="BG114" i="3" s="1"/>
  <c r="BB7" i="5" s="1"/>
  <c r="BC164" i="4" s="1"/>
  <c r="BH197" i="3" a="1"/>
  <c r="BH197" i="3" s="1"/>
  <c r="BH221" i="3" a="1"/>
  <c r="BH221" i="3" s="1"/>
  <c r="BH199" i="3" a="1"/>
  <c r="BH199" i="3" s="1"/>
  <c r="BH201" i="3" a="1"/>
  <c r="BH201" i="3" s="1"/>
  <c r="BH205" i="3" a="1"/>
  <c r="BH205" i="3" s="1"/>
  <c r="BH207" i="3" a="1"/>
  <c r="BH207" i="3" s="1"/>
  <c r="BH209" i="3" a="1"/>
  <c r="BH209" i="3" s="1"/>
  <c r="BH211" i="3" a="1"/>
  <c r="BH211" i="3" s="1"/>
  <c r="BH203" i="3" a="1"/>
  <c r="BH203" i="3" s="1"/>
  <c r="BH127" i="3" a="1"/>
  <c r="BH129" i="3" a="1"/>
  <c r="BH126" i="3" a="1"/>
  <c r="BH126" i="3" s="1"/>
  <c r="BH131" i="3" a="1"/>
  <c r="BH133" i="3" a="1"/>
  <c r="BH138" i="3" a="1"/>
  <c r="BH140" i="3" a="1"/>
  <c r="BH142" i="3" a="1"/>
  <c r="BH144" i="3" a="1"/>
  <c r="BH145" i="3" a="1"/>
  <c r="BH149" i="3" a="1"/>
  <c r="BH149" i="3" s="1"/>
  <c r="BH151" i="3" a="1"/>
  <c r="BH153" i="3" a="1"/>
  <c r="BH155" i="3" a="1"/>
  <c r="BH157" i="3" a="1"/>
  <c r="BH159" i="3" a="1"/>
  <c r="BH164" i="3" a="1"/>
  <c r="BH194" i="3" a="1"/>
  <c r="BH192" i="3" a="1"/>
  <c r="BH190" i="3" a="1"/>
  <c r="BH188" i="3" a="1"/>
  <c r="BH186" i="3" a="1"/>
  <c r="BH184" i="3" a="1"/>
  <c r="BH182" i="3" a="1"/>
  <c r="BH180" i="3" a="1"/>
  <c r="BH178" i="3" a="1"/>
  <c r="BH176" i="3" a="1"/>
  <c r="BH176" i="3" s="1"/>
  <c r="BH174" i="3" a="1"/>
  <c r="BH168" i="3" a="1"/>
  <c r="BH162" i="3" a="1"/>
  <c r="BH160" i="3" a="1"/>
  <c r="BH160" i="3" s="1"/>
  <c r="BH216" i="3" a="1"/>
  <c r="BH216" i="3" s="1"/>
  <c r="BH214" i="3" a="1"/>
  <c r="BH214" i="3" s="1"/>
  <c r="BH212" i="3" a="1"/>
  <c r="BH212" i="3" s="1"/>
  <c r="BH219" i="3" a="1"/>
  <c r="BH219" i="3" s="1"/>
  <c r="BH217" i="3" a="1"/>
  <c r="BH217" i="3" s="1"/>
  <c r="BH215" i="3" a="1"/>
  <c r="BH215" i="3" s="1"/>
  <c r="BH213" i="3" a="1"/>
  <c r="BH213" i="3" s="1"/>
  <c r="BH210" i="3" a="1"/>
  <c r="BH210" i="3" s="1"/>
  <c r="BH208" i="3" a="1"/>
  <c r="BH208" i="3" s="1"/>
  <c r="BH206" i="3" a="1"/>
  <c r="BH206" i="3" s="1"/>
  <c r="BH172" i="3" a="1"/>
  <c r="BH170" i="3" a="1"/>
  <c r="BH170" i="3" s="1"/>
  <c r="BH166" i="3" a="1"/>
  <c r="BH136" i="3" a="1"/>
  <c r="BH220" i="3" a="1"/>
  <c r="BH220" i="3" s="1"/>
  <c r="BH218" i="3" a="1"/>
  <c r="BH218" i="3" s="1"/>
  <c r="BH196" i="3" a="1"/>
  <c r="BH196" i="3" s="1"/>
  <c r="BH204" i="3" a="1"/>
  <c r="BH204" i="3" s="1"/>
  <c r="BH202" i="3" a="1"/>
  <c r="BH202" i="3" s="1"/>
  <c r="BH200" i="3" a="1"/>
  <c r="BH200" i="3" s="1"/>
  <c r="BH193" i="3" a="1"/>
  <c r="BH171" i="3" a="1"/>
  <c r="BH169" i="3" a="1"/>
  <c r="BH167" i="3" a="1"/>
  <c r="BH165" i="3" a="1"/>
  <c r="BH163" i="3" a="1"/>
  <c r="BH147" i="3" a="1"/>
  <c r="BH152" i="3" a="1"/>
  <c r="BH152" i="3" s="1"/>
  <c r="BH146" i="3" a="1"/>
  <c r="BH143" i="3" a="1"/>
  <c r="BH198" i="3" a="1"/>
  <c r="BH198" i="3" s="1"/>
  <c r="BH195" i="3" a="1"/>
  <c r="BH195" i="3" s="1"/>
  <c r="BH191" i="3" a="1"/>
  <c r="BH189" i="3" a="1"/>
  <c r="BH187" i="3" a="1"/>
  <c r="BH185" i="3" a="1"/>
  <c r="BH185" i="3" s="1"/>
  <c r="BH183" i="3" a="1"/>
  <c r="BH181" i="3" a="1"/>
  <c r="BH179" i="3" a="1"/>
  <c r="BH177" i="3" a="1"/>
  <c r="BH177" i="3" s="1"/>
  <c r="BH175" i="3" a="1"/>
  <c r="BH173" i="3" a="1"/>
  <c r="BH161" i="3" a="1"/>
  <c r="BH158" i="3" a="1"/>
  <c r="BH158" i="3" s="1"/>
  <c r="BH156" i="3" a="1"/>
  <c r="BH154" i="3" a="1"/>
  <c r="BH154" i="3" s="1"/>
  <c r="BH150" i="3" a="1"/>
  <c r="BH148" i="3" a="1"/>
  <c r="BH148" i="3" s="1"/>
  <c r="BH141" i="3" a="1"/>
  <c r="BH141" i="3" s="1"/>
  <c r="BH139" i="3" a="1"/>
  <c r="BH128" i="3" a="1"/>
  <c r="BH128" i="3" s="1"/>
  <c r="BH137" i="3" a="1"/>
  <c r="BH137" i="3" s="1"/>
  <c r="BH135" i="3" a="1"/>
  <c r="BH135" i="3" s="1"/>
  <c r="BH130" i="3" a="1"/>
  <c r="BH130" i="3" s="1"/>
  <c r="BH134" i="3" a="1"/>
  <c r="BH132" i="3" a="1"/>
  <c r="BH132" i="3" s="1"/>
  <c r="BH145" i="3"/>
  <c r="BH194" i="3"/>
  <c r="BH178" i="3"/>
  <c r="BH192" i="3"/>
  <c r="BH190" i="3"/>
  <c r="BH188" i="3"/>
  <c r="BH186" i="3"/>
  <c r="BH184" i="3"/>
  <c r="BH182" i="3"/>
  <c r="BH180" i="3"/>
  <c r="BH174" i="3"/>
  <c r="BH172" i="3"/>
  <c r="BH159" i="3"/>
  <c r="BH157" i="3"/>
  <c r="BH155" i="3"/>
  <c r="BH142" i="3"/>
  <c r="BH140" i="3"/>
  <c r="BH138" i="3"/>
  <c r="BH153" i="3"/>
  <c r="BH136" i="3"/>
  <c r="BH133" i="3"/>
  <c r="BH131" i="3"/>
  <c r="BH129" i="3"/>
  <c r="BH168" i="3"/>
  <c r="BH166" i="3"/>
  <c r="BH164" i="3"/>
  <c r="BH162" i="3"/>
  <c r="BH144" i="3"/>
  <c r="BH151" i="3"/>
  <c r="BH127" i="3"/>
  <c r="BH150" i="3"/>
  <c r="BH139" i="3"/>
  <c r="BH143" i="3"/>
  <c r="BH146" i="3"/>
  <c r="BH147" i="3"/>
  <c r="BH173" i="3"/>
  <c r="BH175" i="3"/>
  <c r="BH179" i="3"/>
  <c r="BH181" i="3"/>
  <c r="BH183" i="3"/>
  <c r="BH187" i="3"/>
  <c r="BH189" i="3"/>
  <c r="BH191" i="3"/>
  <c r="BH163" i="3"/>
  <c r="BH165" i="3"/>
  <c r="BH167" i="3"/>
  <c r="BH169" i="3"/>
  <c r="BH171" i="3"/>
  <c r="BH134" i="3"/>
  <c r="BH156" i="3"/>
  <c r="BH161" i="3"/>
  <c r="BH193" i="3"/>
  <c r="BD194" i="10" a="1"/>
  <c r="BD194" i="10" s="1"/>
  <c r="BG44" i="7"/>
  <c r="BG65" i="7"/>
  <c r="BG62" i="7"/>
  <c r="BG35" i="7"/>
  <c r="BG51" i="7"/>
  <c r="BG46" i="7"/>
  <c r="BG45" i="7"/>
  <c r="BG32" i="7"/>
  <c r="BG56" i="7"/>
  <c r="BG63" i="7"/>
  <c r="BG54" i="7"/>
  <c r="BG42" i="7"/>
  <c r="BG29" i="7"/>
  <c r="BG38" i="7"/>
  <c r="BG58" i="7"/>
  <c r="BG36" i="7"/>
  <c r="BG66" i="7"/>
  <c r="BG34" i="7"/>
  <c r="BG61" i="7"/>
  <c r="BG48" i="7"/>
  <c r="BG40" i="7"/>
  <c r="BG59" i="7"/>
  <c r="BG43" i="7"/>
  <c r="BG60" i="7"/>
  <c r="BG30" i="7"/>
  <c r="BG28" i="7"/>
  <c r="BG49" i="7"/>
  <c r="BG41" i="7"/>
  <c r="BG53" i="7"/>
  <c r="BG55" i="7"/>
  <c r="BG31" i="7"/>
  <c r="BG50" i="7"/>
  <c r="BG52" i="7"/>
  <c r="BG39" i="7"/>
  <c r="BG47" i="7"/>
  <c r="BG57" i="7"/>
  <c r="BG27" i="7"/>
  <c r="BG37" i="7"/>
  <c r="BG64" i="7"/>
  <c r="BG288" i="3"/>
  <c r="BF50" i="1"/>
  <c r="BF50" i="2"/>
  <c r="BE51" i="1"/>
  <c r="BF177" i="4" s="1"/>
  <c r="BE52" i="2"/>
  <c r="BH286" i="3" a="1"/>
  <c r="BH286" i="3" s="1"/>
  <c r="BE233" i="3"/>
  <c r="BE234" i="3"/>
  <c r="BD132" i="4"/>
  <c r="BB127" i="4"/>
  <c r="BB126" i="4"/>
  <c r="BD170" i="4"/>
  <c r="BE10" i="12" a="1"/>
  <c r="BE10" i="12" s="1"/>
  <c r="BG6" i="7"/>
  <c r="BG8" i="7"/>
  <c r="BG11" i="7"/>
  <c r="BG119" i="7"/>
  <c r="BG14" i="7"/>
  <c r="BG17" i="7"/>
  <c r="BG21" i="7"/>
  <c r="BG20" i="7"/>
  <c r="BG88" i="7"/>
  <c r="BG74" i="7"/>
  <c r="BG100" i="7"/>
  <c r="BG108" i="7"/>
  <c r="BG97" i="7"/>
  <c r="BG115" i="7"/>
  <c r="BG25" i="7"/>
  <c r="BG67" i="7"/>
  <c r="BG79" i="7"/>
  <c r="BG22" i="7"/>
  <c r="BG9" i="7"/>
  <c r="BG12" i="7"/>
  <c r="BG96" i="7"/>
  <c r="BG93" i="7"/>
  <c r="BG104" i="7"/>
  <c r="BG117" i="7"/>
  <c r="BG85" i="7"/>
  <c r="BG99" i="7"/>
  <c r="BG95" i="7"/>
  <c r="BG116" i="7"/>
  <c r="BG15" i="7"/>
  <c r="BG112" i="7"/>
  <c r="BG94" i="7"/>
  <c r="BG75" i="7"/>
  <c r="BG78" i="7"/>
  <c r="BG91" i="7"/>
  <c r="BG98" i="7"/>
  <c r="BG70" i="7"/>
  <c r="BG86" i="7"/>
  <c r="BG24" i="7"/>
  <c r="BG109" i="7"/>
  <c r="BG7" i="7"/>
  <c r="BG81" i="7"/>
  <c r="BG77" i="7"/>
  <c r="BG73" i="7"/>
  <c r="BG110" i="7"/>
  <c r="BG105" i="7"/>
  <c r="BG89" i="7"/>
  <c r="BG90" i="7"/>
  <c r="BG101" i="7"/>
  <c r="BG76" i="7"/>
  <c r="BG69" i="7"/>
  <c r="BG23" i="7"/>
  <c r="BG71" i="7"/>
  <c r="BG80" i="7"/>
  <c r="BG87" i="7"/>
  <c r="BG82" i="7"/>
  <c r="BG19" i="7"/>
  <c r="BG72" i="7"/>
  <c r="BG83" i="7"/>
  <c r="BG26" i="7"/>
  <c r="BG68" i="7"/>
  <c r="BG84" i="7"/>
  <c r="BG118" i="7"/>
  <c r="BG16" i="7"/>
  <c r="BG18" i="7"/>
  <c r="BG92" i="7"/>
  <c r="BG111" i="7"/>
  <c r="BG13" i="7"/>
  <c r="BG102" i="7"/>
  <c r="BG103" i="7"/>
  <c r="BG10" i="7"/>
  <c r="BE97" i="4"/>
  <c r="BE9" i="13" a="1"/>
  <c r="BE9" i="13" s="1"/>
  <c r="BA53" i="13" a="1"/>
  <c r="BA53" i="13" s="1"/>
  <c r="BD90" i="4"/>
  <c r="BD163" i="4"/>
  <c r="BD171" i="4"/>
  <c r="BH3" i="4"/>
  <c r="BG157" i="4"/>
  <c r="AZ175" i="4"/>
  <c r="BC162" i="4"/>
  <c r="AV100" i="4"/>
  <c r="AV105" i="4" s="1"/>
  <c r="BB91" i="4"/>
  <c r="BB92" i="4"/>
  <c r="BA89" i="4"/>
  <c r="AX94" i="4"/>
  <c r="AX100" i="4" s="1"/>
  <c r="AX172" i="4"/>
  <c r="BB165" i="4"/>
  <c r="BB93" i="4" s="1"/>
  <c r="G100" i="4"/>
  <c r="AW105" i="4"/>
  <c r="AW103" i="4"/>
  <c r="BD125" i="4"/>
  <c r="BE133" i="4"/>
  <c r="BE134" i="4"/>
  <c r="AU103" i="4"/>
  <c r="G103" i="4" s="1"/>
  <c r="AU105" i="4"/>
  <c r="G105" i="4" s="1"/>
  <c r="BE98" i="4"/>
  <c r="BE99" i="4"/>
  <c r="AZ61" i="5"/>
  <c r="BF3" i="12"/>
  <c r="AZ286" i="13" a="1"/>
  <c r="AZ286" i="13" s="1"/>
  <c r="BD32" i="5" s="1"/>
  <c r="BD31" i="5" s="1"/>
  <c r="BC195" i="10"/>
  <c r="BD12" i="5" s="1"/>
  <c r="BD80" i="10"/>
  <c r="BD79" i="10"/>
  <c r="BD78" i="10"/>
  <c r="BD77" i="10"/>
  <c r="BD76" i="10"/>
  <c r="BD75" i="10"/>
  <c r="BD74" i="10"/>
  <c r="BD73" i="10"/>
  <c r="BD72" i="10"/>
  <c r="BD52" i="10"/>
  <c r="BD51" i="10"/>
  <c r="BD50" i="10"/>
  <c r="BD49" i="10"/>
  <c r="BD48" i="10"/>
  <c r="BD47" i="10"/>
  <c r="BD46" i="10"/>
  <c r="BD45" i="10"/>
  <c r="BD44" i="10"/>
  <c r="BD43" i="10"/>
  <c r="BD42" i="10"/>
  <c r="BG222" i="3"/>
  <c r="BB18" i="2"/>
  <c r="BC11" i="5"/>
  <c r="AZ309" i="13"/>
  <c r="BD57" i="5" s="1"/>
  <c r="BD51" i="5" s="1"/>
  <c r="BB17" i="1"/>
  <c r="BC33" i="1"/>
  <c r="BC31" i="1"/>
  <c r="BC13" i="5"/>
  <c r="BA311" i="13" a="1"/>
  <c r="BA311" i="13" s="1"/>
  <c r="BA310" i="13" a="1"/>
  <c r="BA310" i="13" s="1"/>
  <c r="BE39" i="5"/>
  <c r="BF17" i="13"/>
  <c r="BF14" i="13"/>
  <c r="BF19" i="13"/>
  <c r="BF22" i="13"/>
  <c r="BF13" i="13"/>
  <c r="BF18" i="13"/>
  <c r="BF23" i="13"/>
  <c r="BB63" i="13"/>
  <c r="BB65" i="13"/>
  <c r="BB59" i="13"/>
  <c r="BB64" i="13"/>
  <c r="BB60" i="13"/>
  <c r="BB61" i="13"/>
  <c r="BF228" i="3"/>
  <c r="BF231" i="3" s="1"/>
  <c r="AW321" i="13"/>
  <c r="AV331" i="13"/>
  <c r="AZ67" i="5" s="1"/>
  <c r="AV330" i="13"/>
  <c r="AZ66" i="5" s="1"/>
  <c r="BF227" i="3"/>
  <c r="BF230" i="3" s="1"/>
  <c r="AW322" i="13"/>
  <c r="BE10" i="13"/>
  <c r="BD67" i="10"/>
  <c r="BD68" i="10"/>
  <c r="BD69" i="10"/>
  <c r="BD70" i="10"/>
  <c r="BD71" i="10"/>
  <c r="BD81" i="10"/>
  <c r="BD82" i="10"/>
  <c r="BD83" i="10"/>
  <c r="BD84" i="10"/>
  <c r="BD85" i="10"/>
  <c r="BC15" i="1"/>
  <c r="BE43" i="2" a="1"/>
  <c r="BE43" i="2" s="1"/>
  <c r="BD49" i="1"/>
  <c r="BM16" i="8"/>
  <c r="AZ28" i="2"/>
  <c r="BB15" i="1"/>
  <c r="BF3" i="5"/>
  <c r="AW9" i="1"/>
  <c r="BC3" i="13"/>
  <c r="BC6" i="13" s="1"/>
  <c r="BI266" i="3"/>
  <c r="BI265" i="3"/>
  <c r="BI264" i="3"/>
  <c r="BI263" i="3"/>
  <c r="BI260" i="3"/>
  <c r="BI256" i="3"/>
  <c r="BI253" i="3"/>
  <c r="BI251" i="3"/>
  <c r="BI249" i="3"/>
  <c r="BI262" i="3"/>
  <c r="BI261" i="3"/>
  <c r="BI259" i="3"/>
  <c r="BI258" i="3"/>
  <c r="BI257" i="3"/>
  <c r="BI255" i="3"/>
  <c r="BI254" i="3"/>
  <c r="BI252" i="3"/>
  <c r="BI250" i="3"/>
  <c r="BI248" i="3"/>
  <c r="BI247" i="3"/>
  <c r="BD189" i="10"/>
  <c r="BD191" i="10"/>
  <c r="BD188" i="10"/>
  <c r="BD186" i="10"/>
  <c r="BD185" i="10"/>
  <c r="BD179" i="10"/>
  <c r="BD190" i="10"/>
  <c r="BD183" i="10"/>
  <c r="BD181" i="10"/>
  <c r="BD184" i="10"/>
  <c r="BD180" i="10"/>
  <c r="BD176" i="10"/>
  <c r="BD175" i="10"/>
  <c r="BD171" i="10"/>
  <c r="BD167" i="10"/>
  <c r="BD177" i="10"/>
  <c r="BD174" i="10"/>
  <c r="BD170" i="10"/>
  <c r="BD166" i="10"/>
  <c r="BD169" i="10"/>
  <c r="BD164" i="10"/>
  <c r="BD187" i="10"/>
  <c r="BD168" i="10"/>
  <c r="BD172" i="10"/>
  <c r="BD182" i="10"/>
  <c r="BD173" i="10"/>
  <c r="BD162" i="10"/>
  <c r="BD160" i="10"/>
  <c r="BD158" i="10"/>
  <c r="BD157" i="10"/>
  <c r="BD156" i="10"/>
  <c r="BD155" i="10"/>
  <c r="BD154" i="10"/>
  <c r="BD153" i="10"/>
  <c r="BD152" i="10"/>
  <c r="BD159" i="10"/>
  <c r="BD161" i="10"/>
  <c r="BD165" i="10"/>
  <c r="BD163" i="10"/>
  <c r="BD178" i="10"/>
  <c r="BG185" i="7"/>
  <c r="BG184" i="7"/>
  <c r="BG183" i="7"/>
  <c r="BG182" i="7"/>
  <c r="BG181" i="7"/>
  <c r="BG180" i="7"/>
  <c r="BG179" i="7"/>
  <c r="BG178" i="7"/>
  <c r="BG177" i="7"/>
  <c r="BG176" i="7"/>
  <c r="BG174" i="7"/>
  <c r="BG172" i="7"/>
  <c r="BG168" i="7"/>
  <c r="BG175" i="7"/>
  <c r="BG173" i="7"/>
  <c r="BG171" i="7"/>
  <c r="BG169" i="7"/>
  <c r="BG167" i="7"/>
  <c r="BG170" i="7"/>
  <c r="BG166" i="7"/>
  <c r="BD138" i="10"/>
  <c r="BD137" i="10"/>
  <c r="BD136" i="10"/>
  <c r="BD135" i="10"/>
  <c r="BD134" i="10"/>
  <c r="BD133" i="10"/>
  <c r="BD132" i="10"/>
  <c r="BD131" i="10"/>
  <c r="BD130" i="10"/>
  <c r="BD129" i="10"/>
  <c r="BD128" i="10"/>
  <c r="BD127" i="10"/>
  <c r="BD126" i="10"/>
  <c r="BD125" i="10"/>
  <c r="BD124" i="10"/>
  <c r="BD123" i="10"/>
  <c r="BD122" i="10"/>
  <c r="BD121" i="10"/>
  <c r="BD120" i="10"/>
  <c r="BD119" i="10"/>
  <c r="BD118" i="10"/>
  <c r="BD117" i="10"/>
  <c r="BD116" i="10"/>
  <c r="BD115" i="10"/>
  <c r="BD114" i="10"/>
  <c r="BD113" i="10"/>
  <c r="BD112" i="10"/>
  <c r="BD111" i="10"/>
  <c r="BD110" i="10"/>
  <c r="BD109" i="10"/>
  <c r="BD108" i="10"/>
  <c r="BD107" i="10"/>
  <c r="BD106" i="10"/>
  <c r="BD105" i="10"/>
  <c r="BD104" i="10"/>
  <c r="BD103" i="10"/>
  <c r="BD102" i="10"/>
  <c r="BD101" i="10"/>
  <c r="BD100" i="10"/>
  <c r="BD99" i="10"/>
  <c r="BD66" i="10"/>
  <c r="BD65" i="10"/>
  <c r="BD64" i="10"/>
  <c r="BD63" i="10"/>
  <c r="BD62" i="10"/>
  <c r="BD61" i="10"/>
  <c r="BD60" i="10"/>
  <c r="BD59" i="10"/>
  <c r="BD57" i="10"/>
  <c r="BD56" i="10"/>
  <c r="BD55" i="10"/>
  <c r="BD54" i="10"/>
  <c r="BD53" i="10"/>
  <c r="BD41" i="10"/>
  <c r="BD40" i="10"/>
  <c r="BD39" i="10"/>
  <c r="BD58" i="10"/>
  <c r="BD38" i="10"/>
  <c r="BD37" i="10"/>
  <c r="BD36" i="10"/>
  <c r="BD35" i="10"/>
  <c r="BD34" i="10"/>
  <c r="BD33" i="10"/>
  <c r="BD32" i="10"/>
  <c r="BD31" i="10"/>
  <c r="BD30" i="10"/>
  <c r="BD29" i="10"/>
  <c r="BD28" i="10"/>
  <c r="BD27" i="10"/>
  <c r="BD26" i="10"/>
  <c r="BD25" i="10"/>
  <c r="BD24" i="10"/>
  <c r="BD23" i="10"/>
  <c r="BD22" i="10"/>
  <c r="BD21" i="10"/>
  <c r="BD20" i="10"/>
  <c r="BD19" i="10"/>
  <c r="BD18" i="10"/>
  <c r="BD17" i="10"/>
  <c r="BD16" i="10"/>
  <c r="BG153" i="7"/>
  <c r="BG152" i="7"/>
  <c r="BG151" i="7"/>
  <c r="BG150" i="7"/>
  <c r="BG149" i="7"/>
  <c r="BG148" i="7"/>
  <c r="BG147" i="7"/>
  <c r="BG146" i="7"/>
  <c r="BG145" i="7"/>
  <c r="BG144" i="7"/>
  <c r="BG143" i="7"/>
  <c r="BG142" i="7"/>
  <c r="BG141" i="7"/>
  <c r="BG140" i="7"/>
  <c r="BG139" i="7"/>
  <c r="BG138" i="7"/>
  <c r="BG137" i="7"/>
  <c r="BG136" i="7"/>
  <c r="BG135" i="7"/>
  <c r="BG134" i="7"/>
  <c r="BI104" i="3"/>
  <c r="BI103" i="3"/>
  <c r="BI102" i="3"/>
  <c r="BI101" i="3"/>
  <c r="BI100" i="3"/>
  <c r="BI99" i="3"/>
  <c r="BI98" i="3"/>
  <c r="BI97" i="3"/>
  <c r="BI96" i="3"/>
  <c r="BI95" i="3"/>
  <c r="BI94" i="3"/>
  <c r="BI93" i="3"/>
  <c r="BI92" i="3"/>
  <c r="BI91" i="3"/>
  <c r="BI90" i="3"/>
  <c r="BI89" i="3"/>
  <c r="BI88" i="3"/>
  <c r="BI87" i="3"/>
  <c r="BI86" i="3"/>
  <c r="BI85" i="3"/>
  <c r="BI84" i="3"/>
  <c r="BI83" i="3"/>
  <c r="BI82" i="3"/>
  <c r="BI81" i="3"/>
  <c r="BI80" i="3"/>
  <c r="BI79" i="3"/>
  <c r="BI78" i="3"/>
  <c r="BI77" i="3"/>
  <c r="BI76" i="3"/>
  <c r="BI75" i="3"/>
  <c r="BI74" i="3"/>
  <c r="BI73" i="3"/>
  <c r="BI72" i="3"/>
  <c r="BI71" i="3"/>
  <c r="BI70" i="3"/>
  <c r="BI69" i="3"/>
  <c r="BI68" i="3"/>
  <c r="BI67" i="3"/>
  <c r="BI66" i="3"/>
  <c r="BI65" i="3"/>
  <c r="BI64" i="3"/>
  <c r="BI63" i="3"/>
  <c r="BI62" i="3"/>
  <c r="BI61" i="3"/>
  <c r="BI60" i="3"/>
  <c r="BI59" i="3"/>
  <c r="BI58" i="3"/>
  <c r="BI57" i="3"/>
  <c r="BI56" i="3"/>
  <c r="BI55" i="3"/>
  <c r="BI54" i="3"/>
  <c r="BI53" i="3"/>
  <c r="BI52" i="3"/>
  <c r="BI51" i="3"/>
  <c r="BI50" i="3"/>
  <c r="BI49" i="3"/>
  <c r="BI48" i="3"/>
  <c r="BI47" i="3"/>
  <c r="BI46" i="3"/>
  <c r="BI45" i="3"/>
  <c r="BI44" i="3"/>
  <c r="BI43" i="3"/>
  <c r="BI42" i="3"/>
  <c r="BI41" i="3"/>
  <c r="BI40" i="3"/>
  <c r="BI39" i="3"/>
  <c r="BI38" i="3"/>
  <c r="BI37" i="3"/>
  <c r="BI36" i="3"/>
  <c r="BI35" i="3"/>
  <c r="BI34" i="3"/>
  <c r="BI33" i="3"/>
  <c r="BI32" i="3"/>
  <c r="BI31" i="3"/>
  <c r="BI30" i="3"/>
  <c r="BI29" i="3"/>
  <c r="BI28" i="3"/>
  <c r="BI27" i="3"/>
  <c r="BI26" i="3"/>
  <c r="BI25" i="3"/>
  <c r="BI24" i="3"/>
  <c r="BI23" i="3"/>
  <c r="BI22" i="3"/>
  <c r="BI21" i="3"/>
  <c r="BI20" i="3"/>
  <c r="BI19" i="3"/>
  <c r="BI18" i="3"/>
  <c r="BI17" i="3"/>
  <c r="BI16" i="3"/>
  <c r="BI15" i="3"/>
  <c r="BF16" i="13"/>
  <c r="BF224" i="3"/>
  <c r="BF290" i="3" s="1"/>
  <c r="BH125" i="3" a="1"/>
  <c r="BH125" i="3" s="1"/>
  <c r="BF21" i="13"/>
  <c r="BE3" i="1"/>
  <c r="BH223" i="3" a="1"/>
  <c r="BH223" i="3" s="1"/>
  <c r="BG21" i="8"/>
  <c r="BG22" i="8"/>
  <c r="BM15" i="8"/>
  <c r="BF12" i="13"/>
  <c r="BF11" i="13"/>
  <c r="BI240" i="3"/>
  <c r="BI241" i="3"/>
  <c r="BI242" i="3"/>
  <c r="BI243" i="3"/>
  <c r="BI244" i="3"/>
  <c r="BI245" i="3"/>
  <c r="BI246" i="3"/>
  <c r="BI267" i="3"/>
  <c r="BI10" i="3"/>
  <c r="BI11" i="3"/>
  <c r="BI12" i="3"/>
  <c r="BI13" i="3"/>
  <c r="BI14" i="3"/>
  <c r="BI105" i="3"/>
  <c r="BI106" i="3"/>
  <c r="BI7" i="3"/>
  <c r="BI8" i="3"/>
  <c r="BI9" i="3"/>
  <c r="BI239" i="3"/>
  <c r="BI238" i="3"/>
  <c r="BD143" i="10"/>
  <c r="BD144" i="10"/>
  <c r="BD146" i="10"/>
  <c r="BD147" i="10"/>
  <c r="BD148" i="10"/>
  <c r="BD149" i="10"/>
  <c r="BD150" i="10"/>
  <c r="BD151" i="10"/>
  <c r="BD192" i="10"/>
  <c r="BD145" i="10"/>
  <c r="BD91" i="10"/>
  <c r="BD93" i="10"/>
  <c r="BD95" i="10"/>
  <c r="BD90" i="10"/>
  <c r="BD92" i="10"/>
  <c r="BD94" i="10"/>
  <c r="BD96" i="10"/>
  <c r="BD98" i="10"/>
  <c r="BD7" i="10"/>
  <c r="BD97" i="10"/>
  <c r="BD139" i="10"/>
  <c r="BD8" i="10"/>
  <c r="BD9" i="10"/>
  <c r="BD10" i="10"/>
  <c r="BD11" i="10"/>
  <c r="BD12" i="10"/>
  <c r="BD13" i="10"/>
  <c r="BD14" i="10"/>
  <c r="BD15" i="10"/>
  <c r="BD86" i="10"/>
  <c r="BG159" i="7"/>
  <c r="BG163" i="7"/>
  <c r="BG160" i="7"/>
  <c r="BG164" i="7"/>
  <c r="BG186" i="7"/>
  <c r="BG161" i="7"/>
  <c r="BG162" i="7"/>
  <c r="BG126" i="7"/>
  <c r="BG128" i="7"/>
  <c r="BG130" i="7"/>
  <c r="BG132" i="7"/>
  <c r="BG154" i="7"/>
  <c r="BG157" i="7"/>
  <c r="BG158" i="7"/>
  <c r="BG165" i="7"/>
  <c r="BG125" i="7"/>
  <c r="BG127" i="7"/>
  <c r="BG129" i="7"/>
  <c r="BG131" i="7"/>
  <c r="BG133" i="7"/>
  <c r="AZ27" i="2"/>
  <c r="AY27" i="2"/>
  <c r="AW32" i="2"/>
  <c r="AZ60" i="12"/>
  <c r="BE3" i="2"/>
  <c r="AX9" i="5"/>
  <c r="AY166" i="4" s="1"/>
  <c r="AY129" i="4" s="1"/>
  <c r="BF120" i="7"/>
  <c r="BD43" i="12" s="1"/>
  <c r="BH284" i="3"/>
  <c r="BD235" i="3"/>
  <c r="BD289" i="3"/>
  <c r="AY7" i="12" s="1"/>
  <c r="G10" i="8"/>
  <c r="AZ7" i="1"/>
  <c r="AY7" i="1"/>
  <c r="BF113" i="7"/>
  <c r="BF320" i="13"/>
  <c r="BF155" i="7"/>
  <c r="BD59" i="5" s="1"/>
  <c r="BC141" i="10"/>
  <c r="BH3" i="7"/>
  <c r="BF187" i="7"/>
  <c r="BD60" i="5" s="1"/>
  <c r="BF106" i="7"/>
  <c r="BE169" i="4" s="1"/>
  <c r="BE3" i="10"/>
  <c r="BC88" i="10"/>
  <c r="BF283" i="3"/>
  <c r="BF122" i="3"/>
  <c r="BA5" i="5"/>
  <c r="BH9" i="8"/>
  <c r="BH10" i="8"/>
  <c r="BG277" i="3"/>
  <c r="BG282" i="3" s="1"/>
  <c r="BB19" i="12" s="1"/>
  <c r="BH268" i="3"/>
  <c r="BC18" i="12" s="1"/>
  <c r="BG116" i="3"/>
  <c r="BG121" i="3" s="1"/>
  <c r="BB8" i="5" s="1"/>
  <c r="BC165" i="4" s="1"/>
  <c r="BH107" i="3"/>
  <c r="BC6" i="5" s="1"/>
  <c r="BJ3" i="3"/>
  <c r="BB288" i="13" l="1" a="1"/>
  <c r="BB292" i="13" a="1"/>
  <c r="BB290" i="13" a="1"/>
  <c r="BB293" i="13" a="1"/>
  <c r="BB291" i="13" a="1"/>
  <c r="BB291" i="13" s="1"/>
  <c r="BF37" i="5" s="1"/>
  <c r="BB287" i="13" a="1"/>
  <c r="BB289" i="13" a="1"/>
  <c r="BH33" i="7"/>
  <c r="BB289" i="13"/>
  <c r="BF35" i="5" s="1"/>
  <c r="BB287" i="13"/>
  <c r="BB290" i="13"/>
  <c r="BF36" i="5" s="1"/>
  <c r="BB293" i="13"/>
  <c r="BB288" i="13"/>
  <c r="BB292" i="13"/>
  <c r="BF38" i="5" s="1"/>
  <c r="BH124" i="3"/>
  <c r="BH110" i="3" s="1"/>
  <c r="BH114" i="3" s="1"/>
  <c r="BC7" i="5" s="1"/>
  <c r="BD164" i="4" s="1"/>
  <c r="BI221" i="3" a="1"/>
  <c r="BI221" i="3" s="1"/>
  <c r="BI201" i="3" a="1"/>
  <c r="BI201" i="3" s="1"/>
  <c r="BI203" i="3" a="1"/>
  <c r="BI203" i="3" s="1"/>
  <c r="BI205" i="3" a="1"/>
  <c r="BI205" i="3" s="1"/>
  <c r="BI207" i="3" a="1"/>
  <c r="BI207" i="3" s="1"/>
  <c r="BI209" i="3" a="1"/>
  <c r="BI209" i="3" s="1"/>
  <c r="BI211" i="3" a="1"/>
  <c r="BI211" i="3" s="1"/>
  <c r="BI126" i="3" a="1"/>
  <c r="BI129" i="3" a="1"/>
  <c r="BI131" i="3" a="1"/>
  <c r="BI133" i="3" a="1"/>
  <c r="BI138" i="3" a="1"/>
  <c r="BI140" i="3" a="1"/>
  <c r="BI142" i="3" a="1"/>
  <c r="BI144" i="3" a="1"/>
  <c r="BI149" i="3" a="1"/>
  <c r="BI151" i="3" a="1"/>
  <c r="BI153" i="3" a="1"/>
  <c r="BI155" i="3" a="1"/>
  <c r="BI157" i="3" a="1"/>
  <c r="BI159" i="3" a="1"/>
  <c r="BI136" i="3" a="1"/>
  <c r="BI160" i="3" a="1"/>
  <c r="BI162" i="3" a="1"/>
  <c r="BI164" i="3" a="1"/>
  <c r="BI166" i="3" a="1"/>
  <c r="BI168" i="3" a="1"/>
  <c r="BI170" i="3" a="1"/>
  <c r="BI172" i="3" a="1"/>
  <c r="BI174" i="3" a="1"/>
  <c r="BI176" i="3" a="1"/>
  <c r="BI178" i="3" a="1"/>
  <c r="BI180" i="3" a="1"/>
  <c r="BI182" i="3" a="1"/>
  <c r="BI184" i="3" a="1"/>
  <c r="BI186" i="3" a="1"/>
  <c r="BI188" i="3" a="1"/>
  <c r="BI190" i="3" a="1"/>
  <c r="BI192" i="3" a="1"/>
  <c r="BI194" i="3" a="1"/>
  <c r="BI220" i="3" a="1"/>
  <c r="BI220" i="3" s="1"/>
  <c r="BI218" i="3" a="1"/>
  <c r="BI218" i="3" s="1"/>
  <c r="BI212" i="3" a="1"/>
  <c r="BI212" i="3" s="1"/>
  <c r="BI199" i="3" a="1"/>
  <c r="BI199" i="3" s="1"/>
  <c r="BI196" i="3" a="1"/>
  <c r="BI196" i="3" s="1"/>
  <c r="BI204" i="3" a="1"/>
  <c r="BI204" i="3" s="1"/>
  <c r="BI202" i="3" a="1"/>
  <c r="BI202" i="3" s="1"/>
  <c r="BI200" i="3" a="1"/>
  <c r="BI200" i="3" s="1"/>
  <c r="BI145" i="3" a="1"/>
  <c r="BI216" i="3" a="1"/>
  <c r="BI216" i="3" s="1"/>
  <c r="BI214" i="3" a="1"/>
  <c r="BI214" i="3" s="1"/>
  <c r="BI219" i="3" a="1"/>
  <c r="BI219" i="3" s="1"/>
  <c r="BI217" i="3" a="1"/>
  <c r="BI217" i="3" s="1"/>
  <c r="BI215" i="3" a="1"/>
  <c r="BI215" i="3" s="1"/>
  <c r="BI213" i="3" a="1"/>
  <c r="BI213" i="3" s="1"/>
  <c r="BI210" i="3" a="1"/>
  <c r="BI210" i="3" s="1"/>
  <c r="BI208" i="3" a="1"/>
  <c r="BI208" i="3" s="1"/>
  <c r="BI206" i="3" a="1"/>
  <c r="BI206" i="3" s="1"/>
  <c r="BI198" i="3" a="1"/>
  <c r="BI198" i="3" s="1"/>
  <c r="BI197" i="3" a="1"/>
  <c r="BI197" i="3" s="1"/>
  <c r="BI195" i="3" a="1"/>
  <c r="BI195" i="3" s="1"/>
  <c r="BI191" i="3" a="1"/>
  <c r="BI189" i="3" a="1"/>
  <c r="BI187" i="3" a="1"/>
  <c r="BI185" i="3" a="1"/>
  <c r="BI185" i="3" s="1"/>
  <c r="BI183" i="3" a="1"/>
  <c r="BI181" i="3" a="1"/>
  <c r="BI179" i="3" a="1"/>
  <c r="BI177" i="3" a="1"/>
  <c r="BI177" i="3" s="1"/>
  <c r="BI175" i="3" a="1"/>
  <c r="BI173" i="3" a="1"/>
  <c r="BI161" i="3" a="1"/>
  <c r="BI158" i="3" a="1"/>
  <c r="BI158" i="3" s="1"/>
  <c r="BI156" i="3" a="1"/>
  <c r="BI154" i="3" a="1"/>
  <c r="BI150" i="3" a="1"/>
  <c r="BI150" i="3" s="1"/>
  <c r="BI148" i="3" a="1"/>
  <c r="BI148" i="3" s="1"/>
  <c r="BI193" i="3" a="1"/>
  <c r="BI171" i="3" a="1"/>
  <c r="BI171" i="3" s="1"/>
  <c r="BI169" i="3" a="1"/>
  <c r="BI169" i="3" s="1"/>
  <c r="BI167" i="3" a="1"/>
  <c r="BI167" i="3" s="1"/>
  <c r="BI165" i="3" a="1"/>
  <c r="BI163" i="3" a="1"/>
  <c r="BI163" i="3" s="1"/>
  <c r="BI147" i="3" a="1"/>
  <c r="BI147" i="3" s="1"/>
  <c r="BI152" i="3" a="1"/>
  <c r="BI146" i="3" a="1"/>
  <c r="BI143" i="3" a="1"/>
  <c r="BI141" i="3" a="1"/>
  <c r="BI141" i="3" s="1"/>
  <c r="BI139" i="3" a="1"/>
  <c r="BI139" i="3" s="1"/>
  <c r="BI128" i="3" a="1"/>
  <c r="BI128" i="3" s="1"/>
  <c r="BI127" i="3" a="1"/>
  <c r="BI137" i="3" a="1"/>
  <c r="BI137" i="3" s="1"/>
  <c r="BI135" i="3" a="1"/>
  <c r="BI135" i="3" s="1"/>
  <c r="BI130" i="3" a="1"/>
  <c r="BI130" i="3" s="1"/>
  <c r="BI134" i="3" a="1"/>
  <c r="BI134" i="3" s="1"/>
  <c r="BI132" i="3" a="1"/>
  <c r="BI132" i="3" s="1"/>
  <c r="BI145" i="3"/>
  <c r="BI194" i="3"/>
  <c r="BI192" i="3"/>
  <c r="BI190" i="3"/>
  <c r="BI188" i="3"/>
  <c r="BI186" i="3"/>
  <c r="BI184" i="3"/>
  <c r="BI182" i="3"/>
  <c r="BI180" i="3"/>
  <c r="BI178" i="3"/>
  <c r="BI176" i="3"/>
  <c r="BI174" i="3"/>
  <c r="BI172" i="3"/>
  <c r="BI170" i="3"/>
  <c r="BI159" i="3"/>
  <c r="BI157" i="3"/>
  <c r="BI155" i="3"/>
  <c r="BI153" i="3"/>
  <c r="BI151" i="3"/>
  <c r="BI149" i="3"/>
  <c r="BI168" i="3"/>
  <c r="BI166" i="3"/>
  <c r="BI164" i="3"/>
  <c r="BI162" i="3"/>
  <c r="BI160" i="3"/>
  <c r="BI133" i="3"/>
  <c r="BI131" i="3"/>
  <c r="BI138" i="3"/>
  <c r="BI136" i="3"/>
  <c r="BI126" i="3"/>
  <c r="BI144" i="3"/>
  <c r="BI142" i="3"/>
  <c r="BI140" i="3"/>
  <c r="BI129" i="3"/>
  <c r="BI127" i="3"/>
  <c r="BI146" i="3"/>
  <c r="BI152" i="3"/>
  <c r="BI165" i="3"/>
  <c r="BI193" i="3"/>
  <c r="BI154" i="3"/>
  <c r="BI156" i="3"/>
  <c r="BI191" i="3"/>
  <c r="BI143" i="3"/>
  <c r="BI161" i="3"/>
  <c r="BI173" i="3"/>
  <c r="BI175" i="3"/>
  <c r="BI179" i="3"/>
  <c r="BI181" i="3"/>
  <c r="BI183" i="3"/>
  <c r="BI187" i="3"/>
  <c r="BI189" i="3"/>
  <c r="BE194" i="10" a="1"/>
  <c r="BE194" i="10" s="1"/>
  <c r="BH41" i="7"/>
  <c r="BH60" i="7"/>
  <c r="BH48" i="7"/>
  <c r="BH36" i="7"/>
  <c r="BH42" i="7"/>
  <c r="BH32" i="7"/>
  <c r="BH35" i="7"/>
  <c r="BH64" i="7"/>
  <c r="BH47" i="7"/>
  <c r="BH31" i="7"/>
  <c r="BH37" i="7"/>
  <c r="BH39" i="7"/>
  <c r="BH55" i="7"/>
  <c r="BH49" i="7"/>
  <c r="BH43" i="7"/>
  <c r="BH61" i="7"/>
  <c r="BH58" i="7"/>
  <c r="BH54" i="7"/>
  <c r="BH45" i="7"/>
  <c r="BH62" i="7"/>
  <c r="BH27" i="7"/>
  <c r="BH52" i="7"/>
  <c r="BH28" i="7"/>
  <c r="BH59" i="7"/>
  <c r="BH34" i="7"/>
  <c r="BH38" i="7"/>
  <c r="BH63" i="7"/>
  <c r="BH46" i="7"/>
  <c r="BH65" i="7"/>
  <c r="BH57" i="7"/>
  <c r="BH50" i="7"/>
  <c r="BH53" i="7"/>
  <c r="BH30" i="7"/>
  <c r="BH40" i="7"/>
  <c r="BH66" i="7"/>
  <c r="BH29" i="7"/>
  <c r="BH56" i="7"/>
  <c r="BH51" i="7"/>
  <c r="BH44" i="7"/>
  <c r="BG50" i="1"/>
  <c r="BG50" i="2"/>
  <c r="BF51" i="1"/>
  <c r="BF52" i="2"/>
  <c r="BI286" i="3" a="1"/>
  <c r="BI286" i="3" s="1"/>
  <c r="BI287" i="3" s="1"/>
  <c r="BH288" i="3"/>
  <c r="BH287" i="3"/>
  <c r="BF233" i="3"/>
  <c r="BF234" i="3"/>
  <c r="BE132" i="4"/>
  <c r="BC128" i="4"/>
  <c r="BC127" i="4"/>
  <c r="BC126" i="4"/>
  <c r="BB128" i="4"/>
  <c r="BF10" i="12" a="1"/>
  <c r="BF10" i="12" s="1"/>
  <c r="G10" i="12" s="1"/>
  <c r="BH6" i="7"/>
  <c r="BH8" i="7"/>
  <c r="BH10" i="7"/>
  <c r="BH102" i="7"/>
  <c r="BH13" i="7"/>
  <c r="BH92" i="7"/>
  <c r="BH16" i="7"/>
  <c r="BH118" i="7"/>
  <c r="BH68" i="7"/>
  <c r="BH26" i="7"/>
  <c r="BH83" i="7"/>
  <c r="BH72" i="7"/>
  <c r="BH19" i="7"/>
  <c r="BH87" i="7"/>
  <c r="BH80" i="7"/>
  <c r="BH69" i="7"/>
  <c r="BH101" i="7"/>
  <c r="BH90" i="7"/>
  <c r="BH105" i="7"/>
  <c r="BH73" i="7"/>
  <c r="BH81" i="7"/>
  <c r="BH7" i="7"/>
  <c r="BH24" i="7"/>
  <c r="BH98" i="7"/>
  <c r="BH75" i="7"/>
  <c r="BH15" i="7"/>
  <c r="BH95" i="7"/>
  <c r="BH85" i="7"/>
  <c r="BH104" i="7"/>
  <c r="BH96" i="7"/>
  <c r="BH9" i="7"/>
  <c r="BH25" i="7"/>
  <c r="BH97" i="7"/>
  <c r="BH100" i="7"/>
  <c r="BH88" i="7"/>
  <c r="BH14" i="7"/>
  <c r="BH119" i="7"/>
  <c r="BH11" i="7"/>
  <c r="BF97" i="4"/>
  <c r="BH103" i="7"/>
  <c r="BH111" i="7"/>
  <c r="BH18" i="7"/>
  <c r="BH84" i="7"/>
  <c r="BH82" i="7"/>
  <c r="BH71" i="7"/>
  <c r="BH23" i="7"/>
  <c r="BH76" i="7"/>
  <c r="BH89" i="7"/>
  <c r="BH110" i="7"/>
  <c r="BH77" i="7"/>
  <c r="BH109" i="7"/>
  <c r="BH86" i="7"/>
  <c r="BH70" i="7"/>
  <c r="BH91" i="7"/>
  <c r="BH78" i="7"/>
  <c r="BH94" i="7"/>
  <c r="BH112" i="7"/>
  <c r="BH116" i="7"/>
  <c r="BH99" i="7"/>
  <c r="BH117" i="7"/>
  <c r="BH93" i="7"/>
  <c r="BH12" i="7"/>
  <c r="BH22" i="7"/>
  <c r="BH79" i="7"/>
  <c r="BH67" i="7"/>
  <c r="BH115" i="7"/>
  <c r="BH108" i="7"/>
  <c r="BH74" i="7"/>
  <c r="BH20" i="7"/>
  <c r="BH21" i="7"/>
  <c r="BH17" i="7"/>
  <c r="BF9" i="13" a="1"/>
  <c r="BF9" i="13" s="1"/>
  <c r="BB53" i="13" a="1"/>
  <c r="BB53" i="13" s="1"/>
  <c r="BE170" i="4"/>
  <c r="BE171" i="4"/>
  <c r="BI3" i="4"/>
  <c r="BH157" i="4"/>
  <c r="AV103" i="4"/>
  <c r="BA175" i="4"/>
  <c r="BC18" i="2"/>
  <c r="BE163" i="4"/>
  <c r="BF133" i="4"/>
  <c r="BB161" i="4"/>
  <c r="AY94" i="4"/>
  <c r="AY100" i="4" s="1"/>
  <c r="AY172" i="4"/>
  <c r="AX105" i="4"/>
  <c r="AX103" i="4"/>
  <c r="BC161" i="4"/>
  <c r="BC91" i="4"/>
  <c r="BC92" i="4"/>
  <c r="BC93" i="4"/>
  <c r="BE90" i="4"/>
  <c r="BE125" i="4"/>
  <c r="BF134" i="4"/>
  <c r="BD162" i="4"/>
  <c r="BB89" i="4"/>
  <c r="BF98" i="4"/>
  <c r="BF99" i="4"/>
  <c r="BD11" i="5"/>
  <c r="BA61" i="5"/>
  <c r="BG3" i="12"/>
  <c r="BA286" i="13" a="1"/>
  <c r="BA286" i="13" s="1"/>
  <c r="BE32" i="5" s="1"/>
  <c r="BE31" i="5" s="1"/>
  <c r="BD195" i="10"/>
  <c r="BE12" i="5" s="1"/>
  <c r="BE80" i="10"/>
  <c r="BE79" i="10"/>
  <c r="BE78" i="10"/>
  <c r="BE77" i="10"/>
  <c r="BE76" i="10"/>
  <c r="BE75" i="10"/>
  <c r="BE74" i="10"/>
  <c r="BE73" i="10"/>
  <c r="BE52" i="10"/>
  <c r="BE51" i="10"/>
  <c r="BE50" i="10"/>
  <c r="BE49" i="10"/>
  <c r="BE48" i="10"/>
  <c r="BE47" i="10"/>
  <c r="BE46" i="10"/>
  <c r="BE45" i="10"/>
  <c r="BE72" i="10"/>
  <c r="BE44" i="10"/>
  <c r="BE43" i="10"/>
  <c r="BE42" i="10"/>
  <c r="BH222" i="3"/>
  <c r="BC17" i="1"/>
  <c r="BD31" i="1"/>
  <c r="BD33" i="1"/>
  <c r="BD13" i="5"/>
  <c r="BF39" i="5"/>
  <c r="BB311" i="13" a="1"/>
  <c r="BB311" i="13" s="1"/>
  <c r="BB310" i="13" a="1"/>
  <c r="BB310" i="13" s="1"/>
  <c r="BF34" i="5"/>
  <c r="BF33" i="5"/>
  <c r="BA309" i="13"/>
  <c r="BE57" i="5" s="1"/>
  <c r="BE51" i="5" s="1"/>
  <c r="BC64" i="13"/>
  <c r="BC60" i="13"/>
  <c r="BC63" i="13"/>
  <c r="BC65" i="13"/>
  <c r="BC59" i="13"/>
  <c r="BC61" i="13"/>
  <c r="BG23" i="13"/>
  <c r="BG18" i="13"/>
  <c r="BG13" i="13"/>
  <c r="BG22" i="13"/>
  <c r="BG19" i="13"/>
  <c r="BG14" i="13"/>
  <c r="BG17" i="13"/>
  <c r="BG227" i="3"/>
  <c r="BG230" i="3" s="1"/>
  <c r="AX322" i="13"/>
  <c r="BG228" i="3"/>
  <c r="BG231" i="3" s="1"/>
  <c r="AX321" i="13"/>
  <c r="BF10" i="13"/>
  <c r="BE67" i="10"/>
  <c r="BE68" i="10"/>
  <c r="BE69" i="10"/>
  <c r="BE70" i="10"/>
  <c r="BE71" i="10"/>
  <c r="BE81" i="10"/>
  <c r="BE82" i="10"/>
  <c r="BE83" i="10"/>
  <c r="BE84" i="10"/>
  <c r="BE85" i="10"/>
  <c r="BF43" i="2" a="1"/>
  <c r="BF43" i="2" s="1"/>
  <c r="BE49" i="1"/>
  <c r="AZ26" i="2"/>
  <c r="F50" i="2"/>
  <c r="BN16" i="8"/>
  <c r="BG3" i="5"/>
  <c r="BD3" i="13"/>
  <c r="BD6" i="13" s="1"/>
  <c r="BE188" i="10"/>
  <c r="BE185" i="10"/>
  <c r="BE184" i="10"/>
  <c r="BE183" i="10"/>
  <c r="BE182" i="10"/>
  <c r="BE181" i="10"/>
  <c r="BE180" i="10"/>
  <c r="BE179" i="10"/>
  <c r="BE191" i="10"/>
  <c r="BE189" i="10"/>
  <c r="BE190" i="10"/>
  <c r="BE178" i="10"/>
  <c r="BE177" i="10"/>
  <c r="BE176" i="10"/>
  <c r="BE175" i="10"/>
  <c r="BE174" i="10"/>
  <c r="BE173" i="10"/>
  <c r="BE172" i="10"/>
  <c r="BE171" i="10"/>
  <c r="BE170" i="10"/>
  <c r="BE169" i="10"/>
  <c r="BE168" i="10"/>
  <c r="BE167" i="10"/>
  <c r="BE166" i="10"/>
  <c r="BE165" i="10"/>
  <c r="BE164" i="10"/>
  <c r="BE163" i="10"/>
  <c r="BE162" i="10"/>
  <c r="BE187" i="10"/>
  <c r="BE186" i="10"/>
  <c r="BE160" i="10"/>
  <c r="BE158" i="10"/>
  <c r="BE157" i="10"/>
  <c r="BE156" i="10"/>
  <c r="BE155" i="10"/>
  <c r="BE154" i="10"/>
  <c r="BE153" i="10"/>
  <c r="BE152" i="10"/>
  <c r="BE161" i="10"/>
  <c r="BE159" i="10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J251" i="3"/>
  <c r="BJ250" i="3"/>
  <c r="BJ249" i="3"/>
  <c r="BJ248" i="3"/>
  <c r="BJ247" i="3"/>
  <c r="BJ265" i="3"/>
  <c r="BJ266" i="3"/>
  <c r="BH185" i="7"/>
  <c r="BH184" i="7"/>
  <c r="BH183" i="7"/>
  <c r="BH182" i="7"/>
  <c r="BH181" i="7"/>
  <c r="BH180" i="7"/>
  <c r="BH179" i="7"/>
  <c r="BH178" i="7"/>
  <c r="BH177" i="7"/>
  <c r="BH176" i="7"/>
  <c r="BH174" i="7"/>
  <c r="BH172" i="7"/>
  <c r="BH170" i="7"/>
  <c r="BH168" i="7"/>
  <c r="BH166" i="7"/>
  <c r="BH171" i="7"/>
  <c r="BH173" i="7"/>
  <c r="BH167" i="7"/>
  <c r="BH169" i="7"/>
  <c r="BH175" i="7"/>
  <c r="BE138" i="10"/>
  <c r="BE137" i="10"/>
  <c r="BE136" i="10"/>
  <c r="BE135" i="10"/>
  <c r="BE134" i="10"/>
  <c r="BE133" i="10"/>
  <c r="BE132" i="10"/>
  <c r="BE131" i="10"/>
  <c r="BE130" i="10"/>
  <c r="BE129" i="10"/>
  <c r="BE128" i="10"/>
  <c r="BE127" i="10"/>
  <c r="BE126" i="10"/>
  <c r="BE125" i="10"/>
  <c r="BE124" i="10"/>
  <c r="BE123" i="10"/>
  <c r="BE122" i="10"/>
  <c r="BE121" i="10"/>
  <c r="BE120" i="10"/>
  <c r="BE119" i="10"/>
  <c r="BE118" i="10"/>
  <c r="BE117" i="10"/>
  <c r="BE116" i="10"/>
  <c r="BE115" i="10"/>
  <c r="BE114" i="10"/>
  <c r="BE113" i="10"/>
  <c r="BE112" i="10"/>
  <c r="BE111" i="10"/>
  <c r="BE110" i="10"/>
  <c r="BE109" i="10"/>
  <c r="BE108" i="10"/>
  <c r="BE107" i="10"/>
  <c r="BE106" i="10"/>
  <c r="BE105" i="10"/>
  <c r="BE104" i="10"/>
  <c r="BE103" i="10"/>
  <c r="BE102" i="10"/>
  <c r="BE101" i="10"/>
  <c r="BE100" i="10"/>
  <c r="BE99" i="10"/>
  <c r="BE66" i="10"/>
  <c r="BE65" i="10"/>
  <c r="BE64" i="10"/>
  <c r="BE63" i="10"/>
  <c r="BE62" i="10"/>
  <c r="BE61" i="10"/>
  <c r="BE60" i="10"/>
  <c r="BE59" i="10"/>
  <c r="BE58" i="10"/>
  <c r="BE57" i="10"/>
  <c r="BE56" i="10"/>
  <c r="BE55" i="10"/>
  <c r="BE54" i="10"/>
  <c r="BE53" i="10"/>
  <c r="BE41" i="10"/>
  <c r="BE40" i="10"/>
  <c r="BE39" i="10"/>
  <c r="BE38" i="10"/>
  <c r="BE37" i="10"/>
  <c r="BE36" i="10"/>
  <c r="BE35" i="10"/>
  <c r="BE34" i="10"/>
  <c r="BE33" i="10"/>
  <c r="BE32" i="10"/>
  <c r="BE31" i="10"/>
  <c r="BE30" i="10"/>
  <c r="BE29" i="10"/>
  <c r="BE28" i="10"/>
  <c r="BE27" i="10"/>
  <c r="BE26" i="10"/>
  <c r="BE25" i="10"/>
  <c r="BE24" i="10"/>
  <c r="BE23" i="10"/>
  <c r="BE22" i="10"/>
  <c r="BE21" i="10"/>
  <c r="BE20" i="10"/>
  <c r="BE19" i="10"/>
  <c r="BE18" i="10"/>
  <c r="BE17" i="10"/>
  <c r="BE16" i="10"/>
  <c r="BH153" i="7"/>
  <c r="BH152" i="7"/>
  <c r="BH151" i="7"/>
  <c r="BH150" i="7"/>
  <c r="BH149" i="7"/>
  <c r="BH148" i="7"/>
  <c r="BH147" i="7"/>
  <c r="BH146" i="7"/>
  <c r="BH145" i="7"/>
  <c r="BH144" i="7"/>
  <c r="BH143" i="7"/>
  <c r="BH142" i="7"/>
  <c r="BH141" i="7"/>
  <c r="BH140" i="7"/>
  <c r="BH139" i="7"/>
  <c r="BH138" i="7"/>
  <c r="BH137" i="7"/>
  <c r="BH136" i="7"/>
  <c r="BH135" i="7"/>
  <c r="BH134" i="7"/>
  <c r="BJ104" i="3"/>
  <c r="BJ103" i="3"/>
  <c r="BJ102" i="3"/>
  <c r="BJ101" i="3"/>
  <c r="BJ100" i="3"/>
  <c r="BJ99" i="3"/>
  <c r="BJ98" i="3"/>
  <c r="BJ97" i="3"/>
  <c r="BJ96" i="3"/>
  <c r="BJ95" i="3"/>
  <c r="BJ94" i="3"/>
  <c r="BJ93" i="3"/>
  <c r="BJ92" i="3"/>
  <c r="BJ91" i="3"/>
  <c r="BJ90" i="3"/>
  <c r="BJ89" i="3"/>
  <c r="BJ88" i="3"/>
  <c r="BJ87" i="3"/>
  <c r="BJ86" i="3"/>
  <c r="BJ85" i="3"/>
  <c r="BJ84" i="3"/>
  <c r="BJ83" i="3"/>
  <c r="BJ82" i="3"/>
  <c r="BJ81" i="3"/>
  <c r="BJ80" i="3"/>
  <c r="BJ79" i="3"/>
  <c r="BJ78" i="3"/>
  <c r="BJ77" i="3"/>
  <c r="BJ76" i="3"/>
  <c r="BJ75" i="3"/>
  <c r="BJ74" i="3"/>
  <c r="BJ73" i="3"/>
  <c r="BJ72" i="3"/>
  <c r="BJ71" i="3"/>
  <c r="BJ70" i="3"/>
  <c r="BJ69" i="3"/>
  <c r="BJ68" i="3"/>
  <c r="BJ67" i="3"/>
  <c r="BJ66" i="3"/>
  <c r="BJ65" i="3"/>
  <c r="BJ64" i="3"/>
  <c r="BJ63" i="3"/>
  <c r="BJ62" i="3"/>
  <c r="BJ61" i="3"/>
  <c r="BJ60" i="3"/>
  <c r="BJ59" i="3"/>
  <c r="BJ58" i="3"/>
  <c r="BJ57" i="3"/>
  <c r="BJ56" i="3"/>
  <c r="BJ55" i="3"/>
  <c r="BJ54" i="3"/>
  <c r="BJ53" i="3"/>
  <c r="BJ52" i="3"/>
  <c r="BJ51" i="3"/>
  <c r="BJ50" i="3"/>
  <c r="BJ49" i="3"/>
  <c r="BJ48" i="3"/>
  <c r="BJ47" i="3"/>
  <c r="BJ46" i="3"/>
  <c r="BJ45" i="3"/>
  <c r="BJ44" i="3"/>
  <c r="BJ43" i="3"/>
  <c r="BJ42" i="3"/>
  <c r="BJ41" i="3"/>
  <c r="BJ40" i="3"/>
  <c r="BJ39" i="3"/>
  <c r="BJ38" i="3"/>
  <c r="BJ37" i="3"/>
  <c r="BJ36" i="3"/>
  <c r="BJ35" i="3"/>
  <c r="BJ34" i="3"/>
  <c r="BJ33" i="3"/>
  <c r="BJ32" i="3"/>
  <c r="BJ31" i="3"/>
  <c r="BJ30" i="3"/>
  <c r="BJ29" i="3"/>
  <c r="BJ28" i="3"/>
  <c r="BJ27" i="3"/>
  <c r="BJ26" i="3"/>
  <c r="BJ25" i="3"/>
  <c r="BJ24" i="3"/>
  <c r="BJ23" i="3"/>
  <c r="BJ22" i="3"/>
  <c r="BJ21" i="3"/>
  <c r="BJ20" i="3"/>
  <c r="BJ19" i="3"/>
  <c r="BJ18" i="3"/>
  <c r="BJ17" i="3"/>
  <c r="BJ16" i="3"/>
  <c r="BJ15" i="3"/>
  <c r="BG16" i="13"/>
  <c r="BG224" i="3"/>
  <c r="BG290" i="3" s="1"/>
  <c r="BI125" i="3" a="1"/>
  <c r="BI125" i="3" s="1"/>
  <c r="BG21" i="13"/>
  <c r="BF3" i="1"/>
  <c r="BI223" i="3" a="1"/>
  <c r="BI223" i="3" s="1"/>
  <c r="BH21" i="8"/>
  <c r="BH22" i="8"/>
  <c r="BG177" i="4"/>
  <c r="H177" i="4" s="1"/>
  <c r="G22" i="8"/>
  <c r="BN15" i="8"/>
  <c r="BG11" i="13"/>
  <c r="BG12" i="13"/>
  <c r="BH158" i="7"/>
  <c r="BH162" i="7"/>
  <c r="BH157" i="7"/>
  <c r="BH161" i="7"/>
  <c r="BH186" i="7"/>
  <c r="BH164" i="7"/>
  <c r="BH163" i="7"/>
  <c r="BH126" i="7"/>
  <c r="BH128" i="7"/>
  <c r="BH130" i="7"/>
  <c r="BH132" i="7"/>
  <c r="BH154" i="7"/>
  <c r="BH160" i="7"/>
  <c r="BH159" i="7"/>
  <c r="BH165" i="7"/>
  <c r="BH125" i="7"/>
  <c r="BH127" i="7"/>
  <c r="BH129" i="7"/>
  <c r="BH131" i="7"/>
  <c r="BH133" i="7"/>
  <c r="BJ240" i="3"/>
  <c r="BJ241" i="3"/>
  <c r="BJ242" i="3"/>
  <c r="BJ243" i="3"/>
  <c r="BJ244" i="3"/>
  <c r="BJ245" i="3"/>
  <c r="BJ246" i="3"/>
  <c r="BJ267" i="3"/>
  <c r="BJ8" i="3"/>
  <c r="BJ9" i="3"/>
  <c r="BJ10" i="3"/>
  <c r="BJ11" i="3"/>
  <c r="BJ12" i="3"/>
  <c r="BJ13" i="3"/>
  <c r="BJ14" i="3"/>
  <c r="BJ105" i="3"/>
  <c r="BJ106" i="3"/>
  <c r="BJ7" i="3"/>
  <c r="BJ238" i="3"/>
  <c r="BJ239" i="3"/>
  <c r="BE145" i="10"/>
  <c r="BE143" i="10"/>
  <c r="BE144" i="10"/>
  <c r="BE146" i="10"/>
  <c r="BE147" i="10"/>
  <c r="BE148" i="10"/>
  <c r="BE90" i="10"/>
  <c r="BE92" i="10"/>
  <c r="BE94" i="10"/>
  <c r="BE149" i="10"/>
  <c r="BE150" i="10"/>
  <c r="BE151" i="10"/>
  <c r="BE192" i="10"/>
  <c r="BE91" i="10"/>
  <c r="BE93" i="10"/>
  <c r="BE95" i="10"/>
  <c r="BE97" i="10"/>
  <c r="BE139" i="10"/>
  <c r="BE8" i="10"/>
  <c r="BE9" i="10"/>
  <c r="BE10" i="10"/>
  <c r="BE11" i="10"/>
  <c r="BE12" i="10"/>
  <c r="BE13" i="10"/>
  <c r="BE14" i="10"/>
  <c r="BE15" i="10"/>
  <c r="BE86" i="10"/>
  <c r="BE96" i="10"/>
  <c r="BE98" i="10"/>
  <c r="BE7" i="10"/>
  <c r="BA27" i="2"/>
  <c r="AY26" i="2"/>
  <c r="AX9" i="1"/>
  <c r="AX32" i="2"/>
  <c r="BG155" i="7"/>
  <c r="BE59" i="5" s="1"/>
  <c r="BF3" i="2"/>
  <c r="AY9" i="5"/>
  <c r="AZ166" i="4" s="1"/>
  <c r="AZ129" i="4" s="1"/>
  <c r="BG120" i="7"/>
  <c r="BE43" i="12" s="1"/>
  <c r="BE235" i="3"/>
  <c r="BE289" i="3"/>
  <c r="AZ7" i="12" s="1"/>
  <c r="BI284" i="3"/>
  <c r="F50" i="1"/>
  <c r="BA7" i="1"/>
  <c r="BG113" i="7"/>
  <c r="BG320" i="13"/>
  <c r="BI3" i="7"/>
  <c r="BG187" i="7"/>
  <c r="BE60" i="5" s="1"/>
  <c r="BG106" i="7"/>
  <c r="BF169" i="4" s="1"/>
  <c r="BD88" i="10"/>
  <c r="BD141" i="10"/>
  <c r="BF3" i="10"/>
  <c r="BG122" i="3"/>
  <c r="BB5" i="5"/>
  <c r="BI9" i="8"/>
  <c r="BI10" i="8"/>
  <c r="BA17" i="12"/>
  <c r="BG283" i="3"/>
  <c r="BB17" i="12"/>
  <c r="BH277" i="3"/>
  <c r="BH282" i="3" s="1"/>
  <c r="BC19" i="12" s="1"/>
  <c r="BI268" i="3"/>
  <c r="BD18" i="12" s="1"/>
  <c r="BH116" i="3"/>
  <c r="BH121" i="3" s="1"/>
  <c r="BC8" i="5" s="1"/>
  <c r="BD165" i="4" s="1"/>
  <c r="BI107" i="3"/>
  <c r="BD6" i="5" s="1"/>
  <c r="BK3" i="3"/>
  <c r="BC290" i="13" l="1" a="1"/>
  <c r="BC288" i="13" a="1"/>
  <c r="BC288" i="13" s="1"/>
  <c r="BG34" i="5" s="1"/>
  <c r="BC291" i="13" a="1"/>
  <c r="BC291" i="13" s="1"/>
  <c r="BG37" i="5" s="1"/>
  <c r="BC293" i="13" a="1"/>
  <c r="BC293" i="13" s="1"/>
  <c r="BG39" i="5" s="1"/>
  <c r="BC292" i="13" a="1"/>
  <c r="BC292" i="13" s="1"/>
  <c r="BG38" i="5" s="1"/>
  <c r="BC289" i="13" a="1"/>
  <c r="BC289" i="13" s="1"/>
  <c r="BG35" i="5" s="1"/>
  <c r="BC287" i="13" a="1"/>
  <c r="BC287" i="13" s="1"/>
  <c r="BG33" i="5" s="1"/>
  <c r="BI33" i="7"/>
  <c r="BC290" i="13"/>
  <c r="BG36" i="5" s="1"/>
  <c r="BI124" i="3"/>
  <c r="BI110" i="3" s="1"/>
  <c r="BI114" i="3" s="1"/>
  <c r="BD7" i="5" s="1"/>
  <c r="BE164" i="4" s="1"/>
  <c r="BJ221" i="3" a="1"/>
  <c r="BJ221" i="3" s="1"/>
  <c r="BJ197" i="3" a="1"/>
  <c r="BJ197" i="3" s="1"/>
  <c r="BJ201" i="3" a="1"/>
  <c r="BJ201" i="3" s="1"/>
  <c r="BJ203" i="3" a="1"/>
  <c r="BJ203" i="3" s="1"/>
  <c r="BJ205" i="3" a="1"/>
  <c r="BJ205" i="3" s="1"/>
  <c r="BJ207" i="3" a="1"/>
  <c r="BJ207" i="3" s="1"/>
  <c r="BJ209" i="3" a="1"/>
  <c r="BJ209" i="3" s="1"/>
  <c r="BJ211" i="3" a="1"/>
  <c r="BJ211" i="3" s="1"/>
  <c r="BJ129" i="3" a="1"/>
  <c r="BJ126" i="3" a="1"/>
  <c r="BJ131" i="3" a="1"/>
  <c r="BJ133" i="3" a="1"/>
  <c r="BJ133" i="3" s="1"/>
  <c r="BJ138" i="3" a="1"/>
  <c r="BJ140" i="3" a="1"/>
  <c r="BJ142" i="3" a="1"/>
  <c r="BJ144" i="3" a="1"/>
  <c r="BJ144" i="3" s="1"/>
  <c r="BJ145" i="3" a="1"/>
  <c r="BJ149" i="3" a="1"/>
  <c r="BJ151" i="3" a="1"/>
  <c r="BJ153" i="3" a="1"/>
  <c r="BJ153" i="3" s="1"/>
  <c r="BJ155" i="3" a="1"/>
  <c r="BJ155" i="3" s="1"/>
  <c r="BJ157" i="3" a="1"/>
  <c r="BJ164" i="3" a="1"/>
  <c r="BJ159" i="3" a="1"/>
  <c r="BJ172" i="3" a="1"/>
  <c r="BJ172" i="3" s="1"/>
  <c r="BJ170" i="3" a="1"/>
  <c r="BJ166" i="3" a="1"/>
  <c r="BJ136" i="3" a="1"/>
  <c r="BJ220" i="3" a="1"/>
  <c r="BJ220" i="3" s="1"/>
  <c r="BJ218" i="3" a="1"/>
  <c r="BJ218" i="3" s="1"/>
  <c r="BJ196" i="3" a="1"/>
  <c r="BJ196" i="3" s="1"/>
  <c r="BJ219" i="3" a="1"/>
  <c r="BJ219" i="3" s="1"/>
  <c r="BJ217" i="3" a="1"/>
  <c r="BJ217" i="3" s="1"/>
  <c r="BJ215" i="3" a="1"/>
  <c r="BJ215" i="3" s="1"/>
  <c r="BJ213" i="3" a="1"/>
  <c r="BJ213" i="3" s="1"/>
  <c r="BJ210" i="3" a="1"/>
  <c r="BJ210" i="3" s="1"/>
  <c r="BJ208" i="3" a="1"/>
  <c r="BJ208" i="3" s="1"/>
  <c r="BJ206" i="3" a="1"/>
  <c r="BJ206" i="3" s="1"/>
  <c r="BJ194" i="3" a="1"/>
  <c r="BJ194" i="3" s="1"/>
  <c r="BJ192" i="3" a="1"/>
  <c r="BJ192" i="3" s="1"/>
  <c r="BJ190" i="3" a="1"/>
  <c r="BJ190" i="3" s="1"/>
  <c r="BJ188" i="3" a="1"/>
  <c r="BJ186" i="3" a="1"/>
  <c r="BJ186" i="3" s="1"/>
  <c r="BJ184" i="3" a="1"/>
  <c r="BJ184" i="3" s="1"/>
  <c r="BJ182" i="3" a="1"/>
  <c r="BJ182" i="3" s="1"/>
  <c r="BJ180" i="3" a="1"/>
  <c r="BJ178" i="3" a="1"/>
  <c r="BJ178" i="3" s="1"/>
  <c r="BJ176" i="3" a="1"/>
  <c r="BJ176" i="3" s="1"/>
  <c r="BJ174" i="3" a="1"/>
  <c r="BJ174" i="3" s="1"/>
  <c r="BJ168" i="3" a="1"/>
  <c r="BJ162" i="3" a="1"/>
  <c r="BJ162" i="3" s="1"/>
  <c r="BJ160" i="3" a="1"/>
  <c r="BJ160" i="3" s="1"/>
  <c r="BJ216" i="3" a="1"/>
  <c r="BJ216" i="3" s="1"/>
  <c r="BJ214" i="3" a="1"/>
  <c r="BJ214" i="3" s="1"/>
  <c r="BJ212" i="3" a="1"/>
  <c r="BJ212" i="3" s="1"/>
  <c r="BJ199" i="3" a="1"/>
  <c r="BJ199" i="3" s="1"/>
  <c r="BJ204" i="3" a="1"/>
  <c r="BJ204" i="3" s="1"/>
  <c r="BJ193" i="3" a="1"/>
  <c r="BJ171" i="3" a="1"/>
  <c r="BJ171" i="3" s="1"/>
  <c r="BJ169" i="3" a="1"/>
  <c r="BJ169" i="3" s="1"/>
  <c r="BJ167" i="3" a="1"/>
  <c r="BJ167" i="3" s="1"/>
  <c r="BJ165" i="3" a="1"/>
  <c r="BJ163" i="3" a="1"/>
  <c r="BJ163" i="3" s="1"/>
  <c r="BJ147" i="3" a="1"/>
  <c r="BJ147" i="3" s="1"/>
  <c r="BJ152" i="3" a="1"/>
  <c r="BJ152" i="3" s="1"/>
  <c r="BJ146" i="3" a="1"/>
  <c r="BJ143" i="3" a="1"/>
  <c r="BJ143" i="3" s="1"/>
  <c r="BJ202" i="3" a="1"/>
  <c r="BJ202" i="3" s="1"/>
  <c r="BJ200" i="3" a="1"/>
  <c r="BJ200" i="3" s="1"/>
  <c r="BJ198" i="3" a="1"/>
  <c r="BJ198" i="3" s="1"/>
  <c r="BJ195" i="3" a="1"/>
  <c r="BJ191" i="3" a="1"/>
  <c r="BJ189" i="3" a="1"/>
  <c r="BJ189" i="3" s="1"/>
  <c r="BJ187" i="3" a="1"/>
  <c r="BJ185" i="3" a="1"/>
  <c r="BJ185" i="3" s="1"/>
  <c r="BJ183" i="3" a="1"/>
  <c r="BJ183" i="3" s="1"/>
  <c r="BJ181" i="3" a="1"/>
  <c r="BJ181" i="3" s="1"/>
  <c r="BJ179" i="3" a="1"/>
  <c r="BJ177" i="3" a="1"/>
  <c r="BJ177" i="3" s="1"/>
  <c r="BJ175" i="3" a="1"/>
  <c r="BJ173" i="3" a="1"/>
  <c r="BJ173" i="3" s="1"/>
  <c r="BJ161" i="3" a="1"/>
  <c r="BJ158" i="3" a="1"/>
  <c r="BJ158" i="3" s="1"/>
  <c r="BJ156" i="3" a="1"/>
  <c r="BJ156" i="3" s="1"/>
  <c r="BJ154" i="3" a="1"/>
  <c r="BJ154" i="3" s="1"/>
  <c r="BJ150" i="3" a="1"/>
  <c r="BJ148" i="3" a="1"/>
  <c r="BJ148" i="3" s="1"/>
  <c r="BJ141" i="3" a="1"/>
  <c r="BJ141" i="3" s="1"/>
  <c r="BJ139" i="3" a="1"/>
  <c r="BJ139" i="3" s="1"/>
  <c r="BJ128" i="3" a="1"/>
  <c r="BJ127" i="3" a="1"/>
  <c r="BJ137" i="3" a="1"/>
  <c r="BJ137" i="3" s="1"/>
  <c r="BJ135" i="3" a="1"/>
  <c r="BJ135" i="3" s="1"/>
  <c r="BJ130" i="3" a="1"/>
  <c r="BJ130" i="3" s="1"/>
  <c r="BJ134" i="3" a="1"/>
  <c r="BJ134" i="3" s="1"/>
  <c r="BJ132" i="3" a="1"/>
  <c r="BJ132" i="3" s="1"/>
  <c r="BJ145" i="3"/>
  <c r="BJ188" i="3"/>
  <c r="BJ180" i="3"/>
  <c r="BJ170" i="3"/>
  <c r="BJ168" i="3"/>
  <c r="BJ166" i="3"/>
  <c r="BJ164" i="3"/>
  <c r="BJ151" i="3"/>
  <c r="BJ126" i="3"/>
  <c r="BJ159" i="3"/>
  <c r="BJ157" i="3"/>
  <c r="BJ142" i="3"/>
  <c r="BJ140" i="3"/>
  <c r="BJ138" i="3"/>
  <c r="BJ149" i="3"/>
  <c r="BJ136" i="3"/>
  <c r="BJ129" i="3"/>
  <c r="BJ131" i="3"/>
  <c r="BJ127" i="3"/>
  <c r="BJ161" i="3"/>
  <c r="BJ193" i="3"/>
  <c r="BJ150" i="3"/>
  <c r="BJ128" i="3"/>
  <c r="BJ146" i="3"/>
  <c r="BJ175" i="3"/>
  <c r="BJ179" i="3"/>
  <c r="BJ187" i="3"/>
  <c r="BJ191" i="3"/>
  <c r="BJ165" i="3"/>
  <c r="BJ195" i="3"/>
  <c r="BF194" i="10" a="1"/>
  <c r="BF194" i="10" s="1"/>
  <c r="BI56" i="7"/>
  <c r="BI30" i="7"/>
  <c r="BI35" i="7"/>
  <c r="BI47" i="7"/>
  <c r="BI38" i="7"/>
  <c r="BI52" i="7"/>
  <c r="BI54" i="7"/>
  <c r="BI31" i="7"/>
  <c r="BI44" i="7"/>
  <c r="BI66" i="7"/>
  <c r="BI50" i="7"/>
  <c r="BI48" i="7"/>
  <c r="BI46" i="7"/>
  <c r="BI59" i="7"/>
  <c r="BI32" i="7"/>
  <c r="BI62" i="7"/>
  <c r="BI61" i="7"/>
  <c r="BI39" i="7"/>
  <c r="BI51" i="7"/>
  <c r="BI40" i="7"/>
  <c r="BI57" i="7"/>
  <c r="BI41" i="7"/>
  <c r="BI63" i="7"/>
  <c r="BI28" i="7"/>
  <c r="BI60" i="7"/>
  <c r="BI45" i="7"/>
  <c r="BI43" i="7"/>
  <c r="BI37" i="7"/>
  <c r="BI49" i="7"/>
  <c r="BI42" i="7"/>
  <c r="BI29" i="7"/>
  <c r="BI53" i="7"/>
  <c r="BI36" i="7"/>
  <c r="BI65" i="7"/>
  <c r="BI34" i="7"/>
  <c r="BI27" i="7"/>
  <c r="BI64" i="7"/>
  <c r="BI58" i="7"/>
  <c r="BI55" i="7"/>
  <c r="BH50" i="1"/>
  <c r="BH50" i="2"/>
  <c r="BG51" i="1"/>
  <c r="BG52" i="2"/>
  <c r="BI288" i="3"/>
  <c r="BJ286" i="3" a="1"/>
  <c r="BJ286" i="3" s="1"/>
  <c r="BJ288" i="3" s="1"/>
  <c r="BG234" i="3"/>
  <c r="BG233" i="3"/>
  <c r="BF132" i="4"/>
  <c r="BF163" i="4"/>
  <c r="BD126" i="4"/>
  <c r="BD127" i="4"/>
  <c r="BD128" i="4"/>
  <c r="BG10" i="12" a="1"/>
  <c r="BG10" i="12" s="1"/>
  <c r="BI6" i="7"/>
  <c r="BI8" i="7"/>
  <c r="BI21" i="7"/>
  <c r="BI79" i="7"/>
  <c r="BI12" i="7"/>
  <c r="BI93" i="7"/>
  <c r="BI117" i="7"/>
  <c r="BI91" i="7"/>
  <c r="BI70" i="7"/>
  <c r="BI89" i="7"/>
  <c r="BI76" i="7"/>
  <c r="BI23" i="7"/>
  <c r="BI71" i="7"/>
  <c r="BI84" i="7"/>
  <c r="BI11" i="7"/>
  <c r="BI14" i="7"/>
  <c r="BI88" i="7"/>
  <c r="BI97" i="7"/>
  <c r="BI25" i="7"/>
  <c r="BI104" i="7"/>
  <c r="BI85" i="7"/>
  <c r="BI15" i="7"/>
  <c r="BI98" i="7"/>
  <c r="BI24" i="7"/>
  <c r="BI81" i="7"/>
  <c r="BI73" i="7"/>
  <c r="BI90" i="7"/>
  <c r="BI69" i="7"/>
  <c r="BI80" i="7"/>
  <c r="BI87" i="7"/>
  <c r="BI72" i="7"/>
  <c r="BI83" i="7"/>
  <c r="BI68" i="7"/>
  <c r="BI118" i="7"/>
  <c r="BI16" i="7"/>
  <c r="BI13" i="7"/>
  <c r="BG97" i="4"/>
  <c r="H97" i="4" s="1"/>
  <c r="BI17" i="7"/>
  <c r="BI20" i="7"/>
  <c r="BI74" i="7"/>
  <c r="BI108" i="7"/>
  <c r="BI115" i="7"/>
  <c r="BI67" i="7"/>
  <c r="BI22" i="7"/>
  <c r="BI99" i="7"/>
  <c r="BI116" i="7"/>
  <c r="BI112" i="7"/>
  <c r="BI94" i="7"/>
  <c r="BI78" i="7"/>
  <c r="BI86" i="7"/>
  <c r="BI109" i="7"/>
  <c r="BI77" i="7"/>
  <c r="BI110" i="7"/>
  <c r="BI82" i="7"/>
  <c r="BI18" i="7"/>
  <c r="BI111" i="7"/>
  <c r="BI103" i="7"/>
  <c r="BI119" i="7"/>
  <c r="BI100" i="7"/>
  <c r="BI9" i="7"/>
  <c r="BI96" i="7"/>
  <c r="BI95" i="7"/>
  <c r="BI75" i="7"/>
  <c r="BI7" i="7"/>
  <c r="BI105" i="7"/>
  <c r="BI101" i="7"/>
  <c r="BI19" i="7"/>
  <c r="BI26" i="7"/>
  <c r="BI92" i="7"/>
  <c r="BI102" i="7"/>
  <c r="BI10" i="7"/>
  <c r="BG9" i="13" a="1"/>
  <c r="BG9" i="13" s="1"/>
  <c r="BC53" i="13" a="1"/>
  <c r="BC53" i="13" s="1"/>
  <c r="BD18" i="2"/>
  <c r="BE11" i="5"/>
  <c r="BE18" i="2" s="1"/>
  <c r="BF170" i="4"/>
  <c r="BJ3" i="4"/>
  <c r="BI157" i="4"/>
  <c r="BF171" i="4"/>
  <c r="BG98" i="4"/>
  <c r="H98" i="4" s="1"/>
  <c r="AZ94" i="4"/>
  <c r="AZ172" i="4"/>
  <c r="BE162" i="4"/>
  <c r="BG134" i="4"/>
  <c r="H134" i="4" s="1"/>
  <c r="BD161" i="4"/>
  <c r="BD91" i="4"/>
  <c r="BD92" i="4"/>
  <c r="BD93" i="4"/>
  <c r="AY105" i="4"/>
  <c r="AY103" i="4"/>
  <c r="BF90" i="4"/>
  <c r="BF125" i="4"/>
  <c r="BG133" i="4"/>
  <c r="H133" i="4" s="1"/>
  <c r="BC89" i="4"/>
  <c r="BG99" i="4"/>
  <c r="BB61" i="5"/>
  <c r="BH3" i="12"/>
  <c r="BB286" i="13" a="1"/>
  <c r="BB286" i="13" s="1"/>
  <c r="BF32" i="5" s="1"/>
  <c r="BF31" i="5" s="1"/>
  <c r="BI222" i="3"/>
  <c r="BE195" i="10"/>
  <c r="BF12" i="5" s="1"/>
  <c r="BF80" i="10"/>
  <c r="BF79" i="10"/>
  <c r="BF78" i="10"/>
  <c r="BF77" i="10"/>
  <c r="BF76" i="10"/>
  <c r="BF75" i="10"/>
  <c r="BF74" i="10"/>
  <c r="BF73" i="10"/>
  <c r="BF72" i="10"/>
  <c r="BF52" i="10"/>
  <c r="BF51" i="10"/>
  <c r="BF50" i="10"/>
  <c r="BF49" i="10"/>
  <c r="BF48" i="10"/>
  <c r="BF47" i="10"/>
  <c r="BF46" i="10"/>
  <c r="BF45" i="10"/>
  <c r="BF44" i="10"/>
  <c r="BF43" i="10"/>
  <c r="BF42" i="10"/>
  <c r="AW330" i="13"/>
  <c r="BA66" i="5" s="1"/>
  <c r="AW331" i="13"/>
  <c r="BA67" i="5" s="1"/>
  <c r="AX331" i="13"/>
  <c r="BB67" i="5" s="1"/>
  <c r="BF235" i="3"/>
  <c r="BD17" i="1"/>
  <c r="BE33" i="1"/>
  <c r="BE31" i="1"/>
  <c r="BE13" i="5"/>
  <c r="BC311" i="13" a="1"/>
  <c r="BC311" i="13" s="1"/>
  <c r="BC310" i="13" a="1"/>
  <c r="BC310" i="13" s="1"/>
  <c r="BB309" i="13"/>
  <c r="BF57" i="5" s="1"/>
  <c r="BF51" i="5" s="1"/>
  <c r="BD63" i="13"/>
  <c r="BD65" i="13"/>
  <c r="BD59" i="13"/>
  <c r="BD64" i="13"/>
  <c r="BD60" i="13"/>
  <c r="BD61" i="13"/>
  <c r="BH17" i="13"/>
  <c r="BH14" i="13"/>
  <c r="BH19" i="13"/>
  <c r="BH22" i="13"/>
  <c r="BH13" i="13"/>
  <c r="BH18" i="13"/>
  <c r="BH23" i="13"/>
  <c r="BH228" i="3"/>
  <c r="BH231" i="3" s="1"/>
  <c r="AY321" i="13"/>
  <c r="BH227" i="3"/>
  <c r="BH230" i="3" s="1"/>
  <c r="AY322" i="13"/>
  <c r="BG10" i="13"/>
  <c r="BF67" i="10"/>
  <c r="BF68" i="10"/>
  <c r="BF69" i="10"/>
  <c r="BF70" i="10"/>
  <c r="BF71" i="10"/>
  <c r="BF81" i="10"/>
  <c r="BF82" i="10"/>
  <c r="BF83" i="10"/>
  <c r="BF84" i="10"/>
  <c r="BF85" i="10"/>
  <c r="BG43" i="2" a="1"/>
  <c r="BG43" i="2" s="1"/>
  <c r="F51" i="1"/>
  <c r="F49" i="1" s="1"/>
  <c r="F52" i="2"/>
  <c r="BO16" i="8"/>
  <c r="BB28" i="2"/>
  <c r="BA28" i="2"/>
  <c r="BA26" i="2" s="1"/>
  <c r="BH3" i="5"/>
  <c r="BE3" i="13"/>
  <c r="BE6" i="13" s="1"/>
  <c r="BK264" i="3"/>
  <c r="BK263" i="3"/>
  <c r="BK262" i="3"/>
  <c r="BK261" i="3"/>
  <c r="BK260" i="3"/>
  <c r="BK259" i="3"/>
  <c r="BK258" i="3"/>
  <c r="BK257" i="3"/>
  <c r="BK256" i="3"/>
  <c r="BK255" i="3"/>
  <c r="BK254" i="3"/>
  <c r="BK253" i="3"/>
  <c r="BK252" i="3"/>
  <c r="BK251" i="3"/>
  <c r="BK250" i="3"/>
  <c r="BK249" i="3"/>
  <c r="BK248" i="3"/>
  <c r="BK247" i="3"/>
  <c r="BK266" i="3"/>
  <c r="BK265" i="3"/>
  <c r="BF191" i="10"/>
  <c r="BF190" i="10"/>
  <c r="BF189" i="10"/>
  <c r="BF188" i="10"/>
  <c r="BF187" i="10"/>
  <c r="BF186" i="10"/>
  <c r="BF184" i="10"/>
  <c r="BF183" i="10"/>
  <c r="BF185" i="10"/>
  <c r="BF181" i="10"/>
  <c r="BF182" i="10"/>
  <c r="BF178" i="10"/>
  <c r="BF177" i="10"/>
  <c r="BF174" i="10"/>
  <c r="BF170" i="10"/>
  <c r="BF173" i="10"/>
  <c r="BF169" i="10"/>
  <c r="BF165" i="10"/>
  <c r="BF179" i="10"/>
  <c r="BF172" i="10"/>
  <c r="BF163" i="10"/>
  <c r="BF161" i="10"/>
  <c r="BF160" i="10"/>
  <c r="BF159" i="10"/>
  <c r="BF171" i="10"/>
  <c r="BF166" i="10"/>
  <c r="BF164" i="10"/>
  <c r="BF167" i="10"/>
  <c r="BF162" i="10"/>
  <c r="BF168" i="10"/>
  <c r="BF180" i="10"/>
  <c r="BF157" i="10"/>
  <c r="BF155" i="10"/>
  <c r="BF153" i="10"/>
  <c r="BF158" i="10"/>
  <c r="BF154" i="10"/>
  <c r="BF176" i="10"/>
  <c r="BF175" i="10"/>
  <c r="BF152" i="10"/>
  <c r="BF156" i="10"/>
  <c r="BI175" i="7"/>
  <c r="BI174" i="7"/>
  <c r="BI173" i="7"/>
  <c r="BI172" i="7"/>
  <c r="BI171" i="7"/>
  <c r="BI170" i="7"/>
  <c r="BI169" i="7"/>
  <c r="BI168" i="7"/>
  <c r="BI167" i="7"/>
  <c r="BI166" i="7"/>
  <c r="BI185" i="7"/>
  <c r="BI183" i="7"/>
  <c r="BI181" i="7"/>
  <c r="BI179" i="7"/>
  <c r="BI177" i="7"/>
  <c r="BI184" i="7"/>
  <c r="BI180" i="7"/>
  <c r="BI176" i="7"/>
  <c r="BI182" i="7"/>
  <c r="BI178" i="7"/>
  <c r="BF138" i="10"/>
  <c r="BF137" i="10"/>
  <c r="BF136" i="10"/>
  <c r="BF135" i="10"/>
  <c r="BF134" i="10"/>
  <c r="BF133" i="10"/>
  <c r="BF132" i="10"/>
  <c r="BF131" i="10"/>
  <c r="BF130" i="10"/>
  <c r="BF129" i="10"/>
  <c r="BF128" i="10"/>
  <c r="BF127" i="10"/>
  <c r="BF126" i="10"/>
  <c r="BF125" i="10"/>
  <c r="BF124" i="10"/>
  <c r="BF123" i="10"/>
  <c r="BF122" i="10"/>
  <c r="BF121" i="10"/>
  <c r="BF120" i="10"/>
  <c r="BF119" i="10"/>
  <c r="BF118" i="10"/>
  <c r="BF117" i="10"/>
  <c r="BF116" i="10"/>
  <c r="BF115" i="10"/>
  <c r="BF114" i="10"/>
  <c r="BF113" i="10"/>
  <c r="BF112" i="10"/>
  <c r="BF111" i="10"/>
  <c r="BF110" i="10"/>
  <c r="BF109" i="10"/>
  <c r="BF108" i="10"/>
  <c r="BF107" i="10"/>
  <c r="BF106" i="10"/>
  <c r="BF105" i="10"/>
  <c r="BF104" i="10"/>
  <c r="BF103" i="10"/>
  <c r="BF102" i="10"/>
  <c r="BF101" i="10"/>
  <c r="BF100" i="10"/>
  <c r="BF99" i="10"/>
  <c r="BF66" i="10"/>
  <c r="BF65" i="10"/>
  <c r="BF64" i="10"/>
  <c r="BF63" i="10"/>
  <c r="BF62" i="10"/>
  <c r="BF61" i="10"/>
  <c r="BF60" i="10"/>
  <c r="BF59" i="10"/>
  <c r="BF58" i="10"/>
  <c r="BF57" i="10"/>
  <c r="BF56" i="10"/>
  <c r="BF55" i="10"/>
  <c r="BF54" i="10"/>
  <c r="BF53" i="10"/>
  <c r="BF41" i="10"/>
  <c r="BF40" i="10"/>
  <c r="BF39" i="10"/>
  <c r="BF38" i="10"/>
  <c r="BF37" i="10"/>
  <c r="BF36" i="10"/>
  <c r="BF35" i="10"/>
  <c r="BF34" i="10"/>
  <c r="BF33" i="10"/>
  <c r="BF32" i="10"/>
  <c r="BF31" i="10"/>
  <c r="BF30" i="10"/>
  <c r="BF29" i="10"/>
  <c r="BF28" i="10"/>
  <c r="BF27" i="10"/>
  <c r="BF26" i="10"/>
  <c r="BF25" i="10"/>
  <c r="BF24" i="10"/>
  <c r="BF23" i="10"/>
  <c r="BF22" i="10"/>
  <c r="BF21" i="10"/>
  <c r="BF20" i="10"/>
  <c r="BF19" i="10"/>
  <c r="BF18" i="10"/>
  <c r="BF17" i="10"/>
  <c r="BF16" i="10"/>
  <c r="BI153" i="7"/>
  <c r="BI152" i="7"/>
  <c r="BI151" i="7"/>
  <c r="BI150" i="7"/>
  <c r="BI149" i="7"/>
  <c r="BI148" i="7"/>
  <c r="BI147" i="7"/>
  <c r="BI146" i="7"/>
  <c r="BI145" i="7"/>
  <c r="BI144" i="7"/>
  <c r="BI143" i="7"/>
  <c r="BI142" i="7"/>
  <c r="BI141" i="7"/>
  <c r="BI140" i="7"/>
  <c r="BI139" i="7"/>
  <c r="BI138" i="7"/>
  <c r="BI137" i="7"/>
  <c r="BI136" i="7"/>
  <c r="BI135" i="7"/>
  <c r="BI134" i="7"/>
  <c r="BK104" i="3"/>
  <c r="BK103" i="3"/>
  <c r="BK102" i="3"/>
  <c r="BK101" i="3"/>
  <c r="BK100" i="3"/>
  <c r="BK99" i="3"/>
  <c r="BK98" i="3"/>
  <c r="BK97" i="3"/>
  <c r="BK96" i="3"/>
  <c r="BK95" i="3"/>
  <c r="BK94" i="3"/>
  <c r="BK93" i="3"/>
  <c r="BK92" i="3"/>
  <c r="BK88" i="3"/>
  <c r="BK87" i="3"/>
  <c r="BK86" i="3"/>
  <c r="BK85" i="3"/>
  <c r="BK84" i="3"/>
  <c r="BK83" i="3"/>
  <c r="BK82" i="3"/>
  <c r="BK81" i="3"/>
  <c r="BK80" i="3"/>
  <c r="BK79" i="3"/>
  <c r="BK78" i="3"/>
  <c r="BK77" i="3"/>
  <c r="BK76" i="3"/>
  <c r="BK75" i="3"/>
  <c r="BK91" i="3"/>
  <c r="BK90" i="3"/>
  <c r="BK89" i="3"/>
  <c r="BK74" i="3"/>
  <c r="BK73" i="3"/>
  <c r="BK72" i="3"/>
  <c r="BK71" i="3"/>
  <c r="BK70" i="3"/>
  <c r="BK69" i="3"/>
  <c r="BK68" i="3"/>
  <c r="BK67" i="3"/>
  <c r="BK66" i="3"/>
  <c r="BK65" i="3"/>
  <c r="BK64" i="3"/>
  <c r="BK63" i="3"/>
  <c r="BK62" i="3"/>
  <c r="BK61" i="3"/>
  <c r="BK60" i="3"/>
  <c r="BK59" i="3"/>
  <c r="BK58" i="3"/>
  <c r="BK56" i="3"/>
  <c r="BK55" i="3"/>
  <c r="BK54" i="3"/>
  <c r="BK53" i="3"/>
  <c r="BK52" i="3"/>
  <c r="BK51" i="3"/>
  <c r="BK50" i="3"/>
  <c r="BK49" i="3"/>
  <c r="BK48" i="3"/>
  <c r="BK47" i="3"/>
  <c r="BK46" i="3"/>
  <c r="BK45" i="3"/>
  <c r="BK44" i="3"/>
  <c r="BK43" i="3"/>
  <c r="BK42" i="3"/>
  <c r="BK41" i="3"/>
  <c r="BK40" i="3"/>
  <c r="BK39" i="3"/>
  <c r="BK38" i="3"/>
  <c r="BK37" i="3"/>
  <c r="BK36" i="3"/>
  <c r="BK35" i="3"/>
  <c r="BK34" i="3"/>
  <c r="BK33" i="3"/>
  <c r="BK32" i="3"/>
  <c r="BK31" i="3"/>
  <c r="BK30" i="3"/>
  <c r="BK29" i="3"/>
  <c r="BK28" i="3"/>
  <c r="BK27" i="3"/>
  <c r="BK26" i="3"/>
  <c r="BK25" i="3"/>
  <c r="BK24" i="3"/>
  <c r="BK23" i="3"/>
  <c r="BK22" i="3"/>
  <c r="BK21" i="3"/>
  <c r="BK20" i="3"/>
  <c r="BK19" i="3"/>
  <c r="BK18" i="3"/>
  <c r="BK17" i="3"/>
  <c r="BK16" i="3"/>
  <c r="BK15" i="3"/>
  <c r="BK57" i="3"/>
  <c r="BH16" i="13"/>
  <c r="BH224" i="3"/>
  <c r="BH290" i="3" s="1"/>
  <c r="BJ125" i="3" a="1"/>
  <c r="BJ125" i="3" s="1"/>
  <c r="BH21" i="13"/>
  <c r="BD15" i="1"/>
  <c r="BG3" i="1"/>
  <c r="BJ223" i="3" a="1"/>
  <c r="BJ223" i="3" s="1"/>
  <c r="BF49" i="1"/>
  <c r="BI21" i="8"/>
  <c r="BI22" i="8"/>
  <c r="BO15" i="8"/>
  <c r="BH12" i="13"/>
  <c r="BH11" i="13"/>
  <c r="BI157" i="7"/>
  <c r="BI161" i="7"/>
  <c r="BI158" i="7"/>
  <c r="BI162" i="7"/>
  <c r="BI165" i="7"/>
  <c r="BI159" i="7"/>
  <c r="BI160" i="7"/>
  <c r="BI186" i="7"/>
  <c r="BI126" i="7"/>
  <c r="BI128" i="7"/>
  <c r="BI130" i="7"/>
  <c r="BI132" i="7"/>
  <c r="BI154" i="7"/>
  <c r="BI163" i="7"/>
  <c r="BI164" i="7"/>
  <c r="BI125" i="7"/>
  <c r="BI127" i="7"/>
  <c r="BI129" i="7"/>
  <c r="BI131" i="7"/>
  <c r="BI133" i="7"/>
  <c r="BK240" i="3"/>
  <c r="BK241" i="3"/>
  <c r="BK242" i="3"/>
  <c r="BK243" i="3"/>
  <c r="BK244" i="3"/>
  <c r="BK245" i="3"/>
  <c r="BK246" i="3"/>
  <c r="BK267" i="3"/>
  <c r="BK10" i="3"/>
  <c r="BK11" i="3"/>
  <c r="BK12" i="3"/>
  <c r="BK13" i="3"/>
  <c r="BK14" i="3"/>
  <c r="BK105" i="3"/>
  <c r="BK106" i="3"/>
  <c r="BK7" i="3"/>
  <c r="BK8" i="3"/>
  <c r="BK9" i="3"/>
  <c r="BK238" i="3"/>
  <c r="BK239" i="3"/>
  <c r="BF144" i="10"/>
  <c r="BF146" i="10"/>
  <c r="BF147" i="10"/>
  <c r="BF148" i="10"/>
  <c r="BF149" i="10"/>
  <c r="BF150" i="10"/>
  <c r="BF151" i="10"/>
  <c r="BF192" i="10"/>
  <c r="BF91" i="10"/>
  <c r="BF93" i="10"/>
  <c r="BF95" i="10"/>
  <c r="BF92" i="10"/>
  <c r="BF94" i="10"/>
  <c r="BF96" i="10"/>
  <c r="BF97" i="10"/>
  <c r="BF98" i="10"/>
  <c r="BF139" i="10"/>
  <c r="BF8" i="10"/>
  <c r="BF9" i="10"/>
  <c r="BF10" i="10"/>
  <c r="BF11" i="10"/>
  <c r="BF12" i="10"/>
  <c r="BF13" i="10"/>
  <c r="BF14" i="10"/>
  <c r="BF15" i="10"/>
  <c r="BF86" i="10"/>
  <c r="BF145" i="10"/>
  <c r="BF90" i="10"/>
  <c r="BF143" i="10"/>
  <c r="BF7" i="10"/>
  <c r="BB27" i="2"/>
  <c r="F43" i="2"/>
  <c r="AY9" i="1"/>
  <c r="AY32" i="2"/>
  <c r="BB60" i="12"/>
  <c r="BA60" i="12"/>
  <c r="BJ284" i="3"/>
  <c r="BE88" i="10"/>
  <c r="BG3" i="2"/>
  <c r="AZ9" i="5"/>
  <c r="BH120" i="7"/>
  <c r="BF43" i="12" s="1"/>
  <c r="BF289" i="3"/>
  <c r="BA7" i="12" s="1"/>
  <c r="BB7" i="1"/>
  <c r="BH155" i="7"/>
  <c r="BF59" i="5" s="1"/>
  <c r="BH113" i="7"/>
  <c r="BH320" i="13"/>
  <c r="BE141" i="10"/>
  <c r="BJ3" i="7"/>
  <c r="BH187" i="7"/>
  <c r="BF60" i="5" s="1"/>
  <c r="BH106" i="7"/>
  <c r="BG169" i="4" s="1"/>
  <c r="BG3" i="10"/>
  <c r="BH122" i="3"/>
  <c r="BC5" i="5"/>
  <c r="BH283" i="3"/>
  <c r="BC17" i="12"/>
  <c r="BJ9" i="8"/>
  <c r="BJ10" i="8"/>
  <c r="BJ268" i="3"/>
  <c r="BE18" i="12" s="1"/>
  <c r="BI277" i="3"/>
  <c r="BI282" i="3" s="1"/>
  <c r="BD19" i="12" s="1"/>
  <c r="BI116" i="3"/>
  <c r="BI121" i="3" s="1"/>
  <c r="BD8" i="5" s="1"/>
  <c r="BE165" i="4" s="1"/>
  <c r="BJ107" i="3"/>
  <c r="BE6" i="5" s="1"/>
  <c r="BL3" i="3"/>
  <c r="BD288" i="13" l="1" a="1"/>
  <c r="BD290" i="13" a="1"/>
  <c r="BD290" i="13" s="1"/>
  <c r="BH36" i="5" s="1"/>
  <c r="BD292" i="13" a="1"/>
  <c r="BD292" i="13" s="1"/>
  <c r="BH38" i="5" s="1"/>
  <c r="BD287" i="13" a="1"/>
  <c r="BD287" i="13" s="1"/>
  <c r="BH33" i="5" s="1"/>
  <c r="BD289" i="13" a="1"/>
  <c r="BD293" i="13" a="1"/>
  <c r="BD293" i="13" s="1"/>
  <c r="BH39" i="5" s="1"/>
  <c r="BD291" i="13" a="1"/>
  <c r="BJ33" i="7"/>
  <c r="BD288" i="13"/>
  <c r="BD291" i="13"/>
  <c r="BH37" i="5" s="1"/>
  <c r="BD289" i="13"/>
  <c r="BH35" i="5" s="1"/>
  <c r="BJ124" i="3"/>
  <c r="BJ110" i="3" s="1"/>
  <c r="BJ114" i="3" s="1"/>
  <c r="BE7" i="5" s="1"/>
  <c r="BF164" i="4" s="1"/>
  <c r="BK221" i="3" a="1"/>
  <c r="BK221" i="3" s="1"/>
  <c r="BK201" i="3" a="1"/>
  <c r="BK201" i="3" s="1"/>
  <c r="BK203" i="3" a="1"/>
  <c r="BK203" i="3" s="1"/>
  <c r="BK205" i="3" a="1"/>
  <c r="BK205" i="3" s="1"/>
  <c r="BK196" i="3" a="1"/>
  <c r="BK196" i="3" s="1"/>
  <c r="BK207" i="3" a="1"/>
  <c r="BK207" i="3" s="1"/>
  <c r="BK209" i="3" a="1"/>
  <c r="BK209" i="3" s="1"/>
  <c r="BK211" i="3" a="1"/>
  <c r="BK211" i="3" s="1"/>
  <c r="BK212" i="3" a="1"/>
  <c r="BK212" i="3" s="1"/>
  <c r="BK214" i="3" a="1"/>
  <c r="BK214" i="3" s="1"/>
  <c r="BK218" i="3" a="1"/>
  <c r="BK218" i="3" s="1"/>
  <c r="BK126" i="3" a="1"/>
  <c r="BK216" i="3" a="1"/>
  <c r="BK216" i="3" s="1"/>
  <c r="BK220" i="3" a="1"/>
  <c r="BK220" i="3" s="1"/>
  <c r="BK129" i="3" a="1"/>
  <c r="BK131" i="3" a="1"/>
  <c r="BK133" i="3" a="1"/>
  <c r="BK136" i="3" a="1"/>
  <c r="BK136" i="3" s="1"/>
  <c r="BK138" i="3" a="1"/>
  <c r="BK140" i="3" a="1"/>
  <c r="BK142" i="3" a="1"/>
  <c r="BK144" i="3" a="1"/>
  <c r="BK144" i="3" s="1"/>
  <c r="BK149" i="3" a="1"/>
  <c r="BK151" i="3" a="1"/>
  <c r="BK153" i="3" a="1"/>
  <c r="BK155" i="3" a="1"/>
  <c r="BK155" i="3" s="1"/>
  <c r="BK157" i="3" a="1"/>
  <c r="BK159" i="3" a="1"/>
  <c r="BK160" i="3" a="1"/>
  <c r="BK162" i="3" a="1"/>
  <c r="BK162" i="3" s="1"/>
  <c r="BK164" i="3" a="1"/>
  <c r="BK166" i="3" a="1"/>
  <c r="BK168" i="3" a="1"/>
  <c r="BK170" i="3" a="1"/>
  <c r="BK172" i="3" a="1"/>
  <c r="BK174" i="3" a="1"/>
  <c r="BK176" i="3" a="1"/>
  <c r="BK178" i="3" a="1"/>
  <c r="BK180" i="3" a="1"/>
  <c r="BK182" i="3" a="1"/>
  <c r="BK184" i="3" a="1"/>
  <c r="BK186" i="3" a="1"/>
  <c r="BK188" i="3" a="1"/>
  <c r="BK190" i="3" a="1"/>
  <c r="BK192" i="3" a="1"/>
  <c r="BK194" i="3" a="1"/>
  <c r="BK145" i="3" a="1"/>
  <c r="BK204" i="3" a="1"/>
  <c r="BK204" i="3" s="1"/>
  <c r="BK202" i="3" a="1"/>
  <c r="BK202" i="3" s="1"/>
  <c r="BK200" i="3" a="1"/>
  <c r="BK200" i="3" s="1"/>
  <c r="BK199" i="3" a="1"/>
  <c r="BK199" i="3" s="1"/>
  <c r="BK219" i="3" a="1"/>
  <c r="BK219" i="3" s="1"/>
  <c r="BK217" i="3" a="1"/>
  <c r="BK217" i="3" s="1"/>
  <c r="BK215" i="3" a="1"/>
  <c r="BK215" i="3" s="1"/>
  <c r="BK213" i="3" a="1"/>
  <c r="BK213" i="3" s="1"/>
  <c r="BK210" i="3" a="1"/>
  <c r="BK210" i="3" s="1"/>
  <c r="BK208" i="3" a="1"/>
  <c r="BK208" i="3" s="1"/>
  <c r="BK206" i="3" a="1"/>
  <c r="BK206" i="3" s="1"/>
  <c r="BK198" i="3" a="1"/>
  <c r="BK198" i="3" s="1"/>
  <c r="BK195" i="3" a="1"/>
  <c r="BK191" i="3" a="1"/>
  <c r="BK191" i="3" s="1"/>
  <c r="BK189" i="3" a="1"/>
  <c r="BK189" i="3" s="1"/>
  <c r="BK187" i="3" a="1"/>
  <c r="BK185" i="3" a="1"/>
  <c r="BK183" i="3" a="1"/>
  <c r="BK181" i="3" a="1"/>
  <c r="BK181" i="3" s="1"/>
  <c r="BK179" i="3" a="1"/>
  <c r="BK177" i="3" a="1"/>
  <c r="BK175" i="3" a="1"/>
  <c r="BK173" i="3" a="1"/>
  <c r="BK173" i="3" s="1"/>
  <c r="BK161" i="3" a="1"/>
  <c r="BK158" i="3" a="1"/>
  <c r="BK156" i="3" a="1"/>
  <c r="BK156" i="3" s="1"/>
  <c r="BK154" i="3" a="1"/>
  <c r="BK154" i="3" s="1"/>
  <c r="BK150" i="3" a="1"/>
  <c r="BK148" i="3" a="1"/>
  <c r="BK197" i="3" a="1"/>
  <c r="BK197" i="3" s="1"/>
  <c r="BK193" i="3" a="1"/>
  <c r="BK193" i="3" s="1"/>
  <c r="BK171" i="3" a="1"/>
  <c r="BK171" i="3" s="1"/>
  <c r="BK169" i="3" a="1"/>
  <c r="BK167" i="3" a="1"/>
  <c r="BK167" i="3" s="1"/>
  <c r="BK165" i="3" a="1"/>
  <c r="BK165" i="3" s="1"/>
  <c r="BK163" i="3" a="1"/>
  <c r="BK163" i="3" s="1"/>
  <c r="BK147" i="3" a="1"/>
  <c r="BK147" i="3" s="1"/>
  <c r="BK152" i="3" a="1"/>
  <c r="BK146" i="3" a="1"/>
  <c r="BK146" i="3" s="1"/>
  <c r="BK143" i="3" a="1"/>
  <c r="BK143" i="3" s="1"/>
  <c r="BK141" i="3" a="1"/>
  <c r="BK139" i="3" a="1"/>
  <c r="BK128" i="3" a="1"/>
  <c r="BK128" i="3" s="1"/>
  <c r="BK137" i="3" a="1"/>
  <c r="BK137" i="3" s="1"/>
  <c r="BK135" i="3" a="1"/>
  <c r="BK135" i="3" s="1"/>
  <c r="BK130" i="3" a="1"/>
  <c r="BK134" i="3" a="1"/>
  <c r="BK134" i="3" s="1"/>
  <c r="BK132" i="3" a="1"/>
  <c r="BK127" i="3" a="1"/>
  <c r="BK127" i="3" s="1"/>
  <c r="BK145" i="3"/>
  <c r="BK194" i="3"/>
  <c r="BK192" i="3"/>
  <c r="BK190" i="3"/>
  <c r="BK188" i="3"/>
  <c r="BK186" i="3"/>
  <c r="BK184" i="3"/>
  <c r="BK182" i="3"/>
  <c r="BK180" i="3"/>
  <c r="BK178" i="3"/>
  <c r="BK176" i="3"/>
  <c r="BK174" i="3"/>
  <c r="BK172" i="3"/>
  <c r="BK170" i="3"/>
  <c r="BK142" i="3"/>
  <c r="BK140" i="3"/>
  <c r="BK129" i="3"/>
  <c r="BK159" i="3"/>
  <c r="BK157" i="3"/>
  <c r="BK153" i="3"/>
  <c r="BK151" i="3"/>
  <c r="BK149" i="3"/>
  <c r="BK168" i="3"/>
  <c r="BK166" i="3"/>
  <c r="BK164" i="3"/>
  <c r="BK160" i="3"/>
  <c r="BK133" i="3"/>
  <c r="BK131" i="3"/>
  <c r="BK138" i="3"/>
  <c r="BK126" i="3"/>
  <c r="BK132" i="3"/>
  <c r="BK130" i="3"/>
  <c r="BK139" i="3"/>
  <c r="BK141" i="3"/>
  <c r="BK150" i="3"/>
  <c r="BK161" i="3"/>
  <c r="BK175" i="3"/>
  <c r="BK177" i="3"/>
  <c r="BK179" i="3"/>
  <c r="BK183" i="3"/>
  <c r="BK185" i="3"/>
  <c r="BK187" i="3"/>
  <c r="BK195" i="3"/>
  <c r="BK152" i="3"/>
  <c r="BK148" i="3"/>
  <c r="BK169" i="3"/>
  <c r="BK158" i="3"/>
  <c r="BG194" i="10" a="1"/>
  <c r="BG194" i="10" s="1"/>
  <c r="BJ43" i="7"/>
  <c r="BJ63" i="7"/>
  <c r="BJ51" i="7"/>
  <c r="BJ64" i="7"/>
  <c r="BJ36" i="7"/>
  <c r="BJ49" i="7"/>
  <c r="BJ35" i="7"/>
  <c r="BJ62" i="7"/>
  <c r="BJ48" i="7"/>
  <c r="BJ38" i="7"/>
  <c r="BJ55" i="7"/>
  <c r="BJ34" i="7"/>
  <c r="BJ29" i="7"/>
  <c r="BJ52" i="7"/>
  <c r="BJ56" i="7"/>
  <c r="BJ60" i="7"/>
  <c r="BJ57" i="7"/>
  <c r="BJ39" i="7"/>
  <c r="BJ59" i="7"/>
  <c r="BJ66" i="7"/>
  <c r="BJ58" i="7"/>
  <c r="BJ65" i="7"/>
  <c r="BJ42" i="7"/>
  <c r="BJ47" i="7"/>
  <c r="BJ37" i="7"/>
  <c r="BJ28" i="7"/>
  <c r="BJ40" i="7"/>
  <c r="BJ61" i="7"/>
  <c r="BJ46" i="7"/>
  <c r="BJ44" i="7"/>
  <c r="BJ27" i="7"/>
  <c r="BJ53" i="7"/>
  <c r="BJ54" i="7"/>
  <c r="BJ30" i="7"/>
  <c r="BJ45" i="7"/>
  <c r="BJ41" i="7"/>
  <c r="BJ31" i="7"/>
  <c r="BJ32" i="7"/>
  <c r="BJ50" i="7"/>
  <c r="BI50" i="1"/>
  <c r="BI50" i="2"/>
  <c r="BJ287" i="3"/>
  <c r="BH51" i="1"/>
  <c r="BI177" i="4" s="1"/>
  <c r="BH52" i="2"/>
  <c r="BK286" i="3" a="1"/>
  <c r="BK286" i="3" s="1"/>
  <c r="BK287" i="3" s="1"/>
  <c r="BH233" i="3"/>
  <c r="BH234" i="3"/>
  <c r="BE126" i="4"/>
  <c r="BE127" i="4"/>
  <c r="BE128" i="4"/>
  <c r="BJ10" i="7"/>
  <c r="BJ26" i="7"/>
  <c r="BJ105" i="7"/>
  <c r="BJ95" i="7"/>
  <c r="BJ96" i="7"/>
  <c r="BJ100" i="7"/>
  <c r="BJ119" i="7"/>
  <c r="BJ103" i="7"/>
  <c r="BJ82" i="7"/>
  <c r="BJ110" i="7"/>
  <c r="BJ77" i="7"/>
  <c r="BJ86" i="7"/>
  <c r="BJ78" i="7"/>
  <c r="BJ112" i="7"/>
  <c r="BJ108" i="7"/>
  <c r="BJ74" i="7"/>
  <c r="BJ13" i="7"/>
  <c r="BJ16" i="7"/>
  <c r="BJ87" i="7"/>
  <c r="BJ69" i="7"/>
  <c r="BJ73" i="7"/>
  <c r="BJ81" i="7"/>
  <c r="BJ15" i="7"/>
  <c r="BJ85" i="7"/>
  <c r="BJ25" i="7"/>
  <c r="BJ97" i="7"/>
  <c r="BJ88" i="7"/>
  <c r="BJ11" i="7"/>
  <c r="BJ71" i="7"/>
  <c r="BJ70" i="7"/>
  <c r="BJ91" i="7"/>
  <c r="BJ117" i="7"/>
  <c r="BJ79" i="7"/>
  <c r="BH97" i="4"/>
  <c r="BH10" i="12" a="1"/>
  <c r="BH10" i="12" s="1"/>
  <c r="BJ6" i="7"/>
  <c r="BJ8" i="7"/>
  <c r="BJ102" i="7"/>
  <c r="BJ92" i="7"/>
  <c r="BJ19" i="7"/>
  <c r="BJ101" i="7"/>
  <c r="BJ7" i="7"/>
  <c r="BJ75" i="7"/>
  <c r="BJ9" i="7"/>
  <c r="BJ111" i="7"/>
  <c r="BJ18" i="7"/>
  <c r="BJ109" i="7"/>
  <c r="BJ94" i="7"/>
  <c r="BJ116" i="7"/>
  <c r="BJ99" i="7"/>
  <c r="BJ22" i="7"/>
  <c r="BJ67" i="7"/>
  <c r="BJ115" i="7"/>
  <c r="BJ20" i="7"/>
  <c r="BJ17" i="7"/>
  <c r="BJ118" i="7"/>
  <c r="BJ68" i="7"/>
  <c r="BJ83" i="7"/>
  <c r="BJ72" i="7"/>
  <c r="BJ80" i="7"/>
  <c r="BJ90" i="7"/>
  <c r="BJ24" i="7"/>
  <c r="BJ98" i="7"/>
  <c r="BJ104" i="7"/>
  <c r="BJ14" i="7"/>
  <c r="BJ84" i="7"/>
  <c r="BJ23" i="7"/>
  <c r="BJ76" i="7"/>
  <c r="BJ89" i="7"/>
  <c r="BJ93" i="7"/>
  <c r="BJ12" i="7"/>
  <c r="BJ21" i="7"/>
  <c r="BH9" i="13" a="1"/>
  <c r="BH9" i="13" s="1"/>
  <c r="BD53" i="13" a="1"/>
  <c r="BD53" i="13" s="1"/>
  <c r="BG90" i="4"/>
  <c r="H90" i="4" s="1"/>
  <c r="BK3" i="4"/>
  <c r="BJ157" i="4"/>
  <c r="BA166" i="4"/>
  <c r="BA129" i="4" s="1"/>
  <c r="BC175" i="4"/>
  <c r="BE161" i="4"/>
  <c r="BE91" i="4"/>
  <c r="BE92" i="4"/>
  <c r="BE93" i="4"/>
  <c r="BG163" i="4"/>
  <c r="H163" i="4" s="1"/>
  <c r="BH133" i="4"/>
  <c r="BH134" i="4"/>
  <c r="BH177" i="4"/>
  <c r="BG132" i="4"/>
  <c r="H132" i="4" s="1"/>
  <c r="H169" i="4"/>
  <c r="BB175" i="4"/>
  <c r="H99" i="4"/>
  <c r="BG171" i="4"/>
  <c r="H171" i="4" s="1"/>
  <c r="BF162" i="4"/>
  <c r="AZ100" i="4"/>
  <c r="BG125" i="4"/>
  <c r="BD89" i="4"/>
  <c r="BG170" i="4"/>
  <c r="H170" i="4" s="1"/>
  <c r="BH99" i="4"/>
  <c r="BH98" i="4"/>
  <c r="BC61" i="5"/>
  <c r="BI3" i="12"/>
  <c r="BC286" i="13" a="1"/>
  <c r="BC286" i="13" s="1"/>
  <c r="BG32" i="5" s="1"/>
  <c r="BG31" i="5" s="1"/>
  <c r="BF195" i="10"/>
  <c r="BG12" i="5" s="1"/>
  <c r="BG80" i="10"/>
  <c r="BG79" i="10"/>
  <c r="BG78" i="10"/>
  <c r="BG77" i="10"/>
  <c r="BG76" i="10"/>
  <c r="BG75" i="10"/>
  <c r="BG74" i="10"/>
  <c r="BG73" i="10"/>
  <c r="BG72" i="10"/>
  <c r="BG52" i="10"/>
  <c r="BG51" i="10"/>
  <c r="BG50" i="10"/>
  <c r="BG49" i="10"/>
  <c r="BG48" i="10"/>
  <c r="BG47" i="10"/>
  <c r="BG46" i="10"/>
  <c r="BG45" i="10"/>
  <c r="BG44" i="10"/>
  <c r="BG43" i="10"/>
  <c r="BG42" i="10"/>
  <c r="BJ222" i="3"/>
  <c r="AX330" i="13"/>
  <c r="BB66" i="5" s="1"/>
  <c r="AY331" i="13"/>
  <c r="BC67" i="5" s="1"/>
  <c r="BF11" i="5"/>
  <c r="BF33" i="1"/>
  <c r="BE17" i="1"/>
  <c r="BF31" i="1"/>
  <c r="BF13" i="5"/>
  <c r="BF17" i="1" s="1"/>
  <c r="BD311" i="13" a="1"/>
  <c r="BD311" i="13" s="1"/>
  <c r="BD310" i="13" a="1"/>
  <c r="BD310" i="13" s="1"/>
  <c r="BH34" i="5"/>
  <c r="BC309" i="13"/>
  <c r="BG57" i="5" s="1"/>
  <c r="BG51" i="5" s="1"/>
  <c r="BE64" i="13"/>
  <c r="BE60" i="13"/>
  <c r="BE63" i="13"/>
  <c r="BE65" i="13"/>
  <c r="BE59" i="13"/>
  <c r="BE61" i="13"/>
  <c r="BI23" i="13"/>
  <c r="BI18" i="13"/>
  <c r="BI13" i="13"/>
  <c r="BI22" i="13"/>
  <c r="BI19" i="13"/>
  <c r="BI14" i="13"/>
  <c r="BI17" i="13"/>
  <c r="BI227" i="3"/>
  <c r="BI230" i="3" s="1"/>
  <c r="AZ322" i="13"/>
  <c r="BI228" i="3"/>
  <c r="BI231" i="3" s="1"/>
  <c r="AZ321" i="13"/>
  <c r="BH10" i="13"/>
  <c r="BG67" i="10"/>
  <c r="BG68" i="10"/>
  <c r="BG69" i="10"/>
  <c r="BG70" i="10"/>
  <c r="BG71" i="10"/>
  <c r="BG81" i="10"/>
  <c r="BG82" i="10"/>
  <c r="BG83" i="10"/>
  <c r="BG84" i="10"/>
  <c r="BG85" i="10"/>
  <c r="BH43" i="2" a="1"/>
  <c r="BH43" i="2" s="1"/>
  <c r="BB26" i="2"/>
  <c r="BP16" i="8"/>
  <c r="BC28" i="2"/>
  <c r="BI3" i="5"/>
  <c r="BF3" i="13"/>
  <c r="BF6" i="13" s="1"/>
  <c r="BJ184" i="7"/>
  <c r="BJ182" i="7"/>
  <c r="BJ180" i="7"/>
  <c r="BJ178" i="7"/>
  <c r="BJ176" i="7"/>
  <c r="BJ175" i="7"/>
  <c r="BJ174" i="7"/>
  <c r="BJ173" i="7"/>
  <c r="BJ172" i="7"/>
  <c r="BJ171" i="7"/>
  <c r="BJ170" i="7"/>
  <c r="BJ169" i="7"/>
  <c r="BJ168" i="7"/>
  <c r="BJ167" i="7"/>
  <c r="BJ166" i="7"/>
  <c r="BJ181" i="7"/>
  <c r="BJ177" i="7"/>
  <c r="BJ183" i="7"/>
  <c r="BJ179" i="7"/>
  <c r="BJ185" i="7"/>
  <c r="BL266" i="3"/>
  <c r="BL265" i="3"/>
  <c r="BL261" i="3"/>
  <c r="BL257" i="3"/>
  <c r="BL253" i="3"/>
  <c r="BL249" i="3"/>
  <c r="BL247" i="3"/>
  <c r="BL262" i="3"/>
  <c r="BL258" i="3"/>
  <c r="BL254" i="3"/>
  <c r="BL250" i="3"/>
  <c r="BL263" i="3"/>
  <c r="BL259" i="3"/>
  <c r="BL255" i="3"/>
  <c r="BL251" i="3"/>
  <c r="BL264" i="3"/>
  <c r="BL260" i="3"/>
  <c r="BL256" i="3"/>
  <c r="BL252" i="3"/>
  <c r="BL248" i="3"/>
  <c r="BG191" i="10"/>
  <c r="BG187" i="10"/>
  <c r="BG190" i="10"/>
  <c r="BG189" i="10"/>
  <c r="BG183" i="10"/>
  <c r="BG188" i="10"/>
  <c r="BG185" i="10"/>
  <c r="BG181" i="10"/>
  <c r="BG182" i="10"/>
  <c r="BG180" i="10"/>
  <c r="BG179" i="10"/>
  <c r="BG177" i="10"/>
  <c r="BG178" i="10"/>
  <c r="BG173" i="10"/>
  <c r="BG169" i="10"/>
  <c r="BG186" i="10"/>
  <c r="BG184" i="10"/>
  <c r="BG172" i="10"/>
  <c r="BG168" i="10"/>
  <c r="BG176" i="10"/>
  <c r="BG175" i="10"/>
  <c r="BG167" i="10"/>
  <c r="BG165" i="10"/>
  <c r="BG162" i="10"/>
  <c r="BG174" i="10"/>
  <c r="BG163" i="10"/>
  <c r="BG161" i="10"/>
  <c r="BG160" i="10"/>
  <c r="BG159" i="10"/>
  <c r="BG166" i="10"/>
  <c r="BG158" i="10"/>
  <c r="BG156" i="10"/>
  <c r="BG154" i="10"/>
  <c r="BG152" i="10"/>
  <c r="BG164" i="10"/>
  <c r="BG157" i="10"/>
  <c r="BG153" i="10"/>
  <c r="BG170" i="10"/>
  <c r="BG155" i="10"/>
  <c r="BG171" i="10"/>
  <c r="BI224" i="3"/>
  <c r="BI290" i="3" s="1"/>
  <c r="BG138" i="10"/>
  <c r="BG137" i="10"/>
  <c r="BG136" i="10"/>
  <c r="BG135" i="10"/>
  <c r="BG134" i="10"/>
  <c r="BG133" i="10"/>
  <c r="BG132" i="10"/>
  <c r="BG131" i="10"/>
  <c r="BG130" i="10"/>
  <c r="BG129" i="10"/>
  <c r="BG128" i="10"/>
  <c r="BG127" i="10"/>
  <c r="BG126" i="10"/>
  <c r="BG125" i="10"/>
  <c r="BG124" i="10"/>
  <c r="BG123" i="10"/>
  <c r="BG122" i="10"/>
  <c r="BG121" i="10"/>
  <c r="BG120" i="10"/>
  <c r="BG119" i="10"/>
  <c r="BG118" i="10"/>
  <c r="BG117" i="10"/>
  <c r="BG116" i="10"/>
  <c r="BG115" i="10"/>
  <c r="BG114" i="10"/>
  <c r="BG113" i="10"/>
  <c r="BG112" i="10"/>
  <c r="BG111" i="10"/>
  <c r="BG110" i="10"/>
  <c r="BG109" i="10"/>
  <c r="BG108" i="10"/>
  <c r="BG107" i="10"/>
  <c r="BG106" i="10"/>
  <c r="BG105" i="10"/>
  <c r="BG104" i="10"/>
  <c r="BG103" i="10"/>
  <c r="BG102" i="10"/>
  <c r="BG101" i="10"/>
  <c r="BG100" i="10"/>
  <c r="BG99" i="10"/>
  <c r="BG66" i="10"/>
  <c r="BG65" i="10"/>
  <c r="BG64" i="10"/>
  <c r="BG63" i="10"/>
  <c r="BG62" i="10"/>
  <c r="BG61" i="10"/>
  <c r="BG60" i="10"/>
  <c r="BG59" i="10"/>
  <c r="BG58" i="10"/>
  <c r="BG57" i="10"/>
  <c r="BG56" i="10"/>
  <c r="BG55" i="10"/>
  <c r="BG54" i="10"/>
  <c r="BG53" i="10"/>
  <c r="BG41" i="10"/>
  <c r="BG40" i="10"/>
  <c r="BG39" i="10"/>
  <c r="BG38" i="10"/>
  <c r="BG37" i="10"/>
  <c r="BG36" i="10"/>
  <c r="BG35" i="10"/>
  <c r="BG34" i="10"/>
  <c r="BG33" i="10"/>
  <c r="BG32" i="10"/>
  <c r="BG31" i="10"/>
  <c r="BG30" i="10"/>
  <c r="BG29" i="10"/>
  <c r="BG28" i="10"/>
  <c r="BG27" i="10"/>
  <c r="BG26" i="10"/>
  <c r="BG25" i="10"/>
  <c r="BG24" i="10"/>
  <c r="BG23" i="10"/>
  <c r="BG22" i="10"/>
  <c r="BG21" i="10"/>
  <c r="BG20" i="10"/>
  <c r="BG19" i="10"/>
  <c r="BG18" i="10"/>
  <c r="BG17" i="10"/>
  <c r="BG16" i="10"/>
  <c r="BJ153" i="7"/>
  <c r="BJ152" i="7"/>
  <c r="BJ151" i="7"/>
  <c r="BJ150" i="7"/>
  <c r="BJ149" i="7"/>
  <c r="BJ148" i="7"/>
  <c r="BJ147" i="7"/>
  <c r="BJ146" i="7"/>
  <c r="BJ145" i="7"/>
  <c r="BJ144" i="7"/>
  <c r="BJ143" i="7"/>
  <c r="BJ142" i="7"/>
  <c r="BJ141" i="7"/>
  <c r="BJ140" i="7"/>
  <c r="BJ139" i="7"/>
  <c r="BJ138" i="7"/>
  <c r="BJ137" i="7"/>
  <c r="BJ136" i="7"/>
  <c r="BJ135" i="7"/>
  <c r="BJ134" i="7"/>
  <c r="BL104" i="3"/>
  <c r="BL103" i="3"/>
  <c r="BL102" i="3"/>
  <c r="BL101" i="3"/>
  <c r="BL100" i="3"/>
  <c r="BL99" i="3"/>
  <c r="BL98" i="3"/>
  <c r="BL97" i="3"/>
  <c r="BL96" i="3"/>
  <c r="BL95" i="3"/>
  <c r="BL94" i="3"/>
  <c r="BL93" i="3"/>
  <c r="BL92" i="3"/>
  <c r="BL91" i="3"/>
  <c r="BL90" i="3"/>
  <c r="BL89" i="3"/>
  <c r="BL88" i="3"/>
  <c r="BL87" i="3"/>
  <c r="BL86" i="3"/>
  <c r="BL85" i="3"/>
  <c r="BL84" i="3"/>
  <c r="BL83" i="3"/>
  <c r="BL82" i="3"/>
  <c r="BL81" i="3"/>
  <c r="BL80" i="3"/>
  <c r="BL79" i="3"/>
  <c r="BL78" i="3"/>
  <c r="BL77" i="3"/>
  <c r="BL76" i="3"/>
  <c r="BL75" i="3"/>
  <c r="BL74" i="3"/>
  <c r="BL73" i="3"/>
  <c r="BL72" i="3"/>
  <c r="BL71" i="3"/>
  <c r="BL70" i="3"/>
  <c r="BL69" i="3"/>
  <c r="BL68" i="3"/>
  <c r="BL67" i="3"/>
  <c r="BL66" i="3"/>
  <c r="BL65" i="3"/>
  <c r="BL64" i="3"/>
  <c r="BL63" i="3"/>
  <c r="BL62" i="3"/>
  <c r="BL61" i="3"/>
  <c r="BL60" i="3"/>
  <c r="BL59" i="3"/>
  <c r="BL58" i="3"/>
  <c r="BL57" i="3"/>
  <c r="BL56" i="3"/>
  <c r="BL55" i="3"/>
  <c r="BL54" i="3"/>
  <c r="BL53" i="3"/>
  <c r="BL52" i="3"/>
  <c r="BL51" i="3"/>
  <c r="BL50" i="3"/>
  <c r="BL49" i="3"/>
  <c r="BL48" i="3"/>
  <c r="BL47" i="3"/>
  <c r="BL46" i="3"/>
  <c r="BL45" i="3"/>
  <c r="BL44" i="3"/>
  <c r="BL43" i="3"/>
  <c r="BL42" i="3"/>
  <c r="BL41" i="3"/>
  <c r="BL40" i="3"/>
  <c r="BL39" i="3"/>
  <c r="BL38" i="3"/>
  <c r="BL37" i="3"/>
  <c r="BL36" i="3"/>
  <c r="BL35" i="3"/>
  <c r="BL34" i="3"/>
  <c r="BL33" i="3"/>
  <c r="BL32" i="3"/>
  <c r="BL31" i="3"/>
  <c r="BL30" i="3"/>
  <c r="BL29" i="3"/>
  <c r="BL28" i="3"/>
  <c r="BL27" i="3"/>
  <c r="BL26" i="3"/>
  <c r="BL25" i="3"/>
  <c r="BL24" i="3"/>
  <c r="BL23" i="3"/>
  <c r="BL22" i="3"/>
  <c r="BL21" i="3"/>
  <c r="BL20" i="3"/>
  <c r="BL19" i="3"/>
  <c r="BL18" i="3"/>
  <c r="BL17" i="3"/>
  <c r="BL16" i="3"/>
  <c r="BL15" i="3"/>
  <c r="BI16" i="13"/>
  <c r="BK125" i="3" a="1"/>
  <c r="BK125" i="3" s="1"/>
  <c r="BI21" i="13"/>
  <c r="BH3" i="1"/>
  <c r="BK223" i="3" a="1"/>
  <c r="BK223" i="3" s="1"/>
  <c r="BG49" i="1"/>
  <c r="BJ21" i="8"/>
  <c r="BJ22" i="8"/>
  <c r="BP15" i="8"/>
  <c r="BI11" i="13"/>
  <c r="BI12" i="13"/>
  <c r="BL240" i="3"/>
  <c r="BL241" i="3"/>
  <c r="BL242" i="3"/>
  <c r="BL243" i="3"/>
  <c r="BL244" i="3"/>
  <c r="BL245" i="3"/>
  <c r="BL246" i="3"/>
  <c r="BL267" i="3"/>
  <c r="BL8" i="3"/>
  <c r="BL9" i="3"/>
  <c r="BL10" i="3"/>
  <c r="BL11" i="3"/>
  <c r="BL12" i="3"/>
  <c r="BL13" i="3"/>
  <c r="BL14" i="3"/>
  <c r="BL105" i="3"/>
  <c r="BL106" i="3"/>
  <c r="BL7" i="3"/>
  <c r="BL238" i="3"/>
  <c r="BL239" i="3"/>
  <c r="BG143" i="10"/>
  <c r="BG145" i="10"/>
  <c r="BG146" i="10"/>
  <c r="BG147" i="10"/>
  <c r="BG148" i="10"/>
  <c r="BG149" i="10"/>
  <c r="BG150" i="10"/>
  <c r="BG151" i="10"/>
  <c r="BG192" i="10"/>
  <c r="BG92" i="10"/>
  <c r="BG94" i="10"/>
  <c r="BG90" i="10"/>
  <c r="BG91" i="10"/>
  <c r="BG93" i="10"/>
  <c r="BG95" i="10"/>
  <c r="BG97" i="10"/>
  <c r="BG96" i="10"/>
  <c r="BG139" i="10"/>
  <c r="BG9" i="10"/>
  <c r="BG10" i="10"/>
  <c r="BG11" i="10"/>
  <c r="BG12" i="10"/>
  <c r="BG13" i="10"/>
  <c r="BG14" i="10"/>
  <c r="BG15" i="10"/>
  <c r="BG86" i="10"/>
  <c r="BG7" i="10"/>
  <c r="BG98" i="10"/>
  <c r="BG144" i="10"/>
  <c r="BG8" i="10"/>
  <c r="BJ160" i="7"/>
  <c r="BJ164" i="7"/>
  <c r="BJ159" i="7"/>
  <c r="BJ163" i="7"/>
  <c r="BJ165" i="7"/>
  <c r="BJ162" i="7"/>
  <c r="BJ161" i="7"/>
  <c r="BJ126" i="7"/>
  <c r="BJ128" i="7"/>
  <c r="BJ130" i="7"/>
  <c r="BJ132" i="7"/>
  <c r="BJ154" i="7"/>
  <c r="BJ158" i="7"/>
  <c r="BJ157" i="7"/>
  <c r="BJ186" i="7"/>
  <c r="BJ125" i="7"/>
  <c r="BJ127" i="7"/>
  <c r="BJ129" i="7"/>
  <c r="BJ131" i="7"/>
  <c r="BJ133" i="7"/>
  <c r="BE15" i="1"/>
  <c r="AZ32" i="2"/>
  <c r="BC27" i="2"/>
  <c r="BI113" i="7"/>
  <c r="BC60" i="12"/>
  <c r="AZ9" i="1"/>
  <c r="BH3" i="2"/>
  <c r="BA9" i="5"/>
  <c r="G43" i="12"/>
  <c r="BI120" i="7"/>
  <c r="BG43" i="12" s="1"/>
  <c r="BI155" i="7"/>
  <c r="BK284" i="3"/>
  <c r="BG289" i="3"/>
  <c r="BB7" i="12" s="1"/>
  <c r="BC7" i="1"/>
  <c r="BI320" i="13"/>
  <c r="BF141" i="10"/>
  <c r="BK3" i="7"/>
  <c r="BI187" i="7"/>
  <c r="BI106" i="7"/>
  <c r="BH169" i="4" s="1"/>
  <c r="BF88" i="10"/>
  <c r="BH3" i="10"/>
  <c r="BK9" i="8"/>
  <c r="BK10" i="8"/>
  <c r="BJ277" i="3"/>
  <c r="BJ282" i="3" s="1"/>
  <c r="BE19" i="12" s="1"/>
  <c r="BI122" i="3"/>
  <c r="BD5" i="5"/>
  <c r="BI283" i="3"/>
  <c r="BD17" i="12"/>
  <c r="BK268" i="3"/>
  <c r="BF18" i="12" s="1"/>
  <c r="BJ116" i="3"/>
  <c r="BJ121" i="3" s="1"/>
  <c r="BE8" i="5" s="1"/>
  <c r="BF165" i="4" s="1"/>
  <c r="BK107" i="3"/>
  <c r="BF6" i="5" s="1"/>
  <c r="BM3" i="3"/>
  <c r="BE288" i="13" l="1" a="1"/>
  <c r="BE290" i="13" a="1"/>
  <c r="BE290" i="13" s="1"/>
  <c r="BI36" i="5" s="1"/>
  <c r="BE291" i="13" a="1"/>
  <c r="BE292" i="13" a="1"/>
  <c r="BE287" i="13" a="1"/>
  <c r="BE287" i="13" s="1"/>
  <c r="BI33" i="5" s="1"/>
  <c r="BE293" i="13" a="1"/>
  <c r="BE293" i="13" s="1"/>
  <c r="BI39" i="5" s="1"/>
  <c r="BE289" i="13" a="1"/>
  <c r="BK33" i="7"/>
  <c r="BE289" i="13"/>
  <c r="BI35" i="5" s="1"/>
  <c r="BE288" i="13"/>
  <c r="BI34" i="5" s="1"/>
  <c r="BE291" i="13"/>
  <c r="BE292" i="13"/>
  <c r="BI38" i="5" s="1"/>
  <c r="BK124" i="3"/>
  <c r="BK110" i="3" s="1"/>
  <c r="BK114" i="3" s="1"/>
  <c r="BF7" i="5" s="1"/>
  <c r="BL197" i="3" a="1"/>
  <c r="BL197" i="3" s="1"/>
  <c r="BL221" i="3" a="1"/>
  <c r="BL221" i="3" s="1"/>
  <c r="BL199" i="3" a="1"/>
  <c r="BL199" i="3" s="1"/>
  <c r="BL201" i="3" a="1"/>
  <c r="BL201" i="3" s="1"/>
  <c r="BL203" i="3" a="1"/>
  <c r="BL203" i="3" s="1"/>
  <c r="BL207" i="3" a="1"/>
  <c r="BL207" i="3" s="1"/>
  <c r="BL209" i="3" a="1"/>
  <c r="BL209" i="3" s="1"/>
  <c r="BL205" i="3" a="1"/>
  <c r="BL205" i="3" s="1"/>
  <c r="BL211" i="3" a="1"/>
  <c r="BL211" i="3" s="1"/>
  <c r="BL129" i="3" a="1"/>
  <c r="BL126" i="3" a="1"/>
  <c r="BL131" i="3" a="1"/>
  <c r="BL133" i="3" a="1"/>
  <c r="BL133" i="3" s="1"/>
  <c r="BL138" i="3" a="1"/>
  <c r="BL140" i="3" a="1"/>
  <c r="BL142" i="3" a="1"/>
  <c r="BL144" i="3" a="1"/>
  <c r="BL145" i="3" a="1"/>
  <c r="BL149" i="3" a="1"/>
  <c r="BL151" i="3" a="1"/>
  <c r="BL153" i="3" a="1"/>
  <c r="BL153" i="3" s="1"/>
  <c r="BL155" i="3" a="1"/>
  <c r="BL157" i="3" a="1"/>
  <c r="BL159" i="3" a="1"/>
  <c r="BL164" i="3" a="1"/>
  <c r="BL164" i="3" s="1"/>
  <c r="BL194" i="3" a="1"/>
  <c r="BL192" i="3" a="1"/>
  <c r="BL190" i="3" a="1"/>
  <c r="BL188" i="3" a="1"/>
  <c r="BL188" i="3" s="1"/>
  <c r="BL186" i="3" a="1"/>
  <c r="BL184" i="3" a="1"/>
  <c r="BL182" i="3" a="1"/>
  <c r="BL180" i="3" a="1"/>
  <c r="BL180" i="3" s="1"/>
  <c r="BL178" i="3" a="1"/>
  <c r="BL176" i="3" a="1"/>
  <c r="BL174" i="3" a="1"/>
  <c r="BL168" i="3" a="1"/>
  <c r="BL162" i="3" a="1"/>
  <c r="BL160" i="3" a="1"/>
  <c r="BL216" i="3" a="1"/>
  <c r="BL216" i="3" s="1"/>
  <c r="BL214" i="3" a="1"/>
  <c r="BL214" i="3" s="1"/>
  <c r="BL212" i="3" a="1"/>
  <c r="BL212" i="3" s="1"/>
  <c r="BL204" i="3" a="1"/>
  <c r="BL204" i="3" s="1"/>
  <c r="BL219" i="3" a="1"/>
  <c r="BL219" i="3" s="1"/>
  <c r="BL217" i="3" a="1"/>
  <c r="BL217" i="3" s="1"/>
  <c r="BL215" i="3" a="1"/>
  <c r="BL215" i="3" s="1"/>
  <c r="BL213" i="3" a="1"/>
  <c r="BL213" i="3" s="1"/>
  <c r="BL210" i="3" a="1"/>
  <c r="BL210" i="3" s="1"/>
  <c r="BL208" i="3" a="1"/>
  <c r="BL208" i="3" s="1"/>
  <c r="BL206" i="3" a="1"/>
  <c r="BL206" i="3" s="1"/>
  <c r="BL172" i="3" a="1"/>
  <c r="BL170" i="3" a="1"/>
  <c r="BL166" i="3" a="1"/>
  <c r="BL166" i="3" s="1"/>
  <c r="BL136" i="3" a="1"/>
  <c r="BL134" i="3" a="1"/>
  <c r="BL220" i="3" a="1"/>
  <c r="BL220" i="3" s="1"/>
  <c r="BL218" i="3" a="1"/>
  <c r="BL218" i="3" s="1"/>
  <c r="BL196" i="3" a="1"/>
  <c r="BL196" i="3" s="1"/>
  <c r="BL202" i="3" a="1"/>
  <c r="BL202" i="3" s="1"/>
  <c r="BL200" i="3" a="1"/>
  <c r="BL200" i="3" s="1"/>
  <c r="BL193" i="3" a="1"/>
  <c r="BL171" i="3" a="1"/>
  <c r="BL169" i="3" a="1"/>
  <c r="BL167" i="3" a="1"/>
  <c r="BL165" i="3" a="1"/>
  <c r="BL163" i="3" a="1"/>
  <c r="BL147" i="3" a="1"/>
  <c r="BL152" i="3" a="1"/>
  <c r="BL146" i="3" a="1"/>
  <c r="BL146" i="3" s="1"/>
  <c r="BL143" i="3" a="1"/>
  <c r="BL198" i="3" a="1"/>
  <c r="BL198" i="3" s="1"/>
  <c r="BL195" i="3" a="1"/>
  <c r="BL191" i="3" a="1"/>
  <c r="BL191" i="3" s="1"/>
  <c r="BL189" i="3" a="1"/>
  <c r="BL187" i="3" a="1"/>
  <c r="BL185" i="3" a="1"/>
  <c r="BL183" i="3" a="1"/>
  <c r="BL183" i="3" s="1"/>
  <c r="BL181" i="3" a="1"/>
  <c r="BL179" i="3" a="1"/>
  <c r="BL177" i="3" a="1"/>
  <c r="BL175" i="3" a="1"/>
  <c r="BL175" i="3" s="1"/>
  <c r="BL173" i="3" a="1"/>
  <c r="BL161" i="3" a="1"/>
  <c r="BL158" i="3" a="1"/>
  <c r="BL158" i="3" s="1"/>
  <c r="BL156" i="3" a="1"/>
  <c r="BL156" i="3" s="1"/>
  <c r="BL154" i="3" a="1"/>
  <c r="BL150" i="3" a="1"/>
  <c r="BL150" i="3" s="1"/>
  <c r="BL148" i="3" a="1"/>
  <c r="BL127" i="3" a="1"/>
  <c r="BL127" i="3" s="1"/>
  <c r="BL141" i="3" a="1"/>
  <c r="BL139" i="3" a="1"/>
  <c r="BL139" i="3" s="1"/>
  <c r="BL128" i="3" a="1"/>
  <c r="BL137" i="3" a="1"/>
  <c r="BL137" i="3" s="1"/>
  <c r="BL135" i="3" a="1"/>
  <c r="BL135" i="3" s="1"/>
  <c r="BL130" i="3" a="1"/>
  <c r="BL130" i="3" s="1"/>
  <c r="BL132" i="3" a="1"/>
  <c r="BL145" i="3"/>
  <c r="BL192" i="3"/>
  <c r="BL178" i="3"/>
  <c r="BL194" i="3"/>
  <c r="BL190" i="3"/>
  <c r="BL186" i="3"/>
  <c r="BL184" i="3"/>
  <c r="BL182" i="3"/>
  <c r="BL174" i="3"/>
  <c r="BL172" i="3"/>
  <c r="BL160" i="3"/>
  <c r="BL159" i="3"/>
  <c r="BL157" i="3"/>
  <c r="BL155" i="3"/>
  <c r="BL142" i="3"/>
  <c r="BL140" i="3"/>
  <c r="BL138" i="3"/>
  <c r="BL149" i="3"/>
  <c r="BL136" i="3"/>
  <c r="BL134" i="3"/>
  <c r="BL131" i="3"/>
  <c r="BL129" i="3"/>
  <c r="BL176" i="3"/>
  <c r="BL170" i="3"/>
  <c r="BL168" i="3"/>
  <c r="BL162" i="3"/>
  <c r="BL144" i="3"/>
  <c r="BL151" i="3"/>
  <c r="BL126" i="3"/>
  <c r="BL132" i="3"/>
  <c r="BL128" i="3"/>
  <c r="BL141" i="3"/>
  <c r="BL143" i="3"/>
  <c r="BL152" i="3"/>
  <c r="BL147" i="3"/>
  <c r="BL173" i="3"/>
  <c r="BL177" i="3"/>
  <c r="BL179" i="3"/>
  <c r="BL181" i="3"/>
  <c r="BL185" i="3"/>
  <c r="BL187" i="3"/>
  <c r="BL189" i="3"/>
  <c r="BL163" i="3"/>
  <c r="BL165" i="3"/>
  <c r="BL167" i="3"/>
  <c r="BL169" i="3"/>
  <c r="BL171" i="3"/>
  <c r="BL148" i="3"/>
  <c r="BL154" i="3"/>
  <c r="BL161" i="3"/>
  <c r="BL193" i="3"/>
  <c r="BL195" i="3"/>
  <c r="BH194" i="10" a="1"/>
  <c r="BH194" i="10" s="1"/>
  <c r="BK31" i="7"/>
  <c r="BK54" i="7"/>
  <c r="BK44" i="7"/>
  <c r="BK28" i="7"/>
  <c r="BK65" i="7"/>
  <c r="BK39" i="7"/>
  <c r="BK52" i="7"/>
  <c r="BK62" i="7"/>
  <c r="BK35" i="7"/>
  <c r="BK51" i="7"/>
  <c r="BK50" i="7"/>
  <c r="BK45" i="7"/>
  <c r="BK27" i="7"/>
  <c r="BK49" i="7"/>
  <c r="BK61" i="7"/>
  <c r="BK47" i="7"/>
  <c r="BK48" i="7"/>
  <c r="BK66" i="7"/>
  <c r="BK60" i="7"/>
  <c r="BK34" i="7"/>
  <c r="BK32" i="7"/>
  <c r="BK30" i="7"/>
  <c r="BK38" i="7"/>
  <c r="BK64" i="7"/>
  <c r="BK40" i="7"/>
  <c r="BK42" i="7"/>
  <c r="BK63" i="7"/>
  <c r="BK59" i="7"/>
  <c r="BK56" i="7"/>
  <c r="BK55" i="7"/>
  <c r="BK41" i="7"/>
  <c r="BK53" i="7"/>
  <c r="BK43" i="7"/>
  <c r="BK46" i="7"/>
  <c r="BK37" i="7"/>
  <c r="BK58" i="7"/>
  <c r="BK36" i="7"/>
  <c r="BK57" i="7"/>
  <c r="BK29" i="7"/>
  <c r="BJ50" i="1"/>
  <c r="BJ50" i="2"/>
  <c r="BI51" i="1"/>
  <c r="BJ177" i="4" s="1"/>
  <c r="BI52" i="2"/>
  <c r="BK288" i="3"/>
  <c r="BL286" i="3" a="1"/>
  <c r="BL286" i="3" s="1"/>
  <c r="BI233" i="3"/>
  <c r="BI234" i="3"/>
  <c r="BF127" i="4"/>
  <c r="BF128" i="4"/>
  <c r="BF126" i="4"/>
  <c r="BI9" i="13" a="1"/>
  <c r="BI9" i="13" s="1"/>
  <c r="BK21" i="7"/>
  <c r="BK93" i="7"/>
  <c r="BK89" i="7"/>
  <c r="BK23" i="7"/>
  <c r="BK84" i="7"/>
  <c r="BK104" i="7"/>
  <c r="BK98" i="7"/>
  <c r="BK24" i="7"/>
  <c r="BK90" i="7"/>
  <c r="BK83" i="7"/>
  <c r="BK118" i="7"/>
  <c r="BK17" i="7"/>
  <c r="BK99" i="7"/>
  <c r="BK18" i="7"/>
  <c r="BK92" i="7"/>
  <c r="BK102" i="7"/>
  <c r="BI97" i="4"/>
  <c r="BK79" i="7"/>
  <c r="BK91" i="7"/>
  <c r="BK88" i="7"/>
  <c r="BK97" i="7"/>
  <c r="BK25" i="7"/>
  <c r="BK87" i="7"/>
  <c r="BK74" i="7"/>
  <c r="BK112" i="7"/>
  <c r="BK77" i="7"/>
  <c r="BK110" i="7"/>
  <c r="BK119" i="7"/>
  <c r="BK105" i="7"/>
  <c r="BK26" i="7"/>
  <c r="BI10" i="12" a="1"/>
  <c r="BI10" i="12" s="1"/>
  <c r="BK6" i="7"/>
  <c r="BK8" i="7"/>
  <c r="BK12" i="7"/>
  <c r="BK76" i="7"/>
  <c r="BK14" i="7"/>
  <c r="BK80" i="7"/>
  <c r="BK72" i="7"/>
  <c r="BK68" i="7"/>
  <c r="BK20" i="7"/>
  <c r="BK115" i="7"/>
  <c r="BK67" i="7"/>
  <c r="BK22" i="7"/>
  <c r="BK116" i="7"/>
  <c r="BK94" i="7"/>
  <c r="BK109" i="7"/>
  <c r="BK111" i="7"/>
  <c r="BK9" i="7"/>
  <c r="BK75" i="7"/>
  <c r="BK7" i="7"/>
  <c r="BK101" i="7"/>
  <c r="BK19" i="7"/>
  <c r="BK117" i="7"/>
  <c r="BK70" i="7"/>
  <c r="BK71" i="7"/>
  <c r="BK11" i="7"/>
  <c r="BK85" i="7"/>
  <c r="BK15" i="7"/>
  <c r="BK81" i="7"/>
  <c r="BK73" i="7"/>
  <c r="BK69" i="7"/>
  <c r="BK16" i="7"/>
  <c r="BK13" i="7"/>
  <c r="BK108" i="7"/>
  <c r="BK78" i="7"/>
  <c r="BK86" i="7"/>
  <c r="BK82" i="7"/>
  <c r="BK103" i="7"/>
  <c r="BK100" i="7"/>
  <c r="BK96" i="7"/>
  <c r="BK95" i="7"/>
  <c r="BK10" i="7"/>
  <c r="BE53" i="13" a="1"/>
  <c r="BE53" i="13" s="1"/>
  <c r="BH170" i="4"/>
  <c r="BG162" i="4"/>
  <c r="BI134" i="4"/>
  <c r="BH171" i="4"/>
  <c r="BL3" i="4"/>
  <c r="BK157" i="4"/>
  <c r="BB166" i="4"/>
  <c r="BB129" i="4" s="1"/>
  <c r="BH132" i="4"/>
  <c r="BD175" i="4"/>
  <c r="H125" i="4"/>
  <c r="BF161" i="4"/>
  <c r="BF91" i="4"/>
  <c r="BF92" i="4"/>
  <c r="BF93" i="4"/>
  <c r="BA94" i="4"/>
  <c r="BA172" i="4"/>
  <c r="BH163" i="4"/>
  <c r="BH90" i="4"/>
  <c r="BH125" i="4"/>
  <c r="BI133" i="4"/>
  <c r="AZ103" i="4"/>
  <c r="AZ105" i="4"/>
  <c r="BE89" i="4"/>
  <c r="BI98" i="4"/>
  <c r="BI99" i="4"/>
  <c r="BD61" i="5"/>
  <c r="BJ3" i="12"/>
  <c r="BG195" i="10"/>
  <c r="BH12" i="5" s="1"/>
  <c r="BD286" i="13" a="1"/>
  <c r="BD286" i="13" s="1"/>
  <c r="BH32" i="5" s="1"/>
  <c r="BH31" i="5" s="1"/>
  <c r="BG13" i="5"/>
  <c r="BG17" i="1" s="1"/>
  <c r="BH80" i="10"/>
  <c r="BH79" i="10"/>
  <c r="BH78" i="10"/>
  <c r="BH77" i="10"/>
  <c r="BH76" i="10"/>
  <c r="BH75" i="10"/>
  <c r="BH74" i="10"/>
  <c r="BH73" i="10"/>
  <c r="BH72" i="10"/>
  <c r="BH52" i="10"/>
  <c r="BH51" i="10"/>
  <c r="BH50" i="10"/>
  <c r="BH49" i="10"/>
  <c r="BH48" i="10"/>
  <c r="BH47" i="10"/>
  <c r="BH46" i="10"/>
  <c r="BH45" i="10"/>
  <c r="BH44" i="10"/>
  <c r="BH43" i="10"/>
  <c r="BH42" i="10"/>
  <c r="BK222" i="3"/>
  <c r="BG235" i="3"/>
  <c r="AY330" i="13"/>
  <c r="BC66" i="5" s="1"/>
  <c r="BH235" i="3"/>
  <c r="BF18" i="2"/>
  <c r="BG11" i="5"/>
  <c r="BD309" i="13"/>
  <c r="BH57" i="5" s="1"/>
  <c r="BH51" i="5" s="1"/>
  <c r="G13" i="5"/>
  <c r="BG59" i="5"/>
  <c r="BG60" i="5"/>
  <c r="BE311" i="13" a="1"/>
  <c r="BE311" i="13" s="1"/>
  <c r="BE310" i="13" a="1"/>
  <c r="BE310" i="13" s="1"/>
  <c r="BI37" i="5"/>
  <c r="BF63" i="13"/>
  <c r="BF65" i="13"/>
  <c r="BF59" i="13"/>
  <c r="BF64" i="13"/>
  <c r="BF60" i="13"/>
  <c r="BF61" i="13"/>
  <c r="BJ17" i="13"/>
  <c r="BJ14" i="13"/>
  <c r="BJ19" i="13"/>
  <c r="BJ22" i="13"/>
  <c r="BJ13" i="13"/>
  <c r="BJ18" i="13"/>
  <c r="BJ23" i="13"/>
  <c r="BJ227" i="3"/>
  <c r="BJ230" i="3" s="1"/>
  <c r="BA322" i="13"/>
  <c r="BJ228" i="3"/>
  <c r="BJ231" i="3" s="1"/>
  <c r="BA321" i="13"/>
  <c r="BI10" i="13"/>
  <c r="BH67" i="10"/>
  <c r="BH68" i="10"/>
  <c r="BH69" i="10"/>
  <c r="BH70" i="10"/>
  <c r="BH71" i="10"/>
  <c r="BH81" i="10"/>
  <c r="BH82" i="10"/>
  <c r="BH83" i="10"/>
  <c r="BH84" i="10"/>
  <c r="BH85" i="10"/>
  <c r="BI43" i="2" a="1"/>
  <c r="BI43" i="2" s="1"/>
  <c r="F33" i="1"/>
  <c r="BH49" i="1"/>
  <c r="BC26" i="2"/>
  <c r="F17" i="1"/>
  <c r="BQ16" i="8"/>
  <c r="BD28" i="2"/>
  <c r="BJ3" i="5"/>
  <c r="BA9" i="1"/>
  <c r="BG3" i="13"/>
  <c r="BG6" i="13" s="1"/>
  <c r="BH190" i="10"/>
  <c r="BH186" i="10"/>
  <c r="BH189" i="10"/>
  <c r="BH187" i="10"/>
  <c r="BH182" i="10"/>
  <c r="BH180" i="10"/>
  <c r="BH191" i="10"/>
  <c r="BH184" i="10"/>
  <c r="BH176" i="10"/>
  <c r="BH183" i="10"/>
  <c r="BH181" i="10"/>
  <c r="BH179" i="10"/>
  <c r="BH177" i="10"/>
  <c r="BH188" i="10"/>
  <c r="BH185" i="10"/>
  <c r="BH172" i="10"/>
  <c r="BH168" i="10"/>
  <c r="BH178" i="10"/>
  <c r="BH175" i="10"/>
  <c r="BH171" i="10"/>
  <c r="BH167" i="10"/>
  <c r="BH170" i="10"/>
  <c r="BH169" i="10"/>
  <c r="BH165" i="10"/>
  <c r="BH162" i="10"/>
  <c r="BH173" i="10"/>
  <c r="BH166" i="10"/>
  <c r="BH174" i="10"/>
  <c r="BH163" i="10"/>
  <c r="BH161" i="10"/>
  <c r="BH159" i="10"/>
  <c r="BH158" i="10"/>
  <c r="BH157" i="10"/>
  <c r="BH156" i="10"/>
  <c r="BH155" i="10"/>
  <c r="BH154" i="10"/>
  <c r="BH153" i="10"/>
  <c r="BH152" i="10"/>
  <c r="BH160" i="10"/>
  <c r="BH164" i="10"/>
  <c r="BM266" i="3"/>
  <c r="BM265" i="3"/>
  <c r="BM262" i="3"/>
  <c r="BM261" i="3"/>
  <c r="BM259" i="3"/>
  <c r="BM258" i="3"/>
  <c r="BM257" i="3"/>
  <c r="BM255" i="3"/>
  <c r="BM254" i="3"/>
  <c r="BM252" i="3"/>
  <c r="BM250" i="3"/>
  <c r="BM248" i="3"/>
  <c r="BM264" i="3"/>
  <c r="BM263" i="3"/>
  <c r="BM260" i="3"/>
  <c r="BM256" i="3"/>
  <c r="BM253" i="3"/>
  <c r="BM251" i="3"/>
  <c r="BM249" i="3"/>
  <c r="BM247" i="3"/>
  <c r="BK185" i="7"/>
  <c r="BK184" i="7"/>
  <c r="BK183" i="7"/>
  <c r="BK182" i="7"/>
  <c r="BK181" i="7"/>
  <c r="BK180" i="7"/>
  <c r="BK179" i="7"/>
  <c r="BK178" i="7"/>
  <c r="BK177" i="7"/>
  <c r="BK176" i="7"/>
  <c r="BK173" i="7"/>
  <c r="BK171" i="7"/>
  <c r="BK167" i="7"/>
  <c r="BK174" i="7"/>
  <c r="BK172" i="7"/>
  <c r="BK170" i="7"/>
  <c r="BK168" i="7"/>
  <c r="BK166" i="7"/>
  <c r="BK175" i="7"/>
  <c r="BK169" i="7"/>
  <c r="BH138" i="10"/>
  <c r="BH137" i="10"/>
  <c r="BH136" i="10"/>
  <c r="BH135" i="10"/>
  <c r="BH134" i="10"/>
  <c r="BH133" i="10"/>
  <c r="BH132" i="10"/>
  <c r="BH131" i="10"/>
  <c r="BH130" i="10"/>
  <c r="BH129" i="10"/>
  <c r="BH128" i="10"/>
  <c r="BH127" i="10"/>
  <c r="BH126" i="10"/>
  <c r="BH125" i="10"/>
  <c r="BH124" i="10"/>
  <c r="BH123" i="10"/>
  <c r="BH122" i="10"/>
  <c r="BH121" i="10"/>
  <c r="BH120" i="10"/>
  <c r="BH119" i="10"/>
  <c r="BH118" i="10"/>
  <c r="BH117" i="10"/>
  <c r="BH116" i="10"/>
  <c r="BH115" i="10"/>
  <c r="BH114" i="10"/>
  <c r="BH113" i="10"/>
  <c r="BH112" i="10"/>
  <c r="BH111" i="10"/>
  <c r="BH110" i="10"/>
  <c r="BH109" i="10"/>
  <c r="BH108" i="10"/>
  <c r="BH107" i="10"/>
  <c r="BH106" i="10"/>
  <c r="BH105" i="10"/>
  <c r="BH104" i="10"/>
  <c r="BH103" i="10"/>
  <c r="BH102" i="10"/>
  <c r="BH101" i="10"/>
  <c r="BH100" i="10"/>
  <c r="BH99" i="10"/>
  <c r="BH66" i="10"/>
  <c r="BH65" i="10"/>
  <c r="BH64" i="10"/>
  <c r="BH63" i="10"/>
  <c r="BH62" i="10"/>
  <c r="BH61" i="10"/>
  <c r="BH60" i="10"/>
  <c r="BH59" i="10"/>
  <c r="BH58" i="10"/>
  <c r="BH57" i="10"/>
  <c r="BH56" i="10"/>
  <c r="BH55" i="10"/>
  <c r="BH54" i="10"/>
  <c r="BH53" i="10"/>
  <c r="BH41" i="10"/>
  <c r="BH40" i="10"/>
  <c r="BH39" i="10"/>
  <c r="BH38" i="10"/>
  <c r="BH37" i="10"/>
  <c r="BH36" i="10"/>
  <c r="BH35" i="10"/>
  <c r="BH34" i="10"/>
  <c r="BH33" i="10"/>
  <c r="BH32" i="10"/>
  <c r="BH31" i="10"/>
  <c r="BH30" i="10"/>
  <c r="BH29" i="10"/>
  <c r="BH28" i="10"/>
  <c r="BH27" i="10"/>
  <c r="BH26" i="10"/>
  <c r="BH25" i="10"/>
  <c r="BH24" i="10"/>
  <c r="BH23" i="10"/>
  <c r="BH22" i="10"/>
  <c r="BH21" i="10"/>
  <c r="BH20" i="10"/>
  <c r="BH19" i="10"/>
  <c r="BH18" i="10"/>
  <c r="BH17" i="10"/>
  <c r="BH16" i="10"/>
  <c r="BK153" i="7"/>
  <c r="BK152" i="7"/>
  <c r="BK151" i="7"/>
  <c r="BK150" i="7"/>
  <c r="BK149" i="7"/>
  <c r="BK148" i="7"/>
  <c r="BK147" i="7"/>
  <c r="BK146" i="7"/>
  <c r="BK145" i="7"/>
  <c r="BK144" i="7"/>
  <c r="BK143" i="7"/>
  <c r="BK142" i="7"/>
  <c r="BK141" i="7"/>
  <c r="BK140" i="7"/>
  <c r="BK139" i="7"/>
  <c r="BK138" i="7"/>
  <c r="BK137" i="7"/>
  <c r="BK136" i="7"/>
  <c r="BK135" i="7"/>
  <c r="BK134" i="7"/>
  <c r="BM104" i="3"/>
  <c r="BM103" i="3"/>
  <c r="BM102" i="3"/>
  <c r="BM101" i="3"/>
  <c r="BM100" i="3"/>
  <c r="BM99" i="3"/>
  <c r="BM98" i="3"/>
  <c r="BM97" i="3"/>
  <c r="BM96" i="3"/>
  <c r="BM95" i="3"/>
  <c r="BM94" i="3"/>
  <c r="BM93" i="3"/>
  <c r="BM92" i="3"/>
  <c r="BM91" i="3"/>
  <c r="BM90" i="3"/>
  <c r="BM89" i="3"/>
  <c r="BM88" i="3"/>
  <c r="BM87" i="3"/>
  <c r="BM86" i="3"/>
  <c r="BM85" i="3"/>
  <c r="BM84" i="3"/>
  <c r="BM83" i="3"/>
  <c r="BM82" i="3"/>
  <c r="BM81" i="3"/>
  <c r="BM80" i="3"/>
  <c r="BM79" i="3"/>
  <c r="BM78" i="3"/>
  <c r="BM77" i="3"/>
  <c r="BM76" i="3"/>
  <c r="BM75" i="3"/>
  <c r="BM74" i="3"/>
  <c r="BM73" i="3"/>
  <c r="BM72" i="3"/>
  <c r="BM71" i="3"/>
  <c r="BM70" i="3"/>
  <c r="BM69" i="3"/>
  <c r="BM68" i="3"/>
  <c r="BM67" i="3"/>
  <c r="BM66" i="3"/>
  <c r="BM65" i="3"/>
  <c r="BM64" i="3"/>
  <c r="BM63" i="3"/>
  <c r="BM62" i="3"/>
  <c r="BM61" i="3"/>
  <c r="BM60" i="3"/>
  <c r="BM59" i="3"/>
  <c r="BM58" i="3"/>
  <c r="BM57" i="3"/>
  <c r="BM56" i="3"/>
  <c r="BM55" i="3"/>
  <c r="BM54" i="3"/>
  <c r="BM53" i="3"/>
  <c r="BM52" i="3"/>
  <c r="BM51" i="3"/>
  <c r="BM50" i="3"/>
  <c r="BM49" i="3"/>
  <c r="BM48" i="3"/>
  <c r="BM47" i="3"/>
  <c r="BM46" i="3"/>
  <c r="BM45" i="3"/>
  <c r="BM44" i="3"/>
  <c r="BM43" i="3"/>
  <c r="BM42" i="3"/>
  <c r="BM41" i="3"/>
  <c r="BM40" i="3"/>
  <c r="BM39" i="3"/>
  <c r="BM38" i="3"/>
  <c r="BM37" i="3"/>
  <c r="BM36" i="3"/>
  <c r="BM35" i="3"/>
  <c r="BM34" i="3"/>
  <c r="BM33" i="3"/>
  <c r="BM32" i="3"/>
  <c r="BM31" i="3"/>
  <c r="BM30" i="3"/>
  <c r="BM29" i="3"/>
  <c r="BM28" i="3"/>
  <c r="BM27" i="3"/>
  <c r="BM26" i="3"/>
  <c r="BM25" i="3"/>
  <c r="BM24" i="3"/>
  <c r="BM23" i="3"/>
  <c r="BM22" i="3"/>
  <c r="BM21" i="3"/>
  <c r="BM20" i="3"/>
  <c r="BM19" i="3"/>
  <c r="BM18" i="3"/>
  <c r="BM17" i="3"/>
  <c r="BM16" i="3"/>
  <c r="BM15" i="3"/>
  <c r="BJ16" i="13"/>
  <c r="BJ224" i="3"/>
  <c r="BJ290" i="3" s="1"/>
  <c r="BL125" i="3" a="1"/>
  <c r="BL125" i="3" s="1"/>
  <c r="BJ21" i="13"/>
  <c r="BI3" i="1"/>
  <c r="BL223" i="3" a="1"/>
  <c r="BL223" i="3" s="1"/>
  <c r="BK21" i="8"/>
  <c r="BK22" i="8"/>
  <c r="BQ15" i="8"/>
  <c r="BJ11" i="13"/>
  <c r="BJ12" i="13"/>
  <c r="BM240" i="3"/>
  <c r="BM241" i="3"/>
  <c r="BM242" i="3"/>
  <c r="BM243" i="3"/>
  <c r="BM244" i="3"/>
  <c r="BM245" i="3"/>
  <c r="BM246" i="3"/>
  <c r="BM267" i="3"/>
  <c r="BM10" i="3"/>
  <c r="BM11" i="3"/>
  <c r="BM12" i="3"/>
  <c r="BM13" i="3"/>
  <c r="BM14" i="3"/>
  <c r="BM105" i="3"/>
  <c r="BM106" i="3"/>
  <c r="BM7" i="3"/>
  <c r="BM8" i="3"/>
  <c r="BM9" i="3"/>
  <c r="BM239" i="3"/>
  <c r="BM238" i="3"/>
  <c r="BK159" i="7"/>
  <c r="BK163" i="7"/>
  <c r="BK160" i="7"/>
  <c r="BK164" i="7"/>
  <c r="BK186" i="7"/>
  <c r="BK157" i="7"/>
  <c r="BK158" i="7"/>
  <c r="BK165" i="7"/>
  <c r="BK126" i="7"/>
  <c r="BK128" i="7"/>
  <c r="BK130" i="7"/>
  <c r="BK132" i="7"/>
  <c r="BK154" i="7"/>
  <c r="BK161" i="7"/>
  <c r="BK162" i="7"/>
  <c r="BK125" i="7"/>
  <c r="BK127" i="7"/>
  <c r="BK129" i="7"/>
  <c r="BK131" i="7"/>
  <c r="BK133" i="7"/>
  <c r="BH145" i="10"/>
  <c r="BH146" i="10"/>
  <c r="BH147" i="10"/>
  <c r="BH148" i="10"/>
  <c r="BH149" i="10"/>
  <c r="BH150" i="10"/>
  <c r="BH151" i="10"/>
  <c r="BH192" i="10"/>
  <c r="BH143" i="10"/>
  <c r="BH144" i="10"/>
  <c r="BH90" i="10"/>
  <c r="BH91" i="10"/>
  <c r="BH93" i="10"/>
  <c r="BH95" i="10"/>
  <c r="BH92" i="10"/>
  <c r="BH94" i="10"/>
  <c r="BH96" i="10"/>
  <c r="BH98" i="10"/>
  <c r="BH8" i="10"/>
  <c r="BH97" i="10"/>
  <c r="BH139" i="10"/>
  <c r="BH9" i="10"/>
  <c r="BH10" i="10"/>
  <c r="BH11" i="10"/>
  <c r="BH12" i="10"/>
  <c r="BH13" i="10"/>
  <c r="BH14" i="10"/>
  <c r="BH15" i="10"/>
  <c r="BH86" i="10"/>
  <c r="BH7" i="10"/>
  <c r="BF15" i="1"/>
  <c r="G12" i="5"/>
  <c r="BD27" i="2"/>
  <c r="BA32" i="2"/>
  <c r="BD60" i="12"/>
  <c r="BJ113" i="7"/>
  <c r="BI3" i="2"/>
  <c r="BJ120" i="7"/>
  <c r="BH43" i="12" s="1"/>
  <c r="BJ155" i="7"/>
  <c r="BH59" i="5" s="1"/>
  <c r="BL284" i="3"/>
  <c r="BH289" i="3"/>
  <c r="BC7" i="12" s="1"/>
  <c r="BD7" i="1"/>
  <c r="BJ320" i="13"/>
  <c r="BG141" i="10"/>
  <c r="BL3" i="7"/>
  <c r="BJ187" i="7"/>
  <c r="BH60" i="5" s="1"/>
  <c r="BJ106" i="7"/>
  <c r="BI169" i="4" s="1"/>
  <c r="BI3" i="10"/>
  <c r="BG88" i="10"/>
  <c r="BJ122" i="3"/>
  <c r="BE5" i="5"/>
  <c r="G18" i="12"/>
  <c r="BL9" i="8"/>
  <c r="BL10" i="8"/>
  <c r="G6" i="5"/>
  <c r="BJ283" i="3"/>
  <c r="BE17" i="12"/>
  <c r="BL268" i="3"/>
  <c r="BG18" i="12" s="1"/>
  <c r="BK277" i="3"/>
  <c r="BK282" i="3" s="1"/>
  <c r="BF19" i="12" s="1"/>
  <c r="BK116" i="3"/>
  <c r="BK121" i="3" s="1"/>
  <c r="BF8" i="5" s="1"/>
  <c r="BG165" i="4" s="1"/>
  <c r="H165" i="4" s="1"/>
  <c r="BL107" i="3"/>
  <c r="BG6" i="5" s="1"/>
  <c r="BN3" i="3"/>
  <c r="BG164" i="4" l="1"/>
  <c r="H164" i="4" s="1"/>
  <c r="G7" i="5"/>
  <c r="BF292" i="13" a="1"/>
  <c r="BF288" i="13" a="1"/>
  <c r="BF290" i="13" a="1"/>
  <c r="BF290" i="13" s="1"/>
  <c r="BJ36" i="5" s="1"/>
  <c r="BF291" i="13" a="1"/>
  <c r="BF291" i="13" s="1"/>
  <c r="BJ37" i="5" s="1"/>
  <c r="BF293" i="13" a="1"/>
  <c r="BF287" i="13" a="1"/>
  <c r="BF287" i="13" s="1"/>
  <c r="BJ33" i="5" s="1"/>
  <c r="BF289" i="13" a="1"/>
  <c r="BL33" i="7"/>
  <c r="BF293" i="13"/>
  <c r="BF288" i="13"/>
  <c r="BF289" i="13"/>
  <c r="BJ35" i="5" s="1"/>
  <c r="BF292" i="13"/>
  <c r="BJ38" i="5" s="1"/>
  <c r="BL124" i="3"/>
  <c r="BL110" i="3" s="1"/>
  <c r="BL114" i="3" s="1"/>
  <c r="BG7" i="5" s="1"/>
  <c r="BM221" i="3" a="1"/>
  <c r="BM221" i="3" s="1"/>
  <c r="BM201" i="3" a="1"/>
  <c r="BM201" i="3" s="1"/>
  <c r="BM203" i="3" a="1"/>
  <c r="BM203" i="3" s="1"/>
  <c r="BM205" i="3" a="1"/>
  <c r="BM205" i="3" s="1"/>
  <c r="BM207" i="3" a="1"/>
  <c r="BM207" i="3" s="1"/>
  <c r="BM209" i="3" a="1"/>
  <c r="BM209" i="3" s="1"/>
  <c r="BM211" i="3" a="1"/>
  <c r="BM211" i="3" s="1"/>
  <c r="BM126" i="3" a="1"/>
  <c r="BM129" i="3" a="1"/>
  <c r="BM131" i="3" a="1"/>
  <c r="BM133" i="3" a="1"/>
  <c r="BM138" i="3" a="1"/>
  <c r="BM140" i="3" a="1"/>
  <c r="BM142" i="3" a="1"/>
  <c r="BM144" i="3" a="1"/>
  <c r="BM149" i="3" a="1"/>
  <c r="BM151" i="3" a="1"/>
  <c r="BM153" i="3" a="1"/>
  <c r="BM155" i="3" a="1"/>
  <c r="BM157" i="3" a="1"/>
  <c r="BM159" i="3" a="1"/>
  <c r="BM134" i="3" a="1"/>
  <c r="BM136" i="3" a="1"/>
  <c r="BM160" i="3" a="1"/>
  <c r="BM162" i="3" a="1"/>
  <c r="BM164" i="3" a="1"/>
  <c r="BM166" i="3" a="1"/>
  <c r="BM168" i="3" a="1"/>
  <c r="BM170" i="3" a="1"/>
  <c r="BM172" i="3" a="1"/>
  <c r="BM174" i="3" a="1"/>
  <c r="BM176" i="3" a="1"/>
  <c r="BM178" i="3" a="1"/>
  <c r="BM180" i="3" a="1"/>
  <c r="BM182" i="3" a="1"/>
  <c r="BM182" i="3" s="1"/>
  <c r="BM184" i="3" a="1"/>
  <c r="BM186" i="3" a="1"/>
  <c r="BM188" i="3" a="1"/>
  <c r="BM190" i="3" a="1"/>
  <c r="BM190" i="3" s="1"/>
  <c r="BM192" i="3" a="1"/>
  <c r="BM194" i="3" a="1"/>
  <c r="BM216" i="3" a="1"/>
  <c r="BM216" i="3" s="1"/>
  <c r="BM214" i="3" a="1"/>
  <c r="BM214" i="3" s="1"/>
  <c r="BM199" i="3" a="1"/>
  <c r="BM199" i="3" s="1"/>
  <c r="BM202" i="3" a="1"/>
  <c r="BM202" i="3" s="1"/>
  <c r="BM200" i="3" a="1"/>
  <c r="BM200" i="3" s="1"/>
  <c r="BM145" i="3" a="1"/>
  <c r="BM145" i="3" s="1"/>
  <c r="BM220" i="3" a="1"/>
  <c r="BM220" i="3" s="1"/>
  <c r="BM218" i="3" a="1"/>
  <c r="BM218" i="3" s="1"/>
  <c r="BM204" i="3" a="1"/>
  <c r="BM204" i="3" s="1"/>
  <c r="BM212" i="3" a="1"/>
  <c r="BM212" i="3" s="1"/>
  <c r="BM196" i="3" a="1"/>
  <c r="BM196" i="3" s="1"/>
  <c r="BM219" i="3" a="1"/>
  <c r="BM219" i="3" s="1"/>
  <c r="BM217" i="3" a="1"/>
  <c r="BM217" i="3" s="1"/>
  <c r="BM215" i="3" a="1"/>
  <c r="BM215" i="3" s="1"/>
  <c r="BM213" i="3" a="1"/>
  <c r="BM213" i="3" s="1"/>
  <c r="BM210" i="3" a="1"/>
  <c r="BM210" i="3" s="1"/>
  <c r="BM208" i="3" a="1"/>
  <c r="BM208" i="3" s="1"/>
  <c r="BM206" i="3" a="1"/>
  <c r="BM206" i="3" s="1"/>
  <c r="BM198" i="3" a="1"/>
  <c r="BM198" i="3" s="1"/>
  <c r="BM197" i="3" a="1"/>
  <c r="BM197" i="3" s="1"/>
  <c r="BM195" i="3" a="1"/>
  <c r="BM195" i="3" s="1"/>
  <c r="BM191" i="3" a="1"/>
  <c r="BM191" i="3" s="1"/>
  <c r="BM189" i="3" a="1"/>
  <c r="BM187" i="3" a="1"/>
  <c r="BM187" i="3" s="1"/>
  <c r="BM185" i="3" a="1"/>
  <c r="BM183" i="3" a="1"/>
  <c r="BM183" i="3" s="1"/>
  <c r="BM181" i="3" a="1"/>
  <c r="BM179" i="3" a="1"/>
  <c r="BM179" i="3" s="1"/>
  <c r="BM177" i="3" a="1"/>
  <c r="BM175" i="3" a="1"/>
  <c r="BM175" i="3" s="1"/>
  <c r="BM173" i="3" a="1"/>
  <c r="BM161" i="3" a="1"/>
  <c r="BM161" i="3" s="1"/>
  <c r="BM158" i="3" a="1"/>
  <c r="BM158" i="3" s="1"/>
  <c r="BM156" i="3" a="1"/>
  <c r="BM154" i="3" a="1"/>
  <c r="BM154" i="3" s="1"/>
  <c r="BM150" i="3" a="1"/>
  <c r="BM150" i="3" s="1"/>
  <c r="BM148" i="3" a="1"/>
  <c r="BM148" i="3" s="1"/>
  <c r="BM193" i="3" a="1"/>
  <c r="BM193" i="3" s="1"/>
  <c r="BM171" i="3" a="1"/>
  <c r="BM169" i="3" a="1"/>
  <c r="BM169" i="3" s="1"/>
  <c r="BM167" i="3" a="1"/>
  <c r="BM167" i="3" s="1"/>
  <c r="BM165" i="3" a="1"/>
  <c r="BM163" i="3" a="1"/>
  <c r="BM147" i="3" a="1"/>
  <c r="BM152" i="3" a="1"/>
  <c r="BM152" i="3" s="1"/>
  <c r="BM146" i="3" a="1"/>
  <c r="BM146" i="3" s="1"/>
  <c r="BM143" i="3" a="1"/>
  <c r="BM143" i="3" s="1"/>
  <c r="BM141" i="3" a="1"/>
  <c r="BM141" i="3" s="1"/>
  <c r="BM139" i="3" a="1"/>
  <c r="BM139" i="3" s="1"/>
  <c r="BM128" i="3" a="1"/>
  <c r="BM127" i="3" a="1"/>
  <c r="BM127" i="3" s="1"/>
  <c r="BM137" i="3" a="1"/>
  <c r="BM137" i="3" s="1"/>
  <c r="BM135" i="3" a="1"/>
  <c r="BM135" i="3" s="1"/>
  <c r="BM130" i="3" a="1"/>
  <c r="BM130" i="3" s="1"/>
  <c r="BM132" i="3" a="1"/>
  <c r="BM132" i="3" s="1"/>
  <c r="BM194" i="3"/>
  <c r="BM192" i="3"/>
  <c r="BM188" i="3"/>
  <c r="BM186" i="3"/>
  <c r="BM184" i="3"/>
  <c r="BM180" i="3"/>
  <c r="BM178" i="3"/>
  <c r="BM176" i="3"/>
  <c r="BM174" i="3"/>
  <c r="BM172" i="3"/>
  <c r="BM170" i="3"/>
  <c r="BM159" i="3"/>
  <c r="BM157" i="3"/>
  <c r="BM155" i="3"/>
  <c r="BM153" i="3"/>
  <c r="BM151" i="3"/>
  <c r="BM149" i="3"/>
  <c r="BM168" i="3"/>
  <c r="BM166" i="3"/>
  <c r="BM164" i="3"/>
  <c r="BM162" i="3"/>
  <c r="BM160" i="3"/>
  <c r="BM133" i="3"/>
  <c r="BM131" i="3"/>
  <c r="BM138" i="3"/>
  <c r="BM136" i="3"/>
  <c r="BM134" i="3"/>
  <c r="BM126" i="3"/>
  <c r="BM144" i="3"/>
  <c r="BM142" i="3"/>
  <c r="BM140" i="3"/>
  <c r="BM129" i="3"/>
  <c r="BM147" i="3"/>
  <c r="BM163" i="3"/>
  <c r="BM165" i="3"/>
  <c r="BM156" i="3"/>
  <c r="BM128" i="3"/>
  <c r="BM171" i="3"/>
  <c r="BM173" i="3"/>
  <c r="BM177" i="3"/>
  <c r="BM181" i="3"/>
  <c r="BM185" i="3"/>
  <c r="BM189" i="3"/>
  <c r="BI194" i="10" a="1"/>
  <c r="BI194" i="10" s="1"/>
  <c r="BL36" i="7"/>
  <c r="BL43" i="7"/>
  <c r="BL51" i="7"/>
  <c r="BL66" i="7"/>
  <c r="BL49" i="7"/>
  <c r="BL44" i="7"/>
  <c r="BL56" i="7"/>
  <c r="BL40" i="7"/>
  <c r="BL32" i="7"/>
  <c r="BL52" i="7"/>
  <c r="BL29" i="7"/>
  <c r="BL37" i="7"/>
  <c r="BL41" i="7"/>
  <c r="BL35" i="7"/>
  <c r="BL31" i="7"/>
  <c r="BL63" i="7"/>
  <c r="BL38" i="7"/>
  <c r="BL34" i="7"/>
  <c r="BL47" i="7"/>
  <c r="BL45" i="7"/>
  <c r="BL57" i="7"/>
  <c r="BL46" i="7"/>
  <c r="BL62" i="7"/>
  <c r="BL28" i="7"/>
  <c r="BL55" i="7"/>
  <c r="BL42" i="7"/>
  <c r="BL30" i="7"/>
  <c r="BL60" i="7"/>
  <c r="BL61" i="7"/>
  <c r="BL50" i="7"/>
  <c r="BL58" i="7"/>
  <c r="BL53" i="7"/>
  <c r="BL39" i="7"/>
  <c r="BL54" i="7"/>
  <c r="BL59" i="7"/>
  <c r="BL64" i="7"/>
  <c r="BL65" i="7"/>
  <c r="BL48" i="7"/>
  <c r="BL27" i="7"/>
  <c r="BK50" i="1"/>
  <c r="BK50" i="2"/>
  <c r="BJ51" i="1"/>
  <c r="BJ52" i="2"/>
  <c r="BI170" i="4"/>
  <c r="BM286" i="3" a="1"/>
  <c r="BM286" i="3" s="1"/>
  <c r="BL287" i="3"/>
  <c r="BL288" i="3"/>
  <c r="BJ233" i="3"/>
  <c r="BJ234" i="3"/>
  <c r="BI132" i="4"/>
  <c r="BG91" i="4"/>
  <c r="H91" i="4" s="1"/>
  <c r="BG128" i="4"/>
  <c r="BG127" i="4"/>
  <c r="H127" i="4" s="1"/>
  <c r="BG126" i="4"/>
  <c r="BI171" i="4"/>
  <c r="BJ9" i="13" a="1"/>
  <c r="BJ9" i="13" s="1"/>
  <c r="BL10" i="7"/>
  <c r="BL95" i="7"/>
  <c r="BL103" i="7"/>
  <c r="BL82" i="7"/>
  <c r="BL78" i="7"/>
  <c r="BL108" i="7"/>
  <c r="BL13" i="7"/>
  <c r="BL69" i="7"/>
  <c r="BL81" i="7"/>
  <c r="BL85" i="7"/>
  <c r="BL11" i="7"/>
  <c r="BL71" i="7"/>
  <c r="BL117" i="7"/>
  <c r="BL19" i="7"/>
  <c r="BL9" i="7"/>
  <c r="BL116" i="7"/>
  <c r="BL22" i="7"/>
  <c r="BL115" i="7"/>
  <c r="BL20" i="7"/>
  <c r="BL68" i="7"/>
  <c r="BL80" i="7"/>
  <c r="BL14" i="7"/>
  <c r="BL76" i="7"/>
  <c r="BJ97" i="4"/>
  <c r="BL26" i="7"/>
  <c r="BL119" i="7"/>
  <c r="BL77" i="7"/>
  <c r="BL112" i="7"/>
  <c r="BL74" i="7"/>
  <c r="BL25" i="7"/>
  <c r="BL88" i="7"/>
  <c r="BL102" i="7"/>
  <c r="BL99" i="7"/>
  <c r="BL17" i="7"/>
  <c r="BL83" i="7"/>
  <c r="BL90" i="7"/>
  <c r="BL24" i="7"/>
  <c r="BL104" i="7"/>
  <c r="BL89" i="7"/>
  <c r="BL93" i="7"/>
  <c r="BJ10" i="12" a="1"/>
  <c r="BJ10" i="12" s="1"/>
  <c r="BL6" i="7"/>
  <c r="BL8" i="7"/>
  <c r="BL96" i="7"/>
  <c r="BL100" i="7"/>
  <c r="BL86" i="7"/>
  <c r="BL16" i="7"/>
  <c r="BL73" i="7"/>
  <c r="BL15" i="7"/>
  <c r="BL70" i="7"/>
  <c r="BL101" i="7"/>
  <c r="BL7" i="7"/>
  <c r="BL75" i="7"/>
  <c r="BL111" i="7"/>
  <c r="BL109" i="7"/>
  <c r="BL94" i="7"/>
  <c r="BL67" i="7"/>
  <c r="BL72" i="7"/>
  <c r="BL12" i="7"/>
  <c r="BL105" i="7"/>
  <c r="BL110" i="7"/>
  <c r="BL87" i="7"/>
  <c r="BL97" i="7"/>
  <c r="BL91" i="7"/>
  <c r="BL79" i="7"/>
  <c r="BL92" i="7"/>
  <c r="BL18" i="7"/>
  <c r="BL118" i="7"/>
  <c r="BL98" i="7"/>
  <c r="BL84" i="7"/>
  <c r="BL23" i="7"/>
  <c r="BL21" i="7"/>
  <c r="BB9" i="5"/>
  <c r="BC166" i="4" s="1"/>
  <c r="BC129" i="4" s="1"/>
  <c r="H162" i="4"/>
  <c r="BF53" i="13" a="1"/>
  <c r="BF53" i="13" s="1"/>
  <c r="BI90" i="4"/>
  <c r="BM3" i="4"/>
  <c r="BL157" i="4"/>
  <c r="BH162" i="4"/>
  <c r="BJ98" i="4"/>
  <c r="BE175" i="4"/>
  <c r="BJ134" i="4"/>
  <c r="BA100" i="4"/>
  <c r="BB94" i="4"/>
  <c r="BB100" i="4" s="1"/>
  <c r="BB172" i="4"/>
  <c r="BI163" i="4"/>
  <c r="BI125" i="4"/>
  <c r="BJ133" i="4"/>
  <c r="BF89" i="4"/>
  <c r="BG93" i="4"/>
  <c r="H93" i="4" s="1"/>
  <c r="BJ99" i="4"/>
  <c r="BE61" i="5"/>
  <c r="BK3" i="12"/>
  <c r="BE286" i="13" a="1"/>
  <c r="BE286" i="13" s="1"/>
  <c r="BI32" i="5" s="1"/>
  <c r="BI31" i="5" s="1"/>
  <c r="BH195" i="10"/>
  <c r="BI12" i="5" s="1"/>
  <c r="BI80" i="10"/>
  <c r="BI79" i="10"/>
  <c r="BI78" i="10"/>
  <c r="BI77" i="10"/>
  <c r="BI76" i="10"/>
  <c r="BI75" i="10"/>
  <c r="BI74" i="10"/>
  <c r="BI73" i="10"/>
  <c r="BI72" i="10"/>
  <c r="BI52" i="10"/>
  <c r="BI51" i="10"/>
  <c r="BI50" i="10"/>
  <c r="BI49" i="10"/>
  <c r="BI48" i="10"/>
  <c r="BI47" i="10"/>
  <c r="BI46" i="10"/>
  <c r="BI45" i="10"/>
  <c r="BI44" i="10"/>
  <c r="BI43" i="10"/>
  <c r="BI42" i="10"/>
  <c r="BG18" i="2"/>
  <c r="BL222" i="3"/>
  <c r="AZ330" i="13"/>
  <c r="BD66" i="5" s="1"/>
  <c r="BI235" i="3"/>
  <c r="AZ331" i="13"/>
  <c r="BD67" i="5" s="1"/>
  <c r="BH11" i="5"/>
  <c r="BH33" i="1"/>
  <c r="BH31" i="1"/>
  <c r="BG31" i="1"/>
  <c r="BG33" i="1"/>
  <c r="BH13" i="5"/>
  <c r="BE309" i="13"/>
  <c r="BI57" i="5" s="1"/>
  <c r="BI51" i="5" s="1"/>
  <c r="BJ39" i="5"/>
  <c r="BF311" i="13" a="1"/>
  <c r="BF311" i="13" s="1"/>
  <c r="BF310" i="13" a="1"/>
  <c r="BF310" i="13" s="1"/>
  <c r="BJ34" i="5"/>
  <c r="BG64" i="13"/>
  <c r="BG60" i="13"/>
  <c r="BG63" i="13"/>
  <c r="BG65" i="13"/>
  <c r="BG59" i="13"/>
  <c r="BG61" i="13"/>
  <c r="BK23" i="13"/>
  <c r="BK18" i="13"/>
  <c r="BK13" i="13"/>
  <c r="BK22" i="13"/>
  <c r="BK19" i="13"/>
  <c r="BK14" i="13"/>
  <c r="BK17" i="13"/>
  <c r="BK228" i="3"/>
  <c r="BK231" i="3" s="1"/>
  <c r="BB321" i="13"/>
  <c r="BA331" i="13"/>
  <c r="BE67" i="5" s="1"/>
  <c r="BA330" i="13"/>
  <c r="BE66" i="5" s="1"/>
  <c r="BK227" i="3"/>
  <c r="BK230" i="3" s="1"/>
  <c r="BB322" i="13"/>
  <c r="BJ10" i="13"/>
  <c r="BI67" i="10"/>
  <c r="BI68" i="10"/>
  <c r="BI69" i="10"/>
  <c r="BI70" i="10"/>
  <c r="BI71" i="10"/>
  <c r="BI81" i="10"/>
  <c r="BI82" i="10"/>
  <c r="BI83" i="10"/>
  <c r="BI84" i="10"/>
  <c r="BI85" i="10"/>
  <c r="BJ43" i="2" a="1"/>
  <c r="BJ43" i="2" s="1"/>
  <c r="F15" i="1"/>
  <c r="BI49" i="1"/>
  <c r="BD26" i="2"/>
  <c r="BR16" i="8"/>
  <c r="BE28" i="2"/>
  <c r="BK3" i="5"/>
  <c r="BH3" i="13"/>
  <c r="BH6" i="13" s="1"/>
  <c r="F18" i="2"/>
  <c r="BI189" i="10"/>
  <c r="BI185" i="10"/>
  <c r="BI184" i="10"/>
  <c r="BI183" i="10"/>
  <c r="BI182" i="10"/>
  <c r="BI181" i="10"/>
  <c r="BI180" i="10"/>
  <c r="BI179" i="10"/>
  <c r="BI190" i="10"/>
  <c r="BI191" i="10"/>
  <c r="BI187" i="10"/>
  <c r="BI178" i="10"/>
  <c r="BI177" i="10"/>
  <c r="BI176" i="10"/>
  <c r="BI175" i="10"/>
  <c r="BI174" i="10"/>
  <c r="BI173" i="10"/>
  <c r="BI172" i="10"/>
  <c r="BI171" i="10"/>
  <c r="BI170" i="10"/>
  <c r="BI169" i="10"/>
  <c r="BI168" i="10"/>
  <c r="BI167" i="10"/>
  <c r="BI166" i="10"/>
  <c r="BI165" i="10"/>
  <c r="BI164" i="10"/>
  <c r="BI163" i="10"/>
  <c r="BI162" i="10"/>
  <c r="BI186" i="10"/>
  <c r="BI188" i="10"/>
  <c r="BI161" i="10"/>
  <c r="BI159" i="10"/>
  <c r="BI158" i="10"/>
  <c r="BI157" i="10"/>
  <c r="BI156" i="10"/>
  <c r="BI155" i="10"/>
  <c r="BI154" i="10"/>
  <c r="BI153" i="10"/>
  <c r="BI152" i="10"/>
  <c r="BI160" i="10"/>
  <c r="BL185" i="7"/>
  <c r="BL184" i="7"/>
  <c r="BL183" i="7"/>
  <c r="BL182" i="7"/>
  <c r="BL181" i="7"/>
  <c r="BL180" i="7"/>
  <c r="BL179" i="7"/>
  <c r="BL178" i="7"/>
  <c r="BL177" i="7"/>
  <c r="BL176" i="7"/>
  <c r="BL175" i="7"/>
  <c r="BL173" i="7"/>
  <c r="BL171" i="7"/>
  <c r="BL169" i="7"/>
  <c r="BL167" i="7"/>
  <c r="BL172" i="7"/>
  <c r="BL174" i="7"/>
  <c r="BL166" i="7"/>
  <c r="BL168" i="7"/>
  <c r="BL170" i="7"/>
  <c r="BN265" i="3"/>
  <c r="BN264" i="3"/>
  <c r="BN263" i="3"/>
  <c r="BN262" i="3"/>
  <c r="BN261" i="3"/>
  <c r="BN260" i="3"/>
  <c r="BN259" i="3"/>
  <c r="BN258" i="3"/>
  <c r="BN257" i="3"/>
  <c r="BN256" i="3"/>
  <c r="BN255" i="3"/>
  <c r="BN254" i="3"/>
  <c r="BN253" i="3"/>
  <c r="BN252" i="3"/>
  <c r="BN251" i="3"/>
  <c r="BN250" i="3"/>
  <c r="BN249" i="3"/>
  <c r="BN248" i="3"/>
  <c r="BN247" i="3"/>
  <c r="BN266" i="3"/>
  <c r="BI138" i="10"/>
  <c r="BI137" i="10"/>
  <c r="BI136" i="10"/>
  <c r="BI135" i="10"/>
  <c r="BI134" i="10"/>
  <c r="BI133" i="10"/>
  <c r="BI132" i="10"/>
  <c r="BI131" i="10"/>
  <c r="BI130" i="10"/>
  <c r="BI129" i="10"/>
  <c r="BI128" i="10"/>
  <c r="BI127" i="10"/>
  <c r="BI126" i="10"/>
  <c r="BI125" i="10"/>
  <c r="BI124" i="10"/>
  <c r="BI123" i="10"/>
  <c r="BI122" i="10"/>
  <c r="BI121" i="10"/>
  <c r="BI120" i="10"/>
  <c r="BI119" i="10"/>
  <c r="BI118" i="10"/>
  <c r="BI117" i="10"/>
  <c r="BI116" i="10"/>
  <c r="BI115" i="10"/>
  <c r="BI114" i="10"/>
  <c r="BI113" i="10"/>
  <c r="BI112" i="10"/>
  <c r="BI111" i="10"/>
  <c r="BI110" i="10"/>
  <c r="BI109" i="10"/>
  <c r="BI108" i="10"/>
  <c r="BI107" i="10"/>
  <c r="BI106" i="10"/>
  <c r="BI105" i="10"/>
  <c r="BI104" i="10"/>
  <c r="BI103" i="10"/>
  <c r="BI102" i="10"/>
  <c r="BI101" i="10"/>
  <c r="BI100" i="10"/>
  <c r="BI99" i="10"/>
  <c r="BI66" i="10"/>
  <c r="BI65" i="10"/>
  <c r="BI64" i="10"/>
  <c r="BI63" i="10"/>
  <c r="BI62" i="10"/>
  <c r="BI61" i="10"/>
  <c r="BI60" i="10"/>
  <c r="BI59" i="10"/>
  <c r="BI58" i="10"/>
  <c r="BI57" i="10"/>
  <c r="BI56" i="10"/>
  <c r="BI55" i="10"/>
  <c r="BI54" i="10"/>
  <c r="BI53" i="10"/>
  <c r="BI41" i="10"/>
  <c r="BI40" i="10"/>
  <c r="BI39" i="10"/>
  <c r="BI38" i="10"/>
  <c r="BI37" i="10"/>
  <c r="BI36" i="10"/>
  <c r="BI35" i="10"/>
  <c r="BI34" i="10"/>
  <c r="BI33" i="10"/>
  <c r="BI32" i="10"/>
  <c r="BI31" i="10"/>
  <c r="BI30" i="10"/>
  <c r="BI29" i="10"/>
  <c r="BI28" i="10"/>
  <c r="BI27" i="10"/>
  <c r="BI26" i="10"/>
  <c r="BI25" i="10"/>
  <c r="BI24" i="10"/>
  <c r="BI23" i="10"/>
  <c r="BI22" i="10"/>
  <c r="BI21" i="10"/>
  <c r="BI20" i="10"/>
  <c r="BI19" i="10"/>
  <c r="BI18" i="10"/>
  <c r="BI17" i="10"/>
  <c r="BI16" i="10"/>
  <c r="BL153" i="7"/>
  <c r="BL152" i="7"/>
  <c r="BL151" i="7"/>
  <c r="BL150" i="7"/>
  <c r="BL149" i="7"/>
  <c r="BL148" i="7"/>
  <c r="BL147" i="7"/>
  <c r="BL146" i="7"/>
  <c r="BL145" i="7"/>
  <c r="BL144" i="7"/>
  <c r="BL143" i="7"/>
  <c r="BL142" i="7"/>
  <c r="BL141" i="7"/>
  <c r="BL140" i="7"/>
  <c r="BL139" i="7"/>
  <c r="BL138" i="7"/>
  <c r="BL137" i="7"/>
  <c r="BL136" i="7"/>
  <c r="BL135" i="7"/>
  <c r="BL134" i="7"/>
  <c r="BN104" i="3"/>
  <c r="BN103" i="3"/>
  <c r="BN102" i="3"/>
  <c r="BN101" i="3"/>
  <c r="BN100" i="3"/>
  <c r="BN99" i="3"/>
  <c r="BN98" i="3"/>
  <c r="BN97" i="3"/>
  <c r="BN96" i="3"/>
  <c r="BN95" i="3"/>
  <c r="BN94" i="3"/>
  <c r="BN93" i="3"/>
  <c r="BN92" i="3"/>
  <c r="BN91" i="3"/>
  <c r="BN90" i="3"/>
  <c r="BN89" i="3"/>
  <c r="BN88" i="3"/>
  <c r="BN87" i="3"/>
  <c r="BN86" i="3"/>
  <c r="BN85" i="3"/>
  <c r="BN84" i="3"/>
  <c r="BN83" i="3"/>
  <c r="BN82" i="3"/>
  <c r="BN81" i="3"/>
  <c r="BN80" i="3"/>
  <c r="BN79" i="3"/>
  <c r="BN78" i="3"/>
  <c r="BN77" i="3"/>
  <c r="BN76" i="3"/>
  <c r="BN75" i="3"/>
  <c r="BN74" i="3"/>
  <c r="BN73" i="3"/>
  <c r="BN72" i="3"/>
  <c r="BN71" i="3"/>
  <c r="BN70" i="3"/>
  <c r="BN69" i="3"/>
  <c r="BN68" i="3"/>
  <c r="BN67" i="3"/>
  <c r="BN66" i="3"/>
  <c r="BN65" i="3"/>
  <c r="BN64" i="3"/>
  <c r="BN63" i="3"/>
  <c r="BN62" i="3"/>
  <c r="BN61" i="3"/>
  <c r="BN60" i="3"/>
  <c r="BN59" i="3"/>
  <c r="BN58" i="3"/>
  <c r="BN57" i="3"/>
  <c r="BN56" i="3"/>
  <c r="BN55" i="3"/>
  <c r="BN54" i="3"/>
  <c r="BN53" i="3"/>
  <c r="BN52" i="3"/>
  <c r="BN51" i="3"/>
  <c r="BN50" i="3"/>
  <c r="BN49" i="3"/>
  <c r="BN48" i="3"/>
  <c r="BN47" i="3"/>
  <c r="BN46" i="3"/>
  <c r="BN45" i="3"/>
  <c r="BN44" i="3"/>
  <c r="BN43" i="3"/>
  <c r="BN42" i="3"/>
  <c r="BN41" i="3"/>
  <c r="BN40" i="3"/>
  <c r="BN39" i="3"/>
  <c r="BN38" i="3"/>
  <c r="BN37" i="3"/>
  <c r="BN36" i="3"/>
  <c r="BN35" i="3"/>
  <c r="BN34" i="3"/>
  <c r="BN33" i="3"/>
  <c r="BN32" i="3"/>
  <c r="BN31" i="3"/>
  <c r="BN30" i="3"/>
  <c r="BN29" i="3"/>
  <c r="BN28" i="3"/>
  <c r="BN27" i="3"/>
  <c r="BN26" i="3"/>
  <c r="BN25" i="3"/>
  <c r="BN24" i="3"/>
  <c r="BN23" i="3"/>
  <c r="BN22" i="3"/>
  <c r="BN21" i="3"/>
  <c r="BN20" i="3"/>
  <c r="BN19" i="3"/>
  <c r="BN18" i="3"/>
  <c r="BN17" i="3"/>
  <c r="BN16" i="3"/>
  <c r="BN15" i="3"/>
  <c r="BK16" i="13"/>
  <c r="BK224" i="3"/>
  <c r="BK290" i="3" s="1"/>
  <c r="BM125" i="3" a="1"/>
  <c r="BM125" i="3" s="1"/>
  <c r="BK21" i="13"/>
  <c r="BJ3" i="1"/>
  <c r="BM223" i="3" a="1"/>
  <c r="BM223" i="3" s="1"/>
  <c r="BL21" i="8"/>
  <c r="BL22" i="8"/>
  <c r="BR15" i="8"/>
  <c r="BK12" i="13"/>
  <c r="BK11" i="13"/>
  <c r="BI143" i="10"/>
  <c r="BI144" i="10"/>
  <c r="BI145" i="10"/>
  <c r="BI146" i="10"/>
  <c r="BI147" i="10"/>
  <c r="BI148" i="10"/>
  <c r="BI92" i="10"/>
  <c r="BI94" i="10"/>
  <c r="BI149" i="10"/>
  <c r="BI150" i="10"/>
  <c r="BI151" i="10"/>
  <c r="BI192" i="10"/>
  <c r="BI90" i="10"/>
  <c r="BI91" i="10"/>
  <c r="BI93" i="10"/>
  <c r="BI95" i="10"/>
  <c r="BI97" i="10"/>
  <c r="BI139" i="10"/>
  <c r="BI9" i="10"/>
  <c r="BI10" i="10"/>
  <c r="BI11" i="10"/>
  <c r="BI12" i="10"/>
  <c r="BI13" i="10"/>
  <c r="BI14" i="10"/>
  <c r="BI15" i="10"/>
  <c r="BI86" i="10"/>
  <c r="BI7" i="10"/>
  <c r="BI96" i="10"/>
  <c r="BI98" i="10"/>
  <c r="BI8" i="10"/>
  <c r="BN240" i="3"/>
  <c r="BN241" i="3"/>
  <c r="BN242" i="3"/>
  <c r="BN243" i="3"/>
  <c r="BN244" i="3"/>
  <c r="BN245" i="3"/>
  <c r="BN246" i="3"/>
  <c r="BN267" i="3"/>
  <c r="BN8" i="3"/>
  <c r="BN9" i="3"/>
  <c r="BN10" i="3"/>
  <c r="BN11" i="3"/>
  <c r="BN12" i="3"/>
  <c r="BN13" i="3"/>
  <c r="BN14" i="3"/>
  <c r="BN105" i="3"/>
  <c r="BN106" i="3"/>
  <c r="BN7" i="3"/>
  <c r="BN238" i="3"/>
  <c r="BN239" i="3"/>
  <c r="BL158" i="7"/>
  <c r="BL162" i="7"/>
  <c r="BL157" i="7"/>
  <c r="BL161" i="7"/>
  <c r="BL186" i="7"/>
  <c r="BL160" i="7"/>
  <c r="BL159" i="7"/>
  <c r="BL165" i="7"/>
  <c r="BL126" i="7"/>
  <c r="BL128" i="7"/>
  <c r="BL130" i="7"/>
  <c r="BL132" i="7"/>
  <c r="BL154" i="7"/>
  <c r="BL164" i="7"/>
  <c r="BL163" i="7"/>
  <c r="BL125" i="7"/>
  <c r="BL127" i="7"/>
  <c r="BL129" i="7"/>
  <c r="BL131" i="7"/>
  <c r="BL133" i="7"/>
  <c r="BG15" i="1"/>
  <c r="BH15" i="1"/>
  <c r="BE27" i="2"/>
  <c r="BE60" i="12"/>
  <c r="BJ3" i="2"/>
  <c r="BC9" i="5"/>
  <c r="BD166" i="4" s="1"/>
  <c r="BD129" i="4" s="1"/>
  <c r="BK120" i="7"/>
  <c r="BI43" i="12" s="1"/>
  <c r="BI289" i="3"/>
  <c r="BD7" i="12" s="1"/>
  <c r="BM284" i="3"/>
  <c r="BK113" i="7"/>
  <c r="BE7" i="1"/>
  <c r="BK155" i="7"/>
  <c r="BI59" i="5" s="1"/>
  <c r="BK320" i="13"/>
  <c r="BH88" i="10"/>
  <c r="BH141" i="10"/>
  <c r="BM3" i="7"/>
  <c r="BK187" i="7"/>
  <c r="BI60" i="5" s="1"/>
  <c r="BK106" i="7"/>
  <c r="BJ169" i="4" s="1"/>
  <c r="BJ3" i="10"/>
  <c r="BK122" i="3"/>
  <c r="BM9" i="8"/>
  <c r="BM10" i="8"/>
  <c r="BL277" i="3"/>
  <c r="BL282" i="3" s="1"/>
  <c r="BG19" i="12" s="1"/>
  <c r="BK283" i="3"/>
  <c r="BM268" i="3"/>
  <c r="BH18" i="12" s="1"/>
  <c r="BL116" i="3"/>
  <c r="BL121" i="3" s="1"/>
  <c r="BG8" i="5" s="1"/>
  <c r="BH165" i="4" s="1"/>
  <c r="BM107" i="3"/>
  <c r="BH6" i="5" s="1"/>
  <c r="BO3" i="3"/>
  <c r="BG161" i="4" l="1"/>
  <c r="BG92" i="4"/>
  <c r="H92" i="4" s="1"/>
  <c r="BH164" i="4"/>
  <c r="BH92" i="4" s="1"/>
  <c r="BG288" i="13" a="1"/>
  <c r="BG288" i="13" s="1"/>
  <c r="BK34" i="5" s="1"/>
  <c r="BG290" i="13" a="1"/>
  <c r="BG290" i="13" s="1"/>
  <c r="BK36" i="5" s="1"/>
  <c r="BG291" i="13" a="1"/>
  <c r="BG291" i="13" s="1"/>
  <c r="BK37" i="5" s="1"/>
  <c r="BG293" i="13" a="1"/>
  <c r="BG287" i="13" a="1"/>
  <c r="BG287" i="13" s="1"/>
  <c r="BK33" i="5" s="1"/>
  <c r="BG292" i="13" a="1"/>
  <c r="BG292" i="13" s="1"/>
  <c r="BK38" i="5" s="1"/>
  <c r="BG289" i="13" a="1"/>
  <c r="BG289" i="13" s="1"/>
  <c r="BK35" i="5" s="1"/>
  <c r="BG293" i="13"/>
  <c r="BK39" i="5" s="1"/>
  <c r="BM29" i="7"/>
  <c r="BM124" i="3"/>
  <c r="BM110" i="3" s="1"/>
  <c r="BM114" i="3" s="1"/>
  <c r="BH7" i="5" s="1"/>
  <c r="BI164" i="4" s="1"/>
  <c r="BN221" i="3" a="1"/>
  <c r="BN221" i="3" s="1"/>
  <c r="BN197" i="3" a="1"/>
  <c r="BN197" i="3" s="1"/>
  <c r="BN201" i="3" a="1"/>
  <c r="BN201" i="3" s="1"/>
  <c r="BN203" i="3" a="1"/>
  <c r="BN203" i="3" s="1"/>
  <c r="BN205" i="3" a="1"/>
  <c r="BN205" i="3" s="1"/>
  <c r="BN207" i="3" a="1"/>
  <c r="BN207" i="3" s="1"/>
  <c r="BN209" i="3" a="1"/>
  <c r="BN209" i="3" s="1"/>
  <c r="BN211" i="3" a="1"/>
  <c r="BN211" i="3" s="1"/>
  <c r="BN129" i="3" a="1"/>
  <c r="BN126" i="3" a="1"/>
  <c r="BN131" i="3" a="1"/>
  <c r="BN133" i="3" a="1"/>
  <c r="BN138" i="3" a="1"/>
  <c r="BN140" i="3" a="1"/>
  <c r="BN142" i="3" a="1"/>
  <c r="BN144" i="3" a="1"/>
  <c r="BN145" i="3" a="1"/>
  <c r="BN149" i="3" a="1"/>
  <c r="BN151" i="3" a="1"/>
  <c r="BN153" i="3" a="1"/>
  <c r="BN155" i="3" a="1"/>
  <c r="BN157" i="3" a="1"/>
  <c r="BN164" i="3" a="1"/>
  <c r="BN159" i="3" a="1"/>
  <c r="BN172" i="3" a="1"/>
  <c r="BN170" i="3" a="1"/>
  <c r="BN166" i="3" a="1"/>
  <c r="BN166" i="3" s="1"/>
  <c r="BN136" i="3" a="1"/>
  <c r="BN134" i="3" a="1"/>
  <c r="BN220" i="3" a="1"/>
  <c r="BN220" i="3" s="1"/>
  <c r="BN218" i="3" a="1"/>
  <c r="BN218" i="3" s="1"/>
  <c r="BN204" i="3" a="1"/>
  <c r="BN204" i="3" s="1"/>
  <c r="BN199" i="3" a="1"/>
  <c r="BN199" i="3" s="1"/>
  <c r="BN196" i="3" a="1"/>
  <c r="BN196" i="3" s="1"/>
  <c r="BN219" i="3" a="1"/>
  <c r="BN219" i="3" s="1"/>
  <c r="BN217" i="3" a="1"/>
  <c r="BN217" i="3" s="1"/>
  <c r="BN215" i="3" a="1"/>
  <c r="BN215" i="3" s="1"/>
  <c r="BN213" i="3" a="1"/>
  <c r="BN213" i="3" s="1"/>
  <c r="BN210" i="3" a="1"/>
  <c r="BN210" i="3" s="1"/>
  <c r="BN208" i="3" a="1"/>
  <c r="BN208" i="3" s="1"/>
  <c r="BN206" i="3" a="1"/>
  <c r="BN206" i="3" s="1"/>
  <c r="BN194" i="3" a="1"/>
  <c r="BN192" i="3" a="1"/>
  <c r="BN192" i="3" s="1"/>
  <c r="BN190" i="3" a="1"/>
  <c r="BN188" i="3" a="1"/>
  <c r="BN186" i="3" a="1"/>
  <c r="BN184" i="3" a="1"/>
  <c r="BN184" i="3" s="1"/>
  <c r="BN182" i="3" a="1"/>
  <c r="BN180" i="3" a="1"/>
  <c r="BN178" i="3" a="1"/>
  <c r="BN176" i="3" a="1"/>
  <c r="BN176" i="3" s="1"/>
  <c r="BN174" i="3" a="1"/>
  <c r="BN174" i="3" s="1"/>
  <c r="BN168" i="3" a="1"/>
  <c r="BN162" i="3" a="1"/>
  <c r="BN160" i="3" a="1"/>
  <c r="BN160" i="3" s="1"/>
  <c r="BN216" i="3" a="1"/>
  <c r="BN216" i="3" s="1"/>
  <c r="BN214" i="3" a="1"/>
  <c r="BN214" i="3" s="1"/>
  <c r="BN212" i="3" a="1"/>
  <c r="BN212" i="3" s="1"/>
  <c r="BN193" i="3" a="1"/>
  <c r="BN193" i="3" s="1"/>
  <c r="BN171" i="3" a="1"/>
  <c r="BN171" i="3" s="1"/>
  <c r="BN169" i="3" a="1"/>
  <c r="BN167" i="3" a="1"/>
  <c r="BN165" i="3" a="1"/>
  <c r="BN165" i="3" s="1"/>
  <c r="BN163" i="3" a="1"/>
  <c r="BN147" i="3" a="1"/>
  <c r="BN147" i="3" s="1"/>
  <c r="BN152" i="3" a="1"/>
  <c r="BN146" i="3" a="1"/>
  <c r="BN146" i="3" s="1"/>
  <c r="BN143" i="3" a="1"/>
  <c r="BN202" i="3" a="1"/>
  <c r="BN202" i="3" s="1"/>
  <c r="BN200" i="3" a="1"/>
  <c r="BN200" i="3" s="1"/>
  <c r="BN198" i="3" a="1"/>
  <c r="BN198" i="3" s="1"/>
  <c r="BN195" i="3" a="1"/>
  <c r="BN191" i="3" a="1"/>
  <c r="BN191" i="3" s="1"/>
  <c r="BN189" i="3" a="1"/>
  <c r="BN187" i="3" a="1"/>
  <c r="BN187" i="3" s="1"/>
  <c r="BN185" i="3" a="1"/>
  <c r="BN183" i="3" a="1"/>
  <c r="BN181" i="3" a="1"/>
  <c r="BN179" i="3" a="1"/>
  <c r="BN179" i="3" s="1"/>
  <c r="BN177" i="3" a="1"/>
  <c r="BN177" i="3" s="1"/>
  <c r="BN175" i="3" a="1"/>
  <c r="BN173" i="3" a="1"/>
  <c r="BN161" i="3" a="1"/>
  <c r="BN161" i="3" s="1"/>
  <c r="BN158" i="3" a="1"/>
  <c r="BN156" i="3" a="1"/>
  <c r="BN156" i="3" s="1"/>
  <c r="BN154" i="3" a="1"/>
  <c r="BN154" i="3" s="1"/>
  <c r="BN150" i="3" a="1"/>
  <c r="BN148" i="3" a="1"/>
  <c r="BN148" i="3" s="1"/>
  <c r="BN127" i="3" a="1"/>
  <c r="BN127" i="3" s="1"/>
  <c r="BN141" i="3" a="1"/>
  <c r="BN139" i="3" a="1"/>
  <c r="BN139" i="3" s="1"/>
  <c r="BN128" i="3" a="1"/>
  <c r="BN128" i="3" s="1"/>
  <c r="BN137" i="3" a="1"/>
  <c r="BN137" i="3" s="1"/>
  <c r="BN135" i="3" a="1"/>
  <c r="BN130" i="3" a="1"/>
  <c r="BN130" i="3" s="1"/>
  <c r="BN132" i="3" a="1"/>
  <c r="BN194" i="3"/>
  <c r="BN190" i="3"/>
  <c r="BN188" i="3"/>
  <c r="BN186" i="3"/>
  <c r="BN182" i="3"/>
  <c r="BN180" i="3"/>
  <c r="BN178" i="3"/>
  <c r="BN170" i="3"/>
  <c r="BN168" i="3"/>
  <c r="BN164" i="3"/>
  <c r="BN162" i="3"/>
  <c r="BN144" i="3"/>
  <c r="BN151" i="3"/>
  <c r="BN126" i="3"/>
  <c r="BN172" i="3"/>
  <c r="BN159" i="3"/>
  <c r="BN157" i="3"/>
  <c r="BN155" i="3"/>
  <c r="BN142" i="3"/>
  <c r="BN140" i="3"/>
  <c r="BN138" i="3"/>
  <c r="BN153" i="3"/>
  <c r="BN149" i="3"/>
  <c r="BN145" i="3"/>
  <c r="BN136" i="3"/>
  <c r="BN134" i="3"/>
  <c r="BN131" i="3"/>
  <c r="BN133" i="3"/>
  <c r="BN129" i="3"/>
  <c r="BN158" i="3"/>
  <c r="BN150" i="3"/>
  <c r="BN132" i="3"/>
  <c r="BN135" i="3"/>
  <c r="BN141" i="3"/>
  <c r="BN143" i="3"/>
  <c r="BN152" i="3"/>
  <c r="BN173" i="3"/>
  <c r="BN175" i="3"/>
  <c r="BN181" i="3"/>
  <c r="BN183" i="3"/>
  <c r="BN185" i="3"/>
  <c r="BN189" i="3"/>
  <c r="BN163" i="3"/>
  <c r="BN167" i="3"/>
  <c r="BN169" i="3"/>
  <c r="BN195" i="3"/>
  <c r="BJ194" i="10" a="1"/>
  <c r="BJ194" i="10" s="1"/>
  <c r="BJ132" i="4"/>
  <c r="BM65" i="7"/>
  <c r="BM39" i="7"/>
  <c r="BM32" i="7"/>
  <c r="BM43" i="7"/>
  <c r="BM38" i="7"/>
  <c r="BM41" i="7"/>
  <c r="BM36" i="7"/>
  <c r="BM50" i="7"/>
  <c r="BM42" i="7"/>
  <c r="BM46" i="7"/>
  <c r="BM27" i="7"/>
  <c r="BM59" i="7"/>
  <c r="BM58" i="7"/>
  <c r="BM60" i="7"/>
  <c r="BM28" i="7"/>
  <c r="BM66" i="7"/>
  <c r="BM47" i="7"/>
  <c r="BM31" i="7"/>
  <c r="BM51" i="7"/>
  <c r="BM48" i="7"/>
  <c r="BM54" i="7"/>
  <c r="BM49" i="7"/>
  <c r="BM30" i="7"/>
  <c r="BM62" i="7"/>
  <c r="BM56" i="7"/>
  <c r="BM34" i="7"/>
  <c r="BM35" i="7"/>
  <c r="BM44" i="7"/>
  <c r="BM52" i="7"/>
  <c r="BM64" i="7"/>
  <c r="BM53" i="7"/>
  <c r="BM61" i="7"/>
  <c r="BM55" i="7"/>
  <c r="BM57" i="7"/>
  <c r="BM45" i="7"/>
  <c r="BM63" i="7"/>
  <c r="BM37" i="7"/>
  <c r="BM40" i="7"/>
  <c r="BM33" i="7"/>
  <c r="BL50" i="1"/>
  <c r="BL50" i="2"/>
  <c r="BK51" i="1"/>
  <c r="BL177" i="4" s="1"/>
  <c r="BK52" i="2"/>
  <c r="BN286" i="3" a="1"/>
  <c r="BN286" i="3" s="1"/>
  <c r="BM288" i="3"/>
  <c r="BM287" i="3"/>
  <c r="BK234" i="3"/>
  <c r="BK233" i="3"/>
  <c r="BB32" i="2"/>
  <c r="BB9" i="1"/>
  <c r="BI162" i="4"/>
  <c r="BJ171" i="4"/>
  <c r="BH128" i="4"/>
  <c r="BH126" i="4"/>
  <c r="BK9" i="13" a="1"/>
  <c r="BK9" i="13" s="1"/>
  <c r="BM92" i="7"/>
  <c r="BM79" i="7"/>
  <c r="BM91" i="7"/>
  <c r="BM12" i="7"/>
  <c r="BM109" i="7"/>
  <c r="BM111" i="7"/>
  <c r="BM7" i="7"/>
  <c r="BM70" i="7"/>
  <c r="BM16" i="7"/>
  <c r="BM86" i="7"/>
  <c r="BM100" i="7"/>
  <c r="BM96" i="7"/>
  <c r="BM89" i="7"/>
  <c r="BM90" i="7"/>
  <c r="BM83" i="7"/>
  <c r="BM17" i="7"/>
  <c r="BM88" i="7"/>
  <c r="BM74" i="7"/>
  <c r="BM77" i="7"/>
  <c r="BM76" i="7"/>
  <c r="BM14" i="7"/>
  <c r="BM68" i="7"/>
  <c r="BM20" i="7"/>
  <c r="BM22" i="7"/>
  <c r="BM9" i="7"/>
  <c r="BM11" i="7"/>
  <c r="BM69" i="7"/>
  <c r="BM78" i="7"/>
  <c r="BK10" i="12" a="1"/>
  <c r="BK10" i="12" s="1"/>
  <c r="BM6" i="7"/>
  <c r="BM8" i="7"/>
  <c r="BG53" i="13" a="1"/>
  <c r="BG53" i="13" s="1"/>
  <c r="BM21" i="7"/>
  <c r="BM23" i="7"/>
  <c r="BM84" i="7"/>
  <c r="BM98" i="7"/>
  <c r="BM118" i="7"/>
  <c r="BM18" i="7"/>
  <c r="BM97" i="7"/>
  <c r="BM87" i="7"/>
  <c r="BM110" i="7"/>
  <c r="BM105" i="7"/>
  <c r="BM72" i="7"/>
  <c r="BM67" i="7"/>
  <c r="BM94" i="7"/>
  <c r="BM75" i="7"/>
  <c r="BM101" i="7"/>
  <c r="BM15" i="7"/>
  <c r="BM73" i="7"/>
  <c r="BK97" i="4"/>
  <c r="BM93" i="7"/>
  <c r="BM104" i="7"/>
  <c r="BM24" i="7"/>
  <c r="BM99" i="7"/>
  <c r="BM102" i="7"/>
  <c r="BM25" i="7"/>
  <c r="BM112" i="7"/>
  <c r="BM119" i="7"/>
  <c r="BM26" i="7"/>
  <c r="BM80" i="7"/>
  <c r="BM115" i="7"/>
  <c r="BM116" i="7"/>
  <c r="BM19" i="7"/>
  <c r="BM117" i="7"/>
  <c r="BM71" i="7"/>
  <c r="BM85" i="7"/>
  <c r="BM81" i="7"/>
  <c r="BM13" i="7"/>
  <c r="BM108" i="7"/>
  <c r="BM82" i="7"/>
  <c r="BM103" i="7"/>
  <c r="BM95" i="7"/>
  <c r="BM10" i="7"/>
  <c r="BH93" i="4"/>
  <c r="BH91" i="4"/>
  <c r="BJ90" i="4"/>
  <c r="BJ163" i="4"/>
  <c r="BJ170" i="4"/>
  <c r="BN3" i="4"/>
  <c r="BM157" i="4"/>
  <c r="BD94" i="4"/>
  <c r="BD100" i="4" s="1"/>
  <c r="BD172" i="4"/>
  <c r="BF175" i="4"/>
  <c r="BB105" i="4"/>
  <c r="BB103" i="4"/>
  <c r="BC94" i="4"/>
  <c r="BC100" i="4" s="1"/>
  <c r="BC172" i="4"/>
  <c r="H161" i="4"/>
  <c r="BJ125" i="4"/>
  <c r="BK133" i="4"/>
  <c r="BK134" i="4"/>
  <c r="BK177" i="4"/>
  <c r="BA103" i="4"/>
  <c r="BA105" i="4"/>
  <c r="BK98" i="4"/>
  <c r="BK99" i="4"/>
  <c r="BF61" i="5"/>
  <c r="BL3" i="12"/>
  <c r="BF286" i="13" a="1"/>
  <c r="BF286" i="13" s="1"/>
  <c r="BJ32" i="5" s="1"/>
  <c r="BJ31" i="5" s="1"/>
  <c r="BM222" i="3"/>
  <c r="BI195" i="10"/>
  <c r="BJ12" i="5" s="1"/>
  <c r="BH18" i="2"/>
  <c r="BJ80" i="10"/>
  <c r="BJ79" i="10"/>
  <c r="BJ78" i="10"/>
  <c r="BJ77" i="10"/>
  <c r="BJ76" i="10"/>
  <c r="BJ75" i="10"/>
  <c r="BJ74" i="10"/>
  <c r="BJ73" i="10"/>
  <c r="BJ72" i="10"/>
  <c r="BJ52" i="10"/>
  <c r="BJ51" i="10"/>
  <c r="BJ50" i="10"/>
  <c r="BJ49" i="10"/>
  <c r="BJ48" i="10"/>
  <c r="BJ47" i="10"/>
  <c r="BJ46" i="10"/>
  <c r="BJ45" i="10"/>
  <c r="BJ44" i="10"/>
  <c r="BJ43" i="10"/>
  <c r="BJ42" i="10"/>
  <c r="BI13" i="5"/>
  <c r="BI11" i="5"/>
  <c r="BH17" i="1"/>
  <c r="BI31" i="1"/>
  <c r="BI33" i="1"/>
  <c r="BG311" i="13" a="1"/>
  <c r="BG311" i="13" s="1"/>
  <c r="BG310" i="13" a="1"/>
  <c r="BG310" i="13" s="1"/>
  <c r="BF309" i="13"/>
  <c r="BJ57" i="5" s="1"/>
  <c r="BJ51" i="5" s="1"/>
  <c r="BH63" i="13"/>
  <c r="BH65" i="13"/>
  <c r="BH59" i="13"/>
  <c r="BH64" i="13"/>
  <c r="BH60" i="13"/>
  <c r="BH61" i="13"/>
  <c r="BL17" i="13"/>
  <c r="BL14" i="13"/>
  <c r="BL19" i="13"/>
  <c r="BL22" i="13"/>
  <c r="BL13" i="13"/>
  <c r="BL18" i="13"/>
  <c r="BL23" i="13"/>
  <c r="BL227" i="3"/>
  <c r="BL230" i="3" s="1"/>
  <c r="BC322" i="13"/>
  <c r="BL228" i="3"/>
  <c r="BL231" i="3" s="1"/>
  <c r="BC321" i="13"/>
  <c r="BB331" i="13"/>
  <c r="BF67" i="5" s="1"/>
  <c r="BB330" i="13"/>
  <c r="BF66" i="5" s="1"/>
  <c r="BK10" i="13"/>
  <c r="BJ67" i="10"/>
  <c r="BJ68" i="10"/>
  <c r="BJ69" i="10"/>
  <c r="BJ70" i="10"/>
  <c r="BJ71" i="10"/>
  <c r="BJ81" i="10"/>
  <c r="BJ82" i="10"/>
  <c r="BJ83" i="10"/>
  <c r="BJ84" i="10"/>
  <c r="BJ85" i="10"/>
  <c r="BK43" i="2" a="1"/>
  <c r="BK43" i="2" s="1"/>
  <c r="BE26" i="2"/>
  <c r="BS16" i="8"/>
  <c r="BL3" i="5"/>
  <c r="BI3" i="13"/>
  <c r="BI6" i="13" s="1"/>
  <c r="BL224" i="3"/>
  <c r="BL290" i="3" s="1"/>
  <c r="BJ191" i="10"/>
  <c r="BJ190" i="10"/>
  <c r="BJ189" i="10"/>
  <c r="BJ188" i="10"/>
  <c r="BJ187" i="10"/>
  <c r="BJ186" i="10"/>
  <c r="BJ185" i="10"/>
  <c r="BJ184" i="10"/>
  <c r="BJ182" i="10"/>
  <c r="BJ179" i="10"/>
  <c r="BJ176" i="10"/>
  <c r="BJ178" i="10"/>
  <c r="BJ175" i="10"/>
  <c r="BJ171" i="10"/>
  <c r="BJ167" i="10"/>
  <c r="BJ183" i="10"/>
  <c r="BJ174" i="10"/>
  <c r="BJ170" i="10"/>
  <c r="BJ166" i="10"/>
  <c r="BJ180" i="10"/>
  <c r="BJ173" i="10"/>
  <c r="BJ164" i="10"/>
  <c r="BJ161" i="10"/>
  <c r="BJ160" i="10"/>
  <c r="BJ159" i="10"/>
  <c r="BJ181" i="10"/>
  <c r="BJ172" i="10"/>
  <c r="BJ177" i="10"/>
  <c r="BJ168" i="10"/>
  <c r="BJ163" i="10"/>
  <c r="BJ169" i="10"/>
  <c r="BJ165" i="10"/>
  <c r="BJ158" i="10"/>
  <c r="BJ156" i="10"/>
  <c r="BJ154" i="10"/>
  <c r="BJ152" i="10"/>
  <c r="BJ162" i="10"/>
  <c r="BJ155" i="10"/>
  <c r="BJ153" i="10"/>
  <c r="BJ157" i="10"/>
  <c r="BO265" i="3"/>
  <c r="BO264" i="3"/>
  <c r="BO263" i="3"/>
  <c r="BO262" i="3"/>
  <c r="BO261" i="3"/>
  <c r="BO260" i="3"/>
  <c r="BO259" i="3"/>
  <c r="BO258" i="3"/>
  <c r="BO257" i="3"/>
  <c r="BO256" i="3"/>
  <c r="BO255" i="3"/>
  <c r="BO254" i="3"/>
  <c r="BO253" i="3"/>
  <c r="BO252" i="3"/>
  <c r="BO251" i="3"/>
  <c r="BO250" i="3"/>
  <c r="BO249" i="3"/>
  <c r="BO248" i="3"/>
  <c r="BO247" i="3"/>
  <c r="BO266" i="3"/>
  <c r="BM175" i="7"/>
  <c r="BM174" i="7"/>
  <c r="BM173" i="7"/>
  <c r="BM172" i="7"/>
  <c r="BM171" i="7"/>
  <c r="BM170" i="7"/>
  <c r="BM169" i="7"/>
  <c r="BM168" i="7"/>
  <c r="BM167" i="7"/>
  <c r="BM166" i="7"/>
  <c r="BM184" i="7"/>
  <c r="BM182" i="7"/>
  <c r="BM180" i="7"/>
  <c r="BM178" i="7"/>
  <c r="BM176" i="7"/>
  <c r="BM185" i="7"/>
  <c r="BM181" i="7"/>
  <c r="BM177" i="7"/>
  <c r="BM179" i="7"/>
  <c r="BM183" i="7"/>
  <c r="BJ138" i="10"/>
  <c r="BJ137" i="10"/>
  <c r="BJ136" i="10"/>
  <c r="BJ135" i="10"/>
  <c r="BJ134" i="10"/>
  <c r="BJ133" i="10"/>
  <c r="BJ132" i="10"/>
  <c r="BJ131" i="10"/>
  <c r="BJ130" i="10"/>
  <c r="BJ129" i="10"/>
  <c r="BJ128" i="10"/>
  <c r="BJ127" i="10"/>
  <c r="BJ126" i="10"/>
  <c r="BJ125" i="10"/>
  <c r="BJ124" i="10"/>
  <c r="BJ123" i="10"/>
  <c r="BJ122" i="10"/>
  <c r="BJ121" i="10"/>
  <c r="BJ120" i="10"/>
  <c r="BJ119" i="10"/>
  <c r="BJ118" i="10"/>
  <c r="BJ117" i="10"/>
  <c r="BJ116" i="10"/>
  <c r="BJ115" i="10"/>
  <c r="BJ114" i="10"/>
  <c r="BJ113" i="10"/>
  <c r="BJ112" i="10"/>
  <c r="BJ111" i="10"/>
  <c r="BJ110" i="10"/>
  <c r="BJ109" i="10"/>
  <c r="BJ108" i="10"/>
  <c r="BJ107" i="10"/>
  <c r="BJ106" i="10"/>
  <c r="BJ105" i="10"/>
  <c r="BJ104" i="10"/>
  <c r="BJ103" i="10"/>
  <c r="BJ102" i="10"/>
  <c r="BJ101" i="10"/>
  <c r="BJ100" i="10"/>
  <c r="BJ99" i="10"/>
  <c r="BJ66" i="10"/>
  <c r="BJ65" i="10"/>
  <c r="BJ64" i="10"/>
  <c r="BJ63" i="10"/>
  <c r="BJ62" i="10"/>
  <c r="BJ61" i="10"/>
  <c r="BJ60" i="10"/>
  <c r="BJ59" i="10"/>
  <c r="BJ58" i="10"/>
  <c r="BJ57" i="10"/>
  <c r="BJ56" i="10"/>
  <c r="BJ55" i="10"/>
  <c r="BJ54" i="10"/>
  <c r="BJ53" i="10"/>
  <c r="BJ41" i="10"/>
  <c r="BJ40" i="10"/>
  <c r="BJ39" i="10"/>
  <c r="BJ38" i="10"/>
  <c r="BJ37" i="10"/>
  <c r="BJ36" i="10"/>
  <c r="BJ35" i="10"/>
  <c r="BJ34" i="10"/>
  <c r="BJ33" i="10"/>
  <c r="BJ32" i="10"/>
  <c r="BJ31" i="10"/>
  <c r="BJ30" i="10"/>
  <c r="BJ29" i="10"/>
  <c r="BJ28" i="10"/>
  <c r="BJ27" i="10"/>
  <c r="BJ26" i="10"/>
  <c r="BJ25" i="10"/>
  <c r="BJ24" i="10"/>
  <c r="BJ23" i="10"/>
  <c r="BJ22" i="10"/>
  <c r="BJ21" i="10"/>
  <c r="BJ20" i="10"/>
  <c r="BJ19" i="10"/>
  <c r="BJ18" i="10"/>
  <c r="BJ17" i="10"/>
  <c r="BJ16" i="10"/>
  <c r="BM153" i="7"/>
  <c r="BM152" i="7"/>
  <c r="BM151" i="7"/>
  <c r="BM150" i="7"/>
  <c r="BM149" i="7"/>
  <c r="BM148" i="7"/>
  <c r="BM147" i="7"/>
  <c r="BM146" i="7"/>
  <c r="BM145" i="7"/>
  <c r="BM144" i="7"/>
  <c r="BM143" i="7"/>
  <c r="BM142" i="7"/>
  <c r="BM141" i="7"/>
  <c r="BM140" i="7"/>
  <c r="BM139" i="7"/>
  <c r="BM138" i="7"/>
  <c r="BM137" i="7"/>
  <c r="BM136" i="7"/>
  <c r="BM135" i="7"/>
  <c r="BM134" i="7"/>
  <c r="BO104" i="3"/>
  <c r="BO103" i="3"/>
  <c r="BO102" i="3"/>
  <c r="BO101" i="3"/>
  <c r="BO100" i="3"/>
  <c r="BO99" i="3"/>
  <c r="BO98" i="3"/>
  <c r="BO97" i="3"/>
  <c r="BO96" i="3"/>
  <c r="BO95" i="3"/>
  <c r="BO94" i="3"/>
  <c r="BO93" i="3"/>
  <c r="BO92" i="3"/>
  <c r="BO88" i="3"/>
  <c r="BO87" i="3"/>
  <c r="BO86" i="3"/>
  <c r="BO85" i="3"/>
  <c r="BO84" i="3"/>
  <c r="BO83" i="3"/>
  <c r="BO82" i="3"/>
  <c r="BO81" i="3"/>
  <c r="BO80" i="3"/>
  <c r="BO79" i="3"/>
  <c r="BO78" i="3"/>
  <c r="BO77" i="3"/>
  <c r="BO76" i="3"/>
  <c r="BO75" i="3"/>
  <c r="BO91" i="3"/>
  <c r="BO90" i="3"/>
  <c r="BO89" i="3"/>
  <c r="BO74" i="3"/>
  <c r="BO73" i="3"/>
  <c r="BO72" i="3"/>
  <c r="BO71" i="3"/>
  <c r="BO70" i="3"/>
  <c r="BO69" i="3"/>
  <c r="BO68" i="3"/>
  <c r="BO67" i="3"/>
  <c r="BO66" i="3"/>
  <c r="BO65" i="3"/>
  <c r="BO64" i="3"/>
  <c r="BO63" i="3"/>
  <c r="BO62" i="3"/>
  <c r="BO61" i="3"/>
  <c r="BO60" i="3"/>
  <c r="BO59" i="3"/>
  <c r="BO58" i="3"/>
  <c r="BO56" i="3"/>
  <c r="BO55" i="3"/>
  <c r="BO54" i="3"/>
  <c r="BO53" i="3"/>
  <c r="BO52" i="3"/>
  <c r="BO51" i="3"/>
  <c r="BO50" i="3"/>
  <c r="BO49" i="3"/>
  <c r="BO48" i="3"/>
  <c r="BO47" i="3"/>
  <c r="BO46" i="3"/>
  <c r="BO45" i="3"/>
  <c r="BO44" i="3"/>
  <c r="BO43" i="3"/>
  <c r="BO42" i="3"/>
  <c r="BO41" i="3"/>
  <c r="BO40" i="3"/>
  <c r="BO39" i="3"/>
  <c r="BO38" i="3"/>
  <c r="BO37" i="3"/>
  <c r="BO36" i="3"/>
  <c r="BO35" i="3"/>
  <c r="BO34" i="3"/>
  <c r="BO33" i="3"/>
  <c r="BO32" i="3"/>
  <c r="BO31" i="3"/>
  <c r="BO30" i="3"/>
  <c r="BO29" i="3"/>
  <c r="BO28" i="3"/>
  <c r="BO27" i="3"/>
  <c r="BO26" i="3"/>
  <c r="BO25" i="3"/>
  <c r="BO24" i="3"/>
  <c r="BO23" i="3"/>
  <c r="BO57" i="3"/>
  <c r="BO22" i="3"/>
  <c r="BO21" i="3"/>
  <c r="BO20" i="3"/>
  <c r="BO19" i="3"/>
  <c r="BO18" i="3"/>
  <c r="BO17" i="3"/>
  <c r="BO16" i="3"/>
  <c r="BO15" i="3"/>
  <c r="BL16" i="13"/>
  <c r="BN125" i="3" a="1"/>
  <c r="BN125" i="3" s="1"/>
  <c r="BL21" i="13"/>
  <c r="BK3" i="1"/>
  <c r="BN223" i="3" a="1"/>
  <c r="BN223" i="3" s="1"/>
  <c r="BJ49" i="1"/>
  <c r="BM21" i="8"/>
  <c r="BM22" i="8"/>
  <c r="BS15" i="8"/>
  <c r="BL11" i="13"/>
  <c r="BL12" i="13"/>
  <c r="BJ145" i="10"/>
  <c r="BJ146" i="10"/>
  <c r="BJ147" i="10"/>
  <c r="BJ148" i="10"/>
  <c r="BJ149" i="10"/>
  <c r="BJ150" i="10"/>
  <c r="BJ151" i="10"/>
  <c r="BJ192" i="10"/>
  <c r="BJ143" i="10"/>
  <c r="BJ144" i="10"/>
  <c r="BJ90" i="10"/>
  <c r="BJ91" i="10"/>
  <c r="BJ93" i="10"/>
  <c r="BJ95" i="10"/>
  <c r="BJ92" i="10"/>
  <c r="BJ94" i="10"/>
  <c r="BJ96" i="10"/>
  <c r="BJ97" i="10"/>
  <c r="BJ98" i="10"/>
  <c r="BJ8" i="10"/>
  <c r="BJ139" i="10"/>
  <c r="BJ9" i="10"/>
  <c r="BJ10" i="10"/>
  <c r="BJ11" i="10"/>
  <c r="BJ12" i="10"/>
  <c r="BJ13" i="10"/>
  <c r="BJ14" i="10"/>
  <c r="BJ15" i="10"/>
  <c r="BJ86" i="10"/>
  <c r="BJ7" i="10"/>
  <c r="BO240" i="3"/>
  <c r="BO241" i="3"/>
  <c r="BO242" i="3"/>
  <c r="BO243" i="3"/>
  <c r="BO244" i="3"/>
  <c r="BO245" i="3"/>
  <c r="BO246" i="3"/>
  <c r="BO267" i="3"/>
  <c r="BO10" i="3"/>
  <c r="BO11" i="3"/>
  <c r="BO12" i="3"/>
  <c r="BO13" i="3"/>
  <c r="BO14" i="3"/>
  <c r="BO105" i="3"/>
  <c r="BO106" i="3"/>
  <c r="BO7" i="3"/>
  <c r="BO8" i="3"/>
  <c r="BO9" i="3"/>
  <c r="BO238" i="3"/>
  <c r="BO239" i="3"/>
  <c r="BM157" i="7"/>
  <c r="BM161" i="7"/>
  <c r="BM158" i="7"/>
  <c r="BM162" i="7"/>
  <c r="BM165" i="7"/>
  <c r="BM163" i="7"/>
  <c r="BM164" i="7"/>
  <c r="BM126" i="7"/>
  <c r="BM128" i="7"/>
  <c r="BM130" i="7"/>
  <c r="BM132" i="7"/>
  <c r="BM154" i="7"/>
  <c r="BM159" i="7"/>
  <c r="BM160" i="7"/>
  <c r="BM186" i="7"/>
  <c r="BM125" i="7"/>
  <c r="BM127" i="7"/>
  <c r="BM129" i="7"/>
  <c r="BM131" i="7"/>
  <c r="BM133" i="7"/>
  <c r="BC32" i="2"/>
  <c r="BL155" i="7"/>
  <c r="BJ59" i="5" s="1"/>
  <c r="BK3" i="2"/>
  <c r="BD9" i="5"/>
  <c r="BE166" i="4" s="1"/>
  <c r="BE129" i="4" s="1"/>
  <c r="BC9" i="1"/>
  <c r="BL113" i="7"/>
  <c r="BL120" i="7"/>
  <c r="BJ43" i="12" s="1"/>
  <c r="BN284" i="3"/>
  <c r="BJ235" i="3"/>
  <c r="BJ289" i="3"/>
  <c r="BE7" i="12" s="1"/>
  <c r="BI88" i="10"/>
  <c r="BL320" i="13"/>
  <c r="BN3" i="7"/>
  <c r="BL187" i="7"/>
  <c r="BJ60" i="5" s="1"/>
  <c r="BL106" i="7"/>
  <c r="BK169" i="4" s="1"/>
  <c r="BK3" i="10"/>
  <c r="BI141" i="10"/>
  <c r="BM277" i="3"/>
  <c r="BM282" i="3" s="1"/>
  <c r="BH19" i="12" s="1"/>
  <c r="BL283" i="3"/>
  <c r="G8" i="5"/>
  <c r="BF5" i="5"/>
  <c r="BL122" i="3"/>
  <c r="G19" i="12"/>
  <c r="BF17" i="12"/>
  <c r="BN9" i="8"/>
  <c r="BN10" i="8"/>
  <c r="BN268" i="3"/>
  <c r="BI18" i="12" s="1"/>
  <c r="BM116" i="3"/>
  <c r="BM121" i="3" s="1"/>
  <c r="BH8" i="5" s="1"/>
  <c r="BI165" i="4" s="1"/>
  <c r="BN107" i="3"/>
  <c r="BI6" i="5" s="1"/>
  <c r="BP3" i="3"/>
  <c r="BI161" i="4" l="1"/>
  <c r="BG89" i="4"/>
  <c r="H89" i="4" s="1"/>
  <c r="BH161" i="4"/>
  <c r="BH127" i="4"/>
  <c r="BH124" i="4" s="1"/>
  <c r="BH290" i="13" a="1"/>
  <c r="BH290" i="13" s="1"/>
  <c r="BL36" i="5" s="1"/>
  <c r="BH288" i="13" a="1"/>
  <c r="BH288" i="13" s="1"/>
  <c r="BL34" i="5" s="1"/>
  <c r="BH293" i="13" a="1"/>
  <c r="BH291" i="13" a="1"/>
  <c r="BH287" i="13" a="1"/>
  <c r="BH287" i="13" s="1"/>
  <c r="BL33" i="5" s="1"/>
  <c r="BH292" i="13" a="1"/>
  <c r="BH289" i="13" a="1"/>
  <c r="BN50" i="7"/>
  <c r="BH289" i="13"/>
  <c r="BL35" i="5" s="1"/>
  <c r="BH292" i="13"/>
  <c r="BL38" i="5" s="1"/>
  <c r="BH293" i="13"/>
  <c r="BL39" i="5" s="1"/>
  <c r="BH291" i="13"/>
  <c r="BN124" i="3"/>
  <c r="BN110" i="3" s="1"/>
  <c r="BN114" i="3" s="1"/>
  <c r="BI7" i="5" s="1"/>
  <c r="BJ164" i="4" s="1"/>
  <c r="BO221" i="3" a="1"/>
  <c r="BO221" i="3" s="1"/>
  <c r="BO201" i="3" a="1"/>
  <c r="BO201" i="3" s="1"/>
  <c r="BO203" i="3" a="1"/>
  <c r="BO203" i="3" s="1"/>
  <c r="BO205" i="3" a="1"/>
  <c r="BO205" i="3" s="1"/>
  <c r="BO207" i="3" a="1"/>
  <c r="BO207" i="3" s="1"/>
  <c r="BO209" i="3" a="1"/>
  <c r="BO209" i="3" s="1"/>
  <c r="BO196" i="3" a="1"/>
  <c r="BO196" i="3" s="1"/>
  <c r="BO211" i="3" a="1"/>
  <c r="BO211" i="3" s="1"/>
  <c r="BO212" i="3" a="1"/>
  <c r="BO212" i="3" s="1"/>
  <c r="BO216" i="3" a="1"/>
  <c r="BO216" i="3" s="1"/>
  <c r="BO220" i="3" a="1"/>
  <c r="BO220" i="3" s="1"/>
  <c r="BO126" i="3" a="1"/>
  <c r="BO214" i="3" a="1"/>
  <c r="BO214" i="3" s="1"/>
  <c r="BO218" i="3" a="1"/>
  <c r="BO218" i="3" s="1"/>
  <c r="BO129" i="3" a="1"/>
  <c r="BO131" i="3" a="1"/>
  <c r="BO133" i="3" a="1"/>
  <c r="BO133" i="3" s="1"/>
  <c r="BO134" i="3" a="1"/>
  <c r="BO136" i="3" a="1"/>
  <c r="BO138" i="3" a="1"/>
  <c r="BO140" i="3" a="1"/>
  <c r="BO140" i="3" s="1"/>
  <c r="BO142" i="3" a="1"/>
  <c r="BO144" i="3" a="1"/>
  <c r="BO149" i="3" a="1"/>
  <c r="BO151" i="3" a="1"/>
  <c r="BO151" i="3" s="1"/>
  <c r="BO153" i="3" a="1"/>
  <c r="BO155" i="3" a="1"/>
  <c r="BO157" i="3" a="1"/>
  <c r="BO159" i="3" a="1"/>
  <c r="BO159" i="3" s="1"/>
  <c r="BO147" i="3" a="1"/>
  <c r="BO160" i="3" a="1"/>
  <c r="BO162" i="3" a="1"/>
  <c r="BO164" i="3" a="1"/>
  <c r="BO164" i="3" s="1"/>
  <c r="BO166" i="3" a="1"/>
  <c r="BO168" i="3" a="1"/>
  <c r="BO170" i="3" a="1"/>
  <c r="BO172" i="3" a="1"/>
  <c r="BO172" i="3" s="1"/>
  <c r="BO174" i="3" a="1"/>
  <c r="BO176" i="3" a="1"/>
  <c r="BO178" i="3" a="1"/>
  <c r="BO180" i="3" a="1"/>
  <c r="BO180" i="3" s="1"/>
  <c r="BO182" i="3" a="1"/>
  <c r="BO184" i="3" a="1"/>
  <c r="BO186" i="3" a="1"/>
  <c r="BO188" i="3" a="1"/>
  <c r="BO188" i="3" s="1"/>
  <c r="BO190" i="3" a="1"/>
  <c r="BO192" i="3" a="1"/>
  <c r="BO194" i="3" a="1"/>
  <c r="BO145" i="3" a="1"/>
  <c r="BO145" i="3" s="1"/>
  <c r="BO206" i="3" a="1"/>
  <c r="BO206" i="3" s="1"/>
  <c r="BO202" i="3" a="1"/>
  <c r="BO202" i="3" s="1"/>
  <c r="BO200" i="3" a="1"/>
  <c r="BO200" i="3" s="1"/>
  <c r="BO204" i="3" a="1"/>
  <c r="BO204" i="3" s="1"/>
  <c r="BO199" i="3" a="1"/>
  <c r="BO199" i="3" s="1"/>
  <c r="BO219" i="3" a="1"/>
  <c r="BO219" i="3" s="1"/>
  <c r="BO217" i="3" a="1"/>
  <c r="BO217" i="3" s="1"/>
  <c r="BO215" i="3" a="1"/>
  <c r="BO215" i="3" s="1"/>
  <c r="BO213" i="3" a="1"/>
  <c r="BO213" i="3" s="1"/>
  <c r="BO210" i="3" a="1"/>
  <c r="BO210" i="3" s="1"/>
  <c r="BO208" i="3" a="1"/>
  <c r="BO208" i="3" s="1"/>
  <c r="BO198" i="3" a="1"/>
  <c r="BO198" i="3" s="1"/>
  <c r="BO195" i="3" a="1"/>
  <c r="BO191" i="3" a="1"/>
  <c r="BO189" i="3" a="1"/>
  <c r="BO187" i="3" a="1"/>
  <c r="BO187" i="3" s="1"/>
  <c r="BO185" i="3" a="1"/>
  <c r="BO183" i="3" a="1"/>
  <c r="BO181" i="3" a="1"/>
  <c r="BO179" i="3" a="1"/>
  <c r="BO179" i="3" s="1"/>
  <c r="BO177" i="3" a="1"/>
  <c r="BO175" i="3" a="1"/>
  <c r="BO173" i="3" a="1"/>
  <c r="BO161" i="3" a="1"/>
  <c r="BO161" i="3" s="1"/>
  <c r="BO158" i="3" a="1"/>
  <c r="BO158" i="3" s="1"/>
  <c r="BO156" i="3" a="1"/>
  <c r="BO154" i="3" a="1"/>
  <c r="BO150" i="3" a="1"/>
  <c r="BO150" i="3" s="1"/>
  <c r="BO148" i="3" a="1"/>
  <c r="BO148" i="3" s="1"/>
  <c r="BO197" i="3" a="1"/>
  <c r="BO197" i="3" s="1"/>
  <c r="BO193" i="3" a="1"/>
  <c r="BO171" i="3" a="1"/>
  <c r="BO171" i="3" s="1"/>
  <c r="BO169" i="3" a="1"/>
  <c r="BO169" i="3" s="1"/>
  <c r="BO167" i="3" a="1"/>
  <c r="BO165" i="3" a="1"/>
  <c r="BO163" i="3" a="1"/>
  <c r="BO152" i="3" a="1"/>
  <c r="BO152" i="3" s="1"/>
  <c r="BO146" i="3" a="1"/>
  <c r="BO143" i="3" a="1"/>
  <c r="BO141" i="3" a="1"/>
  <c r="BO141" i="3" s="1"/>
  <c r="BO139" i="3" a="1"/>
  <c r="BO139" i="3" s="1"/>
  <c r="BO128" i="3" a="1"/>
  <c r="BO137" i="3" a="1"/>
  <c r="BO137" i="3" s="1"/>
  <c r="BO135" i="3" a="1"/>
  <c r="BO135" i="3" s="1"/>
  <c r="BO130" i="3" a="1"/>
  <c r="BO130" i="3" s="1"/>
  <c r="BO132" i="3" a="1"/>
  <c r="BO127" i="3" a="1"/>
  <c r="BO127" i="3" s="1"/>
  <c r="BO194" i="3"/>
  <c r="BO192" i="3"/>
  <c r="BO190" i="3"/>
  <c r="BO186" i="3"/>
  <c r="BO184" i="3"/>
  <c r="BO182" i="3"/>
  <c r="BO178" i="3"/>
  <c r="BO176" i="3"/>
  <c r="BO174" i="3"/>
  <c r="BO170" i="3"/>
  <c r="BO144" i="3"/>
  <c r="BO142" i="3"/>
  <c r="BO129" i="3"/>
  <c r="BO157" i="3"/>
  <c r="BO155" i="3"/>
  <c r="BO153" i="3"/>
  <c r="BO149" i="3"/>
  <c r="BO168" i="3"/>
  <c r="BO166" i="3"/>
  <c r="BO162" i="3"/>
  <c r="BO160" i="3"/>
  <c r="BO147" i="3"/>
  <c r="BO131" i="3"/>
  <c r="BO138" i="3"/>
  <c r="BO136" i="3"/>
  <c r="BO134" i="3"/>
  <c r="BO126" i="3"/>
  <c r="BO132" i="3"/>
  <c r="BO128" i="3"/>
  <c r="BO143" i="3"/>
  <c r="BO173" i="3"/>
  <c r="BO175" i="3"/>
  <c r="BO177" i="3"/>
  <c r="BO181" i="3"/>
  <c r="BO183" i="3"/>
  <c r="BO185" i="3"/>
  <c r="BO189" i="3"/>
  <c r="BO195" i="3"/>
  <c r="BO146" i="3"/>
  <c r="BO163" i="3"/>
  <c r="BO165" i="3"/>
  <c r="BO167" i="3"/>
  <c r="BO193" i="3"/>
  <c r="BO154" i="3"/>
  <c r="BO156" i="3"/>
  <c r="BO191" i="3"/>
  <c r="BK194" i="10" a="1"/>
  <c r="BK194" i="10" s="1"/>
  <c r="BN58" i="7"/>
  <c r="BN40" i="7"/>
  <c r="BN57" i="7"/>
  <c r="BN64" i="7"/>
  <c r="BN42" i="7"/>
  <c r="BN44" i="7"/>
  <c r="BN62" i="7"/>
  <c r="BN48" i="7"/>
  <c r="BN66" i="7"/>
  <c r="BN59" i="7"/>
  <c r="BN41" i="7"/>
  <c r="BN33" i="7"/>
  <c r="BN45" i="7"/>
  <c r="BN53" i="7"/>
  <c r="BN43" i="7"/>
  <c r="BN52" i="7"/>
  <c r="BN56" i="7"/>
  <c r="BN54" i="7"/>
  <c r="BN47" i="7"/>
  <c r="BN32" i="7"/>
  <c r="BN37" i="7"/>
  <c r="BN55" i="7"/>
  <c r="BN36" i="7"/>
  <c r="BN39" i="7"/>
  <c r="BN35" i="7"/>
  <c r="BN30" i="7"/>
  <c r="BN51" i="7"/>
  <c r="BN28" i="7"/>
  <c r="BN27" i="7"/>
  <c r="BN46" i="7"/>
  <c r="BN63" i="7"/>
  <c r="BN61" i="7"/>
  <c r="BN38" i="7"/>
  <c r="BN65" i="7"/>
  <c r="BN34" i="7"/>
  <c r="BN49" i="7"/>
  <c r="BN31" i="7"/>
  <c r="BN60" i="7"/>
  <c r="BN29" i="7"/>
  <c r="BI92" i="4"/>
  <c r="BM50" i="1"/>
  <c r="BM50" i="2"/>
  <c r="BL51" i="1"/>
  <c r="BL52" i="2"/>
  <c r="BO286" i="3" a="1"/>
  <c r="BO286" i="3" s="1"/>
  <c r="BI91" i="4"/>
  <c r="BI93" i="4"/>
  <c r="BN287" i="3"/>
  <c r="BN288" i="3"/>
  <c r="BL234" i="3"/>
  <c r="BL233" i="3"/>
  <c r="BI127" i="4"/>
  <c r="BI126" i="4"/>
  <c r="BK132" i="4"/>
  <c r="H16" i="8"/>
  <c r="BI128" i="4"/>
  <c r="BN95" i="7"/>
  <c r="BN103" i="7"/>
  <c r="BN108" i="7"/>
  <c r="BN85" i="7"/>
  <c r="BN19" i="7"/>
  <c r="BN115" i="7"/>
  <c r="BN80" i="7"/>
  <c r="BN112" i="7"/>
  <c r="BN25" i="7"/>
  <c r="BN102" i="7"/>
  <c r="BN99" i="7"/>
  <c r="BN24" i="7"/>
  <c r="BN93" i="7"/>
  <c r="BN73" i="7"/>
  <c r="BN101" i="7"/>
  <c r="BN94" i="7"/>
  <c r="BN105" i="7"/>
  <c r="BN97" i="7"/>
  <c r="BN118" i="7"/>
  <c r="BN98" i="7"/>
  <c r="BN23" i="7"/>
  <c r="BN11" i="7"/>
  <c r="BN22" i="7"/>
  <c r="BN68" i="7"/>
  <c r="BN14" i="7"/>
  <c r="BN76" i="7"/>
  <c r="BN88" i="7"/>
  <c r="BN83" i="7"/>
  <c r="BN89" i="7"/>
  <c r="BN100" i="7"/>
  <c r="BN16" i="7"/>
  <c r="BN7" i="7"/>
  <c r="BN12" i="7"/>
  <c r="BN79" i="7"/>
  <c r="BN92" i="7"/>
  <c r="BL10" i="12" a="1"/>
  <c r="BL10" i="12" s="1"/>
  <c r="BN6" i="7"/>
  <c r="BN8" i="7"/>
  <c r="BN10" i="7"/>
  <c r="BN82" i="7"/>
  <c r="BN13" i="7"/>
  <c r="BN81" i="7"/>
  <c r="BN71" i="7"/>
  <c r="BN117" i="7"/>
  <c r="BN116" i="7"/>
  <c r="BN26" i="7"/>
  <c r="BN119" i="7"/>
  <c r="BN104" i="7"/>
  <c r="BN15" i="7"/>
  <c r="BN75" i="7"/>
  <c r="BN67" i="7"/>
  <c r="BN72" i="7"/>
  <c r="BN110" i="7"/>
  <c r="BN87" i="7"/>
  <c r="BN18" i="7"/>
  <c r="BN84" i="7"/>
  <c r="BN21" i="7"/>
  <c r="BL97" i="4"/>
  <c r="BN78" i="7"/>
  <c r="BN69" i="7"/>
  <c r="BN9" i="7"/>
  <c r="BN20" i="7"/>
  <c r="BN77" i="7"/>
  <c r="BN74" i="7"/>
  <c r="BN17" i="7"/>
  <c r="BN90" i="7"/>
  <c r="BN96" i="7"/>
  <c r="BN86" i="7"/>
  <c r="BN70" i="7"/>
  <c r="BN111" i="7"/>
  <c r="BN109" i="7"/>
  <c r="BN91" i="7"/>
  <c r="BL9" i="13" a="1"/>
  <c r="BL9" i="13" s="1"/>
  <c r="BH89" i="4"/>
  <c r="BH53" i="13" a="1"/>
  <c r="BH53" i="13" s="1"/>
  <c r="BL134" i="4"/>
  <c r="BK171" i="4"/>
  <c r="BK170" i="4"/>
  <c r="BO3" i="4"/>
  <c r="BN157" i="4"/>
  <c r="BI18" i="2"/>
  <c r="BL133" i="4"/>
  <c r="BE94" i="4"/>
  <c r="BE100" i="4" s="1"/>
  <c r="BE172" i="4"/>
  <c r="BC105" i="4"/>
  <c r="BC103" i="4"/>
  <c r="BD105" i="4"/>
  <c r="BD103" i="4"/>
  <c r="BK163" i="4"/>
  <c r="BK90" i="4"/>
  <c r="BK125" i="4"/>
  <c r="BJ162" i="4"/>
  <c r="BL98" i="4"/>
  <c r="BL99" i="4"/>
  <c r="BG61" i="5"/>
  <c r="BM3" i="12"/>
  <c r="BI17" i="1"/>
  <c r="BG286" i="13" a="1"/>
  <c r="BG286" i="13" s="1"/>
  <c r="BK32" i="5" s="1"/>
  <c r="BK31" i="5" s="1"/>
  <c r="BJ195" i="10"/>
  <c r="BK12" i="5" s="1"/>
  <c r="BK80" i="10"/>
  <c r="BK79" i="10"/>
  <c r="BK78" i="10"/>
  <c r="BK77" i="10"/>
  <c r="BK76" i="10"/>
  <c r="BK75" i="10"/>
  <c r="BK74" i="10"/>
  <c r="BK73" i="10"/>
  <c r="BK72" i="10"/>
  <c r="BK52" i="10"/>
  <c r="BK51" i="10"/>
  <c r="BK50" i="10"/>
  <c r="BK49" i="10"/>
  <c r="BK48" i="10"/>
  <c r="BK47" i="10"/>
  <c r="BK46" i="10"/>
  <c r="BK45" i="10"/>
  <c r="BK44" i="10"/>
  <c r="BK43" i="10"/>
  <c r="BK42" i="10"/>
  <c r="BN222" i="3"/>
  <c r="BJ13" i="5"/>
  <c r="BJ11" i="5"/>
  <c r="BG309" i="13"/>
  <c r="BK57" i="5" s="1"/>
  <c r="BK51" i="5" s="1"/>
  <c r="BJ33" i="1"/>
  <c r="BJ31" i="1"/>
  <c r="BL37" i="5"/>
  <c r="BH311" i="13" a="1"/>
  <c r="BH311" i="13" s="1"/>
  <c r="BH310" i="13" a="1"/>
  <c r="BH310" i="13" s="1"/>
  <c r="BI64" i="13"/>
  <c r="BI60" i="13"/>
  <c r="BI63" i="13"/>
  <c r="BI65" i="13"/>
  <c r="BI59" i="13"/>
  <c r="BI61" i="13"/>
  <c r="BM23" i="13"/>
  <c r="BM18" i="13"/>
  <c r="BM13" i="13"/>
  <c r="BM22" i="13"/>
  <c r="BM19" i="13"/>
  <c r="BM14" i="13"/>
  <c r="BM17" i="13"/>
  <c r="BM227" i="3"/>
  <c r="BM230" i="3" s="1"/>
  <c r="BD322" i="13"/>
  <c r="BC331" i="13"/>
  <c r="BG67" i="5" s="1"/>
  <c r="BC330" i="13"/>
  <c r="BG66" i="5" s="1"/>
  <c r="BM228" i="3"/>
  <c r="BM231" i="3" s="1"/>
  <c r="BD321" i="13"/>
  <c r="BL10" i="13"/>
  <c r="BK67" i="10"/>
  <c r="BK68" i="10"/>
  <c r="BK69" i="10"/>
  <c r="BK70" i="10"/>
  <c r="BK71" i="10"/>
  <c r="BK81" i="10"/>
  <c r="BK82" i="10"/>
  <c r="BK83" i="10"/>
  <c r="BK84" i="10"/>
  <c r="BK85" i="10"/>
  <c r="BL43" i="2" a="1"/>
  <c r="BL43" i="2" s="1"/>
  <c r="BK49" i="1"/>
  <c r="BF28" i="2"/>
  <c r="BM3" i="5"/>
  <c r="G5" i="5"/>
  <c r="BJ3" i="13"/>
  <c r="BJ6" i="13" s="1"/>
  <c r="BD9" i="1"/>
  <c r="BN185" i="7"/>
  <c r="BN183" i="7"/>
  <c r="BN181" i="7"/>
  <c r="BN179" i="7"/>
  <c r="BN177" i="7"/>
  <c r="BN175" i="7"/>
  <c r="BN174" i="7"/>
  <c r="BN173" i="7"/>
  <c r="BN172" i="7"/>
  <c r="BN171" i="7"/>
  <c r="BN170" i="7"/>
  <c r="BN169" i="7"/>
  <c r="BN168" i="7"/>
  <c r="BN167" i="7"/>
  <c r="BN166" i="7"/>
  <c r="BN184" i="7"/>
  <c r="BN180" i="7"/>
  <c r="BN176" i="7"/>
  <c r="BN182" i="7"/>
  <c r="BN178" i="7"/>
  <c r="BK188" i="10"/>
  <c r="BK191" i="10"/>
  <c r="BK190" i="10"/>
  <c r="BK186" i="10"/>
  <c r="BK184" i="10"/>
  <c r="BK183" i="10"/>
  <c r="BK181" i="10"/>
  <c r="BK185" i="10"/>
  <c r="BK180" i="10"/>
  <c r="BK178" i="10"/>
  <c r="BK189" i="10"/>
  <c r="BK182" i="10"/>
  <c r="BK174" i="10"/>
  <c r="BK170" i="10"/>
  <c r="BK179" i="10"/>
  <c r="BK176" i="10"/>
  <c r="BK173" i="10"/>
  <c r="BK169" i="10"/>
  <c r="BK165" i="10"/>
  <c r="BK177" i="10"/>
  <c r="BK168" i="10"/>
  <c r="BK166" i="10"/>
  <c r="BK163" i="10"/>
  <c r="BK175" i="10"/>
  <c r="BK167" i="10"/>
  <c r="BK164" i="10"/>
  <c r="BK161" i="10"/>
  <c r="BK160" i="10"/>
  <c r="BK159" i="10"/>
  <c r="BK171" i="10"/>
  <c r="BK162" i="10"/>
  <c r="BK157" i="10"/>
  <c r="BK155" i="10"/>
  <c r="BK153" i="10"/>
  <c r="BK172" i="10"/>
  <c r="BK187" i="10"/>
  <c r="BK156" i="10"/>
  <c r="BK158" i="10"/>
  <c r="BK154" i="10"/>
  <c r="BK152" i="10"/>
  <c r="BP266" i="3"/>
  <c r="BP265" i="3"/>
  <c r="BP262" i="3"/>
  <c r="BP258" i="3"/>
  <c r="BP254" i="3"/>
  <c r="BP250" i="3"/>
  <c r="BP263" i="3"/>
  <c r="BP259" i="3"/>
  <c r="BP255" i="3"/>
  <c r="BP251" i="3"/>
  <c r="BP264" i="3"/>
  <c r="BP248" i="3"/>
  <c r="BP261" i="3"/>
  <c r="BP257" i="3"/>
  <c r="BP253" i="3"/>
  <c r="BP249" i="3"/>
  <c r="BP260" i="3"/>
  <c r="BP256" i="3"/>
  <c r="BP252" i="3"/>
  <c r="BP247" i="3"/>
  <c r="BT15" i="8"/>
  <c r="BT16" i="8"/>
  <c r="BK138" i="10"/>
  <c r="BK137" i="10"/>
  <c r="BK136" i="10"/>
  <c r="BK135" i="10"/>
  <c r="BK134" i="10"/>
  <c r="BK133" i="10"/>
  <c r="BK132" i="10"/>
  <c r="BK131" i="10"/>
  <c r="BK130" i="10"/>
  <c r="BK129" i="10"/>
  <c r="BK128" i="10"/>
  <c r="BK127" i="10"/>
  <c r="BK126" i="10"/>
  <c r="BK125" i="10"/>
  <c r="BK124" i="10"/>
  <c r="BK123" i="10"/>
  <c r="BK122" i="10"/>
  <c r="BK121" i="10"/>
  <c r="BK120" i="10"/>
  <c r="BK119" i="10"/>
  <c r="BK118" i="10"/>
  <c r="BK117" i="10"/>
  <c r="BK116" i="10"/>
  <c r="BK115" i="10"/>
  <c r="BK114" i="10"/>
  <c r="BK113" i="10"/>
  <c r="BK112" i="10"/>
  <c r="BK111" i="10"/>
  <c r="BK110" i="10"/>
  <c r="BK109" i="10"/>
  <c r="BK108" i="10"/>
  <c r="BK107" i="10"/>
  <c r="BK106" i="10"/>
  <c r="BK105" i="10"/>
  <c r="BK104" i="10"/>
  <c r="BK103" i="10"/>
  <c r="BK102" i="10"/>
  <c r="BK101" i="10"/>
  <c r="BK100" i="10"/>
  <c r="BK99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3" i="10"/>
  <c r="BK41" i="10"/>
  <c r="BK40" i="10"/>
  <c r="BK39" i="10"/>
  <c r="BK38" i="10"/>
  <c r="BK37" i="10"/>
  <c r="BK36" i="10"/>
  <c r="BK35" i="10"/>
  <c r="BK34" i="10"/>
  <c r="BK33" i="10"/>
  <c r="BK32" i="10"/>
  <c r="BK31" i="10"/>
  <c r="BK30" i="10"/>
  <c r="BK29" i="10"/>
  <c r="BK28" i="10"/>
  <c r="BK27" i="10"/>
  <c r="BK26" i="10"/>
  <c r="BK25" i="10"/>
  <c r="BK24" i="10"/>
  <c r="BK23" i="10"/>
  <c r="BK22" i="10"/>
  <c r="BK21" i="10"/>
  <c r="BK20" i="10"/>
  <c r="BK19" i="10"/>
  <c r="BK18" i="10"/>
  <c r="BK17" i="10"/>
  <c r="BK16" i="10"/>
  <c r="BN153" i="7"/>
  <c r="BN152" i="7"/>
  <c r="BN151" i="7"/>
  <c r="BN150" i="7"/>
  <c r="BN149" i="7"/>
  <c r="BN148" i="7"/>
  <c r="BN147" i="7"/>
  <c r="BN146" i="7"/>
  <c r="BN145" i="7"/>
  <c r="BN144" i="7"/>
  <c r="BN143" i="7"/>
  <c r="BN142" i="7"/>
  <c r="BN141" i="7"/>
  <c r="BN140" i="7"/>
  <c r="BN139" i="7"/>
  <c r="BN138" i="7"/>
  <c r="BN137" i="7"/>
  <c r="BN136" i="7"/>
  <c r="BN135" i="7"/>
  <c r="BN134" i="7"/>
  <c r="BP104" i="3"/>
  <c r="BP103" i="3"/>
  <c r="BP102" i="3"/>
  <c r="BP101" i="3"/>
  <c r="BP100" i="3"/>
  <c r="BP99" i="3"/>
  <c r="BP98" i="3"/>
  <c r="BP97" i="3"/>
  <c r="BP96" i="3"/>
  <c r="BP95" i="3"/>
  <c r="BP94" i="3"/>
  <c r="BP93" i="3"/>
  <c r="BP92" i="3"/>
  <c r="BP91" i="3"/>
  <c r="BP90" i="3"/>
  <c r="BP89" i="3"/>
  <c r="BP88" i="3"/>
  <c r="BP87" i="3"/>
  <c r="BP86" i="3"/>
  <c r="BP85" i="3"/>
  <c r="BP84" i="3"/>
  <c r="BP83" i="3"/>
  <c r="BP82" i="3"/>
  <c r="BP81" i="3"/>
  <c r="BP80" i="3"/>
  <c r="BP79" i="3"/>
  <c r="BP78" i="3"/>
  <c r="BP77" i="3"/>
  <c r="BP76" i="3"/>
  <c r="BP75" i="3"/>
  <c r="BP74" i="3"/>
  <c r="BP73" i="3"/>
  <c r="BP72" i="3"/>
  <c r="BP71" i="3"/>
  <c r="BP70" i="3"/>
  <c r="BP69" i="3"/>
  <c r="BP68" i="3"/>
  <c r="BP67" i="3"/>
  <c r="BP66" i="3"/>
  <c r="BP65" i="3"/>
  <c r="BP64" i="3"/>
  <c r="BP63" i="3"/>
  <c r="BP62" i="3"/>
  <c r="BP61" i="3"/>
  <c r="BP60" i="3"/>
  <c r="BP59" i="3"/>
  <c r="BP58" i="3"/>
  <c r="BP57" i="3"/>
  <c r="BP56" i="3"/>
  <c r="BP55" i="3"/>
  <c r="BP54" i="3"/>
  <c r="BP53" i="3"/>
  <c r="BP52" i="3"/>
  <c r="BP51" i="3"/>
  <c r="BP50" i="3"/>
  <c r="BP49" i="3"/>
  <c r="BP48" i="3"/>
  <c r="BP47" i="3"/>
  <c r="BP46" i="3"/>
  <c r="BP45" i="3"/>
  <c r="BP44" i="3"/>
  <c r="BP43" i="3"/>
  <c r="BP42" i="3"/>
  <c r="BP41" i="3"/>
  <c r="BP40" i="3"/>
  <c r="BP39" i="3"/>
  <c r="BP38" i="3"/>
  <c r="BP37" i="3"/>
  <c r="BP36" i="3"/>
  <c r="BP35" i="3"/>
  <c r="BP34" i="3"/>
  <c r="BP33" i="3"/>
  <c r="BP32" i="3"/>
  <c r="BP31" i="3"/>
  <c r="BP30" i="3"/>
  <c r="BP29" i="3"/>
  <c r="BP28" i="3"/>
  <c r="BP27" i="3"/>
  <c r="BP26" i="3"/>
  <c r="BP25" i="3"/>
  <c r="BP24" i="3"/>
  <c r="BP23" i="3"/>
  <c r="BP22" i="3"/>
  <c r="BP21" i="3"/>
  <c r="BP20" i="3"/>
  <c r="BP19" i="3"/>
  <c r="BP18" i="3"/>
  <c r="BP17" i="3"/>
  <c r="BP16" i="3"/>
  <c r="BP15" i="3"/>
  <c r="BM16" i="13"/>
  <c r="BM224" i="3"/>
  <c r="BM290" i="3" s="1"/>
  <c r="BO125" i="3" a="1"/>
  <c r="BO125" i="3" s="1"/>
  <c r="BM21" i="13"/>
  <c r="BL3" i="1"/>
  <c r="BO223" i="3" a="1"/>
  <c r="BO223" i="3" s="1"/>
  <c r="BN21" i="8"/>
  <c r="BN22" i="8"/>
  <c r="BM11" i="13"/>
  <c r="BM12" i="13"/>
  <c r="BK143" i="10"/>
  <c r="BK144" i="10"/>
  <c r="BK145" i="10"/>
  <c r="BK146" i="10"/>
  <c r="BK147" i="10"/>
  <c r="BK148" i="10"/>
  <c r="BK149" i="10"/>
  <c r="BK150" i="10"/>
  <c r="BK151" i="10"/>
  <c r="BK192" i="10"/>
  <c r="BK92" i="10"/>
  <c r="BK94" i="10"/>
  <c r="BK90" i="10"/>
  <c r="BK91" i="10"/>
  <c r="BK93" i="10"/>
  <c r="BK95" i="10"/>
  <c r="BK97" i="10"/>
  <c r="BK96" i="10"/>
  <c r="BK139" i="10"/>
  <c r="BK9" i="10"/>
  <c r="BK10" i="10"/>
  <c r="BK11" i="10"/>
  <c r="BK12" i="10"/>
  <c r="BK13" i="10"/>
  <c r="BK14" i="10"/>
  <c r="BK15" i="10"/>
  <c r="BK86" i="10"/>
  <c r="BK7" i="10"/>
  <c r="BK98" i="10"/>
  <c r="BK8" i="10"/>
  <c r="BP240" i="3"/>
  <c r="BP241" i="3"/>
  <c r="BP242" i="3"/>
  <c r="BP243" i="3"/>
  <c r="BP244" i="3"/>
  <c r="BP245" i="3"/>
  <c r="BP246" i="3"/>
  <c r="BP267" i="3"/>
  <c r="BP8" i="3"/>
  <c r="BP9" i="3"/>
  <c r="BP10" i="3"/>
  <c r="BP11" i="3"/>
  <c r="BP12" i="3"/>
  <c r="BP13" i="3"/>
  <c r="BP14" i="3"/>
  <c r="BP105" i="3"/>
  <c r="BP106" i="3"/>
  <c r="BP7" i="3"/>
  <c r="BP238" i="3"/>
  <c r="BP239" i="3"/>
  <c r="BN160" i="7"/>
  <c r="BN164" i="7"/>
  <c r="BN159" i="7"/>
  <c r="BN163" i="7"/>
  <c r="BN165" i="7"/>
  <c r="BN158" i="7"/>
  <c r="BN157" i="7"/>
  <c r="BN186" i="7"/>
  <c r="BN126" i="7"/>
  <c r="BN128" i="7"/>
  <c r="BN130" i="7"/>
  <c r="BN132" i="7"/>
  <c r="BN154" i="7"/>
  <c r="BN162" i="7"/>
  <c r="BN161" i="7"/>
  <c r="BN125" i="7"/>
  <c r="BN127" i="7"/>
  <c r="BN129" i="7"/>
  <c r="BN131" i="7"/>
  <c r="BN133" i="7"/>
  <c r="BI15" i="1"/>
  <c r="BD32" i="2"/>
  <c r="BF27" i="2"/>
  <c r="BF60" i="12"/>
  <c r="BM155" i="7"/>
  <c r="BK59" i="5" s="1"/>
  <c r="BL3" i="2"/>
  <c r="BE9" i="5"/>
  <c r="BM120" i="7"/>
  <c r="BK43" i="12" s="1"/>
  <c r="BK235" i="3"/>
  <c r="BK289" i="3"/>
  <c r="BF7" i="12" s="1"/>
  <c r="BO284" i="3"/>
  <c r="BM113" i="7"/>
  <c r="BF7" i="1"/>
  <c r="BM320" i="13"/>
  <c r="BO3" i="7"/>
  <c r="BM187" i="7"/>
  <c r="BK60" i="5" s="1"/>
  <c r="BM106" i="7"/>
  <c r="BL169" i="4" s="1"/>
  <c r="BJ88" i="10"/>
  <c r="BJ141" i="10"/>
  <c r="BL3" i="10"/>
  <c r="BM122" i="3"/>
  <c r="BH5" i="5"/>
  <c r="BO9" i="8"/>
  <c r="BO10" i="8"/>
  <c r="G17" i="12"/>
  <c r="G60" i="12" s="1"/>
  <c r="BM283" i="3"/>
  <c r="BH17" i="12"/>
  <c r="BN277" i="3"/>
  <c r="BN282" i="3" s="1"/>
  <c r="BI19" i="12" s="1"/>
  <c r="BG5" i="5"/>
  <c r="BG17" i="12"/>
  <c r="BO268" i="3"/>
  <c r="BJ18" i="12" s="1"/>
  <c r="BN116" i="3"/>
  <c r="BN121" i="3" s="1"/>
  <c r="BI8" i="5" s="1"/>
  <c r="BJ165" i="4" s="1"/>
  <c r="BO107" i="3"/>
  <c r="BJ6" i="5" s="1"/>
  <c r="BQ3" i="3"/>
  <c r="BI288" i="13" l="1" a="1"/>
  <c r="BI291" i="13" a="1"/>
  <c r="BI291" i="13" s="1"/>
  <c r="BM37" i="5" s="1"/>
  <c r="BI290" i="13" a="1"/>
  <c r="BI290" i="13" s="1"/>
  <c r="BM36" i="5" s="1"/>
  <c r="BI289" i="13" a="1"/>
  <c r="BI293" i="13" a="1"/>
  <c r="BI292" i="13" a="1"/>
  <c r="BI287" i="13" a="1"/>
  <c r="BI287" i="13" s="1"/>
  <c r="BM33" i="5" s="1"/>
  <c r="BO50" i="7"/>
  <c r="BI292" i="13"/>
  <c r="BM38" i="5" s="1"/>
  <c r="BI288" i="13"/>
  <c r="BI289" i="13"/>
  <c r="BM35" i="5" s="1"/>
  <c r="BI293" i="13"/>
  <c r="BM39" i="5" s="1"/>
  <c r="BO124" i="3"/>
  <c r="BO110" i="3" s="1"/>
  <c r="BO114" i="3" s="1"/>
  <c r="BJ7" i="5" s="1"/>
  <c r="BK164" i="4" s="1"/>
  <c r="BP197" i="3" a="1"/>
  <c r="BP197" i="3" s="1"/>
  <c r="BP221" i="3" a="1"/>
  <c r="BP221" i="3" s="1"/>
  <c r="BP199" i="3" a="1"/>
  <c r="BP199" i="3" s="1"/>
  <c r="BP201" i="3" a="1"/>
  <c r="BP201" i="3" s="1"/>
  <c r="BP205" i="3" a="1"/>
  <c r="BP205" i="3" s="1"/>
  <c r="BP207" i="3" a="1"/>
  <c r="BP207" i="3" s="1"/>
  <c r="BP209" i="3" a="1"/>
  <c r="BP209" i="3" s="1"/>
  <c r="BP203" i="3" a="1"/>
  <c r="BP203" i="3" s="1"/>
  <c r="BP211" i="3" a="1"/>
  <c r="BP211" i="3" s="1"/>
  <c r="BP129" i="3" a="1"/>
  <c r="BP126" i="3" a="1"/>
  <c r="BP127" i="3" a="1"/>
  <c r="BP131" i="3" a="1"/>
  <c r="BP133" i="3" a="1"/>
  <c r="BP133" i="3" s="1"/>
  <c r="BP147" i="3" a="1"/>
  <c r="BP147" i="3" s="1"/>
  <c r="BP136" i="3" a="1"/>
  <c r="BP138" i="3" a="1"/>
  <c r="BP140" i="3" a="1"/>
  <c r="BP140" i="3" s="1"/>
  <c r="BP142" i="3" a="1"/>
  <c r="BP142" i="3" s="1"/>
  <c r="BP144" i="3" a="1"/>
  <c r="BP145" i="3" a="1"/>
  <c r="BP149" i="3" a="1"/>
  <c r="BP149" i="3" s="1"/>
  <c r="BP151" i="3" a="1"/>
  <c r="BP151" i="3" s="1"/>
  <c r="BP153" i="3" a="1"/>
  <c r="BP155" i="3" a="1"/>
  <c r="BP157" i="3" a="1"/>
  <c r="BP159" i="3" a="1"/>
  <c r="BP159" i="3" s="1"/>
  <c r="BP164" i="3" a="1"/>
  <c r="BP194" i="3" a="1"/>
  <c r="BP192" i="3" a="1"/>
  <c r="BP190" i="3" a="1"/>
  <c r="BP190" i="3" s="1"/>
  <c r="BP188" i="3" a="1"/>
  <c r="BP186" i="3" a="1"/>
  <c r="BP186" i="3" s="1"/>
  <c r="BP184" i="3" a="1"/>
  <c r="BP184" i="3" s="1"/>
  <c r="BP182" i="3" a="1"/>
  <c r="BP182" i="3" s="1"/>
  <c r="BP180" i="3" a="1"/>
  <c r="BP178" i="3" a="1"/>
  <c r="BP178" i="3" s="1"/>
  <c r="BP176" i="3" a="1"/>
  <c r="BP174" i="3" a="1"/>
  <c r="BP168" i="3" a="1"/>
  <c r="BP162" i="3" a="1"/>
  <c r="BP162" i="3" s="1"/>
  <c r="BP160" i="3" a="1"/>
  <c r="BP160" i="3" s="1"/>
  <c r="BP216" i="3" a="1"/>
  <c r="BP216" i="3" s="1"/>
  <c r="BP214" i="3" a="1"/>
  <c r="BP214" i="3" s="1"/>
  <c r="BP212" i="3" a="1"/>
  <c r="BP212" i="3" s="1"/>
  <c r="BP204" i="3" a="1"/>
  <c r="BP204" i="3" s="1"/>
  <c r="BP219" i="3" a="1"/>
  <c r="BP219" i="3" s="1"/>
  <c r="BP217" i="3" a="1"/>
  <c r="BP217" i="3" s="1"/>
  <c r="BP215" i="3" a="1"/>
  <c r="BP215" i="3" s="1"/>
  <c r="BP213" i="3" a="1"/>
  <c r="BP213" i="3" s="1"/>
  <c r="BP210" i="3" a="1"/>
  <c r="BP210" i="3" s="1"/>
  <c r="BP208" i="3" a="1"/>
  <c r="BP208" i="3" s="1"/>
  <c r="BP172" i="3" a="1"/>
  <c r="BP172" i="3" s="1"/>
  <c r="BP170" i="3" a="1"/>
  <c r="BP170" i="3" s="1"/>
  <c r="BP166" i="3" a="1"/>
  <c r="BP166" i="3" s="1"/>
  <c r="BP146" i="3" a="1"/>
  <c r="BP134" i="3" a="1"/>
  <c r="BP220" i="3" a="1"/>
  <c r="BP220" i="3" s="1"/>
  <c r="BP218" i="3" a="1"/>
  <c r="BP218" i="3" s="1"/>
  <c r="BP206" i="3" a="1"/>
  <c r="BP206" i="3" s="1"/>
  <c r="BP196" i="3" a="1"/>
  <c r="BP196" i="3" s="1"/>
  <c r="BP202" i="3" a="1"/>
  <c r="BP202" i="3" s="1"/>
  <c r="BP200" i="3" a="1"/>
  <c r="BP200" i="3" s="1"/>
  <c r="BP193" i="3" a="1"/>
  <c r="BP171" i="3" a="1"/>
  <c r="BP171" i="3" s="1"/>
  <c r="BP169" i="3" a="1"/>
  <c r="BP167" i="3" a="1"/>
  <c r="BP167" i="3" s="1"/>
  <c r="BP165" i="3" a="1"/>
  <c r="BP163" i="3" a="1"/>
  <c r="BP163" i="3" s="1"/>
  <c r="BP152" i="3" a="1"/>
  <c r="BP152" i="3" s="1"/>
  <c r="BP143" i="3" a="1"/>
  <c r="BP143" i="3" s="1"/>
  <c r="BP198" i="3" a="1"/>
  <c r="BP198" i="3" s="1"/>
  <c r="BP195" i="3" a="1"/>
  <c r="BP195" i="3" s="1"/>
  <c r="BP191" i="3" a="1"/>
  <c r="BP191" i="3" s="1"/>
  <c r="BP189" i="3" a="1"/>
  <c r="BP189" i="3" s="1"/>
  <c r="BP187" i="3" a="1"/>
  <c r="BP185" i="3" a="1"/>
  <c r="BP185" i="3" s="1"/>
  <c r="BP183" i="3" a="1"/>
  <c r="BP181" i="3" a="1"/>
  <c r="BP181" i="3" s="1"/>
  <c r="BP179" i="3" a="1"/>
  <c r="BP177" i="3" a="1"/>
  <c r="BP177" i="3" s="1"/>
  <c r="BP175" i="3" a="1"/>
  <c r="BP175" i="3" s="1"/>
  <c r="BP173" i="3" a="1"/>
  <c r="BP173" i="3" s="1"/>
  <c r="BP161" i="3" a="1"/>
  <c r="BP158" i="3" a="1"/>
  <c r="BP156" i="3" a="1"/>
  <c r="BP156" i="3" s="1"/>
  <c r="BP154" i="3" a="1"/>
  <c r="BP154" i="3" s="1"/>
  <c r="BP150" i="3" a="1"/>
  <c r="BP148" i="3" a="1"/>
  <c r="BP148" i="3" s="1"/>
  <c r="BP141" i="3" a="1"/>
  <c r="BP141" i="3" s="1"/>
  <c r="BP139" i="3" a="1"/>
  <c r="BP139" i="3" s="1"/>
  <c r="BP128" i="3" a="1"/>
  <c r="BP137" i="3" a="1"/>
  <c r="BP137" i="3" s="1"/>
  <c r="BP135" i="3" a="1"/>
  <c r="BP135" i="3" s="1"/>
  <c r="BP130" i="3" a="1"/>
  <c r="BP130" i="3" s="1"/>
  <c r="BP132" i="3" a="1"/>
  <c r="BP194" i="3"/>
  <c r="BP192" i="3"/>
  <c r="BP188" i="3"/>
  <c r="BP180" i="3"/>
  <c r="BP176" i="3"/>
  <c r="BP174" i="3"/>
  <c r="BP146" i="3"/>
  <c r="BP157" i="3"/>
  <c r="BP155" i="3"/>
  <c r="BP138" i="3"/>
  <c r="BP153" i="3"/>
  <c r="BP145" i="3"/>
  <c r="BP136" i="3"/>
  <c r="BP134" i="3"/>
  <c r="BP131" i="3"/>
  <c r="BP127" i="3"/>
  <c r="BP129" i="3"/>
  <c r="BP168" i="3"/>
  <c r="BP164" i="3"/>
  <c r="BP144" i="3"/>
  <c r="BP126" i="3"/>
  <c r="BP150" i="3"/>
  <c r="BP128" i="3"/>
  <c r="BP179" i="3"/>
  <c r="BP183" i="3"/>
  <c r="BP187" i="3"/>
  <c r="BP165" i="3"/>
  <c r="BP169" i="3"/>
  <c r="BP132" i="3"/>
  <c r="BP158" i="3"/>
  <c r="BP161" i="3"/>
  <c r="BP193" i="3"/>
  <c r="BL194" i="10" a="1"/>
  <c r="BL194" i="10" s="1"/>
  <c r="BI124" i="4"/>
  <c r="BO29" i="7"/>
  <c r="BO34" i="7"/>
  <c r="BO63" i="7"/>
  <c r="BO51" i="7"/>
  <c r="BO36" i="7"/>
  <c r="BO47" i="7"/>
  <c r="BO43" i="7"/>
  <c r="BO41" i="7"/>
  <c r="BO62" i="7"/>
  <c r="BO57" i="7"/>
  <c r="BO60" i="7"/>
  <c r="BO65" i="7"/>
  <c r="BO46" i="7"/>
  <c r="BO30" i="7"/>
  <c r="BO55" i="7"/>
  <c r="BO54" i="7"/>
  <c r="BO53" i="7"/>
  <c r="BO59" i="7"/>
  <c r="BO44" i="7"/>
  <c r="BO40" i="7"/>
  <c r="BO31" i="7"/>
  <c r="BO38" i="7"/>
  <c r="BO27" i="7"/>
  <c r="BO35" i="7"/>
  <c r="BO37" i="7"/>
  <c r="BO56" i="7"/>
  <c r="BO45" i="7"/>
  <c r="BO66" i="7"/>
  <c r="BO42" i="7"/>
  <c r="BO58" i="7"/>
  <c r="BO49" i="7"/>
  <c r="BO61" i="7"/>
  <c r="BO28" i="7"/>
  <c r="BO39" i="7"/>
  <c r="BO32" i="7"/>
  <c r="BO52" i="7"/>
  <c r="BO33" i="7"/>
  <c r="BO48" i="7"/>
  <c r="BO64" i="7"/>
  <c r="BI89" i="4"/>
  <c r="BN50" i="1"/>
  <c r="BN50" i="2"/>
  <c r="BP286" i="3" a="1"/>
  <c r="BP286" i="3" s="1"/>
  <c r="BP288" i="3" s="1"/>
  <c r="BM51" i="1"/>
  <c r="BN177" i="4" s="1"/>
  <c r="BM52" i="2"/>
  <c r="BL170" i="4"/>
  <c r="BO287" i="3"/>
  <c r="BO288" i="3"/>
  <c r="BM233" i="3"/>
  <c r="BM234" i="3"/>
  <c r="BL132" i="4"/>
  <c r="BJ127" i="4"/>
  <c r="BJ126" i="4"/>
  <c r="BJ128" i="4"/>
  <c r="BM9" i="13" a="1"/>
  <c r="BM9" i="13" s="1"/>
  <c r="BM10" i="12" a="1"/>
  <c r="BM10" i="12" s="1"/>
  <c r="BO6" i="7"/>
  <c r="BO8" i="7"/>
  <c r="BO109" i="7"/>
  <c r="BO86" i="7"/>
  <c r="BO96" i="7"/>
  <c r="BO90" i="7"/>
  <c r="BO77" i="7"/>
  <c r="BO9" i="7"/>
  <c r="BO69" i="7"/>
  <c r="BO78" i="7"/>
  <c r="BO18" i="7"/>
  <c r="BO67" i="7"/>
  <c r="BO15" i="7"/>
  <c r="BO104" i="7"/>
  <c r="BO119" i="7"/>
  <c r="BO26" i="7"/>
  <c r="BO116" i="7"/>
  <c r="BO71" i="7"/>
  <c r="BO81" i="7"/>
  <c r="BO10" i="7"/>
  <c r="BM97" i="4"/>
  <c r="BO79" i="7"/>
  <c r="BO12" i="7"/>
  <c r="BO7" i="7"/>
  <c r="BO16" i="7"/>
  <c r="BO83" i="7"/>
  <c r="BO76" i="7"/>
  <c r="BO22" i="7"/>
  <c r="BO118" i="7"/>
  <c r="BO97" i="7"/>
  <c r="BO105" i="7"/>
  <c r="BO101" i="7"/>
  <c r="BO24" i="7"/>
  <c r="BO99" i="7"/>
  <c r="BO102" i="7"/>
  <c r="BO112" i="7"/>
  <c r="BO80" i="7"/>
  <c r="BO19" i="7"/>
  <c r="BO85" i="7"/>
  <c r="BO108" i="7"/>
  <c r="BO103" i="7"/>
  <c r="BO91" i="7"/>
  <c r="BO111" i="7"/>
  <c r="BO70" i="7"/>
  <c r="BO17" i="7"/>
  <c r="BO74" i="7"/>
  <c r="BO20" i="7"/>
  <c r="BO21" i="7"/>
  <c r="BO84" i="7"/>
  <c r="BO87" i="7"/>
  <c r="BO110" i="7"/>
  <c r="BO72" i="7"/>
  <c r="BO75" i="7"/>
  <c r="BO117" i="7"/>
  <c r="BO13" i="7"/>
  <c r="BO82" i="7"/>
  <c r="BO92" i="7"/>
  <c r="BO100" i="7"/>
  <c r="BO89" i="7"/>
  <c r="BO88" i="7"/>
  <c r="BO14" i="7"/>
  <c r="BO68" i="7"/>
  <c r="BO11" i="7"/>
  <c r="BO23" i="7"/>
  <c r="BO98" i="7"/>
  <c r="BO94" i="7"/>
  <c r="BO73" i="7"/>
  <c r="BO93" i="7"/>
  <c r="BO25" i="7"/>
  <c r="BO115" i="7"/>
  <c r="BO95" i="7"/>
  <c r="BI53" i="13" a="1"/>
  <c r="BI53" i="13" s="1"/>
  <c r="BL171" i="4"/>
  <c r="BL163" i="4"/>
  <c r="BP3" i="4"/>
  <c r="BO157" i="4"/>
  <c r="BG175" i="4"/>
  <c r="H175" i="4" s="1"/>
  <c r="BF166" i="4"/>
  <c r="BF129" i="4" s="1"/>
  <c r="BK162" i="4"/>
  <c r="BL125" i="4"/>
  <c r="BM133" i="4"/>
  <c r="BM134" i="4"/>
  <c r="BM177" i="4"/>
  <c r="BJ18" i="2"/>
  <c r="BJ161" i="4"/>
  <c r="BJ91" i="4"/>
  <c r="BJ92" i="4"/>
  <c r="BJ93" i="4"/>
  <c r="BE105" i="4"/>
  <c r="BE103" i="4"/>
  <c r="BM99" i="4"/>
  <c r="BL90" i="4"/>
  <c r="BM98" i="4"/>
  <c r="BH61" i="5"/>
  <c r="BN3" i="12"/>
  <c r="BJ17" i="1"/>
  <c r="BH286" i="13" a="1"/>
  <c r="BH286" i="13" s="1"/>
  <c r="BL32" i="5" s="1"/>
  <c r="BL31" i="5" s="1"/>
  <c r="BK195" i="10"/>
  <c r="BL12" i="5" s="1"/>
  <c r="BL80" i="10"/>
  <c r="BL79" i="10"/>
  <c r="BL78" i="10"/>
  <c r="BL77" i="10"/>
  <c r="BL76" i="10"/>
  <c r="BL75" i="10"/>
  <c r="BL74" i="10"/>
  <c r="BL73" i="10"/>
  <c r="BL72" i="10"/>
  <c r="BL52" i="10"/>
  <c r="BL51" i="10"/>
  <c r="BL50" i="10"/>
  <c r="BL49" i="10"/>
  <c r="BL48" i="10"/>
  <c r="BL47" i="10"/>
  <c r="BL46" i="10"/>
  <c r="BL45" i="10"/>
  <c r="BL44" i="10"/>
  <c r="BL43" i="10"/>
  <c r="BL42" i="10"/>
  <c r="BK11" i="5"/>
  <c r="BO222" i="3"/>
  <c r="BK31" i="1"/>
  <c r="BK33" i="1"/>
  <c r="BH309" i="13"/>
  <c r="BL57" i="5" s="1"/>
  <c r="BL51" i="5" s="1"/>
  <c r="BK13" i="5"/>
  <c r="BI311" i="13" a="1"/>
  <c r="BI311" i="13" s="1"/>
  <c r="BI310" i="13" a="1"/>
  <c r="BI310" i="13" s="1"/>
  <c r="BM34" i="5"/>
  <c r="BJ63" i="13"/>
  <c r="BJ65" i="13"/>
  <c r="BJ59" i="13"/>
  <c r="BJ64" i="13"/>
  <c r="BJ60" i="13"/>
  <c r="BJ61" i="13"/>
  <c r="BN17" i="13"/>
  <c r="BN14" i="13"/>
  <c r="BN19" i="13"/>
  <c r="BN22" i="13"/>
  <c r="BN13" i="13"/>
  <c r="BN18" i="13"/>
  <c r="BN23" i="13"/>
  <c r="BN228" i="3"/>
  <c r="BN231" i="3" s="1"/>
  <c r="BE321" i="13"/>
  <c r="BN227" i="3"/>
  <c r="BN230" i="3" s="1"/>
  <c r="BE322" i="13"/>
  <c r="BM10" i="13"/>
  <c r="BL67" i="10"/>
  <c r="BL68" i="10"/>
  <c r="BL69" i="10"/>
  <c r="BL70" i="10"/>
  <c r="BL71" i="10"/>
  <c r="BL81" i="10"/>
  <c r="BL82" i="10"/>
  <c r="BL83" i="10"/>
  <c r="BL84" i="10"/>
  <c r="BL85" i="10"/>
  <c r="BM43" i="2" a="1"/>
  <c r="BM43" i="2" s="1"/>
  <c r="F27" i="2"/>
  <c r="F28" i="2"/>
  <c r="BH28" i="2"/>
  <c r="BG28" i="2"/>
  <c r="BN3" i="5"/>
  <c r="BK3" i="13"/>
  <c r="BK6" i="13" s="1"/>
  <c r="BL191" i="10"/>
  <c r="BL187" i="10"/>
  <c r="BL190" i="10"/>
  <c r="BL188" i="10"/>
  <c r="BL183" i="10"/>
  <c r="BL186" i="10"/>
  <c r="BL181" i="10"/>
  <c r="BL185" i="10"/>
  <c r="BL180" i="10"/>
  <c r="BL177" i="10"/>
  <c r="BL178" i="10"/>
  <c r="BL184" i="10"/>
  <c r="BL179" i="10"/>
  <c r="BL176" i="10"/>
  <c r="BL173" i="10"/>
  <c r="BL169" i="10"/>
  <c r="BL189" i="10"/>
  <c r="BL182" i="10"/>
  <c r="BL172" i="10"/>
  <c r="BL168" i="10"/>
  <c r="BL164" i="10"/>
  <c r="BL171" i="10"/>
  <c r="BL162" i="10"/>
  <c r="BL170" i="10"/>
  <c r="BL166" i="10"/>
  <c r="BL163" i="10"/>
  <c r="BL174" i="10"/>
  <c r="BL165" i="10"/>
  <c r="BL175" i="10"/>
  <c r="BL160" i="10"/>
  <c r="BL158" i="10"/>
  <c r="BL157" i="10"/>
  <c r="BL156" i="10"/>
  <c r="BL155" i="10"/>
  <c r="BL154" i="10"/>
  <c r="BL153" i="10"/>
  <c r="BL152" i="10"/>
  <c r="BL167" i="10"/>
  <c r="BL161" i="10"/>
  <c r="BL159" i="10"/>
  <c r="BQ266" i="3"/>
  <c r="BQ265" i="3"/>
  <c r="BQ264" i="3"/>
  <c r="BQ263" i="3"/>
  <c r="BQ260" i="3"/>
  <c r="BQ256" i="3"/>
  <c r="BQ253" i="3"/>
  <c r="BQ251" i="3"/>
  <c r="BQ249" i="3"/>
  <c r="BQ262" i="3"/>
  <c r="BQ261" i="3"/>
  <c r="BQ259" i="3"/>
  <c r="BQ258" i="3"/>
  <c r="BQ257" i="3"/>
  <c r="BQ255" i="3"/>
  <c r="BQ254" i="3"/>
  <c r="BQ252" i="3"/>
  <c r="BQ250" i="3"/>
  <c r="BQ248" i="3"/>
  <c r="BQ247" i="3"/>
  <c r="BO185" i="7"/>
  <c r="BO184" i="7"/>
  <c r="BO183" i="7"/>
  <c r="BO182" i="7"/>
  <c r="BO181" i="7"/>
  <c r="BO180" i="7"/>
  <c r="BO179" i="7"/>
  <c r="BO178" i="7"/>
  <c r="BO177" i="7"/>
  <c r="BO176" i="7"/>
  <c r="BO172" i="7"/>
  <c r="BO170" i="7"/>
  <c r="BO166" i="7"/>
  <c r="BO175" i="7"/>
  <c r="BO173" i="7"/>
  <c r="BO171" i="7"/>
  <c r="BO169" i="7"/>
  <c r="BO167" i="7"/>
  <c r="BO174" i="7"/>
  <c r="BO168" i="7"/>
  <c r="BU15" i="8"/>
  <c r="BU16" i="8"/>
  <c r="BL138" i="10"/>
  <c r="BL137" i="10"/>
  <c r="BL136" i="10"/>
  <c r="BL135" i="10"/>
  <c r="BL134" i="10"/>
  <c r="BL133" i="10"/>
  <c r="BL132" i="10"/>
  <c r="BL131" i="10"/>
  <c r="BL130" i="10"/>
  <c r="BL129" i="10"/>
  <c r="BL128" i="10"/>
  <c r="BL127" i="10"/>
  <c r="BL126" i="10"/>
  <c r="BL125" i="10"/>
  <c r="BL124" i="10"/>
  <c r="BL123" i="10"/>
  <c r="BL122" i="10"/>
  <c r="BL121" i="10"/>
  <c r="BL120" i="10"/>
  <c r="BL119" i="10"/>
  <c r="BL118" i="10"/>
  <c r="BL117" i="10"/>
  <c r="BL116" i="10"/>
  <c r="BL115" i="10"/>
  <c r="BL114" i="10"/>
  <c r="BL113" i="10"/>
  <c r="BL112" i="10"/>
  <c r="BL111" i="10"/>
  <c r="BL110" i="10"/>
  <c r="BL109" i="10"/>
  <c r="BL108" i="10"/>
  <c r="BL107" i="10"/>
  <c r="BL106" i="10"/>
  <c r="BL105" i="10"/>
  <c r="BL104" i="10"/>
  <c r="BL103" i="10"/>
  <c r="BL102" i="10"/>
  <c r="BL101" i="10"/>
  <c r="BL100" i="10"/>
  <c r="BL99" i="10"/>
  <c r="BL66" i="10"/>
  <c r="BL65" i="10"/>
  <c r="BL64" i="10"/>
  <c r="BL63" i="10"/>
  <c r="BL62" i="10"/>
  <c r="BL61" i="10"/>
  <c r="BL60" i="10"/>
  <c r="BL59" i="10"/>
  <c r="BL58" i="10"/>
  <c r="BL57" i="10"/>
  <c r="BL56" i="10"/>
  <c r="BL55" i="10"/>
  <c r="BL54" i="10"/>
  <c r="BL53" i="10"/>
  <c r="BL41" i="10"/>
  <c r="BL40" i="10"/>
  <c r="BL39" i="10"/>
  <c r="BL38" i="10"/>
  <c r="BL37" i="10"/>
  <c r="BL36" i="10"/>
  <c r="BL35" i="10"/>
  <c r="BL34" i="10"/>
  <c r="BL33" i="10"/>
  <c r="BL32" i="10"/>
  <c r="BL31" i="10"/>
  <c r="BL30" i="10"/>
  <c r="BL29" i="10"/>
  <c r="BL28" i="10"/>
  <c r="BL27" i="10"/>
  <c r="BL26" i="10"/>
  <c r="BL25" i="10"/>
  <c r="BL24" i="10"/>
  <c r="BL23" i="10"/>
  <c r="BL22" i="10"/>
  <c r="BL21" i="10"/>
  <c r="BL20" i="10"/>
  <c r="BL19" i="10"/>
  <c r="BL18" i="10"/>
  <c r="BL17" i="10"/>
  <c r="BL16" i="10"/>
  <c r="BO153" i="7"/>
  <c r="BO152" i="7"/>
  <c r="BO151" i="7"/>
  <c r="BO150" i="7"/>
  <c r="BO149" i="7"/>
  <c r="BO148" i="7"/>
  <c r="BO147" i="7"/>
  <c r="BO146" i="7"/>
  <c r="BO145" i="7"/>
  <c r="BO144" i="7"/>
  <c r="BO143" i="7"/>
  <c r="BO142" i="7"/>
  <c r="BO141" i="7"/>
  <c r="BO140" i="7"/>
  <c r="BO139" i="7"/>
  <c r="BO138" i="7"/>
  <c r="BO137" i="7"/>
  <c r="BO136" i="7"/>
  <c r="BO135" i="7"/>
  <c r="BO134" i="7"/>
  <c r="BQ104" i="3"/>
  <c r="BQ103" i="3"/>
  <c r="BQ102" i="3"/>
  <c r="BQ101" i="3"/>
  <c r="BQ100" i="3"/>
  <c r="BQ99" i="3"/>
  <c r="BQ98" i="3"/>
  <c r="BQ97" i="3"/>
  <c r="BQ96" i="3"/>
  <c r="BQ95" i="3"/>
  <c r="BQ94" i="3"/>
  <c r="BQ93" i="3"/>
  <c r="BQ92" i="3"/>
  <c r="BQ91" i="3"/>
  <c r="BQ90" i="3"/>
  <c r="BQ89" i="3"/>
  <c r="BQ88" i="3"/>
  <c r="BQ87" i="3"/>
  <c r="BQ86" i="3"/>
  <c r="BQ85" i="3"/>
  <c r="BQ84" i="3"/>
  <c r="BQ83" i="3"/>
  <c r="BQ82" i="3"/>
  <c r="BQ81" i="3"/>
  <c r="BQ80" i="3"/>
  <c r="BQ79" i="3"/>
  <c r="BQ78" i="3"/>
  <c r="BQ77" i="3"/>
  <c r="BQ76" i="3"/>
  <c r="BQ75" i="3"/>
  <c r="BQ74" i="3"/>
  <c r="BQ73" i="3"/>
  <c r="BQ72" i="3"/>
  <c r="BQ71" i="3"/>
  <c r="BQ70" i="3"/>
  <c r="BQ69" i="3"/>
  <c r="BQ68" i="3"/>
  <c r="BQ67" i="3"/>
  <c r="BQ66" i="3"/>
  <c r="BQ65" i="3"/>
  <c r="BQ64" i="3"/>
  <c r="BQ63" i="3"/>
  <c r="BQ62" i="3"/>
  <c r="BQ61" i="3"/>
  <c r="BQ60" i="3"/>
  <c r="BQ59" i="3"/>
  <c r="BQ58" i="3"/>
  <c r="BQ57" i="3"/>
  <c r="BQ56" i="3"/>
  <c r="BQ55" i="3"/>
  <c r="BQ54" i="3"/>
  <c r="BQ53" i="3"/>
  <c r="BQ52" i="3"/>
  <c r="BQ51" i="3"/>
  <c r="BQ50" i="3"/>
  <c r="BQ49" i="3"/>
  <c r="BQ48" i="3"/>
  <c r="BQ47" i="3"/>
  <c r="BQ46" i="3"/>
  <c r="BQ45" i="3"/>
  <c r="BQ44" i="3"/>
  <c r="BQ43" i="3"/>
  <c r="BQ42" i="3"/>
  <c r="BQ41" i="3"/>
  <c r="BQ40" i="3"/>
  <c r="BQ39" i="3"/>
  <c r="BQ38" i="3"/>
  <c r="BQ37" i="3"/>
  <c r="BQ36" i="3"/>
  <c r="BQ35" i="3"/>
  <c r="BQ34" i="3"/>
  <c r="BQ33" i="3"/>
  <c r="BQ32" i="3"/>
  <c r="BQ31" i="3"/>
  <c r="BQ30" i="3"/>
  <c r="BQ29" i="3"/>
  <c r="BQ28" i="3"/>
  <c r="BQ27" i="3"/>
  <c r="BQ26" i="3"/>
  <c r="BQ25" i="3"/>
  <c r="BQ24" i="3"/>
  <c r="BQ23" i="3"/>
  <c r="BQ22" i="3"/>
  <c r="BQ21" i="3"/>
  <c r="BQ20" i="3"/>
  <c r="BQ19" i="3"/>
  <c r="BQ18" i="3"/>
  <c r="BQ17" i="3"/>
  <c r="BQ16" i="3"/>
  <c r="BQ15" i="3"/>
  <c r="BN16" i="13"/>
  <c r="BN224" i="3"/>
  <c r="BN290" i="3" s="1"/>
  <c r="BP125" i="3" a="1"/>
  <c r="BP125" i="3" s="1"/>
  <c r="BN21" i="13"/>
  <c r="BM3" i="1"/>
  <c r="BP223" i="3" a="1"/>
  <c r="BP223" i="3" s="1"/>
  <c r="BL49" i="1"/>
  <c r="BO21" i="8"/>
  <c r="BO22" i="8"/>
  <c r="BN12" i="13"/>
  <c r="BN11" i="13"/>
  <c r="BQ240" i="3"/>
  <c r="BQ241" i="3"/>
  <c r="BQ242" i="3"/>
  <c r="BQ243" i="3"/>
  <c r="BQ244" i="3"/>
  <c r="BQ245" i="3"/>
  <c r="BQ246" i="3"/>
  <c r="BQ267" i="3"/>
  <c r="BQ10" i="3"/>
  <c r="BQ11" i="3"/>
  <c r="BQ12" i="3"/>
  <c r="BQ13" i="3"/>
  <c r="BQ14" i="3"/>
  <c r="BQ105" i="3"/>
  <c r="BQ106" i="3"/>
  <c r="BQ7" i="3"/>
  <c r="BQ8" i="3"/>
  <c r="BQ9" i="3"/>
  <c r="BQ239" i="3"/>
  <c r="BQ238" i="3"/>
  <c r="BL145" i="10"/>
  <c r="BL146" i="10"/>
  <c r="BL147" i="10"/>
  <c r="BL148" i="10"/>
  <c r="BL149" i="10"/>
  <c r="BL150" i="10"/>
  <c r="BL151" i="10"/>
  <c r="BL192" i="10"/>
  <c r="BL144" i="10"/>
  <c r="BL91" i="10"/>
  <c r="BL93" i="10"/>
  <c r="BL95" i="10"/>
  <c r="BL92" i="10"/>
  <c r="BL94" i="10"/>
  <c r="BL96" i="10"/>
  <c r="BL98" i="10"/>
  <c r="BL8" i="10"/>
  <c r="BL97" i="10"/>
  <c r="BL139" i="10"/>
  <c r="BL9" i="10"/>
  <c r="BL10" i="10"/>
  <c r="BL11" i="10"/>
  <c r="BL12" i="10"/>
  <c r="BL13" i="10"/>
  <c r="BL14" i="10"/>
  <c r="BL15" i="10"/>
  <c r="BL86" i="10"/>
  <c r="BL143" i="10"/>
  <c r="BL90" i="10"/>
  <c r="BL7" i="10"/>
  <c r="BO159" i="7"/>
  <c r="BO163" i="7"/>
  <c r="BO160" i="7"/>
  <c r="BO164" i="7"/>
  <c r="BO186" i="7"/>
  <c r="BO161" i="7"/>
  <c r="BO162" i="7"/>
  <c r="BO126" i="7"/>
  <c r="BO128" i="7"/>
  <c r="BO130" i="7"/>
  <c r="BO132" i="7"/>
  <c r="BO154" i="7"/>
  <c r="BO157" i="7"/>
  <c r="BO158" i="7"/>
  <c r="BO165" i="7"/>
  <c r="BO125" i="7"/>
  <c r="BO127" i="7"/>
  <c r="BO129" i="7"/>
  <c r="BO131" i="7"/>
  <c r="BO133" i="7"/>
  <c r="BF26" i="2"/>
  <c r="BJ15" i="1"/>
  <c r="BH27" i="2"/>
  <c r="BE32" i="2"/>
  <c r="BG27" i="2"/>
  <c r="BG60" i="12"/>
  <c r="BH60" i="12"/>
  <c r="BE9" i="1"/>
  <c r="BM3" i="2"/>
  <c r="BF9" i="5"/>
  <c r="BN120" i="7"/>
  <c r="BL43" i="12" s="1"/>
  <c r="BP284" i="3"/>
  <c r="G7" i="12"/>
  <c r="BL289" i="3"/>
  <c r="BG7" i="12" s="1"/>
  <c r="BL235" i="3"/>
  <c r="BH7" i="1"/>
  <c r="BG7" i="1"/>
  <c r="F7" i="1"/>
  <c r="BN155" i="7"/>
  <c r="BL59" i="5" s="1"/>
  <c r="BN320" i="13"/>
  <c r="BN113" i="7"/>
  <c r="BP3" i="7"/>
  <c r="BN187" i="7"/>
  <c r="BL60" i="5" s="1"/>
  <c r="BN106" i="7"/>
  <c r="BM169" i="4" s="1"/>
  <c r="BK141" i="10"/>
  <c r="BM3" i="10"/>
  <c r="BK88" i="10"/>
  <c r="BN122" i="3"/>
  <c r="BO277" i="3"/>
  <c r="BO282" i="3" s="1"/>
  <c r="BJ19" i="12" s="1"/>
  <c r="BN283" i="3"/>
  <c r="BP9" i="8"/>
  <c r="BP10" i="8"/>
  <c r="BP268" i="3"/>
  <c r="BK18" i="12" s="1"/>
  <c r="BO116" i="3"/>
  <c r="BO121" i="3" s="1"/>
  <c r="BJ8" i="5" s="1"/>
  <c r="BK165" i="4" s="1"/>
  <c r="BP107" i="3"/>
  <c r="BK6" i="5" s="1"/>
  <c r="BR3" i="3"/>
  <c r="BJ288" i="13" l="1" a="1"/>
  <c r="BJ292" i="13" a="1"/>
  <c r="BJ292" i="13" s="1"/>
  <c r="BN38" i="5" s="1"/>
  <c r="BJ290" i="13" a="1"/>
  <c r="BJ293" i="13" a="1"/>
  <c r="BJ289" i="13" a="1"/>
  <c r="BJ289" i="13" s="1"/>
  <c r="BN35" i="5" s="1"/>
  <c r="BJ291" i="13" a="1"/>
  <c r="BJ287" i="13" a="1"/>
  <c r="BP50" i="7"/>
  <c r="BJ290" i="13"/>
  <c r="BN36" i="5" s="1"/>
  <c r="BJ288" i="13"/>
  <c r="BN34" i="5" s="1"/>
  <c r="BJ287" i="13"/>
  <c r="BJ293" i="13"/>
  <c r="BJ291" i="13"/>
  <c r="BN37" i="5" s="1"/>
  <c r="BP124" i="3"/>
  <c r="BP110" i="3" s="1"/>
  <c r="BP114" i="3" s="1"/>
  <c r="BK7" i="5" s="1"/>
  <c r="BL164" i="4" s="1"/>
  <c r="BQ221" i="3" a="1"/>
  <c r="BQ221" i="3" s="1"/>
  <c r="BQ201" i="3" a="1"/>
  <c r="BQ201" i="3" s="1"/>
  <c r="BQ203" i="3" a="1"/>
  <c r="BQ203" i="3" s="1"/>
  <c r="BQ205" i="3" a="1"/>
  <c r="BQ205" i="3" s="1"/>
  <c r="BQ207" i="3" a="1"/>
  <c r="BQ207" i="3" s="1"/>
  <c r="BQ209" i="3" a="1"/>
  <c r="BQ209" i="3" s="1"/>
  <c r="BQ211" i="3" a="1"/>
  <c r="BQ211" i="3" s="1"/>
  <c r="BQ126" i="3" a="1"/>
  <c r="BQ129" i="3" a="1"/>
  <c r="BQ131" i="3" a="1"/>
  <c r="BQ133" i="3" a="1"/>
  <c r="BQ136" i="3" a="1"/>
  <c r="BQ138" i="3" a="1"/>
  <c r="BQ140" i="3" a="1"/>
  <c r="BQ142" i="3" a="1"/>
  <c r="BQ144" i="3" a="1"/>
  <c r="BQ149" i="3" a="1"/>
  <c r="BQ151" i="3" a="1"/>
  <c r="BQ153" i="3" a="1"/>
  <c r="BQ153" i="3" s="1"/>
  <c r="BQ155" i="3" a="1"/>
  <c r="BQ157" i="3" a="1"/>
  <c r="BQ159" i="3" a="1"/>
  <c r="BQ134" i="3" a="1"/>
  <c r="BQ146" i="3" a="1"/>
  <c r="BQ147" i="3" a="1"/>
  <c r="BQ160" i="3" a="1"/>
  <c r="BQ162" i="3" a="1"/>
  <c r="BQ162" i="3" s="1"/>
  <c r="BQ164" i="3" a="1"/>
  <c r="BQ166" i="3" a="1"/>
  <c r="BQ168" i="3" a="1"/>
  <c r="BQ170" i="3" a="1"/>
  <c r="BQ170" i="3" s="1"/>
  <c r="BQ172" i="3" a="1"/>
  <c r="BQ174" i="3" a="1"/>
  <c r="BQ176" i="3" a="1"/>
  <c r="BQ178" i="3" a="1"/>
  <c r="BQ178" i="3" s="1"/>
  <c r="BQ180" i="3" a="1"/>
  <c r="BQ182" i="3" a="1"/>
  <c r="BQ184" i="3" a="1"/>
  <c r="BQ184" i="3" s="1"/>
  <c r="BQ186" i="3" a="1"/>
  <c r="BQ186" i="3" s="1"/>
  <c r="BQ188" i="3" a="1"/>
  <c r="BQ190" i="3" a="1"/>
  <c r="BQ192" i="3" a="1"/>
  <c r="BQ192" i="3" s="1"/>
  <c r="BQ194" i="3" a="1"/>
  <c r="BQ194" i="3" s="1"/>
  <c r="BQ220" i="3" a="1"/>
  <c r="BQ220" i="3" s="1"/>
  <c r="BQ218" i="3" a="1"/>
  <c r="BQ218" i="3" s="1"/>
  <c r="BQ212" i="3" a="1"/>
  <c r="BQ212" i="3" s="1"/>
  <c r="BQ206" i="3" a="1"/>
  <c r="BQ206" i="3" s="1"/>
  <c r="BQ199" i="3" a="1"/>
  <c r="BQ199" i="3" s="1"/>
  <c r="BQ196" i="3" a="1"/>
  <c r="BQ196" i="3" s="1"/>
  <c r="BQ202" i="3" a="1"/>
  <c r="BQ202" i="3" s="1"/>
  <c r="BQ200" i="3" a="1"/>
  <c r="BQ200" i="3" s="1"/>
  <c r="BQ145" i="3" a="1"/>
  <c r="BQ216" i="3" a="1"/>
  <c r="BQ216" i="3" s="1"/>
  <c r="BQ204" i="3" a="1"/>
  <c r="BQ204" i="3" s="1"/>
  <c r="BQ214" i="3" a="1"/>
  <c r="BQ214" i="3" s="1"/>
  <c r="BQ219" i="3" a="1"/>
  <c r="BQ219" i="3" s="1"/>
  <c r="BQ217" i="3" a="1"/>
  <c r="BQ217" i="3" s="1"/>
  <c r="BQ215" i="3" a="1"/>
  <c r="BQ215" i="3" s="1"/>
  <c r="BQ213" i="3" a="1"/>
  <c r="BQ213" i="3" s="1"/>
  <c r="BQ210" i="3" a="1"/>
  <c r="BQ210" i="3" s="1"/>
  <c r="BQ208" i="3" a="1"/>
  <c r="BQ208" i="3" s="1"/>
  <c r="BQ198" i="3" a="1"/>
  <c r="BQ198" i="3" s="1"/>
  <c r="BQ197" i="3" a="1"/>
  <c r="BQ197" i="3" s="1"/>
  <c r="BQ195" i="3" a="1"/>
  <c r="BQ191" i="3" a="1"/>
  <c r="BQ189" i="3" a="1"/>
  <c r="BQ189" i="3" s="1"/>
  <c r="BQ187" i="3" a="1"/>
  <c r="BQ187" i="3" s="1"/>
  <c r="BQ185" i="3" a="1"/>
  <c r="BQ183" i="3" a="1"/>
  <c r="BQ181" i="3" a="1"/>
  <c r="BQ181" i="3" s="1"/>
  <c r="BQ179" i="3" a="1"/>
  <c r="BQ179" i="3" s="1"/>
  <c r="BQ177" i="3" a="1"/>
  <c r="BQ175" i="3" a="1"/>
  <c r="BQ173" i="3" a="1"/>
  <c r="BQ173" i="3" s="1"/>
  <c r="BQ161" i="3" a="1"/>
  <c r="BQ161" i="3" s="1"/>
  <c r="BQ158" i="3" a="1"/>
  <c r="BQ156" i="3" a="1"/>
  <c r="BQ154" i="3" a="1"/>
  <c r="BQ154" i="3" s="1"/>
  <c r="BQ150" i="3" a="1"/>
  <c r="BQ150" i="3" s="1"/>
  <c r="BQ148" i="3" a="1"/>
  <c r="BQ193" i="3" a="1"/>
  <c r="BQ171" i="3" a="1"/>
  <c r="BQ171" i="3" s="1"/>
  <c r="BQ169" i="3" a="1"/>
  <c r="BQ169" i="3" s="1"/>
  <c r="BQ167" i="3" a="1"/>
  <c r="BQ167" i="3" s="1"/>
  <c r="BQ165" i="3" a="1"/>
  <c r="BQ163" i="3" a="1"/>
  <c r="BQ163" i="3" s="1"/>
  <c r="BQ152" i="3" a="1"/>
  <c r="BQ152" i="3" s="1"/>
  <c r="BQ143" i="3" a="1"/>
  <c r="BQ141" i="3" a="1"/>
  <c r="BQ139" i="3" a="1"/>
  <c r="BQ139" i="3" s="1"/>
  <c r="BQ128" i="3" a="1"/>
  <c r="BQ128" i="3" s="1"/>
  <c r="BQ127" i="3" a="1"/>
  <c r="BQ127" i="3" s="1"/>
  <c r="BQ137" i="3" a="1"/>
  <c r="BQ137" i="3" s="1"/>
  <c r="BQ135" i="3" a="1"/>
  <c r="BQ135" i="3" s="1"/>
  <c r="BQ130" i="3" a="1"/>
  <c r="BQ130" i="3" s="1"/>
  <c r="BQ132" i="3" a="1"/>
  <c r="BQ132" i="3" s="1"/>
  <c r="BQ190" i="3"/>
  <c r="BQ188" i="3"/>
  <c r="BQ182" i="3"/>
  <c r="BQ180" i="3"/>
  <c r="BQ176" i="3"/>
  <c r="BQ174" i="3"/>
  <c r="BQ172" i="3"/>
  <c r="BQ159" i="3"/>
  <c r="BQ157" i="3"/>
  <c r="BQ155" i="3"/>
  <c r="BQ151" i="3"/>
  <c r="BQ149" i="3"/>
  <c r="BQ145" i="3"/>
  <c r="BQ168" i="3"/>
  <c r="BQ166" i="3"/>
  <c r="BQ164" i="3"/>
  <c r="BQ160" i="3"/>
  <c r="BQ147" i="3"/>
  <c r="BQ133" i="3"/>
  <c r="BQ131" i="3"/>
  <c r="BQ138" i="3"/>
  <c r="BQ136" i="3"/>
  <c r="BQ134" i="3"/>
  <c r="BQ126" i="3"/>
  <c r="BQ146" i="3"/>
  <c r="BQ144" i="3"/>
  <c r="BQ142" i="3"/>
  <c r="BQ140" i="3"/>
  <c r="BQ129" i="3"/>
  <c r="BQ148" i="3"/>
  <c r="BQ165" i="3"/>
  <c r="BQ156" i="3"/>
  <c r="BQ158" i="3"/>
  <c r="BQ191" i="3"/>
  <c r="BQ141" i="3"/>
  <c r="BQ143" i="3"/>
  <c r="BQ175" i="3"/>
  <c r="BQ177" i="3"/>
  <c r="BQ183" i="3"/>
  <c r="BQ185" i="3"/>
  <c r="BQ195" i="3"/>
  <c r="BQ193" i="3"/>
  <c r="BM194" i="10" a="1"/>
  <c r="BM194" i="10" s="1"/>
  <c r="BP64" i="7"/>
  <c r="BP32" i="7"/>
  <c r="BP49" i="7"/>
  <c r="BP45" i="7"/>
  <c r="BP27" i="7"/>
  <c r="BP44" i="7"/>
  <c r="BP55" i="7"/>
  <c r="BP60" i="7"/>
  <c r="BP43" i="7"/>
  <c r="BP63" i="7"/>
  <c r="BP48" i="7"/>
  <c r="BP39" i="7"/>
  <c r="BP58" i="7"/>
  <c r="BP56" i="7"/>
  <c r="BP38" i="7"/>
  <c r="BP59" i="7"/>
  <c r="BP30" i="7"/>
  <c r="BP57" i="7"/>
  <c r="BP47" i="7"/>
  <c r="BP34" i="7"/>
  <c r="BP33" i="7"/>
  <c r="BP28" i="7"/>
  <c r="BP42" i="7"/>
  <c r="BP37" i="7"/>
  <c r="BP31" i="7"/>
  <c r="BP53" i="7"/>
  <c r="BP46" i="7"/>
  <c r="BP62" i="7"/>
  <c r="BP36" i="7"/>
  <c r="BP29" i="7"/>
  <c r="BP52" i="7"/>
  <c r="BP61" i="7"/>
  <c r="BP66" i="7"/>
  <c r="BP35" i="7"/>
  <c r="BP40" i="7"/>
  <c r="BP54" i="7"/>
  <c r="BP65" i="7"/>
  <c r="BP41" i="7"/>
  <c r="BP51" i="7"/>
  <c r="BP287" i="3"/>
  <c r="BO50" i="1"/>
  <c r="BO50" i="2"/>
  <c r="BN51" i="1"/>
  <c r="BO177" i="4" s="1"/>
  <c r="BN52" i="2"/>
  <c r="BQ286" i="3" a="1"/>
  <c r="BQ286" i="3" s="1"/>
  <c r="BN233" i="3"/>
  <c r="BN234" i="3"/>
  <c r="BM171" i="4"/>
  <c r="BM132" i="4"/>
  <c r="BK128" i="4"/>
  <c r="BK126" i="4"/>
  <c r="BK127" i="4"/>
  <c r="BN9" i="13" a="1"/>
  <c r="BN9" i="13" s="1"/>
  <c r="BP73" i="7"/>
  <c r="BP94" i="7"/>
  <c r="BP23" i="7"/>
  <c r="BP11" i="7"/>
  <c r="BP68" i="7"/>
  <c r="BP88" i="7"/>
  <c r="BP13" i="7"/>
  <c r="BP117" i="7"/>
  <c r="BP87" i="7"/>
  <c r="BP84" i="7"/>
  <c r="BP74" i="7"/>
  <c r="BP70" i="7"/>
  <c r="BP111" i="7"/>
  <c r="BP91" i="7"/>
  <c r="BP103" i="7"/>
  <c r="BP85" i="7"/>
  <c r="BP19" i="7"/>
  <c r="BP80" i="7"/>
  <c r="BP112" i="7"/>
  <c r="BP24" i="7"/>
  <c r="BP105" i="7"/>
  <c r="BP16" i="7"/>
  <c r="BP79" i="7"/>
  <c r="BP10" i="7"/>
  <c r="BP71" i="7"/>
  <c r="BP26" i="7"/>
  <c r="BP104" i="7"/>
  <c r="BP18" i="7"/>
  <c r="BP78" i="7"/>
  <c r="BP9" i="7"/>
  <c r="BP77" i="7"/>
  <c r="BP90" i="7"/>
  <c r="BP86" i="7"/>
  <c r="BN10" i="12" a="1"/>
  <c r="BN10" i="12" s="1"/>
  <c r="BP6" i="7"/>
  <c r="BP8" i="7"/>
  <c r="BP95" i="7"/>
  <c r="BP115" i="7"/>
  <c r="BP25" i="7"/>
  <c r="BP93" i="7"/>
  <c r="BP98" i="7"/>
  <c r="BP14" i="7"/>
  <c r="BP89" i="7"/>
  <c r="BP100" i="7"/>
  <c r="BP92" i="7"/>
  <c r="BP82" i="7"/>
  <c r="BP75" i="7"/>
  <c r="BP72" i="7"/>
  <c r="BP110" i="7"/>
  <c r="BP21" i="7"/>
  <c r="BP20" i="7"/>
  <c r="BP17" i="7"/>
  <c r="BP108" i="7"/>
  <c r="BP102" i="7"/>
  <c r="BP99" i="7"/>
  <c r="BP101" i="7"/>
  <c r="BP97" i="7"/>
  <c r="BP118" i="7"/>
  <c r="BP22" i="7"/>
  <c r="BP76" i="7"/>
  <c r="BP83" i="7"/>
  <c r="BP7" i="7"/>
  <c r="BP12" i="7"/>
  <c r="BP81" i="7"/>
  <c r="BP116" i="7"/>
  <c r="BP119" i="7"/>
  <c r="BP15" i="7"/>
  <c r="BP67" i="7"/>
  <c r="BP69" i="7"/>
  <c r="BP96" i="7"/>
  <c r="BP109" i="7"/>
  <c r="BN97" i="4"/>
  <c r="BJ53" i="13" a="1"/>
  <c r="BJ53" i="13" s="1"/>
  <c r="BM170" i="4"/>
  <c r="BL162" i="4"/>
  <c r="BQ3" i="4"/>
  <c r="BP157" i="4"/>
  <c r="BI175" i="4"/>
  <c r="BK18" i="2"/>
  <c r="BK161" i="4"/>
  <c r="BK91" i="4"/>
  <c r="BK92" i="4"/>
  <c r="BK93" i="4"/>
  <c r="BF94" i="4"/>
  <c r="BF100" i="4" s="1"/>
  <c r="BF172" i="4"/>
  <c r="BG166" i="4"/>
  <c r="BG129" i="4" s="1"/>
  <c r="BH175" i="4"/>
  <c r="BJ89" i="4"/>
  <c r="BJ124" i="4"/>
  <c r="BM163" i="4"/>
  <c r="BM125" i="4"/>
  <c r="BN133" i="4"/>
  <c r="BN134" i="4"/>
  <c r="BN98" i="4"/>
  <c r="BN99" i="4"/>
  <c r="BM90" i="4"/>
  <c r="BI61" i="5"/>
  <c r="BO3" i="12"/>
  <c r="BI286" i="13" a="1"/>
  <c r="BI286" i="13" s="1"/>
  <c r="BM32" i="5" s="1"/>
  <c r="BM31" i="5" s="1"/>
  <c r="BL195" i="10"/>
  <c r="BM12" i="5" s="1"/>
  <c r="BM80" i="10"/>
  <c r="BM79" i="10"/>
  <c r="BM78" i="10"/>
  <c r="BM77" i="10"/>
  <c r="BM76" i="10"/>
  <c r="BM75" i="10"/>
  <c r="BM74" i="10"/>
  <c r="BM73" i="10"/>
  <c r="BM72" i="10"/>
  <c r="BM52" i="10"/>
  <c r="BM51" i="10"/>
  <c r="BM50" i="10"/>
  <c r="BM49" i="10"/>
  <c r="BM48" i="10"/>
  <c r="BM47" i="10"/>
  <c r="BM46" i="10"/>
  <c r="BM45" i="10"/>
  <c r="BM44" i="10"/>
  <c r="BM43" i="10"/>
  <c r="BM42" i="10"/>
  <c r="BP222" i="3"/>
  <c r="BD330" i="13"/>
  <c r="BH66" i="5" s="1"/>
  <c r="BM235" i="3"/>
  <c r="BD331" i="13"/>
  <c r="BH67" i="5" s="1"/>
  <c r="BL11" i="5"/>
  <c r="BK17" i="1"/>
  <c r="BL33" i="1"/>
  <c r="BL31" i="1"/>
  <c r="BL13" i="5"/>
  <c r="BN39" i="5"/>
  <c r="BJ311" i="13" a="1"/>
  <c r="BJ311" i="13" s="1"/>
  <c r="BJ310" i="13" a="1"/>
  <c r="BJ310" i="13" s="1"/>
  <c r="BN33" i="5"/>
  <c r="BI309" i="13"/>
  <c r="BM57" i="5" s="1"/>
  <c r="BM51" i="5" s="1"/>
  <c r="BK64" i="13"/>
  <c r="BK60" i="13"/>
  <c r="BK63" i="13"/>
  <c r="BK65" i="13"/>
  <c r="BK59" i="13"/>
  <c r="BK61" i="13"/>
  <c r="BO227" i="3"/>
  <c r="BO230" i="3" s="1"/>
  <c r="BF322" i="13"/>
  <c r="BE331" i="13"/>
  <c r="BI67" i="5" s="1"/>
  <c r="BE330" i="13"/>
  <c r="BI66" i="5" s="1"/>
  <c r="BO228" i="3"/>
  <c r="BO231" i="3" s="1"/>
  <c r="BF321" i="13"/>
  <c r="BN10" i="13"/>
  <c r="BM67" i="10"/>
  <c r="BM68" i="10"/>
  <c r="BM69" i="10"/>
  <c r="BM70" i="10"/>
  <c r="BM71" i="10"/>
  <c r="BM81" i="10"/>
  <c r="BM82" i="10"/>
  <c r="BM83" i="10"/>
  <c r="BM84" i="10"/>
  <c r="BM85" i="10"/>
  <c r="F26" i="2"/>
  <c r="BN43" i="2" a="1"/>
  <c r="BN43" i="2" s="1"/>
  <c r="BM49" i="1"/>
  <c r="BG26" i="2"/>
  <c r="BH26" i="2"/>
  <c r="BO3" i="5"/>
  <c r="BL3" i="13"/>
  <c r="BL6" i="13" s="1"/>
  <c r="BM190" i="10"/>
  <c r="BM186" i="10"/>
  <c r="BM185" i="10"/>
  <c r="BM184" i="10"/>
  <c r="BM183" i="10"/>
  <c r="BM182" i="10"/>
  <c r="BM181" i="10"/>
  <c r="BM180" i="10"/>
  <c r="BM179" i="10"/>
  <c r="BM189" i="10"/>
  <c r="BM188" i="10"/>
  <c r="BM191" i="10"/>
  <c r="BM178" i="10"/>
  <c r="BM177" i="10"/>
  <c r="BM176" i="10"/>
  <c r="BM175" i="10"/>
  <c r="BM174" i="10"/>
  <c r="BM173" i="10"/>
  <c r="BM172" i="10"/>
  <c r="BM171" i="10"/>
  <c r="BM170" i="10"/>
  <c r="BM169" i="10"/>
  <c r="BM168" i="10"/>
  <c r="BM167" i="10"/>
  <c r="BM166" i="10"/>
  <c r="BM165" i="10"/>
  <c r="BM164" i="10"/>
  <c r="BM163" i="10"/>
  <c r="BM162" i="10"/>
  <c r="BM187" i="10"/>
  <c r="BM160" i="10"/>
  <c r="BM158" i="10"/>
  <c r="BM157" i="10"/>
  <c r="BM156" i="10"/>
  <c r="BM155" i="10"/>
  <c r="BM154" i="10"/>
  <c r="BM153" i="10"/>
  <c r="BM152" i="10"/>
  <c r="BM159" i="10"/>
  <c r="BM161" i="10"/>
  <c r="BP185" i="7"/>
  <c r="BP184" i="7"/>
  <c r="BP183" i="7"/>
  <c r="BP182" i="7"/>
  <c r="BP181" i="7"/>
  <c r="BP180" i="7"/>
  <c r="BP179" i="7"/>
  <c r="BP178" i="7"/>
  <c r="BP177" i="7"/>
  <c r="BP176" i="7"/>
  <c r="BP174" i="7"/>
  <c r="BP172" i="7"/>
  <c r="BP170" i="7"/>
  <c r="BP168" i="7"/>
  <c r="BP166" i="7"/>
  <c r="BP173" i="7"/>
  <c r="BP175" i="7"/>
  <c r="BP167" i="7"/>
  <c r="BP169" i="7"/>
  <c r="BP171" i="7"/>
  <c r="BR266" i="3"/>
  <c r="BR264" i="3"/>
  <c r="BR263" i="3"/>
  <c r="BR262" i="3"/>
  <c r="BR261" i="3"/>
  <c r="BR260" i="3"/>
  <c r="BR259" i="3"/>
  <c r="BR258" i="3"/>
  <c r="BR257" i="3"/>
  <c r="BR256" i="3"/>
  <c r="BR255" i="3"/>
  <c r="BR254" i="3"/>
  <c r="BR253" i="3"/>
  <c r="BR252" i="3"/>
  <c r="BR251" i="3"/>
  <c r="BR250" i="3"/>
  <c r="BR249" i="3"/>
  <c r="BR248" i="3"/>
  <c r="BR247" i="3"/>
  <c r="BR265" i="3"/>
  <c r="BV15" i="8"/>
  <c r="BV16" i="8"/>
  <c r="BM138" i="10"/>
  <c r="BM137" i="10"/>
  <c r="BM136" i="10"/>
  <c r="BM135" i="10"/>
  <c r="BM134" i="10"/>
  <c r="BM133" i="10"/>
  <c r="BM132" i="10"/>
  <c r="BM131" i="10"/>
  <c r="BM130" i="10"/>
  <c r="BM129" i="10"/>
  <c r="BM128" i="10"/>
  <c r="BM127" i="10"/>
  <c r="BM126" i="10"/>
  <c r="BM125" i="10"/>
  <c r="BM124" i="10"/>
  <c r="BM123" i="10"/>
  <c r="BM122" i="10"/>
  <c r="BM121" i="10"/>
  <c r="BM120" i="10"/>
  <c r="BM119" i="10"/>
  <c r="BM118" i="10"/>
  <c r="BM117" i="10"/>
  <c r="BM116" i="10"/>
  <c r="BM115" i="10"/>
  <c r="BM114" i="10"/>
  <c r="BM113" i="10"/>
  <c r="BM112" i="10"/>
  <c r="BM111" i="10"/>
  <c r="BM110" i="10"/>
  <c r="BM109" i="10"/>
  <c r="BM108" i="10"/>
  <c r="BM107" i="10"/>
  <c r="BM106" i="10"/>
  <c r="BM105" i="10"/>
  <c r="BM104" i="10"/>
  <c r="BM103" i="10"/>
  <c r="BM102" i="10"/>
  <c r="BM101" i="10"/>
  <c r="BM100" i="10"/>
  <c r="BM99" i="10"/>
  <c r="BM66" i="10"/>
  <c r="BM65" i="10"/>
  <c r="BM64" i="10"/>
  <c r="BM63" i="10"/>
  <c r="BM62" i="10"/>
  <c r="BM61" i="10"/>
  <c r="BM60" i="10"/>
  <c r="BM59" i="10"/>
  <c r="BM58" i="10"/>
  <c r="BM57" i="10"/>
  <c r="BM56" i="10"/>
  <c r="BM55" i="10"/>
  <c r="BM54" i="10"/>
  <c r="BM53" i="10"/>
  <c r="BM41" i="10"/>
  <c r="BM40" i="10"/>
  <c r="BM39" i="10"/>
  <c r="BM38" i="10"/>
  <c r="BM37" i="10"/>
  <c r="BM36" i="10"/>
  <c r="BM35" i="10"/>
  <c r="BM34" i="10"/>
  <c r="BM33" i="10"/>
  <c r="BM32" i="10"/>
  <c r="BM31" i="10"/>
  <c r="BM30" i="10"/>
  <c r="BM29" i="10"/>
  <c r="BM28" i="10"/>
  <c r="BM27" i="10"/>
  <c r="BM26" i="10"/>
  <c r="BM25" i="10"/>
  <c r="BM24" i="10"/>
  <c r="BM23" i="10"/>
  <c r="BM22" i="10"/>
  <c r="BM21" i="10"/>
  <c r="BM20" i="10"/>
  <c r="BM19" i="10"/>
  <c r="BM18" i="10"/>
  <c r="BM17" i="10"/>
  <c r="BM16" i="10"/>
  <c r="BP153" i="7"/>
  <c r="BP152" i="7"/>
  <c r="BP151" i="7"/>
  <c r="BP150" i="7"/>
  <c r="BP149" i="7"/>
  <c r="BP148" i="7"/>
  <c r="BP147" i="7"/>
  <c r="BP146" i="7"/>
  <c r="BP145" i="7"/>
  <c r="BP144" i="7"/>
  <c r="BP143" i="7"/>
  <c r="BP142" i="7"/>
  <c r="BP141" i="7"/>
  <c r="BP140" i="7"/>
  <c r="BP139" i="7"/>
  <c r="BP138" i="7"/>
  <c r="BP137" i="7"/>
  <c r="BP136" i="7"/>
  <c r="BP135" i="7"/>
  <c r="BP134" i="7"/>
  <c r="BR104" i="3"/>
  <c r="BR103" i="3"/>
  <c r="BR102" i="3"/>
  <c r="BR101" i="3"/>
  <c r="BR100" i="3"/>
  <c r="BR99" i="3"/>
  <c r="BR98" i="3"/>
  <c r="BR97" i="3"/>
  <c r="BR96" i="3"/>
  <c r="BR95" i="3"/>
  <c r="BR94" i="3"/>
  <c r="BR93" i="3"/>
  <c r="BR92" i="3"/>
  <c r="BR91" i="3"/>
  <c r="BR90" i="3"/>
  <c r="BR89" i="3"/>
  <c r="BR88" i="3"/>
  <c r="BR87" i="3"/>
  <c r="BR86" i="3"/>
  <c r="BR85" i="3"/>
  <c r="BR84" i="3"/>
  <c r="BR83" i="3"/>
  <c r="BR82" i="3"/>
  <c r="BR81" i="3"/>
  <c r="BR80" i="3"/>
  <c r="BR79" i="3"/>
  <c r="BR78" i="3"/>
  <c r="BR77" i="3"/>
  <c r="BR76" i="3"/>
  <c r="BR75" i="3"/>
  <c r="BR74" i="3"/>
  <c r="BR73" i="3"/>
  <c r="BR72" i="3"/>
  <c r="BR71" i="3"/>
  <c r="BR70" i="3"/>
  <c r="BR69" i="3"/>
  <c r="BR68" i="3"/>
  <c r="BR67" i="3"/>
  <c r="BR66" i="3"/>
  <c r="BR65" i="3"/>
  <c r="BR64" i="3"/>
  <c r="BR63" i="3"/>
  <c r="BR62" i="3"/>
  <c r="BR61" i="3"/>
  <c r="BR60" i="3"/>
  <c r="BR59" i="3"/>
  <c r="BR58" i="3"/>
  <c r="BR57" i="3"/>
  <c r="BR56" i="3"/>
  <c r="BR55" i="3"/>
  <c r="BR54" i="3"/>
  <c r="BR53" i="3"/>
  <c r="BR52" i="3"/>
  <c r="BR51" i="3"/>
  <c r="BR50" i="3"/>
  <c r="BR49" i="3"/>
  <c r="BR48" i="3"/>
  <c r="BR47" i="3"/>
  <c r="BR46" i="3"/>
  <c r="BR45" i="3"/>
  <c r="BR44" i="3"/>
  <c r="BR43" i="3"/>
  <c r="BR42" i="3"/>
  <c r="BR41" i="3"/>
  <c r="BR40" i="3"/>
  <c r="BR39" i="3"/>
  <c r="BR38" i="3"/>
  <c r="BR37" i="3"/>
  <c r="BR36" i="3"/>
  <c r="BR35" i="3"/>
  <c r="BR34" i="3"/>
  <c r="BR33" i="3"/>
  <c r="BR32" i="3"/>
  <c r="BR31" i="3"/>
  <c r="BR30" i="3"/>
  <c r="BR29" i="3"/>
  <c r="BR28" i="3"/>
  <c r="BR27" i="3"/>
  <c r="BR26" i="3"/>
  <c r="BR25" i="3"/>
  <c r="BR24" i="3"/>
  <c r="BR23" i="3"/>
  <c r="BR22" i="3"/>
  <c r="BR21" i="3"/>
  <c r="BR20" i="3"/>
  <c r="BR19" i="3"/>
  <c r="BR18" i="3"/>
  <c r="BR17" i="3"/>
  <c r="BR16" i="3"/>
  <c r="BR15" i="3"/>
  <c r="BO224" i="3"/>
  <c r="BO290" i="3" s="1"/>
  <c r="BQ125" i="3" a="1"/>
  <c r="BQ125" i="3" s="1"/>
  <c r="BN3" i="1"/>
  <c r="BQ223" i="3" a="1"/>
  <c r="BQ223" i="3" s="1"/>
  <c r="BP21" i="8"/>
  <c r="BP22" i="8"/>
  <c r="BR240" i="3"/>
  <c r="BR241" i="3"/>
  <c r="BR242" i="3"/>
  <c r="BR243" i="3"/>
  <c r="BR244" i="3"/>
  <c r="BR245" i="3"/>
  <c r="BR246" i="3"/>
  <c r="BR267" i="3"/>
  <c r="BR8" i="3"/>
  <c r="BR9" i="3"/>
  <c r="BR10" i="3"/>
  <c r="BR11" i="3"/>
  <c r="BR12" i="3"/>
  <c r="BR13" i="3"/>
  <c r="BR14" i="3"/>
  <c r="BR105" i="3"/>
  <c r="BR106" i="3"/>
  <c r="BR7" i="3"/>
  <c r="BR238" i="3"/>
  <c r="BR239" i="3"/>
  <c r="BM143" i="10"/>
  <c r="BM145" i="10"/>
  <c r="BM146" i="10"/>
  <c r="BM147" i="10"/>
  <c r="BM148" i="10"/>
  <c r="BM90" i="10"/>
  <c r="BM92" i="10"/>
  <c r="BM94" i="10"/>
  <c r="BM149" i="10"/>
  <c r="BM150" i="10"/>
  <c r="BM151" i="10"/>
  <c r="BM192" i="10"/>
  <c r="BM91" i="10"/>
  <c r="BM93" i="10"/>
  <c r="BM95" i="10"/>
  <c r="BM97" i="10"/>
  <c r="BM139" i="10"/>
  <c r="BM9" i="10"/>
  <c r="BM10" i="10"/>
  <c r="BM11" i="10"/>
  <c r="BM12" i="10"/>
  <c r="BM13" i="10"/>
  <c r="BM14" i="10"/>
  <c r="BM15" i="10"/>
  <c r="BM86" i="10"/>
  <c r="BM96" i="10"/>
  <c r="BM98" i="10"/>
  <c r="BM7" i="10"/>
  <c r="BM144" i="10"/>
  <c r="BM8" i="10"/>
  <c r="BP158" i="7"/>
  <c r="BP162" i="7"/>
  <c r="BP157" i="7"/>
  <c r="BP161" i="7"/>
  <c r="BP186" i="7"/>
  <c r="BP164" i="7"/>
  <c r="BP163" i="7"/>
  <c r="BP126" i="7"/>
  <c r="BP128" i="7"/>
  <c r="BP130" i="7"/>
  <c r="BP132" i="7"/>
  <c r="BP154" i="7"/>
  <c r="BP160" i="7"/>
  <c r="BP159" i="7"/>
  <c r="BP165" i="7"/>
  <c r="BP125" i="7"/>
  <c r="BP127" i="7"/>
  <c r="BP129" i="7"/>
  <c r="BP131" i="7"/>
  <c r="BP133" i="7"/>
  <c r="G9" i="5"/>
  <c r="BK15" i="1"/>
  <c r="BF9" i="1"/>
  <c r="BF32" i="2"/>
  <c r="BN3" i="2"/>
  <c r="BG9" i="5"/>
  <c r="BH166" i="4" s="1"/>
  <c r="BO120" i="7"/>
  <c r="BM43" i="12" s="1"/>
  <c r="BM289" i="3"/>
  <c r="BH7" i="12" s="1"/>
  <c r="BQ284" i="3"/>
  <c r="BO155" i="7"/>
  <c r="BM59" i="5" s="1"/>
  <c r="BO113" i="7"/>
  <c r="BQ3" i="7"/>
  <c r="BO187" i="7"/>
  <c r="BM60" i="5" s="1"/>
  <c r="BO106" i="7"/>
  <c r="BN169" i="4" s="1"/>
  <c r="BN3" i="10"/>
  <c r="BL88" i="10"/>
  <c r="BL141" i="10"/>
  <c r="BQ9" i="8"/>
  <c r="BQ10" i="8"/>
  <c r="BO283" i="3"/>
  <c r="BJ17" i="12"/>
  <c r="BO122" i="3"/>
  <c r="BJ5" i="5"/>
  <c r="BI17" i="12"/>
  <c r="BI5" i="5"/>
  <c r="BQ268" i="3"/>
  <c r="BL18" i="12" s="1"/>
  <c r="BP277" i="3"/>
  <c r="BP282" i="3" s="1"/>
  <c r="BK19" i="12" s="1"/>
  <c r="BP116" i="3"/>
  <c r="BP121" i="3" s="1"/>
  <c r="BK8" i="5" s="1"/>
  <c r="BL165" i="4" s="1"/>
  <c r="BQ107" i="3"/>
  <c r="BL6" i="5" s="1"/>
  <c r="BS3" i="3"/>
  <c r="BH129" i="4" l="1"/>
  <c r="BH135" i="4" s="1"/>
  <c r="BH94" i="4"/>
  <c r="BH100" i="4" s="1"/>
  <c r="BK290" i="13" a="1"/>
  <c r="BK288" i="13" a="1"/>
  <c r="BK288" i="13" s="1"/>
  <c r="BO34" i="5" s="1"/>
  <c r="BK291" i="13" a="1"/>
  <c r="BK293" i="13" a="1"/>
  <c r="BK293" i="13" s="1"/>
  <c r="BO39" i="5" s="1"/>
  <c r="BK292" i="13" a="1"/>
  <c r="BK292" i="13" s="1"/>
  <c r="BO38" i="5" s="1"/>
  <c r="BK287" i="13" a="1"/>
  <c r="BK289" i="13" a="1"/>
  <c r="BQ34" i="7"/>
  <c r="BK289" i="13"/>
  <c r="BO35" i="5" s="1"/>
  <c r="BK287" i="13"/>
  <c r="BK290" i="13"/>
  <c r="BO36" i="5" s="1"/>
  <c r="BK291" i="13"/>
  <c r="BQ124" i="3"/>
  <c r="BQ110" i="3" s="1"/>
  <c r="BQ114" i="3" s="1"/>
  <c r="BL7" i="5" s="1"/>
  <c r="BM164" i="4" s="1"/>
  <c r="BR221" i="3" a="1"/>
  <c r="BR221" i="3" s="1"/>
  <c r="BR197" i="3" a="1"/>
  <c r="BR197" i="3" s="1"/>
  <c r="BR201" i="3" a="1"/>
  <c r="BR201" i="3" s="1"/>
  <c r="BR203" i="3" a="1"/>
  <c r="BR203" i="3" s="1"/>
  <c r="BR205" i="3" a="1"/>
  <c r="BR205" i="3" s="1"/>
  <c r="BR207" i="3" a="1"/>
  <c r="BR207" i="3" s="1"/>
  <c r="BR209" i="3" a="1"/>
  <c r="BR209" i="3" s="1"/>
  <c r="BR211" i="3" a="1"/>
  <c r="BR211" i="3" s="1"/>
  <c r="BR129" i="3" a="1"/>
  <c r="BR126" i="3" a="1"/>
  <c r="BR147" i="3" a="1"/>
  <c r="BR131" i="3" a="1"/>
  <c r="BR133" i="3" a="1"/>
  <c r="BR136" i="3" a="1"/>
  <c r="BR138" i="3" a="1"/>
  <c r="BR140" i="3" a="1"/>
  <c r="BR140" i="3" s="1"/>
  <c r="BR142" i="3" a="1"/>
  <c r="BR142" i="3" s="1"/>
  <c r="BR144" i="3" a="1"/>
  <c r="BR145" i="3" a="1"/>
  <c r="BR149" i="3" a="1"/>
  <c r="BR151" i="3" a="1"/>
  <c r="BR153" i="3" a="1"/>
  <c r="BR155" i="3" a="1"/>
  <c r="BR157" i="3" a="1"/>
  <c r="BR157" i="3" s="1"/>
  <c r="BR164" i="3" a="1"/>
  <c r="BR159" i="3" a="1"/>
  <c r="BR172" i="3" a="1"/>
  <c r="BR170" i="3" a="1"/>
  <c r="BR170" i="3" s="1"/>
  <c r="BR166" i="3" a="1"/>
  <c r="BR146" i="3" a="1"/>
  <c r="BR134" i="3" a="1"/>
  <c r="BR220" i="3" a="1"/>
  <c r="BR220" i="3" s="1"/>
  <c r="BR218" i="3" a="1"/>
  <c r="BR218" i="3" s="1"/>
  <c r="BR204" i="3" a="1"/>
  <c r="BR204" i="3" s="1"/>
  <c r="BR196" i="3" a="1"/>
  <c r="BR196" i="3" s="1"/>
  <c r="BR219" i="3" a="1"/>
  <c r="BR219" i="3" s="1"/>
  <c r="BR217" i="3" a="1"/>
  <c r="BR217" i="3" s="1"/>
  <c r="BR215" i="3" a="1"/>
  <c r="BR215" i="3" s="1"/>
  <c r="BR213" i="3" a="1"/>
  <c r="BR213" i="3" s="1"/>
  <c r="BR210" i="3" a="1"/>
  <c r="BR210" i="3" s="1"/>
  <c r="BR208" i="3" a="1"/>
  <c r="BR208" i="3" s="1"/>
  <c r="BR194" i="3" a="1"/>
  <c r="BR194" i="3" s="1"/>
  <c r="BR192" i="3" a="1"/>
  <c r="BR190" i="3" a="1"/>
  <c r="BR190" i="3" s="1"/>
  <c r="BR188" i="3" a="1"/>
  <c r="BR186" i="3" a="1"/>
  <c r="BR186" i="3" s="1"/>
  <c r="BR184" i="3" a="1"/>
  <c r="BR182" i="3" a="1"/>
  <c r="BR182" i="3" s="1"/>
  <c r="BR180" i="3" a="1"/>
  <c r="BR180" i="3" s="1"/>
  <c r="BR178" i="3" a="1"/>
  <c r="BR178" i="3" s="1"/>
  <c r="BR176" i="3" a="1"/>
  <c r="BR174" i="3" a="1"/>
  <c r="BR174" i="3" s="1"/>
  <c r="BR168" i="3" a="1"/>
  <c r="BR168" i="3" s="1"/>
  <c r="BR162" i="3" a="1"/>
  <c r="BR162" i="3" s="1"/>
  <c r="BR160" i="3" a="1"/>
  <c r="BR216" i="3" a="1"/>
  <c r="BR216" i="3" s="1"/>
  <c r="BR214" i="3" a="1"/>
  <c r="BR214" i="3" s="1"/>
  <c r="BR212" i="3" a="1"/>
  <c r="BR212" i="3" s="1"/>
  <c r="BR206" i="3" a="1"/>
  <c r="BR206" i="3" s="1"/>
  <c r="BR199" i="3" a="1"/>
  <c r="BR199" i="3" s="1"/>
  <c r="BR193" i="3" a="1"/>
  <c r="BR171" i="3" a="1"/>
  <c r="BR169" i="3" a="1"/>
  <c r="BR167" i="3" a="1"/>
  <c r="BR165" i="3" a="1"/>
  <c r="BR163" i="3" a="1"/>
  <c r="BR152" i="3" a="1"/>
  <c r="BR143" i="3" a="1"/>
  <c r="BR143" i="3" s="1"/>
  <c r="BR202" i="3" a="1"/>
  <c r="BR202" i="3" s="1"/>
  <c r="BR200" i="3" a="1"/>
  <c r="BR200" i="3" s="1"/>
  <c r="BR198" i="3" a="1"/>
  <c r="BR198" i="3" s="1"/>
  <c r="BR195" i="3" a="1"/>
  <c r="BR195" i="3" s="1"/>
  <c r="BR191" i="3" a="1"/>
  <c r="BR191" i="3" s="1"/>
  <c r="BR189" i="3" a="1"/>
  <c r="BR189" i="3" s="1"/>
  <c r="BR187" i="3" a="1"/>
  <c r="BR185" i="3" a="1"/>
  <c r="BR185" i="3" s="1"/>
  <c r="BR183" i="3" a="1"/>
  <c r="BR183" i="3" s="1"/>
  <c r="BR181" i="3" a="1"/>
  <c r="BR181" i="3" s="1"/>
  <c r="BR179" i="3" a="1"/>
  <c r="BR177" i="3" a="1"/>
  <c r="BR177" i="3" s="1"/>
  <c r="BR175" i="3" a="1"/>
  <c r="BR175" i="3" s="1"/>
  <c r="BR173" i="3" a="1"/>
  <c r="BR173" i="3" s="1"/>
  <c r="BR161" i="3" a="1"/>
  <c r="BR158" i="3" a="1"/>
  <c r="BR158" i="3" s="1"/>
  <c r="BR156" i="3" a="1"/>
  <c r="BR156" i="3" s="1"/>
  <c r="BR154" i="3" a="1"/>
  <c r="BR154" i="3" s="1"/>
  <c r="BR150" i="3" a="1"/>
  <c r="BR150" i="3" s="1"/>
  <c r="BR148" i="3" a="1"/>
  <c r="BR148" i="3" s="1"/>
  <c r="BR141" i="3" a="1"/>
  <c r="BR141" i="3" s="1"/>
  <c r="BR139" i="3" a="1"/>
  <c r="BR139" i="3" s="1"/>
  <c r="BR128" i="3" a="1"/>
  <c r="BR128" i="3" s="1"/>
  <c r="BR127" i="3" a="1"/>
  <c r="BR127" i="3" s="1"/>
  <c r="BR137" i="3" a="1"/>
  <c r="BR137" i="3" s="1"/>
  <c r="BR135" i="3" a="1"/>
  <c r="BR130" i="3" a="1"/>
  <c r="BR130" i="3" s="1"/>
  <c r="BR132" i="3" a="1"/>
  <c r="BR132" i="3" s="1"/>
  <c r="BR188" i="3"/>
  <c r="BR184" i="3"/>
  <c r="BR192" i="3"/>
  <c r="BR176" i="3"/>
  <c r="BR166" i="3"/>
  <c r="BR164" i="3"/>
  <c r="BR147" i="3"/>
  <c r="BR144" i="3"/>
  <c r="BR151" i="3"/>
  <c r="BR126" i="3"/>
  <c r="BR172" i="3"/>
  <c r="BR160" i="3"/>
  <c r="BR146" i="3"/>
  <c r="BR159" i="3"/>
  <c r="BR155" i="3"/>
  <c r="BR153" i="3"/>
  <c r="BR138" i="3"/>
  <c r="BR149" i="3"/>
  <c r="BR145" i="3"/>
  <c r="BR136" i="3"/>
  <c r="BR134" i="3"/>
  <c r="BR133" i="3"/>
  <c r="BR129" i="3"/>
  <c r="BR131" i="3"/>
  <c r="BR135" i="3"/>
  <c r="BR161" i="3"/>
  <c r="BR193" i="3"/>
  <c r="BR152" i="3"/>
  <c r="BR179" i="3"/>
  <c r="BR187" i="3"/>
  <c r="BR163" i="3"/>
  <c r="BR165" i="3"/>
  <c r="BR167" i="3"/>
  <c r="BR169" i="3"/>
  <c r="BR171" i="3"/>
  <c r="BN194" i="10" a="1"/>
  <c r="BN194" i="10" s="1"/>
  <c r="BQ51" i="7"/>
  <c r="BQ40" i="7"/>
  <c r="BQ52" i="7"/>
  <c r="BQ46" i="7"/>
  <c r="BQ42" i="7"/>
  <c r="BQ47" i="7"/>
  <c r="BQ38" i="7"/>
  <c r="BQ48" i="7"/>
  <c r="BQ55" i="7"/>
  <c r="BQ49" i="7"/>
  <c r="BQ41" i="7"/>
  <c r="BQ35" i="7"/>
  <c r="BQ29" i="7"/>
  <c r="BQ53" i="7"/>
  <c r="BQ28" i="7"/>
  <c r="BQ57" i="7"/>
  <c r="BQ56" i="7"/>
  <c r="BQ63" i="7"/>
  <c r="BQ44" i="7"/>
  <c r="BQ32" i="7"/>
  <c r="BQ65" i="7"/>
  <c r="BQ66" i="7"/>
  <c r="BQ36" i="7"/>
  <c r="BQ31" i="7"/>
  <c r="BQ33" i="7"/>
  <c r="BQ30" i="7"/>
  <c r="BQ58" i="7"/>
  <c r="BQ43" i="7"/>
  <c r="BQ27" i="7"/>
  <c r="BQ64" i="7"/>
  <c r="BQ54" i="7"/>
  <c r="BQ61" i="7"/>
  <c r="BQ62" i="7"/>
  <c r="BQ37" i="7"/>
  <c r="BQ59" i="7"/>
  <c r="BQ39" i="7"/>
  <c r="BQ60" i="7"/>
  <c r="BQ45" i="7"/>
  <c r="BQ50" i="7"/>
  <c r="BP50" i="1"/>
  <c r="BP50" i="2"/>
  <c r="BO51" i="1"/>
  <c r="BP177" i="4" s="1"/>
  <c r="BO52" i="2"/>
  <c r="BQ288" i="3"/>
  <c r="BQ287" i="3"/>
  <c r="BR286" i="3" a="1"/>
  <c r="BR286" i="3" s="1"/>
  <c r="BO234" i="3"/>
  <c r="BO233" i="3"/>
  <c r="BN132" i="4"/>
  <c r="BN171" i="4"/>
  <c r="BL126" i="4"/>
  <c r="BL128" i="4"/>
  <c r="BL127" i="4"/>
  <c r="BQ109" i="7"/>
  <c r="BQ69" i="7"/>
  <c r="BQ67" i="7"/>
  <c r="BQ15" i="7"/>
  <c r="BQ119" i="7"/>
  <c r="BQ116" i="7"/>
  <c r="BQ81" i="7"/>
  <c r="BQ22" i="7"/>
  <c r="BQ102" i="7"/>
  <c r="BQ108" i="7"/>
  <c r="BQ20" i="7"/>
  <c r="BQ21" i="7"/>
  <c r="BQ110" i="7"/>
  <c r="BQ72" i="7"/>
  <c r="BQ92" i="7"/>
  <c r="BQ100" i="7"/>
  <c r="BQ14" i="7"/>
  <c r="BQ93" i="7"/>
  <c r="BQ115" i="7"/>
  <c r="BQ77" i="7"/>
  <c r="BQ104" i="7"/>
  <c r="BQ26" i="7"/>
  <c r="BQ112" i="7"/>
  <c r="BQ80" i="7"/>
  <c r="BQ85" i="7"/>
  <c r="BQ91" i="7"/>
  <c r="BQ111" i="7"/>
  <c r="BQ84" i="7"/>
  <c r="BQ13" i="7"/>
  <c r="BQ68" i="7"/>
  <c r="BQ11" i="7"/>
  <c r="BQ23" i="7"/>
  <c r="BQ94" i="7"/>
  <c r="BQ73" i="7"/>
  <c r="BO10" i="12" a="1"/>
  <c r="BO10" i="12" s="1"/>
  <c r="BQ6" i="7"/>
  <c r="BQ8" i="7"/>
  <c r="BQ96" i="7"/>
  <c r="BQ12" i="7"/>
  <c r="BQ7" i="7"/>
  <c r="BQ83" i="7"/>
  <c r="BQ76" i="7"/>
  <c r="BQ118" i="7"/>
  <c r="BQ97" i="7"/>
  <c r="BQ101" i="7"/>
  <c r="BQ99" i="7"/>
  <c r="BQ17" i="7"/>
  <c r="BQ75" i="7"/>
  <c r="BQ82" i="7"/>
  <c r="BQ89" i="7"/>
  <c r="BQ98" i="7"/>
  <c r="BQ25" i="7"/>
  <c r="BQ95" i="7"/>
  <c r="BO97" i="4"/>
  <c r="BQ86" i="7"/>
  <c r="BQ90" i="7"/>
  <c r="BQ9" i="7"/>
  <c r="BQ78" i="7"/>
  <c r="BQ18" i="7"/>
  <c r="BQ71" i="7"/>
  <c r="BQ10" i="7"/>
  <c r="BQ79" i="7"/>
  <c r="BQ16" i="7"/>
  <c r="BQ105" i="7"/>
  <c r="BQ24" i="7"/>
  <c r="BQ19" i="7"/>
  <c r="BQ103" i="7"/>
  <c r="BQ70" i="7"/>
  <c r="BQ74" i="7"/>
  <c r="BQ87" i="7"/>
  <c r="BQ117" i="7"/>
  <c r="BQ88" i="7"/>
  <c r="BK53" i="13" a="1"/>
  <c r="BK53" i="13" s="1"/>
  <c r="BL161" i="4"/>
  <c r="BL92" i="4"/>
  <c r="BN90" i="4"/>
  <c r="BL93" i="4"/>
  <c r="BL91" i="4"/>
  <c r="BR3" i="4"/>
  <c r="BQ157" i="4"/>
  <c r="BN170" i="4"/>
  <c r="BH172" i="4"/>
  <c r="BM162" i="4"/>
  <c r="BN163" i="4"/>
  <c r="BO134" i="4"/>
  <c r="BK89" i="4"/>
  <c r="BK124" i="4"/>
  <c r="H166" i="4"/>
  <c r="BG94" i="4"/>
  <c r="BG172" i="4"/>
  <c r="BF105" i="4"/>
  <c r="BF103" i="4"/>
  <c r="BN125" i="4"/>
  <c r="BO133" i="4"/>
  <c r="BO98" i="4"/>
  <c r="BO99" i="4"/>
  <c r="BJ61" i="5"/>
  <c r="BP3" i="12"/>
  <c r="BL18" i="2"/>
  <c r="BJ286" i="13" a="1"/>
  <c r="BJ286" i="13" s="1"/>
  <c r="BN32" i="5" s="1"/>
  <c r="BN31" i="5" s="1"/>
  <c r="BM195" i="10"/>
  <c r="BN12" i="5" s="1"/>
  <c r="BM11" i="5"/>
  <c r="BN80" i="10"/>
  <c r="BN79" i="10"/>
  <c r="BN78" i="10"/>
  <c r="BN77" i="10"/>
  <c r="BN76" i="10"/>
  <c r="BN75" i="10"/>
  <c r="BN74" i="10"/>
  <c r="BN73" i="10"/>
  <c r="BN72" i="10"/>
  <c r="BN52" i="10"/>
  <c r="BN51" i="10"/>
  <c r="BN50" i="10"/>
  <c r="BN49" i="10"/>
  <c r="BN48" i="10"/>
  <c r="BN47" i="10"/>
  <c r="BN46" i="10"/>
  <c r="BN45" i="10"/>
  <c r="BN44" i="10"/>
  <c r="BN43" i="10"/>
  <c r="BN42" i="10"/>
  <c r="BQ222" i="3"/>
  <c r="BM33" i="1"/>
  <c r="BL17" i="1"/>
  <c r="BM31" i="1"/>
  <c r="BM13" i="5"/>
  <c r="BJ309" i="13"/>
  <c r="BN57" i="5" s="1"/>
  <c r="BN51" i="5" s="1"/>
  <c r="BK311" i="13" a="1"/>
  <c r="BK311" i="13" s="1"/>
  <c r="BK310" i="13" a="1"/>
  <c r="BK310" i="13" s="1"/>
  <c r="BO37" i="5"/>
  <c r="BO33" i="5"/>
  <c r="BL63" i="13"/>
  <c r="BL65" i="13"/>
  <c r="BL59" i="13"/>
  <c r="BL64" i="13"/>
  <c r="BL60" i="13"/>
  <c r="BL61" i="13"/>
  <c r="BP228" i="3"/>
  <c r="BP231" i="3" s="1"/>
  <c r="BG321" i="13"/>
  <c r="BP227" i="3"/>
  <c r="BP230" i="3" s="1"/>
  <c r="BG322" i="13"/>
  <c r="BN67" i="10"/>
  <c r="BN68" i="10"/>
  <c r="BN69" i="10"/>
  <c r="BN70" i="10"/>
  <c r="BN71" i="10"/>
  <c r="BN81" i="10"/>
  <c r="BN82" i="10"/>
  <c r="BN83" i="10"/>
  <c r="BN84" i="10"/>
  <c r="BN85" i="10"/>
  <c r="BO43" i="2" a="1"/>
  <c r="BO43" i="2" s="1"/>
  <c r="F9" i="1"/>
  <c r="BN49" i="1"/>
  <c r="BI28" i="2"/>
  <c r="BJ28" i="2"/>
  <c r="BL15" i="1"/>
  <c r="BP3" i="5"/>
  <c r="BM3" i="13"/>
  <c r="BM6" i="13" s="1"/>
  <c r="BN191" i="10"/>
  <c r="BN190" i="10"/>
  <c r="BN189" i="10"/>
  <c r="BN188" i="10"/>
  <c r="BN187" i="10"/>
  <c r="BN186" i="10"/>
  <c r="BN182" i="10"/>
  <c r="BN185" i="10"/>
  <c r="BN183" i="10"/>
  <c r="BN180" i="10"/>
  <c r="BN184" i="10"/>
  <c r="BN179" i="10"/>
  <c r="BN176" i="10"/>
  <c r="BN177" i="10"/>
  <c r="BN172" i="10"/>
  <c r="BN168" i="10"/>
  <c r="BN175" i="10"/>
  <c r="BN171" i="10"/>
  <c r="BN167" i="10"/>
  <c r="BN174" i="10"/>
  <c r="BN165" i="10"/>
  <c r="BN161" i="10"/>
  <c r="BN160" i="10"/>
  <c r="BN159" i="10"/>
  <c r="BN173" i="10"/>
  <c r="BN162" i="10"/>
  <c r="BN169" i="10"/>
  <c r="BN170" i="10"/>
  <c r="BN164" i="10"/>
  <c r="BN178" i="10"/>
  <c r="BN181" i="10"/>
  <c r="BN157" i="10"/>
  <c r="BN155" i="10"/>
  <c r="BN153" i="10"/>
  <c r="BN166" i="10"/>
  <c r="BN156" i="10"/>
  <c r="BN152" i="10"/>
  <c r="BN163" i="10"/>
  <c r="BN154" i="10"/>
  <c r="BN158" i="10"/>
  <c r="BS265" i="3"/>
  <c r="BS266" i="3"/>
  <c r="BS264" i="3"/>
  <c r="BS263" i="3"/>
  <c r="BS262" i="3"/>
  <c r="BS261" i="3"/>
  <c r="BS260" i="3"/>
  <c r="BS259" i="3"/>
  <c r="BS258" i="3"/>
  <c r="BS257" i="3"/>
  <c r="BS256" i="3"/>
  <c r="BS255" i="3"/>
  <c r="BS254" i="3"/>
  <c r="BS253" i="3"/>
  <c r="BS252" i="3"/>
  <c r="BS251" i="3"/>
  <c r="BS250" i="3"/>
  <c r="BS249" i="3"/>
  <c r="BS248" i="3"/>
  <c r="BS247" i="3"/>
  <c r="BQ175" i="7"/>
  <c r="BQ174" i="7"/>
  <c r="BQ173" i="7"/>
  <c r="BQ172" i="7"/>
  <c r="BQ171" i="7"/>
  <c r="BQ170" i="7"/>
  <c r="BQ169" i="7"/>
  <c r="BQ168" i="7"/>
  <c r="BQ167" i="7"/>
  <c r="BQ166" i="7"/>
  <c r="BQ185" i="7"/>
  <c r="BQ183" i="7"/>
  <c r="BQ181" i="7"/>
  <c r="BQ179" i="7"/>
  <c r="BQ177" i="7"/>
  <c r="BQ182" i="7"/>
  <c r="BQ178" i="7"/>
  <c r="BQ176" i="7"/>
  <c r="BQ180" i="7"/>
  <c r="BQ184" i="7"/>
  <c r="BW15" i="8"/>
  <c r="BW16" i="8"/>
  <c r="BN138" i="10"/>
  <c r="BN137" i="10"/>
  <c r="BN136" i="10"/>
  <c r="BN135" i="10"/>
  <c r="BN134" i="10"/>
  <c r="BN133" i="10"/>
  <c r="BN132" i="10"/>
  <c r="BN131" i="10"/>
  <c r="BN130" i="10"/>
  <c r="BN129" i="10"/>
  <c r="BN128" i="10"/>
  <c r="BN127" i="10"/>
  <c r="BN126" i="10"/>
  <c r="BN125" i="10"/>
  <c r="BN124" i="10"/>
  <c r="BN123" i="10"/>
  <c r="BN122" i="10"/>
  <c r="BN121" i="10"/>
  <c r="BN120" i="10"/>
  <c r="BN119" i="10"/>
  <c r="BN118" i="10"/>
  <c r="BN117" i="10"/>
  <c r="BN116" i="10"/>
  <c r="BN115" i="10"/>
  <c r="BN114" i="10"/>
  <c r="BN113" i="10"/>
  <c r="BN112" i="10"/>
  <c r="BN111" i="10"/>
  <c r="BN110" i="10"/>
  <c r="BN109" i="10"/>
  <c r="BN108" i="10"/>
  <c r="BN107" i="10"/>
  <c r="BN106" i="10"/>
  <c r="BN105" i="10"/>
  <c r="BN104" i="10"/>
  <c r="BN103" i="10"/>
  <c r="BN102" i="10"/>
  <c r="BN101" i="10"/>
  <c r="BN100" i="10"/>
  <c r="BN99" i="10"/>
  <c r="BN66" i="10"/>
  <c r="BN65" i="10"/>
  <c r="BN64" i="10"/>
  <c r="BN63" i="10"/>
  <c r="BN62" i="10"/>
  <c r="BN61" i="10"/>
  <c r="BN60" i="10"/>
  <c r="BN59" i="10"/>
  <c r="BN58" i="10"/>
  <c r="BN57" i="10"/>
  <c r="BN56" i="10"/>
  <c r="BN55" i="10"/>
  <c r="BN54" i="10"/>
  <c r="BN53" i="10"/>
  <c r="BN41" i="10"/>
  <c r="BN40" i="10"/>
  <c r="BN39" i="10"/>
  <c r="BN37" i="10"/>
  <c r="BN36" i="10"/>
  <c r="BN35" i="10"/>
  <c r="BN34" i="10"/>
  <c r="BN33" i="10"/>
  <c r="BN32" i="10"/>
  <c r="BN31" i="10"/>
  <c r="BN30" i="10"/>
  <c r="BN29" i="10"/>
  <c r="BN28" i="10"/>
  <c r="BN27" i="10"/>
  <c r="BN26" i="10"/>
  <c r="BN25" i="10"/>
  <c r="BN24" i="10"/>
  <c r="BN23" i="10"/>
  <c r="BN22" i="10"/>
  <c r="BN21" i="10"/>
  <c r="BN38" i="10"/>
  <c r="BN20" i="10"/>
  <c r="BN19" i="10"/>
  <c r="BN18" i="10"/>
  <c r="BN17" i="10"/>
  <c r="BN16" i="10"/>
  <c r="BQ153" i="7"/>
  <c r="BQ152" i="7"/>
  <c r="BQ151" i="7"/>
  <c r="BQ150" i="7"/>
  <c r="BQ149" i="7"/>
  <c r="BQ148" i="7"/>
  <c r="BQ147" i="7"/>
  <c r="BQ146" i="7"/>
  <c r="BQ145" i="7"/>
  <c r="BQ144" i="7"/>
  <c r="BQ143" i="7"/>
  <c r="BQ142" i="7"/>
  <c r="BQ141" i="7"/>
  <c r="BQ140" i="7"/>
  <c r="BQ139" i="7"/>
  <c r="BQ138" i="7"/>
  <c r="BQ137" i="7"/>
  <c r="BQ136" i="7"/>
  <c r="BQ135" i="7"/>
  <c r="BQ134" i="7"/>
  <c r="BS104" i="3"/>
  <c r="BS103" i="3"/>
  <c r="BS102" i="3"/>
  <c r="BS101" i="3"/>
  <c r="BS100" i="3"/>
  <c r="BS99" i="3"/>
  <c r="BS98" i="3"/>
  <c r="BS97" i="3"/>
  <c r="BS96" i="3"/>
  <c r="BS95" i="3"/>
  <c r="BS94" i="3"/>
  <c r="BS93" i="3"/>
  <c r="BS92" i="3"/>
  <c r="BS88" i="3"/>
  <c r="BS87" i="3"/>
  <c r="BS86" i="3"/>
  <c r="BS85" i="3"/>
  <c r="BS84" i="3"/>
  <c r="BS83" i="3"/>
  <c r="BS82" i="3"/>
  <c r="BS81" i="3"/>
  <c r="BS80" i="3"/>
  <c r="BS79" i="3"/>
  <c r="BS78" i="3"/>
  <c r="BS77" i="3"/>
  <c r="BS76" i="3"/>
  <c r="BS75" i="3"/>
  <c r="BS91" i="3"/>
  <c r="BS90" i="3"/>
  <c r="BS89" i="3"/>
  <c r="BS74" i="3"/>
  <c r="BS73" i="3"/>
  <c r="BS72" i="3"/>
  <c r="BS71" i="3"/>
  <c r="BS70" i="3"/>
  <c r="BS69" i="3"/>
  <c r="BS68" i="3"/>
  <c r="BS67" i="3"/>
  <c r="BS66" i="3"/>
  <c r="BS65" i="3"/>
  <c r="BS64" i="3"/>
  <c r="BS63" i="3"/>
  <c r="BS62" i="3"/>
  <c r="BS61" i="3"/>
  <c r="BS60" i="3"/>
  <c r="BS59" i="3"/>
  <c r="BS58" i="3"/>
  <c r="BS56" i="3"/>
  <c r="BS55" i="3"/>
  <c r="BS54" i="3"/>
  <c r="BS53" i="3"/>
  <c r="BS52" i="3"/>
  <c r="BS51" i="3"/>
  <c r="BS50" i="3"/>
  <c r="BS49" i="3"/>
  <c r="BS48" i="3"/>
  <c r="BS47" i="3"/>
  <c r="BS46" i="3"/>
  <c r="BS45" i="3"/>
  <c r="BS44" i="3"/>
  <c r="BS43" i="3"/>
  <c r="BS42" i="3"/>
  <c r="BS41" i="3"/>
  <c r="BS40" i="3"/>
  <c r="BS39" i="3"/>
  <c r="BS38" i="3"/>
  <c r="BS37" i="3"/>
  <c r="BS36" i="3"/>
  <c r="BS35" i="3"/>
  <c r="BS34" i="3"/>
  <c r="BS33" i="3"/>
  <c r="BS32" i="3"/>
  <c r="BS31" i="3"/>
  <c r="BS30" i="3"/>
  <c r="BS29" i="3"/>
  <c r="BS28" i="3"/>
  <c r="BS27" i="3"/>
  <c r="BS26" i="3"/>
  <c r="BS25" i="3"/>
  <c r="BS24" i="3"/>
  <c r="BS23" i="3"/>
  <c r="BS22" i="3"/>
  <c r="BS21" i="3"/>
  <c r="BS20" i="3"/>
  <c r="BS19" i="3"/>
  <c r="BS18" i="3"/>
  <c r="BS17" i="3"/>
  <c r="BS16" i="3"/>
  <c r="BS15" i="3"/>
  <c r="BS57" i="3"/>
  <c r="BP224" i="3"/>
  <c r="BP290" i="3" s="1"/>
  <c r="BR125" i="3" a="1"/>
  <c r="BR125" i="3" s="1"/>
  <c r="BO3" i="1"/>
  <c r="BR223" i="3" a="1"/>
  <c r="BR223" i="3" s="1"/>
  <c r="BQ21" i="8"/>
  <c r="BQ22" i="8"/>
  <c r="BQ157" i="7"/>
  <c r="BQ161" i="7"/>
  <c r="BQ158" i="7"/>
  <c r="BQ162" i="7"/>
  <c r="BQ165" i="7"/>
  <c r="BQ159" i="7"/>
  <c r="BQ160" i="7"/>
  <c r="BQ186" i="7"/>
  <c r="BQ126" i="7"/>
  <c r="BQ128" i="7"/>
  <c r="BQ130" i="7"/>
  <c r="BQ132" i="7"/>
  <c r="BQ154" i="7"/>
  <c r="BQ163" i="7"/>
  <c r="BQ164" i="7"/>
  <c r="BQ125" i="7"/>
  <c r="BQ127" i="7"/>
  <c r="BQ129" i="7"/>
  <c r="BQ131" i="7"/>
  <c r="BQ133" i="7"/>
  <c r="BS240" i="3"/>
  <c r="BS241" i="3"/>
  <c r="BS242" i="3"/>
  <c r="BS243" i="3"/>
  <c r="BS244" i="3"/>
  <c r="BS245" i="3"/>
  <c r="BS246" i="3"/>
  <c r="BS267" i="3"/>
  <c r="BS10" i="3"/>
  <c r="BS11" i="3"/>
  <c r="BS12" i="3"/>
  <c r="BS13" i="3"/>
  <c r="BS14" i="3"/>
  <c r="BS105" i="3"/>
  <c r="BS106" i="3"/>
  <c r="BS7" i="3"/>
  <c r="BS8" i="3"/>
  <c r="BS9" i="3"/>
  <c r="BS238" i="3"/>
  <c r="BS239" i="3"/>
  <c r="BN143" i="10"/>
  <c r="BN144" i="10"/>
  <c r="BN145" i="10"/>
  <c r="BN146" i="10"/>
  <c r="BN147" i="10"/>
  <c r="BN148" i="10"/>
  <c r="BN149" i="10"/>
  <c r="BN150" i="10"/>
  <c r="BN151" i="10"/>
  <c r="BN192" i="10"/>
  <c r="BN91" i="10"/>
  <c r="BN93" i="10"/>
  <c r="BN95" i="10"/>
  <c r="BN90" i="10"/>
  <c r="BN92" i="10"/>
  <c r="BN94" i="10"/>
  <c r="BN96" i="10"/>
  <c r="BN98" i="10"/>
  <c r="BN7" i="10"/>
  <c r="BN97" i="10"/>
  <c r="BN139" i="10"/>
  <c r="BN8" i="10"/>
  <c r="BN9" i="10"/>
  <c r="BN10" i="10"/>
  <c r="BN11" i="10"/>
  <c r="BN12" i="10"/>
  <c r="BN13" i="10"/>
  <c r="BN14" i="10"/>
  <c r="BN15" i="10"/>
  <c r="BN86" i="10"/>
  <c r="BI27" i="2"/>
  <c r="BJ27" i="2"/>
  <c r="F32" i="2"/>
  <c r="BI60" i="12"/>
  <c r="BJ60" i="12"/>
  <c r="BG9" i="1"/>
  <c r="BG32" i="2"/>
  <c r="BO3" i="2"/>
  <c r="BH9" i="5"/>
  <c r="BI166" i="4" s="1"/>
  <c r="BP120" i="7"/>
  <c r="BN43" i="12" s="1"/>
  <c r="BP155" i="7"/>
  <c r="BN59" i="5" s="1"/>
  <c r="BR284" i="3"/>
  <c r="BN235" i="3"/>
  <c r="BN289" i="3"/>
  <c r="BI7" i="12" s="1"/>
  <c r="BI7" i="1"/>
  <c r="BJ7" i="1"/>
  <c r="BP113" i="7"/>
  <c r="BM141" i="10"/>
  <c r="BM88" i="10"/>
  <c r="BR3" i="7"/>
  <c r="BP187" i="7"/>
  <c r="BN60" i="5" s="1"/>
  <c r="BP106" i="7"/>
  <c r="BO169" i="4" s="1"/>
  <c r="BO3" i="10"/>
  <c r="BQ277" i="3"/>
  <c r="BQ282" i="3" s="1"/>
  <c r="BL19" i="12" s="1"/>
  <c r="BP122" i="3"/>
  <c r="BR9" i="8"/>
  <c r="BR10" i="8"/>
  <c r="BP283" i="3"/>
  <c r="BK17" i="12"/>
  <c r="BR268" i="3"/>
  <c r="BM18" i="12" s="1"/>
  <c r="BQ116" i="3"/>
  <c r="BQ121" i="3" s="1"/>
  <c r="BL8" i="5" s="1"/>
  <c r="BM165" i="4" s="1"/>
  <c r="BR107" i="3"/>
  <c r="BM6" i="5" s="1"/>
  <c r="BT3" i="3"/>
  <c r="BI172" i="4" l="1"/>
  <c r="BI138" i="4" s="1"/>
  <c r="BI129" i="4"/>
  <c r="BI135" i="4" s="1"/>
  <c r="BI94" i="4"/>
  <c r="BI100" i="4" s="1"/>
  <c r="BL290" i="13" a="1"/>
  <c r="BL288" i="13" a="1"/>
  <c r="BL288" i="13" s="1"/>
  <c r="BP34" i="5" s="1"/>
  <c r="BL292" i="13" a="1"/>
  <c r="BL292" i="13" s="1"/>
  <c r="BP38" i="5" s="1"/>
  <c r="BL287" i="13" a="1"/>
  <c r="BL287" i="13" s="1"/>
  <c r="BP33" i="5" s="1"/>
  <c r="BL289" i="13" a="1"/>
  <c r="BL293" i="13" a="1"/>
  <c r="BL291" i="13" a="1"/>
  <c r="BL291" i="13" s="1"/>
  <c r="BP37" i="5" s="1"/>
  <c r="BR34" i="7"/>
  <c r="BL289" i="13"/>
  <c r="BP35" i="5" s="1"/>
  <c r="BL293" i="13"/>
  <c r="BL290" i="13"/>
  <c r="BP36" i="5" s="1"/>
  <c r="BR124" i="3"/>
  <c r="BR110" i="3" s="1"/>
  <c r="BR114" i="3" s="1"/>
  <c r="BM7" i="5" s="1"/>
  <c r="BN164" i="4" s="1"/>
  <c r="BS221" i="3" a="1"/>
  <c r="BS221" i="3" s="1"/>
  <c r="BS201" i="3" a="1"/>
  <c r="BS201" i="3" s="1"/>
  <c r="BS203" i="3" a="1"/>
  <c r="BS203" i="3" s="1"/>
  <c r="BS205" i="3" a="1"/>
  <c r="BS205" i="3" s="1"/>
  <c r="BS196" i="3" a="1"/>
  <c r="BS196" i="3" s="1"/>
  <c r="BS207" i="3" a="1"/>
  <c r="BS207" i="3" s="1"/>
  <c r="BS209" i="3" a="1"/>
  <c r="BS209" i="3" s="1"/>
  <c r="BS211" i="3" a="1"/>
  <c r="BS211" i="3" s="1"/>
  <c r="BS212" i="3" a="1"/>
  <c r="BS212" i="3" s="1"/>
  <c r="BS214" i="3" a="1"/>
  <c r="BS214" i="3" s="1"/>
  <c r="BS218" i="3" a="1"/>
  <c r="BS218" i="3" s="1"/>
  <c r="BS126" i="3" a="1"/>
  <c r="BS216" i="3" a="1"/>
  <c r="BS216" i="3" s="1"/>
  <c r="BS220" i="3" a="1"/>
  <c r="BS220" i="3" s="1"/>
  <c r="BS129" i="3" a="1"/>
  <c r="BS129" i="3" s="1"/>
  <c r="BS131" i="3" a="1"/>
  <c r="BS131" i="3" s="1"/>
  <c r="BS133" i="3" a="1"/>
  <c r="BS134" i="3" a="1"/>
  <c r="BS136" i="3" a="1"/>
  <c r="BS138" i="3" a="1"/>
  <c r="BS138" i="3" s="1"/>
  <c r="BS140" i="3" a="1"/>
  <c r="BS142" i="3" a="1"/>
  <c r="BS144" i="3" a="1"/>
  <c r="BS149" i="3" a="1"/>
  <c r="BS149" i="3" s="1"/>
  <c r="BS151" i="3" a="1"/>
  <c r="BS153" i="3" a="1"/>
  <c r="BS155" i="3" a="1"/>
  <c r="BS157" i="3" a="1"/>
  <c r="BS157" i="3" s="1"/>
  <c r="BS159" i="3" a="1"/>
  <c r="BS146" i="3" a="1"/>
  <c r="BS146" i="3" s="1"/>
  <c r="BS147" i="3" a="1"/>
  <c r="BS147" i="3" s="1"/>
  <c r="BS148" i="3" a="1"/>
  <c r="BS148" i="3" s="1"/>
  <c r="BS160" i="3" a="1"/>
  <c r="BS162" i="3" a="1"/>
  <c r="BS164" i="3" a="1"/>
  <c r="BS164" i="3" s="1"/>
  <c r="BS166" i="3" a="1"/>
  <c r="BS166" i="3" s="1"/>
  <c r="BS168" i="3" a="1"/>
  <c r="BS170" i="3" a="1"/>
  <c r="BS170" i="3" s="1"/>
  <c r="BS172" i="3" a="1"/>
  <c r="BS172" i="3" s="1"/>
  <c r="BS174" i="3" a="1"/>
  <c r="BS174" i="3" s="1"/>
  <c r="BS176" i="3" a="1"/>
  <c r="BS178" i="3" a="1"/>
  <c r="BS178" i="3" s="1"/>
  <c r="BS180" i="3" a="1"/>
  <c r="BS182" i="3" a="1"/>
  <c r="BS182" i="3" s="1"/>
  <c r="BS184" i="3" a="1"/>
  <c r="BS186" i="3" a="1"/>
  <c r="BS186" i="3" s="1"/>
  <c r="BS188" i="3" a="1"/>
  <c r="BS188" i="3" s="1"/>
  <c r="BS190" i="3" a="1"/>
  <c r="BS190" i="3" s="1"/>
  <c r="BS192" i="3" a="1"/>
  <c r="BS194" i="3" a="1"/>
  <c r="BS194" i="3" s="1"/>
  <c r="BS145" i="3" a="1"/>
  <c r="BS206" i="3" a="1"/>
  <c r="BS206" i="3" s="1"/>
  <c r="BS202" i="3" a="1"/>
  <c r="BS202" i="3" s="1"/>
  <c r="BS200" i="3" a="1"/>
  <c r="BS200" i="3" s="1"/>
  <c r="BS204" i="3" a="1"/>
  <c r="BS204" i="3" s="1"/>
  <c r="BS199" i="3" a="1"/>
  <c r="BS199" i="3" s="1"/>
  <c r="BS219" i="3" a="1"/>
  <c r="BS219" i="3" s="1"/>
  <c r="BS217" i="3" a="1"/>
  <c r="BS217" i="3" s="1"/>
  <c r="BS215" i="3" a="1"/>
  <c r="BS215" i="3" s="1"/>
  <c r="BS213" i="3" a="1"/>
  <c r="BS213" i="3" s="1"/>
  <c r="BS210" i="3" a="1"/>
  <c r="BS210" i="3" s="1"/>
  <c r="BS208" i="3" a="1"/>
  <c r="BS208" i="3" s="1"/>
  <c r="BS198" i="3" a="1"/>
  <c r="BS198" i="3" s="1"/>
  <c r="BS195" i="3" a="1"/>
  <c r="BS195" i="3" s="1"/>
  <c r="BS191" i="3" a="1"/>
  <c r="BS189" i="3" a="1"/>
  <c r="BS187" i="3" a="1"/>
  <c r="BS187" i="3" s="1"/>
  <c r="BS185" i="3" a="1"/>
  <c r="BS185" i="3" s="1"/>
  <c r="BS183" i="3" a="1"/>
  <c r="BS183" i="3" s="1"/>
  <c r="BS181" i="3" a="1"/>
  <c r="BS179" i="3" a="1"/>
  <c r="BS177" i="3" a="1"/>
  <c r="BS177" i="3" s="1"/>
  <c r="BS175" i="3" a="1"/>
  <c r="BS173" i="3" a="1"/>
  <c r="BS161" i="3" a="1"/>
  <c r="BS161" i="3" s="1"/>
  <c r="BS158" i="3" a="1"/>
  <c r="BS158" i="3" s="1"/>
  <c r="BS156" i="3" a="1"/>
  <c r="BS154" i="3" a="1"/>
  <c r="BS150" i="3" a="1"/>
  <c r="BS197" i="3" a="1"/>
  <c r="BS197" i="3" s="1"/>
  <c r="BS193" i="3" a="1"/>
  <c r="BS171" i="3" a="1"/>
  <c r="BS169" i="3" a="1"/>
  <c r="BS169" i="3" s="1"/>
  <c r="BS167" i="3" a="1"/>
  <c r="BS167" i="3" s="1"/>
  <c r="BS165" i="3" a="1"/>
  <c r="BS165" i="3" s="1"/>
  <c r="BS163" i="3" a="1"/>
  <c r="BS152" i="3" a="1"/>
  <c r="BS152" i="3" s="1"/>
  <c r="BS143" i="3" a="1"/>
  <c r="BS143" i="3" s="1"/>
  <c r="BS141" i="3" a="1"/>
  <c r="BS141" i="3" s="1"/>
  <c r="BS139" i="3" a="1"/>
  <c r="BS128" i="3" a="1"/>
  <c r="BS128" i="3" s="1"/>
  <c r="BS137" i="3" a="1"/>
  <c r="BS137" i="3" s="1"/>
  <c r="BS135" i="3" a="1"/>
  <c r="BS130" i="3" a="1"/>
  <c r="BS132" i="3" a="1"/>
  <c r="BS132" i="3" s="1"/>
  <c r="BS127" i="3" a="1"/>
  <c r="BS127" i="3" s="1"/>
  <c r="BS192" i="3"/>
  <c r="BS184" i="3"/>
  <c r="BS180" i="3"/>
  <c r="BS176" i="3"/>
  <c r="BS144" i="3"/>
  <c r="BS142" i="3"/>
  <c r="BS140" i="3"/>
  <c r="BS159" i="3"/>
  <c r="BS155" i="3"/>
  <c r="BS153" i="3"/>
  <c r="BS151" i="3"/>
  <c r="BS145" i="3"/>
  <c r="BS168" i="3"/>
  <c r="BS162" i="3"/>
  <c r="BS160" i="3"/>
  <c r="BS133" i="3"/>
  <c r="BS136" i="3"/>
  <c r="BS126" i="3"/>
  <c r="BS134" i="3"/>
  <c r="BS130" i="3"/>
  <c r="BS135" i="3"/>
  <c r="BS139" i="3"/>
  <c r="BS150" i="3"/>
  <c r="BS171" i="3"/>
  <c r="BS173" i="3"/>
  <c r="BS175" i="3"/>
  <c r="BS179" i="3"/>
  <c r="BS181" i="3"/>
  <c r="BS189" i="3"/>
  <c r="BS193" i="3"/>
  <c r="BS163" i="3"/>
  <c r="BS154" i="3"/>
  <c r="BS156" i="3"/>
  <c r="BS191" i="3"/>
  <c r="BO194" i="10" a="1"/>
  <c r="BO194" i="10" s="1"/>
  <c r="BR50" i="7"/>
  <c r="BR59" i="7"/>
  <c r="BR54" i="7"/>
  <c r="BR43" i="7"/>
  <c r="BR31" i="7"/>
  <c r="BR32" i="7"/>
  <c r="BR57" i="7"/>
  <c r="BR35" i="7"/>
  <c r="BR48" i="7"/>
  <c r="BR46" i="7"/>
  <c r="BR45" i="7"/>
  <c r="BR37" i="7"/>
  <c r="BR58" i="7"/>
  <c r="BR36" i="7"/>
  <c r="BR44" i="7"/>
  <c r="BR28" i="7"/>
  <c r="BR41" i="7"/>
  <c r="BR38" i="7"/>
  <c r="BR52" i="7"/>
  <c r="BR60" i="7"/>
  <c r="BR62" i="7"/>
  <c r="BR64" i="7"/>
  <c r="BR30" i="7"/>
  <c r="BR66" i="7"/>
  <c r="BR63" i="7"/>
  <c r="BR53" i="7"/>
  <c r="BR49" i="7"/>
  <c r="BR47" i="7"/>
  <c r="BR40" i="7"/>
  <c r="BR39" i="7"/>
  <c r="BR61" i="7"/>
  <c r="BR27" i="7"/>
  <c r="BR33" i="7"/>
  <c r="BR65" i="7"/>
  <c r="BR56" i="7"/>
  <c r="BR29" i="7"/>
  <c r="BR55" i="7"/>
  <c r="BR42" i="7"/>
  <c r="BR51" i="7"/>
  <c r="BQ50" i="1"/>
  <c r="BQ50" i="2"/>
  <c r="BP51" i="1"/>
  <c r="BQ177" i="4" s="1"/>
  <c r="BP52" i="2"/>
  <c r="BO132" i="4"/>
  <c r="BS286" i="3" a="1"/>
  <c r="BS286" i="3" s="1"/>
  <c r="BS288" i="3" s="1"/>
  <c r="BR288" i="3"/>
  <c r="BR287" i="3"/>
  <c r="BP233" i="3"/>
  <c r="BP234" i="3"/>
  <c r="BM126" i="4"/>
  <c r="BM127" i="4"/>
  <c r="BM128" i="4"/>
  <c r="BR88" i="7"/>
  <c r="BR117" i="7"/>
  <c r="BR74" i="7"/>
  <c r="BR19" i="7"/>
  <c r="BR105" i="7"/>
  <c r="BR16" i="7"/>
  <c r="BR71" i="7"/>
  <c r="BR18" i="7"/>
  <c r="BR9" i="7"/>
  <c r="BR86" i="7"/>
  <c r="BR95" i="7"/>
  <c r="BR89" i="7"/>
  <c r="BR118" i="7"/>
  <c r="BR12" i="7"/>
  <c r="BR96" i="7"/>
  <c r="BR73" i="7"/>
  <c r="BR23" i="7"/>
  <c r="BR68" i="7"/>
  <c r="BR84" i="7"/>
  <c r="BR80" i="7"/>
  <c r="BR26" i="7"/>
  <c r="BR104" i="7"/>
  <c r="BR77" i="7"/>
  <c r="BR115" i="7"/>
  <c r="BR14" i="7"/>
  <c r="BR92" i="7"/>
  <c r="BR72" i="7"/>
  <c r="BR108" i="7"/>
  <c r="BR81" i="7"/>
  <c r="BR119" i="7"/>
  <c r="BR67" i="7"/>
  <c r="BR69" i="7"/>
  <c r="BR109" i="7"/>
  <c r="BP10" i="12" a="1"/>
  <c r="BP10" i="12" s="1"/>
  <c r="BR6" i="7"/>
  <c r="BR8" i="7"/>
  <c r="BR87" i="7"/>
  <c r="BR70" i="7"/>
  <c r="BR103" i="7"/>
  <c r="BR24" i="7"/>
  <c r="BR79" i="7"/>
  <c r="BR10" i="7"/>
  <c r="BR78" i="7"/>
  <c r="BR90" i="7"/>
  <c r="BR25" i="7"/>
  <c r="BR98" i="7"/>
  <c r="BR82" i="7"/>
  <c r="BR75" i="7"/>
  <c r="BR17" i="7"/>
  <c r="BR99" i="7"/>
  <c r="BR101" i="7"/>
  <c r="BR97" i="7"/>
  <c r="BR76" i="7"/>
  <c r="BR83" i="7"/>
  <c r="BR7" i="7"/>
  <c r="BP97" i="4"/>
  <c r="BR94" i="7"/>
  <c r="BR11" i="7"/>
  <c r="BR13" i="7"/>
  <c r="BR111" i="7"/>
  <c r="BR91" i="7"/>
  <c r="BR85" i="7"/>
  <c r="BR112" i="7"/>
  <c r="BR93" i="7"/>
  <c r="BR100" i="7"/>
  <c r="BR110" i="7"/>
  <c r="BR21" i="7"/>
  <c r="BR20" i="7"/>
  <c r="BR102" i="7"/>
  <c r="BR22" i="7"/>
  <c r="BR116" i="7"/>
  <c r="BR15" i="7"/>
  <c r="BL53" i="13" a="1"/>
  <c r="BL53" i="13" s="1"/>
  <c r="BL124" i="4"/>
  <c r="BO170" i="4"/>
  <c r="BO171" i="4"/>
  <c r="BL89" i="4"/>
  <c r="BS3" i="4"/>
  <c r="BS157" i="4" s="1"/>
  <c r="BR157" i="4"/>
  <c r="BJ175" i="4"/>
  <c r="BK175" i="4"/>
  <c r="BM18" i="2"/>
  <c r="H172" i="4"/>
  <c r="BO125" i="4"/>
  <c r="H94" i="4"/>
  <c r="BG100" i="4"/>
  <c r="BM161" i="4"/>
  <c r="BM91" i="4"/>
  <c r="BM92" i="4"/>
  <c r="BM93" i="4"/>
  <c r="BH138" i="4"/>
  <c r="BH140" i="4"/>
  <c r="BH105" i="4"/>
  <c r="BH103" i="4"/>
  <c r="BO163" i="4"/>
  <c r="BP133" i="4"/>
  <c r="BP134" i="4"/>
  <c r="BN162" i="4"/>
  <c r="BP98" i="4"/>
  <c r="BP99" i="4"/>
  <c r="BO90" i="4"/>
  <c r="BK61" i="5"/>
  <c r="BQ3" i="12"/>
  <c r="BK286" i="13" a="1"/>
  <c r="BK286" i="13" s="1"/>
  <c r="BO32" i="5" s="1"/>
  <c r="BO31" i="5" s="1"/>
  <c r="BN195" i="10"/>
  <c r="BO12" i="5" s="1"/>
  <c r="BO80" i="10"/>
  <c r="BO79" i="10"/>
  <c r="BO78" i="10"/>
  <c r="BO77" i="10"/>
  <c r="BO76" i="10"/>
  <c r="BO75" i="10"/>
  <c r="BO74" i="10"/>
  <c r="BO73" i="10"/>
  <c r="BO72" i="10"/>
  <c r="BO52" i="10"/>
  <c r="BO51" i="10"/>
  <c r="BO50" i="10"/>
  <c r="BO49" i="10"/>
  <c r="BO48" i="10"/>
  <c r="BO47" i="10"/>
  <c r="BO46" i="10"/>
  <c r="BO45" i="10"/>
  <c r="BO44" i="10"/>
  <c r="BO43" i="10"/>
  <c r="BO42" i="10"/>
  <c r="BR222" i="3"/>
  <c r="BF331" i="13"/>
  <c r="BJ67" i="5" s="1"/>
  <c r="BF330" i="13"/>
  <c r="BJ66" i="5" s="1"/>
  <c r="BN11" i="5"/>
  <c r="BM17" i="1"/>
  <c r="BN31" i="1"/>
  <c r="BN33" i="1"/>
  <c r="BN13" i="5"/>
  <c r="BK309" i="13"/>
  <c r="BO57" i="5" s="1"/>
  <c r="BO51" i="5" s="1"/>
  <c r="BL311" i="13" a="1"/>
  <c r="BL311" i="13" s="1"/>
  <c r="BL310" i="13" a="1"/>
  <c r="BL310" i="13" s="1"/>
  <c r="BP39" i="5"/>
  <c r="BM64" i="13"/>
  <c r="BM60" i="13"/>
  <c r="BM63" i="13"/>
  <c r="BM65" i="13"/>
  <c r="BM59" i="13"/>
  <c r="BM61" i="13"/>
  <c r="BQ227" i="3"/>
  <c r="BQ230" i="3" s="1"/>
  <c r="BH322" i="13"/>
  <c r="BQ228" i="3"/>
  <c r="BQ231" i="3" s="1"/>
  <c r="BH321" i="13"/>
  <c r="BG331" i="13"/>
  <c r="BK67" i="5" s="1"/>
  <c r="BG330" i="13"/>
  <c r="BK66" i="5" s="1"/>
  <c r="BO67" i="10"/>
  <c r="BO68" i="10"/>
  <c r="BO69" i="10"/>
  <c r="BO70" i="10"/>
  <c r="BO71" i="10"/>
  <c r="BO81" i="10"/>
  <c r="BO82" i="10"/>
  <c r="BO83" i="10"/>
  <c r="BO84" i="10"/>
  <c r="BO85" i="10"/>
  <c r="BP43" i="2" a="1"/>
  <c r="BP43" i="2" s="1"/>
  <c r="BO49" i="1"/>
  <c r="BI26" i="2"/>
  <c r="BJ26" i="2"/>
  <c r="BK28" i="2"/>
  <c r="BM15" i="1"/>
  <c r="BQ3" i="5"/>
  <c r="BN3" i="13"/>
  <c r="BN6" i="13" s="1"/>
  <c r="BH9" i="1"/>
  <c r="BR184" i="7"/>
  <c r="BR182" i="7"/>
  <c r="BR180" i="7"/>
  <c r="BR178" i="7"/>
  <c r="BR176" i="7"/>
  <c r="BR175" i="7"/>
  <c r="BR174" i="7"/>
  <c r="BR173" i="7"/>
  <c r="BR172" i="7"/>
  <c r="BR171" i="7"/>
  <c r="BR170" i="7"/>
  <c r="BR169" i="7"/>
  <c r="BR168" i="7"/>
  <c r="BR167" i="7"/>
  <c r="BR166" i="7"/>
  <c r="BR185" i="7"/>
  <c r="BR181" i="7"/>
  <c r="BR177" i="7"/>
  <c r="BR183" i="7"/>
  <c r="BR179" i="7"/>
  <c r="BO189" i="10"/>
  <c r="BO188" i="10"/>
  <c r="BO191" i="10"/>
  <c r="BO187" i="10"/>
  <c r="BO185" i="10"/>
  <c r="BO179" i="10"/>
  <c r="BO184" i="10"/>
  <c r="BO182" i="10"/>
  <c r="BO181" i="10"/>
  <c r="BO180" i="10"/>
  <c r="BO176" i="10"/>
  <c r="BO186" i="10"/>
  <c r="BO183" i="10"/>
  <c r="BO175" i="10"/>
  <c r="BO171" i="10"/>
  <c r="BO167" i="10"/>
  <c r="BO177" i="10"/>
  <c r="BO174" i="10"/>
  <c r="BO170" i="10"/>
  <c r="BO166" i="10"/>
  <c r="BO190" i="10"/>
  <c r="BO178" i="10"/>
  <c r="BO169" i="10"/>
  <c r="BO168" i="10"/>
  <c r="BO165" i="10"/>
  <c r="BO161" i="10"/>
  <c r="BO160" i="10"/>
  <c r="BO159" i="10"/>
  <c r="BO164" i="10"/>
  <c r="BO162" i="10"/>
  <c r="BO163" i="10"/>
  <c r="BO158" i="10"/>
  <c r="BO156" i="10"/>
  <c r="BO154" i="10"/>
  <c r="BO152" i="10"/>
  <c r="BO173" i="10"/>
  <c r="BO157" i="10"/>
  <c r="BO172" i="10"/>
  <c r="BO155" i="10"/>
  <c r="BO153" i="10"/>
  <c r="BT265" i="3"/>
  <c r="BT266" i="3"/>
  <c r="BT263" i="3"/>
  <c r="BT259" i="3"/>
  <c r="BT255" i="3"/>
  <c r="BT251" i="3"/>
  <c r="BT247" i="3"/>
  <c r="BT264" i="3"/>
  <c r="BT260" i="3"/>
  <c r="BT256" i="3"/>
  <c r="BT252" i="3"/>
  <c r="BT248" i="3"/>
  <c r="BT253" i="3"/>
  <c r="BT249" i="3"/>
  <c r="BT262" i="3"/>
  <c r="BT258" i="3"/>
  <c r="BT254" i="3"/>
  <c r="BT250" i="3"/>
  <c r="BT261" i="3"/>
  <c r="BT257" i="3"/>
  <c r="BX15" i="8"/>
  <c r="BX16" i="8"/>
  <c r="BO138" i="10"/>
  <c r="BO137" i="10"/>
  <c r="BO136" i="10"/>
  <c r="BO135" i="10"/>
  <c r="BO134" i="10"/>
  <c r="BO133" i="10"/>
  <c r="BO132" i="10"/>
  <c r="BO131" i="10"/>
  <c r="BO130" i="10"/>
  <c r="BO129" i="10"/>
  <c r="BO128" i="10"/>
  <c r="BO127" i="10"/>
  <c r="BO126" i="10"/>
  <c r="BO125" i="10"/>
  <c r="BO124" i="10"/>
  <c r="BO123" i="10"/>
  <c r="BO122" i="10"/>
  <c r="BO121" i="10"/>
  <c r="BO120" i="10"/>
  <c r="BO119" i="10"/>
  <c r="BO118" i="10"/>
  <c r="BO117" i="10"/>
  <c r="BO116" i="10"/>
  <c r="BO115" i="10"/>
  <c r="BO114" i="10"/>
  <c r="BO113" i="10"/>
  <c r="BO112" i="10"/>
  <c r="BO111" i="10"/>
  <c r="BO110" i="10"/>
  <c r="BO109" i="10"/>
  <c r="BO108" i="10"/>
  <c r="BO107" i="10"/>
  <c r="BO106" i="10"/>
  <c r="BO105" i="10"/>
  <c r="BO104" i="10"/>
  <c r="BO103" i="10"/>
  <c r="BO102" i="10"/>
  <c r="BO101" i="10"/>
  <c r="BO100" i="10"/>
  <c r="BO99" i="10"/>
  <c r="BO66" i="10"/>
  <c r="BO65" i="10"/>
  <c r="BO64" i="10"/>
  <c r="BO63" i="10"/>
  <c r="BO62" i="10"/>
  <c r="BO61" i="10"/>
  <c r="BO60" i="10"/>
  <c r="BO59" i="10"/>
  <c r="BO58" i="10"/>
  <c r="BO57" i="10"/>
  <c r="BO56" i="10"/>
  <c r="BO55" i="10"/>
  <c r="BO54" i="10"/>
  <c r="BO53" i="10"/>
  <c r="BO41" i="10"/>
  <c r="BO40" i="10"/>
  <c r="BO39" i="10"/>
  <c r="BO38" i="10"/>
  <c r="BO37" i="10"/>
  <c r="BO36" i="10"/>
  <c r="BO35" i="10"/>
  <c r="BO34" i="10"/>
  <c r="BO33" i="10"/>
  <c r="BO32" i="10"/>
  <c r="BO31" i="10"/>
  <c r="BO30" i="10"/>
  <c r="BO29" i="10"/>
  <c r="BO28" i="10"/>
  <c r="BO27" i="10"/>
  <c r="BO26" i="10"/>
  <c r="BO25" i="10"/>
  <c r="BO24" i="10"/>
  <c r="BO23" i="10"/>
  <c r="BO22" i="10"/>
  <c r="BO21" i="10"/>
  <c r="BO20" i="10"/>
  <c r="BO19" i="10"/>
  <c r="BO18" i="10"/>
  <c r="BO17" i="10"/>
  <c r="BO16" i="10"/>
  <c r="BR153" i="7"/>
  <c r="BR152" i="7"/>
  <c r="BR151" i="7"/>
  <c r="BR150" i="7"/>
  <c r="BR149" i="7"/>
  <c r="BR148" i="7"/>
  <c r="BR147" i="7"/>
  <c r="BR146" i="7"/>
  <c r="BR145" i="7"/>
  <c r="BR144" i="7"/>
  <c r="BR143" i="7"/>
  <c r="BR142" i="7"/>
  <c r="BR141" i="7"/>
  <c r="BR140" i="7"/>
  <c r="BR139" i="7"/>
  <c r="BR138" i="7"/>
  <c r="BR137" i="7"/>
  <c r="BR136" i="7"/>
  <c r="BR135" i="7"/>
  <c r="BR134" i="7"/>
  <c r="BT104" i="3"/>
  <c r="BT103" i="3"/>
  <c r="BT102" i="3"/>
  <c r="BT101" i="3"/>
  <c r="BT100" i="3"/>
  <c r="BT99" i="3"/>
  <c r="BT98" i="3"/>
  <c r="BT97" i="3"/>
  <c r="BT96" i="3"/>
  <c r="BT95" i="3"/>
  <c r="BT94" i="3"/>
  <c r="BT93" i="3"/>
  <c r="BT92" i="3"/>
  <c r="BT91" i="3"/>
  <c r="BT90" i="3"/>
  <c r="BT89" i="3"/>
  <c r="BT88" i="3"/>
  <c r="BT87" i="3"/>
  <c r="BT86" i="3"/>
  <c r="BT85" i="3"/>
  <c r="BT84" i="3"/>
  <c r="BT83" i="3"/>
  <c r="BT82" i="3"/>
  <c r="BT81" i="3"/>
  <c r="BT80" i="3"/>
  <c r="BT79" i="3"/>
  <c r="BT78" i="3"/>
  <c r="BT77" i="3"/>
  <c r="BT76" i="3"/>
  <c r="BT75" i="3"/>
  <c r="BT74" i="3"/>
  <c r="BT73" i="3"/>
  <c r="BT72" i="3"/>
  <c r="BT71" i="3"/>
  <c r="BT70" i="3"/>
  <c r="BT69" i="3"/>
  <c r="BT68" i="3"/>
  <c r="BT67" i="3"/>
  <c r="BT66" i="3"/>
  <c r="BT65" i="3"/>
  <c r="BT64" i="3"/>
  <c r="BT63" i="3"/>
  <c r="BT62" i="3"/>
  <c r="BT61" i="3"/>
  <c r="BT60" i="3"/>
  <c r="BT59" i="3"/>
  <c r="BT58" i="3"/>
  <c r="BT57" i="3"/>
  <c r="BT56" i="3"/>
  <c r="BT55" i="3"/>
  <c r="BT54" i="3"/>
  <c r="BT53" i="3"/>
  <c r="BT52" i="3"/>
  <c r="BT51" i="3"/>
  <c r="BT50" i="3"/>
  <c r="BT49" i="3"/>
  <c r="BT48" i="3"/>
  <c r="BT47" i="3"/>
  <c r="BT46" i="3"/>
  <c r="BT45" i="3"/>
  <c r="BT44" i="3"/>
  <c r="BT43" i="3"/>
  <c r="BT42" i="3"/>
  <c r="BT41" i="3"/>
  <c r="BT40" i="3"/>
  <c r="BT39" i="3"/>
  <c r="BT38" i="3"/>
  <c r="BT37" i="3"/>
  <c r="BT36" i="3"/>
  <c r="BT35" i="3"/>
  <c r="BT34" i="3"/>
  <c r="BT33" i="3"/>
  <c r="BT32" i="3"/>
  <c r="BT31" i="3"/>
  <c r="BT30" i="3"/>
  <c r="BT29" i="3"/>
  <c r="BT28" i="3"/>
  <c r="BT27" i="3"/>
  <c r="BT26" i="3"/>
  <c r="BT25" i="3"/>
  <c r="BT24" i="3"/>
  <c r="BT23" i="3"/>
  <c r="BT22" i="3"/>
  <c r="BT21" i="3"/>
  <c r="BT20" i="3"/>
  <c r="BT19" i="3"/>
  <c r="BT18" i="3"/>
  <c r="BT17" i="3"/>
  <c r="BT16" i="3"/>
  <c r="BT15" i="3"/>
  <c r="BQ224" i="3"/>
  <c r="BQ290" i="3" s="1"/>
  <c r="BS125" i="3" a="1"/>
  <c r="BS125" i="3" s="1"/>
  <c r="BP3" i="1"/>
  <c r="BS223" i="3" a="1"/>
  <c r="BS223" i="3" s="1"/>
  <c r="BR21" i="8"/>
  <c r="BR22" i="8"/>
  <c r="BO143" i="10"/>
  <c r="BO144" i="10"/>
  <c r="BO145" i="10"/>
  <c r="BO146" i="10"/>
  <c r="BO147" i="10"/>
  <c r="BO148" i="10"/>
  <c r="BO149" i="10"/>
  <c r="BO150" i="10"/>
  <c r="BO151" i="10"/>
  <c r="BO192" i="10"/>
  <c r="BO90" i="10"/>
  <c r="BO92" i="10"/>
  <c r="BO94" i="10"/>
  <c r="BO91" i="10"/>
  <c r="BO93" i="10"/>
  <c r="BO95" i="10"/>
  <c r="BO96" i="10"/>
  <c r="BO97" i="10"/>
  <c r="BO139" i="10"/>
  <c r="BO8" i="10"/>
  <c r="BO9" i="10"/>
  <c r="BO10" i="10"/>
  <c r="BO11" i="10"/>
  <c r="BO12" i="10"/>
  <c r="BO13" i="10"/>
  <c r="BO14" i="10"/>
  <c r="BO15" i="10"/>
  <c r="BO86" i="10"/>
  <c r="BO98" i="10"/>
  <c r="BO7" i="10"/>
  <c r="BT240" i="3"/>
  <c r="BT241" i="3"/>
  <c r="BT242" i="3"/>
  <c r="BT243" i="3"/>
  <c r="BT244" i="3"/>
  <c r="BT245" i="3"/>
  <c r="BT246" i="3"/>
  <c r="BT267" i="3"/>
  <c r="BT8" i="3"/>
  <c r="BT9" i="3"/>
  <c r="BT10" i="3"/>
  <c r="BT11" i="3"/>
  <c r="BT12" i="3"/>
  <c r="BT13" i="3"/>
  <c r="BT14" i="3"/>
  <c r="BT105" i="3"/>
  <c r="BT106" i="3"/>
  <c r="BT7" i="3"/>
  <c r="BT238" i="3"/>
  <c r="BT239" i="3"/>
  <c r="BR160" i="7"/>
  <c r="BR164" i="7"/>
  <c r="BR159" i="7"/>
  <c r="BR163" i="7"/>
  <c r="BR165" i="7"/>
  <c r="BR162" i="7"/>
  <c r="BR161" i="7"/>
  <c r="BR126" i="7"/>
  <c r="BR128" i="7"/>
  <c r="BR130" i="7"/>
  <c r="BR132" i="7"/>
  <c r="BR154" i="7"/>
  <c r="BR158" i="7"/>
  <c r="BR157" i="7"/>
  <c r="BR186" i="7"/>
  <c r="BR125" i="7"/>
  <c r="BR127" i="7"/>
  <c r="BR129" i="7"/>
  <c r="BR131" i="7"/>
  <c r="BR133" i="7"/>
  <c r="BH32" i="2"/>
  <c r="BS284" i="3"/>
  <c r="BQ155" i="7"/>
  <c r="BO59" i="5" s="1"/>
  <c r="BK60" i="12"/>
  <c r="BQ113" i="7"/>
  <c r="BP3" i="2"/>
  <c r="BI9" i="5"/>
  <c r="BJ166" i="4" s="1"/>
  <c r="BQ120" i="7"/>
  <c r="BO43" i="12" s="1"/>
  <c r="BO235" i="3"/>
  <c r="BO289" i="3"/>
  <c r="BJ7" i="12" s="1"/>
  <c r="BN141" i="10"/>
  <c r="BS3" i="7"/>
  <c r="BQ187" i="7"/>
  <c r="BO60" i="5" s="1"/>
  <c r="BQ106" i="7"/>
  <c r="BP169" i="4" s="1"/>
  <c r="BN88" i="10"/>
  <c r="BP3" i="10"/>
  <c r="BS268" i="3"/>
  <c r="BN18" i="12" s="1"/>
  <c r="BS9" i="8"/>
  <c r="BS10" i="8"/>
  <c r="BQ283" i="3"/>
  <c r="BL17" i="12"/>
  <c r="BR277" i="3"/>
  <c r="BR282" i="3" s="1"/>
  <c r="BM19" i="12" s="1"/>
  <c r="BQ122" i="3"/>
  <c r="BL5" i="5"/>
  <c r="BK5" i="5"/>
  <c r="BR116" i="3"/>
  <c r="BR121" i="3" s="1"/>
  <c r="BM8" i="5" s="1"/>
  <c r="BN165" i="4" s="1"/>
  <c r="BS107" i="3"/>
  <c r="BN6" i="5" s="1"/>
  <c r="BU3" i="3"/>
  <c r="BI140" i="4" l="1"/>
  <c r="BI105" i="4"/>
  <c r="BI103" i="4"/>
  <c r="BJ172" i="4"/>
  <c r="BJ129" i="4"/>
  <c r="BJ135" i="4" s="1"/>
  <c r="BJ94" i="4"/>
  <c r="BJ100" i="4" s="1"/>
  <c r="BM288" i="13" a="1"/>
  <c r="BM288" i="13" s="1"/>
  <c r="BQ34" i="5" s="1"/>
  <c r="BM290" i="13" a="1"/>
  <c r="BM290" i="13" s="1"/>
  <c r="BQ36" i="5" s="1"/>
  <c r="BM291" i="13" a="1"/>
  <c r="BM291" i="13" s="1"/>
  <c r="BQ37" i="5" s="1"/>
  <c r="BM292" i="13" a="1"/>
  <c r="BM292" i="13" s="1"/>
  <c r="BQ38" i="5" s="1"/>
  <c r="BM287" i="13" a="1"/>
  <c r="BM289" i="13" a="1"/>
  <c r="BM289" i="13" s="1"/>
  <c r="BQ35" i="5" s="1"/>
  <c r="BM293" i="13" a="1"/>
  <c r="BM293" i="13" s="1"/>
  <c r="BQ39" i="5" s="1"/>
  <c r="BS34" i="7"/>
  <c r="BM287" i="13"/>
  <c r="BS124" i="3"/>
  <c r="BS110" i="3" s="1"/>
  <c r="BS114" i="3" s="1"/>
  <c r="BN7" i="5" s="1"/>
  <c r="BO164" i="4" s="1"/>
  <c r="BT197" i="3" a="1"/>
  <c r="BT197" i="3" s="1"/>
  <c r="BT221" i="3" a="1"/>
  <c r="BT221" i="3" s="1"/>
  <c r="BT199" i="3" a="1"/>
  <c r="BT199" i="3" s="1"/>
  <c r="BT201" i="3" a="1"/>
  <c r="BT201" i="3" s="1"/>
  <c r="BT203" i="3" a="1"/>
  <c r="BT203" i="3" s="1"/>
  <c r="BT207" i="3" a="1"/>
  <c r="BT207" i="3" s="1"/>
  <c r="BT209" i="3" a="1"/>
  <c r="BT209" i="3" s="1"/>
  <c r="BT205" i="3" a="1"/>
  <c r="BT205" i="3" s="1"/>
  <c r="BT211" i="3" a="1"/>
  <c r="BT211" i="3" s="1"/>
  <c r="BT129" i="3" a="1"/>
  <c r="BT126" i="3" a="1"/>
  <c r="BT131" i="3" a="1"/>
  <c r="BT133" i="3" a="1"/>
  <c r="BT133" i="3" s="1"/>
  <c r="BT147" i="3" a="1"/>
  <c r="BT148" i="3" a="1"/>
  <c r="BT136" i="3" a="1"/>
  <c r="BT138" i="3" a="1"/>
  <c r="BT140" i="3" a="1"/>
  <c r="BT142" i="3" a="1"/>
  <c r="BT144" i="3" a="1"/>
  <c r="BT145" i="3" a="1"/>
  <c r="BT145" i="3" s="1"/>
  <c r="BT149" i="3" a="1"/>
  <c r="BT151" i="3" a="1"/>
  <c r="BT153" i="3" a="1"/>
  <c r="BT155" i="3" a="1"/>
  <c r="BT157" i="3" a="1"/>
  <c r="BT159" i="3" a="1"/>
  <c r="BT164" i="3" a="1"/>
  <c r="BT194" i="3" a="1"/>
  <c r="BT194" i="3" s="1"/>
  <c r="BT192" i="3" a="1"/>
  <c r="BT190" i="3" a="1"/>
  <c r="BT188" i="3" a="1"/>
  <c r="BT186" i="3" a="1"/>
  <c r="BT186" i="3" s="1"/>
  <c r="BT184" i="3" a="1"/>
  <c r="BT182" i="3" a="1"/>
  <c r="BT180" i="3" a="1"/>
  <c r="BT178" i="3" a="1"/>
  <c r="BT178" i="3" s="1"/>
  <c r="BT176" i="3" a="1"/>
  <c r="BT174" i="3" a="1"/>
  <c r="BT168" i="3" a="1"/>
  <c r="BT162" i="3" a="1"/>
  <c r="BT162" i="3" s="1"/>
  <c r="BT160" i="3" a="1"/>
  <c r="BT216" i="3" a="1"/>
  <c r="BT216" i="3" s="1"/>
  <c r="BT214" i="3" a="1"/>
  <c r="BT214" i="3" s="1"/>
  <c r="BT212" i="3" a="1"/>
  <c r="BT212" i="3" s="1"/>
  <c r="BT204" i="3" a="1"/>
  <c r="BT204" i="3" s="1"/>
  <c r="BT219" i="3" a="1"/>
  <c r="BT219" i="3" s="1"/>
  <c r="BT217" i="3" a="1"/>
  <c r="BT217" i="3" s="1"/>
  <c r="BT215" i="3" a="1"/>
  <c r="BT215" i="3" s="1"/>
  <c r="BT213" i="3" a="1"/>
  <c r="BT213" i="3" s="1"/>
  <c r="BT210" i="3" a="1"/>
  <c r="BT210" i="3" s="1"/>
  <c r="BT208" i="3" a="1"/>
  <c r="BT208" i="3" s="1"/>
  <c r="BT172" i="3" a="1"/>
  <c r="BT172" i="3" s="1"/>
  <c r="BT170" i="3" a="1"/>
  <c r="BT166" i="3" a="1"/>
  <c r="BT146" i="3" a="1"/>
  <c r="BT134" i="3" a="1"/>
  <c r="BT220" i="3" a="1"/>
  <c r="BT220" i="3" s="1"/>
  <c r="BT218" i="3" a="1"/>
  <c r="BT218" i="3" s="1"/>
  <c r="BT206" i="3" a="1"/>
  <c r="BT206" i="3" s="1"/>
  <c r="BT196" i="3" a="1"/>
  <c r="BT196" i="3" s="1"/>
  <c r="BT202" i="3" a="1"/>
  <c r="BT202" i="3" s="1"/>
  <c r="BT200" i="3" a="1"/>
  <c r="BT200" i="3" s="1"/>
  <c r="BT193" i="3" a="1"/>
  <c r="BT193" i="3" s="1"/>
  <c r="BT171" i="3" a="1"/>
  <c r="BT171" i="3" s="1"/>
  <c r="BT169" i="3" a="1"/>
  <c r="BT169" i="3" s="1"/>
  <c r="BT167" i="3" a="1"/>
  <c r="BT165" i="3" a="1"/>
  <c r="BT165" i="3" s="1"/>
  <c r="BT163" i="3" a="1"/>
  <c r="BT163" i="3" s="1"/>
  <c r="BT152" i="3" a="1"/>
  <c r="BT152" i="3" s="1"/>
  <c r="BT143" i="3" a="1"/>
  <c r="BT198" i="3" a="1"/>
  <c r="BT198" i="3" s="1"/>
  <c r="BT195" i="3" a="1"/>
  <c r="BT195" i="3" s="1"/>
  <c r="BT191" i="3" a="1"/>
  <c r="BT191" i="3" s="1"/>
  <c r="BT189" i="3" a="1"/>
  <c r="BT187" i="3" a="1"/>
  <c r="BT187" i="3" s="1"/>
  <c r="BT185" i="3" a="1"/>
  <c r="BT185" i="3" s="1"/>
  <c r="BT183" i="3" a="1"/>
  <c r="BT183" i="3" s="1"/>
  <c r="BT181" i="3" a="1"/>
  <c r="BT179" i="3" a="1"/>
  <c r="BT179" i="3" s="1"/>
  <c r="BT177" i="3" a="1"/>
  <c r="BT177" i="3" s="1"/>
  <c r="BT175" i="3" a="1"/>
  <c r="BT175" i="3" s="1"/>
  <c r="BT173" i="3" a="1"/>
  <c r="BT161" i="3" a="1"/>
  <c r="BT161" i="3" s="1"/>
  <c r="BT158" i="3" a="1"/>
  <c r="BT158" i="3" s="1"/>
  <c r="BT156" i="3" a="1"/>
  <c r="BT156" i="3" s="1"/>
  <c r="BT154" i="3" a="1"/>
  <c r="BT150" i="3" a="1"/>
  <c r="BT150" i="3" s="1"/>
  <c r="BT141" i="3" a="1"/>
  <c r="BT141" i="3" s="1"/>
  <c r="BT139" i="3" a="1"/>
  <c r="BT139" i="3" s="1"/>
  <c r="BT128" i="3" a="1"/>
  <c r="BT137" i="3" a="1"/>
  <c r="BT137" i="3" s="1"/>
  <c r="BT135" i="3" a="1"/>
  <c r="BT135" i="3" s="1"/>
  <c r="BT130" i="3" a="1"/>
  <c r="BT130" i="3" s="1"/>
  <c r="BT127" i="3" a="1"/>
  <c r="BT127" i="3" s="1"/>
  <c r="BT132" i="3" a="1"/>
  <c r="BT132" i="3" s="1"/>
  <c r="BT192" i="3"/>
  <c r="BT190" i="3"/>
  <c r="BT188" i="3"/>
  <c r="BT184" i="3"/>
  <c r="BT182" i="3"/>
  <c r="BT180" i="3"/>
  <c r="BT174" i="3"/>
  <c r="BT160" i="3"/>
  <c r="BT148" i="3"/>
  <c r="BT146" i="3"/>
  <c r="BT159" i="3"/>
  <c r="BT157" i="3"/>
  <c r="BT155" i="3"/>
  <c r="BT153" i="3"/>
  <c r="BT142" i="3"/>
  <c r="BT140" i="3"/>
  <c r="BT138" i="3"/>
  <c r="BT149" i="3"/>
  <c r="BT136" i="3"/>
  <c r="BT134" i="3"/>
  <c r="BT131" i="3"/>
  <c r="BT129" i="3"/>
  <c r="BT176" i="3"/>
  <c r="BT170" i="3"/>
  <c r="BT168" i="3"/>
  <c r="BT166" i="3"/>
  <c r="BT164" i="3"/>
  <c r="BT147" i="3"/>
  <c r="BT144" i="3"/>
  <c r="BT151" i="3"/>
  <c r="BT126" i="3"/>
  <c r="BT128" i="3"/>
  <c r="BT143" i="3"/>
  <c r="BT173" i="3"/>
  <c r="BT181" i="3"/>
  <c r="BT189" i="3"/>
  <c r="BT167" i="3"/>
  <c r="BT154" i="3"/>
  <c r="BP194" i="10" a="1"/>
  <c r="BP194" i="10" s="1"/>
  <c r="BS51" i="7"/>
  <c r="BS56" i="7"/>
  <c r="BS61" i="7"/>
  <c r="BS49" i="7"/>
  <c r="BS30" i="7"/>
  <c r="BS52" i="7"/>
  <c r="BS44" i="7"/>
  <c r="BS45" i="7"/>
  <c r="BS57" i="7"/>
  <c r="BS54" i="7"/>
  <c r="BS42" i="7"/>
  <c r="BS65" i="7"/>
  <c r="BS39" i="7"/>
  <c r="BS53" i="7"/>
  <c r="BS64" i="7"/>
  <c r="BS38" i="7"/>
  <c r="BS36" i="7"/>
  <c r="BS46" i="7"/>
  <c r="BS32" i="7"/>
  <c r="BS59" i="7"/>
  <c r="BS55" i="7"/>
  <c r="BS33" i="7"/>
  <c r="BS40" i="7"/>
  <c r="BS63" i="7"/>
  <c r="BS62" i="7"/>
  <c r="BS41" i="7"/>
  <c r="BS58" i="7"/>
  <c r="BS48" i="7"/>
  <c r="BS31" i="7"/>
  <c r="BS50" i="7"/>
  <c r="BS29" i="7"/>
  <c r="BS27" i="7"/>
  <c r="BS47" i="7"/>
  <c r="BS66" i="7"/>
  <c r="BS60" i="7"/>
  <c r="BS28" i="7"/>
  <c r="BS37" i="7"/>
  <c r="BS35" i="7"/>
  <c r="BS43" i="7"/>
  <c r="BR50" i="1"/>
  <c r="BR50" i="2"/>
  <c r="BQ51" i="1"/>
  <c r="BR177" i="4" s="1"/>
  <c r="BQ52" i="2"/>
  <c r="BS287" i="3"/>
  <c r="BT286" i="3" a="1"/>
  <c r="BT286" i="3" s="1"/>
  <c r="BQ233" i="3"/>
  <c r="BQ234" i="3"/>
  <c r="BP132" i="4"/>
  <c r="BN127" i="4"/>
  <c r="BN128" i="4"/>
  <c r="BN126" i="4"/>
  <c r="BS22" i="7"/>
  <c r="BS102" i="7"/>
  <c r="BS20" i="7"/>
  <c r="BS110" i="7"/>
  <c r="BS100" i="7"/>
  <c r="BS112" i="7"/>
  <c r="BS91" i="7"/>
  <c r="BS11" i="7"/>
  <c r="BS94" i="7"/>
  <c r="BS7" i="7"/>
  <c r="BS76" i="7"/>
  <c r="BS97" i="7"/>
  <c r="BS99" i="7"/>
  <c r="BS82" i="7"/>
  <c r="BS25" i="7"/>
  <c r="BS90" i="7"/>
  <c r="BS78" i="7"/>
  <c r="BS79" i="7"/>
  <c r="BS109" i="7"/>
  <c r="BS81" i="7"/>
  <c r="BS108" i="7"/>
  <c r="BS14" i="7"/>
  <c r="BS26" i="7"/>
  <c r="BS80" i="7"/>
  <c r="BS84" i="7"/>
  <c r="BS23" i="7"/>
  <c r="BS73" i="7"/>
  <c r="BS12" i="7"/>
  <c r="BS118" i="7"/>
  <c r="BS86" i="7"/>
  <c r="BS9" i="7"/>
  <c r="BS16" i="7"/>
  <c r="BS105" i="7"/>
  <c r="BQ10" i="12" a="1"/>
  <c r="BQ10" i="12" s="1"/>
  <c r="BS6" i="7"/>
  <c r="BS8" i="7"/>
  <c r="BS15" i="7"/>
  <c r="BS116" i="7"/>
  <c r="BS21" i="7"/>
  <c r="BS93" i="7"/>
  <c r="BS85" i="7"/>
  <c r="BS111" i="7"/>
  <c r="BS13" i="7"/>
  <c r="BS83" i="7"/>
  <c r="BS101" i="7"/>
  <c r="BS17" i="7"/>
  <c r="BS75" i="7"/>
  <c r="BS98" i="7"/>
  <c r="BS10" i="7"/>
  <c r="BS24" i="7"/>
  <c r="BS103" i="7"/>
  <c r="BS70" i="7"/>
  <c r="BS87" i="7"/>
  <c r="BQ97" i="4"/>
  <c r="BS69" i="7"/>
  <c r="BS67" i="7"/>
  <c r="BS119" i="7"/>
  <c r="BS72" i="7"/>
  <c r="BS92" i="7"/>
  <c r="BS115" i="7"/>
  <c r="BS77" i="7"/>
  <c r="BS104" i="7"/>
  <c r="BS68" i="7"/>
  <c r="BS96" i="7"/>
  <c r="BS89" i="7"/>
  <c r="BS95" i="7"/>
  <c r="BS18" i="7"/>
  <c r="BS71" i="7"/>
  <c r="BS19" i="7"/>
  <c r="BS74" i="7"/>
  <c r="BS117" i="7"/>
  <c r="BS88" i="7"/>
  <c r="BM53" i="13" a="1"/>
  <c r="BM53" i="13" s="1"/>
  <c r="BQ134" i="4"/>
  <c r="BP171" i="4"/>
  <c r="BL175" i="4"/>
  <c r="BO162" i="4"/>
  <c r="BN161" i="4"/>
  <c r="BN91" i="4"/>
  <c r="BN92" i="4"/>
  <c r="BN93" i="4"/>
  <c r="BM89" i="4"/>
  <c r="BM124" i="4"/>
  <c r="BP163" i="4"/>
  <c r="BP125" i="4"/>
  <c r="BQ133" i="4"/>
  <c r="BP170" i="4"/>
  <c r="BN18" i="2"/>
  <c r="H100" i="4"/>
  <c r="BG103" i="4"/>
  <c r="H103" i="4" s="1"/>
  <c r="BG105" i="4"/>
  <c r="H105" i="4" s="1"/>
  <c r="BQ98" i="4"/>
  <c r="BP90" i="4"/>
  <c r="BQ99" i="4"/>
  <c r="BL61" i="5"/>
  <c r="BR3" i="12"/>
  <c r="BL286" i="13" a="1"/>
  <c r="BL286" i="13" s="1"/>
  <c r="BP32" i="5" s="1"/>
  <c r="BP31" i="5" s="1"/>
  <c r="BO195" i="10"/>
  <c r="BP12" i="5" s="1"/>
  <c r="BP80" i="10"/>
  <c r="BP79" i="10"/>
  <c r="BP78" i="10"/>
  <c r="BP77" i="10"/>
  <c r="BP76" i="10"/>
  <c r="BP75" i="10"/>
  <c r="BP74" i="10"/>
  <c r="BP73" i="10"/>
  <c r="BP72" i="10"/>
  <c r="BP52" i="10"/>
  <c r="BP51" i="10"/>
  <c r="BP50" i="10"/>
  <c r="BP49" i="10"/>
  <c r="BP48" i="10"/>
  <c r="BP47" i="10"/>
  <c r="BP46" i="10"/>
  <c r="BP45" i="10"/>
  <c r="BP44" i="10"/>
  <c r="BP43" i="10"/>
  <c r="BP42" i="10"/>
  <c r="BS222" i="3"/>
  <c r="BO13" i="5"/>
  <c r="BO17" i="1" s="1"/>
  <c r="BO11" i="5"/>
  <c r="BO31" i="1"/>
  <c r="BO33" i="1"/>
  <c r="BN17" i="1"/>
  <c r="BM311" i="13" a="1"/>
  <c r="BM311" i="13" s="1"/>
  <c r="BM310" i="13" a="1"/>
  <c r="BM310" i="13" s="1"/>
  <c r="BQ33" i="5"/>
  <c r="BL309" i="13"/>
  <c r="BP57" i="5" s="1"/>
  <c r="BP51" i="5" s="1"/>
  <c r="BN63" i="13"/>
  <c r="BN65" i="13"/>
  <c r="BN59" i="13"/>
  <c r="BN64" i="13"/>
  <c r="BN60" i="13"/>
  <c r="BN61" i="13"/>
  <c r="BR227" i="3"/>
  <c r="BR230" i="3" s="1"/>
  <c r="BI322" i="13"/>
  <c r="BH330" i="13"/>
  <c r="BL66" i="5" s="1"/>
  <c r="BR228" i="3"/>
  <c r="BR231" i="3" s="1"/>
  <c r="BI321" i="13"/>
  <c r="BP67" i="10"/>
  <c r="BP68" i="10"/>
  <c r="BP69" i="10"/>
  <c r="BP70" i="10"/>
  <c r="BP71" i="10"/>
  <c r="BP81" i="10"/>
  <c r="BP82" i="10"/>
  <c r="BP83" i="10"/>
  <c r="BP84" i="10"/>
  <c r="BP85" i="10"/>
  <c r="BQ43" i="2" a="1"/>
  <c r="BQ43" i="2" s="1"/>
  <c r="BP49" i="1"/>
  <c r="BL28" i="2"/>
  <c r="BR3" i="5"/>
  <c r="BO3" i="13"/>
  <c r="BU266" i="3"/>
  <c r="BU265" i="3"/>
  <c r="BU263" i="3"/>
  <c r="BU262" i="3"/>
  <c r="BU261" i="3"/>
  <c r="BU259" i="3"/>
  <c r="BU258" i="3"/>
  <c r="BU257" i="3"/>
  <c r="BU255" i="3"/>
  <c r="BU254" i="3"/>
  <c r="BU252" i="3"/>
  <c r="BU250" i="3"/>
  <c r="BU248" i="3"/>
  <c r="BU264" i="3"/>
  <c r="BU260" i="3"/>
  <c r="BU256" i="3"/>
  <c r="BU253" i="3"/>
  <c r="BU251" i="3"/>
  <c r="BU249" i="3"/>
  <c r="BU247" i="3"/>
  <c r="BP188" i="10"/>
  <c r="BP191" i="10"/>
  <c r="BP189" i="10"/>
  <c r="BP184" i="10"/>
  <c r="BP182" i="10"/>
  <c r="BP187" i="10"/>
  <c r="BP181" i="10"/>
  <c r="BP190" i="10"/>
  <c r="BP186" i="10"/>
  <c r="BP183" i="10"/>
  <c r="BP178" i="10"/>
  <c r="BP185" i="10"/>
  <c r="BP179" i="10"/>
  <c r="BP177" i="10"/>
  <c r="BP174" i="10"/>
  <c r="BP170" i="10"/>
  <c r="BP180" i="10"/>
  <c r="BP173" i="10"/>
  <c r="BP169" i="10"/>
  <c r="BP165" i="10"/>
  <c r="BP172" i="10"/>
  <c r="BP164" i="10"/>
  <c r="BP163" i="10"/>
  <c r="BP176" i="10"/>
  <c r="BP171" i="10"/>
  <c r="BP175" i="10"/>
  <c r="BP162" i="10"/>
  <c r="BP161" i="10"/>
  <c r="BP159" i="10"/>
  <c r="BP158" i="10"/>
  <c r="BP157" i="10"/>
  <c r="BP156" i="10"/>
  <c r="BP155" i="10"/>
  <c r="BP154" i="10"/>
  <c r="BP153" i="10"/>
  <c r="BP152" i="10"/>
  <c r="BP166" i="10"/>
  <c r="BP167" i="10"/>
  <c r="BP160" i="10"/>
  <c r="BP168" i="10"/>
  <c r="BT9" i="8"/>
  <c r="BT10" i="8"/>
  <c r="BS185" i="7"/>
  <c r="BS184" i="7"/>
  <c r="BS183" i="7"/>
  <c r="BS182" i="7"/>
  <c r="BS181" i="7"/>
  <c r="BS180" i="7"/>
  <c r="BS179" i="7"/>
  <c r="BS178" i="7"/>
  <c r="BS177" i="7"/>
  <c r="BS176" i="7"/>
  <c r="BS175" i="7"/>
  <c r="BS171" i="7"/>
  <c r="BS169" i="7"/>
  <c r="BS174" i="7"/>
  <c r="BS172" i="7"/>
  <c r="BS170" i="7"/>
  <c r="BS168" i="7"/>
  <c r="BS166" i="7"/>
  <c r="BS173" i="7"/>
  <c r="BS167" i="7"/>
  <c r="BY15" i="8"/>
  <c r="BY16" i="8"/>
  <c r="BP138" i="10"/>
  <c r="BP137" i="10"/>
  <c r="BP136" i="10"/>
  <c r="BP135" i="10"/>
  <c r="BP134" i="10"/>
  <c r="BP133" i="10"/>
  <c r="BP132" i="10"/>
  <c r="BP131" i="10"/>
  <c r="BP130" i="10"/>
  <c r="BP129" i="10"/>
  <c r="BP128" i="10"/>
  <c r="BP127" i="10"/>
  <c r="BP126" i="10"/>
  <c r="BP125" i="10"/>
  <c r="BP124" i="10"/>
  <c r="BP123" i="10"/>
  <c r="BP122" i="10"/>
  <c r="BP121" i="10"/>
  <c r="BP120" i="10"/>
  <c r="BP119" i="10"/>
  <c r="BP118" i="10"/>
  <c r="BP117" i="10"/>
  <c r="BP116" i="10"/>
  <c r="BP115" i="10"/>
  <c r="BP114" i="10"/>
  <c r="BP113" i="10"/>
  <c r="BP112" i="10"/>
  <c r="BP111" i="10"/>
  <c r="BP110" i="10"/>
  <c r="BP109" i="10"/>
  <c r="BP108" i="10"/>
  <c r="BP107" i="10"/>
  <c r="BP106" i="10"/>
  <c r="BP105" i="10"/>
  <c r="BP104" i="10"/>
  <c r="BP103" i="10"/>
  <c r="BP102" i="10"/>
  <c r="BP101" i="10"/>
  <c r="BP100" i="10"/>
  <c r="BP99" i="10"/>
  <c r="BP66" i="10"/>
  <c r="BP65" i="10"/>
  <c r="BP64" i="10"/>
  <c r="BP63" i="10"/>
  <c r="BP62" i="10"/>
  <c r="BP61" i="10"/>
  <c r="BP60" i="10"/>
  <c r="BP59" i="10"/>
  <c r="BP58" i="10"/>
  <c r="BP57" i="10"/>
  <c r="BP56" i="10"/>
  <c r="BP55" i="10"/>
  <c r="BP54" i="10"/>
  <c r="BP53" i="10"/>
  <c r="BP41" i="10"/>
  <c r="BP40" i="10"/>
  <c r="BP39" i="10"/>
  <c r="BP38" i="10"/>
  <c r="BP37" i="10"/>
  <c r="BP36" i="10"/>
  <c r="BP35" i="10"/>
  <c r="BP34" i="10"/>
  <c r="BP33" i="10"/>
  <c r="BP32" i="10"/>
  <c r="BP31" i="10"/>
  <c r="BP30" i="10"/>
  <c r="BP29" i="10"/>
  <c r="BP28" i="10"/>
  <c r="BP27" i="10"/>
  <c r="BP26" i="10"/>
  <c r="BP25" i="10"/>
  <c r="BP24" i="10"/>
  <c r="BP23" i="10"/>
  <c r="BP22" i="10"/>
  <c r="BP21" i="10"/>
  <c r="BP20" i="10"/>
  <c r="BP19" i="10"/>
  <c r="BP18" i="10"/>
  <c r="BP17" i="10"/>
  <c r="BP16" i="10"/>
  <c r="BS153" i="7"/>
  <c r="BS152" i="7"/>
  <c r="BS151" i="7"/>
  <c r="BS150" i="7"/>
  <c r="BS149" i="7"/>
  <c r="BS148" i="7"/>
  <c r="BS147" i="7"/>
  <c r="BS146" i="7"/>
  <c r="BS145" i="7"/>
  <c r="BS144" i="7"/>
  <c r="BS143" i="7"/>
  <c r="BS142" i="7"/>
  <c r="BS141" i="7"/>
  <c r="BS140" i="7"/>
  <c r="BS139" i="7"/>
  <c r="BS138" i="7"/>
  <c r="BS137" i="7"/>
  <c r="BS136" i="7"/>
  <c r="BS135" i="7"/>
  <c r="BS134" i="7"/>
  <c r="BU104" i="3"/>
  <c r="BU103" i="3"/>
  <c r="BU102" i="3"/>
  <c r="BU101" i="3"/>
  <c r="BU100" i="3"/>
  <c r="BU99" i="3"/>
  <c r="BU98" i="3"/>
  <c r="BU97" i="3"/>
  <c r="BU96" i="3"/>
  <c r="BU95" i="3"/>
  <c r="BU94" i="3"/>
  <c r="BU93" i="3"/>
  <c r="BU92" i="3"/>
  <c r="BU91" i="3"/>
  <c r="BU90" i="3"/>
  <c r="BU89" i="3"/>
  <c r="BU88" i="3"/>
  <c r="BU87" i="3"/>
  <c r="BU86" i="3"/>
  <c r="BU85" i="3"/>
  <c r="BU84" i="3"/>
  <c r="BU83" i="3"/>
  <c r="BU82" i="3"/>
  <c r="BU81" i="3"/>
  <c r="BU80" i="3"/>
  <c r="BU79" i="3"/>
  <c r="BU78" i="3"/>
  <c r="BU77" i="3"/>
  <c r="BU76" i="3"/>
  <c r="BU75" i="3"/>
  <c r="BU74" i="3"/>
  <c r="BU73" i="3"/>
  <c r="BU72" i="3"/>
  <c r="BU71" i="3"/>
  <c r="BU70" i="3"/>
  <c r="BU69" i="3"/>
  <c r="BU68" i="3"/>
  <c r="BU67" i="3"/>
  <c r="BU66" i="3"/>
  <c r="BU65" i="3"/>
  <c r="BU64" i="3"/>
  <c r="BU63" i="3"/>
  <c r="BU62" i="3"/>
  <c r="BU61" i="3"/>
  <c r="BU60" i="3"/>
  <c r="BU59" i="3"/>
  <c r="BU58" i="3"/>
  <c r="BU57" i="3"/>
  <c r="BU56" i="3"/>
  <c r="BU55" i="3"/>
  <c r="BU54" i="3"/>
  <c r="BU53" i="3"/>
  <c r="BU52" i="3"/>
  <c r="BU51" i="3"/>
  <c r="BU50" i="3"/>
  <c r="BU49" i="3"/>
  <c r="BU48" i="3"/>
  <c r="BU47" i="3"/>
  <c r="BU46" i="3"/>
  <c r="BU45" i="3"/>
  <c r="BU44" i="3"/>
  <c r="BU43" i="3"/>
  <c r="BU42" i="3"/>
  <c r="BU41" i="3"/>
  <c r="BU40" i="3"/>
  <c r="BU39" i="3"/>
  <c r="BU38" i="3"/>
  <c r="BU37" i="3"/>
  <c r="BU36" i="3"/>
  <c r="BU35" i="3"/>
  <c r="BU34" i="3"/>
  <c r="BU33" i="3"/>
  <c r="BU32" i="3"/>
  <c r="BU31" i="3"/>
  <c r="BU30" i="3"/>
  <c r="BU29" i="3"/>
  <c r="BU28" i="3"/>
  <c r="BU27" i="3"/>
  <c r="BU26" i="3"/>
  <c r="BU25" i="3"/>
  <c r="BU24" i="3"/>
  <c r="BU23" i="3"/>
  <c r="BU22" i="3"/>
  <c r="BU21" i="3"/>
  <c r="BU20" i="3"/>
  <c r="BU19" i="3"/>
  <c r="BU18" i="3"/>
  <c r="BU17" i="3"/>
  <c r="BU16" i="3"/>
  <c r="BU15" i="3"/>
  <c r="BR224" i="3"/>
  <c r="BR290" i="3" s="1"/>
  <c r="BT125" i="3" a="1"/>
  <c r="BT125" i="3" s="1"/>
  <c r="BQ3" i="1"/>
  <c r="BT223" i="3" a="1"/>
  <c r="BT223" i="3" s="1"/>
  <c r="BR113" i="7"/>
  <c r="BS21" i="8"/>
  <c r="BS22" i="8"/>
  <c r="BU240" i="3"/>
  <c r="BU241" i="3"/>
  <c r="BU242" i="3"/>
  <c r="BU243" i="3"/>
  <c r="BU244" i="3"/>
  <c r="BU245" i="3"/>
  <c r="BU246" i="3"/>
  <c r="BU267" i="3"/>
  <c r="BU10" i="3"/>
  <c r="BU11" i="3"/>
  <c r="BU12" i="3"/>
  <c r="BU13" i="3"/>
  <c r="BU14" i="3"/>
  <c r="BU105" i="3"/>
  <c r="BU106" i="3"/>
  <c r="BU7" i="3"/>
  <c r="BU8" i="3"/>
  <c r="BU9" i="3"/>
  <c r="BU239" i="3"/>
  <c r="BU238" i="3"/>
  <c r="BP143" i="10"/>
  <c r="BP144" i="10"/>
  <c r="BP145" i="10"/>
  <c r="BP146" i="10"/>
  <c r="BP147" i="10"/>
  <c r="BP148" i="10"/>
  <c r="BP149" i="10"/>
  <c r="BP150" i="10"/>
  <c r="BP151" i="10"/>
  <c r="BP192" i="10"/>
  <c r="BP91" i="10"/>
  <c r="BP93" i="10"/>
  <c r="BP95" i="10"/>
  <c r="BP90" i="10"/>
  <c r="BP92" i="10"/>
  <c r="BP94" i="10"/>
  <c r="BP96" i="10"/>
  <c r="BP98" i="10"/>
  <c r="BP97" i="10"/>
  <c r="BP139" i="10"/>
  <c r="BP8" i="10"/>
  <c r="BP9" i="10"/>
  <c r="BP10" i="10"/>
  <c r="BP11" i="10"/>
  <c r="BP12" i="10"/>
  <c r="BP13" i="10"/>
  <c r="BP14" i="10"/>
  <c r="BP15" i="10"/>
  <c r="BP86" i="10"/>
  <c r="BP7" i="10"/>
  <c r="BS159" i="7"/>
  <c r="BS163" i="7"/>
  <c r="BS160" i="7"/>
  <c r="BS164" i="7"/>
  <c r="BS186" i="7"/>
  <c r="BS157" i="7"/>
  <c r="BS158" i="7"/>
  <c r="BS165" i="7"/>
  <c r="BS126" i="7"/>
  <c r="BS128" i="7"/>
  <c r="BS130" i="7"/>
  <c r="BS132" i="7"/>
  <c r="BS154" i="7"/>
  <c r="BS161" i="7"/>
  <c r="BS162" i="7"/>
  <c r="BS125" i="7"/>
  <c r="BS127" i="7"/>
  <c r="BS129" i="7"/>
  <c r="BS131" i="7"/>
  <c r="BS133" i="7"/>
  <c r="BN15" i="1"/>
  <c r="BL27" i="2"/>
  <c r="BK27" i="2"/>
  <c r="BL60" i="12"/>
  <c r="BI9" i="1"/>
  <c r="BI32" i="2"/>
  <c r="BQ3" i="2"/>
  <c r="BJ9" i="5"/>
  <c r="BK166" i="4" s="1"/>
  <c r="BR120" i="7"/>
  <c r="BP43" i="12" s="1"/>
  <c r="BT284" i="3"/>
  <c r="BP235" i="3"/>
  <c r="BP289" i="3"/>
  <c r="BK7" i="12" s="1"/>
  <c r="H10" i="8"/>
  <c r="BL7" i="1"/>
  <c r="BK7" i="1"/>
  <c r="BR155" i="7"/>
  <c r="BP59" i="5" s="1"/>
  <c r="BT3" i="7"/>
  <c r="BR187" i="7"/>
  <c r="BP60" i="5" s="1"/>
  <c r="BR106" i="7"/>
  <c r="BQ169" i="4" s="1"/>
  <c r="BO141" i="10"/>
  <c r="BQ3" i="10"/>
  <c r="BO88" i="10"/>
  <c r="BR122" i="3"/>
  <c r="BM5" i="5"/>
  <c r="BR283" i="3"/>
  <c r="BS277" i="3"/>
  <c r="BS282" i="3" s="1"/>
  <c r="BN19" i="12" s="1"/>
  <c r="BT268" i="3"/>
  <c r="BO18" i="12" s="1"/>
  <c r="BS116" i="3"/>
  <c r="BS121" i="3" s="1"/>
  <c r="BN8" i="5" s="1"/>
  <c r="BO165" i="4" s="1"/>
  <c r="BT107" i="3"/>
  <c r="BO6" i="5" s="1"/>
  <c r="BV3" i="3"/>
  <c r="BJ138" i="4" l="1"/>
  <c r="BJ140" i="4"/>
  <c r="BJ105" i="4"/>
  <c r="BJ103" i="4"/>
  <c r="BK172" i="4"/>
  <c r="BK129" i="4"/>
  <c r="BK135" i="4" s="1"/>
  <c r="BK94" i="4"/>
  <c r="BK100" i="4" s="1"/>
  <c r="BN292" i="13" a="1"/>
  <c r="BN292" i="13" s="1"/>
  <c r="BR38" i="5" s="1"/>
  <c r="BN288" i="13" a="1"/>
  <c r="BN288" i="13" s="1"/>
  <c r="BR34" i="5" s="1"/>
  <c r="BN290" i="13" a="1"/>
  <c r="BN291" i="13" a="1"/>
  <c r="BN293" i="13" a="1"/>
  <c r="BN293" i="13" s="1"/>
  <c r="BR39" i="5" s="1"/>
  <c r="BN287" i="13" a="1"/>
  <c r="BN289" i="13" a="1"/>
  <c r="BT34" i="7"/>
  <c r="J34" i="7" s="1"/>
  <c r="BN289" i="13"/>
  <c r="BR35" i="5" s="1"/>
  <c r="BN287" i="13"/>
  <c r="BR33" i="5" s="1"/>
  <c r="BN290" i="13"/>
  <c r="BR36" i="5" s="1"/>
  <c r="BN291" i="13"/>
  <c r="BR37" i="5" s="1"/>
  <c r="BT124" i="3"/>
  <c r="BT110" i="3" s="1"/>
  <c r="BT114" i="3" s="1"/>
  <c r="BO7" i="5" s="1"/>
  <c r="BP164" i="4" s="1"/>
  <c r="BU221" i="3" a="1"/>
  <c r="BU221" i="3" s="1"/>
  <c r="BU201" i="3" a="1"/>
  <c r="BU201" i="3" s="1"/>
  <c r="BU203" i="3" a="1"/>
  <c r="BU203" i="3" s="1"/>
  <c r="BU205" i="3" a="1"/>
  <c r="BU205" i="3" s="1"/>
  <c r="BU207" i="3" a="1"/>
  <c r="BU207" i="3" s="1"/>
  <c r="BU209" i="3" a="1"/>
  <c r="BU209" i="3" s="1"/>
  <c r="BU211" i="3" a="1"/>
  <c r="BU211" i="3" s="1"/>
  <c r="BU126" i="3" a="1"/>
  <c r="BU129" i="3" a="1"/>
  <c r="BU131" i="3" a="1"/>
  <c r="BU131" i="3" s="1"/>
  <c r="BU133" i="3" a="1"/>
  <c r="BU136" i="3" a="1"/>
  <c r="BU138" i="3" a="1"/>
  <c r="BU140" i="3" a="1"/>
  <c r="BU140" i="3" s="1"/>
  <c r="BU142" i="3" a="1"/>
  <c r="BU144" i="3" a="1"/>
  <c r="BU144" i="3" s="1"/>
  <c r="BU149" i="3" a="1"/>
  <c r="BU151" i="3" a="1"/>
  <c r="BU151" i="3" s="1"/>
  <c r="BU153" i="3" a="1"/>
  <c r="BU155" i="3" a="1"/>
  <c r="BU157" i="3" a="1"/>
  <c r="BU159" i="3" a="1"/>
  <c r="BU159" i="3" s="1"/>
  <c r="BU134" i="3" a="1"/>
  <c r="BU146" i="3" a="1"/>
  <c r="BU146" i="3" s="1"/>
  <c r="BU147" i="3" a="1"/>
  <c r="BU148" i="3" a="1"/>
  <c r="BU148" i="3" s="1"/>
  <c r="BU160" i="3" a="1"/>
  <c r="BU162" i="3" a="1"/>
  <c r="BU162" i="3" s="1"/>
  <c r="BU164" i="3" a="1"/>
  <c r="BU166" i="3" a="1"/>
  <c r="BU166" i="3" s="1"/>
  <c r="BU168" i="3" a="1"/>
  <c r="BU170" i="3" a="1"/>
  <c r="BU170" i="3" s="1"/>
  <c r="BU172" i="3" a="1"/>
  <c r="BU174" i="3" a="1"/>
  <c r="BU174" i="3" s="1"/>
  <c r="BU176" i="3" a="1"/>
  <c r="BU178" i="3" a="1"/>
  <c r="BU178" i="3" s="1"/>
  <c r="BU180" i="3" a="1"/>
  <c r="BU182" i="3" a="1"/>
  <c r="BU182" i="3" s="1"/>
  <c r="BU184" i="3" a="1"/>
  <c r="BU186" i="3" a="1"/>
  <c r="BU186" i="3" s="1"/>
  <c r="BU188" i="3" a="1"/>
  <c r="BU190" i="3" a="1"/>
  <c r="BU190" i="3" s="1"/>
  <c r="BU192" i="3" a="1"/>
  <c r="BU194" i="3" a="1"/>
  <c r="BU194" i="3" s="1"/>
  <c r="BU216" i="3" a="1"/>
  <c r="BU216" i="3" s="1"/>
  <c r="BU214" i="3" a="1"/>
  <c r="BU214" i="3" s="1"/>
  <c r="BU206" i="3" a="1"/>
  <c r="BU206" i="3" s="1"/>
  <c r="BU199" i="3" a="1"/>
  <c r="BU199" i="3" s="1"/>
  <c r="BU202" i="3" a="1"/>
  <c r="BU202" i="3" s="1"/>
  <c r="BU200" i="3" a="1"/>
  <c r="BU200" i="3" s="1"/>
  <c r="BU145" i="3" a="1"/>
  <c r="BU220" i="3" a="1"/>
  <c r="BU220" i="3" s="1"/>
  <c r="BU218" i="3" a="1"/>
  <c r="BU218" i="3" s="1"/>
  <c r="BU204" i="3" a="1"/>
  <c r="BU204" i="3" s="1"/>
  <c r="BU212" i="3" a="1"/>
  <c r="BU212" i="3" s="1"/>
  <c r="BU196" i="3" a="1"/>
  <c r="BU196" i="3" s="1"/>
  <c r="BU219" i="3" a="1"/>
  <c r="BU219" i="3" s="1"/>
  <c r="BU217" i="3" a="1"/>
  <c r="BU217" i="3" s="1"/>
  <c r="BU215" i="3" a="1"/>
  <c r="BU215" i="3" s="1"/>
  <c r="BU213" i="3" a="1"/>
  <c r="BU213" i="3" s="1"/>
  <c r="BU210" i="3" a="1"/>
  <c r="BU210" i="3" s="1"/>
  <c r="BU208" i="3" a="1"/>
  <c r="BU208" i="3" s="1"/>
  <c r="BU198" i="3" a="1"/>
  <c r="BU198" i="3" s="1"/>
  <c r="BU197" i="3" a="1"/>
  <c r="BU197" i="3" s="1"/>
  <c r="BU195" i="3" a="1"/>
  <c r="BU191" i="3" a="1"/>
  <c r="BU191" i="3" s="1"/>
  <c r="BU189" i="3" a="1"/>
  <c r="BU187" i="3" a="1"/>
  <c r="BU187" i="3" s="1"/>
  <c r="BU185" i="3" a="1"/>
  <c r="BU183" i="3" a="1"/>
  <c r="BU183" i="3" s="1"/>
  <c r="BU181" i="3" a="1"/>
  <c r="BU179" i="3" a="1"/>
  <c r="BU179" i="3" s="1"/>
  <c r="BU177" i="3" a="1"/>
  <c r="BU175" i="3" a="1"/>
  <c r="BU175" i="3" s="1"/>
  <c r="BU173" i="3" a="1"/>
  <c r="BU161" i="3" a="1"/>
  <c r="BU161" i="3" s="1"/>
  <c r="BU158" i="3" a="1"/>
  <c r="BU158" i="3" s="1"/>
  <c r="BU156" i="3" a="1"/>
  <c r="BU156" i="3" s="1"/>
  <c r="BU154" i="3" a="1"/>
  <c r="BU150" i="3" a="1"/>
  <c r="BU150" i="3" s="1"/>
  <c r="BU193" i="3" a="1"/>
  <c r="BU193" i="3" s="1"/>
  <c r="BU171" i="3" a="1"/>
  <c r="BU171" i="3" s="1"/>
  <c r="BU169" i="3" a="1"/>
  <c r="BU167" i="3" a="1"/>
  <c r="BU167" i="3" s="1"/>
  <c r="BU165" i="3" a="1"/>
  <c r="BU165" i="3" s="1"/>
  <c r="BU163" i="3" a="1"/>
  <c r="BU163" i="3" s="1"/>
  <c r="BU152" i="3" a="1"/>
  <c r="BU143" i="3" a="1"/>
  <c r="BU143" i="3" s="1"/>
  <c r="BU141" i="3" a="1"/>
  <c r="BU139" i="3" a="1"/>
  <c r="BU139" i="3" s="1"/>
  <c r="BU128" i="3" a="1"/>
  <c r="BU127" i="3" a="1"/>
  <c r="BU127" i="3" s="1"/>
  <c r="BU137" i="3" a="1"/>
  <c r="BU137" i="3" s="1"/>
  <c r="BU135" i="3" a="1"/>
  <c r="BU135" i="3" s="1"/>
  <c r="BU130" i="3" a="1"/>
  <c r="BU130" i="3" s="1"/>
  <c r="BU132" i="3" a="1"/>
  <c r="BU132" i="3" s="1"/>
  <c r="BU192" i="3"/>
  <c r="BU188" i="3"/>
  <c r="BU184" i="3"/>
  <c r="BU180" i="3"/>
  <c r="BU176" i="3"/>
  <c r="BU172" i="3"/>
  <c r="BU157" i="3"/>
  <c r="BU155" i="3"/>
  <c r="BU153" i="3"/>
  <c r="BU149" i="3"/>
  <c r="BU145" i="3"/>
  <c r="BU168" i="3"/>
  <c r="BU164" i="3"/>
  <c r="BU160" i="3"/>
  <c r="BU147" i="3"/>
  <c r="BU133" i="3"/>
  <c r="BU138" i="3"/>
  <c r="BU136" i="3"/>
  <c r="BU134" i="3"/>
  <c r="BU126" i="3"/>
  <c r="BU142" i="3"/>
  <c r="BU129" i="3"/>
  <c r="BU152" i="3"/>
  <c r="BU169" i="3"/>
  <c r="BU154" i="3"/>
  <c r="BU128" i="3"/>
  <c r="BU141" i="3"/>
  <c r="BU173" i="3"/>
  <c r="BU177" i="3"/>
  <c r="BU181" i="3"/>
  <c r="BU185" i="3"/>
  <c r="BU189" i="3"/>
  <c r="BU195" i="3"/>
  <c r="BQ194" i="10" a="1"/>
  <c r="BQ194" i="10" s="1"/>
  <c r="BT43" i="7"/>
  <c r="J43" i="7" s="1"/>
  <c r="BT60" i="7"/>
  <c r="J60" i="7" s="1"/>
  <c r="BT29" i="7"/>
  <c r="BT58" i="7"/>
  <c r="J58" i="7" s="1"/>
  <c r="BT40" i="7"/>
  <c r="BT32" i="7"/>
  <c r="BT64" i="7"/>
  <c r="J64" i="7" s="1"/>
  <c r="BT42" i="7"/>
  <c r="BT44" i="7"/>
  <c r="J44" i="7" s="1"/>
  <c r="BT61" i="7"/>
  <c r="J61" i="7" s="1"/>
  <c r="BT35" i="7"/>
  <c r="BT66" i="7"/>
  <c r="J66" i="7" s="1"/>
  <c r="BT50" i="7"/>
  <c r="J50" i="7" s="1"/>
  <c r="BT41" i="7"/>
  <c r="BT33" i="7"/>
  <c r="BT46" i="7"/>
  <c r="J46" i="7" s="1"/>
  <c r="BT53" i="7"/>
  <c r="J53" i="7" s="1"/>
  <c r="BT54" i="7"/>
  <c r="J54" i="7" s="1"/>
  <c r="BT52" i="7"/>
  <c r="J52" i="7" s="1"/>
  <c r="BT56" i="7"/>
  <c r="J56" i="7" s="1"/>
  <c r="BT37" i="7"/>
  <c r="BT47" i="7"/>
  <c r="J47" i="7" s="1"/>
  <c r="BT31" i="7"/>
  <c r="BT62" i="7"/>
  <c r="J62" i="7" s="1"/>
  <c r="BT55" i="7"/>
  <c r="J55" i="7" s="1"/>
  <c r="BT36" i="7"/>
  <c r="BT39" i="7"/>
  <c r="BT57" i="7"/>
  <c r="J57" i="7" s="1"/>
  <c r="BT30" i="7"/>
  <c r="BT51" i="7"/>
  <c r="J51" i="7" s="1"/>
  <c r="BT28" i="7"/>
  <c r="BT27" i="7"/>
  <c r="BT48" i="7"/>
  <c r="J48" i="7" s="1"/>
  <c r="BT63" i="7"/>
  <c r="J63" i="7" s="1"/>
  <c r="BT59" i="7"/>
  <c r="BT38" i="7"/>
  <c r="BT65" i="7"/>
  <c r="J65" i="7" s="1"/>
  <c r="BT45" i="7"/>
  <c r="J45" i="7" s="1"/>
  <c r="BT49" i="7"/>
  <c r="J49" i="7" s="1"/>
  <c r="BS50" i="1"/>
  <c r="BS50" i="2"/>
  <c r="BR51" i="1"/>
  <c r="BS177" i="4" s="1"/>
  <c r="I177" i="4" s="1"/>
  <c r="J177" i="4" s="1"/>
  <c r="BR52" i="2"/>
  <c r="BU286" i="3" a="1"/>
  <c r="BU286" i="3" s="1"/>
  <c r="BU287" i="3" s="1"/>
  <c r="BT287" i="3"/>
  <c r="BT288" i="3"/>
  <c r="BR233" i="3"/>
  <c r="BR234" i="3"/>
  <c r="BQ171" i="4"/>
  <c r="BQ132" i="4"/>
  <c r="BO128" i="4"/>
  <c r="BO127" i="4"/>
  <c r="BO126" i="4"/>
  <c r="BQ170" i="4"/>
  <c r="BT74" i="7"/>
  <c r="J74" i="7" s="1"/>
  <c r="BT19" i="7"/>
  <c r="BT95" i="7"/>
  <c r="BT96" i="7"/>
  <c r="BT104" i="7"/>
  <c r="BT77" i="7"/>
  <c r="BT115" i="7"/>
  <c r="J115" i="7" s="1"/>
  <c r="BT92" i="7"/>
  <c r="BT72" i="7"/>
  <c r="J72" i="7" s="1"/>
  <c r="BT67" i="7"/>
  <c r="BT103" i="7"/>
  <c r="BT98" i="7"/>
  <c r="BT75" i="7"/>
  <c r="J75" i="7" s="1"/>
  <c r="BT17" i="7"/>
  <c r="BT85" i="7"/>
  <c r="BT15" i="7"/>
  <c r="BT86" i="7"/>
  <c r="J86" i="7" s="1"/>
  <c r="BT73" i="7"/>
  <c r="J73" i="7" s="1"/>
  <c r="BT84" i="7"/>
  <c r="BT26" i="7"/>
  <c r="BT14" i="7"/>
  <c r="BT81" i="7"/>
  <c r="BT109" i="7"/>
  <c r="BT78" i="7"/>
  <c r="BT97" i="7"/>
  <c r="BT7" i="7"/>
  <c r="BT11" i="7"/>
  <c r="BT112" i="7"/>
  <c r="BT100" i="7"/>
  <c r="BT20" i="7"/>
  <c r="BR10" i="12" a="1"/>
  <c r="BR10" i="12" s="1"/>
  <c r="H10" i="12" s="1"/>
  <c r="I10" i="12" s="1"/>
  <c r="BT6" i="7"/>
  <c r="BT8" i="7"/>
  <c r="BT88" i="7"/>
  <c r="BT117" i="7"/>
  <c r="BT71" i="7"/>
  <c r="J71" i="7" s="1"/>
  <c r="BT18" i="7"/>
  <c r="BT89" i="7"/>
  <c r="BT68" i="7"/>
  <c r="BT119" i="7"/>
  <c r="BT69" i="7"/>
  <c r="BT87" i="7"/>
  <c r="BT70" i="7"/>
  <c r="BT24" i="7"/>
  <c r="BT10" i="7"/>
  <c r="BT101" i="7"/>
  <c r="BT83" i="7"/>
  <c r="BT13" i="7"/>
  <c r="BT111" i="7"/>
  <c r="BT93" i="7"/>
  <c r="BT21" i="7"/>
  <c r="BT116" i="7"/>
  <c r="BR97" i="4"/>
  <c r="BT105" i="7"/>
  <c r="BT16" i="7"/>
  <c r="BT9" i="7"/>
  <c r="BT118" i="7"/>
  <c r="BT12" i="7"/>
  <c r="J12" i="7" s="1"/>
  <c r="BT23" i="7"/>
  <c r="BT80" i="7"/>
  <c r="BT108" i="7"/>
  <c r="BT79" i="7"/>
  <c r="BT90" i="7"/>
  <c r="BT25" i="7"/>
  <c r="BT82" i="7"/>
  <c r="BT99" i="7"/>
  <c r="BT76" i="7"/>
  <c r="J76" i="7" s="1"/>
  <c r="BT94" i="7"/>
  <c r="BT91" i="7"/>
  <c r="BT110" i="7"/>
  <c r="BT102" i="7"/>
  <c r="BT22" i="7"/>
  <c r="BN53" i="13" a="1"/>
  <c r="BN53" i="13" s="1"/>
  <c r="BR98" i="4"/>
  <c r="BQ163" i="4"/>
  <c r="BQ90" i="4"/>
  <c r="BQ125" i="4"/>
  <c r="BR133" i="4"/>
  <c r="BM175" i="4"/>
  <c r="BO18" i="2"/>
  <c r="BP162" i="4"/>
  <c r="BO161" i="4"/>
  <c r="BO91" i="4"/>
  <c r="BO92" i="4"/>
  <c r="BO93" i="4"/>
  <c r="BR134" i="4"/>
  <c r="BN89" i="4"/>
  <c r="BN124" i="4"/>
  <c r="BR99" i="4"/>
  <c r="BM61" i="5"/>
  <c r="BT222" i="3"/>
  <c r="BP13" i="5"/>
  <c r="BP17" i="1" s="1"/>
  <c r="BM286" i="13" a="1"/>
  <c r="BM286" i="13" s="1"/>
  <c r="BQ32" i="5" s="1"/>
  <c r="BQ31" i="5" s="1"/>
  <c r="BP195" i="10"/>
  <c r="BQ12" i="5" s="1"/>
  <c r="BQ80" i="10"/>
  <c r="BQ79" i="10"/>
  <c r="BQ78" i="10"/>
  <c r="BQ77" i="10"/>
  <c r="BQ76" i="10"/>
  <c r="BQ75" i="10"/>
  <c r="BQ74" i="10"/>
  <c r="BQ73" i="10"/>
  <c r="BQ72" i="10"/>
  <c r="BQ52" i="10"/>
  <c r="BQ51" i="10"/>
  <c r="BQ50" i="10"/>
  <c r="BQ49" i="10"/>
  <c r="BQ48" i="10"/>
  <c r="BQ47" i="10"/>
  <c r="BQ46" i="10"/>
  <c r="BQ45" i="10"/>
  <c r="BQ43" i="10"/>
  <c r="BQ42" i="10"/>
  <c r="BQ44" i="10"/>
  <c r="BP11" i="5"/>
  <c r="BH331" i="13"/>
  <c r="BL67" i="5" s="1"/>
  <c r="BQ235" i="3"/>
  <c r="BI331" i="13"/>
  <c r="BM67" i="5" s="1"/>
  <c r="BP31" i="1"/>
  <c r="BP33" i="1"/>
  <c r="BN311" i="13" a="1"/>
  <c r="BN311" i="13" s="1"/>
  <c r="BN310" i="13" a="1"/>
  <c r="BN310" i="13" s="1"/>
  <c r="BM309" i="13"/>
  <c r="BQ57" i="5" s="1"/>
  <c r="BQ51" i="5" s="1"/>
  <c r="BS227" i="3"/>
  <c r="BS230" i="3" s="1"/>
  <c r="BJ322" i="13"/>
  <c r="BS228" i="3"/>
  <c r="BS231" i="3" s="1"/>
  <c r="BJ321" i="13"/>
  <c r="BQ67" i="10"/>
  <c r="BQ68" i="10"/>
  <c r="BQ69" i="10"/>
  <c r="BQ70" i="10"/>
  <c r="BQ71" i="10"/>
  <c r="BQ81" i="10"/>
  <c r="BQ82" i="10"/>
  <c r="BQ83" i="10"/>
  <c r="BQ84" i="10"/>
  <c r="BQ85" i="10"/>
  <c r="BR43" i="2" a="1"/>
  <c r="BR43" i="2" s="1"/>
  <c r="BQ49" i="1"/>
  <c r="BL26" i="2"/>
  <c r="G50" i="2"/>
  <c r="BJ9" i="1"/>
  <c r="BP3" i="13"/>
  <c r="BQ191" i="10"/>
  <c r="BQ187" i="10"/>
  <c r="BQ185" i="10"/>
  <c r="BQ184" i="10"/>
  <c r="BQ183" i="10"/>
  <c r="BQ182" i="10"/>
  <c r="BQ181" i="10"/>
  <c r="BQ180" i="10"/>
  <c r="BQ179" i="10"/>
  <c r="BQ190" i="10"/>
  <c r="BQ189" i="10"/>
  <c r="BQ186" i="10"/>
  <c r="BQ178" i="10"/>
  <c r="BQ177" i="10"/>
  <c r="BQ176" i="10"/>
  <c r="BQ175" i="10"/>
  <c r="BQ174" i="10"/>
  <c r="BQ173" i="10"/>
  <c r="BQ172" i="10"/>
  <c r="BQ171" i="10"/>
  <c r="BQ170" i="10"/>
  <c r="BQ169" i="10"/>
  <c r="BQ168" i="10"/>
  <c r="BQ167" i="10"/>
  <c r="BQ166" i="10"/>
  <c r="BQ165" i="10"/>
  <c r="BQ164" i="10"/>
  <c r="BQ163" i="10"/>
  <c r="BQ162" i="10"/>
  <c r="BQ188" i="10"/>
  <c r="BQ161" i="10"/>
  <c r="BQ159" i="10"/>
  <c r="BQ158" i="10"/>
  <c r="BQ157" i="10"/>
  <c r="BQ156" i="10"/>
  <c r="BQ155" i="10"/>
  <c r="BQ154" i="10"/>
  <c r="BQ153" i="10"/>
  <c r="BQ152" i="10"/>
  <c r="BQ160" i="10"/>
  <c r="BT185" i="7"/>
  <c r="BT184" i="7"/>
  <c r="BT183" i="7"/>
  <c r="BT182" i="7"/>
  <c r="BT181" i="7"/>
  <c r="BT180" i="7"/>
  <c r="BT179" i="7"/>
  <c r="BT178" i="7"/>
  <c r="BT177" i="7"/>
  <c r="BT176" i="7"/>
  <c r="BT175" i="7"/>
  <c r="BT173" i="7"/>
  <c r="BT171" i="7"/>
  <c r="BT169" i="7"/>
  <c r="BT167" i="7"/>
  <c r="BT174" i="7"/>
  <c r="BT166" i="7"/>
  <c r="BT168" i="7"/>
  <c r="BT170" i="7"/>
  <c r="BT172" i="7"/>
  <c r="BZ16" i="8"/>
  <c r="BZ15" i="8"/>
  <c r="BV264" i="3"/>
  <c r="BV263" i="3"/>
  <c r="BV262" i="3"/>
  <c r="BV261" i="3"/>
  <c r="BV260" i="3"/>
  <c r="BV259" i="3"/>
  <c r="BV258" i="3"/>
  <c r="BV257" i="3"/>
  <c r="BV256" i="3"/>
  <c r="BV255" i="3"/>
  <c r="BV254" i="3"/>
  <c r="BV253" i="3"/>
  <c r="BV252" i="3"/>
  <c r="BV251" i="3"/>
  <c r="BV250" i="3"/>
  <c r="BV249" i="3"/>
  <c r="BV248" i="3"/>
  <c r="BV247" i="3"/>
  <c r="BV266" i="3"/>
  <c r="BV265" i="3"/>
  <c r="BU9" i="8"/>
  <c r="BU10" i="8"/>
  <c r="BQ138" i="10"/>
  <c r="BQ137" i="10"/>
  <c r="BQ136" i="10"/>
  <c r="BQ135" i="10"/>
  <c r="BQ134" i="10"/>
  <c r="BQ133" i="10"/>
  <c r="BQ132" i="10"/>
  <c r="BQ131" i="10"/>
  <c r="BQ130" i="10"/>
  <c r="BQ129" i="10"/>
  <c r="BQ128" i="10"/>
  <c r="BQ127" i="10"/>
  <c r="BQ126" i="10"/>
  <c r="BQ125" i="10"/>
  <c r="BQ124" i="10"/>
  <c r="BQ123" i="10"/>
  <c r="BQ122" i="10"/>
  <c r="BQ121" i="10"/>
  <c r="BQ120" i="10"/>
  <c r="BQ119" i="10"/>
  <c r="BQ118" i="10"/>
  <c r="BQ117" i="10"/>
  <c r="BQ116" i="10"/>
  <c r="BQ115" i="10"/>
  <c r="BQ114" i="10"/>
  <c r="BQ113" i="10"/>
  <c r="BQ112" i="10"/>
  <c r="BQ111" i="10"/>
  <c r="BQ110" i="10"/>
  <c r="BQ109" i="10"/>
  <c r="BQ108" i="10"/>
  <c r="BQ107" i="10"/>
  <c r="BQ106" i="10"/>
  <c r="BQ105" i="10"/>
  <c r="BQ104" i="10"/>
  <c r="BQ103" i="10"/>
  <c r="BQ102" i="10"/>
  <c r="BQ101" i="10"/>
  <c r="BQ100" i="10"/>
  <c r="BQ99" i="10"/>
  <c r="BQ66" i="10"/>
  <c r="BQ65" i="10"/>
  <c r="BQ64" i="10"/>
  <c r="BQ63" i="10"/>
  <c r="BQ62" i="10"/>
  <c r="BQ61" i="10"/>
  <c r="BQ60" i="10"/>
  <c r="BQ59" i="10"/>
  <c r="BQ58" i="10"/>
  <c r="BQ57" i="10"/>
  <c r="BQ56" i="10"/>
  <c r="BQ55" i="10"/>
  <c r="BQ54" i="10"/>
  <c r="BQ53" i="10"/>
  <c r="BQ41" i="10"/>
  <c r="BQ40" i="10"/>
  <c r="BQ39" i="10"/>
  <c r="BQ38" i="10"/>
  <c r="BQ37" i="10"/>
  <c r="BQ36" i="10"/>
  <c r="BQ35" i="10"/>
  <c r="BQ34" i="10"/>
  <c r="BQ33" i="10"/>
  <c r="BQ32" i="10"/>
  <c r="BQ31" i="10"/>
  <c r="BQ30" i="10"/>
  <c r="BQ29" i="10"/>
  <c r="BQ28" i="10"/>
  <c r="BQ27" i="10"/>
  <c r="BQ26" i="10"/>
  <c r="BQ25" i="10"/>
  <c r="BQ24" i="10"/>
  <c r="BQ23" i="10"/>
  <c r="BQ22" i="10"/>
  <c r="BQ21" i="10"/>
  <c r="BQ20" i="10"/>
  <c r="BQ19" i="10"/>
  <c r="BQ18" i="10"/>
  <c r="BQ17" i="10"/>
  <c r="BQ16" i="10"/>
  <c r="BT153" i="7"/>
  <c r="BT152" i="7"/>
  <c r="BT151" i="7"/>
  <c r="BT150" i="7"/>
  <c r="BT149" i="7"/>
  <c r="BT148" i="7"/>
  <c r="BT147" i="7"/>
  <c r="BT146" i="7"/>
  <c r="BT145" i="7"/>
  <c r="BT144" i="7"/>
  <c r="BT143" i="7"/>
  <c r="BT142" i="7"/>
  <c r="BT141" i="7"/>
  <c r="BT140" i="7"/>
  <c r="BT139" i="7"/>
  <c r="BT138" i="7"/>
  <c r="BT137" i="7"/>
  <c r="BT136" i="7"/>
  <c r="BT135" i="7"/>
  <c r="BT134" i="7"/>
  <c r="BV104" i="3"/>
  <c r="BV103" i="3"/>
  <c r="BV102" i="3"/>
  <c r="BV101" i="3"/>
  <c r="BV100" i="3"/>
  <c r="BV99" i="3"/>
  <c r="BV98" i="3"/>
  <c r="BV97" i="3"/>
  <c r="BV96" i="3"/>
  <c r="BV95" i="3"/>
  <c r="BV94" i="3"/>
  <c r="BV93" i="3"/>
  <c r="BV92" i="3"/>
  <c r="BV91" i="3"/>
  <c r="BV90" i="3"/>
  <c r="BV89" i="3"/>
  <c r="BV88" i="3"/>
  <c r="BV87" i="3"/>
  <c r="BV86" i="3"/>
  <c r="BV85" i="3"/>
  <c r="BV84" i="3"/>
  <c r="BV83" i="3"/>
  <c r="BV82" i="3"/>
  <c r="BV81" i="3"/>
  <c r="BV80" i="3"/>
  <c r="BV79" i="3"/>
  <c r="BV78" i="3"/>
  <c r="BV77" i="3"/>
  <c r="BV76" i="3"/>
  <c r="BV75" i="3"/>
  <c r="BV74" i="3"/>
  <c r="BV73" i="3"/>
  <c r="BV72" i="3"/>
  <c r="BV71" i="3"/>
  <c r="BV70" i="3"/>
  <c r="BV69" i="3"/>
  <c r="BV68" i="3"/>
  <c r="BV67" i="3"/>
  <c r="BV66" i="3"/>
  <c r="BV65" i="3"/>
  <c r="BV64" i="3"/>
  <c r="BV63" i="3"/>
  <c r="BV62" i="3"/>
  <c r="BV61" i="3"/>
  <c r="BV60" i="3"/>
  <c r="BV59" i="3"/>
  <c r="BV58" i="3"/>
  <c r="BV57" i="3"/>
  <c r="BV56" i="3"/>
  <c r="BV55" i="3"/>
  <c r="BV54" i="3"/>
  <c r="BV53" i="3"/>
  <c r="BV52" i="3"/>
  <c r="BV51" i="3"/>
  <c r="BV50" i="3"/>
  <c r="BV49" i="3"/>
  <c r="BV48" i="3"/>
  <c r="BV47" i="3"/>
  <c r="BV46" i="3"/>
  <c r="BV45" i="3"/>
  <c r="BV44" i="3"/>
  <c r="BV43" i="3"/>
  <c r="BV42" i="3"/>
  <c r="BV41" i="3"/>
  <c r="BV40" i="3"/>
  <c r="BV39" i="3"/>
  <c r="BV38" i="3"/>
  <c r="BV37" i="3"/>
  <c r="BV36" i="3"/>
  <c r="BV35" i="3"/>
  <c r="BV34" i="3"/>
  <c r="BV33" i="3"/>
  <c r="BV32" i="3"/>
  <c r="BV31" i="3"/>
  <c r="BV30" i="3"/>
  <c r="BV29" i="3"/>
  <c r="BV28" i="3"/>
  <c r="BV27" i="3"/>
  <c r="BV26" i="3"/>
  <c r="BV25" i="3"/>
  <c r="BV24" i="3"/>
  <c r="BV23" i="3"/>
  <c r="BV22" i="3"/>
  <c r="BV21" i="3"/>
  <c r="BV20" i="3"/>
  <c r="BV19" i="3"/>
  <c r="BV18" i="3"/>
  <c r="BV17" i="3"/>
  <c r="BV16" i="3"/>
  <c r="BV15" i="3"/>
  <c r="BS224" i="3"/>
  <c r="BS290" i="3" s="1"/>
  <c r="BU125" i="3" a="1"/>
  <c r="BU125" i="3" s="1"/>
  <c r="BT22" i="8"/>
  <c r="BT21" i="8"/>
  <c r="BR3" i="1"/>
  <c r="BU223" i="3" a="1"/>
  <c r="BU223" i="3" s="1"/>
  <c r="H22" i="8"/>
  <c r="BS155" i="7"/>
  <c r="BQ59" i="5" s="1"/>
  <c r="BV240" i="3"/>
  <c r="BV241" i="3"/>
  <c r="BV242" i="3"/>
  <c r="BV243" i="3"/>
  <c r="BV244" i="3"/>
  <c r="BV245" i="3"/>
  <c r="BV246" i="3"/>
  <c r="BV267" i="3"/>
  <c r="BV8" i="3"/>
  <c r="BV9" i="3"/>
  <c r="BV10" i="3"/>
  <c r="BV11" i="3"/>
  <c r="BV12" i="3"/>
  <c r="BV13" i="3"/>
  <c r="BV14" i="3"/>
  <c r="BV105" i="3"/>
  <c r="BV106" i="3"/>
  <c r="BV7" i="3"/>
  <c r="BV238" i="3"/>
  <c r="BV239" i="3"/>
  <c r="BQ143" i="10"/>
  <c r="BQ144" i="10"/>
  <c r="BQ145" i="10"/>
  <c r="BQ146" i="10"/>
  <c r="BQ147" i="10"/>
  <c r="BQ148" i="10"/>
  <c r="BQ90" i="10"/>
  <c r="BQ92" i="10"/>
  <c r="BQ94" i="10"/>
  <c r="BQ149" i="10"/>
  <c r="BQ150" i="10"/>
  <c r="BQ151" i="10"/>
  <c r="BQ192" i="10"/>
  <c r="BQ91" i="10"/>
  <c r="BQ93" i="10"/>
  <c r="BQ95" i="10"/>
  <c r="BQ97" i="10"/>
  <c r="BQ139" i="10"/>
  <c r="BQ8" i="10"/>
  <c r="BQ9" i="10"/>
  <c r="BQ10" i="10"/>
  <c r="BQ11" i="10"/>
  <c r="BQ12" i="10"/>
  <c r="BQ13" i="10"/>
  <c r="BQ14" i="10"/>
  <c r="BQ15" i="10"/>
  <c r="BQ86" i="10"/>
  <c r="BQ7" i="10"/>
  <c r="BQ96" i="10"/>
  <c r="BQ98" i="10"/>
  <c r="BT158" i="7"/>
  <c r="BT162" i="7"/>
  <c r="BT157" i="7"/>
  <c r="BT161" i="7"/>
  <c r="BT165" i="7"/>
  <c r="BT126" i="7"/>
  <c r="BT128" i="7"/>
  <c r="BT130" i="7"/>
  <c r="BT132" i="7"/>
  <c r="BT154" i="7"/>
  <c r="BT160" i="7"/>
  <c r="BT164" i="7"/>
  <c r="BT159" i="7"/>
  <c r="BT163" i="7"/>
  <c r="BT186" i="7"/>
  <c r="BT125" i="7"/>
  <c r="BT127" i="7"/>
  <c r="BT129" i="7"/>
  <c r="BT131" i="7"/>
  <c r="BT133" i="7"/>
  <c r="BO15" i="1"/>
  <c r="BM27" i="2"/>
  <c r="BJ32" i="2"/>
  <c r="BK26" i="2"/>
  <c r="BS113" i="7"/>
  <c r="BR3" i="2"/>
  <c r="BK9" i="5"/>
  <c r="BS120" i="7"/>
  <c r="BQ43" i="12" s="1"/>
  <c r="BQ289" i="3"/>
  <c r="BL7" i="12" s="1"/>
  <c r="BU284" i="3"/>
  <c r="G50" i="1"/>
  <c r="BM7" i="1"/>
  <c r="BP141" i="10"/>
  <c r="BP88" i="10"/>
  <c r="BS187" i="7"/>
  <c r="BQ60" i="5" s="1"/>
  <c r="BS106" i="7"/>
  <c r="BR169" i="4" s="1"/>
  <c r="BS122" i="3"/>
  <c r="BM17" i="12"/>
  <c r="BT277" i="3"/>
  <c r="BT282" i="3" s="1"/>
  <c r="BO19" i="12" s="1"/>
  <c r="BS283" i="3"/>
  <c r="BN17" i="12"/>
  <c r="BU107" i="3"/>
  <c r="BP6" i="5" s="1"/>
  <c r="BU268" i="3"/>
  <c r="BP18" i="12" s="1"/>
  <c r="BT116" i="3"/>
  <c r="BT121" i="3" s="1"/>
  <c r="BO8" i="5" s="1"/>
  <c r="BP165" i="4" s="1"/>
  <c r="BW3" i="3"/>
  <c r="BK140" i="4" l="1"/>
  <c r="BK105" i="4"/>
  <c r="BK103" i="4"/>
  <c r="BK138" i="4"/>
  <c r="BU124" i="3"/>
  <c r="BU110" i="3" s="1"/>
  <c r="BU114" i="3" s="1"/>
  <c r="BP7" i="5" s="1"/>
  <c r="BQ164" i="4" s="1"/>
  <c r="BV221" i="3" a="1"/>
  <c r="BV221" i="3" s="1"/>
  <c r="BV201" i="3" a="1"/>
  <c r="BV201" i="3" s="1"/>
  <c r="BV203" i="3" a="1"/>
  <c r="BV203" i="3" s="1"/>
  <c r="BV205" i="3" a="1"/>
  <c r="BV205" i="3" s="1"/>
  <c r="BV197" i="3" a="1"/>
  <c r="BV197" i="3" s="1"/>
  <c r="BV207" i="3" a="1"/>
  <c r="BV207" i="3" s="1"/>
  <c r="BV209" i="3" a="1"/>
  <c r="BV209" i="3" s="1"/>
  <c r="BV211" i="3" a="1"/>
  <c r="BV211" i="3" s="1"/>
  <c r="BV129" i="3" a="1"/>
  <c r="BV126" i="3" a="1"/>
  <c r="BV147" i="3" a="1"/>
  <c r="BV148" i="3" a="1"/>
  <c r="BV131" i="3" a="1"/>
  <c r="BV133" i="3" a="1"/>
  <c r="BV136" i="3" a="1"/>
  <c r="BV138" i="3" a="1"/>
  <c r="BV138" i="3" s="1"/>
  <c r="BV140" i="3" a="1"/>
  <c r="BV142" i="3" a="1"/>
  <c r="BV144" i="3" a="1"/>
  <c r="BV145" i="3" a="1"/>
  <c r="BV149" i="3" a="1"/>
  <c r="BV151" i="3" a="1"/>
  <c r="BV153" i="3" a="1"/>
  <c r="BV153" i="3" s="1"/>
  <c r="BV155" i="3" a="1"/>
  <c r="BV155" i="3" s="1"/>
  <c r="BV157" i="3" a="1"/>
  <c r="BV157" i="3" s="1"/>
  <c r="BV164" i="3" a="1"/>
  <c r="BV159" i="3" a="1"/>
  <c r="BV172" i="3" a="1"/>
  <c r="BV172" i="3" s="1"/>
  <c r="BV170" i="3" a="1"/>
  <c r="BV166" i="3" a="1"/>
  <c r="BV146" i="3" a="1"/>
  <c r="BV146" i="3" s="1"/>
  <c r="BV134" i="3" a="1"/>
  <c r="BV134" i="3" s="1"/>
  <c r="BV220" i="3" a="1"/>
  <c r="BV220" i="3" s="1"/>
  <c r="BV218" i="3" a="1"/>
  <c r="BV218" i="3" s="1"/>
  <c r="BV204" i="3" a="1"/>
  <c r="BV204" i="3" s="1"/>
  <c r="BV199" i="3" a="1"/>
  <c r="BV199" i="3" s="1"/>
  <c r="BV196" i="3" a="1"/>
  <c r="BV196" i="3" s="1"/>
  <c r="BV219" i="3" a="1"/>
  <c r="BV219" i="3" s="1"/>
  <c r="BV217" i="3" a="1"/>
  <c r="BV217" i="3" s="1"/>
  <c r="BV215" i="3" a="1"/>
  <c r="BV215" i="3" s="1"/>
  <c r="BV213" i="3" a="1"/>
  <c r="BV213" i="3" s="1"/>
  <c r="BV210" i="3" a="1"/>
  <c r="BV210" i="3" s="1"/>
  <c r="BV208" i="3" a="1"/>
  <c r="BV208" i="3" s="1"/>
  <c r="BV194" i="3" a="1"/>
  <c r="BV194" i="3" s="1"/>
  <c r="BV192" i="3" a="1"/>
  <c r="BV192" i="3" s="1"/>
  <c r="BV190" i="3" a="1"/>
  <c r="BV188" i="3" a="1"/>
  <c r="BV188" i="3" s="1"/>
  <c r="BV186" i="3" a="1"/>
  <c r="BV186" i="3" s="1"/>
  <c r="BV184" i="3" a="1"/>
  <c r="BV184" i="3" s="1"/>
  <c r="BV182" i="3" a="1"/>
  <c r="BV180" i="3" a="1"/>
  <c r="BV180" i="3" s="1"/>
  <c r="BV178" i="3" a="1"/>
  <c r="BV178" i="3" s="1"/>
  <c r="BV176" i="3" a="1"/>
  <c r="BV176" i="3" s="1"/>
  <c r="BV174" i="3" a="1"/>
  <c r="BV168" i="3" a="1"/>
  <c r="BV168" i="3" s="1"/>
  <c r="BV162" i="3" a="1"/>
  <c r="BV162" i="3" s="1"/>
  <c r="BV160" i="3" a="1"/>
  <c r="BV160" i="3" s="1"/>
  <c r="BV216" i="3" a="1"/>
  <c r="BV216" i="3" s="1"/>
  <c r="BV214" i="3" a="1"/>
  <c r="BV214" i="3" s="1"/>
  <c r="BV212" i="3" a="1"/>
  <c r="BV212" i="3" s="1"/>
  <c r="BV206" i="3" a="1"/>
  <c r="BV206" i="3" s="1"/>
  <c r="BV193" i="3" a="1"/>
  <c r="BV171" i="3" a="1"/>
  <c r="BV169" i="3" a="1"/>
  <c r="BV169" i="3" s="1"/>
  <c r="BV167" i="3" a="1"/>
  <c r="BV167" i="3" s="1"/>
  <c r="BV165" i="3" a="1"/>
  <c r="BV163" i="3" a="1"/>
  <c r="BV152" i="3" a="1"/>
  <c r="BV152" i="3" s="1"/>
  <c r="BV143" i="3" a="1"/>
  <c r="BV143" i="3" s="1"/>
  <c r="BV202" i="3" a="1"/>
  <c r="BV202" i="3" s="1"/>
  <c r="BV200" i="3" a="1"/>
  <c r="BV200" i="3" s="1"/>
  <c r="BV198" i="3" a="1"/>
  <c r="BV198" i="3" s="1"/>
  <c r="BV195" i="3" a="1"/>
  <c r="BV195" i="3" s="1"/>
  <c r="BV191" i="3" a="1"/>
  <c r="BV189" i="3" a="1"/>
  <c r="BV189" i="3" s="1"/>
  <c r="BV187" i="3" a="1"/>
  <c r="BV185" i="3" a="1"/>
  <c r="BV185" i="3" s="1"/>
  <c r="BV183" i="3" a="1"/>
  <c r="BV181" i="3" a="1"/>
  <c r="BV181" i="3" s="1"/>
  <c r="BV179" i="3" a="1"/>
  <c r="BV177" i="3" a="1"/>
  <c r="BV177" i="3" s="1"/>
  <c r="BV175" i="3" a="1"/>
  <c r="BV173" i="3" a="1"/>
  <c r="BV173" i="3" s="1"/>
  <c r="BV161" i="3" a="1"/>
  <c r="BV161" i="3" s="1"/>
  <c r="BV158" i="3" a="1"/>
  <c r="BV158" i="3" s="1"/>
  <c r="BV156" i="3" a="1"/>
  <c r="BV154" i="3" a="1"/>
  <c r="BV154" i="3" s="1"/>
  <c r="BV150" i="3" a="1"/>
  <c r="BV150" i="3" s="1"/>
  <c r="BV127" i="3" a="1"/>
  <c r="BV141" i="3" a="1"/>
  <c r="BV139" i="3" a="1"/>
  <c r="BV139" i="3" s="1"/>
  <c r="BV128" i="3" a="1"/>
  <c r="BV128" i="3" s="1"/>
  <c r="BV137" i="3" a="1"/>
  <c r="BV135" i="3" a="1"/>
  <c r="BV130" i="3" a="1"/>
  <c r="BV130" i="3" s="1"/>
  <c r="BV132" i="3" a="1"/>
  <c r="BV132" i="3" s="1"/>
  <c r="BV190" i="3"/>
  <c r="BV182" i="3"/>
  <c r="BV170" i="3"/>
  <c r="BV166" i="3"/>
  <c r="BV164" i="3"/>
  <c r="BV147" i="3"/>
  <c r="BV144" i="3"/>
  <c r="BV151" i="3"/>
  <c r="BV126" i="3"/>
  <c r="BV174" i="3"/>
  <c r="BV148" i="3"/>
  <c r="BV159" i="3"/>
  <c r="BV142" i="3"/>
  <c r="BV140" i="3"/>
  <c r="BV136" i="3"/>
  <c r="BV149" i="3"/>
  <c r="BV145" i="3"/>
  <c r="BV131" i="3"/>
  <c r="BV133" i="3"/>
  <c r="BV129" i="3"/>
  <c r="BV127" i="3"/>
  <c r="BV156" i="3"/>
  <c r="BV193" i="3"/>
  <c r="BV135" i="3"/>
  <c r="BV137" i="3"/>
  <c r="BV141" i="3"/>
  <c r="BV175" i="3"/>
  <c r="BV179" i="3"/>
  <c r="BV183" i="3"/>
  <c r="BV187" i="3"/>
  <c r="BV191" i="3"/>
  <c r="BV163" i="3"/>
  <c r="BV165" i="3"/>
  <c r="BV171" i="3"/>
  <c r="BR132" i="4"/>
  <c r="BT50" i="2"/>
  <c r="BT50" i="1"/>
  <c r="BS51" i="1"/>
  <c r="BS52" i="2"/>
  <c r="BV286" i="3" a="1"/>
  <c r="BV286" i="3" s="1"/>
  <c r="BV288" i="3" s="1"/>
  <c r="BU288" i="3"/>
  <c r="BS234" i="3"/>
  <c r="BS233" i="3"/>
  <c r="BP126" i="4"/>
  <c r="BP128" i="4"/>
  <c r="BP127" i="4"/>
  <c r="BS97" i="4"/>
  <c r="I97" i="4" s="1"/>
  <c r="J97" i="4" s="1"/>
  <c r="BR163" i="4"/>
  <c r="BR90" i="4"/>
  <c r="BR171" i="4"/>
  <c r="BL166" i="4"/>
  <c r="BQ162" i="4"/>
  <c r="BR125" i="4"/>
  <c r="BS133" i="4"/>
  <c r="I133" i="4" s="1"/>
  <c r="J133" i="4" s="1"/>
  <c r="BS134" i="4"/>
  <c r="I134" i="4" s="1"/>
  <c r="J134" i="4" s="1"/>
  <c r="BR170" i="4"/>
  <c r="BP18" i="2"/>
  <c r="BO89" i="4"/>
  <c r="BO124" i="4"/>
  <c r="BP161" i="4"/>
  <c r="BP91" i="4"/>
  <c r="BP92" i="4"/>
  <c r="BP93" i="4"/>
  <c r="BS99" i="4"/>
  <c r="BS98" i="4"/>
  <c r="BR11" i="12" a="1"/>
  <c r="BR11" i="12" s="1"/>
  <c r="K11" i="12" a="1"/>
  <c r="K11" i="12" s="1"/>
  <c r="L176" i="4" s="1"/>
  <c r="L11" i="12" a="1"/>
  <c r="L11" i="12" s="1"/>
  <c r="M176" i="4" s="1"/>
  <c r="M11" i="12" a="1"/>
  <c r="M11" i="12" s="1"/>
  <c r="N176" i="4" s="1"/>
  <c r="N11" i="12" a="1"/>
  <c r="N11" i="12" s="1"/>
  <c r="O176" i="4" s="1"/>
  <c r="O11" i="12" a="1"/>
  <c r="O11" i="12" s="1"/>
  <c r="P176" i="4" s="1"/>
  <c r="P11" i="12" a="1"/>
  <c r="P11" i="12" s="1"/>
  <c r="Q176" i="4" s="1"/>
  <c r="Q11" i="12" a="1"/>
  <c r="Q11" i="12" s="1"/>
  <c r="R176" i="4" s="1"/>
  <c r="R11" i="12" a="1"/>
  <c r="R11" i="12" s="1"/>
  <c r="S176" i="4" s="1"/>
  <c r="S11" i="12" a="1"/>
  <c r="S11" i="12" s="1"/>
  <c r="T176" i="4" s="1"/>
  <c r="T11" i="12" a="1"/>
  <c r="T11" i="12" s="1"/>
  <c r="U176" i="4" s="1"/>
  <c r="U11" i="12" a="1"/>
  <c r="U11" i="12" s="1"/>
  <c r="V176" i="4" s="1"/>
  <c r="V11" i="12" a="1"/>
  <c r="V11" i="12" s="1"/>
  <c r="W176" i="4" s="1"/>
  <c r="W11" i="12" a="1"/>
  <c r="W11" i="12" s="1"/>
  <c r="X176" i="4" s="1"/>
  <c r="X11" i="12" a="1"/>
  <c r="X11" i="12" s="1"/>
  <c r="Y176" i="4" s="1"/>
  <c r="Y11" i="12" a="1"/>
  <c r="Y11" i="12" s="1"/>
  <c r="Z176" i="4" s="1"/>
  <c r="Z11" i="12" a="1"/>
  <c r="Z11" i="12" s="1"/>
  <c r="AA176" i="4" s="1"/>
  <c r="AA11" i="12" a="1"/>
  <c r="AA11" i="12" s="1"/>
  <c r="AB176" i="4" s="1"/>
  <c r="AB11" i="12" a="1"/>
  <c r="AB11" i="12" s="1"/>
  <c r="AC176" i="4" s="1"/>
  <c r="AC11" i="12" a="1"/>
  <c r="AC11" i="12" s="1"/>
  <c r="AD176" i="4" s="1"/>
  <c r="AD11" i="12" a="1"/>
  <c r="AD11" i="12" s="1"/>
  <c r="AE176" i="4" s="1"/>
  <c r="AE11" i="12" a="1"/>
  <c r="AE11" i="12" s="1"/>
  <c r="AF176" i="4" s="1"/>
  <c r="AF11" i="12" a="1"/>
  <c r="AF11" i="12" s="1"/>
  <c r="AG176" i="4" s="1"/>
  <c r="AG11" i="12" a="1"/>
  <c r="AG11" i="12" s="1"/>
  <c r="AH176" i="4" s="1"/>
  <c r="AH11" i="12" a="1"/>
  <c r="AH11" i="12" s="1"/>
  <c r="AI176" i="4" s="1"/>
  <c r="AI11" i="12" a="1"/>
  <c r="AI11" i="12" s="1"/>
  <c r="AJ176" i="4" s="1"/>
  <c r="AJ11" i="12" a="1"/>
  <c r="AJ11" i="12" s="1"/>
  <c r="AK176" i="4" s="1"/>
  <c r="AK11" i="12" a="1"/>
  <c r="AK11" i="12" s="1"/>
  <c r="AL176" i="4" s="1"/>
  <c r="AL11" i="12" a="1"/>
  <c r="AL11" i="12" s="1"/>
  <c r="AM176" i="4" s="1"/>
  <c r="AM11" i="12" a="1"/>
  <c r="AM11" i="12" s="1"/>
  <c r="AN176" i="4" s="1"/>
  <c r="AN11" i="12" a="1"/>
  <c r="AN11" i="12" s="1"/>
  <c r="AO176" i="4" s="1"/>
  <c r="AO11" i="12" a="1"/>
  <c r="AO11" i="12" s="1"/>
  <c r="AP176" i="4" s="1"/>
  <c r="AP11" i="12" a="1"/>
  <c r="AP11" i="12" s="1"/>
  <c r="AQ176" i="4" s="1"/>
  <c r="AQ11" i="12" a="1"/>
  <c r="AQ11" i="12" s="1"/>
  <c r="AR176" i="4" s="1"/>
  <c r="AR11" i="12" a="1"/>
  <c r="AR11" i="12" s="1"/>
  <c r="AS176" i="4" s="1"/>
  <c r="AS11" i="12" a="1"/>
  <c r="AS11" i="12" s="1"/>
  <c r="AT176" i="4" s="1"/>
  <c r="AT11" i="12" a="1"/>
  <c r="AT11" i="12" s="1"/>
  <c r="AU176" i="4" s="1"/>
  <c r="AU11" i="12" a="1"/>
  <c r="AU11" i="12" s="1"/>
  <c r="AV176" i="4" s="1"/>
  <c r="AV11" i="12" a="1"/>
  <c r="AV11" i="12" s="1"/>
  <c r="AW176" i="4" s="1"/>
  <c r="AW11" i="12" a="1"/>
  <c r="AW11" i="12" s="1"/>
  <c r="AX176" i="4" s="1"/>
  <c r="AX11" i="12" a="1"/>
  <c r="AX11" i="12" s="1"/>
  <c r="AY176" i="4" s="1"/>
  <c r="AY11" i="12" a="1"/>
  <c r="AY11" i="12" s="1"/>
  <c r="AZ176" i="4" s="1"/>
  <c r="AZ11" i="12" a="1"/>
  <c r="AZ11" i="12" s="1"/>
  <c r="BA176" i="4" s="1"/>
  <c r="BA11" i="12" a="1"/>
  <c r="BA11" i="12" s="1"/>
  <c r="BB176" i="4" s="1"/>
  <c r="BB11" i="12" a="1"/>
  <c r="BB11" i="12" s="1"/>
  <c r="BC176" i="4" s="1"/>
  <c r="BC11" i="12" a="1"/>
  <c r="BC11" i="12" s="1"/>
  <c r="BD176" i="4" s="1"/>
  <c r="BD11" i="12" a="1"/>
  <c r="BD11" i="12" s="1"/>
  <c r="BE176" i="4" s="1"/>
  <c r="BE11" i="12" a="1"/>
  <c r="BE11" i="12" s="1"/>
  <c r="BF176" i="4" s="1"/>
  <c r="BF11" i="12" a="1"/>
  <c r="BF11" i="12" s="1"/>
  <c r="BG176" i="4" s="1"/>
  <c r="BG11" i="12" a="1"/>
  <c r="BG11" i="12" s="1"/>
  <c r="BH176" i="4" s="1"/>
  <c r="BH11" i="12" a="1"/>
  <c r="BH11" i="12" s="1"/>
  <c r="BI176" i="4" s="1"/>
  <c r="BI11" i="12" a="1"/>
  <c r="BI11" i="12" s="1"/>
  <c r="BJ176" i="4" s="1"/>
  <c r="BJ11" i="12" a="1"/>
  <c r="BJ11" i="12" s="1"/>
  <c r="BK176" i="4" s="1"/>
  <c r="BK11" i="12" a="1"/>
  <c r="BK11" i="12" s="1"/>
  <c r="BL176" i="4" s="1"/>
  <c r="BL11" i="12" a="1"/>
  <c r="BL11" i="12" s="1"/>
  <c r="BM176" i="4" s="1"/>
  <c r="BM11" i="12" a="1"/>
  <c r="BM11" i="12" s="1"/>
  <c r="BN11" i="12" a="1"/>
  <c r="BN11" i="12" s="1"/>
  <c r="BO11" i="12" a="1"/>
  <c r="BO11" i="12" s="1"/>
  <c r="BP11" i="12" a="1"/>
  <c r="BP11" i="12" s="1"/>
  <c r="BQ11" i="12" a="1"/>
  <c r="BQ11" i="12" s="1"/>
  <c r="BN61" i="5"/>
  <c r="BN286" i="13" a="1"/>
  <c r="BN286" i="13" s="1"/>
  <c r="BR32" i="5" s="1"/>
  <c r="BR31" i="5" s="1"/>
  <c r="BQ11" i="5"/>
  <c r="BQ195" i="10"/>
  <c r="BR12" i="5" s="1"/>
  <c r="BU222" i="3"/>
  <c r="BJ330" i="13"/>
  <c r="BN66" i="5" s="1"/>
  <c r="BI330" i="13"/>
  <c r="BM66" i="5" s="1"/>
  <c r="BQ33" i="1"/>
  <c r="BQ31" i="1"/>
  <c r="BQ13" i="5"/>
  <c r="BN309" i="13"/>
  <c r="BR57" i="5" s="1"/>
  <c r="BR51" i="5" s="1"/>
  <c r="BT227" i="3"/>
  <c r="BT230" i="3" s="1"/>
  <c r="BK322" i="13"/>
  <c r="BJ331" i="13"/>
  <c r="BN67" i="5" s="1"/>
  <c r="BT228" i="3"/>
  <c r="BT231" i="3" s="1"/>
  <c r="BK321" i="13"/>
  <c r="G51" i="1"/>
  <c r="G52" i="2"/>
  <c r="BN28" i="2"/>
  <c r="BM28" i="2"/>
  <c r="BP15" i="1"/>
  <c r="BQ3" i="13"/>
  <c r="BW266" i="3"/>
  <c r="BW264" i="3"/>
  <c r="BW263" i="3"/>
  <c r="BW262" i="3"/>
  <c r="BW261" i="3"/>
  <c r="BW260" i="3"/>
  <c r="BW259" i="3"/>
  <c r="BW258" i="3"/>
  <c r="BW257" i="3"/>
  <c r="BW256" i="3"/>
  <c r="BW255" i="3"/>
  <c r="BW254" i="3"/>
  <c r="BW253" i="3"/>
  <c r="BW252" i="3"/>
  <c r="BW251" i="3"/>
  <c r="BW250" i="3"/>
  <c r="BW249" i="3"/>
  <c r="BW248" i="3"/>
  <c r="BW247" i="3"/>
  <c r="BW265" i="3"/>
  <c r="CA16" i="8"/>
  <c r="CA15" i="8"/>
  <c r="BV10" i="8"/>
  <c r="BV9" i="8"/>
  <c r="BW104" i="3"/>
  <c r="BW103" i="3"/>
  <c r="BW102" i="3"/>
  <c r="BW101" i="3"/>
  <c r="BW100" i="3"/>
  <c r="BW99" i="3"/>
  <c r="BW98" i="3"/>
  <c r="BW97" i="3"/>
  <c r="BW96" i="3"/>
  <c r="BW95" i="3"/>
  <c r="BW94" i="3"/>
  <c r="BW93" i="3"/>
  <c r="BW92" i="3"/>
  <c r="BW88" i="3"/>
  <c r="BW87" i="3"/>
  <c r="BW86" i="3"/>
  <c r="BW85" i="3"/>
  <c r="BW84" i="3"/>
  <c r="BW83" i="3"/>
  <c r="BW82" i="3"/>
  <c r="BW81" i="3"/>
  <c r="BW80" i="3"/>
  <c r="BW79" i="3"/>
  <c r="BW78" i="3"/>
  <c r="BW77" i="3"/>
  <c r="BW76" i="3"/>
  <c r="BW75" i="3"/>
  <c r="BW91" i="3"/>
  <c r="BW90" i="3"/>
  <c r="BW89" i="3"/>
  <c r="BW74" i="3"/>
  <c r="BW73" i="3"/>
  <c r="BW72" i="3"/>
  <c r="BW71" i="3"/>
  <c r="BW70" i="3"/>
  <c r="BW69" i="3"/>
  <c r="BW68" i="3"/>
  <c r="BW67" i="3"/>
  <c r="BW66" i="3"/>
  <c r="BW65" i="3"/>
  <c r="BW64" i="3"/>
  <c r="BW63" i="3"/>
  <c r="BW62" i="3"/>
  <c r="BW61" i="3"/>
  <c r="BW60" i="3"/>
  <c r="BW59" i="3"/>
  <c r="BW58" i="3"/>
  <c r="BW56" i="3"/>
  <c r="BW55" i="3"/>
  <c r="BW54" i="3"/>
  <c r="BW53" i="3"/>
  <c r="BW52" i="3"/>
  <c r="BW51" i="3"/>
  <c r="BW50" i="3"/>
  <c r="BW49" i="3"/>
  <c r="BW48" i="3"/>
  <c r="BW47" i="3"/>
  <c r="BW46" i="3"/>
  <c r="BW45" i="3"/>
  <c r="BW44" i="3"/>
  <c r="BW43" i="3"/>
  <c r="BW42" i="3"/>
  <c r="BW41" i="3"/>
  <c r="BW40" i="3"/>
  <c r="BW39" i="3"/>
  <c r="BW38" i="3"/>
  <c r="BW37" i="3"/>
  <c r="BW36" i="3"/>
  <c r="BW35" i="3"/>
  <c r="BW34" i="3"/>
  <c r="BW33" i="3"/>
  <c r="BW32" i="3"/>
  <c r="BW31" i="3"/>
  <c r="BW30" i="3"/>
  <c r="BW29" i="3"/>
  <c r="BW28" i="3"/>
  <c r="BW27" i="3"/>
  <c r="BW26" i="3"/>
  <c r="BW25" i="3"/>
  <c r="BW24" i="3"/>
  <c r="BW23" i="3"/>
  <c r="BW57" i="3"/>
  <c r="BW22" i="3"/>
  <c r="BW21" i="3"/>
  <c r="BW20" i="3"/>
  <c r="BW19" i="3"/>
  <c r="BW18" i="3"/>
  <c r="BW17" i="3"/>
  <c r="BW16" i="3"/>
  <c r="BW15" i="3"/>
  <c r="BT224" i="3"/>
  <c r="BT290" i="3" s="1"/>
  <c r="BV125" i="3" a="1"/>
  <c r="BV125" i="3" s="1"/>
  <c r="BU21" i="8"/>
  <c r="BU22" i="8"/>
  <c r="BS3" i="2"/>
  <c r="BS3" i="1"/>
  <c r="BV223" i="3" a="1"/>
  <c r="BV223" i="3" s="1"/>
  <c r="BR49" i="1"/>
  <c r="BW240" i="3"/>
  <c r="BW241" i="3"/>
  <c r="BW242" i="3"/>
  <c r="BW243" i="3"/>
  <c r="BW244" i="3"/>
  <c r="BW245" i="3"/>
  <c r="BW246" i="3"/>
  <c r="BW267" i="3"/>
  <c r="BW10" i="3"/>
  <c r="BW11" i="3"/>
  <c r="BW12" i="3"/>
  <c r="BW13" i="3"/>
  <c r="BW14" i="3"/>
  <c r="BW105" i="3"/>
  <c r="BW106" i="3"/>
  <c r="BW7" i="3"/>
  <c r="BW8" i="3"/>
  <c r="BW9" i="3"/>
  <c r="BW238" i="3"/>
  <c r="BW239" i="3"/>
  <c r="G43" i="2"/>
  <c r="I43" i="2" s="1"/>
  <c r="C23" i="16" s="1"/>
  <c r="BT155" i="7"/>
  <c r="BN60" i="12"/>
  <c r="BM60" i="12"/>
  <c r="BK9" i="1"/>
  <c r="BK32" i="2"/>
  <c r="BQ88" i="10"/>
  <c r="BT106" i="7"/>
  <c r="BS169" i="4" s="1"/>
  <c r="BT113" i="7"/>
  <c r="BL9" i="5"/>
  <c r="BM166" i="4" s="1"/>
  <c r="BT120" i="7"/>
  <c r="BV284" i="3"/>
  <c r="BR289" i="3"/>
  <c r="BM7" i="12" s="1"/>
  <c r="BT187" i="7"/>
  <c r="BQ141" i="10"/>
  <c r="BN5" i="5"/>
  <c r="BT122" i="3"/>
  <c r="BO5" i="5"/>
  <c r="BT283" i="3"/>
  <c r="BO17" i="12"/>
  <c r="BU116" i="3"/>
  <c r="BU121" i="3" s="1"/>
  <c r="BP8" i="5" s="1"/>
  <c r="BQ165" i="4" s="1"/>
  <c r="BU277" i="3"/>
  <c r="BU282" i="3" s="1"/>
  <c r="BP19" i="12" s="1"/>
  <c r="BV268" i="3"/>
  <c r="BQ18" i="12" s="1"/>
  <c r="BV107" i="3"/>
  <c r="BQ6" i="5" s="1"/>
  <c r="BL129" i="4" l="1"/>
  <c r="BL135" i="4" s="1"/>
  <c r="BL94" i="4"/>
  <c r="BL100" i="4" s="1"/>
  <c r="BM172" i="4"/>
  <c r="BM129" i="4"/>
  <c r="BM135" i="4" s="1"/>
  <c r="BM94" i="4"/>
  <c r="BM100" i="4" s="1"/>
  <c r="BV124" i="3"/>
  <c r="BV110" i="3" s="1"/>
  <c r="BV114" i="3" s="1"/>
  <c r="BQ7" i="5" s="1"/>
  <c r="BR164" i="4" s="1"/>
  <c r="BW221" i="3" a="1"/>
  <c r="BW221" i="3" s="1"/>
  <c r="BW201" i="3" a="1"/>
  <c r="BW201" i="3" s="1"/>
  <c r="BW203" i="3" a="1"/>
  <c r="BW203" i="3" s="1"/>
  <c r="BW205" i="3" a="1"/>
  <c r="BW205" i="3" s="1"/>
  <c r="BW207" i="3" a="1"/>
  <c r="BW207" i="3" s="1"/>
  <c r="BW209" i="3" a="1"/>
  <c r="BW209" i="3" s="1"/>
  <c r="BW196" i="3" a="1"/>
  <c r="BW196" i="3" s="1"/>
  <c r="BW211" i="3" a="1"/>
  <c r="BW211" i="3" s="1"/>
  <c r="BW212" i="3" a="1"/>
  <c r="BW212" i="3" s="1"/>
  <c r="BW216" i="3" a="1"/>
  <c r="BW216" i="3" s="1"/>
  <c r="BW220" i="3" a="1"/>
  <c r="BW220" i="3" s="1"/>
  <c r="BW126" i="3" a="1"/>
  <c r="BW214" i="3" a="1"/>
  <c r="BW214" i="3" s="1"/>
  <c r="BW218" i="3" a="1"/>
  <c r="BW218" i="3" s="1"/>
  <c r="BW129" i="3" a="1"/>
  <c r="BW131" i="3" a="1"/>
  <c r="BW133" i="3" a="1"/>
  <c r="BW134" i="3" a="1"/>
  <c r="BW136" i="3" a="1"/>
  <c r="BW138" i="3" a="1"/>
  <c r="BW140" i="3" a="1"/>
  <c r="BW142" i="3" a="1"/>
  <c r="BW144" i="3" a="1"/>
  <c r="BW149" i="3" a="1"/>
  <c r="BW151" i="3" a="1"/>
  <c r="BW153" i="3" a="1"/>
  <c r="BW155" i="3" a="1"/>
  <c r="BW157" i="3" a="1"/>
  <c r="BW159" i="3" a="1"/>
  <c r="BW146" i="3" a="1"/>
  <c r="BW146" i="3" s="1"/>
  <c r="BW147" i="3" a="1"/>
  <c r="BW148" i="3" a="1"/>
  <c r="BW160" i="3" a="1"/>
  <c r="BW162" i="3" a="1"/>
  <c r="BW164" i="3" a="1"/>
  <c r="BW166" i="3" a="1"/>
  <c r="BW168" i="3" a="1"/>
  <c r="BW170" i="3" a="1"/>
  <c r="BW170" i="3" s="1"/>
  <c r="BW172" i="3" a="1"/>
  <c r="BW174" i="3" a="1"/>
  <c r="BW176" i="3" a="1"/>
  <c r="BW178" i="3" a="1"/>
  <c r="BW178" i="3" s="1"/>
  <c r="BW180" i="3" a="1"/>
  <c r="BW182" i="3" a="1"/>
  <c r="BW184" i="3" a="1"/>
  <c r="BW186" i="3" a="1"/>
  <c r="BW186" i="3" s="1"/>
  <c r="BW188" i="3" a="1"/>
  <c r="BW190" i="3" a="1"/>
  <c r="BW192" i="3" a="1"/>
  <c r="BW194" i="3" a="1"/>
  <c r="BW194" i="3" s="1"/>
  <c r="BW145" i="3" a="1"/>
  <c r="BW206" i="3" a="1"/>
  <c r="BW206" i="3" s="1"/>
  <c r="BW202" i="3" a="1"/>
  <c r="BW202" i="3" s="1"/>
  <c r="BW200" i="3" a="1"/>
  <c r="BW200" i="3" s="1"/>
  <c r="BW204" i="3" a="1"/>
  <c r="BW204" i="3" s="1"/>
  <c r="BW199" i="3" a="1"/>
  <c r="BW199" i="3" s="1"/>
  <c r="BW219" i="3" a="1"/>
  <c r="BW219" i="3" s="1"/>
  <c r="BW217" i="3" a="1"/>
  <c r="BW217" i="3" s="1"/>
  <c r="BW215" i="3" a="1"/>
  <c r="BW215" i="3" s="1"/>
  <c r="BW213" i="3" a="1"/>
  <c r="BW213" i="3" s="1"/>
  <c r="BW210" i="3" a="1"/>
  <c r="BW210" i="3" s="1"/>
  <c r="BW208" i="3" a="1"/>
  <c r="BW208" i="3" s="1"/>
  <c r="BW198" i="3" a="1"/>
  <c r="BW198" i="3" s="1"/>
  <c r="BW195" i="3" a="1"/>
  <c r="BW191" i="3" a="1"/>
  <c r="BW189" i="3" a="1"/>
  <c r="BW189" i="3" s="1"/>
  <c r="BW187" i="3" a="1"/>
  <c r="BW185" i="3" a="1"/>
  <c r="BW183" i="3" a="1"/>
  <c r="BW181" i="3" a="1"/>
  <c r="BW181" i="3" s="1"/>
  <c r="BW179" i="3" a="1"/>
  <c r="BW177" i="3" a="1"/>
  <c r="BW175" i="3" a="1"/>
  <c r="BW173" i="3" a="1"/>
  <c r="BW173" i="3" s="1"/>
  <c r="BW161" i="3" a="1"/>
  <c r="BW158" i="3" a="1"/>
  <c r="BW156" i="3" a="1"/>
  <c r="BW154" i="3" a="1"/>
  <c r="BW154" i="3" s="1"/>
  <c r="BW150" i="3" a="1"/>
  <c r="BW197" i="3" a="1"/>
  <c r="BW197" i="3" s="1"/>
  <c r="BW193" i="3" a="1"/>
  <c r="BW193" i="3" s="1"/>
  <c r="BW171" i="3" a="1"/>
  <c r="BW171" i="3" s="1"/>
  <c r="BW169" i="3" a="1"/>
  <c r="BW167" i="3" a="1"/>
  <c r="BW165" i="3" a="1"/>
  <c r="BW165" i="3" s="1"/>
  <c r="BW163" i="3" a="1"/>
  <c r="BW152" i="3" a="1"/>
  <c r="BW143" i="3" a="1"/>
  <c r="BW141" i="3" a="1"/>
  <c r="BW141" i="3" s="1"/>
  <c r="BW139" i="3" a="1"/>
  <c r="BW139" i="3" s="1"/>
  <c r="BW128" i="3" a="1"/>
  <c r="BW137" i="3" a="1"/>
  <c r="BW135" i="3" a="1"/>
  <c r="BW135" i="3" s="1"/>
  <c r="BW130" i="3" a="1"/>
  <c r="BW130" i="3" s="1"/>
  <c r="BW132" i="3" a="1"/>
  <c r="BW132" i="3" s="1"/>
  <c r="BW127" i="3" a="1"/>
  <c r="BW192" i="3"/>
  <c r="BW190" i="3"/>
  <c r="BW188" i="3"/>
  <c r="BW184" i="3"/>
  <c r="BW182" i="3"/>
  <c r="BW180" i="3"/>
  <c r="BW176" i="3"/>
  <c r="BW174" i="3"/>
  <c r="BW172" i="3"/>
  <c r="BW148" i="3"/>
  <c r="BW144" i="3"/>
  <c r="BW142" i="3"/>
  <c r="BW140" i="3"/>
  <c r="BW129" i="3"/>
  <c r="BW159" i="3"/>
  <c r="BW157" i="3"/>
  <c r="BW155" i="3"/>
  <c r="BW153" i="3"/>
  <c r="BW151" i="3"/>
  <c r="BW149" i="3"/>
  <c r="BW145" i="3"/>
  <c r="BW168" i="3"/>
  <c r="BW166" i="3"/>
  <c r="BW164" i="3"/>
  <c r="BW162" i="3"/>
  <c r="BW160" i="3"/>
  <c r="BW147" i="3"/>
  <c r="BW133" i="3"/>
  <c r="BW131" i="3"/>
  <c r="BW138" i="3"/>
  <c r="BW136" i="3"/>
  <c r="BW134" i="3"/>
  <c r="BW126" i="3"/>
  <c r="BW137" i="3"/>
  <c r="BW128" i="3"/>
  <c r="BW143" i="3"/>
  <c r="BW150" i="3"/>
  <c r="BW161" i="3"/>
  <c r="BW175" i="3"/>
  <c r="BW177" i="3"/>
  <c r="BW179" i="3"/>
  <c r="BW183" i="3"/>
  <c r="BW185" i="3"/>
  <c r="BW187" i="3"/>
  <c r="BW195" i="3"/>
  <c r="BW152" i="3"/>
  <c r="BW127" i="3"/>
  <c r="BW163" i="3"/>
  <c r="BW167" i="3"/>
  <c r="BW169" i="3"/>
  <c r="BW156" i="3"/>
  <c r="BW158" i="3"/>
  <c r="BW191" i="3"/>
  <c r="BN176" i="4"/>
  <c r="BU50" i="2"/>
  <c r="BU50" i="1"/>
  <c r="BS49" i="1"/>
  <c r="BT51" i="1"/>
  <c r="BT49" i="1" s="1"/>
  <c r="BT52" i="2"/>
  <c r="BV287" i="3"/>
  <c r="BW286" i="3" a="1"/>
  <c r="BW286" i="3" s="1"/>
  <c r="BT233" i="3"/>
  <c r="BT234" i="3"/>
  <c r="BQ126" i="4"/>
  <c r="BQ127" i="4"/>
  <c r="BQ128" i="4"/>
  <c r="BN175" i="4"/>
  <c r="BO175" i="4"/>
  <c r="BQ18" i="2"/>
  <c r="BK139" i="4"/>
  <c r="BK104" i="4"/>
  <c r="BI139" i="4"/>
  <c r="BI104" i="4"/>
  <c r="BG104" i="4"/>
  <c r="BE104" i="4"/>
  <c r="BC104" i="4"/>
  <c r="BA104" i="4"/>
  <c r="AY104" i="4"/>
  <c r="AW104" i="4"/>
  <c r="AU104" i="4"/>
  <c r="AS104" i="4"/>
  <c r="AQ104" i="4"/>
  <c r="AO104" i="4"/>
  <c r="AM104" i="4"/>
  <c r="AK104" i="4"/>
  <c r="AI104" i="4"/>
  <c r="AG104" i="4"/>
  <c r="AE104" i="4"/>
  <c r="AC104" i="4"/>
  <c r="AA104" i="4"/>
  <c r="Y104" i="4"/>
  <c r="I99" i="4"/>
  <c r="J99" i="4" s="1"/>
  <c r="BS171" i="4"/>
  <c r="I171" i="4" s="1"/>
  <c r="J171" i="4" s="1"/>
  <c r="BS163" i="4"/>
  <c r="I163" i="4" s="1"/>
  <c r="J163" i="4" s="1"/>
  <c r="BS132" i="4"/>
  <c r="I132" i="4" s="1"/>
  <c r="J132" i="4" s="1"/>
  <c r="I169" i="4"/>
  <c r="J169" i="4" s="1"/>
  <c r="BJ104" i="4"/>
  <c r="BJ139" i="4"/>
  <c r="BH139" i="4"/>
  <c r="BH104" i="4"/>
  <c r="BF104" i="4"/>
  <c r="BD104" i="4"/>
  <c r="BB104" i="4"/>
  <c r="AZ104" i="4"/>
  <c r="AX104" i="4"/>
  <c r="H176" i="4"/>
  <c r="AV104" i="4"/>
  <c r="AT104" i="4"/>
  <c r="AR104" i="4"/>
  <c r="AP104" i="4"/>
  <c r="AN104" i="4"/>
  <c r="AL104" i="4"/>
  <c r="G176" i="4"/>
  <c r="AJ104" i="4"/>
  <c r="AH104" i="4"/>
  <c r="AF104" i="4"/>
  <c r="AD104" i="4"/>
  <c r="AB104" i="4"/>
  <c r="Z104" i="4"/>
  <c r="F176" i="4"/>
  <c r="X104" i="4"/>
  <c r="I98" i="4"/>
  <c r="J98" i="4" s="1"/>
  <c r="BS170" i="4"/>
  <c r="I170" i="4" s="1"/>
  <c r="J170" i="4" s="1"/>
  <c r="BQ161" i="4"/>
  <c r="BQ91" i="4"/>
  <c r="BQ92" i="4"/>
  <c r="BQ93" i="4"/>
  <c r="BL172" i="4"/>
  <c r="BS125" i="4"/>
  <c r="BP89" i="4"/>
  <c r="BP124" i="4"/>
  <c r="BR162" i="4"/>
  <c r="BS90" i="4"/>
  <c r="BQ17" i="1"/>
  <c r="H11" i="12"/>
  <c r="G11" i="12"/>
  <c r="F11" i="12"/>
  <c r="E11" i="12"/>
  <c r="D11" i="12"/>
  <c r="BO61" i="5"/>
  <c r="BV222" i="3"/>
  <c r="BR235" i="3"/>
  <c r="BR11" i="5"/>
  <c r="BR59" i="5"/>
  <c r="BR60" i="5"/>
  <c r="BR13" i="5"/>
  <c r="BK331" i="13"/>
  <c r="BO67" i="5" s="1"/>
  <c r="BK330" i="13"/>
  <c r="BO66" i="5" s="1"/>
  <c r="BU228" i="3"/>
  <c r="BU231" i="3" s="1"/>
  <c r="BL321" i="13"/>
  <c r="BU227" i="3"/>
  <c r="BU230" i="3" s="1"/>
  <c r="BL322" i="13"/>
  <c r="G49" i="1"/>
  <c r="BM26" i="2"/>
  <c r="BO28" i="2"/>
  <c r="BQ15" i="1"/>
  <c r="BU224" i="3"/>
  <c r="BU290" i="3" s="1"/>
  <c r="BL9" i="1"/>
  <c r="BR3" i="13"/>
  <c r="CB16" i="8"/>
  <c r="CB15" i="8"/>
  <c r="BW10" i="8"/>
  <c r="BW9" i="8"/>
  <c r="BW125" i="3" a="1"/>
  <c r="BW125" i="3" s="1"/>
  <c r="BV21" i="8"/>
  <c r="BV22" i="8"/>
  <c r="BT3" i="2"/>
  <c r="BT3" i="1"/>
  <c r="BW223" i="3" a="1"/>
  <c r="BW223" i="3" s="1"/>
  <c r="BR43" i="12"/>
  <c r="BO27" i="2"/>
  <c r="BN27" i="2"/>
  <c r="BL32" i="2"/>
  <c r="BO60" i="12"/>
  <c r="BS289" i="3"/>
  <c r="BN7" i="12" s="1"/>
  <c r="BO176" i="4" s="1"/>
  <c r="BW284" i="3"/>
  <c r="BO7" i="1"/>
  <c r="BN7" i="1"/>
  <c r="BV277" i="3"/>
  <c r="BV282" i="3" s="1"/>
  <c r="BQ19" i="12" s="1"/>
  <c r="BU283" i="3"/>
  <c r="BP17" i="12"/>
  <c r="BU122" i="3"/>
  <c r="BP5" i="5"/>
  <c r="BW268" i="3"/>
  <c r="BR18" i="12" s="1"/>
  <c r="BV116" i="3"/>
  <c r="BV121" i="3" s="1"/>
  <c r="BQ8" i="5" s="1"/>
  <c r="BR165" i="4" s="1"/>
  <c r="BW107" i="3"/>
  <c r="BR6" i="5" s="1"/>
  <c r="BM105" i="4" l="1"/>
  <c r="BM140" i="4"/>
  <c r="BM104" i="4"/>
  <c r="BM103" i="4"/>
  <c r="BM138" i="4"/>
  <c r="BW124" i="3"/>
  <c r="BW110" i="3" s="1"/>
  <c r="BW114" i="3" s="1"/>
  <c r="BR7" i="5" s="1"/>
  <c r="BV50" i="2"/>
  <c r="BV50" i="1"/>
  <c r="BU51" i="1"/>
  <c r="BU49" i="1" s="1"/>
  <c r="BU52" i="2"/>
  <c r="BW288" i="3"/>
  <c r="BW287" i="3"/>
  <c r="BU233" i="3"/>
  <c r="BU234" i="3"/>
  <c r="BR127" i="4"/>
  <c r="BR128" i="4"/>
  <c r="BR126" i="4"/>
  <c r="F104" i="4"/>
  <c r="H104" i="4"/>
  <c r="BR18" i="2"/>
  <c r="F126" i="4"/>
  <c r="H126" i="4"/>
  <c r="BS162" i="4"/>
  <c r="G104" i="4"/>
  <c r="BM139" i="4"/>
  <c r="BP175" i="4"/>
  <c r="BR161" i="4"/>
  <c r="BR91" i="4"/>
  <c r="BR92" i="4"/>
  <c r="BR93" i="4"/>
  <c r="I125" i="4"/>
  <c r="J125" i="4" s="1"/>
  <c r="BL138" i="4"/>
  <c r="BL139" i="4"/>
  <c r="BL140" i="4"/>
  <c r="BL105" i="4"/>
  <c r="BL104" i="4"/>
  <c r="BL103" i="4"/>
  <c r="G126" i="4"/>
  <c r="BQ89" i="4"/>
  <c r="BQ124" i="4"/>
  <c r="L104" i="4"/>
  <c r="P104" i="4"/>
  <c r="T104" i="4"/>
  <c r="O104" i="4"/>
  <c r="W104" i="4"/>
  <c r="I90" i="4"/>
  <c r="J90" i="4" s="1"/>
  <c r="N104" i="4"/>
  <c r="R104" i="4"/>
  <c r="V104" i="4"/>
  <c r="M104" i="4"/>
  <c r="Q104" i="4"/>
  <c r="S104" i="4"/>
  <c r="U104" i="4"/>
  <c r="E176" i="4"/>
  <c r="I11" i="12"/>
  <c r="BP61" i="5"/>
  <c r="BR17" i="1"/>
  <c r="G17" i="1" s="1"/>
  <c r="I17" i="1" s="1"/>
  <c r="BW222" i="3"/>
  <c r="BM9" i="5"/>
  <c r="BS235" i="3"/>
  <c r="H13" i="5"/>
  <c r="I13" i="5" s="1"/>
  <c r="BR31" i="1"/>
  <c r="BR33" i="1"/>
  <c r="G33" i="1" s="1"/>
  <c r="I33" i="1" s="1"/>
  <c r="BV228" i="3"/>
  <c r="BV231" i="3" s="1"/>
  <c r="BM321" i="13"/>
  <c r="BV227" i="3"/>
  <c r="BV230" i="3" s="1"/>
  <c r="BM322" i="13"/>
  <c r="BL331" i="13"/>
  <c r="BP67" i="5" s="1"/>
  <c r="BL330" i="13"/>
  <c r="BP66" i="5" s="1"/>
  <c r="BO26" i="2"/>
  <c r="BN26" i="2"/>
  <c r="BP28" i="2"/>
  <c r="H43" i="12"/>
  <c r="I43" i="12" s="1"/>
  <c r="BS3" i="13"/>
  <c r="CC15" i="8"/>
  <c r="CC16" i="8"/>
  <c r="BX9" i="8"/>
  <c r="BX10" i="8"/>
  <c r="BV224" i="3"/>
  <c r="BV290" i="3" s="1"/>
  <c r="BW22" i="8"/>
  <c r="BW21" i="8"/>
  <c r="BU3" i="2"/>
  <c r="BU3" i="1"/>
  <c r="C24" i="16"/>
  <c r="C22" i="16" s="1"/>
  <c r="BR15" i="1"/>
  <c r="H12" i="5"/>
  <c r="I12" i="5" s="1"/>
  <c r="BP27" i="2"/>
  <c r="BP60" i="12"/>
  <c r="BT235" i="3"/>
  <c r="BT289" i="3"/>
  <c r="BO7" i="12" s="1"/>
  <c r="BP176" i="4" s="1"/>
  <c r="BP7" i="1"/>
  <c r="BW277" i="3"/>
  <c r="BW282" i="3" s="1"/>
  <c r="BR19" i="12" s="1"/>
  <c r="H6" i="5"/>
  <c r="BV122" i="3"/>
  <c r="BQ5" i="5"/>
  <c r="BV283" i="3"/>
  <c r="BQ17" i="12"/>
  <c r="BW116" i="3"/>
  <c r="BW121" i="3" s="1"/>
  <c r="BR8" i="5" s="1"/>
  <c r="BS165" i="4" s="1"/>
  <c r="I165" i="4" s="1"/>
  <c r="J165" i="4" s="1"/>
  <c r="BS164" i="4" l="1"/>
  <c r="I164" i="4" s="1"/>
  <c r="J164" i="4" s="1"/>
  <c r="H7" i="5"/>
  <c r="I7" i="5" s="1"/>
  <c r="BW50" i="1"/>
  <c r="BW50" i="2"/>
  <c r="BV51" i="1"/>
  <c r="BV52" i="2"/>
  <c r="BV233" i="3"/>
  <c r="BV234" i="3"/>
  <c r="BS128" i="4"/>
  <c r="I128" i="4" s="1"/>
  <c r="BS126" i="4"/>
  <c r="BM32" i="2"/>
  <c r="BN166" i="4"/>
  <c r="BS91" i="4"/>
  <c r="BS93" i="4"/>
  <c r="I93" i="4" s="1"/>
  <c r="J93" i="4" s="1"/>
  <c r="I162" i="4"/>
  <c r="J162" i="4" s="1"/>
  <c r="BR89" i="4"/>
  <c r="BR124" i="4"/>
  <c r="BQ175" i="4"/>
  <c r="E126" i="4"/>
  <c r="E104" i="4"/>
  <c r="BQ61" i="5"/>
  <c r="BM9" i="1"/>
  <c r="BN9" i="5"/>
  <c r="BW227" i="3"/>
  <c r="BW230" i="3" s="1"/>
  <c r="BN322" i="13"/>
  <c r="BM331" i="13"/>
  <c r="BQ67" i="5" s="1"/>
  <c r="BM330" i="13"/>
  <c r="BQ66" i="5" s="1"/>
  <c r="BW228" i="3"/>
  <c r="BW231" i="3" s="1"/>
  <c r="BN321" i="13"/>
  <c r="G15" i="1"/>
  <c r="I15" i="1" s="1"/>
  <c r="BP26" i="2"/>
  <c r="BQ28" i="2"/>
  <c r="K20" i="2" a="1"/>
  <c r="K20" i="2" s="1"/>
  <c r="Q20" i="2" a="1"/>
  <c r="Q20" i="2" s="1"/>
  <c r="BR20" i="2" a="1"/>
  <c r="BR20" i="2" s="1"/>
  <c r="BO20" i="2" a="1"/>
  <c r="BO20" i="2" s="1"/>
  <c r="BP20" i="2" a="1"/>
  <c r="BP20" i="2" s="1"/>
  <c r="BE20" i="2" a="1"/>
  <c r="BE20" i="2" s="1"/>
  <c r="L20" i="2" a="1"/>
  <c r="L20" i="2" s="1"/>
  <c r="BK20" i="2" a="1"/>
  <c r="BK20" i="2" s="1"/>
  <c r="T20" i="2" a="1"/>
  <c r="T20" i="2" s="1"/>
  <c r="BD20" i="2" a="1"/>
  <c r="BD20" i="2" s="1"/>
  <c r="AT20" i="2" a="1"/>
  <c r="AT20" i="2" s="1"/>
  <c r="AC20" i="2" a="1"/>
  <c r="AC20" i="2" s="1"/>
  <c r="BF20" i="2" a="1"/>
  <c r="BF20" i="2" s="1"/>
  <c r="BJ20" i="2" a="1"/>
  <c r="BJ20" i="2" s="1"/>
  <c r="AE20" i="2" a="1"/>
  <c r="AE20" i="2" s="1"/>
  <c r="BG20" i="2" a="1"/>
  <c r="BG20" i="2" s="1"/>
  <c r="BT20" i="2" a="1"/>
  <c r="BT20" i="2" s="1"/>
  <c r="U20" i="2" a="1"/>
  <c r="U20" i="2" s="1"/>
  <c r="Z20" i="2" a="1"/>
  <c r="Z20" i="2" s="1"/>
  <c r="BH20" i="2" a="1"/>
  <c r="BH20" i="2" s="1"/>
  <c r="AU20" i="2" a="1"/>
  <c r="AU20" i="2" s="1"/>
  <c r="BC20" i="2" a="1"/>
  <c r="BC20" i="2" s="1"/>
  <c r="AA20" i="2" a="1"/>
  <c r="AA20" i="2" s="1"/>
  <c r="AM20" i="2" a="1"/>
  <c r="AM20" i="2" s="1"/>
  <c r="AG20" i="2" a="1"/>
  <c r="AG20" i="2" s="1"/>
  <c r="AS20" i="2" a="1"/>
  <c r="AS20" i="2" s="1"/>
  <c r="AZ20" i="2" a="1"/>
  <c r="AZ20" i="2" s="1"/>
  <c r="P20" i="2" a="1"/>
  <c r="P20" i="2" s="1"/>
  <c r="X20" i="2" a="1"/>
  <c r="X20" i="2" s="1"/>
  <c r="S20" i="2" a="1"/>
  <c r="S20" i="2" s="1"/>
  <c r="AJ20" i="2" a="1"/>
  <c r="AJ20" i="2" s="1"/>
  <c r="AQ20" i="2" a="1"/>
  <c r="AQ20" i="2" s="1"/>
  <c r="BN20" i="2" a="1"/>
  <c r="BN20" i="2" s="1"/>
  <c r="AW20" i="2" a="1"/>
  <c r="AW20" i="2" s="1"/>
  <c r="AL20" i="2" a="1"/>
  <c r="AL20" i="2" s="1"/>
  <c r="Y20" i="2" a="1"/>
  <c r="Y20" i="2" s="1"/>
  <c r="AN20" i="2" a="1"/>
  <c r="AN20" i="2" s="1"/>
  <c r="AI20" i="2" a="1"/>
  <c r="AI20" i="2" s="1"/>
  <c r="BS20" i="2" a="1"/>
  <c r="BS20" i="2" s="1"/>
  <c r="AP20" i="2" a="1"/>
  <c r="AP20" i="2" s="1"/>
  <c r="AB20" i="2" a="1"/>
  <c r="AB20" i="2" s="1"/>
  <c r="BL20" i="2" a="1"/>
  <c r="BL20" i="2" s="1"/>
  <c r="BM20" i="2" a="1"/>
  <c r="BM20" i="2" s="1"/>
  <c r="AF20" i="2" a="1"/>
  <c r="AF20" i="2" s="1"/>
  <c r="N20" i="2" a="1"/>
  <c r="N20" i="2" s="1"/>
  <c r="R20" i="2" a="1"/>
  <c r="R20" i="2" s="1"/>
  <c r="O20" i="2" a="1"/>
  <c r="O20" i="2" s="1"/>
  <c r="AV20" i="2" a="1"/>
  <c r="AV20" i="2" s="1"/>
  <c r="AX20" i="2" a="1"/>
  <c r="AX20" i="2" s="1"/>
  <c r="BB20" i="2" a="1"/>
  <c r="BB20" i="2" s="1"/>
  <c r="AH20" i="2" a="1"/>
  <c r="AH20" i="2" s="1"/>
  <c r="M20" i="2" a="1"/>
  <c r="M20" i="2" s="1"/>
  <c r="V20" i="2" a="1"/>
  <c r="V20" i="2" s="1"/>
  <c r="W20" i="2" a="1"/>
  <c r="W20" i="2" s="1"/>
  <c r="BA20" i="2" a="1"/>
  <c r="BA20" i="2" s="1"/>
  <c r="AK20" i="2" a="1"/>
  <c r="AK20" i="2" s="1"/>
  <c r="BU20" i="2" a="1"/>
  <c r="BU20" i="2" s="1"/>
  <c r="AY20" i="2" a="1"/>
  <c r="AY20" i="2" s="1"/>
  <c r="AO20" i="2" a="1"/>
  <c r="AO20" i="2" s="1"/>
  <c r="AR20" i="2" a="1"/>
  <c r="AR20" i="2" s="1"/>
  <c r="AD20" i="2" a="1"/>
  <c r="AD20" i="2" s="1"/>
  <c r="BI20" i="2" a="1"/>
  <c r="BI20" i="2" s="1"/>
  <c r="BQ20" i="2" a="1"/>
  <c r="BQ20" i="2" s="1"/>
  <c r="L19" i="2" a="1"/>
  <c r="L19" i="2" s="1"/>
  <c r="Z19" i="2" a="1"/>
  <c r="Z19" i="2" s="1"/>
  <c r="BN19" i="2" a="1"/>
  <c r="BN19" i="2" s="1"/>
  <c r="AJ19" i="2" a="1"/>
  <c r="AJ19" i="2" s="1"/>
  <c r="BQ19" i="2" a="1"/>
  <c r="BQ19" i="2" s="1"/>
  <c r="AM19" i="2" a="1"/>
  <c r="AM19" i="2" s="1"/>
  <c r="N19" i="2" a="1"/>
  <c r="N19" i="2" s="1"/>
  <c r="BP19" i="2" a="1"/>
  <c r="BP19" i="2" s="1"/>
  <c r="O19" i="2" a="1"/>
  <c r="O19" i="2" s="1"/>
  <c r="AN19" i="2" a="1"/>
  <c r="AN19" i="2" s="1"/>
  <c r="AS19" i="2" a="1"/>
  <c r="AS19" i="2" s="1"/>
  <c r="AK19" i="2" a="1"/>
  <c r="AK19" i="2" s="1"/>
  <c r="AP19" i="2" a="1"/>
  <c r="AP19" i="2" s="1"/>
  <c r="BG19" i="2" a="1"/>
  <c r="BG19" i="2" s="1"/>
  <c r="AD19" i="2" a="1"/>
  <c r="AD19" i="2" s="1"/>
  <c r="AW19" i="2" a="1"/>
  <c r="AW19" i="2" s="1"/>
  <c r="BJ19" i="2" a="1"/>
  <c r="BJ19" i="2" s="1"/>
  <c r="S19" i="2" a="1"/>
  <c r="S19" i="2" s="1"/>
  <c r="P19" i="2" a="1"/>
  <c r="P19" i="2" s="1"/>
  <c r="W19" i="2" a="1"/>
  <c r="W19" i="2" s="1"/>
  <c r="AI19" i="2" a="1"/>
  <c r="AI19" i="2" s="1"/>
  <c r="Y19" i="2" a="1"/>
  <c r="Y19" i="2" s="1"/>
  <c r="BR19" i="2" a="1"/>
  <c r="BR19" i="2" s="1"/>
  <c r="AL19" i="2" a="1"/>
  <c r="AL19" i="2" s="1"/>
  <c r="AA19" i="2" a="1"/>
  <c r="AA19" i="2" s="1"/>
  <c r="BE19" i="2" a="1"/>
  <c r="BE19" i="2" s="1"/>
  <c r="AZ19" i="2" a="1"/>
  <c r="AZ19" i="2" s="1"/>
  <c r="AV19" i="2" a="1"/>
  <c r="AV19" i="2" s="1"/>
  <c r="AH19" i="2" a="1"/>
  <c r="AH19" i="2" s="1"/>
  <c r="AG19" i="2" a="1"/>
  <c r="AG19" i="2" s="1"/>
  <c r="AY19" i="2" a="1"/>
  <c r="AY19" i="2" s="1"/>
  <c r="V19" i="2" a="1"/>
  <c r="V19" i="2" s="1"/>
  <c r="BL19" i="2" a="1"/>
  <c r="BL19" i="2" s="1"/>
  <c r="AR19" i="2" a="1"/>
  <c r="AR19" i="2" s="1"/>
  <c r="U19" i="2" a="1"/>
  <c r="U19" i="2" s="1"/>
  <c r="AC19" i="2" a="1"/>
  <c r="AC19" i="2" s="1"/>
  <c r="AF19" i="2" a="1"/>
  <c r="AF19" i="2" s="1"/>
  <c r="BI19" i="2" a="1"/>
  <c r="BI19" i="2" s="1"/>
  <c r="BA19" i="2" a="1"/>
  <c r="BA19" i="2" s="1"/>
  <c r="AU19" i="2" a="1"/>
  <c r="AU19" i="2" s="1"/>
  <c r="BD19" i="2" a="1"/>
  <c r="BD19" i="2" s="1"/>
  <c r="AQ19" i="2" a="1"/>
  <c r="AQ19" i="2" s="1"/>
  <c r="BO19" i="2" a="1"/>
  <c r="BO19" i="2" s="1"/>
  <c r="AB19" i="2" a="1"/>
  <c r="AB19" i="2" s="1"/>
  <c r="M19" i="2" a="1"/>
  <c r="M19" i="2" s="1"/>
  <c r="T19" i="2" a="1"/>
  <c r="T19" i="2" s="1"/>
  <c r="BC19" i="2" a="1"/>
  <c r="BC19" i="2" s="1"/>
  <c r="Q19" i="2" a="1"/>
  <c r="Q19" i="2" s="1"/>
  <c r="AT19" i="2" a="1"/>
  <c r="AT19" i="2" s="1"/>
  <c r="R19" i="2" a="1"/>
  <c r="R19" i="2" s="1"/>
  <c r="BB19" i="2" a="1"/>
  <c r="BB19" i="2" s="1"/>
  <c r="BF19" i="2" a="1"/>
  <c r="BF19" i="2" s="1"/>
  <c r="AX19" i="2" a="1"/>
  <c r="AX19" i="2" s="1"/>
  <c r="BM19" i="2" a="1"/>
  <c r="BM19" i="2" s="1"/>
  <c r="X19" i="2" a="1"/>
  <c r="X19" i="2" s="1"/>
  <c r="AO19" i="2" a="1"/>
  <c r="AO19" i="2" s="1"/>
  <c r="AE19" i="2" a="1"/>
  <c r="AE19" i="2" s="1"/>
  <c r="BH19" i="2" a="1"/>
  <c r="BH19" i="2" s="1"/>
  <c r="BK19" i="2" a="1"/>
  <c r="BK19" i="2" s="1"/>
  <c r="K19" i="2" a="1"/>
  <c r="K19" i="2" s="1"/>
  <c r="BT3" i="13"/>
  <c r="BY9" i="8"/>
  <c r="BY10" i="8"/>
  <c r="CD15" i="8"/>
  <c r="CD16" i="8"/>
  <c r="BW224" i="3"/>
  <c r="BW290" i="3" s="1"/>
  <c r="BX21" i="8"/>
  <c r="BX22" i="8"/>
  <c r="BV3" i="2"/>
  <c r="BV3" i="1"/>
  <c r="G18" i="2"/>
  <c r="I18" i="2" s="1"/>
  <c r="BQ27" i="2"/>
  <c r="BQ60" i="12"/>
  <c r="BO9" i="5"/>
  <c r="BP166" i="4" s="1"/>
  <c r="BU289" i="3"/>
  <c r="BP7" i="12" s="1"/>
  <c r="BQ176" i="4" s="1"/>
  <c r="BU235" i="3"/>
  <c r="BQ7" i="1"/>
  <c r="I6" i="5"/>
  <c r="H18" i="12"/>
  <c r="BW122" i="3"/>
  <c r="BW283" i="3"/>
  <c r="H19" i="12"/>
  <c r="BS92" i="4" l="1"/>
  <c r="I92" i="4" s="1"/>
  <c r="J92" i="4" s="1"/>
  <c r="BS161" i="4"/>
  <c r="BS127" i="4"/>
  <c r="I127" i="4" s="1"/>
  <c r="J127" i="4" s="1"/>
  <c r="BN172" i="4"/>
  <c r="BN129" i="4"/>
  <c r="BN135" i="4" s="1"/>
  <c r="BN94" i="4"/>
  <c r="BN100" i="4" s="1"/>
  <c r="BP172" i="4"/>
  <c r="BP129" i="4"/>
  <c r="BP135" i="4" s="1"/>
  <c r="BP94" i="4"/>
  <c r="BP100" i="4" s="1"/>
  <c r="BX50" i="2"/>
  <c r="BX50" i="1"/>
  <c r="BW51" i="1"/>
  <c r="BW49" i="1" s="1"/>
  <c r="BW52" i="2"/>
  <c r="BV49" i="1"/>
  <c r="BW234" i="3"/>
  <c r="BW233" i="3"/>
  <c r="BR175" i="4"/>
  <c r="I161" i="4"/>
  <c r="J161" i="4" s="1"/>
  <c r="BO166" i="4"/>
  <c r="I91" i="4"/>
  <c r="J91" i="4" s="1"/>
  <c r="BS89" i="4"/>
  <c r="I126" i="4"/>
  <c r="J126" i="4" s="1"/>
  <c r="BS124" i="4"/>
  <c r="BR61" i="5"/>
  <c r="BN32" i="2"/>
  <c r="BN9" i="1"/>
  <c r="BN331" i="13"/>
  <c r="BR67" i="5" s="1"/>
  <c r="BN330" i="13"/>
  <c r="BR66" i="5" s="1"/>
  <c r="AA17" i="2"/>
  <c r="AF17" i="2"/>
  <c r="BJ17" i="2"/>
  <c r="BQ26" i="2"/>
  <c r="BH17" i="2"/>
  <c r="AO17" i="2"/>
  <c r="T17" i="2"/>
  <c r="AQ17" i="2"/>
  <c r="BE17" i="2"/>
  <c r="AM17" i="2"/>
  <c r="BU17" i="2"/>
  <c r="BT17" i="2"/>
  <c r="AH17" i="2"/>
  <c r="AW17" i="2"/>
  <c r="AC17" i="2"/>
  <c r="X17" i="2"/>
  <c r="BP17" i="2"/>
  <c r="AJ17" i="2"/>
  <c r="AR17" i="2"/>
  <c r="Z17" i="2"/>
  <c r="BV20" i="2" a="1"/>
  <c r="BV20" i="2" s="1"/>
  <c r="Q17" i="2"/>
  <c r="BQ17" i="2"/>
  <c r="O17" i="2"/>
  <c r="AV17" i="2"/>
  <c r="AL17" i="2"/>
  <c r="AN17" i="2"/>
  <c r="S17" i="2"/>
  <c r="BC17" i="2"/>
  <c r="P17" i="2"/>
  <c r="R17" i="2"/>
  <c r="L17" i="2"/>
  <c r="BD17" i="2"/>
  <c r="BL17" i="2"/>
  <c r="Y17" i="2"/>
  <c r="AE17" i="2"/>
  <c r="AP17" i="2"/>
  <c r="M17" i="2"/>
  <c r="AX17" i="2"/>
  <c r="AG17" i="2"/>
  <c r="AS17" i="2"/>
  <c r="BI17" i="2"/>
  <c r="AD17" i="2"/>
  <c r="BA17" i="2"/>
  <c r="AY17" i="2"/>
  <c r="BK17" i="2"/>
  <c r="N17" i="2"/>
  <c r="BN17" i="2"/>
  <c r="U17" i="2"/>
  <c r="BB17" i="2"/>
  <c r="BM17" i="2"/>
  <c r="AZ17" i="2"/>
  <c r="BO17" i="2"/>
  <c r="F19" i="2"/>
  <c r="D19" i="2"/>
  <c r="BF17" i="2"/>
  <c r="AK17" i="2"/>
  <c r="AT17" i="2"/>
  <c r="V17" i="2"/>
  <c r="AB17" i="2"/>
  <c r="C19" i="2"/>
  <c r="E19" i="2"/>
  <c r="BU3" i="13"/>
  <c r="CE15" i="8"/>
  <c r="CE16" i="8"/>
  <c r="BZ9" i="8"/>
  <c r="BZ10" i="8"/>
  <c r="BY22" i="8"/>
  <c r="BY21" i="8"/>
  <c r="BS17" i="2"/>
  <c r="BW3" i="2"/>
  <c r="BW3" i="1"/>
  <c r="D20" i="2"/>
  <c r="W17" i="2"/>
  <c r="BG17" i="2"/>
  <c r="G20" i="2"/>
  <c r="C20" i="2"/>
  <c r="K17" i="2"/>
  <c r="E20" i="2"/>
  <c r="AI17" i="2"/>
  <c r="F20" i="2"/>
  <c r="AU17" i="2"/>
  <c r="G19" i="2"/>
  <c r="BR17" i="2"/>
  <c r="BO32" i="2"/>
  <c r="BO9" i="1"/>
  <c r="BP9" i="5"/>
  <c r="BQ166" i="4" s="1"/>
  <c r="BV235" i="3"/>
  <c r="BV289" i="3"/>
  <c r="BQ7" i="12" s="1"/>
  <c r="BR176" i="4" s="1"/>
  <c r="BR17" i="12"/>
  <c r="H17" i="12"/>
  <c r="I18" i="12"/>
  <c r="H8" i="5"/>
  <c r="BR5" i="5"/>
  <c r="BP139" i="4" l="1"/>
  <c r="BN105" i="4"/>
  <c r="BN103" i="4"/>
  <c r="BP138" i="4"/>
  <c r="BP105" i="4"/>
  <c r="BN138" i="4"/>
  <c r="BN104" i="4"/>
  <c r="BN139" i="4"/>
  <c r="BP103" i="4"/>
  <c r="BN140" i="4"/>
  <c r="BP140" i="4"/>
  <c r="BO172" i="4"/>
  <c r="BO94" i="4"/>
  <c r="BO100" i="4" s="1"/>
  <c r="BO129" i="4"/>
  <c r="BO135" i="4" s="1"/>
  <c r="BP104" i="4"/>
  <c r="BQ172" i="4"/>
  <c r="BQ129" i="4"/>
  <c r="BQ135" i="4" s="1"/>
  <c r="BQ94" i="4"/>
  <c r="BQ100" i="4" s="1"/>
  <c r="BY50" i="1"/>
  <c r="BY50" i="2"/>
  <c r="BX52" i="2"/>
  <c r="BX51" i="1"/>
  <c r="BX49" i="1" s="1"/>
  <c r="I124" i="4"/>
  <c r="I89" i="4"/>
  <c r="BV17" i="2"/>
  <c r="I16" i="8"/>
  <c r="J16" i="8" s="1"/>
  <c r="BR28" i="2"/>
  <c r="BW20" i="2" a="1"/>
  <c r="BW20" i="2" s="1"/>
  <c r="D17" i="2"/>
  <c r="I19" i="2"/>
  <c r="F17" i="2"/>
  <c r="E17" i="2"/>
  <c r="H5" i="5"/>
  <c r="BV3" i="13"/>
  <c r="BP9" i="1"/>
  <c r="CA9" i="8"/>
  <c r="CA10" i="8"/>
  <c r="BZ21" i="8"/>
  <c r="BZ22" i="8"/>
  <c r="BX3" i="2"/>
  <c r="BX3" i="1"/>
  <c r="C17" i="2"/>
  <c r="G17" i="2"/>
  <c r="BP32" i="2"/>
  <c r="BR27" i="2"/>
  <c r="BR60" i="12"/>
  <c r="BQ9" i="5"/>
  <c r="BW289" i="3"/>
  <c r="BR7" i="12" s="1"/>
  <c r="BS176" i="4" s="1"/>
  <c r="BW235" i="3"/>
  <c r="BR7" i="1"/>
  <c r="H60" i="12"/>
  <c r="I8" i="5"/>
  <c r="I5" i="5" s="1"/>
  <c r="BQ140" i="4" l="1"/>
  <c r="BO103" i="4"/>
  <c r="BQ104" i="4"/>
  <c r="BO138" i="4"/>
  <c r="BO105" i="4"/>
  <c r="BO104" i="4"/>
  <c r="BQ138" i="4"/>
  <c r="BO140" i="4"/>
  <c r="BQ139" i="4"/>
  <c r="BQ105" i="4"/>
  <c r="BQ103" i="4"/>
  <c r="BO139" i="4"/>
  <c r="BZ50" i="2"/>
  <c r="BZ50" i="1"/>
  <c r="BY51" i="1"/>
  <c r="BY52" i="2"/>
  <c r="I176" i="4"/>
  <c r="J176" i="4" s="1"/>
  <c r="BR166" i="4"/>
  <c r="BS175" i="4"/>
  <c r="I175" i="4" s="1"/>
  <c r="J89" i="4"/>
  <c r="BW17" i="2"/>
  <c r="G28" i="2"/>
  <c r="G27" i="2"/>
  <c r="I27" i="2" s="1"/>
  <c r="BX20" i="2" a="1"/>
  <c r="BX20" i="2" s="1"/>
  <c r="BW3" i="13"/>
  <c r="CB10" i="8"/>
  <c r="CB9" i="8"/>
  <c r="CA22" i="8"/>
  <c r="CA21" i="8"/>
  <c r="BY3" i="2"/>
  <c r="BY3" i="1"/>
  <c r="BR26" i="2"/>
  <c r="BQ32" i="2"/>
  <c r="H7" i="12"/>
  <c r="I7" i="12" s="1"/>
  <c r="BQ9" i="1"/>
  <c r="BR9" i="5"/>
  <c r="BS166" i="4" s="1"/>
  <c r="G7" i="1"/>
  <c r="BS94" i="4" l="1"/>
  <c r="BS129" i="4"/>
  <c r="BR172" i="4"/>
  <c r="BR129" i="4"/>
  <c r="BR135" i="4" s="1"/>
  <c r="BR94" i="4"/>
  <c r="BR100" i="4" s="1"/>
  <c r="I7" i="1"/>
  <c r="CA50" i="2"/>
  <c r="CA50" i="1"/>
  <c r="BZ52" i="2"/>
  <c r="BZ51" i="1"/>
  <c r="BZ49" i="1" s="1"/>
  <c r="BY49" i="1"/>
  <c r="I166" i="4"/>
  <c r="J166" i="4" s="1"/>
  <c r="BS172" i="4"/>
  <c r="G26" i="2"/>
  <c r="BX17" i="2"/>
  <c r="BY20" i="2" a="1"/>
  <c r="BY20" i="2" s="1"/>
  <c r="H9" i="5"/>
  <c r="BX3" i="13"/>
  <c r="CC9" i="8"/>
  <c r="CC10" i="8"/>
  <c r="CB22" i="8"/>
  <c r="CB21" i="8"/>
  <c r="BZ3" i="2"/>
  <c r="BZ3" i="1"/>
  <c r="BR32" i="2"/>
  <c r="BR9" i="1"/>
  <c r="BR140" i="4" l="1"/>
  <c r="BR103" i="4"/>
  <c r="BR139" i="4"/>
  <c r="BR138" i="4"/>
  <c r="I129" i="4"/>
  <c r="I135" i="4" s="1"/>
  <c r="BS135" i="4"/>
  <c r="BS139" i="4" s="1"/>
  <c r="BR104" i="4"/>
  <c r="BR105" i="4"/>
  <c r="I94" i="4"/>
  <c r="BS100" i="4"/>
  <c r="BS105" i="4" s="1"/>
  <c r="CB50" i="1"/>
  <c r="CB50" i="2"/>
  <c r="CA51" i="1"/>
  <c r="CA49" i="1" s="1"/>
  <c r="CA52" i="2"/>
  <c r="I172" i="4"/>
  <c r="G32" i="2"/>
  <c r="I32" i="2" s="1"/>
  <c r="BY17" i="2"/>
  <c r="BZ20" i="2" a="1"/>
  <c r="BZ20" i="2" s="1"/>
  <c r="I9" i="5"/>
  <c r="BY3" i="13"/>
  <c r="CD9" i="8"/>
  <c r="CD10" i="8"/>
  <c r="CC22" i="8"/>
  <c r="CC21" i="8"/>
  <c r="CA3" i="2"/>
  <c r="CA3" i="1"/>
  <c r="G9" i="1"/>
  <c r="I139" i="4" l="1"/>
  <c r="BS103" i="4"/>
  <c r="I103" i="4" s="1"/>
  <c r="BS140" i="4"/>
  <c r="I140" i="4" s="1"/>
  <c r="BS138" i="4"/>
  <c r="I138" i="4" s="1"/>
  <c r="BS104" i="4"/>
  <c r="I104" i="4" s="1"/>
  <c r="J104" i="4" s="1"/>
  <c r="J94" i="4"/>
  <c r="J100" i="4" s="1"/>
  <c r="I100" i="4"/>
  <c r="I105" i="4"/>
  <c r="J105" i="4" s="1"/>
  <c r="I9" i="1"/>
  <c r="CC50" i="1"/>
  <c r="CC50" i="2"/>
  <c r="CB51" i="1"/>
  <c r="CB49" i="1" s="1"/>
  <c r="CB52" i="2"/>
  <c r="J172" i="4"/>
  <c r="BZ17" i="2"/>
  <c r="CA20" i="2" a="1"/>
  <c r="CA20" i="2" s="1"/>
  <c r="CA17" i="2" s="1"/>
  <c r="BZ3" i="13"/>
  <c r="CE10" i="8"/>
  <c r="CE9" i="8"/>
  <c r="CD22" i="8"/>
  <c r="CD21" i="8"/>
  <c r="CB3" i="2"/>
  <c r="CB3" i="1"/>
  <c r="CD50" i="2" l="1"/>
  <c r="CD50" i="1"/>
  <c r="H50" i="1" s="1"/>
  <c r="I50" i="1" s="1"/>
  <c r="CC51" i="1"/>
  <c r="CC49" i="1" s="1"/>
  <c r="CC52" i="2"/>
  <c r="BK35" i="1"/>
  <c r="R23" i="1"/>
  <c r="T27" i="1"/>
  <c r="AB35" i="1"/>
  <c r="U27" i="1"/>
  <c r="AY27" i="1"/>
  <c r="BF27" i="1"/>
  <c r="U29" i="1"/>
  <c r="BI23" i="1"/>
  <c r="BL35" i="1"/>
  <c r="BK27" i="1"/>
  <c r="BG27" i="1"/>
  <c r="BL29" i="1"/>
  <c r="L29" i="1"/>
  <c r="AE29" i="1"/>
  <c r="AM23" i="1"/>
  <c r="BL23" i="1"/>
  <c r="AE35" i="1"/>
  <c r="W23" i="1"/>
  <c r="Z29" i="1"/>
  <c r="AB23" i="1"/>
  <c r="BJ35" i="1"/>
  <c r="BI27" i="1"/>
  <c r="AN23" i="1"/>
  <c r="S35" i="1"/>
  <c r="BI35" i="1"/>
  <c r="AC35" i="1"/>
  <c r="AG35" i="1"/>
  <c r="AF27" i="1"/>
  <c r="BO29" i="1"/>
  <c r="BG35" i="1"/>
  <c r="AP23" i="1"/>
  <c r="AQ23" i="1"/>
  <c r="AO27" i="1"/>
  <c r="AA27" i="1"/>
  <c r="BR35" i="1"/>
  <c r="Y23" i="1"/>
  <c r="AU23" i="1"/>
  <c r="M23" i="1"/>
  <c r="AC27" i="1"/>
  <c r="BL27" i="1"/>
  <c r="BG23" i="1"/>
  <c r="AS27" i="1"/>
  <c r="N29" i="1"/>
  <c r="AE23" i="1"/>
  <c r="T23" i="1"/>
  <c r="BH23" i="1"/>
  <c r="AC23" i="1"/>
  <c r="S29" i="1"/>
  <c r="AD27" i="1"/>
  <c r="Z35" i="1"/>
  <c r="AJ27" i="1"/>
  <c r="R27" i="1"/>
  <c r="Y27" i="1"/>
  <c r="AX23" i="1"/>
  <c r="BD29" i="1"/>
  <c r="AL27" i="1"/>
  <c r="Z23" i="1"/>
  <c r="AJ29" i="1"/>
  <c r="Y29" i="1"/>
  <c r="BE35" i="1"/>
  <c r="AQ27" i="1"/>
  <c r="U35" i="1"/>
  <c r="O29" i="1"/>
  <c r="N35" i="1"/>
  <c r="BE27" i="1"/>
  <c r="BA23" i="1"/>
  <c r="BP29" i="1"/>
  <c r="V27" i="1"/>
  <c r="AS23" i="1"/>
  <c r="BF35" i="1"/>
  <c r="Q29" i="1"/>
  <c r="AV27" i="1"/>
  <c r="BN27" i="1"/>
  <c r="AV23" i="1"/>
  <c r="AZ35" i="1"/>
  <c r="AS35" i="1"/>
  <c r="BB27" i="1"/>
  <c r="AX35" i="1"/>
  <c r="V35" i="1"/>
  <c r="BC35" i="1"/>
  <c r="AT29" i="1"/>
  <c r="AV29" i="1"/>
  <c r="M35" i="1"/>
  <c r="AU29" i="1"/>
  <c r="L35" i="1"/>
  <c r="BH29" i="1"/>
  <c r="Y35" i="1"/>
  <c r="AM35" i="1"/>
  <c r="AG23" i="1"/>
  <c r="BO23" i="1"/>
  <c r="AC29" i="1"/>
  <c r="BB35" i="1"/>
  <c r="K29" i="1"/>
  <c r="Z27" i="1"/>
  <c r="BP27" i="1"/>
  <c r="Q35" i="1"/>
  <c r="N27" i="1"/>
  <c r="AW35" i="1"/>
  <c r="O35" i="1"/>
  <c r="AO23" i="1"/>
  <c r="BC23" i="1"/>
  <c r="AO29" i="1"/>
  <c r="Q27" i="1"/>
  <c r="AZ27" i="1"/>
  <c r="AF35" i="1"/>
  <c r="T35" i="1"/>
  <c r="BR29" i="1"/>
  <c r="BR27" i="1"/>
  <c r="BA29" i="1"/>
  <c r="BH35" i="1"/>
  <c r="N23" i="1"/>
  <c r="AB29" i="1"/>
  <c r="AS29" i="1"/>
  <c r="V23" i="1"/>
  <c r="K27" i="1"/>
  <c r="R35" i="1"/>
  <c r="AH27" i="1"/>
  <c r="L27" i="1"/>
  <c r="U23" i="1"/>
  <c r="AR23" i="1"/>
  <c r="BB29" i="1"/>
  <c r="AE27" i="1"/>
  <c r="M29" i="1"/>
  <c r="BQ27" i="1"/>
  <c r="X23" i="1"/>
  <c r="BJ23" i="1"/>
  <c r="P29" i="1"/>
  <c r="BQ29" i="1"/>
  <c r="O27" i="1"/>
  <c r="BM27" i="1"/>
  <c r="AT23" i="1"/>
  <c r="BG29" i="1"/>
  <c r="BJ27" i="1"/>
  <c r="AK23" i="1"/>
  <c r="BM29" i="1"/>
  <c r="AZ29" i="1"/>
  <c r="BF23" i="1"/>
  <c r="BE29" i="1"/>
  <c r="AL35" i="1"/>
  <c r="AP27" i="1"/>
  <c r="W35" i="1"/>
  <c r="AP29" i="1"/>
  <c r="BJ29" i="1"/>
  <c r="AW23" i="1"/>
  <c r="X29" i="1"/>
  <c r="BQ35" i="1"/>
  <c r="AZ23" i="1"/>
  <c r="AY29" i="1"/>
  <c r="BC29" i="1"/>
  <c r="AM29" i="1"/>
  <c r="AP35" i="1"/>
  <c r="BA27" i="1"/>
  <c r="AO35" i="1"/>
  <c r="BH27" i="1"/>
  <c r="AI23" i="1"/>
  <c r="BM23" i="1"/>
  <c r="AL29" i="1"/>
  <c r="BK29" i="1"/>
  <c r="BP35" i="1"/>
  <c r="AH23" i="1"/>
  <c r="AT27" i="1"/>
  <c r="BF29" i="1"/>
  <c r="AH35" i="1"/>
  <c r="BN35" i="1"/>
  <c r="AN27" i="1"/>
  <c r="AL23" i="1"/>
  <c r="AW27" i="1"/>
  <c r="AY35" i="1"/>
  <c r="BC27" i="1"/>
  <c r="AD35" i="1"/>
  <c r="AA29" i="1"/>
  <c r="AI29" i="1"/>
  <c r="AG27" i="1"/>
  <c r="BM35" i="1"/>
  <c r="AX29" i="1"/>
  <c r="AA35" i="1"/>
  <c r="R29" i="1"/>
  <c r="AB27" i="1"/>
  <c r="P35" i="1"/>
  <c r="BA35" i="1"/>
  <c r="AR35" i="1"/>
  <c r="AR27" i="1"/>
  <c r="Q23" i="1"/>
  <c r="AI27" i="1"/>
  <c r="L23" i="1"/>
  <c r="BO35" i="1"/>
  <c r="BI29" i="1"/>
  <c r="AF29" i="1"/>
  <c r="AD23" i="1"/>
  <c r="AA23" i="1"/>
  <c r="X35" i="1"/>
  <c r="AQ35" i="1"/>
  <c r="W29" i="1"/>
  <c r="AR29" i="1"/>
  <c r="AK35" i="1"/>
  <c r="P27" i="1"/>
  <c r="BD27" i="1"/>
  <c r="X27" i="1"/>
  <c r="BD35" i="1"/>
  <c r="AH29" i="1"/>
  <c r="AD29" i="1"/>
  <c r="AW29" i="1"/>
  <c r="AV35" i="1"/>
  <c r="AK29" i="1"/>
  <c r="AQ29" i="1"/>
  <c r="V29" i="1"/>
  <c r="AY23" i="1"/>
  <c r="AX27" i="1"/>
  <c r="S27" i="1"/>
  <c r="AM27" i="1"/>
  <c r="AG29" i="1"/>
  <c r="AK27" i="1"/>
  <c r="BN29" i="1"/>
  <c r="AN29" i="1"/>
  <c r="M27" i="1"/>
  <c r="K35" i="1"/>
  <c r="BN23" i="1"/>
  <c r="BK23" i="1"/>
  <c r="AT35" i="1"/>
  <c r="AU38" i="2"/>
  <c r="BK38" i="2"/>
  <c r="BQ22" i="2"/>
  <c r="AK25" i="1"/>
  <c r="T25" i="1"/>
  <c r="S21" i="1"/>
  <c r="AM25" i="1"/>
  <c r="BN25" i="1"/>
  <c r="BQ38" i="2"/>
  <c r="AS21" i="1"/>
  <c r="R25" i="1"/>
  <c r="AJ25" i="1"/>
  <c r="AZ25" i="1"/>
  <c r="AZ22" i="2"/>
  <c r="AQ21" i="1"/>
  <c r="AG25" i="1"/>
  <c r="AG22" i="2"/>
  <c r="AN25" i="1"/>
  <c r="O21" i="1"/>
  <c r="Y21" i="1"/>
  <c r="AE25" i="1"/>
  <c r="AE22" i="2"/>
  <c r="AS38" i="2"/>
  <c r="AC38" i="2"/>
  <c r="AP38" i="2"/>
  <c r="BB25" i="1"/>
  <c r="BB22" i="2"/>
  <c r="AD21" i="1"/>
  <c r="N38" i="2"/>
  <c r="BQ25" i="1"/>
  <c r="BB21" i="1"/>
  <c r="AG21" i="1"/>
  <c r="K25" i="1"/>
  <c r="U25" i="1"/>
  <c r="L25" i="1"/>
  <c r="L22" i="2"/>
  <c r="BR38" i="2"/>
  <c r="BH25" i="1"/>
  <c r="BP38" i="2"/>
  <c r="BD21" i="1"/>
  <c r="BP25" i="1"/>
  <c r="BE38" i="2"/>
  <c r="AP25" i="1"/>
  <c r="AH25" i="1"/>
  <c r="BH38" i="2"/>
  <c r="BQ21" i="1"/>
  <c r="AE21" i="1"/>
  <c r="AB25" i="1"/>
  <c r="AB21" i="1"/>
  <c r="BA25" i="1"/>
  <c r="BA22" i="2"/>
  <c r="AX21" i="1"/>
  <c r="AR21" i="1"/>
  <c r="AH21" i="1"/>
  <c r="L21" i="1"/>
  <c r="BG38" i="2"/>
  <c r="AR25" i="1"/>
  <c r="AR22" i="2"/>
  <c r="AZ38" i="2"/>
  <c r="BM38" i="2"/>
  <c r="Q25" i="1"/>
  <c r="N25" i="1"/>
  <c r="AJ21" i="1"/>
  <c r="X38" i="2"/>
  <c r="AY25" i="1"/>
  <c r="AY22" i="2"/>
  <c r="BM21" i="1"/>
  <c r="AS25" i="1"/>
  <c r="BO25" i="1"/>
  <c r="BO22" i="2"/>
  <c r="BJ21" i="1"/>
  <c r="BG21" i="1"/>
  <c r="AW25" i="1"/>
  <c r="N21" i="1"/>
  <c r="AV21" i="1"/>
  <c r="M38" i="2"/>
  <c r="AJ38" i="2"/>
  <c r="BF25" i="1"/>
  <c r="BF22" i="2"/>
  <c r="BR21" i="1"/>
  <c r="W38" i="2"/>
  <c r="K21" i="1"/>
  <c r="AY38" i="2"/>
  <c r="AW21" i="1"/>
  <c r="BN21" i="1"/>
  <c r="V21" i="1"/>
  <c r="P21" i="1"/>
  <c r="BD38" i="2"/>
  <c r="BL38" i="2"/>
  <c r="AC25" i="1"/>
  <c r="BJ25" i="1"/>
  <c r="BJ22" i="2"/>
  <c r="BN38" i="2"/>
  <c r="AO21" i="1"/>
  <c r="BA21" i="1"/>
  <c r="Y25" i="1"/>
  <c r="S25" i="1"/>
  <c r="AA38" i="2"/>
  <c r="AI21" i="1"/>
  <c r="M25" i="1"/>
  <c r="AG38" i="2"/>
  <c r="W21" i="1"/>
  <c r="AV25" i="1"/>
  <c r="AW38" i="2"/>
  <c r="AK21" i="1"/>
  <c r="O25" i="1"/>
  <c r="O22" i="2"/>
  <c r="L38" i="2"/>
  <c r="AC21" i="1"/>
  <c r="BJ38" i="2"/>
  <c r="AZ21" i="1"/>
  <c r="W25" i="1"/>
  <c r="K38" i="2"/>
  <c r="BF21" i="1"/>
  <c r="AA21" i="1"/>
  <c r="O38" i="2"/>
  <c r="AE38" i="2"/>
  <c r="U38" i="2"/>
  <c r="AN21" i="1"/>
  <c r="BC25" i="1"/>
  <c r="AF38" i="2"/>
  <c r="AI25" i="1"/>
  <c r="BL25" i="1"/>
  <c r="BA38" i="2"/>
  <c r="Q38" i="2"/>
  <c r="Y38" i="2"/>
  <c r="AT25" i="1"/>
  <c r="AT22" i="2"/>
  <c r="BI25" i="1"/>
  <c r="BI22" i="2"/>
  <c r="AM21" i="1"/>
  <c r="BM25" i="1"/>
  <c r="AD25" i="1"/>
  <c r="AX38" i="2"/>
  <c r="BF38" i="2"/>
  <c r="AN38" i="2"/>
  <c r="U21" i="1"/>
  <c r="AU21" i="1"/>
  <c r="X21" i="1"/>
  <c r="BG25" i="1"/>
  <c r="T21" i="1"/>
  <c r="BE25" i="1"/>
  <c r="AO25" i="1"/>
  <c r="AO22" i="2"/>
  <c r="AU25" i="1"/>
  <c r="AU22" i="2"/>
  <c r="S38" i="2"/>
  <c r="R38" i="2"/>
  <c r="BP21" i="1"/>
  <c r="AK38" i="2"/>
  <c r="AT21" i="1"/>
  <c r="BC21" i="1"/>
  <c r="AI38" i="2"/>
  <c r="BI21" i="1"/>
  <c r="BL21" i="1"/>
  <c r="Z21" i="1"/>
  <c r="BC38" i="2"/>
  <c r="M21" i="1"/>
  <c r="X25" i="1"/>
  <c r="AO38" i="2"/>
  <c r="AH38" i="2"/>
  <c r="AA25" i="1"/>
  <c r="AA22" i="2"/>
  <c r="AX25" i="1"/>
  <c r="BR25" i="1"/>
  <c r="BR22" i="2"/>
  <c r="AD38" i="2"/>
  <c r="AL21" i="1"/>
  <c r="AY21" i="1"/>
  <c r="Q21" i="1"/>
  <c r="BK21" i="1"/>
  <c r="R21" i="1"/>
  <c r="Z25" i="1"/>
  <c r="Z22" i="2"/>
  <c r="BK25" i="1"/>
  <c r="AQ25" i="1"/>
  <c r="AQ22" i="2"/>
  <c r="V25" i="1"/>
  <c r="BE21" i="1"/>
  <c r="BO21" i="1"/>
  <c r="AL25" i="1"/>
  <c r="BI38" i="2"/>
  <c r="BD25" i="1"/>
  <c r="BD22" i="2"/>
  <c r="T38" i="2"/>
  <c r="P38" i="2"/>
  <c r="AF21" i="1"/>
  <c r="BO38" i="2"/>
  <c r="AP21" i="1"/>
  <c r="AR38" i="2"/>
  <c r="Z38" i="2"/>
  <c r="AV38" i="2"/>
  <c r="AQ38" i="2"/>
  <c r="AL38" i="2"/>
  <c r="P25" i="1"/>
  <c r="V38" i="2"/>
  <c r="BH21" i="1"/>
  <c r="BB38" i="2"/>
  <c r="BO62" i="5"/>
  <c r="BP174" i="4" s="1"/>
  <c r="P62" i="5"/>
  <c r="AJ62" i="5"/>
  <c r="AK174" i="4" s="1"/>
  <c r="AA13" i="1"/>
  <c r="AH13" i="1"/>
  <c r="AI13" i="1"/>
  <c r="AL13" i="1"/>
  <c r="AR13" i="1"/>
  <c r="AW13" i="1"/>
  <c r="AY13" i="1"/>
  <c r="BA13" i="1"/>
  <c r="BD13" i="1"/>
  <c r="BG13" i="1"/>
  <c r="BJ13" i="1"/>
  <c r="BN13" i="1"/>
  <c r="BP13" i="1"/>
  <c r="BR13" i="1"/>
  <c r="CA44" i="2" a="1"/>
  <c r="CA44" i="2" s="1"/>
  <c r="CA55" i="1" a="1"/>
  <c r="CA55" i="1" s="1"/>
  <c r="BW55" i="1" a="1"/>
  <c r="BW55" i="1" s="1"/>
  <c r="BW52" i="1" s="1"/>
  <c r="BY55" i="2" a="1"/>
  <c r="BY55" i="2" s="1"/>
  <c r="BY56" i="2" s="1"/>
  <c r="BV55" i="1" a="1"/>
  <c r="BV55" i="1" s="1"/>
  <c r="BV52" i="1" s="1"/>
  <c r="K55" i="1" a="1"/>
  <c r="K55" i="1" s="1"/>
  <c r="K55" i="2" a="1"/>
  <c r="K55" i="2" s="1"/>
  <c r="L44" i="2" a="1"/>
  <c r="L44" i="2" s="1"/>
  <c r="L45" i="2" s="1"/>
  <c r="L55" i="2" a="1"/>
  <c r="L55" i="2" s="1"/>
  <c r="M55" i="1" a="1"/>
  <c r="M55" i="1" s="1"/>
  <c r="N44" i="2" a="1"/>
  <c r="N44" i="2" s="1"/>
  <c r="N45" i="2" s="1"/>
  <c r="N55" i="2" a="1"/>
  <c r="N55" i="2" s="1"/>
  <c r="M55" i="2" a="1"/>
  <c r="M55" i="2" s="1"/>
  <c r="K44" i="2" a="1"/>
  <c r="K44" i="2" s="1"/>
  <c r="M44" i="2" a="1"/>
  <c r="M44" i="2" s="1"/>
  <c r="M45" i="2" s="1"/>
  <c r="L55" i="1" a="1"/>
  <c r="L55" i="1" s="1"/>
  <c r="N55" i="1" a="1"/>
  <c r="N55" i="1" s="1"/>
  <c r="O44" i="2" a="1"/>
  <c r="O44" i="2" s="1"/>
  <c r="O45" i="2" s="1"/>
  <c r="O55" i="1" a="1"/>
  <c r="O55" i="1" s="1"/>
  <c r="P44" i="2" a="1"/>
  <c r="P44" i="2" s="1"/>
  <c r="P45" i="2" s="1"/>
  <c r="O55" i="2" a="1"/>
  <c r="O55" i="2" s="1"/>
  <c r="P55" i="2" a="1"/>
  <c r="P55" i="2" s="1"/>
  <c r="Q55" i="1" a="1"/>
  <c r="Q55" i="1" s="1"/>
  <c r="P55" i="1" a="1"/>
  <c r="P55" i="1" s="1"/>
  <c r="Q44" i="2" a="1"/>
  <c r="Q44" i="2" s="1"/>
  <c r="R55" i="1" a="1"/>
  <c r="R55" i="1" s="1"/>
  <c r="S55" i="1" a="1"/>
  <c r="S55" i="1" s="1"/>
  <c r="R44" i="2" a="1"/>
  <c r="R44" i="2" s="1"/>
  <c r="R45" i="2" s="1"/>
  <c r="T44" i="2" a="1"/>
  <c r="T44" i="2" s="1"/>
  <c r="T45" i="2" s="1"/>
  <c r="S44" i="2" a="1"/>
  <c r="S44" i="2" s="1"/>
  <c r="S45" i="2" s="1"/>
  <c r="Q55" i="2" a="1"/>
  <c r="Q55" i="2" s="1"/>
  <c r="U44" i="2" a="1"/>
  <c r="U44" i="2" s="1"/>
  <c r="U45" i="2" s="1"/>
  <c r="T55" i="2" a="1"/>
  <c r="T55" i="2" s="1"/>
  <c r="R55" i="2" a="1"/>
  <c r="R55" i="2" s="1"/>
  <c r="T55" i="1" a="1"/>
  <c r="T55" i="1" s="1"/>
  <c r="S55" i="2" a="1"/>
  <c r="S55" i="2" s="1"/>
  <c r="V55" i="1" a="1"/>
  <c r="V55" i="1" s="1"/>
  <c r="W44" i="2" a="1"/>
  <c r="W44" i="2" s="1"/>
  <c r="V55" i="2" a="1"/>
  <c r="V55" i="2" s="1"/>
  <c r="W55" i="2" a="1"/>
  <c r="W55" i="2" s="1"/>
  <c r="U55" i="1" a="1"/>
  <c r="U55" i="1" s="1"/>
  <c r="U55" i="2" a="1"/>
  <c r="U55" i="2" s="1"/>
  <c r="V44" i="2" a="1"/>
  <c r="V44" i="2" s="1"/>
  <c r="V45" i="2" s="1"/>
  <c r="X55" i="1" a="1"/>
  <c r="X55" i="1" s="1"/>
  <c r="X44" i="2" a="1"/>
  <c r="X44" i="2" s="1"/>
  <c r="X45" i="2" s="1"/>
  <c r="X55" i="2" a="1"/>
  <c r="X55" i="2" s="1"/>
  <c r="W55" i="1" a="1"/>
  <c r="W55" i="1" s="1"/>
  <c r="Y55" i="1" a="1"/>
  <c r="Y55" i="1" s="1"/>
  <c r="Z55" i="1" a="1"/>
  <c r="Z55" i="1" s="1"/>
  <c r="Z55" i="2" a="1"/>
  <c r="Z55" i="2" s="1"/>
  <c r="Y44" i="2" a="1"/>
  <c r="Y44" i="2" s="1"/>
  <c r="Y45" i="2" s="1"/>
  <c r="AA55" i="1" a="1"/>
  <c r="AA55" i="1" s="1"/>
  <c r="Y55" i="2" a="1"/>
  <c r="Y55" i="2" s="1"/>
  <c r="Z44" i="2" a="1"/>
  <c r="Z44" i="2" s="1"/>
  <c r="Z45" i="2" s="1"/>
  <c r="AA44" i="2" a="1"/>
  <c r="AA44" i="2" s="1"/>
  <c r="AB44" i="2" a="1"/>
  <c r="AB44" i="2" s="1"/>
  <c r="AB45" i="2" s="1"/>
  <c r="AA55" i="2" a="1"/>
  <c r="AA55" i="2" s="1"/>
  <c r="AB55" i="2" a="1"/>
  <c r="AB55" i="2" s="1"/>
  <c r="AB55" i="1" a="1"/>
  <c r="AB55" i="1" s="1"/>
  <c r="AC55" i="2" a="1"/>
  <c r="AC55" i="2" s="1"/>
  <c r="AC44" i="2" a="1"/>
  <c r="AC44" i="2" s="1"/>
  <c r="AC45" i="2" s="1"/>
  <c r="AD55" i="1" a="1"/>
  <c r="AD55" i="1" s="1"/>
  <c r="AD44" i="2" a="1"/>
  <c r="AD44" i="2" s="1"/>
  <c r="AD45" i="2" s="1"/>
  <c r="AD55" i="2" a="1"/>
  <c r="AD55" i="2" s="1"/>
  <c r="AC55" i="1" a="1"/>
  <c r="AC55" i="1" s="1"/>
  <c r="AE44" i="2" a="1"/>
  <c r="AE44" i="2" s="1"/>
  <c r="AE45" i="2" s="1"/>
  <c r="AE55" i="1" a="1"/>
  <c r="AE55" i="1" s="1"/>
  <c r="AE55" i="2" a="1"/>
  <c r="AE55" i="2" s="1"/>
  <c r="AF44" i="2" a="1"/>
  <c r="AF44" i="2" s="1"/>
  <c r="AF45" i="2" s="1"/>
  <c r="AF55" i="1" a="1"/>
  <c r="AF55" i="1" s="1"/>
  <c r="AF55" i="2" a="1"/>
  <c r="AF55" i="2" s="1"/>
  <c r="AG55" i="1" a="1"/>
  <c r="AG55" i="1" s="1"/>
  <c r="AH55" i="1" a="1"/>
  <c r="AH55" i="1" s="1"/>
  <c r="AG55" i="2" a="1"/>
  <c r="AG55" i="2" s="1"/>
  <c r="AG44" i="2" a="1"/>
  <c r="AG44" i="2" s="1"/>
  <c r="AG45" i="2" s="1"/>
  <c r="AI55" i="2" a="1"/>
  <c r="AI55" i="2" s="1"/>
  <c r="AH44" i="2" a="1"/>
  <c r="AH44" i="2" s="1"/>
  <c r="AH45" i="2" s="1"/>
  <c r="AH55" i="2" a="1"/>
  <c r="AH55" i="2" s="1"/>
  <c r="AI55" i="1" a="1"/>
  <c r="AI55" i="1" s="1"/>
  <c r="AI44" i="2" a="1"/>
  <c r="AI44" i="2" s="1"/>
  <c r="AI45" i="2" s="1"/>
  <c r="AJ55" i="1" a="1"/>
  <c r="AJ55" i="1" s="1"/>
  <c r="AJ44" i="2" a="1"/>
  <c r="AJ44" i="2" s="1"/>
  <c r="AJ45" i="2" s="1"/>
  <c r="AJ55" i="2" a="1"/>
  <c r="AJ55" i="2" s="1"/>
  <c r="AK55" i="2" a="1"/>
  <c r="AK55" i="2" s="1"/>
  <c r="AK44" i="2" a="1"/>
  <c r="AK44" i="2" s="1"/>
  <c r="AK45" i="2" s="1"/>
  <c r="AL44" i="2" a="1"/>
  <c r="AL44" i="2" s="1"/>
  <c r="AL45" i="2" s="1"/>
  <c r="AK55" i="1" a="1"/>
  <c r="AK55" i="1" s="1"/>
  <c r="AL55" i="1" a="1"/>
  <c r="AL55" i="1" s="1"/>
  <c r="AL55" i="2" a="1"/>
  <c r="AL55" i="2" s="1"/>
  <c r="AM55" i="1" a="1"/>
  <c r="AM55" i="1" s="1"/>
  <c r="AM55" i="2" a="1"/>
  <c r="AM55" i="2" s="1"/>
  <c r="AM44" i="2" a="1"/>
  <c r="AM44" i="2" s="1"/>
  <c r="AM45" i="2" s="1"/>
  <c r="AN44" i="2" a="1"/>
  <c r="AN44" i="2" s="1"/>
  <c r="AN45" i="2" s="1"/>
  <c r="AN55" i="1" a="1"/>
  <c r="AN55" i="1" s="1"/>
  <c r="AN55" i="2" a="1"/>
  <c r="AN55" i="2" s="1"/>
  <c r="AO55" i="1" a="1"/>
  <c r="AO55" i="1" s="1"/>
  <c r="AP55" i="2" a="1"/>
  <c r="AP55" i="2" s="1"/>
  <c r="AO55" i="2" a="1"/>
  <c r="AO55" i="2" s="1"/>
  <c r="AO44" i="2" a="1"/>
  <c r="AO44" i="2" s="1"/>
  <c r="AO45" i="2" s="1"/>
  <c r="AP55" i="1" a="1"/>
  <c r="AP55" i="1" s="1"/>
  <c r="AP44" i="2" a="1"/>
  <c r="AP44" i="2" s="1"/>
  <c r="AP45" i="2" s="1"/>
  <c r="AQ44" i="2" a="1"/>
  <c r="AQ44" i="2" s="1"/>
  <c r="AQ45" i="2" s="1"/>
  <c r="AR44" i="2" a="1"/>
  <c r="AR44" i="2" s="1"/>
  <c r="AR45" i="2" s="1"/>
  <c r="AR55" i="2" a="1"/>
  <c r="AR55" i="2" s="1"/>
  <c r="AQ55" i="1" a="1"/>
  <c r="AQ55" i="1" s="1"/>
  <c r="AQ55" i="2" a="1"/>
  <c r="AQ55" i="2" s="1"/>
  <c r="AR55" i="1" a="1"/>
  <c r="AR55" i="1" s="1"/>
  <c r="AS55" i="1" a="1"/>
  <c r="AS55" i="1" s="1"/>
  <c r="AS55" i="2" a="1"/>
  <c r="AS55" i="2" s="1"/>
  <c r="AT55" i="2" a="1"/>
  <c r="AT55" i="2" s="1"/>
  <c r="AT55" i="1" a="1"/>
  <c r="AT55" i="1" s="1"/>
  <c r="AS44" i="2" a="1"/>
  <c r="AS44" i="2" s="1"/>
  <c r="AS45" i="2" s="1"/>
  <c r="AU55" i="2" a="1"/>
  <c r="AU55" i="2" s="1"/>
  <c r="AW55" i="1" a="1"/>
  <c r="AW55" i="1" s="1"/>
  <c r="AT44" i="2" a="1"/>
  <c r="AT44" i="2" s="1"/>
  <c r="AU55" i="1" a="1"/>
  <c r="AU55" i="1" s="1"/>
  <c r="AU44" i="2" a="1"/>
  <c r="AU44" i="2" s="1"/>
  <c r="AU45" i="2" s="1"/>
  <c r="AV55" i="1" a="1"/>
  <c r="AV55" i="1" s="1"/>
  <c r="AV55" i="2" a="1"/>
  <c r="AV55" i="2" s="1"/>
  <c r="AW44" i="2" a="1"/>
  <c r="AW44" i="2" s="1"/>
  <c r="AW45" i="2" s="1"/>
  <c r="AW55" i="2" a="1"/>
  <c r="AW55" i="2" s="1"/>
  <c r="AV44" i="2" a="1"/>
  <c r="AV44" i="2" s="1"/>
  <c r="AV45" i="2" s="1"/>
  <c r="AY55" i="2" a="1"/>
  <c r="AY55" i="2" s="1"/>
  <c r="AX55" i="2" a="1"/>
  <c r="AX55" i="2" s="1"/>
  <c r="AX55" i="1" a="1"/>
  <c r="AX55" i="1" s="1"/>
  <c r="AX44" i="2" a="1"/>
  <c r="AX44" i="2" s="1"/>
  <c r="AX45" i="2" s="1"/>
  <c r="AZ55" i="1" a="1"/>
  <c r="AZ55" i="1" s="1"/>
  <c r="AY55" i="1" a="1"/>
  <c r="AY55" i="1" s="1"/>
  <c r="AY44" i="2" a="1"/>
  <c r="AY44" i="2" s="1"/>
  <c r="AY45" i="2" s="1"/>
  <c r="AZ44" i="2" a="1"/>
  <c r="AZ44" i="2" s="1"/>
  <c r="AZ45" i="2" s="1"/>
  <c r="BA55" i="2" a="1"/>
  <c r="BA55" i="2" s="1"/>
  <c r="BA55" i="1" a="1"/>
  <c r="BA55" i="1" s="1"/>
  <c r="AZ55" i="2" a="1"/>
  <c r="AZ55" i="2" s="1"/>
  <c r="BA44" i="2" a="1"/>
  <c r="BA44" i="2" s="1"/>
  <c r="BA45" i="2" s="1"/>
  <c r="BB55" i="2" a="1"/>
  <c r="BB55" i="2" s="1"/>
  <c r="BB55" i="1" a="1"/>
  <c r="BB55" i="1" s="1"/>
  <c r="BB44" i="2" a="1"/>
  <c r="BB44" i="2" s="1"/>
  <c r="BB45" i="2" s="1"/>
  <c r="BC55" i="2" a="1"/>
  <c r="BC55" i="2" s="1"/>
  <c r="BC44" i="2" a="1"/>
  <c r="BC44" i="2" s="1"/>
  <c r="BC45" i="2" s="1"/>
  <c r="BC55" i="1" a="1"/>
  <c r="BC55" i="1" s="1"/>
  <c r="BD44" i="2" a="1"/>
  <c r="BD44" i="2" s="1"/>
  <c r="BD45" i="2" s="1"/>
  <c r="BD55" i="1" a="1"/>
  <c r="BD55" i="1" s="1"/>
  <c r="BD55" i="2" a="1"/>
  <c r="BD55" i="2" s="1"/>
  <c r="BE55" i="1" a="1"/>
  <c r="BE55" i="1" s="1"/>
  <c r="BE55" i="2" a="1"/>
  <c r="BE55" i="2" s="1"/>
  <c r="BE44" i="2" a="1"/>
  <c r="BE44" i="2" s="1"/>
  <c r="BE45" i="2" s="1"/>
  <c r="BF55" i="1" a="1"/>
  <c r="BF55" i="1" s="1"/>
  <c r="BF55" i="2" a="1"/>
  <c r="BF55" i="2" s="1"/>
  <c r="BG44" i="2" a="1"/>
  <c r="BG44" i="2" s="1"/>
  <c r="BG45" i="2" s="1"/>
  <c r="BF44" i="2" a="1"/>
  <c r="BF44" i="2" s="1"/>
  <c r="BG55" i="2" a="1"/>
  <c r="BG55" i="2" s="1"/>
  <c r="BG55" i="1" a="1"/>
  <c r="BG55" i="1" s="1"/>
  <c r="BH44" i="2" a="1"/>
  <c r="BH44" i="2" s="1"/>
  <c r="BH45" i="2" s="1"/>
  <c r="BH55" i="2" a="1"/>
  <c r="BH55" i="2" s="1"/>
  <c r="BH55" i="1" a="1"/>
  <c r="BH55" i="1" s="1"/>
  <c r="BI55" i="2" a="1"/>
  <c r="BI55" i="2" s="1"/>
  <c r="BI44" i="2" a="1"/>
  <c r="BI44" i="2" s="1"/>
  <c r="BI45" i="2" s="1"/>
  <c r="BJ55" i="1" a="1"/>
  <c r="BJ55" i="1" s="1"/>
  <c r="BJ44" i="2" a="1"/>
  <c r="BJ44" i="2" s="1"/>
  <c r="BJ45" i="2" s="1"/>
  <c r="BI55" i="1" a="1"/>
  <c r="BI55" i="1" s="1"/>
  <c r="BJ55" i="2" a="1"/>
  <c r="BJ55" i="2" s="1"/>
  <c r="BK55" i="1" a="1"/>
  <c r="BK55" i="1" s="1"/>
  <c r="BL44" i="2" a="1"/>
  <c r="BL44" i="2" s="1"/>
  <c r="BL45" i="2" s="1"/>
  <c r="BK44" i="2" a="1"/>
  <c r="BK44" i="2" s="1"/>
  <c r="BL55" i="1" a="1"/>
  <c r="BL55" i="1" s="1"/>
  <c r="BK55" i="2" a="1"/>
  <c r="BK55" i="2" s="1"/>
  <c r="BL55" i="2" a="1"/>
  <c r="BL55" i="2" s="1"/>
  <c r="BM55" i="2" a="1"/>
  <c r="BM55" i="2" s="1"/>
  <c r="BM55" i="1" a="1"/>
  <c r="BM55" i="1" s="1"/>
  <c r="BM44" i="2" a="1"/>
  <c r="BM44" i="2" s="1"/>
  <c r="BM45" i="2" s="1"/>
  <c r="BN44" i="2" a="1"/>
  <c r="BN44" i="2" s="1"/>
  <c r="BN45" i="2" s="1"/>
  <c r="BN55" i="2" a="1"/>
  <c r="BN55" i="2" s="1"/>
  <c r="BP55" i="1" a="1"/>
  <c r="BP55" i="1" s="1"/>
  <c r="BO55" i="2" a="1"/>
  <c r="BO55" i="2" s="1"/>
  <c r="BO44" i="2" a="1"/>
  <c r="BO44" i="2" s="1"/>
  <c r="BO45" i="2" s="1"/>
  <c r="BO55" i="1" a="1"/>
  <c r="BO55" i="1" s="1"/>
  <c r="BN55" i="1" a="1"/>
  <c r="BN55" i="1" s="1"/>
  <c r="BQ55" i="1" a="1"/>
  <c r="BQ55" i="1" s="1"/>
  <c r="BP55" i="2" a="1"/>
  <c r="BP55" i="2" s="1"/>
  <c r="BP44" i="2" a="1"/>
  <c r="BP44" i="2" s="1"/>
  <c r="BP45" i="2" s="1"/>
  <c r="BQ55" i="2" a="1"/>
  <c r="BQ55" i="2" s="1"/>
  <c r="BQ44" i="2" a="1"/>
  <c r="BQ44" i="2" s="1"/>
  <c r="BR55" i="2" a="1"/>
  <c r="BR55" i="2" s="1"/>
  <c r="BR44" i="2" a="1"/>
  <c r="BR44" i="2" s="1"/>
  <c r="BS44" i="2" a="1"/>
  <c r="BS44" i="2" s="1"/>
  <c r="BR55" i="1" a="1"/>
  <c r="BR55" i="1" s="1"/>
  <c r="BT55" i="2" a="1"/>
  <c r="BT55" i="2" s="1"/>
  <c r="BT56" i="2" s="1"/>
  <c r="BS55" i="1" a="1"/>
  <c r="BS55" i="1" s="1"/>
  <c r="BS52" i="1" s="1"/>
  <c r="BT55" i="1" a="1"/>
  <c r="BT55" i="1" s="1"/>
  <c r="BT52" i="1" s="1"/>
  <c r="BS55" i="2" a="1"/>
  <c r="BS55" i="2" s="1"/>
  <c r="BS56" i="2" s="1"/>
  <c r="BT44" i="2" a="1"/>
  <c r="BT44" i="2" s="1"/>
  <c r="BT45" i="2" s="1"/>
  <c r="BZ55" i="2" a="1"/>
  <c r="BZ55" i="2" s="1"/>
  <c r="BZ56" i="2" s="1"/>
  <c r="BU55" i="2" a="1"/>
  <c r="BU55" i="2" s="1"/>
  <c r="BU56" i="2" s="1"/>
  <c r="BZ55" i="1" a="1"/>
  <c r="BZ55" i="1" s="1"/>
  <c r="BU55" i="1" a="1"/>
  <c r="BU55" i="1" s="1"/>
  <c r="BU52" i="1" s="1"/>
  <c r="BU44" i="2" a="1"/>
  <c r="BU44" i="2" s="1"/>
  <c r="CA55" i="2" a="1"/>
  <c r="CA55" i="2" s="1"/>
  <c r="CA56" i="2" s="1"/>
  <c r="BX55" i="2" a="1"/>
  <c r="BX55" i="2" s="1"/>
  <c r="BX56" i="2" s="1"/>
  <c r="BW44" i="2" a="1"/>
  <c r="BW44" i="2" s="1"/>
  <c r="BX55" i="1" a="1"/>
  <c r="BX55" i="1" s="1"/>
  <c r="BX52" i="1" s="1"/>
  <c r="BY44" i="2" a="1"/>
  <c r="BY44" i="2" s="1"/>
  <c r="BX44" i="2" a="1"/>
  <c r="BX44" i="2" s="1"/>
  <c r="BV44" i="2" a="1"/>
  <c r="BV44" i="2" s="1"/>
  <c r="BV45" i="2" s="1"/>
  <c r="BW55" i="2" a="1"/>
  <c r="BW55" i="2" s="1"/>
  <c r="BW56" i="2" s="1"/>
  <c r="BV55" i="2" a="1"/>
  <c r="BV55" i="2" s="1"/>
  <c r="F60" i="5"/>
  <c r="BZ44" i="2" a="1"/>
  <c r="BZ44" i="2" s="1"/>
  <c r="BY55" i="1" a="1"/>
  <c r="BY55" i="1" s="1"/>
  <c r="CB55" i="1" a="1"/>
  <c r="CB55" i="1" s="1"/>
  <c r="CB52" i="1" s="1"/>
  <c r="D21" i="5"/>
  <c r="G63" i="5"/>
  <c r="F24" i="5"/>
  <c r="F40" i="5"/>
  <c r="CB44" i="2" a="1"/>
  <c r="CB44" i="2" s="1"/>
  <c r="CB45" i="2" s="1"/>
  <c r="CB55" i="2" a="1"/>
  <c r="CB55" i="2" s="1"/>
  <c r="CB20" i="2" a="1"/>
  <c r="CB20" i="2" s="1"/>
  <c r="E63" i="5"/>
  <c r="G58" i="5"/>
  <c r="D50" i="5"/>
  <c r="E22" i="5"/>
  <c r="E24" i="5"/>
  <c r="D48" i="5"/>
  <c r="F54" i="5"/>
  <c r="F20" i="5"/>
  <c r="F17" i="5"/>
  <c r="D55" i="5"/>
  <c r="H52" i="5"/>
  <c r="H71" i="5"/>
  <c r="H46" i="5"/>
  <c r="H54" i="5"/>
  <c r="H70" i="5"/>
  <c r="AK13" i="1"/>
  <c r="D60" i="5"/>
  <c r="F21" i="5"/>
  <c r="E46" i="5"/>
  <c r="G24" i="5"/>
  <c r="G45" i="5"/>
  <c r="F36" i="5"/>
  <c r="AF13" i="1"/>
  <c r="D18" i="5"/>
  <c r="F41" i="5"/>
  <c r="G49" i="5"/>
  <c r="D26" i="5"/>
  <c r="E53" i="5"/>
  <c r="F56" i="5"/>
  <c r="G50" i="5"/>
  <c r="G44" i="5"/>
  <c r="D46" i="5"/>
  <c r="D43" i="5"/>
  <c r="G70" i="5"/>
  <c r="F57" i="5"/>
  <c r="G71" i="5"/>
  <c r="D23" i="5"/>
  <c r="G59" i="5"/>
  <c r="H51" i="5"/>
  <c r="F63" i="5"/>
  <c r="F26" i="5"/>
  <c r="G47" i="5"/>
  <c r="D25" i="5"/>
  <c r="E42" i="5"/>
  <c r="G56" i="5"/>
  <c r="E51" i="5"/>
  <c r="E23" i="5"/>
  <c r="E21" i="5"/>
  <c r="D61" i="5"/>
  <c r="S13" i="1"/>
  <c r="Z13" i="1"/>
  <c r="AE13" i="1"/>
  <c r="G48" i="5"/>
  <c r="E25" i="5"/>
  <c r="G16" i="5"/>
  <c r="E59" i="5"/>
  <c r="G60" i="5"/>
  <c r="D40" i="5"/>
  <c r="D32" i="5"/>
  <c r="H34" i="5"/>
  <c r="E64" i="5"/>
  <c r="G39" i="5"/>
  <c r="F31" i="5"/>
  <c r="H24" i="5"/>
  <c r="L13" i="1"/>
  <c r="G53" i="5"/>
  <c r="H21" i="5"/>
  <c r="F46" i="5"/>
  <c r="D54" i="5"/>
  <c r="E19" i="5"/>
  <c r="F33" i="5"/>
  <c r="AN13" i="1"/>
  <c r="X13" i="1"/>
  <c r="D20" i="5"/>
  <c r="G23" i="5"/>
  <c r="E49" i="5"/>
  <c r="E61" i="5"/>
  <c r="H18" i="5"/>
  <c r="E20" i="5"/>
  <c r="AT13" i="1"/>
  <c r="G31" i="5"/>
  <c r="G64" i="5"/>
  <c r="G37" i="5"/>
  <c r="D71" i="5"/>
  <c r="E56" i="5"/>
  <c r="G26" i="5"/>
  <c r="D52" i="5"/>
  <c r="F37" i="5"/>
  <c r="AP13" i="1"/>
  <c r="AD13" i="1"/>
  <c r="H37" i="5"/>
  <c r="F43" i="5"/>
  <c r="H53" i="5"/>
  <c r="G20" i="5"/>
  <c r="G35" i="5"/>
  <c r="G33" i="5"/>
  <c r="H16" i="5"/>
  <c r="F42" i="5"/>
  <c r="E52" i="5"/>
  <c r="R13" i="1"/>
  <c r="W13" i="1"/>
  <c r="G18" i="5"/>
  <c r="AQ13" i="1"/>
  <c r="Y13" i="1"/>
  <c r="H61" i="5"/>
  <c r="E16" i="5"/>
  <c r="G41" i="5"/>
  <c r="F48" i="5"/>
  <c r="G19" i="5"/>
  <c r="E47" i="5"/>
  <c r="K13" i="1"/>
  <c r="E57" i="5"/>
  <c r="H23" i="5"/>
  <c r="D58" i="5"/>
  <c r="D19" i="5"/>
  <c r="G55" i="5"/>
  <c r="F32" i="5"/>
  <c r="N13" i="1"/>
  <c r="D39" i="5"/>
  <c r="H40" i="5"/>
  <c r="H31" i="5"/>
  <c r="D31" i="5"/>
  <c r="F47" i="5"/>
  <c r="H38" i="5"/>
  <c r="G40" i="5"/>
  <c r="D17" i="5"/>
  <c r="E39" i="5"/>
  <c r="G38" i="5"/>
  <c r="E58" i="5"/>
  <c r="H55" i="5"/>
  <c r="D22" i="5"/>
  <c r="G34" i="5"/>
  <c r="E48" i="5"/>
  <c r="D42" i="5"/>
  <c r="D36" i="5"/>
  <c r="F64" i="5"/>
  <c r="E35" i="5"/>
  <c r="D70" i="5"/>
  <c r="AO13" i="1"/>
  <c r="G15" i="5"/>
  <c r="E33" i="5"/>
  <c r="H33" i="5"/>
  <c r="F16" i="5"/>
  <c r="M13" i="1"/>
  <c r="G51" i="5"/>
  <c r="F35" i="5"/>
  <c r="U13" i="1"/>
  <c r="H64" i="5"/>
  <c r="H60" i="5"/>
  <c r="G22" i="5"/>
  <c r="V13" i="1"/>
  <c r="G42" i="5"/>
  <c r="F18" i="5"/>
  <c r="H25" i="5"/>
  <c r="H50" i="5"/>
  <c r="D65" i="5"/>
  <c r="AS13" i="1"/>
  <c r="D44" i="5"/>
  <c r="H36" i="5"/>
  <c r="T13" i="1"/>
  <c r="G36" i="5"/>
  <c r="E37" i="5"/>
  <c r="F59" i="5"/>
  <c r="E70" i="5"/>
  <c r="AV13" i="1"/>
  <c r="BC13" i="1"/>
  <c r="Q13" i="1"/>
  <c r="F44" i="5"/>
  <c r="D56" i="5"/>
  <c r="H44" i="5"/>
  <c r="E32" i="5"/>
  <c r="F51" i="5"/>
  <c r="G32" i="5"/>
  <c r="F23" i="5"/>
  <c r="H59" i="5"/>
  <c r="F39" i="5"/>
  <c r="H48" i="5"/>
  <c r="G21" i="5"/>
  <c r="O13" i="1"/>
  <c r="I10" i="8"/>
  <c r="J10" i="8" s="1"/>
  <c r="CE22" i="8"/>
  <c r="CE21" i="8"/>
  <c r="CC3" i="2"/>
  <c r="CC3" i="1"/>
  <c r="CD51" i="1" l="1"/>
  <c r="CD52" i="2"/>
  <c r="BH178" i="4"/>
  <c r="BH141" i="4" s="1"/>
  <c r="W178" i="4"/>
  <c r="W124" i="4" s="1"/>
  <c r="L178" i="4"/>
  <c r="L106" i="4" s="1"/>
  <c r="BB178" i="4"/>
  <c r="BB106" i="4" s="1"/>
  <c r="BA178" i="4"/>
  <c r="BA124" i="4" s="1"/>
  <c r="AV178" i="4"/>
  <c r="AQ178" i="4"/>
  <c r="AQ124" i="4" s="1"/>
  <c r="AJ178" i="4"/>
  <c r="AJ106" i="4" s="1"/>
  <c r="AE178" i="4"/>
  <c r="AE124" i="4" s="1"/>
  <c r="O178" i="4"/>
  <c r="O124" i="4" s="1"/>
  <c r="Q174" i="4"/>
  <c r="Q102" i="4" s="1"/>
  <c r="BR178" i="4"/>
  <c r="BO178" i="4"/>
  <c r="BP178" i="4"/>
  <c r="BP179" i="4" s="1"/>
  <c r="BQ178" i="4"/>
  <c r="BN178" i="4"/>
  <c r="BJ178" i="4"/>
  <c r="BK178" i="4"/>
  <c r="BG178" i="4"/>
  <c r="BE178" i="4"/>
  <c r="BC178" i="4"/>
  <c r="AX178" i="4"/>
  <c r="AP178" i="4"/>
  <c r="AO178" i="4"/>
  <c r="AN178" i="4"/>
  <c r="AL178" i="4"/>
  <c r="AK178" i="4"/>
  <c r="AK179" i="4" s="1"/>
  <c r="AI178" i="4"/>
  <c r="AF178" i="4"/>
  <c r="AB178" i="4"/>
  <c r="AA178" i="4"/>
  <c r="Z178" i="4"/>
  <c r="Y178" i="4"/>
  <c r="AK102" i="4"/>
  <c r="BS178" i="4"/>
  <c r="BM178" i="4"/>
  <c r="BL178" i="4"/>
  <c r="BI178" i="4"/>
  <c r="BF178" i="4"/>
  <c r="BD178" i="4"/>
  <c r="BB124" i="4"/>
  <c r="AZ178" i="4"/>
  <c r="AY178" i="4"/>
  <c r="AW178" i="4"/>
  <c r="AU178" i="4"/>
  <c r="AT178" i="4"/>
  <c r="AS178" i="4"/>
  <c r="AR178" i="4"/>
  <c r="AM178" i="4"/>
  <c r="AH178" i="4"/>
  <c r="AG178" i="4"/>
  <c r="AD178" i="4"/>
  <c r="AC178" i="4"/>
  <c r="X178" i="4"/>
  <c r="BP102" i="4"/>
  <c r="BP137" i="4"/>
  <c r="V178" i="4"/>
  <c r="S178" i="4"/>
  <c r="Q178" i="4"/>
  <c r="R178" i="4"/>
  <c r="M178" i="4"/>
  <c r="U178" i="4"/>
  <c r="T178" i="4"/>
  <c r="P178" i="4"/>
  <c r="N178" i="4"/>
  <c r="G35" i="1"/>
  <c r="C35" i="1"/>
  <c r="D35" i="1"/>
  <c r="E65" i="5"/>
  <c r="BP62" i="5"/>
  <c r="BQ174" i="4" s="1"/>
  <c r="AF62" i="5"/>
  <c r="AG174" i="4" s="1"/>
  <c r="Q45" i="2"/>
  <c r="BF62" i="5"/>
  <c r="BG174" i="4" s="1"/>
  <c r="Z62" i="5"/>
  <c r="AA174" i="4" s="1"/>
  <c r="AD62" i="5"/>
  <c r="AE174" i="4" s="1"/>
  <c r="BK22" i="2"/>
  <c r="BG22" i="2"/>
  <c r="BM22" i="2"/>
  <c r="BL22" i="2"/>
  <c r="BC22" i="2"/>
  <c r="AV22" i="2"/>
  <c r="Y22" i="2"/>
  <c r="AP22" i="2"/>
  <c r="AJ22" i="2"/>
  <c r="T22" i="2"/>
  <c r="T62" i="5"/>
  <c r="U174" i="4" s="1"/>
  <c r="S22" i="2"/>
  <c r="R22" i="2"/>
  <c r="AH62" i="5"/>
  <c r="AI174" i="4" s="1"/>
  <c r="AN62" i="5"/>
  <c r="AO174" i="4" s="1"/>
  <c r="AI62" i="5"/>
  <c r="AJ174" i="4" s="1"/>
  <c r="AM22" i="2"/>
  <c r="G46" i="5"/>
  <c r="I46" i="5" s="1"/>
  <c r="H15" i="5"/>
  <c r="P22" i="2"/>
  <c r="BA62" i="5"/>
  <c r="BB174" i="4" s="1"/>
  <c r="Y62" i="5"/>
  <c r="Z174" i="4" s="1"/>
  <c r="AE62" i="5"/>
  <c r="AF174" i="4" s="1"/>
  <c r="BK62" i="5"/>
  <c r="BL174" i="4" s="1"/>
  <c r="BB62" i="5"/>
  <c r="BC174" i="4" s="1"/>
  <c r="AR62" i="5"/>
  <c r="AS174" i="4" s="1"/>
  <c r="S62" i="5"/>
  <c r="T174" i="4" s="1"/>
  <c r="AN22" i="2"/>
  <c r="AA45" i="2"/>
  <c r="AZ62" i="5"/>
  <c r="BA174" i="4" s="1"/>
  <c r="AC62" i="5"/>
  <c r="AD174" i="4" s="1"/>
  <c r="BE22" i="2"/>
  <c r="R62" i="5"/>
  <c r="S174" i="4" s="1"/>
  <c r="L62" i="5"/>
  <c r="M174" i="4" s="1"/>
  <c r="AK62" i="5"/>
  <c r="AL174" i="4" s="1"/>
  <c r="O62" i="5"/>
  <c r="P174" i="4" s="1"/>
  <c r="AC22" i="2"/>
  <c r="N22" i="2"/>
  <c r="AK22" i="2"/>
  <c r="CA52" i="1"/>
  <c r="CA56" i="1" s="1"/>
  <c r="CA59" i="1" s="1"/>
  <c r="E71" i="5"/>
  <c r="H66" i="5"/>
  <c r="E66" i="5"/>
  <c r="U62" i="5"/>
  <c r="BE62" i="5"/>
  <c r="BF174" i="4" s="1"/>
  <c r="AL22" i="2"/>
  <c r="AX22" i="2"/>
  <c r="AB22" i="2"/>
  <c r="BN22" i="2"/>
  <c r="W62" i="5"/>
  <c r="X174" i="4" s="1"/>
  <c r="D51" i="5"/>
  <c r="I51" i="5" s="1"/>
  <c r="F66" i="5"/>
  <c r="AL62" i="5"/>
  <c r="AM174" i="4" s="1"/>
  <c r="BC62" i="5"/>
  <c r="BD174" i="4" s="1"/>
  <c r="V22" i="2"/>
  <c r="Q22" i="2"/>
  <c r="BD62" i="5"/>
  <c r="BE174" i="4" s="1"/>
  <c r="X22" i="2"/>
  <c r="AD22" i="2"/>
  <c r="AH22" i="2"/>
  <c r="D67" i="5"/>
  <c r="H67" i="5"/>
  <c r="H32" i="5"/>
  <c r="I32" i="5" s="1"/>
  <c r="D66" i="5"/>
  <c r="V62" i="5"/>
  <c r="W174" i="4" s="1"/>
  <c r="M62" i="5"/>
  <c r="BJ62" i="5"/>
  <c r="BK174" i="4" s="1"/>
  <c r="W22" i="2"/>
  <c r="K22" i="2"/>
  <c r="AO62" i="5"/>
  <c r="AP174" i="4" s="1"/>
  <c r="F67" i="5"/>
  <c r="G17" i="5"/>
  <c r="G66" i="5"/>
  <c r="BN62" i="5"/>
  <c r="BO174" i="4" s="1"/>
  <c r="X62" i="5"/>
  <c r="Y174" i="4" s="1"/>
  <c r="M22" i="2"/>
  <c r="AW22" i="2"/>
  <c r="U22" i="2"/>
  <c r="BQ62" i="5"/>
  <c r="BR174" i="4" s="1"/>
  <c r="H26" i="5"/>
  <c r="H43" i="5"/>
  <c r="E67" i="5"/>
  <c r="BM62" i="5"/>
  <c r="BN174" i="4" s="1"/>
  <c r="BH62" i="5"/>
  <c r="BI174" i="4" s="1"/>
  <c r="BI62" i="5"/>
  <c r="BJ174" i="4" s="1"/>
  <c r="D16" i="5"/>
  <c r="I16" i="5" s="1"/>
  <c r="BP22" i="2"/>
  <c r="AX62" i="5"/>
  <c r="AY174" i="4" s="1"/>
  <c r="E43" i="5"/>
  <c r="E18" i="5"/>
  <c r="I18" i="5" s="1"/>
  <c r="E17" i="5"/>
  <c r="G67" i="5"/>
  <c r="AS62" i="5"/>
  <c r="AT174" i="4" s="1"/>
  <c r="AS22" i="2"/>
  <c r="BR23" i="1"/>
  <c r="BB23" i="1"/>
  <c r="AM62" i="5"/>
  <c r="AN174" i="4" s="1"/>
  <c r="AF23" i="1"/>
  <c r="E34" i="5"/>
  <c r="K23" i="1"/>
  <c r="G52" i="5"/>
  <c r="F22" i="5"/>
  <c r="D53" i="5"/>
  <c r="E44" i="5"/>
  <c r="I44" i="5" s="1"/>
  <c r="D64" i="5"/>
  <c r="I64" i="5" s="1"/>
  <c r="AG62" i="5"/>
  <c r="AH174" i="4" s="1"/>
  <c r="P37" i="1"/>
  <c r="AI22" i="2"/>
  <c r="F28" i="5"/>
  <c r="AQ62" i="5"/>
  <c r="AR174" i="4" s="1"/>
  <c r="P23" i="1"/>
  <c r="AU27" i="1"/>
  <c r="F27" i="1" s="1"/>
  <c r="H39" i="5"/>
  <c r="I39" i="5" s="1"/>
  <c r="AN35" i="1"/>
  <c r="D38" i="5"/>
  <c r="AM38" i="2"/>
  <c r="AI35" i="1"/>
  <c r="H35" i="5"/>
  <c r="E55" i="5"/>
  <c r="H17" i="5"/>
  <c r="BO37" i="1"/>
  <c r="BH22" i="2"/>
  <c r="AY62" i="5"/>
  <c r="AZ174" i="4" s="1"/>
  <c r="H56" i="5"/>
  <c r="I56" i="5" s="1"/>
  <c r="F50" i="5"/>
  <c r="H57" i="5"/>
  <c r="F19" i="5"/>
  <c r="AJ23" i="1"/>
  <c r="E23" i="1" s="1"/>
  <c r="F53" i="5"/>
  <c r="BD23" i="1"/>
  <c r="O23" i="1"/>
  <c r="G54" i="5"/>
  <c r="H49" i="5"/>
  <c r="BO27" i="1"/>
  <c r="T29" i="1"/>
  <c r="AJ37" i="1"/>
  <c r="AA62" i="5"/>
  <c r="AB174" i="4" s="1"/>
  <c r="AU62" i="5"/>
  <c r="AV174" i="4" s="1"/>
  <c r="AP62" i="5"/>
  <c r="AQ174" i="4" s="1"/>
  <c r="AW62" i="5"/>
  <c r="AX174" i="4" s="1"/>
  <c r="S23" i="1"/>
  <c r="AF22" i="2"/>
  <c r="E50" i="5"/>
  <c r="H47" i="5"/>
  <c r="E26" i="5"/>
  <c r="G57" i="5"/>
  <c r="BG62" i="5"/>
  <c r="BH174" i="4" s="1"/>
  <c r="F38" i="5"/>
  <c r="D33" i="5"/>
  <c r="I33" i="5" s="1"/>
  <c r="H58" i="5"/>
  <c r="D35" i="5"/>
  <c r="E40" i="5"/>
  <c r="I40" i="5" s="1"/>
  <c r="W27" i="1"/>
  <c r="D29" i="5"/>
  <c r="Q62" i="5"/>
  <c r="AB62" i="5"/>
  <c r="AC174" i="4" s="1"/>
  <c r="BR62" i="5"/>
  <c r="BS174" i="4" s="1"/>
  <c r="AT62" i="5"/>
  <c r="AU174" i="4" s="1"/>
  <c r="G28" i="5"/>
  <c r="H29" i="5"/>
  <c r="G29" i="5"/>
  <c r="E30" i="5"/>
  <c r="D28" i="5"/>
  <c r="H30" i="5"/>
  <c r="G30" i="5"/>
  <c r="E28" i="5"/>
  <c r="E29" i="5"/>
  <c r="H28" i="5"/>
  <c r="F30" i="5"/>
  <c r="F29" i="5"/>
  <c r="D30" i="5"/>
  <c r="BR14" i="2"/>
  <c r="BR11" i="1"/>
  <c r="BH19" i="1"/>
  <c r="AI14" i="2"/>
  <c r="AI11" i="1"/>
  <c r="F10" i="5"/>
  <c r="Y14" i="2"/>
  <c r="Y11" i="1"/>
  <c r="F14" i="5"/>
  <c r="AI19" i="1"/>
  <c r="BL14" i="2"/>
  <c r="BL11" i="1"/>
  <c r="AC14" i="2"/>
  <c r="AC11" i="1"/>
  <c r="BJ14" i="2"/>
  <c r="BJ11" i="1"/>
  <c r="AS14" i="2"/>
  <c r="AS11" i="1"/>
  <c r="M19" i="1"/>
  <c r="W19" i="1"/>
  <c r="E14" i="5"/>
  <c r="BQ11" i="1"/>
  <c r="BQ14" i="2"/>
  <c r="X19" i="1"/>
  <c r="T19" i="1"/>
  <c r="AS19" i="1"/>
  <c r="AF19" i="1"/>
  <c r="AN19" i="1"/>
  <c r="BN14" i="2"/>
  <c r="BN11" i="1"/>
  <c r="AW19" i="1"/>
  <c r="AW14" i="2"/>
  <c r="AW11" i="1"/>
  <c r="Q19" i="1"/>
  <c r="Q14" i="2"/>
  <c r="Q11" i="1"/>
  <c r="AK14" i="2"/>
  <c r="AK11" i="1"/>
  <c r="U19" i="1"/>
  <c r="AD19" i="1"/>
  <c r="BP19" i="1"/>
  <c r="AX11" i="1"/>
  <c r="AX14" i="2"/>
  <c r="S14" i="2"/>
  <c r="S11" i="1"/>
  <c r="AZ11" i="1"/>
  <c r="AZ14" i="2"/>
  <c r="AG11" i="1"/>
  <c r="AG14" i="2"/>
  <c r="V19" i="1"/>
  <c r="V14" i="2"/>
  <c r="V11" i="1"/>
  <c r="BP14" i="2"/>
  <c r="BP11" i="1"/>
  <c r="AC19" i="1"/>
  <c r="AH19" i="1"/>
  <c r="L14" i="2"/>
  <c r="L11" i="1"/>
  <c r="K19" i="1"/>
  <c r="D14" i="5"/>
  <c r="U14" i="2"/>
  <c r="U11" i="1"/>
  <c r="R14" i="2"/>
  <c r="R11" i="1"/>
  <c r="R19" i="1"/>
  <c r="BF14" i="2"/>
  <c r="BF11" i="1"/>
  <c r="BM19" i="1"/>
  <c r="BE14" i="2"/>
  <c r="BE11" i="1"/>
  <c r="AJ14" i="2"/>
  <c r="AJ11" i="1"/>
  <c r="BI14" i="2"/>
  <c r="BI11" i="1"/>
  <c r="S19" i="1"/>
  <c r="AV14" i="2"/>
  <c r="AV11" i="1"/>
  <c r="P11" i="1"/>
  <c r="P14" i="2"/>
  <c r="AY14" i="2"/>
  <c r="AY11" i="1"/>
  <c r="AT19" i="1"/>
  <c r="BC19" i="1"/>
  <c r="Z11" i="1"/>
  <c r="Z14" i="2"/>
  <c r="BM14" i="2"/>
  <c r="BM11" i="1"/>
  <c r="P19" i="1"/>
  <c r="BH14" i="2"/>
  <c r="BH11" i="1"/>
  <c r="BO14" i="2"/>
  <c r="BO11" i="1"/>
  <c r="BE19" i="1"/>
  <c r="BL19" i="1"/>
  <c r="AR19" i="1"/>
  <c r="O14" i="2"/>
  <c r="O11" i="1"/>
  <c r="X14" i="2"/>
  <c r="X11" i="1"/>
  <c r="M11" i="1"/>
  <c r="M14" i="2"/>
  <c r="AR11" i="1"/>
  <c r="AR14" i="2"/>
  <c r="AB19" i="1"/>
  <c r="AD14" i="2"/>
  <c r="AD11" i="1"/>
  <c r="BK19" i="1"/>
  <c r="N19" i="1"/>
  <c r="Y19" i="1"/>
  <c r="AL14" i="2"/>
  <c r="AL11" i="1"/>
  <c r="AP19" i="1"/>
  <c r="AP14" i="2"/>
  <c r="AP11" i="1"/>
  <c r="AV19" i="1"/>
  <c r="BN19" i="1"/>
  <c r="AG19" i="1"/>
  <c r="AJ19" i="1"/>
  <c r="BD14" i="2"/>
  <c r="BD11" i="1"/>
  <c r="AM14" i="2"/>
  <c r="AM11" i="1"/>
  <c r="BG19" i="1"/>
  <c r="H14" i="5"/>
  <c r="BO19" i="1"/>
  <c r="AU19" i="1"/>
  <c r="G14" i="5"/>
  <c r="BI19" i="1"/>
  <c r="AN14" i="2"/>
  <c r="AN11" i="1"/>
  <c r="AB11" i="1"/>
  <c r="AB14" i="2"/>
  <c r="AK19" i="1"/>
  <c r="BJ19" i="1"/>
  <c r="AQ14" i="2"/>
  <c r="AQ11" i="1"/>
  <c r="AQ19" i="1"/>
  <c r="BQ19" i="1"/>
  <c r="BD19" i="1"/>
  <c r="AO14" i="2"/>
  <c r="AO11" i="1"/>
  <c r="AF14" i="2"/>
  <c r="AF11" i="1"/>
  <c r="BA19" i="1"/>
  <c r="AT14" i="2"/>
  <c r="AT11" i="1"/>
  <c r="Z19" i="1"/>
  <c r="BR19" i="1"/>
  <c r="L19" i="1"/>
  <c r="AA14" i="2"/>
  <c r="AA11" i="1"/>
  <c r="AU11" i="1"/>
  <c r="AU14" i="2"/>
  <c r="G10" i="5"/>
  <c r="AE19" i="1"/>
  <c r="AY19" i="1"/>
  <c r="K14" i="2"/>
  <c r="K11" i="1"/>
  <c r="D10" i="5"/>
  <c r="AA19" i="1"/>
  <c r="BG14" i="2"/>
  <c r="H10" i="5"/>
  <c r="BG11" i="1"/>
  <c r="BA14" i="2"/>
  <c r="BA11" i="1"/>
  <c r="O19" i="1"/>
  <c r="BB14" i="2"/>
  <c r="BB11" i="1"/>
  <c r="AM19" i="1"/>
  <c r="T14" i="2"/>
  <c r="T11" i="1"/>
  <c r="AH14" i="2"/>
  <c r="AH11" i="1"/>
  <c r="BF19" i="1"/>
  <c r="AZ19" i="1"/>
  <c r="AE14" i="2"/>
  <c r="AE11" i="1"/>
  <c r="W14" i="2"/>
  <c r="W11" i="1"/>
  <c r="E10" i="5"/>
  <c r="AX19" i="1"/>
  <c r="N14" i="2"/>
  <c r="N11" i="1"/>
  <c r="BK14" i="2"/>
  <c r="BK11" i="1"/>
  <c r="BB19" i="1"/>
  <c r="BC14" i="2"/>
  <c r="BC11" i="1"/>
  <c r="AL19" i="1"/>
  <c r="AO19" i="1"/>
  <c r="AB38" i="2"/>
  <c r="D38" i="2" s="1"/>
  <c r="AT38" i="2"/>
  <c r="BZ52" i="1"/>
  <c r="AJ35" i="1"/>
  <c r="BP23" i="1"/>
  <c r="E31" i="5"/>
  <c r="I31" i="5" s="1"/>
  <c r="AF25" i="1"/>
  <c r="G61" i="5"/>
  <c r="AU35" i="1"/>
  <c r="BQ23" i="1"/>
  <c r="BE23" i="1"/>
  <c r="N62" i="5"/>
  <c r="AV62" i="5"/>
  <c r="AW174" i="4" s="1"/>
  <c r="BL62" i="5"/>
  <c r="BM174" i="4" s="1"/>
  <c r="K62" i="5"/>
  <c r="BK45" i="2"/>
  <c r="BM13" i="1"/>
  <c r="H42" i="5"/>
  <c r="I42" i="5" s="1"/>
  <c r="AZ13" i="1"/>
  <c r="AM13" i="1"/>
  <c r="BY52" i="1"/>
  <c r="BY56" i="1" s="1"/>
  <c r="BY59" i="1" s="1"/>
  <c r="AG13" i="1"/>
  <c r="E11" i="5"/>
  <c r="AB13" i="1"/>
  <c r="AC13" i="1"/>
  <c r="BE13" i="1"/>
  <c r="AU13" i="1"/>
  <c r="BL13" i="1"/>
  <c r="BH13" i="1"/>
  <c r="BQ13" i="1"/>
  <c r="BF13" i="1"/>
  <c r="H19" i="5"/>
  <c r="H63" i="5"/>
  <c r="D63" i="5"/>
  <c r="BZ45" i="2"/>
  <c r="H20" i="5"/>
  <c r="I20" i="5" s="1"/>
  <c r="D37" i="5"/>
  <c r="I37" i="5" s="1"/>
  <c r="BV56" i="2"/>
  <c r="BX45" i="2"/>
  <c r="H41" i="5"/>
  <c r="F70" i="5"/>
  <c r="I70" i="5" s="1"/>
  <c r="F52" i="5"/>
  <c r="E36" i="5"/>
  <c r="I36" i="5" s="1"/>
  <c r="D59" i="5"/>
  <c r="I59" i="5" s="1"/>
  <c r="H22" i="5"/>
  <c r="E54" i="5"/>
  <c r="BB13" i="1"/>
  <c r="F71" i="5"/>
  <c r="D49" i="5"/>
  <c r="F49" i="5"/>
  <c r="BI13" i="1"/>
  <c r="D47" i="5"/>
  <c r="F38" i="2"/>
  <c r="E38" i="5"/>
  <c r="F27" i="5"/>
  <c r="G25" i="5"/>
  <c r="F58" i="5"/>
  <c r="F55" i="5"/>
  <c r="D57" i="5"/>
  <c r="D34" i="5"/>
  <c r="E45" i="5"/>
  <c r="F61" i="5"/>
  <c r="E60" i="5"/>
  <c r="I60" i="5" s="1"/>
  <c r="I21" i="5"/>
  <c r="CB56" i="2"/>
  <c r="BQ45" i="2"/>
  <c r="BW45" i="2"/>
  <c r="BS45" i="2"/>
  <c r="BY45" i="2"/>
  <c r="BU45" i="2"/>
  <c r="CA45" i="2"/>
  <c r="BX56" i="1"/>
  <c r="BX59" i="1" s="1"/>
  <c r="BV56" i="1"/>
  <c r="BV59" i="1" s="1"/>
  <c r="BU56" i="1"/>
  <c r="BU59" i="1" s="1"/>
  <c r="BT56" i="1"/>
  <c r="BT59" i="1" s="1"/>
  <c r="BS56" i="1"/>
  <c r="BS59" i="1" s="1"/>
  <c r="BW56" i="1"/>
  <c r="BW59" i="1" s="1"/>
  <c r="CB56" i="1"/>
  <c r="CB59" i="1" s="1"/>
  <c r="H50" i="2"/>
  <c r="I50" i="2" s="1"/>
  <c r="CB17" i="2"/>
  <c r="CC55" i="1" a="1"/>
  <c r="CC55" i="1" s="1"/>
  <c r="CC52" i="1" s="1"/>
  <c r="F25" i="1"/>
  <c r="D29" i="1"/>
  <c r="E25" i="1"/>
  <c r="G27" i="5"/>
  <c r="D24" i="5"/>
  <c r="I24" i="5" s="1"/>
  <c r="D27" i="5"/>
  <c r="G43" i="5"/>
  <c r="F34" i="5"/>
  <c r="F15" i="5"/>
  <c r="F25" i="5"/>
  <c r="CC44" i="2" a="1"/>
  <c r="CC44" i="2" s="1"/>
  <c r="CC55" i="2" a="1"/>
  <c r="CC55" i="2" s="1"/>
  <c r="CC20" i="2" a="1"/>
  <c r="CC20" i="2" s="1"/>
  <c r="E27" i="5"/>
  <c r="F11" i="5"/>
  <c r="E41" i="5"/>
  <c r="G65" i="5"/>
  <c r="H27" i="5"/>
  <c r="F21" i="1"/>
  <c r="I48" i="5"/>
  <c r="D15" i="5"/>
  <c r="BK13" i="1"/>
  <c r="F55" i="2"/>
  <c r="E55" i="2"/>
  <c r="W45" i="2"/>
  <c r="D44" i="2"/>
  <c r="D45" i="2" s="1"/>
  <c r="C55" i="1"/>
  <c r="G11" i="5"/>
  <c r="D45" i="5"/>
  <c r="G44" i="2"/>
  <c r="G45" i="2" s="1"/>
  <c r="BR45" i="2"/>
  <c r="C38" i="2"/>
  <c r="I23" i="5"/>
  <c r="H45" i="5"/>
  <c r="P13" i="1"/>
  <c r="E44" i="2"/>
  <c r="E45" i="2" s="1"/>
  <c r="AT45" i="2"/>
  <c r="E55" i="1"/>
  <c r="D55" i="2"/>
  <c r="D55" i="1"/>
  <c r="D11" i="5"/>
  <c r="H11" i="5"/>
  <c r="G55" i="2"/>
  <c r="AJ13" i="1"/>
  <c r="BO13" i="1"/>
  <c r="G55" i="1"/>
  <c r="F55" i="1"/>
  <c r="K45" i="2"/>
  <c r="C44" i="2"/>
  <c r="C45" i="2" s="1"/>
  <c r="C55" i="2"/>
  <c r="E15" i="5"/>
  <c r="F65" i="5"/>
  <c r="F45" i="5"/>
  <c r="AX13" i="1"/>
  <c r="F44" i="2"/>
  <c r="F45" i="2" s="1"/>
  <c r="BF45" i="2"/>
  <c r="H65" i="5"/>
  <c r="G38" i="2"/>
  <c r="G21" i="1"/>
  <c r="D41" i="5"/>
  <c r="I22" i="8"/>
  <c r="J22" i="8" s="1"/>
  <c r="CD3" i="2"/>
  <c r="CD3" i="1"/>
  <c r="BH106" i="4" l="1"/>
  <c r="CD49" i="1"/>
  <c r="H51" i="1"/>
  <c r="AQ106" i="4"/>
  <c r="AE106" i="4"/>
  <c r="BA106" i="4"/>
  <c r="BZ56" i="1"/>
  <c r="BZ59" i="1" s="1"/>
  <c r="O106" i="4"/>
  <c r="W106" i="4"/>
  <c r="AV106" i="4"/>
  <c r="AD37" i="1"/>
  <c r="Q179" i="4"/>
  <c r="N174" i="4"/>
  <c r="N102" i="4" s="1"/>
  <c r="O174" i="4"/>
  <c r="O102" i="4" s="1"/>
  <c r="R174" i="4"/>
  <c r="R102" i="4" s="1"/>
  <c r="V174" i="4"/>
  <c r="V102" i="4" s="1"/>
  <c r="L174" i="4"/>
  <c r="L102" i="4" s="1"/>
  <c r="H178" i="4"/>
  <c r="G178" i="4"/>
  <c r="AW179" i="4"/>
  <c r="AW102" i="4"/>
  <c r="BS179" i="4"/>
  <c r="BS137" i="4"/>
  <c r="BS102" i="4"/>
  <c r="AR179" i="4"/>
  <c r="AR102" i="4"/>
  <c r="BI179" i="4"/>
  <c r="BI137" i="4"/>
  <c r="BI102" i="4"/>
  <c r="BN179" i="4"/>
  <c r="BN102" i="4"/>
  <c r="BN137" i="4"/>
  <c r="BR179" i="4"/>
  <c r="BR102" i="4"/>
  <c r="BR137" i="4"/>
  <c r="AP179" i="4"/>
  <c r="AP102" i="4"/>
  <c r="BK179" i="4"/>
  <c r="BK137" i="4"/>
  <c r="BK102" i="4"/>
  <c r="AZ37" i="1"/>
  <c r="AR37" i="1"/>
  <c r="BK37" i="1"/>
  <c r="Y37" i="1"/>
  <c r="BF37" i="1"/>
  <c r="AF37" i="1"/>
  <c r="F178" i="4"/>
  <c r="X106" i="4"/>
  <c r="AC124" i="4"/>
  <c r="AC106" i="4"/>
  <c r="AD124" i="4"/>
  <c r="AD106" i="4"/>
  <c r="AG124" i="4"/>
  <c r="AG106" i="4"/>
  <c r="AH124" i="4"/>
  <c r="AH106" i="4"/>
  <c r="AV124" i="4"/>
  <c r="AW124" i="4"/>
  <c r="AW106" i="4"/>
  <c r="AY124" i="4"/>
  <c r="AY106" i="4"/>
  <c r="AZ124" i="4"/>
  <c r="AZ106" i="4"/>
  <c r="BD124" i="4"/>
  <c r="BD106" i="4"/>
  <c r="BF124" i="4"/>
  <c r="BF106" i="4"/>
  <c r="BI141" i="4"/>
  <c r="BI106" i="4"/>
  <c r="BL106" i="4"/>
  <c r="BL141" i="4"/>
  <c r="BM106" i="4"/>
  <c r="BM141" i="4"/>
  <c r="BS141" i="4"/>
  <c r="BS106" i="4"/>
  <c r="Y124" i="4"/>
  <c r="Y106" i="4"/>
  <c r="Z124" i="4"/>
  <c r="Z106" i="4"/>
  <c r="AA124" i="4"/>
  <c r="AA106" i="4"/>
  <c r="AB124" i="4"/>
  <c r="AB106" i="4"/>
  <c r="AF124" i="4"/>
  <c r="AF106" i="4"/>
  <c r="AI124" i="4"/>
  <c r="AI106" i="4"/>
  <c r="AK124" i="4"/>
  <c r="AK135" i="4" s="1"/>
  <c r="AK106" i="4"/>
  <c r="AK107" i="4" s="1"/>
  <c r="AL124" i="4"/>
  <c r="AL106" i="4"/>
  <c r="AN124" i="4"/>
  <c r="AN106" i="4"/>
  <c r="AO124" i="4"/>
  <c r="AO106" i="4"/>
  <c r="AP124" i="4"/>
  <c r="AP106" i="4"/>
  <c r="AX124" i="4"/>
  <c r="AX106" i="4"/>
  <c r="BC124" i="4"/>
  <c r="BC106" i="4"/>
  <c r="BE124" i="4"/>
  <c r="BE106" i="4"/>
  <c r="BG124" i="4"/>
  <c r="BG106" i="4"/>
  <c r="I178" i="4"/>
  <c r="BM179" i="4"/>
  <c r="BM102" i="4"/>
  <c r="BM137" i="4"/>
  <c r="AU179" i="4"/>
  <c r="AU102" i="4"/>
  <c r="AC179" i="4"/>
  <c r="AC102" i="4"/>
  <c r="AX179" i="4"/>
  <c r="AX102" i="4"/>
  <c r="AQ179" i="4"/>
  <c r="AQ135" i="4" s="1"/>
  <c r="AQ102" i="4"/>
  <c r="AT179" i="4"/>
  <c r="AT102" i="4"/>
  <c r="AM179" i="4"/>
  <c r="AM102" i="4"/>
  <c r="W37" i="1"/>
  <c r="BB37" i="1"/>
  <c r="AI37" i="1"/>
  <c r="BP37" i="1"/>
  <c r="AJ124" i="4"/>
  <c r="AM124" i="4"/>
  <c r="AM106" i="4"/>
  <c r="AR124" i="4"/>
  <c r="AR106" i="4"/>
  <c r="AS124" i="4"/>
  <c r="AS106" i="4"/>
  <c r="AT124" i="4"/>
  <c r="AT135" i="4" s="1"/>
  <c r="AT106" i="4"/>
  <c r="AU124" i="4"/>
  <c r="AU106" i="4"/>
  <c r="BK141" i="4"/>
  <c r="BK106" i="4"/>
  <c r="BJ106" i="4"/>
  <c r="BJ141" i="4"/>
  <c r="BN106" i="4"/>
  <c r="BN141" i="4"/>
  <c r="BQ141" i="4"/>
  <c r="BQ106" i="4"/>
  <c r="BP106" i="4"/>
  <c r="BP107" i="4" s="1"/>
  <c r="BP141" i="4"/>
  <c r="BP142" i="4" s="1"/>
  <c r="BO106" i="4"/>
  <c r="BO141" i="4"/>
  <c r="BR106" i="4"/>
  <c r="BR141" i="4"/>
  <c r="P124" i="4"/>
  <c r="P106" i="4"/>
  <c r="T124" i="4"/>
  <c r="T106" i="4"/>
  <c r="U124" i="4"/>
  <c r="U106" i="4"/>
  <c r="M124" i="4"/>
  <c r="M106" i="4"/>
  <c r="R124" i="4"/>
  <c r="R106" i="4"/>
  <c r="Q124" i="4"/>
  <c r="Q106" i="4"/>
  <c r="Q107" i="4" s="1"/>
  <c r="S124" i="4"/>
  <c r="S106" i="4"/>
  <c r="N106" i="4"/>
  <c r="V124" i="4"/>
  <c r="V106" i="4"/>
  <c r="N124" i="4"/>
  <c r="E178" i="4"/>
  <c r="L124" i="4"/>
  <c r="P102" i="4"/>
  <c r="R37" i="1"/>
  <c r="S102" i="4"/>
  <c r="W102" i="4"/>
  <c r="L37" i="1"/>
  <c r="M102" i="4"/>
  <c r="S37" i="1"/>
  <c r="T102" i="4"/>
  <c r="U102" i="4"/>
  <c r="Z37" i="1"/>
  <c r="BA37" i="1"/>
  <c r="T37" i="1"/>
  <c r="AC37" i="1"/>
  <c r="I53" i="5"/>
  <c r="I71" i="5"/>
  <c r="AN37" i="1"/>
  <c r="AH37" i="1"/>
  <c r="O37" i="1"/>
  <c r="BE37" i="1"/>
  <c r="U37" i="1"/>
  <c r="I57" i="5"/>
  <c r="AX37" i="1"/>
  <c r="I35" i="5"/>
  <c r="F22" i="2"/>
  <c r="BJ37" i="1"/>
  <c r="C29" i="1"/>
  <c r="I58" i="5"/>
  <c r="AE37" i="1"/>
  <c r="AS37" i="1"/>
  <c r="BQ37" i="1"/>
  <c r="AK37" i="1"/>
  <c r="AO37" i="1"/>
  <c r="BI37" i="1"/>
  <c r="M37" i="1"/>
  <c r="I52" i="5"/>
  <c r="X37" i="1"/>
  <c r="I17" i="5"/>
  <c r="AL37" i="1"/>
  <c r="I43" i="5"/>
  <c r="BH37" i="1"/>
  <c r="I19" i="5"/>
  <c r="F62" i="5"/>
  <c r="I22" i="5"/>
  <c r="BC37" i="1"/>
  <c r="BD37" i="1"/>
  <c r="I66" i="5"/>
  <c r="I29" i="5"/>
  <c r="I26" i="5"/>
  <c r="I67" i="5"/>
  <c r="I50" i="5"/>
  <c r="I38" i="5"/>
  <c r="AQ37" i="1"/>
  <c r="V37" i="1"/>
  <c r="I47" i="5"/>
  <c r="BN37" i="1"/>
  <c r="I55" i="5"/>
  <c r="E62" i="5"/>
  <c r="BM37" i="1"/>
  <c r="I30" i="5"/>
  <c r="AB37" i="1"/>
  <c r="AM37" i="1"/>
  <c r="Q37" i="1"/>
  <c r="I54" i="5"/>
  <c r="AT37" i="1"/>
  <c r="BR37" i="1"/>
  <c r="BG37" i="1"/>
  <c r="AW37" i="1"/>
  <c r="AP37" i="1"/>
  <c r="AU37" i="1"/>
  <c r="AG37" i="1"/>
  <c r="I28" i="5"/>
  <c r="AA37" i="1"/>
  <c r="AY37" i="1"/>
  <c r="I14" i="5"/>
  <c r="I10" i="5"/>
  <c r="D11" i="1"/>
  <c r="G11" i="1"/>
  <c r="C11" i="1"/>
  <c r="F11" i="1"/>
  <c r="F19" i="1"/>
  <c r="G19" i="1"/>
  <c r="C19" i="1"/>
  <c r="D19" i="1"/>
  <c r="E19" i="1"/>
  <c r="E11" i="1"/>
  <c r="N37" i="1"/>
  <c r="BL37" i="1"/>
  <c r="I61" i="5"/>
  <c r="H62" i="5"/>
  <c r="F35" i="1"/>
  <c r="D62" i="5"/>
  <c r="K37" i="1"/>
  <c r="E35" i="1"/>
  <c r="G62" i="5"/>
  <c r="AV37" i="1"/>
  <c r="I63" i="5"/>
  <c r="D13" i="1"/>
  <c r="D14" i="2"/>
  <c r="E38" i="2"/>
  <c r="I38" i="2" s="1"/>
  <c r="I49" i="5"/>
  <c r="G29" i="1"/>
  <c r="G25" i="1"/>
  <c r="E29" i="1"/>
  <c r="I34" i="5"/>
  <c r="F31" i="1"/>
  <c r="C25" i="1"/>
  <c r="G31" i="1"/>
  <c r="D27" i="1"/>
  <c r="C27" i="1"/>
  <c r="I25" i="5"/>
  <c r="D31" i="1"/>
  <c r="D25" i="1"/>
  <c r="C31" i="1"/>
  <c r="E31" i="1"/>
  <c r="F29" i="1"/>
  <c r="CC45" i="2"/>
  <c r="I15" i="5"/>
  <c r="CC56" i="1"/>
  <c r="CC59" i="1" s="1"/>
  <c r="E27" i="1"/>
  <c r="C23" i="1"/>
  <c r="G27" i="1"/>
  <c r="D23" i="1"/>
  <c r="CC17" i="2"/>
  <c r="H52" i="2"/>
  <c r="I52" i="2" s="1"/>
  <c r="CC56" i="2"/>
  <c r="CD55" i="1" a="1"/>
  <c r="CD55" i="1" s="1"/>
  <c r="H55" i="1" s="1"/>
  <c r="F14" i="2"/>
  <c r="I27" i="5"/>
  <c r="BV24" i="2" a="1"/>
  <c r="BV24" i="2" s="1"/>
  <c r="CA16" i="2" a="1"/>
  <c r="CA16" i="2" s="1"/>
  <c r="CA13" i="2" s="1"/>
  <c r="AS16" i="2" a="1"/>
  <c r="AS16" i="2" s="1"/>
  <c r="AC16" i="2" a="1"/>
  <c r="AC16" i="2" s="1"/>
  <c r="AQ15" i="2" a="1"/>
  <c r="AQ15" i="2" s="1"/>
  <c r="K15" i="2" a="1"/>
  <c r="K15" i="2" s="1"/>
  <c r="BK16" i="2" a="1"/>
  <c r="BK16" i="2" s="1"/>
  <c r="Q16" i="2" a="1"/>
  <c r="Q16" i="2" s="1"/>
  <c r="AM15" i="2" a="1"/>
  <c r="AM15" i="2" s="1"/>
  <c r="AP16" i="2" a="1"/>
  <c r="AP16" i="2" s="1"/>
  <c r="AK15" i="2" a="1"/>
  <c r="AK15" i="2" s="1"/>
  <c r="AD16" i="2" a="1"/>
  <c r="AD16" i="2" s="1"/>
  <c r="Y15" i="2" a="1"/>
  <c r="Y15" i="2" s="1"/>
  <c r="V16" i="2" a="1"/>
  <c r="V16" i="2" s="1"/>
  <c r="BC16" i="2" a="1"/>
  <c r="BC16" i="2" s="1"/>
  <c r="BD15" i="2" a="1"/>
  <c r="BD15" i="2" s="1"/>
  <c r="X15" i="2" a="1"/>
  <c r="X15" i="2" s="1"/>
  <c r="AR15" i="2" a="1"/>
  <c r="AR15" i="2" s="1"/>
  <c r="W16" i="2" a="1"/>
  <c r="W16" i="2" s="1"/>
  <c r="AQ16" i="2" a="1"/>
  <c r="AQ16" i="2" s="1"/>
  <c r="BW16" i="2" a="1"/>
  <c r="BW16" i="2" s="1"/>
  <c r="BI16" i="2" a="1"/>
  <c r="BI16" i="2" s="1"/>
  <c r="M16" i="2" a="1"/>
  <c r="M16" i="2" s="1"/>
  <c r="BG15" i="2" a="1"/>
  <c r="BG15" i="2" s="1"/>
  <c r="AA15" i="2" a="1"/>
  <c r="AA15" i="2" s="1"/>
  <c r="AW16" i="2" a="1"/>
  <c r="AW16" i="2" s="1"/>
  <c r="AG16" i="2" a="1"/>
  <c r="AG16" i="2" s="1"/>
  <c r="BC15" i="2" a="1"/>
  <c r="BC15" i="2" s="1"/>
  <c r="BS16" i="2" a="1"/>
  <c r="BS16" i="2" s="1"/>
  <c r="BQ15" i="2" a="1"/>
  <c r="BQ15" i="2" s="1"/>
  <c r="BQ16" i="2" a="1"/>
  <c r="BQ16" i="2" s="1"/>
  <c r="BE15" i="2" a="1"/>
  <c r="BE15" i="2" s="1"/>
  <c r="BU16" i="2" a="1"/>
  <c r="BU16" i="2" s="1"/>
  <c r="W15" i="2" a="1"/>
  <c r="W15" i="2" s="1"/>
  <c r="BZ16" i="2" a="1"/>
  <c r="BZ16" i="2" s="1"/>
  <c r="BT24" i="2" a="1"/>
  <c r="BT24" i="2" s="1"/>
  <c r="Y23" i="2" a="1"/>
  <c r="Y23" i="2" s="1"/>
  <c r="BO23" i="2" a="1"/>
  <c r="BO23" i="2" s="1"/>
  <c r="AT24" i="2" a="1"/>
  <c r="AT24" i="2" s="1"/>
  <c r="AA23" i="2" a="1"/>
  <c r="AA23" i="2" s="1"/>
  <c r="BL23" i="2" a="1"/>
  <c r="BL23" i="2" s="1"/>
  <c r="AF23" i="2" a="1"/>
  <c r="AF23" i="2" s="1"/>
  <c r="AQ24" i="2" a="1"/>
  <c r="AQ24" i="2" s="1"/>
  <c r="BK23" i="2" a="1"/>
  <c r="BK23" i="2" s="1"/>
  <c r="AE23" i="2" a="1"/>
  <c r="AE23" i="2" s="1"/>
  <c r="AL24" i="2" a="1"/>
  <c r="AL24" i="2" s="1"/>
  <c r="L24" i="2" a="1"/>
  <c r="L24" i="2" s="1"/>
  <c r="AR24" i="2" a="1"/>
  <c r="AR24" i="2" s="1"/>
  <c r="BX24" i="2" a="1"/>
  <c r="BX24" i="2" s="1"/>
  <c r="AP24" i="2" a="1"/>
  <c r="AP24" i="2" s="1"/>
  <c r="AA16" i="2" a="1"/>
  <c r="AA16" i="2" s="1"/>
  <c r="AX16" i="2" a="1"/>
  <c r="AX16" i="2" s="1"/>
  <c r="U15" i="2" a="1"/>
  <c r="U15" i="2" s="1"/>
  <c r="AF15" i="2" a="1"/>
  <c r="AF15" i="2" s="1"/>
  <c r="AH15" i="2" a="1"/>
  <c r="AH15" i="2" s="1"/>
  <c r="AR16" i="2" a="1"/>
  <c r="AR16" i="2" s="1"/>
  <c r="AL15" i="2" a="1"/>
  <c r="AL15" i="2" s="1"/>
  <c r="AN16" i="2" a="1"/>
  <c r="AN16" i="2" s="1"/>
  <c r="BN24" i="2" a="1"/>
  <c r="BN24" i="2" s="1"/>
  <c r="BH23" i="2" a="1"/>
  <c r="BH23" i="2" s="1"/>
  <c r="X24" i="2" a="1"/>
  <c r="X24" i="2" s="1"/>
  <c r="BM23" i="2" a="1"/>
  <c r="BM23" i="2" s="1"/>
  <c r="AT23" i="2" a="1"/>
  <c r="AT23" i="2" s="1"/>
  <c r="BR23" i="2" a="1"/>
  <c r="BR23" i="2" s="1"/>
  <c r="AD24" i="2" a="1"/>
  <c r="AD24" i="2" s="1"/>
  <c r="BA23" i="2" a="1"/>
  <c r="BA23" i="2" s="1"/>
  <c r="U23" i="2" a="1"/>
  <c r="U23" i="2" s="1"/>
  <c r="BL24" i="2" a="1"/>
  <c r="BL24" i="2" s="1"/>
  <c r="AX23" i="2" a="1"/>
  <c r="AX23" i="2" s="1"/>
  <c r="T23" i="2" a="1"/>
  <c r="T23" i="2" s="1"/>
  <c r="BM24" i="2" a="1"/>
  <c r="BM24" i="2" s="1"/>
  <c r="W24" i="2" a="1"/>
  <c r="W24" i="2" s="1"/>
  <c r="BC24" i="2" a="1"/>
  <c r="BC24" i="2" s="1"/>
  <c r="L23" i="2" a="1"/>
  <c r="L23" i="2" s="1"/>
  <c r="BF24" i="2" a="1"/>
  <c r="BF24" i="2" s="1"/>
  <c r="Q15" i="2" a="1"/>
  <c r="Q15" i="2" s="1"/>
  <c r="P15" i="2" a="1"/>
  <c r="P15" i="2" s="1"/>
  <c r="AZ15" i="2" a="1"/>
  <c r="AZ15" i="2" s="1"/>
  <c r="BL15" i="2" a="1"/>
  <c r="BL15" i="2" s="1"/>
  <c r="AX15" i="2" a="1"/>
  <c r="AX15" i="2" s="1"/>
  <c r="BH16" i="2" a="1"/>
  <c r="BH16" i="2" s="1"/>
  <c r="BB15" i="2" a="1"/>
  <c r="BB15" i="2" s="1"/>
  <c r="BD16" i="2" a="1"/>
  <c r="BD16" i="2" s="1"/>
  <c r="AW23" i="2" a="1"/>
  <c r="AW23" i="2" s="1"/>
  <c r="BO24" i="2" a="1"/>
  <c r="BO24" i="2" s="1"/>
  <c r="AR23" i="2" a="1"/>
  <c r="AR23" i="2" s="1"/>
  <c r="AI23" i="2" a="1"/>
  <c r="AI23" i="2" s="1"/>
  <c r="BG23" i="2" a="1"/>
  <c r="BG23" i="2" s="1"/>
  <c r="AO24" i="2" a="1"/>
  <c r="AO24" i="2" s="1"/>
  <c r="AV23" i="2" a="1"/>
  <c r="AV23" i="2" s="1"/>
  <c r="K24" i="2" a="1"/>
  <c r="K24" i="2" s="1"/>
  <c r="BW24" i="2" a="1"/>
  <c r="BW24" i="2" s="1"/>
  <c r="AU23" i="2" a="1"/>
  <c r="AU23" i="2" s="1"/>
  <c r="P23" i="2" a="1"/>
  <c r="P23" i="2" s="1"/>
  <c r="BR24" i="2" a="1"/>
  <c r="BR24" i="2" s="1"/>
  <c r="AB24" i="2" a="1"/>
  <c r="AB24" i="2" s="1"/>
  <c r="BH24" i="2" a="1"/>
  <c r="BH24" i="2" s="1"/>
  <c r="M24" i="2" a="1"/>
  <c r="M24" i="2" s="1"/>
  <c r="AS15" i="2" a="1"/>
  <c r="AS15" i="2" s="1"/>
  <c r="BM15" i="2" a="1"/>
  <c r="BM15" i="2" s="1"/>
  <c r="S16" i="2" a="1"/>
  <c r="S16" i="2" s="1"/>
  <c r="AE16" i="2" a="1"/>
  <c r="AE16" i="2" s="1"/>
  <c r="BN15" i="2" a="1"/>
  <c r="BN15" i="2" s="1"/>
  <c r="CC16" i="2" a="1"/>
  <c r="CC16" i="2" s="1"/>
  <c r="BR15" i="2" a="1"/>
  <c r="BR15" i="2" s="1"/>
  <c r="BX16" i="2" a="1"/>
  <c r="BX16" i="2" s="1"/>
  <c r="BX13" i="2" s="1"/>
  <c r="AS24" i="2" a="1"/>
  <c r="AS24" i="2" s="1"/>
  <c r="BY24" i="2" a="1"/>
  <c r="BY24" i="2" s="1"/>
  <c r="AC24" i="2" a="1"/>
  <c r="AC24" i="2" s="1"/>
  <c r="BI24" i="2" a="1"/>
  <c r="BI24" i="2" s="1"/>
  <c r="AY24" i="2" a="1"/>
  <c r="AY24" i="2" s="1"/>
  <c r="AJ23" i="2" a="1"/>
  <c r="AJ23" i="2" s="1"/>
  <c r="AN24" i="2" a="1"/>
  <c r="AN24" i="2" s="1"/>
  <c r="Y24" i="2" a="1"/>
  <c r="Y24" i="2" s="1"/>
  <c r="AL23" i="2" a="1"/>
  <c r="AL23" i="2" s="1"/>
  <c r="BQ23" i="2" a="1"/>
  <c r="BQ23" i="2" s="1"/>
  <c r="AK23" i="2" a="1"/>
  <c r="AK23" i="2" s="1"/>
  <c r="AF24" i="2" a="1"/>
  <c r="AF24" i="2" s="1"/>
  <c r="BN23" i="2" a="1"/>
  <c r="BN23" i="2" s="1"/>
  <c r="AH23" i="2" a="1"/>
  <c r="AH23" i="2" s="1"/>
  <c r="AG24" i="2" a="1"/>
  <c r="AG24" i="2" s="1"/>
  <c r="O23" i="2" a="1"/>
  <c r="O23" i="2" s="1"/>
  <c r="AM24" i="2" a="1"/>
  <c r="AM24" i="2" s="1"/>
  <c r="BS24" i="2" a="1"/>
  <c r="BS24" i="2" s="1"/>
  <c r="Z24" i="2" a="1"/>
  <c r="Z24" i="2" s="1"/>
  <c r="AB15" i="2" a="1"/>
  <c r="AB15" i="2" s="1"/>
  <c r="R16" i="2" a="1"/>
  <c r="R16" i="2" s="1"/>
  <c r="BN16" i="2" a="1"/>
  <c r="BN16" i="2" s="1"/>
  <c r="AY16" i="2" a="1"/>
  <c r="AY16" i="2" s="1"/>
  <c r="BL16" i="2" a="1"/>
  <c r="BL16" i="2" s="1"/>
  <c r="AB16" i="2" a="1"/>
  <c r="AB16" i="2" s="1"/>
  <c r="V15" i="2" a="1"/>
  <c r="V15" i="2" s="1"/>
  <c r="X16" i="2" a="1"/>
  <c r="X16" i="2" s="1"/>
  <c r="BR16" i="2" a="1"/>
  <c r="BR16" i="2" s="1"/>
  <c r="CD55" i="2" a="1"/>
  <c r="CD55" i="2" s="1"/>
  <c r="CD44" i="2" a="1"/>
  <c r="CD44" i="2" s="1"/>
  <c r="CD20" i="2" a="1"/>
  <c r="CD20" i="2" s="1"/>
  <c r="AZ23" i="2" a="1"/>
  <c r="AZ23" i="2" s="1"/>
  <c r="N23" i="2" a="1"/>
  <c r="N23" i="2" s="1"/>
  <c r="S23" i="2" a="1"/>
  <c r="S23" i="2" s="1"/>
  <c r="BE23" i="2" a="1"/>
  <c r="BE23" i="2" s="1"/>
  <c r="BD24" i="2" a="1"/>
  <c r="BD24" i="2" s="1"/>
  <c r="S24" i="2" a="1"/>
  <c r="S24" i="2" s="1"/>
  <c r="AY23" i="2" a="1"/>
  <c r="AY23" i="2" s="1"/>
  <c r="N24" i="2" a="1"/>
  <c r="N24" i="2" s="1"/>
  <c r="BZ24" i="2" a="1"/>
  <c r="BZ24" i="2" s="1"/>
  <c r="AQ23" i="2" a="1"/>
  <c r="AQ23" i="2" s="1"/>
  <c r="M23" i="2" a="1"/>
  <c r="M23" i="2" s="1"/>
  <c r="BU24" i="2" a="1"/>
  <c r="BU24" i="2" s="1"/>
  <c r="BD23" i="2" a="1"/>
  <c r="BD23" i="2" s="1"/>
  <c r="AN23" i="2" a="1"/>
  <c r="AN23" i="2" s="1"/>
  <c r="X23" i="2" a="1"/>
  <c r="X23" i="2" s="1"/>
  <c r="AA24" i="2" a="1"/>
  <c r="AA24" i="2" s="1"/>
  <c r="BG24" i="2" a="1"/>
  <c r="BG24" i="2" s="1"/>
  <c r="K23" i="2" a="1"/>
  <c r="K23" i="2" s="1"/>
  <c r="BC23" i="2" a="1"/>
  <c r="BC23" i="2" s="1"/>
  <c r="AM23" i="2" a="1"/>
  <c r="AM23" i="2" s="1"/>
  <c r="W23" i="2" a="1"/>
  <c r="W23" i="2" s="1"/>
  <c r="V24" i="2" a="1"/>
  <c r="V24" i="2" s="1"/>
  <c r="BB24" i="2" a="1"/>
  <c r="BB24" i="2" s="1"/>
  <c r="R23" i="2" a="1"/>
  <c r="R23" i="2" s="1"/>
  <c r="T24" i="2" a="1"/>
  <c r="T24" i="2" s="1"/>
  <c r="AJ24" i="2" a="1"/>
  <c r="AJ24" i="2" s="1"/>
  <c r="AZ24" i="2" a="1"/>
  <c r="AZ24" i="2" s="1"/>
  <c r="BP24" i="2" a="1"/>
  <c r="BP24" i="2" s="1"/>
  <c r="Q23" i="2" a="1"/>
  <c r="Q23" i="2" s="1"/>
  <c r="U24" i="2" a="1"/>
  <c r="U24" i="2" s="1"/>
  <c r="AK24" i="2" a="1"/>
  <c r="AK24" i="2" s="1"/>
  <c r="BA24" i="2" a="1"/>
  <c r="BA24" i="2" s="1"/>
  <c r="BQ24" i="2" a="1"/>
  <c r="BQ24" i="2" s="1"/>
  <c r="T15" i="2" a="1"/>
  <c r="T15" i="2" s="1"/>
  <c r="K16" i="2" a="1"/>
  <c r="K16" i="2" s="1"/>
  <c r="M15" i="2" a="1"/>
  <c r="M15" i="2" s="1"/>
  <c r="AN15" i="2" a="1"/>
  <c r="AN15" i="2" s="1"/>
  <c r="L16" i="2" a="1"/>
  <c r="L16" i="2" s="1"/>
  <c r="AM16" i="2" a="1"/>
  <c r="AM16" i="2" s="1"/>
  <c r="CD16" i="2" a="1"/>
  <c r="CD16" i="2" s="1"/>
  <c r="AW15" i="2" a="1"/>
  <c r="AW15" i="2" s="1"/>
  <c r="BB16" i="2" a="1"/>
  <c r="BB16" i="2" s="1"/>
  <c r="R15" i="2" a="1"/>
  <c r="R15" i="2" s="1"/>
  <c r="AO15" i="2" a="1"/>
  <c r="AO15" i="2" s="1"/>
  <c r="N16" i="2" a="1"/>
  <c r="N16" i="2" s="1"/>
  <c r="AT16" i="2" a="1"/>
  <c r="AT16" i="2" s="1"/>
  <c r="O15" i="2" a="1"/>
  <c r="O15" i="2" s="1"/>
  <c r="BA15" i="2" a="1"/>
  <c r="BA15" i="2" s="1"/>
  <c r="Z16" i="2" a="1"/>
  <c r="Z16" i="2" s="1"/>
  <c r="BF16" i="2" a="1"/>
  <c r="BF16" i="2" s="1"/>
  <c r="AE15" i="2" a="1"/>
  <c r="AE15" i="2" s="1"/>
  <c r="AU15" i="2" a="1"/>
  <c r="AU15" i="2" s="1"/>
  <c r="BK15" i="2" a="1"/>
  <c r="BK15" i="2" s="1"/>
  <c r="Y16" i="2" a="1"/>
  <c r="Y16" i="2" s="1"/>
  <c r="AO16" i="2" a="1"/>
  <c r="AO16" i="2" s="1"/>
  <c r="BE16" i="2" a="1"/>
  <c r="BE16" i="2" s="1"/>
  <c r="BY16" i="2" a="1"/>
  <c r="BY16" i="2" s="1"/>
  <c r="S15" i="2" a="1"/>
  <c r="S15" i="2" s="1"/>
  <c r="AI15" i="2" a="1"/>
  <c r="AI15" i="2" s="1"/>
  <c r="AY15" i="2" a="1"/>
  <c r="AY15" i="2" s="1"/>
  <c r="BO15" i="2" a="1"/>
  <c r="BO15" i="2" s="1"/>
  <c r="U16" i="2" a="1"/>
  <c r="U16" i="2" s="1"/>
  <c r="AK16" i="2" a="1"/>
  <c r="AK16" i="2" s="1"/>
  <c r="BA16" i="2" a="1"/>
  <c r="BA16" i="2" s="1"/>
  <c r="BT16" i="2" a="1"/>
  <c r="BT16" i="2" s="1"/>
  <c r="BO16" i="2" a="1"/>
  <c r="BO16" i="2" s="1"/>
  <c r="AB23" i="2" a="1"/>
  <c r="AB23" i="2" s="1"/>
  <c r="AO23" i="2" a="1"/>
  <c r="AO23" i="2" s="1"/>
  <c r="BP23" i="2" a="1"/>
  <c r="BP23" i="2" s="1"/>
  <c r="AI24" i="2" a="1"/>
  <c r="AI24" i="2" s="1"/>
  <c r="AG23" i="2" a="1"/>
  <c r="AG23" i="2" s="1"/>
  <c r="BJ23" i="2" a="1"/>
  <c r="BJ23" i="2" s="1"/>
  <c r="AD23" i="2" a="1"/>
  <c r="AD23" i="2" s="1"/>
  <c r="BE24" i="2" a="1"/>
  <c r="BE24" i="2" s="1"/>
  <c r="BB23" i="2" a="1"/>
  <c r="BB23" i="2" s="1"/>
  <c r="V23" i="2" a="1"/>
  <c r="V23" i="2" s="1"/>
  <c r="BJ24" i="2" a="1"/>
  <c r="BJ24" i="2" s="1"/>
  <c r="BI23" i="2" a="1"/>
  <c r="BI23" i="2" s="1"/>
  <c r="AS23" i="2" a="1"/>
  <c r="AS23" i="2" s="1"/>
  <c r="AC23" i="2" a="1"/>
  <c r="AC23" i="2" s="1"/>
  <c r="P24" i="2" a="1"/>
  <c r="P24" i="2" s="1"/>
  <c r="AV24" i="2" a="1"/>
  <c r="AV24" i="2" s="1"/>
  <c r="CB24" i="2" a="1"/>
  <c r="CB24" i="2" s="1"/>
  <c r="BF23" i="2" a="1"/>
  <c r="BF23" i="2" s="1"/>
  <c r="AP23" i="2" a="1"/>
  <c r="AP23" i="2" s="1"/>
  <c r="Z23" i="2" a="1"/>
  <c r="Z23" i="2" s="1"/>
  <c r="Q24" i="2" a="1"/>
  <c r="Q24" i="2" s="1"/>
  <c r="AW24" i="2" a="1"/>
  <c r="AW24" i="2" s="1"/>
  <c r="CC24" i="2" a="1"/>
  <c r="CC24" i="2" s="1"/>
  <c r="O24" i="2" a="1"/>
  <c r="O24" i="2" s="1"/>
  <c r="AE24" i="2" a="1"/>
  <c r="AE24" i="2" s="1"/>
  <c r="AU24" i="2" a="1"/>
  <c r="AU24" i="2" s="1"/>
  <c r="BK24" i="2" a="1"/>
  <c r="BK24" i="2" s="1"/>
  <c r="CA24" i="2" a="1"/>
  <c r="CA24" i="2" s="1"/>
  <c r="R24" i="2" a="1"/>
  <c r="R24" i="2" s="1"/>
  <c r="AH24" i="2" a="1"/>
  <c r="AH24" i="2" s="1"/>
  <c r="AX24" i="2" a="1"/>
  <c r="AX24" i="2" s="1"/>
  <c r="CD24" i="2" a="1"/>
  <c r="CD24" i="2" s="1"/>
  <c r="BH15" i="2" a="1"/>
  <c r="BH15" i="2" s="1"/>
  <c r="BG16" i="2" a="1"/>
  <c r="BG16" i="2" s="1"/>
  <c r="AC15" i="2" a="1"/>
  <c r="AC15" i="2" s="1"/>
  <c r="BI15" i="2" a="1"/>
  <c r="BI15" i="2" s="1"/>
  <c r="AH16" i="2" a="1"/>
  <c r="AH16" i="2" s="1"/>
  <c r="BP16" i="2" a="1"/>
  <c r="BP16" i="2" s="1"/>
  <c r="AG15" i="2" a="1"/>
  <c r="AG15" i="2" s="1"/>
  <c r="AL16" i="2" a="1"/>
  <c r="AL16" i="2" s="1"/>
  <c r="CB16" i="2" a="1"/>
  <c r="CB16" i="2" s="1"/>
  <c r="AJ15" i="2" a="1"/>
  <c r="AJ15" i="2" s="1"/>
  <c r="BP15" i="2" a="1"/>
  <c r="BP15" i="2" s="1"/>
  <c r="AI16" i="2" a="1"/>
  <c r="AI16" i="2" s="1"/>
  <c r="L15" i="2" a="1"/>
  <c r="L15" i="2" s="1"/>
  <c r="AV15" i="2" a="1"/>
  <c r="AV15" i="2" s="1"/>
  <c r="O16" i="2" a="1"/>
  <c r="O16" i="2" s="1"/>
  <c r="AU16" i="2" a="1"/>
  <c r="AU16" i="2" s="1"/>
  <c r="Z15" i="2" a="1"/>
  <c r="Z15" i="2" s="1"/>
  <c r="AP15" i="2" a="1"/>
  <c r="AP15" i="2" s="1"/>
  <c r="BF15" i="2" a="1"/>
  <c r="BF15" i="2" s="1"/>
  <c r="T16" i="2" a="1"/>
  <c r="T16" i="2" s="1"/>
  <c r="AJ16" i="2" a="1"/>
  <c r="AJ16" i="2" s="1"/>
  <c r="AZ16" i="2" a="1"/>
  <c r="AZ16" i="2" s="1"/>
  <c r="BV16" i="2" a="1"/>
  <c r="BV16" i="2" s="1"/>
  <c r="N15" i="2" a="1"/>
  <c r="N15" i="2" s="1"/>
  <c r="AD15" i="2" a="1"/>
  <c r="AD15" i="2" s="1"/>
  <c r="AT15" i="2" a="1"/>
  <c r="AT15" i="2" s="1"/>
  <c r="BJ15" i="2" a="1"/>
  <c r="BJ15" i="2" s="1"/>
  <c r="P16" i="2" a="1"/>
  <c r="P16" i="2" s="1"/>
  <c r="AF16" i="2" a="1"/>
  <c r="AF16" i="2" s="1"/>
  <c r="AV16" i="2" a="1"/>
  <c r="AV16" i="2" s="1"/>
  <c r="BM16" i="2" a="1"/>
  <c r="BM16" i="2" s="1"/>
  <c r="BJ16" i="2" a="1"/>
  <c r="BJ16" i="2" s="1"/>
  <c r="I41" i="5"/>
  <c r="E21" i="1"/>
  <c r="C22" i="2"/>
  <c r="D21" i="1"/>
  <c r="G14" i="2"/>
  <c r="C14" i="2"/>
  <c r="C21" i="1"/>
  <c r="G13" i="1"/>
  <c r="G23" i="1"/>
  <c r="D22" i="2"/>
  <c r="E13" i="1"/>
  <c r="E14" i="2"/>
  <c r="I65" i="5"/>
  <c r="F23" i="1"/>
  <c r="I11" i="5"/>
  <c r="G22" i="2"/>
  <c r="F13" i="1"/>
  <c r="C13" i="1"/>
  <c r="I45" i="5"/>
  <c r="E22" i="2"/>
  <c r="I51" i="1" l="1"/>
  <c r="H49" i="1"/>
  <c r="I49" i="1" s="1"/>
  <c r="AQ107" i="4"/>
  <c r="R179" i="4"/>
  <c r="O107" i="4"/>
  <c r="N179" i="4"/>
  <c r="N135" i="4" s="1"/>
  <c r="O179" i="4"/>
  <c r="O135" i="4" s="1"/>
  <c r="Q135" i="4"/>
  <c r="Q139" i="4" s="1"/>
  <c r="H106" i="4"/>
  <c r="V179" i="4"/>
  <c r="V135" i="4" s="1"/>
  <c r="J178" i="4"/>
  <c r="V107" i="4"/>
  <c r="AR135" i="4"/>
  <c r="AU135" i="4"/>
  <c r="AC107" i="4"/>
  <c r="AM135" i="4"/>
  <c r="I141" i="4"/>
  <c r="AP135" i="4"/>
  <c r="AW135" i="4"/>
  <c r="I106" i="4"/>
  <c r="G106" i="4"/>
  <c r="AC135" i="4"/>
  <c r="AX107" i="4"/>
  <c r="BM142" i="4"/>
  <c r="AX135" i="4"/>
  <c r="AX138" i="4" s="1"/>
  <c r="G124" i="4"/>
  <c r="BQ179" i="4"/>
  <c r="BQ137" i="4"/>
  <c r="BQ142" i="4" s="1"/>
  <c r="BQ102" i="4"/>
  <c r="BQ107" i="4" s="1"/>
  <c r="AA179" i="4"/>
  <c r="AA135" i="4" s="1"/>
  <c r="AA102" i="4"/>
  <c r="AA107" i="4" s="1"/>
  <c r="AE179" i="4"/>
  <c r="AE135" i="4" s="1"/>
  <c r="AE102" i="4"/>
  <c r="AE107" i="4" s="1"/>
  <c r="AI179" i="4"/>
  <c r="AI135" i="4" s="1"/>
  <c r="AI102" i="4"/>
  <c r="AI107" i="4" s="1"/>
  <c r="AJ179" i="4"/>
  <c r="G174" i="4"/>
  <c r="AJ102" i="4"/>
  <c r="AF179" i="4"/>
  <c r="AF135" i="4" s="1"/>
  <c r="AF102" i="4"/>
  <c r="AF107" i="4" s="1"/>
  <c r="BC179" i="4"/>
  <c r="BC135" i="4" s="1"/>
  <c r="BC102" i="4"/>
  <c r="BC107" i="4" s="1"/>
  <c r="AD179" i="4"/>
  <c r="AD135" i="4" s="1"/>
  <c r="AD102" i="4"/>
  <c r="AD107" i="4" s="1"/>
  <c r="AL179" i="4"/>
  <c r="AL135" i="4" s="1"/>
  <c r="AL102" i="4"/>
  <c r="AL107" i="4" s="1"/>
  <c r="BF179" i="4"/>
  <c r="BF135" i="4" s="1"/>
  <c r="BF102" i="4"/>
  <c r="BF107" i="4" s="1"/>
  <c r="X179" i="4"/>
  <c r="F174" i="4"/>
  <c r="X102" i="4"/>
  <c r="BO179" i="4"/>
  <c r="BO102" i="4"/>
  <c r="BO107" i="4" s="1"/>
  <c r="BO137" i="4"/>
  <c r="BO142" i="4" s="1"/>
  <c r="Y179" i="4"/>
  <c r="Y135" i="4" s="1"/>
  <c r="Y102" i="4"/>
  <c r="Y107" i="4" s="1"/>
  <c r="BJ179" i="4"/>
  <c r="BJ102" i="4"/>
  <c r="BJ107" i="4" s="1"/>
  <c r="BJ137" i="4"/>
  <c r="BJ142" i="4" s="1"/>
  <c r="AB179" i="4"/>
  <c r="AB135" i="4" s="1"/>
  <c r="AB102" i="4"/>
  <c r="AB107" i="4" s="1"/>
  <c r="AQ137" i="4"/>
  <c r="AQ139" i="4"/>
  <c r="AQ141" i="4"/>
  <c r="AQ138" i="4"/>
  <c r="AQ140" i="4"/>
  <c r="AK138" i="4"/>
  <c r="AK140" i="4"/>
  <c r="AK137" i="4"/>
  <c r="AK139" i="4"/>
  <c r="AK141" i="4"/>
  <c r="F128" i="4"/>
  <c r="X124" i="4"/>
  <c r="AG179" i="4"/>
  <c r="AG135" i="4" s="1"/>
  <c r="AG102" i="4"/>
  <c r="AG107" i="4" s="1"/>
  <c r="BG179" i="4"/>
  <c r="BG135" i="4" s="1"/>
  <c r="BG102" i="4"/>
  <c r="BG107" i="4" s="1"/>
  <c r="AO179" i="4"/>
  <c r="AO135" i="4" s="1"/>
  <c r="AO102" i="4"/>
  <c r="AO107" i="4" s="1"/>
  <c r="BB179" i="4"/>
  <c r="BB135" i="4" s="1"/>
  <c r="BB102" i="4"/>
  <c r="BB107" i="4" s="1"/>
  <c r="Z179" i="4"/>
  <c r="Z135" i="4" s="1"/>
  <c r="Z102" i="4"/>
  <c r="Z107" i="4" s="1"/>
  <c r="BL179" i="4"/>
  <c r="BL102" i="4"/>
  <c r="BL107" i="4" s="1"/>
  <c r="BL137" i="4"/>
  <c r="BL142" i="4" s="1"/>
  <c r="AS179" i="4"/>
  <c r="AS135" i="4" s="1"/>
  <c r="AS102" i="4"/>
  <c r="AS107" i="4" s="1"/>
  <c r="BA179" i="4"/>
  <c r="BA135" i="4" s="1"/>
  <c r="BA102" i="4"/>
  <c r="BA107" i="4" s="1"/>
  <c r="BD179" i="4"/>
  <c r="BD135" i="4" s="1"/>
  <c r="BD102" i="4"/>
  <c r="BD107" i="4" s="1"/>
  <c r="BE179" i="4"/>
  <c r="BE102" i="4"/>
  <c r="BE107" i="4" s="1"/>
  <c r="AY179" i="4"/>
  <c r="AY135" i="4" s="1"/>
  <c r="AY102" i="4"/>
  <c r="AY107" i="4" s="1"/>
  <c r="AN179" i="4"/>
  <c r="AN135" i="4" s="1"/>
  <c r="AN102" i="4"/>
  <c r="AN107" i="4" s="1"/>
  <c r="AH179" i="4"/>
  <c r="AH135" i="4" s="1"/>
  <c r="AH102" i="4"/>
  <c r="AH107" i="4" s="1"/>
  <c r="AZ179" i="4"/>
  <c r="AZ135" i="4" s="1"/>
  <c r="AZ102" i="4"/>
  <c r="AZ107" i="4" s="1"/>
  <c r="AV179" i="4"/>
  <c r="H174" i="4"/>
  <c r="AV102" i="4"/>
  <c r="BH179" i="4"/>
  <c r="I174" i="4"/>
  <c r="BH137" i="4"/>
  <c r="BH102" i="4"/>
  <c r="AM107" i="4"/>
  <c r="AT107" i="4"/>
  <c r="AU107" i="4"/>
  <c r="BE135" i="4"/>
  <c r="H128" i="4"/>
  <c r="BK107" i="4"/>
  <c r="BR107" i="4"/>
  <c r="BN142" i="4"/>
  <c r="BI142" i="4"/>
  <c r="AR107" i="4"/>
  <c r="BS107" i="4"/>
  <c r="AT138" i="4"/>
  <c r="AT140" i="4"/>
  <c r="AT137" i="4"/>
  <c r="AT139" i="4"/>
  <c r="AT141" i="4"/>
  <c r="H124" i="4"/>
  <c r="G128" i="4"/>
  <c r="BM107" i="4"/>
  <c r="F106" i="4"/>
  <c r="BK142" i="4"/>
  <c r="AP107" i="4"/>
  <c r="BR142" i="4"/>
  <c r="BN107" i="4"/>
  <c r="BI107" i="4"/>
  <c r="BS142" i="4"/>
  <c r="AW107" i="4"/>
  <c r="R135" i="4"/>
  <c r="N107" i="4"/>
  <c r="R107" i="4"/>
  <c r="E106" i="4"/>
  <c r="E124" i="4"/>
  <c r="E128" i="4"/>
  <c r="U179" i="4"/>
  <c r="U107" i="4"/>
  <c r="T179" i="4"/>
  <c r="T135" i="4" s="1"/>
  <c r="T107" i="4"/>
  <c r="M179" i="4"/>
  <c r="M135" i="4" s="1"/>
  <c r="W179" i="4"/>
  <c r="W135" i="4" s="1"/>
  <c r="W107" i="4"/>
  <c r="S179" i="4"/>
  <c r="S135" i="4" s="1"/>
  <c r="S107" i="4"/>
  <c r="P179" i="4"/>
  <c r="P135" i="4" s="1"/>
  <c r="P107" i="4"/>
  <c r="E174" i="4"/>
  <c r="U135" i="4"/>
  <c r="F37" i="1"/>
  <c r="I62" i="5"/>
  <c r="E37" i="1"/>
  <c r="D37" i="1"/>
  <c r="C37" i="1"/>
  <c r="G37" i="1"/>
  <c r="I19" i="1"/>
  <c r="I11" i="1"/>
  <c r="I35" i="1"/>
  <c r="CD52" i="1"/>
  <c r="CD56" i="1" s="1"/>
  <c r="T21" i="2"/>
  <c r="I29" i="1"/>
  <c r="I25" i="1"/>
  <c r="I27" i="1"/>
  <c r="I31" i="1"/>
  <c r="BU21" i="2"/>
  <c r="Y21" i="2"/>
  <c r="BO21" i="2"/>
  <c r="AO21" i="2"/>
  <c r="BA21" i="2"/>
  <c r="BY21" i="2"/>
  <c r="AF21" i="2"/>
  <c r="BS13" i="2"/>
  <c r="L13" i="2"/>
  <c r="BM21" i="2"/>
  <c r="BV13" i="2"/>
  <c r="CB13" i="2"/>
  <c r="R21" i="2"/>
  <c r="CC21" i="2"/>
  <c r="AP21" i="2"/>
  <c r="CB21" i="2"/>
  <c r="P21" i="2"/>
  <c r="BB21" i="2"/>
  <c r="AD21" i="2"/>
  <c r="AG21" i="2"/>
  <c r="BT13" i="2"/>
  <c r="BY13" i="2"/>
  <c r="AN13" i="2"/>
  <c r="AK21" i="2"/>
  <c r="BC21" i="2"/>
  <c r="X21" i="2"/>
  <c r="BD21" i="2"/>
  <c r="M21" i="2"/>
  <c r="BZ21" i="2"/>
  <c r="BN21" i="2"/>
  <c r="AL21" i="2"/>
  <c r="AT21" i="2"/>
  <c r="BX21" i="2"/>
  <c r="BZ13" i="2"/>
  <c r="BU13" i="2"/>
  <c r="BW13" i="2"/>
  <c r="BV21" i="2"/>
  <c r="CA21" i="2"/>
  <c r="O21" i="2"/>
  <c r="AV21" i="2"/>
  <c r="AC21" i="2"/>
  <c r="BI21" i="2"/>
  <c r="BE21" i="2"/>
  <c r="BS21" i="2"/>
  <c r="CC13" i="2"/>
  <c r="BW21" i="2"/>
  <c r="AX13" i="2"/>
  <c r="AR13" i="2"/>
  <c r="BT21" i="2"/>
  <c r="BP21" i="2"/>
  <c r="AU21" i="2"/>
  <c r="P13" i="2"/>
  <c r="Z21" i="2"/>
  <c r="U21" i="2"/>
  <c r="K21" i="2"/>
  <c r="AN21" i="2"/>
  <c r="AQ21" i="2"/>
  <c r="BL21" i="2"/>
  <c r="S21" i="2"/>
  <c r="V21" i="2"/>
  <c r="N21" i="2"/>
  <c r="BQ21" i="2"/>
  <c r="AW21" i="2"/>
  <c r="BR21" i="2"/>
  <c r="BH21" i="2"/>
  <c r="AR21" i="2"/>
  <c r="AA21" i="2"/>
  <c r="BJ21" i="2"/>
  <c r="AM21" i="2"/>
  <c r="L21" i="2"/>
  <c r="AJ21" i="2"/>
  <c r="BO13" i="2"/>
  <c r="Q21" i="2"/>
  <c r="W21" i="2"/>
  <c r="BF13" i="2"/>
  <c r="BK21" i="2"/>
  <c r="AV13" i="2"/>
  <c r="AH21" i="2"/>
  <c r="BF21" i="2"/>
  <c r="Z13" i="2"/>
  <c r="AS21" i="2"/>
  <c r="AB21" i="2"/>
  <c r="AZ21" i="2"/>
  <c r="AY21" i="2"/>
  <c r="S13" i="2"/>
  <c r="AX21" i="2"/>
  <c r="AE21" i="2"/>
  <c r="F23" i="2"/>
  <c r="D23" i="2"/>
  <c r="E23" i="2"/>
  <c r="R13" i="2"/>
  <c r="Y13" i="2"/>
  <c r="BR13" i="2"/>
  <c r="BD13" i="2"/>
  <c r="I14" i="2"/>
  <c r="BP13" i="2"/>
  <c r="AT13" i="2"/>
  <c r="V13" i="2"/>
  <c r="BC13" i="2"/>
  <c r="AM13" i="2"/>
  <c r="AS13" i="2"/>
  <c r="AF13" i="2"/>
  <c r="BJ13" i="2"/>
  <c r="BM13" i="2"/>
  <c r="M13" i="2"/>
  <c r="X13" i="2"/>
  <c r="AO13" i="2"/>
  <c r="AW13" i="2"/>
  <c r="AD13" i="2"/>
  <c r="BQ13" i="2"/>
  <c r="AE13" i="2"/>
  <c r="AJ13" i="2"/>
  <c r="BL13" i="2"/>
  <c r="BH13" i="2"/>
  <c r="D24" i="2"/>
  <c r="AZ13" i="2"/>
  <c r="O13" i="2"/>
  <c r="AC13" i="2"/>
  <c r="T13" i="2"/>
  <c r="BN13" i="2"/>
  <c r="BE13" i="2"/>
  <c r="BI13" i="2"/>
  <c r="BG13" i="2"/>
  <c r="AL13" i="2"/>
  <c r="BA13" i="2"/>
  <c r="AG13" i="2"/>
  <c r="AK13" i="2"/>
  <c r="I23" i="1"/>
  <c r="AH13" i="2"/>
  <c r="BK13" i="2"/>
  <c r="Q13" i="2"/>
  <c r="I21" i="1"/>
  <c r="N13" i="2"/>
  <c r="F16" i="2"/>
  <c r="G15" i="2"/>
  <c r="AI13" i="2"/>
  <c r="E24" i="2"/>
  <c r="U13" i="2"/>
  <c r="AA13" i="2"/>
  <c r="K13" i="2"/>
  <c r="BB13" i="2"/>
  <c r="C24" i="2"/>
  <c r="C15" i="2"/>
  <c r="AU13" i="2"/>
  <c r="AI21" i="2"/>
  <c r="AY13" i="2"/>
  <c r="AQ13" i="2"/>
  <c r="F24" i="2"/>
  <c r="G24" i="2"/>
  <c r="AB13" i="2"/>
  <c r="E16" i="2"/>
  <c r="D16" i="2"/>
  <c r="W13" i="2"/>
  <c r="I22" i="2"/>
  <c r="E15" i="2"/>
  <c r="AP13" i="2"/>
  <c r="G16" i="2"/>
  <c r="C23" i="2"/>
  <c r="C16" i="2"/>
  <c r="I13" i="1"/>
  <c r="F15" i="2"/>
  <c r="D15" i="2"/>
  <c r="BG21" i="2"/>
  <c r="G23" i="2"/>
  <c r="H52" i="1"/>
  <c r="I55" i="1"/>
  <c r="CD56" i="2"/>
  <c r="H55" i="2"/>
  <c r="CD13" i="2"/>
  <c r="H16" i="2"/>
  <c r="CD17" i="2"/>
  <c r="H20" i="2"/>
  <c r="CD21" i="2"/>
  <c r="H24" i="2"/>
  <c r="CD45" i="2"/>
  <c r="H44" i="2"/>
  <c r="CD59" i="1" l="1"/>
  <c r="H59" i="1" s="1"/>
  <c r="H18" i="16" s="1"/>
  <c r="Q141" i="4"/>
  <c r="Q138" i="4"/>
  <c r="Q140" i="4"/>
  <c r="Q137" i="4"/>
  <c r="AC138" i="4"/>
  <c r="AP140" i="4"/>
  <c r="AM138" i="4"/>
  <c r="AU137" i="4"/>
  <c r="AX140" i="4"/>
  <c r="AW140" i="4"/>
  <c r="AR140" i="4"/>
  <c r="AR137" i="4"/>
  <c r="AR141" i="4"/>
  <c r="AR138" i="4"/>
  <c r="AU138" i="4"/>
  <c r="AR139" i="4"/>
  <c r="AX141" i="4"/>
  <c r="AM139" i="4"/>
  <c r="AU139" i="4"/>
  <c r="AU140" i="4"/>
  <c r="AU141" i="4"/>
  <c r="AM140" i="4"/>
  <c r="AP138" i="4"/>
  <c r="AW137" i="4"/>
  <c r="AX137" i="4"/>
  <c r="AM141" i="4"/>
  <c r="AM137" i="4"/>
  <c r="AP141" i="4"/>
  <c r="AC137" i="4"/>
  <c r="AP137" i="4"/>
  <c r="AC139" i="4"/>
  <c r="AP139" i="4"/>
  <c r="AW141" i="4"/>
  <c r="AW138" i="4"/>
  <c r="AX139" i="4"/>
  <c r="I179" i="4"/>
  <c r="J174" i="4"/>
  <c r="J106" i="4"/>
  <c r="AC141" i="4"/>
  <c r="AC140" i="4"/>
  <c r="AW139" i="4"/>
  <c r="AN138" i="4"/>
  <c r="AN140" i="4"/>
  <c r="AN137" i="4"/>
  <c r="AN139" i="4"/>
  <c r="AN141" i="4"/>
  <c r="AD137" i="4"/>
  <c r="AD139" i="4"/>
  <c r="AD141" i="4"/>
  <c r="AD138" i="4"/>
  <c r="AD140" i="4"/>
  <c r="AH137" i="4"/>
  <c r="AH139" i="4"/>
  <c r="AH141" i="4"/>
  <c r="AH138" i="4"/>
  <c r="AH140" i="4"/>
  <c r="AY138" i="4"/>
  <c r="AY140" i="4"/>
  <c r="AY137" i="4"/>
  <c r="AY139" i="4"/>
  <c r="AY141" i="4"/>
  <c r="BD138" i="4"/>
  <c r="BD140" i="4"/>
  <c r="BD137" i="4"/>
  <c r="BD139" i="4"/>
  <c r="BD141" i="4"/>
  <c r="Y138" i="4"/>
  <c r="Y139" i="4"/>
  <c r="Y137" i="4"/>
  <c r="Y140" i="4"/>
  <c r="Y141" i="4"/>
  <c r="AA137" i="4"/>
  <c r="AA141" i="4"/>
  <c r="AA140" i="4"/>
  <c r="AA139" i="4"/>
  <c r="AA138" i="4"/>
  <c r="AF138" i="4"/>
  <c r="AF140" i="4"/>
  <c r="AF137" i="4"/>
  <c r="AF139" i="4"/>
  <c r="AF141" i="4"/>
  <c r="AL138" i="4"/>
  <c r="AL140" i="4"/>
  <c r="AL137" i="4"/>
  <c r="AL139" i="4"/>
  <c r="AL141" i="4"/>
  <c r="AO137" i="4"/>
  <c r="AO139" i="4"/>
  <c r="AO141" i="4"/>
  <c r="AO138" i="4"/>
  <c r="AO140" i="4"/>
  <c r="BE137" i="4"/>
  <c r="BE139" i="4"/>
  <c r="BE141" i="4"/>
  <c r="BE138" i="4"/>
  <c r="BE140" i="4"/>
  <c r="BH107" i="4"/>
  <c r="I102" i="4"/>
  <c r="I107" i="4" s="1"/>
  <c r="I119" i="4" s="1"/>
  <c r="AV107" i="4"/>
  <c r="H102" i="4"/>
  <c r="H107" i="4" s="1"/>
  <c r="H119" i="4" s="1"/>
  <c r="H179" i="4"/>
  <c r="H191" i="4" s="1"/>
  <c r="BA137" i="4"/>
  <c r="BA139" i="4"/>
  <c r="BA141" i="4"/>
  <c r="BA138" i="4"/>
  <c r="BA140" i="4"/>
  <c r="F124" i="4"/>
  <c r="X107" i="4"/>
  <c r="F102" i="4"/>
  <c r="F107" i="4" s="1"/>
  <c r="F119" i="4" s="1"/>
  <c r="F179" i="4"/>
  <c r="F191" i="4" s="1"/>
  <c r="F129" i="4"/>
  <c r="AT142" i="4"/>
  <c r="AK142" i="4"/>
  <c r="AS138" i="4"/>
  <c r="AS140" i="4"/>
  <c r="AS137" i="4"/>
  <c r="AS139" i="4"/>
  <c r="AS141" i="4"/>
  <c r="AG137" i="4"/>
  <c r="AG139" i="4"/>
  <c r="AG141" i="4"/>
  <c r="AG138" i="4"/>
  <c r="AG140" i="4"/>
  <c r="AZ137" i="4"/>
  <c r="AZ139" i="4"/>
  <c r="AZ141" i="4"/>
  <c r="AZ138" i="4"/>
  <c r="AZ140" i="4"/>
  <c r="BF137" i="4"/>
  <c r="BF139" i="4"/>
  <c r="BF141" i="4"/>
  <c r="BF138" i="4"/>
  <c r="BF140" i="4"/>
  <c r="Z137" i="4"/>
  <c r="Z141" i="4"/>
  <c r="Z140" i="4"/>
  <c r="Z139" i="4"/>
  <c r="Z138" i="4"/>
  <c r="AB141" i="4"/>
  <c r="AB140" i="4"/>
  <c r="AB139" i="4"/>
  <c r="AB138" i="4"/>
  <c r="AB137" i="4"/>
  <c r="AI137" i="4"/>
  <c r="AI139" i="4"/>
  <c r="AI141" i="4"/>
  <c r="AI138" i="4"/>
  <c r="AI140" i="4"/>
  <c r="BC137" i="4"/>
  <c r="BC139" i="4"/>
  <c r="BC141" i="4"/>
  <c r="BC138" i="4"/>
  <c r="BC140" i="4"/>
  <c r="BG137" i="4"/>
  <c r="BG139" i="4"/>
  <c r="BG141" i="4"/>
  <c r="BG138" i="4"/>
  <c r="BG140" i="4"/>
  <c r="BH142" i="4"/>
  <c r="I137" i="4"/>
  <c r="I142" i="4" s="1"/>
  <c r="I154" i="4" s="1"/>
  <c r="BB138" i="4"/>
  <c r="BB140" i="4"/>
  <c r="BB137" i="4"/>
  <c r="BB139" i="4"/>
  <c r="BB141" i="4"/>
  <c r="AJ107" i="4"/>
  <c r="G102" i="4"/>
  <c r="G107" i="4" s="1"/>
  <c r="G119" i="4" s="1"/>
  <c r="G179" i="4"/>
  <c r="G191" i="4" s="1"/>
  <c r="AE137" i="4"/>
  <c r="AE139" i="4"/>
  <c r="AE141" i="4"/>
  <c r="AE138" i="4"/>
  <c r="AE140" i="4"/>
  <c r="J128" i="4"/>
  <c r="AQ142" i="4"/>
  <c r="O139" i="4"/>
  <c r="O138" i="4"/>
  <c r="O137" i="4"/>
  <c r="O141" i="4"/>
  <c r="O140" i="4"/>
  <c r="W139" i="4"/>
  <c r="W140" i="4"/>
  <c r="W137" i="4"/>
  <c r="W141" i="4"/>
  <c r="W138" i="4"/>
  <c r="N138" i="4"/>
  <c r="N137" i="4"/>
  <c r="N141" i="4"/>
  <c r="N140" i="4"/>
  <c r="N139" i="4"/>
  <c r="T138" i="4"/>
  <c r="T137" i="4"/>
  <c r="T141" i="4"/>
  <c r="T140" i="4"/>
  <c r="T139" i="4"/>
  <c r="U139" i="4"/>
  <c r="U138" i="4"/>
  <c r="U137" i="4"/>
  <c r="U141" i="4"/>
  <c r="U140" i="4"/>
  <c r="S137" i="4"/>
  <c r="S141" i="4"/>
  <c r="S140" i="4"/>
  <c r="S139" i="4"/>
  <c r="S138" i="4"/>
  <c r="M139" i="4"/>
  <c r="M138" i="4"/>
  <c r="M137" i="4"/>
  <c r="M141" i="4"/>
  <c r="M140" i="4"/>
  <c r="P140" i="4"/>
  <c r="P139" i="4"/>
  <c r="P138" i="4"/>
  <c r="P137" i="4"/>
  <c r="P141" i="4"/>
  <c r="V138" i="4"/>
  <c r="V137" i="4"/>
  <c r="V141" i="4"/>
  <c r="V140" i="4"/>
  <c r="V139" i="4"/>
  <c r="R140" i="4"/>
  <c r="R139" i="4"/>
  <c r="R138" i="4"/>
  <c r="R137" i="4"/>
  <c r="R141" i="4"/>
  <c r="M107" i="4"/>
  <c r="E102" i="4"/>
  <c r="I37" i="1"/>
  <c r="CB12" i="2"/>
  <c r="CB39" i="2" s="1"/>
  <c r="BX12" i="2"/>
  <c r="BX39" i="2" s="1"/>
  <c r="BU12" i="2"/>
  <c r="BU39" i="2" s="1"/>
  <c r="BS12" i="2"/>
  <c r="BS39" i="2" s="1"/>
  <c r="BY12" i="2"/>
  <c r="BY39" i="2" s="1"/>
  <c r="BT12" i="2"/>
  <c r="BZ12" i="2"/>
  <c r="BZ39" i="2" s="1"/>
  <c r="CC12" i="2"/>
  <c r="CC39" i="2" s="1"/>
  <c r="CA12" i="2"/>
  <c r="CA39" i="2" s="1"/>
  <c r="BW12" i="2"/>
  <c r="BV12" i="2"/>
  <c r="D21" i="2"/>
  <c r="E21" i="2"/>
  <c r="F21" i="2"/>
  <c r="F13" i="2"/>
  <c r="G13" i="2"/>
  <c r="G21" i="2"/>
  <c r="E13" i="2"/>
  <c r="D13" i="2"/>
  <c r="C13" i="2"/>
  <c r="I23" i="2"/>
  <c r="I15" i="2"/>
  <c r="C21" i="2"/>
  <c r="CD12" i="2"/>
  <c r="H56" i="1"/>
  <c r="H16" i="16" s="1"/>
  <c r="H45" i="2"/>
  <c r="I44" i="2"/>
  <c r="I45" i="2" s="1"/>
  <c r="H21" i="2"/>
  <c r="I24" i="2"/>
  <c r="H17" i="2"/>
  <c r="I20" i="2"/>
  <c r="I17" i="2" s="1"/>
  <c r="H13" i="2"/>
  <c r="I16" i="2"/>
  <c r="H56" i="2"/>
  <c r="I55" i="2"/>
  <c r="AX142" i="4" l="1"/>
  <c r="Q142" i="4"/>
  <c r="AR142" i="4"/>
  <c r="AP142" i="4"/>
  <c r="AU142" i="4"/>
  <c r="AW142" i="4"/>
  <c r="AM142" i="4"/>
  <c r="I191" i="4"/>
  <c r="I181" i="4" s="1"/>
  <c r="AC142" i="4"/>
  <c r="R142" i="4"/>
  <c r="V142" i="4"/>
  <c r="N142" i="4"/>
  <c r="O142" i="4"/>
  <c r="AB142" i="4"/>
  <c r="G187" i="4"/>
  <c r="G184" i="4"/>
  <c r="G181" i="4"/>
  <c r="G186" i="4"/>
  <c r="G185" i="4"/>
  <c r="G183" i="4"/>
  <c r="Z119" i="4"/>
  <c r="Z7" i="4" s="1"/>
  <c r="AD119" i="4"/>
  <c r="AD7" i="4" s="1"/>
  <c r="AH119" i="4"/>
  <c r="AH7" i="4" s="1"/>
  <c r="Y119" i="4"/>
  <c r="Y7" i="4" s="1"/>
  <c r="AE119" i="4"/>
  <c r="AE7" i="4" s="1"/>
  <c r="AA119" i="4"/>
  <c r="AA7" i="4" s="1"/>
  <c r="F114" i="4"/>
  <c r="F109" i="4"/>
  <c r="F113" i="4"/>
  <c r="AB119" i="4"/>
  <c r="AB7" i="4" s="1"/>
  <c r="AF119" i="4"/>
  <c r="AF7" i="4" s="1"/>
  <c r="X119" i="4"/>
  <c r="X7" i="4" s="1"/>
  <c r="AC119" i="4"/>
  <c r="AC7" i="4" s="1"/>
  <c r="AG119" i="4"/>
  <c r="AG7" i="4" s="1"/>
  <c r="AI119" i="4"/>
  <c r="AI7" i="4" s="1"/>
  <c r="F112" i="4"/>
  <c r="F115" i="4"/>
  <c r="F111" i="4"/>
  <c r="H181" i="4"/>
  <c r="H187" i="4"/>
  <c r="H186" i="4"/>
  <c r="H185" i="4"/>
  <c r="H184" i="4"/>
  <c r="H183" i="4"/>
  <c r="G129" i="4"/>
  <c r="G135" i="4" s="1"/>
  <c r="AJ135" i="4"/>
  <c r="AK119" i="4"/>
  <c r="AK7" i="4" s="1"/>
  <c r="AO119" i="4"/>
  <c r="AO7" i="4" s="1"/>
  <c r="AS119" i="4"/>
  <c r="AS7" i="4" s="1"/>
  <c r="AL119" i="4"/>
  <c r="AL7" i="4" s="1"/>
  <c r="AP119" i="4"/>
  <c r="AP7" i="4" s="1"/>
  <c r="AT119" i="4"/>
  <c r="AT7" i="4" s="1"/>
  <c r="AM119" i="4"/>
  <c r="AM7" i="4" s="1"/>
  <c r="AQ119" i="4"/>
  <c r="AQ7" i="4" s="1"/>
  <c r="AU119" i="4"/>
  <c r="AU7" i="4" s="1"/>
  <c r="AN119" i="4"/>
  <c r="AN7" i="4" s="1"/>
  <c r="AR119" i="4"/>
  <c r="AR7" i="4" s="1"/>
  <c r="AJ119" i="4"/>
  <c r="AJ7" i="4" s="1"/>
  <c r="G114" i="4"/>
  <c r="G109" i="4"/>
  <c r="G113" i="4"/>
  <c r="G112" i="4"/>
  <c r="G115" i="4"/>
  <c r="G111" i="4"/>
  <c r="I150" i="4"/>
  <c r="I148" i="4"/>
  <c r="I146" i="4"/>
  <c r="I149" i="4"/>
  <c r="I147" i="4"/>
  <c r="I144" i="4"/>
  <c r="BL154" i="4" a="1"/>
  <c r="BL154" i="4" s="1"/>
  <c r="BL10" i="4" s="1"/>
  <c r="BP154" i="4" a="1"/>
  <c r="BP154" i="4" s="1"/>
  <c r="BP10" i="4" s="1"/>
  <c r="BH154" i="4" a="1"/>
  <c r="BH154" i="4" s="1"/>
  <c r="BH10" i="4" s="1"/>
  <c r="BK154" i="4" a="1"/>
  <c r="BK154" i="4" s="1"/>
  <c r="BK10" i="4" s="1"/>
  <c r="BO154" i="4" a="1"/>
  <c r="BO154" i="4" s="1"/>
  <c r="BO10" i="4" s="1"/>
  <c r="BS154" i="4" a="1"/>
  <c r="BS154" i="4" s="1"/>
  <c r="BS10" i="4" s="1"/>
  <c r="BJ154" i="4" a="1"/>
  <c r="BJ154" i="4" s="1"/>
  <c r="BJ10" i="4" s="1"/>
  <c r="BN154" i="4" a="1"/>
  <c r="BN154" i="4" s="1"/>
  <c r="BN10" i="4" s="1"/>
  <c r="BR154" i="4" a="1"/>
  <c r="BR154" i="4" s="1"/>
  <c r="BR10" i="4" s="1"/>
  <c r="BI154" i="4" a="1"/>
  <c r="BI154" i="4" s="1"/>
  <c r="BI10" i="4" s="1"/>
  <c r="BM154" i="4" a="1"/>
  <c r="BM154" i="4" s="1"/>
  <c r="BM10" i="4" s="1"/>
  <c r="BQ154" i="4" a="1"/>
  <c r="BQ154" i="4" s="1"/>
  <c r="BQ10" i="4" s="1"/>
  <c r="F187" i="4"/>
  <c r="F186" i="4"/>
  <c r="F185" i="4"/>
  <c r="F184" i="4"/>
  <c r="F181" i="4"/>
  <c r="F183" i="4"/>
  <c r="H129" i="4"/>
  <c r="H135" i="4" s="1"/>
  <c r="AV135" i="4"/>
  <c r="AY119" i="4"/>
  <c r="AY7" i="4" s="1"/>
  <c r="BC119" i="4"/>
  <c r="BC7" i="4" s="1"/>
  <c r="BG119" i="4"/>
  <c r="BG7" i="4" s="1"/>
  <c r="AZ119" i="4"/>
  <c r="AZ7" i="4" s="1"/>
  <c r="BD119" i="4"/>
  <c r="BD7" i="4" s="1"/>
  <c r="AV119" i="4"/>
  <c r="AV7" i="4" s="1"/>
  <c r="AW119" i="4"/>
  <c r="AW7" i="4" s="1"/>
  <c r="BA119" i="4"/>
  <c r="BA7" i="4" s="1"/>
  <c r="BE119" i="4"/>
  <c r="BE7" i="4" s="1"/>
  <c r="AX119" i="4"/>
  <c r="AX7" i="4" s="1"/>
  <c r="BB119" i="4"/>
  <c r="BB7" i="4" s="1"/>
  <c r="BF119" i="4"/>
  <c r="BF7" i="4" s="1"/>
  <c r="H112" i="4"/>
  <c r="H115" i="4"/>
  <c r="H111" i="4"/>
  <c r="H114" i="4"/>
  <c r="H109" i="4"/>
  <c r="H113" i="4"/>
  <c r="BI119" i="4"/>
  <c r="BI7" i="4" s="1"/>
  <c r="BM119" i="4"/>
  <c r="BM7" i="4" s="1"/>
  <c r="BQ119" i="4"/>
  <c r="BQ7" i="4" s="1"/>
  <c r="BJ119" i="4"/>
  <c r="BJ7" i="4" s="1"/>
  <c r="BN119" i="4"/>
  <c r="BN7" i="4" s="1"/>
  <c r="BR119" i="4"/>
  <c r="BR7" i="4" s="1"/>
  <c r="BK119" i="4"/>
  <c r="BK7" i="4" s="1"/>
  <c r="BO119" i="4"/>
  <c r="BO7" i="4" s="1"/>
  <c r="BS119" i="4"/>
  <c r="BS7" i="4" s="1"/>
  <c r="BL119" i="4"/>
  <c r="BL7" i="4" s="1"/>
  <c r="BP119" i="4"/>
  <c r="BP7" i="4" s="1"/>
  <c r="BH119" i="4"/>
  <c r="BH7" i="4" s="1"/>
  <c r="I114" i="4"/>
  <c r="I109" i="4"/>
  <c r="I113" i="4"/>
  <c r="I112" i="4"/>
  <c r="I115" i="4"/>
  <c r="I111" i="4"/>
  <c r="AE142" i="4"/>
  <c r="BC142" i="4"/>
  <c r="AZ142" i="4"/>
  <c r="AS142" i="4"/>
  <c r="F135" i="4"/>
  <c r="BA142" i="4"/>
  <c r="AO142" i="4"/>
  <c r="AF142" i="4"/>
  <c r="Y142" i="4"/>
  <c r="BD142" i="4"/>
  <c r="AH142" i="4"/>
  <c r="AN142" i="4"/>
  <c r="BB142" i="4"/>
  <c r="BG142" i="4"/>
  <c r="AI142" i="4"/>
  <c r="Z142" i="4"/>
  <c r="BF142" i="4"/>
  <c r="AG142" i="4"/>
  <c r="J124" i="4"/>
  <c r="X135" i="4"/>
  <c r="BE142" i="4"/>
  <c r="AL142" i="4"/>
  <c r="AA142" i="4"/>
  <c r="AY142" i="4"/>
  <c r="AD142" i="4"/>
  <c r="J102" i="4"/>
  <c r="P142" i="4"/>
  <c r="U142" i="4"/>
  <c r="M142" i="4"/>
  <c r="W142" i="4"/>
  <c r="S142" i="4"/>
  <c r="T142" i="4"/>
  <c r="BT39" i="2"/>
  <c r="BW39" i="2"/>
  <c r="CD39" i="2"/>
  <c r="BV39" i="2"/>
  <c r="I13" i="2"/>
  <c r="I21" i="2"/>
  <c r="H12" i="2"/>
  <c r="H39" i="2" s="1"/>
  <c r="BM83" i="4" l="1"/>
  <c r="BL9" i="12" s="1"/>
  <c r="BS83" i="4"/>
  <c r="BR9" i="12" s="1"/>
  <c r="BL83" i="4"/>
  <c r="BK9" i="12" s="1"/>
  <c r="BR83" i="4"/>
  <c r="BQ9" i="12" s="1"/>
  <c r="BO83" i="4"/>
  <c r="BN9" i="12" s="1"/>
  <c r="BJ83" i="4"/>
  <c r="BI9" i="12" s="1"/>
  <c r="BH83" i="4"/>
  <c r="BG9" i="12" s="1"/>
  <c r="BQ83" i="4"/>
  <c r="BP9" i="12" s="1"/>
  <c r="BP83" i="4"/>
  <c r="BO9" i="12" s="1"/>
  <c r="BK83" i="4"/>
  <c r="BJ9" i="12" s="1"/>
  <c r="BN83" i="4"/>
  <c r="BM9" i="12" s="1"/>
  <c r="BI83" i="4"/>
  <c r="BH9" i="12" s="1"/>
  <c r="BD8" i="4"/>
  <c r="BR11" i="4"/>
  <c r="BL11" i="4"/>
  <c r="AP8" i="4"/>
  <c r="AB8" i="4"/>
  <c r="AD8" i="4"/>
  <c r="BF8" i="4"/>
  <c r="AZ8" i="4"/>
  <c r="BQ11" i="4"/>
  <c r="BK11" i="4"/>
  <c r="AQ8" i="4"/>
  <c r="AE8" i="4"/>
  <c r="BB8" i="4"/>
  <c r="AW8" i="4"/>
  <c r="BG8" i="4"/>
  <c r="BM11" i="4"/>
  <c r="BJ11" i="4"/>
  <c r="AR8" i="4"/>
  <c r="AM8" i="4"/>
  <c r="AS8" i="4"/>
  <c r="X8" i="4"/>
  <c r="Y8" i="4"/>
  <c r="BE8" i="4"/>
  <c r="AY8" i="4"/>
  <c r="BO11" i="4"/>
  <c r="AU8" i="4"/>
  <c r="AK8" i="4"/>
  <c r="AG8" i="4"/>
  <c r="AA8" i="4"/>
  <c r="BA8" i="4"/>
  <c r="BN11" i="4"/>
  <c r="AJ8" i="4"/>
  <c r="AL8" i="4"/>
  <c r="AC8" i="4"/>
  <c r="Z8" i="4"/>
  <c r="AX8" i="4"/>
  <c r="AV8" i="4"/>
  <c r="BC8" i="4"/>
  <c r="BI11" i="4"/>
  <c r="BS11" i="4"/>
  <c r="BP11" i="4"/>
  <c r="AN8" i="4"/>
  <c r="AT8" i="4"/>
  <c r="AO8" i="4"/>
  <c r="AI8" i="4"/>
  <c r="AF8" i="4"/>
  <c r="AH8" i="4"/>
  <c r="BH11" i="4"/>
  <c r="BM8" i="4"/>
  <c r="BS8" i="4"/>
  <c r="BN8" i="4"/>
  <c r="BM7" i="2" s="1" a="1"/>
  <c r="BI8" i="4"/>
  <c r="BL8" i="4"/>
  <c r="BH8" i="4"/>
  <c r="BO8" i="4"/>
  <c r="BJ8" i="4"/>
  <c r="BR8" i="4"/>
  <c r="BQ9" i="2" s="1" a="1"/>
  <c r="BP8" i="4"/>
  <c r="BK8" i="4"/>
  <c r="BQ8" i="4"/>
  <c r="I187" i="4"/>
  <c r="I185" i="4"/>
  <c r="I183" i="4"/>
  <c r="I186" i="4"/>
  <c r="I184" i="4"/>
  <c r="I10" i="4"/>
  <c r="I7" i="4"/>
  <c r="H7" i="4"/>
  <c r="G7" i="4"/>
  <c r="F7" i="4"/>
  <c r="H116" i="4"/>
  <c r="H117" i="4" s="1"/>
  <c r="H118" i="4" s="1"/>
  <c r="H120" i="4" s="1"/>
  <c r="F188" i="4"/>
  <c r="F189" i="4" s="1"/>
  <c r="F190" i="4" s="1"/>
  <c r="F192" i="4" s="1"/>
  <c r="I151" i="4"/>
  <c r="I152" i="4" s="1"/>
  <c r="I153" i="4" s="1"/>
  <c r="I155" i="4" s="1"/>
  <c r="G188" i="4"/>
  <c r="G189" i="4" s="1"/>
  <c r="G190" i="4" s="1"/>
  <c r="G192" i="4" s="1"/>
  <c r="X139" i="4"/>
  <c r="F139" i="4" s="1"/>
  <c r="X138" i="4"/>
  <c r="F138" i="4" s="1"/>
  <c r="X137" i="4"/>
  <c r="X141" i="4"/>
  <c r="F141" i="4" s="1"/>
  <c r="X140" i="4"/>
  <c r="F140" i="4" s="1"/>
  <c r="BP109" i="4"/>
  <c r="BP191" i="4"/>
  <c r="BP115" i="4"/>
  <c r="BP114" i="4"/>
  <c r="BP113" i="4"/>
  <c r="BP112" i="4"/>
  <c r="BP111" i="4"/>
  <c r="BS109" i="4"/>
  <c r="BS191" i="4"/>
  <c r="BS115" i="4"/>
  <c r="BS114" i="4"/>
  <c r="BS113" i="4"/>
  <c r="BS112" i="4"/>
  <c r="BS111" i="4"/>
  <c r="BK109" i="4"/>
  <c r="BK191" i="4"/>
  <c r="BK115" i="4"/>
  <c r="BK114" i="4"/>
  <c r="BK113" i="4"/>
  <c r="BK112" i="4"/>
  <c r="BK111" i="4"/>
  <c r="BN109" i="4"/>
  <c r="BN191" i="4"/>
  <c r="BN115" i="4"/>
  <c r="BN114" i="4"/>
  <c r="BN113" i="4"/>
  <c r="BN112" i="4"/>
  <c r="BN111" i="4"/>
  <c r="BQ109" i="4"/>
  <c r="BQ191" i="4"/>
  <c r="BQ115" i="4"/>
  <c r="BQ114" i="4"/>
  <c r="BQ113" i="4"/>
  <c r="BQ112" i="4"/>
  <c r="BQ111" i="4"/>
  <c r="BI109" i="4"/>
  <c r="BI191" i="4"/>
  <c r="BI115" i="4"/>
  <c r="BI114" i="4"/>
  <c r="BI113" i="4"/>
  <c r="BI112" i="4"/>
  <c r="BI111" i="4"/>
  <c r="BB109" i="4"/>
  <c r="BB115" i="4"/>
  <c r="BB114" i="4"/>
  <c r="BB113" i="4"/>
  <c r="BB112" i="4"/>
  <c r="BB111" i="4"/>
  <c r="BE109" i="4"/>
  <c r="BE115" i="4"/>
  <c r="BE114" i="4"/>
  <c r="BE113" i="4"/>
  <c r="BE112" i="4"/>
  <c r="BE111" i="4"/>
  <c r="AW109" i="4"/>
  <c r="AW115" i="4"/>
  <c r="AW114" i="4"/>
  <c r="AW113" i="4"/>
  <c r="AW112" i="4"/>
  <c r="AW111" i="4"/>
  <c r="BD109" i="4"/>
  <c r="BD115" i="4"/>
  <c r="BD114" i="4"/>
  <c r="BD113" i="4"/>
  <c r="BD112" i="4"/>
  <c r="BD111" i="4"/>
  <c r="BG109" i="4"/>
  <c r="BG115" i="4"/>
  <c r="BG114" i="4"/>
  <c r="BG113" i="4"/>
  <c r="BG112" i="4"/>
  <c r="BG111" i="4"/>
  <c r="AY109" i="4"/>
  <c r="AY115" i="4"/>
  <c r="AY114" i="4"/>
  <c r="AY113" i="4"/>
  <c r="AY112" i="4"/>
  <c r="AY111" i="4"/>
  <c r="BQ146" i="4"/>
  <c r="BQ148" i="4"/>
  <c r="BQ150" i="4"/>
  <c r="BQ144" i="4"/>
  <c r="BQ147" i="4"/>
  <c r="BQ149" i="4"/>
  <c r="BI146" i="4"/>
  <c r="BI148" i="4"/>
  <c r="BI150" i="4"/>
  <c r="BI144" i="4"/>
  <c r="BI147" i="4"/>
  <c r="BI149" i="4"/>
  <c r="BN146" i="4"/>
  <c r="BN148" i="4"/>
  <c r="BN150" i="4"/>
  <c r="BN144" i="4"/>
  <c r="BN147" i="4"/>
  <c r="BN149" i="4"/>
  <c r="BS144" i="4"/>
  <c r="BS147" i="4"/>
  <c r="BS149" i="4"/>
  <c r="BS146" i="4"/>
  <c r="BS148" i="4"/>
  <c r="BS150" i="4"/>
  <c r="BK144" i="4"/>
  <c r="BK147" i="4"/>
  <c r="BK149" i="4"/>
  <c r="BK146" i="4"/>
  <c r="BK148" i="4"/>
  <c r="BK150" i="4"/>
  <c r="BP144" i="4"/>
  <c r="BP147" i="4"/>
  <c r="BP149" i="4"/>
  <c r="BP146" i="4"/>
  <c r="BP148" i="4"/>
  <c r="BP150" i="4"/>
  <c r="AR109" i="4"/>
  <c r="AR115" i="4"/>
  <c r="AR114" i="4"/>
  <c r="AR113" i="4"/>
  <c r="AR112" i="4"/>
  <c r="AR111" i="4"/>
  <c r="AU109" i="4"/>
  <c r="AU115" i="4"/>
  <c r="AU114" i="4"/>
  <c r="AU113" i="4"/>
  <c r="AU112" i="4"/>
  <c r="AU111" i="4"/>
  <c r="AM109" i="4"/>
  <c r="AM115" i="4"/>
  <c r="AM114" i="4"/>
  <c r="AM113" i="4"/>
  <c r="AM112" i="4"/>
  <c r="AM111" i="4"/>
  <c r="AP109" i="4"/>
  <c r="AP115" i="4"/>
  <c r="AP114" i="4"/>
  <c r="AP113" i="4"/>
  <c r="AP112" i="4"/>
  <c r="AP111" i="4"/>
  <c r="AS109" i="4"/>
  <c r="AS115" i="4"/>
  <c r="AS114" i="4"/>
  <c r="AS113" i="4"/>
  <c r="AS112" i="4"/>
  <c r="AS111" i="4"/>
  <c r="AK109" i="4"/>
  <c r="AK115" i="4"/>
  <c r="AK114" i="4"/>
  <c r="AK113" i="4"/>
  <c r="AK111" i="4"/>
  <c r="AK112" i="4"/>
  <c r="AG109" i="4"/>
  <c r="AG115" i="4"/>
  <c r="AG113" i="4"/>
  <c r="AG111" i="4"/>
  <c r="AG114" i="4"/>
  <c r="AG112" i="4"/>
  <c r="X115" i="4"/>
  <c r="X113" i="4"/>
  <c r="X111" i="4"/>
  <c r="X109" i="4"/>
  <c r="X114" i="4"/>
  <c r="X112" i="4"/>
  <c r="AB109" i="4"/>
  <c r="AB114" i="4"/>
  <c r="AB112" i="4"/>
  <c r="AB115" i="4"/>
  <c r="AB113" i="4"/>
  <c r="AB111" i="4"/>
  <c r="AA109" i="4"/>
  <c r="AA114" i="4"/>
  <c r="AA112" i="4"/>
  <c r="AA115" i="4"/>
  <c r="AA113" i="4"/>
  <c r="AA111" i="4"/>
  <c r="Y115" i="4"/>
  <c r="Y113" i="4"/>
  <c r="Y111" i="4"/>
  <c r="Y109" i="4"/>
  <c r="Y114" i="4"/>
  <c r="Y112" i="4"/>
  <c r="AD115" i="4"/>
  <c r="AD113" i="4"/>
  <c r="AD111" i="4"/>
  <c r="AD109" i="4"/>
  <c r="AD114" i="4"/>
  <c r="AD112" i="4"/>
  <c r="BH115" i="4"/>
  <c r="BH114" i="4"/>
  <c r="BH113" i="4"/>
  <c r="BH112" i="4"/>
  <c r="BH111" i="4"/>
  <c r="BH191" i="4"/>
  <c r="BH109" i="4"/>
  <c r="BL109" i="4"/>
  <c r="BL191" i="4"/>
  <c r="BL115" i="4"/>
  <c r="BL114" i="4"/>
  <c r="BL113" i="4"/>
  <c r="BL112" i="4"/>
  <c r="BL111" i="4"/>
  <c r="BO109" i="4"/>
  <c r="BO191" i="4"/>
  <c r="BO115" i="4"/>
  <c r="BO114" i="4"/>
  <c r="BO113" i="4"/>
  <c r="BO112" i="4"/>
  <c r="BO111" i="4"/>
  <c r="BR109" i="4"/>
  <c r="BR191" i="4"/>
  <c r="BR115" i="4"/>
  <c r="BR114" i="4"/>
  <c r="BR113" i="4"/>
  <c r="BR112" i="4"/>
  <c r="BR111" i="4"/>
  <c r="BJ109" i="4"/>
  <c r="BJ191" i="4"/>
  <c r="BJ115" i="4"/>
  <c r="BJ114" i="4"/>
  <c r="BJ113" i="4"/>
  <c r="BJ112" i="4"/>
  <c r="BJ111" i="4"/>
  <c r="BM109" i="4"/>
  <c r="BM191" i="4"/>
  <c r="BM115" i="4"/>
  <c r="BM114" i="4"/>
  <c r="BM113" i="4"/>
  <c r="BM112" i="4"/>
  <c r="BM111" i="4"/>
  <c r="BF109" i="4"/>
  <c r="BF115" i="4"/>
  <c r="BF114" i="4"/>
  <c r="BF113" i="4"/>
  <c r="BF112" i="4"/>
  <c r="BF111" i="4"/>
  <c r="AX109" i="4"/>
  <c r="AX115" i="4"/>
  <c r="AX114" i="4"/>
  <c r="AX113" i="4"/>
  <c r="AX112" i="4"/>
  <c r="AX111" i="4"/>
  <c r="BA109" i="4"/>
  <c r="BA115" i="4"/>
  <c r="BA114" i="4"/>
  <c r="BA113" i="4"/>
  <c r="BA112" i="4"/>
  <c r="BA111" i="4"/>
  <c r="AV109" i="4"/>
  <c r="AV115" i="4"/>
  <c r="AV114" i="4"/>
  <c r="AV113" i="4"/>
  <c r="AV112" i="4"/>
  <c r="AV111" i="4"/>
  <c r="AZ109" i="4"/>
  <c r="AZ115" i="4"/>
  <c r="AZ114" i="4"/>
  <c r="AZ113" i="4"/>
  <c r="AZ112" i="4"/>
  <c r="AZ111" i="4"/>
  <c r="BC109" i="4"/>
  <c r="BC115" i="4"/>
  <c r="BC114" i="4"/>
  <c r="BC113" i="4"/>
  <c r="BC112" i="4"/>
  <c r="BC111" i="4"/>
  <c r="AV138" i="4"/>
  <c r="H138" i="4" s="1"/>
  <c r="AV140" i="4"/>
  <c r="H140" i="4" s="1"/>
  <c r="AV137" i="4"/>
  <c r="AV139" i="4"/>
  <c r="H139" i="4" s="1"/>
  <c r="AV141" i="4"/>
  <c r="H141" i="4" s="1"/>
  <c r="BM146" i="4"/>
  <c r="BM148" i="4"/>
  <c r="BM150" i="4"/>
  <c r="BM144" i="4"/>
  <c r="BM147" i="4"/>
  <c r="BM149" i="4"/>
  <c r="BR146" i="4"/>
  <c r="BR148" i="4"/>
  <c r="BR150" i="4"/>
  <c r="BR144" i="4"/>
  <c r="BR147" i="4"/>
  <c r="BR149" i="4"/>
  <c r="BJ146" i="4"/>
  <c r="BJ148" i="4"/>
  <c r="BJ150" i="4"/>
  <c r="BJ144" i="4"/>
  <c r="BJ147" i="4"/>
  <c r="BJ149" i="4"/>
  <c r="BO144" i="4"/>
  <c r="BO147" i="4"/>
  <c r="BO149" i="4"/>
  <c r="BO146" i="4"/>
  <c r="BO148" i="4"/>
  <c r="BO150" i="4"/>
  <c r="BH144" i="4"/>
  <c r="BH147" i="4"/>
  <c r="BH149" i="4"/>
  <c r="BH146" i="4"/>
  <c r="BH148" i="4"/>
  <c r="BH150" i="4"/>
  <c r="BL144" i="4"/>
  <c r="BL147" i="4"/>
  <c r="BL149" i="4"/>
  <c r="BL146" i="4"/>
  <c r="BL148" i="4"/>
  <c r="BL150" i="4"/>
  <c r="AJ109" i="4"/>
  <c r="AJ115" i="4"/>
  <c r="AJ114" i="4"/>
  <c r="AJ113" i="4"/>
  <c r="AJ112" i="4"/>
  <c r="AJ111" i="4"/>
  <c r="AN109" i="4"/>
  <c r="AN115" i="4"/>
  <c r="AN114" i="4"/>
  <c r="AN113" i="4"/>
  <c r="AN112" i="4"/>
  <c r="AN111" i="4"/>
  <c r="AQ109" i="4"/>
  <c r="AQ115" i="4"/>
  <c r="AQ114" i="4"/>
  <c r="AQ113" i="4"/>
  <c r="AQ112" i="4"/>
  <c r="AQ111" i="4"/>
  <c r="AT109" i="4"/>
  <c r="AT115" i="4"/>
  <c r="AT114" i="4"/>
  <c r="AT113" i="4"/>
  <c r="AT112" i="4"/>
  <c r="AT111" i="4"/>
  <c r="AL109" i="4"/>
  <c r="AL115" i="4"/>
  <c r="AL114" i="4"/>
  <c r="AL113" i="4"/>
  <c r="AL112" i="4"/>
  <c r="AL111" i="4"/>
  <c r="AO109" i="4"/>
  <c r="AO115" i="4"/>
  <c r="AO114" i="4"/>
  <c r="AO113" i="4"/>
  <c r="AO112" i="4"/>
  <c r="AO111" i="4"/>
  <c r="AJ137" i="4"/>
  <c r="AJ139" i="4"/>
  <c r="G139" i="4" s="1"/>
  <c r="AJ141" i="4"/>
  <c r="G141" i="4" s="1"/>
  <c r="AJ138" i="4"/>
  <c r="G138" i="4" s="1"/>
  <c r="AJ140" i="4"/>
  <c r="G140" i="4" s="1"/>
  <c r="AI114" i="4"/>
  <c r="AI112" i="4"/>
  <c r="AI109" i="4"/>
  <c r="AI115" i="4"/>
  <c r="AI113" i="4"/>
  <c r="AI111" i="4"/>
  <c r="AC115" i="4"/>
  <c r="AC113" i="4"/>
  <c r="AC111" i="4"/>
  <c r="AC109" i="4"/>
  <c r="AC114" i="4"/>
  <c r="AC112" i="4"/>
  <c r="AF114" i="4"/>
  <c r="AF112" i="4"/>
  <c r="AF109" i="4"/>
  <c r="AF115" i="4"/>
  <c r="AF113" i="4"/>
  <c r="AF111" i="4"/>
  <c r="AE109" i="4"/>
  <c r="AE115" i="4"/>
  <c r="AE113" i="4"/>
  <c r="AE111" i="4"/>
  <c r="AE114" i="4"/>
  <c r="AE112" i="4"/>
  <c r="AH114" i="4"/>
  <c r="AH112" i="4"/>
  <c r="AH109" i="4"/>
  <c r="AH115" i="4"/>
  <c r="AH113" i="4"/>
  <c r="AH111" i="4"/>
  <c r="Z115" i="4"/>
  <c r="Z113" i="4"/>
  <c r="Z111" i="4"/>
  <c r="Z109" i="4"/>
  <c r="Z114" i="4"/>
  <c r="Z112" i="4"/>
  <c r="H188" i="4"/>
  <c r="H189" i="4" s="1"/>
  <c r="H190" i="4" s="1"/>
  <c r="H192" i="4" s="1"/>
  <c r="F116" i="4"/>
  <c r="F117" i="4" s="1"/>
  <c r="F118" i="4" s="1"/>
  <c r="F120" i="4" s="1"/>
  <c r="I116" i="4"/>
  <c r="I117" i="4" s="1"/>
  <c r="I118" i="4" s="1"/>
  <c r="I120" i="4" s="1"/>
  <c r="G116" i="4"/>
  <c r="G117" i="4" s="1"/>
  <c r="G118" i="4" s="1"/>
  <c r="G120" i="4" s="1"/>
  <c r="I83" i="4" l="1"/>
  <c r="BI9" i="2" a="1"/>
  <c r="BI9" i="2" s="1"/>
  <c r="BP7" i="2" a="1"/>
  <c r="BP7" i="2" s="1"/>
  <c r="BH7" i="2" a="1"/>
  <c r="BG7" i="2" a="1"/>
  <c r="BG7" i="2" s="1"/>
  <c r="BN7" i="2" a="1"/>
  <c r="BN7" i="2" s="1"/>
  <c r="BO7" i="2" a="1"/>
  <c r="BO7" i="2" s="1"/>
  <c r="BR9" i="2" a="1"/>
  <c r="BR9" i="2" s="1"/>
  <c r="BL7" i="2" a="1"/>
  <c r="BL7" i="2" s="1"/>
  <c r="BJ9" i="2" a="1"/>
  <c r="BJ9" i="2" s="1"/>
  <c r="BQ7" i="2" a="1"/>
  <c r="BQ7" i="2" s="1"/>
  <c r="BK9" i="2" a="1"/>
  <c r="BK9" i="2" s="1"/>
  <c r="BK7" i="2" a="1"/>
  <c r="BK7" i="2" s="1"/>
  <c r="BQ9" i="2"/>
  <c r="I11" i="4"/>
  <c r="BH7" i="2"/>
  <c r="BM7" i="2"/>
  <c r="I188" i="4"/>
  <c r="I189" i="4" s="1"/>
  <c r="I190" i="4" s="1"/>
  <c r="I192" i="4" s="1"/>
  <c r="BL9" i="2" a="1"/>
  <c r="BL9" i="2" s="1"/>
  <c r="BI7" i="2" a="1"/>
  <c r="BI7" i="2" s="1"/>
  <c r="BN9" i="2" a="1"/>
  <c r="BN9" i="2" s="1"/>
  <c r="BG9" i="2" a="1"/>
  <c r="BG9" i="2" s="1"/>
  <c r="BH9" i="2" a="1"/>
  <c r="BH9" i="2" s="1"/>
  <c r="BP9" i="2" a="1"/>
  <c r="BP9" i="2" s="1"/>
  <c r="BM9" i="2" a="1"/>
  <c r="BM9" i="2" s="1"/>
  <c r="BJ7" i="2" a="1"/>
  <c r="BJ7" i="2" s="1"/>
  <c r="BR7" i="2" a="1"/>
  <c r="BR7" i="2" s="1"/>
  <c r="BO9" i="2" a="1"/>
  <c r="BO9" i="2" s="1"/>
  <c r="BH336" i="13"/>
  <c r="BL69" i="5" s="1"/>
  <c r="BL6" i="12"/>
  <c r="BL15" i="12"/>
  <c r="BL5" i="1"/>
  <c r="BI15" i="12"/>
  <c r="BI6" i="12"/>
  <c r="BE336" i="13"/>
  <c r="BI69" i="5" s="1"/>
  <c r="BI5" i="1"/>
  <c r="BQ15" i="12"/>
  <c r="BM336" i="13"/>
  <c r="BQ69" i="5" s="1"/>
  <c r="BQ6" i="12"/>
  <c r="BQ5" i="1"/>
  <c r="BJ336" i="13"/>
  <c r="BN69" i="5" s="1"/>
  <c r="BN5" i="1"/>
  <c r="BN15" i="12"/>
  <c r="BN6" i="12"/>
  <c r="BG336" i="13"/>
  <c r="BK69" i="5" s="1"/>
  <c r="BK5" i="1"/>
  <c r="BK15" i="12"/>
  <c r="BK6" i="12"/>
  <c r="F8" i="4"/>
  <c r="G8" i="4"/>
  <c r="H8" i="4"/>
  <c r="I8" i="4"/>
  <c r="BH15" i="12"/>
  <c r="BH5" i="1"/>
  <c r="BD336" i="13"/>
  <c r="BH69" i="5" s="1"/>
  <c r="BH6" i="12"/>
  <c r="BP15" i="12"/>
  <c r="BP5" i="1"/>
  <c r="BL336" i="13"/>
  <c r="BP69" i="5" s="1"/>
  <c r="BP6" i="12"/>
  <c r="BI336" i="13"/>
  <c r="BM69" i="5" s="1"/>
  <c r="BM5" i="1"/>
  <c r="BM15" i="12"/>
  <c r="BM6" i="12"/>
  <c r="BF336" i="13"/>
  <c r="BJ69" i="5" s="1"/>
  <c r="BJ5" i="1"/>
  <c r="BJ15" i="12"/>
  <c r="BJ6" i="12"/>
  <c r="BR15" i="12"/>
  <c r="BN336" i="13"/>
  <c r="BR69" i="5" s="1"/>
  <c r="BR6" i="12"/>
  <c r="BR5" i="1"/>
  <c r="BK336" i="13"/>
  <c r="BO69" i="5" s="1"/>
  <c r="BO6" i="12"/>
  <c r="BO15" i="12"/>
  <c r="BO5" i="1"/>
  <c r="BG15" i="12"/>
  <c r="BG6" i="12"/>
  <c r="BC336" i="13"/>
  <c r="BG69" i="5" s="1"/>
  <c r="BG5" i="1"/>
  <c r="BJ116" i="4"/>
  <c r="BJ117" i="4" s="1"/>
  <c r="BJ118" i="4" s="1"/>
  <c r="BJ120" i="4" s="1"/>
  <c r="BO116" i="4"/>
  <c r="BO117" i="4" s="1"/>
  <c r="BO118" i="4" s="1"/>
  <c r="BO120" i="4" s="1"/>
  <c r="BH116" i="4"/>
  <c r="BH117" i="4" s="1"/>
  <c r="BH118" i="4" s="1"/>
  <c r="BH120" i="4" s="1"/>
  <c r="AK116" i="4"/>
  <c r="AK117" i="4" s="1"/>
  <c r="AK118" i="4" s="1"/>
  <c r="AK120" i="4" s="1"/>
  <c r="BQ116" i="4"/>
  <c r="BQ117" i="4" s="1"/>
  <c r="BQ118" i="4" s="1"/>
  <c r="BQ120" i="4" s="1"/>
  <c r="BK116" i="4"/>
  <c r="BK117" i="4" s="1"/>
  <c r="BK118" i="4" s="1"/>
  <c r="BK120" i="4" s="1"/>
  <c r="BP116" i="4"/>
  <c r="BP117" i="4" s="1"/>
  <c r="BP118" i="4" s="1"/>
  <c r="BP120" i="4" s="1"/>
  <c r="AI116" i="4"/>
  <c r="AI117" i="4" s="1"/>
  <c r="AI118" i="4" s="1"/>
  <c r="AI120" i="4" s="1"/>
  <c r="BC116" i="4"/>
  <c r="BC117" i="4" s="1"/>
  <c r="BC118" i="4" s="1"/>
  <c r="BC120" i="4" s="1"/>
  <c r="AV116" i="4"/>
  <c r="AV117" i="4" s="1"/>
  <c r="AV118" i="4" s="1"/>
  <c r="AV120" i="4" s="1"/>
  <c r="BA116" i="4"/>
  <c r="BA117" i="4" s="1"/>
  <c r="BA118" i="4" s="1"/>
  <c r="BA120" i="4" s="1"/>
  <c r="AX116" i="4"/>
  <c r="AX117" i="4" s="1"/>
  <c r="AX118" i="4" s="1"/>
  <c r="AX120" i="4" s="1"/>
  <c r="BF116" i="4"/>
  <c r="BF117" i="4" s="1"/>
  <c r="BF118" i="4" s="1"/>
  <c r="BF120" i="4" s="1"/>
  <c r="BM116" i="4"/>
  <c r="BM117" i="4" s="1"/>
  <c r="BM118" i="4" s="1"/>
  <c r="BM120" i="4" s="1"/>
  <c r="BR116" i="4"/>
  <c r="BR117" i="4" s="1"/>
  <c r="BR118" i="4" s="1"/>
  <c r="BR120" i="4" s="1"/>
  <c r="BL116" i="4"/>
  <c r="BL117" i="4" s="1"/>
  <c r="BL118" i="4" s="1"/>
  <c r="BL120" i="4" s="1"/>
  <c r="AB116" i="4"/>
  <c r="AB117" i="4" s="1"/>
  <c r="AB118" i="4" s="1"/>
  <c r="AB120" i="4" s="1"/>
  <c r="AY116" i="4"/>
  <c r="AY117" i="4" s="1"/>
  <c r="AY118" i="4" s="1"/>
  <c r="AY120" i="4" s="1"/>
  <c r="BG116" i="4"/>
  <c r="BG117" i="4" s="1"/>
  <c r="BG118" i="4" s="1"/>
  <c r="BG120" i="4" s="1"/>
  <c r="BE116" i="4"/>
  <c r="BE117" i="4" s="1"/>
  <c r="BE118" i="4" s="1"/>
  <c r="BE120" i="4" s="1"/>
  <c r="BB116" i="4"/>
  <c r="BB117" i="4" s="1"/>
  <c r="BB118" i="4" s="1"/>
  <c r="BB120" i="4" s="1"/>
  <c r="BI116" i="4"/>
  <c r="BI117" i="4" s="1"/>
  <c r="BI118" i="4" s="1"/>
  <c r="BI120" i="4" s="1"/>
  <c r="BN116" i="4"/>
  <c r="BN117" i="4" s="1"/>
  <c r="BN118" i="4" s="1"/>
  <c r="BN120" i="4" s="1"/>
  <c r="BS116" i="4"/>
  <c r="BS117" i="4" s="1"/>
  <c r="BS118" i="4" s="1"/>
  <c r="BS120" i="4" s="1"/>
  <c r="AV142" i="4"/>
  <c r="H137" i="4"/>
  <c r="H142" i="4" s="1"/>
  <c r="H154" i="4" s="1"/>
  <c r="BJ181" i="4"/>
  <c r="BJ184" i="4"/>
  <c r="BJ186" i="4"/>
  <c r="BJ183" i="4"/>
  <c r="BJ185" i="4"/>
  <c r="BJ187" i="4"/>
  <c r="BR181" i="4"/>
  <c r="BR184" i="4"/>
  <c r="BR186" i="4"/>
  <c r="BR183" i="4"/>
  <c r="BR185" i="4"/>
  <c r="BR187" i="4"/>
  <c r="BL183" i="4"/>
  <c r="BL185" i="4"/>
  <c r="BL187" i="4"/>
  <c r="BL181" i="4"/>
  <c r="BL184" i="4"/>
  <c r="BL186" i="4"/>
  <c r="BH183" i="4"/>
  <c r="BH185" i="4"/>
  <c r="BH187" i="4"/>
  <c r="BH181" i="4"/>
  <c r="BH184" i="4"/>
  <c r="BH186" i="4"/>
  <c r="BN181" i="4"/>
  <c r="BN184" i="4"/>
  <c r="BN186" i="4"/>
  <c r="BN183" i="4"/>
  <c r="BN185" i="4"/>
  <c r="BN187" i="4"/>
  <c r="BP183" i="4"/>
  <c r="BP185" i="4"/>
  <c r="BP187" i="4"/>
  <c r="BP181" i="4"/>
  <c r="BP184" i="4"/>
  <c r="BP186" i="4"/>
  <c r="AH116" i="4"/>
  <c r="AH117" i="4" s="1"/>
  <c r="AH118" i="4" s="1"/>
  <c r="AH120" i="4" s="1"/>
  <c r="AE116" i="4"/>
  <c r="AE117" i="4" s="1"/>
  <c r="AE118" i="4" s="1"/>
  <c r="AE120" i="4" s="1"/>
  <c r="AF116" i="4"/>
  <c r="AF117" i="4" s="1"/>
  <c r="AF118" i="4" s="1"/>
  <c r="AF120" i="4" s="1"/>
  <c r="AC116" i="4"/>
  <c r="AC117" i="4" s="1"/>
  <c r="AC118" i="4" s="1"/>
  <c r="AC120" i="4" s="1"/>
  <c r="AO116" i="4"/>
  <c r="AO117" i="4" s="1"/>
  <c r="AO118" i="4" s="1"/>
  <c r="AO120" i="4" s="1"/>
  <c r="AL116" i="4"/>
  <c r="AL117" i="4" s="1"/>
  <c r="AL118" i="4" s="1"/>
  <c r="AL120" i="4" s="1"/>
  <c r="AT116" i="4"/>
  <c r="AT117" i="4" s="1"/>
  <c r="AT118" i="4" s="1"/>
  <c r="AT120" i="4" s="1"/>
  <c r="AQ116" i="4"/>
  <c r="AQ117" i="4" s="1"/>
  <c r="AQ118" i="4" s="1"/>
  <c r="AQ120" i="4" s="1"/>
  <c r="AN116" i="4"/>
  <c r="AN117" i="4" s="1"/>
  <c r="AN118" i="4" s="1"/>
  <c r="AN120" i="4" s="1"/>
  <c r="AJ116" i="4"/>
  <c r="AJ117" i="4" s="1"/>
  <c r="AJ118" i="4" s="1"/>
  <c r="AJ120" i="4" s="1"/>
  <c r="BL151" i="4"/>
  <c r="BL152" i="4" s="1"/>
  <c r="BL153" i="4" s="1"/>
  <c r="BL155" i="4" s="1"/>
  <c r="BO151" i="4"/>
  <c r="BO152" i="4" s="1"/>
  <c r="BO153" i="4" s="1"/>
  <c r="BO155" i="4" s="1"/>
  <c r="BJ151" i="4"/>
  <c r="BJ152" i="4" s="1"/>
  <c r="BJ153" i="4" s="1"/>
  <c r="BJ155" i="4" s="1"/>
  <c r="BM151" i="4"/>
  <c r="BM152" i="4" s="1"/>
  <c r="BM153" i="4" s="1"/>
  <c r="BM155" i="4" s="1"/>
  <c r="AZ116" i="4"/>
  <c r="AZ117" i="4" s="1"/>
  <c r="AZ118" i="4" s="1"/>
  <c r="AZ120" i="4" s="1"/>
  <c r="AA116" i="4"/>
  <c r="AA117" i="4" s="1"/>
  <c r="AA118" i="4" s="1"/>
  <c r="AA120" i="4" s="1"/>
  <c r="X116" i="4"/>
  <c r="X117" i="4" s="1"/>
  <c r="X118" i="4" s="1"/>
  <c r="X120" i="4" s="1"/>
  <c r="AS116" i="4"/>
  <c r="AS117" i="4" s="1"/>
  <c r="AS118" i="4" s="1"/>
  <c r="AS120" i="4" s="1"/>
  <c r="AP116" i="4"/>
  <c r="AP117" i="4" s="1"/>
  <c r="AP118" i="4" s="1"/>
  <c r="AP120" i="4" s="1"/>
  <c r="AM116" i="4"/>
  <c r="AM117" i="4" s="1"/>
  <c r="AM118" i="4" s="1"/>
  <c r="AM120" i="4" s="1"/>
  <c r="AU116" i="4"/>
  <c r="AU117" i="4" s="1"/>
  <c r="AU118" i="4" s="1"/>
  <c r="AU120" i="4" s="1"/>
  <c r="AR116" i="4"/>
  <c r="AR117" i="4" s="1"/>
  <c r="AR118" i="4" s="1"/>
  <c r="AR120" i="4" s="1"/>
  <c r="BP151" i="4"/>
  <c r="BP152" i="4" s="1"/>
  <c r="BP153" i="4" s="1"/>
  <c r="BP155" i="4" s="1"/>
  <c r="BS151" i="4"/>
  <c r="BS152" i="4" s="1"/>
  <c r="BS153" i="4" s="1"/>
  <c r="BS155" i="4" s="1"/>
  <c r="BN151" i="4"/>
  <c r="BN152" i="4" s="1"/>
  <c r="BN153" i="4" s="1"/>
  <c r="BN155" i="4" s="1"/>
  <c r="BQ151" i="4"/>
  <c r="BQ152" i="4" s="1"/>
  <c r="BQ153" i="4" s="1"/>
  <c r="BQ155" i="4" s="1"/>
  <c r="BD116" i="4"/>
  <c r="BD117" i="4" s="1"/>
  <c r="BD118" i="4" s="1"/>
  <c r="BD120" i="4" s="1"/>
  <c r="AW116" i="4"/>
  <c r="AW117" i="4" s="1"/>
  <c r="AW118" i="4" s="1"/>
  <c r="AW120" i="4" s="1"/>
  <c r="AJ142" i="4"/>
  <c r="G137" i="4"/>
  <c r="G142" i="4" s="1"/>
  <c r="G154" i="4" s="1"/>
  <c r="BM183" i="4"/>
  <c r="BM187" i="4"/>
  <c r="BM181" i="4"/>
  <c r="BM184" i="4"/>
  <c r="BM186" i="4"/>
  <c r="BM185" i="4"/>
  <c r="BO181" i="4"/>
  <c r="BO184" i="4"/>
  <c r="BO186" i="4"/>
  <c r="BO183" i="4"/>
  <c r="BO185" i="4"/>
  <c r="BO187" i="4"/>
  <c r="BI181" i="4"/>
  <c r="BI183" i="4"/>
  <c r="BI185" i="4"/>
  <c r="BI187" i="4"/>
  <c r="BI184" i="4"/>
  <c r="BI186" i="4"/>
  <c r="BQ183" i="4"/>
  <c r="BQ185" i="4"/>
  <c r="BQ187" i="4"/>
  <c r="BQ181" i="4"/>
  <c r="BQ184" i="4"/>
  <c r="BQ186" i="4"/>
  <c r="BK183" i="4"/>
  <c r="BK185" i="4"/>
  <c r="BK187" i="4"/>
  <c r="BK181" i="4"/>
  <c r="BK184" i="4"/>
  <c r="BK186" i="4"/>
  <c r="BS183" i="4"/>
  <c r="BS185" i="4"/>
  <c r="BS187" i="4"/>
  <c r="BS181" i="4"/>
  <c r="BS184" i="4"/>
  <c r="BS186" i="4"/>
  <c r="X142" i="4"/>
  <c r="F137" i="4"/>
  <c r="Z116" i="4"/>
  <c r="Z117" i="4" s="1"/>
  <c r="Z118" i="4" s="1"/>
  <c r="Z120" i="4" s="1"/>
  <c r="BH151" i="4"/>
  <c r="BH152" i="4" s="1"/>
  <c r="BH153" i="4" s="1"/>
  <c r="BH155" i="4" s="1"/>
  <c r="BR151" i="4"/>
  <c r="BR152" i="4" s="1"/>
  <c r="BR153" i="4" s="1"/>
  <c r="BR155" i="4" s="1"/>
  <c r="AD116" i="4"/>
  <c r="AD117" i="4" s="1"/>
  <c r="AD118" i="4" s="1"/>
  <c r="AD120" i="4" s="1"/>
  <c r="Y116" i="4"/>
  <c r="Y117" i="4" s="1"/>
  <c r="Y118" i="4" s="1"/>
  <c r="Y120" i="4" s="1"/>
  <c r="AG116" i="4"/>
  <c r="AG117" i="4" s="1"/>
  <c r="AG118" i="4" s="1"/>
  <c r="AG120" i="4" s="1"/>
  <c r="BK151" i="4"/>
  <c r="BK152" i="4" s="1"/>
  <c r="BK153" i="4" s="1"/>
  <c r="BK155" i="4" s="1"/>
  <c r="BI151" i="4"/>
  <c r="BI152" i="4" s="1"/>
  <c r="BI153" i="4" s="1"/>
  <c r="BI155" i="4" s="1"/>
  <c r="BJ34" i="1" l="1"/>
  <c r="BJ28" i="1"/>
  <c r="BJ38" i="1"/>
  <c r="BJ30" i="1"/>
  <c r="BJ22" i="1"/>
  <c r="BJ20" i="1"/>
  <c r="BJ16" i="1"/>
  <c r="BJ36" i="1"/>
  <c r="BJ26" i="1"/>
  <c r="BJ24" i="1"/>
  <c r="BJ32" i="1"/>
  <c r="BJ18" i="1"/>
  <c r="BJ14" i="1"/>
  <c r="BJ12" i="1"/>
  <c r="BM38" i="1"/>
  <c r="BM32" i="1"/>
  <c r="BM26" i="1"/>
  <c r="BM36" i="1"/>
  <c r="BM28" i="1"/>
  <c r="BM24" i="1"/>
  <c r="BM20" i="1"/>
  <c r="BM14" i="1"/>
  <c r="BM18" i="1"/>
  <c r="BM30" i="1"/>
  <c r="BM16" i="1"/>
  <c r="BM12" i="1"/>
  <c r="BM34" i="1"/>
  <c r="BM22" i="1"/>
  <c r="BP36" i="1"/>
  <c r="BP38" i="1"/>
  <c r="BP30" i="1"/>
  <c r="BP34" i="1"/>
  <c r="BP32" i="1"/>
  <c r="BP26" i="1"/>
  <c r="BP22" i="1"/>
  <c r="BP18" i="1"/>
  <c r="BP12" i="1"/>
  <c r="BP20" i="1"/>
  <c r="BP16" i="1"/>
  <c r="BP14" i="1"/>
  <c r="BP28" i="1"/>
  <c r="BP24" i="1"/>
  <c r="BH36" i="1"/>
  <c r="BH38" i="1"/>
  <c r="BH34" i="1"/>
  <c r="BH26" i="1"/>
  <c r="BH24" i="1"/>
  <c r="BH18" i="1"/>
  <c r="BH30" i="1"/>
  <c r="BH12" i="1"/>
  <c r="BH20" i="1"/>
  <c r="BH16" i="1"/>
  <c r="BH22" i="1"/>
  <c r="BH32" i="1"/>
  <c r="BH14" i="1"/>
  <c r="BH28" i="1"/>
  <c r="BK34" i="1"/>
  <c r="BK36" i="1"/>
  <c r="BK38" i="1"/>
  <c r="BK30" i="1"/>
  <c r="BK32" i="1"/>
  <c r="BK24" i="1"/>
  <c r="BK22" i="1"/>
  <c r="BK16" i="1"/>
  <c r="BK28" i="1"/>
  <c r="BK18" i="1"/>
  <c r="BK14" i="1"/>
  <c r="BK26" i="1"/>
  <c r="BK20" i="1"/>
  <c r="BK12" i="1"/>
  <c r="BN34" i="1"/>
  <c r="BN36" i="1"/>
  <c r="BN28" i="1"/>
  <c r="BN30" i="1"/>
  <c r="BN22" i="1"/>
  <c r="BN38" i="1"/>
  <c r="BN32" i="1"/>
  <c r="BN26" i="1"/>
  <c r="BN20" i="1"/>
  <c r="BN16" i="1"/>
  <c r="BN12" i="1"/>
  <c r="BN24" i="1"/>
  <c r="BN14" i="1"/>
  <c r="BN18" i="1"/>
  <c r="BG34" i="1"/>
  <c r="BG36" i="1"/>
  <c r="BG32" i="1"/>
  <c r="BG30" i="1"/>
  <c r="BG24" i="1"/>
  <c r="BG26" i="1"/>
  <c r="BG18" i="1"/>
  <c r="BG38" i="1"/>
  <c r="BG28" i="1"/>
  <c r="BG16" i="1"/>
  <c r="BG12" i="1"/>
  <c r="BG22" i="1"/>
  <c r="BG20" i="1"/>
  <c r="BG14" i="1"/>
  <c r="BO34" i="1"/>
  <c r="BO36" i="1"/>
  <c r="BO30" i="1"/>
  <c r="BO24" i="1"/>
  <c r="BO38" i="1"/>
  <c r="BO32" i="1"/>
  <c r="BO26" i="1"/>
  <c r="BO16" i="1"/>
  <c r="BO22" i="1"/>
  <c r="BO18" i="1"/>
  <c r="BO20" i="1"/>
  <c r="BO12" i="1"/>
  <c r="BO14" i="1"/>
  <c r="BO28" i="1"/>
  <c r="BR34" i="1"/>
  <c r="BR32" i="1"/>
  <c r="BR28" i="1"/>
  <c r="BR38" i="1"/>
  <c r="BR22" i="1"/>
  <c r="BR36" i="1"/>
  <c r="BR30" i="1"/>
  <c r="BR24" i="1"/>
  <c r="BR20" i="1"/>
  <c r="BR16" i="1"/>
  <c r="BR18" i="1"/>
  <c r="BR12" i="1"/>
  <c r="BR26" i="1"/>
  <c r="BR14" i="1"/>
  <c r="BQ38" i="1"/>
  <c r="BQ32" i="1"/>
  <c r="BQ34" i="1"/>
  <c r="BQ26" i="1"/>
  <c r="BQ28" i="1"/>
  <c r="BQ20" i="1"/>
  <c r="BQ36" i="1"/>
  <c r="BQ30" i="1"/>
  <c r="BQ24" i="1"/>
  <c r="BQ14" i="1"/>
  <c r="BQ16" i="1"/>
  <c r="BQ22" i="1"/>
  <c r="BQ18" i="1"/>
  <c r="BQ12" i="1"/>
  <c r="BI38" i="1"/>
  <c r="BI32" i="1"/>
  <c r="BI34" i="1"/>
  <c r="BI26" i="1"/>
  <c r="BI28" i="1"/>
  <c r="BI30" i="1"/>
  <c r="BI20" i="1"/>
  <c r="BI22" i="1"/>
  <c r="BI14" i="1"/>
  <c r="BI36" i="1"/>
  <c r="BI24" i="1"/>
  <c r="BI12" i="1"/>
  <c r="BI18" i="1"/>
  <c r="BI16" i="1"/>
  <c r="BL36" i="1"/>
  <c r="BL38" i="1"/>
  <c r="BL32" i="1"/>
  <c r="BL26" i="1"/>
  <c r="BL28" i="1"/>
  <c r="BL18" i="1"/>
  <c r="BL24" i="1"/>
  <c r="BL12" i="1"/>
  <c r="BL34" i="1"/>
  <c r="BL22" i="1"/>
  <c r="BL14" i="1"/>
  <c r="BL30" i="1"/>
  <c r="BL20" i="1"/>
  <c r="BL16" i="1"/>
  <c r="BG10" i="1"/>
  <c r="BG8" i="1"/>
  <c r="BR10" i="1"/>
  <c r="BR8" i="1"/>
  <c r="BQ8" i="1"/>
  <c r="BQ10" i="1"/>
  <c r="BL8" i="1"/>
  <c r="BL10" i="1"/>
  <c r="BJ10" i="1"/>
  <c r="BJ8" i="1"/>
  <c r="BM10" i="1"/>
  <c r="BM8" i="1"/>
  <c r="BP10" i="1"/>
  <c r="BP8" i="1"/>
  <c r="BH10" i="1"/>
  <c r="BH8" i="1"/>
  <c r="BK10" i="1"/>
  <c r="BK8" i="1"/>
  <c r="BN10" i="1"/>
  <c r="BN8" i="1"/>
  <c r="BO10" i="1"/>
  <c r="BO8" i="1"/>
  <c r="BI8" i="1"/>
  <c r="BI10" i="1"/>
  <c r="G7" i="2"/>
  <c r="G9" i="2"/>
  <c r="BG8" i="12"/>
  <c r="BG33" i="2" s="1"/>
  <c r="H9" i="12"/>
  <c r="H8" i="12" s="1"/>
  <c r="BG68" i="5"/>
  <c r="BG72" i="5" s="1" a="1"/>
  <c r="BG37" i="2"/>
  <c r="H69" i="5"/>
  <c r="BG43" i="1"/>
  <c r="BG44" i="1" s="1"/>
  <c r="H15" i="12"/>
  <c r="BO8" i="12"/>
  <c r="BO33" i="2" s="1"/>
  <c r="BO43" i="1"/>
  <c r="BO44" i="1" s="1"/>
  <c r="BO68" i="5"/>
  <c r="BO72" i="5" s="1" a="1"/>
  <c r="BO37" i="2"/>
  <c r="BR53" i="1"/>
  <c r="BR54" i="1"/>
  <c r="BR68" i="5"/>
  <c r="BR72" i="5" s="1" a="1"/>
  <c r="BR37" i="2"/>
  <c r="BJ8" i="12"/>
  <c r="BJ33" i="2" s="1"/>
  <c r="BJ43" i="1"/>
  <c r="BJ44" i="1" s="1"/>
  <c r="BJ68" i="5"/>
  <c r="BJ72" i="5" s="1" a="1"/>
  <c r="BJ37" i="2"/>
  <c r="BM34" i="2"/>
  <c r="BM54" i="1"/>
  <c r="BM53" i="1"/>
  <c r="BP8" i="12"/>
  <c r="BP33" i="2" s="1"/>
  <c r="BP68" i="5"/>
  <c r="BP72" i="5" s="1" a="1"/>
  <c r="BP37" i="2"/>
  <c r="BP43" i="1"/>
  <c r="BP44" i="1" s="1"/>
  <c r="BH34" i="2"/>
  <c r="BH53" i="1"/>
  <c r="BH54" i="1"/>
  <c r="BK8" i="12"/>
  <c r="BK33" i="2" s="1"/>
  <c r="BK43" i="1"/>
  <c r="BK44" i="1" s="1"/>
  <c r="BK68" i="5"/>
  <c r="BK72" i="5" s="1" a="1"/>
  <c r="BK37" i="2"/>
  <c r="BN34" i="2"/>
  <c r="BN54" i="1"/>
  <c r="BN53" i="1"/>
  <c r="BQ8" i="12"/>
  <c r="BQ33" i="2" s="1"/>
  <c r="BQ34" i="2"/>
  <c r="BQ43" i="1"/>
  <c r="BQ44" i="1" s="1"/>
  <c r="BI54" i="1"/>
  <c r="BI53" i="1"/>
  <c r="BI34" i="2"/>
  <c r="BL8" i="12"/>
  <c r="BL33" i="2" s="1"/>
  <c r="BL43" i="1"/>
  <c r="BL44" i="1" s="1"/>
  <c r="BL68" i="5"/>
  <c r="BL72" i="5" s="1" a="1"/>
  <c r="BL37" i="2"/>
  <c r="BG53" i="1"/>
  <c r="BG54" i="1"/>
  <c r="G5" i="1"/>
  <c r="BG34" i="2"/>
  <c r="H6" i="12"/>
  <c r="BO54" i="1"/>
  <c r="BO53" i="1"/>
  <c r="BO34" i="2"/>
  <c r="BR8" i="12"/>
  <c r="BR33" i="2" s="1"/>
  <c r="BR34" i="2"/>
  <c r="BR43" i="1"/>
  <c r="BR44" i="1" s="1"/>
  <c r="BJ34" i="2"/>
  <c r="BJ53" i="1"/>
  <c r="BJ54" i="1"/>
  <c r="BM8" i="12"/>
  <c r="BM33" i="2" s="1"/>
  <c r="BM43" i="1"/>
  <c r="BM44" i="1" s="1"/>
  <c r="BM37" i="2"/>
  <c r="BM68" i="5"/>
  <c r="BM72" i="5" s="1" a="1"/>
  <c r="BP34" i="2"/>
  <c r="BP53" i="1"/>
  <c r="BP54" i="1"/>
  <c r="BH8" i="12"/>
  <c r="BH33" i="2" s="1"/>
  <c r="BH68" i="5"/>
  <c r="BH72" i="5" s="1" a="1"/>
  <c r="BH37" i="2"/>
  <c r="BH43" i="1"/>
  <c r="BH44" i="1" s="1"/>
  <c r="BK34" i="2"/>
  <c r="BK54" i="1"/>
  <c r="BK53" i="1"/>
  <c r="BN8" i="12"/>
  <c r="BN33" i="2" s="1"/>
  <c r="BN43" i="1"/>
  <c r="BN44" i="1" s="1"/>
  <c r="BN37" i="2"/>
  <c r="BN68" i="5"/>
  <c r="BN72" i="5" s="1" a="1"/>
  <c r="BQ53" i="1"/>
  <c r="BQ54" i="1"/>
  <c r="BQ68" i="5"/>
  <c r="BQ72" i="5" s="1" a="1"/>
  <c r="BQ37" i="2"/>
  <c r="BI8" i="12"/>
  <c r="BI33" i="2" s="1"/>
  <c r="BI68" i="5"/>
  <c r="BI72" i="5" s="1" a="1"/>
  <c r="BI37" i="2"/>
  <c r="BI43" i="1"/>
  <c r="BI44" i="1" s="1"/>
  <c r="BL54" i="1"/>
  <c r="BL53" i="1"/>
  <c r="BL34" i="2"/>
  <c r="AL154" i="4" a="1"/>
  <c r="AL154" i="4" s="1"/>
  <c r="AL10" i="4" s="1"/>
  <c r="AL83" i="4" s="1"/>
  <c r="AP154" i="4" a="1"/>
  <c r="AP154" i="4" s="1"/>
  <c r="AP10" i="4" s="1"/>
  <c r="AP83" i="4" s="1"/>
  <c r="AT154" i="4" a="1"/>
  <c r="AT154" i="4" s="1"/>
  <c r="AT10" i="4" s="1"/>
  <c r="AT83" i="4" s="1"/>
  <c r="AK154" i="4" a="1"/>
  <c r="AK154" i="4" s="1"/>
  <c r="AK10" i="4" s="1"/>
  <c r="AK83" i="4" s="1"/>
  <c r="AO154" i="4" a="1"/>
  <c r="AO154" i="4" s="1"/>
  <c r="AO10" i="4" s="1"/>
  <c r="AO83" i="4" s="1"/>
  <c r="AS154" i="4" a="1"/>
  <c r="AS154" i="4" s="1"/>
  <c r="AS10" i="4" s="1"/>
  <c r="AS83" i="4" s="1"/>
  <c r="AN154" i="4" a="1"/>
  <c r="AN154" i="4" s="1"/>
  <c r="AN10" i="4" s="1"/>
  <c r="AN83" i="4" s="1"/>
  <c r="AR154" i="4" a="1"/>
  <c r="AR154" i="4" s="1"/>
  <c r="AR10" i="4" s="1"/>
  <c r="AR83" i="4" s="1"/>
  <c r="AJ154" i="4" a="1"/>
  <c r="AJ154" i="4" s="1"/>
  <c r="AJ10" i="4" s="1"/>
  <c r="AJ83" i="4" s="1"/>
  <c r="AM154" i="4" a="1"/>
  <c r="AM154" i="4" s="1"/>
  <c r="AM10" i="4" s="1"/>
  <c r="AM83" i="4" s="1"/>
  <c r="AQ154" i="4" a="1"/>
  <c r="AQ154" i="4" s="1"/>
  <c r="AQ10" i="4" s="1"/>
  <c r="AQ83" i="4" s="1"/>
  <c r="AU154" i="4" a="1"/>
  <c r="AU154" i="4" s="1"/>
  <c r="AU10" i="4" s="1"/>
  <c r="AU83" i="4" s="1"/>
  <c r="BS188" i="4"/>
  <c r="BS189" i="4" s="1"/>
  <c r="BS190" i="4" s="1"/>
  <c r="BS192" i="4" s="1"/>
  <c r="BI188" i="4"/>
  <c r="BI189" i="4" s="1"/>
  <c r="BI190" i="4" s="1"/>
  <c r="BI192" i="4" s="1"/>
  <c r="BM188" i="4"/>
  <c r="BM189" i="4" s="1"/>
  <c r="BM190" i="4" s="1"/>
  <c r="BM192" i="4" s="1"/>
  <c r="BP188" i="4"/>
  <c r="BP189" i="4" s="1"/>
  <c r="BP190" i="4" s="1"/>
  <c r="BP192" i="4" s="1"/>
  <c r="BN188" i="4"/>
  <c r="BN189" i="4" s="1"/>
  <c r="BN190" i="4" s="1"/>
  <c r="BN192" i="4" s="1"/>
  <c r="BH188" i="4"/>
  <c r="BH189" i="4" s="1"/>
  <c r="BH190" i="4" s="1"/>
  <c r="BH192" i="4" s="1"/>
  <c r="BJ188" i="4"/>
  <c r="BJ189" i="4" s="1"/>
  <c r="BJ190" i="4" s="1"/>
  <c r="BJ192" i="4" s="1"/>
  <c r="F142" i="4"/>
  <c r="F154" i="4" s="1"/>
  <c r="G150" i="4"/>
  <c r="G148" i="4"/>
  <c r="G146" i="4"/>
  <c r="G149" i="4"/>
  <c r="G147" i="4"/>
  <c r="G144" i="4"/>
  <c r="H149" i="4"/>
  <c r="H147" i="4"/>
  <c r="H144" i="4"/>
  <c r="H150" i="4"/>
  <c r="H148" i="4"/>
  <c r="H146" i="4"/>
  <c r="AX154" i="4" a="1"/>
  <c r="AX154" i="4" s="1"/>
  <c r="AX10" i="4" s="1"/>
  <c r="AX83" i="4" s="1"/>
  <c r="BB154" i="4" a="1"/>
  <c r="BB154" i="4" s="1"/>
  <c r="BB10" i="4" s="1"/>
  <c r="BB83" i="4" s="1"/>
  <c r="BF154" i="4" a="1"/>
  <c r="BF154" i="4" s="1"/>
  <c r="BF10" i="4" s="1"/>
  <c r="BF83" i="4" s="1"/>
  <c r="AW154" i="4" a="1"/>
  <c r="AW154" i="4" s="1"/>
  <c r="AW10" i="4" s="1"/>
  <c r="AW83" i="4" s="1"/>
  <c r="BA154" i="4" a="1"/>
  <c r="BA154" i="4" s="1"/>
  <c r="BA10" i="4" s="1"/>
  <c r="BA83" i="4" s="1"/>
  <c r="BE154" i="4" a="1"/>
  <c r="BE154" i="4" s="1"/>
  <c r="BE10" i="4" s="1"/>
  <c r="BE83" i="4" s="1"/>
  <c r="AZ154" i="4" a="1"/>
  <c r="AZ154" i="4" s="1"/>
  <c r="AZ10" i="4" s="1"/>
  <c r="AZ83" i="4" s="1"/>
  <c r="BD154" i="4" a="1"/>
  <c r="BD154" i="4" s="1"/>
  <c r="BD10" i="4" s="1"/>
  <c r="BD83" i="4" s="1"/>
  <c r="AV154" i="4" a="1"/>
  <c r="AV154" i="4" s="1"/>
  <c r="AV10" i="4" s="1"/>
  <c r="AV83" i="4" s="1"/>
  <c r="AY154" i="4" a="1"/>
  <c r="AY154" i="4" s="1"/>
  <c r="AY10" i="4" s="1"/>
  <c r="AY83" i="4" s="1"/>
  <c r="BC154" i="4" a="1"/>
  <c r="BC154" i="4" s="1"/>
  <c r="BC10" i="4" s="1"/>
  <c r="BC83" i="4" s="1"/>
  <c r="BG154" i="4" a="1"/>
  <c r="BG154" i="4" s="1"/>
  <c r="BG10" i="4" s="1"/>
  <c r="BG83" i="4" s="1"/>
  <c r="BK188" i="4"/>
  <c r="BK189" i="4" s="1"/>
  <c r="BK190" i="4" s="1"/>
  <c r="BK192" i="4" s="1"/>
  <c r="BQ188" i="4"/>
  <c r="BQ189" i="4" s="1"/>
  <c r="BQ190" i="4" s="1"/>
  <c r="BQ192" i="4" s="1"/>
  <c r="BO188" i="4"/>
  <c r="BO189" i="4" s="1"/>
  <c r="BO190" i="4" s="1"/>
  <c r="BO192" i="4" s="1"/>
  <c r="BL188" i="4"/>
  <c r="BL189" i="4" s="1"/>
  <c r="BL190" i="4" s="1"/>
  <c r="BL192" i="4" s="1"/>
  <c r="BR188" i="4"/>
  <c r="BR189" i="4" s="1"/>
  <c r="BR190" i="4" s="1"/>
  <c r="BR192" i="4" s="1"/>
  <c r="G36" i="1" l="1"/>
  <c r="G38" i="1"/>
  <c r="G34" i="1"/>
  <c r="G26" i="1"/>
  <c r="G28" i="1"/>
  <c r="G18" i="1"/>
  <c r="G12" i="1"/>
  <c r="G30" i="1"/>
  <c r="G24" i="1"/>
  <c r="G22" i="1"/>
  <c r="G14" i="1"/>
  <c r="G20" i="1"/>
  <c r="G32" i="1"/>
  <c r="G16" i="1"/>
  <c r="G13" i="16"/>
  <c r="G10" i="1"/>
  <c r="G8" i="1"/>
  <c r="BR13" i="12"/>
  <c r="BR45" i="1" s="1"/>
  <c r="BR46" i="1" s="1"/>
  <c r="BQ13" i="12"/>
  <c r="BQ61" i="12" s="1"/>
  <c r="AZ11" i="4"/>
  <c r="AY7" i="2" s="1" a="1"/>
  <c r="AM11" i="4"/>
  <c r="AL7" i="2" s="1" a="1"/>
  <c r="BE11" i="4"/>
  <c r="BD7" i="2" s="1" a="1"/>
  <c r="BB11" i="4"/>
  <c r="BA7" i="2" s="1" a="1"/>
  <c r="AJ11" i="4"/>
  <c r="AI9" i="2" s="1" a="1"/>
  <c r="AO11" i="4"/>
  <c r="AN9" i="2" s="1" a="1"/>
  <c r="AN9" i="2" s="1"/>
  <c r="AL11" i="4"/>
  <c r="AK9" i="2" s="1" a="1"/>
  <c r="BC11" i="4"/>
  <c r="BB7" i="2" s="1" a="1"/>
  <c r="AP11" i="4"/>
  <c r="AO9" i="2" s="1" a="1"/>
  <c r="AV11" i="4"/>
  <c r="AU9" i="2" s="1" a="1"/>
  <c r="AU9" i="2" s="1"/>
  <c r="AX11" i="4"/>
  <c r="AW7" i="2" s="1" a="1"/>
  <c r="AU11" i="4"/>
  <c r="AR11" i="4"/>
  <c r="AQ7" i="2" s="1" a="1"/>
  <c r="AK11" i="4"/>
  <c r="AJ9" i="2" s="1" a="1"/>
  <c r="AJ9" i="2" s="1"/>
  <c r="BF11" i="4"/>
  <c r="BE9" i="2" s="1" a="1"/>
  <c r="AS11" i="4"/>
  <c r="AR9" i="2" s="1" a="1"/>
  <c r="AY11" i="4"/>
  <c r="AX7" i="2" s="1" a="1"/>
  <c r="AX7" i="2" s="1"/>
  <c r="BA11" i="4"/>
  <c r="AZ7" i="2" s="1" a="1"/>
  <c r="BG11" i="4"/>
  <c r="BF9" i="2" s="1" a="1"/>
  <c r="BD11" i="4"/>
  <c r="BC9" i="2" s="1" a="1"/>
  <c r="AW11" i="4"/>
  <c r="AV7" i="2" s="1" a="1"/>
  <c r="AQ11" i="4"/>
  <c r="AP9" i="2" s="1" a="1"/>
  <c r="AP9" i="2" s="1"/>
  <c r="AN11" i="4"/>
  <c r="AM9" i="2" s="1" a="1"/>
  <c r="AT11" i="4"/>
  <c r="AS7" i="2" s="1" a="1"/>
  <c r="BB9" i="12"/>
  <c r="AU9" i="12"/>
  <c r="AY9" i="12"/>
  <c r="AZ9" i="12"/>
  <c r="BE9" i="12"/>
  <c r="AW9" i="12"/>
  <c r="AT9" i="12"/>
  <c r="AL9" i="12"/>
  <c r="AQ9" i="12"/>
  <c r="AR9" i="12"/>
  <c r="AJ9" i="12"/>
  <c r="AO9" i="12"/>
  <c r="BF9" i="12"/>
  <c r="AX9" i="12"/>
  <c r="BC9" i="12"/>
  <c r="BD9" i="12"/>
  <c r="AV9" i="12"/>
  <c r="BA9" i="12"/>
  <c r="AP9" i="12"/>
  <c r="AI9" i="12"/>
  <c r="AM9" i="12"/>
  <c r="AN9" i="12"/>
  <c r="AS9" i="12"/>
  <c r="AK9" i="12"/>
  <c r="BJ13" i="12"/>
  <c r="BJ45" i="1" s="1"/>
  <c r="BJ46" i="1" s="1"/>
  <c r="BO13" i="12"/>
  <c r="BO45" i="1" s="1"/>
  <c r="BO46" i="1" s="1"/>
  <c r="H13" i="12"/>
  <c r="H61" i="12" s="1"/>
  <c r="H10" i="4"/>
  <c r="H83" i="4" s="1"/>
  <c r="G10" i="4"/>
  <c r="G83" i="4" s="1"/>
  <c r="BK13" i="12"/>
  <c r="BK45" i="1" s="1"/>
  <c r="BK46" i="1" s="1"/>
  <c r="BL13" i="12"/>
  <c r="BL45" i="1" s="1"/>
  <c r="BL46" i="1" s="1"/>
  <c r="BP13" i="12"/>
  <c r="BP45" i="1" s="1"/>
  <c r="BP46" i="1" s="1"/>
  <c r="BG13" i="12"/>
  <c r="BG61" i="12" s="1"/>
  <c r="AT7" i="2" a="1"/>
  <c r="BL53" i="2"/>
  <c r="BL52" i="1"/>
  <c r="BI39" i="1"/>
  <c r="BI72" i="5"/>
  <c r="BI31" i="2"/>
  <c r="BQ36" i="2"/>
  <c r="BQ39" i="1"/>
  <c r="BQ72" i="5"/>
  <c r="BQ54" i="2"/>
  <c r="BN36" i="2"/>
  <c r="BN25" i="2"/>
  <c r="BK53" i="2"/>
  <c r="BK52" i="1"/>
  <c r="BK54" i="2"/>
  <c r="BH72" i="5"/>
  <c r="BH39" i="1"/>
  <c r="BH31" i="2"/>
  <c r="BP54" i="2"/>
  <c r="BM39" i="1"/>
  <c r="BM72" i="5"/>
  <c r="BM31" i="2"/>
  <c r="BJ54" i="2"/>
  <c r="BJ53" i="2"/>
  <c r="BJ52" i="1"/>
  <c r="BR25" i="2"/>
  <c r="BR31" i="2"/>
  <c r="BO53" i="2"/>
  <c r="BO52" i="1"/>
  <c r="G34" i="2"/>
  <c r="BG53" i="2"/>
  <c r="G53" i="1"/>
  <c r="BG52" i="1"/>
  <c r="BL72" i="5"/>
  <c r="BL39" i="1"/>
  <c r="BL25" i="2"/>
  <c r="BI53" i="2"/>
  <c r="BI52" i="1"/>
  <c r="BK39" i="1"/>
  <c r="BK72" i="5"/>
  <c r="BK25" i="2"/>
  <c r="BP39" i="1"/>
  <c r="BP72" i="5"/>
  <c r="BJ39" i="1"/>
  <c r="BJ72" i="5"/>
  <c r="BJ25" i="2"/>
  <c r="BJ31" i="2"/>
  <c r="BR36" i="2"/>
  <c r="BR39" i="1"/>
  <c r="BR72" i="5"/>
  <c r="BR54" i="2"/>
  <c r="BR53" i="2"/>
  <c r="BR52" i="1"/>
  <c r="BO39" i="1"/>
  <c r="BO72" i="5"/>
  <c r="BO25" i="2"/>
  <c r="G43" i="1"/>
  <c r="G44" i="1" s="1"/>
  <c r="BG25" i="2"/>
  <c r="BG39" i="1"/>
  <c r="H68" i="5"/>
  <c r="BG72" i="5"/>
  <c r="BI13" i="12"/>
  <c r="BN13" i="12"/>
  <c r="BH13" i="12"/>
  <c r="BM13" i="12"/>
  <c r="BL54" i="2"/>
  <c r="BI25" i="2"/>
  <c r="BI36" i="2"/>
  <c r="BQ53" i="2"/>
  <c r="BQ52" i="1"/>
  <c r="BN39" i="1"/>
  <c r="BN72" i="5"/>
  <c r="BN31" i="2"/>
  <c r="BH25" i="2"/>
  <c r="BH36" i="2"/>
  <c r="BP53" i="2"/>
  <c r="BP52" i="1"/>
  <c r="BM36" i="2"/>
  <c r="BM25" i="2"/>
  <c r="BO54" i="2"/>
  <c r="BG54" i="2"/>
  <c r="G54" i="1"/>
  <c r="BL36" i="2"/>
  <c r="BL31" i="2"/>
  <c r="BI54" i="2"/>
  <c r="BQ25" i="2"/>
  <c r="BQ31" i="2"/>
  <c r="BN53" i="2"/>
  <c r="BN52" i="1"/>
  <c r="BN54" i="2"/>
  <c r="BK36" i="2"/>
  <c r="BK31" i="2"/>
  <c r="BH54" i="2"/>
  <c r="BH53" i="2"/>
  <c r="BH52" i="1"/>
  <c r="BP25" i="2"/>
  <c r="BP36" i="2"/>
  <c r="BP31" i="2"/>
  <c r="BM53" i="2"/>
  <c r="BM52" i="1"/>
  <c r="BM54" i="2"/>
  <c r="BJ36" i="2"/>
  <c r="BO36" i="2"/>
  <c r="BO31" i="2"/>
  <c r="BG36" i="2"/>
  <c r="G37" i="2"/>
  <c r="G36" i="2" s="1"/>
  <c r="BG31" i="2"/>
  <c r="G33" i="2"/>
  <c r="BC144" i="4"/>
  <c r="BC147" i="4"/>
  <c r="BC149" i="4"/>
  <c r="BC146" i="4"/>
  <c r="BC148" i="4"/>
  <c r="BC150" i="4"/>
  <c r="BC191" i="4"/>
  <c r="AV144" i="4"/>
  <c r="AV147" i="4"/>
  <c r="AV149" i="4"/>
  <c r="AV146" i="4"/>
  <c r="AV148" i="4"/>
  <c r="AV150" i="4"/>
  <c r="AV191" i="4"/>
  <c r="AZ144" i="4"/>
  <c r="AZ147" i="4"/>
  <c r="AZ149" i="4"/>
  <c r="AZ146" i="4"/>
  <c r="AZ148" i="4"/>
  <c r="AZ150" i="4"/>
  <c r="AZ191" i="4"/>
  <c r="BA146" i="4"/>
  <c r="BA148" i="4"/>
  <c r="BA150" i="4"/>
  <c r="BA144" i="4"/>
  <c r="BA147" i="4"/>
  <c r="BA149" i="4"/>
  <c r="BA191" i="4"/>
  <c r="BF146" i="4"/>
  <c r="BF148" i="4"/>
  <c r="BF150" i="4"/>
  <c r="BF144" i="4"/>
  <c r="BF147" i="4"/>
  <c r="BF149" i="4"/>
  <c r="BF191" i="4"/>
  <c r="AX146" i="4"/>
  <c r="AX148" i="4"/>
  <c r="AX150" i="4"/>
  <c r="AX144" i="4"/>
  <c r="AX147" i="4"/>
  <c r="AX149" i="4"/>
  <c r="AX191" i="4"/>
  <c r="AS146" i="4"/>
  <c r="AS148" i="4"/>
  <c r="AS150" i="4"/>
  <c r="AS144" i="4"/>
  <c r="AS147" i="4"/>
  <c r="AS149" i="4"/>
  <c r="AS191" i="4"/>
  <c r="AK146" i="4"/>
  <c r="AK148" i="4"/>
  <c r="AK150" i="4"/>
  <c r="AK144" i="4"/>
  <c r="AK147" i="4"/>
  <c r="AK149" i="4"/>
  <c r="AK191" i="4"/>
  <c r="AP146" i="4"/>
  <c r="AP148" i="4"/>
  <c r="AP150" i="4"/>
  <c r="AP144" i="4"/>
  <c r="AP147" i="4"/>
  <c r="AP149" i="4"/>
  <c r="AP191" i="4"/>
  <c r="AU144" i="4"/>
  <c r="AU147" i="4"/>
  <c r="AU149" i="4"/>
  <c r="AU146" i="4"/>
  <c r="AU148" i="4"/>
  <c r="AU150" i="4"/>
  <c r="AU191" i="4"/>
  <c r="AM144" i="4"/>
  <c r="AM147" i="4"/>
  <c r="AM149" i="4"/>
  <c r="AM146" i="4"/>
  <c r="AM148" i="4"/>
  <c r="AM150" i="4"/>
  <c r="AM191" i="4"/>
  <c r="AR144" i="4"/>
  <c r="AR147" i="4"/>
  <c r="AR149" i="4"/>
  <c r="AR146" i="4"/>
  <c r="AR148" i="4"/>
  <c r="AR150" i="4"/>
  <c r="AR191" i="4"/>
  <c r="H151" i="4"/>
  <c r="H152" i="4" s="1"/>
  <c r="H153" i="4" s="1"/>
  <c r="H155" i="4" s="1"/>
  <c r="G151" i="4"/>
  <c r="G152" i="4" s="1"/>
  <c r="G153" i="4" s="1"/>
  <c r="G155" i="4" s="1"/>
  <c r="BG144" i="4"/>
  <c r="BG147" i="4"/>
  <c r="BG149" i="4"/>
  <c r="BG146" i="4"/>
  <c r="BG148" i="4"/>
  <c r="BG150" i="4"/>
  <c r="BG191" i="4"/>
  <c r="AY144" i="4"/>
  <c r="AY147" i="4"/>
  <c r="AY149" i="4"/>
  <c r="AY146" i="4"/>
  <c r="AY148" i="4"/>
  <c r="AY150" i="4"/>
  <c r="AY191" i="4"/>
  <c r="BD144" i="4"/>
  <c r="BD147" i="4"/>
  <c r="BD149" i="4"/>
  <c r="BD146" i="4"/>
  <c r="BD148" i="4"/>
  <c r="BD150" i="4"/>
  <c r="BD191" i="4"/>
  <c r="BE146" i="4"/>
  <c r="BE148" i="4"/>
  <c r="BE150" i="4"/>
  <c r="BE144" i="4"/>
  <c r="BE147" i="4"/>
  <c r="BE149" i="4"/>
  <c r="BE191" i="4"/>
  <c r="AW146" i="4"/>
  <c r="AW148" i="4"/>
  <c r="AW150" i="4"/>
  <c r="AW144" i="4"/>
  <c r="AW147" i="4"/>
  <c r="AW149" i="4"/>
  <c r="AW191" i="4"/>
  <c r="BB146" i="4"/>
  <c r="BB148" i="4"/>
  <c r="BB150" i="4"/>
  <c r="BB144" i="4"/>
  <c r="BB147" i="4"/>
  <c r="BB149" i="4"/>
  <c r="BB191" i="4"/>
  <c r="AO146" i="4"/>
  <c r="AO148" i="4"/>
  <c r="AO150" i="4"/>
  <c r="AO144" i="4"/>
  <c r="AO147" i="4"/>
  <c r="AO149" i="4"/>
  <c r="AO191" i="4"/>
  <c r="AT146" i="4"/>
  <c r="AT148" i="4"/>
  <c r="AT150" i="4"/>
  <c r="AT144" i="4"/>
  <c r="AT147" i="4"/>
  <c r="AT149" i="4"/>
  <c r="AT191" i="4"/>
  <c r="AL146" i="4"/>
  <c r="AL148" i="4"/>
  <c r="AL150" i="4"/>
  <c r="AL144" i="4"/>
  <c r="AL147" i="4"/>
  <c r="AL149" i="4"/>
  <c r="AL191" i="4"/>
  <c r="AQ144" i="4"/>
  <c r="AQ147" i="4"/>
  <c r="AQ149" i="4"/>
  <c r="AQ146" i="4"/>
  <c r="AQ148" i="4"/>
  <c r="AQ150" i="4"/>
  <c r="AQ191" i="4"/>
  <c r="AJ144" i="4"/>
  <c r="AJ147" i="4"/>
  <c r="AJ149" i="4"/>
  <c r="AJ146" i="4"/>
  <c r="AJ148" i="4"/>
  <c r="AJ150" i="4"/>
  <c r="AJ191" i="4"/>
  <c r="AN144" i="4"/>
  <c r="AN147" i="4"/>
  <c r="AN149" i="4"/>
  <c r="AN146" i="4"/>
  <c r="AN148" i="4"/>
  <c r="AN150" i="4"/>
  <c r="AN191" i="4"/>
  <c r="BN40" i="1" l="1"/>
  <c r="BN6" i="1"/>
  <c r="BO40" i="1"/>
  <c r="BO6" i="1"/>
  <c r="BP195" i="4" s="1"/>
  <c r="BP196" i="4" s="1"/>
  <c r="BJ40" i="1"/>
  <c r="BJ6" i="1"/>
  <c r="BK195" i="4" s="1"/>
  <c r="BK196" i="4" s="1"/>
  <c r="BP40" i="1"/>
  <c r="BP6" i="1"/>
  <c r="BQ195" i="4" s="1"/>
  <c r="BQ196" i="4" s="1"/>
  <c r="BM40" i="1"/>
  <c r="BM6" i="1"/>
  <c r="BQ40" i="1"/>
  <c r="BQ6" i="1"/>
  <c r="BI40" i="1"/>
  <c r="BI6" i="1"/>
  <c r="BG40" i="1"/>
  <c r="BG6" i="1"/>
  <c r="BR40" i="1"/>
  <c r="BR6" i="1"/>
  <c r="BS195" i="4" s="1"/>
  <c r="BS196" i="4" s="1"/>
  <c r="BK40" i="1"/>
  <c r="BK6" i="1"/>
  <c r="BL195" i="4" s="1"/>
  <c r="BL196" i="4" s="1"/>
  <c r="BL40" i="1"/>
  <c r="BL6" i="1"/>
  <c r="BM195" i="4" s="1"/>
  <c r="BM196" i="4" s="1"/>
  <c r="BH40" i="1"/>
  <c r="BH6" i="1"/>
  <c r="BQ45" i="1"/>
  <c r="BQ46" i="1" s="1"/>
  <c r="BR61" i="12"/>
  <c r="AI9" i="2"/>
  <c r="AO9" i="2"/>
  <c r="AQ7" i="2"/>
  <c r="BB7" i="2"/>
  <c r="AM9" i="2"/>
  <c r="BE9" i="2"/>
  <c r="BF9" i="2"/>
  <c r="AK9" i="2"/>
  <c r="AZ7" i="2"/>
  <c r="BD7" i="2"/>
  <c r="AW7" i="2"/>
  <c r="AT7" i="2"/>
  <c r="BC9" i="2"/>
  <c r="BL61" i="12"/>
  <c r="H72" i="5" a="1"/>
  <c r="H72" i="5" s="1"/>
  <c r="BJ61" i="12"/>
  <c r="BP61" i="12"/>
  <c r="BK61" i="12"/>
  <c r="BO61" i="12"/>
  <c r="BG45" i="1"/>
  <c r="BG46" i="1" s="1"/>
  <c r="G31" i="2"/>
  <c r="AR9" i="2"/>
  <c r="AS7" i="2"/>
  <c r="BA7" i="2"/>
  <c r="AY7" i="2"/>
  <c r="AL7" i="2"/>
  <c r="AV7" i="2"/>
  <c r="AK7" i="2" a="1"/>
  <c r="AK7" i="2" s="1"/>
  <c r="AP7" i="2" a="1"/>
  <c r="AP7" i="2" s="1"/>
  <c r="BE7" i="2" a="1"/>
  <c r="BE7" i="2" s="1"/>
  <c r="AY9" i="2" a="1"/>
  <c r="AY9" i="2" s="1"/>
  <c r="AN7" i="2" a="1"/>
  <c r="AN7" i="2" s="1"/>
  <c r="AM7" i="2" a="1"/>
  <c r="AM7" i="2" s="1"/>
  <c r="AI7" i="2" a="1"/>
  <c r="AI7" i="2" s="1"/>
  <c r="AU7" i="2" a="1"/>
  <c r="AU7" i="2" s="1"/>
  <c r="AR7" i="2" a="1"/>
  <c r="AR7" i="2" s="1"/>
  <c r="AL9" i="2" a="1"/>
  <c r="AL9" i="2" s="1"/>
  <c r="AV9" i="2" a="1"/>
  <c r="AV9" i="2" s="1"/>
  <c r="AO7" i="2" a="1"/>
  <c r="AO7" i="2" s="1"/>
  <c r="AT9" i="2" a="1"/>
  <c r="AT9" i="2" s="1"/>
  <c r="BD9" i="2" a="1"/>
  <c r="BD9" i="2" s="1"/>
  <c r="BC7" i="2" a="1"/>
  <c r="BC7" i="2" s="1"/>
  <c r="AX9" i="2" a="1"/>
  <c r="AX9" i="2" s="1"/>
  <c r="BF7" i="2" a="1"/>
  <c r="BF7" i="2" s="1"/>
  <c r="BB9" i="2" a="1"/>
  <c r="BB9" i="2" s="1"/>
  <c r="AS9" i="2" a="1"/>
  <c r="AS9" i="2" s="1"/>
  <c r="AW9" i="2" a="1"/>
  <c r="AW9" i="2" s="1"/>
  <c r="AZ9" i="2" a="1"/>
  <c r="AZ9" i="2" s="1"/>
  <c r="AJ7" i="2" a="1"/>
  <c r="AJ7" i="2" s="1"/>
  <c r="AQ9" i="2" a="1"/>
  <c r="AQ9" i="2" s="1"/>
  <c r="BA9" i="2" a="1"/>
  <c r="BA9" i="2" s="1"/>
  <c r="BE15" i="12"/>
  <c r="BA336" i="13"/>
  <c r="BE69" i="5" s="1"/>
  <c r="BE5" i="1"/>
  <c r="BE6" i="12"/>
  <c r="AZ15" i="12"/>
  <c r="AV336" i="13"/>
  <c r="AZ69" i="5" s="1"/>
  <c r="AZ6" i="12"/>
  <c r="AZ5" i="1"/>
  <c r="G11" i="4"/>
  <c r="H11" i="4"/>
  <c r="AK5" i="1"/>
  <c r="AK6" i="12"/>
  <c r="AK15" i="12"/>
  <c r="AG336" i="13"/>
  <c r="AK69" i="5" s="1"/>
  <c r="AS15" i="12"/>
  <c r="AO336" i="13"/>
  <c r="AS69" i="5" s="1"/>
  <c r="AS6" i="12"/>
  <c r="AS5" i="1"/>
  <c r="AJ336" i="13"/>
  <c r="AN69" i="5" s="1"/>
  <c r="AN15" i="12"/>
  <c r="AN5" i="1"/>
  <c r="AN6" i="12"/>
  <c r="AI336" i="13"/>
  <c r="AM69" i="5" s="1"/>
  <c r="AM15" i="12"/>
  <c r="AM6" i="12"/>
  <c r="AM5" i="1"/>
  <c r="AI6" i="12"/>
  <c r="AI5" i="1"/>
  <c r="AE336" i="13"/>
  <c r="AI69" i="5" s="1"/>
  <c r="AI15" i="12"/>
  <c r="AP6" i="12"/>
  <c r="AP5" i="1"/>
  <c r="AL336" i="13"/>
  <c r="AP69" i="5" s="1"/>
  <c r="AP15" i="12"/>
  <c r="AW6" i="12"/>
  <c r="AW5" i="1"/>
  <c r="AS336" i="13"/>
  <c r="AW69" i="5" s="1"/>
  <c r="AW15" i="12"/>
  <c r="AY5" i="1"/>
  <c r="AY6" i="12"/>
  <c r="AU336" i="13"/>
  <c r="AY69" i="5" s="1"/>
  <c r="AY15" i="12"/>
  <c r="AU6" i="12"/>
  <c r="AU5" i="1"/>
  <c r="AU15" i="12"/>
  <c r="AQ336" i="13"/>
  <c r="AU69" i="5" s="1"/>
  <c r="BB15" i="12"/>
  <c r="AX336" i="13"/>
  <c r="BB69" i="5" s="1"/>
  <c r="BB6" i="12"/>
  <c r="BB5" i="1"/>
  <c r="AO15" i="12"/>
  <c r="AK336" i="13"/>
  <c r="AO69" i="5" s="1"/>
  <c r="AO5" i="1"/>
  <c r="AO6" i="12"/>
  <c r="AF336" i="13"/>
  <c r="AJ69" i="5" s="1"/>
  <c r="AJ15" i="12"/>
  <c r="AJ5" i="1"/>
  <c r="AJ6" i="12"/>
  <c r="AR6" i="12"/>
  <c r="AR5" i="1"/>
  <c r="AR15" i="12"/>
  <c r="AN336" i="13"/>
  <c r="AR69" i="5" s="1"/>
  <c r="AQ5" i="1"/>
  <c r="AQ6" i="12"/>
  <c r="AM336" i="13"/>
  <c r="AQ69" i="5" s="1"/>
  <c r="AQ15" i="12"/>
  <c r="AL6" i="12"/>
  <c r="AL5" i="1"/>
  <c r="AH336" i="13"/>
  <c r="AL69" i="5" s="1"/>
  <c r="AL15" i="12"/>
  <c r="AP336" i="13"/>
  <c r="AT69" i="5" s="1"/>
  <c r="AT15" i="12"/>
  <c r="AT5" i="1"/>
  <c r="AT6" i="12"/>
  <c r="BA5" i="1"/>
  <c r="BA6" i="12"/>
  <c r="AW336" i="13"/>
  <c r="BA69" i="5" s="1"/>
  <c r="BA15" i="12"/>
  <c r="AV6" i="12"/>
  <c r="AV5" i="1"/>
  <c r="AV15" i="12"/>
  <c r="AR336" i="13"/>
  <c r="AV69" i="5" s="1"/>
  <c r="AZ336" i="13"/>
  <c r="BD69" i="5" s="1"/>
  <c r="BD15" i="12"/>
  <c r="BD6" i="12"/>
  <c r="BD5" i="1"/>
  <c r="AY336" i="13"/>
  <c r="BC69" i="5" s="1"/>
  <c r="BC15" i="12"/>
  <c r="BC5" i="1"/>
  <c r="BC6" i="12"/>
  <c r="AT336" i="13"/>
  <c r="AX69" i="5" s="1"/>
  <c r="AX15" i="12"/>
  <c r="AX5" i="1"/>
  <c r="AX6" i="12"/>
  <c r="BF5" i="1"/>
  <c r="BF6" i="12"/>
  <c r="BB336" i="13"/>
  <c r="BF69" i="5" s="1"/>
  <c r="BF15" i="12"/>
  <c r="BN56" i="2"/>
  <c r="BM12" i="2"/>
  <c r="BP56" i="2"/>
  <c r="BQ56" i="2"/>
  <c r="BM45" i="1"/>
  <c r="BM46" i="1" s="1"/>
  <c r="BM61" i="12"/>
  <c r="G25" i="2"/>
  <c r="G12" i="2" s="1"/>
  <c r="BG12" i="2"/>
  <c r="BO12" i="2"/>
  <c r="BK12" i="2"/>
  <c r="BL12" i="2"/>
  <c r="G53" i="2"/>
  <c r="BG56" i="2"/>
  <c r="BR12" i="2"/>
  <c r="BJ56" i="2"/>
  <c r="BK56" i="2"/>
  <c r="BL56" i="2"/>
  <c r="G52" i="1"/>
  <c r="BP12" i="2"/>
  <c r="BH56" i="2"/>
  <c r="BM56" i="2"/>
  <c r="BQ12" i="2"/>
  <c r="G54" i="2"/>
  <c r="BH12" i="2"/>
  <c r="BI12" i="2"/>
  <c r="BH45" i="1"/>
  <c r="BH46" i="1" s="1"/>
  <c r="BH61" i="12"/>
  <c r="BN45" i="1"/>
  <c r="BN46" i="1" s="1"/>
  <c r="BN61" i="12"/>
  <c r="BI45" i="1"/>
  <c r="BI46" i="1" s="1"/>
  <c r="BI61" i="12"/>
  <c r="G39" i="1"/>
  <c r="G6" i="1" s="1"/>
  <c r="BR56" i="2"/>
  <c r="BJ12" i="2"/>
  <c r="BI56" i="2"/>
  <c r="BO56" i="2"/>
  <c r="BN12" i="2"/>
  <c r="Z154" i="4" a="1"/>
  <c r="Z154" i="4" s="1"/>
  <c r="Z10" i="4" s="1"/>
  <c r="Z83" i="4" s="1"/>
  <c r="AD154" i="4" a="1"/>
  <c r="AD154" i="4" s="1"/>
  <c r="AD10" i="4" s="1"/>
  <c r="AD83" i="4" s="1"/>
  <c r="AH154" i="4" a="1"/>
  <c r="AH154" i="4" s="1"/>
  <c r="AH10" i="4" s="1"/>
  <c r="AH83" i="4" s="1"/>
  <c r="Y154" i="4" a="1"/>
  <c r="Y154" i="4" s="1"/>
  <c r="Y10" i="4" s="1"/>
  <c r="Y83" i="4" s="1"/>
  <c r="AC154" i="4" a="1"/>
  <c r="AC154" i="4" s="1"/>
  <c r="AC10" i="4" s="1"/>
  <c r="AC83" i="4" s="1"/>
  <c r="AG154" i="4" a="1"/>
  <c r="AG154" i="4" s="1"/>
  <c r="AG10" i="4" s="1"/>
  <c r="AG83" i="4" s="1"/>
  <c r="AB154" i="4" a="1"/>
  <c r="AB154" i="4" s="1"/>
  <c r="AB10" i="4" s="1"/>
  <c r="AB83" i="4" s="1"/>
  <c r="AF154" i="4" a="1"/>
  <c r="AF154" i="4" s="1"/>
  <c r="AF10" i="4" s="1"/>
  <c r="AF83" i="4" s="1"/>
  <c r="X154" i="4" a="1"/>
  <c r="X154" i="4" s="1"/>
  <c r="X10" i="4" s="1"/>
  <c r="X83" i="4" s="1"/>
  <c r="AA154" i="4" a="1"/>
  <c r="AA154" i="4" s="1"/>
  <c r="AA10" i="4" s="1"/>
  <c r="AA83" i="4" s="1"/>
  <c r="AE154" i="4" a="1"/>
  <c r="AE154" i="4" s="1"/>
  <c r="AE10" i="4" s="1"/>
  <c r="AE83" i="4" s="1"/>
  <c r="AI154" i="4" a="1"/>
  <c r="AI154" i="4" s="1"/>
  <c r="AI10" i="4" s="1"/>
  <c r="AI83" i="4" s="1"/>
  <c r="F150" i="4"/>
  <c r="F148" i="4"/>
  <c r="F146" i="4"/>
  <c r="F149" i="4"/>
  <c r="F147" i="4"/>
  <c r="F144" i="4"/>
  <c r="AN151" i="4"/>
  <c r="AN152" i="4" s="1"/>
  <c r="AN153" i="4" s="1"/>
  <c r="AN155" i="4" s="1"/>
  <c r="AJ151" i="4"/>
  <c r="AJ152" i="4" s="1"/>
  <c r="AJ153" i="4" s="1"/>
  <c r="AJ155" i="4" s="1"/>
  <c r="AQ151" i="4"/>
  <c r="AQ152" i="4" s="1"/>
  <c r="AQ153" i="4" s="1"/>
  <c r="AQ155" i="4" s="1"/>
  <c r="BD151" i="4"/>
  <c r="BD152" i="4" s="1"/>
  <c r="BD153" i="4" s="1"/>
  <c r="BD155" i="4" s="1"/>
  <c r="AY151" i="4"/>
  <c r="AY152" i="4" s="1"/>
  <c r="AY153" i="4" s="1"/>
  <c r="AY155" i="4" s="1"/>
  <c r="BG151" i="4"/>
  <c r="BG152" i="4" s="1"/>
  <c r="BG153" i="4" s="1"/>
  <c r="BG155" i="4" s="1"/>
  <c r="AR151" i="4"/>
  <c r="AR152" i="4" s="1"/>
  <c r="AR153" i="4" s="1"/>
  <c r="AR155" i="4" s="1"/>
  <c r="AM151" i="4"/>
  <c r="AM152" i="4" s="1"/>
  <c r="AM153" i="4" s="1"/>
  <c r="AM155" i="4" s="1"/>
  <c r="AU151" i="4"/>
  <c r="AU152" i="4" s="1"/>
  <c r="AU153" i="4" s="1"/>
  <c r="AU155" i="4" s="1"/>
  <c r="AZ151" i="4"/>
  <c r="AZ152" i="4" s="1"/>
  <c r="AZ153" i="4" s="1"/>
  <c r="AZ155" i="4" s="1"/>
  <c r="AV151" i="4"/>
  <c r="AV152" i="4" s="1"/>
  <c r="AV153" i="4" s="1"/>
  <c r="AV155" i="4" s="1"/>
  <c r="BC151" i="4"/>
  <c r="BC152" i="4" s="1"/>
  <c r="BC153" i="4" s="1"/>
  <c r="BC155" i="4" s="1"/>
  <c r="AN181" i="4"/>
  <c r="AN184" i="4"/>
  <c r="AN186" i="4"/>
  <c r="AN183" i="4"/>
  <c r="AN185" i="4"/>
  <c r="AN187" i="4"/>
  <c r="AJ181" i="4"/>
  <c r="AJ185" i="4"/>
  <c r="AJ183" i="4"/>
  <c r="AJ186" i="4"/>
  <c r="AJ187" i="4"/>
  <c r="AJ184" i="4"/>
  <c r="AQ183" i="4"/>
  <c r="AQ185" i="4"/>
  <c r="AQ187" i="4"/>
  <c r="AQ181" i="4"/>
  <c r="AQ184" i="4"/>
  <c r="AQ186" i="4"/>
  <c r="AL183" i="4"/>
  <c r="AL186" i="4"/>
  <c r="AL181" i="4"/>
  <c r="AL184" i="4"/>
  <c r="AL187" i="4"/>
  <c r="AL185" i="4"/>
  <c r="AT183" i="4"/>
  <c r="AT186" i="4"/>
  <c r="AT181" i="4"/>
  <c r="AT184" i="4"/>
  <c r="AT187" i="4"/>
  <c r="AT185" i="4"/>
  <c r="AO181" i="4"/>
  <c r="AO184" i="4"/>
  <c r="AO186" i="4"/>
  <c r="AO183" i="4"/>
  <c r="AO185" i="4"/>
  <c r="AO187" i="4"/>
  <c r="BB183" i="4"/>
  <c r="BB185" i="4"/>
  <c r="BB187" i="4"/>
  <c r="BB181" i="4"/>
  <c r="BB184" i="4"/>
  <c r="BB186" i="4"/>
  <c r="AW181" i="4"/>
  <c r="AW184" i="4"/>
  <c r="AW186" i="4"/>
  <c r="AW183" i="4"/>
  <c r="AW185" i="4"/>
  <c r="AW187" i="4"/>
  <c r="BE181" i="4"/>
  <c r="BE184" i="4"/>
  <c r="BE186" i="4"/>
  <c r="BE183" i="4"/>
  <c r="BE185" i="4"/>
  <c r="BE187" i="4"/>
  <c r="BD181" i="4"/>
  <c r="BD184" i="4"/>
  <c r="BD186" i="4"/>
  <c r="BD183" i="4"/>
  <c r="BD185" i="4"/>
  <c r="BD187" i="4"/>
  <c r="AY183" i="4"/>
  <c r="AY185" i="4"/>
  <c r="AY187" i="4"/>
  <c r="AY181" i="4"/>
  <c r="AY184" i="4"/>
  <c r="AY186" i="4"/>
  <c r="BG183" i="4"/>
  <c r="BG185" i="4"/>
  <c r="BG187" i="4"/>
  <c r="BG181" i="4"/>
  <c r="BG184" i="4"/>
  <c r="BG186" i="4"/>
  <c r="AR183" i="4"/>
  <c r="AR185" i="4"/>
  <c r="AR187" i="4"/>
  <c r="AR181" i="4"/>
  <c r="AR184" i="4"/>
  <c r="AR186" i="4"/>
  <c r="AM181" i="4"/>
  <c r="AM184" i="4"/>
  <c r="AM186" i="4"/>
  <c r="AM183" i="4"/>
  <c r="AM185" i="4"/>
  <c r="AM187" i="4"/>
  <c r="AU181" i="4"/>
  <c r="AU184" i="4"/>
  <c r="AU186" i="4"/>
  <c r="AU183" i="4"/>
  <c r="AU185" i="4"/>
  <c r="AU187" i="4"/>
  <c r="AP183" i="4"/>
  <c r="AP181" i="4"/>
  <c r="AP186" i="4"/>
  <c r="AP185" i="4"/>
  <c r="AP184" i="4"/>
  <c r="AP187" i="4"/>
  <c r="AK183" i="4"/>
  <c r="AK185" i="4"/>
  <c r="AK187" i="4"/>
  <c r="AK181" i="4"/>
  <c r="AK184" i="4"/>
  <c r="AK186" i="4"/>
  <c r="AS183" i="4"/>
  <c r="AS181" i="4"/>
  <c r="AS184" i="4"/>
  <c r="AS186" i="4"/>
  <c r="AS185" i="4"/>
  <c r="AS187" i="4"/>
  <c r="AX183" i="4"/>
  <c r="AX185" i="4"/>
  <c r="AX187" i="4"/>
  <c r="AX181" i="4"/>
  <c r="AX184" i="4"/>
  <c r="AX186" i="4"/>
  <c r="BF183" i="4"/>
  <c r="BF185" i="4"/>
  <c r="BF187" i="4"/>
  <c r="BF181" i="4"/>
  <c r="BF184" i="4"/>
  <c r="BF186" i="4"/>
  <c r="BA181" i="4"/>
  <c r="BA184" i="4"/>
  <c r="BA186" i="4"/>
  <c r="BA183" i="4"/>
  <c r="BA185" i="4"/>
  <c r="BA187" i="4"/>
  <c r="AZ181" i="4"/>
  <c r="AZ184" i="4"/>
  <c r="AZ186" i="4"/>
  <c r="AZ183" i="4"/>
  <c r="AZ185" i="4"/>
  <c r="AZ187" i="4"/>
  <c r="AV181" i="4"/>
  <c r="AV184" i="4"/>
  <c r="AV186" i="4"/>
  <c r="AV183" i="4"/>
  <c r="AV185" i="4"/>
  <c r="AV187" i="4"/>
  <c r="BC183" i="4"/>
  <c r="BC185" i="4"/>
  <c r="BC187" i="4"/>
  <c r="BC181" i="4"/>
  <c r="BC184" i="4"/>
  <c r="BC186" i="4"/>
  <c r="AL151" i="4"/>
  <c r="AL152" i="4" s="1"/>
  <c r="AL153" i="4" s="1"/>
  <c r="AL155" i="4" s="1"/>
  <c r="AT151" i="4"/>
  <c r="AT152" i="4" s="1"/>
  <c r="AT153" i="4" s="1"/>
  <c r="AT155" i="4" s="1"/>
  <c r="AO151" i="4"/>
  <c r="AO152" i="4" s="1"/>
  <c r="AO153" i="4" s="1"/>
  <c r="AO155" i="4" s="1"/>
  <c r="BB151" i="4"/>
  <c r="BB152" i="4" s="1"/>
  <c r="BB153" i="4" s="1"/>
  <c r="BB155" i="4" s="1"/>
  <c r="AW151" i="4"/>
  <c r="AW152" i="4" s="1"/>
  <c r="AW153" i="4" s="1"/>
  <c r="AW155" i="4" s="1"/>
  <c r="BE151" i="4"/>
  <c r="BE152" i="4" s="1"/>
  <c r="BE153" i="4" s="1"/>
  <c r="BE155" i="4" s="1"/>
  <c r="AP151" i="4"/>
  <c r="AP152" i="4" s="1"/>
  <c r="AP153" i="4" s="1"/>
  <c r="AP155" i="4" s="1"/>
  <c r="AK151" i="4"/>
  <c r="AK152" i="4" s="1"/>
  <c r="AK153" i="4" s="1"/>
  <c r="AK155" i="4" s="1"/>
  <c r="AS151" i="4"/>
  <c r="AS152" i="4" s="1"/>
  <c r="AS153" i="4" s="1"/>
  <c r="AS155" i="4" s="1"/>
  <c r="AX151" i="4"/>
  <c r="AX152" i="4" s="1"/>
  <c r="AX153" i="4" s="1"/>
  <c r="AX155" i="4" s="1"/>
  <c r="BF151" i="4"/>
  <c r="BF152" i="4" s="1"/>
  <c r="BF153" i="4" s="1"/>
  <c r="BF155" i="4" s="1"/>
  <c r="BA151" i="4"/>
  <c r="BA152" i="4" s="1"/>
  <c r="BA153" i="4" s="1"/>
  <c r="BA155" i="4" s="1"/>
  <c r="BR195" i="4" l="1"/>
  <c r="BR196" i="4" s="1"/>
  <c r="G40" i="1"/>
  <c r="AX34" i="1"/>
  <c r="AX36" i="1"/>
  <c r="AX28" i="1"/>
  <c r="AX30" i="1"/>
  <c r="AX22" i="1"/>
  <c r="AX38" i="1"/>
  <c r="AX26" i="1"/>
  <c r="AX20" i="1"/>
  <c r="AX16" i="1"/>
  <c r="AX32" i="1"/>
  <c r="AX24" i="1"/>
  <c r="AX12" i="1"/>
  <c r="AX14" i="1"/>
  <c r="AX18" i="1"/>
  <c r="AJ36" i="1"/>
  <c r="AJ38" i="1"/>
  <c r="AJ34" i="1"/>
  <c r="AJ32" i="1"/>
  <c r="AJ26" i="1"/>
  <c r="AJ22" i="1"/>
  <c r="AJ18" i="1"/>
  <c r="AJ30" i="1"/>
  <c r="AJ12" i="1"/>
  <c r="AJ20" i="1"/>
  <c r="AJ14" i="1"/>
  <c r="AJ28" i="1"/>
  <c r="AJ24" i="1"/>
  <c r="AJ16" i="1"/>
  <c r="AO38" i="1"/>
  <c r="AO32" i="1"/>
  <c r="AO36" i="1"/>
  <c r="AO28" i="1"/>
  <c r="AO34" i="1"/>
  <c r="AO26" i="1"/>
  <c r="AO22" i="1"/>
  <c r="AO20" i="1"/>
  <c r="AO14" i="1"/>
  <c r="AO18" i="1"/>
  <c r="AO30" i="1"/>
  <c r="AO16" i="1"/>
  <c r="AO24" i="1"/>
  <c r="AO12" i="1"/>
  <c r="AN36" i="1"/>
  <c r="AN38" i="1"/>
  <c r="AN26" i="1"/>
  <c r="AN28" i="1"/>
  <c r="AN18" i="1"/>
  <c r="AN34" i="1"/>
  <c r="AN22" i="1"/>
  <c r="AN12" i="1"/>
  <c r="AN30" i="1"/>
  <c r="AN24" i="1"/>
  <c r="AN16" i="1"/>
  <c r="AN32" i="1"/>
  <c r="AN14" i="1"/>
  <c r="AN20" i="1"/>
  <c r="BC34" i="1"/>
  <c r="BC36" i="1"/>
  <c r="BC38" i="1"/>
  <c r="BC30" i="1"/>
  <c r="BC24" i="1"/>
  <c r="BC32" i="1"/>
  <c r="BC28" i="1"/>
  <c r="BC18" i="1"/>
  <c r="BC16" i="1"/>
  <c r="BC12" i="1"/>
  <c r="BC14" i="1"/>
  <c r="BC26" i="1"/>
  <c r="BC20" i="1"/>
  <c r="BC22" i="1"/>
  <c r="AV36" i="1"/>
  <c r="AV38" i="1"/>
  <c r="AV32" i="1"/>
  <c r="AV26" i="1"/>
  <c r="AV28" i="1"/>
  <c r="AV18" i="1"/>
  <c r="AV24" i="1"/>
  <c r="AV12" i="1"/>
  <c r="AV16" i="1"/>
  <c r="AV34" i="1"/>
  <c r="AV30" i="1"/>
  <c r="AV22" i="1"/>
  <c r="AV20" i="1"/>
  <c r="AV14" i="1"/>
  <c r="AL34" i="1"/>
  <c r="AL32" i="1"/>
  <c r="AL28" i="1"/>
  <c r="AL38" i="1"/>
  <c r="AL30" i="1"/>
  <c r="AL22" i="1"/>
  <c r="AL36" i="1"/>
  <c r="AL24" i="1"/>
  <c r="AL20" i="1"/>
  <c r="AL16" i="1"/>
  <c r="AL18" i="1"/>
  <c r="AL12" i="1"/>
  <c r="AL26" i="1"/>
  <c r="AL14" i="1"/>
  <c r="AR36" i="1"/>
  <c r="AR38" i="1"/>
  <c r="AR34" i="1"/>
  <c r="AR26" i="1"/>
  <c r="AR24" i="1"/>
  <c r="AR18" i="1"/>
  <c r="AR32" i="1"/>
  <c r="AR30" i="1"/>
  <c r="AR12" i="1"/>
  <c r="AR20" i="1"/>
  <c r="AR16" i="1"/>
  <c r="AR22" i="1"/>
  <c r="AR14" i="1"/>
  <c r="AR28" i="1"/>
  <c r="AU34" i="1"/>
  <c r="AU36" i="1"/>
  <c r="AU38" i="1"/>
  <c r="AU30" i="1"/>
  <c r="AU32" i="1"/>
  <c r="AU24" i="1"/>
  <c r="AU22" i="1"/>
  <c r="AU28" i="1"/>
  <c r="AU18" i="1"/>
  <c r="AU26" i="1"/>
  <c r="AU14" i="1"/>
  <c r="AU20" i="1"/>
  <c r="AU16" i="1"/>
  <c r="AU12" i="1"/>
  <c r="AW38" i="1"/>
  <c r="AW32" i="1"/>
  <c r="AW36" i="1"/>
  <c r="AW28" i="1"/>
  <c r="AW24" i="1"/>
  <c r="AW20" i="1"/>
  <c r="AW14" i="1"/>
  <c r="AW18" i="1"/>
  <c r="AW16" i="1"/>
  <c r="AW34" i="1"/>
  <c r="AW30" i="1"/>
  <c r="AW22" i="1"/>
  <c r="AW12" i="1"/>
  <c r="AW26" i="1"/>
  <c r="AP34" i="1"/>
  <c r="AP36" i="1"/>
  <c r="AP28" i="1"/>
  <c r="AP32" i="1"/>
  <c r="AP30" i="1"/>
  <c r="AP22" i="1"/>
  <c r="AP24" i="1"/>
  <c r="AP20" i="1"/>
  <c r="AP16" i="1"/>
  <c r="AP14" i="1"/>
  <c r="AP12" i="1"/>
  <c r="AP38" i="1"/>
  <c r="AP26" i="1"/>
  <c r="AP18" i="1"/>
  <c r="AI34" i="1"/>
  <c r="AI36" i="1"/>
  <c r="AI30" i="1"/>
  <c r="AI24" i="1"/>
  <c r="AI38" i="1"/>
  <c r="AI32" i="1"/>
  <c r="AI26" i="1"/>
  <c r="AI22" i="1"/>
  <c r="AI18" i="1"/>
  <c r="AI12" i="1"/>
  <c r="AI14" i="1"/>
  <c r="AI28" i="1"/>
  <c r="AI20" i="1"/>
  <c r="AI16" i="1"/>
  <c r="BF34" i="1"/>
  <c r="BF36" i="1"/>
  <c r="BF28" i="1"/>
  <c r="BF32" i="1"/>
  <c r="BF30" i="1"/>
  <c r="BF22" i="1"/>
  <c r="BF26" i="1"/>
  <c r="BF24" i="1"/>
  <c r="BF20" i="1"/>
  <c r="BF16" i="1"/>
  <c r="BF38" i="1"/>
  <c r="BF14" i="1"/>
  <c r="BF12" i="1"/>
  <c r="BF18" i="1"/>
  <c r="BA38" i="1"/>
  <c r="BA32" i="1"/>
  <c r="BA34" i="1"/>
  <c r="BA26" i="1"/>
  <c r="BA28" i="1"/>
  <c r="BA30" i="1"/>
  <c r="BA20" i="1"/>
  <c r="BA36" i="1"/>
  <c r="BA24" i="1"/>
  <c r="BA14" i="1"/>
  <c r="BA22" i="1"/>
  <c r="BA16" i="1"/>
  <c r="BA18" i="1"/>
  <c r="BA12" i="1"/>
  <c r="AQ34" i="1"/>
  <c r="AQ36" i="1"/>
  <c r="AQ32" i="1"/>
  <c r="AQ30" i="1"/>
  <c r="AQ24" i="1"/>
  <c r="AQ18" i="1"/>
  <c r="AQ38" i="1"/>
  <c r="AQ28" i="1"/>
  <c r="AQ22" i="1"/>
  <c r="AQ14" i="1"/>
  <c r="AQ26" i="1"/>
  <c r="AQ16" i="1"/>
  <c r="AQ12" i="1"/>
  <c r="AQ20" i="1"/>
  <c r="AY34" i="1"/>
  <c r="AY36" i="1"/>
  <c r="AY30" i="1"/>
  <c r="AY24" i="1"/>
  <c r="AY38" i="1"/>
  <c r="AY26" i="1"/>
  <c r="AY22" i="1"/>
  <c r="AY18" i="1"/>
  <c r="AY20" i="1"/>
  <c r="AY16" i="1"/>
  <c r="AY14" i="1"/>
  <c r="AY28" i="1"/>
  <c r="AY32" i="1"/>
  <c r="AY12" i="1"/>
  <c r="AK38" i="1"/>
  <c r="AK32" i="1"/>
  <c r="AK34" i="1"/>
  <c r="AK28" i="1"/>
  <c r="AK30" i="1"/>
  <c r="AK20" i="1"/>
  <c r="AK36" i="1"/>
  <c r="AK24" i="1"/>
  <c r="AK14" i="1"/>
  <c r="AK26" i="1"/>
  <c r="AK16" i="1"/>
  <c r="AK22" i="1"/>
  <c r="AK18" i="1"/>
  <c r="AK12" i="1"/>
  <c r="BE38" i="1"/>
  <c r="BE32" i="1"/>
  <c r="BE26" i="1"/>
  <c r="BE36" i="1"/>
  <c r="BE28" i="1"/>
  <c r="BE34" i="1"/>
  <c r="BE22" i="1"/>
  <c r="BE20" i="1"/>
  <c r="BE14" i="1"/>
  <c r="BE18" i="1"/>
  <c r="BE24" i="1"/>
  <c r="BE16" i="1"/>
  <c r="BE30" i="1"/>
  <c r="BE12" i="1"/>
  <c r="AT34" i="1"/>
  <c r="AT28" i="1"/>
  <c r="AT38" i="1"/>
  <c r="AT30" i="1"/>
  <c r="AT22" i="1"/>
  <c r="AT32" i="1"/>
  <c r="AT26" i="1"/>
  <c r="AT20" i="1"/>
  <c r="AT16" i="1"/>
  <c r="AT12" i="1"/>
  <c r="AT36" i="1"/>
  <c r="AT24" i="1"/>
  <c r="AT18" i="1"/>
  <c r="AT14" i="1"/>
  <c r="AZ36" i="1"/>
  <c r="AZ38" i="1"/>
  <c r="AZ34" i="1"/>
  <c r="AZ32" i="1"/>
  <c r="AZ26" i="1"/>
  <c r="AZ22" i="1"/>
  <c r="AZ18" i="1"/>
  <c r="AZ30" i="1"/>
  <c r="AZ12" i="1"/>
  <c r="AZ20" i="1"/>
  <c r="AZ14" i="1"/>
  <c r="AZ16" i="1"/>
  <c r="AZ28" i="1"/>
  <c r="AZ24" i="1"/>
  <c r="BD36" i="1"/>
  <c r="BD38" i="1"/>
  <c r="BD26" i="1"/>
  <c r="BD32" i="1"/>
  <c r="BD28" i="1"/>
  <c r="BD18" i="1"/>
  <c r="BD34" i="1"/>
  <c r="BD22" i="1"/>
  <c r="BD12" i="1"/>
  <c r="BD30" i="1"/>
  <c r="BD14" i="1"/>
  <c r="BD24" i="1"/>
  <c r="BD20" i="1"/>
  <c r="BD16" i="1"/>
  <c r="BB34" i="1"/>
  <c r="BB32" i="1"/>
  <c r="BB28" i="1"/>
  <c r="BB38" i="1"/>
  <c r="BB30" i="1"/>
  <c r="BB22" i="1"/>
  <c r="BB36" i="1"/>
  <c r="BB24" i="1"/>
  <c r="BB20" i="1"/>
  <c r="BB16" i="1"/>
  <c r="BB14" i="1"/>
  <c r="BB18" i="1"/>
  <c r="BB12" i="1"/>
  <c r="BB26" i="1"/>
  <c r="AM34" i="1"/>
  <c r="AM36" i="1"/>
  <c r="AM38" i="1"/>
  <c r="AM30" i="1"/>
  <c r="AM24" i="1"/>
  <c r="AM28" i="1"/>
  <c r="AM26" i="1"/>
  <c r="AM18" i="1"/>
  <c r="AM16" i="1"/>
  <c r="AM12" i="1"/>
  <c r="AM14" i="1"/>
  <c r="AM22" i="1"/>
  <c r="AM20" i="1"/>
  <c r="AM32" i="1"/>
  <c r="AS38" i="1"/>
  <c r="AS32" i="1"/>
  <c r="AS34" i="1"/>
  <c r="AS28" i="1"/>
  <c r="AS30" i="1"/>
  <c r="AS20" i="1"/>
  <c r="AS26" i="1"/>
  <c r="AS22" i="1"/>
  <c r="AS14" i="1"/>
  <c r="AS12" i="1"/>
  <c r="AS36" i="1"/>
  <c r="AS24" i="1"/>
  <c r="AS18" i="1"/>
  <c r="AS16" i="1"/>
  <c r="AX10" i="1"/>
  <c r="AX8" i="1"/>
  <c r="BC10" i="1"/>
  <c r="BC8" i="1"/>
  <c r="AT10" i="1"/>
  <c r="AT8" i="1"/>
  <c r="AJ8" i="1"/>
  <c r="AJ10" i="1"/>
  <c r="AO10" i="1"/>
  <c r="AO8" i="1"/>
  <c r="AN8" i="1"/>
  <c r="AN10" i="1"/>
  <c r="AV10" i="1"/>
  <c r="AV8" i="1"/>
  <c r="AL10" i="1"/>
  <c r="AL8" i="1"/>
  <c r="AR10" i="1"/>
  <c r="AR8" i="1"/>
  <c r="AU10" i="1"/>
  <c r="AU8" i="1"/>
  <c r="AW8" i="1"/>
  <c r="AW10" i="1"/>
  <c r="AP10" i="1"/>
  <c r="AP8" i="1"/>
  <c r="AZ8" i="1"/>
  <c r="AZ10" i="1"/>
  <c r="BF10" i="1"/>
  <c r="BF8" i="1"/>
  <c r="BA10" i="1"/>
  <c r="BA8" i="1"/>
  <c r="AQ10" i="1"/>
  <c r="AQ8" i="1"/>
  <c r="AY10" i="1"/>
  <c r="AY8" i="1"/>
  <c r="AK8" i="1"/>
  <c r="AK10" i="1"/>
  <c r="BE8" i="1"/>
  <c r="BE10" i="1"/>
  <c r="AI10" i="1"/>
  <c r="AI8" i="1"/>
  <c r="BD10" i="1"/>
  <c r="BD8" i="1"/>
  <c r="BB10" i="1"/>
  <c r="BB8" i="1"/>
  <c r="AM10" i="1"/>
  <c r="AM8" i="1"/>
  <c r="AS8" i="1"/>
  <c r="AS10" i="1"/>
  <c r="AI11" i="4"/>
  <c r="AE11" i="4"/>
  <c r="AB11" i="4"/>
  <c r="AH11" i="4"/>
  <c r="AG7" i="2" s="1" a="1"/>
  <c r="Y11" i="4"/>
  <c r="AA11" i="4"/>
  <c r="Z7" i="2" s="1" a="1"/>
  <c r="AG11" i="4"/>
  <c r="AD11" i="4"/>
  <c r="AC7" i="2" s="1" a="1"/>
  <c r="AF11" i="4"/>
  <c r="AE9" i="2" s="1" a="1"/>
  <c r="X11" i="4"/>
  <c r="W7" i="2" s="1" a="1"/>
  <c r="AC11" i="4"/>
  <c r="Z11" i="4"/>
  <c r="Y7" i="2" s="1" a="1"/>
  <c r="BN195" i="4"/>
  <c r="BN196" i="4" s="1"/>
  <c r="BI195" i="4"/>
  <c r="BI196" i="4" s="1"/>
  <c r="AD9" i="12"/>
  <c r="AA9" i="12"/>
  <c r="AG9" i="12"/>
  <c r="AH9" i="12"/>
  <c r="Z9" i="12"/>
  <c r="AE9" i="12"/>
  <c r="AF9" i="12"/>
  <c r="X9" i="12"/>
  <c r="AC9" i="12"/>
  <c r="W9" i="12"/>
  <c r="AB9" i="12"/>
  <c r="Y9" i="12"/>
  <c r="BJ195" i="4"/>
  <c r="BJ196" i="4" s="1"/>
  <c r="BO195" i="4"/>
  <c r="BO196" i="4" s="1"/>
  <c r="G41" i="1"/>
  <c r="G14" i="16" s="1"/>
  <c r="BH195" i="4"/>
  <c r="BH196" i="4" s="1"/>
  <c r="G39" i="2"/>
  <c r="E7" i="2"/>
  <c r="F7" i="2"/>
  <c r="E9" i="2"/>
  <c r="F9" i="2"/>
  <c r="F10" i="4"/>
  <c r="F83" i="4" s="1"/>
  <c r="G45" i="1"/>
  <c r="G46" i="1" s="1"/>
  <c r="AD9" i="2" a="1"/>
  <c r="AB9" i="2" a="1"/>
  <c r="BF43" i="1"/>
  <c r="BF44" i="1" s="1"/>
  <c r="BF34" i="2"/>
  <c r="AX34" i="2"/>
  <c r="AX8" i="12"/>
  <c r="AX33" i="2" s="1"/>
  <c r="AX68" i="5"/>
  <c r="AX72" i="5" s="1" a="1"/>
  <c r="AX37" i="2"/>
  <c r="BC54" i="1"/>
  <c r="BC53" i="1"/>
  <c r="BC43" i="1"/>
  <c r="BC44" i="1" s="1"/>
  <c r="BD54" i="1"/>
  <c r="BD53" i="1"/>
  <c r="BD8" i="12"/>
  <c r="BD33" i="2" s="1"/>
  <c r="BD68" i="5"/>
  <c r="BD72" i="5" s="1" a="1"/>
  <c r="BD37" i="2"/>
  <c r="AV37" i="2"/>
  <c r="AV68" i="5"/>
  <c r="AV72" i="5" s="1" a="1"/>
  <c r="AV54" i="1"/>
  <c r="AV53" i="1"/>
  <c r="BA8" i="12"/>
  <c r="BA33" i="2" s="1"/>
  <c r="BA37" i="2"/>
  <c r="BA68" i="5"/>
  <c r="BA72" i="5" s="1" a="1"/>
  <c r="BA53" i="1"/>
  <c r="BA54" i="1"/>
  <c r="AT54" i="1"/>
  <c r="AT53" i="1"/>
  <c r="AT43" i="1"/>
  <c r="AT44" i="1" s="1"/>
  <c r="AL8" i="12"/>
  <c r="AL33" i="2" s="1"/>
  <c r="AL68" i="5"/>
  <c r="AL72" i="5" s="1" a="1"/>
  <c r="AL37" i="2"/>
  <c r="AL34" i="2"/>
  <c r="AQ43" i="1"/>
  <c r="AQ44" i="1" s="1"/>
  <c r="AQ34" i="2"/>
  <c r="AR8" i="12"/>
  <c r="AR33" i="2" s="1"/>
  <c r="AR43" i="1"/>
  <c r="AR44" i="1" s="1"/>
  <c r="AR34" i="2"/>
  <c r="AJ53" i="1"/>
  <c r="AJ54" i="1"/>
  <c r="AJ43" i="1"/>
  <c r="AJ44" i="1" s="1"/>
  <c r="AO34" i="2"/>
  <c r="AO8" i="12"/>
  <c r="AO33" i="2" s="1"/>
  <c r="AO43" i="1"/>
  <c r="AO44" i="1" s="1"/>
  <c r="BB34" i="2"/>
  <c r="BB68" i="5"/>
  <c r="BB72" i="5" s="1" a="1"/>
  <c r="BB37" i="2"/>
  <c r="AU8" i="12"/>
  <c r="AU33" i="2" s="1"/>
  <c r="G9" i="12"/>
  <c r="G8" i="12" s="1"/>
  <c r="AU43" i="1"/>
  <c r="AU44" i="1" s="1"/>
  <c r="G15" i="12"/>
  <c r="G6" i="12"/>
  <c r="AU34" i="2"/>
  <c r="AY43" i="1"/>
  <c r="AY44" i="1" s="1"/>
  <c r="AY34" i="2"/>
  <c r="AW8" i="12"/>
  <c r="AW33" i="2" s="1"/>
  <c r="AW37" i="2"/>
  <c r="AW68" i="5"/>
  <c r="AW72" i="5" s="1" a="1"/>
  <c r="AW34" i="2"/>
  <c r="AP43" i="1"/>
  <c r="AP44" i="1" s="1"/>
  <c r="AP53" i="1"/>
  <c r="AP54" i="1"/>
  <c r="AI8" i="12"/>
  <c r="AI33" i="2" s="1"/>
  <c r="F9" i="12"/>
  <c r="F8" i="12" s="1"/>
  <c r="F69" i="5"/>
  <c r="AI37" i="2"/>
  <c r="AI68" i="5"/>
  <c r="AI72" i="5" s="1" a="1"/>
  <c r="F6" i="12"/>
  <c r="AI34" i="2"/>
  <c r="AM34" i="2"/>
  <c r="AM43" i="1"/>
  <c r="AM44" i="1" s="1"/>
  <c r="AN34" i="2"/>
  <c r="AN8" i="12"/>
  <c r="AN33" i="2" s="1"/>
  <c r="AN68" i="5"/>
  <c r="AN72" i="5" s="1" a="1"/>
  <c r="AN37" i="2"/>
  <c r="AS34" i="2"/>
  <c r="AS37" i="2"/>
  <c r="AS68" i="5"/>
  <c r="AS72" i="5" s="1" a="1"/>
  <c r="AK8" i="12"/>
  <c r="AK33" i="2" s="1"/>
  <c r="AK43" i="1"/>
  <c r="AK44" i="1" s="1"/>
  <c r="AK54" i="1"/>
  <c r="AK53" i="1"/>
  <c r="AZ34" i="2"/>
  <c r="AZ68" i="5"/>
  <c r="AZ72" i="5" s="1" a="1"/>
  <c r="AZ37" i="2"/>
  <c r="BE34" i="2"/>
  <c r="BE8" i="12"/>
  <c r="BE33" i="2" s="1"/>
  <c r="BE43" i="1"/>
  <c r="BE44" i="1" s="1"/>
  <c r="AF9" i="2" a="1"/>
  <c r="X7" i="2" a="1"/>
  <c r="BF8" i="12"/>
  <c r="BF33" i="2" s="1"/>
  <c r="BF68" i="5"/>
  <c r="BF72" i="5" s="1" a="1"/>
  <c r="BF37" i="2"/>
  <c r="BF53" i="1"/>
  <c r="BF54" i="1"/>
  <c r="AX53" i="1"/>
  <c r="AX54" i="1"/>
  <c r="AX43" i="1"/>
  <c r="AX44" i="1" s="1"/>
  <c r="BC34" i="2"/>
  <c r="BC8" i="12"/>
  <c r="BC33" i="2" s="1"/>
  <c r="BC68" i="5"/>
  <c r="BC72" i="5" s="1" a="1"/>
  <c r="BC37" i="2"/>
  <c r="BD34" i="2"/>
  <c r="BD43" i="1"/>
  <c r="BD44" i="1" s="1"/>
  <c r="AV8" i="12"/>
  <c r="AV33" i="2" s="1"/>
  <c r="AV43" i="1"/>
  <c r="AV44" i="1" s="1"/>
  <c r="AV34" i="2"/>
  <c r="BA43" i="1"/>
  <c r="BA44" i="1" s="1"/>
  <c r="BA34" i="2"/>
  <c r="AT34" i="2"/>
  <c r="AT8" i="12"/>
  <c r="AT33" i="2" s="1"/>
  <c r="AT37" i="2"/>
  <c r="AT68" i="5"/>
  <c r="AT72" i="5" s="1" a="1"/>
  <c r="AL43" i="1"/>
  <c r="AL44" i="1" s="1"/>
  <c r="AL53" i="1"/>
  <c r="AL54" i="1"/>
  <c r="AQ8" i="12"/>
  <c r="AQ33" i="2" s="1"/>
  <c r="AQ68" i="5"/>
  <c r="AQ72" i="5" s="1" a="1"/>
  <c r="AQ37" i="2"/>
  <c r="AQ54" i="1"/>
  <c r="AQ53" i="1"/>
  <c r="AR37" i="2"/>
  <c r="AR68" i="5"/>
  <c r="AR72" i="5" s="1" a="1"/>
  <c r="AR53" i="1"/>
  <c r="AR54" i="1"/>
  <c r="AJ34" i="2"/>
  <c r="AJ8" i="12"/>
  <c r="AJ33" i="2" s="1"/>
  <c r="AJ68" i="5"/>
  <c r="AJ72" i="5" s="1" a="1"/>
  <c r="AJ37" i="2"/>
  <c r="AO53" i="1"/>
  <c r="AO54" i="1"/>
  <c r="AO37" i="2"/>
  <c r="AO68" i="5"/>
  <c r="AO72" i="5" s="1" a="1"/>
  <c r="BB53" i="1"/>
  <c r="BB54" i="1"/>
  <c r="BB8" i="12"/>
  <c r="BB33" i="2" s="1"/>
  <c r="BB43" i="1"/>
  <c r="BB44" i="1" s="1"/>
  <c r="AU68" i="5"/>
  <c r="AU72" i="5" s="1" a="1"/>
  <c r="G69" i="5"/>
  <c r="AU37" i="2"/>
  <c r="AU53" i="1"/>
  <c r="AU54" i="1"/>
  <c r="F5" i="1"/>
  <c r="AY8" i="12"/>
  <c r="AY33" i="2" s="1"/>
  <c r="AY68" i="5"/>
  <c r="AY72" i="5" s="1" a="1"/>
  <c r="AY37" i="2"/>
  <c r="AY54" i="1"/>
  <c r="AY53" i="1"/>
  <c r="AW43" i="1"/>
  <c r="AW44" i="1" s="1"/>
  <c r="AW54" i="1"/>
  <c r="AW53" i="1"/>
  <c r="AP8" i="12"/>
  <c r="AP33" i="2" s="1"/>
  <c r="AP68" i="5"/>
  <c r="AP72" i="5" s="1" a="1"/>
  <c r="AP37" i="2"/>
  <c r="AP34" i="2"/>
  <c r="AI43" i="1"/>
  <c r="AI44" i="1" s="1"/>
  <c r="F15" i="12"/>
  <c r="AI53" i="1"/>
  <c r="AI54" i="1"/>
  <c r="E5" i="1"/>
  <c r="AM54" i="1"/>
  <c r="AM53" i="1"/>
  <c r="AM8" i="12"/>
  <c r="AM33" i="2" s="1"/>
  <c r="AM68" i="5"/>
  <c r="AM72" i="5" s="1" a="1"/>
  <c r="AM37" i="2"/>
  <c r="AN54" i="1"/>
  <c r="AN53" i="1"/>
  <c r="AN43" i="1"/>
  <c r="AN44" i="1" s="1"/>
  <c r="AS53" i="1"/>
  <c r="AS54" i="1"/>
  <c r="AS8" i="12"/>
  <c r="AS33" i="2" s="1"/>
  <c r="AS43" i="1"/>
  <c r="AS44" i="1" s="1"/>
  <c r="AK68" i="5"/>
  <c r="AK72" i="5" s="1" a="1"/>
  <c r="AK37" i="2"/>
  <c r="AK34" i="2"/>
  <c r="AZ53" i="1"/>
  <c r="AZ54" i="1"/>
  <c r="AZ8" i="12"/>
  <c r="AZ33" i="2" s="1"/>
  <c r="AZ43" i="1"/>
  <c r="AZ44" i="1" s="1"/>
  <c r="BE53" i="1"/>
  <c r="BE54" i="1"/>
  <c r="BE68" i="5"/>
  <c r="BE72" i="5" s="1" a="1"/>
  <c r="BE37" i="2"/>
  <c r="BI41" i="1"/>
  <c r="BG41" i="1"/>
  <c r="BQ39" i="2"/>
  <c r="BP39" i="2"/>
  <c r="BQ41" i="1"/>
  <c r="BR39" i="2"/>
  <c r="BL41" i="1"/>
  <c r="BL39" i="2"/>
  <c r="BK41" i="1"/>
  <c r="BK39" i="2"/>
  <c r="BR41" i="1"/>
  <c r="BO41" i="1"/>
  <c r="BO39" i="2"/>
  <c r="BG39" i="2"/>
  <c r="BM39" i="2"/>
  <c r="BN39" i="2"/>
  <c r="BH41" i="1"/>
  <c r="BM41" i="1"/>
  <c r="BP41" i="1"/>
  <c r="BJ41" i="1"/>
  <c r="BJ39" i="2"/>
  <c r="G42" i="1"/>
  <c r="BI39" i="2"/>
  <c r="BN41" i="1"/>
  <c r="BH39" i="2"/>
  <c r="G56" i="2"/>
  <c r="AP188" i="4"/>
  <c r="AP189" i="4" s="1"/>
  <c r="AP190" i="4" s="1"/>
  <c r="AP192" i="4" s="1"/>
  <c r="AV188" i="4"/>
  <c r="AV189" i="4" s="1"/>
  <c r="AV190" i="4" s="1"/>
  <c r="AV192" i="4" s="1"/>
  <c r="AS188" i="4"/>
  <c r="AS189" i="4" s="1"/>
  <c r="AS190" i="4" s="1"/>
  <c r="AS192" i="4" s="1"/>
  <c r="AF144" i="4"/>
  <c r="AF147" i="4"/>
  <c r="AF149" i="4"/>
  <c r="AF146" i="4"/>
  <c r="AF148" i="4"/>
  <c r="AF150" i="4"/>
  <c r="AF191" i="4"/>
  <c r="AA146" i="4"/>
  <c r="AA148" i="4"/>
  <c r="AA150" i="4"/>
  <c r="AA144" i="4"/>
  <c r="AA147" i="4"/>
  <c r="AA149" i="4"/>
  <c r="AA191" i="4"/>
  <c r="AI144" i="4"/>
  <c r="AI147" i="4"/>
  <c r="AI149" i="4"/>
  <c r="AI146" i="4"/>
  <c r="AI148" i="4"/>
  <c r="AI150" i="4"/>
  <c r="AI191" i="4"/>
  <c r="AD146" i="4"/>
  <c r="AD148" i="4"/>
  <c r="AD150" i="4"/>
  <c r="AD144" i="4"/>
  <c r="AD147" i="4"/>
  <c r="AD149" i="4"/>
  <c r="AD191" i="4"/>
  <c r="Y146" i="4"/>
  <c r="Y148" i="4"/>
  <c r="Y150" i="4"/>
  <c r="Y144" i="4"/>
  <c r="Y147" i="4"/>
  <c r="Y149" i="4"/>
  <c r="Y191" i="4"/>
  <c r="AG146" i="4"/>
  <c r="AG148" i="4"/>
  <c r="AG150" i="4"/>
  <c r="AG144" i="4"/>
  <c r="AG147" i="4"/>
  <c r="AG149" i="4"/>
  <c r="AG191" i="4"/>
  <c r="AZ188" i="4"/>
  <c r="AZ189" i="4" s="1"/>
  <c r="AZ190" i="4" s="1"/>
  <c r="AZ192" i="4" s="1"/>
  <c r="AX188" i="4"/>
  <c r="AX189" i="4" s="1"/>
  <c r="AX190" i="4" s="1"/>
  <c r="AX192" i="4" s="1"/>
  <c r="AK188" i="4"/>
  <c r="AK189" i="4" s="1"/>
  <c r="AK190" i="4" s="1"/>
  <c r="AK192" i="4" s="1"/>
  <c r="AM188" i="4"/>
  <c r="AM189" i="4" s="1"/>
  <c r="AM190" i="4" s="1"/>
  <c r="AM192" i="4" s="1"/>
  <c r="AR188" i="4"/>
  <c r="AR189" i="4" s="1"/>
  <c r="AR190" i="4" s="1"/>
  <c r="AR192" i="4" s="1"/>
  <c r="AY188" i="4"/>
  <c r="AY189" i="4" s="1"/>
  <c r="AY190" i="4" s="1"/>
  <c r="AY192" i="4" s="1"/>
  <c r="BD188" i="4"/>
  <c r="BD189" i="4" s="1"/>
  <c r="BD190" i="4" s="1"/>
  <c r="BD192" i="4" s="1"/>
  <c r="AW188" i="4"/>
  <c r="AW189" i="4" s="1"/>
  <c r="AW190" i="4" s="1"/>
  <c r="AW192" i="4" s="1"/>
  <c r="BB188" i="4"/>
  <c r="BB189" i="4" s="1"/>
  <c r="BB190" i="4" s="1"/>
  <c r="BB192" i="4" s="1"/>
  <c r="AO188" i="4"/>
  <c r="AO189" i="4" s="1"/>
  <c r="AO190" i="4" s="1"/>
  <c r="AO192" i="4" s="1"/>
  <c r="AT188" i="4"/>
  <c r="AT189" i="4" s="1"/>
  <c r="AT190" i="4" s="1"/>
  <c r="AT192" i="4" s="1"/>
  <c r="AL188" i="4"/>
  <c r="AL189" i="4" s="1"/>
  <c r="AL190" i="4" s="1"/>
  <c r="AL192" i="4" s="1"/>
  <c r="AQ188" i="4"/>
  <c r="AQ189" i="4" s="1"/>
  <c r="AQ190" i="4" s="1"/>
  <c r="AQ192" i="4" s="1"/>
  <c r="AJ188" i="4"/>
  <c r="AJ189" i="4" s="1"/>
  <c r="AJ190" i="4" s="1"/>
  <c r="AJ192" i="4" s="1"/>
  <c r="F151" i="4"/>
  <c r="AB144" i="4"/>
  <c r="AB147" i="4"/>
  <c r="AB149" i="4"/>
  <c r="AB146" i="4"/>
  <c r="AB148" i="4"/>
  <c r="AB150" i="4"/>
  <c r="AB191" i="4"/>
  <c r="X144" i="4"/>
  <c r="X147" i="4"/>
  <c r="X149" i="4"/>
  <c r="X146" i="4"/>
  <c r="X148" i="4"/>
  <c r="X150" i="4"/>
  <c r="X191" i="4"/>
  <c r="AE144" i="4"/>
  <c r="AE147" i="4"/>
  <c r="AE149" i="4"/>
  <c r="AE146" i="4"/>
  <c r="AE148" i="4"/>
  <c r="AE150" i="4"/>
  <c r="AE191" i="4"/>
  <c r="Z144" i="4"/>
  <c r="Z147" i="4"/>
  <c r="Z149" i="4"/>
  <c r="Z146" i="4"/>
  <c r="Z148" i="4"/>
  <c r="Z150" i="4"/>
  <c r="Z191" i="4"/>
  <c r="AH146" i="4"/>
  <c r="AH148" i="4"/>
  <c r="AH150" i="4"/>
  <c r="AH144" i="4"/>
  <c r="AH147" i="4"/>
  <c r="AH149" i="4"/>
  <c r="AH191" i="4"/>
  <c r="AC146" i="4"/>
  <c r="AC148" i="4"/>
  <c r="AC150" i="4"/>
  <c r="AC144" i="4"/>
  <c r="AC147" i="4"/>
  <c r="AC149" i="4"/>
  <c r="AC191" i="4"/>
  <c r="BC188" i="4"/>
  <c r="BC189" i="4" s="1"/>
  <c r="BC190" i="4" s="1"/>
  <c r="BC192" i="4" s="1"/>
  <c r="BA188" i="4"/>
  <c r="BA189" i="4" s="1"/>
  <c r="BA190" i="4" s="1"/>
  <c r="BA192" i="4" s="1"/>
  <c r="BF188" i="4"/>
  <c r="BF189" i="4" s="1"/>
  <c r="BF190" i="4" s="1"/>
  <c r="BF192" i="4" s="1"/>
  <c r="AU188" i="4"/>
  <c r="AU189" i="4" s="1"/>
  <c r="AU190" i="4" s="1"/>
  <c r="AU192" i="4" s="1"/>
  <c r="BG188" i="4"/>
  <c r="BG189" i="4" s="1"/>
  <c r="BG190" i="4" s="1"/>
  <c r="BG192" i="4" s="1"/>
  <c r="BE188" i="4"/>
  <c r="BE189" i="4" s="1"/>
  <c r="BE190" i="4" s="1"/>
  <c r="BE192" i="4" s="1"/>
  <c r="AN188" i="4"/>
  <c r="AN189" i="4" s="1"/>
  <c r="AN190" i="4" s="1"/>
  <c r="AN192" i="4" s="1"/>
  <c r="F36" i="1" l="1"/>
  <c r="F38" i="1"/>
  <c r="F30" i="1"/>
  <c r="F34" i="1"/>
  <c r="F24" i="1"/>
  <c r="F28" i="1"/>
  <c r="F26" i="1"/>
  <c r="F18" i="1"/>
  <c r="F32" i="1"/>
  <c r="F16" i="1"/>
  <c r="F12" i="1"/>
  <c r="F14" i="1"/>
  <c r="F20" i="1"/>
  <c r="F22" i="1"/>
  <c r="E34" i="1"/>
  <c r="E32" i="1"/>
  <c r="E28" i="1"/>
  <c r="E38" i="1"/>
  <c r="E30" i="1"/>
  <c r="E36" i="1"/>
  <c r="E24" i="1"/>
  <c r="E22" i="1"/>
  <c r="E20" i="1"/>
  <c r="E16" i="1"/>
  <c r="E18" i="1"/>
  <c r="E12" i="1"/>
  <c r="E26" i="1"/>
  <c r="E14" i="1"/>
  <c r="E13" i="16"/>
  <c r="E10" i="1"/>
  <c r="E8" i="1"/>
  <c r="F13" i="16"/>
  <c r="F8" i="1"/>
  <c r="F10" i="1"/>
  <c r="AB9" i="2"/>
  <c r="X7" i="2"/>
  <c r="AU13" i="12"/>
  <c r="AU61" i="12" s="1"/>
  <c r="AR13" i="12"/>
  <c r="AR61" i="12" s="1"/>
  <c r="G47" i="1"/>
  <c r="G56" i="1" s="1"/>
  <c r="G16" i="16" s="1"/>
  <c r="BD13" i="12"/>
  <c r="BD45" i="1" s="1"/>
  <c r="BD46" i="1" s="1"/>
  <c r="AL13" i="12"/>
  <c r="AL61" i="12" s="1"/>
  <c r="G13" i="12"/>
  <c r="G61" i="12" s="1"/>
  <c r="AK13" i="12"/>
  <c r="AK61" i="12" s="1"/>
  <c r="I195" i="4"/>
  <c r="I196" i="4" s="1"/>
  <c r="BA13" i="12"/>
  <c r="BA45" i="1" s="1"/>
  <c r="BA46" i="1" s="1"/>
  <c r="AF7" i="2" a="1"/>
  <c r="AF7" i="2" s="1"/>
  <c r="AC9" i="2" a="1"/>
  <c r="AC9" i="2" s="1"/>
  <c r="AG9" i="2" a="1"/>
  <c r="AG9" i="2" s="1"/>
  <c r="AN13" i="12"/>
  <c r="AN45" i="1" s="1"/>
  <c r="AN46" i="1" s="1"/>
  <c r="Y7" i="2"/>
  <c r="AD9" i="2"/>
  <c r="Z7" i="2"/>
  <c r="AH9" i="2" a="1"/>
  <c r="AH9" i="2" s="1"/>
  <c r="AD7" i="2" a="1"/>
  <c r="AD7" i="2" s="1"/>
  <c r="AA7" i="2" a="1"/>
  <c r="AA7" i="2" s="1"/>
  <c r="AT13" i="12"/>
  <c r="AT45" i="1" s="1"/>
  <c r="AT46" i="1" s="1"/>
  <c r="AV13" i="12"/>
  <c r="AV61" i="12" s="1"/>
  <c r="W7" i="2"/>
  <c r="X9" i="2" a="1"/>
  <c r="X9" i="2" s="1"/>
  <c r="AE7" i="2" a="1"/>
  <c r="AE7" i="2" s="1"/>
  <c r="Z9" i="2" a="1"/>
  <c r="Z9" i="2" s="1"/>
  <c r="AH7" i="2" a="1"/>
  <c r="AH7" i="2" s="1"/>
  <c r="Y9" i="2" a="1"/>
  <c r="Y9" i="2" s="1"/>
  <c r="AB7" i="2" a="1"/>
  <c r="AB7" i="2" s="1"/>
  <c r="AA9" i="2" a="1"/>
  <c r="AA9" i="2" s="1"/>
  <c r="W9" i="2" a="1"/>
  <c r="W9" i="2" s="1"/>
  <c r="AI13" i="12"/>
  <c r="AI61" i="12" s="1"/>
  <c r="AP13" i="12"/>
  <c r="AP45" i="1" s="1"/>
  <c r="AP46" i="1" s="1"/>
  <c r="BE36" i="2"/>
  <c r="BE54" i="2"/>
  <c r="AZ31" i="2"/>
  <c r="AZ53" i="2"/>
  <c r="AZ52" i="1"/>
  <c r="AS31" i="2"/>
  <c r="AS53" i="2"/>
  <c r="AS52" i="1"/>
  <c r="AN25" i="2"/>
  <c r="AN54" i="2"/>
  <c r="AM36" i="2"/>
  <c r="AM72" i="5"/>
  <c r="AM39" i="1"/>
  <c r="AM31" i="2"/>
  <c r="AM54" i="2"/>
  <c r="AI53" i="2"/>
  <c r="AI52" i="1"/>
  <c r="E53" i="1"/>
  <c r="E43" i="1"/>
  <c r="E44" i="1" s="1"/>
  <c r="AI25" i="2"/>
  <c r="AP36" i="2"/>
  <c r="AP72" i="5"/>
  <c r="AP39" i="1"/>
  <c r="AP31" i="2"/>
  <c r="AW25" i="2"/>
  <c r="AY53" i="2"/>
  <c r="AY52" i="1"/>
  <c r="AU52" i="1"/>
  <c r="AU53" i="2"/>
  <c r="F53" i="1"/>
  <c r="F37" i="2"/>
  <c r="F36" i="2" s="1"/>
  <c r="AU36" i="2"/>
  <c r="BB25" i="2"/>
  <c r="BB53" i="2"/>
  <c r="BB52" i="1"/>
  <c r="AO36" i="2"/>
  <c r="AO54" i="2"/>
  <c r="AO53" i="2"/>
  <c r="AO52" i="1"/>
  <c r="AR72" i="5"/>
  <c r="AR39" i="1"/>
  <c r="AQ54" i="2"/>
  <c r="AQ39" i="1"/>
  <c r="AQ72" i="5"/>
  <c r="AL54" i="2"/>
  <c r="AL25" i="2"/>
  <c r="AT72" i="5"/>
  <c r="AT39" i="1"/>
  <c r="AT36" i="2"/>
  <c r="AT31" i="2"/>
  <c r="AV31" i="2"/>
  <c r="BC39" i="1"/>
  <c r="BC72" i="5"/>
  <c r="BC31" i="2"/>
  <c r="BF54" i="2"/>
  <c r="BF52" i="1"/>
  <c r="BF53" i="2"/>
  <c r="BF36" i="2"/>
  <c r="BF31" i="2"/>
  <c r="Y336" i="13"/>
  <c r="AC69" i="5" s="1"/>
  <c r="AC15" i="12"/>
  <c r="AC6" i="12"/>
  <c r="AC5" i="1"/>
  <c r="X5" i="1"/>
  <c r="X6" i="12"/>
  <c r="X15" i="12"/>
  <c r="T336" i="13"/>
  <c r="X69" i="5" s="1"/>
  <c r="AF6" i="12"/>
  <c r="AF5" i="1"/>
  <c r="AB336" i="13"/>
  <c r="AF69" i="5" s="1"/>
  <c r="AF15" i="12"/>
  <c r="AE5" i="1"/>
  <c r="AE6" i="12"/>
  <c r="AE15" i="12"/>
  <c r="AA336" i="13"/>
  <c r="AE69" i="5" s="1"/>
  <c r="V336" i="13"/>
  <c r="Z69" i="5" s="1"/>
  <c r="Z15" i="12"/>
  <c r="Z5" i="1"/>
  <c r="Z6" i="12"/>
  <c r="AH6" i="12"/>
  <c r="AH5" i="1"/>
  <c r="AD336" i="13"/>
  <c r="AH69" i="5" s="1"/>
  <c r="AH15" i="12"/>
  <c r="AG6" i="12"/>
  <c r="AG5" i="1"/>
  <c r="AC336" i="13"/>
  <c r="AG69" i="5" s="1"/>
  <c r="AG15" i="12"/>
  <c r="AA6" i="12"/>
  <c r="AA5" i="1"/>
  <c r="AA15" i="12"/>
  <c r="W336" i="13"/>
  <c r="AA69" i="5" s="1"/>
  <c r="W15" i="12"/>
  <c r="S336" i="13"/>
  <c r="W69" i="5" s="1"/>
  <c r="W5" i="1"/>
  <c r="W6" i="12"/>
  <c r="BE31" i="2"/>
  <c r="AK54" i="2"/>
  <c r="AK25" i="2"/>
  <c r="AS39" i="1"/>
  <c r="AS72" i="5"/>
  <c r="AN36" i="2"/>
  <c r="AN72" i="5"/>
  <c r="AN39" i="1"/>
  <c r="AN31" i="2"/>
  <c r="E34" i="2"/>
  <c r="E37" i="2"/>
  <c r="E36" i="2" s="1"/>
  <c r="AI36" i="2"/>
  <c r="AI31" i="2"/>
  <c r="E33" i="2"/>
  <c r="AP53" i="2"/>
  <c r="AP52" i="1"/>
  <c r="AP25" i="2"/>
  <c r="AW39" i="1"/>
  <c r="AW72" i="5"/>
  <c r="F34" i="2"/>
  <c r="F43" i="1"/>
  <c r="F44" i="1" s="1"/>
  <c r="AU25" i="2"/>
  <c r="AU31" i="2"/>
  <c r="F33" i="2"/>
  <c r="BB36" i="2"/>
  <c r="BB39" i="1"/>
  <c r="BB72" i="5"/>
  <c r="AO31" i="2"/>
  <c r="AJ25" i="2"/>
  <c r="AR25" i="2"/>
  <c r="AQ25" i="2"/>
  <c r="AL39" i="1"/>
  <c r="AL72" i="5"/>
  <c r="AL31" i="2"/>
  <c r="AT52" i="1"/>
  <c r="AT53" i="2"/>
  <c r="BA52" i="1"/>
  <c r="BA53" i="2"/>
  <c r="BA39" i="1"/>
  <c r="BA72" i="5"/>
  <c r="AV53" i="2"/>
  <c r="AV52" i="1"/>
  <c r="AV39" i="1"/>
  <c r="AV72" i="5"/>
  <c r="BD53" i="2"/>
  <c r="BD52" i="1"/>
  <c r="BD54" i="2"/>
  <c r="AX36" i="2"/>
  <c r="AJ13" i="12"/>
  <c r="BC13" i="12"/>
  <c r="AC7" i="2"/>
  <c r="AF9" i="2"/>
  <c r="AE9" i="2"/>
  <c r="AG7" i="2"/>
  <c r="BE13" i="12"/>
  <c r="AZ13" i="12"/>
  <c r="AM13" i="12"/>
  <c r="AW13" i="12"/>
  <c r="AO13" i="12"/>
  <c r="BE39" i="1"/>
  <c r="BE72" i="5"/>
  <c r="BE53" i="2"/>
  <c r="BE52" i="1"/>
  <c r="AZ25" i="2"/>
  <c r="AZ54" i="2"/>
  <c r="AK36" i="2"/>
  <c r="AK39" i="1"/>
  <c r="AK72" i="5"/>
  <c r="AS25" i="2"/>
  <c r="AS54" i="2"/>
  <c r="AN53" i="2"/>
  <c r="AN52" i="1"/>
  <c r="AM53" i="2"/>
  <c r="AM52" i="1"/>
  <c r="E54" i="1"/>
  <c r="AI54" i="2"/>
  <c r="AW52" i="1"/>
  <c r="AW53" i="2"/>
  <c r="AW54" i="2"/>
  <c r="AY54" i="2"/>
  <c r="AY36" i="2"/>
  <c r="AY39" i="1"/>
  <c r="AY72" i="5"/>
  <c r="AY31" i="2"/>
  <c r="F54" i="1"/>
  <c r="AU54" i="2"/>
  <c r="AU39" i="1"/>
  <c r="G68" i="5"/>
  <c r="AU72" i="5"/>
  <c r="BB31" i="2"/>
  <c r="BB54" i="2"/>
  <c r="AO39" i="1"/>
  <c r="AO72" i="5"/>
  <c r="AJ36" i="2"/>
  <c r="AJ72" i="5"/>
  <c r="AJ39" i="1"/>
  <c r="AJ31" i="2"/>
  <c r="AR54" i="2"/>
  <c r="AR53" i="2"/>
  <c r="AR52" i="1"/>
  <c r="AR36" i="2"/>
  <c r="AQ53" i="2"/>
  <c r="AQ52" i="1"/>
  <c r="AQ36" i="2"/>
  <c r="AQ31" i="2"/>
  <c r="AL52" i="1"/>
  <c r="AL53" i="2"/>
  <c r="BA25" i="2"/>
  <c r="AV25" i="2"/>
  <c r="BD25" i="2"/>
  <c r="BC36" i="2"/>
  <c r="AX25" i="2"/>
  <c r="AX54" i="2"/>
  <c r="AX53" i="2"/>
  <c r="AX52" i="1"/>
  <c r="BF39" i="1"/>
  <c r="BF72" i="5"/>
  <c r="BE25" i="2"/>
  <c r="AZ36" i="2"/>
  <c r="AZ39" i="1"/>
  <c r="AZ72" i="5"/>
  <c r="AK53" i="2"/>
  <c r="AK52" i="1"/>
  <c r="AK31" i="2"/>
  <c r="AS36" i="2"/>
  <c r="AM25" i="2"/>
  <c r="F68" i="5"/>
  <c r="AI39" i="1"/>
  <c r="AI72" i="5"/>
  <c r="AP54" i="2"/>
  <c r="AW36" i="2"/>
  <c r="AW31" i="2"/>
  <c r="AY25" i="2"/>
  <c r="AO25" i="2"/>
  <c r="AJ54" i="2"/>
  <c r="AJ52" i="1"/>
  <c r="AJ53" i="2"/>
  <c r="AR31" i="2"/>
  <c r="AL36" i="2"/>
  <c r="AT25" i="2"/>
  <c r="AT54" i="2"/>
  <c r="BA54" i="2"/>
  <c r="BA36" i="2"/>
  <c r="BA31" i="2"/>
  <c r="AV54" i="2"/>
  <c r="AV36" i="2"/>
  <c r="BD36" i="2"/>
  <c r="BD39" i="1"/>
  <c r="BD72" i="5"/>
  <c r="BD31" i="2"/>
  <c r="BC25" i="2"/>
  <c r="BC53" i="2"/>
  <c r="BC52" i="1"/>
  <c r="BC54" i="2"/>
  <c r="AX39" i="1"/>
  <c r="AX72" i="5"/>
  <c r="AX31" i="2"/>
  <c r="BF25" i="2"/>
  <c r="U336" i="13"/>
  <c r="Y69" i="5" s="1"/>
  <c r="Y15" i="12"/>
  <c r="Y5" i="1"/>
  <c r="Y6" i="12"/>
  <c r="AB15" i="12"/>
  <c r="X336" i="13"/>
  <c r="AB69" i="5" s="1"/>
  <c r="AB6" i="12"/>
  <c r="AB5" i="1"/>
  <c r="Z336" i="13"/>
  <c r="AD69" i="5" s="1"/>
  <c r="AD15" i="12"/>
  <c r="AD5" i="1"/>
  <c r="AD6" i="12"/>
  <c r="F11" i="4"/>
  <c r="AS13" i="12"/>
  <c r="F13" i="12"/>
  <c r="F61" i="12" s="1"/>
  <c r="AY13" i="12"/>
  <c r="BB13" i="12"/>
  <c r="AQ13" i="12"/>
  <c r="AX13" i="12"/>
  <c r="BF13" i="12"/>
  <c r="BN47" i="1"/>
  <c r="BN42" i="1"/>
  <c r="BP47" i="1"/>
  <c r="BP42" i="1"/>
  <c r="BM47" i="1"/>
  <c r="BM42" i="1"/>
  <c r="BH47" i="1"/>
  <c r="BH42" i="1"/>
  <c r="BK47" i="1"/>
  <c r="BK42" i="1"/>
  <c r="G15" i="16"/>
  <c r="BJ47" i="1"/>
  <c r="BJ42" i="1"/>
  <c r="BO47" i="1"/>
  <c r="BO42" i="1"/>
  <c r="BR47" i="1"/>
  <c r="BR42" i="1"/>
  <c r="BL47" i="1"/>
  <c r="BL42" i="1"/>
  <c r="BQ47" i="1"/>
  <c r="BQ42" i="1"/>
  <c r="BG47" i="1"/>
  <c r="BG42" i="1"/>
  <c r="BI47" i="1"/>
  <c r="BI42" i="1"/>
  <c r="AC183" i="4"/>
  <c r="AC185" i="4"/>
  <c r="AC187" i="4"/>
  <c r="AC181" i="4"/>
  <c r="AC184" i="4"/>
  <c r="AC186" i="4"/>
  <c r="AH183" i="4"/>
  <c r="AH185" i="4"/>
  <c r="AH187" i="4"/>
  <c r="AH181" i="4"/>
  <c r="AH184" i="4"/>
  <c r="AH186" i="4"/>
  <c r="Z183" i="4"/>
  <c r="Z185" i="4"/>
  <c r="Z187" i="4"/>
  <c r="Z181" i="4"/>
  <c r="Z184" i="4"/>
  <c r="Z186" i="4"/>
  <c r="AB181" i="4"/>
  <c r="AB184" i="4"/>
  <c r="AB186" i="4"/>
  <c r="AB183" i="4"/>
  <c r="AB185" i="4"/>
  <c r="AB187" i="4"/>
  <c r="F152" i="4"/>
  <c r="AD181" i="4"/>
  <c r="AD184" i="4"/>
  <c r="AD186" i="4"/>
  <c r="AD183" i="4"/>
  <c r="AD185" i="4"/>
  <c r="AD187" i="4"/>
  <c r="AI183" i="4"/>
  <c r="AI185" i="4"/>
  <c r="AI187" i="4"/>
  <c r="AI181" i="4"/>
  <c r="AI184" i="4"/>
  <c r="AI186" i="4"/>
  <c r="AA181" i="4"/>
  <c r="AA184" i="4"/>
  <c r="AA186" i="4"/>
  <c r="AA183" i="4"/>
  <c r="AA185" i="4"/>
  <c r="AA187" i="4"/>
  <c r="AC151" i="4"/>
  <c r="AC152" i="4" s="1"/>
  <c r="AC153" i="4" s="1"/>
  <c r="AC155" i="4" s="1"/>
  <c r="AH151" i="4"/>
  <c r="AH152" i="4" s="1"/>
  <c r="AH153" i="4" s="1"/>
  <c r="AH155" i="4" s="1"/>
  <c r="Z151" i="4"/>
  <c r="Z152" i="4" s="1"/>
  <c r="Z153" i="4" s="1"/>
  <c r="Z155" i="4" s="1"/>
  <c r="AE151" i="4"/>
  <c r="AE152" i="4" s="1"/>
  <c r="AE153" i="4" s="1"/>
  <c r="AE155" i="4" s="1"/>
  <c r="AB151" i="4"/>
  <c r="AB152" i="4" s="1"/>
  <c r="AB153" i="4" s="1"/>
  <c r="AB155" i="4" s="1"/>
  <c r="Y151" i="4"/>
  <c r="Y152" i="4" s="1"/>
  <c r="Y153" i="4" s="1"/>
  <c r="Y155" i="4" s="1"/>
  <c r="AD151" i="4"/>
  <c r="AD152" i="4" s="1"/>
  <c r="AD153" i="4" s="1"/>
  <c r="AD155" i="4" s="1"/>
  <c r="AF151" i="4"/>
  <c r="AF152" i="4" s="1"/>
  <c r="AF153" i="4" s="1"/>
  <c r="AF155" i="4" s="1"/>
  <c r="AE181" i="4"/>
  <c r="AE184" i="4"/>
  <c r="AE186" i="4"/>
  <c r="AE183" i="4"/>
  <c r="AE185" i="4"/>
  <c r="AE187" i="4"/>
  <c r="X183" i="4"/>
  <c r="X185" i="4"/>
  <c r="X187" i="4"/>
  <c r="X181" i="4"/>
  <c r="X184" i="4"/>
  <c r="X186" i="4"/>
  <c r="AG181" i="4"/>
  <c r="AG184" i="4"/>
  <c r="AG186" i="4"/>
  <c r="AG183" i="4"/>
  <c r="AG185" i="4"/>
  <c r="AG187" i="4"/>
  <c r="Y183" i="4"/>
  <c r="Y185" i="4"/>
  <c r="Y187" i="4"/>
  <c r="Y181" i="4"/>
  <c r="Y184" i="4"/>
  <c r="Y186" i="4"/>
  <c r="AF183" i="4"/>
  <c r="AF185" i="4"/>
  <c r="AF187" i="4"/>
  <c r="AF181" i="4"/>
  <c r="AF184" i="4"/>
  <c r="AF186" i="4"/>
  <c r="X151" i="4"/>
  <c r="X152" i="4" s="1"/>
  <c r="X153" i="4" s="1"/>
  <c r="X155" i="4" s="1"/>
  <c r="AG151" i="4"/>
  <c r="AG152" i="4" s="1"/>
  <c r="AG153" i="4" s="1"/>
  <c r="AG155" i="4" s="1"/>
  <c r="AI151" i="4"/>
  <c r="AI152" i="4" s="1"/>
  <c r="AI153" i="4" s="1"/>
  <c r="AI155" i="4" s="1"/>
  <c r="AA151" i="4"/>
  <c r="AA152" i="4" s="1"/>
  <c r="AA153" i="4" s="1"/>
  <c r="AA155" i="4" s="1"/>
  <c r="G48" i="1" l="1"/>
  <c r="AU40" i="1"/>
  <c r="AU6" i="1"/>
  <c r="AV40" i="1"/>
  <c r="AV6" i="1"/>
  <c r="BA40" i="1"/>
  <c r="BA6" i="1"/>
  <c r="BB195" i="4" s="1"/>
  <c r="BB196" i="4" s="1"/>
  <c r="BC40" i="1"/>
  <c r="BC6" i="1"/>
  <c r="AT40" i="1"/>
  <c r="AT6" i="1"/>
  <c r="AU195" i="4" s="1"/>
  <c r="AU196" i="4" s="1"/>
  <c r="AX40" i="1"/>
  <c r="AX6" i="1"/>
  <c r="AK40" i="1"/>
  <c r="AK6" i="1"/>
  <c r="BD40" i="1"/>
  <c r="BD6" i="1"/>
  <c r="BE195" i="4" s="1"/>
  <c r="BE196" i="4" s="1"/>
  <c r="AI40" i="1"/>
  <c r="AI6" i="1"/>
  <c r="AZ40" i="1"/>
  <c r="AZ6" i="1"/>
  <c r="BF40" i="1"/>
  <c r="BF6" i="1"/>
  <c r="AJ40" i="1"/>
  <c r="AJ6" i="1"/>
  <c r="AO40" i="1"/>
  <c r="AO6" i="1"/>
  <c r="AY40" i="1"/>
  <c r="AY6" i="1"/>
  <c r="BE40" i="1"/>
  <c r="BE6" i="1"/>
  <c r="AL40" i="1"/>
  <c r="AL6" i="1"/>
  <c r="BB40" i="1"/>
  <c r="BB6" i="1"/>
  <c r="AW40" i="1"/>
  <c r="AW6" i="1"/>
  <c r="AN40" i="1"/>
  <c r="AN6" i="1"/>
  <c r="AO195" i="4" s="1"/>
  <c r="AO196" i="4" s="1"/>
  <c r="AS40" i="1"/>
  <c r="AS6" i="1"/>
  <c r="AQ40" i="1"/>
  <c r="AQ6" i="1"/>
  <c r="AR40" i="1"/>
  <c r="AR6" i="1"/>
  <c r="AP40" i="1"/>
  <c r="AP6" i="1"/>
  <c r="AQ195" i="4" s="1"/>
  <c r="AQ196" i="4" s="1"/>
  <c r="AM40" i="1"/>
  <c r="AM6" i="1"/>
  <c r="AB36" i="1"/>
  <c r="AB38" i="1"/>
  <c r="AB34" i="1"/>
  <c r="AB26" i="1"/>
  <c r="AB24" i="1"/>
  <c r="AB18" i="1"/>
  <c r="AB30" i="1"/>
  <c r="AB12" i="1"/>
  <c r="AB32" i="1"/>
  <c r="AB20" i="1"/>
  <c r="AB16" i="1"/>
  <c r="AB14" i="1"/>
  <c r="AB28" i="1"/>
  <c r="AB22" i="1"/>
  <c r="AG38" i="1"/>
  <c r="AG32" i="1"/>
  <c r="AG36" i="1"/>
  <c r="AG28" i="1"/>
  <c r="AG24" i="1"/>
  <c r="AG20" i="1"/>
  <c r="AG14" i="1"/>
  <c r="AG18" i="1"/>
  <c r="AG16" i="1"/>
  <c r="AG30" i="1"/>
  <c r="AG26" i="1"/>
  <c r="AG12" i="1"/>
  <c r="AG34" i="1"/>
  <c r="AG22" i="1"/>
  <c r="AF36" i="1"/>
  <c r="AF38" i="1"/>
  <c r="AF32" i="1"/>
  <c r="AF26" i="1"/>
  <c r="AF28" i="1"/>
  <c r="AF18" i="1"/>
  <c r="AF24" i="1"/>
  <c r="AF12" i="1"/>
  <c r="AF34" i="1"/>
  <c r="AF22" i="1"/>
  <c r="AF14" i="1"/>
  <c r="AF16" i="1"/>
  <c r="AF30" i="1"/>
  <c r="AF20" i="1"/>
  <c r="W34" i="1"/>
  <c r="W36" i="1"/>
  <c r="W38" i="1"/>
  <c r="W30" i="1"/>
  <c r="W24" i="1"/>
  <c r="W32" i="1"/>
  <c r="W28" i="1"/>
  <c r="W26" i="1"/>
  <c r="W18" i="1"/>
  <c r="W16" i="1"/>
  <c r="W12" i="1"/>
  <c r="W20" i="1"/>
  <c r="W14" i="1"/>
  <c r="W22" i="1"/>
  <c r="Z34" i="1"/>
  <c r="Z36" i="1"/>
  <c r="Z28" i="1"/>
  <c r="Z32" i="1"/>
  <c r="Z30" i="1"/>
  <c r="Z22" i="1"/>
  <c r="Z24" i="1"/>
  <c r="Z20" i="1"/>
  <c r="Z16" i="1"/>
  <c r="Z26" i="1"/>
  <c r="Z14" i="1"/>
  <c r="Z38" i="1"/>
  <c r="Z12" i="1"/>
  <c r="Z18" i="1"/>
  <c r="AA34" i="1"/>
  <c r="AA36" i="1"/>
  <c r="AA32" i="1"/>
  <c r="AA30" i="1"/>
  <c r="AA24" i="1"/>
  <c r="AA18" i="1"/>
  <c r="AA38" i="1"/>
  <c r="AA28" i="1"/>
  <c r="AA26" i="1"/>
  <c r="AA20" i="1"/>
  <c r="AA16" i="1"/>
  <c r="AA12" i="1"/>
  <c r="AA22" i="1"/>
  <c r="AA14" i="1"/>
  <c r="AH34" i="1"/>
  <c r="AH36" i="1"/>
  <c r="AH28" i="1"/>
  <c r="AH30" i="1"/>
  <c r="AH22" i="1"/>
  <c r="AH38" i="1"/>
  <c r="AH32" i="1"/>
  <c r="AH26" i="1"/>
  <c r="AH20" i="1"/>
  <c r="AH16" i="1"/>
  <c r="AH12" i="1"/>
  <c r="AH18" i="1"/>
  <c r="AH24" i="1"/>
  <c r="AH14" i="1"/>
  <c r="AD34" i="1"/>
  <c r="AD28" i="1"/>
  <c r="AD38" i="1"/>
  <c r="AD30" i="1"/>
  <c r="AD22" i="1"/>
  <c r="AD26" i="1"/>
  <c r="AD20" i="1"/>
  <c r="AD16" i="1"/>
  <c r="AD32" i="1"/>
  <c r="AD24" i="1"/>
  <c r="AD18" i="1"/>
  <c r="AD14" i="1"/>
  <c r="AD36" i="1"/>
  <c r="AD12" i="1"/>
  <c r="Y38" i="1"/>
  <c r="Y32" i="1"/>
  <c r="Y36" i="1"/>
  <c r="Y28" i="1"/>
  <c r="Y34" i="1"/>
  <c r="Y26" i="1"/>
  <c r="Y22" i="1"/>
  <c r="Y20" i="1"/>
  <c r="Y14" i="1"/>
  <c r="Y18" i="1"/>
  <c r="Y16" i="1"/>
  <c r="Y24" i="1"/>
  <c r="Y30" i="1"/>
  <c r="Y12" i="1"/>
  <c r="AE34" i="1"/>
  <c r="AE36" i="1"/>
  <c r="AE38" i="1"/>
  <c r="AE30" i="1"/>
  <c r="AE32" i="1"/>
  <c r="AE24" i="1"/>
  <c r="AE22" i="1"/>
  <c r="AE28" i="1"/>
  <c r="AE18" i="1"/>
  <c r="AE14" i="1"/>
  <c r="AE12" i="1"/>
  <c r="AE20" i="1"/>
  <c r="AE26" i="1"/>
  <c r="AE16" i="1"/>
  <c r="X36" i="1"/>
  <c r="X38" i="1"/>
  <c r="X26" i="1"/>
  <c r="X32" i="1"/>
  <c r="X28" i="1"/>
  <c r="X18" i="1"/>
  <c r="X34" i="1"/>
  <c r="X22" i="1"/>
  <c r="X12" i="1"/>
  <c r="X30" i="1"/>
  <c r="X14" i="1"/>
  <c r="X24" i="1"/>
  <c r="X20" i="1"/>
  <c r="X16" i="1"/>
  <c r="AC38" i="1"/>
  <c r="AC32" i="1"/>
  <c r="AC34" i="1"/>
  <c r="AC28" i="1"/>
  <c r="AC30" i="1"/>
  <c r="AC20" i="1"/>
  <c r="AC26" i="1"/>
  <c r="AC22" i="1"/>
  <c r="AC14" i="1"/>
  <c r="AC36" i="1"/>
  <c r="AC24" i="1"/>
  <c r="AC12" i="1"/>
  <c r="AC16" i="1"/>
  <c r="AC18" i="1"/>
  <c r="AE10" i="1"/>
  <c r="AE8" i="1"/>
  <c r="X10" i="1"/>
  <c r="X8" i="1"/>
  <c r="Y10" i="1"/>
  <c r="Y8" i="1"/>
  <c r="W10" i="1"/>
  <c r="W8" i="1"/>
  <c r="Z10" i="1"/>
  <c r="Z8" i="1"/>
  <c r="AD10" i="1"/>
  <c r="AD8" i="1"/>
  <c r="AC8" i="1"/>
  <c r="AC10" i="1"/>
  <c r="AB8" i="1"/>
  <c r="AB10" i="1"/>
  <c r="AA10" i="1"/>
  <c r="AA8" i="1"/>
  <c r="AG10" i="1"/>
  <c r="AG8" i="1"/>
  <c r="AH8" i="1"/>
  <c r="AH10" i="1"/>
  <c r="AF10" i="1"/>
  <c r="AF8" i="1"/>
  <c r="AL45" i="1"/>
  <c r="AL46" i="1" s="1"/>
  <c r="AR45" i="1"/>
  <c r="AR46" i="1" s="1"/>
  <c r="AU45" i="1"/>
  <c r="AU46" i="1" s="1"/>
  <c r="F72" i="5" a="1"/>
  <c r="F72" i="5" s="1"/>
  <c r="G72" i="5" a="1"/>
  <c r="G72" i="5" s="1"/>
  <c r="AN61" i="12"/>
  <c r="BD61" i="12"/>
  <c r="AK45" i="1"/>
  <c r="AK46" i="1" s="1"/>
  <c r="AT61" i="12"/>
  <c r="AI45" i="1"/>
  <c r="AI46" i="1" s="1"/>
  <c r="BA61" i="12"/>
  <c r="AV45" i="1"/>
  <c r="AV46" i="1" s="1"/>
  <c r="AP61" i="12"/>
  <c r="F31" i="2"/>
  <c r="E31" i="2"/>
  <c r="D9" i="2"/>
  <c r="AD34" i="2"/>
  <c r="AD8" i="12"/>
  <c r="AD33" i="2" s="1"/>
  <c r="AD37" i="2"/>
  <c r="AD68" i="5"/>
  <c r="AD72" i="5" s="1" a="1"/>
  <c r="AB34" i="2"/>
  <c r="AB68" i="5"/>
  <c r="AB72" i="5" s="1" a="1"/>
  <c r="AB37" i="2"/>
  <c r="Y34" i="2"/>
  <c r="Y8" i="12"/>
  <c r="Y33" i="2" s="1"/>
  <c r="Y37" i="2"/>
  <c r="Y68" i="5"/>
  <c r="Y72" i="5" s="1" a="1"/>
  <c r="BC56" i="2"/>
  <c r="BC12" i="2"/>
  <c r="AJ56" i="2"/>
  <c r="AY12" i="2"/>
  <c r="E39" i="1"/>
  <c r="E6" i="1" s="1"/>
  <c r="AM12" i="2"/>
  <c r="AK56" i="2"/>
  <c r="BE12" i="2"/>
  <c r="BD12" i="2"/>
  <c r="BA12" i="2"/>
  <c r="AQ56" i="2"/>
  <c r="F54" i="2"/>
  <c r="AW56" i="2"/>
  <c r="AM56" i="2"/>
  <c r="AN56" i="2"/>
  <c r="AZ12" i="2"/>
  <c r="BE56" i="2"/>
  <c r="AO61" i="12"/>
  <c r="AO45" i="1"/>
  <c r="AO46" i="1" s="1"/>
  <c r="AW45" i="1"/>
  <c r="AW46" i="1" s="1"/>
  <c r="AW61" i="12"/>
  <c r="AZ61" i="12"/>
  <c r="AZ45" i="1"/>
  <c r="AZ46" i="1" s="1"/>
  <c r="BA56" i="2"/>
  <c r="AQ12" i="2"/>
  <c r="AR12" i="2"/>
  <c r="AJ12" i="2"/>
  <c r="AP12" i="2"/>
  <c r="AP56" i="2"/>
  <c r="E6" i="12"/>
  <c r="W34" i="2"/>
  <c r="W8" i="12"/>
  <c r="W33" i="2" s="1"/>
  <c r="E9" i="12"/>
  <c r="W43" i="1"/>
  <c r="W44" i="1" s="1"/>
  <c r="E15" i="12"/>
  <c r="AA68" i="5"/>
  <c r="AA72" i="5" s="1" a="1"/>
  <c r="AA37" i="2"/>
  <c r="AA54" i="1"/>
  <c r="AA53" i="1"/>
  <c r="AG8" i="12"/>
  <c r="AG33" i="2" s="1"/>
  <c r="AG37" i="2"/>
  <c r="AG68" i="5"/>
  <c r="AG72" i="5" s="1" a="1"/>
  <c r="AG34" i="2"/>
  <c r="AH43" i="1"/>
  <c r="AH44" i="1" s="1"/>
  <c r="AH53" i="1"/>
  <c r="AH54" i="1"/>
  <c r="Z34" i="2"/>
  <c r="Z8" i="12"/>
  <c r="Z33" i="2" s="1"/>
  <c r="Z37" i="2"/>
  <c r="Z68" i="5"/>
  <c r="Z72" i="5" s="1" a="1"/>
  <c r="AE37" i="2"/>
  <c r="AE68" i="5"/>
  <c r="AE72" i="5" s="1" a="1"/>
  <c r="AE34" i="2"/>
  <c r="AF8" i="12"/>
  <c r="AF33" i="2" s="1"/>
  <c r="AF68" i="5"/>
  <c r="AF72" i="5" s="1" a="1"/>
  <c r="AF37" i="2"/>
  <c r="AF34" i="2"/>
  <c r="X68" i="5"/>
  <c r="X72" i="5" s="1" a="1"/>
  <c r="X37" i="2"/>
  <c r="X34" i="2"/>
  <c r="AC53" i="1"/>
  <c r="AC54" i="1"/>
  <c r="AC8" i="12"/>
  <c r="AC33" i="2" s="1"/>
  <c r="AC68" i="5"/>
  <c r="AC72" i="5" s="1" a="1"/>
  <c r="AC37" i="2"/>
  <c r="AL12" i="2"/>
  <c r="AO56" i="2"/>
  <c r="AU56" i="2"/>
  <c r="F53" i="2"/>
  <c r="E53" i="2"/>
  <c r="AI56" i="2"/>
  <c r="AN12" i="2"/>
  <c r="E52" i="1"/>
  <c r="AX61" i="12"/>
  <c r="AX45" i="1"/>
  <c r="AX46" i="1" s="1"/>
  <c r="AQ61" i="12"/>
  <c r="AQ45" i="1"/>
  <c r="AQ46" i="1" s="1"/>
  <c r="AY45" i="1"/>
  <c r="AY46" i="1" s="1"/>
  <c r="AY61" i="12"/>
  <c r="AS61" i="12"/>
  <c r="AS45" i="1"/>
  <c r="AS46" i="1" s="1"/>
  <c r="BF61" i="12"/>
  <c r="BF45" i="1"/>
  <c r="BF46" i="1" s="1"/>
  <c r="BB61" i="12"/>
  <c r="BB45" i="1"/>
  <c r="BB46" i="1" s="1"/>
  <c r="AD53" i="1"/>
  <c r="AD54" i="1"/>
  <c r="AD43" i="1"/>
  <c r="AD44" i="1" s="1"/>
  <c r="AB53" i="1"/>
  <c r="AB54" i="1"/>
  <c r="AB8" i="12"/>
  <c r="AB33" i="2" s="1"/>
  <c r="AB43" i="1"/>
  <c r="AB44" i="1" s="1"/>
  <c r="Y53" i="1"/>
  <c r="Y54" i="1"/>
  <c r="Y43" i="1"/>
  <c r="Y44" i="1" s="1"/>
  <c r="BF12" i="2"/>
  <c r="AT12" i="2"/>
  <c r="AO12" i="2"/>
  <c r="AX56" i="2"/>
  <c r="AX12" i="2"/>
  <c r="AV12" i="2"/>
  <c r="AL56" i="2"/>
  <c r="AR56" i="2"/>
  <c r="F39" i="1"/>
  <c r="F6" i="1" s="1"/>
  <c r="E54" i="2"/>
  <c r="AS12" i="2"/>
  <c r="AM61" i="12"/>
  <c r="AM45" i="1"/>
  <c r="AM46" i="1" s="1"/>
  <c r="BE61" i="12"/>
  <c r="BE45" i="1"/>
  <c r="BE46" i="1" s="1"/>
  <c r="BC45" i="1"/>
  <c r="BC46" i="1" s="1"/>
  <c r="BC61" i="12"/>
  <c r="AJ45" i="1"/>
  <c r="AJ46" i="1" s="1"/>
  <c r="AJ61" i="12"/>
  <c r="BD56" i="2"/>
  <c r="AV56" i="2"/>
  <c r="AT56" i="2"/>
  <c r="AU12" i="2"/>
  <c r="F25" i="2"/>
  <c r="F12" i="2" s="1"/>
  <c r="AK12" i="2"/>
  <c r="D5" i="1"/>
  <c r="W54" i="1"/>
  <c r="W53" i="1"/>
  <c r="E69" i="5"/>
  <c r="W68" i="5"/>
  <c r="W72" i="5" s="1" a="1"/>
  <c r="W37" i="2"/>
  <c r="AA8" i="12"/>
  <c r="AA33" i="2" s="1"/>
  <c r="AA43" i="1"/>
  <c r="AA44" i="1" s="1"/>
  <c r="AA34" i="2"/>
  <c r="AG43" i="1"/>
  <c r="AG44" i="1" s="1"/>
  <c r="AG54" i="1"/>
  <c r="AG53" i="1"/>
  <c r="AH8" i="12"/>
  <c r="AH33" i="2" s="1"/>
  <c r="AH37" i="2"/>
  <c r="AH68" i="5"/>
  <c r="AH72" i="5" s="1" a="1"/>
  <c r="AH34" i="2"/>
  <c r="Z54" i="1"/>
  <c r="Z53" i="1"/>
  <c r="Z43" i="1"/>
  <c r="Z44" i="1" s="1"/>
  <c r="AE8" i="12"/>
  <c r="AE33" i="2" s="1"/>
  <c r="AE43" i="1"/>
  <c r="AE44" i="1" s="1"/>
  <c r="AE53" i="1"/>
  <c r="AE54" i="1"/>
  <c r="AF43" i="1"/>
  <c r="AF44" i="1" s="1"/>
  <c r="AF53" i="1"/>
  <c r="AF54" i="1"/>
  <c r="X8" i="12"/>
  <c r="X33" i="2" s="1"/>
  <c r="X43" i="1"/>
  <c r="X44" i="1" s="1"/>
  <c r="X54" i="1"/>
  <c r="X53" i="1"/>
  <c r="AC34" i="2"/>
  <c r="AC43" i="1"/>
  <c r="AC44" i="1" s="1"/>
  <c r="BF56" i="2"/>
  <c r="BB56" i="2"/>
  <c r="BB12" i="2"/>
  <c r="AY56" i="2"/>
  <c r="AW12" i="2"/>
  <c r="E25" i="2"/>
  <c r="E12" i="2" s="1"/>
  <c r="AI12" i="2"/>
  <c r="AS56" i="2"/>
  <c r="AZ56" i="2"/>
  <c r="F52" i="1"/>
  <c r="D7" i="2"/>
  <c r="BK56" i="1"/>
  <c r="BK59" i="1" s="1"/>
  <c r="BK48" i="1"/>
  <c r="BH56" i="1"/>
  <c r="BH59" i="1" s="1"/>
  <c r="BH48" i="1"/>
  <c r="BM56" i="1"/>
  <c r="BM59" i="1" s="1"/>
  <c r="BM48" i="1"/>
  <c r="BP56" i="1"/>
  <c r="BP59" i="1" s="1"/>
  <c r="BP48" i="1"/>
  <c r="G57" i="1"/>
  <c r="BN56" i="1"/>
  <c r="BN59" i="1" s="1"/>
  <c r="BN48" i="1"/>
  <c r="BI56" i="1"/>
  <c r="BI59" i="1" s="1"/>
  <c r="BI48" i="1"/>
  <c r="BG56" i="1"/>
  <c r="BG59" i="1" s="1"/>
  <c r="BG48" i="1"/>
  <c r="BQ56" i="1"/>
  <c r="BQ59" i="1" s="1"/>
  <c r="BQ48" i="1"/>
  <c r="BL56" i="1"/>
  <c r="BL59" i="1" s="1"/>
  <c r="BL48" i="1"/>
  <c r="BR56" i="1"/>
  <c r="BR59" i="1" s="1"/>
  <c r="BR48" i="1"/>
  <c r="BO56" i="1"/>
  <c r="BO59" i="1" s="1"/>
  <c r="BO48" i="1"/>
  <c r="BJ56" i="1"/>
  <c r="BJ59" i="1" s="1"/>
  <c r="BJ48" i="1"/>
  <c r="X188" i="4"/>
  <c r="X189" i="4" s="1"/>
  <c r="X190" i="4" s="1"/>
  <c r="X192" i="4" s="1"/>
  <c r="AF188" i="4"/>
  <c r="AF189" i="4" s="1"/>
  <c r="AF190" i="4" s="1"/>
  <c r="AF192" i="4" s="1"/>
  <c r="Y188" i="4"/>
  <c r="Y189" i="4" s="1"/>
  <c r="Y190" i="4" s="1"/>
  <c r="Y192" i="4" s="1"/>
  <c r="AG188" i="4"/>
  <c r="AG189" i="4" s="1"/>
  <c r="AG190" i="4" s="1"/>
  <c r="AG192" i="4" s="1"/>
  <c r="Z188" i="4"/>
  <c r="Z189" i="4" s="1"/>
  <c r="Z190" i="4" s="1"/>
  <c r="Z192" i="4" s="1"/>
  <c r="F153" i="4"/>
  <c r="AE188" i="4"/>
  <c r="AE189" i="4" s="1"/>
  <c r="AE190" i="4" s="1"/>
  <c r="AE192" i="4" s="1"/>
  <c r="AA188" i="4"/>
  <c r="AA189" i="4" s="1"/>
  <c r="AA190" i="4" s="1"/>
  <c r="AA192" i="4" s="1"/>
  <c r="AI188" i="4"/>
  <c r="AI189" i="4" s="1"/>
  <c r="AI190" i="4" s="1"/>
  <c r="AI192" i="4" s="1"/>
  <c r="AD188" i="4"/>
  <c r="AD189" i="4" s="1"/>
  <c r="AD190" i="4" s="1"/>
  <c r="AD192" i="4" s="1"/>
  <c r="AB188" i="4"/>
  <c r="AB189" i="4" s="1"/>
  <c r="AB190" i="4" s="1"/>
  <c r="AB192" i="4" s="1"/>
  <c r="AH188" i="4"/>
  <c r="AH189" i="4" s="1"/>
  <c r="AH190" i="4" s="1"/>
  <c r="AH192" i="4" s="1"/>
  <c r="AC188" i="4"/>
  <c r="AC189" i="4" s="1"/>
  <c r="AC190" i="4" s="1"/>
  <c r="AC192" i="4" s="1"/>
  <c r="F41" i="1" l="1"/>
  <c r="F14" i="16" s="1"/>
  <c r="F40" i="1"/>
  <c r="D38" i="1"/>
  <c r="D32" i="1"/>
  <c r="D28" i="1"/>
  <c r="D30" i="1"/>
  <c r="D20" i="1"/>
  <c r="D36" i="1"/>
  <c r="D24" i="1"/>
  <c r="D22" i="1"/>
  <c r="D14" i="1"/>
  <c r="D26" i="1"/>
  <c r="D12" i="1"/>
  <c r="D34" i="1"/>
  <c r="D16" i="1"/>
  <c r="D18" i="1"/>
  <c r="E41" i="1"/>
  <c r="E40" i="1"/>
  <c r="D13" i="16"/>
  <c r="D10" i="1"/>
  <c r="D8" i="1"/>
  <c r="BA195" i="4"/>
  <c r="BA196" i="4" s="1"/>
  <c r="AV195" i="4"/>
  <c r="AV196" i="4" s="1"/>
  <c r="AJ195" i="4"/>
  <c r="AJ196" i="4" s="1"/>
  <c r="AM195" i="4"/>
  <c r="AM196" i="4" s="1"/>
  <c r="AS195" i="4"/>
  <c r="AS196" i="4" s="1"/>
  <c r="AZ195" i="4"/>
  <c r="AZ196" i="4" s="1"/>
  <c r="E39" i="2"/>
  <c r="AA13" i="12"/>
  <c r="AA61" i="12" s="1"/>
  <c r="AL195" i="4"/>
  <c r="AL196" i="4" s="1"/>
  <c r="AR195" i="4"/>
  <c r="AR196" i="4" s="1"/>
  <c r="F56" i="2"/>
  <c r="AW195" i="4"/>
  <c r="AW196" i="4" s="1"/>
  <c r="AN195" i="4"/>
  <c r="AN196" i="4" s="1"/>
  <c r="AT195" i="4"/>
  <c r="AT196" i="4" s="1"/>
  <c r="BG195" i="4"/>
  <c r="BG196" i="4" s="1"/>
  <c r="BD195" i="4"/>
  <c r="BD196" i="4" s="1"/>
  <c r="AC13" i="12"/>
  <c r="AC45" i="1" s="1"/>
  <c r="AC46" i="1" s="1"/>
  <c r="BC195" i="4"/>
  <c r="BC196" i="4" s="1"/>
  <c r="AX195" i="4"/>
  <c r="AX196" i="4" s="1"/>
  <c r="BF195" i="4"/>
  <c r="BF196" i="4" s="1"/>
  <c r="AP195" i="4"/>
  <c r="AP196" i="4" s="1"/>
  <c r="AK195" i="4"/>
  <c r="AK196" i="4" s="1"/>
  <c r="AY195" i="4"/>
  <c r="AY196" i="4" s="1"/>
  <c r="F39" i="2"/>
  <c r="AF13" i="12"/>
  <c r="AF61" i="12" s="1"/>
  <c r="AH13" i="12"/>
  <c r="AH61" i="12" s="1"/>
  <c r="Y13" i="12"/>
  <c r="Y61" i="12" s="1"/>
  <c r="AM41" i="1"/>
  <c r="AE54" i="2"/>
  <c r="AV39" i="2"/>
  <c r="AZ41" i="1"/>
  <c r="Y25" i="2"/>
  <c r="Y54" i="2"/>
  <c r="AB31" i="2"/>
  <c r="AB54" i="2"/>
  <c r="AB53" i="2"/>
  <c r="AB52" i="1"/>
  <c r="AD54" i="2"/>
  <c r="AN39" i="2"/>
  <c r="AC39" i="1"/>
  <c r="AC72" i="5"/>
  <c r="AC53" i="2"/>
  <c r="AC52" i="1"/>
  <c r="AE36" i="2"/>
  <c r="Z39" i="1"/>
  <c r="Z72" i="5"/>
  <c r="AH52" i="1"/>
  <c r="AH53" i="2"/>
  <c r="AH25" i="2"/>
  <c r="AG36" i="2"/>
  <c r="AG31" i="2"/>
  <c r="AA52" i="1"/>
  <c r="AA53" i="2"/>
  <c r="AA36" i="2"/>
  <c r="AA39" i="1"/>
  <c r="AA72" i="5"/>
  <c r="E8" i="12"/>
  <c r="E13" i="12" s="1"/>
  <c r="E61" i="12" s="1"/>
  <c r="D34" i="2"/>
  <c r="AN41" i="1"/>
  <c r="AP39" i="2"/>
  <c r="AZ39" i="2"/>
  <c r="AO41" i="1"/>
  <c r="BA39" i="2"/>
  <c r="BD39" i="2"/>
  <c r="BE39" i="2"/>
  <c r="AI41" i="1"/>
  <c r="AD36" i="2"/>
  <c r="AD31" i="2"/>
  <c r="X13" i="12"/>
  <c r="AB13" i="12"/>
  <c r="AD13" i="12"/>
  <c r="AW39" i="2"/>
  <c r="AR41" i="1"/>
  <c r="BC41" i="1"/>
  <c r="X54" i="2"/>
  <c r="X31" i="2"/>
  <c r="AF54" i="2"/>
  <c r="AF25" i="2"/>
  <c r="AE25" i="2"/>
  <c r="Z54" i="2"/>
  <c r="AH39" i="1"/>
  <c r="AH72" i="5"/>
  <c r="AG53" i="2"/>
  <c r="AG52" i="1"/>
  <c r="AG54" i="2"/>
  <c r="AA25" i="2"/>
  <c r="D37" i="2"/>
  <c r="W36" i="2"/>
  <c r="W39" i="1"/>
  <c r="E68" i="5"/>
  <c r="E72" i="5" s="1" a="1"/>
  <c r="W72" i="5"/>
  <c r="W54" i="2"/>
  <c r="D54" i="1"/>
  <c r="AS41" i="1"/>
  <c r="AU39" i="2"/>
  <c r="BB41" i="1"/>
  <c r="BA41" i="1"/>
  <c r="AV41" i="1"/>
  <c r="BE41" i="1"/>
  <c r="AY41" i="1"/>
  <c r="AU41" i="1"/>
  <c r="AI39" i="2"/>
  <c r="AP41" i="1"/>
  <c r="BB39" i="2"/>
  <c r="AQ41" i="1"/>
  <c r="AT41" i="1"/>
  <c r="AC25" i="2"/>
  <c r="X53" i="2"/>
  <c r="X52" i="1"/>
  <c r="X25" i="2"/>
  <c r="AF53" i="2"/>
  <c r="AF52" i="1"/>
  <c r="AE52" i="1"/>
  <c r="AE53" i="2"/>
  <c r="AE31" i="2"/>
  <c r="Z25" i="2"/>
  <c r="Z53" i="2"/>
  <c r="Z52" i="1"/>
  <c r="AH36" i="2"/>
  <c r="AH31" i="2"/>
  <c r="AG25" i="2"/>
  <c r="AA31" i="2"/>
  <c r="W53" i="2"/>
  <c r="D53" i="1"/>
  <c r="W52" i="1"/>
  <c r="AK39" i="2"/>
  <c r="AS39" i="2"/>
  <c r="AJ41" i="1"/>
  <c r="AX39" i="2"/>
  <c r="BF41" i="1"/>
  <c r="AO39" i="2"/>
  <c r="AT39" i="2"/>
  <c r="BD41" i="1"/>
  <c r="BF39" i="2"/>
  <c r="Y53" i="2"/>
  <c r="Y52" i="1"/>
  <c r="AB25" i="2"/>
  <c r="AD25" i="2"/>
  <c r="AD53" i="2"/>
  <c r="AD52" i="1"/>
  <c r="AL39" i="2"/>
  <c r="AC36" i="2"/>
  <c r="AC31" i="2"/>
  <c r="AC54" i="2"/>
  <c r="X36" i="2"/>
  <c r="X39" i="1"/>
  <c r="X72" i="5"/>
  <c r="AF36" i="2"/>
  <c r="AF39" i="1"/>
  <c r="AF72" i="5"/>
  <c r="AF31" i="2"/>
  <c r="AE39" i="1"/>
  <c r="AE72" i="5"/>
  <c r="Z36" i="2"/>
  <c r="Z31" i="2"/>
  <c r="AH54" i="2"/>
  <c r="AG39" i="1"/>
  <c r="AG72" i="5"/>
  <c r="AA54" i="2"/>
  <c r="D43" i="1"/>
  <c r="D44" i="1" s="1"/>
  <c r="W25" i="2"/>
  <c r="W31" i="2"/>
  <c r="D33" i="2"/>
  <c r="AW41" i="1"/>
  <c r="AJ39" i="2"/>
  <c r="AR39" i="2"/>
  <c r="AQ39" i="2"/>
  <c r="AL41" i="1"/>
  <c r="AK41" i="1"/>
  <c r="AM39" i="2"/>
  <c r="AY39" i="2"/>
  <c r="BC39" i="2"/>
  <c r="AX41" i="1"/>
  <c r="Y72" i="5"/>
  <c r="Y39" i="1"/>
  <c r="Y36" i="2"/>
  <c r="Y31" i="2"/>
  <c r="AB36" i="2"/>
  <c r="AB72" i="5"/>
  <c r="AB39" i="1"/>
  <c r="AD39" i="1"/>
  <c r="AD72" i="5"/>
  <c r="F45" i="1"/>
  <c r="F46" i="1" s="1"/>
  <c r="E45" i="1"/>
  <c r="E46" i="1" s="1"/>
  <c r="E56" i="2"/>
  <c r="AE13" i="12"/>
  <c r="Z13" i="12"/>
  <c r="AG13" i="12"/>
  <c r="W13" i="12"/>
  <c r="BJ60" i="1"/>
  <c r="BJ57" i="1"/>
  <c r="BO60" i="1"/>
  <c r="BO57" i="1"/>
  <c r="BR60" i="1"/>
  <c r="BR57" i="1"/>
  <c r="BL60" i="1"/>
  <c r="BL57" i="1"/>
  <c r="BQ60" i="1"/>
  <c r="BQ57" i="1"/>
  <c r="BG57" i="1"/>
  <c r="BI60" i="1"/>
  <c r="BI57" i="1"/>
  <c r="BN60" i="1"/>
  <c r="BN57" i="1"/>
  <c r="G17" i="16"/>
  <c r="BP60" i="1"/>
  <c r="BP57" i="1"/>
  <c r="BM60" i="1"/>
  <c r="BM57" i="1"/>
  <c r="BH60" i="1"/>
  <c r="BH57" i="1"/>
  <c r="BK60" i="1"/>
  <c r="BK57" i="1"/>
  <c r="F155" i="4"/>
  <c r="AB40" i="1" l="1"/>
  <c r="AB6" i="1"/>
  <c r="AD40" i="1"/>
  <c r="AD6" i="1"/>
  <c r="Y40" i="1"/>
  <c r="Y6" i="1"/>
  <c r="AG40" i="1"/>
  <c r="AG6" i="1"/>
  <c r="AF40" i="1"/>
  <c r="AF6" i="1"/>
  <c r="W40" i="1"/>
  <c r="W6" i="1"/>
  <c r="AH40" i="1"/>
  <c r="AH6" i="1"/>
  <c r="AA40" i="1"/>
  <c r="AA6" i="1"/>
  <c r="Z40" i="1"/>
  <c r="Z6" i="1"/>
  <c r="AE40" i="1"/>
  <c r="AE6" i="1"/>
  <c r="X40" i="1"/>
  <c r="X6" i="1"/>
  <c r="AC40" i="1"/>
  <c r="AC6" i="1"/>
  <c r="E42" i="1"/>
  <c r="E14" i="16"/>
  <c r="AA45" i="1"/>
  <c r="AA46" i="1" s="1"/>
  <c r="F47" i="1"/>
  <c r="F56" i="1" s="1"/>
  <c r="F16" i="16" s="1"/>
  <c r="AC61" i="12"/>
  <c r="F42" i="1"/>
  <c r="E47" i="1"/>
  <c r="E56" i="1" s="1"/>
  <c r="E16" i="16" s="1"/>
  <c r="G195" i="4"/>
  <c r="G196" i="4" s="1"/>
  <c r="H195" i="4"/>
  <c r="H196" i="4" s="1"/>
  <c r="Y45" i="1"/>
  <c r="Y46" i="1" s="1"/>
  <c r="AH45" i="1"/>
  <c r="AH46" i="1" s="1"/>
  <c r="AF45" i="1"/>
  <c r="AF46" i="1" s="1"/>
  <c r="AE45" i="1"/>
  <c r="AE46" i="1" s="1"/>
  <c r="AE61" i="12"/>
  <c r="AK47" i="1"/>
  <c r="AK42" i="1"/>
  <c r="D31" i="2"/>
  <c r="D25" i="2"/>
  <c r="W12" i="2"/>
  <c r="AD12" i="2"/>
  <c r="W56" i="2"/>
  <c r="D53" i="2"/>
  <c r="AG12" i="2"/>
  <c r="Z12" i="2"/>
  <c r="AE56" i="2"/>
  <c r="X12" i="2"/>
  <c r="AC12" i="2"/>
  <c r="AP47" i="1"/>
  <c r="AP42" i="1"/>
  <c r="AV47" i="1"/>
  <c r="AV42" i="1"/>
  <c r="BA47" i="1"/>
  <c r="BA42" i="1"/>
  <c r="BB47" i="1"/>
  <c r="BB42" i="1"/>
  <c r="AS47" i="1"/>
  <c r="AS42" i="1"/>
  <c r="D54" i="2"/>
  <c r="E72" i="5"/>
  <c r="D39" i="1"/>
  <c r="AG56" i="2"/>
  <c r="BC47" i="1"/>
  <c r="BC42" i="1"/>
  <c r="AB45" i="1"/>
  <c r="AB46" i="1" s="1"/>
  <c r="AB61" i="12"/>
  <c r="AI47" i="1"/>
  <c r="AI42" i="1"/>
  <c r="AO42" i="1"/>
  <c r="AO47" i="1"/>
  <c r="AH56" i="2"/>
  <c r="AC56" i="2"/>
  <c r="AB56" i="2"/>
  <c r="AM47" i="1"/>
  <c r="AM42" i="1"/>
  <c r="W45" i="1"/>
  <c r="W46" i="1" s="1"/>
  <c r="W61" i="12"/>
  <c r="AG45" i="1"/>
  <c r="AG46" i="1" s="1"/>
  <c r="AG61" i="12"/>
  <c r="Z61" i="12"/>
  <c r="Z45" i="1"/>
  <c r="Z46" i="1" s="1"/>
  <c r="AX47" i="1"/>
  <c r="AX42" i="1"/>
  <c r="AL47" i="1"/>
  <c r="AL42" i="1"/>
  <c r="AW47" i="1"/>
  <c r="AW42" i="1"/>
  <c r="AD56" i="2"/>
  <c r="AB12" i="2"/>
  <c r="Y56" i="2"/>
  <c r="BD47" i="1"/>
  <c r="BD42" i="1"/>
  <c r="BF47" i="1"/>
  <c r="BF42" i="1"/>
  <c r="AJ42" i="1"/>
  <c r="AJ47" i="1"/>
  <c r="D52" i="1"/>
  <c r="Z56" i="2"/>
  <c r="AF56" i="2"/>
  <c r="X56" i="2"/>
  <c r="AT42" i="1"/>
  <c r="AT47" i="1"/>
  <c r="AQ42" i="1"/>
  <c r="AQ47" i="1"/>
  <c r="AU42" i="1"/>
  <c r="AU47" i="1"/>
  <c r="AY42" i="1"/>
  <c r="AY47" i="1"/>
  <c r="BE42" i="1"/>
  <c r="BE47" i="1"/>
  <c r="D36" i="2"/>
  <c r="AA12" i="2"/>
  <c r="AE12" i="2"/>
  <c r="AF12" i="2"/>
  <c r="AR42" i="1"/>
  <c r="AR47" i="1"/>
  <c r="AD45" i="1"/>
  <c r="AD46" i="1" s="1"/>
  <c r="AD61" i="12"/>
  <c r="X61" i="12"/>
  <c r="X45" i="1"/>
  <c r="X46" i="1" s="1"/>
  <c r="AN47" i="1"/>
  <c r="AN42" i="1"/>
  <c r="AA56" i="2"/>
  <c r="AH12" i="2"/>
  <c r="AD195" i="4"/>
  <c r="AD196" i="4" s="1"/>
  <c r="Y12" i="2"/>
  <c r="AZ42" i="1"/>
  <c r="AZ47" i="1"/>
  <c r="BG60" i="1"/>
  <c r="G59" i="1"/>
  <c r="G18" i="16" s="1"/>
  <c r="D40" i="1" l="1"/>
  <c r="D6" i="1"/>
  <c r="AB195" i="4"/>
  <c r="AB196" i="4" s="1"/>
  <c r="AF195" i="4"/>
  <c r="AF196" i="4" s="1"/>
  <c r="F48" i="1"/>
  <c r="AI195" i="4"/>
  <c r="AI196" i="4" s="1"/>
  <c r="E48" i="1"/>
  <c r="AH195" i="4"/>
  <c r="AH196" i="4" s="1"/>
  <c r="AG195" i="4"/>
  <c r="AG196" i="4" s="1"/>
  <c r="X195" i="4"/>
  <c r="X196" i="4" s="1"/>
  <c r="Z195" i="4"/>
  <c r="Z196" i="4" s="1"/>
  <c r="Y195" i="4"/>
  <c r="Y196" i="4" s="1"/>
  <c r="AE195" i="4"/>
  <c r="AE196" i="4" s="1"/>
  <c r="AA195" i="4"/>
  <c r="AA196" i="4" s="1"/>
  <c r="AC195" i="4"/>
  <c r="AC196" i="4" s="1"/>
  <c r="AZ48" i="1"/>
  <c r="AZ56" i="1"/>
  <c r="AZ59" i="1" s="1"/>
  <c r="Y39" i="2"/>
  <c r="AC41" i="1"/>
  <c r="AH39" i="2"/>
  <c r="AR56" i="1"/>
  <c r="AR59" i="1" s="1"/>
  <c r="AR48" i="1"/>
  <c r="AF39" i="2"/>
  <c r="AE39" i="2"/>
  <c r="AH41" i="1"/>
  <c r="BF48" i="1"/>
  <c r="BF56" i="1"/>
  <c r="BF59" i="1" s="1"/>
  <c r="BD48" i="1"/>
  <c r="BD56" i="1"/>
  <c r="BD59" i="1" s="1"/>
  <c r="AW48" i="1"/>
  <c r="AW56" i="1"/>
  <c r="AW59" i="1" s="1"/>
  <c r="AL48" i="1"/>
  <c r="AL56" i="1"/>
  <c r="AL59" i="1" s="1"/>
  <c r="AX48" i="1"/>
  <c r="AX56" i="1"/>
  <c r="AX59" i="1" s="1"/>
  <c r="D45" i="1"/>
  <c r="D46" i="1" s="1"/>
  <c r="AM56" i="1"/>
  <c r="AM59" i="1" s="1"/>
  <c r="AM48" i="1"/>
  <c r="AI48" i="1"/>
  <c r="AI56" i="1"/>
  <c r="AI59" i="1" s="1"/>
  <c r="BC48" i="1"/>
  <c r="BC56" i="1"/>
  <c r="BC59" i="1" s="1"/>
  <c r="W41" i="1"/>
  <c r="AC39" i="2"/>
  <c r="Z39" i="2"/>
  <c r="AG39" i="2"/>
  <c r="D56" i="2"/>
  <c r="AD39" i="2"/>
  <c r="W39" i="2"/>
  <c r="D12" i="2"/>
  <c r="D39" i="2" s="1"/>
  <c r="AK48" i="1"/>
  <c r="AK56" i="1"/>
  <c r="AK59" i="1" s="1"/>
  <c r="Y41" i="1"/>
  <c r="E57" i="1"/>
  <c r="F57" i="1"/>
  <c r="AN48" i="1"/>
  <c r="AN56" i="1"/>
  <c r="AN59" i="1" s="1"/>
  <c r="AA39" i="2"/>
  <c r="BE48" i="1"/>
  <c r="BE56" i="1"/>
  <c r="BE59" i="1" s="1"/>
  <c r="AY48" i="1"/>
  <c r="AY56" i="1"/>
  <c r="AY59" i="1" s="1"/>
  <c r="AU48" i="1"/>
  <c r="AU56" i="1"/>
  <c r="AU59" i="1" s="1"/>
  <c r="AQ56" i="1"/>
  <c r="AQ59" i="1" s="1"/>
  <c r="AQ48" i="1"/>
  <c r="AT56" i="1"/>
  <c r="AT59" i="1" s="1"/>
  <c r="AT48" i="1"/>
  <c r="AJ48" i="1"/>
  <c r="AJ56" i="1"/>
  <c r="AJ59" i="1" s="1"/>
  <c r="AB39" i="2"/>
  <c r="X41" i="1"/>
  <c r="AF41" i="1"/>
  <c r="AE41" i="1"/>
  <c r="AG41" i="1"/>
  <c r="AD41" i="1"/>
  <c r="Z41" i="1"/>
  <c r="AA41" i="1"/>
  <c r="AO48" i="1"/>
  <c r="AO56" i="1"/>
  <c r="AO59" i="1" s="1"/>
  <c r="AS48" i="1"/>
  <c r="AS56" i="1"/>
  <c r="AS59" i="1" s="1"/>
  <c r="BB48" i="1"/>
  <c r="BB56" i="1"/>
  <c r="BB59" i="1" s="1"/>
  <c r="BA48" i="1"/>
  <c r="BA56" i="1"/>
  <c r="BA59" i="1" s="1"/>
  <c r="AV48" i="1"/>
  <c r="AV56" i="1"/>
  <c r="AV59" i="1" s="1"/>
  <c r="AP56" i="1"/>
  <c r="AP59" i="1" s="1"/>
  <c r="AP48" i="1"/>
  <c r="X39" i="2"/>
  <c r="AB41" i="1"/>
  <c r="G60" i="1"/>
  <c r="F195" i="4" l="1"/>
  <c r="F196" i="4" s="1"/>
  <c r="F15" i="16"/>
  <c r="E15" i="16"/>
  <c r="AP60" i="1"/>
  <c r="AP57" i="1"/>
  <c r="D41" i="1"/>
  <c r="AT57" i="1"/>
  <c r="AT60" i="1"/>
  <c r="AQ57" i="1"/>
  <c r="AQ60" i="1"/>
  <c r="AB42" i="1"/>
  <c r="AB47" i="1"/>
  <c r="AV57" i="1"/>
  <c r="AV60" i="1"/>
  <c r="BA57" i="1"/>
  <c r="BA60" i="1"/>
  <c r="BB57" i="1"/>
  <c r="BB60" i="1"/>
  <c r="AS57" i="1"/>
  <c r="AS60" i="1"/>
  <c r="AO57" i="1"/>
  <c r="AO60" i="1"/>
  <c r="AA42" i="1"/>
  <c r="AA47" i="1"/>
  <c r="Z47" i="1"/>
  <c r="Z42" i="1"/>
  <c r="AD47" i="1"/>
  <c r="AD42" i="1"/>
  <c r="AG42" i="1"/>
  <c r="AG47" i="1"/>
  <c r="AE47" i="1"/>
  <c r="AE42" i="1"/>
  <c r="AF47" i="1"/>
  <c r="AF42" i="1"/>
  <c r="X47" i="1"/>
  <c r="X42" i="1"/>
  <c r="AJ57" i="1"/>
  <c r="AJ60" i="1"/>
  <c r="AU57" i="1"/>
  <c r="AY57" i="1"/>
  <c r="AY60" i="1"/>
  <c r="BE57" i="1"/>
  <c r="BE60" i="1"/>
  <c r="AN57" i="1"/>
  <c r="AN60" i="1"/>
  <c r="AM57" i="1"/>
  <c r="AM60" i="1"/>
  <c r="AR60" i="1"/>
  <c r="AR57" i="1"/>
  <c r="Y42" i="1"/>
  <c r="Y47" i="1"/>
  <c r="AK57" i="1"/>
  <c r="AK60" i="1"/>
  <c r="W42" i="1"/>
  <c r="W47" i="1"/>
  <c r="BC57" i="1"/>
  <c r="BC60" i="1"/>
  <c r="AI57" i="1"/>
  <c r="AX57" i="1"/>
  <c r="AX60" i="1"/>
  <c r="AL57" i="1"/>
  <c r="AL60" i="1"/>
  <c r="AW57" i="1"/>
  <c r="AW60" i="1"/>
  <c r="BD57" i="1"/>
  <c r="BD60" i="1"/>
  <c r="BF57" i="1"/>
  <c r="BF60" i="1"/>
  <c r="AH47" i="1"/>
  <c r="AH42" i="1"/>
  <c r="AC47" i="1"/>
  <c r="AC42" i="1"/>
  <c r="AZ57" i="1"/>
  <c r="AZ60" i="1"/>
  <c r="G19" i="16"/>
  <c r="D47" i="1" l="1"/>
  <c r="D56" i="1" s="1"/>
  <c r="D16" i="16" s="1"/>
  <c r="D14" i="16"/>
  <c r="E59" i="1"/>
  <c r="E18" i="16" s="1"/>
  <c r="AI60" i="1"/>
  <c r="W48" i="1"/>
  <c r="W56" i="1"/>
  <c r="W59" i="1" s="1"/>
  <c r="X56" i="1"/>
  <c r="X59" i="1" s="1"/>
  <c r="X48" i="1"/>
  <c r="AF56" i="1"/>
  <c r="AF59" i="1" s="1"/>
  <c r="AF48" i="1"/>
  <c r="AE48" i="1"/>
  <c r="AE56" i="1"/>
  <c r="AE59" i="1" s="1"/>
  <c r="AD48" i="1"/>
  <c r="AD56" i="1"/>
  <c r="AD59" i="1" s="1"/>
  <c r="Z48" i="1"/>
  <c r="Z56" i="1"/>
  <c r="Z59" i="1" s="1"/>
  <c r="D42" i="1"/>
  <c r="AC56" i="1"/>
  <c r="AC59" i="1" s="1"/>
  <c r="AC48" i="1"/>
  <c r="AH56" i="1"/>
  <c r="AH59" i="1" s="1"/>
  <c r="AH48" i="1"/>
  <c r="Y48" i="1"/>
  <c r="Y56" i="1"/>
  <c r="Y59" i="1" s="1"/>
  <c r="AU60" i="1"/>
  <c r="F59" i="1"/>
  <c r="F18" i="16" s="1"/>
  <c r="AG56" i="1"/>
  <c r="AG59" i="1" s="1"/>
  <c r="AG48" i="1"/>
  <c r="AA56" i="1"/>
  <c r="AA59" i="1" s="1"/>
  <c r="AA48" i="1"/>
  <c r="AB56" i="1"/>
  <c r="AB59" i="1" s="1"/>
  <c r="AB48" i="1"/>
  <c r="D48" i="1" l="1"/>
  <c r="F17" i="16"/>
  <c r="E17" i="16"/>
  <c r="AB57" i="1"/>
  <c r="AB60" i="1"/>
  <c r="AA60" i="1"/>
  <c r="AA57" i="1"/>
  <c r="AG57" i="1"/>
  <c r="AG60" i="1"/>
  <c r="D57" i="1"/>
  <c r="AH60" i="1"/>
  <c r="AH57" i="1"/>
  <c r="AC60" i="1"/>
  <c r="AC57" i="1"/>
  <c r="AF57" i="1"/>
  <c r="AF60" i="1"/>
  <c r="X57" i="1"/>
  <c r="X60" i="1"/>
  <c r="E60" i="1"/>
  <c r="F60" i="1"/>
  <c r="Y57" i="1"/>
  <c r="Y60" i="1"/>
  <c r="Z57" i="1"/>
  <c r="Z60" i="1"/>
  <c r="AD57" i="1"/>
  <c r="AD60" i="1"/>
  <c r="AE57" i="1"/>
  <c r="AE60" i="1"/>
  <c r="W57" i="1"/>
  <c r="D15" i="16" l="1"/>
  <c r="D59" i="1"/>
  <c r="D18" i="16" s="1"/>
  <c r="W60" i="1"/>
  <c r="F19" i="16" l="1"/>
  <c r="E19" i="16"/>
  <c r="D17" i="16"/>
  <c r="D60" i="1"/>
  <c r="D19" i="16" l="1"/>
  <c r="L179" i="4" l="1"/>
  <c r="E175" i="4"/>
  <c r="J175" i="4" s="1"/>
  <c r="L103" i="4"/>
  <c r="E103" i="4" l="1"/>
  <c r="L107" i="4"/>
  <c r="E179" i="4"/>
  <c r="J179" i="4" l="1"/>
  <c r="E191" i="4"/>
  <c r="L135" i="4"/>
  <c r="E129" i="4"/>
  <c r="J103" i="4"/>
  <c r="E107" i="4"/>
  <c r="J107" i="4" l="1"/>
  <c r="E119" i="4"/>
  <c r="E110" i="4" s="1"/>
  <c r="L110" i="4" s="1"/>
  <c r="J129" i="4"/>
  <c r="J135" i="4" s="1"/>
  <c r="E135" i="4"/>
  <c r="E182" i="4"/>
  <c r="E184" i="4"/>
  <c r="J184" i="4" s="1"/>
  <c r="E181" i="4"/>
  <c r="J191" i="4"/>
  <c r="E186" i="4"/>
  <c r="J186" i="4" s="1"/>
  <c r="E187" i="4"/>
  <c r="J187" i="4" s="1"/>
  <c r="E185" i="4"/>
  <c r="J185" i="4" s="1"/>
  <c r="E183" i="4"/>
  <c r="J183" i="4" s="1"/>
  <c r="L137" i="4"/>
  <c r="L139" i="4"/>
  <c r="E139" i="4" s="1"/>
  <c r="J139" i="4" s="1"/>
  <c r="L140" i="4"/>
  <c r="E140" i="4" s="1"/>
  <c r="J140" i="4" s="1"/>
  <c r="L138" i="4"/>
  <c r="E138" i="4" s="1"/>
  <c r="J138" i="4" s="1"/>
  <c r="L141" i="4"/>
  <c r="E141" i="4" s="1"/>
  <c r="J141" i="4" s="1"/>
  <c r="J182" i="4" l="1"/>
  <c r="L182" i="4"/>
  <c r="L142" i="4"/>
  <c r="E137" i="4"/>
  <c r="E188" i="4"/>
  <c r="J181" i="4"/>
  <c r="E109" i="4"/>
  <c r="E114" i="4"/>
  <c r="J114" i="4" s="1"/>
  <c r="E113" i="4"/>
  <c r="J113" i="4" s="1"/>
  <c r="T119" i="4"/>
  <c r="S119" i="4"/>
  <c r="E112" i="4"/>
  <c r="J112" i="4" s="1"/>
  <c r="J119" i="4"/>
  <c r="U119" i="4"/>
  <c r="M119" i="4"/>
  <c r="P119" i="4"/>
  <c r="W119" i="4"/>
  <c r="V119" i="4"/>
  <c r="Q119" i="4"/>
  <c r="E115" i="4"/>
  <c r="J115" i="4" s="1"/>
  <c r="E111" i="4"/>
  <c r="J111" i="4" s="1"/>
  <c r="O119" i="4"/>
  <c r="L119" i="4"/>
  <c r="R119" i="4"/>
  <c r="N119" i="4"/>
  <c r="O114" i="4" l="1"/>
  <c r="O111" i="4"/>
  <c r="O113" i="4"/>
  <c r="O115" i="4"/>
  <c r="O112" i="4"/>
  <c r="O109" i="4"/>
  <c r="O7" i="4"/>
  <c r="V111" i="4"/>
  <c r="V115" i="4"/>
  <c r="V113" i="4"/>
  <c r="V112" i="4"/>
  <c r="V114" i="4"/>
  <c r="V7" i="4"/>
  <c r="V109" i="4"/>
  <c r="N115" i="4"/>
  <c r="N113" i="4"/>
  <c r="N112" i="4"/>
  <c r="N114" i="4"/>
  <c r="N111" i="4"/>
  <c r="N7" i="4"/>
  <c r="N109" i="4"/>
  <c r="L113" i="4"/>
  <c r="L115" i="4"/>
  <c r="L114" i="4"/>
  <c r="L111" i="4"/>
  <c r="L112" i="4"/>
  <c r="L109" i="4"/>
  <c r="L7" i="4"/>
  <c r="Q114" i="4"/>
  <c r="Q113" i="4"/>
  <c r="Q111" i="4"/>
  <c r="Q115" i="4"/>
  <c r="Q112" i="4"/>
  <c r="Q7" i="4"/>
  <c r="Q109" i="4"/>
  <c r="W114" i="4"/>
  <c r="W113" i="4"/>
  <c r="W111" i="4"/>
  <c r="W115" i="4"/>
  <c r="W112" i="4"/>
  <c r="W109" i="4"/>
  <c r="W7" i="4"/>
  <c r="M115" i="4"/>
  <c r="M113" i="4"/>
  <c r="M114" i="4"/>
  <c r="M111" i="4"/>
  <c r="M112" i="4"/>
  <c r="M7" i="4"/>
  <c r="M109" i="4"/>
  <c r="S111" i="4"/>
  <c r="S114" i="4"/>
  <c r="S115" i="4"/>
  <c r="S112" i="4"/>
  <c r="S113" i="4"/>
  <c r="S109" i="4"/>
  <c r="S7" i="4"/>
  <c r="J188" i="4"/>
  <c r="E189" i="4"/>
  <c r="R115" i="4"/>
  <c r="R113" i="4"/>
  <c r="R114" i="4"/>
  <c r="R112" i="4"/>
  <c r="R111" i="4"/>
  <c r="R109" i="4"/>
  <c r="R7" i="4"/>
  <c r="P112" i="4"/>
  <c r="P113" i="4"/>
  <c r="P115" i="4"/>
  <c r="P111" i="4"/>
  <c r="P114" i="4"/>
  <c r="P7" i="4"/>
  <c r="P109" i="4"/>
  <c r="U111" i="4"/>
  <c r="U113" i="4"/>
  <c r="U115" i="4"/>
  <c r="U112" i="4"/>
  <c r="U114" i="4"/>
  <c r="U109" i="4"/>
  <c r="U7" i="4"/>
  <c r="T113" i="4"/>
  <c r="T111" i="4"/>
  <c r="T114" i="4"/>
  <c r="T112" i="4"/>
  <c r="T115" i="4"/>
  <c r="T109" i="4"/>
  <c r="T7" i="4"/>
  <c r="J109" i="4"/>
  <c r="E116" i="4"/>
  <c r="J137" i="4"/>
  <c r="E142" i="4"/>
  <c r="T8" i="4" l="1"/>
  <c r="W8" i="4"/>
  <c r="Q8" i="4"/>
  <c r="R8" i="4"/>
  <c r="V8" i="4"/>
  <c r="S8" i="4"/>
  <c r="M8" i="4"/>
  <c r="N8" i="4"/>
  <c r="U8" i="4"/>
  <c r="P8" i="4"/>
  <c r="O8" i="4"/>
  <c r="L8" i="4"/>
  <c r="P116" i="4"/>
  <c r="P117" i="4" s="1"/>
  <c r="P118" i="4" s="1"/>
  <c r="P120" i="4" s="1"/>
  <c r="V116" i="4"/>
  <c r="V117" i="4" s="1"/>
  <c r="V118" i="4" s="1"/>
  <c r="V120" i="4" s="1"/>
  <c r="O116" i="4"/>
  <c r="O117" i="4" s="1"/>
  <c r="O118" i="4" s="1"/>
  <c r="O120" i="4" s="1"/>
  <c r="T116" i="4"/>
  <c r="T117" i="4" s="1"/>
  <c r="T118" i="4" s="1"/>
  <c r="T120" i="4" s="1"/>
  <c r="N116" i="4"/>
  <c r="N117" i="4" s="1"/>
  <c r="N118" i="4" s="1"/>
  <c r="N120" i="4" s="1"/>
  <c r="J142" i="4"/>
  <c r="E154" i="4"/>
  <c r="E145" i="4" s="1"/>
  <c r="L145" i="4" s="1"/>
  <c r="J189" i="4"/>
  <c r="E190" i="4"/>
  <c r="U116" i="4"/>
  <c r="U117" i="4" s="1"/>
  <c r="U118" i="4" s="1"/>
  <c r="U120" i="4" s="1"/>
  <c r="R116" i="4"/>
  <c r="R117" i="4" s="1"/>
  <c r="R118" i="4" s="1"/>
  <c r="R120" i="4" s="1"/>
  <c r="S116" i="4"/>
  <c r="S117" i="4" s="1"/>
  <c r="S118" i="4" s="1"/>
  <c r="S120" i="4" s="1"/>
  <c r="M116" i="4"/>
  <c r="M117" i="4" s="1"/>
  <c r="M118" i="4" s="1"/>
  <c r="M120" i="4" s="1"/>
  <c r="W116" i="4"/>
  <c r="W117" i="4" s="1"/>
  <c r="W118" i="4" s="1"/>
  <c r="W120" i="4" s="1"/>
  <c r="Q116" i="4"/>
  <c r="Q117" i="4" s="1"/>
  <c r="Q118" i="4" s="1"/>
  <c r="Q120" i="4" s="1"/>
  <c r="L116" i="4"/>
  <c r="L117" i="4" s="1"/>
  <c r="L118" i="4" s="1"/>
  <c r="L120" i="4" s="1"/>
  <c r="J116" i="4"/>
  <c r="E117" i="4"/>
  <c r="E7" i="4"/>
  <c r="J190" i="4" l="1"/>
  <c r="J192" i="4" s="1"/>
  <c r="E192" i="4"/>
  <c r="E147" i="4"/>
  <c r="J147" i="4" s="1"/>
  <c r="E148" i="4"/>
  <c r="J148" i="4" s="1"/>
  <c r="E146" i="4"/>
  <c r="J146" i="4" s="1"/>
  <c r="E149" i="4"/>
  <c r="J149" i="4" s="1"/>
  <c r="J154" i="4"/>
  <c r="E144" i="4"/>
  <c r="E150" i="4"/>
  <c r="J150" i="4" s="1"/>
  <c r="M154" i="4" a="1"/>
  <c r="M154" i="4" s="1"/>
  <c r="Q154" i="4" a="1"/>
  <c r="Q154" i="4" s="1"/>
  <c r="N154" i="4" a="1"/>
  <c r="N154" i="4" s="1"/>
  <c r="V154" i="4" a="1"/>
  <c r="V154" i="4" s="1"/>
  <c r="L154" i="4" a="1"/>
  <c r="L154" i="4" s="1"/>
  <c r="W154" i="4" a="1"/>
  <c r="W154" i="4" s="1"/>
  <c r="O154" i="4" a="1"/>
  <c r="O154" i="4" s="1"/>
  <c r="U154" i="4" a="1"/>
  <c r="U154" i="4" s="1"/>
  <c r="S154" i="4" a="1"/>
  <c r="S154" i="4" s="1"/>
  <c r="T154" i="4" a="1"/>
  <c r="T154" i="4" s="1"/>
  <c r="P154" i="4" a="1"/>
  <c r="P154" i="4" s="1"/>
  <c r="R154" i="4" a="1"/>
  <c r="R154" i="4" s="1"/>
  <c r="E8" i="4"/>
  <c r="J7" i="4"/>
  <c r="J117" i="4"/>
  <c r="E118" i="4"/>
  <c r="J118" i="4" l="1"/>
  <c r="J120" i="4" s="1"/>
  <c r="E120" i="4"/>
  <c r="P148" i="4"/>
  <c r="P146" i="4"/>
  <c r="P147" i="4"/>
  <c r="P150" i="4"/>
  <c r="P149" i="4"/>
  <c r="P144" i="4"/>
  <c r="P10" i="4"/>
  <c r="P83" i="4" s="1"/>
  <c r="J5" i="20" s="1"/>
  <c r="P191" i="4"/>
  <c r="S149" i="4"/>
  <c r="S146" i="4"/>
  <c r="S148" i="4"/>
  <c r="S150" i="4"/>
  <c r="S147" i="4"/>
  <c r="S144" i="4"/>
  <c r="S10" i="4"/>
  <c r="S83" i="4" s="1"/>
  <c r="M5" i="20" s="1"/>
  <c r="S191" i="4"/>
  <c r="O149" i="4"/>
  <c r="O148" i="4"/>
  <c r="O146" i="4"/>
  <c r="O150" i="4"/>
  <c r="O147" i="4"/>
  <c r="O144" i="4"/>
  <c r="O10" i="4"/>
  <c r="O83" i="4" s="1"/>
  <c r="I5" i="20" s="1"/>
  <c r="O191" i="4"/>
  <c r="L146" i="4"/>
  <c r="L150" i="4"/>
  <c r="L148" i="4"/>
  <c r="L147" i="4"/>
  <c r="L149" i="4"/>
  <c r="L10" i="4"/>
  <c r="L83" i="4" s="1"/>
  <c r="F5" i="20" s="1"/>
  <c r="L144" i="4"/>
  <c r="L191" i="4"/>
  <c r="N149" i="4"/>
  <c r="N150" i="4"/>
  <c r="N148" i="4"/>
  <c r="N146" i="4"/>
  <c r="N147" i="4"/>
  <c r="N144" i="4"/>
  <c r="N10" i="4"/>
  <c r="N83" i="4" s="1"/>
  <c r="H5" i="20" s="1"/>
  <c r="N191" i="4"/>
  <c r="M149" i="4"/>
  <c r="M148" i="4"/>
  <c r="M150" i="4"/>
  <c r="M146" i="4"/>
  <c r="M147" i="4"/>
  <c r="M144" i="4"/>
  <c r="M10" i="4"/>
  <c r="M83" i="4" s="1"/>
  <c r="G5" i="20" s="1"/>
  <c r="M191" i="4"/>
  <c r="J144" i="4"/>
  <c r="E151" i="4"/>
  <c r="R147" i="4"/>
  <c r="R146" i="4"/>
  <c r="R149" i="4"/>
  <c r="R150" i="4"/>
  <c r="R148" i="4"/>
  <c r="R10" i="4"/>
  <c r="R83" i="4" s="1"/>
  <c r="L5" i="20" s="1"/>
  <c r="R144" i="4"/>
  <c r="R191" i="4"/>
  <c r="T148" i="4"/>
  <c r="T147" i="4"/>
  <c r="T150" i="4"/>
  <c r="T146" i="4"/>
  <c r="T149" i="4"/>
  <c r="T10" i="4"/>
  <c r="T83" i="4" s="1"/>
  <c r="N5" i="20" s="1"/>
  <c r="T144" i="4"/>
  <c r="T191" i="4"/>
  <c r="U146" i="4"/>
  <c r="U150" i="4"/>
  <c r="U149" i="4"/>
  <c r="U147" i="4"/>
  <c r="U148" i="4"/>
  <c r="U144" i="4"/>
  <c r="U10" i="4"/>
  <c r="U83" i="4" s="1"/>
  <c r="O5" i="20" s="1"/>
  <c r="U191" i="4"/>
  <c r="W149" i="4"/>
  <c r="W147" i="4"/>
  <c r="W146" i="4"/>
  <c r="W148" i="4"/>
  <c r="W150" i="4"/>
  <c r="W144" i="4"/>
  <c r="W10" i="4"/>
  <c r="W83" i="4" s="1"/>
  <c r="Q5" i="20" s="1"/>
  <c r="W191" i="4"/>
  <c r="V146" i="4"/>
  <c r="V150" i="4"/>
  <c r="V147" i="4"/>
  <c r="V149" i="4"/>
  <c r="V148" i="4"/>
  <c r="V10" i="4"/>
  <c r="V83" i="4" s="1"/>
  <c r="P5" i="20" s="1"/>
  <c r="V144" i="4"/>
  <c r="V191" i="4"/>
  <c r="Q146" i="4"/>
  <c r="Q148" i="4"/>
  <c r="Q150" i="4"/>
  <c r="Q147" i="4"/>
  <c r="Q149" i="4"/>
  <c r="Q144" i="4"/>
  <c r="Q10" i="4"/>
  <c r="Q83" i="4" s="1"/>
  <c r="K5" i="20" s="1"/>
  <c r="Q191" i="4"/>
  <c r="D5" i="20" l="1"/>
  <c r="V11" i="4"/>
  <c r="U9" i="2" s="1" a="1"/>
  <c r="T11" i="4"/>
  <c r="S9" i="2" s="1" a="1"/>
  <c r="R11" i="4"/>
  <c r="Q7" i="2" s="1" a="1"/>
  <c r="N11" i="4"/>
  <c r="M7" i="2" s="1" a="1"/>
  <c r="O11" i="4"/>
  <c r="N7" i="2" s="1" a="1"/>
  <c r="M11" i="4"/>
  <c r="P11" i="4"/>
  <c r="O7" i="2" s="1" a="1"/>
  <c r="S11" i="4"/>
  <c r="R7" i="2" s="1" a="1"/>
  <c r="Q11" i="4"/>
  <c r="P9" i="2" s="1" a="1"/>
  <c r="W11" i="4"/>
  <c r="V7" i="2" s="1" a="1"/>
  <c r="U11" i="4"/>
  <c r="T7" i="2" s="1" a="1"/>
  <c r="L11" i="4"/>
  <c r="K9" i="2" s="1" a="1"/>
  <c r="Q151" i="4"/>
  <c r="Q152" i="4" s="1"/>
  <c r="Q153" i="4" s="1"/>
  <c r="Q155" i="4" s="1"/>
  <c r="N151" i="4"/>
  <c r="N152" i="4" s="1"/>
  <c r="N153" i="4" s="1"/>
  <c r="N155" i="4" s="1"/>
  <c r="O151" i="4"/>
  <c r="O152" i="4" s="1"/>
  <c r="O153" i="4" s="1"/>
  <c r="O155" i="4" s="1"/>
  <c r="S151" i="4"/>
  <c r="S152" i="4" s="1"/>
  <c r="S153" i="4" s="1"/>
  <c r="S155" i="4" s="1"/>
  <c r="P151" i="4"/>
  <c r="P152" i="4" s="1"/>
  <c r="P153" i="4" s="1"/>
  <c r="P155" i="4" s="1"/>
  <c r="V185" i="4"/>
  <c r="V184" i="4"/>
  <c r="V187" i="4"/>
  <c r="V183" i="4"/>
  <c r="V186" i="4"/>
  <c r="V181" i="4"/>
  <c r="U9" i="12"/>
  <c r="W186" i="4"/>
  <c r="W185" i="4"/>
  <c r="W187" i="4"/>
  <c r="W184" i="4"/>
  <c r="W183" i="4"/>
  <c r="W181" i="4"/>
  <c r="U186" i="4"/>
  <c r="U184" i="4"/>
  <c r="U183" i="4"/>
  <c r="U187" i="4"/>
  <c r="U185" i="4"/>
  <c r="U181" i="4"/>
  <c r="T185" i="4"/>
  <c r="T187" i="4"/>
  <c r="T186" i="4"/>
  <c r="T183" i="4"/>
  <c r="T184" i="4"/>
  <c r="T181" i="4"/>
  <c r="S9" i="12"/>
  <c r="R184" i="4"/>
  <c r="R183" i="4"/>
  <c r="R187" i="4"/>
  <c r="R185" i="4"/>
  <c r="R186" i="4"/>
  <c r="R181" i="4"/>
  <c r="Q9" i="12"/>
  <c r="M184" i="4"/>
  <c r="M187" i="4"/>
  <c r="M186" i="4"/>
  <c r="M183" i="4"/>
  <c r="M185" i="4"/>
  <c r="M181" i="4"/>
  <c r="N186" i="4"/>
  <c r="N183" i="4"/>
  <c r="N185" i="4"/>
  <c r="N187" i="4"/>
  <c r="N184" i="4"/>
  <c r="N181" i="4"/>
  <c r="P9" i="12"/>
  <c r="V9" i="2" a="1"/>
  <c r="V9" i="12"/>
  <c r="T9" i="12"/>
  <c r="L9" i="2" a="1"/>
  <c r="L9" i="12"/>
  <c r="M9" i="12"/>
  <c r="N9" i="12"/>
  <c r="R9" i="12"/>
  <c r="O9" i="12"/>
  <c r="W151" i="4"/>
  <c r="W152" i="4" s="1"/>
  <c r="W153" i="4" s="1"/>
  <c r="W155" i="4" s="1"/>
  <c r="U151" i="4"/>
  <c r="U152" i="4" s="1"/>
  <c r="U153" i="4" s="1"/>
  <c r="U155" i="4" s="1"/>
  <c r="M151" i="4"/>
  <c r="M152" i="4" s="1"/>
  <c r="M153" i="4" s="1"/>
  <c r="M155" i="4" s="1"/>
  <c r="V151" i="4"/>
  <c r="V152" i="4" s="1"/>
  <c r="V153" i="4" s="1"/>
  <c r="V155" i="4" s="1"/>
  <c r="T151" i="4"/>
  <c r="T152" i="4" s="1"/>
  <c r="T153" i="4" s="1"/>
  <c r="T155" i="4" s="1"/>
  <c r="R151" i="4"/>
  <c r="R152" i="4" s="1"/>
  <c r="R153" i="4" s="1"/>
  <c r="R155" i="4" s="1"/>
  <c r="L151" i="4"/>
  <c r="L152" i="4" s="1"/>
  <c r="L153" i="4" s="1"/>
  <c r="L155" i="4" s="1"/>
  <c r="Q183" i="4"/>
  <c r="Q186" i="4"/>
  <c r="Q184" i="4"/>
  <c r="Q187" i="4"/>
  <c r="Q185" i="4"/>
  <c r="Q181" i="4"/>
  <c r="J151" i="4"/>
  <c r="E152" i="4"/>
  <c r="L185" i="4"/>
  <c r="L186" i="4"/>
  <c r="L187" i="4"/>
  <c r="L184" i="4"/>
  <c r="L183" i="4"/>
  <c r="L181" i="4"/>
  <c r="E10" i="4"/>
  <c r="E83" i="4" s="1"/>
  <c r="O187" i="4"/>
  <c r="O183" i="4"/>
  <c r="O185" i="4"/>
  <c r="O184" i="4"/>
  <c r="O186" i="4"/>
  <c r="O181" i="4"/>
  <c r="S186" i="4"/>
  <c r="S187" i="4"/>
  <c r="S185" i="4"/>
  <c r="S183" i="4"/>
  <c r="S184" i="4"/>
  <c r="S181" i="4"/>
  <c r="P187" i="4"/>
  <c r="P183" i="4"/>
  <c r="P185" i="4"/>
  <c r="P184" i="4"/>
  <c r="P186" i="4"/>
  <c r="P181" i="4"/>
  <c r="U7" i="2" l="1" a="1"/>
  <c r="R9" i="2" a="1"/>
  <c r="K8" i="2" a="1"/>
  <c r="R8" i="2" a="1"/>
  <c r="R8" i="2" s="1"/>
  <c r="O9" i="2" a="1"/>
  <c r="K9" i="12"/>
  <c r="BF8" i="2" a="1"/>
  <c r="CA8" i="2" a="1"/>
  <c r="BA8" i="2" a="1"/>
  <c r="AB8" i="2" a="1"/>
  <c r="AU8" i="2" a="1"/>
  <c r="AU8" i="2" s="1"/>
  <c r="AU6" i="2" s="1"/>
  <c r="M9" i="2" a="1"/>
  <c r="N8" i="2" a="1"/>
  <c r="N8" i="2" s="1"/>
  <c r="AM8" i="2" a="1"/>
  <c r="U8" i="2" a="1"/>
  <c r="U8" i="2" s="1"/>
  <c r="AV8" i="2" a="1"/>
  <c r="AV8" i="2" s="1"/>
  <c r="K7" i="2" a="1"/>
  <c r="K7" i="2" s="1"/>
  <c r="AJ8" i="2" a="1"/>
  <c r="BG8" i="2" a="1"/>
  <c r="BG8" i="2" s="1"/>
  <c r="AE8" i="2" a="1"/>
  <c r="Z8" i="2" a="1"/>
  <c r="Z8" i="2" s="1"/>
  <c r="Z6" i="2" s="1"/>
  <c r="AZ8" i="2" a="1"/>
  <c r="AH8" i="2" a="1"/>
  <c r="AH8" i="2" s="1"/>
  <c r="AS8" i="2" a="1"/>
  <c r="AS8" i="2" s="1"/>
  <c r="AS6" i="2" s="1"/>
  <c r="AK8" i="2" a="1"/>
  <c r="AK8" i="2" s="1"/>
  <c r="AK6" i="2" s="1"/>
  <c r="BO8" i="2" a="1"/>
  <c r="BI8" i="2" a="1"/>
  <c r="AT8" i="2" a="1"/>
  <c r="AT8" i="2" s="1"/>
  <c r="AT6" i="2" s="1"/>
  <c r="AC8" i="2" a="1"/>
  <c r="AC8" i="2" s="1"/>
  <c r="AC6" i="2" s="1"/>
  <c r="W8" i="2" a="1"/>
  <c r="P8" i="2" a="1"/>
  <c r="P8" i="2" s="1"/>
  <c r="BH8" i="2" a="1"/>
  <c r="BH8" i="2" s="1"/>
  <c r="BH6" i="2" s="1"/>
  <c r="L8" i="2" a="1"/>
  <c r="L8" i="2" s="1"/>
  <c r="CD8" i="2" a="1"/>
  <c r="P7" i="2" a="1"/>
  <c r="P7" i="2" s="1"/>
  <c r="AG8" i="2" a="1"/>
  <c r="AG8" i="2" s="1"/>
  <c r="AG6" i="2" s="1"/>
  <c r="S8" i="2" a="1"/>
  <c r="S8" i="2" s="1"/>
  <c r="BX8" i="2" a="1"/>
  <c r="BJ8" i="2" a="1"/>
  <c r="BE8" i="2" a="1"/>
  <c r="BE8" i="2" s="1"/>
  <c r="BE6" i="2" s="1"/>
  <c r="T8" i="2" a="1"/>
  <c r="T8" i="2" s="1"/>
  <c r="AN8" i="2" a="1"/>
  <c r="AN8" i="2" s="1"/>
  <c r="AN6" i="2" s="1"/>
  <c r="AO8" i="2" a="1"/>
  <c r="CB8" i="2" a="1"/>
  <c r="CB8" i="2" s="1"/>
  <c r="CB6" i="2" s="1"/>
  <c r="AD8" i="2" a="1"/>
  <c r="AD8" i="2" s="1"/>
  <c r="AD6" i="2" s="1"/>
  <c r="BV8" i="2" a="1"/>
  <c r="BV8" i="2" s="1"/>
  <c r="BV6" i="2" s="1"/>
  <c r="BR8" i="2" a="1"/>
  <c r="BR8" i="2" s="1"/>
  <c r="BR6" i="2" s="1"/>
  <c r="BD8" i="2" a="1"/>
  <c r="BD8" i="2" s="1"/>
  <c r="BD6" i="2" s="1"/>
  <c r="BM8" i="2" a="1"/>
  <c r="BM8" i="2" s="1"/>
  <c r="BM6" i="2" s="1"/>
  <c r="AR8" i="2" a="1"/>
  <c r="AY8" i="2" a="1"/>
  <c r="CA8" i="2"/>
  <c r="CA6" i="2" s="1"/>
  <c r="AB8" i="2"/>
  <c r="AB6" i="2" s="1"/>
  <c r="U7" i="2"/>
  <c r="O7" i="2"/>
  <c r="BO8" i="2"/>
  <c r="BO6" i="2" s="1"/>
  <c r="BI8" i="2"/>
  <c r="BI6" i="2" s="1"/>
  <c r="R7" i="2"/>
  <c r="V7" i="2"/>
  <c r="BQ8" i="2" a="1"/>
  <c r="BQ8" i="2" s="1"/>
  <c r="T9" i="2" a="1"/>
  <c r="T9" i="2" s="1"/>
  <c r="S7" i="2" a="1"/>
  <c r="S7" i="2" s="1"/>
  <c r="O8" i="2" a="1"/>
  <c r="O8" i="2" s="1"/>
  <c r="K9" i="2"/>
  <c r="BK8" i="2" a="1"/>
  <c r="W8" i="2"/>
  <c r="W6" i="2" s="1"/>
  <c r="BN8" i="2" a="1"/>
  <c r="BN8" i="2" s="1"/>
  <c r="BB8" i="2" a="1"/>
  <c r="BB8" i="2" s="1"/>
  <c r="BZ8" i="2" a="1"/>
  <c r="BZ8" i="2" s="1"/>
  <c r="BZ6" i="2" s="1"/>
  <c r="Q8" i="2" a="1"/>
  <c r="Q8" i="2" s="1"/>
  <c r="BC8" i="2" a="1"/>
  <c r="BC8" i="2" s="1"/>
  <c r="BC6" i="2" s="1"/>
  <c r="BY8" i="2" a="1"/>
  <c r="BY8" i="2" s="1"/>
  <c r="BY6" i="2" s="1"/>
  <c r="CC8" i="2" a="1"/>
  <c r="CC8" i="2" s="1"/>
  <c r="CC6" i="2" s="1"/>
  <c r="AA8" i="2" a="1"/>
  <c r="AA8" i="2" s="1"/>
  <c r="AP8" i="2" a="1"/>
  <c r="AP8" i="2" s="1"/>
  <c r="M8" i="2" a="1"/>
  <c r="M8" i="2" s="1"/>
  <c r="AW8" i="2" a="1"/>
  <c r="AW8" i="2" s="1"/>
  <c r="AW6" i="2" s="1"/>
  <c r="BU8" i="2" a="1"/>
  <c r="BU8" i="2" s="1"/>
  <c r="BU6" i="2" s="1"/>
  <c r="N9" i="2" a="1"/>
  <c r="N9" i="2" s="1"/>
  <c r="BW8" i="2" a="1"/>
  <c r="BW8" i="2" s="1"/>
  <c r="Q9" i="2" a="1"/>
  <c r="Q9" i="2" s="1"/>
  <c r="AJ8" i="2"/>
  <c r="K8" i="2"/>
  <c r="AM8" i="2"/>
  <c r="AZ8" i="2"/>
  <c r="AZ6" i="2" s="1"/>
  <c r="L7" i="2" a="1"/>
  <c r="L7" i="2" s="1"/>
  <c r="Y8" i="2" a="1"/>
  <c r="Y8" i="2" s="1"/>
  <c r="BP8" i="2" a="1"/>
  <c r="BP8" i="2" s="1"/>
  <c r="AI8" i="2" a="1"/>
  <c r="AI8" i="2" s="1"/>
  <c r="AQ8" i="2" a="1"/>
  <c r="AQ8" i="2" s="1"/>
  <c r="AQ6" i="2" s="1"/>
  <c r="V8" i="2" a="1"/>
  <c r="V8" i="2" s="1"/>
  <c r="AF8" i="2" a="1"/>
  <c r="AF8" i="2" s="1"/>
  <c r="X8" i="2" a="1"/>
  <c r="X8" i="2" s="1"/>
  <c r="X6" i="2" s="1"/>
  <c r="BL8" i="2" a="1"/>
  <c r="BL8" i="2" s="1"/>
  <c r="BS8" i="2" a="1"/>
  <c r="BS8" i="2" s="1"/>
  <c r="BT8" i="2" a="1"/>
  <c r="BT8" i="2" s="1"/>
  <c r="AL8" i="2" a="1"/>
  <c r="AL8" i="2" s="1"/>
  <c r="AL6" i="2" s="1"/>
  <c r="BX8" i="2"/>
  <c r="BF8" i="2"/>
  <c r="BJ8" i="2"/>
  <c r="BJ6" i="2" s="1"/>
  <c r="AR8" i="2"/>
  <c r="AY8" i="2"/>
  <c r="AY6" i="2" s="1"/>
  <c r="AE8" i="2"/>
  <c r="AE6" i="2" s="1"/>
  <c r="BA8" i="2"/>
  <c r="BA6" i="2" s="1"/>
  <c r="AO8" i="2"/>
  <c r="AO6" i="2" s="1"/>
  <c r="CD8" i="2"/>
  <c r="BK8" i="2"/>
  <c r="BK6" i="2" s="1"/>
  <c r="U9" i="2"/>
  <c r="E11" i="4"/>
  <c r="O9" i="2"/>
  <c r="R9" i="2"/>
  <c r="N7" i="2"/>
  <c r="M7" i="2"/>
  <c r="M9" i="2"/>
  <c r="L9" i="2"/>
  <c r="T7" i="2"/>
  <c r="V9" i="2"/>
  <c r="P9" i="2"/>
  <c r="N188" i="4"/>
  <c r="N189" i="4" s="1"/>
  <c r="N190" i="4" s="1"/>
  <c r="N192" i="4" s="1"/>
  <c r="M188" i="4"/>
  <c r="M189" i="4" s="1"/>
  <c r="M190" i="4" s="1"/>
  <c r="M192" i="4" s="1"/>
  <c r="Q7" i="2"/>
  <c r="R188" i="4"/>
  <c r="R189" i="4" s="1"/>
  <c r="R190" i="4" s="1"/>
  <c r="R192" i="4" s="1"/>
  <c r="S9" i="2"/>
  <c r="V188" i="4"/>
  <c r="V189" i="4" s="1"/>
  <c r="V190" i="4" s="1"/>
  <c r="V192" i="4" s="1"/>
  <c r="T188" i="4"/>
  <c r="T189" i="4" s="1"/>
  <c r="T190" i="4" s="1"/>
  <c r="T192" i="4" s="1"/>
  <c r="U188" i="4"/>
  <c r="U189" i="4" s="1"/>
  <c r="U190" i="4" s="1"/>
  <c r="U192" i="4" s="1"/>
  <c r="W188" i="4"/>
  <c r="W189" i="4" s="1"/>
  <c r="W190" i="4" s="1"/>
  <c r="W192" i="4" s="1"/>
  <c r="K6" i="12"/>
  <c r="G336" i="13"/>
  <c r="K5" i="1"/>
  <c r="J10" i="4"/>
  <c r="J152" i="4"/>
  <c r="E153" i="4"/>
  <c r="M15" i="12"/>
  <c r="M6" i="12"/>
  <c r="I336" i="13"/>
  <c r="M5" i="1"/>
  <c r="AX8" i="2" a="1"/>
  <c r="AX8" i="2" s="1"/>
  <c r="L188" i="4"/>
  <c r="L189" i="4" s="1"/>
  <c r="L190" i="4" s="1"/>
  <c r="L192" i="4" s="1"/>
  <c r="Q188" i="4"/>
  <c r="Q189" i="4" s="1"/>
  <c r="Q190" i="4" s="1"/>
  <c r="Q192" i="4" s="1"/>
  <c r="O15" i="12"/>
  <c r="O6" i="12"/>
  <c r="O5" i="1"/>
  <c r="K336" i="13"/>
  <c r="R15" i="12"/>
  <c r="R5" i="1"/>
  <c r="N336" i="13"/>
  <c r="R6" i="12"/>
  <c r="N15" i="12"/>
  <c r="N5" i="1"/>
  <c r="J336" i="13"/>
  <c r="N6" i="12"/>
  <c r="L15" i="12"/>
  <c r="H336" i="13"/>
  <c r="L6" i="12"/>
  <c r="L5" i="1"/>
  <c r="T15" i="12"/>
  <c r="T5" i="1"/>
  <c r="T6" i="12"/>
  <c r="P336" i="13"/>
  <c r="V15" i="12"/>
  <c r="R336" i="13"/>
  <c r="V5" i="1"/>
  <c r="V6" i="12"/>
  <c r="P15" i="12"/>
  <c r="P5" i="1"/>
  <c r="L336" i="13"/>
  <c r="P6" i="12"/>
  <c r="Q15" i="12"/>
  <c r="Q6" i="12"/>
  <c r="Q5" i="1"/>
  <c r="M336" i="13"/>
  <c r="S15" i="12"/>
  <c r="O336" i="13"/>
  <c r="S5" i="1"/>
  <c r="S6" i="12"/>
  <c r="U15" i="12"/>
  <c r="U5" i="1"/>
  <c r="U6" i="12"/>
  <c r="Q336" i="13"/>
  <c r="P188" i="4"/>
  <c r="P189" i="4" s="1"/>
  <c r="P190" i="4" s="1"/>
  <c r="P192" i="4" s="1"/>
  <c r="S188" i="4"/>
  <c r="S189" i="4" s="1"/>
  <c r="S190" i="4" s="1"/>
  <c r="S192" i="4" s="1"/>
  <c r="O188" i="4"/>
  <c r="O189" i="4" s="1"/>
  <c r="O190" i="4" s="1"/>
  <c r="O192" i="4" s="1"/>
  <c r="U69" i="5" l="1"/>
  <c r="U68" i="5" s="1"/>
  <c r="U72" i="5" s="1" a="1"/>
  <c r="P40" i="20"/>
  <c r="P43" i="20" s="1"/>
  <c r="S69" i="5"/>
  <c r="S68" i="5" s="1"/>
  <c r="S72" i="5" s="1" a="1"/>
  <c r="N40" i="20"/>
  <c r="N43" i="20" s="1"/>
  <c r="Q69" i="5"/>
  <c r="Q37" i="2" s="1"/>
  <c r="L40" i="20"/>
  <c r="L43" i="20" s="1"/>
  <c r="V69" i="5"/>
  <c r="V68" i="5" s="1"/>
  <c r="V72" i="5" s="1" a="1"/>
  <c r="Q40" i="20"/>
  <c r="Q43" i="20" s="1"/>
  <c r="T69" i="5"/>
  <c r="T68" i="5" s="1"/>
  <c r="T72" i="5" s="1" a="1"/>
  <c r="O40" i="20"/>
  <c r="O43" i="20" s="1"/>
  <c r="L69" i="5"/>
  <c r="L68" i="5" s="1"/>
  <c r="L72" i="5" s="1" a="1"/>
  <c r="G40" i="20"/>
  <c r="G43" i="20" s="1"/>
  <c r="O69" i="5"/>
  <c r="O37" i="2" s="1"/>
  <c r="J40" i="20"/>
  <c r="J43" i="20" s="1"/>
  <c r="P69" i="5"/>
  <c r="P68" i="5" s="1"/>
  <c r="P72" i="5" s="1" a="1"/>
  <c r="K40" i="20"/>
  <c r="K43" i="20" s="1"/>
  <c r="N69" i="5"/>
  <c r="N68" i="5" s="1"/>
  <c r="N72" i="5" s="1" a="1"/>
  <c r="I40" i="20"/>
  <c r="I43" i="20" s="1"/>
  <c r="R69" i="5"/>
  <c r="R68" i="5" s="1"/>
  <c r="R72" i="5" s="1" a="1"/>
  <c r="M40" i="20"/>
  <c r="M43" i="20" s="1"/>
  <c r="K69" i="5"/>
  <c r="K37" i="2" s="1"/>
  <c r="F40" i="20"/>
  <c r="M69" i="5"/>
  <c r="M68" i="5" s="1"/>
  <c r="M72" i="5" s="1" a="1"/>
  <c r="H40" i="20"/>
  <c r="H43" i="20" s="1"/>
  <c r="U38" i="1"/>
  <c r="U32" i="1"/>
  <c r="U34" i="1"/>
  <c r="U28" i="1"/>
  <c r="U30" i="1"/>
  <c r="U20" i="1"/>
  <c r="U36" i="1"/>
  <c r="U24" i="1"/>
  <c r="U14" i="1"/>
  <c r="U22" i="1"/>
  <c r="U16" i="1"/>
  <c r="U26" i="1"/>
  <c r="U18" i="1"/>
  <c r="U12" i="1"/>
  <c r="P36" i="1"/>
  <c r="P38" i="1"/>
  <c r="P32" i="1"/>
  <c r="P26" i="1"/>
  <c r="P28" i="1"/>
  <c r="P18" i="1"/>
  <c r="P24" i="1"/>
  <c r="P12" i="1"/>
  <c r="P16" i="1"/>
  <c r="P34" i="1"/>
  <c r="P30" i="1"/>
  <c r="P22" i="1"/>
  <c r="P20" i="1"/>
  <c r="P14" i="1"/>
  <c r="T36" i="1"/>
  <c r="T38" i="1"/>
  <c r="T34" i="1"/>
  <c r="T32" i="1"/>
  <c r="T26" i="1"/>
  <c r="T22" i="1"/>
  <c r="T18" i="1"/>
  <c r="T30" i="1"/>
  <c r="T12" i="1"/>
  <c r="T20" i="1"/>
  <c r="T14" i="1"/>
  <c r="T28" i="1"/>
  <c r="T16" i="1"/>
  <c r="T24" i="1"/>
  <c r="N34" i="1"/>
  <c r="N28" i="1"/>
  <c r="N38" i="1"/>
  <c r="N30" i="1"/>
  <c r="N22" i="1"/>
  <c r="N32" i="1"/>
  <c r="N26" i="1"/>
  <c r="N20" i="1"/>
  <c r="N16" i="1"/>
  <c r="N36" i="1"/>
  <c r="N24" i="1"/>
  <c r="N18" i="1"/>
  <c r="N14" i="1"/>
  <c r="N12" i="1"/>
  <c r="R34" i="1"/>
  <c r="R36" i="1"/>
  <c r="R28" i="1"/>
  <c r="R30" i="1"/>
  <c r="R22" i="1"/>
  <c r="R38" i="1"/>
  <c r="R26" i="1"/>
  <c r="R20" i="1"/>
  <c r="R16" i="1"/>
  <c r="R24" i="1"/>
  <c r="R12" i="1"/>
  <c r="R14" i="1"/>
  <c r="R18" i="1"/>
  <c r="R32" i="1"/>
  <c r="M38" i="1"/>
  <c r="M32" i="1"/>
  <c r="M34" i="1"/>
  <c r="M28" i="1"/>
  <c r="M30" i="1"/>
  <c r="M20" i="1"/>
  <c r="M26" i="1"/>
  <c r="M22" i="1"/>
  <c r="M14" i="1"/>
  <c r="M12" i="1"/>
  <c r="M16" i="1"/>
  <c r="M36" i="1"/>
  <c r="M24" i="1"/>
  <c r="M18" i="1"/>
  <c r="K36" i="1"/>
  <c r="K32" i="1"/>
  <c r="K30" i="1"/>
  <c r="K24" i="1"/>
  <c r="K34" i="1"/>
  <c r="K18" i="1"/>
  <c r="K38" i="1"/>
  <c r="K28" i="1"/>
  <c r="K22" i="1"/>
  <c r="K20" i="1"/>
  <c r="K14" i="1"/>
  <c r="K26" i="1"/>
  <c r="K16" i="1"/>
  <c r="K12" i="1"/>
  <c r="L36" i="1"/>
  <c r="L38" i="1"/>
  <c r="L34" i="1"/>
  <c r="L26" i="1"/>
  <c r="L24" i="1"/>
  <c r="L18" i="1"/>
  <c r="L32" i="1"/>
  <c r="L30" i="1"/>
  <c r="L12" i="1"/>
  <c r="L20" i="1"/>
  <c r="L16" i="1"/>
  <c r="L22" i="1"/>
  <c r="L14" i="1"/>
  <c r="L28" i="1"/>
  <c r="S34" i="1"/>
  <c r="S36" i="1"/>
  <c r="S30" i="1"/>
  <c r="S24" i="1"/>
  <c r="S38" i="1"/>
  <c r="S26" i="1"/>
  <c r="S22" i="1"/>
  <c r="S18" i="1"/>
  <c r="S12" i="1"/>
  <c r="S32" i="1"/>
  <c r="S14" i="1"/>
  <c r="S28" i="1"/>
  <c r="S20" i="1"/>
  <c r="S16" i="1"/>
  <c r="Q38" i="1"/>
  <c r="Q32" i="1"/>
  <c r="Q36" i="1"/>
  <c r="Q28" i="1"/>
  <c r="Q24" i="1"/>
  <c r="Q20" i="1"/>
  <c r="Q14" i="1"/>
  <c r="Q18" i="1"/>
  <c r="Q16" i="1"/>
  <c r="Q34" i="1"/>
  <c r="Q30" i="1"/>
  <c r="Q22" i="1"/>
  <c r="Q12" i="1"/>
  <c r="Q26" i="1"/>
  <c r="V34" i="1"/>
  <c r="V32" i="1"/>
  <c r="V28" i="1"/>
  <c r="V38" i="1"/>
  <c r="V30" i="1"/>
  <c r="V22" i="1"/>
  <c r="V36" i="1"/>
  <c r="V24" i="1"/>
  <c r="V20" i="1"/>
  <c r="V16" i="1"/>
  <c r="V14" i="1"/>
  <c r="V26" i="1"/>
  <c r="V18" i="1"/>
  <c r="V12" i="1"/>
  <c r="O34" i="1"/>
  <c r="O36" i="1"/>
  <c r="O38" i="1"/>
  <c r="O30" i="1"/>
  <c r="O32" i="1"/>
  <c r="O24" i="1"/>
  <c r="O22" i="1"/>
  <c r="O28" i="1"/>
  <c r="O18" i="1"/>
  <c r="O26" i="1"/>
  <c r="O14" i="1"/>
  <c r="O16" i="1"/>
  <c r="O12" i="1"/>
  <c r="O20" i="1"/>
  <c r="U10" i="1"/>
  <c r="U8" i="1"/>
  <c r="P8" i="1"/>
  <c r="P10" i="1"/>
  <c r="T10" i="1"/>
  <c r="T8" i="1"/>
  <c r="N8" i="1"/>
  <c r="N10" i="1"/>
  <c r="R10" i="1"/>
  <c r="R8" i="1"/>
  <c r="M10" i="1"/>
  <c r="M8" i="1"/>
  <c r="K8" i="1"/>
  <c r="K10" i="1"/>
  <c r="L10" i="1"/>
  <c r="L8" i="1"/>
  <c r="S10" i="1"/>
  <c r="S8" i="1"/>
  <c r="Q10" i="1"/>
  <c r="Q8" i="1"/>
  <c r="V8" i="1"/>
  <c r="V10" i="1"/>
  <c r="O10" i="1"/>
  <c r="O8" i="1"/>
  <c r="P6" i="2"/>
  <c r="P11" i="2" s="1"/>
  <c r="Q6" i="2"/>
  <c r="Q11" i="2" s="1"/>
  <c r="T6" i="2"/>
  <c r="T11" i="2" s="1"/>
  <c r="AJ6" i="2"/>
  <c r="AJ11" i="2" s="1"/>
  <c r="AJ40" i="2" s="1"/>
  <c r="BF6" i="2"/>
  <c r="AH6" i="2"/>
  <c r="BG6" i="2"/>
  <c r="BG11" i="2" s="1"/>
  <c r="BG40" i="2" s="1"/>
  <c r="AM6" i="2"/>
  <c r="AM11" i="2" s="1"/>
  <c r="AM40" i="2" s="1"/>
  <c r="U6" i="2"/>
  <c r="U11" i="2" s="1"/>
  <c r="AA6" i="2"/>
  <c r="AA11" i="2" s="1"/>
  <c r="AA40" i="2" s="1"/>
  <c r="BX6" i="2"/>
  <c r="BX11" i="2" s="1"/>
  <c r="BX40" i="2" s="1"/>
  <c r="BX57" i="2" s="1"/>
  <c r="AP6" i="2"/>
  <c r="AP11" i="2" s="1"/>
  <c r="AP40" i="2" s="1"/>
  <c r="BB6" i="2"/>
  <c r="AR6" i="2"/>
  <c r="F8" i="2"/>
  <c r="F6" i="2" s="1"/>
  <c r="F11" i="2" s="1"/>
  <c r="F40" i="2" s="1"/>
  <c r="F57" i="2" s="1"/>
  <c r="CD6" i="2"/>
  <c r="BS6" i="2"/>
  <c r="BS11" i="2" s="1"/>
  <c r="BS40" i="2" s="1"/>
  <c r="BS57" i="2" s="1"/>
  <c r="V6" i="2"/>
  <c r="AI6" i="2"/>
  <c r="AI11" i="2" s="1"/>
  <c r="AI40" i="2" s="1"/>
  <c r="K6" i="2"/>
  <c r="K11" i="2" s="1"/>
  <c r="BN6" i="2"/>
  <c r="BN11" i="2" s="1"/>
  <c r="BN40" i="2" s="1"/>
  <c r="S6" i="2"/>
  <c r="N6" i="2"/>
  <c r="N11" i="2" s="1"/>
  <c r="Y6" i="2"/>
  <c r="Y11" i="2" s="1"/>
  <c r="Y40" i="2" s="1"/>
  <c r="AV6" i="2"/>
  <c r="C7" i="2"/>
  <c r="I7" i="2" s="1"/>
  <c r="R6" i="2"/>
  <c r="O6" i="2"/>
  <c r="O11" i="2" s="1"/>
  <c r="BQ6" i="2"/>
  <c r="M6" i="2"/>
  <c r="M11" i="2" s="1"/>
  <c r="BP6" i="2"/>
  <c r="BP11" i="2" s="1"/>
  <c r="BP40" i="2" s="1"/>
  <c r="G8" i="2"/>
  <c r="G6" i="2" s="1"/>
  <c r="G11" i="2" s="1"/>
  <c r="G40" i="2" s="1"/>
  <c r="G57" i="2" s="1"/>
  <c r="L6" i="2"/>
  <c r="L11" i="2" s="1"/>
  <c r="BT6" i="2"/>
  <c r="AF6" i="2"/>
  <c r="BL6" i="2"/>
  <c r="BL11" i="2" s="1"/>
  <c r="BL40" i="2" s="1"/>
  <c r="H8" i="2"/>
  <c r="H6" i="2" s="1"/>
  <c r="H11" i="2" s="1"/>
  <c r="H40" i="2" s="1"/>
  <c r="H57" i="2" s="1"/>
  <c r="D8" i="2"/>
  <c r="D6" i="2" s="1"/>
  <c r="D11" i="2" s="1"/>
  <c r="D40" i="2" s="1"/>
  <c r="D57" i="2" s="1"/>
  <c r="C9" i="2"/>
  <c r="I9" i="2" s="1"/>
  <c r="C8" i="2"/>
  <c r="E8" i="2"/>
  <c r="E6" i="2" s="1"/>
  <c r="E11" i="2" s="1"/>
  <c r="E40" i="2" s="1"/>
  <c r="E57" i="2" s="1"/>
  <c r="BW6" i="2"/>
  <c r="U8" i="12"/>
  <c r="U33" i="2" s="1"/>
  <c r="S8" i="12"/>
  <c r="S33" i="2" s="1"/>
  <c r="S54" i="1"/>
  <c r="S53" i="1"/>
  <c r="S43" i="1"/>
  <c r="S44" i="1" s="1"/>
  <c r="Q54" i="1"/>
  <c r="Q53" i="1"/>
  <c r="Q34" i="2"/>
  <c r="P34" i="2"/>
  <c r="P54" i="1"/>
  <c r="P53" i="1"/>
  <c r="P43" i="1"/>
  <c r="P44" i="1" s="1"/>
  <c r="V34" i="2"/>
  <c r="T8" i="12"/>
  <c r="T33" i="2" s="1"/>
  <c r="T43" i="1"/>
  <c r="T44" i="1" s="1"/>
  <c r="L54" i="1"/>
  <c r="L53" i="1"/>
  <c r="N34" i="2"/>
  <c r="N53" i="1"/>
  <c r="N54" i="1"/>
  <c r="N43" i="1"/>
  <c r="N44" i="1" s="1"/>
  <c r="R54" i="1"/>
  <c r="R53" i="1"/>
  <c r="O34" i="2"/>
  <c r="O43" i="1"/>
  <c r="O44" i="1" s="1"/>
  <c r="AL11" i="2"/>
  <c r="AL40" i="2" s="1"/>
  <c r="CC11" i="2"/>
  <c r="CC40" i="2" s="1"/>
  <c r="CC57" i="2" s="1"/>
  <c r="BY11" i="2"/>
  <c r="BY40" i="2" s="1"/>
  <c r="BY57" i="2" s="1"/>
  <c r="AO11" i="2"/>
  <c r="AO40" i="2" s="1"/>
  <c r="AN11" i="2"/>
  <c r="AN40" i="2" s="1"/>
  <c r="BE11" i="2"/>
  <c r="BE40" i="2" s="1"/>
  <c r="AU11" i="2"/>
  <c r="AU40" i="2" s="1"/>
  <c r="AZ11" i="2"/>
  <c r="AZ40" i="2" s="1"/>
  <c r="Z11" i="2"/>
  <c r="Z40" i="2" s="1"/>
  <c r="U54" i="1"/>
  <c r="U53" i="1"/>
  <c r="U43" i="1"/>
  <c r="U44" i="1" s="1"/>
  <c r="S34" i="2"/>
  <c r="Q8" i="12"/>
  <c r="Q33" i="2" s="1"/>
  <c r="Q43" i="1"/>
  <c r="Q44" i="1" s="1"/>
  <c r="P8" i="12"/>
  <c r="P33" i="2" s="1"/>
  <c r="V8" i="12"/>
  <c r="V33" i="2" s="1"/>
  <c r="V53" i="1"/>
  <c r="V54" i="1"/>
  <c r="V43" i="1"/>
  <c r="V44" i="1" s="1"/>
  <c r="T34" i="2"/>
  <c r="T54" i="1"/>
  <c r="T53" i="1"/>
  <c r="L8" i="12"/>
  <c r="L33" i="2" s="1"/>
  <c r="L34" i="2"/>
  <c r="L43" i="1"/>
  <c r="L44" i="1" s="1"/>
  <c r="N8" i="12"/>
  <c r="N33" i="2" s="1"/>
  <c r="R34" i="2"/>
  <c r="R8" i="12"/>
  <c r="R33" i="2" s="1"/>
  <c r="R43" i="1"/>
  <c r="R44" i="1" s="1"/>
  <c r="O54" i="1"/>
  <c r="O53" i="1"/>
  <c r="O8" i="12"/>
  <c r="O33" i="2" s="1"/>
  <c r="X11" i="2"/>
  <c r="X40" i="2" s="1"/>
  <c r="AQ11" i="2"/>
  <c r="AQ40" i="2" s="1"/>
  <c r="BA11" i="2"/>
  <c r="BA40" i="2" s="1"/>
  <c r="BJ11" i="2"/>
  <c r="BJ40" i="2" s="1"/>
  <c r="AG11" i="2"/>
  <c r="AG40" i="2" s="1"/>
  <c r="M53" i="1"/>
  <c r="M54" i="1"/>
  <c r="M43" i="1"/>
  <c r="M44" i="1" s="1"/>
  <c r="D9" i="12"/>
  <c r="K8" i="12"/>
  <c r="K33" i="2" s="1"/>
  <c r="D6" i="12"/>
  <c r="K34" i="2"/>
  <c r="BC11" i="2"/>
  <c r="BC40" i="2" s="1"/>
  <c r="BK11" i="2"/>
  <c r="BK40" i="2" s="1"/>
  <c r="BU11" i="2"/>
  <c r="BU40" i="2" s="1"/>
  <c r="BU57" i="2" s="1"/>
  <c r="AW11" i="2"/>
  <c r="AW40" i="2" s="1"/>
  <c r="BZ11" i="2"/>
  <c r="BZ40" i="2" s="1"/>
  <c r="BZ57" i="2" s="1"/>
  <c r="AE11" i="2"/>
  <c r="AE40" i="2" s="1"/>
  <c r="AY11" i="2"/>
  <c r="AY40" i="2" s="1"/>
  <c r="BH11" i="2"/>
  <c r="BH40" i="2" s="1"/>
  <c r="BM11" i="2"/>
  <c r="BM40" i="2" s="1"/>
  <c r="BD11" i="2"/>
  <c r="BD40" i="2" s="1"/>
  <c r="U34" i="2"/>
  <c r="AX6" i="2"/>
  <c r="M8" i="12"/>
  <c r="M33" i="2" s="1"/>
  <c r="M34" i="2"/>
  <c r="J153" i="4"/>
  <c r="J155" i="4" s="1"/>
  <c r="E155" i="4"/>
  <c r="F347" i="13"/>
  <c r="J83" i="4"/>
  <c r="F346" i="13"/>
  <c r="C5" i="1"/>
  <c r="K53" i="1"/>
  <c r="K54" i="1"/>
  <c r="W11" i="2"/>
  <c r="W40" i="2" s="1"/>
  <c r="BR11" i="2"/>
  <c r="BR40" i="2" s="1"/>
  <c r="AC11" i="2"/>
  <c r="AC40" i="2" s="1"/>
  <c r="BV11" i="2"/>
  <c r="BV40" i="2" s="1"/>
  <c r="BV57" i="2" s="1"/>
  <c r="AT11" i="2"/>
  <c r="AT40" i="2" s="1"/>
  <c r="AD11" i="2"/>
  <c r="AD40" i="2" s="1"/>
  <c r="BI11" i="2"/>
  <c r="BI40" i="2" s="1"/>
  <c r="CB11" i="2"/>
  <c r="CB40" i="2" s="1"/>
  <c r="CB57" i="2" s="1"/>
  <c r="BO11" i="2"/>
  <c r="BO40" i="2" s="1"/>
  <c r="CA11" i="2"/>
  <c r="CA40" i="2" s="1"/>
  <c r="CA57" i="2" s="1"/>
  <c r="AK11" i="2"/>
  <c r="AK40" i="2" s="1"/>
  <c r="AB11" i="2"/>
  <c r="AB40" i="2" s="1"/>
  <c r="AS11" i="2"/>
  <c r="AS40" i="2" s="1"/>
  <c r="N37" i="2" l="1"/>
  <c r="N36" i="2" s="1"/>
  <c r="P37" i="2"/>
  <c r="P36" i="2" s="1"/>
  <c r="R37" i="2"/>
  <c r="R36" i="2" s="1"/>
  <c r="Q68" i="5"/>
  <c r="Q72" i="5" s="1" a="1"/>
  <c r="O68" i="5"/>
  <c r="O72" i="5" s="1" a="1"/>
  <c r="T37" i="2"/>
  <c r="T36" i="2" s="1"/>
  <c r="K68" i="5"/>
  <c r="K72" i="5" s="1" a="1"/>
  <c r="U37" i="2"/>
  <c r="U36" i="2" s="1"/>
  <c r="M37" i="2"/>
  <c r="M36" i="2" s="1"/>
  <c r="L37" i="2"/>
  <c r="L36" i="2" s="1"/>
  <c r="V37" i="2"/>
  <c r="V36" i="2" s="1"/>
  <c r="S37" i="2"/>
  <c r="S36" i="2" s="1"/>
  <c r="D69" i="5"/>
  <c r="I69" i="5" s="1"/>
  <c r="H44" i="20"/>
  <c r="D40" i="20"/>
  <c r="D43" i="20" s="1"/>
  <c r="D44" i="20" s="1"/>
  <c r="F43" i="20"/>
  <c r="M44" i="20"/>
  <c r="I44" i="20"/>
  <c r="K44" i="20"/>
  <c r="J44" i="20"/>
  <c r="G44" i="20"/>
  <c r="O44" i="20"/>
  <c r="Q44" i="20"/>
  <c r="L44" i="20"/>
  <c r="N44" i="20"/>
  <c r="P44" i="20"/>
  <c r="K15" i="12"/>
  <c r="D15" i="12" s="1"/>
  <c r="I15" i="12" s="1"/>
  <c r="C36" i="1"/>
  <c r="C38" i="1"/>
  <c r="C32" i="1"/>
  <c r="C26" i="1"/>
  <c r="C18" i="1"/>
  <c r="C30" i="1"/>
  <c r="C12" i="1"/>
  <c r="C34" i="1"/>
  <c r="C20" i="1"/>
  <c r="C14" i="1"/>
  <c r="C16" i="1"/>
  <c r="C28" i="1"/>
  <c r="C24" i="1"/>
  <c r="C22" i="1"/>
  <c r="C13" i="16"/>
  <c r="C10" i="1"/>
  <c r="C8" i="1"/>
  <c r="AF11" i="2"/>
  <c r="AF40" i="2" s="1"/>
  <c r="BB11" i="2"/>
  <c r="BB40" i="2" s="1"/>
  <c r="BB57" i="2" s="1"/>
  <c r="V11" i="2"/>
  <c r="BQ11" i="2"/>
  <c r="BQ40" i="2" s="1"/>
  <c r="BQ57" i="2" s="1"/>
  <c r="R11" i="2"/>
  <c r="BF11" i="2"/>
  <c r="BF40" i="2" s="1"/>
  <c r="CD11" i="2"/>
  <c r="CD40" i="2" s="1"/>
  <c r="CD57" i="2" s="1"/>
  <c r="AH11" i="2"/>
  <c r="AH40" i="2" s="1"/>
  <c r="U13" i="12"/>
  <c r="U45" i="1" s="1"/>
  <c r="U46" i="1" s="1"/>
  <c r="AR11" i="2"/>
  <c r="AR40" i="2" s="1"/>
  <c r="AR57" i="2" s="1"/>
  <c r="BT11" i="2"/>
  <c r="BT40" i="2" s="1"/>
  <c r="BT57" i="2" s="1"/>
  <c r="C6" i="2"/>
  <c r="C11" i="2" s="1"/>
  <c r="I11" i="2" s="1"/>
  <c r="S11" i="2"/>
  <c r="AV11" i="2"/>
  <c r="AV40" i="2" s="1"/>
  <c r="AV57" i="2" s="1"/>
  <c r="T13" i="12"/>
  <c r="T61" i="12" s="1"/>
  <c r="BW11" i="2"/>
  <c r="BW40" i="2" s="1"/>
  <c r="BW57" i="2" s="1"/>
  <c r="M13" i="12"/>
  <c r="M45" i="1" s="1"/>
  <c r="M46" i="1" s="1"/>
  <c r="I8" i="2"/>
  <c r="I6" i="2" s="1"/>
  <c r="S13" i="12"/>
  <c r="S61" i="12" s="1"/>
  <c r="K19" i="12"/>
  <c r="K13" i="12"/>
  <c r="K45" i="1" s="1"/>
  <c r="K46" i="1" s="1"/>
  <c r="AS57" i="2"/>
  <c r="C54" i="1"/>
  <c r="I54" i="1" s="1"/>
  <c r="K54" i="2"/>
  <c r="I5" i="1"/>
  <c r="AB57" i="2"/>
  <c r="AK57" i="2"/>
  <c r="BO57" i="2"/>
  <c r="BI57" i="2"/>
  <c r="AD57" i="2"/>
  <c r="AT57" i="2"/>
  <c r="AC57" i="2"/>
  <c r="BR57" i="2"/>
  <c r="W57" i="2"/>
  <c r="K52" i="1"/>
  <c r="C53" i="1"/>
  <c r="K53" i="2"/>
  <c r="AX11" i="2"/>
  <c r="AX40" i="2" s="1"/>
  <c r="AA57" i="2"/>
  <c r="AP57" i="2"/>
  <c r="C34" i="2"/>
  <c r="I34" i="2" s="1"/>
  <c r="C33" i="2"/>
  <c r="K31" i="2"/>
  <c r="AG57" i="2"/>
  <c r="O54" i="2"/>
  <c r="R25" i="2"/>
  <c r="N31" i="2"/>
  <c r="N72" i="5"/>
  <c r="N39" i="1"/>
  <c r="L25" i="2"/>
  <c r="V25" i="2"/>
  <c r="V54" i="2"/>
  <c r="V31" i="2"/>
  <c r="P72" i="5"/>
  <c r="P39" i="1"/>
  <c r="Q25" i="2"/>
  <c r="Q36" i="2"/>
  <c r="S72" i="5"/>
  <c r="S39" i="1"/>
  <c r="U25" i="2"/>
  <c r="U53" i="2"/>
  <c r="U52" i="1"/>
  <c r="AJ57" i="2"/>
  <c r="Z57" i="2"/>
  <c r="AM57" i="2"/>
  <c r="AZ57" i="2"/>
  <c r="AU57" i="2"/>
  <c r="BE57" i="2"/>
  <c r="AN57" i="2"/>
  <c r="AO57" i="2"/>
  <c r="BN57" i="2"/>
  <c r="Y57" i="2"/>
  <c r="BP57" i="2"/>
  <c r="AL57" i="2"/>
  <c r="O36" i="2"/>
  <c r="R54" i="2"/>
  <c r="R39" i="1"/>
  <c r="R72" i="5"/>
  <c r="N25" i="2"/>
  <c r="N54" i="2"/>
  <c r="N53" i="2"/>
  <c r="N52" i="1"/>
  <c r="L53" i="2"/>
  <c r="L52" i="1"/>
  <c r="T25" i="2"/>
  <c r="T31" i="2"/>
  <c r="Q54" i="2"/>
  <c r="L13" i="12"/>
  <c r="V13" i="12"/>
  <c r="K36" i="2"/>
  <c r="M31" i="2"/>
  <c r="BD57" i="2"/>
  <c r="BM57" i="2"/>
  <c r="BH57" i="2"/>
  <c r="AY57" i="2"/>
  <c r="AE57" i="2"/>
  <c r="AW57" i="2"/>
  <c r="BK57" i="2"/>
  <c r="BC57" i="2"/>
  <c r="I6" i="12"/>
  <c r="D8" i="12"/>
  <c r="D13" i="12" s="1"/>
  <c r="I9" i="12"/>
  <c r="I8" i="12" s="1"/>
  <c r="M25" i="2"/>
  <c r="M39" i="1"/>
  <c r="M72" i="5"/>
  <c r="M54" i="2"/>
  <c r="M53" i="2"/>
  <c r="M52" i="1"/>
  <c r="BG57" i="2"/>
  <c r="BJ57" i="2"/>
  <c r="BA57" i="2"/>
  <c r="AI57" i="2"/>
  <c r="AQ57" i="2"/>
  <c r="X57" i="2"/>
  <c r="BL57" i="2"/>
  <c r="O31" i="2"/>
  <c r="O53" i="2"/>
  <c r="O52" i="1"/>
  <c r="R31" i="2"/>
  <c r="L31" i="2"/>
  <c r="T53" i="2"/>
  <c r="T52" i="1"/>
  <c r="T54" i="2"/>
  <c r="V52" i="1"/>
  <c r="V53" i="2"/>
  <c r="P31" i="2"/>
  <c r="Q31" i="2"/>
  <c r="U54" i="2"/>
  <c r="U72" i="5"/>
  <c r="U39" i="1"/>
  <c r="O25" i="2"/>
  <c r="R52" i="1"/>
  <c r="R53" i="2"/>
  <c r="L72" i="5"/>
  <c r="L39" i="1"/>
  <c r="L54" i="2"/>
  <c r="T72" i="5"/>
  <c r="T39" i="1"/>
  <c r="V72" i="5"/>
  <c r="V39" i="1"/>
  <c r="P25" i="2"/>
  <c r="P52" i="1"/>
  <c r="P53" i="2"/>
  <c r="P54" i="2"/>
  <c r="Q53" i="2"/>
  <c r="Q52" i="1"/>
  <c r="S25" i="2"/>
  <c r="S52" i="1"/>
  <c r="S53" i="2"/>
  <c r="S54" i="2"/>
  <c r="S31" i="2"/>
  <c r="U31" i="2"/>
  <c r="R13" i="12"/>
  <c r="O13" i="12"/>
  <c r="N13" i="12"/>
  <c r="P13" i="12"/>
  <c r="Q13" i="12"/>
  <c r="K72" i="5" l="1"/>
  <c r="U40" i="1"/>
  <c r="U6" i="1"/>
  <c r="V195" i="4" s="1"/>
  <c r="V196" i="4" s="1"/>
  <c r="M40" i="1"/>
  <c r="M6" i="1"/>
  <c r="N195" i="4" s="1"/>
  <c r="N196" i="4" s="1"/>
  <c r="V40" i="1"/>
  <c r="V6" i="1"/>
  <c r="T40" i="1"/>
  <c r="T6" i="1"/>
  <c r="L40" i="1"/>
  <c r="L6" i="1"/>
  <c r="R40" i="1"/>
  <c r="R6" i="1"/>
  <c r="S40" i="1"/>
  <c r="S6" i="1"/>
  <c r="P40" i="1"/>
  <c r="P6" i="1"/>
  <c r="N40" i="1"/>
  <c r="N6" i="1"/>
  <c r="O39" i="1"/>
  <c r="O72" i="5"/>
  <c r="Q72" i="5"/>
  <c r="Q39" i="1"/>
  <c r="K39" i="1"/>
  <c r="D68" i="5"/>
  <c r="D72" i="5" s="1" a="1"/>
  <c r="D72" i="5" s="1"/>
  <c r="I72" i="5" s="1"/>
  <c r="C37" i="2"/>
  <c r="C36" i="2" s="1"/>
  <c r="I36" i="2" s="1"/>
  <c r="F44" i="20"/>
  <c r="J54" i="1"/>
  <c r="J5" i="1"/>
  <c r="J58" i="1"/>
  <c r="J33" i="1"/>
  <c r="J17" i="1"/>
  <c r="J15" i="1"/>
  <c r="J7" i="1"/>
  <c r="J9" i="1"/>
  <c r="J50" i="1"/>
  <c r="J35" i="1"/>
  <c r="J21" i="1"/>
  <c r="J49" i="1"/>
  <c r="J51" i="1"/>
  <c r="J55" i="1"/>
  <c r="J27" i="1"/>
  <c r="J29" i="1"/>
  <c r="J23" i="1"/>
  <c r="J25" i="1"/>
  <c r="J19" i="1"/>
  <c r="J11" i="1"/>
  <c r="J31" i="1"/>
  <c r="J13" i="1"/>
  <c r="J37" i="1"/>
  <c r="I34" i="1"/>
  <c r="J34" i="1" s="1"/>
  <c r="I36" i="1"/>
  <c r="J36" i="1" s="1"/>
  <c r="I28" i="1"/>
  <c r="J28" i="1" s="1"/>
  <c r="I32" i="1"/>
  <c r="J32" i="1" s="1"/>
  <c r="I30" i="1"/>
  <c r="J30" i="1" s="1"/>
  <c r="I22" i="1"/>
  <c r="J22" i="1" s="1"/>
  <c r="I24" i="1"/>
  <c r="J24" i="1" s="1"/>
  <c r="I20" i="1"/>
  <c r="J20" i="1" s="1"/>
  <c r="I16" i="1"/>
  <c r="J16" i="1" s="1"/>
  <c r="I14" i="1"/>
  <c r="J14" i="1" s="1"/>
  <c r="I38" i="1"/>
  <c r="J38" i="1" s="1"/>
  <c r="I26" i="1"/>
  <c r="J26" i="1" s="1"/>
  <c r="I12" i="1"/>
  <c r="J12" i="1" s="1"/>
  <c r="I18" i="1"/>
  <c r="J18" i="1" s="1"/>
  <c r="I8" i="1"/>
  <c r="J8" i="1" s="1"/>
  <c r="I10" i="1"/>
  <c r="J10" i="1" s="1"/>
  <c r="AF57" i="2"/>
  <c r="BF57" i="2"/>
  <c r="U61" i="12"/>
  <c r="AH57" i="2"/>
  <c r="T45" i="1"/>
  <c r="T46" i="1" s="1"/>
  <c r="S45" i="1"/>
  <c r="S46" i="1" s="1"/>
  <c r="M61" i="12"/>
  <c r="D19" i="12"/>
  <c r="K17" i="12"/>
  <c r="I13" i="12"/>
  <c r="T56" i="2"/>
  <c r="M56" i="2"/>
  <c r="M12" i="2"/>
  <c r="L45" i="1"/>
  <c r="L46" i="1" s="1"/>
  <c r="L61" i="12"/>
  <c r="N56" i="2"/>
  <c r="N12" i="2"/>
  <c r="U56" i="2"/>
  <c r="U12" i="2"/>
  <c r="Q12" i="2"/>
  <c r="I53" i="1"/>
  <c r="J53" i="1" s="1"/>
  <c r="C52" i="1"/>
  <c r="I52" i="1" s="1"/>
  <c r="J52" i="1" s="1"/>
  <c r="C54" i="2"/>
  <c r="I54" i="2" s="1"/>
  <c r="P61" i="12"/>
  <c r="P45" i="1"/>
  <c r="P46" i="1" s="1"/>
  <c r="P12" i="2"/>
  <c r="O12" i="2"/>
  <c r="Q61" i="12"/>
  <c r="Q45" i="1"/>
  <c r="Q46" i="1" s="1"/>
  <c r="N45" i="1"/>
  <c r="N46" i="1" s="1"/>
  <c r="N61" i="12"/>
  <c r="O61" i="12"/>
  <c r="O45" i="1"/>
  <c r="O46" i="1" s="1"/>
  <c r="R45" i="1"/>
  <c r="R46" i="1" s="1"/>
  <c r="R61" i="12"/>
  <c r="S56" i="2"/>
  <c r="S12" i="2"/>
  <c r="Q56" i="2"/>
  <c r="P56" i="2"/>
  <c r="R56" i="2"/>
  <c r="V56" i="2"/>
  <c r="O56" i="2"/>
  <c r="V61" i="12"/>
  <c r="V45" i="1"/>
  <c r="V46" i="1" s="1"/>
  <c r="T12" i="2"/>
  <c r="L56" i="2"/>
  <c r="V12" i="2"/>
  <c r="L12" i="2"/>
  <c r="R12" i="2"/>
  <c r="I33" i="2"/>
  <c r="C31" i="2"/>
  <c r="I31" i="2" s="1"/>
  <c r="AX57" i="2"/>
  <c r="K56" i="2"/>
  <c r="C53" i="2"/>
  <c r="Q40" i="1" l="1"/>
  <c r="Q6" i="1"/>
  <c r="R195" i="4" s="1"/>
  <c r="R196" i="4" s="1"/>
  <c r="K40" i="1"/>
  <c r="K6" i="1"/>
  <c r="K41" i="1" s="1"/>
  <c r="F48" i="20" s="1"/>
  <c r="F49" i="20" s="1"/>
  <c r="O40" i="1"/>
  <c r="O6" i="1"/>
  <c r="P195" i="4" s="1"/>
  <c r="P196" i="4" s="1"/>
  <c r="I37" i="2"/>
  <c r="C39" i="1"/>
  <c r="I39" i="1" s="1"/>
  <c r="I6" i="1" s="1"/>
  <c r="J6" i="1" s="1"/>
  <c r="I68" i="5"/>
  <c r="U195" i="4"/>
  <c r="U196" i="4" s="1"/>
  <c r="T195" i="4"/>
  <c r="T196" i="4" s="1"/>
  <c r="Q195" i="4"/>
  <c r="Q196" i="4" s="1"/>
  <c r="M195" i="4"/>
  <c r="M196" i="4" s="1"/>
  <c r="O195" i="4"/>
  <c r="O196" i="4" s="1"/>
  <c r="S195" i="4"/>
  <c r="S196" i="4" s="1"/>
  <c r="W195" i="4"/>
  <c r="W196" i="4" s="1"/>
  <c r="D17" i="12"/>
  <c r="D60" i="12" s="1"/>
  <c r="I19" i="12"/>
  <c r="I17" i="12" s="1"/>
  <c r="K28" i="2"/>
  <c r="K60" i="12"/>
  <c r="I13" i="16"/>
  <c r="R39" i="2"/>
  <c r="R40" i="2" s="1"/>
  <c r="N41" i="1"/>
  <c r="I48" i="20" s="1"/>
  <c r="I49" i="20" s="1"/>
  <c r="L39" i="2"/>
  <c r="L40" i="2" s="1"/>
  <c r="P41" i="1"/>
  <c r="K48" i="20" s="1"/>
  <c r="K49" i="20" s="1"/>
  <c r="T41" i="1"/>
  <c r="O48" i="20" s="1"/>
  <c r="O49" i="20" s="1"/>
  <c r="U41" i="1"/>
  <c r="P48" i="20" s="1"/>
  <c r="P49" i="20" s="1"/>
  <c r="O39" i="2"/>
  <c r="O40" i="2" s="1"/>
  <c r="V41" i="1"/>
  <c r="Q48" i="20" s="1"/>
  <c r="Q49" i="20" s="1"/>
  <c r="P39" i="2"/>
  <c r="P40" i="2" s="1"/>
  <c r="I53" i="2"/>
  <c r="I56" i="2" s="1"/>
  <c r="C56" i="2"/>
  <c r="V39" i="2"/>
  <c r="V40" i="2" s="1"/>
  <c r="T39" i="2"/>
  <c r="T40" i="2" s="1"/>
  <c r="L41" i="1"/>
  <c r="G48" i="20" s="1"/>
  <c r="G49" i="20" s="1"/>
  <c r="S39" i="2"/>
  <c r="S40" i="2" s="1"/>
  <c r="R41" i="1"/>
  <c r="M48" i="20" s="1"/>
  <c r="M49" i="20" s="1"/>
  <c r="M41" i="1"/>
  <c r="H48" i="20" s="1"/>
  <c r="H49" i="20" s="1"/>
  <c r="C45" i="1"/>
  <c r="Q39" i="2"/>
  <c r="Q40" i="2" s="1"/>
  <c r="S41" i="1"/>
  <c r="N48" i="20" s="1"/>
  <c r="N49" i="20" s="1"/>
  <c r="U39" i="2"/>
  <c r="U40" i="2" s="1"/>
  <c r="N39" i="2"/>
  <c r="N40" i="2" s="1"/>
  <c r="M39" i="2"/>
  <c r="M40" i="2" s="1"/>
  <c r="O41" i="1" l="1"/>
  <c r="J48" i="20" s="1"/>
  <c r="J49" i="20" s="1"/>
  <c r="C40" i="1"/>
  <c r="C6" i="1"/>
  <c r="C41" i="1" s="1"/>
  <c r="C14" i="16" s="1"/>
  <c r="Q41" i="1"/>
  <c r="Q42" i="1" s="1"/>
  <c r="I40" i="1"/>
  <c r="J40" i="1" s="1"/>
  <c r="J39" i="1"/>
  <c r="I45" i="1"/>
  <c r="C46" i="1"/>
  <c r="K26" i="2"/>
  <c r="C28" i="2"/>
  <c r="I60" i="12"/>
  <c r="D61" i="12"/>
  <c r="I61" i="12" s="1"/>
  <c r="K43" i="1"/>
  <c r="K44" i="1" s="1"/>
  <c r="K61" i="12"/>
  <c r="S57" i="2"/>
  <c r="L47" i="1"/>
  <c r="L42" i="1"/>
  <c r="O57" i="2"/>
  <c r="U47" i="1"/>
  <c r="U42" i="1"/>
  <c r="P47" i="1"/>
  <c r="P42" i="1"/>
  <c r="R57" i="2"/>
  <c r="C10" i="16"/>
  <c r="K42" i="1"/>
  <c r="Q57" i="2"/>
  <c r="M47" i="1"/>
  <c r="M42" i="1"/>
  <c r="M57" i="2"/>
  <c r="N57" i="2"/>
  <c r="U57" i="2"/>
  <c r="S47" i="1"/>
  <c r="S42" i="1"/>
  <c r="R47" i="1"/>
  <c r="R42" i="1"/>
  <c r="T57" i="2"/>
  <c r="V57" i="2"/>
  <c r="P57" i="2"/>
  <c r="V47" i="1"/>
  <c r="V42" i="1"/>
  <c r="T47" i="1"/>
  <c r="T42" i="1"/>
  <c r="L57" i="2"/>
  <c r="N47" i="1"/>
  <c r="N42" i="1"/>
  <c r="O42" i="1" l="1"/>
  <c r="O47" i="1"/>
  <c r="O56" i="1" s="1"/>
  <c r="O59" i="1" s="1"/>
  <c r="Q47" i="1"/>
  <c r="Q56" i="1" s="1"/>
  <c r="Q59" i="1" s="1"/>
  <c r="L48" i="20"/>
  <c r="L49" i="20" s="1"/>
  <c r="I46" i="1"/>
  <c r="J46" i="1" s="1"/>
  <c r="J45" i="1"/>
  <c r="I41" i="1"/>
  <c r="K47" i="1"/>
  <c r="K56" i="1" s="1"/>
  <c r="K59" i="1" s="1"/>
  <c r="L195" i="4"/>
  <c r="L196" i="4" s="1"/>
  <c r="I28" i="2"/>
  <c r="C26" i="2"/>
  <c r="I26" i="2" s="1"/>
  <c r="C43" i="1"/>
  <c r="C44" i="1" s="1"/>
  <c r="K25" i="2"/>
  <c r="P56" i="1"/>
  <c r="P59" i="1" s="1"/>
  <c r="P48" i="1"/>
  <c r="U56" i="1"/>
  <c r="U59" i="1" s="1"/>
  <c r="U48" i="1"/>
  <c r="L56" i="1"/>
  <c r="L59" i="1" s="1"/>
  <c r="L48" i="1"/>
  <c r="N56" i="1"/>
  <c r="N59" i="1" s="1"/>
  <c r="N48" i="1"/>
  <c r="T56" i="1"/>
  <c r="T59" i="1" s="1"/>
  <c r="T48" i="1"/>
  <c r="V56" i="1"/>
  <c r="V59" i="1" s="1"/>
  <c r="V48" i="1"/>
  <c r="R56" i="1"/>
  <c r="R59" i="1" s="1"/>
  <c r="R48" i="1"/>
  <c r="S56" i="1"/>
  <c r="S59" i="1" s="1"/>
  <c r="S48" i="1"/>
  <c r="M56" i="1"/>
  <c r="M59" i="1" s="1"/>
  <c r="M48" i="1"/>
  <c r="C42" i="1"/>
  <c r="Q48" i="1" l="1"/>
  <c r="O48" i="1"/>
  <c r="I42" i="1"/>
  <c r="J42" i="1" s="1"/>
  <c r="J41" i="1"/>
  <c r="K48" i="1"/>
  <c r="I43" i="1"/>
  <c r="E195" i="4"/>
  <c r="E196" i="4" s="1"/>
  <c r="C47" i="1"/>
  <c r="C48" i="1" s="1"/>
  <c r="K12" i="2"/>
  <c r="C25" i="2"/>
  <c r="M60" i="1"/>
  <c r="M57" i="1"/>
  <c r="S60" i="1"/>
  <c r="S57" i="1"/>
  <c r="R60" i="1"/>
  <c r="R57" i="1"/>
  <c r="V60" i="1"/>
  <c r="V57" i="1"/>
  <c r="T60" i="1"/>
  <c r="T57" i="1"/>
  <c r="Q60" i="1"/>
  <c r="Q57" i="1"/>
  <c r="N60" i="1"/>
  <c r="N57" i="1"/>
  <c r="L60" i="1"/>
  <c r="L57" i="1"/>
  <c r="U60" i="1"/>
  <c r="U57" i="1"/>
  <c r="O60" i="1"/>
  <c r="O57" i="1"/>
  <c r="P60" i="1"/>
  <c r="P57" i="1"/>
  <c r="K57" i="1"/>
  <c r="I44" i="1" l="1"/>
  <c r="J44" i="1" s="1"/>
  <c r="J43" i="1"/>
  <c r="C56" i="1"/>
  <c r="C16" i="16" s="1"/>
  <c r="J195" i="4"/>
  <c r="J196" i="4" s="1"/>
  <c r="I47" i="1"/>
  <c r="J47" i="1" s="1"/>
  <c r="I25" i="2"/>
  <c r="I12" i="2" s="1"/>
  <c r="C12" i="2"/>
  <c r="C39" i="2" s="1"/>
  <c r="K39" i="2"/>
  <c r="K40" i="2" s="1"/>
  <c r="C59" i="1"/>
  <c r="C18" i="16" s="1"/>
  <c r="K60" i="1"/>
  <c r="I14" i="16"/>
  <c r="I15" i="16" s="1"/>
  <c r="C15" i="16"/>
  <c r="C57" i="1" l="1"/>
  <c r="I56" i="1"/>
  <c r="I48" i="1"/>
  <c r="J48" i="1" s="1"/>
  <c r="AA21" i="11"/>
  <c r="BE21" i="11"/>
  <c r="BN21" i="11"/>
  <c r="CI21" i="11"/>
  <c r="AT21" i="11"/>
  <c r="BO21" i="11"/>
  <c r="AX21" i="11"/>
  <c r="BM21" i="11"/>
  <c r="CF21" i="11"/>
  <c r="AH21" i="11"/>
  <c r="CE21" i="11"/>
  <c r="BD21" i="11"/>
  <c r="BQ21" i="11"/>
  <c r="AK21" i="11"/>
  <c r="BA21" i="11"/>
  <c r="CQ21" i="11"/>
  <c r="CC21" i="11"/>
  <c r="Z21" i="11"/>
  <c r="Y21" i="11"/>
  <c r="AJ21" i="11"/>
  <c r="CP21" i="11"/>
  <c r="CN21" i="11"/>
  <c r="AG21" i="11"/>
  <c r="BB21" i="11"/>
  <c r="AQ21" i="11"/>
  <c r="BP21" i="11"/>
  <c r="BP18" i="11" s="1"/>
  <c r="CB21" i="11"/>
  <c r="AL21" i="11"/>
  <c r="CL21" i="11"/>
  <c r="BU21" i="11"/>
  <c r="BW21" i="11"/>
  <c r="CJ21" i="11"/>
  <c r="BY21" i="11"/>
  <c r="AV21" i="11"/>
  <c r="AC21" i="11"/>
  <c r="AW21" i="11"/>
  <c r="BS21" i="11"/>
  <c r="X21" i="11"/>
  <c r="BC21" i="11"/>
  <c r="BV21" i="11"/>
  <c r="BZ21" i="11"/>
  <c r="AD21" i="11"/>
  <c r="CH21" i="11"/>
  <c r="AP21" i="11"/>
  <c r="BI21" i="11"/>
  <c r="AZ21" i="11"/>
  <c r="AF21" i="11"/>
  <c r="BK21" i="11"/>
  <c r="AB21" i="11"/>
  <c r="BR21" i="11"/>
  <c r="BH21" i="11"/>
  <c r="CO21" i="11"/>
  <c r="BF21" i="11"/>
  <c r="BF18" i="11" s="1"/>
  <c r="AI21" i="11"/>
  <c r="CM21" i="11"/>
  <c r="AR21" i="11"/>
  <c r="AE21" i="11"/>
  <c r="CD21" i="11"/>
  <c r="CA21" i="11"/>
  <c r="BX21" i="11"/>
  <c r="BL21" i="11"/>
  <c r="CG21" i="11"/>
  <c r="CK21" i="11"/>
  <c r="AN21" i="11"/>
  <c r="AY21" i="11"/>
  <c r="AS21" i="11"/>
  <c r="AM21" i="11"/>
  <c r="BG21" i="11"/>
  <c r="AO21" i="11"/>
  <c r="BJ21" i="11"/>
  <c r="AU21" i="11"/>
  <c r="BT21" i="11"/>
  <c r="CO16" i="11"/>
  <c r="AT16" i="11"/>
  <c r="BV16" i="11"/>
  <c r="BG16" i="11"/>
  <c r="CN16" i="11"/>
  <c r="BK16" i="11"/>
  <c r="BJ16" i="11"/>
  <c r="CK16" i="11"/>
  <c r="Z16" i="11"/>
  <c r="AV16" i="11"/>
  <c r="BF16" i="11"/>
  <c r="BR16" i="11"/>
  <c r="BW16" i="11"/>
  <c r="BM16" i="11"/>
  <c r="BD16" i="11"/>
  <c r="BI16" i="11"/>
  <c r="BE16" i="11"/>
  <c r="AW16" i="11"/>
  <c r="BP16" i="11"/>
  <c r="BL16" i="11"/>
  <c r="AY16" i="11"/>
  <c r="CB16" i="11"/>
  <c r="BX16" i="11"/>
  <c r="AZ16" i="11"/>
  <c r="AU16" i="11"/>
  <c r="BU16" i="11"/>
  <c r="BO16" i="11"/>
  <c r="CC16" i="11"/>
  <c r="BA16" i="11"/>
  <c r="BN16" i="11"/>
  <c r="AN16" i="11"/>
  <c r="CJ16" i="11"/>
  <c r="AL16" i="11"/>
  <c r="AH16" i="11"/>
  <c r="CH16" i="11"/>
  <c r="AO16" i="11"/>
  <c r="K57" i="2"/>
  <c r="K59" i="2" s="1"/>
  <c r="L58" i="2" s="1"/>
  <c r="L59" i="2" s="1"/>
  <c r="M58" i="2" s="1"/>
  <c r="M59" i="2" s="1"/>
  <c r="N58" i="2" s="1"/>
  <c r="N59" i="2" s="1"/>
  <c r="O58" i="2" s="1"/>
  <c r="O59" i="2" s="1"/>
  <c r="P58" i="2" s="1"/>
  <c r="P59" i="2" s="1"/>
  <c r="Q58" i="2" s="1"/>
  <c r="Q59" i="2" s="1"/>
  <c r="R58" i="2" s="1"/>
  <c r="R59" i="2" s="1"/>
  <c r="S58" i="2" s="1"/>
  <c r="S59" i="2" s="1"/>
  <c r="T58" i="2" s="1"/>
  <c r="T59" i="2" s="1"/>
  <c r="U58" i="2" s="1"/>
  <c r="U59" i="2" s="1"/>
  <c r="V58" i="2" s="1"/>
  <c r="V59" i="2" s="1"/>
  <c r="W58" i="2" s="1"/>
  <c r="W59" i="2" s="1"/>
  <c r="X58" i="2" s="1"/>
  <c r="X59" i="2" s="1"/>
  <c r="Y58" i="2" s="1"/>
  <c r="Y59" i="2" s="1"/>
  <c r="Z58" i="2" s="1"/>
  <c r="Z59" i="2" s="1"/>
  <c r="AA58" i="2" s="1"/>
  <c r="AA59" i="2" s="1"/>
  <c r="AB58" i="2" s="1"/>
  <c r="AB59" i="2" s="1"/>
  <c r="AC58" i="2" s="1"/>
  <c r="AC59" i="2" s="1"/>
  <c r="AD58" i="2" s="1"/>
  <c r="AD59" i="2" s="1"/>
  <c r="AE58" i="2" s="1"/>
  <c r="AE59" i="2" s="1"/>
  <c r="AF58" i="2" s="1"/>
  <c r="AF59" i="2" s="1"/>
  <c r="AG58" i="2" s="1"/>
  <c r="AG59" i="2" s="1"/>
  <c r="AH58" i="2" s="1"/>
  <c r="AH59" i="2" s="1"/>
  <c r="AI58" i="2" s="1"/>
  <c r="AI59" i="2" s="1"/>
  <c r="AJ58" i="2" s="1"/>
  <c r="AJ59" i="2" s="1"/>
  <c r="AK58" i="2" s="1"/>
  <c r="AK59" i="2" s="1"/>
  <c r="AL58" i="2" s="1"/>
  <c r="AL59" i="2" s="1"/>
  <c r="AM58" i="2" s="1"/>
  <c r="AM59" i="2" s="1"/>
  <c r="AN58" i="2" s="1"/>
  <c r="AN59" i="2" s="1"/>
  <c r="AO58" i="2" s="1"/>
  <c r="AO59" i="2" s="1"/>
  <c r="AP58" i="2" s="1"/>
  <c r="AP59" i="2" s="1"/>
  <c r="AQ58" i="2" s="1"/>
  <c r="AQ59" i="2" s="1"/>
  <c r="AR58" i="2" s="1"/>
  <c r="AR59" i="2" s="1"/>
  <c r="AS58" i="2" s="1"/>
  <c r="AS59" i="2" s="1"/>
  <c r="AT58" i="2" s="1"/>
  <c r="AT59" i="2" s="1"/>
  <c r="AU58" i="2" s="1"/>
  <c r="AU59" i="2" s="1"/>
  <c r="AV58" i="2" s="1"/>
  <c r="AV59" i="2" s="1"/>
  <c r="AW58" i="2" s="1"/>
  <c r="AW59" i="2" s="1"/>
  <c r="AX58" i="2" s="1"/>
  <c r="AX59" i="2" s="1"/>
  <c r="AY58" i="2" s="1"/>
  <c r="AY59" i="2" s="1"/>
  <c r="AZ58" i="2" s="1"/>
  <c r="AZ59" i="2" s="1"/>
  <c r="BA58" i="2" s="1"/>
  <c r="BA59" i="2" s="1"/>
  <c r="BB58" i="2" s="1"/>
  <c r="BB59" i="2" s="1"/>
  <c r="BC58" i="2" s="1"/>
  <c r="BC59" i="2" s="1"/>
  <c r="BD58" i="2" s="1"/>
  <c r="BD59" i="2" s="1"/>
  <c r="BE58" i="2" s="1"/>
  <c r="BE59" i="2" s="1"/>
  <c r="BF58" i="2" s="1"/>
  <c r="BF59" i="2" s="1"/>
  <c r="BG58" i="2" s="1"/>
  <c r="BG59" i="2" s="1"/>
  <c r="BH58" i="2" s="1"/>
  <c r="BH59" i="2" s="1"/>
  <c r="BI58" i="2" s="1"/>
  <c r="BI59" i="2" s="1"/>
  <c r="BJ58" i="2" s="1"/>
  <c r="BJ59" i="2" s="1"/>
  <c r="BK58" i="2" s="1"/>
  <c r="BK59" i="2" s="1"/>
  <c r="BL58" i="2" s="1"/>
  <c r="BL59" i="2" s="1"/>
  <c r="BM58" i="2" s="1"/>
  <c r="BM59" i="2" s="1"/>
  <c r="BN58" i="2" s="1"/>
  <c r="BN59" i="2" s="1"/>
  <c r="BO58" i="2" s="1"/>
  <c r="BO59" i="2" s="1"/>
  <c r="BP58" i="2" s="1"/>
  <c r="BP59" i="2" s="1"/>
  <c r="BQ58" i="2" s="1"/>
  <c r="BQ59" i="2" s="1"/>
  <c r="BR58" i="2" s="1"/>
  <c r="BR59" i="2" s="1"/>
  <c r="BS58" i="2" s="1"/>
  <c r="BS59" i="2" s="1"/>
  <c r="BT58" i="2" s="1"/>
  <c r="BT59" i="2" s="1"/>
  <c r="BU58" i="2" s="1"/>
  <c r="BU59" i="2" s="1"/>
  <c r="BV58" i="2" s="1"/>
  <c r="BV59" i="2" s="1"/>
  <c r="BW58" i="2" s="1"/>
  <c r="BW59" i="2" s="1"/>
  <c r="BX58" i="2" s="1"/>
  <c r="BX59" i="2" s="1"/>
  <c r="BY58" i="2" s="1"/>
  <c r="BY59" i="2" s="1"/>
  <c r="BZ58" i="2" s="1"/>
  <c r="BZ59" i="2" s="1"/>
  <c r="CA58" i="2" s="1"/>
  <c r="CA59" i="2" s="1"/>
  <c r="CB58" i="2" s="1"/>
  <c r="CB59" i="2" s="1"/>
  <c r="CC58" i="2" s="1"/>
  <c r="CC59" i="2" s="1"/>
  <c r="CD58" i="2" s="1"/>
  <c r="CD59" i="2" s="1"/>
  <c r="X16" i="11"/>
  <c r="CM16" i="11"/>
  <c r="AS16" i="11"/>
  <c r="BS16" i="11"/>
  <c r="CA16" i="11"/>
  <c r="CQ16" i="11"/>
  <c r="AF16" i="11"/>
  <c r="CP16" i="11"/>
  <c r="BT16" i="11"/>
  <c r="CF16" i="11"/>
  <c r="BY16" i="11"/>
  <c r="BQ16" i="11"/>
  <c r="AM16" i="11"/>
  <c r="BB16" i="11"/>
  <c r="AG16" i="11"/>
  <c r="CL16" i="11"/>
  <c r="Y16" i="11"/>
  <c r="Y13" i="11" s="1"/>
  <c r="AR16" i="11"/>
  <c r="BH16" i="11"/>
  <c r="AB16" i="11"/>
  <c r="AI16" i="11"/>
  <c r="AC16" i="11"/>
  <c r="AK16" i="11"/>
  <c r="AP16" i="11"/>
  <c r="AD16" i="11"/>
  <c r="CG16" i="11"/>
  <c r="AA16" i="11"/>
  <c r="CE16" i="11"/>
  <c r="AE16" i="11"/>
  <c r="AQ16" i="11"/>
  <c r="CI16" i="11"/>
  <c r="AX16" i="11"/>
  <c r="AJ16" i="11"/>
  <c r="BC16" i="11"/>
  <c r="CD16" i="11"/>
  <c r="BZ16" i="11"/>
  <c r="C40" i="2"/>
  <c r="C57" i="2" s="1"/>
  <c r="C59" i="2" s="1"/>
  <c r="D58" i="2" s="1"/>
  <c r="D59" i="2" s="1"/>
  <c r="E58" i="2" s="1"/>
  <c r="E59" i="2" s="1"/>
  <c r="F58" i="2" s="1"/>
  <c r="F59" i="2" s="1"/>
  <c r="G58" i="2" s="1"/>
  <c r="G59" i="2" s="1"/>
  <c r="H58" i="2" s="1"/>
  <c r="H59" i="2" s="1"/>
  <c r="I59" i="2" s="1"/>
  <c r="I39" i="2"/>
  <c r="I40" i="2" s="1"/>
  <c r="I57" i="2" s="1"/>
  <c r="I59" i="1"/>
  <c r="C60" i="1"/>
  <c r="BN13" i="11" l="1"/>
  <c r="CJ18" i="11"/>
  <c r="AW13" i="11"/>
  <c r="AI13" i="11"/>
  <c r="BC13" i="11"/>
  <c r="AJ13" i="11"/>
  <c r="I60" i="1"/>
  <c r="J59" i="1"/>
  <c r="I57" i="1"/>
  <c r="J57" i="1" s="1"/>
  <c r="J56" i="1"/>
  <c r="CP13" i="11"/>
  <c r="AG13" i="11"/>
  <c r="BH13" i="11"/>
  <c r="AM18" i="11"/>
  <c r="CK18" i="11"/>
  <c r="BC18" i="11"/>
  <c r="BT18" i="11"/>
  <c r="AR18" i="11"/>
  <c r="CG13" i="11"/>
  <c r="CD13" i="11"/>
  <c r="CG18" i="11"/>
  <c r="CD18" i="11"/>
  <c r="BR18" i="11"/>
  <c r="BQ13" i="11"/>
  <c r="BE13" i="11"/>
  <c r="BW13" i="11"/>
  <c r="AE13" i="11"/>
  <c r="BX18" i="11"/>
  <c r="CC13" i="11"/>
  <c r="BL13" i="11"/>
  <c r="AS18" i="11"/>
  <c r="AW18" i="11"/>
  <c r="AL18" i="11"/>
  <c r="BB13" i="11"/>
  <c r="BX13" i="11"/>
  <c r="CA18" i="11"/>
  <c r="AD18" i="11"/>
  <c r="AC13" i="11"/>
  <c r="AA13" i="11"/>
  <c r="AI18" i="11"/>
  <c r="CO18" i="11"/>
  <c r="BV18" i="11"/>
  <c r="AQ13" i="11"/>
  <c r="BJ18" i="11"/>
  <c r="BZ13" i="11"/>
  <c r="AX13" i="11"/>
  <c r="CE13" i="11"/>
  <c r="AP13" i="11"/>
  <c r="AB13" i="11"/>
  <c r="CL13" i="11"/>
  <c r="BS13" i="11"/>
  <c r="BA13" i="11"/>
  <c r="BO13" i="11"/>
  <c r="AU13" i="11"/>
  <c r="BJ13" i="11"/>
  <c r="AU18" i="11"/>
  <c r="AO18" i="11"/>
  <c r="AY18" i="11"/>
  <c r="BL18" i="11"/>
  <c r="AE18" i="11"/>
  <c r="CM18" i="11"/>
  <c r="AB18" i="11"/>
  <c r="BZ18" i="11"/>
  <c r="BB18" i="11"/>
  <c r="BO18" i="11"/>
  <c r="CI13" i="11"/>
  <c r="AM13" i="11"/>
  <c r="BY13" i="11"/>
  <c r="BG18" i="11"/>
  <c r="AR13" i="11"/>
  <c r="AD13" i="11"/>
  <c r="AK13" i="11"/>
  <c r="BT13" i="11"/>
  <c r="AF13" i="11"/>
  <c r="CA13" i="11"/>
  <c r="AS13" i="11"/>
  <c r="AO13" i="11"/>
  <c r="AH13" i="11"/>
  <c r="CJ13" i="11"/>
  <c r="BU13" i="11"/>
  <c r="AZ13" i="11"/>
  <c r="CB13" i="11"/>
  <c r="BI13" i="11"/>
  <c r="BM13" i="11"/>
  <c r="BR13" i="11"/>
  <c r="AV13" i="11"/>
  <c r="CK13" i="11"/>
  <c r="BK13" i="11"/>
  <c r="BG13" i="11"/>
  <c r="AT13" i="11"/>
  <c r="AN18" i="11"/>
  <c r="BK18" i="11"/>
  <c r="AZ18" i="11"/>
  <c r="AP18" i="11"/>
  <c r="BS18" i="11"/>
  <c r="AC18" i="11"/>
  <c r="BY18" i="11"/>
  <c r="BW18" i="11"/>
  <c r="CL18" i="11"/>
  <c r="CB18" i="11"/>
  <c r="AQ18" i="11"/>
  <c r="AG18" i="11"/>
  <c r="CP18" i="11"/>
  <c r="Y18" i="11"/>
  <c r="CC18" i="11"/>
  <c r="BA18" i="11"/>
  <c r="BQ18" i="11"/>
  <c r="CE18" i="11"/>
  <c r="CF18" i="11"/>
  <c r="AX18" i="11"/>
  <c r="AT18" i="11"/>
  <c r="BN18" i="11"/>
  <c r="AA18" i="11"/>
  <c r="CF13" i="11"/>
  <c r="CQ13" i="11"/>
  <c r="CM13" i="11"/>
  <c r="CH13" i="11"/>
  <c r="AL13" i="11"/>
  <c r="AN13" i="11"/>
  <c r="AY13" i="11"/>
  <c r="BP13" i="11"/>
  <c r="BD13" i="11"/>
  <c r="BF13" i="11"/>
  <c r="Z13" i="11"/>
  <c r="CN13" i="11"/>
  <c r="BV13" i="11"/>
  <c r="CO13" i="11"/>
  <c r="BH18" i="11"/>
  <c r="AF18" i="11"/>
  <c r="BI18" i="11"/>
  <c r="CH18" i="11"/>
  <c r="AV18" i="11"/>
  <c r="BU18" i="11"/>
  <c r="CN18" i="11"/>
  <c r="AJ18" i="11"/>
  <c r="Z18" i="11"/>
  <c r="CQ18" i="11"/>
  <c r="AK18" i="11"/>
  <c r="BD18" i="11"/>
  <c r="AH18" i="11"/>
  <c r="BM18" i="11"/>
  <c r="CI18" i="11"/>
  <c r="BE18" i="11"/>
  <c r="I16" i="16"/>
  <c r="I17" i="16" s="1"/>
  <c r="C17" i="16"/>
  <c r="CQ14" i="11" l="1"/>
  <c r="CM14" i="11"/>
  <c r="BA14" i="11"/>
  <c r="AC14" i="11"/>
  <c r="AQ14" i="11"/>
  <c r="AE14" i="11"/>
  <c r="CG14" i="11"/>
  <c r="CK14" i="11"/>
  <c r="BN14" i="11"/>
  <c r="CN14" i="11"/>
  <c r="AZ14" i="11"/>
  <c r="BL14" i="11"/>
  <c r="BU14" i="11"/>
  <c r="AN14" i="11"/>
  <c r="CH14" i="11"/>
  <c r="BZ14" i="11"/>
  <c r="AI14" i="11"/>
  <c r="BD14" i="11"/>
  <c r="CA14" i="11"/>
  <c r="AY14" i="11"/>
  <c r="CI14" i="11"/>
  <c r="AB14" i="11"/>
  <c r="CO14" i="11"/>
  <c r="AX14" i="11"/>
  <c r="AU14" i="11"/>
  <c r="AK14" i="11"/>
  <c r="AA14" i="11"/>
  <c r="AV14" i="11"/>
  <c r="BI14" i="11"/>
  <c r="BG14" i="11"/>
  <c r="AF14" i="11"/>
  <c r="BB14" i="11"/>
  <c r="CF14" i="11"/>
  <c r="AD14" i="11"/>
  <c r="CC14" i="11"/>
  <c r="CE14" i="11"/>
  <c r="BS14" i="11"/>
  <c r="AR19" i="11"/>
  <c r="BB19" i="11"/>
  <c r="AW19" i="11"/>
  <c r="AK19" i="11"/>
  <c r="AG19" i="11"/>
  <c r="BF19" i="11"/>
  <c r="BN19" i="11"/>
  <c r="BI19" i="11"/>
  <c r="BV19" i="11"/>
  <c r="AJ19" i="11"/>
  <c r="BM19" i="11"/>
  <c r="AT19" i="11"/>
  <c r="CO19" i="11"/>
  <c r="AA19" i="11"/>
  <c r="CF19" i="11"/>
  <c r="CC19" i="11"/>
  <c r="BT19" i="11"/>
  <c r="BO19" i="11"/>
  <c r="AI19" i="11"/>
  <c r="BQ19" i="11"/>
  <c r="CA19" i="11"/>
  <c r="AN19" i="11"/>
  <c r="AQ19" i="11"/>
  <c r="AE19" i="11"/>
  <c r="AD19" i="11"/>
  <c r="CL19" i="11"/>
  <c r="CP19" i="11"/>
  <c r="BX19" i="11"/>
  <c r="CQ19" i="11"/>
  <c r="BH19" i="11"/>
  <c r="CM19" i="11"/>
  <c r="BJ19" i="11"/>
  <c r="AY19" i="11"/>
  <c r="BS19" i="11"/>
  <c r="Z19" i="11"/>
  <c r="BR19" i="11"/>
  <c r="CD19" i="11"/>
  <c r="BK19" i="11"/>
  <c r="AC19" i="11"/>
  <c r="BY19" i="11"/>
  <c r="BW19" i="11"/>
  <c r="AB19" i="11"/>
  <c r="CH19" i="11"/>
  <c r="AP19" i="11"/>
  <c r="BC19" i="11"/>
  <c r="AX19" i="11"/>
  <c r="AS19" i="11"/>
  <c r="CN19" i="11"/>
  <c r="AH19" i="11"/>
  <c r="CK19" i="11"/>
  <c r="AZ19" i="11"/>
  <c r="AM19" i="11"/>
  <c r="CI19" i="11"/>
  <c r="BD19" i="11"/>
  <c r="BZ19" i="11"/>
  <c r="BG19" i="11"/>
  <c r="CJ19" i="11"/>
  <c r="BU19" i="11"/>
  <c r="AF19" i="11"/>
  <c r="Y19" i="11"/>
  <c r="AV19" i="11"/>
  <c r="CG19" i="11"/>
  <c r="AL19" i="11"/>
  <c r="BL19" i="11"/>
  <c r="BP19" i="11"/>
  <c r="BE19" i="11"/>
  <c r="CE19" i="11"/>
  <c r="BA19" i="11"/>
  <c r="CB19" i="11"/>
  <c r="AO19" i="11"/>
  <c r="AU19" i="11"/>
  <c r="BX14" i="11"/>
  <c r="BT14" i="11"/>
  <c r="BO14" i="11"/>
  <c r="AW14" i="11"/>
  <c r="AL14" i="11"/>
  <c r="AH14" i="11"/>
  <c r="BH14" i="11"/>
  <c r="CD14" i="11"/>
  <c r="BM14" i="11"/>
  <c r="AR14" i="11"/>
  <c r="BP14" i="11"/>
  <c r="Y14" i="11"/>
  <c r="Z14" i="11"/>
  <c r="BF14" i="11"/>
  <c r="AS14" i="11"/>
  <c r="BR14" i="11"/>
  <c r="BC14" i="11"/>
  <c r="AM14" i="11"/>
  <c r="BQ14" i="11"/>
  <c r="BV14" i="11"/>
  <c r="BW14" i="11"/>
  <c r="BJ14" i="11"/>
  <c r="CL14" i="11"/>
  <c r="BE14" i="11"/>
  <c r="CP14" i="11"/>
  <c r="BY14" i="11"/>
  <c r="AP14" i="11"/>
  <c r="CJ14" i="11"/>
  <c r="AJ14" i="11"/>
  <c r="BK14" i="11"/>
  <c r="AG14" i="11"/>
  <c r="AO14" i="11"/>
  <c r="CB14" i="11"/>
  <c r="AT14" i="11"/>
  <c r="I18" i="16"/>
  <c r="I19" i="16" s="1"/>
  <c r="C19" i="16"/>
  <c r="C28" i="16" l="1"/>
</calcChain>
</file>

<file path=xl/comments1.xml><?xml version="1.0" encoding="utf-8"?>
<comments xmlns="http://schemas.openxmlformats.org/spreadsheetml/2006/main">
  <authors>
    <author>Admin</author>
  </authors>
  <commentLis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Admin:</t>
        </r>
        <r>
          <rPr>
            <sz val="9"/>
            <color indexed="81"/>
            <rFont val="Tahoma"/>
            <family val="2"/>
            <charset val="204"/>
          </rPr>
          <t xml:space="preserve">
доступно для филиалов в Москве и Санкт-Петербурге</t>
        </r>
      </text>
    </comment>
  </commentList>
</comments>
</file>

<file path=xl/comments2.xml><?xml version="1.0" encoding="utf-8"?>
<comments xmlns="http://schemas.openxmlformats.org/spreadsheetml/2006/main">
  <authors>
    <author>K</author>
  </authors>
  <commentList>
    <comment ref="F286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Ремфонд рассчитывается как 1/120 от стоимости ОС</t>
        </r>
      </text>
    </comment>
  </commentList>
</comments>
</file>

<file path=xl/comments3.xml><?xml version="1.0" encoding="utf-8"?>
<comments xmlns="http://schemas.openxmlformats.org/spreadsheetml/2006/main">
  <authors>
    <author>Иван Новожилов</author>
    <author>K</author>
  </authors>
  <commentList>
    <comment ref="F1" authorId="0">
      <text>
        <r>
          <rPr>
            <b/>
            <sz val="9"/>
            <color indexed="81"/>
            <rFont val="Tahoma"/>
            <family val="2"/>
            <charset val="204"/>
          </rPr>
          <t>Иван Новожилов:</t>
        </r>
        <r>
          <rPr>
            <sz val="9"/>
            <color indexed="81"/>
            <rFont val="Tahoma"/>
            <family val="2"/>
            <charset val="204"/>
          </rPr>
          <t xml:space="preserve">
Курс Евро</t>
        </r>
      </text>
    </comment>
    <comment ref="G1" authorId="0">
      <text>
        <r>
          <rPr>
            <b/>
            <sz val="9"/>
            <color indexed="81"/>
            <rFont val="Tahoma"/>
            <family val="2"/>
            <charset val="204"/>
          </rPr>
          <t>Иван Новожилов:</t>
        </r>
        <r>
          <rPr>
            <sz val="9"/>
            <color indexed="81"/>
            <rFont val="Tahoma"/>
            <family val="2"/>
            <charset val="204"/>
          </rPr>
          <t xml:space="preserve">
Курс Доллара</t>
        </r>
      </text>
    </comment>
    <comment ref="J3" authorId="1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Цена продажи ОС за единицу - проставляется в случае, если предполагается продажа основных средств в ходе или в конце проекта.</t>
        </r>
      </text>
    </comment>
    <comment ref="K3" authorId="1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Месяц продажи ОС - проставляется в случае, если предполагается продажа основных средств в ходе или в конце проекта.</t>
        </r>
      </text>
    </comment>
  </commentList>
</comments>
</file>

<file path=xl/comments4.xml><?xml version="1.0" encoding="utf-8"?>
<comments xmlns="http://schemas.openxmlformats.org/spreadsheetml/2006/main">
  <authors>
    <author>Админ</author>
  </authors>
  <commentList>
    <comment ref="H143" authorId="0">
      <text>
        <r>
          <rPr>
            <b/>
            <sz val="9"/>
            <color indexed="81"/>
            <rFont val="Tahoma"/>
            <family val="2"/>
            <charset val="204"/>
          </rPr>
          <t>Админ: В один из первых 6 месяцев</t>
        </r>
      </text>
    </comment>
  </commentList>
</comments>
</file>

<file path=xl/comments5.xml><?xml version="1.0" encoding="utf-8"?>
<comments xmlns="http://schemas.openxmlformats.org/spreadsheetml/2006/main">
  <authors>
    <author>K</author>
  </authors>
  <commentList>
    <comment ref="L175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При детальном расчете = сумма управленческих расходов по статьям кроме премий за запуск (% от выручки)
При % на обслуживание = расходы на запуск кроме премий за запуск (как % от выручки)</t>
        </r>
      </text>
    </comment>
    <comment ref="L182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Премии за запуск (как % от выручки - в первый год в первый месяц</t>
        </r>
      </text>
    </comment>
  </commentList>
</comments>
</file>

<file path=xl/comments6.xml><?xml version="1.0" encoding="utf-8"?>
<comments xmlns="http://schemas.openxmlformats.org/spreadsheetml/2006/main">
  <authors>
    <author>K</author>
  </authors>
  <commentList>
    <comment ref="C9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18% от официального ФОТ + налоги + амортизация + % по кредитам + нормативная прибыль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Выберите на листе "Параметры" вариант расчета операционных расходов.</t>
        </r>
      </text>
    </comment>
  </commentList>
</comments>
</file>

<file path=xl/comments7.xml><?xml version="1.0" encoding="utf-8"?>
<comments xmlns="http://schemas.openxmlformats.org/spreadsheetml/2006/main">
  <authors>
    <author>K</author>
  </authors>
  <commentList>
    <comment ref="B22" authorId="0">
      <text>
        <r>
          <rPr>
            <b/>
            <sz val="8"/>
            <color indexed="81"/>
            <rFont val="Tahoma"/>
            <family val="2"/>
            <charset val="204"/>
          </rPr>
          <t>K:</t>
        </r>
        <r>
          <rPr>
            <sz val="8"/>
            <color indexed="81"/>
            <rFont val="Tahoma"/>
            <family val="2"/>
            <charset val="204"/>
          </rPr>
          <t xml:space="preserve">
Подрядные работы + Эксплуатация оборудования</t>
        </r>
      </text>
    </comment>
  </commentList>
</comments>
</file>

<file path=xl/comments8.xml><?xml version="1.0" encoding="utf-8"?>
<comments xmlns="http://schemas.openxmlformats.org/spreadsheetml/2006/main">
  <authors>
    <author>novozhilov</author>
  </authors>
  <commentList>
    <comment ref="B16" authorId="0">
      <text>
        <r>
          <rPr>
            <b/>
            <sz val="8"/>
            <color indexed="81"/>
            <rFont val="Tahoma"/>
            <family val="2"/>
            <charset val="204"/>
          </rPr>
          <t>novozhilov:</t>
        </r>
        <r>
          <rPr>
            <sz val="8"/>
            <color indexed="81"/>
            <rFont val="Tahoma"/>
            <family val="2"/>
            <charset val="204"/>
          </rPr>
          <t xml:space="preserve">
Добавлена ячейка</t>
        </r>
      </text>
    </comment>
  </commentList>
</comments>
</file>

<file path=xl/comments9.xml><?xml version="1.0" encoding="utf-8"?>
<comments xmlns="http://schemas.openxmlformats.org/spreadsheetml/2006/main">
  <authors>
    <author>Novitskaya_o</author>
  </authors>
  <commentList>
    <comment ref="B8" authorId="0">
      <text>
        <r>
          <rPr>
            <b/>
            <sz val="8"/>
            <color indexed="81"/>
            <rFont val="Tahoma"/>
            <family val="2"/>
            <charset val="204"/>
          </rPr>
          <t>Novitskaya_o:</t>
        </r>
        <r>
          <rPr>
            <sz val="8"/>
            <color indexed="81"/>
            <rFont val="Tahoma"/>
            <family val="2"/>
            <charset val="204"/>
          </rPr>
          <t xml:space="preserve">
взят следующий порядковый код</t>
        </r>
      </text>
    </comment>
  </commentList>
</comments>
</file>

<file path=xl/sharedStrings.xml><?xml version="1.0" encoding="utf-8"?>
<sst xmlns="http://schemas.openxmlformats.org/spreadsheetml/2006/main" count="2781" uniqueCount="1294">
  <si>
    <t>План доходов и расходов</t>
  </si>
  <si>
    <t>Год 1</t>
  </si>
  <si>
    <t>Год 2</t>
  </si>
  <si>
    <t>Год 3</t>
  </si>
  <si>
    <t>Год 4</t>
  </si>
  <si>
    <t>Год 5</t>
  </si>
  <si>
    <t>ИТОГО</t>
  </si>
  <si>
    <t>Выручка</t>
  </si>
  <si>
    <t>Себестоимость</t>
  </si>
  <si>
    <t xml:space="preserve"> = Валовая прибыль</t>
  </si>
  <si>
    <t>% от выручки</t>
  </si>
  <si>
    <t>Управленческие расходы</t>
  </si>
  <si>
    <t xml:space="preserve"> = Операционная прибыль</t>
  </si>
  <si>
    <t>Результат от финансовой деятельности:</t>
  </si>
  <si>
    <t>Проценты к уплате по кредитам</t>
  </si>
  <si>
    <t>Проценты к уплате (КА)</t>
  </si>
  <si>
    <t>Результат от прочей деятельности:</t>
  </si>
  <si>
    <t>Платеж КЦ</t>
  </si>
  <si>
    <t>Прочие доходы и расходы</t>
  </si>
  <si>
    <t xml:space="preserve"> = Прибыль объекта</t>
  </si>
  <si>
    <t>План движения денежных средств</t>
  </si>
  <si>
    <t>Операционная деятельность:</t>
  </si>
  <si>
    <t xml:space="preserve"> = Итого чистый денежный поток от операционной деятельности</t>
  </si>
  <si>
    <t>Инвестиционная деятельность:</t>
  </si>
  <si>
    <t>Оплата ОС и НА</t>
  </si>
  <si>
    <t>Продажа ОС и НА</t>
  </si>
  <si>
    <t xml:space="preserve"> = Итого чистый денежный поток от инвестиционной деятельности</t>
  </si>
  <si>
    <t>Финансовая деятельность:</t>
  </si>
  <si>
    <t>Поступления внешних кредитов и займов</t>
  </si>
  <si>
    <t>Поступление КА</t>
  </si>
  <si>
    <t>Возврат внешних кредитов и займов</t>
  </si>
  <si>
    <t>Выплата % по внешним кредитам и займам</t>
  </si>
  <si>
    <t>Возврат КА</t>
  </si>
  <si>
    <t>Выплата % по КА</t>
  </si>
  <si>
    <t>Выплата платежа КЦ</t>
  </si>
  <si>
    <t xml:space="preserve"> = Итого чистый денежный поток от финансовой деятельности</t>
  </si>
  <si>
    <t xml:space="preserve"> = Итого денежный поток</t>
  </si>
  <si>
    <t>ДС на начало периода</t>
  </si>
  <si>
    <t>ДС на конец периода</t>
  </si>
  <si>
    <t>Наименование объекта</t>
  </si>
  <si>
    <t>Версия расчета</t>
  </si>
  <si>
    <t>Запускает филиал</t>
  </si>
  <si>
    <t>Валюта расчета</t>
  </si>
  <si>
    <t>Начало работы</t>
  </si>
  <si>
    <t>Срок контракта, мес</t>
  </si>
  <si>
    <t>1.00</t>
  </si>
  <si>
    <t>Инфляция - рост цен на матзатраты</t>
  </si>
  <si>
    <t>Инфляция - рост цен на субподряд и прочие</t>
  </si>
  <si>
    <t>Инфляция - рост зарплат</t>
  </si>
  <si>
    <t>ИНФЛЯЦИЯ</t>
  </si>
  <si>
    <t>Режим налогообложения</t>
  </si>
  <si>
    <t>Ставка подоходного налога</t>
  </si>
  <si>
    <t>Ставка страховых взносов на ФОТ</t>
  </si>
  <si>
    <t>НАЛОГИ И СТАВКИ</t>
  </si>
  <si>
    <t>% предоплаты от клиента</t>
  </si>
  <si>
    <t>Отсрочка оплаты клиента, дней</t>
  </si>
  <si>
    <t>% предоплаты подрядчикам</t>
  </si>
  <si>
    <t>Отсрочка оплаты подрядчикам, дней</t>
  </si>
  <si>
    <t>Ср. запас сырья и материалов, дней</t>
  </si>
  <si>
    <t>УСЛОВИЯ РАСЧЕТОВ И ЗАКУПКИ</t>
  </si>
  <si>
    <t>Филиалы - справочник филиалов</t>
  </si>
  <si>
    <t>Валюты - справочник валют</t>
  </si>
  <si>
    <t>рубли</t>
  </si>
  <si>
    <t>гривны</t>
  </si>
  <si>
    <t>…</t>
  </si>
  <si>
    <t>Должность</t>
  </si>
  <si>
    <t>№</t>
  </si>
  <si>
    <t>ПРОИЗВОДСТВЕННЫЙ ПЕРСОНАЛ</t>
  </si>
  <si>
    <t>ОФИСНЫЙ ПЕРСОНАЛ</t>
  </si>
  <si>
    <t>График</t>
  </si>
  <si>
    <t>Окончание работы</t>
  </si>
  <si>
    <t>Оклад (на руки)</t>
  </si>
  <si>
    <t>Налогообл. зарплата</t>
  </si>
  <si>
    <t>Штатное расписание и ФОТ</t>
  </si>
  <si>
    <t>Кол-во</t>
  </si>
  <si>
    <t>Должность 2</t>
  </si>
  <si>
    <t>Произв.Перс - справочник производственного персонала</t>
  </si>
  <si>
    <t>ГрафикиОфис - справочник графиков работ</t>
  </si>
  <si>
    <t xml:space="preserve"> = Итого оклады</t>
  </si>
  <si>
    <t xml:space="preserve"> = Итого премии</t>
  </si>
  <si>
    <t xml:space="preserve"> = Итого компенсации</t>
  </si>
  <si>
    <t>МОТИВАЦИЯ</t>
  </si>
  <si>
    <t>Премии, доплаты, разовые работы</t>
  </si>
  <si>
    <t>Компенсации</t>
  </si>
  <si>
    <t>За совмещение на время отпусков</t>
  </si>
  <si>
    <t xml:space="preserve"> = ИТОГО ФОТ ПРОИЗВОДСТВЕННОГО ПЕРСОНАЛА</t>
  </si>
  <si>
    <t>Оклады</t>
  </si>
  <si>
    <t>Ср. количество дней отпуска - произв.персонал</t>
  </si>
  <si>
    <t>% компенсации за совмещение на время отпусков - произв.персонал</t>
  </si>
  <si>
    <t>Ср. количество дней отпуска - офисный персонал</t>
  </si>
  <si>
    <t>% компенсации за совмещение на время отпусков - офисный персонал</t>
  </si>
  <si>
    <t xml:space="preserve"> = ИТОГО ФОТ ОФИСНОГО ПЕРСОНАЛА</t>
  </si>
  <si>
    <t>Наименование</t>
  </si>
  <si>
    <t>Цена</t>
  </si>
  <si>
    <t>Сумма</t>
  </si>
  <si>
    <t>Срок аморт., мес</t>
  </si>
  <si>
    <t>Месяц ввода в экспл.</t>
  </si>
  <si>
    <t>Графики - справочник графиков работ произв.перс.</t>
  </si>
  <si>
    <t>ПРОИЗВОДСТВЕННЫЕ ОС</t>
  </si>
  <si>
    <t xml:space="preserve"> = Итого производственные ОС</t>
  </si>
  <si>
    <t>-</t>
  </si>
  <si>
    <t>Год 1 - амортизация</t>
  </si>
  <si>
    <t>Код</t>
  </si>
  <si>
    <t>Оплата труда</t>
  </si>
  <si>
    <t>Зарплата</t>
  </si>
  <si>
    <t>Премии</t>
  </si>
  <si>
    <t>Расходы на аренду</t>
  </si>
  <si>
    <t>Налог на прибыль</t>
  </si>
  <si>
    <t>Налоги от ФОТ</t>
  </si>
  <si>
    <t>НДС</t>
  </si>
  <si>
    <t>Прочие налоги</t>
  </si>
  <si>
    <t>Транспортные расходы</t>
  </si>
  <si>
    <t>Аренда транспорта</t>
  </si>
  <si>
    <t>ГСМ</t>
  </si>
  <si>
    <t>Ремонт и обслуживание автотранспорта</t>
  </si>
  <si>
    <t>Содержание помещений и оборудования</t>
  </si>
  <si>
    <t>Коммунальные расходы</t>
  </si>
  <si>
    <t>Расходные материалы</t>
  </si>
  <si>
    <t>Содержание и ремонт оборудования</t>
  </si>
  <si>
    <t>Содержание помещений</t>
  </si>
  <si>
    <t>Расходы на безопасность</t>
  </si>
  <si>
    <t>Безопасность</t>
  </si>
  <si>
    <t>Охрана</t>
  </si>
  <si>
    <t>Расходы по оплате услуг связи</t>
  </si>
  <si>
    <t>Интернет</t>
  </si>
  <si>
    <t>Почтовые услуги, курьер</t>
  </si>
  <si>
    <t>Телефон (Мобильная связь)</t>
  </si>
  <si>
    <t>Телефон(стационарная связь)</t>
  </si>
  <si>
    <t>Банковские комиссии</t>
  </si>
  <si>
    <t>Представительские расходы</t>
  </si>
  <si>
    <t>Амортизация ОС и МБП</t>
  </si>
  <si>
    <t>Консультационные услуги</t>
  </si>
  <si>
    <t>Командировочные расходы</t>
  </si>
  <si>
    <t>Подбор персонала</t>
  </si>
  <si>
    <t>Прочие расходы</t>
  </si>
  <si>
    <t>Страхование</t>
  </si>
  <si>
    <t>Обучение</t>
  </si>
  <si>
    <t>Расходы на ремонтные работы</t>
  </si>
  <si>
    <t>Расходы на рекламу</t>
  </si>
  <si>
    <t>Поддержка ПО</t>
  </si>
  <si>
    <t>Хостинг и ЦОД</t>
  </si>
  <si>
    <t>Прочие разовые расходы</t>
  </si>
  <si>
    <t>00014</t>
  </si>
  <si>
    <t>00015</t>
  </si>
  <si>
    <t>00016</t>
  </si>
  <si>
    <t>00017</t>
  </si>
  <si>
    <t>00023</t>
  </si>
  <si>
    <t>00024</t>
  </si>
  <si>
    <t>00026</t>
  </si>
  <si>
    <t>00027</t>
  </si>
  <si>
    <t>00028</t>
  </si>
  <si>
    <t>00029</t>
  </si>
  <si>
    <t>00032</t>
  </si>
  <si>
    <t>00034</t>
  </si>
  <si>
    <t>00033</t>
  </si>
  <si>
    <t>00035</t>
  </si>
  <si>
    <t>00037</t>
  </si>
  <si>
    <t>00038</t>
  </si>
  <si>
    <t>00036</t>
  </si>
  <si>
    <t>00039</t>
  </si>
  <si>
    <t>00041</t>
  </si>
  <si>
    <t>00042</t>
  </si>
  <si>
    <t>00044</t>
  </si>
  <si>
    <t>00047</t>
  </si>
  <si>
    <t>00048</t>
  </si>
  <si>
    <t>00045</t>
  </si>
  <si>
    <t>00073</t>
  </si>
  <si>
    <t>00043</t>
  </si>
  <si>
    <t>00040</t>
  </si>
  <si>
    <t>00046</t>
  </si>
  <si>
    <t>УПРАВЛЕНЧЕСКИЕ РАСХОДЫ</t>
  </si>
  <si>
    <t>Наименование статьи</t>
  </si>
  <si>
    <t xml:space="preserve"> = Итого управленческие расходы</t>
  </si>
  <si>
    <t>Операционные расходы</t>
  </si>
  <si>
    <t xml:space="preserve"> = ВСЕГО ОПЕРАЦИОННЫЕ РАСХОДЫ</t>
  </si>
  <si>
    <t>Аренда помещений</t>
  </si>
  <si>
    <t>Вывоз мусора</t>
  </si>
  <si>
    <t>Вывоз снега</t>
  </si>
  <si>
    <t>Инвентарь</t>
  </si>
  <si>
    <t>Канцтовары</t>
  </si>
  <si>
    <t>Ковросервис</t>
  </si>
  <si>
    <t>Менеджер объекта</t>
  </si>
  <si>
    <t>Питание персонала</t>
  </si>
  <si>
    <t>Прочие подрядные работы</t>
  </si>
  <si>
    <t>Расходы по ОТ и ТБ</t>
  </si>
  <si>
    <t>Спецодежда</t>
  </si>
  <si>
    <t>ТО и ремонт транспорта</t>
  </si>
  <si>
    <t>Услуги связи</t>
  </si>
  <si>
    <t>Амортизация ОС</t>
  </si>
  <si>
    <t>Стирка, химчистка</t>
  </si>
  <si>
    <t>Разрешения, лицензии, согласования</t>
  </si>
  <si>
    <t>Охрана труда</t>
  </si>
  <si>
    <t>Медобслуживание</t>
  </si>
  <si>
    <t>Обучение по ТБ</t>
  </si>
  <si>
    <t>Эксплуатация и ремонт оборудования</t>
  </si>
  <si>
    <t>Содержание и ремонт помещений</t>
  </si>
  <si>
    <t>Ремонт произв. помещений</t>
  </si>
  <si>
    <t>Коммунальные платежи</t>
  </si>
  <si>
    <t>Шины и расходные материалы</t>
  </si>
  <si>
    <t>Транспортные услуги</t>
  </si>
  <si>
    <t>Аренда оборудования и ТС</t>
  </si>
  <si>
    <t xml:space="preserve"> = ИТОГО СЕБЕСТОИМОСТЬ</t>
  </si>
  <si>
    <t>Кредитный план</t>
  </si>
  <si>
    <t>Получение кредита</t>
  </si>
  <si>
    <t>Погашение кредита</t>
  </si>
  <si>
    <t>Проценты по кредиту</t>
  </si>
  <si>
    <t>ВНЕШНИЕ КРЕДИТЫ</t>
  </si>
  <si>
    <t>Погашение КА</t>
  </si>
  <si>
    <t>Задолженность по КА</t>
  </si>
  <si>
    <t>Проценты по КА</t>
  </si>
  <si>
    <t>Задолженность по кредиту</t>
  </si>
  <si>
    <t>Инвентарь, спецодежда и МБП</t>
  </si>
  <si>
    <t>ИНВЕНТАРЬ</t>
  </si>
  <si>
    <t>Производственный инвентарь</t>
  </si>
  <si>
    <t xml:space="preserve"> = Итого производственный инвентарь</t>
  </si>
  <si>
    <t>СПЕЦОДЕЖДА</t>
  </si>
  <si>
    <t xml:space="preserve"> = Итого спецодежда</t>
  </si>
  <si>
    <t>Спецодежда - справочник комплектов спецодежды</t>
  </si>
  <si>
    <t>Текущее пополнение</t>
  </si>
  <si>
    <t>Срок использ., мес</t>
  </si>
  <si>
    <t>АмортСпецодежда - сроки использ. спецодежды</t>
  </si>
  <si>
    <t>Месяц закупки</t>
  </si>
  <si>
    <t>Пополнение спецодежды, % в мес</t>
  </si>
  <si>
    <t>ИНВЕНТАРЬ И СПЕЦОДЕЖДА</t>
  </si>
  <si>
    <t>Пополнение производственного инвентаря, % в мес</t>
  </si>
  <si>
    <t>Пополнение хоз инвентаря, % в мес</t>
  </si>
  <si>
    <t>АмортИнвентарь - сроки использования инвентаря</t>
  </si>
  <si>
    <t>Инвентарь 1</t>
  </si>
  <si>
    <t>статья 1</t>
  </si>
  <si>
    <t>статья 2</t>
  </si>
  <si>
    <t>статья 3</t>
  </si>
  <si>
    <t>статья 4</t>
  </si>
  <si>
    <t>статья 5</t>
  </si>
  <si>
    <t>статья 6</t>
  </si>
  <si>
    <t>статья 7</t>
  </si>
  <si>
    <t>статья 8</t>
  </si>
  <si>
    <t>статья 9</t>
  </si>
  <si>
    <t>статья 10</t>
  </si>
  <si>
    <t>Расходы на сопровождение объекта</t>
  </si>
  <si>
    <t>или постатейный расчет:</t>
  </si>
  <si>
    <t>Группа ОС</t>
  </si>
  <si>
    <t>Продажи</t>
  </si>
  <si>
    <t>ВЫРУЧКА</t>
  </si>
  <si>
    <t>Требуемая рентабельность по прибыли</t>
  </si>
  <si>
    <t>Исходные данные</t>
  </si>
  <si>
    <t>Статья</t>
  </si>
  <si>
    <t>Прочие</t>
  </si>
  <si>
    <t>Утилизация люм.ламп</t>
  </si>
  <si>
    <t>Телефон</t>
  </si>
  <si>
    <t>Электричество</t>
  </si>
  <si>
    <t>Водоснабжение</t>
  </si>
  <si>
    <t>Отопление</t>
  </si>
  <si>
    <t>Эксплуатационные  услуги</t>
  </si>
  <si>
    <t>количество  рабочих  дней</t>
  </si>
  <si>
    <t>Стоимость питания АУП</t>
  </si>
  <si>
    <t>Стоимость питания производственного персонала</t>
  </si>
  <si>
    <t>Банковские комиссии на выплату второй части зп</t>
  </si>
  <si>
    <t>Банковские комиссии на перевод зп по пластиковым карточкам</t>
  </si>
  <si>
    <t>Развоз персонала</t>
  </si>
  <si>
    <t>Премия за запуск</t>
  </si>
  <si>
    <t>Аренда офиса</t>
  </si>
  <si>
    <t>Аренда квартир</t>
  </si>
  <si>
    <t>Гостиница</t>
  </si>
  <si>
    <t>Такси</t>
  </si>
  <si>
    <t>Расходы по оплате охранных услуг</t>
  </si>
  <si>
    <t>Мобильная связь</t>
  </si>
  <si>
    <t>Междугородняя связь</t>
  </si>
  <si>
    <t>Установка интернета</t>
  </si>
  <si>
    <t>Регистрация юр лица</t>
  </si>
  <si>
    <t>Почтовые услуги</t>
  </si>
  <si>
    <t>Нотариальные услуги</t>
  </si>
  <si>
    <t>Билеты</t>
  </si>
  <si>
    <t>Суточные</t>
  </si>
  <si>
    <t>Перерегистрация телефонов</t>
  </si>
  <si>
    <t>Регистрация юр.лиц</t>
  </si>
  <si>
    <t>Налог ДЦ</t>
  </si>
  <si>
    <t>Консультационные услуги:</t>
  </si>
  <si>
    <t>ДАННЫЕ ПО ОФИСНЫМ РАСХОДАМ</t>
  </si>
  <si>
    <t>ДАННЫЕ ПО РАСХОДАМ НА ЗАПУСК</t>
  </si>
  <si>
    <t>ДАННЫЕ ПО ПРОИЗВОДСТВЕННЫМ РАСХОДАМ</t>
  </si>
  <si>
    <t>ДАННЫЕ ПО ДОХОДАМ</t>
  </si>
  <si>
    <t>Аренда основных средств</t>
  </si>
  <si>
    <t>Срок аренды., мес</t>
  </si>
  <si>
    <t>Ставка аренды, мес</t>
  </si>
  <si>
    <t>Приобретение основных средств</t>
  </si>
  <si>
    <t>Год 1 - аренда</t>
  </si>
  <si>
    <t>ОБОРУДОВАНИЕ И ТС</t>
  </si>
  <si>
    <t>ПОМЕЩЕНИЯ</t>
  </si>
  <si>
    <t>НЕПРОИЗВОДСТВЕННЫЕ ОС НА ОБЪЕКТЕ</t>
  </si>
  <si>
    <t xml:space="preserve"> = Итого непроизв. ОС</t>
  </si>
  <si>
    <t xml:space="preserve"> = Итого аренда оборудования и ТС</t>
  </si>
  <si>
    <t xml:space="preserve"> = Итого аренда помещений</t>
  </si>
  <si>
    <t>Доставка:</t>
  </si>
  <si>
    <t>Ставка НДС</t>
  </si>
  <si>
    <t>% на сопровождение объекта</t>
  </si>
  <si>
    <t>ОФИСНЫЕ РАСХОДЫ</t>
  </si>
  <si>
    <t>Модель расчета: 1 - общий % на сопровождение; 2 - детальный расчет по статьям</t>
  </si>
  <si>
    <t>ОБЩИЕ</t>
  </si>
  <si>
    <t>Параметры модели расчета объекта</t>
  </si>
  <si>
    <t>ОСНО</t>
  </si>
  <si>
    <t>БЕЗ НДС</t>
  </si>
  <si>
    <t>Денежные поступления от покупателей по б/н расчету</t>
  </si>
  <si>
    <t>Наличные денежные поступления от покупателей</t>
  </si>
  <si>
    <t>Прочие денежные поступления</t>
  </si>
  <si>
    <t xml:space="preserve"> = Итого поступления от операционной деятельности</t>
  </si>
  <si>
    <t>Оплата поставщикам товаров, работ, услуг</t>
  </si>
  <si>
    <t>Выплата заработной платы и мотивации</t>
  </si>
  <si>
    <t>Выплата заработной платы производство</t>
  </si>
  <si>
    <t>Выплата заработной платы офиса</t>
  </si>
  <si>
    <t>Выплата премии, мотивации офис</t>
  </si>
  <si>
    <t>Прочие выплаты социального характера</t>
  </si>
  <si>
    <t>Оплата налогов</t>
  </si>
  <si>
    <t>Оплата отчислений с ФОТ</t>
  </si>
  <si>
    <t>Оплата НДС</t>
  </si>
  <si>
    <t xml:space="preserve">Оплата налога на прибыль </t>
  </si>
  <si>
    <t>Оплата прочих налогов</t>
  </si>
  <si>
    <t>Прочие выплаты</t>
  </si>
  <si>
    <t>Выплаты бонусов заказчикам</t>
  </si>
  <si>
    <t xml:space="preserve"> = Итого выплаты по операционной деятельности</t>
  </si>
  <si>
    <t>Налог на имущество</t>
  </si>
  <si>
    <t>Налог на землю</t>
  </si>
  <si>
    <t>Транспортный налог</t>
  </si>
  <si>
    <t>Прочие налоги (кроме НДС, прибыль, ФОТ)</t>
  </si>
  <si>
    <t>Налог 1</t>
  </si>
  <si>
    <t>Налог 2</t>
  </si>
  <si>
    <t>Хозинвентарь на объекте</t>
  </si>
  <si>
    <t xml:space="preserve"> = Итого хозинвентарь на объекте</t>
  </si>
  <si>
    <t>Управление объектом</t>
  </si>
  <si>
    <t>Нал/БН</t>
  </si>
  <si>
    <t xml:space="preserve"> = Итого налоги</t>
  </si>
  <si>
    <t>НАЛОГИ</t>
  </si>
  <si>
    <t>Налоги ФОТ</t>
  </si>
  <si>
    <t>Помещение 1</t>
  </si>
  <si>
    <t>Общая площадь предприятия питания, м2</t>
  </si>
  <si>
    <t>Кол-во произв.персонала</t>
  </si>
  <si>
    <t>Кол-во АУП</t>
  </si>
  <si>
    <t>Офис.Перс - справочник офисного персонала</t>
  </si>
  <si>
    <t xml:space="preserve"> = Итого количество персонала</t>
  </si>
  <si>
    <t>Количество персонала:</t>
  </si>
  <si>
    <t>Расходы ДФ (стоимость нал.денег) %</t>
  </si>
  <si>
    <t>Обслуживание з/п банковских карт, %</t>
  </si>
  <si>
    <t>Норматив налогооблагаемой прибыли, % от выручки</t>
  </si>
  <si>
    <t>Ставка налога на прибыль</t>
  </si>
  <si>
    <t>Налоги от ФОТ офисного персонала</t>
  </si>
  <si>
    <t>Налоги</t>
  </si>
  <si>
    <t>нет</t>
  </si>
  <si>
    <t>НДФЛ</t>
  </si>
  <si>
    <t>Страховые взносы</t>
  </si>
  <si>
    <t xml:space="preserve"> = Итого налоги ФОТ</t>
  </si>
  <si>
    <t>Зарплата полностью облагается налогами</t>
  </si>
  <si>
    <t>Количество офисного персонала</t>
  </si>
  <si>
    <t>Налоги ФОТ на зп офис.персонала</t>
  </si>
  <si>
    <t>Премия за запуск, % от выручки в 1 год</t>
  </si>
  <si>
    <t>Ставка</t>
  </si>
  <si>
    <t>ОФИСНЫЕ ОС</t>
  </si>
  <si>
    <t>Офисное ОС 1</t>
  </si>
  <si>
    <t xml:space="preserve"> = Итого офисные ОС</t>
  </si>
  <si>
    <t>НДС по текущим операциям</t>
  </si>
  <si>
    <t>НДС по приобретенным ОС</t>
  </si>
  <si>
    <t>00017.1</t>
  </si>
  <si>
    <t>00017.2</t>
  </si>
  <si>
    <t>00017.3</t>
  </si>
  <si>
    <t>00044.1</t>
  </si>
  <si>
    <t>00044.2</t>
  </si>
  <si>
    <t>00044.3</t>
  </si>
  <si>
    <t>00047.1</t>
  </si>
  <si>
    <t>00047.2</t>
  </si>
  <si>
    <r>
      <rPr>
        <b/>
        <sz val="12"/>
        <color theme="0"/>
        <rFont val="Calibri"/>
        <family val="2"/>
        <charset val="204"/>
        <scheme val="minor"/>
      </rPr>
      <t xml:space="preserve">EBITDA </t>
    </r>
    <r>
      <rPr>
        <sz val="12"/>
        <color theme="0"/>
        <rFont val="Calibri"/>
        <family val="2"/>
        <charset val="204"/>
        <scheme val="minor"/>
      </rPr>
      <t>(справочно)</t>
    </r>
  </si>
  <si>
    <t>Произв.ОС - справочник групп ОС для пр-ва</t>
  </si>
  <si>
    <t>Офис.ОС - справочник групп ОС для офиса</t>
  </si>
  <si>
    <t>Безнал</t>
  </si>
  <si>
    <t>поставщикам сырья и материалов</t>
  </si>
  <si>
    <t>подрядчикам</t>
  </si>
  <si>
    <t>авансы от покупателей</t>
  </si>
  <si>
    <t>аванс</t>
  </si>
  <si>
    <t>закупки сырья и материалов</t>
  </si>
  <si>
    <t>закупки услуг подрядчиков</t>
  </si>
  <si>
    <t>закупки инвентаря и спецодежды</t>
  </si>
  <si>
    <t>% предоплаты поставщикам сырья и мат-лов</t>
  </si>
  <si>
    <t>Отсрочка оплаты поставщикам сырья и мат-лов, дней</t>
  </si>
  <si>
    <t>% предоплаты поставщикам инвентаря</t>
  </si>
  <si>
    <t>Отсрочка оплаты поставщикам инвентаря, дней</t>
  </si>
  <si>
    <t>поставщикам инвентаря и спецодежды</t>
  </si>
  <si>
    <t>прочие работы и услуги</t>
  </si>
  <si>
    <t>Выплата налога ДЦ</t>
  </si>
  <si>
    <t>КАПИТАЛ (КА)</t>
  </si>
  <si>
    <t>Действительные периоды (1 или 0)</t>
  </si>
  <si>
    <t>Инфляционный множитель - подряд и прочие</t>
  </si>
  <si>
    <t>Инфляционный множитель - зарплаты</t>
  </si>
  <si>
    <t>Инфляционный множитель - матзатраты</t>
  </si>
  <si>
    <t>Инфляция - рост выручки</t>
  </si>
  <si>
    <t>Инфляционный множитель - выручка</t>
  </si>
  <si>
    <t>оплата</t>
  </si>
  <si>
    <t>оплата от покупателей</t>
  </si>
  <si>
    <t>Инвестиционный кредит</t>
  </si>
  <si>
    <t>Кредит на оборотные средства</t>
  </si>
  <si>
    <t>Ставка % на капитал (КА)</t>
  </si>
  <si>
    <t>Ставка % по кредиту на оборотный капитал</t>
  </si>
  <si>
    <t>Ставка % по инвестиционному кредиту</t>
  </si>
  <si>
    <t>Цена продажи</t>
  </si>
  <si>
    <t>Месяц продажи</t>
  </si>
  <si>
    <t>Оплата финансовых вложений</t>
  </si>
  <si>
    <t>Офиц. оклад</t>
  </si>
  <si>
    <t>Офиц. надбавки</t>
  </si>
  <si>
    <t>Чистая прибыль</t>
  </si>
  <si>
    <t>EBITDA</t>
  </si>
  <si>
    <t>Маржа</t>
  </si>
  <si>
    <t>Инвестиции</t>
  </si>
  <si>
    <t>Источники финансирования</t>
  </si>
  <si>
    <t>Регион</t>
  </si>
  <si>
    <t>Клиент</t>
  </si>
  <si>
    <t>Объект</t>
  </si>
  <si>
    <t>Услуга</t>
  </si>
  <si>
    <t>Дата запуска</t>
  </si>
  <si>
    <t>Основные показатели объекта</t>
  </si>
  <si>
    <t>Срок контракта, мес.</t>
  </si>
  <si>
    <t>Основные средства</t>
  </si>
  <si>
    <t>Оборотные средства</t>
  </si>
  <si>
    <t>Собственный капитал</t>
  </si>
  <si>
    <t>Заемный капитал</t>
  </si>
  <si>
    <t>Срок окупаемости - целое число мес</t>
  </si>
  <si>
    <t>Срок окупаемости - цел+дробное число мес</t>
  </si>
  <si>
    <t>Срок окупаемости, мес.</t>
  </si>
  <si>
    <t>Выручка в месяц, руб.</t>
  </si>
  <si>
    <t>Офисное оборудование</t>
  </si>
  <si>
    <t>Складское оборудование</t>
  </si>
  <si>
    <t>Транспорт</t>
  </si>
  <si>
    <t>Прочие основные средства</t>
  </si>
  <si>
    <t>ЛИКВИДАЦИОННЫЕ ДОХОДЫ И РАСХОДЫ</t>
  </si>
  <si>
    <t>Расходы по ликвидации объекта:</t>
  </si>
  <si>
    <t>БДР+БДДС</t>
  </si>
  <si>
    <t>Статья 1</t>
  </si>
  <si>
    <t>Год 6 - ликвидация</t>
  </si>
  <si>
    <t>Действительные периоды (1 или 0) - ликвидация</t>
  </si>
  <si>
    <t>Доходы от реализации прочего имущества:</t>
  </si>
  <si>
    <t>Доходы от реализации ОС:</t>
  </si>
  <si>
    <t>Год 6*</t>
  </si>
  <si>
    <t>Технические расчеты</t>
  </si>
  <si>
    <t>Справочники</t>
  </si>
  <si>
    <t>(раскрыть)</t>
  </si>
  <si>
    <t>Кол-во будней</t>
  </si>
  <si>
    <t>Кол-во выходных</t>
  </si>
  <si>
    <t>Кол-во дней в месяце</t>
  </si>
  <si>
    <t xml:space="preserve"> </t>
  </si>
  <si>
    <t>10_10</t>
  </si>
  <si>
    <t>10_11</t>
  </si>
  <si>
    <t>10_12</t>
  </si>
  <si>
    <t>10_13</t>
  </si>
  <si>
    <t>11_10</t>
  </si>
  <si>
    <t>13_10</t>
  </si>
  <si>
    <t>14_10</t>
  </si>
  <si>
    <t>15_10</t>
  </si>
  <si>
    <t>16_10</t>
  </si>
  <si>
    <t>17_10</t>
  </si>
  <si>
    <t>17_11</t>
  </si>
  <si>
    <t>17_12</t>
  </si>
  <si>
    <t>17_13</t>
  </si>
  <si>
    <t>17_14</t>
  </si>
  <si>
    <t>17_15</t>
  </si>
  <si>
    <t>17_99</t>
  </si>
  <si>
    <t>18_10</t>
  </si>
  <si>
    <t>18_99</t>
  </si>
  <si>
    <t>19_10</t>
  </si>
  <si>
    <t>19_11</t>
  </si>
  <si>
    <t>19_12</t>
  </si>
  <si>
    <t>19_13</t>
  </si>
  <si>
    <t>20_10</t>
  </si>
  <si>
    <t>20_99</t>
  </si>
  <si>
    <t>21_10</t>
  </si>
  <si>
    <t>21_11</t>
  </si>
  <si>
    <t>21_12</t>
  </si>
  <si>
    <t>21_13</t>
  </si>
  <si>
    <t>21_14</t>
  </si>
  <si>
    <t>21_15</t>
  </si>
  <si>
    <t>21_16</t>
  </si>
  <si>
    <t>21_99</t>
  </si>
  <si>
    <t>22_10</t>
  </si>
  <si>
    <t>22_11</t>
  </si>
  <si>
    <t>22_13</t>
  </si>
  <si>
    <t>22_14</t>
  </si>
  <si>
    <t>22_15</t>
  </si>
  <si>
    <t>22_16</t>
  </si>
  <si>
    <t>22_99</t>
  </si>
  <si>
    <t>23_10</t>
  </si>
  <si>
    <t>26_13</t>
  </si>
  <si>
    <t>26_14</t>
  </si>
  <si>
    <t>26_15</t>
  </si>
  <si>
    <t>26_16</t>
  </si>
  <si>
    <t>26_17</t>
  </si>
  <si>
    <t>24_10</t>
  </si>
  <si>
    <t>25_10</t>
  </si>
  <si>
    <t>26_10</t>
  </si>
  <si>
    <t>27_10</t>
  </si>
  <si>
    <t>27_13</t>
  </si>
  <si>
    <t>*</t>
  </si>
  <si>
    <t>Компенсация спецодежды</t>
  </si>
  <si>
    <t>Москва</t>
  </si>
  <si>
    <t>Санкт-Петербург</t>
  </si>
  <si>
    <t>Компенсация</t>
  </si>
  <si>
    <t>Налоги с ФОТ:</t>
  </si>
  <si>
    <t>Официальная зарплата</t>
  </si>
  <si>
    <t>ДАННЫЕ ПО ОБЪЕКТУ</t>
  </si>
  <si>
    <t>Итого</t>
  </si>
  <si>
    <t>ГРАФИК ОКУПАЕМОСТИ ОБЪЕКТА</t>
  </si>
  <si>
    <t>ГРАФИК ОКУПАЕМОСТИ КОНСОЛИДИРОВАННЫЙ</t>
  </si>
  <si>
    <t>Ден.поток по объекту, нар.итог</t>
  </si>
  <si>
    <t>Ден.поток консолидированный, нар.итог</t>
  </si>
  <si>
    <t>Красноярск</t>
  </si>
  <si>
    <t>Общее количество персонала</t>
  </si>
  <si>
    <t>РМ для внутренней уборки</t>
  </si>
  <si>
    <t>КНТ</t>
  </si>
  <si>
    <t>Норма</t>
  </si>
  <si>
    <t>Мешки для мусора</t>
  </si>
  <si>
    <t>Мешки для мусора 30л, уп30 шт</t>
  </si>
  <si>
    <t>0079250</t>
  </si>
  <si>
    <t>Мешки для мусора 60л 30шт/рул 12мкм МУЛЬТИПЛАСТ</t>
  </si>
  <si>
    <t>0078495</t>
  </si>
  <si>
    <t>Пакет мусорный ПВД 120л 70х110/50мкм, 1шт.</t>
  </si>
  <si>
    <t>0068892</t>
  </si>
  <si>
    <t>Мешки для мусора 180л, 60мкм, 1шт.</t>
  </si>
  <si>
    <t>0063681</t>
  </si>
  <si>
    <t>Пакет мусорный  ПВД 240 л 100х140/60 мкм</t>
  </si>
  <si>
    <t>0086231</t>
  </si>
  <si>
    <t>Материалы для работ</t>
  </si>
  <si>
    <t>МОП с ушками 40х11см петельный</t>
  </si>
  <si>
    <t>0078451</t>
  </si>
  <si>
    <t>Моп Кентукки 400г(петлевой) прошитый ровница х/б</t>
  </si>
  <si>
    <t>0081799</t>
  </si>
  <si>
    <t xml:space="preserve">МОП 80 см с кармашками Bol, 100% акрил, для сухой </t>
  </si>
  <si>
    <t>0066871</t>
  </si>
  <si>
    <t>Перчатки резиновые кислощелочестойкие Би-Колор Плюс, р.6/7</t>
  </si>
  <si>
    <t>0078483</t>
  </si>
  <si>
    <t>Полотно холстопрошивное, шир. 1,5м</t>
  </si>
  <si>
    <t>0078373</t>
  </si>
  <si>
    <t>Салфетка Микро Тафф Плюс красный, 1шт. Vileda</t>
  </si>
  <si>
    <t>0068092</t>
  </si>
  <si>
    <t>Салфетка КвикСтар Микро 38х40 Vileda</t>
  </si>
  <si>
    <t>0078549</t>
  </si>
  <si>
    <t>Крем ВЕЛЮР для рук Свобода</t>
  </si>
  <si>
    <t>0078402</t>
  </si>
  <si>
    <t>Пылесборник для пылесоса Nilfisk GD-930,шт</t>
  </si>
  <si>
    <t>0079768</t>
  </si>
  <si>
    <t>Блок оттирочный красный 15х25см полиэстр.</t>
  </si>
  <si>
    <t>0078528</t>
  </si>
  <si>
    <t>Салфетки SISSI тканев. универс.38х38см 3шт</t>
  </si>
  <si>
    <t>0078311</t>
  </si>
  <si>
    <t>Крем YPLON 750мл чистящий</t>
  </si>
  <si>
    <t>0085787</t>
  </si>
  <si>
    <t>Салфетки SISSI впитывающ.18х20см 5шт</t>
  </si>
  <si>
    <t>0078310</t>
  </si>
  <si>
    <t>Губки  для посуды YORK MAXI, 5шт</t>
  </si>
  <si>
    <t>0078255</t>
  </si>
  <si>
    <t>Губка Виледа Профи ПурАктив 6,3х14см</t>
  </si>
  <si>
    <t>0078548</t>
  </si>
  <si>
    <t>Полироль PRONTO д/мебели 250мл спрей с антистат.</t>
  </si>
  <si>
    <t>0078384</t>
  </si>
  <si>
    <t>Средство СУПЕР-КОЖА 500мл чистящее спрей</t>
  </si>
  <si>
    <t>0078399</t>
  </si>
  <si>
    <t>Моющие, чистящие средства</t>
  </si>
  <si>
    <t>Средство БИОЛАЙТ-1 1л д/очистки оргтехники и офисной мебели</t>
  </si>
  <si>
    <t>0078474</t>
  </si>
  <si>
    <t>TASKI Tapi Spotex2 - спрей пятновыводитель, 750мл</t>
  </si>
  <si>
    <t>0054453</t>
  </si>
  <si>
    <t>TASKI Tapi Gum ср-во д/удаления жеват.резинки, 0.5л</t>
  </si>
  <si>
    <t>0086220</t>
  </si>
  <si>
    <t>Средство моющее СПЕКТР-ПРОФИ 0.55л с триггером (0,5% концентрация)</t>
  </si>
  <si>
    <t>0083465</t>
  </si>
  <si>
    <t>МЕТАЛЛ-БЛИК, 0,55 л</t>
  </si>
  <si>
    <t>0068029</t>
  </si>
  <si>
    <t xml:space="preserve">АКТИВ унив.высокоэффективное ср-во д/мытья различных поверхностей, 5л </t>
  </si>
  <si>
    <t>0079535</t>
  </si>
  <si>
    <t xml:space="preserve">СМАРТ-ПРОФИ д/регулярной и генеральной уборки (мытья) загрязненных поверхностей, 5л </t>
  </si>
  <si>
    <t>0079528</t>
  </si>
  <si>
    <t xml:space="preserve">ШАЙН-МИКС конц.ср-во д/очистки от ржавчины, известкового налета с поверхностей, 5л </t>
  </si>
  <si>
    <t>0079538</t>
  </si>
  <si>
    <t xml:space="preserve">Средство ШАЙН 5л д/удал.ржавчины, извест.налета с </t>
  </si>
  <si>
    <t>0079540</t>
  </si>
  <si>
    <t>ЛАЙТ унив.ср-во д/мытья посуды, 5л (вместо Фейри и Биоль-110)</t>
  </si>
  <si>
    <t>0079548</t>
  </si>
  <si>
    <t>Средство СпецСинтез АНТЕЙ-ПЕНА, 5л</t>
  </si>
  <si>
    <t>0079550</t>
  </si>
  <si>
    <t>CLEAN and BUFF ср-во д/ежедн.ухода за полами с защит.пленкой, 5л</t>
  </si>
  <si>
    <t>0078412</t>
  </si>
  <si>
    <t>Круг 16" 406мм красный полировочный (пад)</t>
  </si>
  <si>
    <t>0079226</t>
  </si>
  <si>
    <t>Порошок TIDE 6кг автомат стиральный д/цветн.белья</t>
  </si>
  <si>
    <t>0087492</t>
  </si>
  <si>
    <t>Стир.порошок ПЕМОС авторитет, 350гр</t>
  </si>
  <si>
    <t>0078403</t>
  </si>
  <si>
    <t>Паркинг</t>
  </si>
  <si>
    <t>Для посудомоечной машины</t>
  </si>
  <si>
    <t>Таблетки CALGONIT д/посуд-х.машин, 3 в 1</t>
  </si>
  <si>
    <t>0088238</t>
  </si>
  <si>
    <t>Средство CALGONIT моющ.д/посудом.машин табл.28шт "</t>
  </si>
  <si>
    <t>0086400</t>
  </si>
  <si>
    <t xml:space="preserve">Средство БИОЛЬ-110 д/мытья посуды и обезжиривания </t>
  </si>
  <si>
    <t>0059574</t>
  </si>
  <si>
    <t>РМ для территории</t>
  </si>
  <si>
    <t>Мешки для мусора 220л 90х140см 55мкм</t>
  </si>
  <si>
    <t>0078382</t>
  </si>
  <si>
    <t>Перчатки трикотаж х/б с ПВХ 1пара</t>
  </si>
  <si>
    <t>0078243</t>
  </si>
  <si>
    <t>Рукавицы ватные рук-0201</t>
  </si>
  <si>
    <t>0075088</t>
  </si>
  <si>
    <t xml:space="preserve">Щебень гранитный(отсев 1-5мм)50кг на </t>
  </si>
  <si>
    <t>0056540</t>
  </si>
  <si>
    <t>норма расхода</t>
  </si>
  <si>
    <t>Реагент противогололедный Айсмелт (ХКНМ) , 25кг</t>
  </si>
  <si>
    <t>0060660</t>
  </si>
  <si>
    <t>Натрий хлористый технический (соль) (меш 50 кг)</t>
  </si>
  <si>
    <t>0029001</t>
  </si>
  <si>
    <t>Трава газонная, 20кг</t>
  </si>
  <si>
    <t>я029758</t>
  </si>
  <si>
    <t>Трава газонная(семена)</t>
  </si>
  <si>
    <t>я122388</t>
  </si>
  <si>
    <t>Удобрение для газона</t>
  </si>
  <si>
    <t>я029682</t>
  </si>
  <si>
    <t>ЕКУ</t>
  </si>
  <si>
    <t xml:space="preserve">Расходные материалы </t>
  </si>
  <si>
    <t>Прочее</t>
  </si>
  <si>
    <t>Территория</t>
  </si>
  <si>
    <t>Расходные материалы для уборки территории</t>
  </si>
  <si>
    <t>Итого, без учёта РМ для сан. зон</t>
  </si>
  <si>
    <t xml:space="preserve">Расходные материалы для санзон </t>
  </si>
  <si>
    <t>Бумага туалетная СЫКТЫВКАР 56м</t>
  </si>
  <si>
    <t>Мыло жидкое ИЗАБЕЛЛА 5л для рук</t>
  </si>
  <si>
    <t>Мыло жидкое Адажио,канистра 5л,в ассортименте</t>
  </si>
  <si>
    <t>Мыло Абсолют 90г антибакт.</t>
  </si>
  <si>
    <t>Освежитель воздуха GLADE антитабак 300мл</t>
  </si>
  <si>
    <t>Итого РМ для сан.зон</t>
  </si>
  <si>
    <t>Итого расходные материалы</t>
  </si>
  <si>
    <t>Альпработы</t>
  </si>
  <si>
    <t>объем вывоза снега, м.куб. (зима)</t>
  </si>
  <si>
    <t>объем вывоза мусора, м.куб.</t>
  </si>
  <si>
    <t>Мехуборка</t>
  </si>
  <si>
    <t>17_21</t>
  </si>
  <si>
    <t>17_22</t>
  </si>
  <si>
    <t>Лицензии</t>
  </si>
  <si>
    <t>Согласования</t>
  </si>
  <si>
    <t>18_20</t>
  </si>
  <si>
    <t>18_21</t>
  </si>
  <si>
    <t>Ремфонд</t>
  </si>
  <si>
    <t>Инструменты для ремонта техники</t>
  </si>
  <si>
    <t>Регистрация техники, бочки, прицепа</t>
  </si>
  <si>
    <t>ОСАГО на технику</t>
  </si>
  <si>
    <t>ОСАГО на бочку, прицеп</t>
  </si>
  <si>
    <t xml:space="preserve">Аптечка, огнетушитель, знак аварийной остановки </t>
  </si>
  <si>
    <t>Щётки для трактора</t>
  </si>
  <si>
    <t>Пусковой подогреватель к трактору</t>
  </si>
  <si>
    <t>Щетки для п/м</t>
  </si>
  <si>
    <t>Инженер по наладке п/м машин</t>
  </si>
  <si>
    <t>20_29</t>
  </si>
  <si>
    <t>20_30</t>
  </si>
  <si>
    <t>20_31</t>
  </si>
  <si>
    <t>20_32</t>
  </si>
  <si>
    <t>20_33</t>
  </si>
  <si>
    <t>20_34</t>
  </si>
  <si>
    <t>20_35</t>
  </si>
  <si>
    <t>20_36</t>
  </si>
  <si>
    <t>20_37</t>
  </si>
  <si>
    <t>20_38</t>
  </si>
  <si>
    <t>Развоз персонала:</t>
  </si>
  <si>
    <t>проезд менеджера объекта</t>
  </si>
  <si>
    <t>проезд сотрудников до объекта</t>
  </si>
  <si>
    <t>доставка техники</t>
  </si>
  <si>
    <t>доставка бочки и прицепа</t>
  </si>
  <si>
    <t>доставка поломоечных машин</t>
  </si>
  <si>
    <t>доставка оборудования и ТМЦ в регионы</t>
  </si>
  <si>
    <t>22_17</t>
  </si>
  <si>
    <t>мобильная связь менеджера объекта</t>
  </si>
  <si>
    <t>мобильная связь СВ</t>
  </si>
  <si>
    <t>прочие расходы на связь</t>
  </si>
  <si>
    <t>Реклама</t>
  </si>
  <si>
    <t>27_14</t>
  </si>
  <si>
    <t>27_99</t>
  </si>
  <si>
    <t>Казань</t>
  </si>
  <si>
    <t>Кемерово</t>
  </si>
  <si>
    <t>Нижний Новгород</t>
  </si>
  <si>
    <t>Омск</t>
  </si>
  <si>
    <t>Ростов</t>
  </si>
  <si>
    <t>Екатеринбург</t>
  </si>
  <si>
    <t>Тракторист</t>
  </si>
  <si>
    <t>Супервайзер</t>
  </si>
  <si>
    <t>Оборудование для уборки до 100 т.р. (24 мес)</t>
  </si>
  <si>
    <t>Оборудование для уборки 100-400 т.р. (48 мес)</t>
  </si>
  <si>
    <t>Оборудование для уборки более 400 т.р. (60 мес)</t>
  </si>
  <si>
    <t>Автотракторная техника и навесное оборудование (84 мес)</t>
  </si>
  <si>
    <t>Комплект для ОВУ, женский</t>
  </si>
  <si>
    <t>Жилет сигнальный ГАБАРИТ СВ-5см лимонный</t>
  </si>
  <si>
    <t>Шапочка полипропиленовая</t>
  </si>
  <si>
    <t>Жезл</t>
  </si>
  <si>
    <t>Кол-во оформленных</t>
  </si>
  <si>
    <t>произв.персонал</t>
  </si>
  <si>
    <t>АУП</t>
  </si>
  <si>
    <t>% оформленного произв.персонала</t>
  </si>
  <si>
    <t>% зарплаты МО, относящейся к объекту</t>
  </si>
  <si>
    <t>Мин. официальная зарплата произв.персонала</t>
  </si>
  <si>
    <t>Мин. официальная зарплата МО</t>
  </si>
  <si>
    <t>ДОПОЛНИТЕЛЬНЫЕ ПАРАМЕТРЫ КЛИНИНГА</t>
  </si>
  <si>
    <t>Официальная зарплата:</t>
  </si>
  <si>
    <t>Инвентарь для внутренней уборки</t>
  </si>
  <si>
    <t>Стремянка 5-ступенчатая Н110см 7,6кг алюминий</t>
  </si>
  <si>
    <t>Ведро пластик 7 л со сливом</t>
  </si>
  <si>
    <t>ДержательМОПа 80см складной</t>
  </si>
  <si>
    <t>Щетка-утюжок YORK MIDI (щетка д\одежды с ручкой)</t>
  </si>
  <si>
    <t>Табличка "Осторожно!Влажный пол"</t>
  </si>
  <si>
    <t>Швабра-сгон 75 см без рукоятки</t>
  </si>
  <si>
    <t>Держатель шубки 35см</t>
  </si>
  <si>
    <t>Шубка 35 см д/мытья стекол</t>
  </si>
  <si>
    <t>Сгон супер (стеклоочиститель) 35см</t>
  </si>
  <si>
    <t>Падодержатель на шарнире</t>
  </si>
  <si>
    <t>Шест телескопический 2х2.00м, алюминий</t>
  </si>
  <si>
    <t>Силовой удлинитель-шнур, 50 м, ПВС 2*0,75</t>
  </si>
  <si>
    <t>Табличка пластиковая 9х20 см (Уборка помещений)</t>
  </si>
  <si>
    <t>Шпатель</t>
  </si>
  <si>
    <t>Швабра без щетины деревянная с черенком</t>
  </si>
  <si>
    <t>Удлинитель силовой с заземлением, 50м, 1 розетка</t>
  </si>
  <si>
    <t>Тележка Vileda 2-ведерная (с красными клипсами и синими клипсами)</t>
  </si>
  <si>
    <t>Инвентарь для уборки территории</t>
  </si>
  <si>
    <t>Грабли веерные пластинчатые б/черенка</t>
  </si>
  <si>
    <t>Метла круглая синтетическая усиленная с черенком</t>
  </si>
  <si>
    <t>Совок - ловушка металлический большой</t>
  </si>
  <si>
    <t>Движок для снега алюм.с П/образной ручкой 41*75.5</t>
  </si>
  <si>
    <t>Ледоруб-топор (скребок ледоруб)</t>
  </si>
  <si>
    <t>Лопата для снега (пластик) с мет.кромкой б/черенка</t>
  </si>
  <si>
    <t>Черенок для грабель и метёл,берёзовый</t>
  </si>
  <si>
    <t>Черенок для лопат</t>
  </si>
  <si>
    <t>Веник-метла СОРГО с деревяной ручкой</t>
  </si>
  <si>
    <t>Катушка для шланга до 60м (1/2"), до 45м (3/4") на</t>
  </si>
  <si>
    <t>Щетка для улицы YORK 40 см</t>
  </si>
  <si>
    <t xml:space="preserve">Рукоятка пластмассовая 130см York, с резьбой </t>
  </si>
  <si>
    <t>Шланг для полива 25м 3/4" армированный</t>
  </si>
  <si>
    <t>Лопата штыковая б/черенка</t>
  </si>
  <si>
    <t>Инвентарь для озеленения</t>
  </si>
  <si>
    <t>ЕКУ (2 года)</t>
  </si>
  <si>
    <t>СТИРАЛЬНАЯ МАШИНА INDESIT IWD 5105,5кг,800об/мин</t>
  </si>
  <si>
    <t xml:space="preserve">Тепловая пушка Мaster BV 465 E </t>
  </si>
  <si>
    <t xml:space="preserve">Экстрактор Tennant 1215 </t>
  </si>
  <si>
    <t>ТЕРРИТОРИЯ (2 года)</t>
  </si>
  <si>
    <t>ЕКУ (4 года)</t>
  </si>
  <si>
    <t>Taski Ergodisc 165 + Foam generator Ergo / Пеногенератор + Shampoo Brush-Dry / Щетка для пенной чистки ковров + Shampoo Hand set / Набор для ручной чистки (шланг, щетка)</t>
  </si>
  <si>
    <t>ЕКУ (5 лет)</t>
  </si>
  <si>
    <t>Поломоечная машина Tennant Т16D  + доп. АКБ + роллаут + 2 тележки</t>
  </si>
  <si>
    <t>Поломоечная машина Tennant Т20(комплектации: газ, дизель)</t>
  </si>
  <si>
    <t>АВТОТРАКТОРЫ (7 лет)</t>
  </si>
  <si>
    <t>Бочка для полива,  3,5 м³</t>
  </si>
  <si>
    <t>Непроизводственное ОС на объекте 1</t>
  </si>
  <si>
    <t>Фронтальный погрузчик LG 936 L</t>
  </si>
  <si>
    <t xml:space="preserve">Самосвал КАМАЗ-6520 </t>
  </si>
  <si>
    <t>КО-829А1, Поливомоечное, плужно-щеточное , и пескоразбрасывающее, (КамАЗ-43253-1017-99)</t>
  </si>
  <si>
    <t>Минипогрузчик BobCat S530</t>
  </si>
  <si>
    <t>- летняя щетка с бункером с системой орошения</t>
  </si>
  <si>
    <t>- зимняя щетка с гидравлическим поворотом</t>
  </si>
  <si>
    <t>- зимняя щетка с механическим поворотом</t>
  </si>
  <si>
    <t>- коммунальный механический поворотный отвал</t>
  </si>
  <si>
    <t>- коммунальный гидрофицированный поворотный отвал</t>
  </si>
  <si>
    <t>- коммунальный гидрофицированный поворотный отвал «бабочка».</t>
  </si>
  <si>
    <t xml:space="preserve"> - cнегометатель шнеко-роторный</t>
  </si>
  <si>
    <t>Внутренняя уборка</t>
  </si>
  <si>
    <t>Площадь:</t>
  </si>
  <si>
    <t>Уборка паркинга</t>
  </si>
  <si>
    <t>Уборка территории</t>
  </si>
  <si>
    <t>Дополнительные услуги</t>
  </si>
  <si>
    <t>Мех.уборка</t>
  </si>
  <si>
    <t>Вывоз ТБО</t>
  </si>
  <si>
    <t>Альп.работы</t>
  </si>
  <si>
    <t>Прочий субподряд</t>
  </si>
  <si>
    <t>наценка</t>
  </si>
  <si>
    <t>офисные помещения</t>
  </si>
  <si>
    <t>коридоры, холлы, галереи</t>
  </si>
  <si>
    <t>лестницы</t>
  </si>
  <si>
    <t>лифты</t>
  </si>
  <si>
    <t>сан. узлы и душевые</t>
  </si>
  <si>
    <t>зона приёма пищи</t>
  </si>
  <si>
    <t>технические помещения</t>
  </si>
  <si>
    <t>фудкорт</t>
  </si>
  <si>
    <t>склад</t>
  </si>
  <si>
    <t>входная группа</t>
  </si>
  <si>
    <t>служебные помещения</t>
  </si>
  <si>
    <t>производственные помещения</t>
  </si>
  <si>
    <t>пищевые цеха</t>
  </si>
  <si>
    <t>паркинг</t>
  </si>
  <si>
    <t>пандусы</t>
  </si>
  <si>
    <t>проезжая часть,  дороги</t>
  </si>
  <si>
    <t>тротуары</t>
  </si>
  <si>
    <t>газон, озеленение</t>
  </si>
  <si>
    <t>Ставка за кв.м. в месяц (с НДС):</t>
  </si>
  <si>
    <t>Ставка за кв.м. в месяц в летний период (с НДС):</t>
  </si>
  <si>
    <t>Ставка за кв.м. в месяц в зимний период (с НДС):</t>
  </si>
  <si>
    <t xml:space="preserve"> = Итого доп. услуги</t>
  </si>
  <si>
    <t>ВЫРУЧКА ОТ ПРОДАЖ</t>
  </si>
  <si>
    <t>средняя ставка руб./кв.м.</t>
  </si>
  <si>
    <t xml:space="preserve"> = ВСЕГО ВЫРУЧКА ОТ ПРОДАЖ</t>
  </si>
  <si>
    <t>Доставка</t>
  </si>
  <si>
    <t>объем работ</t>
  </si>
  <si>
    <r>
      <t xml:space="preserve">Дополнительная премия </t>
    </r>
    <r>
      <rPr>
        <sz val="11"/>
        <color theme="1"/>
        <rFont val="Calibri"/>
        <family val="2"/>
        <charset val="204"/>
        <scheme val="minor"/>
      </rPr>
      <t>(за расчет)</t>
    </r>
  </si>
  <si>
    <t>Доп. премия (за запуск), % от ср-мес. выручки в 1 год</t>
  </si>
  <si>
    <t>ПРОИЗВОДСТВО:</t>
  </si>
  <si>
    <t>АДМИНИСТРАЦИЯ:</t>
  </si>
  <si>
    <t>Кол-во ОВУ</t>
  </si>
  <si>
    <t>Кол-во ОВУ, смена</t>
  </si>
  <si>
    <t>Кол-во официантов</t>
  </si>
  <si>
    <t>Кол-во официантов, смена</t>
  </si>
  <si>
    <t>Кол-во ОПМ</t>
  </si>
  <si>
    <t>Кол-во ОПМ, смена</t>
  </si>
  <si>
    <t>Кол-во Трактористов ЛЕТО</t>
  </si>
  <si>
    <t>Кол-во Трактористов ЗИМА</t>
  </si>
  <si>
    <t>Кол-во Супервайзеров ЛЕТО</t>
  </si>
  <si>
    <t>Кол-во Супервайзеров ЗИМА</t>
  </si>
  <si>
    <t>Кол-во ОВнУ лето</t>
  </si>
  <si>
    <t>Кол-во ОВнУ в смене, лето</t>
  </si>
  <si>
    <t>Кол-во ОВнУ, зима</t>
  </si>
  <si>
    <t>Кол-во ОВнУ в смене, зима</t>
  </si>
  <si>
    <t>Уборка, дней в месяц</t>
  </si>
  <si>
    <t>Количество персонала с учетом сменности</t>
  </si>
  <si>
    <t>Класс объекта</t>
  </si>
  <si>
    <t>Клипсы д/рукоятки Vileda цвет. кодировка желтые</t>
  </si>
  <si>
    <t>Клипсы д/рукоятки Vileda цвет. кодировка красные</t>
  </si>
  <si>
    <t>Клипсы д/рукоятки Vileda цвет. кодировка зеленые</t>
  </si>
  <si>
    <t>Совок-ловушка ЛЕГОЛЕНД с крышкой сверхпрочный пластик VILEDA, рукоятка алюминий</t>
  </si>
  <si>
    <t>Щетка 25см для ЛЕГОЛЕНД VILEDA</t>
  </si>
  <si>
    <t xml:space="preserve">Костюм женский "Стандартный" (фартук с логотипом + брюки + поло). </t>
  </si>
  <si>
    <t>Костюм женский "Премиум" (блузка с логотипом +брюки).</t>
  </si>
  <si>
    <t>Туфли женские *САБО* белые размер 37,</t>
  </si>
  <si>
    <t xml:space="preserve">Фартук с логотипом женский "Стандарт"  </t>
  </si>
  <si>
    <t xml:space="preserve">Брюки женские "Стандарт"  </t>
  </si>
  <si>
    <t>Рубашка поло "Стандарт" 100% хлопок</t>
  </si>
  <si>
    <t>Куртка утепленная МЕТЕЛИЦА, зеленый, разм.48-50/3-4</t>
  </si>
  <si>
    <t>Комплект для ОПМ, мужской</t>
  </si>
  <si>
    <t>Футболка. 100% хлопок</t>
  </si>
  <si>
    <t>Кепка мужская с логотипом</t>
  </si>
  <si>
    <t>Ботинки юфтевые кирза борто-прошивные, р.42</t>
  </si>
  <si>
    <t>Жилет утепл."Профессионал" зеленый р.48-50/3-4</t>
  </si>
  <si>
    <t>Костюм ТЕХНИК утепленный разм.48-50/3-4</t>
  </si>
  <si>
    <t>Шапка п/шерстяная</t>
  </si>
  <si>
    <t>Ботинки юфтевые кирза утепл. иск.мех борто-прошивные, р.45</t>
  </si>
  <si>
    <t>Комплект для ОВнУ Зима, муж</t>
  </si>
  <si>
    <t>Комплект для ОВнУ Лето, муж</t>
  </si>
  <si>
    <t>Полукомбинезон мужской летний с логотипом</t>
  </si>
  <si>
    <t>Плащ влагостойкий ПВХ (зеленый), разм. 48-50</t>
  </si>
  <si>
    <t xml:space="preserve">Костюм мужской летний (куртка с логотипом + полукомбинезон с логотипом). </t>
  </si>
  <si>
    <t>Костюм мужской летний с логотипом (куртка с логотипом + полукомбинезон с логотипом+ кепка с логотипом)</t>
  </si>
  <si>
    <t>да</t>
  </si>
  <si>
    <t>НДС по реализуемым ОС</t>
  </si>
  <si>
    <t>Прямые затраты</t>
  </si>
  <si>
    <t>зарплата производственного персонала</t>
  </si>
  <si>
    <t>зарплата административного персонала</t>
  </si>
  <si>
    <t>премии</t>
  </si>
  <si>
    <t>компенсации</t>
  </si>
  <si>
    <t>ГСМ (транспорт.расходы)</t>
  </si>
  <si>
    <t>Амортизация производственных ОС</t>
  </si>
  <si>
    <t xml:space="preserve"> = Итого прямые затраты</t>
  </si>
  <si>
    <t>Внутренняя уборка (ЕКУ+паркинг)</t>
  </si>
  <si>
    <t>р</t>
  </si>
  <si>
    <t>п</t>
  </si>
  <si>
    <t>Распределяемые затраты</t>
  </si>
  <si>
    <t>Управленческие расходы (при детальном расчете)</t>
  </si>
  <si>
    <t>НДС с прибыли</t>
  </si>
  <si>
    <t>бонусы клиенту (% от выручки)</t>
  </si>
  <si>
    <t>Проценты по кредитам и КА</t>
  </si>
  <si>
    <t>Налоги (кроме налога на прибыль и НДС с прибыли)</t>
  </si>
  <si>
    <t>Затраты пропорциональные выручке</t>
  </si>
  <si>
    <t>Упр расходы (как % от выручки)</t>
  </si>
  <si>
    <t xml:space="preserve"> = Итого распределяемые затраты</t>
  </si>
  <si>
    <t>Выручка от уборки</t>
  </si>
  <si>
    <t>Прибыль</t>
  </si>
  <si>
    <t xml:space="preserve"> = Итого затраты пропорциональные выручке</t>
  </si>
  <si>
    <t>Всего затраты на уборку</t>
  </si>
  <si>
    <t>рентабельность уборки %</t>
  </si>
  <si>
    <t>Остальная с/сть (кроме % бонусов клиенту и подрядных работ)</t>
  </si>
  <si>
    <t>Модель расчета выручки: 1 - "себестоимость плюс"; 
2 - "расчет по ставкам за кв.м."</t>
  </si>
  <si>
    <t>Внутренняя уборка + паркинг</t>
  </si>
  <si>
    <t>Выручка от внутренней уборки + паркинг</t>
  </si>
  <si>
    <t>Выручка от уборки территории</t>
  </si>
  <si>
    <t>Калькуляция затрат на уборку</t>
  </si>
  <si>
    <t>Премии за запуск (как % от выручки)</t>
  </si>
  <si>
    <t>ИТОГО УБОРКА</t>
  </si>
  <si>
    <t>Месяц (зима / лето)</t>
  </si>
  <si>
    <t>Отклонение</t>
  </si>
  <si>
    <t>Сверка суммы затрат с БДР</t>
  </si>
  <si>
    <t>%</t>
  </si>
  <si>
    <t>Подрядные работы (прочие)</t>
  </si>
  <si>
    <t>ПФ - фикс.сумма</t>
  </si>
  <si>
    <t>ПФ - % от выручки</t>
  </si>
  <si>
    <t>ПФ</t>
  </si>
  <si>
    <t>КЛИНИНГ-light</t>
  </si>
  <si>
    <t>Комментарии</t>
  </si>
  <si>
    <t>Дата</t>
  </si>
  <si>
    <t>Автор</t>
  </si>
  <si>
    <t>Комментарий</t>
  </si>
  <si>
    <t>Гелевая Акк. батарея + заряд. устр-во к ПМ Nilfisk Advance BA 751//BR 755//BR 855</t>
  </si>
  <si>
    <t xml:space="preserve">Поломоечная машина Tennant Т7 80D </t>
  </si>
  <si>
    <t xml:space="preserve">Погрузчик LG936L одноковшовый фронтальный колесный + стандартный ковш   </t>
  </si>
  <si>
    <t xml:space="preserve">Погрузчик LG936L одноковшовый фронтальный колесный + увеличенный ковш </t>
  </si>
  <si>
    <t>Минипогрузчик BobCat S510</t>
  </si>
  <si>
    <t>Центр</t>
  </si>
  <si>
    <t>Владивосток</t>
  </si>
  <si>
    <t>Воркута</t>
  </si>
  <si>
    <t>Бейдж 54*90мм горизонтальный с клипом и булавкой для представит.карточки</t>
  </si>
  <si>
    <t>пояс предохранительный ПП1В</t>
  </si>
  <si>
    <t xml:space="preserve">Каска </t>
  </si>
  <si>
    <t>Очки ПАНОРАМА 3Н11</t>
  </si>
  <si>
    <t>Наушники СОМЗ-1</t>
  </si>
  <si>
    <t>Респиратор ЮЛИЯ с клапаном выдоха</t>
  </si>
  <si>
    <t>Противогаз гражданский ГП-7Б</t>
  </si>
  <si>
    <t>Беруши со шнурком</t>
  </si>
  <si>
    <t>Подметальщик дизельный Tennant 6200 c одной щеткой</t>
  </si>
  <si>
    <t>FIAT DUKATO COMBI SWB H1 3,3t</t>
  </si>
  <si>
    <t>Для МТЗ-82:</t>
  </si>
  <si>
    <t>Полуприцеп-разбрасыватель Л-415</t>
  </si>
  <si>
    <t>Косилка КРН-2.1 навесная д/трактора МТЗ-82.1</t>
  </si>
  <si>
    <t>Расчёт РМ для санзон для ТЦ</t>
  </si>
  <si>
    <t>Кол-во посетителей ТЦ в день</t>
  </si>
  <si>
    <t>ТБ</t>
  </si>
  <si>
    <t>Метров</t>
  </si>
  <si>
    <t>метраж</t>
  </si>
  <si>
    <t>ТБ 1 слой</t>
  </si>
  <si>
    <t>Рулонов</t>
  </si>
  <si>
    <t>ТБ 2 слоя</t>
  </si>
  <si>
    <t>литров/мес</t>
  </si>
  <si>
    <t>Литраж</t>
  </si>
  <si>
    <t>Мыло</t>
  </si>
  <si>
    <t>Канистры</t>
  </si>
  <si>
    <t>Расчёт РМ для санзон для БЦ</t>
  </si>
  <si>
    <t>Кол-во дней</t>
  </si>
  <si>
    <t>Количество персонала в БЦ</t>
  </si>
  <si>
    <t>м/мес</t>
  </si>
  <si>
    <t>Полотенца</t>
  </si>
  <si>
    <t>Листов</t>
  </si>
  <si>
    <t>1 слой</t>
  </si>
  <si>
    <t>Пачек</t>
  </si>
  <si>
    <t>2 слоя</t>
  </si>
  <si>
    <t>В рулон.</t>
  </si>
  <si>
    <t>Техник</t>
  </si>
  <si>
    <t>Сервис-техник</t>
  </si>
  <si>
    <t>Техник по сервису</t>
  </si>
  <si>
    <t xml:space="preserve">Оператор отдела по закупке товаров  </t>
  </si>
  <si>
    <t xml:space="preserve">Каменщик 5 разряда </t>
  </si>
  <si>
    <t>Станочник деревообрабатывающих станков 5 разряд</t>
  </si>
  <si>
    <t>Электромонтёр по ремонту и обслуживанию электрооборудования</t>
  </si>
  <si>
    <t>Механик-водитель</t>
  </si>
  <si>
    <t xml:space="preserve">Бригадир мобильной бригады  </t>
  </si>
  <si>
    <t xml:space="preserve">Бригадир </t>
  </si>
  <si>
    <t xml:space="preserve">Бригадир группы озеленителей </t>
  </si>
  <si>
    <t xml:space="preserve">Бригадир операторов уборки </t>
  </si>
  <si>
    <t xml:space="preserve">Плотник 3-5 разрядов  </t>
  </si>
  <si>
    <t xml:space="preserve">Машинист крана (крановщик)  5 разряда </t>
  </si>
  <si>
    <t>Машинист воздухоразделительной установки</t>
  </si>
  <si>
    <t>Маляр 3,4, 5 разряда</t>
  </si>
  <si>
    <t xml:space="preserve">Электрогазосварщик </t>
  </si>
  <si>
    <t>Электросварщик</t>
  </si>
  <si>
    <t xml:space="preserve">Слесарь-сантехник 4-5 разрядов </t>
  </si>
  <si>
    <t xml:space="preserve">Столяр 4-5 разрядов  </t>
  </si>
  <si>
    <t>Стропальщик 3-4 разрядов</t>
  </si>
  <si>
    <t>Наполнитель баллонов 3 разряда</t>
  </si>
  <si>
    <t xml:space="preserve">Электрослесарь по ремонту оборудования 2-5  разрядов </t>
  </si>
  <si>
    <t xml:space="preserve">Аппаратчик воздухоразделения 3 разряда    </t>
  </si>
  <si>
    <t xml:space="preserve">Изолировщик 3 разряда </t>
  </si>
  <si>
    <t>Водитель-экспедитор</t>
  </si>
  <si>
    <t xml:space="preserve">Кладовщик </t>
  </si>
  <si>
    <t>Инкассатор</t>
  </si>
  <si>
    <t>Контролер приемки</t>
  </si>
  <si>
    <t>Старший контролер приемк</t>
  </si>
  <si>
    <t>Администратор (общежития)</t>
  </si>
  <si>
    <t>Водитель автобуса</t>
  </si>
  <si>
    <t xml:space="preserve">Водитель электропогрузчика  </t>
  </si>
  <si>
    <t xml:space="preserve">Осветитель </t>
  </si>
  <si>
    <t>Сантехник</t>
  </si>
  <si>
    <t xml:space="preserve">Работник по комплексному обслуживанию зданий и сооружений </t>
  </si>
  <si>
    <t>Механизатор</t>
  </si>
  <si>
    <t>Электрик</t>
  </si>
  <si>
    <t>Оператор</t>
  </si>
  <si>
    <t>Автомойщик</t>
  </si>
  <si>
    <t>Аппаратчик химической очистки</t>
  </si>
  <si>
    <t>Кофе-леди</t>
  </si>
  <si>
    <t>Курьер</t>
  </si>
  <si>
    <t>Оператор внешней уборки</t>
  </si>
  <si>
    <t>Оператор внутренней уборки</t>
  </si>
  <si>
    <t>Оператор поломоечных машин</t>
  </si>
  <si>
    <t>Сатураторщик</t>
  </si>
  <si>
    <t>Сборщик тележек</t>
  </si>
  <si>
    <t>Грузчик</t>
  </si>
  <si>
    <t>Кастелянша</t>
  </si>
  <si>
    <t>Комплектовщик</t>
  </si>
  <si>
    <t>Машинист по стирке и ремонту спецодежды</t>
  </si>
  <si>
    <t>Обувщик по ремонту обуви</t>
  </si>
  <si>
    <t>Повар</t>
  </si>
  <si>
    <t>Рабочий мобильной бригады</t>
  </si>
  <si>
    <t>Рабочий по обслуживанию зданий</t>
  </si>
  <si>
    <t>Лифтер</t>
  </si>
  <si>
    <t>Парковщик</t>
  </si>
  <si>
    <t>Карщик</t>
  </si>
  <si>
    <t>Полировщик</t>
  </si>
  <si>
    <t>Помощник оператора поломоечных машин</t>
  </si>
  <si>
    <t>Прессовщик</t>
  </si>
  <si>
    <t>Коренщик</t>
  </si>
  <si>
    <t>Плотник</t>
  </si>
  <si>
    <t>Швея</t>
  </si>
  <si>
    <t xml:space="preserve">Костюмер </t>
  </si>
  <si>
    <t>Мерчендайзер</t>
  </si>
  <si>
    <t>Вахтер</t>
  </si>
  <si>
    <t>Гардеробщик</t>
  </si>
  <si>
    <t>Горничная</t>
  </si>
  <si>
    <t>Дворник-тележечник</t>
  </si>
  <si>
    <t>Мойщик инвентаря</t>
  </si>
  <si>
    <t>Мойщик посуды</t>
  </si>
  <si>
    <t>Мойщик-уборщик подвижного состава</t>
  </si>
  <si>
    <t>Подсобный рабочий</t>
  </si>
  <si>
    <t>Рабочий зеленого строительства</t>
  </si>
  <si>
    <t>Рабочий по уборке оборудования</t>
  </si>
  <si>
    <t>Рабочий производственных бань</t>
  </si>
  <si>
    <t>Рабочий фляговой</t>
  </si>
  <si>
    <t>Уборщик производственных и служебных помещений</t>
  </si>
  <si>
    <t>Уборщик производственных помещений</t>
  </si>
  <si>
    <t>Уборщик служебных помещений</t>
  </si>
  <si>
    <t xml:space="preserve">Уборщик территорий </t>
  </si>
  <si>
    <t>Укладчик-упаковщик</t>
  </si>
  <si>
    <t>Упаковщик</t>
  </si>
  <si>
    <t>Фасовщик</t>
  </si>
  <si>
    <t>Озеленитель</t>
  </si>
  <si>
    <t>Садовник</t>
  </si>
  <si>
    <t xml:space="preserve">Разнорабочий </t>
  </si>
  <si>
    <t>Сотрудник почтовой комнаты</t>
  </si>
  <si>
    <t>Раскладчик</t>
  </si>
  <si>
    <t>Директор филиала</t>
  </si>
  <si>
    <t>Заместитель директора филиала</t>
  </si>
  <si>
    <t>Руководитель структурного подразделения филиала</t>
  </si>
  <si>
    <t>Главный бухгалтер филиала</t>
  </si>
  <si>
    <t>Управляющий группой объектов</t>
  </si>
  <si>
    <t>Руководитель менеджеров объектов</t>
  </si>
  <si>
    <t>Главный инженер филиала</t>
  </si>
  <si>
    <t>Начальник автоколонны</t>
  </si>
  <si>
    <t>Управляющий объекта</t>
  </si>
  <si>
    <t>Начальник цеха</t>
  </si>
  <si>
    <t>Начальник участка</t>
  </si>
  <si>
    <t>Зам. главного бухгалтера</t>
  </si>
  <si>
    <t>Зам. начальника цеха</t>
  </si>
  <si>
    <t>Зам. начальника участка</t>
  </si>
  <si>
    <t>Менеджер</t>
  </si>
  <si>
    <t>Зам. руководителя отдела</t>
  </si>
  <si>
    <t>Главный специалист</t>
  </si>
  <si>
    <t>Главный врач</t>
  </si>
  <si>
    <t>Главный энергетик</t>
  </si>
  <si>
    <t>Главный механик</t>
  </si>
  <si>
    <t>Главный технолог</t>
  </si>
  <si>
    <t>Заместитель главного энергетика</t>
  </si>
  <si>
    <t>Заместитель главного механика</t>
  </si>
  <si>
    <t>Заместитель главного технолога</t>
  </si>
  <si>
    <t>Старший специалист</t>
  </si>
  <si>
    <t>Старший бухгалтер</t>
  </si>
  <si>
    <t>Старший программист</t>
  </si>
  <si>
    <t>Старший системный администратор</t>
  </si>
  <si>
    <t>Старший тренер</t>
  </si>
  <si>
    <t>Старший экономист</t>
  </si>
  <si>
    <t>Старший юрисконсульт</t>
  </si>
  <si>
    <t>Старший технолог</t>
  </si>
  <si>
    <t>Старший энергетик</t>
  </si>
  <si>
    <t>Старший инженер</t>
  </si>
  <si>
    <t>Ведущий специалист</t>
  </si>
  <si>
    <t>Ведущий бухгалтер</t>
  </si>
  <si>
    <t>Ведущий программист</t>
  </si>
  <si>
    <t>Ведущий системный администратор</t>
  </si>
  <si>
    <t>Ведущий тренер</t>
  </si>
  <si>
    <t>Ведущий экономист</t>
  </si>
  <si>
    <t>Ведущий юрисконсульт</t>
  </si>
  <si>
    <t>Ведущий технолог</t>
  </si>
  <si>
    <t>Ведущий энергетик</t>
  </si>
  <si>
    <t>Ведущий инженер</t>
  </si>
  <si>
    <t>Ассистент</t>
  </si>
  <si>
    <t>Офис-менеджер</t>
  </si>
  <si>
    <t>Секретарь</t>
  </si>
  <si>
    <t>Советник</t>
  </si>
  <si>
    <t>Аналитик</t>
  </si>
  <si>
    <t>Архивариус</t>
  </si>
  <si>
    <t>Сметчик</t>
  </si>
  <si>
    <t>Технолог</t>
  </si>
  <si>
    <t>Энергетик</t>
  </si>
  <si>
    <t>Инженер</t>
  </si>
  <si>
    <t>Бухгалтер</t>
  </si>
  <si>
    <t>Казначей</t>
  </si>
  <si>
    <t>Юрисконсульт</t>
  </si>
  <si>
    <t>Методист</t>
  </si>
  <si>
    <t>Переводчик</t>
  </si>
  <si>
    <t>Программист</t>
  </si>
  <si>
    <t>Системный администратор</t>
  </si>
  <si>
    <t>Тренер</t>
  </si>
  <si>
    <t>Администратор</t>
  </si>
  <si>
    <t>Финансовый контролер</t>
  </si>
  <si>
    <t>Экономист</t>
  </si>
  <si>
    <t>Для загрузки 1 С</t>
  </si>
  <si>
    <t>10_14</t>
  </si>
  <si>
    <t>НФ</t>
  </si>
  <si>
    <t>Амортизация оборудования</t>
  </si>
  <si>
    <t>Разрешения на работу</t>
  </si>
  <si>
    <t>Прочие разрешения</t>
  </si>
  <si>
    <t>Соблюдение СЭС, ТБ</t>
  </si>
  <si>
    <t>Прочие расходы на содержание оборудования</t>
  </si>
  <si>
    <t>Прочие расходы на содержание помещений</t>
  </si>
  <si>
    <t>Прочие транспортные расходы</t>
  </si>
  <si>
    <t>Интернет производство</t>
  </si>
  <si>
    <t>ДФ</t>
  </si>
  <si>
    <t>Маркетинг и канцтовары</t>
  </si>
  <si>
    <t xml:space="preserve"> = ИТОГО ВАЛОВЫЙ ДОХОД</t>
  </si>
  <si>
    <t>Номер договора</t>
  </si>
  <si>
    <t>Начало смены</t>
  </si>
  <si>
    <t>Конец смены</t>
  </si>
  <si>
    <t>07.00</t>
  </si>
  <si>
    <t>24.00</t>
  </si>
  <si>
    <t>08.00</t>
  </si>
  <si>
    <t>23.00</t>
  </si>
  <si>
    <t>09.00</t>
  </si>
  <si>
    <t>22.00</t>
  </si>
  <si>
    <t>10.00</t>
  </si>
  <si>
    <t>21.00</t>
  </si>
  <si>
    <t>11.00</t>
  </si>
  <si>
    <t>20.00</t>
  </si>
  <si>
    <t>12.00</t>
  </si>
  <si>
    <t>19.00</t>
  </si>
  <si>
    <t>5/2</t>
  </si>
  <si>
    <t>13.00</t>
  </si>
  <si>
    <t>18.00</t>
  </si>
  <si>
    <t>14.00</t>
  </si>
  <si>
    <t>17.00</t>
  </si>
  <si>
    <t>15.00</t>
  </si>
  <si>
    <t>16.00</t>
  </si>
  <si>
    <t>Начало
смены</t>
  </si>
  <si>
    <t>Конец
смены</t>
  </si>
  <si>
    <t>Заработная плата постоянная</t>
  </si>
  <si>
    <t>Заработная плата дополнительная</t>
  </si>
  <si>
    <t>Ремонт и обслуживание оборудования</t>
  </si>
  <si>
    <t>Коммунальные расходы (газ, электричество, тепло, вода)</t>
  </si>
  <si>
    <t>Ремонт, запчасти (товар)</t>
  </si>
  <si>
    <t>30х30</t>
  </si>
  <si>
    <t>14х14</t>
  </si>
  <si>
    <t>15х15</t>
  </si>
  <si>
    <t>7х7</t>
  </si>
  <si>
    <t>2х2</t>
  </si>
  <si>
    <t>7х0</t>
  </si>
  <si>
    <t>5х2</t>
  </si>
  <si>
    <t>6х1</t>
  </si>
  <si>
    <t>3х1</t>
  </si>
  <si>
    <t>2х1</t>
  </si>
  <si>
    <t>2х5</t>
  </si>
  <si>
    <t>3х4</t>
  </si>
  <si>
    <t>4х3</t>
  </si>
  <si>
    <t>3х2 -2х3</t>
  </si>
  <si>
    <t>1х1</t>
  </si>
  <si>
    <t>А Л Ь П Р А Б О Т  Ы</t>
  </si>
  <si>
    <t>МОЙКА</t>
  </si>
  <si>
    <t>Состав работ</t>
  </si>
  <si>
    <t>Объем м2</t>
  </si>
  <si>
    <t>Цена за м2</t>
  </si>
  <si>
    <t>Фасад</t>
  </si>
  <si>
    <t>Остекление</t>
  </si>
  <si>
    <t>Купол</t>
  </si>
  <si>
    <t>Другое (указать что именно)</t>
  </si>
  <si>
    <t>УБОРКА КРОВЛИ</t>
  </si>
  <si>
    <t>Кровля</t>
  </si>
  <si>
    <t xml:space="preserve">Козырьки </t>
  </si>
  <si>
    <t xml:space="preserve">В Ы В О З   Т Б О </t>
  </si>
  <si>
    <t>Контейнер</t>
  </si>
  <si>
    <t>Кол-во контейнеров</t>
  </si>
  <si>
    <t xml:space="preserve">Вид мусора </t>
  </si>
  <si>
    <t xml:space="preserve">График вывоза </t>
  </si>
  <si>
    <t>Цена за 1 контейнер</t>
  </si>
  <si>
    <t>Предоставление отчетности</t>
  </si>
  <si>
    <t>В Ы В О З   С Н Е Г А</t>
  </si>
  <si>
    <t xml:space="preserve">Кол-во контейнеров или объем снега в месяц </t>
  </si>
  <si>
    <t xml:space="preserve">Погрузка снега </t>
  </si>
  <si>
    <t>Цена за 1м3</t>
  </si>
  <si>
    <t xml:space="preserve">М Е Х У Б О Р К А </t>
  </si>
  <si>
    <t>Стоимость смены</t>
  </si>
  <si>
    <t>Кол-во смен (1 смена = 7+1)</t>
  </si>
  <si>
    <t>ДЕЗ работы</t>
  </si>
  <si>
    <t>Вид обработки</t>
  </si>
  <si>
    <t>Площадь обработки</t>
  </si>
  <si>
    <t>Переодичность</t>
  </si>
  <si>
    <t>Цена за 1м2</t>
  </si>
  <si>
    <t>К О В Р О С Е Р В И С</t>
  </si>
  <si>
    <t>Размер</t>
  </si>
  <si>
    <t>М2</t>
  </si>
  <si>
    <t>Цена m2</t>
  </si>
  <si>
    <t>Переодичность в мес лето</t>
  </si>
  <si>
    <t>Переодичность в мес зима</t>
  </si>
  <si>
    <t>Стоимость в мес лето</t>
  </si>
  <si>
    <t>Стоимость в мес зима</t>
  </si>
  <si>
    <t>Бумага туалетная TORK PREMIUM 2-сл, 170м, белая,  арт. 120243</t>
  </si>
  <si>
    <t xml:space="preserve">Бумага туалетная БС-2-160-ТБ 2сл белая 160м </t>
  </si>
  <si>
    <t>Бумага туалетная TORK Universal  525м 1сл. , арт. 120195</t>
  </si>
  <si>
    <t>Бумага туалетная TORK Universal , 200м 1-сл., арт. 120197</t>
  </si>
  <si>
    <t>Бумага туалетная  MOLA  белая, 170л 2сл,4рул</t>
  </si>
  <si>
    <t>Покрытия на унитаз TORK Advanced упак, 250шт., арт. 750160</t>
  </si>
  <si>
    <t>Мыло жидкое TORK Premium 1л крем перламутр. , арт. 421501</t>
  </si>
  <si>
    <t>Полотенца бумажное TORK advanced 190л.  Zсл 2сл/( Lotus Profes. Plus), арт. 471105</t>
  </si>
  <si>
    <t>Полотенца бумажное TORK  UNIVERSAL ZZ 1сл . 250л. арт. 120108</t>
  </si>
  <si>
    <t>Полотенца бумажное TORK Universal Soft в рул. 280м, арт. 290059</t>
  </si>
  <si>
    <t>Полотенца бумажные Veiro Comfort 2сл рулон 170м</t>
  </si>
  <si>
    <t>Освежитель воздуха TORK AIR FRESH, арт. 236070</t>
  </si>
  <si>
    <t>Батарейки Duracell щелочная типоразмер LR20</t>
  </si>
  <si>
    <t>Пылесос Nilfisk VP300 HEPA EU2, арт.4160801</t>
  </si>
  <si>
    <t>Парогенератор Delvir Vulcan Steam, арт. sgVULST</t>
  </si>
  <si>
    <t xml:space="preserve">Cнегоуборщик MTD Optima ME66, арт. 31AY74T3678 </t>
  </si>
  <si>
    <t>Поломоечная машина Nilfisk NA CA 330 Escalator, арт.СМ12413200</t>
  </si>
  <si>
    <t xml:space="preserve">Поломоечная машина Nilfisk Advance CA 551, арт. СМ 908 7150 020 </t>
  </si>
  <si>
    <t>Поломоечная машина Nilfisk SC400 B COMPLETE, арт. СМ 908 73250 020</t>
  </si>
  <si>
    <t>Поломоечная машина Nilfisk BA 611 D EcoFlex (включает Машину+АКБ+ЗУ+щетки), арт. СМ 908 7159 020-07</t>
  </si>
  <si>
    <t>Поломоечная машина Nilfisk BR 855 EcoFlex (включает Машину+АКБ+ЗУ+щетки), арт. СМ 56601015</t>
  </si>
  <si>
    <t>Поломоечная машина Nilfisk BR 755 EcoFlex (включает Машину+АКБ+ЗУ+щетки), арт. СМ 56601014</t>
  </si>
  <si>
    <t>Машина коммунальная МКР 82-ПО (Беларус 82.1, отвал гидр.КО-4, щетка МК- 2,0, ПКУ-0,8 ковш усиленный)</t>
  </si>
  <si>
    <t>Самосвал КАМАЗ-6520-6012-43 ЕВРО 4</t>
  </si>
  <si>
    <t xml:space="preserve"> - cнегометатель шнеко-роторный /аналог/</t>
  </si>
  <si>
    <t>Прицеп тракторный самосвальный  2ПТСЕ- 4,5</t>
  </si>
  <si>
    <t>Требования</t>
  </si>
  <si>
    <t>СНГ</t>
  </si>
  <si>
    <t>Внутренние помещения</t>
  </si>
  <si>
    <t>Внешняя территория</t>
  </si>
  <si>
    <t>Расходные материалы для санитарных зон</t>
  </si>
  <si>
    <t>Маржа, %</t>
  </si>
  <si>
    <t>РПО, %</t>
  </si>
  <si>
    <t>Месяц.год</t>
  </si>
  <si>
    <t>Схема расчета</t>
  </si>
  <si>
    <t>Оформление патента</t>
  </si>
  <si>
    <t>Отчесления по патентам</t>
  </si>
  <si>
    <t>АКБ гелевая + ЗУ + коннектор к ПМ Tennant T2 43D</t>
  </si>
  <si>
    <t>АКБ гелевая + ЗУ + коннектор к ПМ Tennant T3 50D</t>
  </si>
  <si>
    <t>АКБ гелевая + ЗУ + коннектор к ПМ Tennant T5 60D</t>
  </si>
  <si>
    <t>АКБ гелевая + коннектор к ПМ Tennant  T7 80D</t>
  </si>
  <si>
    <t>Пылесос Nilfisk Advance GD 930 230V EU, арт.10741408</t>
  </si>
  <si>
    <t>Водосос Nilfisk VL500 55-2 BDF, арт. 107407460</t>
  </si>
  <si>
    <t>Пылесос ранцевый NILFISK UZ 964 , арт. 107410422</t>
  </si>
  <si>
    <t>Машина однодисковая роторная Nilfisk FM400L (+ падодержатель), арт. СМ56380056, 11315а</t>
  </si>
  <si>
    <t xml:space="preserve">Машина полировочная  Nilfisk Advance BU 500, арт.56380063 </t>
  </si>
  <si>
    <t xml:space="preserve">Пеногенератор Delvir FERRO 50, арт. foFER 50 </t>
  </si>
  <si>
    <t xml:space="preserve">Пеногенератор Delvir INOX 50 </t>
  </si>
  <si>
    <t xml:space="preserve">Пеногенератор Procar SCO/25C </t>
  </si>
  <si>
    <t xml:space="preserve">Пеногенератор Procar SCO/100C </t>
  </si>
  <si>
    <t xml:space="preserve">Экстрактор Cleanfix  TW300 (c насадкой для м/мебели) </t>
  </si>
  <si>
    <t xml:space="preserve">Воздуходувка д/сушки ковров Karcher AB 20 *EU, код. 1.004-045.0 </t>
  </si>
  <si>
    <t xml:space="preserve">Подметальная машина (мех.) Nilfisk SM 800 </t>
  </si>
  <si>
    <t xml:space="preserve">Газонокосилка Husqvarna LC 153V </t>
  </si>
  <si>
    <t>Аппарат высокого давления Karcher HD 6/15 C</t>
  </si>
  <si>
    <t>Подметальная машина Tielbuerger TK17 MY14 GER</t>
  </si>
  <si>
    <t>Бензокоса Husqvarna 128R</t>
  </si>
  <si>
    <t>Кусторез бензиновый Husqvarna 545Fx</t>
  </si>
  <si>
    <t xml:space="preserve">Мотоблок Caiman 330 MY14 ITA </t>
  </si>
  <si>
    <t xml:space="preserve"> - Тележка прицепная зеленая ТПМ-350  </t>
  </si>
  <si>
    <t xml:space="preserve"> - Газонокосилка Terminator 2, для мотоблоков Caiman </t>
  </si>
  <si>
    <t xml:space="preserve"> - Снегоотбрасыватель 75 см., для мотоблоков Caiman </t>
  </si>
  <si>
    <t xml:space="preserve">Машина поломоечная Tennant  с гелевой батареей T2 43D </t>
  </si>
  <si>
    <t>Машина поломоечная Tennant  с гелевой батареей T3 50D</t>
  </si>
  <si>
    <t xml:space="preserve">Машина поломоечная Tennant  с гелевой батареей T5 60D </t>
  </si>
  <si>
    <t>Поломоечная машина Nilfisk SC 450 53 E COMPLETE, арт. CM9087372020</t>
  </si>
  <si>
    <t>Поломоечная машина Nilfisk SC450 53 B COMPLETE, арт.CM9087370020</t>
  </si>
  <si>
    <t>Поломоечная машина Nilfisk SC500 Complete, арт. CM9087351020</t>
  </si>
  <si>
    <t>Поломоечная машина Nilfisk BA 551 D BATT Ecoflex B, арт. CM908 7157 020-07</t>
  </si>
  <si>
    <t>Поломоечная машина Nilfisk SC6500 1300D, арт. CM56414024</t>
  </si>
  <si>
    <t>КДМ КО-806, Поливомоечное, плужно-щеточное , и пескоразбрасывающее, (КамАЗ-43253-1017-99)</t>
  </si>
  <si>
    <t>Поломоечная машина Nilfisk BA 651, арт. СМ 908 7240020</t>
  </si>
  <si>
    <t>Газонокосилка барабанная механическая Champion MM4025 (PRC, 40 см., 12-44 мм., + травосборник , 7,3 кг.)</t>
  </si>
  <si>
    <t>РФ 2</t>
  </si>
  <si>
    <t xml:space="preserve">приведенная </t>
  </si>
  <si>
    <t>РМ сантехник</t>
  </si>
  <si>
    <t>Ведро пластик 10л прямоуг. YORK/Ведро пластик 10л б/крышки</t>
  </si>
  <si>
    <t>Опрыскиватель с курком/Бутылка с триггерной насадкой. Премьер Продукт</t>
  </si>
  <si>
    <t>Рукоятка алюминиевая 140см, d=23.5мм/Рукоятка алюминиевая для флаундера 140см</t>
  </si>
  <si>
    <t>Совок и щетка на длин.ручке "Ленивка"/Щетка+совок “Лень”.Merida</t>
  </si>
  <si>
    <t>Тележка уборочная 2х17л съёмных ведра MERIDA,М03</t>
  </si>
  <si>
    <t xml:space="preserve">Тележка Vileda УльтраСпид 2x25л на платформе с вертикальным отжимом  и транспортировочной ручкой+ вставка, арт.516548; 516522 </t>
  </si>
  <si>
    <t>Тележка Vileda УльтраСпид 1х25л на на платформе, верт.отж, 25л</t>
  </si>
  <si>
    <t>Ведро Vileda УльтраСпид(цвет голубой)</t>
  </si>
  <si>
    <t xml:space="preserve">Отжим вертикальный д/тележки уборочной Vileda арт. 516521 </t>
  </si>
  <si>
    <t>Уст-во отж д/убор.тележки (МО2,МО3,МО4) MERIDA арт. ZS001</t>
  </si>
  <si>
    <t>Держатель мопа веревочного B-014B/Держатель мопа веревочного Кентукки пластик</t>
  </si>
  <si>
    <t>Держатель для мопа Uctem Plas 40х11см универсальный пластик</t>
  </si>
  <si>
    <t>Рукоятка д/швабры-насадки 130см металл./Рукоятка алюминиевая 130 см</t>
  </si>
  <si>
    <t>Метелка синтетическая д/удаления пыли/Щетка для уборки пыли акрил U-образная</t>
  </si>
  <si>
    <t>Ведро оцинкованное, 12л</t>
  </si>
  <si>
    <t>Ведро Vileda 6л пластик, зеленый. Арт.500432</t>
  </si>
  <si>
    <t>Ведро Vileda 6л пластик, голубой, арт. 500430</t>
  </si>
  <si>
    <t>Клипсы д/цвет.кодир. тележек Vileda УльтраСпид (желтый) , арт.509266</t>
  </si>
  <si>
    <t>Клипсы д/цвет.кодир. тележек Vileda УльтраСпид (зеленый), арт.509265</t>
  </si>
  <si>
    <t>Клипсы д/цвет.кодир. тележек Vileda УльтраСпид (красный) ,арт.509264</t>
  </si>
  <si>
    <t>Держатель мопов Vileda  КомбиСпид Про, 40см, арт. 143573</t>
  </si>
  <si>
    <t>Совок с закрывающейся крышкой ЛЕГОЛЕНД VILEDA, арт. 512361</t>
  </si>
  <si>
    <t>Щетка для совка ЛЕГОЛЕНД VILEDA, металл/син., 25см, арт.119918</t>
  </si>
  <si>
    <t>Тачка садовая 80л, оцинкованный кузов, пневм. Колесо// 2кол., 85л/цинк.380мм/камера</t>
  </si>
  <si>
    <t>Джугбинская ТЭС</t>
  </si>
  <si>
    <t>Поселок Дефановка. Краснодарский край.</t>
  </si>
  <si>
    <t>клининг</t>
  </si>
  <si>
    <t>Обновление</t>
  </si>
  <si>
    <t>Крупин АС</t>
  </si>
  <si>
    <t>Закладка Параметры - убрать всю инфляцию.
Закладка Данные, строка 241 - уменьшить РМ на 7000.
Закладка Данные, Мойка окон - 1 раз</t>
  </si>
  <si>
    <t>Внутренний периметр (покос)</t>
  </si>
  <si>
    <t>Внешний периметр (покос и химическая обработка)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</si>
</sst>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#,##0&quot;р.&quot;;[Red]\-#,##0&quot;р.&quot;"/>
    <numFmt numFmtId="43" formatCode="_-* #,##0.00_р_._-;\-* #,##0.00_р_._-;_-* &quot;-&quot;??_р_._-;_-@_-"/>
    <numFmt numFmtId="164" formatCode="0.0%"/>
    <numFmt numFmtId="165" formatCode="#,##0.000"/>
    <numFmt numFmtId="166" formatCode="0.0"/>
    <numFmt numFmtId="167" formatCode="0.000"/>
    <numFmt numFmtId="168" formatCode="_-* #,##0_р_._-;\-* #,##0_р_._-;_-* &quot;-&quot;??_р_._-;_-@_-"/>
  </numFmts>
  <fonts count="4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0"/>
      <color theme="5" tint="-0.499984740745262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i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14"/>
      <color theme="0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8"/>
      <name val="Arial Cyr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sz val="9"/>
      <color theme="1"/>
      <name val="Arial"/>
      <family val="2"/>
      <charset val="204"/>
    </font>
    <font>
      <sz val="10"/>
      <name val="TimesET"/>
    </font>
    <font>
      <sz val="10"/>
      <name val="Arial Cyr"/>
      <charset val="204"/>
    </font>
    <font>
      <sz val="8"/>
      <name val="Arial"/>
      <family val="2"/>
      <charset val="204"/>
    </font>
    <font>
      <b/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</font>
    <font>
      <i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FF0000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1"/>
      <name val="Times New Roman"/>
      <family val="1"/>
      <charset val="204"/>
    </font>
    <font>
      <sz val="36"/>
      <color rgb="FF000000"/>
      <name val="Calibri"/>
      <family val="2"/>
      <charset val="204"/>
    </font>
    <font>
      <sz val="10"/>
      <color theme="1"/>
      <name val="Book Antiqua"/>
      <family val="1"/>
      <charset val="204"/>
    </font>
    <font>
      <b/>
      <sz val="10"/>
      <color theme="1"/>
      <name val="Book Antiqua"/>
      <family val="1"/>
      <charset val="204"/>
    </font>
  </fonts>
  <fills count="2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5" borderId="0" applyNumberFormat="0" applyBorder="0" applyAlignment="0" applyProtection="0"/>
    <xf numFmtId="43" fontId="1" fillId="0" borderId="0" applyFont="0" applyFill="0" applyBorder="0" applyAlignment="0" applyProtection="0"/>
    <xf numFmtId="0" fontId="33" fillId="0" borderId="0"/>
    <xf numFmtId="0" fontId="34" fillId="0" borderId="0"/>
    <xf numFmtId="0" fontId="35" fillId="0" borderId="0"/>
    <xf numFmtId="9" fontId="34" fillId="0" borderId="0" applyFont="0" applyFill="0" applyBorder="0" applyAlignment="0" applyProtection="0"/>
    <xf numFmtId="0" fontId="31" fillId="0" borderId="0"/>
  </cellStyleXfs>
  <cellXfs count="359">
    <xf numFmtId="0" fontId="0" fillId="0" borderId="0" xfId="0"/>
    <xf numFmtId="0" fontId="3" fillId="0" borderId="0" xfId="0" applyFont="1" applyProtection="1"/>
    <xf numFmtId="0" fontId="16" fillId="13" borderId="0" xfId="4" applyFont="1" applyProtection="1"/>
    <xf numFmtId="0" fontId="0" fillId="0" borderId="0" xfId="0" applyProtection="1"/>
    <xf numFmtId="0" fontId="2" fillId="3" borderId="1" xfId="0" applyFont="1" applyFill="1" applyBorder="1" applyProtection="1"/>
    <xf numFmtId="0" fontId="0" fillId="3" borderId="1" xfId="0" applyFill="1" applyBorder="1" applyProtection="1"/>
    <xf numFmtId="0" fontId="2" fillId="0" borderId="0" xfId="0" applyFont="1" applyProtection="1"/>
    <xf numFmtId="0" fontId="0" fillId="0" borderId="0" xfId="0" applyFill="1" applyProtection="1"/>
    <xf numFmtId="0" fontId="0" fillId="0" borderId="2" xfId="0" applyBorder="1" applyProtection="1"/>
    <xf numFmtId="0" fontId="2" fillId="0" borderId="0" xfId="0" applyFont="1" applyFill="1" applyProtection="1"/>
    <xf numFmtId="0" fontId="0" fillId="0" borderId="0" xfId="0" applyAlignment="1" applyProtection="1">
      <alignment wrapText="1"/>
    </xf>
    <xf numFmtId="0" fontId="0" fillId="0" borderId="3" xfId="0" applyBorder="1" applyAlignment="1" applyProtection="1">
      <alignment wrapText="1"/>
    </xf>
    <xf numFmtId="0" fontId="0" fillId="0" borderId="2" xfId="0" applyBorder="1" applyAlignment="1" applyProtection="1">
      <alignment wrapText="1"/>
    </xf>
    <xf numFmtId="9" fontId="0" fillId="9" borderId="0" xfId="0" applyNumberFormat="1" applyFill="1" applyAlignment="1" applyProtection="1">
      <alignment horizontal="right"/>
      <protection locked="0"/>
    </xf>
    <xf numFmtId="0" fontId="0" fillId="9" borderId="0" xfId="0" applyNumberFormat="1" applyFill="1" applyAlignment="1" applyProtection="1">
      <alignment horizontal="right"/>
      <protection locked="0"/>
    </xf>
    <xf numFmtId="9" fontId="0" fillId="9" borderId="0" xfId="0" applyNumberFormat="1" applyFill="1" applyProtection="1">
      <protection locked="0"/>
    </xf>
    <xf numFmtId="0" fontId="0" fillId="9" borderId="2" xfId="0" applyFill="1" applyBorder="1" applyAlignment="1" applyProtection="1">
      <alignment horizontal="righ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9" borderId="0" xfId="0" applyFill="1" applyAlignment="1" applyProtection="1">
      <alignment horizontal="right"/>
      <protection locked="0"/>
    </xf>
    <xf numFmtId="0" fontId="0" fillId="9" borderId="0" xfId="0" applyFill="1" applyProtection="1">
      <protection locked="0"/>
    </xf>
    <xf numFmtId="17" fontId="0" fillId="9" borderId="0" xfId="0" applyNumberFormat="1" applyFill="1" applyProtection="1">
      <protection locked="0"/>
    </xf>
    <xf numFmtId="164" fontId="0" fillId="9" borderId="0" xfId="0" applyNumberFormat="1" applyFill="1" applyProtection="1">
      <protection locked="0"/>
    </xf>
    <xf numFmtId="0" fontId="0" fillId="9" borderId="0" xfId="0" applyNumberFormat="1" applyFill="1" applyProtection="1">
      <protection locked="0"/>
    </xf>
    <xf numFmtId="1" fontId="0" fillId="9" borderId="0" xfId="0" applyNumberFormat="1" applyFill="1" applyProtection="1">
      <protection locked="0"/>
    </xf>
    <xf numFmtId="9" fontId="0" fillId="9" borderId="0" xfId="1" applyFont="1" applyFill="1" applyProtection="1">
      <protection locked="0"/>
    </xf>
    <xf numFmtId="0" fontId="2" fillId="2" borderId="0" xfId="0" applyFont="1" applyFill="1" applyProtection="1"/>
    <xf numFmtId="0" fontId="0" fillId="2" borderId="0" xfId="0" applyFill="1" applyProtection="1"/>
    <xf numFmtId="0" fontId="2" fillId="4" borderId="0" xfId="0" applyFont="1" applyFill="1" applyProtection="1"/>
    <xf numFmtId="0" fontId="0" fillId="4" borderId="0" xfId="0" applyFill="1" applyProtection="1"/>
    <xf numFmtId="0" fontId="2" fillId="5" borderId="0" xfId="0" applyFont="1" applyFill="1" applyProtection="1"/>
    <xf numFmtId="0" fontId="0" fillId="5" borderId="0" xfId="0" applyFill="1" applyProtection="1"/>
    <xf numFmtId="0" fontId="2" fillId="6" borderId="0" xfId="0" applyFont="1" applyFill="1" applyProtection="1"/>
    <xf numFmtId="0" fontId="0" fillId="6" borderId="0" xfId="0" applyFill="1" applyProtection="1"/>
    <xf numFmtId="0" fontId="2" fillId="7" borderId="0" xfId="0" applyFont="1" applyFill="1" applyProtection="1"/>
    <xf numFmtId="0" fontId="0" fillId="7" borderId="0" xfId="0" applyFill="1" applyProtection="1"/>
    <xf numFmtId="0" fontId="2" fillId="10" borderId="0" xfId="0" applyFont="1" applyFill="1" applyProtection="1"/>
    <xf numFmtId="0" fontId="0" fillId="10" borderId="0" xfId="0" applyFill="1" applyProtection="1"/>
    <xf numFmtId="0" fontId="2" fillId="2" borderId="1" xfId="0" applyFont="1" applyFill="1" applyBorder="1" applyAlignment="1" applyProtection="1">
      <alignment horizontal="center"/>
    </xf>
    <xf numFmtId="0" fontId="0" fillId="2" borderId="1" xfId="0" applyFill="1" applyBorder="1" applyProtection="1"/>
    <xf numFmtId="17" fontId="0" fillId="0" borderId="1" xfId="0" applyNumberFormat="1" applyBorder="1" applyProtection="1"/>
    <xf numFmtId="0" fontId="14" fillId="15" borderId="1" xfId="5" applyBorder="1" applyProtection="1"/>
    <xf numFmtId="0" fontId="20" fillId="15" borderId="1" xfId="5" applyFont="1" applyBorder="1" applyProtection="1"/>
    <xf numFmtId="0" fontId="0" fillId="3" borderId="2" xfId="0" applyFill="1" applyBorder="1" applyProtection="1"/>
    <xf numFmtId="0" fontId="2" fillId="3" borderId="2" xfId="0" applyFont="1" applyFill="1" applyBorder="1" applyProtection="1"/>
    <xf numFmtId="0" fontId="0" fillId="17" borderId="0" xfId="0" applyFill="1" applyProtection="1"/>
    <xf numFmtId="0" fontId="22" fillId="0" borderId="0" xfId="0" applyFont="1" applyProtection="1"/>
    <xf numFmtId="0" fontId="0" fillId="0" borderId="0" xfId="0" applyAlignment="1" applyProtection="1">
      <alignment horizontal="left" indent="2"/>
    </xf>
    <xf numFmtId="0" fontId="0" fillId="0" borderId="0" xfId="0" applyAlignment="1" applyProtection="1">
      <alignment horizontal="left" indent="1"/>
    </xf>
    <xf numFmtId="0" fontId="0" fillId="0" borderId="0" xfId="0" applyFill="1" applyBorder="1" applyProtection="1"/>
    <xf numFmtId="0" fontId="22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 indent="1"/>
    </xf>
    <xf numFmtId="0" fontId="18" fillId="17" borderId="0" xfId="0" applyFont="1" applyFill="1" applyProtection="1"/>
    <xf numFmtId="0" fontId="21" fillId="0" borderId="0" xfId="0" applyFont="1" applyAlignment="1" applyProtection="1">
      <alignment horizontal="left" indent="1"/>
    </xf>
    <xf numFmtId="0" fontId="21" fillId="0" borderId="0" xfId="0" applyFont="1" applyProtection="1"/>
    <xf numFmtId="1" fontId="0" fillId="0" borderId="0" xfId="0" applyNumberFormat="1" applyFill="1" applyProtection="1"/>
    <xf numFmtId="2" fontId="0" fillId="0" borderId="0" xfId="0" applyNumberFormat="1" applyFill="1" applyProtection="1"/>
    <xf numFmtId="2" fontId="0" fillId="0" borderId="0" xfId="0" applyNumberFormat="1" applyProtection="1"/>
    <xf numFmtId="0" fontId="2" fillId="0" borderId="0" xfId="0" applyFont="1" applyAlignment="1" applyProtection="1">
      <alignment horizontal="left" indent="1"/>
    </xf>
    <xf numFmtId="0" fontId="18" fillId="0" borderId="0" xfId="0" applyFont="1" applyFill="1" applyProtection="1"/>
    <xf numFmtId="0" fontId="0" fillId="0" borderId="0" xfId="0" applyFill="1" applyAlignment="1" applyProtection="1">
      <alignment horizontal="left" indent="1"/>
    </xf>
    <xf numFmtId="0" fontId="0" fillId="0" borderId="0" xfId="0" applyFont="1" applyFill="1" applyAlignment="1" applyProtection="1">
      <alignment horizontal="left" indent="1"/>
    </xf>
    <xf numFmtId="0" fontId="0" fillId="0" borderId="0" xfId="0" applyFont="1" applyFill="1" applyAlignment="1" applyProtection="1">
      <alignment horizontal="left" indent="2"/>
    </xf>
    <xf numFmtId="0" fontId="0" fillId="0" borderId="0" xfId="0" applyAlignment="1" applyProtection="1">
      <alignment horizontal="left" wrapText="1" indent="1"/>
    </xf>
    <xf numFmtId="0" fontId="0" fillId="0" borderId="0" xfId="0" applyFill="1" applyAlignment="1" applyProtection="1">
      <alignment horizontal="left" wrapText="1" indent="1"/>
    </xf>
    <xf numFmtId="3" fontId="0" fillId="0" borderId="0" xfId="0" applyNumberFormat="1" applyFill="1" applyProtection="1"/>
    <xf numFmtId="0" fontId="0" fillId="0" borderId="0" xfId="0" applyFill="1" applyAlignment="1" applyProtection="1">
      <alignment horizontal="left" indent="2"/>
    </xf>
    <xf numFmtId="1" fontId="0" fillId="0" borderId="0" xfId="0" applyNumberFormat="1" applyProtection="1"/>
    <xf numFmtId="0" fontId="0" fillId="0" borderId="0" xfId="0" applyFont="1" applyAlignment="1" applyProtection="1">
      <alignment horizontal="left" indent="2"/>
    </xf>
    <xf numFmtId="0" fontId="2" fillId="0" borderId="2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/>
    </xf>
    <xf numFmtId="2" fontId="0" fillId="9" borderId="0" xfId="0" applyNumberFormat="1" applyFill="1" applyProtection="1">
      <protection locked="0"/>
    </xf>
    <xf numFmtId="3" fontId="0" fillId="9" borderId="0" xfId="0" applyNumberFormat="1" applyFill="1" applyProtection="1">
      <protection locked="0"/>
    </xf>
    <xf numFmtId="0" fontId="0" fillId="9" borderId="7" xfId="0" applyFill="1" applyBorder="1" applyProtection="1">
      <protection locked="0"/>
    </xf>
    <xf numFmtId="0" fontId="0" fillId="9" borderId="8" xfId="0" applyFill="1" applyBorder="1" applyProtection="1">
      <protection locked="0"/>
    </xf>
    <xf numFmtId="0" fontId="0" fillId="9" borderId="9" xfId="0" applyFill="1" applyBorder="1" applyProtection="1">
      <protection locked="0"/>
    </xf>
    <xf numFmtId="14" fontId="0" fillId="0" borderId="0" xfId="0" applyNumberFormat="1" applyProtection="1"/>
    <xf numFmtId="3" fontId="0" fillId="0" borderId="0" xfId="0" applyNumberFormat="1" applyProtection="1"/>
    <xf numFmtId="0" fontId="0" fillId="2" borderId="1" xfId="0" applyFill="1" applyBorder="1" applyAlignment="1" applyProtection="1">
      <alignment horizontal="center" vertical="top" wrapText="1"/>
    </xf>
    <xf numFmtId="17" fontId="0" fillId="0" borderId="0" xfId="0" applyNumberFormat="1" applyProtection="1"/>
    <xf numFmtId="3" fontId="2" fillId="0" borderId="0" xfId="0" applyNumberFormat="1" applyFont="1" applyProtection="1"/>
    <xf numFmtId="0" fontId="0" fillId="0" borderId="0" xfId="0" applyFill="1" applyAlignment="1" applyProtection="1">
      <alignment horizontal="center"/>
    </xf>
    <xf numFmtId="0" fontId="0" fillId="0" borderId="1" xfId="0" applyBorder="1" applyProtection="1"/>
    <xf numFmtId="0" fontId="2" fillId="0" borderId="1" xfId="0" applyFont="1" applyBorder="1" applyAlignment="1" applyProtection="1">
      <alignment horizontal="left" indent="1"/>
    </xf>
    <xf numFmtId="3" fontId="2" fillId="0" borderId="1" xfId="0" applyNumberFormat="1" applyFont="1" applyBorder="1" applyProtection="1"/>
    <xf numFmtId="0" fontId="0" fillId="0" borderId="0" xfId="0" applyFill="1" applyAlignment="1" applyProtection="1">
      <alignment horizontal="left"/>
    </xf>
    <xf numFmtId="3" fontId="0" fillId="0" borderId="0" xfId="0" applyNumberFormat="1" applyFont="1" applyProtection="1"/>
    <xf numFmtId="0" fontId="18" fillId="0" borderId="0" xfId="0" applyFont="1" applyAlignment="1" applyProtection="1">
      <alignment horizontal="left" indent="2"/>
    </xf>
    <xf numFmtId="0" fontId="18" fillId="0" borderId="0" xfId="0" applyFont="1" applyFill="1" applyAlignment="1" applyProtection="1">
      <alignment horizontal="left"/>
    </xf>
    <xf numFmtId="3" fontId="18" fillId="0" borderId="0" xfId="0" applyNumberFormat="1" applyFont="1" applyProtection="1"/>
    <xf numFmtId="4" fontId="0" fillId="0" borderId="0" xfId="0" applyNumberFormat="1" applyFont="1" applyProtection="1"/>
    <xf numFmtId="3" fontId="0" fillId="0" borderId="0" xfId="0" applyNumberFormat="1" applyFont="1" applyFill="1" applyProtection="1"/>
    <xf numFmtId="0" fontId="0" fillId="0" borderId="0" xfId="0" applyBorder="1" applyProtection="1"/>
    <xf numFmtId="0" fontId="0" fillId="0" borderId="2" xfId="0" applyBorder="1" applyAlignment="1" applyProtection="1">
      <alignment horizontal="left" indent="1"/>
    </xf>
    <xf numFmtId="0" fontId="0" fillId="0" borderId="2" xfId="0" applyFill="1" applyBorder="1" applyAlignment="1" applyProtection="1">
      <alignment horizontal="center"/>
    </xf>
    <xf numFmtId="3" fontId="0" fillId="0" borderId="2" xfId="0" applyNumberFormat="1" applyFont="1" applyBorder="1" applyProtection="1"/>
    <xf numFmtId="0" fontId="0" fillId="0" borderId="0" xfId="0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left"/>
    </xf>
    <xf numFmtId="0" fontId="0" fillId="9" borderId="0" xfId="0" applyFill="1" applyAlignment="1" applyProtection="1">
      <alignment horizontal="center"/>
      <protection locked="0"/>
    </xf>
    <xf numFmtId="0" fontId="0" fillId="9" borderId="0" xfId="0" applyFill="1" applyAlignment="1" applyProtection="1">
      <protection locked="0"/>
    </xf>
    <xf numFmtId="0" fontId="2" fillId="9" borderId="0" xfId="0" applyFont="1" applyFill="1" applyProtection="1">
      <protection locked="0"/>
    </xf>
    <xf numFmtId="0" fontId="0" fillId="3" borderId="0" xfId="0" applyFill="1" applyBorder="1" applyProtection="1"/>
    <xf numFmtId="0" fontId="2" fillId="0" borderId="0" xfId="0" applyFont="1" applyAlignment="1" applyProtection="1">
      <alignment horizontal="center"/>
    </xf>
    <xf numFmtId="0" fontId="2" fillId="0" borderId="2" xfId="0" applyFont="1" applyBorder="1" applyProtection="1"/>
    <xf numFmtId="0" fontId="2" fillId="0" borderId="2" xfId="0" applyFont="1" applyBorder="1" applyAlignment="1" applyProtection="1">
      <alignment horizontal="center"/>
    </xf>
    <xf numFmtId="3" fontId="2" fillId="0" borderId="2" xfId="0" applyNumberFormat="1" applyFont="1" applyBorder="1" applyProtection="1"/>
    <xf numFmtId="17" fontId="0" fillId="0" borderId="3" xfId="0" applyNumberFormat="1" applyFill="1" applyBorder="1" applyAlignment="1" applyProtection="1">
      <alignment horizontal="center"/>
    </xf>
    <xf numFmtId="17" fontId="0" fillId="0" borderId="0" xfId="0" applyNumberFormat="1" applyFill="1" applyBorder="1" applyAlignment="1" applyProtection="1">
      <alignment horizontal="center"/>
    </xf>
    <xf numFmtId="17" fontId="0" fillId="0" borderId="2" xfId="0" applyNumberFormat="1" applyFill="1" applyBorder="1" applyAlignment="1" applyProtection="1">
      <alignment horizontal="center"/>
    </xf>
    <xf numFmtId="0" fontId="22" fillId="9" borderId="0" xfId="0" applyFont="1" applyFill="1" applyAlignment="1" applyProtection="1">
      <alignment horizontal="center"/>
      <protection locked="0"/>
    </xf>
    <xf numFmtId="3" fontId="0" fillId="9" borderId="3" xfId="0" applyNumberFormat="1" applyFill="1" applyBorder="1" applyProtection="1">
      <protection locked="0"/>
    </xf>
    <xf numFmtId="17" fontId="0" fillId="9" borderId="3" xfId="0" applyNumberFormat="1" applyFill="1" applyBorder="1" applyProtection="1">
      <protection locked="0"/>
    </xf>
    <xf numFmtId="3" fontId="0" fillId="9" borderId="0" xfId="0" applyNumberFormat="1" applyFill="1" applyBorder="1" applyProtection="1">
      <protection locked="0"/>
    </xf>
    <xf numFmtId="17" fontId="0" fillId="9" borderId="0" xfId="0" applyNumberFormat="1" applyFill="1" applyBorder="1" applyProtection="1">
      <protection locked="0"/>
    </xf>
    <xf numFmtId="0" fontId="22" fillId="9" borderId="0" xfId="0" applyFont="1" applyFill="1" applyAlignment="1" applyProtection="1">
      <alignment horizontal="left"/>
      <protection locked="0"/>
    </xf>
    <xf numFmtId="0" fontId="22" fillId="9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/>
    </xf>
    <xf numFmtId="3" fontId="2" fillId="3" borderId="1" xfId="0" applyNumberFormat="1" applyFont="1" applyFill="1" applyBorder="1" applyProtection="1"/>
    <xf numFmtId="0" fontId="0" fillId="0" borderId="0" xfId="0" applyAlignment="1" applyProtection="1">
      <alignment horizontal="left"/>
    </xf>
    <xf numFmtId="0" fontId="2" fillId="0" borderId="2" xfId="0" applyFont="1" applyFill="1" applyBorder="1" applyProtection="1"/>
    <xf numFmtId="0" fontId="23" fillId="0" borderId="2" xfId="0" applyFont="1" applyFill="1" applyBorder="1" applyAlignment="1" applyProtection="1">
      <alignment horizontal="right"/>
    </xf>
    <xf numFmtId="166" fontId="23" fillId="0" borderId="2" xfId="0" applyNumberFormat="1" applyFont="1" applyFill="1" applyBorder="1" applyProtection="1"/>
    <xf numFmtId="3" fontId="2" fillId="0" borderId="2" xfId="0" applyNumberFormat="1" applyFont="1" applyFill="1" applyBorder="1" applyProtection="1"/>
    <xf numFmtId="0" fontId="0" fillId="0" borderId="0" xfId="0" applyBorder="1" applyAlignment="1" applyProtection="1">
      <alignment horizontal="left" indent="1"/>
    </xf>
    <xf numFmtId="3" fontId="0" fillId="0" borderId="0" xfId="0" applyNumberFormat="1" applyBorder="1" applyProtection="1"/>
    <xf numFmtId="1" fontId="0" fillId="0" borderId="0" xfId="0" applyNumberFormat="1" applyBorder="1" applyProtection="1"/>
    <xf numFmtId="0" fontId="2" fillId="0" borderId="2" xfId="0" applyFont="1" applyFill="1" applyBorder="1" applyAlignment="1" applyProtection="1">
      <alignment horizontal="left" indent="1"/>
    </xf>
    <xf numFmtId="0" fontId="4" fillId="3" borderId="1" xfId="0" applyFont="1" applyFill="1" applyBorder="1" applyProtection="1"/>
    <xf numFmtId="0" fontId="24" fillId="3" borderId="1" xfId="0" applyFont="1" applyFill="1" applyBorder="1" applyProtection="1"/>
    <xf numFmtId="0" fontId="25" fillId="3" borderId="1" xfId="0" applyFont="1" applyFill="1" applyBorder="1" applyProtection="1"/>
    <xf numFmtId="3" fontId="4" fillId="3" borderId="1" xfId="0" applyNumberFormat="1" applyFont="1" applyFill="1" applyBorder="1" applyProtection="1"/>
    <xf numFmtId="10" fontId="0" fillId="0" borderId="0" xfId="0" applyNumberFormat="1" applyProtection="1"/>
    <xf numFmtId="0" fontId="23" fillId="0" borderId="0" xfId="0" applyFont="1" applyAlignment="1" applyProtection="1">
      <alignment horizontal="right" indent="1"/>
    </xf>
    <xf numFmtId="164" fontId="0" fillId="0" borderId="0" xfId="1" applyNumberFormat="1" applyFont="1" applyProtection="1"/>
    <xf numFmtId="164" fontId="23" fillId="0" borderId="0" xfId="1" applyNumberFormat="1" applyFont="1" applyProtection="1"/>
    <xf numFmtId="0" fontId="23" fillId="0" borderId="0" xfId="0" applyFont="1" applyProtection="1"/>
    <xf numFmtId="0" fontId="0" fillId="0" borderId="0" xfId="0" applyAlignment="1" applyProtection="1">
      <alignment horizontal="center"/>
    </xf>
    <xf numFmtId="10" fontId="0" fillId="0" borderId="0" xfId="1" applyNumberFormat="1" applyFont="1" applyProtection="1"/>
    <xf numFmtId="0" fontId="23" fillId="0" borderId="2" xfId="0" applyFont="1" applyBorder="1" applyAlignment="1" applyProtection="1">
      <alignment horizontal="right" indent="1"/>
    </xf>
    <xf numFmtId="164" fontId="0" fillId="0" borderId="2" xfId="1" applyNumberFormat="1" applyFont="1" applyBorder="1" applyProtection="1"/>
    <xf numFmtId="0" fontId="2" fillId="0" borderId="0" xfId="0" applyFont="1" applyFill="1" applyAlignment="1" applyProtection="1">
      <alignment horizontal="left"/>
    </xf>
    <xf numFmtId="0" fontId="2" fillId="0" borderId="1" xfId="0" applyFont="1" applyBorder="1" applyProtection="1"/>
    <xf numFmtId="0" fontId="0" fillId="0" borderId="0" xfId="0" applyFill="1" applyBorder="1" applyAlignment="1" applyProtection="1">
      <alignment horizontal="left" indent="2"/>
    </xf>
    <xf numFmtId="0" fontId="0" fillId="0" borderId="0" xfId="0" applyFill="1" applyBorder="1" applyAlignment="1" applyProtection="1">
      <alignment horizontal="left" indent="3"/>
    </xf>
    <xf numFmtId="49" fontId="0" fillId="0" borderId="0" xfId="0" applyNumberFormat="1" applyProtection="1"/>
    <xf numFmtId="0" fontId="13" fillId="0" borderId="0" xfId="0" applyFont="1" applyBorder="1" applyProtection="1"/>
    <xf numFmtId="0" fontId="9" fillId="0" borderId="0" xfId="0" applyFont="1" applyAlignment="1" applyProtection="1">
      <alignment horizontal="center"/>
    </xf>
    <xf numFmtId="49" fontId="0" fillId="0" borderId="0" xfId="0" applyNumberFormat="1" applyFill="1" applyProtection="1"/>
    <xf numFmtId="3" fontId="0" fillId="0" borderId="2" xfId="0" applyNumberFormat="1" applyBorder="1" applyProtection="1"/>
    <xf numFmtId="0" fontId="2" fillId="0" borderId="0" xfId="0" applyFont="1" applyFill="1" applyBorder="1" applyProtection="1"/>
    <xf numFmtId="3" fontId="0" fillId="3" borderId="1" xfId="0" applyNumberFormat="1" applyFill="1" applyBorder="1" applyProtection="1"/>
    <xf numFmtId="0" fontId="23" fillId="18" borderId="0" xfId="0" applyFont="1" applyFill="1" applyAlignment="1" applyProtection="1">
      <alignment horizontal="right" indent="2"/>
    </xf>
    <xf numFmtId="164" fontId="23" fillId="18" borderId="0" xfId="1" applyNumberFormat="1" applyFont="1" applyFill="1" applyProtection="1"/>
    <xf numFmtId="0" fontId="5" fillId="0" borderId="0" xfId="0" applyFont="1" applyAlignment="1" applyProtection="1">
      <alignment horizontal="right"/>
    </xf>
    <xf numFmtId="164" fontId="5" fillId="0" borderId="0" xfId="1" applyNumberFormat="1" applyFont="1" applyProtection="1"/>
    <xf numFmtId="0" fontId="15" fillId="11" borderId="1" xfId="2" applyFont="1" applyBorder="1" applyProtection="1"/>
    <xf numFmtId="3" fontId="16" fillId="11" borderId="1" xfId="2" applyNumberFormat="1" applyFont="1" applyBorder="1" applyProtection="1"/>
    <xf numFmtId="0" fontId="0" fillId="0" borderId="0" xfId="0" applyFill="1" applyAlignment="1" applyProtection="1">
      <alignment horizontal="left" indent="4"/>
    </xf>
    <xf numFmtId="0" fontId="0" fillId="0" borderId="0" xfId="0" applyFill="1" applyAlignment="1" applyProtection="1">
      <alignment horizontal="left" wrapText="1" indent="2"/>
    </xf>
    <xf numFmtId="0" fontId="2" fillId="0" borderId="0" xfId="0" applyFont="1" applyFill="1" applyAlignment="1" applyProtection="1">
      <alignment horizontal="left" indent="2"/>
    </xf>
    <xf numFmtId="0" fontId="0" fillId="0" borderId="0" xfId="0" applyFill="1" applyAlignment="1" applyProtection="1">
      <alignment horizontal="left" indent="3"/>
    </xf>
    <xf numFmtId="0" fontId="0" fillId="0" borderId="0" xfId="0" applyFill="1" applyAlignment="1" applyProtection="1">
      <alignment horizontal="left" indent="5"/>
    </xf>
    <xf numFmtId="0" fontId="0" fillId="8" borderId="0" xfId="0" applyFill="1" applyProtection="1"/>
    <xf numFmtId="0" fontId="4" fillId="3" borderId="1" xfId="0" applyFont="1" applyFill="1" applyBorder="1" applyAlignment="1" applyProtection="1">
      <alignment wrapText="1"/>
    </xf>
    <xf numFmtId="0" fontId="0" fillId="0" borderId="0" xfId="0" applyAlignment="1" applyProtection="1">
      <alignment horizontal="left" wrapText="1" indent="2"/>
    </xf>
    <xf numFmtId="0" fontId="4" fillId="0" borderId="0" xfId="0" applyFont="1" applyBorder="1" applyProtection="1"/>
    <xf numFmtId="3" fontId="4" fillId="0" borderId="3" xfId="0" applyNumberFormat="1" applyFont="1" applyBorder="1" applyProtection="1"/>
    <xf numFmtId="3" fontId="0" fillId="0" borderId="0" xfId="0" applyNumberFormat="1" applyFill="1" applyBorder="1" applyProtection="1"/>
    <xf numFmtId="0" fontId="0" fillId="0" borderId="2" xfId="0" applyFill="1" applyBorder="1" applyProtection="1"/>
    <xf numFmtId="0" fontId="0" fillId="0" borderId="1" xfId="0" applyFill="1" applyBorder="1" applyProtection="1"/>
    <xf numFmtId="17" fontId="0" fillId="0" borderId="1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18" fillId="0" borderId="0" xfId="0" applyFont="1" applyBorder="1" applyProtection="1"/>
    <xf numFmtId="3" fontId="0" fillId="0" borderId="1" xfId="0" applyNumberFormat="1" applyBorder="1" applyAlignment="1" applyProtection="1">
      <alignment horizontal="left"/>
    </xf>
    <xf numFmtId="3" fontId="0" fillId="0" borderId="0" xfId="0" applyNumberFormat="1" applyBorder="1" applyAlignment="1" applyProtection="1">
      <alignment horizontal="left"/>
    </xf>
    <xf numFmtId="0" fontId="0" fillId="0" borderId="3" xfId="0" applyBorder="1" applyProtection="1"/>
    <xf numFmtId="3" fontId="0" fillId="0" borderId="3" xfId="0" applyNumberFormat="1" applyBorder="1" applyProtection="1"/>
    <xf numFmtId="3" fontId="2" fillId="0" borderId="3" xfId="0" applyNumberFormat="1" applyFont="1" applyBorder="1" applyProtection="1"/>
    <xf numFmtId="3" fontId="2" fillId="0" borderId="0" xfId="0" applyNumberFormat="1" applyFont="1" applyBorder="1" applyProtection="1"/>
    <xf numFmtId="0" fontId="17" fillId="16" borderId="0" xfId="3" applyFont="1" applyFill="1" applyBorder="1" applyAlignment="1" applyProtection="1">
      <alignment horizontal="right"/>
    </xf>
    <xf numFmtId="164" fontId="17" fillId="16" borderId="0" xfId="3" applyNumberFormat="1" applyFont="1" applyFill="1" applyBorder="1" applyProtection="1"/>
    <xf numFmtId="0" fontId="17" fillId="16" borderId="2" xfId="3" applyFont="1" applyFill="1" applyBorder="1" applyAlignment="1" applyProtection="1">
      <alignment horizontal="right"/>
    </xf>
    <xf numFmtId="164" fontId="17" fillId="16" borderId="2" xfId="3" applyNumberFormat="1" applyFont="1" applyFill="1" applyBorder="1" applyProtection="1"/>
    <xf numFmtId="0" fontId="0" fillId="0" borderId="0" xfId="0" applyAlignment="1" applyProtection="1">
      <alignment horizontal="right"/>
    </xf>
    <xf numFmtId="0" fontId="18" fillId="0" borderId="0" xfId="0" applyFont="1" applyFill="1" applyBorder="1" applyAlignment="1" applyProtection="1">
      <alignment horizontal="center"/>
    </xf>
    <xf numFmtId="0" fontId="18" fillId="0" borderId="0" xfId="0" applyFont="1" applyFill="1" applyBorder="1" applyProtection="1"/>
    <xf numFmtId="0" fontId="18" fillId="0" borderId="0" xfId="0" applyFont="1" applyBorder="1" applyAlignment="1" applyProtection="1">
      <alignment horizontal="left" indent="2"/>
    </xf>
    <xf numFmtId="3" fontId="18" fillId="0" borderId="0" xfId="0" applyNumberFormat="1" applyFont="1" applyBorder="1" applyProtection="1"/>
    <xf numFmtId="3" fontId="18" fillId="0" borderId="0" xfId="0" applyNumberFormat="1" applyFont="1" applyFill="1" applyBorder="1" applyProtection="1"/>
    <xf numFmtId="0" fontId="18" fillId="0" borderId="2" xfId="0" applyFont="1" applyBorder="1" applyAlignment="1" applyProtection="1">
      <alignment horizontal="left" indent="2"/>
    </xf>
    <xf numFmtId="3" fontId="18" fillId="0" borderId="2" xfId="0" applyNumberFormat="1" applyFont="1" applyBorder="1" applyProtection="1"/>
    <xf numFmtId="166" fontId="0" fillId="0" borderId="1" xfId="0" applyNumberFormat="1" applyBorder="1" applyProtection="1"/>
    <xf numFmtId="166" fontId="0" fillId="0" borderId="0" xfId="0" applyNumberFormat="1" applyFill="1" applyBorder="1" applyProtection="1"/>
    <xf numFmtId="0" fontId="0" fillId="0" borderId="0" xfId="0" applyFill="1" applyBorder="1" applyAlignment="1" applyProtection="1">
      <alignment horizontal="right" indent="1"/>
    </xf>
    <xf numFmtId="0" fontId="10" fillId="0" borderId="0" xfId="0" applyFont="1" applyProtection="1"/>
    <xf numFmtId="0" fontId="3" fillId="0" borderId="2" xfId="0" applyFont="1" applyBorder="1" applyProtection="1"/>
    <xf numFmtId="0" fontId="9" fillId="0" borderId="2" xfId="0" applyFont="1" applyBorder="1" applyProtection="1"/>
    <xf numFmtId="0" fontId="0" fillId="14" borderId="0" xfId="0" applyFill="1" applyProtection="1"/>
    <xf numFmtId="0" fontId="2" fillId="0" borderId="0" xfId="0" applyFont="1" applyAlignment="1" applyProtection="1">
      <alignment wrapText="1"/>
    </xf>
    <xf numFmtId="165" fontId="0" fillId="0" borderId="0" xfId="0" applyNumberFormat="1" applyProtection="1"/>
    <xf numFmtId="167" fontId="0" fillId="0" borderId="0" xfId="0" applyNumberFormat="1" applyProtection="1"/>
    <xf numFmtId="0" fontId="2" fillId="0" borderId="0" xfId="0" applyFont="1" applyFill="1" applyAlignment="1" applyProtection="1">
      <alignment vertical="top" wrapText="1"/>
    </xf>
    <xf numFmtId="0" fontId="0" fillId="0" borderId="0" xfId="0" applyAlignment="1" applyProtection="1">
      <alignment vertical="top"/>
    </xf>
    <xf numFmtId="0" fontId="2" fillId="0" borderId="0" xfId="0" applyFont="1" applyAlignment="1" applyProtection="1">
      <alignment vertical="top" wrapText="1"/>
    </xf>
    <xf numFmtId="0" fontId="0" fillId="3" borderId="1" xfId="0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9" borderId="1" xfId="0" applyFill="1" applyBorder="1" applyProtection="1">
      <protection locked="0"/>
    </xf>
    <xf numFmtId="14" fontId="0" fillId="9" borderId="1" xfId="0" applyNumberFormat="1" applyFill="1" applyBorder="1" applyProtection="1">
      <protection locked="0"/>
    </xf>
    <xf numFmtId="0" fontId="0" fillId="9" borderId="1" xfId="0" applyFill="1" applyBorder="1" applyAlignment="1" applyProtection="1">
      <alignment wrapText="1"/>
      <protection locked="0"/>
    </xf>
    <xf numFmtId="168" fontId="0" fillId="9" borderId="0" xfId="6" applyNumberFormat="1" applyFont="1" applyFill="1" applyAlignment="1" applyProtection="1">
      <alignment horizontal="left"/>
      <protection locked="0"/>
    </xf>
    <xf numFmtId="0" fontId="0" fillId="9" borderId="0" xfId="0" applyFill="1" applyAlignment="1" applyProtection="1">
      <alignment horizontal="left" indent="5"/>
      <protection locked="0"/>
    </xf>
    <xf numFmtId="0" fontId="0" fillId="9" borderId="0" xfId="0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0" xfId="0" applyFill="1" applyAlignment="1" applyProtection="1">
      <alignment horizontal="left" indent="2"/>
      <protection locked="0"/>
    </xf>
    <xf numFmtId="0" fontId="0" fillId="9" borderId="0" xfId="0" applyFill="1" applyAlignment="1" applyProtection="1">
      <alignment horizontal="left" indent="1"/>
      <protection locked="0"/>
    </xf>
    <xf numFmtId="164" fontId="0" fillId="0" borderId="0" xfId="0" applyNumberFormat="1" applyProtection="1"/>
    <xf numFmtId="10" fontId="5" fillId="0" borderId="0" xfId="1" applyNumberFormat="1" applyFont="1" applyProtection="1"/>
    <xf numFmtId="168" fontId="13" fillId="0" borderId="0" xfId="6" applyNumberFormat="1" applyFont="1" applyFill="1" applyAlignment="1" applyProtection="1">
      <alignment horizontal="center"/>
    </xf>
    <xf numFmtId="168" fontId="0" fillId="0" borderId="0" xfId="6" applyNumberFormat="1" applyFont="1" applyProtection="1"/>
    <xf numFmtId="168" fontId="0" fillId="9" borderId="4" xfId="6" applyNumberFormat="1" applyFont="1" applyFill="1" applyBorder="1" applyProtection="1">
      <protection locked="0"/>
    </xf>
    <xf numFmtId="168" fontId="0" fillId="9" borderId="0" xfId="6" applyNumberFormat="1" applyFont="1" applyFill="1" applyProtection="1">
      <protection locked="0"/>
    </xf>
    <xf numFmtId="168" fontId="0" fillId="9" borderId="5" xfId="6" applyNumberFormat="1" applyFont="1" applyFill="1" applyBorder="1" applyProtection="1">
      <protection locked="0"/>
    </xf>
    <xf numFmtId="168" fontId="0" fillId="9" borderId="6" xfId="6" applyNumberFormat="1" applyFont="1" applyFill="1" applyBorder="1" applyProtection="1">
      <protection locked="0"/>
    </xf>
    <xf numFmtId="168" fontId="0" fillId="0" borderId="0" xfId="6" applyNumberFormat="1" applyFont="1" applyFill="1" applyProtection="1"/>
    <xf numFmtId="168" fontId="0" fillId="0" borderId="0" xfId="6" applyNumberFormat="1" applyFont="1" applyFill="1" applyBorder="1" applyProtection="1"/>
    <xf numFmtId="43" fontId="8" fillId="9" borderId="4" xfId="6" applyNumberFormat="1" applyFont="1" applyFill="1" applyBorder="1" applyAlignment="1" applyProtection="1">
      <alignment horizontal="right"/>
      <protection locked="0"/>
    </xf>
    <xf numFmtId="43" fontId="0" fillId="9" borderId="5" xfId="6" applyNumberFormat="1" applyFont="1" applyFill="1" applyBorder="1" applyProtection="1">
      <protection locked="0"/>
    </xf>
    <xf numFmtId="43" fontId="0" fillId="9" borderId="6" xfId="6" applyNumberFormat="1" applyFont="1" applyFill="1" applyBorder="1" applyProtection="1">
      <protection locked="0"/>
    </xf>
    <xf numFmtId="168" fontId="2" fillId="0" borderId="0" xfId="6" applyNumberFormat="1" applyFont="1" applyProtection="1"/>
    <xf numFmtId="168" fontId="2" fillId="0" borderId="0" xfId="6" applyNumberFormat="1" applyFont="1" applyFill="1" applyProtection="1"/>
    <xf numFmtId="168" fontId="0" fillId="9" borderId="7" xfId="6" applyNumberFormat="1" applyFont="1" applyFill="1" applyBorder="1" applyProtection="1">
      <protection locked="0"/>
    </xf>
    <xf numFmtId="168" fontId="0" fillId="9" borderId="8" xfId="6" applyNumberFormat="1" applyFont="1" applyFill="1" applyBorder="1" applyProtection="1">
      <protection locked="0"/>
    </xf>
    <xf numFmtId="168" fontId="0" fillId="9" borderId="9" xfId="6" applyNumberFormat="1" applyFont="1" applyFill="1" applyBorder="1" applyProtection="1">
      <protection locked="0"/>
    </xf>
    <xf numFmtId="168" fontId="0" fillId="3" borderId="1" xfId="6" applyNumberFormat="1" applyFont="1" applyFill="1" applyBorder="1" applyProtection="1"/>
    <xf numFmtId="168" fontId="2" fillId="3" borderId="1" xfId="6" applyNumberFormat="1" applyFont="1" applyFill="1" applyBorder="1" applyProtection="1"/>
    <xf numFmtId="0" fontId="31" fillId="0" borderId="0" xfId="0" applyFont="1" applyFill="1" applyBorder="1" applyAlignment="1" applyProtection="1">
      <alignment vertical="top" wrapText="1"/>
    </xf>
    <xf numFmtId="0" fontId="32" fillId="0" borderId="0" xfId="0" applyFont="1"/>
    <xf numFmtId="0" fontId="6" fillId="9" borderId="0" xfId="0" applyFont="1" applyFill="1" applyProtection="1">
      <protection locked="0"/>
    </xf>
    <xf numFmtId="0" fontId="3" fillId="0" borderId="0" xfId="0" applyFont="1"/>
    <xf numFmtId="0" fontId="2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7" fontId="0" fillId="0" borderId="1" xfId="0" applyNumberFormat="1" applyBorder="1"/>
    <xf numFmtId="0" fontId="14" fillId="15" borderId="1" xfId="5" applyBorder="1"/>
    <xf numFmtId="0" fontId="20" fillId="15" borderId="1" xfId="5" applyFont="1" applyBorder="1"/>
    <xf numFmtId="0" fontId="0" fillId="0" borderId="1" xfId="0" applyBorder="1"/>
    <xf numFmtId="0" fontId="2" fillId="0" borderId="1" xfId="0" applyFont="1" applyBorder="1"/>
    <xf numFmtId="3" fontId="2" fillId="0" borderId="1" xfId="0" applyNumberFormat="1" applyFont="1" applyBorder="1"/>
    <xf numFmtId="0" fontId="0" fillId="0" borderId="0" xfId="0" applyFill="1"/>
    <xf numFmtId="0" fontId="0" fillId="0" borderId="0" xfId="0" applyFont="1" applyFill="1" applyAlignment="1">
      <alignment horizontal="left"/>
    </xf>
    <xf numFmtId="3" fontId="0" fillId="0" borderId="0" xfId="0" applyNumberFormat="1"/>
    <xf numFmtId="0" fontId="6" fillId="0" borderId="0" xfId="0" applyFont="1" applyFill="1"/>
    <xf numFmtId="0" fontId="0" fillId="0" borderId="0" xfId="0" applyFont="1" applyFill="1"/>
    <xf numFmtId="3" fontId="0" fillId="0" borderId="0" xfId="0" applyNumberFormat="1" applyFont="1"/>
    <xf numFmtId="3" fontId="0" fillId="0" borderId="0" xfId="0" applyNumberFormat="1" applyFont="1" applyFill="1"/>
    <xf numFmtId="0" fontId="8" fillId="0" borderId="0" xfId="0" applyFont="1" applyFill="1"/>
    <xf numFmtId="3" fontId="8" fillId="0" borderId="0" xfId="0" applyNumberFormat="1" applyFont="1"/>
    <xf numFmtId="0" fontId="8" fillId="0" borderId="0" xfId="0" applyFont="1"/>
    <xf numFmtId="0" fontId="0" fillId="0" borderId="0" xfId="0" applyFill="1" applyAlignment="1" applyProtection="1">
      <alignment horizontal="left"/>
      <protection locked="0"/>
    </xf>
    <xf numFmtId="0" fontId="27" fillId="9" borderId="10" xfId="0" applyFont="1" applyFill="1" applyBorder="1" applyAlignment="1" applyProtection="1">
      <alignment horizontal="left"/>
      <protection locked="0"/>
    </xf>
    <xf numFmtId="0" fontId="28" fillId="9" borderId="3" xfId="0" applyFont="1" applyFill="1" applyBorder="1" applyAlignment="1" applyProtection="1">
      <alignment horizontal="left"/>
      <protection locked="0"/>
    </xf>
    <xf numFmtId="0" fontId="28" fillId="9" borderId="3" xfId="0" applyFont="1" applyFill="1" applyBorder="1" applyProtection="1">
      <protection locked="0"/>
    </xf>
    <xf numFmtId="0" fontId="28" fillId="9" borderId="11" xfId="0" applyFont="1" applyFill="1" applyBorder="1" applyAlignment="1" applyProtection="1">
      <alignment horizontal="center"/>
      <protection locked="0"/>
    </xf>
    <xf numFmtId="0" fontId="28" fillId="9" borderId="0" xfId="0" applyFont="1" applyFill="1" applyProtection="1">
      <protection locked="0"/>
    </xf>
    <xf numFmtId="0" fontId="28" fillId="9" borderId="12" xfId="0" applyFont="1" applyFill="1" applyBorder="1" applyAlignment="1" applyProtection="1">
      <alignment horizontal="center"/>
      <protection locked="0"/>
    </xf>
    <xf numFmtId="0" fontId="28" fillId="9" borderId="12" xfId="0" applyFont="1" applyFill="1" applyBorder="1" applyAlignment="1" applyProtection="1">
      <alignment horizontal="right"/>
      <protection locked="0"/>
    </xf>
    <xf numFmtId="0" fontId="29" fillId="9" borderId="13" xfId="0" applyFont="1" applyFill="1" applyBorder="1" applyAlignment="1" applyProtection="1">
      <alignment horizontal="center"/>
      <protection locked="0"/>
    </xf>
    <xf numFmtId="0" fontId="27" fillId="9" borderId="14" xfId="0" applyFont="1" applyFill="1" applyBorder="1" applyAlignment="1" applyProtection="1">
      <alignment horizontal="center"/>
      <protection locked="0"/>
    </xf>
    <xf numFmtId="0" fontId="28" fillId="9" borderId="1" xfId="0" applyFont="1" applyFill="1" applyBorder="1" applyAlignment="1" applyProtection="1">
      <alignment horizontal="center"/>
      <protection locked="0"/>
    </xf>
    <xf numFmtId="0" fontId="28" fillId="9" borderId="13" xfId="0" applyFont="1" applyFill="1" applyBorder="1" applyAlignment="1" applyProtection="1">
      <alignment horizontal="center"/>
      <protection locked="0"/>
    </xf>
    <xf numFmtId="0" fontId="28" fillId="9" borderId="13" xfId="0" applyFont="1" applyFill="1" applyBorder="1" applyProtection="1">
      <protection locked="0"/>
    </xf>
    <xf numFmtId="0" fontId="28" fillId="9" borderId="0" xfId="0" applyFont="1" applyFill="1" applyAlignment="1" applyProtection="1">
      <alignment horizontal="center"/>
      <protection locked="0"/>
    </xf>
    <xf numFmtId="0" fontId="28" fillId="9" borderId="10" xfId="0" applyFont="1" applyFill="1" applyBorder="1" applyAlignment="1" applyProtection="1">
      <alignment horizontal="right"/>
      <protection locked="0"/>
    </xf>
    <xf numFmtId="0" fontId="28" fillId="9" borderId="3" xfId="0" applyFont="1" applyFill="1" applyBorder="1" applyAlignment="1" applyProtection="1">
      <alignment horizontal="center"/>
      <protection locked="0"/>
    </xf>
    <xf numFmtId="0" fontId="28" fillId="9" borderId="15" xfId="0" applyFont="1" applyFill="1" applyBorder="1" applyAlignment="1" applyProtection="1">
      <alignment horizontal="center"/>
      <protection locked="0"/>
    </xf>
    <xf numFmtId="1" fontId="28" fillId="9" borderId="13" xfId="0" applyNumberFormat="1" applyFont="1" applyFill="1" applyBorder="1" applyAlignment="1" applyProtection="1">
      <alignment horizontal="center"/>
      <protection locked="0"/>
    </xf>
    <xf numFmtId="0" fontId="28" fillId="9" borderId="0" xfId="0" applyFont="1" applyFill="1" applyAlignment="1" applyProtection="1">
      <alignment horizontal="left"/>
      <protection locked="0"/>
    </xf>
    <xf numFmtId="166" fontId="28" fillId="9" borderId="0" xfId="0" applyNumberFormat="1" applyFont="1" applyFill="1" applyAlignment="1" applyProtection="1">
      <alignment horizontal="center"/>
      <protection locked="0"/>
    </xf>
    <xf numFmtId="0" fontId="28" fillId="9" borderId="2" xfId="0" applyFont="1" applyFill="1" applyBorder="1" applyAlignment="1" applyProtection="1">
      <alignment horizontal="center"/>
      <protection locked="0"/>
    </xf>
    <xf numFmtId="0" fontId="28" fillId="9" borderId="16" xfId="0" applyFont="1" applyFill="1" applyBorder="1" applyAlignment="1" applyProtection="1">
      <alignment horizontal="center"/>
      <protection locked="0"/>
    </xf>
    <xf numFmtId="0" fontId="28" fillId="9" borderId="12" xfId="0" applyFont="1" applyFill="1" applyBorder="1" applyAlignment="1" applyProtection="1">
      <alignment horizontal="left"/>
      <protection locked="0"/>
    </xf>
    <xf numFmtId="0" fontId="28" fillId="9" borderId="2" xfId="0" applyFont="1" applyFill="1" applyBorder="1" applyAlignment="1" applyProtection="1">
      <alignment horizontal="right"/>
      <protection locked="0"/>
    </xf>
    <xf numFmtId="1" fontId="28" fillId="9" borderId="13" xfId="0" applyNumberFormat="1" applyFont="1" applyFill="1" applyBorder="1" applyProtection="1">
      <protection locked="0"/>
    </xf>
    <xf numFmtId="0" fontId="27" fillId="9" borderId="12" xfId="0" applyFont="1" applyFill="1" applyBorder="1" applyAlignment="1" applyProtection="1">
      <alignment horizontal="left"/>
      <protection locked="0"/>
    </xf>
    <xf numFmtId="166" fontId="28" fillId="9" borderId="13" xfId="0" applyNumberFormat="1" applyFont="1" applyFill="1" applyBorder="1" applyAlignment="1" applyProtection="1">
      <alignment horizontal="center"/>
      <protection locked="0"/>
    </xf>
    <xf numFmtId="0" fontId="28" fillId="9" borderId="0" xfId="0" applyFont="1" applyFill="1" applyBorder="1" applyAlignment="1" applyProtection="1">
      <alignment horizontal="center"/>
      <protection locked="0"/>
    </xf>
    <xf numFmtId="0" fontId="28" fillId="9" borderId="15" xfId="0" applyFont="1" applyFill="1" applyBorder="1" applyProtection="1">
      <protection locked="0"/>
    </xf>
    <xf numFmtId="0" fontId="30" fillId="9" borderId="13" xfId="0" applyFont="1" applyFill="1" applyBorder="1" applyAlignment="1" applyProtection="1">
      <alignment horizontal="center"/>
      <protection locked="0"/>
    </xf>
    <xf numFmtId="0" fontId="30" fillId="9" borderId="12" xfId="0" applyFont="1" applyFill="1" applyBorder="1" applyAlignment="1" applyProtection="1">
      <alignment horizontal="left"/>
      <protection locked="0"/>
    </xf>
    <xf numFmtId="0" fontId="30" fillId="9" borderId="12" xfId="0" applyFont="1" applyFill="1" applyBorder="1" applyAlignment="1" applyProtection="1">
      <alignment horizontal="right"/>
      <protection locked="0"/>
    </xf>
    <xf numFmtId="1" fontId="29" fillId="9" borderId="13" xfId="0" applyNumberFormat="1" applyFont="1" applyFill="1" applyBorder="1" applyAlignment="1" applyProtection="1">
      <alignment horizontal="center"/>
      <protection locked="0"/>
    </xf>
    <xf numFmtId="1" fontId="28" fillId="9" borderId="2" xfId="0" applyNumberFormat="1" applyFont="1" applyFill="1" applyBorder="1" applyAlignment="1" applyProtection="1">
      <alignment horizontal="center"/>
      <protection locked="0"/>
    </xf>
    <xf numFmtId="2" fontId="28" fillId="9" borderId="2" xfId="0" applyNumberFormat="1" applyFont="1" applyFill="1" applyBorder="1" applyAlignment="1" applyProtection="1">
      <alignment horizontal="center"/>
      <protection locked="0"/>
    </xf>
    <xf numFmtId="2" fontId="28" fillId="9" borderId="13" xfId="0" applyNumberFormat="1" applyFont="1" applyFill="1" applyBorder="1" applyAlignment="1" applyProtection="1">
      <alignment horizontal="center"/>
      <protection locked="0"/>
    </xf>
    <xf numFmtId="0" fontId="27" fillId="9" borderId="12" xfId="0" applyFont="1" applyFill="1" applyBorder="1" applyAlignment="1" applyProtection="1">
      <alignment horizontal="right"/>
      <protection locked="0"/>
    </xf>
    <xf numFmtId="0" fontId="28" fillId="9" borderId="2" xfId="0" applyFont="1" applyFill="1" applyBorder="1" applyAlignment="1" applyProtection="1">
      <alignment horizontal="left"/>
      <protection locked="0"/>
    </xf>
    <xf numFmtId="49" fontId="0" fillId="0" borderId="0" xfId="0" applyNumberFormat="1" applyFill="1" applyAlignment="1" applyProtection="1">
      <alignment horizontal="left"/>
    </xf>
    <xf numFmtId="0" fontId="0" fillId="0" borderId="0" xfId="0" applyFill="1" applyProtection="1">
      <protection locked="0"/>
    </xf>
    <xf numFmtId="0" fontId="0" fillId="9" borderId="0" xfId="0" applyFont="1" applyFill="1" applyAlignment="1" applyProtection="1">
      <alignment horizontal="left" indent="2"/>
      <protection locked="0"/>
    </xf>
    <xf numFmtId="10" fontId="0" fillId="9" borderId="0" xfId="0" applyNumberFormat="1" applyFill="1" applyProtection="1">
      <protection locked="0"/>
    </xf>
    <xf numFmtId="43" fontId="0" fillId="9" borderId="0" xfId="6" applyFont="1" applyFill="1" applyProtection="1">
      <protection locked="0"/>
    </xf>
    <xf numFmtId="0" fontId="36" fillId="0" borderId="20" xfId="0" applyFont="1" applyBorder="1" applyAlignment="1" applyProtection="1">
      <alignment horizontal="center" vertical="center"/>
      <protection locked="0"/>
    </xf>
    <xf numFmtId="0" fontId="37" fillId="0" borderId="13" xfId="0" applyFont="1" applyBorder="1" applyAlignment="1" applyProtection="1">
      <alignment horizontal="center" vertical="center"/>
      <protection locked="0"/>
    </xf>
    <xf numFmtId="0" fontId="37" fillId="0" borderId="22" xfId="0" applyFont="1" applyBorder="1" applyAlignment="1" applyProtection="1">
      <alignment horizontal="center" vertical="center"/>
      <protection locked="0"/>
    </xf>
    <xf numFmtId="0" fontId="38" fillId="20" borderId="20" xfId="0" applyFont="1" applyFill="1" applyBorder="1" applyProtection="1">
      <protection locked="0"/>
    </xf>
    <xf numFmtId="3" fontId="39" fillId="20" borderId="13" xfId="0" applyNumberFormat="1" applyFont="1" applyFill="1" applyBorder="1" applyAlignment="1" applyProtection="1">
      <alignment horizontal="center"/>
      <protection locked="0"/>
    </xf>
    <xf numFmtId="3" fontId="39" fillId="20" borderId="22" xfId="0" applyNumberFormat="1" applyFont="1" applyFill="1" applyBorder="1" applyAlignment="1" applyProtection="1">
      <alignment horizontal="center"/>
      <protection locked="0"/>
    </xf>
    <xf numFmtId="0" fontId="38" fillId="20" borderId="23" xfId="0" applyFont="1" applyFill="1" applyBorder="1" applyProtection="1">
      <protection locked="0"/>
    </xf>
    <xf numFmtId="0" fontId="39" fillId="20" borderId="13" xfId="0" applyFont="1" applyFill="1" applyBorder="1" applyAlignment="1" applyProtection="1">
      <alignment horizontal="center"/>
      <protection locked="0"/>
    </xf>
    <xf numFmtId="0" fontId="39" fillId="20" borderId="22" xfId="0" applyFont="1" applyFill="1" applyBorder="1" applyAlignment="1" applyProtection="1">
      <alignment horizontal="center"/>
      <protection locked="0"/>
    </xf>
    <xf numFmtId="0" fontId="38" fillId="20" borderId="24" xfId="0" applyFont="1" applyFill="1" applyBorder="1" applyProtection="1">
      <protection locked="0"/>
    </xf>
    <xf numFmtId="0" fontId="39" fillId="20" borderId="25" xfId="0" applyFont="1" applyFill="1" applyBorder="1" applyAlignment="1" applyProtection="1">
      <alignment horizontal="center"/>
      <protection locked="0"/>
    </xf>
    <xf numFmtId="0" fontId="39" fillId="20" borderId="26" xfId="0" applyFont="1" applyFill="1" applyBorder="1" applyAlignment="1" applyProtection="1">
      <alignment horizontal="center"/>
      <protection locked="0"/>
    </xf>
    <xf numFmtId="0" fontId="39" fillId="20" borderId="27" xfId="0" applyFont="1" applyFill="1" applyBorder="1" applyProtection="1">
      <protection locked="0"/>
    </xf>
    <xf numFmtId="0" fontId="40" fillId="20" borderId="22" xfId="0" applyFont="1" applyFill="1" applyBorder="1" applyAlignment="1" applyProtection="1">
      <alignment horizontal="center"/>
      <protection locked="0"/>
    </xf>
    <xf numFmtId="0" fontId="39" fillId="20" borderId="28" xfId="0" applyFont="1" applyFill="1" applyBorder="1" applyProtection="1">
      <protection locked="0"/>
    </xf>
    <xf numFmtId="0" fontId="40" fillId="20" borderId="26" xfId="0" applyFont="1" applyFill="1" applyBorder="1" applyAlignment="1" applyProtection="1">
      <alignment horizontal="center"/>
      <protection locked="0"/>
    </xf>
    <xf numFmtId="6" fontId="40" fillId="20" borderId="22" xfId="0" applyNumberFormat="1" applyFont="1" applyFill="1" applyBorder="1" applyAlignment="1" applyProtection="1">
      <alignment horizontal="center"/>
      <protection locked="0"/>
    </xf>
    <xf numFmtId="0" fontId="36" fillId="0" borderId="9" xfId="0" applyFont="1" applyBorder="1" applyAlignment="1" applyProtection="1">
      <alignment horizontal="center" vertical="center"/>
      <protection locked="0"/>
    </xf>
    <xf numFmtId="0" fontId="36" fillId="0" borderId="9" xfId="0" applyFont="1" applyBorder="1" applyAlignment="1" applyProtection="1">
      <alignment horizontal="center" vertical="center" wrapText="1"/>
      <protection locked="0"/>
    </xf>
    <xf numFmtId="2" fontId="41" fillId="21" borderId="27" xfId="0" applyNumberFormat="1" applyFont="1" applyFill="1" applyBorder="1" applyAlignment="1" applyProtection="1">
      <alignment horizontal="center" vertical="center" wrapText="1"/>
      <protection locked="0"/>
    </xf>
    <xf numFmtId="2" fontId="41" fillId="21" borderId="13" xfId="0" applyNumberFormat="1" applyFont="1" applyFill="1" applyBorder="1" applyAlignment="1" applyProtection="1">
      <alignment horizontal="center" vertical="center" wrapText="1"/>
      <protection locked="0"/>
    </xf>
    <xf numFmtId="2" fontId="42" fillId="0" borderId="13" xfId="11" applyNumberFormat="1" applyFont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43" fontId="0" fillId="0" borderId="14" xfId="6" applyFont="1" applyBorder="1" applyProtection="1">
      <protection locked="0"/>
    </xf>
    <xf numFmtId="43" fontId="0" fillId="0" borderId="22" xfId="6" applyFont="1" applyBorder="1" applyProtection="1">
      <protection locked="0"/>
    </xf>
    <xf numFmtId="2" fontId="41" fillId="21" borderId="28" xfId="0" applyNumberFormat="1" applyFont="1" applyFill="1" applyBorder="1" applyAlignment="1" applyProtection="1">
      <alignment horizontal="center" vertical="center" wrapText="1"/>
      <protection locked="0"/>
    </xf>
    <xf numFmtId="2" fontId="41" fillId="21" borderId="25" xfId="0" applyNumberFormat="1" applyFont="1" applyFill="1" applyBorder="1" applyAlignment="1" applyProtection="1">
      <alignment horizontal="center" vertical="center" wrapText="1"/>
      <protection locked="0"/>
    </xf>
    <xf numFmtId="2" fontId="42" fillId="0" borderId="25" xfId="11" applyNumberFormat="1" applyFont="1" applyBorder="1" applyAlignment="1" applyProtection="1">
      <alignment horizontal="center" vertical="center"/>
      <protection locked="0"/>
    </xf>
    <xf numFmtId="0" fontId="0" fillId="0" borderId="25" xfId="0" applyBorder="1" applyProtection="1">
      <protection locked="0"/>
    </xf>
    <xf numFmtId="0" fontId="0" fillId="0" borderId="32" xfId="0" applyBorder="1" applyProtection="1">
      <protection locked="0"/>
    </xf>
    <xf numFmtId="43" fontId="0" fillId="7" borderId="6" xfId="6" applyFont="1" applyFill="1" applyBorder="1" applyAlignment="1" applyProtection="1">
      <alignment horizontal="center"/>
      <protection locked="0"/>
    </xf>
    <xf numFmtId="168" fontId="4" fillId="3" borderId="1" xfId="6" applyNumberFormat="1" applyFont="1" applyFill="1" applyBorder="1" applyProtection="1"/>
    <xf numFmtId="17" fontId="0" fillId="9" borderId="0" xfId="0" applyNumberForma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center" vertical="center"/>
      <protection locked="0"/>
    </xf>
    <xf numFmtId="43" fontId="4" fillId="9" borderId="0" xfId="6" applyFont="1" applyFill="1" applyAlignment="1" applyProtection="1">
      <alignment vertical="center"/>
      <protection locked="0"/>
    </xf>
    <xf numFmtId="168" fontId="0" fillId="9" borderId="0" xfId="6" applyNumberFormat="1" applyFont="1" applyFill="1" applyBorder="1" applyProtection="1">
      <protection locked="0"/>
    </xf>
    <xf numFmtId="168" fontId="4" fillId="22" borderId="1" xfId="6" applyNumberFormat="1" applyFont="1" applyFill="1" applyBorder="1" applyProtection="1"/>
    <xf numFmtId="0" fontId="44" fillId="0" borderId="33" xfId="0" applyFont="1" applyBorder="1" applyAlignment="1">
      <alignment vertical="center" wrapText="1"/>
    </xf>
    <xf numFmtId="0" fontId="44" fillId="0" borderId="31" xfId="0" applyFont="1" applyBorder="1" applyAlignment="1">
      <alignment vertical="center" wrapText="1"/>
    </xf>
    <xf numFmtId="0" fontId="44" fillId="0" borderId="6" xfId="0" applyFont="1" applyBorder="1" applyAlignment="1">
      <alignment vertical="center" wrapText="1"/>
    </xf>
    <xf numFmtId="10" fontId="44" fillId="0" borderId="34" xfId="0" applyNumberFormat="1" applyFont="1" applyBorder="1" applyAlignment="1">
      <alignment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33" xfId="0" applyFont="1" applyBorder="1" applyAlignment="1">
      <alignment vertical="center" wrapText="1"/>
    </xf>
    <xf numFmtId="0" fontId="45" fillId="0" borderId="31" xfId="0" applyFont="1" applyBorder="1" applyAlignment="1">
      <alignment horizontal="center" vertical="center" wrapText="1"/>
    </xf>
    <xf numFmtId="3" fontId="44" fillId="0" borderId="6" xfId="0" applyNumberFormat="1" applyFont="1" applyBorder="1" applyAlignment="1">
      <alignment horizontal="right" vertical="center" wrapText="1"/>
    </xf>
    <xf numFmtId="14" fontId="44" fillId="0" borderId="34" xfId="0" applyNumberFormat="1" applyFont="1" applyBorder="1" applyAlignment="1">
      <alignment vertical="center" wrapText="1"/>
    </xf>
    <xf numFmtId="0" fontId="2" fillId="7" borderId="17" xfId="0" applyFont="1" applyFill="1" applyBorder="1" applyAlignment="1" applyProtection="1">
      <alignment horizontal="center"/>
      <protection locked="0"/>
    </xf>
    <xf numFmtId="0" fontId="2" fillId="7" borderId="19" xfId="0" applyFont="1" applyFill="1" applyBorder="1" applyAlignment="1" applyProtection="1">
      <alignment horizontal="center"/>
      <protection locked="0"/>
    </xf>
    <xf numFmtId="0" fontId="2" fillId="7" borderId="29" xfId="0" applyFont="1" applyFill="1" applyBorder="1" applyAlignment="1" applyProtection="1">
      <alignment horizontal="center"/>
      <protection locked="0"/>
    </xf>
    <xf numFmtId="0" fontId="2" fillId="7" borderId="30" xfId="0" applyFont="1" applyFill="1" applyBorder="1" applyAlignment="1" applyProtection="1">
      <alignment horizontal="center"/>
      <protection locked="0"/>
    </xf>
    <xf numFmtId="0" fontId="2" fillId="7" borderId="31" xfId="0" applyFont="1" applyFill="1" applyBorder="1" applyAlignment="1" applyProtection="1">
      <alignment horizontal="center"/>
      <protection locked="0"/>
    </xf>
    <xf numFmtId="0" fontId="36" fillId="0" borderId="23" xfId="0" applyFont="1" applyBorder="1" applyAlignment="1" applyProtection="1">
      <alignment horizontal="center" vertical="center"/>
      <protection locked="0"/>
    </xf>
    <xf numFmtId="0" fontId="36" fillId="0" borderId="16" xfId="0" applyFont="1" applyBorder="1" applyAlignment="1" applyProtection="1">
      <alignment horizontal="center" vertical="center"/>
      <protection locked="0"/>
    </xf>
    <xf numFmtId="0" fontId="2" fillId="7" borderId="18" xfId="0" applyFont="1" applyFill="1" applyBorder="1" applyAlignment="1" applyProtection="1">
      <alignment horizontal="center"/>
      <protection locked="0"/>
    </xf>
    <xf numFmtId="0" fontId="2" fillId="19" borderId="20" xfId="0" applyFont="1" applyFill="1" applyBorder="1" applyAlignment="1" applyProtection="1">
      <alignment horizontal="left" vertical="center"/>
      <protection locked="0"/>
    </xf>
    <xf numFmtId="0" fontId="2" fillId="19" borderId="1" xfId="0" applyFont="1" applyFill="1" applyBorder="1" applyAlignment="1" applyProtection="1">
      <alignment horizontal="left" vertical="center"/>
      <protection locked="0"/>
    </xf>
    <xf numFmtId="0" fontId="2" fillId="19" borderId="21" xfId="0" applyFont="1" applyFill="1" applyBorder="1" applyAlignment="1" applyProtection="1">
      <alignment horizontal="left" vertical="center"/>
      <protection locked="0"/>
    </xf>
  </cellXfs>
  <cellStyles count="12">
    <cellStyle name="60% - Акцент2" xfId="2" builtinId="36"/>
    <cellStyle name="60% - Акцент4" xfId="3" builtinId="44"/>
    <cellStyle name="Normal_ActIntBr99" xfId="7"/>
    <cellStyle name="Акцент2" xfId="5" builtinId="33"/>
    <cellStyle name="Акцент3" xfId="4" builtinId="37"/>
    <cellStyle name="Обычный" xfId="0" builtinId="0"/>
    <cellStyle name="Обычный 2" xfId="8"/>
    <cellStyle name="Обычный 3" xfId="9"/>
    <cellStyle name="Обычный_Лист1" xfId="11"/>
    <cellStyle name="Процентный" xfId="1" builtinId="5"/>
    <cellStyle name="Процентный 2" xfId="10"/>
    <cellStyle name="Финансовый" xfId="6" builtinId="3"/>
  </cellStyles>
  <dxfs count="0"/>
  <tableStyles count="0" defaultTableStyle="TableStyleMedium9" defaultPivotStyle="PivotStyleLight16"/>
  <colors>
    <mruColors>
      <color rgb="FFFFFF99"/>
      <color rgb="FF000000"/>
      <color rgb="FFFFFFCC"/>
      <color rgb="FFE7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График окупаемости проекта</a:t>
            </a:r>
            <a:r>
              <a:rPr lang="en-US" sz="1400"/>
              <a:t> </a:t>
            </a:r>
            <a:endParaRPr lang="ru-RU" sz="1400"/>
          </a:p>
          <a:p>
            <a:pPr>
              <a:defRPr sz="1400"/>
            </a:pPr>
            <a:r>
              <a:rPr lang="ru-RU" sz="1100" b="0"/>
              <a:t>(накопленный</a:t>
            </a:r>
            <a:r>
              <a:rPr lang="ru-RU" sz="1100" b="0" baseline="0"/>
              <a:t> денежный поток)</a:t>
            </a:r>
            <a:endParaRPr lang="ru-RU" sz="1100" b="0"/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тех!$W$21</c:f>
              <c:strCache>
                <c:ptCount val="1"/>
                <c:pt idx="0">
                  <c:v>Ден.поток консолидированный, нар.итог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</c:spPr>
          <c:cat>
            <c:numRef>
              <c:f>[0]!Даты</c:f>
              <c:numCache>
                <c:formatCode>mmm\-yy</c:formatCode>
                <c:ptCount val="2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</c:numCache>
            </c:numRef>
          </c:cat>
          <c:val>
            <c:numRef>
              <c:f>[0]!Потоки_конс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51424"/>
        <c:axId val="96152960"/>
      </c:areaChart>
      <c:lineChart>
        <c:grouping val="standard"/>
        <c:varyColors val="0"/>
        <c:ser>
          <c:idx val="0"/>
          <c:order val="0"/>
          <c:tx>
            <c:strRef>
              <c:f>тех!$W$16</c:f>
              <c:strCache>
                <c:ptCount val="1"/>
                <c:pt idx="0">
                  <c:v>Ден.поток по объекту, нар.итог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тех!$X$15:$CQ$15</c:f>
              <c:strCache>
                <c:ptCount val="24"/>
                <c:pt idx="0">
                  <c:v>янв.16</c:v>
                </c:pt>
                <c:pt idx="1">
                  <c:v>фев.16</c:v>
                </c:pt>
                <c:pt idx="2">
                  <c:v>мар.16</c:v>
                </c:pt>
                <c:pt idx="3">
                  <c:v>апр.16</c:v>
                </c:pt>
                <c:pt idx="4">
                  <c:v>май.16</c:v>
                </c:pt>
                <c:pt idx="5">
                  <c:v>июн.16</c:v>
                </c:pt>
                <c:pt idx="6">
                  <c:v>июл.16</c:v>
                </c:pt>
                <c:pt idx="7">
                  <c:v>авг.16</c:v>
                </c:pt>
                <c:pt idx="8">
                  <c:v>сен.16</c:v>
                </c:pt>
                <c:pt idx="9">
                  <c:v>окт.16</c:v>
                </c:pt>
                <c:pt idx="10">
                  <c:v>ноя.16</c:v>
                </c:pt>
                <c:pt idx="11">
                  <c:v>дек.16</c:v>
                </c:pt>
                <c:pt idx="12">
                  <c:v>янв.17</c:v>
                </c:pt>
                <c:pt idx="13">
                  <c:v>фев.17</c:v>
                </c:pt>
                <c:pt idx="14">
                  <c:v>мар.17</c:v>
                </c:pt>
                <c:pt idx="15">
                  <c:v>апр.17</c:v>
                </c:pt>
                <c:pt idx="16">
                  <c:v>май.17</c:v>
                </c:pt>
                <c:pt idx="17">
                  <c:v>июн.17</c:v>
                </c:pt>
                <c:pt idx="18">
                  <c:v>июл.17</c:v>
                </c:pt>
                <c:pt idx="19">
                  <c:v>авг.17</c:v>
                </c:pt>
                <c:pt idx="20">
                  <c:v>сен.17</c:v>
                </c:pt>
                <c:pt idx="21">
                  <c:v>окт.17</c:v>
                </c:pt>
                <c:pt idx="22">
                  <c:v>ноя.17</c:v>
                </c:pt>
                <c:pt idx="23">
                  <c:v>дек.17</c:v>
                </c:pt>
              </c:strCache>
            </c:strRef>
          </c:cat>
          <c:val>
            <c:numRef>
              <c:f>[0]!Потоки_осн</c:f>
              <c:numCache>
                <c:formatCode>#,##0</c:formatCode>
                <c:ptCount val="24"/>
                <c:pt idx="0">
                  <c:v>-236164.60887593965</c:v>
                </c:pt>
                <c:pt idx="1">
                  <c:v>-501885.8373847839</c:v>
                </c:pt>
                <c:pt idx="2">
                  <c:v>-444233.67160236323</c:v>
                </c:pt>
                <c:pt idx="3">
                  <c:v>-427628.41011603794</c:v>
                </c:pt>
                <c:pt idx="4">
                  <c:v>-413486.44862971269</c:v>
                </c:pt>
                <c:pt idx="5">
                  <c:v>-449310.95221996709</c:v>
                </c:pt>
                <c:pt idx="6">
                  <c:v>-291635.45581022149</c:v>
                </c:pt>
                <c:pt idx="7">
                  <c:v>-237459.95940047584</c:v>
                </c:pt>
                <c:pt idx="8">
                  <c:v>-183284.46299073022</c:v>
                </c:pt>
                <c:pt idx="9">
                  <c:v>-129108.96658098459</c:v>
                </c:pt>
                <c:pt idx="10">
                  <c:v>-33886.56587514354</c:v>
                </c:pt>
                <c:pt idx="11">
                  <c:v>76240.495847646642</c:v>
                </c:pt>
                <c:pt idx="12">
                  <c:v>313689.79513891158</c:v>
                </c:pt>
                <c:pt idx="13">
                  <c:v>563148.82476350991</c:v>
                </c:pt>
                <c:pt idx="14">
                  <c:v>563148.82476350991</c:v>
                </c:pt>
                <c:pt idx="15">
                  <c:v>563148.82476350991</c:v>
                </c:pt>
                <c:pt idx="16">
                  <c:v>563148.82476350991</c:v>
                </c:pt>
                <c:pt idx="17">
                  <c:v>563148.82476350991</c:v>
                </c:pt>
                <c:pt idx="18">
                  <c:v>563148.82476350991</c:v>
                </c:pt>
                <c:pt idx="19">
                  <c:v>563148.82476350991</c:v>
                </c:pt>
                <c:pt idx="20">
                  <c:v>563148.82476350991</c:v>
                </c:pt>
                <c:pt idx="21">
                  <c:v>563148.82476350991</c:v>
                </c:pt>
                <c:pt idx="22">
                  <c:v>563148.82476350991</c:v>
                </c:pt>
                <c:pt idx="23">
                  <c:v>563148.82476350991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51424"/>
        <c:axId val="96152960"/>
      </c:lineChart>
      <c:catAx>
        <c:axId val="9615142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96152960"/>
        <c:crosses val="autoZero"/>
        <c:auto val="1"/>
        <c:lblAlgn val="ctr"/>
        <c:lblOffset val="100"/>
        <c:noMultiLvlLbl val="1"/>
      </c:catAx>
      <c:valAx>
        <c:axId val="961529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6151424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4</xdr:col>
          <xdr:colOff>1504950</xdr:colOff>
          <xdr:row>2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Режим разработки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1533525</xdr:colOff>
          <xdr:row>1</xdr:row>
          <xdr:rowOff>9525</xdr:rowOff>
        </xdr:from>
        <xdr:to>
          <xdr:col>5</xdr:col>
          <xdr:colOff>590550</xdr:colOff>
          <xdr:row>2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Режим пользователя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23</xdr:row>
          <xdr:rowOff>57150</xdr:rowOff>
        </xdr:from>
        <xdr:to>
          <xdr:col>6</xdr:col>
          <xdr:colOff>400050</xdr:colOff>
          <xdr:row>26</xdr:row>
          <xdr:rowOff>47625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РАССЧИТАТЬ КАПИТАЛ ПО ОБЪЕКТУ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365872</xdr:colOff>
      <xdr:row>1</xdr:row>
      <xdr:rowOff>1</xdr:rowOff>
    </xdr:from>
    <xdr:to>
      <xdr:col>8</xdr:col>
      <xdr:colOff>759196</xdr:colOff>
      <xdr:row>2</xdr:row>
      <xdr:rowOff>102013</xdr:rowOff>
    </xdr:to>
    <xdr:pic>
      <xdr:nvPicPr>
        <xdr:cNvPr id="2" name="Рисунок 1" descr="лого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3747" y="190501"/>
          <a:ext cx="1079124" cy="340137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29</xdr:row>
      <xdr:rowOff>11206</xdr:rowOff>
    </xdr:from>
    <xdr:to>
      <xdr:col>8</xdr:col>
      <xdr:colOff>605118</xdr:colOff>
      <xdr:row>46</xdr:row>
      <xdr:rowOff>100853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6</xdr:row>
          <xdr:rowOff>0</xdr:rowOff>
        </xdr:from>
        <xdr:to>
          <xdr:col>6</xdr:col>
          <xdr:colOff>714375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ru-RU" sz="3600" b="0" i="0" u="none" strike="noStrike" baseline="0">
                  <a:solidFill>
                    <a:srgbClr val="000000"/>
                  </a:solidFill>
                  <a:latin typeface="Calibri"/>
                </a:rPr>
                <a:t>Нажми меня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B2:E33"/>
  <sheetViews>
    <sheetView zoomScale="90" zoomScaleNormal="9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E16" sqref="E16"/>
    </sheetView>
  </sheetViews>
  <sheetFormatPr defaultRowHeight="15"/>
  <cols>
    <col min="1" max="1" width="4.42578125" customWidth="1"/>
    <col min="2" max="2" width="4.85546875" customWidth="1"/>
    <col min="3" max="3" width="12.7109375" customWidth="1"/>
    <col min="4" max="4" width="19.140625" customWidth="1"/>
    <col min="5" max="5" width="76.7109375" customWidth="1"/>
  </cols>
  <sheetData>
    <row r="2" spans="2:5" ht="18.75">
      <c r="B2" s="1" t="s">
        <v>886</v>
      </c>
      <c r="C2" s="1"/>
    </row>
    <row r="3" spans="2:5">
      <c r="B3" s="203" t="s">
        <v>66</v>
      </c>
      <c r="C3" s="203" t="s">
        <v>887</v>
      </c>
      <c r="D3" s="204" t="s">
        <v>888</v>
      </c>
      <c r="E3" s="204" t="s">
        <v>889</v>
      </c>
    </row>
    <row r="4" spans="2:5" ht="45">
      <c r="B4" s="205">
        <v>1</v>
      </c>
      <c r="C4" s="206">
        <v>42199</v>
      </c>
      <c r="D4" s="205" t="s">
        <v>1290</v>
      </c>
      <c r="E4" s="207" t="s">
        <v>1291</v>
      </c>
    </row>
    <row r="5" spans="2:5">
      <c r="B5" s="205">
        <v>2</v>
      </c>
      <c r="C5" s="206"/>
      <c r="D5" s="205"/>
      <c r="E5" s="207"/>
    </row>
    <row r="6" spans="2:5">
      <c r="B6" s="205">
        <v>3</v>
      </c>
      <c r="C6" s="206"/>
      <c r="D6" s="205"/>
      <c r="E6" s="207"/>
    </row>
    <row r="7" spans="2:5">
      <c r="B7" s="205">
        <v>4</v>
      </c>
      <c r="C7" s="206"/>
      <c r="D7" s="205"/>
      <c r="E7" s="207"/>
    </row>
    <row r="8" spans="2:5">
      <c r="B8" s="205">
        <v>5</v>
      </c>
      <c r="C8" s="206"/>
      <c r="D8" s="205"/>
      <c r="E8" s="207"/>
    </row>
    <row r="9" spans="2:5">
      <c r="B9" s="205">
        <v>6</v>
      </c>
      <c r="C9" s="206"/>
      <c r="D9" s="205"/>
      <c r="E9" s="207"/>
    </row>
    <row r="10" spans="2:5">
      <c r="B10" s="205">
        <v>7</v>
      </c>
      <c r="C10" s="206"/>
      <c r="D10" s="205"/>
      <c r="E10" s="207"/>
    </row>
    <row r="11" spans="2:5">
      <c r="B11" s="205">
        <v>8</v>
      </c>
      <c r="C11" s="206"/>
      <c r="D11" s="205"/>
      <c r="E11" s="207"/>
    </row>
    <row r="12" spans="2:5">
      <c r="B12" s="205">
        <v>9</v>
      </c>
      <c r="C12" s="206"/>
      <c r="D12" s="205"/>
      <c r="E12" s="207"/>
    </row>
    <row r="13" spans="2:5">
      <c r="B13" s="205">
        <v>10</v>
      </c>
      <c r="C13" s="206"/>
      <c r="D13" s="205"/>
      <c r="E13" s="207"/>
    </row>
    <row r="14" spans="2:5">
      <c r="B14" s="205">
        <v>11</v>
      </c>
      <c r="C14" s="206"/>
      <c r="D14" s="205"/>
      <c r="E14" s="207"/>
    </row>
    <row r="15" spans="2:5">
      <c r="B15" s="205">
        <v>12</v>
      </c>
      <c r="C15" s="206"/>
      <c r="D15" s="205"/>
      <c r="E15" s="207"/>
    </row>
    <row r="16" spans="2:5">
      <c r="B16" s="205">
        <v>13</v>
      </c>
      <c r="C16" s="206"/>
      <c r="D16" s="205"/>
      <c r="E16" s="207"/>
    </row>
    <row r="17" spans="2:5">
      <c r="B17" s="205">
        <v>14</v>
      </c>
      <c r="C17" s="206"/>
      <c r="D17" s="205"/>
      <c r="E17" s="207"/>
    </row>
    <row r="18" spans="2:5">
      <c r="B18" s="205">
        <v>15</v>
      </c>
      <c r="C18" s="206"/>
      <c r="D18" s="205"/>
      <c r="E18" s="207"/>
    </row>
    <row r="19" spans="2:5">
      <c r="B19" s="205">
        <v>16</v>
      </c>
      <c r="C19" s="206"/>
      <c r="D19" s="205"/>
      <c r="E19" s="207"/>
    </row>
    <row r="20" spans="2:5">
      <c r="B20" s="205">
        <v>17</v>
      </c>
      <c r="C20" s="206"/>
      <c r="D20" s="205"/>
      <c r="E20" s="207"/>
    </row>
    <row r="21" spans="2:5">
      <c r="B21" s="205">
        <v>18</v>
      </c>
      <c r="C21" s="206"/>
      <c r="D21" s="205"/>
      <c r="E21" s="207"/>
    </row>
    <row r="22" spans="2:5">
      <c r="B22" s="205">
        <v>19</v>
      </c>
      <c r="C22" s="206"/>
      <c r="D22" s="205"/>
      <c r="E22" s="207"/>
    </row>
    <row r="23" spans="2:5">
      <c r="B23" s="205">
        <v>20</v>
      </c>
      <c r="C23" s="206"/>
      <c r="D23" s="205"/>
      <c r="E23" s="207"/>
    </row>
    <row r="24" spans="2:5">
      <c r="B24" s="205">
        <v>21</v>
      </c>
      <c r="C24" s="206"/>
      <c r="D24" s="205"/>
      <c r="E24" s="207"/>
    </row>
    <row r="25" spans="2:5">
      <c r="B25" s="205">
        <v>22</v>
      </c>
      <c r="C25" s="206"/>
      <c r="D25" s="205"/>
      <c r="E25" s="207"/>
    </row>
    <row r="26" spans="2:5">
      <c r="B26" s="205">
        <v>23</v>
      </c>
      <c r="C26" s="206"/>
      <c r="D26" s="205"/>
      <c r="E26" s="207"/>
    </row>
    <row r="27" spans="2:5">
      <c r="B27" s="205">
        <v>24</v>
      </c>
      <c r="C27" s="206"/>
      <c r="D27" s="205"/>
      <c r="E27" s="207"/>
    </row>
    <row r="28" spans="2:5">
      <c r="B28" s="205">
        <v>25</v>
      </c>
      <c r="C28" s="206"/>
      <c r="D28" s="205"/>
      <c r="E28" s="207"/>
    </row>
    <row r="29" spans="2:5">
      <c r="B29" s="205">
        <v>26</v>
      </c>
      <c r="C29" s="206"/>
      <c r="D29" s="205"/>
      <c r="E29" s="207"/>
    </row>
    <row r="30" spans="2:5">
      <c r="B30" s="205">
        <v>27</v>
      </c>
      <c r="C30" s="206"/>
      <c r="D30" s="205"/>
      <c r="E30" s="207"/>
    </row>
    <row r="31" spans="2:5">
      <c r="B31" s="205">
        <v>28</v>
      </c>
      <c r="C31" s="206"/>
      <c r="D31" s="205"/>
      <c r="E31" s="207"/>
    </row>
    <row r="32" spans="2:5">
      <c r="B32" s="205">
        <v>29</v>
      </c>
      <c r="C32" s="206"/>
      <c r="D32" s="205"/>
      <c r="E32" s="207"/>
    </row>
    <row r="33" spans="2:5">
      <c r="B33" s="205">
        <v>30</v>
      </c>
      <c r="C33" s="206"/>
      <c r="D33" s="205"/>
      <c r="E33" s="207"/>
    </row>
  </sheetData>
  <sheetProtection password="D908" sheet="1" objects="1" scenarios="1" formatColumns="0" formatRow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J61"/>
  <sheetViews>
    <sheetView topLeftCell="A25" zoomScale="90" zoomScaleNormal="90" workbookViewId="0">
      <selection activeCell="F53" sqref="F53"/>
    </sheetView>
  </sheetViews>
  <sheetFormatPr defaultColWidth="8.85546875" defaultRowHeight="15" outlineLevelRow="1"/>
  <cols>
    <col min="1" max="1" width="3.85546875" style="3" customWidth="1"/>
    <col min="2" max="2" width="50.7109375" style="3" customWidth="1"/>
    <col min="3" max="3" width="16.5703125" style="3" bestFit="1" customWidth="1"/>
    <col min="4" max="4" width="8.85546875" style="3"/>
    <col min="5" max="5" width="38.42578125" style="3" customWidth="1"/>
    <col min="6" max="6" width="13.42578125" style="3" customWidth="1"/>
    <col min="7" max="16384" width="8.85546875" style="3"/>
  </cols>
  <sheetData>
    <row r="2" spans="2:10" ht="18.75">
      <c r="B2" s="1" t="s">
        <v>298</v>
      </c>
      <c r="C2" s="2" t="s">
        <v>885</v>
      </c>
    </row>
    <row r="3" spans="2:10">
      <c r="B3" s="4" t="s">
        <v>297</v>
      </c>
      <c r="C3" s="5"/>
      <c r="E3" s="4" t="s">
        <v>698</v>
      </c>
      <c r="F3" s="5"/>
    </row>
    <row r="4" spans="2:10">
      <c r="B4" s="3" t="s">
        <v>409</v>
      </c>
      <c r="C4" s="17" t="s">
        <v>679</v>
      </c>
      <c r="E4" s="7" t="s">
        <v>694</v>
      </c>
      <c r="F4" s="13">
        <v>1</v>
      </c>
    </row>
    <row r="5" spans="2:10">
      <c r="B5" s="3" t="s">
        <v>410</v>
      </c>
      <c r="C5" s="17" t="s">
        <v>1286</v>
      </c>
      <c r="E5" s="7" t="s">
        <v>695</v>
      </c>
      <c r="F5" s="13">
        <f>IF(ФОТ!K8&gt;19999,100%,CEILING(ФОТ!K8/45000,10%))</f>
        <v>1</v>
      </c>
    </row>
    <row r="6" spans="2:10">
      <c r="B6" s="3" t="s">
        <v>39</v>
      </c>
      <c r="C6" s="17" t="s">
        <v>1287</v>
      </c>
      <c r="E6" s="7" t="s">
        <v>696</v>
      </c>
      <c r="F6" s="14">
        <f>IF(C22=22%,3000,4125)</f>
        <v>4125</v>
      </c>
    </row>
    <row r="7" spans="2:10">
      <c r="B7" s="3" t="s">
        <v>412</v>
      </c>
      <c r="C7" s="17" t="s">
        <v>1288</v>
      </c>
      <c r="E7" s="7" t="s">
        <v>697</v>
      </c>
      <c r="F7" s="14">
        <f>F6*2</f>
        <v>8250</v>
      </c>
    </row>
    <row r="8" spans="2:10">
      <c r="B8" s="3" t="s">
        <v>40</v>
      </c>
      <c r="C8" s="18" t="s">
        <v>45</v>
      </c>
    </row>
    <row r="9" spans="2:10">
      <c r="B9" s="3" t="s">
        <v>41</v>
      </c>
      <c r="C9" s="19" t="s">
        <v>679</v>
      </c>
      <c r="E9" s="3" t="s">
        <v>796</v>
      </c>
      <c r="F9" s="15">
        <v>0.03</v>
      </c>
    </row>
    <row r="10" spans="2:10">
      <c r="B10" s="3" t="s">
        <v>42</v>
      </c>
      <c r="C10" s="18" t="s">
        <v>62</v>
      </c>
      <c r="E10" s="8" t="s">
        <v>815</v>
      </c>
      <c r="F10" s="16" t="s">
        <v>345</v>
      </c>
    </row>
    <row r="11" spans="2:10">
      <c r="B11" s="3" t="s">
        <v>43</v>
      </c>
      <c r="C11" s="20">
        <v>42370</v>
      </c>
    </row>
    <row r="12" spans="2:10">
      <c r="B12" s="3" t="s">
        <v>44</v>
      </c>
      <c r="C12" s="19">
        <v>12</v>
      </c>
    </row>
    <row r="13" spans="2:10">
      <c r="B13" s="3" t="s">
        <v>333</v>
      </c>
      <c r="C13" s="19">
        <v>1000</v>
      </c>
    </row>
    <row r="14" spans="2:10">
      <c r="B14" s="3" t="s">
        <v>1103</v>
      </c>
      <c r="C14" s="19"/>
    </row>
    <row r="15" spans="2:10">
      <c r="B15" s="4" t="s">
        <v>49</v>
      </c>
      <c r="C15" s="5"/>
      <c r="E15" s="19" t="s">
        <v>1220</v>
      </c>
      <c r="F15" s="19" t="s">
        <v>1259</v>
      </c>
      <c r="G15" s="19"/>
      <c r="H15" s="19"/>
      <c r="I15" s="19"/>
      <c r="J15" s="19"/>
    </row>
    <row r="16" spans="2:10" outlineLevel="1">
      <c r="B16" s="3" t="s">
        <v>390</v>
      </c>
      <c r="C16" s="13">
        <v>0</v>
      </c>
      <c r="E16" s="19"/>
      <c r="F16" s="19"/>
      <c r="G16" s="19"/>
      <c r="H16" s="19"/>
      <c r="I16" s="19"/>
      <c r="J16" s="19"/>
    </row>
    <row r="17" spans="2:10" outlineLevel="1">
      <c r="B17" s="3" t="s">
        <v>48</v>
      </c>
      <c r="C17" s="15">
        <v>0</v>
      </c>
      <c r="E17" s="19"/>
      <c r="F17" s="19"/>
      <c r="G17" s="19"/>
      <c r="H17" s="19"/>
      <c r="I17" s="19"/>
      <c r="J17" s="19"/>
    </row>
    <row r="18" spans="2:10" outlineLevel="1">
      <c r="B18" s="3" t="s">
        <v>46</v>
      </c>
      <c r="C18" s="15">
        <v>0</v>
      </c>
      <c r="E18" s="19"/>
      <c r="F18" s="19"/>
      <c r="G18" s="19"/>
      <c r="H18" s="19"/>
      <c r="I18" s="19"/>
      <c r="J18" s="19"/>
    </row>
    <row r="19" spans="2:10" outlineLevel="1">
      <c r="B19" s="3" t="s">
        <v>47</v>
      </c>
      <c r="C19" s="15">
        <v>0</v>
      </c>
      <c r="E19" s="19"/>
      <c r="F19" s="19"/>
      <c r="G19" s="19"/>
      <c r="H19" s="19"/>
      <c r="I19" s="19"/>
      <c r="J19" s="19"/>
    </row>
    <row r="20" spans="2:10">
      <c r="B20" s="4" t="s">
        <v>53</v>
      </c>
      <c r="C20" s="5"/>
      <c r="E20" s="19"/>
      <c r="F20" s="19"/>
      <c r="G20" s="19"/>
      <c r="H20" s="19"/>
      <c r="I20" s="19"/>
      <c r="J20" s="19"/>
    </row>
    <row r="21" spans="2:10" outlineLevel="1">
      <c r="B21" s="7" t="s">
        <v>50</v>
      </c>
      <c r="C21" s="18" t="s">
        <v>299</v>
      </c>
      <c r="E21" s="19"/>
      <c r="F21" s="19"/>
      <c r="G21" s="19"/>
      <c r="H21" s="19"/>
      <c r="I21" s="19"/>
      <c r="J21" s="19"/>
    </row>
    <row r="22" spans="2:10" outlineLevel="1">
      <c r="B22" s="3" t="s">
        <v>52</v>
      </c>
      <c r="C22" s="21">
        <f>IF(F15="СНГ 1",22%,IF(F15="СНГ 2",22%,30.5%))</f>
        <v>0.30499999999999999</v>
      </c>
      <c r="E22" s="19"/>
      <c r="F22" s="19"/>
      <c r="G22" s="19"/>
      <c r="H22" s="19"/>
      <c r="I22" s="19"/>
      <c r="J22" s="19"/>
    </row>
    <row r="23" spans="2:10" outlineLevel="1">
      <c r="B23" s="3" t="s">
        <v>349</v>
      </c>
      <c r="C23" s="18" t="s">
        <v>345</v>
      </c>
      <c r="E23" s="19"/>
      <c r="F23" s="19"/>
      <c r="G23" s="19"/>
      <c r="H23" s="19"/>
      <c r="I23" s="19"/>
      <c r="J23" s="19"/>
    </row>
    <row r="24" spans="2:10" outlineLevel="1">
      <c r="B24" s="3" t="s">
        <v>51</v>
      </c>
      <c r="C24" s="21">
        <f>IF(F15="СНГ 1",30%,IF(F15="СНГ 2",30%,13%))</f>
        <v>0.13</v>
      </c>
      <c r="E24" s="19"/>
      <c r="F24" s="19"/>
      <c r="G24" s="19"/>
      <c r="H24" s="19"/>
      <c r="I24" s="19"/>
      <c r="J24" s="19"/>
    </row>
    <row r="25" spans="2:10" outlineLevel="1">
      <c r="B25" s="7" t="s">
        <v>293</v>
      </c>
      <c r="C25" s="21">
        <v>0.18</v>
      </c>
      <c r="E25" s="19"/>
      <c r="F25" s="19"/>
      <c r="G25" s="19"/>
      <c r="H25" s="19"/>
      <c r="I25" s="19"/>
      <c r="J25" s="19"/>
    </row>
    <row r="26" spans="2:10" outlineLevel="1">
      <c r="B26" s="7" t="s">
        <v>341</v>
      </c>
      <c r="C26" s="21">
        <v>0.01</v>
      </c>
      <c r="E26" s="19"/>
      <c r="F26" s="19"/>
      <c r="G26" s="19"/>
      <c r="H26" s="19"/>
      <c r="I26" s="19"/>
      <c r="J26" s="19"/>
    </row>
    <row r="27" spans="2:10" outlineLevel="1">
      <c r="B27" s="3" t="s">
        <v>342</v>
      </c>
      <c r="C27" s="21">
        <v>0.2</v>
      </c>
      <c r="E27" s="19"/>
      <c r="F27" s="19"/>
      <c r="G27" s="19"/>
      <c r="H27" s="19"/>
      <c r="I27" s="19"/>
      <c r="J27" s="19"/>
    </row>
    <row r="28" spans="2:10" outlineLevel="1">
      <c r="B28" s="3" t="s">
        <v>17</v>
      </c>
      <c r="C28" s="21">
        <v>1.4999999999999999E-2</v>
      </c>
      <c r="E28" s="19"/>
      <c r="F28" s="19"/>
      <c r="G28" s="19"/>
      <c r="H28" s="19"/>
      <c r="I28" s="19"/>
      <c r="J28" s="19"/>
    </row>
    <row r="29" spans="2:10" outlineLevel="1">
      <c r="B29" s="3" t="s">
        <v>275</v>
      </c>
      <c r="C29" s="21">
        <v>0</v>
      </c>
      <c r="E29" s="19"/>
      <c r="F29" s="19"/>
      <c r="G29" s="19"/>
      <c r="H29" s="19"/>
      <c r="I29" s="19"/>
      <c r="J29" s="19"/>
    </row>
    <row r="30" spans="2:10" ht="15.75">
      <c r="B30" s="3" t="s">
        <v>396</v>
      </c>
      <c r="C30" s="21">
        <v>0.15</v>
      </c>
      <c r="E30" s="335" t="s">
        <v>1214</v>
      </c>
      <c r="F30" s="336">
        <f>SUM(F31:F35)</f>
        <v>10104.4</v>
      </c>
      <c r="G30" s="19"/>
      <c r="H30" s="19"/>
      <c r="I30" s="19"/>
      <c r="J30" s="19"/>
    </row>
    <row r="31" spans="2:10">
      <c r="B31" s="3" t="s">
        <v>398</v>
      </c>
      <c r="C31" s="21">
        <f>C30</f>
        <v>0.15</v>
      </c>
      <c r="E31" s="19" t="s">
        <v>768</v>
      </c>
      <c r="F31" s="300">
        <v>10104.4</v>
      </c>
      <c r="G31" s="19" t="s">
        <v>1260</v>
      </c>
      <c r="H31" s="19"/>
      <c r="I31" s="19">
        <v>4597.08</v>
      </c>
      <c r="J31" s="19"/>
    </row>
    <row r="32" spans="2:10">
      <c r="B32" s="3" t="s">
        <v>397</v>
      </c>
      <c r="C32" s="21">
        <f>C31</f>
        <v>0.15</v>
      </c>
      <c r="E32" s="19" t="s">
        <v>769</v>
      </c>
      <c r="F32" s="300"/>
      <c r="G32" s="19"/>
      <c r="H32" s="19"/>
      <c r="I32" s="19"/>
      <c r="J32" s="19"/>
    </row>
    <row r="33" spans="2:10">
      <c r="B33" s="3" t="s">
        <v>339</v>
      </c>
      <c r="C33" s="21">
        <f>IF(C9="Омск",10.8%,IF(C9="Ростов",10.3%,IF(C9="Кемерово",10.8%,IF(C9="Красноярск",10.8%,IF(C9="Воркута",13.3%,IF(C9="Владивосток",11.3%,IF(C9="Нижний Новгород",10.3%,IF(C9="Санкт-Петербург",9.3%,IF(C9="Казань",9.1%,IF(C9="Екатеринбург",10.8%,8.8%))))))))))</f>
        <v>0.10300000000000001</v>
      </c>
      <c r="E33" s="19" t="s">
        <v>770</v>
      </c>
      <c r="F33" s="300"/>
      <c r="G33" s="19"/>
      <c r="H33" s="19"/>
      <c r="I33" s="19"/>
      <c r="J33" s="19"/>
    </row>
    <row r="34" spans="2:10">
      <c r="B34" s="3" t="s">
        <v>340</v>
      </c>
      <c r="C34" s="21">
        <v>7.0999999999999994E-2</v>
      </c>
      <c r="E34" s="19" t="s">
        <v>771</v>
      </c>
      <c r="F34" s="300"/>
      <c r="G34" s="19"/>
      <c r="H34" s="19"/>
      <c r="I34" s="19"/>
      <c r="J34" s="19"/>
    </row>
    <row r="35" spans="2:10">
      <c r="B35" s="4" t="s">
        <v>295</v>
      </c>
      <c r="C35" s="5"/>
      <c r="E35" s="19" t="s">
        <v>772</v>
      </c>
      <c r="F35" s="300"/>
      <c r="G35" s="19"/>
      <c r="H35" s="19"/>
      <c r="I35" s="19"/>
      <c r="J35" s="19"/>
    </row>
    <row r="36" spans="2:10" ht="30">
      <c r="B36" s="10" t="s">
        <v>296</v>
      </c>
      <c r="C36" s="22">
        <v>1</v>
      </c>
      <c r="E36" s="335" t="s">
        <v>1215</v>
      </c>
      <c r="F36" s="336">
        <f>SUM(F37:F41)</f>
        <v>33100</v>
      </c>
      <c r="G36" s="19"/>
      <c r="H36" s="19"/>
      <c r="I36" s="19"/>
      <c r="J36" s="19"/>
    </row>
    <row r="37" spans="2:10">
      <c r="B37" s="10" t="s">
        <v>294</v>
      </c>
      <c r="C37" s="21">
        <f>IF(C9="Омск",1.3%,IF(C9="Ростов",2%,IF(C9="Кемерово",2.7%,IF(C9="Москва",3.6%,IF(C9="Центр",3.8%,IF(C9="Красноярск",3%,IF(C9="Воркута",0.8%,IF(C9="Владивосток",2.4%,IF(C9="Нижний Новгород",3.6%,IF(C9="Санкт-Петербург",2.2%,IF(C9="Казань",2.7%,IF(C9="Екатеринбург",2.8%,0%))))))))))))</f>
        <v>0.02</v>
      </c>
      <c r="E37" s="19" t="s">
        <v>783</v>
      </c>
      <c r="F37" s="300"/>
      <c r="G37" s="19"/>
      <c r="H37" s="19"/>
      <c r="I37" s="19"/>
      <c r="J37" s="19"/>
    </row>
    <row r="38" spans="2:10">
      <c r="B38" s="4" t="s">
        <v>59</v>
      </c>
      <c r="C38" s="5"/>
      <c r="E38" s="19" t="s">
        <v>784</v>
      </c>
      <c r="F38" s="300">
        <v>3100</v>
      </c>
      <c r="G38" s="19" t="s">
        <v>1293</v>
      </c>
      <c r="H38" s="19"/>
      <c r="I38" s="19"/>
      <c r="J38" s="19"/>
    </row>
    <row r="39" spans="2:10">
      <c r="B39" s="3" t="s">
        <v>54</v>
      </c>
      <c r="C39" s="15">
        <v>0</v>
      </c>
      <c r="E39" s="19" t="s">
        <v>785</v>
      </c>
      <c r="F39" s="300">
        <v>30000</v>
      </c>
      <c r="G39" s="19" t="s">
        <v>1292</v>
      </c>
      <c r="H39" s="19"/>
      <c r="I39" s="19"/>
      <c r="J39" s="19"/>
    </row>
    <row r="40" spans="2:10">
      <c r="B40" s="3" t="s">
        <v>55</v>
      </c>
      <c r="C40" s="23">
        <v>60</v>
      </c>
      <c r="E40" s="19"/>
      <c r="F40" s="300"/>
      <c r="G40" s="19"/>
      <c r="H40" s="19"/>
      <c r="I40" s="19"/>
      <c r="J40" s="19"/>
    </row>
    <row r="41" spans="2:10" hidden="1" outlineLevel="1">
      <c r="B41" s="3" t="s">
        <v>378</v>
      </c>
      <c r="C41" s="15">
        <v>0</v>
      </c>
      <c r="E41" s="19"/>
      <c r="F41" s="19"/>
      <c r="G41" s="19"/>
      <c r="H41" s="19"/>
      <c r="I41" s="19"/>
      <c r="J41" s="19"/>
    </row>
    <row r="42" spans="2:10" hidden="1" outlineLevel="1">
      <c r="B42" s="3" t="s">
        <v>379</v>
      </c>
      <c r="C42" s="23">
        <f>IF(C9="Москва",30,IF(C9="Центр",30,IF(C9="Санкт-Петербург",30,14)))</f>
        <v>14</v>
      </c>
      <c r="E42" s="19"/>
      <c r="F42" s="19"/>
      <c r="G42" s="19"/>
      <c r="H42" s="19"/>
      <c r="I42" s="19"/>
      <c r="J42" s="19"/>
    </row>
    <row r="43" spans="2:10" hidden="1" outlineLevel="1">
      <c r="B43" s="3" t="s">
        <v>380</v>
      </c>
      <c r="C43" s="24">
        <v>0</v>
      </c>
      <c r="E43" s="19"/>
      <c r="F43" s="19"/>
      <c r="G43" s="19"/>
      <c r="H43" s="19"/>
      <c r="I43" s="19"/>
      <c r="J43" s="19"/>
    </row>
    <row r="44" spans="2:10" hidden="1" outlineLevel="1">
      <c r="B44" s="3" t="s">
        <v>381</v>
      </c>
      <c r="C44" s="23">
        <f>IF(C9="Москва",30,IF(C9="Центр",30,IF(C9="Санкт-Петербург",30,14)))</f>
        <v>14</v>
      </c>
      <c r="E44" s="19"/>
      <c r="F44" s="19"/>
      <c r="G44" s="19"/>
      <c r="H44" s="19"/>
      <c r="I44" s="19"/>
      <c r="J44" s="19"/>
    </row>
    <row r="45" spans="2:10" hidden="1" outlineLevel="1">
      <c r="B45" s="3" t="s">
        <v>56</v>
      </c>
      <c r="C45" s="15">
        <v>0</v>
      </c>
      <c r="E45" s="19"/>
      <c r="F45" s="19"/>
      <c r="G45" s="19"/>
      <c r="H45" s="19"/>
      <c r="I45" s="19"/>
      <c r="J45" s="19"/>
    </row>
    <row r="46" spans="2:10" hidden="1" outlineLevel="1">
      <c r="B46" s="3" t="s">
        <v>57</v>
      </c>
      <c r="C46" s="23">
        <v>10</v>
      </c>
      <c r="E46" s="19"/>
      <c r="F46" s="19"/>
      <c r="G46" s="19"/>
      <c r="H46" s="19"/>
      <c r="I46" s="19"/>
      <c r="J46" s="19"/>
    </row>
    <row r="47" spans="2:10" hidden="1" outlineLevel="1">
      <c r="B47" s="3" t="s">
        <v>58</v>
      </c>
      <c r="C47" s="23">
        <v>20</v>
      </c>
      <c r="E47" s="19"/>
      <c r="F47" s="19"/>
      <c r="G47" s="19"/>
      <c r="H47" s="19"/>
      <c r="I47" s="19"/>
      <c r="J47" s="19"/>
    </row>
    <row r="48" spans="2:10" collapsed="1">
      <c r="B48" s="4" t="s">
        <v>81</v>
      </c>
      <c r="C48" s="5"/>
      <c r="E48" s="19"/>
      <c r="F48" s="19"/>
      <c r="G48" s="19"/>
      <c r="H48" s="19"/>
      <c r="I48" s="19"/>
      <c r="J48" s="19"/>
    </row>
    <row r="49" spans="2:10">
      <c r="B49" s="10" t="s">
        <v>87</v>
      </c>
      <c r="C49" s="23">
        <v>28</v>
      </c>
      <c r="E49" s="19"/>
      <c r="F49" s="19"/>
      <c r="G49" s="19"/>
      <c r="H49" s="19"/>
      <c r="I49" s="19"/>
      <c r="J49" s="19"/>
    </row>
    <row r="50" spans="2:10" ht="30">
      <c r="B50" s="10" t="s">
        <v>88</v>
      </c>
      <c r="C50" s="24">
        <v>0.5</v>
      </c>
      <c r="E50" s="19"/>
      <c r="F50" s="19"/>
      <c r="G50" s="19"/>
      <c r="H50" s="19"/>
      <c r="I50" s="19"/>
      <c r="J50" s="19"/>
    </row>
    <row r="51" spans="2:10" hidden="1" outlineLevel="1">
      <c r="B51" s="10" t="s">
        <v>89</v>
      </c>
      <c r="C51" s="23">
        <v>28</v>
      </c>
      <c r="E51" s="19"/>
      <c r="F51" s="19"/>
      <c r="G51" s="19"/>
      <c r="H51" s="19"/>
      <c r="I51" s="19"/>
      <c r="J51" s="19"/>
    </row>
    <row r="52" spans="2:10" ht="30" hidden="1" outlineLevel="1">
      <c r="B52" s="10" t="s">
        <v>90</v>
      </c>
      <c r="C52" s="24">
        <v>0</v>
      </c>
      <c r="E52" s="19"/>
      <c r="F52" s="19"/>
      <c r="G52" s="19"/>
      <c r="H52" s="19"/>
      <c r="I52" s="19"/>
      <c r="J52" s="19"/>
    </row>
    <row r="53" spans="2:10" collapsed="1">
      <c r="B53" s="10" t="s">
        <v>352</v>
      </c>
      <c r="C53" s="21">
        <f>IF(Данные!F351&gt;0,3%,1%)</f>
        <v>0.01</v>
      </c>
      <c r="E53" s="19"/>
      <c r="F53" s="19"/>
      <c r="G53" s="19"/>
      <c r="H53" s="19"/>
      <c r="I53" s="19"/>
      <c r="J53" s="19"/>
    </row>
    <row r="54" spans="2:10">
      <c r="B54" s="4" t="s">
        <v>223</v>
      </c>
      <c r="C54" s="5"/>
      <c r="E54" s="19"/>
      <c r="F54" s="19"/>
      <c r="G54" s="19"/>
      <c r="H54" s="19"/>
      <c r="I54" s="19"/>
      <c r="J54" s="19"/>
    </row>
    <row r="55" spans="2:10" hidden="1" outlineLevel="1">
      <c r="B55" s="10" t="s">
        <v>222</v>
      </c>
      <c r="C55" s="15">
        <v>0.01</v>
      </c>
      <c r="E55" s="19"/>
      <c r="F55" s="19"/>
      <c r="G55" s="19"/>
      <c r="H55" s="19"/>
      <c r="I55" s="19"/>
      <c r="J55" s="19"/>
    </row>
    <row r="56" spans="2:10" hidden="1" outlineLevel="1">
      <c r="B56" s="10" t="s">
        <v>224</v>
      </c>
      <c r="C56" s="15">
        <v>0.02</v>
      </c>
      <c r="E56" s="19"/>
      <c r="F56" s="19"/>
      <c r="G56" s="19"/>
      <c r="H56" s="19"/>
      <c r="I56" s="19"/>
      <c r="J56" s="19"/>
    </row>
    <row r="57" spans="2:10" hidden="1" outlineLevel="1">
      <c r="B57" s="10" t="s">
        <v>225</v>
      </c>
      <c r="C57" s="15">
        <v>0.02</v>
      </c>
      <c r="E57" s="19"/>
      <c r="F57" s="19"/>
      <c r="G57" s="19"/>
      <c r="H57" s="19"/>
      <c r="I57" s="19"/>
      <c r="J57" s="19"/>
    </row>
    <row r="58" spans="2:10" hidden="1" outlineLevel="1">
      <c r="B58" s="10" t="s">
        <v>495</v>
      </c>
      <c r="C58" s="13" t="s">
        <v>842</v>
      </c>
      <c r="E58" s="19"/>
      <c r="F58" s="19"/>
      <c r="G58" s="19"/>
      <c r="H58" s="19"/>
      <c r="I58" s="19"/>
      <c r="J58" s="19"/>
    </row>
    <row r="59" spans="2:10" collapsed="1">
      <c r="B59" s="4" t="s">
        <v>242</v>
      </c>
      <c r="C59" s="5"/>
      <c r="E59" s="19"/>
      <c r="F59" s="19"/>
      <c r="G59" s="19"/>
      <c r="H59" s="19"/>
      <c r="I59" s="19"/>
      <c r="J59" s="19"/>
    </row>
    <row r="60" spans="2:10" ht="30">
      <c r="B60" s="11" t="s">
        <v>870</v>
      </c>
      <c r="C60" s="22">
        <v>1</v>
      </c>
      <c r="E60" s="19"/>
      <c r="F60" s="19"/>
      <c r="G60" s="19"/>
      <c r="H60" s="19"/>
      <c r="I60" s="19"/>
      <c r="J60" s="19"/>
    </row>
    <row r="61" spans="2:10">
      <c r="B61" s="12" t="s">
        <v>243</v>
      </c>
      <c r="C61" s="299">
        <v>9.7322065201319669E-2</v>
      </c>
      <c r="E61" s="19"/>
      <c r="F61" s="19"/>
      <c r="G61" s="19"/>
      <c r="H61" s="19"/>
      <c r="I61" s="19"/>
      <c r="J61" s="19"/>
    </row>
  </sheetData>
  <sheetProtection password="D908" sheet="1" objects="1" scenarios="1" formatColumns="0" formatRows="0"/>
  <protectedRanges>
    <protectedRange sqref="C11" name="Параметры"/>
  </protectedRanges>
  <dataValidations count="8">
    <dataValidation type="list" allowBlank="1" showInputMessage="1" showErrorMessage="1" sqref="C60 C36">
      <formula1>"1,2"</formula1>
    </dataValidation>
    <dataValidation type="list" allowBlank="1" showInputMessage="1" showErrorMessage="1" sqref="C9">
      <formula1>Филиалы</formula1>
    </dataValidation>
    <dataValidation type="list" allowBlank="1" showInputMessage="1" showErrorMessage="1" sqref="C10">
      <formula1>Валюты</formula1>
    </dataValidation>
    <dataValidation type="date" operator="greaterThan" allowBlank="1" showInputMessage="1" showErrorMessage="1" errorTitle="Ошибка" error="Введите дату начала работы проекта (ммм.гг)" sqref="C11">
      <formula1>41609</formula1>
    </dataValidation>
    <dataValidation type="whole" allowBlank="1" showInputMessage="1" showErrorMessage="1" errorTitle="Ошибка" error="Введите срок контракта от 2 до 60 месяцев (целое число)." sqref="C12">
      <formula1>2</formula1>
      <formula2>60</formula2>
    </dataValidation>
    <dataValidation type="whole" operator="greaterThan" allowBlank="1" showInputMessage="1" showErrorMessage="1" errorTitle="Ошибка" error="Введите площадь в квадратных метрах (целое число)." sqref="C13">
      <formula1>0</formula1>
    </dataValidation>
    <dataValidation type="list" allowBlank="1" showInputMessage="1" showErrorMessage="1" sqref="C23 C58">
      <formula1>"да,нет"</formula1>
    </dataValidation>
    <dataValidation type="list" allowBlank="1" showInputMessage="1" showErrorMessage="1" sqref="F10">
      <formula1>"нет,А"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5" r:id="rId4" name="Button 3">
              <controlPr defaultSize="0" print="0" autoFill="0" autoPict="0" macro="[0]!Разработчик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4</xdr:col>
                    <xdr:colOff>1504950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5" name="Button 4">
              <controlPr defaultSize="0" print="0" autoFill="0" autoPict="0" macro="[0]!Пользователь">
                <anchor moveWithCells="1" sizeWithCells="1">
                  <from>
                    <xdr:col>4</xdr:col>
                    <xdr:colOff>1533525</xdr:colOff>
                    <xdr:row>1</xdr:row>
                    <xdr:rowOff>9525</xdr:rowOff>
                  </from>
                  <to>
                    <xdr:col>5</xdr:col>
                    <xdr:colOff>590550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BZ463"/>
  <sheetViews>
    <sheetView zoomScale="80" zoomScaleNormal="80" workbookViewId="0">
      <pane xSplit="3" ySplit="3" topLeftCell="E90" activePane="bottomRight" state="frozen"/>
      <selection pane="topRight" activeCell="D1" sqref="D1"/>
      <selection pane="bottomLeft" activeCell="A4" sqref="A4"/>
      <selection pane="bottomRight" activeCell="F198" sqref="F198"/>
    </sheetView>
  </sheetViews>
  <sheetFormatPr defaultColWidth="8.85546875" defaultRowHeight="15" outlineLevelRow="1"/>
  <cols>
    <col min="1" max="1" width="2.28515625" style="3" customWidth="1"/>
    <col min="2" max="2" width="5.5703125" style="3" customWidth="1"/>
    <col min="3" max="3" width="44.85546875" style="3" customWidth="1"/>
    <col min="4" max="4" width="8.28515625" style="3" bestFit="1" customWidth="1"/>
    <col min="5" max="5" width="9.28515625" style="3" customWidth="1"/>
    <col min="6" max="6" width="13" style="3" bestFit="1" customWidth="1"/>
    <col min="7" max="66" width="12.42578125" style="3" bestFit="1" customWidth="1"/>
    <col min="67" max="16384" width="8.85546875" style="3"/>
  </cols>
  <sheetData>
    <row r="2" spans="2:78" ht="18.75">
      <c r="B2" s="1" t="s">
        <v>244</v>
      </c>
      <c r="G2" s="25" t="s">
        <v>1</v>
      </c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7" t="s">
        <v>2</v>
      </c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9" t="s">
        <v>3</v>
      </c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1" t="s">
        <v>4</v>
      </c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3" t="s">
        <v>5</v>
      </c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5" t="s">
        <v>432</v>
      </c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</row>
    <row r="3" spans="2:78">
      <c r="B3" s="37" t="s">
        <v>66</v>
      </c>
      <c r="C3" s="37" t="s">
        <v>245</v>
      </c>
      <c r="D3" s="37"/>
      <c r="E3" s="37"/>
      <c r="F3" s="38" t="s">
        <v>353</v>
      </c>
      <c r="G3" s="39">
        <f>Параметры!C11</f>
        <v>42370</v>
      </c>
      <c r="H3" s="39">
        <f>DATE(YEAR(G3),MONTH(G3)+1,1)</f>
        <v>42401</v>
      </c>
      <c r="I3" s="39">
        <f t="shared" ref="I3:BN3" si="0">DATE(YEAR(H3),MONTH(H3)+1,1)</f>
        <v>42430</v>
      </c>
      <c r="J3" s="39">
        <f t="shared" si="0"/>
        <v>42461</v>
      </c>
      <c r="K3" s="39">
        <f t="shared" si="0"/>
        <v>42491</v>
      </c>
      <c r="L3" s="39">
        <f t="shared" si="0"/>
        <v>42522</v>
      </c>
      <c r="M3" s="39">
        <f t="shared" si="0"/>
        <v>42552</v>
      </c>
      <c r="N3" s="39">
        <f t="shared" si="0"/>
        <v>42583</v>
      </c>
      <c r="O3" s="39">
        <f t="shared" si="0"/>
        <v>42614</v>
      </c>
      <c r="P3" s="39">
        <f t="shared" si="0"/>
        <v>42644</v>
      </c>
      <c r="Q3" s="39">
        <f t="shared" si="0"/>
        <v>42675</v>
      </c>
      <c r="R3" s="39">
        <f t="shared" si="0"/>
        <v>42705</v>
      </c>
      <c r="S3" s="39">
        <f t="shared" si="0"/>
        <v>42736</v>
      </c>
      <c r="T3" s="39">
        <f t="shared" si="0"/>
        <v>42767</v>
      </c>
      <c r="U3" s="39">
        <f t="shared" si="0"/>
        <v>42795</v>
      </c>
      <c r="V3" s="39">
        <f t="shared" si="0"/>
        <v>42826</v>
      </c>
      <c r="W3" s="39">
        <f t="shared" si="0"/>
        <v>42856</v>
      </c>
      <c r="X3" s="39">
        <f t="shared" si="0"/>
        <v>42887</v>
      </c>
      <c r="Y3" s="39">
        <f t="shared" si="0"/>
        <v>42917</v>
      </c>
      <c r="Z3" s="39">
        <f t="shared" si="0"/>
        <v>42948</v>
      </c>
      <c r="AA3" s="39">
        <f t="shared" si="0"/>
        <v>42979</v>
      </c>
      <c r="AB3" s="39">
        <f t="shared" si="0"/>
        <v>43009</v>
      </c>
      <c r="AC3" s="39">
        <f t="shared" si="0"/>
        <v>43040</v>
      </c>
      <c r="AD3" s="39">
        <f t="shared" si="0"/>
        <v>43070</v>
      </c>
      <c r="AE3" s="39">
        <f t="shared" si="0"/>
        <v>43101</v>
      </c>
      <c r="AF3" s="39">
        <f t="shared" si="0"/>
        <v>43132</v>
      </c>
      <c r="AG3" s="39">
        <f t="shared" si="0"/>
        <v>43160</v>
      </c>
      <c r="AH3" s="39">
        <f t="shared" si="0"/>
        <v>43191</v>
      </c>
      <c r="AI3" s="39">
        <f t="shared" si="0"/>
        <v>43221</v>
      </c>
      <c r="AJ3" s="39">
        <f t="shared" si="0"/>
        <v>43252</v>
      </c>
      <c r="AK3" s="39">
        <f t="shared" si="0"/>
        <v>43282</v>
      </c>
      <c r="AL3" s="39">
        <f t="shared" si="0"/>
        <v>43313</v>
      </c>
      <c r="AM3" s="39">
        <f t="shared" si="0"/>
        <v>43344</v>
      </c>
      <c r="AN3" s="39">
        <f t="shared" si="0"/>
        <v>43374</v>
      </c>
      <c r="AO3" s="39">
        <f t="shared" si="0"/>
        <v>43405</v>
      </c>
      <c r="AP3" s="39">
        <f t="shared" si="0"/>
        <v>43435</v>
      </c>
      <c r="AQ3" s="39">
        <f t="shared" si="0"/>
        <v>43466</v>
      </c>
      <c r="AR3" s="39">
        <f t="shared" si="0"/>
        <v>43497</v>
      </c>
      <c r="AS3" s="39">
        <f t="shared" si="0"/>
        <v>43525</v>
      </c>
      <c r="AT3" s="39">
        <f t="shared" si="0"/>
        <v>43556</v>
      </c>
      <c r="AU3" s="39">
        <f t="shared" si="0"/>
        <v>43586</v>
      </c>
      <c r="AV3" s="39">
        <f t="shared" si="0"/>
        <v>43617</v>
      </c>
      <c r="AW3" s="39">
        <f t="shared" si="0"/>
        <v>43647</v>
      </c>
      <c r="AX3" s="39">
        <f t="shared" si="0"/>
        <v>43678</v>
      </c>
      <c r="AY3" s="39">
        <f t="shared" si="0"/>
        <v>43709</v>
      </c>
      <c r="AZ3" s="39">
        <f t="shared" si="0"/>
        <v>43739</v>
      </c>
      <c r="BA3" s="39">
        <f t="shared" si="0"/>
        <v>43770</v>
      </c>
      <c r="BB3" s="39">
        <f t="shared" si="0"/>
        <v>43800</v>
      </c>
      <c r="BC3" s="39">
        <f t="shared" si="0"/>
        <v>43831</v>
      </c>
      <c r="BD3" s="39">
        <f t="shared" si="0"/>
        <v>43862</v>
      </c>
      <c r="BE3" s="39">
        <f t="shared" si="0"/>
        <v>43891</v>
      </c>
      <c r="BF3" s="39">
        <f t="shared" si="0"/>
        <v>43922</v>
      </c>
      <c r="BG3" s="39">
        <f t="shared" si="0"/>
        <v>43952</v>
      </c>
      <c r="BH3" s="39">
        <f t="shared" si="0"/>
        <v>43983</v>
      </c>
      <c r="BI3" s="39">
        <f t="shared" si="0"/>
        <v>44013</v>
      </c>
      <c r="BJ3" s="39">
        <f t="shared" si="0"/>
        <v>44044</v>
      </c>
      <c r="BK3" s="39">
        <f t="shared" si="0"/>
        <v>44075</v>
      </c>
      <c r="BL3" s="39">
        <f t="shared" si="0"/>
        <v>44105</v>
      </c>
      <c r="BM3" s="39">
        <f t="shared" si="0"/>
        <v>44136</v>
      </c>
      <c r="BN3" s="39">
        <f t="shared" si="0"/>
        <v>44166</v>
      </c>
      <c r="BO3" s="39">
        <f t="shared" ref="BO3" si="1">DATE(YEAR(BN3),MONTH(BN3)+1,1)</f>
        <v>44197</v>
      </c>
      <c r="BP3" s="39">
        <f t="shared" ref="BP3" si="2">DATE(YEAR(BO3),MONTH(BO3)+1,1)</f>
        <v>44228</v>
      </c>
      <c r="BQ3" s="39">
        <f t="shared" ref="BQ3" si="3">DATE(YEAR(BP3),MONTH(BP3)+1,1)</f>
        <v>44256</v>
      </c>
      <c r="BR3" s="39">
        <f t="shared" ref="BR3" si="4">DATE(YEAR(BQ3),MONTH(BQ3)+1,1)</f>
        <v>44287</v>
      </c>
      <c r="BS3" s="39">
        <f t="shared" ref="BS3" si="5">DATE(YEAR(BR3),MONTH(BR3)+1,1)</f>
        <v>44317</v>
      </c>
      <c r="BT3" s="39">
        <f t="shared" ref="BT3" si="6">DATE(YEAR(BS3),MONTH(BS3)+1,1)</f>
        <v>44348</v>
      </c>
      <c r="BU3" s="39">
        <f t="shared" ref="BU3" si="7">DATE(YEAR(BT3),MONTH(BT3)+1,1)</f>
        <v>44378</v>
      </c>
      <c r="BV3" s="39">
        <f t="shared" ref="BV3" si="8">DATE(YEAR(BU3),MONTH(BU3)+1,1)</f>
        <v>44409</v>
      </c>
      <c r="BW3" s="39">
        <f t="shared" ref="BW3" si="9">DATE(YEAR(BV3),MONTH(BV3)+1,1)</f>
        <v>44440</v>
      </c>
      <c r="BX3" s="39">
        <f t="shared" ref="BX3" si="10">DATE(YEAR(BW3),MONTH(BW3)+1,1)</f>
        <v>44470</v>
      </c>
      <c r="BY3" s="39">
        <f t="shared" ref="BY3" si="11">DATE(YEAR(BX3),MONTH(BX3)+1,1)</f>
        <v>44501</v>
      </c>
      <c r="BZ3" s="39">
        <f t="shared" ref="BZ3" si="12">DATE(YEAR(BY3),MONTH(BY3)+1,1)</f>
        <v>44531</v>
      </c>
    </row>
    <row r="4" spans="2:78">
      <c r="C4" s="3" t="s">
        <v>440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</row>
    <row r="5" spans="2:78">
      <c r="C5" s="3" t="s">
        <v>441</v>
      </c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</row>
    <row r="6" spans="2:78">
      <c r="C6" s="3" t="s">
        <v>442</v>
      </c>
      <c r="G6" s="19">
        <f>DAY(EOMONTH(G3,0))</f>
        <v>31</v>
      </c>
      <c r="H6" s="19">
        <f t="shared" ref="H6:BN6" si="13">DAY(EOMONTH(H3,0))</f>
        <v>29</v>
      </c>
      <c r="I6" s="19">
        <f t="shared" si="13"/>
        <v>31</v>
      </c>
      <c r="J6" s="19">
        <f t="shared" si="13"/>
        <v>30</v>
      </c>
      <c r="K6" s="19">
        <f t="shared" si="13"/>
        <v>31</v>
      </c>
      <c r="L6" s="19">
        <f t="shared" si="13"/>
        <v>30</v>
      </c>
      <c r="M6" s="19">
        <f t="shared" si="13"/>
        <v>31</v>
      </c>
      <c r="N6" s="19">
        <f t="shared" si="13"/>
        <v>31</v>
      </c>
      <c r="O6" s="19">
        <f t="shared" si="13"/>
        <v>30</v>
      </c>
      <c r="P6" s="19">
        <f t="shared" si="13"/>
        <v>31</v>
      </c>
      <c r="Q6" s="19">
        <f t="shared" si="13"/>
        <v>30</v>
      </c>
      <c r="R6" s="19">
        <f t="shared" si="13"/>
        <v>31</v>
      </c>
      <c r="S6" s="19">
        <f t="shared" si="13"/>
        <v>31</v>
      </c>
      <c r="T6" s="19">
        <f t="shared" si="13"/>
        <v>28</v>
      </c>
      <c r="U6" s="19">
        <f t="shared" si="13"/>
        <v>31</v>
      </c>
      <c r="V6" s="19">
        <f t="shared" si="13"/>
        <v>30</v>
      </c>
      <c r="W6" s="19">
        <f t="shared" si="13"/>
        <v>31</v>
      </c>
      <c r="X6" s="19">
        <f t="shared" si="13"/>
        <v>30</v>
      </c>
      <c r="Y6" s="19">
        <f t="shared" si="13"/>
        <v>31</v>
      </c>
      <c r="Z6" s="19">
        <f t="shared" si="13"/>
        <v>31</v>
      </c>
      <c r="AA6" s="19">
        <f t="shared" si="13"/>
        <v>30</v>
      </c>
      <c r="AB6" s="19">
        <f t="shared" si="13"/>
        <v>31</v>
      </c>
      <c r="AC6" s="19">
        <f t="shared" si="13"/>
        <v>30</v>
      </c>
      <c r="AD6" s="19">
        <f t="shared" si="13"/>
        <v>31</v>
      </c>
      <c r="AE6" s="19">
        <f t="shared" si="13"/>
        <v>31</v>
      </c>
      <c r="AF6" s="19">
        <f t="shared" si="13"/>
        <v>28</v>
      </c>
      <c r="AG6" s="19">
        <f t="shared" si="13"/>
        <v>31</v>
      </c>
      <c r="AH6" s="19">
        <f t="shared" si="13"/>
        <v>30</v>
      </c>
      <c r="AI6" s="19">
        <f t="shared" si="13"/>
        <v>31</v>
      </c>
      <c r="AJ6" s="19">
        <f t="shared" si="13"/>
        <v>30</v>
      </c>
      <c r="AK6" s="19">
        <f t="shared" si="13"/>
        <v>31</v>
      </c>
      <c r="AL6" s="19">
        <f t="shared" si="13"/>
        <v>31</v>
      </c>
      <c r="AM6" s="19">
        <f t="shared" si="13"/>
        <v>30</v>
      </c>
      <c r="AN6" s="19">
        <f t="shared" si="13"/>
        <v>31</v>
      </c>
      <c r="AO6" s="19">
        <f t="shared" si="13"/>
        <v>30</v>
      </c>
      <c r="AP6" s="19">
        <f t="shared" si="13"/>
        <v>31</v>
      </c>
      <c r="AQ6" s="19">
        <f t="shared" si="13"/>
        <v>31</v>
      </c>
      <c r="AR6" s="19">
        <f t="shared" si="13"/>
        <v>28</v>
      </c>
      <c r="AS6" s="19">
        <f t="shared" si="13"/>
        <v>31</v>
      </c>
      <c r="AT6" s="19">
        <f t="shared" si="13"/>
        <v>30</v>
      </c>
      <c r="AU6" s="19">
        <f t="shared" si="13"/>
        <v>31</v>
      </c>
      <c r="AV6" s="19">
        <f t="shared" si="13"/>
        <v>30</v>
      </c>
      <c r="AW6" s="19">
        <f t="shared" si="13"/>
        <v>31</v>
      </c>
      <c r="AX6" s="19">
        <f t="shared" si="13"/>
        <v>31</v>
      </c>
      <c r="AY6" s="19">
        <f t="shared" si="13"/>
        <v>30</v>
      </c>
      <c r="AZ6" s="19">
        <f t="shared" si="13"/>
        <v>31</v>
      </c>
      <c r="BA6" s="19">
        <f t="shared" si="13"/>
        <v>30</v>
      </c>
      <c r="BB6" s="19">
        <f t="shared" si="13"/>
        <v>31</v>
      </c>
      <c r="BC6" s="19">
        <f t="shared" si="13"/>
        <v>31</v>
      </c>
      <c r="BD6" s="19">
        <f t="shared" si="13"/>
        <v>29</v>
      </c>
      <c r="BE6" s="19">
        <f t="shared" si="13"/>
        <v>31</v>
      </c>
      <c r="BF6" s="19">
        <f t="shared" si="13"/>
        <v>30</v>
      </c>
      <c r="BG6" s="19">
        <f t="shared" si="13"/>
        <v>31</v>
      </c>
      <c r="BH6" s="19">
        <f t="shared" si="13"/>
        <v>30</v>
      </c>
      <c r="BI6" s="19">
        <f t="shared" si="13"/>
        <v>31</v>
      </c>
      <c r="BJ6" s="19">
        <f t="shared" si="13"/>
        <v>31</v>
      </c>
      <c r="BK6" s="19">
        <f t="shared" si="13"/>
        <v>30</v>
      </c>
      <c r="BL6" s="19">
        <f t="shared" si="13"/>
        <v>31</v>
      </c>
      <c r="BM6" s="19">
        <f t="shared" si="13"/>
        <v>30</v>
      </c>
      <c r="BN6" s="19">
        <f t="shared" si="13"/>
        <v>31</v>
      </c>
    </row>
    <row r="7" spans="2:78" ht="18.75">
      <c r="B7" s="40"/>
      <c r="C7" s="41" t="s">
        <v>501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</row>
    <row r="8" spans="2:78">
      <c r="B8" s="42"/>
      <c r="C8" s="43" t="s">
        <v>280</v>
      </c>
      <c r="D8" s="43"/>
      <c r="E8" s="43"/>
      <c r="F8" s="42"/>
      <c r="G8" s="43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</row>
    <row r="9" spans="2:78" ht="15.75">
      <c r="B9" s="44"/>
      <c r="C9" s="45" t="s">
        <v>758</v>
      </c>
      <c r="D9" s="6"/>
      <c r="E9" s="6"/>
      <c r="F9" s="216"/>
      <c r="G9" s="338">
        <f t="array" ref="G9">SUM(G11:G23*G25:G37)</f>
        <v>0</v>
      </c>
      <c r="H9" s="338">
        <f t="array" ref="H9">SUM(H11:H23*H25:H37)</f>
        <v>0</v>
      </c>
      <c r="I9" s="338">
        <f t="array" ref="I9">SUM(I11:I23*I25:I37)</f>
        <v>0</v>
      </c>
      <c r="J9" s="338">
        <f t="array" ref="J9">SUM(J11:J23*J25:J37)</f>
        <v>0</v>
      </c>
      <c r="K9" s="338">
        <f t="array" ref="K9">SUM(K11:K23*K25:K37)</f>
        <v>0</v>
      </c>
      <c r="L9" s="338">
        <f t="array" ref="L9">SUM(L11:L23*L25:L37)</f>
        <v>0</v>
      </c>
      <c r="M9" s="338">
        <f t="array" ref="M9">SUM(M11:M23*M25:M37)</f>
        <v>0</v>
      </c>
      <c r="N9" s="338">
        <f t="array" ref="N9">SUM(N11:N23*N25:N37)</f>
        <v>0</v>
      </c>
      <c r="O9" s="338">
        <f t="array" ref="O9">SUM(O11:O23*O25:O37)</f>
        <v>0</v>
      </c>
      <c r="P9" s="338">
        <f t="array" ref="P9">SUM(P11:P23*P25:P37)</f>
        <v>0</v>
      </c>
      <c r="Q9" s="338">
        <f t="array" ref="Q9">SUM(Q11:Q23*Q25:Q37)</f>
        <v>0</v>
      </c>
      <c r="R9" s="338">
        <f t="array" ref="R9">SUM(R11:R23*R25:R37)</f>
        <v>0</v>
      </c>
      <c r="S9" s="338">
        <f t="array" ref="S9">SUM(S11:S23*S25:S37)</f>
        <v>0</v>
      </c>
      <c r="T9" s="338">
        <f t="array" ref="T9">SUM(T11:T23*T25:T37)</f>
        <v>0</v>
      </c>
      <c r="U9" s="338">
        <f t="array" ref="U9">SUM(U11:U23*U25:U37)</f>
        <v>0</v>
      </c>
      <c r="V9" s="338">
        <f t="array" ref="V9">SUM(V11:V23*V25:V37)</f>
        <v>0</v>
      </c>
      <c r="W9" s="338">
        <f t="array" ref="W9">SUM(W11:W23*W25:W37)</f>
        <v>0</v>
      </c>
      <c r="X9" s="338">
        <f t="array" ref="X9">SUM(X11:X23*X25:X37)</f>
        <v>0</v>
      </c>
      <c r="Y9" s="338">
        <f t="array" ref="Y9">SUM(Y11:Y23*Y25:Y37)</f>
        <v>0</v>
      </c>
      <c r="Z9" s="338">
        <f t="array" ref="Z9">SUM(Z11:Z23*Z25:Z37)</f>
        <v>0</v>
      </c>
      <c r="AA9" s="338">
        <f t="array" ref="AA9">SUM(AA11:AA23*AA25:AA37)</f>
        <v>0</v>
      </c>
      <c r="AB9" s="338">
        <f t="array" ref="AB9">SUM(AB11:AB23*AB25:AB37)</f>
        <v>0</v>
      </c>
      <c r="AC9" s="338">
        <f t="array" ref="AC9">SUM(AC11:AC23*AC25:AC37)</f>
        <v>0</v>
      </c>
      <c r="AD9" s="338">
        <f t="array" ref="AD9">SUM(AD11:AD23*AD25:AD37)</f>
        <v>0</v>
      </c>
      <c r="AE9" s="338">
        <f t="array" ref="AE9">SUM(AE11:AE23*AE25:AE37)</f>
        <v>0</v>
      </c>
      <c r="AF9" s="338">
        <f t="array" ref="AF9">SUM(AF11:AF23*AF25:AF37)</f>
        <v>0</v>
      </c>
      <c r="AG9" s="338">
        <f t="array" ref="AG9">SUM(AG11:AG23*AG25:AG37)</f>
        <v>0</v>
      </c>
      <c r="AH9" s="338">
        <f t="array" ref="AH9">SUM(AH11:AH23*AH25:AH37)</f>
        <v>0</v>
      </c>
      <c r="AI9" s="338">
        <f t="array" ref="AI9">SUM(AI11:AI23*AI25:AI37)</f>
        <v>0</v>
      </c>
      <c r="AJ9" s="338">
        <f t="array" ref="AJ9">SUM(AJ11:AJ23*AJ25:AJ37)</f>
        <v>0</v>
      </c>
      <c r="AK9" s="338">
        <f t="array" ref="AK9">SUM(AK11:AK23*AK25:AK37)</f>
        <v>0</v>
      </c>
      <c r="AL9" s="338">
        <f t="array" ref="AL9">SUM(AL11:AL23*AL25:AL37)</f>
        <v>0</v>
      </c>
      <c r="AM9" s="338">
        <f t="array" ref="AM9">SUM(AM11:AM23*AM25:AM37)</f>
        <v>0</v>
      </c>
      <c r="AN9" s="338">
        <f t="array" ref="AN9">SUM(AN11:AN23*AN25:AN37)</f>
        <v>0</v>
      </c>
      <c r="AO9" s="338">
        <f t="array" ref="AO9">SUM(AO11:AO23*AO25:AO37)</f>
        <v>0</v>
      </c>
      <c r="AP9" s="338">
        <f t="array" ref="AP9">SUM(AP11:AP23*AP25:AP37)</f>
        <v>0</v>
      </c>
      <c r="AQ9" s="338">
        <f t="array" ref="AQ9">SUM(AQ11:AQ23*AQ25:AQ37)</f>
        <v>0</v>
      </c>
      <c r="AR9" s="338">
        <f t="array" ref="AR9">SUM(AR11:AR23*AR25:AR37)</f>
        <v>0</v>
      </c>
      <c r="AS9" s="338">
        <f t="array" ref="AS9">SUM(AS11:AS23*AS25:AS37)</f>
        <v>0</v>
      </c>
      <c r="AT9" s="338">
        <f t="array" ref="AT9">SUM(AT11:AT23*AT25:AT37)</f>
        <v>0</v>
      </c>
      <c r="AU9" s="338">
        <f t="array" ref="AU9">SUM(AU11:AU23*AU25:AU37)</f>
        <v>0</v>
      </c>
      <c r="AV9" s="338">
        <f t="array" ref="AV9">SUM(AV11:AV23*AV25:AV37)</f>
        <v>0</v>
      </c>
      <c r="AW9" s="338">
        <f t="array" ref="AW9">SUM(AW11:AW23*AW25:AW37)</f>
        <v>0</v>
      </c>
      <c r="AX9" s="338">
        <f t="array" ref="AX9">SUM(AX11:AX23*AX25:AX37)</f>
        <v>0</v>
      </c>
      <c r="AY9" s="338">
        <f t="array" ref="AY9">SUM(AY11:AY23*AY25:AY37)</f>
        <v>0</v>
      </c>
      <c r="AZ9" s="338">
        <f t="array" ref="AZ9">SUM(AZ11:AZ23*AZ25:AZ37)</f>
        <v>0</v>
      </c>
      <c r="BA9" s="338">
        <f t="array" ref="BA9">SUM(BA11:BA23*BA25:BA37)</f>
        <v>0</v>
      </c>
      <c r="BB9" s="338">
        <f t="array" ref="BB9">SUM(BB11:BB23*BB25:BB37)</f>
        <v>0</v>
      </c>
      <c r="BC9" s="338">
        <f t="array" ref="BC9">SUM(BC11:BC23*BC25:BC37)</f>
        <v>0</v>
      </c>
      <c r="BD9" s="338">
        <f t="array" ref="BD9">SUM(BD11:BD23*BD25:BD37)</f>
        <v>0</v>
      </c>
      <c r="BE9" s="338">
        <f t="array" ref="BE9">SUM(BE11:BE23*BE25:BE37)</f>
        <v>0</v>
      </c>
      <c r="BF9" s="338">
        <f t="array" ref="BF9">SUM(BF11:BF23*BF25:BF37)</f>
        <v>0</v>
      </c>
      <c r="BG9" s="338">
        <f t="array" ref="BG9">SUM(BG11:BG23*BG25:BG37)</f>
        <v>0</v>
      </c>
      <c r="BH9" s="338">
        <f t="array" ref="BH9">SUM(BH11:BH23*BH25:BH37)</f>
        <v>0</v>
      </c>
      <c r="BI9" s="338">
        <f t="array" ref="BI9">SUM(BI11:BI23*BI25:BI37)</f>
        <v>0</v>
      </c>
      <c r="BJ9" s="338">
        <f t="array" ref="BJ9">SUM(BJ11:BJ23*BJ25:BJ37)</f>
        <v>0</v>
      </c>
      <c r="BK9" s="338">
        <f t="array" ref="BK9">SUM(BK11:BK23*BK25:BK37)</f>
        <v>0</v>
      </c>
      <c r="BL9" s="338">
        <f t="array" ref="BL9">SUM(BL11:BL23*BL25:BL37)</f>
        <v>0</v>
      </c>
      <c r="BM9" s="338">
        <f t="array" ref="BM9">SUM(BM11:BM23*BM25:BM37)</f>
        <v>0</v>
      </c>
      <c r="BN9" s="338">
        <f t="array" ref="BN9">SUM(BN11:BN23*BN25:BN37)</f>
        <v>0</v>
      </c>
    </row>
    <row r="10" spans="2:78" ht="15.75">
      <c r="B10" s="44"/>
      <c r="C10" s="3" t="s">
        <v>759</v>
      </c>
      <c r="F10" s="217">
        <f>SUM(F11:F23)</f>
        <v>10104.4</v>
      </c>
      <c r="G10" s="338">
        <f>SUM(G11:G23)</f>
        <v>10104.4</v>
      </c>
      <c r="H10" s="338">
        <f t="shared" ref="H10:BN10" si="14">SUM(H11:H23)</f>
        <v>10104.4</v>
      </c>
      <c r="I10" s="338">
        <f t="shared" si="14"/>
        <v>10104.4</v>
      </c>
      <c r="J10" s="338">
        <f t="shared" si="14"/>
        <v>10104.4</v>
      </c>
      <c r="K10" s="338">
        <f t="shared" si="14"/>
        <v>10104.4</v>
      </c>
      <c r="L10" s="338">
        <f t="shared" si="14"/>
        <v>10104.4</v>
      </c>
      <c r="M10" s="338">
        <f t="shared" si="14"/>
        <v>10104.4</v>
      </c>
      <c r="N10" s="338">
        <f t="shared" si="14"/>
        <v>10104.4</v>
      </c>
      <c r="O10" s="338">
        <f t="shared" si="14"/>
        <v>10104.4</v>
      </c>
      <c r="P10" s="338">
        <f t="shared" si="14"/>
        <v>10104.4</v>
      </c>
      <c r="Q10" s="338">
        <f t="shared" si="14"/>
        <v>10104.4</v>
      </c>
      <c r="R10" s="338">
        <f t="shared" si="14"/>
        <v>10104.4</v>
      </c>
      <c r="S10" s="338">
        <f t="shared" si="14"/>
        <v>10104.4</v>
      </c>
      <c r="T10" s="338">
        <f t="shared" si="14"/>
        <v>10104.4</v>
      </c>
      <c r="U10" s="338">
        <f t="shared" si="14"/>
        <v>10104.4</v>
      </c>
      <c r="V10" s="338">
        <f t="shared" si="14"/>
        <v>10104.4</v>
      </c>
      <c r="W10" s="338">
        <f t="shared" si="14"/>
        <v>10104.4</v>
      </c>
      <c r="X10" s="338">
        <f t="shared" si="14"/>
        <v>10104.4</v>
      </c>
      <c r="Y10" s="338">
        <f t="shared" si="14"/>
        <v>10104.4</v>
      </c>
      <c r="Z10" s="338">
        <f t="shared" si="14"/>
        <v>10104.4</v>
      </c>
      <c r="AA10" s="338">
        <f t="shared" si="14"/>
        <v>10104.4</v>
      </c>
      <c r="AB10" s="338">
        <f t="shared" si="14"/>
        <v>10104.4</v>
      </c>
      <c r="AC10" s="338">
        <f t="shared" si="14"/>
        <v>10104.4</v>
      </c>
      <c r="AD10" s="338">
        <f t="shared" si="14"/>
        <v>10104.4</v>
      </c>
      <c r="AE10" s="338">
        <f t="shared" si="14"/>
        <v>10104.4</v>
      </c>
      <c r="AF10" s="338">
        <f t="shared" si="14"/>
        <v>10104.4</v>
      </c>
      <c r="AG10" s="338">
        <f t="shared" si="14"/>
        <v>10104.4</v>
      </c>
      <c r="AH10" s="338">
        <f t="shared" si="14"/>
        <v>10104.4</v>
      </c>
      <c r="AI10" s="338">
        <f t="shared" si="14"/>
        <v>10104.4</v>
      </c>
      <c r="AJ10" s="338">
        <f t="shared" si="14"/>
        <v>10104.4</v>
      </c>
      <c r="AK10" s="338">
        <f t="shared" si="14"/>
        <v>10104.4</v>
      </c>
      <c r="AL10" s="338">
        <f t="shared" si="14"/>
        <v>10104.4</v>
      </c>
      <c r="AM10" s="338">
        <f t="shared" si="14"/>
        <v>10104.4</v>
      </c>
      <c r="AN10" s="338">
        <f t="shared" si="14"/>
        <v>10104.4</v>
      </c>
      <c r="AO10" s="338">
        <f t="shared" si="14"/>
        <v>10104.4</v>
      </c>
      <c r="AP10" s="338">
        <f t="shared" si="14"/>
        <v>10104.4</v>
      </c>
      <c r="AQ10" s="338">
        <f t="shared" si="14"/>
        <v>10104.4</v>
      </c>
      <c r="AR10" s="338">
        <f t="shared" si="14"/>
        <v>10104.4</v>
      </c>
      <c r="AS10" s="338">
        <f t="shared" si="14"/>
        <v>10104.4</v>
      </c>
      <c r="AT10" s="338">
        <f t="shared" si="14"/>
        <v>10104.4</v>
      </c>
      <c r="AU10" s="338">
        <f t="shared" si="14"/>
        <v>10104.4</v>
      </c>
      <c r="AV10" s="338">
        <f t="shared" si="14"/>
        <v>10104.4</v>
      </c>
      <c r="AW10" s="338">
        <f t="shared" si="14"/>
        <v>10104.4</v>
      </c>
      <c r="AX10" s="338">
        <f t="shared" si="14"/>
        <v>10104.4</v>
      </c>
      <c r="AY10" s="338">
        <f t="shared" si="14"/>
        <v>10104.4</v>
      </c>
      <c r="AZ10" s="338">
        <f t="shared" si="14"/>
        <v>10104.4</v>
      </c>
      <c r="BA10" s="338">
        <f t="shared" si="14"/>
        <v>10104.4</v>
      </c>
      <c r="BB10" s="338">
        <f t="shared" si="14"/>
        <v>10104.4</v>
      </c>
      <c r="BC10" s="338">
        <f t="shared" si="14"/>
        <v>10104.4</v>
      </c>
      <c r="BD10" s="338">
        <f t="shared" si="14"/>
        <v>10104.4</v>
      </c>
      <c r="BE10" s="338">
        <f t="shared" si="14"/>
        <v>10104.4</v>
      </c>
      <c r="BF10" s="338">
        <f t="shared" si="14"/>
        <v>10104.4</v>
      </c>
      <c r="BG10" s="338">
        <f t="shared" si="14"/>
        <v>10104.4</v>
      </c>
      <c r="BH10" s="338">
        <f t="shared" si="14"/>
        <v>10104.4</v>
      </c>
      <c r="BI10" s="338">
        <f t="shared" si="14"/>
        <v>10104.4</v>
      </c>
      <c r="BJ10" s="338">
        <f t="shared" si="14"/>
        <v>10104.4</v>
      </c>
      <c r="BK10" s="338">
        <f t="shared" si="14"/>
        <v>10104.4</v>
      </c>
      <c r="BL10" s="338">
        <f t="shared" si="14"/>
        <v>10104.4</v>
      </c>
      <c r="BM10" s="338">
        <f t="shared" si="14"/>
        <v>10104.4</v>
      </c>
      <c r="BN10" s="338">
        <f t="shared" si="14"/>
        <v>10104.4</v>
      </c>
    </row>
    <row r="11" spans="2:78" hidden="1" outlineLevel="1">
      <c r="B11" s="44"/>
      <c r="C11" s="46" t="s">
        <v>768</v>
      </c>
      <c r="D11" s="47"/>
      <c r="E11" s="47"/>
      <c r="F11" s="218">
        <f>Параметры!F31</f>
        <v>10104.4</v>
      </c>
      <c r="G11" s="219">
        <f t="shared" ref="G11:G23" si="15">F11</f>
        <v>10104.4</v>
      </c>
      <c r="H11" s="219">
        <f t="shared" ref="H11:BN11" si="16">G11</f>
        <v>10104.4</v>
      </c>
      <c r="I11" s="219">
        <f t="shared" si="16"/>
        <v>10104.4</v>
      </c>
      <c r="J11" s="219">
        <f t="shared" si="16"/>
        <v>10104.4</v>
      </c>
      <c r="K11" s="219">
        <f t="shared" si="16"/>
        <v>10104.4</v>
      </c>
      <c r="L11" s="219">
        <f t="shared" si="16"/>
        <v>10104.4</v>
      </c>
      <c r="M11" s="219">
        <f t="shared" si="16"/>
        <v>10104.4</v>
      </c>
      <c r="N11" s="219">
        <f t="shared" si="16"/>
        <v>10104.4</v>
      </c>
      <c r="O11" s="219">
        <f t="shared" si="16"/>
        <v>10104.4</v>
      </c>
      <c r="P11" s="219">
        <f t="shared" si="16"/>
        <v>10104.4</v>
      </c>
      <c r="Q11" s="219">
        <f t="shared" si="16"/>
        <v>10104.4</v>
      </c>
      <c r="R11" s="219">
        <f t="shared" si="16"/>
        <v>10104.4</v>
      </c>
      <c r="S11" s="219">
        <f t="shared" si="16"/>
        <v>10104.4</v>
      </c>
      <c r="T11" s="219">
        <f t="shared" si="16"/>
        <v>10104.4</v>
      </c>
      <c r="U11" s="219">
        <f t="shared" si="16"/>
        <v>10104.4</v>
      </c>
      <c r="V11" s="219">
        <f t="shared" si="16"/>
        <v>10104.4</v>
      </c>
      <c r="W11" s="219">
        <f t="shared" si="16"/>
        <v>10104.4</v>
      </c>
      <c r="X11" s="219">
        <f t="shared" si="16"/>
        <v>10104.4</v>
      </c>
      <c r="Y11" s="219">
        <f t="shared" si="16"/>
        <v>10104.4</v>
      </c>
      <c r="Z11" s="219">
        <f t="shared" si="16"/>
        <v>10104.4</v>
      </c>
      <c r="AA11" s="219">
        <f t="shared" si="16"/>
        <v>10104.4</v>
      </c>
      <c r="AB11" s="219">
        <f t="shared" si="16"/>
        <v>10104.4</v>
      </c>
      <c r="AC11" s="219">
        <f t="shared" si="16"/>
        <v>10104.4</v>
      </c>
      <c r="AD11" s="219">
        <f t="shared" si="16"/>
        <v>10104.4</v>
      </c>
      <c r="AE11" s="219">
        <f t="shared" si="16"/>
        <v>10104.4</v>
      </c>
      <c r="AF11" s="219">
        <f t="shared" si="16"/>
        <v>10104.4</v>
      </c>
      <c r="AG11" s="219">
        <f t="shared" si="16"/>
        <v>10104.4</v>
      </c>
      <c r="AH11" s="219">
        <f t="shared" si="16"/>
        <v>10104.4</v>
      </c>
      <c r="AI11" s="219">
        <f t="shared" si="16"/>
        <v>10104.4</v>
      </c>
      <c r="AJ11" s="219">
        <f t="shared" si="16"/>
        <v>10104.4</v>
      </c>
      <c r="AK11" s="219">
        <f t="shared" si="16"/>
        <v>10104.4</v>
      </c>
      <c r="AL11" s="219">
        <f t="shared" si="16"/>
        <v>10104.4</v>
      </c>
      <c r="AM11" s="219">
        <f t="shared" si="16"/>
        <v>10104.4</v>
      </c>
      <c r="AN11" s="219">
        <f t="shared" si="16"/>
        <v>10104.4</v>
      </c>
      <c r="AO11" s="219">
        <f t="shared" si="16"/>
        <v>10104.4</v>
      </c>
      <c r="AP11" s="219">
        <f t="shared" si="16"/>
        <v>10104.4</v>
      </c>
      <c r="AQ11" s="219">
        <f t="shared" si="16"/>
        <v>10104.4</v>
      </c>
      <c r="AR11" s="219">
        <f t="shared" si="16"/>
        <v>10104.4</v>
      </c>
      <c r="AS11" s="219">
        <f t="shared" si="16"/>
        <v>10104.4</v>
      </c>
      <c r="AT11" s="219">
        <f t="shared" si="16"/>
        <v>10104.4</v>
      </c>
      <c r="AU11" s="219">
        <f t="shared" si="16"/>
        <v>10104.4</v>
      </c>
      <c r="AV11" s="219">
        <f t="shared" si="16"/>
        <v>10104.4</v>
      </c>
      <c r="AW11" s="219">
        <f t="shared" si="16"/>
        <v>10104.4</v>
      </c>
      <c r="AX11" s="219">
        <f t="shared" si="16"/>
        <v>10104.4</v>
      </c>
      <c r="AY11" s="219">
        <f t="shared" si="16"/>
        <v>10104.4</v>
      </c>
      <c r="AZ11" s="219">
        <f t="shared" si="16"/>
        <v>10104.4</v>
      </c>
      <c r="BA11" s="219">
        <f t="shared" si="16"/>
        <v>10104.4</v>
      </c>
      <c r="BB11" s="219">
        <f t="shared" si="16"/>
        <v>10104.4</v>
      </c>
      <c r="BC11" s="219">
        <f t="shared" si="16"/>
        <v>10104.4</v>
      </c>
      <c r="BD11" s="219">
        <f t="shared" si="16"/>
        <v>10104.4</v>
      </c>
      <c r="BE11" s="219">
        <f t="shared" si="16"/>
        <v>10104.4</v>
      </c>
      <c r="BF11" s="219">
        <f t="shared" si="16"/>
        <v>10104.4</v>
      </c>
      <c r="BG11" s="219">
        <f t="shared" si="16"/>
        <v>10104.4</v>
      </c>
      <c r="BH11" s="219">
        <f t="shared" si="16"/>
        <v>10104.4</v>
      </c>
      <c r="BI11" s="219">
        <f t="shared" si="16"/>
        <v>10104.4</v>
      </c>
      <c r="BJ11" s="219">
        <f t="shared" si="16"/>
        <v>10104.4</v>
      </c>
      <c r="BK11" s="219">
        <f t="shared" si="16"/>
        <v>10104.4</v>
      </c>
      <c r="BL11" s="219">
        <f t="shared" si="16"/>
        <v>10104.4</v>
      </c>
      <c r="BM11" s="219">
        <f t="shared" si="16"/>
        <v>10104.4</v>
      </c>
      <c r="BN11" s="219">
        <f t="shared" si="16"/>
        <v>10104.4</v>
      </c>
    </row>
    <row r="12" spans="2:78" hidden="1" outlineLevel="1">
      <c r="B12" s="44"/>
      <c r="C12" s="46" t="s">
        <v>769</v>
      </c>
      <c r="D12" s="47"/>
      <c r="E12" s="47"/>
      <c r="F12" s="220">
        <v>0</v>
      </c>
      <c r="G12" s="219">
        <f t="shared" si="15"/>
        <v>0</v>
      </c>
      <c r="H12" s="219">
        <f t="shared" ref="H12:BN12" si="17">G12</f>
        <v>0</v>
      </c>
      <c r="I12" s="219">
        <f t="shared" si="17"/>
        <v>0</v>
      </c>
      <c r="J12" s="219">
        <f t="shared" si="17"/>
        <v>0</v>
      </c>
      <c r="K12" s="219">
        <f t="shared" si="17"/>
        <v>0</v>
      </c>
      <c r="L12" s="219">
        <f t="shared" si="17"/>
        <v>0</v>
      </c>
      <c r="M12" s="219">
        <f t="shared" si="17"/>
        <v>0</v>
      </c>
      <c r="N12" s="219">
        <f t="shared" si="17"/>
        <v>0</v>
      </c>
      <c r="O12" s="219">
        <f t="shared" si="17"/>
        <v>0</v>
      </c>
      <c r="P12" s="219">
        <f t="shared" si="17"/>
        <v>0</v>
      </c>
      <c r="Q12" s="219">
        <f t="shared" si="17"/>
        <v>0</v>
      </c>
      <c r="R12" s="219">
        <f t="shared" si="17"/>
        <v>0</v>
      </c>
      <c r="S12" s="219">
        <f t="shared" si="17"/>
        <v>0</v>
      </c>
      <c r="T12" s="219">
        <f t="shared" si="17"/>
        <v>0</v>
      </c>
      <c r="U12" s="219">
        <f t="shared" si="17"/>
        <v>0</v>
      </c>
      <c r="V12" s="219">
        <f t="shared" si="17"/>
        <v>0</v>
      </c>
      <c r="W12" s="219">
        <f t="shared" si="17"/>
        <v>0</v>
      </c>
      <c r="X12" s="219">
        <f t="shared" si="17"/>
        <v>0</v>
      </c>
      <c r="Y12" s="219">
        <f t="shared" si="17"/>
        <v>0</v>
      </c>
      <c r="Z12" s="219">
        <f t="shared" si="17"/>
        <v>0</v>
      </c>
      <c r="AA12" s="219">
        <f t="shared" si="17"/>
        <v>0</v>
      </c>
      <c r="AB12" s="219">
        <f t="shared" si="17"/>
        <v>0</v>
      </c>
      <c r="AC12" s="219">
        <f t="shared" si="17"/>
        <v>0</v>
      </c>
      <c r="AD12" s="219">
        <f t="shared" si="17"/>
        <v>0</v>
      </c>
      <c r="AE12" s="219">
        <f t="shared" si="17"/>
        <v>0</v>
      </c>
      <c r="AF12" s="219">
        <f t="shared" si="17"/>
        <v>0</v>
      </c>
      <c r="AG12" s="219">
        <f t="shared" si="17"/>
        <v>0</v>
      </c>
      <c r="AH12" s="219">
        <f t="shared" si="17"/>
        <v>0</v>
      </c>
      <c r="AI12" s="219">
        <f t="shared" si="17"/>
        <v>0</v>
      </c>
      <c r="AJ12" s="219">
        <f t="shared" si="17"/>
        <v>0</v>
      </c>
      <c r="AK12" s="219">
        <f t="shared" si="17"/>
        <v>0</v>
      </c>
      <c r="AL12" s="219">
        <f t="shared" si="17"/>
        <v>0</v>
      </c>
      <c r="AM12" s="219">
        <f t="shared" si="17"/>
        <v>0</v>
      </c>
      <c r="AN12" s="219">
        <f t="shared" si="17"/>
        <v>0</v>
      </c>
      <c r="AO12" s="219">
        <f t="shared" si="17"/>
        <v>0</v>
      </c>
      <c r="AP12" s="219">
        <f t="shared" si="17"/>
        <v>0</v>
      </c>
      <c r="AQ12" s="219">
        <f t="shared" si="17"/>
        <v>0</v>
      </c>
      <c r="AR12" s="219">
        <f t="shared" si="17"/>
        <v>0</v>
      </c>
      <c r="AS12" s="219">
        <f t="shared" si="17"/>
        <v>0</v>
      </c>
      <c r="AT12" s="219">
        <f t="shared" si="17"/>
        <v>0</v>
      </c>
      <c r="AU12" s="219">
        <f t="shared" si="17"/>
        <v>0</v>
      </c>
      <c r="AV12" s="219">
        <f t="shared" si="17"/>
        <v>0</v>
      </c>
      <c r="AW12" s="219">
        <f t="shared" si="17"/>
        <v>0</v>
      </c>
      <c r="AX12" s="219">
        <f t="shared" si="17"/>
        <v>0</v>
      </c>
      <c r="AY12" s="219">
        <f t="shared" si="17"/>
        <v>0</v>
      </c>
      <c r="AZ12" s="219">
        <f t="shared" si="17"/>
        <v>0</v>
      </c>
      <c r="BA12" s="219">
        <f t="shared" si="17"/>
        <v>0</v>
      </c>
      <c r="BB12" s="219">
        <f t="shared" si="17"/>
        <v>0</v>
      </c>
      <c r="BC12" s="219">
        <f t="shared" si="17"/>
        <v>0</v>
      </c>
      <c r="BD12" s="219">
        <f t="shared" si="17"/>
        <v>0</v>
      </c>
      <c r="BE12" s="219">
        <f t="shared" si="17"/>
        <v>0</v>
      </c>
      <c r="BF12" s="219">
        <f t="shared" si="17"/>
        <v>0</v>
      </c>
      <c r="BG12" s="219">
        <f t="shared" si="17"/>
        <v>0</v>
      </c>
      <c r="BH12" s="219">
        <f t="shared" si="17"/>
        <v>0</v>
      </c>
      <c r="BI12" s="219">
        <f t="shared" si="17"/>
        <v>0</v>
      </c>
      <c r="BJ12" s="219">
        <f t="shared" si="17"/>
        <v>0</v>
      </c>
      <c r="BK12" s="219">
        <f t="shared" si="17"/>
        <v>0</v>
      </c>
      <c r="BL12" s="219">
        <f t="shared" si="17"/>
        <v>0</v>
      </c>
      <c r="BM12" s="219">
        <f t="shared" si="17"/>
        <v>0</v>
      </c>
      <c r="BN12" s="219">
        <f t="shared" si="17"/>
        <v>0</v>
      </c>
    </row>
    <row r="13" spans="2:78" hidden="1" outlineLevel="1">
      <c r="B13" s="44"/>
      <c r="C13" s="46" t="s">
        <v>770</v>
      </c>
      <c r="D13" s="47"/>
      <c r="E13" s="47"/>
      <c r="F13" s="220">
        <v>0</v>
      </c>
      <c r="G13" s="219">
        <f t="shared" si="15"/>
        <v>0</v>
      </c>
      <c r="H13" s="219">
        <f t="shared" ref="H13:BN13" si="18">G13</f>
        <v>0</v>
      </c>
      <c r="I13" s="219">
        <f t="shared" si="18"/>
        <v>0</v>
      </c>
      <c r="J13" s="219">
        <f t="shared" si="18"/>
        <v>0</v>
      </c>
      <c r="K13" s="219">
        <f t="shared" si="18"/>
        <v>0</v>
      </c>
      <c r="L13" s="219">
        <f t="shared" si="18"/>
        <v>0</v>
      </c>
      <c r="M13" s="219">
        <f t="shared" si="18"/>
        <v>0</v>
      </c>
      <c r="N13" s="219">
        <f t="shared" si="18"/>
        <v>0</v>
      </c>
      <c r="O13" s="219">
        <f t="shared" si="18"/>
        <v>0</v>
      </c>
      <c r="P13" s="219">
        <f t="shared" si="18"/>
        <v>0</v>
      </c>
      <c r="Q13" s="219">
        <f t="shared" si="18"/>
        <v>0</v>
      </c>
      <c r="R13" s="219">
        <f t="shared" si="18"/>
        <v>0</v>
      </c>
      <c r="S13" s="219">
        <f t="shared" si="18"/>
        <v>0</v>
      </c>
      <c r="T13" s="219">
        <f t="shared" si="18"/>
        <v>0</v>
      </c>
      <c r="U13" s="219">
        <f t="shared" si="18"/>
        <v>0</v>
      </c>
      <c r="V13" s="219">
        <f t="shared" si="18"/>
        <v>0</v>
      </c>
      <c r="W13" s="219">
        <f t="shared" si="18"/>
        <v>0</v>
      </c>
      <c r="X13" s="219">
        <f t="shared" si="18"/>
        <v>0</v>
      </c>
      <c r="Y13" s="219">
        <f t="shared" si="18"/>
        <v>0</v>
      </c>
      <c r="Z13" s="219">
        <f t="shared" si="18"/>
        <v>0</v>
      </c>
      <c r="AA13" s="219">
        <f t="shared" si="18"/>
        <v>0</v>
      </c>
      <c r="AB13" s="219">
        <f t="shared" si="18"/>
        <v>0</v>
      </c>
      <c r="AC13" s="219">
        <f t="shared" si="18"/>
        <v>0</v>
      </c>
      <c r="AD13" s="219">
        <f t="shared" si="18"/>
        <v>0</v>
      </c>
      <c r="AE13" s="219">
        <f t="shared" si="18"/>
        <v>0</v>
      </c>
      <c r="AF13" s="219">
        <f t="shared" si="18"/>
        <v>0</v>
      </c>
      <c r="AG13" s="219">
        <f t="shared" si="18"/>
        <v>0</v>
      </c>
      <c r="AH13" s="219">
        <f t="shared" si="18"/>
        <v>0</v>
      </c>
      <c r="AI13" s="219">
        <f t="shared" si="18"/>
        <v>0</v>
      </c>
      <c r="AJ13" s="219">
        <f t="shared" si="18"/>
        <v>0</v>
      </c>
      <c r="AK13" s="219">
        <f t="shared" si="18"/>
        <v>0</v>
      </c>
      <c r="AL13" s="219">
        <f t="shared" si="18"/>
        <v>0</v>
      </c>
      <c r="AM13" s="219">
        <f t="shared" si="18"/>
        <v>0</v>
      </c>
      <c r="AN13" s="219">
        <f t="shared" si="18"/>
        <v>0</v>
      </c>
      <c r="AO13" s="219">
        <f t="shared" si="18"/>
        <v>0</v>
      </c>
      <c r="AP13" s="219">
        <f t="shared" si="18"/>
        <v>0</v>
      </c>
      <c r="AQ13" s="219">
        <f t="shared" si="18"/>
        <v>0</v>
      </c>
      <c r="AR13" s="219">
        <f t="shared" si="18"/>
        <v>0</v>
      </c>
      <c r="AS13" s="219">
        <f t="shared" si="18"/>
        <v>0</v>
      </c>
      <c r="AT13" s="219">
        <f t="shared" si="18"/>
        <v>0</v>
      </c>
      <c r="AU13" s="219">
        <f t="shared" si="18"/>
        <v>0</v>
      </c>
      <c r="AV13" s="219">
        <f t="shared" si="18"/>
        <v>0</v>
      </c>
      <c r="AW13" s="219">
        <f t="shared" si="18"/>
        <v>0</v>
      </c>
      <c r="AX13" s="219">
        <f t="shared" si="18"/>
        <v>0</v>
      </c>
      <c r="AY13" s="219">
        <f t="shared" si="18"/>
        <v>0</v>
      </c>
      <c r="AZ13" s="219">
        <f t="shared" si="18"/>
        <v>0</v>
      </c>
      <c r="BA13" s="219">
        <f t="shared" si="18"/>
        <v>0</v>
      </c>
      <c r="BB13" s="219">
        <f t="shared" si="18"/>
        <v>0</v>
      </c>
      <c r="BC13" s="219">
        <f t="shared" si="18"/>
        <v>0</v>
      </c>
      <c r="BD13" s="219">
        <f t="shared" si="18"/>
        <v>0</v>
      </c>
      <c r="BE13" s="219">
        <f t="shared" si="18"/>
        <v>0</v>
      </c>
      <c r="BF13" s="219">
        <f t="shared" si="18"/>
        <v>0</v>
      </c>
      <c r="BG13" s="219">
        <f t="shared" si="18"/>
        <v>0</v>
      </c>
      <c r="BH13" s="219">
        <f t="shared" si="18"/>
        <v>0</v>
      </c>
      <c r="BI13" s="219">
        <f t="shared" si="18"/>
        <v>0</v>
      </c>
      <c r="BJ13" s="219">
        <f t="shared" si="18"/>
        <v>0</v>
      </c>
      <c r="BK13" s="219">
        <f t="shared" si="18"/>
        <v>0</v>
      </c>
      <c r="BL13" s="219">
        <f t="shared" si="18"/>
        <v>0</v>
      </c>
      <c r="BM13" s="219">
        <f t="shared" si="18"/>
        <v>0</v>
      </c>
      <c r="BN13" s="219">
        <f t="shared" si="18"/>
        <v>0</v>
      </c>
    </row>
    <row r="14" spans="2:78" hidden="1" outlineLevel="1">
      <c r="B14" s="44"/>
      <c r="C14" s="46" t="s">
        <v>771</v>
      </c>
      <c r="D14" s="47"/>
      <c r="E14" s="47"/>
      <c r="F14" s="220">
        <v>0</v>
      </c>
      <c r="G14" s="219">
        <f t="shared" si="15"/>
        <v>0</v>
      </c>
      <c r="H14" s="219">
        <f t="shared" ref="H14:BN14" si="19">G14</f>
        <v>0</v>
      </c>
      <c r="I14" s="219">
        <f t="shared" si="19"/>
        <v>0</v>
      </c>
      <c r="J14" s="219">
        <f t="shared" si="19"/>
        <v>0</v>
      </c>
      <c r="K14" s="219">
        <f t="shared" si="19"/>
        <v>0</v>
      </c>
      <c r="L14" s="219">
        <f t="shared" si="19"/>
        <v>0</v>
      </c>
      <c r="M14" s="219">
        <f t="shared" si="19"/>
        <v>0</v>
      </c>
      <c r="N14" s="219">
        <f t="shared" si="19"/>
        <v>0</v>
      </c>
      <c r="O14" s="219">
        <f t="shared" si="19"/>
        <v>0</v>
      </c>
      <c r="P14" s="219">
        <f t="shared" si="19"/>
        <v>0</v>
      </c>
      <c r="Q14" s="219">
        <f t="shared" si="19"/>
        <v>0</v>
      </c>
      <c r="R14" s="219">
        <f t="shared" si="19"/>
        <v>0</v>
      </c>
      <c r="S14" s="219">
        <f t="shared" si="19"/>
        <v>0</v>
      </c>
      <c r="T14" s="219">
        <f t="shared" si="19"/>
        <v>0</v>
      </c>
      <c r="U14" s="219">
        <f t="shared" si="19"/>
        <v>0</v>
      </c>
      <c r="V14" s="219">
        <f t="shared" si="19"/>
        <v>0</v>
      </c>
      <c r="W14" s="219">
        <f t="shared" si="19"/>
        <v>0</v>
      </c>
      <c r="X14" s="219">
        <f t="shared" si="19"/>
        <v>0</v>
      </c>
      <c r="Y14" s="219">
        <f t="shared" si="19"/>
        <v>0</v>
      </c>
      <c r="Z14" s="219">
        <f t="shared" si="19"/>
        <v>0</v>
      </c>
      <c r="AA14" s="219">
        <f t="shared" si="19"/>
        <v>0</v>
      </c>
      <c r="AB14" s="219">
        <f t="shared" si="19"/>
        <v>0</v>
      </c>
      <c r="AC14" s="219">
        <f t="shared" si="19"/>
        <v>0</v>
      </c>
      <c r="AD14" s="219">
        <f t="shared" si="19"/>
        <v>0</v>
      </c>
      <c r="AE14" s="219">
        <f t="shared" si="19"/>
        <v>0</v>
      </c>
      <c r="AF14" s="219">
        <f t="shared" si="19"/>
        <v>0</v>
      </c>
      <c r="AG14" s="219">
        <f t="shared" si="19"/>
        <v>0</v>
      </c>
      <c r="AH14" s="219">
        <f t="shared" si="19"/>
        <v>0</v>
      </c>
      <c r="AI14" s="219">
        <f t="shared" si="19"/>
        <v>0</v>
      </c>
      <c r="AJ14" s="219">
        <f t="shared" si="19"/>
        <v>0</v>
      </c>
      <c r="AK14" s="219">
        <f t="shared" si="19"/>
        <v>0</v>
      </c>
      <c r="AL14" s="219">
        <f t="shared" si="19"/>
        <v>0</v>
      </c>
      <c r="AM14" s="219">
        <f t="shared" si="19"/>
        <v>0</v>
      </c>
      <c r="AN14" s="219">
        <f t="shared" si="19"/>
        <v>0</v>
      </c>
      <c r="AO14" s="219">
        <f t="shared" si="19"/>
        <v>0</v>
      </c>
      <c r="AP14" s="219">
        <f t="shared" si="19"/>
        <v>0</v>
      </c>
      <c r="AQ14" s="219">
        <f t="shared" si="19"/>
        <v>0</v>
      </c>
      <c r="AR14" s="219">
        <f t="shared" si="19"/>
        <v>0</v>
      </c>
      <c r="AS14" s="219">
        <f t="shared" si="19"/>
        <v>0</v>
      </c>
      <c r="AT14" s="219">
        <f t="shared" si="19"/>
        <v>0</v>
      </c>
      <c r="AU14" s="219">
        <f t="shared" si="19"/>
        <v>0</v>
      </c>
      <c r="AV14" s="219">
        <f t="shared" si="19"/>
        <v>0</v>
      </c>
      <c r="AW14" s="219">
        <f t="shared" si="19"/>
        <v>0</v>
      </c>
      <c r="AX14" s="219">
        <f t="shared" si="19"/>
        <v>0</v>
      </c>
      <c r="AY14" s="219">
        <f t="shared" si="19"/>
        <v>0</v>
      </c>
      <c r="AZ14" s="219">
        <f t="shared" si="19"/>
        <v>0</v>
      </c>
      <c r="BA14" s="219">
        <f t="shared" si="19"/>
        <v>0</v>
      </c>
      <c r="BB14" s="219">
        <f t="shared" si="19"/>
        <v>0</v>
      </c>
      <c r="BC14" s="219">
        <f t="shared" si="19"/>
        <v>0</v>
      </c>
      <c r="BD14" s="219">
        <f t="shared" si="19"/>
        <v>0</v>
      </c>
      <c r="BE14" s="219">
        <f t="shared" si="19"/>
        <v>0</v>
      </c>
      <c r="BF14" s="219">
        <f t="shared" si="19"/>
        <v>0</v>
      </c>
      <c r="BG14" s="219">
        <f t="shared" si="19"/>
        <v>0</v>
      </c>
      <c r="BH14" s="219">
        <f t="shared" si="19"/>
        <v>0</v>
      </c>
      <c r="BI14" s="219">
        <f t="shared" si="19"/>
        <v>0</v>
      </c>
      <c r="BJ14" s="219">
        <f t="shared" si="19"/>
        <v>0</v>
      </c>
      <c r="BK14" s="219">
        <f t="shared" si="19"/>
        <v>0</v>
      </c>
      <c r="BL14" s="219">
        <f t="shared" si="19"/>
        <v>0</v>
      </c>
      <c r="BM14" s="219">
        <f t="shared" si="19"/>
        <v>0</v>
      </c>
      <c r="BN14" s="219">
        <f t="shared" si="19"/>
        <v>0</v>
      </c>
    </row>
    <row r="15" spans="2:78" hidden="1" outlineLevel="1">
      <c r="B15" s="44"/>
      <c r="C15" s="46" t="s">
        <v>772</v>
      </c>
      <c r="F15" s="220">
        <v>0</v>
      </c>
      <c r="G15" s="219">
        <f t="shared" si="15"/>
        <v>0</v>
      </c>
      <c r="H15" s="219">
        <f t="shared" ref="H15" si="20">G15</f>
        <v>0</v>
      </c>
      <c r="I15" s="219">
        <f t="shared" ref="I15" si="21">H15</f>
        <v>0</v>
      </c>
      <c r="J15" s="219">
        <f t="shared" ref="J15" si="22">I15</f>
        <v>0</v>
      </c>
      <c r="K15" s="219">
        <f t="shared" ref="K15" si="23">J15</f>
        <v>0</v>
      </c>
      <c r="L15" s="219">
        <f t="shared" ref="L15" si="24">K15</f>
        <v>0</v>
      </c>
      <c r="M15" s="219">
        <f t="shared" ref="M15" si="25">L15</f>
        <v>0</v>
      </c>
      <c r="N15" s="219">
        <f t="shared" ref="N15" si="26">M15</f>
        <v>0</v>
      </c>
      <c r="O15" s="219">
        <f t="shared" ref="O15" si="27">N15</f>
        <v>0</v>
      </c>
      <c r="P15" s="219">
        <f t="shared" ref="P15" si="28">O15</f>
        <v>0</v>
      </c>
      <c r="Q15" s="219">
        <f t="shared" ref="Q15" si="29">P15</f>
        <v>0</v>
      </c>
      <c r="R15" s="219">
        <f t="shared" ref="R15" si="30">Q15</f>
        <v>0</v>
      </c>
      <c r="S15" s="219">
        <f t="shared" ref="S15" si="31">R15</f>
        <v>0</v>
      </c>
      <c r="T15" s="219">
        <f t="shared" ref="T15" si="32">S15</f>
        <v>0</v>
      </c>
      <c r="U15" s="219">
        <f t="shared" ref="U15" si="33">T15</f>
        <v>0</v>
      </c>
      <c r="V15" s="219">
        <f t="shared" ref="V15" si="34">U15</f>
        <v>0</v>
      </c>
      <c r="W15" s="219">
        <f t="shared" ref="W15" si="35">V15</f>
        <v>0</v>
      </c>
      <c r="X15" s="219">
        <f t="shared" ref="X15" si="36">W15</f>
        <v>0</v>
      </c>
      <c r="Y15" s="219">
        <f t="shared" ref="Y15" si="37">X15</f>
        <v>0</v>
      </c>
      <c r="Z15" s="219">
        <f t="shared" ref="Z15" si="38">Y15</f>
        <v>0</v>
      </c>
      <c r="AA15" s="219">
        <f t="shared" ref="AA15" si="39">Z15</f>
        <v>0</v>
      </c>
      <c r="AB15" s="219">
        <f t="shared" ref="AB15" si="40">AA15</f>
        <v>0</v>
      </c>
      <c r="AC15" s="219">
        <f t="shared" ref="AC15" si="41">AB15</f>
        <v>0</v>
      </c>
      <c r="AD15" s="219">
        <f t="shared" ref="AD15" si="42">AC15</f>
        <v>0</v>
      </c>
      <c r="AE15" s="219">
        <f t="shared" ref="AE15" si="43">AD15</f>
        <v>0</v>
      </c>
      <c r="AF15" s="219">
        <f t="shared" ref="AF15" si="44">AE15</f>
        <v>0</v>
      </c>
      <c r="AG15" s="219">
        <f t="shared" ref="AG15" si="45">AF15</f>
        <v>0</v>
      </c>
      <c r="AH15" s="219">
        <f t="shared" ref="AH15" si="46">AG15</f>
        <v>0</v>
      </c>
      <c r="AI15" s="219">
        <f t="shared" ref="AI15" si="47">AH15</f>
        <v>0</v>
      </c>
      <c r="AJ15" s="219">
        <f t="shared" ref="AJ15" si="48">AI15</f>
        <v>0</v>
      </c>
      <c r="AK15" s="219">
        <f t="shared" ref="AK15" si="49">AJ15</f>
        <v>0</v>
      </c>
      <c r="AL15" s="219">
        <f t="shared" ref="AL15" si="50">AK15</f>
        <v>0</v>
      </c>
      <c r="AM15" s="219">
        <f t="shared" ref="AM15" si="51">AL15</f>
        <v>0</v>
      </c>
      <c r="AN15" s="219">
        <f t="shared" ref="AN15" si="52">AM15</f>
        <v>0</v>
      </c>
      <c r="AO15" s="219">
        <f t="shared" ref="AO15" si="53">AN15</f>
        <v>0</v>
      </c>
      <c r="AP15" s="219">
        <f t="shared" ref="AP15" si="54">AO15</f>
        <v>0</v>
      </c>
      <c r="AQ15" s="219">
        <f t="shared" ref="AQ15" si="55">AP15</f>
        <v>0</v>
      </c>
      <c r="AR15" s="219">
        <f t="shared" ref="AR15" si="56">AQ15</f>
        <v>0</v>
      </c>
      <c r="AS15" s="219">
        <f t="shared" ref="AS15" si="57">AR15</f>
        <v>0</v>
      </c>
      <c r="AT15" s="219">
        <f t="shared" ref="AT15" si="58">AS15</f>
        <v>0</v>
      </c>
      <c r="AU15" s="219">
        <f t="shared" ref="AU15" si="59">AT15</f>
        <v>0</v>
      </c>
      <c r="AV15" s="219">
        <f t="shared" ref="AV15" si="60">AU15</f>
        <v>0</v>
      </c>
      <c r="AW15" s="219">
        <f t="shared" ref="AW15" si="61">AV15</f>
        <v>0</v>
      </c>
      <c r="AX15" s="219">
        <f t="shared" ref="AX15" si="62">AW15</f>
        <v>0</v>
      </c>
      <c r="AY15" s="219">
        <f t="shared" ref="AY15" si="63">AX15</f>
        <v>0</v>
      </c>
      <c r="AZ15" s="219">
        <f t="shared" ref="AZ15" si="64">AY15</f>
        <v>0</v>
      </c>
      <c r="BA15" s="219">
        <f t="shared" ref="BA15" si="65">AZ15</f>
        <v>0</v>
      </c>
      <c r="BB15" s="219">
        <f t="shared" ref="BB15" si="66">BA15</f>
        <v>0</v>
      </c>
      <c r="BC15" s="219">
        <f t="shared" ref="BC15" si="67">BB15</f>
        <v>0</v>
      </c>
      <c r="BD15" s="219">
        <f t="shared" ref="BD15" si="68">BC15</f>
        <v>0</v>
      </c>
      <c r="BE15" s="219">
        <f t="shared" ref="BE15" si="69">BD15</f>
        <v>0</v>
      </c>
      <c r="BF15" s="219">
        <f t="shared" ref="BF15" si="70">BE15</f>
        <v>0</v>
      </c>
      <c r="BG15" s="219">
        <f t="shared" ref="BG15" si="71">BF15</f>
        <v>0</v>
      </c>
      <c r="BH15" s="219">
        <f t="shared" ref="BH15" si="72">BG15</f>
        <v>0</v>
      </c>
      <c r="BI15" s="219">
        <f t="shared" ref="BI15" si="73">BH15</f>
        <v>0</v>
      </c>
      <c r="BJ15" s="219">
        <f t="shared" ref="BJ15" si="74">BI15</f>
        <v>0</v>
      </c>
      <c r="BK15" s="219">
        <f t="shared" ref="BK15" si="75">BJ15</f>
        <v>0</v>
      </c>
      <c r="BL15" s="219">
        <f t="shared" ref="BL15" si="76">BK15</f>
        <v>0</v>
      </c>
      <c r="BM15" s="219">
        <f t="shared" ref="BM15" si="77">BL15</f>
        <v>0</v>
      </c>
      <c r="BN15" s="219">
        <f t="shared" ref="BN15" si="78">BM15</f>
        <v>0</v>
      </c>
    </row>
    <row r="16" spans="2:78" hidden="1" outlineLevel="1">
      <c r="B16" s="44"/>
      <c r="C16" s="46" t="s">
        <v>773</v>
      </c>
      <c r="D16" s="47"/>
      <c r="E16" s="47"/>
      <c r="F16" s="220">
        <v>0</v>
      </c>
      <c r="G16" s="219">
        <f t="shared" si="15"/>
        <v>0</v>
      </c>
      <c r="H16" s="219">
        <f t="shared" ref="H16:BN16" si="79">G16</f>
        <v>0</v>
      </c>
      <c r="I16" s="219">
        <f t="shared" si="79"/>
        <v>0</v>
      </c>
      <c r="J16" s="219">
        <f t="shared" si="79"/>
        <v>0</v>
      </c>
      <c r="K16" s="219">
        <f t="shared" si="79"/>
        <v>0</v>
      </c>
      <c r="L16" s="219">
        <f t="shared" si="79"/>
        <v>0</v>
      </c>
      <c r="M16" s="219">
        <f t="shared" si="79"/>
        <v>0</v>
      </c>
      <c r="N16" s="219">
        <f t="shared" si="79"/>
        <v>0</v>
      </c>
      <c r="O16" s="219">
        <f t="shared" si="79"/>
        <v>0</v>
      </c>
      <c r="P16" s="219">
        <f t="shared" si="79"/>
        <v>0</v>
      </c>
      <c r="Q16" s="219">
        <f t="shared" si="79"/>
        <v>0</v>
      </c>
      <c r="R16" s="219">
        <f t="shared" si="79"/>
        <v>0</v>
      </c>
      <c r="S16" s="219">
        <f t="shared" si="79"/>
        <v>0</v>
      </c>
      <c r="T16" s="219">
        <f t="shared" si="79"/>
        <v>0</v>
      </c>
      <c r="U16" s="219">
        <f t="shared" si="79"/>
        <v>0</v>
      </c>
      <c r="V16" s="219">
        <f t="shared" si="79"/>
        <v>0</v>
      </c>
      <c r="W16" s="219">
        <f t="shared" si="79"/>
        <v>0</v>
      </c>
      <c r="X16" s="219">
        <f t="shared" si="79"/>
        <v>0</v>
      </c>
      <c r="Y16" s="219">
        <f t="shared" si="79"/>
        <v>0</v>
      </c>
      <c r="Z16" s="219">
        <f t="shared" si="79"/>
        <v>0</v>
      </c>
      <c r="AA16" s="219">
        <f t="shared" si="79"/>
        <v>0</v>
      </c>
      <c r="AB16" s="219">
        <f t="shared" si="79"/>
        <v>0</v>
      </c>
      <c r="AC16" s="219">
        <f t="shared" si="79"/>
        <v>0</v>
      </c>
      <c r="AD16" s="219">
        <f t="shared" si="79"/>
        <v>0</v>
      </c>
      <c r="AE16" s="219">
        <f t="shared" si="79"/>
        <v>0</v>
      </c>
      <c r="AF16" s="219">
        <f t="shared" si="79"/>
        <v>0</v>
      </c>
      <c r="AG16" s="219">
        <f t="shared" si="79"/>
        <v>0</v>
      </c>
      <c r="AH16" s="219">
        <f t="shared" si="79"/>
        <v>0</v>
      </c>
      <c r="AI16" s="219">
        <f t="shared" si="79"/>
        <v>0</v>
      </c>
      <c r="AJ16" s="219">
        <f t="shared" si="79"/>
        <v>0</v>
      </c>
      <c r="AK16" s="219">
        <f t="shared" si="79"/>
        <v>0</v>
      </c>
      <c r="AL16" s="219">
        <f t="shared" si="79"/>
        <v>0</v>
      </c>
      <c r="AM16" s="219">
        <f t="shared" si="79"/>
        <v>0</v>
      </c>
      <c r="AN16" s="219">
        <f t="shared" si="79"/>
        <v>0</v>
      </c>
      <c r="AO16" s="219">
        <f t="shared" si="79"/>
        <v>0</v>
      </c>
      <c r="AP16" s="219">
        <f t="shared" si="79"/>
        <v>0</v>
      </c>
      <c r="AQ16" s="219">
        <f t="shared" si="79"/>
        <v>0</v>
      </c>
      <c r="AR16" s="219">
        <f t="shared" si="79"/>
        <v>0</v>
      </c>
      <c r="AS16" s="219">
        <f t="shared" si="79"/>
        <v>0</v>
      </c>
      <c r="AT16" s="219">
        <f t="shared" si="79"/>
        <v>0</v>
      </c>
      <c r="AU16" s="219">
        <f t="shared" si="79"/>
        <v>0</v>
      </c>
      <c r="AV16" s="219">
        <f t="shared" si="79"/>
        <v>0</v>
      </c>
      <c r="AW16" s="219">
        <f t="shared" si="79"/>
        <v>0</v>
      </c>
      <c r="AX16" s="219">
        <f t="shared" si="79"/>
        <v>0</v>
      </c>
      <c r="AY16" s="219">
        <f t="shared" si="79"/>
        <v>0</v>
      </c>
      <c r="AZ16" s="219">
        <f t="shared" si="79"/>
        <v>0</v>
      </c>
      <c r="BA16" s="219">
        <f t="shared" si="79"/>
        <v>0</v>
      </c>
      <c r="BB16" s="219">
        <f t="shared" si="79"/>
        <v>0</v>
      </c>
      <c r="BC16" s="219">
        <f t="shared" si="79"/>
        <v>0</v>
      </c>
      <c r="BD16" s="219">
        <f t="shared" si="79"/>
        <v>0</v>
      </c>
      <c r="BE16" s="219">
        <f t="shared" si="79"/>
        <v>0</v>
      </c>
      <c r="BF16" s="219">
        <f t="shared" si="79"/>
        <v>0</v>
      </c>
      <c r="BG16" s="219">
        <f t="shared" si="79"/>
        <v>0</v>
      </c>
      <c r="BH16" s="219">
        <f t="shared" si="79"/>
        <v>0</v>
      </c>
      <c r="BI16" s="219">
        <f t="shared" si="79"/>
        <v>0</v>
      </c>
      <c r="BJ16" s="219">
        <f t="shared" si="79"/>
        <v>0</v>
      </c>
      <c r="BK16" s="219">
        <f t="shared" si="79"/>
        <v>0</v>
      </c>
      <c r="BL16" s="219">
        <f t="shared" si="79"/>
        <v>0</v>
      </c>
      <c r="BM16" s="219">
        <f t="shared" si="79"/>
        <v>0</v>
      </c>
      <c r="BN16" s="219">
        <f t="shared" si="79"/>
        <v>0</v>
      </c>
    </row>
    <row r="17" spans="2:66" hidden="1" outlineLevel="1">
      <c r="B17" s="44"/>
      <c r="C17" s="46" t="s">
        <v>774</v>
      </c>
      <c r="D17" s="47"/>
      <c r="E17" s="47"/>
      <c r="F17" s="220">
        <v>0</v>
      </c>
      <c r="G17" s="219">
        <f t="shared" si="15"/>
        <v>0</v>
      </c>
      <c r="H17" s="219">
        <f t="shared" ref="H17:BN17" si="80">G17</f>
        <v>0</v>
      </c>
      <c r="I17" s="219">
        <f t="shared" si="80"/>
        <v>0</v>
      </c>
      <c r="J17" s="219">
        <f t="shared" si="80"/>
        <v>0</v>
      </c>
      <c r="K17" s="219">
        <f t="shared" si="80"/>
        <v>0</v>
      </c>
      <c r="L17" s="219">
        <f t="shared" si="80"/>
        <v>0</v>
      </c>
      <c r="M17" s="219">
        <f t="shared" si="80"/>
        <v>0</v>
      </c>
      <c r="N17" s="219">
        <f t="shared" si="80"/>
        <v>0</v>
      </c>
      <c r="O17" s="219">
        <f t="shared" si="80"/>
        <v>0</v>
      </c>
      <c r="P17" s="219">
        <f t="shared" si="80"/>
        <v>0</v>
      </c>
      <c r="Q17" s="219">
        <f t="shared" si="80"/>
        <v>0</v>
      </c>
      <c r="R17" s="219">
        <f t="shared" si="80"/>
        <v>0</v>
      </c>
      <c r="S17" s="219">
        <f t="shared" si="80"/>
        <v>0</v>
      </c>
      <c r="T17" s="219">
        <f t="shared" si="80"/>
        <v>0</v>
      </c>
      <c r="U17" s="219">
        <f t="shared" si="80"/>
        <v>0</v>
      </c>
      <c r="V17" s="219">
        <f t="shared" si="80"/>
        <v>0</v>
      </c>
      <c r="W17" s="219">
        <f t="shared" si="80"/>
        <v>0</v>
      </c>
      <c r="X17" s="219">
        <f t="shared" si="80"/>
        <v>0</v>
      </c>
      <c r="Y17" s="219">
        <f t="shared" si="80"/>
        <v>0</v>
      </c>
      <c r="Z17" s="219">
        <f t="shared" si="80"/>
        <v>0</v>
      </c>
      <c r="AA17" s="219">
        <f t="shared" si="80"/>
        <v>0</v>
      </c>
      <c r="AB17" s="219">
        <f t="shared" si="80"/>
        <v>0</v>
      </c>
      <c r="AC17" s="219">
        <f t="shared" si="80"/>
        <v>0</v>
      </c>
      <c r="AD17" s="219">
        <f t="shared" si="80"/>
        <v>0</v>
      </c>
      <c r="AE17" s="219">
        <f t="shared" si="80"/>
        <v>0</v>
      </c>
      <c r="AF17" s="219">
        <f t="shared" si="80"/>
        <v>0</v>
      </c>
      <c r="AG17" s="219">
        <f t="shared" si="80"/>
        <v>0</v>
      </c>
      <c r="AH17" s="219">
        <f t="shared" si="80"/>
        <v>0</v>
      </c>
      <c r="AI17" s="219">
        <f t="shared" si="80"/>
        <v>0</v>
      </c>
      <c r="AJ17" s="219">
        <f t="shared" si="80"/>
        <v>0</v>
      </c>
      <c r="AK17" s="219">
        <f t="shared" si="80"/>
        <v>0</v>
      </c>
      <c r="AL17" s="219">
        <f t="shared" si="80"/>
        <v>0</v>
      </c>
      <c r="AM17" s="219">
        <f t="shared" si="80"/>
        <v>0</v>
      </c>
      <c r="AN17" s="219">
        <f t="shared" si="80"/>
        <v>0</v>
      </c>
      <c r="AO17" s="219">
        <f t="shared" si="80"/>
        <v>0</v>
      </c>
      <c r="AP17" s="219">
        <f t="shared" si="80"/>
        <v>0</v>
      </c>
      <c r="AQ17" s="219">
        <f t="shared" si="80"/>
        <v>0</v>
      </c>
      <c r="AR17" s="219">
        <f t="shared" si="80"/>
        <v>0</v>
      </c>
      <c r="AS17" s="219">
        <f t="shared" si="80"/>
        <v>0</v>
      </c>
      <c r="AT17" s="219">
        <f t="shared" si="80"/>
        <v>0</v>
      </c>
      <c r="AU17" s="219">
        <f t="shared" si="80"/>
        <v>0</v>
      </c>
      <c r="AV17" s="219">
        <f t="shared" si="80"/>
        <v>0</v>
      </c>
      <c r="AW17" s="219">
        <f t="shared" si="80"/>
        <v>0</v>
      </c>
      <c r="AX17" s="219">
        <f t="shared" si="80"/>
        <v>0</v>
      </c>
      <c r="AY17" s="219">
        <f t="shared" si="80"/>
        <v>0</v>
      </c>
      <c r="AZ17" s="219">
        <f t="shared" si="80"/>
        <v>0</v>
      </c>
      <c r="BA17" s="219">
        <f t="shared" si="80"/>
        <v>0</v>
      </c>
      <c r="BB17" s="219">
        <f t="shared" si="80"/>
        <v>0</v>
      </c>
      <c r="BC17" s="219">
        <f t="shared" si="80"/>
        <v>0</v>
      </c>
      <c r="BD17" s="219">
        <f t="shared" si="80"/>
        <v>0</v>
      </c>
      <c r="BE17" s="219">
        <f t="shared" si="80"/>
        <v>0</v>
      </c>
      <c r="BF17" s="219">
        <f t="shared" si="80"/>
        <v>0</v>
      </c>
      <c r="BG17" s="219">
        <f t="shared" si="80"/>
        <v>0</v>
      </c>
      <c r="BH17" s="219">
        <f t="shared" si="80"/>
        <v>0</v>
      </c>
      <c r="BI17" s="219">
        <f t="shared" si="80"/>
        <v>0</v>
      </c>
      <c r="BJ17" s="219">
        <f t="shared" si="80"/>
        <v>0</v>
      </c>
      <c r="BK17" s="219">
        <f t="shared" si="80"/>
        <v>0</v>
      </c>
      <c r="BL17" s="219">
        <f t="shared" si="80"/>
        <v>0</v>
      </c>
      <c r="BM17" s="219">
        <f t="shared" si="80"/>
        <v>0</v>
      </c>
      <c r="BN17" s="219">
        <f t="shared" si="80"/>
        <v>0</v>
      </c>
    </row>
    <row r="18" spans="2:66" hidden="1" outlineLevel="1">
      <c r="B18" s="44"/>
      <c r="C18" s="46" t="s">
        <v>775</v>
      </c>
      <c r="D18" s="47"/>
      <c r="E18" s="47"/>
      <c r="F18" s="220">
        <v>0</v>
      </c>
      <c r="G18" s="219">
        <f t="shared" si="15"/>
        <v>0</v>
      </c>
      <c r="H18" s="219">
        <f t="shared" ref="H18:BN18" si="81">G18</f>
        <v>0</v>
      </c>
      <c r="I18" s="219">
        <f t="shared" si="81"/>
        <v>0</v>
      </c>
      <c r="J18" s="219">
        <f t="shared" si="81"/>
        <v>0</v>
      </c>
      <c r="K18" s="219">
        <f t="shared" si="81"/>
        <v>0</v>
      </c>
      <c r="L18" s="219">
        <f t="shared" si="81"/>
        <v>0</v>
      </c>
      <c r="M18" s="219">
        <f t="shared" si="81"/>
        <v>0</v>
      </c>
      <c r="N18" s="219">
        <f t="shared" si="81"/>
        <v>0</v>
      </c>
      <c r="O18" s="219">
        <f t="shared" si="81"/>
        <v>0</v>
      </c>
      <c r="P18" s="219">
        <f t="shared" si="81"/>
        <v>0</v>
      </c>
      <c r="Q18" s="219">
        <f t="shared" si="81"/>
        <v>0</v>
      </c>
      <c r="R18" s="219">
        <f t="shared" si="81"/>
        <v>0</v>
      </c>
      <c r="S18" s="219">
        <f t="shared" si="81"/>
        <v>0</v>
      </c>
      <c r="T18" s="219">
        <f t="shared" si="81"/>
        <v>0</v>
      </c>
      <c r="U18" s="219">
        <f t="shared" si="81"/>
        <v>0</v>
      </c>
      <c r="V18" s="219">
        <f t="shared" si="81"/>
        <v>0</v>
      </c>
      <c r="W18" s="219">
        <f t="shared" si="81"/>
        <v>0</v>
      </c>
      <c r="X18" s="219">
        <f t="shared" si="81"/>
        <v>0</v>
      </c>
      <c r="Y18" s="219">
        <f t="shared" si="81"/>
        <v>0</v>
      </c>
      <c r="Z18" s="219">
        <f t="shared" si="81"/>
        <v>0</v>
      </c>
      <c r="AA18" s="219">
        <f t="shared" si="81"/>
        <v>0</v>
      </c>
      <c r="AB18" s="219">
        <f t="shared" si="81"/>
        <v>0</v>
      </c>
      <c r="AC18" s="219">
        <f t="shared" si="81"/>
        <v>0</v>
      </c>
      <c r="AD18" s="219">
        <f t="shared" si="81"/>
        <v>0</v>
      </c>
      <c r="AE18" s="219">
        <f t="shared" si="81"/>
        <v>0</v>
      </c>
      <c r="AF18" s="219">
        <f t="shared" si="81"/>
        <v>0</v>
      </c>
      <c r="AG18" s="219">
        <f t="shared" si="81"/>
        <v>0</v>
      </c>
      <c r="AH18" s="219">
        <f t="shared" si="81"/>
        <v>0</v>
      </c>
      <c r="AI18" s="219">
        <f t="shared" si="81"/>
        <v>0</v>
      </c>
      <c r="AJ18" s="219">
        <f t="shared" si="81"/>
        <v>0</v>
      </c>
      <c r="AK18" s="219">
        <f t="shared" si="81"/>
        <v>0</v>
      </c>
      <c r="AL18" s="219">
        <f t="shared" si="81"/>
        <v>0</v>
      </c>
      <c r="AM18" s="219">
        <f t="shared" si="81"/>
        <v>0</v>
      </c>
      <c r="AN18" s="219">
        <f t="shared" si="81"/>
        <v>0</v>
      </c>
      <c r="AO18" s="219">
        <f t="shared" si="81"/>
        <v>0</v>
      </c>
      <c r="AP18" s="219">
        <f t="shared" si="81"/>
        <v>0</v>
      </c>
      <c r="AQ18" s="219">
        <f t="shared" si="81"/>
        <v>0</v>
      </c>
      <c r="AR18" s="219">
        <f t="shared" si="81"/>
        <v>0</v>
      </c>
      <c r="AS18" s="219">
        <f t="shared" si="81"/>
        <v>0</v>
      </c>
      <c r="AT18" s="219">
        <f t="shared" si="81"/>
        <v>0</v>
      </c>
      <c r="AU18" s="219">
        <f t="shared" si="81"/>
        <v>0</v>
      </c>
      <c r="AV18" s="219">
        <f t="shared" si="81"/>
        <v>0</v>
      </c>
      <c r="AW18" s="219">
        <f t="shared" si="81"/>
        <v>0</v>
      </c>
      <c r="AX18" s="219">
        <f t="shared" si="81"/>
        <v>0</v>
      </c>
      <c r="AY18" s="219">
        <f t="shared" si="81"/>
        <v>0</v>
      </c>
      <c r="AZ18" s="219">
        <f t="shared" si="81"/>
        <v>0</v>
      </c>
      <c r="BA18" s="219">
        <f t="shared" si="81"/>
        <v>0</v>
      </c>
      <c r="BB18" s="219">
        <f t="shared" si="81"/>
        <v>0</v>
      </c>
      <c r="BC18" s="219">
        <f t="shared" si="81"/>
        <v>0</v>
      </c>
      <c r="BD18" s="219">
        <f t="shared" si="81"/>
        <v>0</v>
      </c>
      <c r="BE18" s="219">
        <f t="shared" si="81"/>
        <v>0</v>
      </c>
      <c r="BF18" s="219">
        <f t="shared" si="81"/>
        <v>0</v>
      </c>
      <c r="BG18" s="219">
        <f t="shared" si="81"/>
        <v>0</v>
      </c>
      <c r="BH18" s="219">
        <f t="shared" si="81"/>
        <v>0</v>
      </c>
      <c r="BI18" s="219">
        <f t="shared" si="81"/>
        <v>0</v>
      </c>
      <c r="BJ18" s="219">
        <f t="shared" si="81"/>
        <v>0</v>
      </c>
      <c r="BK18" s="219">
        <f t="shared" si="81"/>
        <v>0</v>
      </c>
      <c r="BL18" s="219">
        <f t="shared" si="81"/>
        <v>0</v>
      </c>
      <c r="BM18" s="219">
        <f t="shared" si="81"/>
        <v>0</v>
      </c>
      <c r="BN18" s="219">
        <f t="shared" si="81"/>
        <v>0</v>
      </c>
    </row>
    <row r="19" spans="2:66" hidden="1" outlineLevel="1">
      <c r="B19" s="44"/>
      <c r="C19" s="46" t="s">
        <v>776</v>
      </c>
      <c r="D19" s="47"/>
      <c r="E19" s="47"/>
      <c r="F19" s="220">
        <v>0</v>
      </c>
      <c r="G19" s="219">
        <f t="shared" si="15"/>
        <v>0</v>
      </c>
      <c r="H19" s="219">
        <f t="shared" ref="H19:BN20" si="82">G19</f>
        <v>0</v>
      </c>
      <c r="I19" s="219">
        <f t="shared" si="82"/>
        <v>0</v>
      </c>
      <c r="J19" s="219">
        <f t="shared" si="82"/>
        <v>0</v>
      </c>
      <c r="K19" s="219">
        <f t="shared" si="82"/>
        <v>0</v>
      </c>
      <c r="L19" s="219">
        <f t="shared" si="82"/>
        <v>0</v>
      </c>
      <c r="M19" s="219">
        <f t="shared" si="82"/>
        <v>0</v>
      </c>
      <c r="N19" s="219">
        <f t="shared" si="82"/>
        <v>0</v>
      </c>
      <c r="O19" s="219">
        <f t="shared" si="82"/>
        <v>0</v>
      </c>
      <c r="P19" s="219">
        <f t="shared" si="82"/>
        <v>0</v>
      </c>
      <c r="Q19" s="219">
        <f t="shared" si="82"/>
        <v>0</v>
      </c>
      <c r="R19" s="219">
        <f t="shared" si="82"/>
        <v>0</v>
      </c>
      <c r="S19" s="219">
        <f t="shared" si="82"/>
        <v>0</v>
      </c>
      <c r="T19" s="219">
        <f t="shared" si="82"/>
        <v>0</v>
      </c>
      <c r="U19" s="219">
        <f t="shared" si="82"/>
        <v>0</v>
      </c>
      <c r="V19" s="219">
        <f t="shared" si="82"/>
        <v>0</v>
      </c>
      <c r="W19" s="219">
        <f t="shared" si="82"/>
        <v>0</v>
      </c>
      <c r="X19" s="219">
        <f t="shared" si="82"/>
        <v>0</v>
      </c>
      <c r="Y19" s="219">
        <f t="shared" si="82"/>
        <v>0</v>
      </c>
      <c r="Z19" s="219">
        <f t="shared" si="82"/>
        <v>0</v>
      </c>
      <c r="AA19" s="219">
        <f t="shared" si="82"/>
        <v>0</v>
      </c>
      <c r="AB19" s="219">
        <f t="shared" si="82"/>
        <v>0</v>
      </c>
      <c r="AC19" s="219">
        <f t="shared" si="82"/>
        <v>0</v>
      </c>
      <c r="AD19" s="219">
        <f t="shared" si="82"/>
        <v>0</v>
      </c>
      <c r="AE19" s="219">
        <f t="shared" si="82"/>
        <v>0</v>
      </c>
      <c r="AF19" s="219">
        <f t="shared" si="82"/>
        <v>0</v>
      </c>
      <c r="AG19" s="219">
        <f t="shared" si="82"/>
        <v>0</v>
      </c>
      <c r="AH19" s="219">
        <f t="shared" si="82"/>
        <v>0</v>
      </c>
      <c r="AI19" s="219">
        <f t="shared" si="82"/>
        <v>0</v>
      </c>
      <c r="AJ19" s="219">
        <f t="shared" si="82"/>
        <v>0</v>
      </c>
      <c r="AK19" s="219">
        <f t="shared" si="82"/>
        <v>0</v>
      </c>
      <c r="AL19" s="219">
        <f t="shared" si="82"/>
        <v>0</v>
      </c>
      <c r="AM19" s="219">
        <f t="shared" si="82"/>
        <v>0</v>
      </c>
      <c r="AN19" s="219">
        <f t="shared" si="82"/>
        <v>0</v>
      </c>
      <c r="AO19" s="219">
        <f t="shared" si="82"/>
        <v>0</v>
      </c>
      <c r="AP19" s="219">
        <f t="shared" si="82"/>
        <v>0</v>
      </c>
      <c r="AQ19" s="219">
        <f t="shared" si="82"/>
        <v>0</v>
      </c>
      <c r="AR19" s="219">
        <f t="shared" si="82"/>
        <v>0</v>
      </c>
      <c r="AS19" s="219">
        <f t="shared" si="82"/>
        <v>0</v>
      </c>
      <c r="AT19" s="219">
        <f t="shared" si="82"/>
        <v>0</v>
      </c>
      <c r="AU19" s="219">
        <f t="shared" si="82"/>
        <v>0</v>
      </c>
      <c r="AV19" s="219">
        <f t="shared" si="82"/>
        <v>0</v>
      </c>
      <c r="AW19" s="219">
        <f t="shared" si="82"/>
        <v>0</v>
      </c>
      <c r="AX19" s="219">
        <f t="shared" si="82"/>
        <v>0</v>
      </c>
      <c r="AY19" s="219">
        <f t="shared" si="82"/>
        <v>0</v>
      </c>
      <c r="AZ19" s="219">
        <f t="shared" si="82"/>
        <v>0</v>
      </c>
      <c r="BA19" s="219">
        <f t="shared" si="82"/>
        <v>0</v>
      </c>
      <c r="BB19" s="219">
        <f t="shared" si="82"/>
        <v>0</v>
      </c>
      <c r="BC19" s="219">
        <f t="shared" si="82"/>
        <v>0</v>
      </c>
      <c r="BD19" s="219">
        <f t="shared" si="82"/>
        <v>0</v>
      </c>
      <c r="BE19" s="219">
        <f t="shared" si="82"/>
        <v>0</v>
      </c>
      <c r="BF19" s="219">
        <f t="shared" si="82"/>
        <v>0</v>
      </c>
      <c r="BG19" s="219">
        <f t="shared" si="82"/>
        <v>0</v>
      </c>
      <c r="BH19" s="219">
        <f t="shared" si="82"/>
        <v>0</v>
      </c>
      <c r="BI19" s="219">
        <f t="shared" si="82"/>
        <v>0</v>
      </c>
      <c r="BJ19" s="219">
        <f t="shared" si="82"/>
        <v>0</v>
      </c>
      <c r="BK19" s="219">
        <f t="shared" si="82"/>
        <v>0</v>
      </c>
      <c r="BL19" s="219">
        <f t="shared" si="82"/>
        <v>0</v>
      </c>
      <c r="BM19" s="219">
        <f t="shared" si="82"/>
        <v>0</v>
      </c>
      <c r="BN19" s="219">
        <f t="shared" si="82"/>
        <v>0</v>
      </c>
    </row>
    <row r="20" spans="2:66" hidden="1" outlineLevel="1">
      <c r="B20" s="44"/>
      <c r="C20" s="46" t="s">
        <v>777</v>
      </c>
      <c r="F20" s="220">
        <v>0</v>
      </c>
      <c r="G20" s="219">
        <f t="shared" si="15"/>
        <v>0</v>
      </c>
      <c r="H20" s="219">
        <f t="shared" si="82"/>
        <v>0</v>
      </c>
      <c r="I20" s="219">
        <f t="shared" si="82"/>
        <v>0</v>
      </c>
      <c r="J20" s="219">
        <f t="shared" si="82"/>
        <v>0</v>
      </c>
      <c r="K20" s="219">
        <f t="shared" si="82"/>
        <v>0</v>
      </c>
      <c r="L20" s="219">
        <f t="shared" si="82"/>
        <v>0</v>
      </c>
      <c r="M20" s="219">
        <f t="shared" si="82"/>
        <v>0</v>
      </c>
      <c r="N20" s="219">
        <f t="shared" si="82"/>
        <v>0</v>
      </c>
      <c r="O20" s="219">
        <f t="shared" si="82"/>
        <v>0</v>
      </c>
      <c r="P20" s="219">
        <f t="shared" si="82"/>
        <v>0</v>
      </c>
      <c r="Q20" s="219">
        <f t="shared" si="82"/>
        <v>0</v>
      </c>
      <c r="R20" s="219">
        <f t="shared" si="82"/>
        <v>0</v>
      </c>
      <c r="S20" s="219">
        <f t="shared" si="82"/>
        <v>0</v>
      </c>
      <c r="T20" s="219">
        <f t="shared" si="82"/>
        <v>0</v>
      </c>
      <c r="U20" s="219">
        <f t="shared" si="82"/>
        <v>0</v>
      </c>
      <c r="V20" s="219">
        <f t="shared" si="82"/>
        <v>0</v>
      </c>
      <c r="W20" s="219">
        <f t="shared" si="82"/>
        <v>0</v>
      </c>
      <c r="X20" s="219">
        <f t="shared" si="82"/>
        <v>0</v>
      </c>
      <c r="Y20" s="219">
        <f t="shared" si="82"/>
        <v>0</v>
      </c>
      <c r="Z20" s="219">
        <f t="shared" si="82"/>
        <v>0</v>
      </c>
      <c r="AA20" s="219">
        <f t="shared" si="82"/>
        <v>0</v>
      </c>
      <c r="AB20" s="219">
        <f t="shared" si="82"/>
        <v>0</v>
      </c>
      <c r="AC20" s="219">
        <f t="shared" si="82"/>
        <v>0</v>
      </c>
      <c r="AD20" s="219">
        <f t="shared" si="82"/>
        <v>0</v>
      </c>
      <c r="AE20" s="219">
        <f t="shared" si="82"/>
        <v>0</v>
      </c>
      <c r="AF20" s="219">
        <f t="shared" si="82"/>
        <v>0</v>
      </c>
      <c r="AG20" s="219">
        <f t="shared" si="82"/>
        <v>0</v>
      </c>
      <c r="AH20" s="219">
        <f t="shared" si="82"/>
        <v>0</v>
      </c>
      <c r="AI20" s="219">
        <f t="shared" si="82"/>
        <v>0</v>
      </c>
      <c r="AJ20" s="219">
        <f t="shared" si="82"/>
        <v>0</v>
      </c>
      <c r="AK20" s="219">
        <f t="shared" si="82"/>
        <v>0</v>
      </c>
      <c r="AL20" s="219">
        <f t="shared" si="82"/>
        <v>0</v>
      </c>
      <c r="AM20" s="219">
        <f t="shared" si="82"/>
        <v>0</v>
      </c>
      <c r="AN20" s="219">
        <f t="shared" si="82"/>
        <v>0</v>
      </c>
      <c r="AO20" s="219">
        <f t="shared" si="82"/>
        <v>0</v>
      </c>
      <c r="AP20" s="219">
        <f t="shared" si="82"/>
        <v>0</v>
      </c>
      <c r="AQ20" s="219">
        <f t="shared" si="82"/>
        <v>0</v>
      </c>
      <c r="AR20" s="219">
        <f t="shared" si="82"/>
        <v>0</v>
      </c>
      <c r="AS20" s="219">
        <f t="shared" si="82"/>
        <v>0</v>
      </c>
      <c r="AT20" s="219">
        <f t="shared" si="82"/>
        <v>0</v>
      </c>
      <c r="AU20" s="219">
        <f t="shared" si="82"/>
        <v>0</v>
      </c>
      <c r="AV20" s="219">
        <f t="shared" si="82"/>
        <v>0</v>
      </c>
      <c r="AW20" s="219">
        <f t="shared" si="82"/>
        <v>0</v>
      </c>
      <c r="AX20" s="219">
        <f t="shared" si="82"/>
        <v>0</v>
      </c>
      <c r="AY20" s="219">
        <f t="shared" si="82"/>
        <v>0</v>
      </c>
      <c r="AZ20" s="219">
        <f t="shared" si="82"/>
        <v>0</v>
      </c>
      <c r="BA20" s="219">
        <f t="shared" si="82"/>
        <v>0</v>
      </c>
      <c r="BB20" s="219">
        <f t="shared" si="82"/>
        <v>0</v>
      </c>
      <c r="BC20" s="219">
        <f t="shared" si="82"/>
        <v>0</v>
      </c>
      <c r="BD20" s="219">
        <f t="shared" si="82"/>
        <v>0</v>
      </c>
      <c r="BE20" s="219">
        <f t="shared" si="82"/>
        <v>0</v>
      </c>
      <c r="BF20" s="219">
        <f t="shared" si="82"/>
        <v>0</v>
      </c>
      <c r="BG20" s="219">
        <f t="shared" si="82"/>
        <v>0</v>
      </c>
      <c r="BH20" s="219">
        <f t="shared" si="82"/>
        <v>0</v>
      </c>
      <c r="BI20" s="219">
        <f t="shared" si="82"/>
        <v>0</v>
      </c>
      <c r="BJ20" s="219">
        <f t="shared" si="82"/>
        <v>0</v>
      </c>
      <c r="BK20" s="219">
        <f t="shared" si="82"/>
        <v>0</v>
      </c>
      <c r="BL20" s="219">
        <f t="shared" si="82"/>
        <v>0</v>
      </c>
      <c r="BM20" s="219">
        <f t="shared" si="82"/>
        <v>0</v>
      </c>
      <c r="BN20" s="219">
        <f t="shared" si="82"/>
        <v>0</v>
      </c>
    </row>
    <row r="21" spans="2:66" hidden="1" outlineLevel="1">
      <c r="B21" s="44"/>
      <c r="C21" s="46" t="s">
        <v>778</v>
      </c>
      <c r="D21" s="47"/>
      <c r="E21" s="47"/>
      <c r="F21" s="220">
        <v>0</v>
      </c>
      <c r="G21" s="219">
        <f t="shared" si="15"/>
        <v>0</v>
      </c>
      <c r="H21" s="219">
        <f t="shared" ref="H21:BN21" si="83">G21</f>
        <v>0</v>
      </c>
      <c r="I21" s="219">
        <f t="shared" si="83"/>
        <v>0</v>
      </c>
      <c r="J21" s="219">
        <f t="shared" si="83"/>
        <v>0</v>
      </c>
      <c r="K21" s="219">
        <f t="shared" si="83"/>
        <v>0</v>
      </c>
      <c r="L21" s="219">
        <f t="shared" si="83"/>
        <v>0</v>
      </c>
      <c r="M21" s="219">
        <f t="shared" si="83"/>
        <v>0</v>
      </c>
      <c r="N21" s="219">
        <f t="shared" si="83"/>
        <v>0</v>
      </c>
      <c r="O21" s="219">
        <f t="shared" si="83"/>
        <v>0</v>
      </c>
      <c r="P21" s="219">
        <f t="shared" si="83"/>
        <v>0</v>
      </c>
      <c r="Q21" s="219">
        <f t="shared" si="83"/>
        <v>0</v>
      </c>
      <c r="R21" s="219">
        <f t="shared" si="83"/>
        <v>0</v>
      </c>
      <c r="S21" s="219">
        <f t="shared" si="83"/>
        <v>0</v>
      </c>
      <c r="T21" s="219">
        <f t="shared" si="83"/>
        <v>0</v>
      </c>
      <c r="U21" s="219">
        <f t="shared" si="83"/>
        <v>0</v>
      </c>
      <c r="V21" s="219">
        <f t="shared" si="83"/>
        <v>0</v>
      </c>
      <c r="W21" s="219">
        <f t="shared" si="83"/>
        <v>0</v>
      </c>
      <c r="X21" s="219">
        <f t="shared" si="83"/>
        <v>0</v>
      </c>
      <c r="Y21" s="219">
        <f t="shared" si="83"/>
        <v>0</v>
      </c>
      <c r="Z21" s="219">
        <f t="shared" si="83"/>
        <v>0</v>
      </c>
      <c r="AA21" s="219">
        <f t="shared" si="83"/>
        <v>0</v>
      </c>
      <c r="AB21" s="219">
        <f t="shared" si="83"/>
        <v>0</v>
      </c>
      <c r="AC21" s="219">
        <f t="shared" si="83"/>
        <v>0</v>
      </c>
      <c r="AD21" s="219">
        <f t="shared" si="83"/>
        <v>0</v>
      </c>
      <c r="AE21" s="219">
        <f t="shared" si="83"/>
        <v>0</v>
      </c>
      <c r="AF21" s="219">
        <f t="shared" si="83"/>
        <v>0</v>
      </c>
      <c r="AG21" s="219">
        <f t="shared" si="83"/>
        <v>0</v>
      </c>
      <c r="AH21" s="219">
        <f t="shared" si="83"/>
        <v>0</v>
      </c>
      <c r="AI21" s="219">
        <f t="shared" si="83"/>
        <v>0</v>
      </c>
      <c r="AJ21" s="219">
        <f t="shared" si="83"/>
        <v>0</v>
      </c>
      <c r="AK21" s="219">
        <f t="shared" si="83"/>
        <v>0</v>
      </c>
      <c r="AL21" s="219">
        <f t="shared" si="83"/>
        <v>0</v>
      </c>
      <c r="AM21" s="219">
        <f t="shared" si="83"/>
        <v>0</v>
      </c>
      <c r="AN21" s="219">
        <f t="shared" si="83"/>
        <v>0</v>
      </c>
      <c r="AO21" s="219">
        <f t="shared" si="83"/>
        <v>0</v>
      </c>
      <c r="AP21" s="219">
        <f t="shared" si="83"/>
        <v>0</v>
      </c>
      <c r="AQ21" s="219">
        <f t="shared" si="83"/>
        <v>0</v>
      </c>
      <c r="AR21" s="219">
        <f t="shared" si="83"/>
        <v>0</v>
      </c>
      <c r="AS21" s="219">
        <f t="shared" si="83"/>
        <v>0</v>
      </c>
      <c r="AT21" s="219">
        <f t="shared" si="83"/>
        <v>0</v>
      </c>
      <c r="AU21" s="219">
        <f t="shared" si="83"/>
        <v>0</v>
      </c>
      <c r="AV21" s="219">
        <f t="shared" si="83"/>
        <v>0</v>
      </c>
      <c r="AW21" s="219">
        <f t="shared" si="83"/>
        <v>0</v>
      </c>
      <c r="AX21" s="219">
        <f t="shared" si="83"/>
        <v>0</v>
      </c>
      <c r="AY21" s="219">
        <f t="shared" si="83"/>
        <v>0</v>
      </c>
      <c r="AZ21" s="219">
        <f t="shared" si="83"/>
        <v>0</v>
      </c>
      <c r="BA21" s="219">
        <f t="shared" si="83"/>
        <v>0</v>
      </c>
      <c r="BB21" s="219">
        <f t="shared" si="83"/>
        <v>0</v>
      </c>
      <c r="BC21" s="219">
        <f t="shared" si="83"/>
        <v>0</v>
      </c>
      <c r="BD21" s="219">
        <f t="shared" si="83"/>
        <v>0</v>
      </c>
      <c r="BE21" s="219">
        <f t="shared" si="83"/>
        <v>0</v>
      </c>
      <c r="BF21" s="219">
        <f t="shared" si="83"/>
        <v>0</v>
      </c>
      <c r="BG21" s="219">
        <f t="shared" si="83"/>
        <v>0</v>
      </c>
      <c r="BH21" s="219">
        <f t="shared" si="83"/>
        <v>0</v>
      </c>
      <c r="BI21" s="219">
        <f t="shared" si="83"/>
        <v>0</v>
      </c>
      <c r="BJ21" s="219">
        <f t="shared" si="83"/>
        <v>0</v>
      </c>
      <c r="BK21" s="219">
        <f t="shared" si="83"/>
        <v>0</v>
      </c>
      <c r="BL21" s="219">
        <f t="shared" si="83"/>
        <v>0</v>
      </c>
      <c r="BM21" s="219">
        <f t="shared" si="83"/>
        <v>0</v>
      </c>
      <c r="BN21" s="219">
        <f t="shared" si="83"/>
        <v>0</v>
      </c>
    </row>
    <row r="22" spans="2:66" hidden="1" outlineLevel="1">
      <c r="B22" s="44"/>
      <c r="C22" s="46" t="s">
        <v>779</v>
      </c>
      <c r="D22" s="47"/>
      <c r="E22" s="47"/>
      <c r="F22" s="220">
        <v>0</v>
      </c>
      <c r="G22" s="219">
        <f t="shared" si="15"/>
        <v>0</v>
      </c>
      <c r="H22" s="219">
        <f t="shared" ref="H22:BN22" si="84">G22</f>
        <v>0</v>
      </c>
      <c r="I22" s="219">
        <f t="shared" si="84"/>
        <v>0</v>
      </c>
      <c r="J22" s="219">
        <f t="shared" si="84"/>
        <v>0</v>
      </c>
      <c r="K22" s="219">
        <f t="shared" si="84"/>
        <v>0</v>
      </c>
      <c r="L22" s="219">
        <f t="shared" si="84"/>
        <v>0</v>
      </c>
      <c r="M22" s="219">
        <f t="shared" si="84"/>
        <v>0</v>
      </c>
      <c r="N22" s="219">
        <f t="shared" si="84"/>
        <v>0</v>
      </c>
      <c r="O22" s="219">
        <f t="shared" si="84"/>
        <v>0</v>
      </c>
      <c r="P22" s="219">
        <f t="shared" si="84"/>
        <v>0</v>
      </c>
      <c r="Q22" s="219">
        <f t="shared" si="84"/>
        <v>0</v>
      </c>
      <c r="R22" s="219">
        <f t="shared" si="84"/>
        <v>0</v>
      </c>
      <c r="S22" s="219">
        <f t="shared" si="84"/>
        <v>0</v>
      </c>
      <c r="T22" s="219">
        <f t="shared" si="84"/>
        <v>0</v>
      </c>
      <c r="U22" s="219">
        <f t="shared" si="84"/>
        <v>0</v>
      </c>
      <c r="V22" s="219">
        <f t="shared" si="84"/>
        <v>0</v>
      </c>
      <c r="W22" s="219">
        <f t="shared" si="84"/>
        <v>0</v>
      </c>
      <c r="X22" s="219">
        <f t="shared" si="84"/>
        <v>0</v>
      </c>
      <c r="Y22" s="219">
        <f t="shared" si="84"/>
        <v>0</v>
      </c>
      <c r="Z22" s="219">
        <f t="shared" si="84"/>
        <v>0</v>
      </c>
      <c r="AA22" s="219">
        <f t="shared" si="84"/>
        <v>0</v>
      </c>
      <c r="AB22" s="219">
        <f t="shared" si="84"/>
        <v>0</v>
      </c>
      <c r="AC22" s="219">
        <f t="shared" si="84"/>
        <v>0</v>
      </c>
      <c r="AD22" s="219">
        <f t="shared" si="84"/>
        <v>0</v>
      </c>
      <c r="AE22" s="219">
        <f t="shared" si="84"/>
        <v>0</v>
      </c>
      <c r="AF22" s="219">
        <f t="shared" si="84"/>
        <v>0</v>
      </c>
      <c r="AG22" s="219">
        <f t="shared" si="84"/>
        <v>0</v>
      </c>
      <c r="AH22" s="219">
        <f t="shared" si="84"/>
        <v>0</v>
      </c>
      <c r="AI22" s="219">
        <f t="shared" si="84"/>
        <v>0</v>
      </c>
      <c r="AJ22" s="219">
        <f t="shared" si="84"/>
        <v>0</v>
      </c>
      <c r="AK22" s="219">
        <f t="shared" si="84"/>
        <v>0</v>
      </c>
      <c r="AL22" s="219">
        <f t="shared" si="84"/>
        <v>0</v>
      </c>
      <c r="AM22" s="219">
        <f t="shared" si="84"/>
        <v>0</v>
      </c>
      <c r="AN22" s="219">
        <f t="shared" si="84"/>
        <v>0</v>
      </c>
      <c r="AO22" s="219">
        <f t="shared" si="84"/>
        <v>0</v>
      </c>
      <c r="AP22" s="219">
        <f t="shared" si="84"/>
        <v>0</v>
      </c>
      <c r="AQ22" s="219">
        <f t="shared" si="84"/>
        <v>0</v>
      </c>
      <c r="AR22" s="219">
        <f t="shared" si="84"/>
        <v>0</v>
      </c>
      <c r="AS22" s="219">
        <f t="shared" si="84"/>
        <v>0</v>
      </c>
      <c r="AT22" s="219">
        <f t="shared" si="84"/>
        <v>0</v>
      </c>
      <c r="AU22" s="219">
        <f t="shared" si="84"/>
        <v>0</v>
      </c>
      <c r="AV22" s="219">
        <f t="shared" si="84"/>
        <v>0</v>
      </c>
      <c r="AW22" s="219">
        <f t="shared" si="84"/>
        <v>0</v>
      </c>
      <c r="AX22" s="219">
        <f t="shared" si="84"/>
        <v>0</v>
      </c>
      <c r="AY22" s="219">
        <f t="shared" si="84"/>
        <v>0</v>
      </c>
      <c r="AZ22" s="219">
        <f t="shared" si="84"/>
        <v>0</v>
      </c>
      <c r="BA22" s="219">
        <f t="shared" si="84"/>
        <v>0</v>
      </c>
      <c r="BB22" s="219">
        <f t="shared" si="84"/>
        <v>0</v>
      </c>
      <c r="BC22" s="219">
        <f t="shared" si="84"/>
        <v>0</v>
      </c>
      <c r="BD22" s="219">
        <f t="shared" si="84"/>
        <v>0</v>
      </c>
      <c r="BE22" s="219">
        <f t="shared" si="84"/>
        <v>0</v>
      </c>
      <c r="BF22" s="219">
        <f t="shared" si="84"/>
        <v>0</v>
      </c>
      <c r="BG22" s="219">
        <f t="shared" si="84"/>
        <v>0</v>
      </c>
      <c r="BH22" s="219">
        <f t="shared" si="84"/>
        <v>0</v>
      </c>
      <c r="BI22" s="219">
        <f t="shared" si="84"/>
        <v>0</v>
      </c>
      <c r="BJ22" s="219">
        <f t="shared" si="84"/>
        <v>0</v>
      </c>
      <c r="BK22" s="219">
        <f t="shared" si="84"/>
        <v>0</v>
      </c>
      <c r="BL22" s="219">
        <f t="shared" si="84"/>
        <v>0</v>
      </c>
      <c r="BM22" s="219">
        <f t="shared" si="84"/>
        <v>0</v>
      </c>
      <c r="BN22" s="219">
        <f t="shared" si="84"/>
        <v>0</v>
      </c>
    </row>
    <row r="23" spans="2:66" ht="15.75" hidden="1" outlineLevel="1" thickBot="1">
      <c r="B23" s="44"/>
      <c r="C23" s="46" t="s">
        <v>780</v>
      </c>
      <c r="D23" s="47"/>
      <c r="E23" s="47"/>
      <c r="F23" s="221">
        <v>0</v>
      </c>
      <c r="G23" s="219">
        <f t="shared" si="15"/>
        <v>0</v>
      </c>
      <c r="H23" s="219">
        <f t="shared" ref="H23:BN23" si="85">G23</f>
        <v>0</v>
      </c>
      <c r="I23" s="219">
        <f t="shared" si="85"/>
        <v>0</v>
      </c>
      <c r="J23" s="219">
        <f t="shared" si="85"/>
        <v>0</v>
      </c>
      <c r="K23" s="219">
        <f t="shared" si="85"/>
        <v>0</v>
      </c>
      <c r="L23" s="219">
        <f t="shared" si="85"/>
        <v>0</v>
      </c>
      <c r="M23" s="219">
        <f t="shared" si="85"/>
        <v>0</v>
      </c>
      <c r="N23" s="219">
        <f t="shared" si="85"/>
        <v>0</v>
      </c>
      <c r="O23" s="219">
        <f t="shared" si="85"/>
        <v>0</v>
      </c>
      <c r="P23" s="219">
        <f t="shared" si="85"/>
        <v>0</v>
      </c>
      <c r="Q23" s="219">
        <f t="shared" si="85"/>
        <v>0</v>
      </c>
      <c r="R23" s="219">
        <f t="shared" si="85"/>
        <v>0</v>
      </c>
      <c r="S23" s="219">
        <f t="shared" si="85"/>
        <v>0</v>
      </c>
      <c r="T23" s="219">
        <f t="shared" si="85"/>
        <v>0</v>
      </c>
      <c r="U23" s="219">
        <f t="shared" si="85"/>
        <v>0</v>
      </c>
      <c r="V23" s="219">
        <f t="shared" si="85"/>
        <v>0</v>
      </c>
      <c r="W23" s="219">
        <f t="shared" si="85"/>
        <v>0</v>
      </c>
      <c r="X23" s="219">
        <f t="shared" si="85"/>
        <v>0</v>
      </c>
      <c r="Y23" s="219">
        <f t="shared" si="85"/>
        <v>0</v>
      </c>
      <c r="Z23" s="219">
        <f t="shared" si="85"/>
        <v>0</v>
      </c>
      <c r="AA23" s="219">
        <f t="shared" si="85"/>
        <v>0</v>
      </c>
      <c r="AB23" s="219">
        <f t="shared" si="85"/>
        <v>0</v>
      </c>
      <c r="AC23" s="219">
        <f t="shared" si="85"/>
        <v>0</v>
      </c>
      <c r="AD23" s="219">
        <f t="shared" si="85"/>
        <v>0</v>
      </c>
      <c r="AE23" s="219">
        <f t="shared" si="85"/>
        <v>0</v>
      </c>
      <c r="AF23" s="219">
        <f t="shared" si="85"/>
        <v>0</v>
      </c>
      <c r="AG23" s="219">
        <f t="shared" si="85"/>
        <v>0</v>
      </c>
      <c r="AH23" s="219">
        <f t="shared" si="85"/>
        <v>0</v>
      </c>
      <c r="AI23" s="219">
        <f t="shared" si="85"/>
        <v>0</v>
      </c>
      <c r="AJ23" s="219">
        <f t="shared" si="85"/>
        <v>0</v>
      </c>
      <c r="AK23" s="219">
        <f t="shared" si="85"/>
        <v>0</v>
      </c>
      <c r="AL23" s="219">
        <f t="shared" si="85"/>
        <v>0</v>
      </c>
      <c r="AM23" s="219">
        <f t="shared" si="85"/>
        <v>0</v>
      </c>
      <c r="AN23" s="219">
        <f t="shared" si="85"/>
        <v>0</v>
      </c>
      <c r="AO23" s="219">
        <f t="shared" si="85"/>
        <v>0</v>
      </c>
      <c r="AP23" s="219">
        <f t="shared" si="85"/>
        <v>0</v>
      </c>
      <c r="AQ23" s="219">
        <f t="shared" si="85"/>
        <v>0</v>
      </c>
      <c r="AR23" s="219">
        <f t="shared" si="85"/>
        <v>0</v>
      </c>
      <c r="AS23" s="219">
        <f t="shared" si="85"/>
        <v>0</v>
      </c>
      <c r="AT23" s="219">
        <f t="shared" si="85"/>
        <v>0</v>
      </c>
      <c r="AU23" s="219">
        <f t="shared" si="85"/>
        <v>0</v>
      </c>
      <c r="AV23" s="219">
        <f t="shared" si="85"/>
        <v>0</v>
      </c>
      <c r="AW23" s="219">
        <f t="shared" si="85"/>
        <v>0</v>
      </c>
      <c r="AX23" s="219">
        <f t="shared" si="85"/>
        <v>0</v>
      </c>
      <c r="AY23" s="219">
        <f t="shared" si="85"/>
        <v>0</v>
      </c>
      <c r="AZ23" s="219">
        <f t="shared" si="85"/>
        <v>0</v>
      </c>
      <c r="BA23" s="219">
        <f t="shared" si="85"/>
        <v>0</v>
      </c>
      <c r="BB23" s="219">
        <f t="shared" si="85"/>
        <v>0</v>
      </c>
      <c r="BC23" s="219">
        <f t="shared" si="85"/>
        <v>0</v>
      </c>
      <c r="BD23" s="219">
        <f t="shared" si="85"/>
        <v>0</v>
      </c>
      <c r="BE23" s="219">
        <f t="shared" si="85"/>
        <v>0</v>
      </c>
      <c r="BF23" s="219">
        <f t="shared" si="85"/>
        <v>0</v>
      </c>
      <c r="BG23" s="219">
        <f t="shared" si="85"/>
        <v>0</v>
      </c>
      <c r="BH23" s="219">
        <f t="shared" si="85"/>
        <v>0</v>
      </c>
      <c r="BI23" s="219">
        <f t="shared" si="85"/>
        <v>0</v>
      </c>
      <c r="BJ23" s="219">
        <f t="shared" si="85"/>
        <v>0</v>
      </c>
      <c r="BK23" s="219">
        <f t="shared" si="85"/>
        <v>0</v>
      </c>
      <c r="BL23" s="219">
        <f t="shared" si="85"/>
        <v>0</v>
      </c>
      <c r="BM23" s="219">
        <f t="shared" si="85"/>
        <v>0</v>
      </c>
      <c r="BN23" s="219">
        <f t="shared" si="85"/>
        <v>0</v>
      </c>
    </row>
    <row r="24" spans="2:66" collapsed="1">
      <c r="B24" s="44"/>
      <c r="C24" s="3" t="s">
        <v>786</v>
      </c>
      <c r="F24" s="216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22"/>
      <c r="T24" s="222"/>
      <c r="U24" s="222"/>
      <c r="V24" s="222"/>
      <c r="W24" s="222"/>
      <c r="X24" s="222"/>
      <c r="Y24" s="222"/>
      <c r="Z24" s="222"/>
      <c r="AA24" s="222"/>
      <c r="AB24" s="222"/>
      <c r="AC24" s="222"/>
      <c r="AD24" s="222"/>
      <c r="AE24" s="222"/>
      <c r="AF24" s="222"/>
      <c r="AG24" s="222"/>
      <c r="AH24" s="222"/>
      <c r="AI24" s="222"/>
      <c r="AJ24" s="222"/>
      <c r="AK24" s="222"/>
      <c r="AL24" s="222"/>
      <c r="AM24" s="222"/>
      <c r="AN24" s="222"/>
      <c r="AO24" s="222"/>
      <c r="AP24" s="222"/>
      <c r="AQ24" s="222"/>
      <c r="AR24" s="222"/>
      <c r="AS24" s="222"/>
      <c r="AT24" s="222"/>
      <c r="AU24" s="222"/>
      <c r="AV24" s="222"/>
      <c r="AW24" s="222"/>
      <c r="AX24" s="222"/>
      <c r="AY24" s="222"/>
      <c r="AZ24" s="222"/>
      <c r="BA24" s="222"/>
      <c r="BB24" s="222"/>
      <c r="BC24" s="222"/>
      <c r="BD24" s="222"/>
      <c r="BE24" s="222"/>
      <c r="BF24" s="222"/>
      <c r="BG24" s="222"/>
      <c r="BH24" s="222"/>
      <c r="BI24" s="222"/>
      <c r="BJ24" s="222"/>
      <c r="BK24" s="222"/>
      <c r="BL24" s="222"/>
      <c r="BM24" s="222"/>
      <c r="BN24" s="222"/>
    </row>
    <row r="25" spans="2:66" hidden="1" outlineLevel="1">
      <c r="B25" s="44"/>
      <c r="C25" s="46" t="s">
        <v>768</v>
      </c>
      <c r="D25" s="47"/>
      <c r="E25" s="47"/>
      <c r="F25" s="218">
        <v>0</v>
      </c>
      <c r="G25" s="219">
        <f t="shared" ref="G25:G52" si="86">F25</f>
        <v>0</v>
      </c>
      <c r="H25" s="219">
        <f t="shared" ref="H25:H37" si="87">G25</f>
        <v>0</v>
      </c>
      <c r="I25" s="219">
        <f t="shared" ref="I25:I37" si="88">H25</f>
        <v>0</v>
      </c>
      <c r="J25" s="219">
        <f t="shared" ref="J25:J37" si="89">I25</f>
        <v>0</v>
      </c>
      <c r="K25" s="219">
        <f t="shared" ref="K25:K37" si="90">J25</f>
        <v>0</v>
      </c>
      <c r="L25" s="219">
        <f t="shared" ref="L25:L37" si="91">K25</f>
        <v>0</v>
      </c>
      <c r="M25" s="219">
        <f t="shared" ref="M25:M37" si="92">L25</f>
        <v>0</v>
      </c>
      <c r="N25" s="219">
        <f t="shared" ref="N25:N37" si="93">M25</f>
        <v>0</v>
      </c>
      <c r="O25" s="219">
        <f t="shared" ref="O25:O37" si="94">N25</f>
        <v>0</v>
      </c>
      <c r="P25" s="219">
        <f t="shared" ref="P25:P37" si="95">O25</f>
        <v>0</v>
      </c>
      <c r="Q25" s="219">
        <f t="shared" ref="Q25:Q37" si="96">P25</f>
        <v>0</v>
      </c>
      <c r="R25" s="219">
        <f t="shared" ref="R25:R37" si="97">Q25</f>
        <v>0</v>
      </c>
      <c r="S25" s="219">
        <f t="shared" ref="S25:S37" si="98">R25</f>
        <v>0</v>
      </c>
      <c r="T25" s="219">
        <f t="shared" ref="T25:T37" si="99">S25</f>
        <v>0</v>
      </c>
      <c r="U25" s="219">
        <f t="shared" ref="U25:U37" si="100">T25</f>
        <v>0</v>
      </c>
      <c r="V25" s="219">
        <f t="shared" ref="V25:V37" si="101">U25</f>
        <v>0</v>
      </c>
      <c r="W25" s="219">
        <f t="shared" ref="W25:W37" si="102">V25</f>
        <v>0</v>
      </c>
      <c r="X25" s="219">
        <f t="shared" ref="X25:X37" si="103">W25</f>
        <v>0</v>
      </c>
      <c r="Y25" s="219">
        <f t="shared" ref="Y25:Y37" si="104">X25</f>
        <v>0</v>
      </c>
      <c r="Z25" s="219">
        <f t="shared" ref="Z25:Z37" si="105">Y25</f>
        <v>0</v>
      </c>
      <c r="AA25" s="219">
        <f t="shared" ref="AA25:AA37" si="106">Z25</f>
        <v>0</v>
      </c>
      <c r="AB25" s="219">
        <f t="shared" ref="AB25:AB37" si="107">AA25</f>
        <v>0</v>
      </c>
      <c r="AC25" s="219">
        <f t="shared" ref="AC25:AC37" si="108">AB25</f>
        <v>0</v>
      </c>
      <c r="AD25" s="219">
        <f t="shared" ref="AD25:AD37" si="109">AC25</f>
        <v>0</v>
      </c>
      <c r="AE25" s="219">
        <f t="shared" ref="AE25:AE37" si="110">AD25</f>
        <v>0</v>
      </c>
      <c r="AF25" s="219">
        <f t="shared" ref="AF25:AF37" si="111">AE25</f>
        <v>0</v>
      </c>
      <c r="AG25" s="219">
        <f t="shared" ref="AG25:AG37" si="112">AF25</f>
        <v>0</v>
      </c>
      <c r="AH25" s="219">
        <f t="shared" ref="AH25:AH37" si="113">AG25</f>
        <v>0</v>
      </c>
      <c r="AI25" s="219">
        <f t="shared" ref="AI25:AI37" si="114">AH25</f>
        <v>0</v>
      </c>
      <c r="AJ25" s="219">
        <f t="shared" ref="AJ25:AJ37" si="115">AI25</f>
        <v>0</v>
      </c>
      <c r="AK25" s="219">
        <f t="shared" ref="AK25:AK37" si="116">AJ25</f>
        <v>0</v>
      </c>
      <c r="AL25" s="219">
        <f t="shared" ref="AL25:AL37" si="117">AK25</f>
        <v>0</v>
      </c>
      <c r="AM25" s="219">
        <f t="shared" ref="AM25:AM37" si="118">AL25</f>
        <v>0</v>
      </c>
      <c r="AN25" s="219">
        <f t="shared" ref="AN25:AN37" si="119">AM25</f>
        <v>0</v>
      </c>
      <c r="AO25" s="219">
        <f t="shared" ref="AO25:AO37" si="120">AN25</f>
        <v>0</v>
      </c>
      <c r="AP25" s="219">
        <f t="shared" ref="AP25:AP37" si="121">AO25</f>
        <v>0</v>
      </c>
      <c r="AQ25" s="219">
        <f t="shared" ref="AQ25:AQ37" si="122">AP25</f>
        <v>0</v>
      </c>
      <c r="AR25" s="219">
        <f t="shared" ref="AR25:AR37" si="123">AQ25</f>
        <v>0</v>
      </c>
      <c r="AS25" s="219">
        <f t="shared" ref="AS25:AS37" si="124">AR25</f>
        <v>0</v>
      </c>
      <c r="AT25" s="219">
        <f t="shared" ref="AT25:AT37" si="125">AS25</f>
        <v>0</v>
      </c>
      <c r="AU25" s="219">
        <f t="shared" ref="AU25:AU37" si="126">AT25</f>
        <v>0</v>
      </c>
      <c r="AV25" s="219">
        <f t="shared" ref="AV25:AV37" si="127">AU25</f>
        <v>0</v>
      </c>
      <c r="AW25" s="219">
        <f t="shared" ref="AW25:AW37" si="128">AV25</f>
        <v>0</v>
      </c>
      <c r="AX25" s="219">
        <f t="shared" ref="AX25:AX37" si="129">AW25</f>
        <v>0</v>
      </c>
      <c r="AY25" s="219">
        <f t="shared" ref="AY25:AY37" si="130">AX25</f>
        <v>0</v>
      </c>
      <c r="AZ25" s="219">
        <f t="shared" ref="AZ25:AZ37" si="131">AY25</f>
        <v>0</v>
      </c>
      <c r="BA25" s="219">
        <f t="shared" ref="BA25:BA37" si="132">AZ25</f>
        <v>0</v>
      </c>
      <c r="BB25" s="219">
        <f t="shared" ref="BB25:BB37" si="133">BA25</f>
        <v>0</v>
      </c>
      <c r="BC25" s="219">
        <f t="shared" ref="BC25:BC37" si="134">BB25</f>
        <v>0</v>
      </c>
      <c r="BD25" s="219">
        <f t="shared" ref="BD25:BD37" si="135">BC25</f>
        <v>0</v>
      </c>
      <c r="BE25" s="219">
        <f t="shared" ref="BE25:BE37" si="136">BD25</f>
        <v>0</v>
      </c>
      <c r="BF25" s="219">
        <f t="shared" ref="BF25:BF37" si="137">BE25</f>
        <v>0</v>
      </c>
      <c r="BG25" s="219">
        <f t="shared" ref="BG25:BG37" si="138">BF25</f>
        <v>0</v>
      </c>
      <c r="BH25" s="219">
        <f t="shared" ref="BH25:BH37" si="139">BG25</f>
        <v>0</v>
      </c>
      <c r="BI25" s="219">
        <f t="shared" ref="BI25:BI37" si="140">BH25</f>
        <v>0</v>
      </c>
      <c r="BJ25" s="219">
        <f t="shared" ref="BJ25:BJ37" si="141">BI25</f>
        <v>0</v>
      </c>
      <c r="BK25" s="219">
        <f t="shared" ref="BK25:BK37" si="142">BJ25</f>
        <v>0</v>
      </c>
      <c r="BL25" s="219">
        <f t="shared" ref="BL25:BL37" si="143">BK25</f>
        <v>0</v>
      </c>
      <c r="BM25" s="219">
        <f t="shared" ref="BM25:BM37" si="144">BL25</f>
        <v>0</v>
      </c>
      <c r="BN25" s="219">
        <f t="shared" ref="BN25:BN37" si="145">BM25</f>
        <v>0</v>
      </c>
    </row>
    <row r="26" spans="2:66" hidden="1" outlineLevel="1">
      <c r="B26" s="44"/>
      <c r="C26" s="46" t="s">
        <v>769</v>
      </c>
      <c r="D26" s="47"/>
      <c r="E26" s="47"/>
      <c r="F26" s="220">
        <v>0</v>
      </c>
      <c r="G26" s="219">
        <f t="shared" si="86"/>
        <v>0</v>
      </c>
      <c r="H26" s="219">
        <f t="shared" si="87"/>
        <v>0</v>
      </c>
      <c r="I26" s="219">
        <f t="shared" si="88"/>
        <v>0</v>
      </c>
      <c r="J26" s="219">
        <f t="shared" si="89"/>
        <v>0</v>
      </c>
      <c r="K26" s="219">
        <f t="shared" si="90"/>
        <v>0</v>
      </c>
      <c r="L26" s="219">
        <f t="shared" si="91"/>
        <v>0</v>
      </c>
      <c r="M26" s="219">
        <f t="shared" si="92"/>
        <v>0</v>
      </c>
      <c r="N26" s="219">
        <f t="shared" si="93"/>
        <v>0</v>
      </c>
      <c r="O26" s="219">
        <f t="shared" si="94"/>
        <v>0</v>
      </c>
      <c r="P26" s="219">
        <f t="shared" si="95"/>
        <v>0</v>
      </c>
      <c r="Q26" s="219">
        <f t="shared" si="96"/>
        <v>0</v>
      </c>
      <c r="R26" s="219">
        <f t="shared" si="97"/>
        <v>0</v>
      </c>
      <c r="S26" s="219">
        <f t="shared" si="98"/>
        <v>0</v>
      </c>
      <c r="T26" s="219">
        <f t="shared" si="99"/>
        <v>0</v>
      </c>
      <c r="U26" s="219">
        <f t="shared" si="100"/>
        <v>0</v>
      </c>
      <c r="V26" s="219">
        <f t="shared" si="101"/>
        <v>0</v>
      </c>
      <c r="W26" s="219">
        <f t="shared" si="102"/>
        <v>0</v>
      </c>
      <c r="X26" s="219">
        <f t="shared" si="103"/>
        <v>0</v>
      </c>
      <c r="Y26" s="219">
        <f t="shared" si="104"/>
        <v>0</v>
      </c>
      <c r="Z26" s="219">
        <f t="shared" si="105"/>
        <v>0</v>
      </c>
      <c r="AA26" s="219">
        <f t="shared" si="106"/>
        <v>0</v>
      </c>
      <c r="AB26" s="219">
        <f t="shared" si="107"/>
        <v>0</v>
      </c>
      <c r="AC26" s="219">
        <f t="shared" si="108"/>
        <v>0</v>
      </c>
      <c r="AD26" s="219">
        <f t="shared" si="109"/>
        <v>0</v>
      </c>
      <c r="AE26" s="219">
        <f t="shared" si="110"/>
        <v>0</v>
      </c>
      <c r="AF26" s="219">
        <f t="shared" si="111"/>
        <v>0</v>
      </c>
      <c r="AG26" s="219">
        <f t="shared" si="112"/>
        <v>0</v>
      </c>
      <c r="AH26" s="219">
        <f t="shared" si="113"/>
        <v>0</v>
      </c>
      <c r="AI26" s="219">
        <f t="shared" si="114"/>
        <v>0</v>
      </c>
      <c r="AJ26" s="219">
        <f t="shared" si="115"/>
        <v>0</v>
      </c>
      <c r="AK26" s="219">
        <f t="shared" si="116"/>
        <v>0</v>
      </c>
      <c r="AL26" s="219">
        <f t="shared" si="117"/>
        <v>0</v>
      </c>
      <c r="AM26" s="219">
        <f t="shared" si="118"/>
        <v>0</v>
      </c>
      <c r="AN26" s="219">
        <f t="shared" si="119"/>
        <v>0</v>
      </c>
      <c r="AO26" s="219">
        <f t="shared" si="120"/>
        <v>0</v>
      </c>
      <c r="AP26" s="219">
        <f t="shared" si="121"/>
        <v>0</v>
      </c>
      <c r="AQ26" s="219">
        <f t="shared" si="122"/>
        <v>0</v>
      </c>
      <c r="AR26" s="219">
        <f t="shared" si="123"/>
        <v>0</v>
      </c>
      <c r="AS26" s="219">
        <f t="shared" si="124"/>
        <v>0</v>
      </c>
      <c r="AT26" s="219">
        <f t="shared" si="125"/>
        <v>0</v>
      </c>
      <c r="AU26" s="219">
        <f t="shared" si="126"/>
        <v>0</v>
      </c>
      <c r="AV26" s="219">
        <f t="shared" si="127"/>
        <v>0</v>
      </c>
      <c r="AW26" s="219">
        <f t="shared" si="128"/>
        <v>0</v>
      </c>
      <c r="AX26" s="219">
        <f t="shared" si="129"/>
        <v>0</v>
      </c>
      <c r="AY26" s="219">
        <f t="shared" si="130"/>
        <v>0</v>
      </c>
      <c r="AZ26" s="219">
        <f t="shared" si="131"/>
        <v>0</v>
      </c>
      <c r="BA26" s="219">
        <f t="shared" si="132"/>
        <v>0</v>
      </c>
      <c r="BB26" s="219">
        <f t="shared" si="133"/>
        <v>0</v>
      </c>
      <c r="BC26" s="219">
        <f t="shared" si="134"/>
        <v>0</v>
      </c>
      <c r="BD26" s="219">
        <f t="shared" si="135"/>
        <v>0</v>
      </c>
      <c r="BE26" s="219">
        <f t="shared" si="136"/>
        <v>0</v>
      </c>
      <c r="BF26" s="219">
        <f t="shared" si="137"/>
        <v>0</v>
      </c>
      <c r="BG26" s="219">
        <f t="shared" si="138"/>
        <v>0</v>
      </c>
      <c r="BH26" s="219">
        <f t="shared" si="139"/>
        <v>0</v>
      </c>
      <c r="BI26" s="219">
        <f t="shared" si="140"/>
        <v>0</v>
      </c>
      <c r="BJ26" s="219">
        <f t="shared" si="141"/>
        <v>0</v>
      </c>
      <c r="BK26" s="219">
        <f t="shared" si="142"/>
        <v>0</v>
      </c>
      <c r="BL26" s="219">
        <f t="shared" si="143"/>
        <v>0</v>
      </c>
      <c r="BM26" s="219">
        <f t="shared" si="144"/>
        <v>0</v>
      </c>
      <c r="BN26" s="219">
        <f t="shared" si="145"/>
        <v>0</v>
      </c>
    </row>
    <row r="27" spans="2:66" hidden="1" outlineLevel="1">
      <c r="B27" s="44"/>
      <c r="C27" s="46" t="s">
        <v>770</v>
      </c>
      <c r="D27" s="47"/>
      <c r="E27" s="47"/>
      <c r="F27" s="220">
        <v>0</v>
      </c>
      <c r="G27" s="219">
        <f t="shared" si="86"/>
        <v>0</v>
      </c>
      <c r="H27" s="219">
        <f t="shared" si="87"/>
        <v>0</v>
      </c>
      <c r="I27" s="219">
        <f t="shared" si="88"/>
        <v>0</v>
      </c>
      <c r="J27" s="219">
        <f t="shared" si="89"/>
        <v>0</v>
      </c>
      <c r="K27" s="219">
        <f t="shared" si="90"/>
        <v>0</v>
      </c>
      <c r="L27" s="219">
        <f t="shared" si="91"/>
        <v>0</v>
      </c>
      <c r="M27" s="219">
        <f t="shared" si="92"/>
        <v>0</v>
      </c>
      <c r="N27" s="219">
        <f t="shared" si="93"/>
        <v>0</v>
      </c>
      <c r="O27" s="219">
        <f t="shared" si="94"/>
        <v>0</v>
      </c>
      <c r="P27" s="219">
        <f t="shared" si="95"/>
        <v>0</v>
      </c>
      <c r="Q27" s="219">
        <f t="shared" si="96"/>
        <v>0</v>
      </c>
      <c r="R27" s="219">
        <f t="shared" si="97"/>
        <v>0</v>
      </c>
      <c r="S27" s="219">
        <f t="shared" si="98"/>
        <v>0</v>
      </c>
      <c r="T27" s="219">
        <f t="shared" si="99"/>
        <v>0</v>
      </c>
      <c r="U27" s="219">
        <f t="shared" si="100"/>
        <v>0</v>
      </c>
      <c r="V27" s="219">
        <f t="shared" si="101"/>
        <v>0</v>
      </c>
      <c r="W27" s="219">
        <f t="shared" si="102"/>
        <v>0</v>
      </c>
      <c r="X27" s="219">
        <f t="shared" si="103"/>
        <v>0</v>
      </c>
      <c r="Y27" s="219">
        <f t="shared" si="104"/>
        <v>0</v>
      </c>
      <c r="Z27" s="219">
        <f t="shared" si="105"/>
        <v>0</v>
      </c>
      <c r="AA27" s="219">
        <f t="shared" si="106"/>
        <v>0</v>
      </c>
      <c r="AB27" s="219">
        <f t="shared" si="107"/>
        <v>0</v>
      </c>
      <c r="AC27" s="219">
        <f t="shared" si="108"/>
        <v>0</v>
      </c>
      <c r="AD27" s="219">
        <f t="shared" si="109"/>
        <v>0</v>
      </c>
      <c r="AE27" s="219">
        <f t="shared" si="110"/>
        <v>0</v>
      </c>
      <c r="AF27" s="219">
        <f t="shared" si="111"/>
        <v>0</v>
      </c>
      <c r="AG27" s="219">
        <f t="shared" si="112"/>
        <v>0</v>
      </c>
      <c r="AH27" s="219">
        <f t="shared" si="113"/>
        <v>0</v>
      </c>
      <c r="AI27" s="219">
        <f t="shared" si="114"/>
        <v>0</v>
      </c>
      <c r="AJ27" s="219">
        <f t="shared" si="115"/>
        <v>0</v>
      </c>
      <c r="AK27" s="219">
        <f t="shared" si="116"/>
        <v>0</v>
      </c>
      <c r="AL27" s="219">
        <f t="shared" si="117"/>
        <v>0</v>
      </c>
      <c r="AM27" s="219">
        <f t="shared" si="118"/>
        <v>0</v>
      </c>
      <c r="AN27" s="219">
        <f t="shared" si="119"/>
        <v>0</v>
      </c>
      <c r="AO27" s="219">
        <f t="shared" si="120"/>
        <v>0</v>
      </c>
      <c r="AP27" s="219">
        <f t="shared" si="121"/>
        <v>0</v>
      </c>
      <c r="AQ27" s="219">
        <f t="shared" si="122"/>
        <v>0</v>
      </c>
      <c r="AR27" s="219">
        <f t="shared" si="123"/>
        <v>0</v>
      </c>
      <c r="AS27" s="219">
        <f t="shared" si="124"/>
        <v>0</v>
      </c>
      <c r="AT27" s="219">
        <f t="shared" si="125"/>
        <v>0</v>
      </c>
      <c r="AU27" s="219">
        <f t="shared" si="126"/>
        <v>0</v>
      </c>
      <c r="AV27" s="219">
        <f t="shared" si="127"/>
        <v>0</v>
      </c>
      <c r="AW27" s="219">
        <f t="shared" si="128"/>
        <v>0</v>
      </c>
      <c r="AX27" s="219">
        <f t="shared" si="129"/>
        <v>0</v>
      </c>
      <c r="AY27" s="219">
        <f t="shared" si="130"/>
        <v>0</v>
      </c>
      <c r="AZ27" s="219">
        <f t="shared" si="131"/>
        <v>0</v>
      </c>
      <c r="BA27" s="219">
        <f t="shared" si="132"/>
        <v>0</v>
      </c>
      <c r="BB27" s="219">
        <f t="shared" si="133"/>
        <v>0</v>
      </c>
      <c r="BC27" s="219">
        <f t="shared" si="134"/>
        <v>0</v>
      </c>
      <c r="BD27" s="219">
        <f t="shared" si="135"/>
        <v>0</v>
      </c>
      <c r="BE27" s="219">
        <f t="shared" si="136"/>
        <v>0</v>
      </c>
      <c r="BF27" s="219">
        <f t="shared" si="137"/>
        <v>0</v>
      </c>
      <c r="BG27" s="219">
        <f t="shared" si="138"/>
        <v>0</v>
      </c>
      <c r="BH27" s="219">
        <f t="shared" si="139"/>
        <v>0</v>
      </c>
      <c r="BI27" s="219">
        <f t="shared" si="140"/>
        <v>0</v>
      </c>
      <c r="BJ27" s="219">
        <f t="shared" si="141"/>
        <v>0</v>
      </c>
      <c r="BK27" s="219">
        <f t="shared" si="142"/>
        <v>0</v>
      </c>
      <c r="BL27" s="219">
        <f t="shared" si="143"/>
        <v>0</v>
      </c>
      <c r="BM27" s="219">
        <f t="shared" si="144"/>
        <v>0</v>
      </c>
      <c r="BN27" s="219">
        <f t="shared" si="145"/>
        <v>0</v>
      </c>
    </row>
    <row r="28" spans="2:66" hidden="1" outlineLevel="1">
      <c r="B28" s="44"/>
      <c r="C28" s="46" t="s">
        <v>771</v>
      </c>
      <c r="D28" s="47"/>
      <c r="E28" s="47"/>
      <c r="F28" s="220">
        <v>0</v>
      </c>
      <c r="G28" s="219">
        <f t="shared" si="86"/>
        <v>0</v>
      </c>
      <c r="H28" s="219">
        <f t="shared" si="87"/>
        <v>0</v>
      </c>
      <c r="I28" s="219">
        <f t="shared" si="88"/>
        <v>0</v>
      </c>
      <c r="J28" s="219">
        <f t="shared" si="89"/>
        <v>0</v>
      </c>
      <c r="K28" s="219">
        <f t="shared" si="90"/>
        <v>0</v>
      </c>
      <c r="L28" s="219">
        <f t="shared" si="91"/>
        <v>0</v>
      </c>
      <c r="M28" s="219">
        <f t="shared" si="92"/>
        <v>0</v>
      </c>
      <c r="N28" s="219">
        <f t="shared" si="93"/>
        <v>0</v>
      </c>
      <c r="O28" s="219">
        <f t="shared" si="94"/>
        <v>0</v>
      </c>
      <c r="P28" s="219">
        <f t="shared" si="95"/>
        <v>0</v>
      </c>
      <c r="Q28" s="219">
        <f t="shared" si="96"/>
        <v>0</v>
      </c>
      <c r="R28" s="219">
        <f t="shared" si="97"/>
        <v>0</v>
      </c>
      <c r="S28" s="219">
        <f t="shared" si="98"/>
        <v>0</v>
      </c>
      <c r="T28" s="219">
        <f t="shared" si="99"/>
        <v>0</v>
      </c>
      <c r="U28" s="219">
        <f t="shared" si="100"/>
        <v>0</v>
      </c>
      <c r="V28" s="219">
        <f t="shared" si="101"/>
        <v>0</v>
      </c>
      <c r="W28" s="219">
        <f t="shared" si="102"/>
        <v>0</v>
      </c>
      <c r="X28" s="219">
        <f t="shared" si="103"/>
        <v>0</v>
      </c>
      <c r="Y28" s="219">
        <f t="shared" si="104"/>
        <v>0</v>
      </c>
      <c r="Z28" s="219">
        <f t="shared" si="105"/>
        <v>0</v>
      </c>
      <c r="AA28" s="219">
        <f t="shared" si="106"/>
        <v>0</v>
      </c>
      <c r="AB28" s="219">
        <f t="shared" si="107"/>
        <v>0</v>
      </c>
      <c r="AC28" s="219">
        <f t="shared" si="108"/>
        <v>0</v>
      </c>
      <c r="AD28" s="219">
        <f t="shared" si="109"/>
        <v>0</v>
      </c>
      <c r="AE28" s="219">
        <f t="shared" si="110"/>
        <v>0</v>
      </c>
      <c r="AF28" s="219">
        <f t="shared" si="111"/>
        <v>0</v>
      </c>
      <c r="AG28" s="219">
        <f t="shared" si="112"/>
        <v>0</v>
      </c>
      <c r="AH28" s="219">
        <f t="shared" si="113"/>
        <v>0</v>
      </c>
      <c r="AI28" s="219">
        <f t="shared" si="114"/>
        <v>0</v>
      </c>
      <c r="AJ28" s="219">
        <f t="shared" si="115"/>
        <v>0</v>
      </c>
      <c r="AK28" s="219">
        <f t="shared" si="116"/>
        <v>0</v>
      </c>
      <c r="AL28" s="219">
        <f t="shared" si="117"/>
        <v>0</v>
      </c>
      <c r="AM28" s="219">
        <f t="shared" si="118"/>
        <v>0</v>
      </c>
      <c r="AN28" s="219">
        <f t="shared" si="119"/>
        <v>0</v>
      </c>
      <c r="AO28" s="219">
        <f t="shared" si="120"/>
        <v>0</v>
      </c>
      <c r="AP28" s="219">
        <f t="shared" si="121"/>
        <v>0</v>
      </c>
      <c r="AQ28" s="219">
        <f t="shared" si="122"/>
        <v>0</v>
      </c>
      <c r="AR28" s="219">
        <f t="shared" si="123"/>
        <v>0</v>
      </c>
      <c r="AS28" s="219">
        <f t="shared" si="124"/>
        <v>0</v>
      </c>
      <c r="AT28" s="219">
        <f t="shared" si="125"/>
        <v>0</v>
      </c>
      <c r="AU28" s="219">
        <f t="shared" si="126"/>
        <v>0</v>
      </c>
      <c r="AV28" s="219">
        <f t="shared" si="127"/>
        <v>0</v>
      </c>
      <c r="AW28" s="219">
        <f t="shared" si="128"/>
        <v>0</v>
      </c>
      <c r="AX28" s="219">
        <f t="shared" si="129"/>
        <v>0</v>
      </c>
      <c r="AY28" s="219">
        <f t="shared" si="130"/>
        <v>0</v>
      </c>
      <c r="AZ28" s="219">
        <f t="shared" si="131"/>
        <v>0</v>
      </c>
      <c r="BA28" s="219">
        <f t="shared" si="132"/>
        <v>0</v>
      </c>
      <c r="BB28" s="219">
        <f t="shared" si="133"/>
        <v>0</v>
      </c>
      <c r="BC28" s="219">
        <f t="shared" si="134"/>
        <v>0</v>
      </c>
      <c r="BD28" s="219">
        <f t="shared" si="135"/>
        <v>0</v>
      </c>
      <c r="BE28" s="219">
        <f t="shared" si="136"/>
        <v>0</v>
      </c>
      <c r="BF28" s="219">
        <f t="shared" si="137"/>
        <v>0</v>
      </c>
      <c r="BG28" s="219">
        <f t="shared" si="138"/>
        <v>0</v>
      </c>
      <c r="BH28" s="219">
        <f t="shared" si="139"/>
        <v>0</v>
      </c>
      <c r="BI28" s="219">
        <f t="shared" si="140"/>
        <v>0</v>
      </c>
      <c r="BJ28" s="219">
        <f t="shared" si="141"/>
        <v>0</v>
      </c>
      <c r="BK28" s="219">
        <f t="shared" si="142"/>
        <v>0</v>
      </c>
      <c r="BL28" s="219">
        <f t="shared" si="143"/>
        <v>0</v>
      </c>
      <c r="BM28" s="219">
        <f t="shared" si="144"/>
        <v>0</v>
      </c>
      <c r="BN28" s="219">
        <f t="shared" si="145"/>
        <v>0</v>
      </c>
    </row>
    <row r="29" spans="2:66" hidden="1" outlineLevel="1">
      <c r="B29" s="44"/>
      <c r="C29" s="46" t="s">
        <v>772</v>
      </c>
      <c r="F29" s="220">
        <v>0</v>
      </c>
      <c r="G29" s="219">
        <f t="shared" si="86"/>
        <v>0</v>
      </c>
      <c r="H29" s="219">
        <f t="shared" si="87"/>
        <v>0</v>
      </c>
      <c r="I29" s="219">
        <f t="shared" si="88"/>
        <v>0</v>
      </c>
      <c r="J29" s="219">
        <f t="shared" si="89"/>
        <v>0</v>
      </c>
      <c r="K29" s="219">
        <f t="shared" si="90"/>
        <v>0</v>
      </c>
      <c r="L29" s="219">
        <f t="shared" si="91"/>
        <v>0</v>
      </c>
      <c r="M29" s="219">
        <f t="shared" si="92"/>
        <v>0</v>
      </c>
      <c r="N29" s="219">
        <f t="shared" si="93"/>
        <v>0</v>
      </c>
      <c r="O29" s="219">
        <f t="shared" si="94"/>
        <v>0</v>
      </c>
      <c r="P29" s="219">
        <f t="shared" si="95"/>
        <v>0</v>
      </c>
      <c r="Q29" s="219">
        <f t="shared" si="96"/>
        <v>0</v>
      </c>
      <c r="R29" s="219">
        <f t="shared" si="97"/>
        <v>0</v>
      </c>
      <c r="S29" s="219">
        <f t="shared" si="98"/>
        <v>0</v>
      </c>
      <c r="T29" s="219">
        <f t="shared" si="99"/>
        <v>0</v>
      </c>
      <c r="U29" s="219">
        <f t="shared" si="100"/>
        <v>0</v>
      </c>
      <c r="V29" s="219">
        <f t="shared" si="101"/>
        <v>0</v>
      </c>
      <c r="W29" s="219">
        <f t="shared" si="102"/>
        <v>0</v>
      </c>
      <c r="X29" s="219">
        <f t="shared" si="103"/>
        <v>0</v>
      </c>
      <c r="Y29" s="219">
        <f t="shared" si="104"/>
        <v>0</v>
      </c>
      <c r="Z29" s="219">
        <f t="shared" si="105"/>
        <v>0</v>
      </c>
      <c r="AA29" s="219">
        <f t="shared" si="106"/>
        <v>0</v>
      </c>
      <c r="AB29" s="219">
        <f t="shared" si="107"/>
        <v>0</v>
      </c>
      <c r="AC29" s="219">
        <f t="shared" si="108"/>
        <v>0</v>
      </c>
      <c r="AD29" s="219">
        <f t="shared" si="109"/>
        <v>0</v>
      </c>
      <c r="AE29" s="219">
        <f t="shared" si="110"/>
        <v>0</v>
      </c>
      <c r="AF29" s="219">
        <f t="shared" si="111"/>
        <v>0</v>
      </c>
      <c r="AG29" s="219">
        <f t="shared" si="112"/>
        <v>0</v>
      </c>
      <c r="AH29" s="219">
        <f t="shared" si="113"/>
        <v>0</v>
      </c>
      <c r="AI29" s="219">
        <f t="shared" si="114"/>
        <v>0</v>
      </c>
      <c r="AJ29" s="219">
        <f t="shared" si="115"/>
        <v>0</v>
      </c>
      <c r="AK29" s="219">
        <f t="shared" si="116"/>
        <v>0</v>
      </c>
      <c r="AL29" s="219">
        <f t="shared" si="117"/>
        <v>0</v>
      </c>
      <c r="AM29" s="219">
        <f t="shared" si="118"/>
        <v>0</v>
      </c>
      <c r="AN29" s="219">
        <f t="shared" si="119"/>
        <v>0</v>
      </c>
      <c r="AO29" s="219">
        <f t="shared" si="120"/>
        <v>0</v>
      </c>
      <c r="AP29" s="219">
        <f t="shared" si="121"/>
        <v>0</v>
      </c>
      <c r="AQ29" s="219">
        <f t="shared" si="122"/>
        <v>0</v>
      </c>
      <c r="AR29" s="219">
        <f t="shared" si="123"/>
        <v>0</v>
      </c>
      <c r="AS29" s="219">
        <f t="shared" si="124"/>
        <v>0</v>
      </c>
      <c r="AT29" s="219">
        <f t="shared" si="125"/>
        <v>0</v>
      </c>
      <c r="AU29" s="219">
        <f t="shared" si="126"/>
        <v>0</v>
      </c>
      <c r="AV29" s="219">
        <f t="shared" si="127"/>
        <v>0</v>
      </c>
      <c r="AW29" s="219">
        <f t="shared" si="128"/>
        <v>0</v>
      </c>
      <c r="AX29" s="219">
        <f t="shared" si="129"/>
        <v>0</v>
      </c>
      <c r="AY29" s="219">
        <f t="shared" si="130"/>
        <v>0</v>
      </c>
      <c r="AZ29" s="219">
        <f t="shared" si="131"/>
        <v>0</v>
      </c>
      <c r="BA29" s="219">
        <f t="shared" si="132"/>
        <v>0</v>
      </c>
      <c r="BB29" s="219">
        <f t="shared" si="133"/>
        <v>0</v>
      </c>
      <c r="BC29" s="219">
        <f t="shared" si="134"/>
        <v>0</v>
      </c>
      <c r="BD29" s="219">
        <f t="shared" si="135"/>
        <v>0</v>
      </c>
      <c r="BE29" s="219">
        <f t="shared" si="136"/>
        <v>0</v>
      </c>
      <c r="BF29" s="219">
        <f t="shared" si="137"/>
        <v>0</v>
      </c>
      <c r="BG29" s="219">
        <f t="shared" si="138"/>
        <v>0</v>
      </c>
      <c r="BH29" s="219">
        <f t="shared" si="139"/>
        <v>0</v>
      </c>
      <c r="BI29" s="219">
        <f t="shared" si="140"/>
        <v>0</v>
      </c>
      <c r="BJ29" s="219">
        <f t="shared" si="141"/>
        <v>0</v>
      </c>
      <c r="BK29" s="219">
        <f t="shared" si="142"/>
        <v>0</v>
      </c>
      <c r="BL29" s="219">
        <f t="shared" si="143"/>
        <v>0</v>
      </c>
      <c r="BM29" s="219">
        <f t="shared" si="144"/>
        <v>0</v>
      </c>
      <c r="BN29" s="219">
        <f t="shared" si="145"/>
        <v>0</v>
      </c>
    </row>
    <row r="30" spans="2:66" hidden="1" outlineLevel="1">
      <c r="B30" s="44"/>
      <c r="C30" s="46" t="s">
        <v>773</v>
      </c>
      <c r="D30" s="47"/>
      <c r="E30" s="47"/>
      <c r="F30" s="220">
        <v>0</v>
      </c>
      <c r="G30" s="219">
        <f t="shared" si="86"/>
        <v>0</v>
      </c>
      <c r="H30" s="219">
        <f t="shared" si="87"/>
        <v>0</v>
      </c>
      <c r="I30" s="219">
        <f t="shared" si="88"/>
        <v>0</v>
      </c>
      <c r="J30" s="219">
        <f t="shared" si="89"/>
        <v>0</v>
      </c>
      <c r="K30" s="219">
        <f t="shared" si="90"/>
        <v>0</v>
      </c>
      <c r="L30" s="219">
        <f t="shared" si="91"/>
        <v>0</v>
      </c>
      <c r="M30" s="219">
        <f t="shared" si="92"/>
        <v>0</v>
      </c>
      <c r="N30" s="219">
        <f t="shared" si="93"/>
        <v>0</v>
      </c>
      <c r="O30" s="219">
        <f t="shared" si="94"/>
        <v>0</v>
      </c>
      <c r="P30" s="219">
        <f t="shared" si="95"/>
        <v>0</v>
      </c>
      <c r="Q30" s="219">
        <f t="shared" si="96"/>
        <v>0</v>
      </c>
      <c r="R30" s="219">
        <f t="shared" si="97"/>
        <v>0</v>
      </c>
      <c r="S30" s="219">
        <f t="shared" si="98"/>
        <v>0</v>
      </c>
      <c r="T30" s="219">
        <f t="shared" si="99"/>
        <v>0</v>
      </c>
      <c r="U30" s="219">
        <f t="shared" si="100"/>
        <v>0</v>
      </c>
      <c r="V30" s="219">
        <f t="shared" si="101"/>
        <v>0</v>
      </c>
      <c r="W30" s="219">
        <f t="shared" si="102"/>
        <v>0</v>
      </c>
      <c r="X30" s="219">
        <f t="shared" si="103"/>
        <v>0</v>
      </c>
      <c r="Y30" s="219">
        <f t="shared" si="104"/>
        <v>0</v>
      </c>
      <c r="Z30" s="219">
        <f t="shared" si="105"/>
        <v>0</v>
      </c>
      <c r="AA30" s="219">
        <f t="shared" si="106"/>
        <v>0</v>
      </c>
      <c r="AB30" s="219">
        <f t="shared" si="107"/>
        <v>0</v>
      </c>
      <c r="AC30" s="219">
        <f t="shared" si="108"/>
        <v>0</v>
      </c>
      <c r="AD30" s="219">
        <f t="shared" si="109"/>
        <v>0</v>
      </c>
      <c r="AE30" s="219">
        <f t="shared" si="110"/>
        <v>0</v>
      </c>
      <c r="AF30" s="219">
        <f t="shared" si="111"/>
        <v>0</v>
      </c>
      <c r="AG30" s="219">
        <f t="shared" si="112"/>
        <v>0</v>
      </c>
      <c r="AH30" s="219">
        <f t="shared" si="113"/>
        <v>0</v>
      </c>
      <c r="AI30" s="219">
        <f t="shared" si="114"/>
        <v>0</v>
      </c>
      <c r="AJ30" s="219">
        <f t="shared" si="115"/>
        <v>0</v>
      </c>
      <c r="AK30" s="219">
        <f t="shared" si="116"/>
        <v>0</v>
      </c>
      <c r="AL30" s="219">
        <f t="shared" si="117"/>
        <v>0</v>
      </c>
      <c r="AM30" s="219">
        <f t="shared" si="118"/>
        <v>0</v>
      </c>
      <c r="AN30" s="219">
        <f t="shared" si="119"/>
        <v>0</v>
      </c>
      <c r="AO30" s="219">
        <f t="shared" si="120"/>
        <v>0</v>
      </c>
      <c r="AP30" s="219">
        <f t="shared" si="121"/>
        <v>0</v>
      </c>
      <c r="AQ30" s="219">
        <f t="shared" si="122"/>
        <v>0</v>
      </c>
      <c r="AR30" s="219">
        <f t="shared" si="123"/>
        <v>0</v>
      </c>
      <c r="AS30" s="219">
        <f t="shared" si="124"/>
        <v>0</v>
      </c>
      <c r="AT30" s="219">
        <f t="shared" si="125"/>
        <v>0</v>
      </c>
      <c r="AU30" s="219">
        <f t="shared" si="126"/>
        <v>0</v>
      </c>
      <c r="AV30" s="219">
        <f t="shared" si="127"/>
        <v>0</v>
      </c>
      <c r="AW30" s="219">
        <f t="shared" si="128"/>
        <v>0</v>
      </c>
      <c r="AX30" s="219">
        <f t="shared" si="129"/>
        <v>0</v>
      </c>
      <c r="AY30" s="219">
        <f t="shared" si="130"/>
        <v>0</v>
      </c>
      <c r="AZ30" s="219">
        <f t="shared" si="131"/>
        <v>0</v>
      </c>
      <c r="BA30" s="219">
        <f t="shared" si="132"/>
        <v>0</v>
      </c>
      <c r="BB30" s="219">
        <f t="shared" si="133"/>
        <v>0</v>
      </c>
      <c r="BC30" s="219">
        <f t="shared" si="134"/>
        <v>0</v>
      </c>
      <c r="BD30" s="219">
        <f t="shared" si="135"/>
        <v>0</v>
      </c>
      <c r="BE30" s="219">
        <f t="shared" si="136"/>
        <v>0</v>
      </c>
      <c r="BF30" s="219">
        <f t="shared" si="137"/>
        <v>0</v>
      </c>
      <c r="BG30" s="219">
        <f t="shared" si="138"/>
        <v>0</v>
      </c>
      <c r="BH30" s="219">
        <f t="shared" si="139"/>
        <v>0</v>
      </c>
      <c r="BI30" s="219">
        <f t="shared" si="140"/>
        <v>0</v>
      </c>
      <c r="BJ30" s="219">
        <f t="shared" si="141"/>
        <v>0</v>
      </c>
      <c r="BK30" s="219">
        <f t="shared" si="142"/>
        <v>0</v>
      </c>
      <c r="BL30" s="219">
        <f t="shared" si="143"/>
        <v>0</v>
      </c>
      <c r="BM30" s="219">
        <f t="shared" si="144"/>
        <v>0</v>
      </c>
      <c r="BN30" s="219">
        <f t="shared" si="145"/>
        <v>0</v>
      </c>
    </row>
    <row r="31" spans="2:66" hidden="1" outlineLevel="1">
      <c r="B31" s="44"/>
      <c r="C31" s="46" t="s">
        <v>774</v>
      </c>
      <c r="D31" s="47"/>
      <c r="E31" s="47"/>
      <c r="F31" s="220">
        <v>0</v>
      </c>
      <c r="G31" s="219">
        <f t="shared" si="86"/>
        <v>0</v>
      </c>
      <c r="H31" s="219">
        <f t="shared" si="87"/>
        <v>0</v>
      </c>
      <c r="I31" s="219">
        <f t="shared" si="88"/>
        <v>0</v>
      </c>
      <c r="J31" s="219">
        <f t="shared" si="89"/>
        <v>0</v>
      </c>
      <c r="K31" s="219">
        <f t="shared" si="90"/>
        <v>0</v>
      </c>
      <c r="L31" s="219">
        <f t="shared" si="91"/>
        <v>0</v>
      </c>
      <c r="M31" s="219">
        <f t="shared" si="92"/>
        <v>0</v>
      </c>
      <c r="N31" s="219">
        <f t="shared" si="93"/>
        <v>0</v>
      </c>
      <c r="O31" s="219">
        <f t="shared" si="94"/>
        <v>0</v>
      </c>
      <c r="P31" s="219">
        <f t="shared" si="95"/>
        <v>0</v>
      </c>
      <c r="Q31" s="219">
        <f t="shared" si="96"/>
        <v>0</v>
      </c>
      <c r="R31" s="219">
        <f t="shared" si="97"/>
        <v>0</v>
      </c>
      <c r="S31" s="219">
        <f t="shared" si="98"/>
        <v>0</v>
      </c>
      <c r="T31" s="219">
        <f t="shared" si="99"/>
        <v>0</v>
      </c>
      <c r="U31" s="219">
        <f t="shared" si="100"/>
        <v>0</v>
      </c>
      <c r="V31" s="219">
        <f t="shared" si="101"/>
        <v>0</v>
      </c>
      <c r="W31" s="219">
        <f t="shared" si="102"/>
        <v>0</v>
      </c>
      <c r="X31" s="219">
        <f t="shared" si="103"/>
        <v>0</v>
      </c>
      <c r="Y31" s="219">
        <f t="shared" si="104"/>
        <v>0</v>
      </c>
      <c r="Z31" s="219">
        <f t="shared" si="105"/>
        <v>0</v>
      </c>
      <c r="AA31" s="219">
        <f t="shared" si="106"/>
        <v>0</v>
      </c>
      <c r="AB31" s="219">
        <f t="shared" si="107"/>
        <v>0</v>
      </c>
      <c r="AC31" s="219">
        <f t="shared" si="108"/>
        <v>0</v>
      </c>
      <c r="AD31" s="219">
        <f t="shared" si="109"/>
        <v>0</v>
      </c>
      <c r="AE31" s="219">
        <f t="shared" si="110"/>
        <v>0</v>
      </c>
      <c r="AF31" s="219">
        <f t="shared" si="111"/>
        <v>0</v>
      </c>
      <c r="AG31" s="219">
        <f t="shared" si="112"/>
        <v>0</v>
      </c>
      <c r="AH31" s="219">
        <f t="shared" si="113"/>
        <v>0</v>
      </c>
      <c r="AI31" s="219">
        <f t="shared" si="114"/>
        <v>0</v>
      </c>
      <c r="AJ31" s="219">
        <f t="shared" si="115"/>
        <v>0</v>
      </c>
      <c r="AK31" s="219">
        <f t="shared" si="116"/>
        <v>0</v>
      </c>
      <c r="AL31" s="219">
        <f t="shared" si="117"/>
        <v>0</v>
      </c>
      <c r="AM31" s="219">
        <f t="shared" si="118"/>
        <v>0</v>
      </c>
      <c r="AN31" s="219">
        <f t="shared" si="119"/>
        <v>0</v>
      </c>
      <c r="AO31" s="219">
        <f t="shared" si="120"/>
        <v>0</v>
      </c>
      <c r="AP31" s="219">
        <f t="shared" si="121"/>
        <v>0</v>
      </c>
      <c r="AQ31" s="219">
        <f t="shared" si="122"/>
        <v>0</v>
      </c>
      <c r="AR31" s="219">
        <f t="shared" si="123"/>
        <v>0</v>
      </c>
      <c r="AS31" s="219">
        <f t="shared" si="124"/>
        <v>0</v>
      </c>
      <c r="AT31" s="219">
        <f t="shared" si="125"/>
        <v>0</v>
      </c>
      <c r="AU31" s="219">
        <f t="shared" si="126"/>
        <v>0</v>
      </c>
      <c r="AV31" s="219">
        <f t="shared" si="127"/>
        <v>0</v>
      </c>
      <c r="AW31" s="219">
        <f t="shared" si="128"/>
        <v>0</v>
      </c>
      <c r="AX31" s="219">
        <f t="shared" si="129"/>
        <v>0</v>
      </c>
      <c r="AY31" s="219">
        <f t="shared" si="130"/>
        <v>0</v>
      </c>
      <c r="AZ31" s="219">
        <f t="shared" si="131"/>
        <v>0</v>
      </c>
      <c r="BA31" s="219">
        <f t="shared" si="132"/>
        <v>0</v>
      </c>
      <c r="BB31" s="219">
        <f t="shared" si="133"/>
        <v>0</v>
      </c>
      <c r="BC31" s="219">
        <f t="shared" si="134"/>
        <v>0</v>
      </c>
      <c r="BD31" s="219">
        <f t="shared" si="135"/>
        <v>0</v>
      </c>
      <c r="BE31" s="219">
        <f t="shared" si="136"/>
        <v>0</v>
      </c>
      <c r="BF31" s="219">
        <f t="shared" si="137"/>
        <v>0</v>
      </c>
      <c r="BG31" s="219">
        <f t="shared" si="138"/>
        <v>0</v>
      </c>
      <c r="BH31" s="219">
        <f t="shared" si="139"/>
        <v>0</v>
      </c>
      <c r="BI31" s="219">
        <f t="shared" si="140"/>
        <v>0</v>
      </c>
      <c r="BJ31" s="219">
        <f t="shared" si="141"/>
        <v>0</v>
      </c>
      <c r="BK31" s="219">
        <f t="shared" si="142"/>
        <v>0</v>
      </c>
      <c r="BL31" s="219">
        <f t="shared" si="143"/>
        <v>0</v>
      </c>
      <c r="BM31" s="219">
        <f t="shared" si="144"/>
        <v>0</v>
      </c>
      <c r="BN31" s="219">
        <f t="shared" si="145"/>
        <v>0</v>
      </c>
    </row>
    <row r="32" spans="2:66" hidden="1" outlineLevel="1">
      <c r="B32" s="44"/>
      <c r="C32" s="46" t="s">
        <v>775</v>
      </c>
      <c r="D32" s="47"/>
      <c r="E32" s="47"/>
      <c r="F32" s="220">
        <v>0</v>
      </c>
      <c r="G32" s="219">
        <f t="shared" si="86"/>
        <v>0</v>
      </c>
      <c r="H32" s="219">
        <f t="shared" si="87"/>
        <v>0</v>
      </c>
      <c r="I32" s="219">
        <f t="shared" si="88"/>
        <v>0</v>
      </c>
      <c r="J32" s="219">
        <f t="shared" si="89"/>
        <v>0</v>
      </c>
      <c r="K32" s="219">
        <f t="shared" si="90"/>
        <v>0</v>
      </c>
      <c r="L32" s="219">
        <f t="shared" si="91"/>
        <v>0</v>
      </c>
      <c r="M32" s="219">
        <f t="shared" si="92"/>
        <v>0</v>
      </c>
      <c r="N32" s="219">
        <f t="shared" si="93"/>
        <v>0</v>
      </c>
      <c r="O32" s="219">
        <f t="shared" si="94"/>
        <v>0</v>
      </c>
      <c r="P32" s="219">
        <f t="shared" si="95"/>
        <v>0</v>
      </c>
      <c r="Q32" s="219">
        <f t="shared" si="96"/>
        <v>0</v>
      </c>
      <c r="R32" s="219">
        <f t="shared" si="97"/>
        <v>0</v>
      </c>
      <c r="S32" s="219">
        <f t="shared" si="98"/>
        <v>0</v>
      </c>
      <c r="T32" s="219">
        <f t="shared" si="99"/>
        <v>0</v>
      </c>
      <c r="U32" s="219">
        <f t="shared" si="100"/>
        <v>0</v>
      </c>
      <c r="V32" s="219">
        <f t="shared" si="101"/>
        <v>0</v>
      </c>
      <c r="W32" s="219">
        <f t="shared" si="102"/>
        <v>0</v>
      </c>
      <c r="X32" s="219">
        <f t="shared" si="103"/>
        <v>0</v>
      </c>
      <c r="Y32" s="219">
        <f t="shared" si="104"/>
        <v>0</v>
      </c>
      <c r="Z32" s="219">
        <f t="shared" si="105"/>
        <v>0</v>
      </c>
      <c r="AA32" s="219">
        <f t="shared" si="106"/>
        <v>0</v>
      </c>
      <c r="AB32" s="219">
        <f t="shared" si="107"/>
        <v>0</v>
      </c>
      <c r="AC32" s="219">
        <f t="shared" si="108"/>
        <v>0</v>
      </c>
      <c r="AD32" s="219">
        <f t="shared" si="109"/>
        <v>0</v>
      </c>
      <c r="AE32" s="219">
        <f t="shared" si="110"/>
        <v>0</v>
      </c>
      <c r="AF32" s="219">
        <f t="shared" si="111"/>
        <v>0</v>
      </c>
      <c r="AG32" s="219">
        <f t="shared" si="112"/>
        <v>0</v>
      </c>
      <c r="AH32" s="219">
        <f t="shared" si="113"/>
        <v>0</v>
      </c>
      <c r="AI32" s="219">
        <f t="shared" si="114"/>
        <v>0</v>
      </c>
      <c r="AJ32" s="219">
        <f t="shared" si="115"/>
        <v>0</v>
      </c>
      <c r="AK32" s="219">
        <f t="shared" si="116"/>
        <v>0</v>
      </c>
      <c r="AL32" s="219">
        <f t="shared" si="117"/>
        <v>0</v>
      </c>
      <c r="AM32" s="219">
        <f t="shared" si="118"/>
        <v>0</v>
      </c>
      <c r="AN32" s="219">
        <f t="shared" si="119"/>
        <v>0</v>
      </c>
      <c r="AO32" s="219">
        <f t="shared" si="120"/>
        <v>0</v>
      </c>
      <c r="AP32" s="219">
        <f t="shared" si="121"/>
        <v>0</v>
      </c>
      <c r="AQ32" s="219">
        <f t="shared" si="122"/>
        <v>0</v>
      </c>
      <c r="AR32" s="219">
        <f t="shared" si="123"/>
        <v>0</v>
      </c>
      <c r="AS32" s="219">
        <f t="shared" si="124"/>
        <v>0</v>
      </c>
      <c r="AT32" s="219">
        <f t="shared" si="125"/>
        <v>0</v>
      </c>
      <c r="AU32" s="219">
        <f t="shared" si="126"/>
        <v>0</v>
      </c>
      <c r="AV32" s="219">
        <f t="shared" si="127"/>
        <v>0</v>
      </c>
      <c r="AW32" s="219">
        <f t="shared" si="128"/>
        <v>0</v>
      </c>
      <c r="AX32" s="219">
        <f t="shared" si="129"/>
        <v>0</v>
      </c>
      <c r="AY32" s="219">
        <f t="shared" si="130"/>
        <v>0</v>
      </c>
      <c r="AZ32" s="219">
        <f t="shared" si="131"/>
        <v>0</v>
      </c>
      <c r="BA32" s="219">
        <f t="shared" si="132"/>
        <v>0</v>
      </c>
      <c r="BB32" s="219">
        <f t="shared" si="133"/>
        <v>0</v>
      </c>
      <c r="BC32" s="219">
        <f t="shared" si="134"/>
        <v>0</v>
      </c>
      <c r="BD32" s="219">
        <f t="shared" si="135"/>
        <v>0</v>
      </c>
      <c r="BE32" s="219">
        <f t="shared" si="136"/>
        <v>0</v>
      </c>
      <c r="BF32" s="219">
        <f t="shared" si="137"/>
        <v>0</v>
      </c>
      <c r="BG32" s="219">
        <f t="shared" si="138"/>
        <v>0</v>
      </c>
      <c r="BH32" s="219">
        <f t="shared" si="139"/>
        <v>0</v>
      </c>
      <c r="BI32" s="219">
        <f t="shared" si="140"/>
        <v>0</v>
      </c>
      <c r="BJ32" s="219">
        <f t="shared" si="141"/>
        <v>0</v>
      </c>
      <c r="BK32" s="219">
        <f t="shared" si="142"/>
        <v>0</v>
      </c>
      <c r="BL32" s="219">
        <f t="shared" si="143"/>
        <v>0</v>
      </c>
      <c r="BM32" s="219">
        <f t="shared" si="144"/>
        <v>0</v>
      </c>
      <c r="BN32" s="219">
        <f t="shared" si="145"/>
        <v>0</v>
      </c>
    </row>
    <row r="33" spans="2:66" hidden="1" outlineLevel="1">
      <c r="B33" s="44"/>
      <c r="C33" s="46" t="s">
        <v>776</v>
      </c>
      <c r="D33" s="47"/>
      <c r="E33" s="47"/>
      <c r="F33" s="220">
        <v>0</v>
      </c>
      <c r="G33" s="219">
        <f t="shared" si="86"/>
        <v>0</v>
      </c>
      <c r="H33" s="219">
        <f t="shared" si="87"/>
        <v>0</v>
      </c>
      <c r="I33" s="219">
        <f t="shared" si="88"/>
        <v>0</v>
      </c>
      <c r="J33" s="219">
        <f t="shared" si="89"/>
        <v>0</v>
      </c>
      <c r="K33" s="219">
        <f t="shared" si="90"/>
        <v>0</v>
      </c>
      <c r="L33" s="219">
        <f t="shared" si="91"/>
        <v>0</v>
      </c>
      <c r="M33" s="219">
        <f t="shared" si="92"/>
        <v>0</v>
      </c>
      <c r="N33" s="219">
        <f t="shared" si="93"/>
        <v>0</v>
      </c>
      <c r="O33" s="219">
        <f t="shared" si="94"/>
        <v>0</v>
      </c>
      <c r="P33" s="219">
        <f t="shared" si="95"/>
        <v>0</v>
      </c>
      <c r="Q33" s="219">
        <f t="shared" si="96"/>
        <v>0</v>
      </c>
      <c r="R33" s="219">
        <f t="shared" si="97"/>
        <v>0</v>
      </c>
      <c r="S33" s="219">
        <f t="shared" si="98"/>
        <v>0</v>
      </c>
      <c r="T33" s="219">
        <f t="shared" si="99"/>
        <v>0</v>
      </c>
      <c r="U33" s="219">
        <f t="shared" si="100"/>
        <v>0</v>
      </c>
      <c r="V33" s="219">
        <f t="shared" si="101"/>
        <v>0</v>
      </c>
      <c r="W33" s="219">
        <f t="shared" si="102"/>
        <v>0</v>
      </c>
      <c r="X33" s="219">
        <f t="shared" si="103"/>
        <v>0</v>
      </c>
      <c r="Y33" s="219">
        <f t="shared" si="104"/>
        <v>0</v>
      </c>
      <c r="Z33" s="219">
        <f t="shared" si="105"/>
        <v>0</v>
      </c>
      <c r="AA33" s="219">
        <f t="shared" si="106"/>
        <v>0</v>
      </c>
      <c r="AB33" s="219">
        <f t="shared" si="107"/>
        <v>0</v>
      </c>
      <c r="AC33" s="219">
        <f t="shared" si="108"/>
        <v>0</v>
      </c>
      <c r="AD33" s="219">
        <f t="shared" si="109"/>
        <v>0</v>
      </c>
      <c r="AE33" s="219">
        <f t="shared" si="110"/>
        <v>0</v>
      </c>
      <c r="AF33" s="219">
        <f t="shared" si="111"/>
        <v>0</v>
      </c>
      <c r="AG33" s="219">
        <f t="shared" si="112"/>
        <v>0</v>
      </c>
      <c r="AH33" s="219">
        <f t="shared" si="113"/>
        <v>0</v>
      </c>
      <c r="AI33" s="219">
        <f t="shared" si="114"/>
        <v>0</v>
      </c>
      <c r="AJ33" s="219">
        <f t="shared" si="115"/>
        <v>0</v>
      </c>
      <c r="AK33" s="219">
        <f t="shared" si="116"/>
        <v>0</v>
      </c>
      <c r="AL33" s="219">
        <f t="shared" si="117"/>
        <v>0</v>
      </c>
      <c r="AM33" s="219">
        <f t="shared" si="118"/>
        <v>0</v>
      </c>
      <c r="AN33" s="219">
        <f t="shared" si="119"/>
        <v>0</v>
      </c>
      <c r="AO33" s="219">
        <f t="shared" si="120"/>
        <v>0</v>
      </c>
      <c r="AP33" s="219">
        <f t="shared" si="121"/>
        <v>0</v>
      </c>
      <c r="AQ33" s="219">
        <f t="shared" si="122"/>
        <v>0</v>
      </c>
      <c r="AR33" s="219">
        <f t="shared" si="123"/>
        <v>0</v>
      </c>
      <c r="AS33" s="219">
        <f t="shared" si="124"/>
        <v>0</v>
      </c>
      <c r="AT33" s="219">
        <f t="shared" si="125"/>
        <v>0</v>
      </c>
      <c r="AU33" s="219">
        <f t="shared" si="126"/>
        <v>0</v>
      </c>
      <c r="AV33" s="219">
        <f t="shared" si="127"/>
        <v>0</v>
      </c>
      <c r="AW33" s="219">
        <f t="shared" si="128"/>
        <v>0</v>
      </c>
      <c r="AX33" s="219">
        <f t="shared" si="129"/>
        <v>0</v>
      </c>
      <c r="AY33" s="219">
        <f t="shared" si="130"/>
        <v>0</v>
      </c>
      <c r="AZ33" s="219">
        <f t="shared" si="131"/>
        <v>0</v>
      </c>
      <c r="BA33" s="219">
        <f t="shared" si="132"/>
        <v>0</v>
      </c>
      <c r="BB33" s="219">
        <f t="shared" si="133"/>
        <v>0</v>
      </c>
      <c r="BC33" s="219">
        <f t="shared" si="134"/>
        <v>0</v>
      </c>
      <c r="BD33" s="219">
        <f t="shared" si="135"/>
        <v>0</v>
      </c>
      <c r="BE33" s="219">
        <f t="shared" si="136"/>
        <v>0</v>
      </c>
      <c r="BF33" s="219">
        <f t="shared" si="137"/>
        <v>0</v>
      </c>
      <c r="BG33" s="219">
        <f t="shared" si="138"/>
        <v>0</v>
      </c>
      <c r="BH33" s="219">
        <f t="shared" si="139"/>
        <v>0</v>
      </c>
      <c r="BI33" s="219">
        <f t="shared" si="140"/>
        <v>0</v>
      </c>
      <c r="BJ33" s="219">
        <f t="shared" si="141"/>
        <v>0</v>
      </c>
      <c r="BK33" s="219">
        <f t="shared" si="142"/>
        <v>0</v>
      </c>
      <c r="BL33" s="219">
        <f t="shared" si="143"/>
        <v>0</v>
      </c>
      <c r="BM33" s="219">
        <f t="shared" si="144"/>
        <v>0</v>
      </c>
      <c r="BN33" s="219">
        <f t="shared" si="145"/>
        <v>0</v>
      </c>
    </row>
    <row r="34" spans="2:66" hidden="1" outlineLevel="1">
      <c r="B34" s="44"/>
      <c r="C34" s="46" t="s">
        <v>777</v>
      </c>
      <c r="F34" s="220">
        <v>0</v>
      </c>
      <c r="G34" s="219">
        <f t="shared" si="86"/>
        <v>0</v>
      </c>
      <c r="H34" s="219">
        <f t="shared" si="87"/>
        <v>0</v>
      </c>
      <c r="I34" s="219">
        <f t="shared" si="88"/>
        <v>0</v>
      </c>
      <c r="J34" s="219">
        <f t="shared" si="89"/>
        <v>0</v>
      </c>
      <c r="K34" s="219">
        <f t="shared" si="90"/>
        <v>0</v>
      </c>
      <c r="L34" s="219">
        <f t="shared" si="91"/>
        <v>0</v>
      </c>
      <c r="M34" s="219">
        <f t="shared" si="92"/>
        <v>0</v>
      </c>
      <c r="N34" s="219">
        <f t="shared" si="93"/>
        <v>0</v>
      </c>
      <c r="O34" s="219">
        <f t="shared" si="94"/>
        <v>0</v>
      </c>
      <c r="P34" s="219">
        <f t="shared" si="95"/>
        <v>0</v>
      </c>
      <c r="Q34" s="219">
        <f t="shared" si="96"/>
        <v>0</v>
      </c>
      <c r="R34" s="219">
        <f t="shared" si="97"/>
        <v>0</v>
      </c>
      <c r="S34" s="219">
        <f t="shared" si="98"/>
        <v>0</v>
      </c>
      <c r="T34" s="219">
        <f t="shared" si="99"/>
        <v>0</v>
      </c>
      <c r="U34" s="219">
        <f t="shared" si="100"/>
        <v>0</v>
      </c>
      <c r="V34" s="219">
        <f t="shared" si="101"/>
        <v>0</v>
      </c>
      <c r="W34" s="219">
        <f t="shared" si="102"/>
        <v>0</v>
      </c>
      <c r="X34" s="219">
        <f t="shared" si="103"/>
        <v>0</v>
      </c>
      <c r="Y34" s="219">
        <f t="shared" si="104"/>
        <v>0</v>
      </c>
      <c r="Z34" s="219">
        <f t="shared" si="105"/>
        <v>0</v>
      </c>
      <c r="AA34" s="219">
        <f t="shared" si="106"/>
        <v>0</v>
      </c>
      <c r="AB34" s="219">
        <f t="shared" si="107"/>
        <v>0</v>
      </c>
      <c r="AC34" s="219">
        <f t="shared" si="108"/>
        <v>0</v>
      </c>
      <c r="AD34" s="219">
        <f t="shared" si="109"/>
        <v>0</v>
      </c>
      <c r="AE34" s="219">
        <f t="shared" si="110"/>
        <v>0</v>
      </c>
      <c r="AF34" s="219">
        <f t="shared" si="111"/>
        <v>0</v>
      </c>
      <c r="AG34" s="219">
        <f t="shared" si="112"/>
        <v>0</v>
      </c>
      <c r="AH34" s="219">
        <f t="shared" si="113"/>
        <v>0</v>
      </c>
      <c r="AI34" s="219">
        <f t="shared" si="114"/>
        <v>0</v>
      </c>
      <c r="AJ34" s="219">
        <f t="shared" si="115"/>
        <v>0</v>
      </c>
      <c r="AK34" s="219">
        <f t="shared" si="116"/>
        <v>0</v>
      </c>
      <c r="AL34" s="219">
        <f t="shared" si="117"/>
        <v>0</v>
      </c>
      <c r="AM34" s="219">
        <f t="shared" si="118"/>
        <v>0</v>
      </c>
      <c r="AN34" s="219">
        <f t="shared" si="119"/>
        <v>0</v>
      </c>
      <c r="AO34" s="219">
        <f t="shared" si="120"/>
        <v>0</v>
      </c>
      <c r="AP34" s="219">
        <f t="shared" si="121"/>
        <v>0</v>
      </c>
      <c r="AQ34" s="219">
        <f t="shared" si="122"/>
        <v>0</v>
      </c>
      <c r="AR34" s="219">
        <f t="shared" si="123"/>
        <v>0</v>
      </c>
      <c r="AS34" s="219">
        <f t="shared" si="124"/>
        <v>0</v>
      </c>
      <c r="AT34" s="219">
        <f t="shared" si="125"/>
        <v>0</v>
      </c>
      <c r="AU34" s="219">
        <f t="shared" si="126"/>
        <v>0</v>
      </c>
      <c r="AV34" s="219">
        <f t="shared" si="127"/>
        <v>0</v>
      </c>
      <c r="AW34" s="219">
        <f t="shared" si="128"/>
        <v>0</v>
      </c>
      <c r="AX34" s="219">
        <f t="shared" si="129"/>
        <v>0</v>
      </c>
      <c r="AY34" s="219">
        <f t="shared" si="130"/>
        <v>0</v>
      </c>
      <c r="AZ34" s="219">
        <f t="shared" si="131"/>
        <v>0</v>
      </c>
      <c r="BA34" s="219">
        <f t="shared" si="132"/>
        <v>0</v>
      </c>
      <c r="BB34" s="219">
        <f t="shared" si="133"/>
        <v>0</v>
      </c>
      <c r="BC34" s="219">
        <f t="shared" si="134"/>
        <v>0</v>
      </c>
      <c r="BD34" s="219">
        <f t="shared" si="135"/>
        <v>0</v>
      </c>
      <c r="BE34" s="219">
        <f t="shared" si="136"/>
        <v>0</v>
      </c>
      <c r="BF34" s="219">
        <f t="shared" si="137"/>
        <v>0</v>
      </c>
      <c r="BG34" s="219">
        <f t="shared" si="138"/>
        <v>0</v>
      </c>
      <c r="BH34" s="219">
        <f t="shared" si="139"/>
        <v>0</v>
      </c>
      <c r="BI34" s="219">
        <f t="shared" si="140"/>
        <v>0</v>
      </c>
      <c r="BJ34" s="219">
        <f t="shared" si="141"/>
        <v>0</v>
      </c>
      <c r="BK34" s="219">
        <f t="shared" si="142"/>
        <v>0</v>
      </c>
      <c r="BL34" s="219">
        <f t="shared" si="143"/>
        <v>0</v>
      </c>
      <c r="BM34" s="219">
        <f t="shared" si="144"/>
        <v>0</v>
      </c>
      <c r="BN34" s="219">
        <f t="shared" si="145"/>
        <v>0</v>
      </c>
    </row>
    <row r="35" spans="2:66" hidden="1" outlineLevel="1">
      <c r="B35" s="44"/>
      <c r="C35" s="46" t="s">
        <v>778</v>
      </c>
      <c r="D35" s="47"/>
      <c r="E35" s="47"/>
      <c r="F35" s="220">
        <v>0</v>
      </c>
      <c r="G35" s="219">
        <f t="shared" si="86"/>
        <v>0</v>
      </c>
      <c r="H35" s="219">
        <f t="shared" si="87"/>
        <v>0</v>
      </c>
      <c r="I35" s="219">
        <f t="shared" si="88"/>
        <v>0</v>
      </c>
      <c r="J35" s="219">
        <f t="shared" si="89"/>
        <v>0</v>
      </c>
      <c r="K35" s="219">
        <f t="shared" si="90"/>
        <v>0</v>
      </c>
      <c r="L35" s="219">
        <f t="shared" si="91"/>
        <v>0</v>
      </c>
      <c r="M35" s="219">
        <f t="shared" si="92"/>
        <v>0</v>
      </c>
      <c r="N35" s="219">
        <f t="shared" si="93"/>
        <v>0</v>
      </c>
      <c r="O35" s="219">
        <f t="shared" si="94"/>
        <v>0</v>
      </c>
      <c r="P35" s="219">
        <f t="shared" si="95"/>
        <v>0</v>
      </c>
      <c r="Q35" s="219">
        <f t="shared" si="96"/>
        <v>0</v>
      </c>
      <c r="R35" s="219">
        <f t="shared" si="97"/>
        <v>0</v>
      </c>
      <c r="S35" s="219">
        <f t="shared" si="98"/>
        <v>0</v>
      </c>
      <c r="T35" s="219">
        <f t="shared" si="99"/>
        <v>0</v>
      </c>
      <c r="U35" s="219">
        <f t="shared" si="100"/>
        <v>0</v>
      </c>
      <c r="V35" s="219">
        <f t="shared" si="101"/>
        <v>0</v>
      </c>
      <c r="W35" s="219">
        <f t="shared" si="102"/>
        <v>0</v>
      </c>
      <c r="X35" s="219">
        <f t="shared" si="103"/>
        <v>0</v>
      </c>
      <c r="Y35" s="219">
        <f t="shared" si="104"/>
        <v>0</v>
      </c>
      <c r="Z35" s="219">
        <f t="shared" si="105"/>
        <v>0</v>
      </c>
      <c r="AA35" s="219">
        <f t="shared" si="106"/>
        <v>0</v>
      </c>
      <c r="AB35" s="219">
        <f t="shared" si="107"/>
        <v>0</v>
      </c>
      <c r="AC35" s="219">
        <f t="shared" si="108"/>
        <v>0</v>
      </c>
      <c r="AD35" s="219">
        <f t="shared" si="109"/>
        <v>0</v>
      </c>
      <c r="AE35" s="219">
        <f t="shared" si="110"/>
        <v>0</v>
      </c>
      <c r="AF35" s="219">
        <f t="shared" si="111"/>
        <v>0</v>
      </c>
      <c r="AG35" s="219">
        <f t="shared" si="112"/>
        <v>0</v>
      </c>
      <c r="AH35" s="219">
        <f t="shared" si="113"/>
        <v>0</v>
      </c>
      <c r="AI35" s="219">
        <f t="shared" si="114"/>
        <v>0</v>
      </c>
      <c r="AJ35" s="219">
        <f t="shared" si="115"/>
        <v>0</v>
      </c>
      <c r="AK35" s="219">
        <f t="shared" si="116"/>
        <v>0</v>
      </c>
      <c r="AL35" s="219">
        <f t="shared" si="117"/>
        <v>0</v>
      </c>
      <c r="AM35" s="219">
        <f t="shared" si="118"/>
        <v>0</v>
      </c>
      <c r="AN35" s="219">
        <f t="shared" si="119"/>
        <v>0</v>
      </c>
      <c r="AO35" s="219">
        <f t="shared" si="120"/>
        <v>0</v>
      </c>
      <c r="AP35" s="219">
        <f t="shared" si="121"/>
        <v>0</v>
      </c>
      <c r="AQ35" s="219">
        <f t="shared" si="122"/>
        <v>0</v>
      </c>
      <c r="AR35" s="219">
        <f t="shared" si="123"/>
        <v>0</v>
      </c>
      <c r="AS35" s="219">
        <f t="shared" si="124"/>
        <v>0</v>
      </c>
      <c r="AT35" s="219">
        <f t="shared" si="125"/>
        <v>0</v>
      </c>
      <c r="AU35" s="219">
        <f t="shared" si="126"/>
        <v>0</v>
      </c>
      <c r="AV35" s="219">
        <f t="shared" si="127"/>
        <v>0</v>
      </c>
      <c r="AW35" s="219">
        <f t="shared" si="128"/>
        <v>0</v>
      </c>
      <c r="AX35" s="219">
        <f t="shared" si="129"/>
        <v>0</v>
      </c>
      <c r="AY35" s="219">
        <f t="shared" si="130"/>
        <v>0</v>
      </c>
      <c r="AZ35" s="219">
        <f t="shared" si="131"/>
        <v>0</v>
      </c>
      <c r="BA35" s="219">
        <f t="shared" si="132"/>
        <v>0</v>
      </c>
      <c r="BB35" s="219">
        <f t="shared" si="133"/>
        <v>0</v>
      </c>
      <c r="BC35" s="219">
        <f t="shared" si="134"/>
        <v>0</v>
      </c>
      <c r="BD35" s="219">
        <f t="shared" si="135"/>
        <v>0</v>
      </c>
      <c r="BE35" s="219">
        <f t="shared" si="136"/>
        <v>0</v>
      </c>
      <c r="BF35" s="219">
        <f t="shared" si="137"/>
        <v>0</v>
      </c>
      <c r="BG35" s="219">
        <f t="shared" si="138"/>
        <v>0</v>
      </c>
      <c r="BH35" s="219">
        <f t="shared" si="139"/>
        <v>0</v>
      </c>
      <c r="BI35" s="219">
        <f t="shared" si="140"/>
        <v>0</v>
      </c>
      <c r="BJ35" s="219">
        <f t="shared" si="141"/>
        <v>0</v>
      </c>
      <c r="BK35" s="219">
        <f t="shared" si="142"/>
        <v>0</v>
      </c>
      <c r="BL35" s="219">
        <f t="shared" si="143"/>
        <v>0</v>
      </c>
      <c r="BM35" s="219">
        <f t="shared" si="144"/>
        <v>0</v>
      </c>
      <c r="BN35" s="219">
        <f t="shared" si="145"/>
        <v>0</v>
      </c>
    </row>
    <row r="36" spans="2:66" hidden="1" outlineLevel="1">
      <c r="B36" s="44"/>
      <c r="C36" s="46" t="s">
        <v>779</v>
      </c>
      <c r="D36" s="47"/>
      <c r="E36" s="47"/>
      <c r="F36" s="220">
        <v>0</v>
      </c>
      <c r="G36" s="219">
        <f t="shared" si="86"/>
        <v>0</v>
      </c>
      <c r="H36" s="219">
        <f t="shared" si="87"/>
        <v>0</v>
      </c>
      <c r="I36" s="219">
        <f t="shared" si="88"/>
        <v>0</v>
      </c>
      <c r="J36" s="219">
        <f t="shared" si="89"/>
        <v>0</v>
      </c>
      <c r="K36" s="219">
        <f t="shared" si="90"/>
        <v>0</v>
      </c>
      <c r="L36" s="219">
        <f t="shared" si="91"/>
        <v>0</v>
      </c>
      <c r="M36" s="219">
        <f t="shared" si="92"/>
        <v>0</v>
      </c>
      <c r="N36" s="219">
        <f t="shared" si="93"/>
        <v>0</v>
      </c>
      <c r="O36" s="219">
        <f t="shared" si="94"/>
        <v>0</v>
      </c>
      <c r="P36" s="219">
        <f t="shared" si="95"/>
        <v>0</v>
      </c>
      <c r="Q36" s="219">
        <f t="shared" si="96"/>
        <v>0</v>
      </c>
      <c r="R36" s="219">
        <f t="shared" si="97"/>
        <v>0</v>
      </c>
      <c r="S36" s="219">
        <f t="shared" si="98"/>
        <v>0</v>
      </c>
      <c r="T36" s="219">
        <f t="shared" si="99"/>
        <v>0</v>
      </c>
      <c r="U36" s="219">
        <f t="shared" si="100"/>
        <v>0</v>
      </c>
      <c r="V36" s="219">
        <f t="shared" si="101"/>
        <v>0</v>
      </c>
      <c r="W36" s="219">
        <f t="shared" si="102"/>
        <v>0</v>
      </c>
      <c r="X36" s="219">
        <f t="shared" si="103"/>
        <v>0</v>
      </c>
      <c r="Y36" s="219">
        <f t="shared" si="104"/>
        <v>0</v>
      </c>
      <c r="Z36" s="219">
        <f t="shared" si="105"/>
        <v>0</v>
      </c>
      <c r="AA36" s="219">
        <f t="shared" si="106"/>
        <v>0</v>
      </c>
      <c r="AB36" s="219">
        <f t="shared" si="107"/>
        <v>0</v>
      </c>
      <c r="AC36" s="219">
        <f t="shared" si="108"/>
        <v>0</v>
      </c>
      <c r="AD36" s="219">
        <f t="shared" si="109"/>
        <v>0</v>
      </c>
      <c r="AE36" s="219">
        <f t="shared" si="110"/>
        <v>0</v>
      </c>
      <c r="AF36" s="219">
        <f t="shared" si="111"/>
        <v>0</v>
      </c>
      <c r="AG36" s="219">
        <f t="shared" si="112"/>
        <v>0</v>
      </c>
      <c r="AH36" s="219">
        <f t="shared" si="113"/>
        <v>0</v>
      </c>
      <c r="AI36" s="219">
        <f t="shared" si="114"/>
        <v>0</v>
      </c>
      <c r="AJ36" s="219">
        <f t="shared" si="115"/>
        <v>0</v>
      </c>
      <c r="AK36" s="219">
        <f t="shared" si="116"/>
        <v>0</v>
      </c>
      <c r="AL36" s="219">
        <f t="shared" si="117"/>
        <v>0</v>
      </c>
      <c r="AM36" s="219">
        <f t="shared" si="118"/>
        <v>0</v>
      </c>
      <c r="AN36" s="219">
        <f t="shared" si="119"/>
        <v>0</v>
      </c>
      <c r="AO36" s="219">
        <f t="shared" si="120"/>
        <v>0</v>
      </c>
      <c r="AP36" s="219">
        <f t="shared" si="121"/>
        <v>0</v>
      </c>
      <c r="AQ36" s="219">
        <f t="shared" si="122"/>
        <v>0</v>
      </c>
      <c r="AR36" s="219">
        <f t="shared" si="123"/>
        <v>0</v>
      </c>
      <c r="AS36" s="219">
        <f t="shared" si="124"/>
        <v>0</v>
      </c>
      <c r="AT36" s="219">
        <f t="shared" si="125"/>
        <v>0</v>
      </c>
      <c r="AU36" s="219">
        <f t="shared" si="126"/>
        <v>0</v>
      </c>
      <c r="AV36" s="219">
        <f t="shared" si="127"/>
        <v>0</v>
      </c>
      <c r="AW36" s="219">
        <f t="shared" si="128"/>
        <v>0</v>
      </c>
      <c r="AX36" s="219">
        <f t="shared" si="129"/>
        <v>0</v>
      </c>
      <c r="AY36" s="219">
        <f t="shared" si="130"/>
        <v>0</v>
      </c>
      <c r="AZ36" s="219">
        <f t="shared" si="131"/>
        <v>0</v>
      </c>
      <c r="BA36" s="219">
        <f t="shared" si="132"/>
        <v>0</v>
      </c>
      <c r="BB36" s="219">
        <f t="shared" si="133"/>
        <v>0</v>
      </c>
      <c r="BC36" s="219">
        <f t="shared" si="134"/>
        <v>0</v>
      </c>
      <c r="BD36" s="219">
        <f t="shared" si="135"/>
        <v>0</v>
      </c>
      <c r="BE36" s="219">
        <f t="shared" si="136"/>
        <v>0</v>
      </c>
      <c r="BF36" s="219">
        <f t="shared" si="137"/>
        <v>0</v>
      </c>
      <c r="BG36" s="219">
        <f t="shared" si="138"/>
        <v>0</v>
      </c>
      <c r="BH36" s="219">
        <f t="shared" si="139"/>
        <v>0</v>
      </c>
      <c r="BI36" s="219">
        <f t="shared" si="140"/>
        <v>0</v>
      </c>
      <c r="BJ36" s="219">
        <f t="shared" si="141"/>
        <v>0</v>
      </c>
      <c r="BK36" s="219">
        <f t="shared" si="142"/>
        <v>0</v>
      </c>
      <c r="BL36" s="219">
        <f t="shared" si="143"/>
        <v>0</v>
      </c>
      <c r="BM36" s="219">
        <f t="shared" si="144"/>
        <v>0</v>
      </c>
      <c r="BN36" s="219">
        <f t="shared" si="145"/>
        <v>0</v>
      </c>
    </row>
    <row r="37" spans="2:66" ht="15.75" hidden="1" outlineLevel="1" thickBot="1">
      <c r="B37" s="44"/>
      <c r="C37" s="46" t="s">
        <v>780</v>
      </c>
      <c r="D37" s="47"/>
      <c r="E37" s="47"/>
      <c r="F37" s="221">
        <v>0</v>
      </c>
      <c r="G37" s="219">
        <f t="shared" si="86"/>
        <v>0</v>
      </c>
      <c r="H37" s="219">
        <f t="shared" si="87"/>
        <v>0</v>
      </c>
      <c r="I37" s="219">
        <f t="shared" si="88"/>
        <v>0</v>
      </c>
      <c r="J37" s="219">
        <f t="shared" si="89"/>
        <v>0</v>
      </c>
      <c r="K37" s="219">
        <f t="shared" si="90"/>
        <v>0</v>
      </c>
      <c r="L37" s="219">
        <f t="shared" si="91"/>
        <v>0</v>
      </c>
      <c r="M37" s="219">
        <f t="shared" si="92"/>
        <v>0</v>
      </c>
      <c r="N37" s="219">
        <f t="shared" si="93"/>
        <v>0</v>
      </c>
      <c r="O37" s="219">
        <f t="shared" si="94"/>
        <v>0</v>
      </c>
      <c r="P37" s="219">
        <f t="shared" si="95"/>
        <v>0</v>
      </c>
      <c r="Q37" s="219">
        <f t="shared" si="96"/>
        <v>0</v>
      </c>
      <c r="R37" s="219">
        <f t="shared" si="97"/>
        <v>0</v>
      </c>
      <c r="S37" s="219">
        <f t="shared" si="98"/>
        <v>0</v>
      </c>
      <c r="T37" s="219">
        <f t="shared" si="99"/>
        <v>0</v>
      </c>
      <c r="U37" s="219">
        <f t="shared" si="100"/>
        <v>0</v>
      </c>
      <c r="V37" s="219">
        <f t="shared" si="101"/>
        <v>0</v>
      </c>
      <c r="W37" s="219">
        <f t="shared" si="102"/>
        <v>0</v>
      </c>
      <c r="X37" s="219">
        <f t="shared" si="103"/>
        <v>0</v>
      </c>
      <c r="Y37" s="219">
        <f t="shared" si="104"/>
        <v>0</v>
      </c>
      <c r="Z37" s="219">
        <f t="shared" si="105"/>
        <v>0</v>
      </c>
      <c r="AA37" s="219">
        <f t="shared" si="106"/>
        <v>0</v>
      </c>
      <c r="AB37" s="219">
        <f t="shared" si="107"/>
        <v>0</v>
      </c>
      <c r="AC37" s="219">
        <f t="shared" si="108"/>
        <v>0</v>
      </c>
      <c r="AD37" s="219">
        <f t="shared" si="109"/>
        <v>0</v>
      </c>
      <c r="AE37" s="219">
        <f t="shared" si="110"/>
        <v>0</v>
      </c>
      <c r="AF37" s="219">
        <f t="shared" si="111"/>
        <v>0</v>
      </c>
      <c r="AG37" s="219">
        <f t="shared" si="112"/>
        <v>0</v>
      </c>
      <c r="AH37" s="219">
        <f t="shared" si="113"/>
        <v>0</v>
      </c>
      <c r="AI37" s="219">
        <f t="shared" si="114"/>
        <v>0</v>
      </c>
      <c r="AJ37" s="219">
        <f t="shared" si="115"/>
        <v>0</v>
      </c>
      <c r="AK37" s="219">
        <f t="shared" si="116"/>
        <v>0</v>
      </c>
      <c r="AL37" s="219">
        <f t="shared" si="117"/>
        <v>0</v>
      </c>
      <c r="AM37" s="219">
        <f t="shared" si="118"/>
        <v>0</v>
      </c>
      <c r="AN37" s="219">
        <f t="shared" si="119"/>
        <v>0</v>
      </c>
      <c r="AO37" s="219">
        <f t="shared" si="120"/>
        <v>0</v>
      </c>
      <c r="AP37" s="219">
        <f t="shared" si="121"/>
        <v>0</v>
      </c>
      <c r="AQ37" s="219">
        <f t="shared" si="122"/>
        <v>0</v>
      </c>
      <c r="AR37" s="219">
        <f t="shared" si="123"/>
        <v>0</v>
      </c>
      <c r="AS37" s="219">
        <f t="shared" si="124"/>
        <v>0</v>
      </c>
      <c r="AT37" s="219">
        <f t="shared" si="125"/>
        <v>0</v>
      </c>
      <c r="AU37" s="219">
        <f t="shared" si="126"/>
        <v>0</v>
      </c>
      <c r="AV37" s="219">
        <f t="shared" si="127"/>
        <v>0</v>
      </c>
      <c r="AW37" s="219">
        <f t="shared" si="128"/>
        <v>0</v>
      </c>
      <c r="AX37" s="219">
        <f t="shared" si="129"/>
        <v>0</v>
      </c>
      <c r="AY37" s="219">
        <f t="shared" si="130"/>
        <v>0</v>
      </c>
      <c r="AZ37" s="219">
        <f t="shared" si="131"/>
        <v>0</v>
      </c>
      <c r="BA37" s="219">
        <f t="shared" si="132"/>
        <v>0</v>
      </c>
      <c r="BB37" s="219">
        <f t="shared" si="133"/>
        <v>0</v>
      </c>
      <c r="BC37" s="219">
        <f t="shared" si="134"/>
        <v>0</v>
      </c>
      <c r="BD37" s="219">
        <f t="shared" si="135"/>
        <v>0</v>
      </c>
      <c r="BE37" s="219">
        <f t="shared" si="136"/>
        <v>0</v>
      </c>
      <c r="BF37" s="219">
        <f t="shared" si="137"/>
        <v>0</v>
      </c>
      <c r="BG37" s="219">
        <f t="shared" si="138"/>
        <v>0</v>
      </c>
      <c r="BH37" s="219">
        <f t="shared" si="139"/>
        <v>0</v>
      </c>
      <c r="BI37" s="219">
        <f t="shared" si="140"/>
        <v>0</v>
      </c>
      <c r="BJ37" s="219">
        <f t="shared" si="141"/>
        <v>0</v>
      </c>
      <c r="BK37" s="219">
        <f t="shared" si="142"/>
        <v>0</v>
      </c>
      <c r="BL37" s="219">
        <f t="shared" si="143"/>
        <v>0</v>
      </c>
      <c r="BM37" s="219">
        <f t="shared" si="144"/>
        <v>0</v>
      </c>
      <c r="BN37" s="219">
        <f t="shared" si="145"/>
        <v>0</v>
      </c>
    </row>
    <row r="38" spans="2:66" ht="15.75" collapsed="1">
      <c r="B38" s="44"/>
      <c r="C38" s="45" t="s">
        <v>760</v>
      </c>
      <c r="F38" s="216"/>
      <c r="G38" s="338">
        <f t="array" ref="G38">SUM(G40:G45*G47:G52)</f>
        <v>0</v>
      </c>
      <c r="H38" s="338">
        <f t="array" ref="H38">SUM(H40:H45*H47:H52)</f>
        <v>0</v>
      </c>
      <c r="I38" s="338">
        <f t="array" ref="I38">SUM(I40:I45*I47:I52)</f>
        <v>0</v>
      </c>
      <c r="J38" s="338">
        <f t="array" ref="J38">SUM(J40:J45*J47:J52)</f>
        <v>0</v>
      </c>
      <c r="K38" s="338">
        <f t="array" ref="K38">SUM(K40:K45*K47:K52)</f>
        <v>0</v>
      </c>
      <c r="L38" s="338">
        <f t="array" ref="L38">SUM(L40:L45*L47:L52)</f>
        <v>0</v>
      </c>
      <c r="M38" s="338">
        <f t="array" ref="M38">SUM(M40:M45*M47:M52)</f>
        <v>0</v>
      </c>
      <c r="N38" s="338">
        <f t="array" ref="N38">SUM(N40:N45*N47:N52)</f>
        <v>0</v>
      </c>
      <c r="O38" s="338">
        <f t="array" ref="O38">SUM(O40:O45*O47:O52)</f>
        <v>0</v>
      </c>
      <c r="P38" s="338">
        <f t="array" ref="P38">SUM(P40:P45*P47:P52)</f>
        <v>0</v>
      </c>
      <c r="Q38" s="338">
        <f t="array" ref="Q38">SUM(Q40:Q45*Q47:Q52)</f>
        <v>0</v>
      </c>
      <c r="R38" s="338">
        <f t="array" ref="R38">SUM(R40:R45*R47:R52)</f>
        <v>0</v>
      </c>
      <c r="S38" s="338">
        <f t="array" ref="S38">SUM(S40:S45*S47:S52)</f>
        <v>0</v>
      </c>
      <c r="T38" s="338">
        <f t="array" ref="T38">SUM(T40:T45*T47:T52)</f>
        <v>0</v>
      </c>
      <c r="U38" s="338">
        <f t="array" ref="U38">SUM(U40:U45*U47:U52)</f>
        <v>0</v>
      </c>
      <c r="V38" s="338">
        <f t="array" ref="V38">SUM(V40:V45*V47:V52)</f>
        <v>0</v>
      </c>
      <c r="W38" s="338">
        <f t="array" ref="W38">SUM(W40:W45*W47:W52)</f>
        <v>0</v>
      </c>
      <c r="X38" s="338">
        <f t="array" ref="X38">SUM(X40:X45*X47:X52)</f>
        <v>0</v>
      </c>
      <c r="Y38" s="338">
        <f t="array" ref="Y38">SUM(Y40:Y45*Y47:Y52)</f>
        <v>0</v>
      </c>
      <c r="Z38" s="338">
        <f t="array" ref="Z38">SUM(Z40:Z45*Z47:Z52)</f>
        <v>0</v>
      </c>
      <c r="AA38" s="338">
        <f t="array" ref="AA38">SUM(AA40:AA45*AA47:AA52)</f>
        <v>0</v>
      </c>
      <c r="AB38" s="338">
        <f t="array" ref="AB38">SUM(AB40:AB45*AB47:AB52)</f>
        <v>0</v>
      </c>
      <c r="AC38" s="338">
        <f t="array" ref="AC38">SUM(AC40:AC45*AC47:AC52)</f>
        <v>0</v>
      </c>
      <c r="AD38" s="338">
        <f t="array" ref="AD38">SUM(AD40:AD45*AD47:AD52)</f>
        <v>0</v>
      </c>
      <c r="AE38" s="338">
        <f t="array" ref="AE38">SUM(AE40:AE45*AE47:AE52)</f>
        <v>0</v>
      </c>
      <c r="AF38" s="338">
        <f t="array" ref="AF38">SUM(AF40:AF45*AF47:AF52)</f>
        <v>0</v>
      </c>
      <c r="AG38" s="338">
        <f t="array" ref="AG38">SUM(AG40:AG45*AG47:AG52)</f>
        <v>0</v>
      </c>
      <c r="AH38" s="338">
        <f t="array" ref="AH38">SUM(AH40:AH45*AH47:AH52)</f>
        <v>0</v>
      </c>
      <c r="AI38" s="338">
        <f t="array" ref="AI38">SUM(AI40:AI45*AI47:AI52)</f>
        <v>0</v>
      </c>
      <c r="AJ38" s="338">
        <f t="array" ref="AJ38">SUM(AJ40:AJ45*AJ47:AJ52)</f>
        <v>0</v>
      </c>
      <c r="AK38" s="338">
        <f t="array" ref="AK38">SUM(AK40:AK45*AK47:AK52)</f>
        <v>0</v>
      </c>
      <c r="AL38" s="338">
        <f t="array" ref="AL38">SUM(AL40:AL45*AL47:AL52)</f>
        <v>0</v>
      </c>
      <c r="AM38" s="338">
        <f t="array" ref="AM38">SUM(AM40:AM45*AM47:AM52)</f>
        <v>0</v>
      </c>
      <c r="AN38" s="338">
        <f t="array" ref="AN38">SUM(AN40:AN45*AN47:AN52)</f>
        <v>0</v>
      </c>
      <c r="AO38" s="338">
        <f t="array" ref="AO38">SUM(AO40:AO45*AO47:AO52)</f>
        <v>0</v>
      </c>
      <c r="AP38" s="338">
        <f t="array" ref="AP38">SUM(AP40:AP45*AP47:AP52)</f>
        <v>0</v>
      </c>
      <c r="AQ38" s="338">
        <f t="array" ref="AQ38">SUM(AQ40:AQ45*AQ47:AQ52)</f>
        <v>0</v>
      </c>
      <c r="AR38" s="338">
        <f t="array" ref="AR38">SUM(AR40:AR45*AR47:AR52)</f>
        <v>0</v>
      </c>
      <c r="AS38" s="338">
        <f t="array" ref="AS38">SUM(AS40:AS45*AS47:AS52)</f>
        <v>0</v>
      </c>
      <c r="AT38" s="338">
        <f t="array" ref="AT38">SUM(AT40:AT45*AT47:AT52)</f>
        <v>0</v>
      </c>
      <c r="AU38" s="338">
        <f t="array" ref="AU38">SUM(AU40:AU45*AU47:AU52)</f>
        <v>0</v>
      </c>
      <c r="AV38" s="338">
        <f t="array" ref="AV38">SUM(AV40:AV45*AV47:AV52)</f>
        <v>0</v>
      </c>
      <c r="AW38" s="338">
        <f t="array" ref="AW38">SUM(AW40:AW45*AW47:AW52)</f>
        <v>0</v>
      </c>
      <c r="AX38" s="338">
        <f t="array" ref="AX38">SUM(AX40:AX45*AX47:AX52)</f>
        <v>0</v>
      </c>
      <c r="AY38" s="338">
        <f t="array" ref="AY38">SUM(AY40:AY45*AY47:AY52)</f>
        <v>0</v>
      </c>
      <c r="AZ38" s="338">
        <f t="array" ref="AZ38">SUM(AZ40:AZ45*AZ47:AZ52)</f>
        <v>0</v>
      </c>
      <c r="BA38" s="338">
        <f t="array" ref="BA38">SUM(BA40:BA45*BA47:BA52)</f>
        <v>0</v>
      </c>
      <c r="BB38" s="338">
        <f t="array" ref="BB38">SUM(BB40:BB45*BB47:BB52)</f>
        <v>0</v>
      </c>
      <c r="BC38" s="338">
        <f t="array" ref="BC38">SUM(BC40:BC45*BC47:BC52)</f>
        <v>0</v>
      </c>
      <c r="BD38" s="338">
        <f t="array" ref="BD38">SUM(BD40:BD45*BD47:BD52)</f>
        <v>0</v>
      </c>
      <c r="BE38" s="338">
        <f t="array" ref="BE38">SUM(BE40:BE45*BE47:BE52)</f>
        <v>0</v>
      </c>
      <c r="BF38" s="338">
        <f t="array" ref="BF38">SUM(BF40:BF45*BF47:BF52)</f>
        <v>0</v>
      </c>
      <c r="BG38" s="338">
        <f t="array" ref="BG38">SUM(BG40:BG45*BG47:BG52)</f>
        <v>0</v>
      </c>
      <c r="BH38" s="338">
        <f t="array" ref="BH38">SUM(BH40:BH45*BH47:BH52)</f>
        <v>0</v>
      </c>
      <c r="BI38" s="338">
        <f t="array" ref="BI38">SUM(BI40:BI45*BI47:BI52)</f>
        <v>0</v>
      </c>
      <c r="BJ38" s="338">
        <f t="array" ref="BJ38">SUM(BJ40:BJ45*BJ47:BJ52)</f>
        <v>0</v>
      </c>
      <c r="BK38" s="338">
        <f t="array" ref="BK38">SUM(BK40:BK45*BK47:BK52)</f>
        <v>0</v>
      </c>
      <c r="BL38" s="338">
        <f t="array" ref="BL38">SUM(BL40:BL45*BL47:BL52)</f>
        <v>0</v>
      </c>
      <c r="BM38" s="338">
        <f t="array" ref="BM38">SUM(BM40:BM45*BM47:BM52)</f>
        <v>0</v>
      </c>
      <c r="BN38" s="338">
        <f t="array" ref="BN38">SUM(BN40:BN45*BN47:BN52)</f>
        <v>0</v>
      </c>
    </row>
    <row r="39" spans="2:66" ht="15.75">
      <c r="B39" s="44"/>
      <c r="C39" s="3" t="s">
        <v>759</v>
      </c>
      <c r="D39" s="47"/>
      <c r="E39" s="47"/>
      <c r="F39" s="222">
        <f>SUM(F40:F45)</f>
        <v>0</v>
      </c>
      <c r="G39" s="338">
        <f>SUM(G40:G45)</f>
        <v>0</v>
      </c>
      <c r="H39" s="338">
        <f t="shared" ref="H39:BN39" si="146">SUM(H40:H45)</f>
        <v>0</v>
      </c>
      <c r="I39" s="338">
        <f t="shared" si="146"/>
        <v>0</v>
      </c>
      <c r="J39" s="338">
        <f t="shared" si="146"/>
        <v>0</v>
      </c>
      <c r="K39" s="338">
        <f t="shared" si="146"/>
        <v>0</v>
      </c>
      <c r="L39" s="338">
        <f t="shared" si="146"/>
        <v>0</v>
      </c>
      <c r="M39" s="338">
        <f t="shared" si="146"/>
        <v>0</v>
      </c>
      <c r="N39" s="338">
        <f t="shared" si="146"/>
        <v>0</v>
      </c>
      <c r="O39" s="338">
        <f t="shared" si="146"/>
        <v>0</v>
      </c>
      <c r="P39" s="338">
        <f t="shared" si="146"/>
        <v>0</v>
      </c>
      <c r="Q39" s="338">
        <f t="shared" si="146"/>
        <v>0</v>
      </c>
      <c r="R39" s="338">
        <f t="shared" si="146"/>
        <v>0</v>
      </c>
      <c r="S39" s="338">
        <f t="shared" si="146"/>
        <v>0</v>
      </c>
      <c r="T39" s="338">
        <f t="shared" si="146"/>
        <v>0</v>
      </c>
      <c r="U39" s="338">
        <f t="shared" si="146"/>
        <v>0</v>
      </c>
      <c r="V39" s="338">
        <f t="shared" si="146"/>
        <v>0</v>
      </c>
      <c r="W39" s="338">
        <f t="shared" si="146"/>
        <v>0</v>
      </c>
      <c r="X39" s="338">
        <f t="shared" si="146"/>
        <v>0</v>
      </c>
      <c r="Y39" s="338">
        <f t="shared" si="146"/>
        <v>0</v>
      </c>
      <c r="Z39" s="338">
        <f t="shared" si="146"/>
        <v>0</v>
      </c>
      <c r="AA39" s="338">
        <f t="shared" si="146"/>
        <v>0</v>
      </c>
      <c r="AB39" s="338">
        <f t="shared" si="146"/>
        <v>0</v>
      </c>
      <c r="AC39" s="338">
        <f t="shared" si="146"/>
        <v>0</v>
      </c>
      <c r="AD39" s="338">
        <f t="shared" si="146"/>
        <v>0</v>
      </c>
      <c r="AE39" s="338">
        <f t="shared" si="146"/>
        <v>0</v>
      </c>
      <c r="AF39" s="338">
        <f t="shared" si="146"/>
        <v>0</v>
      </c>
      <c r="AG39" s="338">
        <f t="shared" si="146"/>
        <v>0</v>
      </c>
      <c r="AH39" s="338">
        <f t="shared" si="146"/>
        <v>0</v>
      </c>
      <c r="AI39" s="338">
        <f t="shared" si="146"/>
        <v>0</v>
      </c>
      <c r="AJ39" s="338">
        <f t="shared" si="146"/>
        <v>0</v>
      </c>
      <c r="AK39" s="338">
        <f t="shared" si="146"/>
        <v>0</v>
      </c>
      <c r="AL39" s="338">
        <f t="shared" si="146"/>
        <v>0</v>
      </c>
      <c r="AM39" s="338">
        <f t="shared" si="146"/>
        <v>0</v>
      </c>
      <c r="AN39" s="338">
        <f t="shared" si="146"/>
        <v>0</v>
      </c>
      <c r="AO39" s="338">
        <f t="shared" si="146"/>
        <v>0</v>
      </c>
      <c r="AP39" s="338">
        <f t="shared" si="146"/>
        <v>0</v>
      </c>
      <c r="AQ39" s="338">
        <f t="shared" si="146"/>
        <v>0</v>
      </c>
      <c r="AR39" s="338">
        <f t="shared" si="146"/>
        <v>0</v>
      </c>
      <c r="AS39" s="338">
        <f t="shared" si="146"/>
        <v>0</v>
      </c>
      <c r="AT39" s="338">
        <f t="shared" si="146"/>
        <v>0</v>
      </c>
      <c r="AU39" s="338">
        <f t="shared" si="146"/>
        <v>0</v>
      </c>
      <c r="AV39" s="338">
        <f t="shared" si="146"/>
        <v>0</v>
      </c>
      <c r="AW39" s="338">
        <f t="shared" si="146"/>
        <v>0</v>
      </c>
      <c r="AX39" s="338">
        <f t="shared" si="146"/>
        <v>0</v>
      </c>
      <c r="AY39" s="338">
        <f t="shared" si="146"/>
        <v>0</v>
      </c>
      <c r="AZ39" s="338">
        <f t="shared" si="146"/>
        <v>0</v>
      </c>
      <c r="BA39" s="338">
        <f t="shared" si="146"/>
        <v>0</v>
      </c>
      <c r="BB39" s="338">
        <f t="shared" si="146"/>
        <v>0</v>
      </c>
      <c r="BC39" s="338">
        <f t="shared" si="146"/>
        <v>0</v>
      </c>
      <c r="BD39" s="338">
        <f t="shared" si="146"/>
        <v>0</v>
      </c>
      <c r="BE39" s="338">
        <f t="shared" si="146"/>
        <v>0</v>
      </c>
      <c r="BF39" s="338">
        <f t="shared" si="146"/>
        <v>0</v>
      </c>
      <c r="BG39" s="338">
        <f t="shared" si="146"/>
        <v>0</v>
      </c>
      <c r="BH39" s="338">
        <f t="shared" si="146"/>
        <v>0</v>
      </c>
      <c r="BI39" s="338">
        <f t="shared" si="146"/>
        <v>0</v>
      </c>
      <c r="BJ39" s="338">
        <f t="shared" si="146"/>
        <v>0</v>
      </c>
      <c r="BK39" s="338">
        <f t="shared" si="146"/>
        <v>0</v>
      </c>
      <c r="BL39" s="338">
        <f t="shared" si="146"/>
        <v>0</v>
      </c>
      <c r="BM39" s="338">
        <f t="shared" si="146"/>
        <v>0</v>
      </c>
      <c r="BN39" s="338">
        <f t="shared" si="146"/>
        <v>0</v>
      </c>
    </row>
    <row r="40" spans="2:66" hidden="1" outlineLevel="1">
      <c r="B40" s="44"/>
      <c r="C40" s="46" t="s">
        <v>781</v>
      </c>
      <c r="D40" s="47"/>
      <c r="E40" s="47"/>
      <c r="F40" s="218">
        <v>0</v>
      </c>
      <c r="G40" s="219">
        <f t="shared" si="86"/>
        <v>0</v>
      </c>
      <c r="H40" s="219">
        <f t="shared" ref="H40:H51" si="147">G40</f>
        <v>0</v>
      </c>
      <c r="I40" s="219">
        <f t="shared" ref="I40:I51" si="148">H40</f>
        <v>0</v>
      </c>
      <c r="J40" s="219">
        <f t="shared" ref="J40:J51" si="149">I40</f>
        <v>0</v>
      </c>
      <c r="K40" s="219">
        <f t="shared" ref="K40:K51" si="150">J40</f>
        <v>0</v>
      </c>
      <c r="L40" s="219">
        <f t="shared" ref="L40:L51" si="151">K40</f>
        <v>0</v>
      </c>
      <c r="M40" s="219">
        <f t="shared" ref="M40:M51" si="152">L40</f>
        <v>0</v>
      </c>
      <c r="N40" s="219">
        <f t="shared" ref="N40:N51" si="153">M40</f>
        <v>0</v>
      </c>
      <c r="O40" s="219">
        <f t="shared" ref="O40:O51" si="154">N40</f>
        <v>0</v>
      </c>
      <c r="P40" s="219">
        <f t="shared" ref="P40:P51" si="155">O40</f>
        <v>0</v>
      </c>
      <c r="Q40" s="219">
        <f t="shared" ref="Q40:Q51" si="156">P40</f>
        <v>0</v>
      </c>
      <c r="R40" s="219">
        <f t="shared" ref="R40:R51" si="157">Q40</f>
        <v>0</v>
      </c>
      <c r="S40" s="219">
        <f t="shared" ref="S40:S51" si="158">R40</f>
        <v>0</v>
      </c>
      <c r="T40" s="219">
        <f t="shared" ref="T40:T51" si="159">S40</f>
        <v>0</v>
      </c>
      <c r="U40" s="219">
        <f t="shared" ref="U40:U51" si="160">T40</f>
        <v>0</v>
      </c>
      <c r="V40" s="219">
        <f t="shared" ref="V40:V51" si="161">U40</f>
        <v>0</v>
      </c>
      <c r="W40" s="219">
        <f t="shared" ref="W40:W51" si="162">V40</f>
        <v>0</v>
      </c>
      <c r="X40" s="219">
        <f t="shared" ref="X40:X51" si="163">W40</f>
        <v>0</v>
      </c>
      <c r="Y40" s="219">
        <f t="shared" ref="Y40:Y51" si="164">X40</f>
        <v>0</v>
      </c>
      <c r="Z40" s="219">
        <f t="shared" ref="Z40:Z51" si="165">Y40</f>
        <v>0</v>
      </c>
      <c r="AA40" s="219">
        <f t="shared" ref="AA40:AA51" si="166">Z40</f>
        <v>0</v>
      </c>
      <c r="AB40" s="219">
        <f t="shared" ref="AB40:AB51" si="167">AA40</f>
        <v>0</v>
      </c>
      <c r="AC40" s="219">
        <f t="shared" ref="AC40:AC51" si="168">AB40</f>
        <v>0</v>
      </c>
      <c r="AD40" s="219">
        <f t="shared" ref="AD40:AD51" si="169">AC40</f>
        <v>0</v>
      </c>
      <c r="AE40" s="219">
        <f t="shared" ref="AE40:AE51" si="170">AD40</f>
        <v>0</v>
      </c>
      <c r="AF40" s="219">
        <f t="shared" ref="AF40:AF51" si="171">AE40</f>
        <v>0</v>
      </c>
      <c r="AG40" s="219">
        <f t="shared" ref="AG40:AG51" si="172">AF40</f>
        <v>0</v>
      </c>
      <c r="AH40" s="219">
        <f t="shared" ref="AH40:AH51" si="173">AG40</f>
        <v>0</v>
      </c>
      <c r="AI40" s="219">
        <f t="shared" ref="AI40:AI51" si="174">AH40</f>
        <v>0</v>
      </c>
      <c r="AJ40" s="219">
        <f t="shared" ref="AJ40:AJ51" si="175">AI40</f>
        <v>0</v>
      </c>
      <c r="AK40" s="219">
        <f t="shared" ref="AK40:AK51" si="176">AJ40</f>
        <v>0</v>
      </c>
      <c r="AL40" s="219">
        <f t="shared" ref="AL40:AL51" si="177">AK40</f>
        <v>0</v>
      </c>
      <c r="AM40" s="219">
        <f t="shared" ref="AM40:AM51" si="178">AL40</f>
        <v>0</v>
      </c>
      <c r="AN40" s="219">
        <f t="shared" ref="AN40:AN51" si="179">AM40</f>
        <v>0</v>
      </c>
      <c r="AO40" s="219">
        <f t="shared" ref="AO40:AO51" si="180">AN40</f>
        <v>0</v>
      </c>
      <c r="AP40" s="219">
        <f t="shared" ref="AP40:AP51" si="181">AO40</f>
        <v>0</v>
      </c>
      <c r="AQ40" s="219">
        <f t="shared" ref="AQ40:AQ51" si="182">AP40</f>
        <v>0</v>
      </c>
      <c r="AR40" s="219">
        <f t="shared" ref="AR40:AR51" si="183">AQ40</f>
        <v>0</v>
      </c>
      <c r="AS40" s="219">
        <f t="shared" ref="AS40:AS51" si="184">AR40</f>
        <v>0</v>
      </c>
      <c r="AT40" s="219">
        <f t="shared" ref="AT40:AT51" si="185">AS40</f>
        <v>0</v>
      </c>
      <c r="AU40" s="219">
        <f t="shared" ref="AU40:AU51" si="186">AT40</f>
        <v>0</v>
      </c>
      <c r="AV40" s="219">
        <f t="shared" ref="AV40:AV51" si="187">AU40</f>
        <v>0</v>
      </c>
      <c r="AW40" s="219">
        <f t="shared" ref="AW40:AW51" si="188">AV40</f>
        <v>0</v>
      </c>
      <c r="AX40" s="219">
        <f t="shared" ref="AX40:AX51" si="189">AW40</f>
        <v>0</v>
      </c>
      <c r="AY40" s="219">
        <f t="shared" ref="AY40:AY51" si="190">AX40</f>
        <v>0</v>
      </c>
      <c r="AZ40" s="219">
        <f t="shared" ref="AZ40:AZ51" si="191">AY40</f>
        <v>0</v>
      </c>
      <c r="BA40" s="219">
        <f t="shared" ref="BA40:BA51" si="192">AZ40</f>
        <v>0</v>
      </c>
      <c r="BB40" s="219">
        <f t="shared" ref="BB40:BB51" si="193">BA40</f>
        <v>0</v>
      </c>
      <c r="BC40" s="219">
        <f t="shared" ref="BC40:BC51" si="194">BB40</f>
        <v>0</v>
      </c>
      <c r="BD40" s="219">
        <f t="shared" ref="BD40:BD51" si="195">BC40</f>
        <v>0</v>
      </c>
      <c r="BE40" s="219">
        <f t="shared" ref="BE40:BE51" si="196">BD40</f>
        <v>0</v>
      </c>
      <c r="BF40" s="219">
        <f t="shared" ref="BF40:BF51" si="197">BE40</f>
        <v>0</v>
      </c>
      <c r="BG40" s="219">
        <f t="shared" ref="BG40:BG51" si="198">BF40</f>
        <v>0</v>
      </c>
      <c r="BH40" s="219">
        <f t="shared" ref="BH40:BH51" si="199">BG40</f>
        <v>0</v>
      </c>
      <c r="BI40" s="219">
        <f t="shared" ref="BI40:BI51" si="200">BH40</f>
        <v>0</v>
      </c>
      <c r="BJ40" s="219">
        <f t="shared" ref="BJ40:BJ51" si="201">BI40</f>
        <v>0</v>
      </c>
      <c r="BK40" s="219">
        <f t="shared" ref="BK40:BK51" si="202">BJ40</f>
        <v>0</v>
      </c>
      <c r="BL40" s="219">
        <f t="shared" ref="BL40:BL51" si="203">BK40</f>
        <v>0</v>
      </c>
      <c r="BM40" s="219">
        <f t="shared" ref="BM40:BM51" si="204">BL40</f>
        <v>0</v>
      </c>
      <c r="BN40" s="219">
        <f t="shared" ref="BN40:BN51" si="205">BM40</f>
        <v>0</v>
      </c>
    </row>
    <row r="41" spans="2:66" hidden="1" outlineLevel="1">
      <c r="B41" s="44"/>
      <c r="C41" s="46" t="s">
        <v>782</v>
      </c>
      <c r="D41" s="47"/>
      <c r="E41" s="47"/>
      <c r="F41" s="220">
        <v>0</v>
      </c>
      <c r="G41" s="219">
        <f t="shared" si="86"/>
        <v>0</v>
      </c>
      <c r="H41" s="219">
        <f t="shared" si="147"/>
        <v>0</v>
      </c>
      <c r="I41" s="219">
        <f t="shared" si="148"/>
        <v>0</v>
      </c>
      <c r="J41" s="219">
        <f t="shared" si="149"/>
        <v>0</v>
      </c>
      <c r="K41" s="219">
        <f t="shared" si="150"/>
        <v>0</v>
      </c>
      <c r="L41" s="219">
        <f t="shared" si="151"/>
        <v>0</v>
      </c>
      <c r="M41" s="219">
        <f t="shared" si="152"/>
        <v>0</v>
      </c>
      <c r="N41" s="219">
        <f t="shared" si="153"/>
        <v>0</v>
      </c>
      <c r="O41" s="219">
        <f t="shared" si="154"/>
        <v>0</v>
      </c>
      <c r="P41" s="219">
        <f t="shared" si="155"/>
        <v>0</v>
      </c>
      <c r="Q41" s="219">
        <f t="shared" si="156"/>
        <v>0</v>
      </c>
      <c r="R41" s="219">
        <f t="shared" si="157"/>
        <v>0</v>
      </c>
      <c r="S41" s="219">
        <f t="shared" si="158"/>
        <v>0</v>
      </c>
      <c r="T41" s="219">
        <f t="shared" si="159"/>
        <v>0</v>
      </c>
      <c r="U41" s="219">
        <f t="shared" si="160"/>
        <v>0</v>
      </c>
      <c r="V41" s="219">
        <f t="shared" si="161"/>
        <v>0</v>
      </c>
      <c r="W41" s="219">
        <f t="shared" si="162"/>
        <v>0</v>
      </c>
      <c r="X41" s="219">
        <f t="shared" si="163"/>
        <v>0</v>
      </c>
      <c r="Y41" s="219">
        <f t="shared" si="164"/>
        <v>0</v>
      </c>
      <c r="Z41" s="219">
        <f t="shared" si="165"/>
        <v>0</v>
      </c>
      <c r="AA41" s="219">
        <f t="shared" si="166"/>
        <v>0</v>
      </c>
      <c r="AB41" s="219">
        <f t="shared" si="167"/>
        <v>0</v>
      </c>
      <c r="AC41" s="219">
        <f t="shared" si="168"/>
        <v>0</v>
      </c>
      <c r="AD41" s="219">
        <f t="shared" si="169"/>
        <v>0</v>
      </c>
      <c r="AE41" s="219">
        <f t="shared" si="170"/>
        <v>0</v>
      </c>
      <c r="AF41" s="219">
        <f t="shared" si="171"/>
        <v>0</v>
      </c>
      <c r="AG41" s="219">
        <f t="shared" si="172"/>
        <v>0</v>
      </c>
      <c r="AH41" s="219">
        <f t="shared" si="173"/>
        <v>0</v>
      </c>
      <c r="AI41" s="219">
        <f t="shared" si="174"/>
        <v>0</v>
      </c>
      <c r="AJ41" s="219">
        <f t="shared" si="175"/>
        <v>0</v>
      </c>
      <c r="AK41" s="219">
        <f t="shared" si="176"/>
        <v>0</v>
      </c>
      <c r="AL41" s="219">
        <f t="shared" si="177"/>
        <v>0</v>
      </c>
      <c r="AM41" s="219">
        <f t="shared" si="178"/>
        <v>0</v>
      </c>
      <c r="AN41" s="219">
        <f t="shared" si="179"/>
        <v>0</v>
      </c>
      <c r="AO41" s="219">
        <f t="shared" si="180"/>
        <v>0</v>
      </c>
      <c r="AP41" s="219">
        <f t="shared" si="181"/>
        <v>0</v>
      </c>
      <c r="AQ41" s="219">
        <f t="shared" si="182"/>
        <v>0</v>
      </c>
      <c r="AR41" s="219">
        <f t="shared" si="183"/>
        <v>0</v>
      </c>
      <c r="AS41" s="219">
        <f t="shared" si="184"/>
        <v>0</v>
      </c>
      <c r="AT41" s="219">
        <f t="shared" si="185"/>
        <v>0</v>
      </c>
      <c r="AU41" s="219">
        <f t="shared" si="186"/>
        <v>0</v>
      </c>
      <c r="AV41" s="219">
        <f t="shared" si="187"/>
        <v>0</v>
      </c>
      <c r="AW41" s="219">
        <f t="shared" si="188"/>
        <v>0</v>
      </c>
      <c r="AX41" s="219">
        <f t="shared" si="189"/>
        <v>0</v>
      </c>
      <c r="AY41" s="219">
        <f t="shared" si="190"/>
        <v>0</v>
      </c>
      <c r="AZ41" s="219">
        <f t="shared" si="191"/>
        <v>0</v>
      </c>
      <c r="BA41" s="219">
        <f t="shared" si="192"/>
        <v>0</v>
      </c>
      <c r="BB41" s="219">
        <f t="shared" si="193"/>
        <v>0</v>
      </c>
      <c r="BC41" s="219">
        <f t="shared" si="194"/>
        <v>0</v>
      </c>
      <c r="BD41" s="219">
        <f t="shared" si="195"/>
        <v>0</v>
      </c>
      <c r="BE41" s="219">
        <f t="shared" si="196"/>
        <v>0</v>
      </c>
      <c r="BF41" s="219">
        <f t="shared" si="197"/>
        <v>0</v>
      </c>
      <c r="BG41" s="219">
        <f t="shared" si="198"/>
        <v>0</v>
      </c>
      <c r="BH41" s="219">
        <f t="shared" si="199"/>
        <v>0</v>
      </c>
      <c r="BI41" s="219">
        <f t="shared" si="200"/>
        <v>0</v>
      </c>
      <c r="BJ41" s="219">
        <f t="shared" si="201"/>
        <v>0</v>
      </c>
      <c r="BK41" s="219">
        <f t="shared" si="202"/>
        <v>0</v>
      </c>
      <c r="BL41" s="219">
        <f t="shared" si="203"/>
        <v>0</v>
      </c>
      <c r="BM41" s="219">
        <f t="shared" si="204"/>
        <v>0</v>
      </c>
      <c r="BN41" s="219">
        <f t="shared" si="205"/>
        <v>0</v>
      </c>
    </row>
    <row r="42" spans="2:66" hidden="1" outlineLevel="1">
      <c r="B42" s="44"/>
      <c r="C42" s="46" t="s">
        <v>768</v>
      </c>
      <c r="D42" s="47"/>
      <c r="E42" s="47"/>
      <c r="F42" s="220">
        <v>0</v>
      </c>
      <c r="G42" s="219">
        <f t="shared" si="86"/>
        <v>0</v>
      </c>
      <c r="H42" s="219">
        <f t="shared" si="147"/>
        <v>0</v>
      </c>
      <c r="I42" s="219">
        <f t="shared" si="148"/>
        <v>0</v>
      </c>
      <c r="J42" s="219">
        <f t="shared" si="149"/>
        <v>0</v>
      </c>
      <c r="K42" s="219">
        <f t="shared" si="150"/>
        <v>0</v>
      </c>
      <c r="L42" s="219">
        <f t="shared" si="151"/>
        <v>0</v>
      </c>
      <c r="M42" s="219">
        <f t="shared" si="152"/>
        <v>0</v>
      </c>
      <c r="N42" s="219">
        <f t="shared" si="153"/>
        <v>0</v>
      </c>
      <c r="O42" s="219">
        <f t="shared" si="154"/>
        <v>0</v>
      </c>
      <c r="P42" s="219">
        <f t="shared" si="155"/>
        <v>0</v>
      </c>
      <c r="Q42" s="219">
        <f t="shared" si="156"/>
        <v>0</v>
      </c>
      <c r="R42" s="219">
        <f t="shared" si="157"/>
        <v>0</v>
      </c>
      <c r="S42" s="219">
        <f t="shared" si="158"/>
        <v>0</v>
      </c>
      <c r="T42" s="219">
        <f t="shared" si="159"/>
        <v>0</v>
      </c>
      <c r="U42" s="219">
        <f t="shared" si="160"/>
        <v>0</v>
      </c>
      <c r="V42" s="219">
        <f t="shared" si="161"/>
        <v>0</v>
      </c>
      <c r="W42" s="219">
        <f t="shared" si="162"/>
        <v>0</v>
      </c>
      <c r="X42" s="219">
        <f t="shared" si="163"/>
        <v>0</v>
      </c>
      <c r="Y42" s="219">
        <f t="shared" si="164"/>
        <v>0</v>
      </c>
      <c r="Z42" s="219">
        <f t="shared" si="165"/>
        <v>0</v>
      </c>
      <c r="AA42" s="219">
        <f t="shared" si="166"/>
        <v>0</v>
      </c>
      <c r="AB42" s="219">
        <f t="shared" si="167"/>
        <v>0</v>
      </c>
      <c r="AC42" s="219">
        <f t="shared" si="168"/>
        <v>0</v>
      </c>
      <c r="AD42" s="219">
        <f t="shared" si="169"/>
        <v>0</v>
      </c>
      <c r="AE42" s="219">
        <f t="shared" si="170"/>
        <v>0</v>
      </c>
      <c r="AF42" s="219">
        <f t="shared" si="171"/>
        <v>0</v>
      </c>
      <c r="AG42" s="219">
        <f t="shared" si="172"/>
        <v>0</v>
      </c>
      <c r="AH42" s="219">
        <f t="shared" si="173"/>
        <v>0</v>
      </c>
      <c r="AI42" s="219">
        <f t="shared" si="174"/>
        <v>0</v>
      </c>
      <c r="AJ42" s="219">
        <f t="shared" si="175"/>
        <v>0</v>
      </c>
      <c r="AK42" s="219">
        <f t="shared" si="176"/>
        <v>0</v>
      </c>
      <c r="AL42" s="219">
        <f t="shared" si="177"/>
        <v>0</v>
      </c>
      <c r="AM42" s="219">
        <f t="shared" si="178"/>
        <v>0</v>
      </c>
      <c r="AN42" s="219">
        <f t="shared" si="179"/>
        <v>0</v>
      </c>
      <c r="AO42" s="219">
        <f t="shared" si="180"/>
        <v>0</v>
      </c>
      <c r="AP42" s="219">
        <f t="shared" si="181"/>
        <v>0</v>
      </c>
      <c r="AQ42" s="219">
        <f t="shared" si="182"/>
        <v>0</v>
      </c>
      <c r="AR42" s="219">
        <f t="shared" si="183"/>
        <v>0</v>
      </c>
      <c r="AS42" s="219">
        <f t="shared" si="184"/>
        <v>0</v>
      </c>
      <c r="AT42" s="219">
        <f t="shared" si="185"/>
        <v>0</v>
      </c>
      <c r="AU42" s="219">
        <f t="shared" si="186"/>
        <v>0</v>
      </c>
      <c r="AV42" s="219">
        <f t="shared" si="187"/>
        <v>0</v>
      </c>
      <c r="AW42" s="219">
        <f t="shared" si="188"/>
        <v>0</v>
      </c>
      <c r="AX42" s="219">
        <f t="shared" si="189"/>
        <v>0</v>
      </c>
      <c r="AY42" s="219">
        <f t="shared" si="190"/>
        <v>0</v>
      </c>
      <c r="AZ42" s="219">
        <f t="shared" si="191"/>
        <v>0</v>
      </c>
      <c r="BA42" s="219">
        <f t="shared" si="192"/>
        <v>0</v>
      </c>
      <c r="BB42" s="219">
        <f t="shared" si="193"/>
        <v>0</v>
      </c>
      <c r="BC42" s="219">
        <f t="shared" si="194"/>
        <v>0</v>
      </c>
      <c r="BD42" s="219">
        <f t="shared" si="195"/>
        <v>0</v>
      </c>
      <c r="BE42" s="219">
        <f t="shared" si="196"/>
        <v>0</v>
      </c>
      <c r="BF42" s="219">
        <f t="shared" si="197"/>
        <v>0</v>
      </c>
      <c r="BG42" s="219">
        <f t="shared" si="198"/>
        <v>0</v>
      </c>
      <c r="BH42" s="219">
        <f t="shared" si="199"/>
        <v>0</v>
      </c>
      <c r="BI42" s="219">
        <f t="shared" si="200"/>
        <v>0</v>
      </c>
      <c r="BJ42" s="219">
        <f t="shared" si="201"/>
        <v>0</v>
      </c>
      <c r="BK42" s="219">
        <f t="shared" si="202"/>
        <v>0</v>
      </c>
      <c r="BL42" s="219">
        <f t="shared" si="203"/>
        <v>0</v>
      </c>
      <c r="BM42" s="219">
        <f t="shared" si="204"/>
        <v>0</v>
      </c>
      <c r="BN42" s="219">
        <f t="shared" si="205"/>
        <v>0</v>
      </c>
    </row>
    <row r="43" spans="2:66" hidden="1" outlineLevel="1">
      <c r="B43" s="44"/>
      <c r="C43" s="46" t="s">
        <v>772</v>
      </c>
      <c r="F43" s="220">
        <v>0</v>
      </c>
      <c r="G43" s="219">
        <f t="shared" si="86"/>
        <v>0</v>
      </c>
      <c r="H43" s="219">
        <f t="shared" si="147"/>
        <v>0</v>
      </c>
      <c r="I43" s="219">
        <f t="shared" si="148"/>
        <v>0</v>
      </c>
      <c r="J43" s="219">
        <f t="shared" si="149"/>
        <v>0</v>
      </c>
      <c r="K43" s="219">
        <f t="shared" si="150"/>
        <v>0</v>
      </c>
      <c r="L43" s="219">
        <f t="shared" si="151"/>
        <v>0</v>
      </c>
      <c r="M43" s="219">
        <f t="shared" si="152"/>
        <v>0</v>
      </c>
      <c r="N43" s="219">
        <f t="shared" si="153"/>
        <v>0</v>
      </c>
      <c r="O43" s="219">
        <f t="shared" si="154"/>
        <v>0</v>
      </c>
      <c r="P43" s="219">
        <f t="shared" si="155"/>
        <v>0</v>
      </c>
      <c r="Q43" s="219">
        <f t="shared" si="156"/>
        <v>0</v>
      </c>
      <c r="R43" s="219">
        <f t="shared" si="157"/>
        <v>0</v>
      </c>
      <c r="S43" s="219">
        <f t="shared" si="158"/>
        <v>0</v>
      </c>
      <c r="T43" s="219">
        <f t="shared" si="159"/>
        <v>0</v>
      </c>
      <c r="U43" s="219">
        <f t="shared" si="160"/>
        <v>0</v>
      </c>
      <c r="V43" s="219">
        <f t="shared" si="161"/>
        <v>0</v>
      </c>
      <c r="W43" s="219">
        <f t="shared" si="162"/>
        <v>0</v>
      </c>
      <c r="X43" s="219">
        <f t="shared" si="163"/>
        <v>0</v>
      </c>
      <c r="Y43" s="219">
        <f t="shared" si="164"/>
        <v>0</v>
      </c>
      <c r="Z43" s="219">
        <f t="shared" si="165"/>
        <v>0</v>
      </c>
      <c r="AA43" s="219">
        <f t="shared" si="166"/>
        <v>0</v>
      </c>
      <c r="AB43" s="219">
        <f t="shared" si="167"/>
        <v>0</v>
      </c>
      <c r="AC43" s="219">
        <f t="shared" si="168"/>
        <v>0</v>
      </c>
      <c r="AD43" s="219">
        <f t="shared" si="169"/>
        <v>0</v>
      </c>
      <c r="AE43" s="219">
        <f t="shared" si="170"/>
        <v>0</v>
      </c>
      <c r="AF43" s="219">
        <f t="shared" si="171"/>
        <v>0</v>
      </c>
      <c r="AG43" s="219">
        <f t="shared" si="172"/>
        <v>0</v>
      </c>
      <c r="AH43" s="219">
        <f t="shared" si="173"/>
        <v>0</v>
      </c>
      <c r="AI43" s="219">
        <f t="shared" si="174"/>
        <v>0</v>
      </c>
      <c r="AJ43" s="219">
        <f t="shared" si="175"/>
        <v>0</v>
      </c>
      <c r="AK43" s="219">
        <f t="shared" si="176"/>
        <v>0</v>
      </c>
      <c r="AL43" s="219">
        <f t="shared" si="177"/>
        <v>0</v>
      </c>
      <c r="AM43" s="219">
        <f t="shared" si="178"/>
        <v>0</v>
      </c>
      <c r="AN43" s="219">
        <f t="shared" si="179"/>
        <v>0</v>
      </c>
      <c r="AO43" s="219">
        <f t="shared" si="180"/>
        <v>0</v>
      </c>
      <c r="AP43" s="219">
        <f t="shared" si="181"/>
        <v>0</v>
      </c>
      <c r="AQ43" s="219">
        <f t="shared" si="182"/>
        <v>0</v>
      </c>
      <c r="AR43" s="219">
        <f t="shared" si="183"/>
        <v>0</v>
      </c>
      <c r="AS43" s="219">
        <f t="shared" si="184"/>
        <v>0</v>
      </c>
      <c r="AT43" s="219">
        <f t="shared" si="185"/>
        <v>0</v>
      </c>
      <c r="AU43" s="219">
        <f t="shared" si="186"/>
        <v>0</v>
      </c>
      <c r="AV43" s="219">
        <f t="shared" si="187"/>
        <v>0</v>
      </c>
      <c r="AW43" s="219">
        <f t="shared" si="188"/>
        <v>0</v>
      </c>
      <c r="AX43" s="219">
        <f t="shared" si="189"/>
        <v>0</v>
      </c>
      <c r="AY43" s="219">
        <f t="shared" si="190"/>
        <v>0</v>
      </c>
      <c r="AZ43" s="219">
        <f t="shared" si="191"/>
        <v>0</v>
      </c>
      <c r="BA43" s="219">
        <f t="shared" si="192"/>
        <v>0</v>
      </c>
      <c r="BB43" s="219">
        <f t="shared" si="193"/>
        <v>0</v>
      </c>
      <c r="BC43" s="219">
        <f t="shared" si="194"/>
        <v>0</v>
      </c>
      <c r="BD43" s="219">
        <f t="shared" si="195"/>
        <v>0</v>
      </c>
      <c r="BE43" s="219">
        <f t="shared" si="196"/>
        <v>0</v>
      </c>
      <c r="BF43" s="219">
        <f t="shared" si="197"/>
        <v>0</v>
      </c>
      <c r="BG43" s="219">
        <f t="shared" si="198"/>
        <v>0</v>
      </c>
      <c r="BH43" s="219">
        <f t="shared" si="199"/>
        <v>0</v>
      </c>
      <c r="BI43" s="219">
        <f t="shared" si="200"/>
        <v>0</v>
      </c>
      <c r="BJ43" s="219">
        <f t="shared" si="201"/>
        <v>0</v>
      </c>
      <c r="BK43" s="219">
        <f t="shared" si="202"/>
        <v>0</v>
      </c>
      <c r="BL43" s="219">
        <f t="shared" si="203"/>
        <v>0</v>
      </c>
      <c r="BM43" s="219">
        <f t="shared" si="204"/>
        <v>0</v>
      </c>
      <c r="BN43" s="219">
        <f t="shared" si="205"/>
        <v>0</v>
      </c>
    </row>
    <row r="44" spans="2:66" hidden="1" outlineLevel="1">
      <c r="B44" s="44"/>
      <c r="C44" s="46" t="s">
        <v>774</v>
      </c>
      <c r="D44" s="47"/>
      <c r="E44" s="47"/>
      <c r="F44" s="220">
        <v>0</v>
      </c>
      <c r="G44" s="219">
        <f t="shared" si="86"/>
        <v>0</v>
      </c>
      <c r="H44" s="219">
        <f t="shared" si="147"/>
        <v>0</v>
      </c>
      <c r="I44" s="219">
        <f t="shared" si="148"/>
        <v>0</v>
      </c>
      <c r="J44" s="219">
        <f t="shared" si="149"/>
        <v>0</v>
      </c>
      <c r="K44" s="219">
        <f t="shared" si="150"/>
        <v>0</v>
      </c>
      <c r="L44" s="219">
        <f t="shared" si="151"/>
        <v>0</v>
      </c>
      <c r="M44" s="219">
        <f t="shared" si="152"/>
        <v>0</v>
      </c>
      <c r="N44" s="219">
        <f t="shared" si="153"/>
        <v>0</v>
      </c>
      <c r="O44" s="219">
        <f t="shared" si="154"/>
        <v>0</v>
      </c>
      <c r="P44" s="219">
        <f t="shared" si="155"/>
        <v>0</v>
      </c>
      <c r="Q44" s="219">
        <f t="shared" si="156"/>
        <v>0</v>
      </c>
      <c r="R44" s="219">
        <f t="shared" si="157"/>
        <v>0</v>
      </c>
      <c r="S44" s="219">
        <f t="shared" si="158"/>
        <v>0</v>
      </c>
      <c r="T44" s="219">
        <f t="shared" si="159"/>
        <v>0</v>
      </c>
      <c r="U44" s="219">
        <f t="shared" si="160"/>
        <v>0</v>
      </c>
      <c r="V44" s="219">
        <f t="shared" si="161"/>
        <v>0</v>
      </c>
      <c r="W44" s="219">
        <f t="shared" si="162"/>
        <v>0</v>
      </c>
      <c r="X44" s="219">
        <f t="shared" si="163"/>
        <v>0</v>
      </c>
      <c r="Y44" s="219">
        <f t="shared" si="164"/>
        <v>0</v>
      </c>
      <c r="Z44" s="219">
        <f t="shared" si="165"/>
        <v>0</v>
      </c>
      <c r="AA44" s="219">
        <f t="shared" si="166"/>
        <v>0</v>
      </c>
      <c r="AB44" s="219">
        <f t="shared" si="167"/>
        <v>0</v>
      </c>
      <c r="AC44" s="219">
        <f t="shared" si="168"/>
        <v>0</v>
      </c>
      <c r="AD44" s="219">
        <f t="shared" si="169"/>
        <v>0</v>
      </c>
      <c r="AE44" s="219">
        <f t="shared" si="170"/>
        <v>0</v>
      </c>
      <c r="AF44" s="219">
        <f t="shared" si="171"/>
        <v>0</v>
      </c>
      <c r="AG44" s="219">
        <f t="shared" si="172"/>
        <v>0</v>
      </c>
      <c r="AH44" s="219">
        <f t="shared" si="173"/>
        <v>0</v>
      </c>
      <c r="AI44" s="219">
        <f t="shared" si="174"/>
        <v>0</v>
      </c>
      <c r="AJ44" s="219">
        <f t="shared" si="175"/>
        <v>0</v>
      </c>
      <c r="AK44" s="219">
        <f t="shared" si="176"/>
        <v>0</v>
      </c>
      <c r="AL44" s="219">
        <f t="shared" si="177"/>
        <v>0</v>
      </c>
      <c r="AM44" s="219">
        <f t="shared" si="178"/>
        <v>0</v>
      </c>
      <c r="AN44" s="219">
        <f t="shared" si="179"/>
        <v>0</v>
      </c>
      <c r="AO44" s="219">
        <f t="shared" si="180"/>
        <v>0</v>
      </c>
      <c r="AP44" s="219">
        <f t="shared" si="181"/>
        <v>0</v>
      </c>
      <c r="AQ44" s="219">
        <f t="shared" si="182"/>
        <v>0</v>
      </c>
      <c r="AR44" s="219">
        <f t="shared" si="183"/>
        <v>0</v>
      </c>
      <c r="AS44" s="219">
        <f t="shared" si="184"/>
        <v>0</v>
      </c>
      <c r="AT44" s="219">
        <f t="shared" si="185"/>
        <v>0</v>
      </c>
      <c r="AU44" s="219">
        <f t="shared" si="186"/>
        <v>0</v>
      </c>
      <c r="AV44" s="219">
        <f t="shared" si="187"/>
        <v>0</v>
      </c>
      <c r="AW44" s="219">
        <f t="shared" si="188"/>
        <v>0</v>
      </c>
      <c r="AX44" s="219">
        <f t="shared" si="189"/>
        <v>0</v>
      </c>
      <c r="AY44" s="219">
        <f t="shared" si="190"/>
        <v>0</v>
      </c>
      <c r="AZ44" s="219">
        <f t="shared" si="191"/>
        <v>0</v>
      </c>
      <c r="BA44" s="219">
        <f t="shared" si="192"/>
        <v>0</v>
      </c>
      <c r="BB44" s="219">
        <f t="shared" si="193"/>
        <v>0</v>
      </c>
      <c r="BC44" s="219">
        <f t="shared" si="194"/>
        <v>0</v>
      </c>
      <c r="BD44" s="219">
        <f t="shared" si="195"/>
        <v>0</v>
      </c>
      <c r="BE44" s="219">
        <f t="shared" si="196"/>
        <v>0</v>
      </c>
      <c r="BF44" s="219">
        <f t="shared" si="197"/>
        <v>0</v>
      </c>
      <c r="BG44" s="219">
        <f t="shared" si="198"/>
        <v>0</v>
      </c>
      <c r="BH44" s="219">
        <f t="shared" si="199"/>
        <v>0</v>
      </c>
      <c r="BI44" s="219">
        <f t="shared" si="200"/>
        <v>0</v>
      </c>
      <c r="BJ44" s="219">
        <f t="shared" si="201"/>
        <v>0</v>
      </c>
      <c r="BK44" s="219">
        <f t="shared" si="202"/>
        <v>0</v>
      </c>
      <c r="BL44" s="219">
        <f t="shared" si="203"/>
        <v>0</v>
      </c>
      <c r="BM44" s="219">
        <f t="shared" si="204"/>
        <v>0</v>
      </c>
      <c r="BN44" s="219">
        <f t="shared" si="205"/>
        <v>0</v>
      </c>
    </row>
    <row r="45" spans="2:66" ht="15.75" hidden="1" outlineLevel="1" thickBot="1">
      <c r="B45" s="44"/>
      <c r="C45" s="46" t="s">
        <v>778</v>
      </c>
      <c r="D45" s="47"/>
      <c r="E45" s="47"/>
      <c r="F45" s="221">
        <v>0</v>
      </c>
      <c r="G45" s="219">
        <f t="shared" si="86"/>
        <v>0</v>
      </c>
      <c r="H45" s="219">
        <f t="shared" si="147"/>
        <v>0</v>
      </c>
      <c r="I45" s="219">
        <f t="shared" si="148"/>
        <v>0</v>
      </c>
      <c r="J45" s="219">
        <f t="shared" si="149"/>
        <v>0</v>
      </c>
      <c r="K45" s="219">
        <f t="shared" si="150"/>
        <v>0</v>
      </c>
      <c r="L45" s="219">
        <f t="shared" si="151"/>
        <v>0</v>
      </c>
      <c r="M45" s="219">
        <f t="shared" si="152"/>
        <v>0</v>
      </c>
      <c r="N45" s="219">
        <f t="shared" si="153"/>
        <v>0</v>
      </c>
      <c r="O45" s="219">
        <f t="shared" si="154"/>
        <v>0</v>
      </c>
      <c r="P45" s="219">
        <f t="shared" si="155"/>
        <v>0</v>
      </c>
      <c r="Q45" s="219">
        <f t="shared" si="156"/>
        <v>0</v>
      </c>
      <c r="R45" s="219">
        <f t="shared" si="157"/>
        <v>0</v>
      </c>
      <c r="S45" s="219">
        <f t="shared" si="158"/>
        <v>0</v>
      </c>
      <c r="T45" s="219">
        <f t="shared" si="159"/>
        <v>0</v>
      </c>
      <c r="U45" s="219">
        <f t="shared" si="160"/>
        <v>0</v>
      </c>
      <c r="V45" s="219">
        <f t="shared" si="161"/>
        <v>0</v>
      </c>
      <c r="W45" s="219">
        <f t="shared" si="162"/>
        <v>0</v>
      </c>
      <c r="X45" s="219">
        <f t="shared" si="163"/>
        <v>0</v>
      </c>
      <c r="Y45" s="219">
        <f t="shared" si="164"/>
        <v>0</v>
      </c>
      <c r="Z45" s="219">
        <f t="shared" si="165"/>
        <v>0</v>
      </c>
      <c r="AA45" s="219">
        <f t="shared" si="166"/>
        <v>0</v>
      </c>
      <c r="AB45" s="219">
        <f t="shared" si="167"/>
        <v>0</v>
      </c>
      <c r="AC45" s="219">
        <f t="shared" si="168"/>
        <v>0</v>
      </c>
      <c r="AD45" s="219">
        <f t="shared" si="169"/>
        <v>0</v>
      </c>
      <c r="AE45" s="219">
        <f t="shared" si="170"/>
        <v>0</v>
      </c>
      <c r="AF45" s="219">
        <f t="shared" si="171"/>
        <v>0</v>
      </c>
      <c r="AG45" s="219">
        <f t="shared" si="172"/>
        <v>0</v>
      </c>
      <c r="AH45" s="219">
        <f t="shared" si="173"/>
        <v>0</v>
      </c>
      <c r="AI45" s="219">
        <f t="shared" si="174"/>
        <v>0</v>
      </c>
      <c r="AJ45" s="219">
        <f t="shared" si="175"/>
        <v>0</v>
      </c>
      <c r="AK45" s="219">
        <f t="shared" si="176"/>
        <v>0</v>
      </c>
      <c r="AL45" s="219">
        <f t="shared" si="177"/>
        <v>0</v>
      </c>
      <c r="AM45" s="219">
        <f t="shared" si="178"/>
        <v>0</v>
      </c>
      <c r="AN45" s="219">
        <f t="shared" si="179"/>
        <v>0</v>
      </c>
      <c r="AO45" s="219">
        <f t="shared" si="180"/>
        <v>0</v>
      </c>
      <c r="AP45" s="219">
        <f t="shared" si="181"/>
        <v>0</v>
      </c>
      <c r="AQ45" s="219">
        <f t="shared" si="182"/>
        <v>0</v>
      </c>
      <c r="AR45" s="219">
        <f t="shared" si="183"/>
        <v>0</v>
      </c>
      <c r="AS45" s="219">
        <f t="shared" si="184"/>
        <v>0</v>
      </c>
      <c r="AT45" s="219">
        <f t="shared" si="185"/>
        <v>0</v>
      </c>
      <c r="AU45" s="219">
        <f t="shared" si="186"/>
        <v>0</v>
      </c>
      <c r="AV45" s="219">
        <f t="shared" si="187"/>
        <v>0</v>
      </c>
      <c r="AW45" s="219">
        <f t="shared" si="188"/>
        <v>0</v>
      </c>
      <c r="AX45" s="219">
        <f t="shared" si="189"/>
        <v>0</v>
      </c>
      <c r="AY45" s="219">
        <f t="shared" si="190"/>
        <v>0</v>
      </c>
      <c r="AZ45" s="219">
        <f t="shared" si="191"/>
        <v>0</v>
      </c>
      <c r="BA45" s="219">
        <f t="shared" si="192"/>
        <v>0</v>
      </c>
      <c r="BB45" s="219">
        <f t="shared" si="193"/>
        <v>0</v>
      </c>
      <c r="BC45" s="219">
        <f t="shared" si="194"/>
        <v>0</v>
      </c>
      <c r="BD45" s="219">
        <f t="shared" si="195"/>
        <v>0</v>
      </c>
      <c r="BE45" s="219">
        <f t="shared" si="196"/>
        <v>0</v>
      </c>
      <c r="BF45" s="219">
        <f t="shared" si="197"/>
        <v>0</v>
      </c>
      <c r="BG45" s="219">
        <f t="shared" si="198"/>
        <v>0</v>
      </c>
      <c r="BH45" s="219">
        <f t="shared" si="199"/>
        <v>0</v>
      </c>
      <c r="BI45" s="219">
        <f t="shared" si="200"/>
        <v>0</v>
      </c>
      <c r="BJ45" s="219">
        <f t="shared" si="201"/>
        <v>0</v>
      </c>
      <c r="BK45" s="219">
        <f t="shared" si="202"/>
        <v>0</v>
      </c>
      <c r="BL45" s="219">
        <f t="shared" si="203"/>
        <v>0</v>
      </c>
      <c r="BM45" s="219">
        <f t="shared" si="204"/>
        <v>0</v>
      </c>
      <c r="BN45" s="219">
        <f t="shared" si="205"/>
        <v>0</v>
      </c>
    </row>
    <row r="46" spans="2:66" collapsed="1">
      <c r="B46" s="44"/>
      <c r="C46" s="3" t="s">
        <v>786</v>
      </c>
      <c r="D46" s="47"/>
      <c r="E46" s="47"/>
      <c r="F46" s="223"/>
      <c r="G46" s="223"/>
      <c r="H46" s="223"/>
      <c r="I46" s="223"/>
      <c r="J46" s="223"/>
      <c r="K46" s="223"/>
      <c r="L46" s="223"/>
      <c r="M46" s="223"/>
      <c r="N46" s="223"/>
      <c r="O46" s="223"/>
      <c r="P46" s="223"/>
      <c r="Q46" s="223"/>
      <c r="R46" s="223"/>
      <c r="S46" s="223"/>
      <c r="T46" s="223"/>
      <c r="U46" s="223"/>
      <c r="V46" s="223"/>
      <c r="W46" s="223"/>
      <c r="X46" s="223"/>
      <c r="Y46" s="223"/>
      <c r="Z46" s="223"/>
      <c r="AA46" s="223"/>
      <c r="AB46" s="223"/>
      <c r="AC46" s="223"/>
      <c r="AD46" s="223"/>
      <c r="AE46" s="223"/>
      <c r="AF46" s="223"/>
      <c r="AG46" s="223"/>
      <c r="AH46" s="223"/>
      <c r="AI46" s="223"/>
      <c r="AJ46" s="223"/>
      <c r="AK46" s="223"/>
      <c r="AL46" s="223"/>
      <c r="AM46" s="223"/>
      <c r="AN46" s="223"/>
      <c r="AO46" s="223"/>
      <c r="AP46" s="223"/>
      <c r="AQ46" s="223"/>
      <c r="AR46" s="223"/>
      <c r="AS46" s="223"/>
      <c r="AT46" s="223"/>
      <c r="AU46" s="223"/>
      <c r="AV46" s="223"/>
      <c r="AW46" s="223"/>
      <c r="AX46" s="223"/>
      <c r="AY46" s="223"/>
      <c r="AZ46" s="223"/>
      <c r="BA46" s="223"/>
      <c r="BB46" s="223"/>
      <c r="BC46" s="223"/>
      <c r="BD46" s="223"/>
      <c r="BE46" s="223"/>
      <c r="BF46" s="223"/>
      <c r="BG46" s="223"/>
      <c r="BH46" s="223"/>
      <c r="BI46" s="223"/>
      <c r="BJ46" s="223"/>
      <c r="BK46" s="223"/>
      <c r="BL46" s="223"/>
      <c r="BM46" s="223"/>
      <c r="BN46" s="223"/>
    </row>
    <row r="47" spans="2:66" hidden="1" outlineLevel="1">
      <c r="B47" s="44"/>
      <c r="C47" s="46" t="s">
        <v>781</v>
      </c>
      <c r="D47" s="47"/>
      <c r="E47" s="47"/>
      <c r="F47" s="218">
        <v>0</v>
      </c>
      <c r="G47" s="219">
        <f t="shared" si="86"/>
        <v>0</v>
      </c>
      <c r="H47" s="219">
        <f t="shared" si="147"/>
        <v>0</v>
      </c>
      <c r="I47" s="219">
        <f t="shared" si="148"/>
        <v>0</v>
      </c>
      <c r="J47" s="219">
        <f t="shared" si="149"/>
        <v>0</v>
      </c>
      <c r="K47" s="219">
        <f t="shared" si="150"/>
        <v>0</v>
      </c>
      <c r="L47" s="219">
        <f t="shared" si="151"/>
        <v>0</v>
      </c>
      <c r="M47" s="219">
        <f t="shared" si="152"/>
        <v>0</v>
      </c>
      <c r="N47" s="219">
        <f t="shared" si="153"/>
        <v>0</v>
      </c>
      <c r="O47" s="219">
        <f t="shared" si="154"/>
        <v>0</v>
      </c>
      <c r="P47" s="219">
        <f t="shared" si="155"/>
        <v>0</v>
      </c>
      <c r="Q47" s="219">
        <f t="shared" si="156"/>
        <v>0</v>
      </c>
      <c r="R47" s="219">
        <f t="shared" si="157"/>
        <v>0</v>
      </c>
      <c r="S47" s="219">
        <f t="shared" si="158"/>
        <v>0</v>
      </c>
      <c r="T47" s="219">
        <f t="shared" si="159"/>
        <v>0</v>
      </c>
      <c r="U47" s="219">
        <f t="shared" si="160"/>
        <v>0</v>
      </c>
      <c r="V47" s="219">
        <f t="shared" si="161"/>
        <v>0</v>
      </c>
      <c r="W47" s="219">
        <f t="shared" si="162"/>
        <v>0</v>
      </c>
      <c r="X47" s="219">
        <f t="shared" si="163"/>
        <v>0</v>
      </c>
      <c r="Y47" s="219">
        <f t="shared" si="164"/>
        <v>0</v>
      </c>
      <c r="Z47" s="219">
        <f t="shared" si="165"/>
        <v>0</v>
      </c>
      <c r="AA47" s="219">
        <f t="shared" si="166"/>
        <v>0</v>
      </c>
      <c r="AB47" s="219">
        <f t="shared" si="167"/>
        <v>0</v>
      </c>
      <c r="AC47" s="219">
        <f t="shared" si="168"/>
        <v>0</v>
      </c>
      <c r="AD47" s="219">
        <f t="shared" si="169"/>
        <v>0</v>
      </c>
      <c r="AE47" s="219">
        <f t="shared" si="170"/>
        <v>0</v>
      </c>
      <c r="AF47" s="219">
        <f t="shared" si="171"/>
        <v>0</v>
      </c>
      <c r="AG47" s="219">
        <f t="shared" si="172"/>
        <v>0</v>
      </c>
      <c r="AH47" s="219">
        <f t="shared" si="173"/>
        <v>0</v>
      </c>
      <c r="AI47" s="219">
        <f t="shared" si="174"/>
        <v>0</v>
      </c>
      <c r="AJ47" s="219">
        <f t="shared" si="175"/>
        <v>0</v>
      </c>
      <c r="AK47" s="219">
        <f t="shared" si="176"/>
        <v>0</v>
      </c>
      <c r="AL47" s="219">
        <f t="shared" si="177"/>
        <v>0</v>
      </c>
      <c r="AM47" s="219">
        <f t="shared" si="178"/>
        <v>0</v>
      </c>
      <c r="AN47" s="219">
        <f t="shared" si="179"/>
        <v>0</v>
      </c>
      <c r="AO47" s="219">
        <f t="shared" si="180"/>
        <v>0</v>
      </c>
      <c r="AP47" s="219">
        <f t="shared" si="181"/>
        <v>0</v>
      </c>
      <c r="AQ47" s="219">
        <f t="shared" si="182"/>
        <v>0</v>
      </c>
      <c r="AR47" s="219">
        <f t="shared" si="183"/>
        <v>0</v>
      </c>
      <c r="AS47" s="219">
        <f t="shared" si="184"/>
        <v>0</v>
      </c>
      <c r="AT47" s="219">
        <f t="shared" si="185"/>
        <v>0</v>
      </c>
      <c r="AU47" s="219">
        <f t="shared" si="186"/>
        <v>0</v>
      </c>
      <c r="AV47" s="219">
        <f t="shared" si="187"/>
        <v>0</v>
      </c>
      <c r="AW47" s="219">
        <f t="shared" si="188"/>
        <v>0</v>
      </c>
      <c r="AX47" s="219">
        <f t="shared" si="189"/>
        <v>0</v>
      </c>
      <c r="AY47" s="219">
        <f t="shared" si="190"/>
        <v>0</v>
      </c>
      <c r="AZ47" s="219">
        <f t="shared" si="191"/>
        <v>0</v>
      </c>
      <c r="BA47" s="219">
        <f t="shared" si="192"/>
        <v>0</v>
      </c>
      <c r="BB47" s="219">
        <f t="shared" si="193"/>
        <v>0</v>
      </c>
      <c r="BC47" s="219">
        <f t="shared" si="194"/>
        <v>0</v>
      </c>
      <c r="BD47" s="219">
        <f t="shared" si="195"/>
        <v>0</v>
      </c>
      <c r="BE47" s="219">
        <f t="shared" si="196"/>
        <v>0</v>
      </c>
      <c r="BF47" s="219">
        <f t="shared" si="197"/>
        <v>0</v>
      </c>
      <c r="BG47" s="219">
        <f t="shared" si="198"/>
        <v>0</v>
      </c>
      <c r="BH47" s="219">
        <f t="shared" si="199"/>
        <v>0</v>
      </c>
      <c r="BI47" s="219">
        <f t="shared" si="200"/>
        <v>0</v>
      </c>
      <c r="BJ47" s="219">
        <f t="shared" si="201"/>
        <v>0</v>
      </c>
      <c r="BK47" s="219">
        <f t="shared" si="202"/>
        <v>0</v>
      </c>
      <c r="BL47" s="219">
        <f t="shared" si="203"/>
        <v>0</v>
      </c>
      <c r="BM47" s="219">
        <f t="shared" si="204"/>
        <v>0</v>
      </c>
      <c r="BN47" s="219">
        <f t="shared" si="205"/>
        <v>0</v>
      </c>
    </row>
    <row r="48" spans="2:66" hidden="1" outlineLevel="1">
      <c r="B48" s="44"/>
      <c r="C48" s="46" t="s">
        <v>782</v>
      </c>
      <c r="F48" s="220">
        <v>0</v>
      </c>
      <c r="G48" s="219">
        <f t="shared" si="86"/>
        <v>0</v>
      </c>
      <c r="H48" s="219">
        <f t="shared" si="147"/>
        <v>0</v>
      </c>
      <c r="I48" s="219">
        <f t="shared" si="148"/>
        <v>0</v>
      </c>
      <c r="J48" s="219">
        <f t="shared" si="149"/>
        <v>0</v>
      </c>
      <c r="K48" s="219">
        <f t="shared" si="150"/>
        <v>0</v>
      </c>
      <c r="L48" s="219">
        <f t="shared" si="151"/>
        <v>0</v>
      </c>
      <c r="M48" s="219">
        <f t="shared" si="152"/>
        <v>0</v>
      </c>
      <c r="N48" s="219">
        <f t="shared" si="153"/>
        <v>0</v>
      </c>
      <c r="O48" s="219">
        <f t="shared" si="154"/>
        <v>0</v>
      </c>
      <c r="P48" s="219">
        <f t="shared" si="155"/>
        <v>0</v>
      </c>
      <c r="Q48" s="219">
        <f t="shared" si="156"/>
        <v>0</v>
      </c>
      <c r="R48" s="219">
        <f t="shared" si="157"/>
        <v>0</v>
      </c>
      <c r="S48" s="219">
        <f t="shared" si="158"/>
        <v>0</v>
      </c>
      <c r="T48" s="219">
        <f t="shared" si="159"/>
        <v>0</v>
      </c>
      <c r="U48" s="219">
        <f t="shared" si="160"/>
        <v>0</v>
      </c>
      <c r="V48" s="219">
        <f t="shared" si="161"/>
        <v>0</v>
      </c>
      <c r="W48" s="219">
        <f t="shared" si="162"/>
        <v>0</v>
      </c>
      <c r="X48" s="219">
        <f t="shared" si="163"/>
        <v>0</v>
      </c>
      <c r="Y48" s="219">
        <f t="shared" si="164"/>
        <v>0</v>
      </c>
      <c r="Z48" s="219">
        <f t="shared" si="165"/>
        <v>0</v>
      </c>
      <c r="AA48" s="219">
        <f t="shared" si="166"/>
        <v>0</v>
      </c>
      <c r="AB48" s="219">
        <f t="shared" si="167"/>
        <v>0</v>
      </c>
      <c r="AC48" s="219">
        <f t="shared" si="168"/>
        <v>0</v>
      </c>
      <c r="AD48" s="219">
        <f t="shared" si="169"/>
        <v>0</v>
      </c>
      <c r="AE48" s="219">
        <f t="shared" si="170"/>
        <v>0</v>
      </c>
      <c r="AF48" s="219">
        <f t="shared" si="171"/>
        <v>0</v>
      </c>
      <c r="AG48" s="219">
        <f t="shared" si="172"/>
        <v>0</v>
      </c>
      <c r="AH48" s="219">
        <f t="shared" si="173"/>
        <v>0</v>
      </c>
      <c r="AI48" s="219">
        <f t="shared" si="174"/>
        <v>0</v>
      </c>
      <c r="AJ48" s="219">
        <f t="shared" si="175"/>
        <v>0</v>
      </c>
      <c r="AK48" s="219">
        <f t="shared" si="176"/>
        <v>0</v>
      </c>
      <c r="AL48" s="219">
        <f t="shared" si="177"/>
        <v>0</v>
      </c>
      <c r="AM48" s="219">
        <f t="shared" si="178"/>
        <v>0</v>
      </c>
      <c r="AN48" s="219">
        <f t="shared" si="179"/>
        <v>0</v>
      </c>
      <c r="AO48" s="219">
        <f t="shared" si="180"/>
        <v>0</v>
      </c>
      <c r="AP48" s="219">
        <f t="shared" si="181"/>
        <v>0</v>
      </c>
      <c r="AQ48" s="219">
        <f t="shared" si="182"/>
        <v>0</v>
      </c>
      <c r="AR48" s="219">
        <f t="shared" si="183"/>
        <v>0</v>
      </c>
      <c r="AS48" s="219">
        <f t="shared" si="184"/>
        <v>0</v>
      </c>
      <c r="AT48" s="219">
        <f t="shared" si="185"/>
        <v>0</v>
      </c>
      <c r="AU48" s="219">
        <f t="shared" si="186"/>
        <v>0</v>
      </c>
      <c r="AV48" s="219">
        <f t="shared" si="187"/>
        <v>0</v>
      </c>
      <c r="AW48" s="219">
        <f t="shared" si="188"/>
        <v>0</v>
      </c>
      <c r="AX48" s="219">
        <f t="shared" si="189"/>
        <v>0</v>
      </c>
      <c r="AY48" s="219">
        <f t="shared" si="190"/>
        <v>0</v>
      </c>
      <c r="AZ48" s="219">
        <f t="shared" si="191"/>
        <v>0</v>
      </c>
      <c r="BA48" s="219">
        <f t="shared" si="192"/>
        <v>0</v>
      </c>
      <c r="BB48" s="219">
        <f t="shared" si="193"/>
        <v>0</v>
      </c>
      <c r="BC48" s="219">
        <f t="shared" si="194"/>
        <v>0</v>
      </c>
      <c r="BD48" s="219">
        <f t="shared" si="195"/>
        <v>0</v>
      </c>
      <c r="BE48" s="219">
        <f t="shared" si="196"/>
        <v>0</v>
      </c>
      <c r="BF48" s="219">
        <f t="shared" si="197"/>
        <v>0</v>
      </c>
      <c r="BG48" s="219">
        <f t="shared" si="198"/>
        <v>0</v>
      </c>
      <c r="BH48" s="219">
        <f t="shared" si="199"/>
        <v>0</v>
      </c>
      <c r="BI48" s="219">
        <f t="shared" si="200"/>
        <v>0</v>
      </c>
      <c r="BJ48" s="219">
        <f t="shared" si="201"/>
        <v>0</v>
      </c>
      <c r="BK48" s="219">
        <f t="shared" si="202"/>
        <v>0</v>
      </c>
      <c r="BL48" s="219">
        <f t="shared" si="203"/>
        <v>0</v>
      </c>
      <c r="BM48" s="219">
        <f t="shared" si="204"/>
        <v>0</v>
      </c>
      <c r="BN48" s="219">
        <f t="shared" si="205"/>
        <v>0</v>
      </c>
    </row>
    <row r="49" spans="2:75" hidden="1" outlineLevel="1">
      <c r="B49" s="44"/>
      <c r="C49" s="46" t="s">
        <v>768</v>
      </c>
      <c r="D49" s="47"/>
      <c r="E49" s="47"/>
      <c r="F49" s="220">
        <v>0</v>
      </c>
      <c r="G49" s="219">
        <f t="shared" si="86"/>
        <v>0</v>
      </c>
      <c r="H49" s="219">
        <f t="shared" si="147"/>
        <v>0</v>
      </c>
      <c r="I49" s="219">
        <f t="shared" si="148"/>
        <v>0</v>
      </c>
      <c r="J49" s="219">
        <f t="shared" si="149"/>
        <v>0</v>
      </c>
      <c r="K49" s="219">
        <f t="shared" si="150"/>
        <v>0</v>
      </c>
      <c r="L49" s="219">
        <f t="shared" si="151"/>
        <v>0</v>
      </c>
      <c r="M49" s="219">
        <f t="shared" si="152"/>
        <v>0</v>
      </c>
      <c r="N49" s="219">
        <f t="shared" si="153"/>
        <v>0</v>
      </c>
      <c r="O49" s="219">
        <f t="shared" si="154"/>
        <v>0</v>
      </c>
      <c r="P49" s="219">
        <f t="shared" si="155"/>
        <v>0</v>
      </c>
      <c r="Q49" s="219">
        <f t="shared" si="156"/>
        <v>0</v>
      </c>
      <c r="R49" s="219">
        <f t="shared" si="157"/>
        <v>0</v>
      </c>
      <c r="S49" s="219">
        <f t="shared" si="158"/>
        <v>0</v>
      </c>
      <c r="T49" s="219">
        <f t="shared" si="159"/>
        <v>0</v>
      </c>
      <c r="U49" s="219">
        <f t="shared" si="160"/>
        <v>0</v>
      </c>
      <c r="V49" s="219">
        <f t="shared" si="161"/>
        <v>0</v>
      </c>
      <c r="W49" s="219">
        <f t="shared" si="162"/>
        <v>0</v>
      </c>
      <c r="X49" s="219">
        <f t="shared" si="163"/>
        <v>0</v>
      </c>
      <c r="Y49" s="219">
        <f t="shared" si="164"/>
        <v>0</v>
      </c>
      <c r="Z49" s="219">
        <f t="shared" si="165"/>
        <v>0</v>
      </c>
      <c r="AA49" s="219">
        <f t="shared" si="166"/>
        <v>0</v>
      </c>
      <c r="AB49" s="219">
        <f t="shared" si="167"/>
        <v>0</v>
      </c>
      <c r="AC49" s="219">
        <f t="shared" si="168"/>
        <v>0</v>
      </c>
      <c r="AD49" s="219">
        <f t="shared" si="169"/>
        <v>0</v>
      </c>
      <c r="AE49" s="219">
        <f t="shared" si="170"/>
        <v>0</v>
      </c>
      <c r="AF49" s="219">
        <f t="shared" si="171"/>
        <v>0</v>
      </c>
      <c r="AG49" s="219">
        <f t="shared" si="172"/>
        <v>0</v>
      </c>
      <c r="AH49" s="219">
        <f t="shared" si="173"/>
        <v>0</v>
      </c>
      <c r="AI49" s="219">
        <f t="shared" si="174"/>
        <v>0</v>
      </c>
      <c r="AJ49" s="219">
        <f t="shared" si="175"/>
        <v>0</v>
      </c>
      <c r="AK49" s="219">
        <f t="shared" si="176"/>
        <v>0</v>
      </c>
      <c r="AL49" s="219">
        <f t="shared" si="177"/>
        <v>0</v>
      </c>
      <c r="AM49" s="219">
        <f t="shared" si="178"/>
        <v>0</v>
      </c>
      <c r="AN49" s="219">
        <f t="shared" si="179"/>
        <v>0</v>
      </c>
      <c r="AO49" s="219">
        <f t="shared" si="180"/>
        <v>0</v>
      </c>
      <c r="AP49" s="219">
        <f t="shared" si="181"/>
        <v>0</v>
      </c>
      <c r="AQ49" s="219">
        <f t="shared" si="182"/>
        <v>0</v>
      </c>
      <c r="AR49" s="219">
        <f t="shared" si="183"/>
        <v>0</v>
      </c>
      <c r="AS49" s="219">
        <f t="shared" si="184"/>
        <v>0</v>
      </c>
      <c r="AT49" s="219">
        <f t="shared" si="185"/>
        <v>0</v>
      </c>
      <c r="AU49" s="219">
        <f t="shared" si="186"/>
        <v>0</v>
      </c>
      <c r="AV49" s="219">
        <f t="shared" si="187"/>
        <v>0</v>
      </c>
      <c r="AW49" s="219">
        <f t="shared" si="188"/>
        <v>0</v>
      </c>
      <c r="AX49" s="219">
        <f t="shared" si="189"/>
        <v>0</v>
      </c>
      <c r="AY49" s="219">
        <f t="shared" si="190"/>
        <v>0</v>
      </c>
      <c r="AZ49" s="219">
        <f t="shared" si="191"/>
        <v>0</v>
      </c>
      <c r="BA49" s="219">
        <f t="shared" si="192"/>
        <v>0</v>
      </c>
      <c r="BB49" s="219">
        <f t="shared" si="193"/>
        <v>0</v>
      </c>
      <c r="BC49" s="219">
        <f t="shared" si="194"/>
        <v>0</v>
      </c>
      <c r="BD49" s="219">
        <f t="shared" si="195"/>
        <v>0</v>
      </c>
      <c r="BE49" s="219">
        <f t="shared" si="196"/>
        <v>0</v>
      </c>
      <c r="BF49" s="219">
        <f t="shared" si="197"/>
        <v>0</v>
      </c>
      <c r="BG49" s="219">
        <f t="shared" si="198"/>
        <v>0</v>
      </c>
      <c r="BH49" s="219">
        <f t="shared" si="199"/>
        <v>0</v>
      </c>
      <c r="BI49" s="219">
        <f t="shared" si="200"/>
        <v>0</v>
      </c>
      <c r="BJ49" s="219">
        <f t="shared" si="201"/>
        <v>0</v>
      </c>
      <c r="BK49" s="219">
        <f t="shared" si="202"/>
        <v>0</v>
      </c>
      <c r="BL49" s="219">
        <f t="shared" si="203"/>
        <v>0</v>
      </c>
      <c r="BM49" s="219">
        <f t="shared" si="204"/>
        <v>0</v>
      </c>
      <c r="BN49" s="219">
        <f t="shared" si="205"/>
        <v>0</v>
      </c>
    </row>
    <row r="50" spans="2:75" hidden="1" outlineLevel="1">
      <c r="B50" s="44"/>
      <c r="C50" s="46" t="s">
        <v>772</v>
      </c>
      <c r="D50" s="47"/>
      <c r="E50" s="47"/>
      <c r="F50" s="220">
        <v>0</v>
      </c>
      <c r="G50" s="219">
        <f t="shared" si="86"/>
        <v>0</v>
      </c>
      <c r="H50" s="219">
        <f t="shared" si="147"/>
        <v>0</v>
      </c>
      <c r="I50" s="219">
        <f t="shared" si="148"/>
        <v>0</v>
      </c>
      <c r="J50" s="219">
        <f t="shared" si="149"/>
        <v>0</v>
      </c>
      <c r="K50" s="219">
        <f t="shared" si="150"/>
        <v>0</v>
      </c>
      <c r="L50" s="219">
        <f t="shared" si="151"/>
        <v>0</v>
      </c>
      <c r="M50" s="219">
        <f t="shared" si="152"/>
        <v>0</v>
      </c>
      <c r="N50" s="219">
        <f t="shared" si="153"/>
        <v>0</v>
      </c>
      <c r="O50" s="219">
        <f t="shared" si="154"/>
        <v>0</v>
      </c>
      <c r="P50" s="219">
        <f t="shared" si="155"/>
        <v>0</v>
      </c>
      <c r="Q50" s="219">
        <f t="shared" si="156"/>
        <v>0</v>
      </c>
      <c r="R50" s="219">
        <f t="shared" si="157"/>
        <v>0</v>
      </c>
      <c r="S50" s="219">
        <f t="shared" si="158"/>
        <v>0</v>
      </c>
      <c r="T50" s="219">
        <f t="shared" si="159"/>
        <v>0</v>
      </c>
      <c r="U50" s="219">
        <f t="shared" si="160"/>
        <v>0</v>
      </c>
      <c r="V50" s="219">
        <f t="shared" si="161"/>
        <v>0</v>
      </c>
      <c r="W50" s="219">
        <f t="shared" si="162"/>
        <v>0</v>
      </c>
      <c r="X50" s="219">
        <f t="shared" si="163"/>
        <v>0</v>
      </c>
      <c r="Y50" s="219">
        <f t="shared" si="164"/>
        <v>0</v>
      </c>
      <c r="Z50" s="219">
        <f t="shared" si="165"/>
        <v>0</v>
      </c>
      <c r="AA50" s="219">
        <f t="shared" si="166"/>
        <v>0</v>
      </c>
      <c r="AB50" s="219">
        <f t="shared" si="167"/>
        <v>0</v>
      </c>
      <c r="AC50" s="219">
        <f t="shared" si="168"/>
        <v>0</v>
      </c>
      <c r="AD50" s="219">
        <f t="shared" si="169"/>
        <v>0</v>
      </c>
      <c r="AE50" s="219">
        <f t="shared" si="170"/>
        <v>0</v>
      </c>
      <c r="AF50" s="219">
        <f t="shared" si="171"/>
        <v>0</v>
      </c>
      <c r="AG50" s="219">
        <f t="shared" si="172"/>
        <v>0</v>
      </c>
      <c r="AH50" s="219">
        <f t="shared" si="173"/>
        <v>0</v>
      </c>
      <c r="AI50" s="219">
        <f t="shared" si="174"/>
        <v>0</v>
      </c>
      <c r="AJ50" s="219">
        <f t="shared" si="175"/>
        <v>0</v>
      </c>
      <c r="AK50" s="219">
        <f t="shared" si="176"/>
        <v>0</v>
      </c>
      <c r="AL50" s="219">
        <f t="shared" si="177"/>
        <v>0</v>
      </c>
      <c r="AM50" s="219">
        <f t="shared" si="178"/>
        <v>0</v>
      </c>
      <c r="AN50" s="219">
        <f t="shared" si="179"/>
        <v>0</v>
      </c>
      <c r="AO50" s="219">
        <f t="shared" si="180"/>
        <v>0</v>
      </c>
      <c r="AP50" s="219">
        <f t="shared" si="181"/>
        <v>0</v>
      </c>
      <c r="AQ50" s="219">
        <f t="shared" si="182"/>
        <v>0</v>
      </c>
      <c r="AR50" s="219">
        <f t="shared" si="183"/>
        <v>0</v>
      </c>
      <c r="AS50" s="219">
        <f t="shared" si="184"/>
        <v>0</v>
      </c>
      <c r="AT50" s="219">
        <f t="shared" si="185"/>
        <v>0</v>
      </c>
      <c r="AU50" s="219">
        <f t="shared" si="186"/>
        <v>0</v>
      </c>
      <c r="AV50" s="219">
        <f t="shared" si="187"/>
        <v>0</v>
      </c>
      <c r="AW50" s="219">
        <f t="shared" si="188"/>
        <v>0</v>
      </c>
      <c r="AX50" s="219">
        <f t="shared" si="189"/>
        <v>0</v>
      </c>
      <c r="AY50" s="219">
        <f t="shared" si="190"/>
        <v>0</v>
      </c>
      <c r="AZ50" s="219">
        <f t="shared" si="191"/>
        <v>0</v>
      </c>
      <c r="BA50" s="219">
        <f t="shared" si="192"/>
        <v>0</v>
      </c>
      <c r="BB50" s="219">
        <f t="shared" si="193"/>
        <v>0</v>
      </c>
      <c r="BC50" s="219">
        <f t="shared" si="194"/>
        <v>0</v>
      </c>
      <c r="BD50" s="219">
        <f t="shared" si="195"/>
        <v>0</v>
      </c>
      <c r="BE50" s="219">
        <f t="shared" si="196"/>
        <v>0</v>
      </c>
      <c r="BF50" s="219">
        <f t="shared" si="197"/>
        <v>0</v>
      </c>
      <c r="BG50" s="219">
        <f t="shared" si="198"/>
        <v>0</v>
      </c>
      <c r="BH50" s="219">
        <f t="shared" si="199"/>
        <v>0</v>
      </c>
      <c r="BI50" s="219">
        <f t="shared" si="200"/>
        <v>0</v>
      </c>
      <c r="BJ50" s="219">
        <f t="shared" si="201"/>
        <v>0</v>
      </c>
      <c r="BK50" s="219">
        <f t="shared" si="202"/>
        <v>0</v>
      </c>
      <c r="BL50" s="219">
        <f t="shared" si="203"/>
        <v>0</v>
      </c>
      <c r="BM50" s="219">
        <f t="shared" si="204"/>
        <v>0</v>
      </c>
      <c r="BN50" s="219">
        <f t="shared" si="205"/>
        <v>0</v>
      </c>
    </row>
    <row r="51" spans="2:75" hidden="1" outlineLevel="1">
      <c r="B51" s="44"/>
      <c r="C51" s="46" t="s">
        <v>774</v>
      </c>
      <c r="D51" s="47"/>
      <c r="E51" s="47"/>
      <c r="F51" s="220">
        <v>0</v>
      </c>
      <c r="G51" s="219">
        <f t="shared" si="86"/>
        <v>0</v>
      </c>
      <c r="H51" s="219">
        <f t="shared" si="147"/>
        <v>0</v>
      </c>
      <c r="I51" s="219">
        <f t="shared" si="148"/>
        <v>0</v>
      </c>
      <c r="J51" s="219">
        <f t="shared" si="149"/>
        <v>0</v>
      </c>
      <c r="K51" s="219">
        <f t="shared" si="150"/>
        <v>0</v>
      </c>
      <c r="L51" s="219">
        <f t="shared" si="151"/>
        <v>0</v>
      </c>
      <c r="M51" s="219">
        <f t="shared" si="152"/>
        <v>0</v>
      </c>
      <c r="N51" s="219">
        <f t="shared" si="153"/>
        <v>0</v>
      </c>
      <c r="O51" s="219">
        <f t="shared" si="154"/>
        <v>0</v>
      </c>
      <c r="P51" s="219">
        <f t="shared" si="155"/>
        <v>0</v>
      </c>
      <c r="Q51" s="219">
        <f t="shared" si="156"/>
        <v>0</v>
      </c>
      <c r="R51" s="219">
        <f t="shared" si="157"/>
        <v>0</v>
      </c>
      <c r="S51" s="219">
        <f t="shared" si="158"/>
        <v>0</v>
      </c>
      <c r="T51" s="219">
        <f t="shared" si="159"/>
        <v>0</v>
      </c>
      <c r="U51" s="219">
        <f t="shared" si="160"/>
        <v>0</v>
      </c>
      <c r="V51" s="219">
        <f t="shared" si="161"/>
        <v>0</v>
      </c>
      <c r="W51" s="219">
        <f t="shared" si="162"/>
        <v>0</v>
      </c>
      <c r="X51" s="219">
        <f t="shared" si="163"/>
        <v>0</v>
      </c>
      <c r="Y51" s="219">
        <f t="shared" si="164"/>
        <v>0</v>
      </c>
      <c r="Z51" s="219">
        <f t="shared" si="165"/>
        <v>0</v>
      </c>
      <c r="AA51" s="219">
        <f t="shared" si="166"/>
        <v>0</v>
      </c>
      <c r="AB51" s="219">
        <f t="shared" si="167"/>
        <v>0</v>
      </c>
      <c r="AC51" s="219">
        <f t="shared" si="168"/>
        <v>0</v>
      </c>
      <c r="AD51" s="219">
        <f t="shared" si="169"/>
        <v>0</v>
      </c>
      <c r="AE51" s="219">
        <f t="shared" si="170"/>
        <v>0</v>
      </c>
      <c r="AF51" s="219">
        <f t="shared" si="171"/>
        <v>0</v>
      </c>
      <c r="AG51" s="219">
        <f t="shared" si="172"/>
        <v>0</v>
      </c>
      <c r="AH51" s="219">
        <f t="shared" si="173"/>
        <v>0</v>
      </c>
      <c r="AI51" s="219">
        <f t="shared" si="174"/>
        <v>0</v>
      </c>
      <c r="AJ51" s="219">
        <f t="shared" si="175"/>
        <v>0</v>
      </c>
      <c r="AK51" s="219">
        <f t="shared" si="176"/>
        <v>0</v>
      </c>
      <c r="AL51" s="219">
        <f t="shared" si="177"/>
        <v>0</v>
      </c>
      <c r="AM51" s="219">
        <f t="shared" si="178"/>
        <v>0</v>
      </c>
      <c r="AN51" s="219">
        <f t="shared" si="179"/>
        <v>0</v>
      </c>
      <c r="AO51" s="219">
        <f t="shared" si="180"/>
        <v>0</v>
      </c>
      <c r="AP51" s="219">
        <f t="shared" si="181"/>
        <v>0</v>
      </c>
      <c r="AQ51" s="219">
        <f t="shared" si="182"/>
        <v>0</v>
      </c>
      <c r="AR51" s="219">
        <f t="shared" si="183"/>
        <v>0</v>
      </c>
      <c r="AS51" s="219">
        <f t="shared" si="184"/>
        <v>0</v>
      </c>
      <c r="AT51" s="219">
        <f t="shared" si="185"/>
        <v>0</v>
      </c>
      <c r="AU51" s="219">
        <f t="shared" si="186"/>
        <v>0</v>
      </c>
      <c r="AV51" s="219">
        <f t="shared" si="187"/>
        <v>0</v>
      </c>
      <c r="AW51" s="219">
        <f t="shared" si="188"/>
        <v>0</v>
      </c>
      <c r="AX51" s="219">
        <f t="shared" si="189"/>
        <v>0</v>
      </c>
      <c r="AY51" s="219">
        <f t="shared" si="190"/>
        <v>0</v>
      </c>
      <c r="AZ51" s="219">
        <f t="shared" si="191"/>
        <v>0</v>
      </c>
      <c r="BA51" s="219">
        <f t="shared" si="192"/>
        <v>0</v>
      </c>
      <c r="BB51" s="219">
        <f t="shared" si="193"/>
        <v>0</v>
      </c>
      <c r="BC51" s="219">
        <f t="shared" si="194"/>
        <v>0</v>
      </c>
      <c r="BD51" s="219">
        <f t="shared" si="195"/>
        <v>0</v>
      </c>
      <c r="BE51" s="219">
        <f t="shared" si="196"/>
        <v>0</v>
      </c>
      <c r="BF51" s="219">
        <f t="shared" si="197"/>
        <v>0</v>
      </c>
      <c r="BG51" s="219">
        <f t="shared" si="198"/>
        <v>0</v>
      </c>
      <c r="BH51" s="219">
        <f t="shared" si="199"/>
        <v>0</v>
      </c>
      <c r="BI51" s="219">
        <f t="shared" si="200"/>
        <v>0</v>
      </c>
      <c r="BJ51" s="219">
        <f t="shared" si="201"/>
        <v>0</v>
      </c>
      <c r="BK51" s="219">
        <f t="shared" si="202"/>
        <v>0</v>
      </c>
      <c r="BL51" s="219">
        <f t="shared" si="203"/>
        <v>0</v>
      </c>
      <c r="BM51" s="219">
        <f t="shared" si="204"/>
        <v>0</v>
      </c>
      <c r="BN51" s="219">
        <f t="shared" si="205"/>
        <v>0</v>
      </c>
    </row>
    <row r="52" spans="2:75" ht="15.75" hidden="1" outlineLevel="1" thickBot="1">
      <c r="B52" s="44"/>
      <c r="C52" s="46" t="s">
        <v>778</v>
      </c>
      <c r="F52" s="221">
        <v>0</v>
      </c>
      <c r="G52" s="219">
        <f t="shared" si="86"/>
        <v>0</v>
      </c>
      <c r="H52" s="219">
        <f t="shared" ref="H52" si="206">G52</f>
        <v>0</v>
      </c>
      <c r="I52" s="219">
        <f t="shared" ref="I52" si="207">H52</f>
        <v>0</v>
      </c>
      <c r="J52" s="219">
        <f t="shared" ref="J52" si="208">I52</f>
        <v>0</v>
      </c>
      <c r="K52" s="219">
        <f t="shared" ref="K52" si="209">J52</f>
        <v>0</v>
      </c>
      <c r="L52" s="219">
        <f t="shared" ref="L52" si="210">K52</f>
        <v>0</v>
      </c>
      <c r="M52" s="219">
        <f t="shared" ref="M52" si="211">L52</f>
        <v>0</v>
      </c>
      <c r="N52" s="219">
        <f t="shared" ref="N52" si="212">M52</f>
        <v>0</v>
      </c>
      <c r="O52" s="219">
        <f t="shared" ref="O52" si="213">N52</f>
        <v>0</v>
      </c>
      <c r="P52" s="219">
        <f t="shared" ref="P52" si="214">O52</f>
        <v>0</v>
      </c>
      <c r="Q52" s="219">
        <f t="shared" ref="Q52" si="215">P52</f>
        <v>0</v>
      </c>
      <c r="R52" s="219">
        <f t="shared" ref="R52" si="216">Q52</f>
        <v>0</v>
      </c>
      <c r="S52" s="219">
        <f t="shared" ref="S52" si="217">R52</f>
        <v>0</v>
      </c>
      <c r="T52" s="219">
        <f t="shared" ref="T52" si="218">S52</f>
        <v>0</v>
      </c>
      <c r="U52" s="219">
        <f t="shared" ref="U52" si="219">T52</f>
        <v>0</v>
      </c>
      <c r="V52" s="219">
        <f t="shared" ref="V52" si="220">U52</f>
        <v>0</v>
      </c>
      <c r="W52" s="219">
        <f t="shared" ref="W52" si="221">V52</f>
        <v>0</v>
      </c>
      <c r="X52" s="219">
        <f t="shared" ref="X52" si="222">W52</f>
        <v>0</v>
      </c>
      <c r="Y52" s="219">
        <f t="shared" ref="Y52" si="223">X52</f>
        <v>0</v>
      </c>
      <c r="Z52" s="219">
        <f t="shared" ref="Z52" si="224">Y52</f>
        <v>0</v>
      </c>
      <c r="AA52" s="219">
        <f t="shared" ref="AA52" si="225">Z52</f>
        <v>0</v>
      </c>
      <c r="AB52" s="219">
        <f t="shared" ref="AB52" si="226">AA52</f>
        <v>0</v>
      </c>
      <c r="AC52" s="219">
        <f t="shared" ref="AC52" si="227">AB52</f>
        <v>0</v>
      </c>
      <c r="AD52" s="219">
        <f t="shared" ref="AD52" si="228">AC52</f>
        <v>0</v>
      </c>
      <c r="AE52" s="219">
        <f t="shared" ref="AE52" si="229">AD52</f>
        <v>0</v>
      </c>
      <c r="AF52" s="219">
        <f t="shared" ref="AF52" si="230">AE52</f>
        <v>0</v>
      </c>
      <c r="AG52" s="219">
        <f t="shared" ref="AG52" si="231">AF52</f>
        <v>0</v>
      </c>
      <c r="AH52" s="219">
        <f t="shared" ref="AH52" si="232">AG52</f>
        <v>0</v>
      </c>
      <c r="AI52" s="219">
        <f t="shared" ref="AI52" si="233">AH52</f>
        <v>0</v>
      </c>
      <c r="AJ52" s="219">
        <f t="shared" ref="AJ52" si="234">AI52</f>
        <v>0</v>
      </c>
      <c r="AK52" s="219">
        <f t="shared" ref="AK52" si="235">AJ52</f>
        <v>0</v>
      </c>
      <c r="AL52" s="219">
        <f t="shared" ref="AL52" si="236">AK52</f>
        <v>0</v>
      </c>
      <c r="AM52" s="219">
        <f t="shared" ref="AM52" si="237">AL52</f>
        <v>0</v>
      </c>
      <c r="AN52" s="219">
        <f t="shared" ref="AN52" si="238">AM52</f>
        <v>0</v>
      </c>
      <c r="AO52" s="219">
        <f t="shared" ref="AO52" si="239">AN52</f>
        <v>0</v>
      </c>
      <c r="AP52" s="219">
        <f t="shared" ref="AP52" si="240">AO52</f>
        <v>0</v>
      </c>
      <c r="AQ52" s="219">
        <f t="shared" ref="AQ52" si="241">AP52</f>
        <v>0</v>
      </c>
      <c r="AR52" s="219">
        <f t="shared" ref="AR52" si="242">AQ52</f>
        <v>0</v>
      </c>
      <c r="AS52" s="219">
        <f t="shared" ref="AS52" si="243">AR52</f>
        <v>0</v>
      </c>
      <c r="AT52" s="219">
        <f t="shared" ref="AT52" si="244">AS52</f>
        <v>0</v>
      </c>
      <c r="AU52" s="219">
        <f t="shared" ref="AU52" si="245">AT52</f>
        <v>0</v>
      </c>
      <c r="AV52" s="219">
        <f t="shared" ref="AV52" si="246">AU52</f>
        <v>0</v>
      </c>
      <c r="AW52" s="219">
        <f t="shared" ref="AW52" si="247">AV52</f>
        <v>0</v>
      </c>
      <c r="AX52" s="219">
        <f t="shared" ref="AX52" si="248">AW52</f>
        <v>0</v>
      </c>
      <c r="AY52" s="219">
        <f t="shared" ref="AY52" si="249">AX52</f>
        <v>0</v>
      </c>
      <c r="AZ52" s="219">
        <f t="shared" ref="AZ52" si="250">AY52</f>
        <v>0</v>
      </c>
      <c r="BA52" s="219">
        <f t="shared" ref="BA52" si="251">AZ52</f>
        <v>0</v>
      </c>
      <c r="BB52" s="219">
        <f t="shared" ref="BB52" si="252">BA52</f>
        <v>0</v>
      </c>
      <c r="BC52" s="219">
        <f t="shared" ref="BC52" si="253">BB52</f>
        <v>0</v>
      </c>
      <c r="BD52" s="219">
        <f t="shared" ref="BD52" si="254">BC52</f>
        <v>0</v>
      </c>
      <c r="BE52" s="219">
        <f t="shared" ref="BE52" si="255">BD52</f>
        <v>0</v>
      </c>
      <c r="BF52" s="219">
        <f t="shared" ref="BF52" si="256">BE52</f>
        <v>0</v>
      </c>
      <c r="BG52" s="219">
        <f t="shared" ref="BG52" si="257">BF52</f>
        <v>0</v>
      </c>
      <c r="BH52" s="219">
        <f t="shared" ref="BH52" si="258">BG52</f>
        <v>0</v>
      </c>
      <c r="BI52" s="219">
        <f t="shared" ref="BI52" si="259">BH52</f>
        <v>0</v>
      </c>
      <c r="BJ52" s="219">
        <f t="shared" ref="BJ52" si="260">BI52</f>
        <v>0</v>
      </c>
      <c r="BK52" s="219">
        <f t="shared" ref="BK52" si="261">BJ52</f>
        <v>0</v>
      </c>
      <c r="BL52" s="219">
        <f t="shared" ref="BL52" si="262">BK52</f>
        <v>0</v>
      </c>
      <c r="BM52" s="219">
        <f t="shared" ref="BM52" si="263">BL52</f>
        <v>0</v>
      </c>
      <c r="BN52" s="219">
        <f t="shared" ref="BN52" si="264">BM52</f>
        <v>0</v>
      </c>
    </row>
    <row r="53" spans="2:75" ht="15.75" collapsed="1">
      <c r="B53" s="44"/>
      <c r="C53" s="45" t="s">
        <v>761</v>
      </c>
      <c r="D53" s="47"/>
      <c r="E53" s="47"/>
      <c r="F53" s="223"/>
      <c r="G53" s="338">
        <f t="array" ref="G53">IF(AND(MONTH(G$3)&gt;3,MONTH(G$3)&lt;11),SUM(G55:G57*G59:G61),SUM(G55:G57*G63:G65))</f>
        <v>0</v>
      </c>
      <c r="H53" s="338">
        <f t="array" ref="H53">IF(AND(MONTH(H$3)&gt;3,MONTH(H$3)&lt;11),SUM(H55:H57*H59:H61),SUM(H55:H57*H63:H65))</f>
        <v>0</v>
      </c>
      <c r="I53" s="338">
        <f t="array" ref="I53">IF(AND(MONTH(I$3)&gt;3,MONTH(I$3)&lt;11),SUM(I55:I57*I59:I61),SUM(I55:I57*I63:I65))</f>
        <v>0</v>
      </c>
      <c r="J53" s="338">
        <f t="array" ref="J53">IF(AND(MONTH(J$3)&gt;3,MONTH(J$3)&lt;11),SUM(J55:J57*J59:J61),SUM(J55:J57*J63:J65))</f>
        <v>0</v>
      </c>
      <c r="K53" s="338">
        <f t="array" ref="K53">IF(AND(MONTH(K$3)&gt;3,MONTH(K$3)&lt;11),SUM(K55:K57*K59:K61),SUM(K55:K57*K63:K65))</f>
        <v>0</v>
      </c>
      <c r="L53" s="338">
        <f t="array" ref="L53">IF(AND(MONTH(L$3)&gt;3,MONTH(L$3)&lt;11),SUM(L55:L57*L59:L61),SUM(L55:L57*L63:L65))</f>
        <v>0</v>
      </c>
      <c r="M53" s="338">
        <f t="array" ref="M53">IF(AND(MONTH(M$3)&gt;3,MONTH(M$3)&lt;11),SUM(M55:M57*M59:M61),SUM(M55:M57*M63:M65))</f>
        <v>0</v>
      </c>
      <c r="N53" s="338">
        <f t="array" ref="N53">IF(AND(MONTH(N$3)&gt;3,MONTH(N$3)&lt;11),SUM(N55:N57*N59:N61),SUM(N55:N57*N63:N65))</f>
        <v>0</v>
      </c>
      <c r="O53" s="338">
        <f t="array" ref="O53">IF(AND(MONTH(O$3)&gt;3,MONTH(O$3)&lt;11),SUM(O55:O57*O59:O61),SUM(O55:O57*O63:O65))</f>
        <v>0</v>
      </c>
      <c r="P53" s="338">
        <f t="array" ref="P53">IF(AND(MONTH(P$3)&gt;3,MONTH(P$3)&lt;11),SUM(P55:P57*P59:P61),SUM(P55:P57*P63:P65))</f>
        <v>0</v>
      </c>
      <c r="Q53" s="338">
        <f t="array" ref="Q53">IF(AND(MONTH(Q$3)&gt;3,MONTH(Q$3)&lt;11),SUM(Q55:Q57*Q59:Q61),SUM(Q55:Q57*Q63:Q65))</f>
        <v>0</v>
      </c>
      <c r="R53" s="338">
        <f t="array" ref="R53">IF(AND(MONTH(R$3)&gt;3,MONTH(R$3)&lt;11),SUM(R55:R57*R59:R61),SUM(R55:R57*R63:R65))</f>
        <v>0</v>
      </c>
      <c r="S53" s="338">
        <f t="array" ref="S53">IF(AND(MONTH(S$3)&gt;3,MONTH(S$3)&lt;11),SUM(S55:S57*S59:S61),SUM(S55:S57*S63:S65))</f>
        <v>0</v>
      </c>
      <c r="T53" s="338">
        <f t="array" ref="T53">IF(AND(MONTH(T$3)&gt;3,MONTH(T$3)&lt;11),SUM(T55:T57*T59:T61),SUM(T55:T57*T63:T65))</f>
        <v>0</v>
      </c>
      <c r="U53" s="338">
        <f t="array" ref="U53">IF(AND(MONTH(U$3)&gt;3,MONTH(U$3)&lt;11),SUM(U55:U57*U59:U61),SUM(U55:U57*U63:U65))</f>
        <v>0</v>
      </c>
      <c r="V53" s="338">
        <f t="array" ref="V53">IF(AND(MONTH(V$3)&gt;3,MONTH(V$3)&lt;11),SUM(V55:V57*V59:V61),SUM(V55:V57*V63:V65))</f>
        <v>0</v>
      </c>
      <c r="W53" s="338">
        <f t="array" ref="W53">IF(AND(MONTH(W$3)&gt;3,MONTH(W$3)&lt;11),SUM(W55:W57*W59:W61),SUM(W55:W57*W63:W65))</f>
        <v>0</v>
      </c>
      <c r="X53" s="338">
        <f t="array" ref="X53">IF(AND(MONTH(X$3)&gt;3,MONTH(X$3)&lt;11),SUM(X55:X57*X59:X61),SUM(X55:X57*X63:X65))</f>
        <v>0</v>
      </c>
      <c r="Y53" s="338">
        <f t="array" ref="Y53">IF(AND(MONTH(Y$3)&gt;3,MONTH(Y$3)&lt;11),SUM(Y55:Y57*Y59:Y61),SUM(Y55:Y57*Y63:Y65))</f>
        <v>0</v>
      </c>
      <c r="Z53" s="338">
        <f t="array" ref="Z53">IF(AND(MONTH(Z$3)&gt;3,MONTH(Z$3)&lt;11),SUM(Z55:Z57*Z59:Z61),SUM(Z55:Z57*Z63:Z65))</f>
        <v>0</v>
      </c>
      <c r="AA53" s="338">
        <f t="array" ref="AA53">IF(AND(MONTH(AA$3)&gt;3,MONTH(AA$3)&lt;11),SUM(AA55:AA57*AA59:AA61),SUM(AA55:AA57*AA63:AA65))</f>
        <v>0</v>
      </c>
      <c r="AB53" s="338">
        <f t="array" ref="AB53">IF(AND(MONTH(AB$3)&gt;3,MONTH(AB$3)&lt;11),SUM(AB55:AB57*AB59:AB61),SUM(AB55:AB57*AB63:AB65))</f>
        <v>0</v>
      </c>
      <c r="AC53" s="338">
        <f t="array" ref="AC53">IF(AND(MONTH(AC$3)&gt;3,MONTH(AC$3)&lt;11),SUM(AC55:AC57*AC59:AC61),SUM(AC55:AC57*AC63:AC65))</f>
        <v>0</v>
      </c>
      <c r="AD53" s="338">
        <f t="array" ref="AD53">IF(AND(MONTH(AD$3)&gt;3,MONTH(AD$3)&lt;11),SUM(AD55:AD57*AD59:AD61),SUM(AD55:AD57*AD63:AD65))</f>
        <v>0</v>
      </c>
      <c r="AE53" s="338">
        <f t="array" ref="AE53">IF(AND(MONTH(AE$3)&gt;3,MONTH(AE$3)&lt;11),SUM(AE55:AE57*AE59:AE61),SUM(AE55:AE57*AE63:AE65))</f>
        <v>0</v>
      </c>
      <c r="AF53" s="338">
        <f t="array" ref="AF53">IF(AND(MONTH(AF$3)&gt;3,MONTH(AF$3)&lt;11),SUM(AF55:AF57*AF59:AF61),SUM(AF55:AF57*AF63:AF65))</f>
        <v>0</v>
      </c>
      <c r="AG53" s="338">
        <f t="array" ref="AG53">IF(AND(MONTH(AG$3)&gt;3,MONTH(AG$3)&lt;11),SUM(AG55:AG57*AG59:AG61),SUM(AG55:AG57*AG63:AG65))</f>
        <v>0</v>
      </c>
      <c r="AH53" s="338">
        <f t="array" ref="AH53">IF(AND(MONTH(AH$3)&gt;3,MONTH(AH$3)&lt;11),SUM(AH55:AH57*AH59:AH61),SUM(AH55:AH57*AH63:AH65))</f>
        <v>0</v>
      </c>
      <c r="AI53" s="338">
        <f t="array" ref="AI53">IF(AND(MONTH(AI$3)&gt;3,MONTH(AI$3)&lt;11),SUM(AI55:AI57*AI59:AI61),SUM(AI55:AI57*AI63:AI65))</f>
        <v>0</v>
      </c>
      <c r="AJ53" s="338">
        <f t="array" ref="AJ53">IF(AND(MONTH(AJ$3)&gt;3,MONTH(AJ$3)&lt;11),SUM(AJ55:AJ57*AJ59:AJ61),SUM(AJ55:AJ57*AJ63:AJ65))</f>
        <v>0</v>
      </c>
      <c r="AK53" s="338">
        <f t="array" ref="AK53">IF(AND(MONTH(AK$3)&gt;3,MONTH(AK$3)&lt;11),SUM(AK55:AK57*AK59:AK61),SUM(AK55:AK57*AK63:AK65))</f>
        <v>0</v>
      </c>
      <c r="AL53" s="338">
        <f t="array" ref="AL53">IF(AND(MONTH(AL$3)&gt;3,MONTH(AL$3)&lt;11),SUM(AL55:AL57*AL59:AL61),SUM(AL55:AL57*AL63:AL65))</f>
        <v>0</v>
      </c>
      <c r="AM53" s="338">
        <f t="array" ref="AM53">IF(AND(MONTH(AM$3)&gt;3,MONTH(AM$3)&lt;11),SUM(AM55:AM57*AM59:AM61),SUM(AM55:AM57*AM63:AM65))</f>
        <v>0</v>
      </c>
      <c r="AN53" s="338">
        <f t="array" ref="AN53">IF(AND(MONTH(AN$3)&gt;3,MONTH(AN$3)&lt;11),SUM(AN55:AN57*AN59:AN61),SUM(AN55:AN57*AN63:AN65))</f>
        <v>0</v>
      </c>
      <c r="AO53" s="338">
        <f t="array" ref="AO53">IF(AND(MONTH(AO$3)&gt;3,MONTH(AO$3)&lt;11),SUM(AO55:AO57*AO59:AO61),SUM(AO55:AO57*AO63:AO65))</f>
        <v>0</v>
      </c>
      <c r="AP53" s="338">
        <f t="array" ref="AP53">IF(AND(MONTH(AP$3)&gt;3,MONTH(AP$3)&lt;11),SUM(AP55:AP57*AP59:AP61),SUM(AP55:AP57*AP63:AP65))</f>
        <v>0</v>
      </c>
      <c r="AQ53" s="338">
        <f t="array" ref="AQ53">IF(AND(MONTH(AQ$3)&gt;3,MONTH(AQ$3)&lt;11),SUM(AQ55:AQ57*AQ59:AQ61),SUM(AQ55:AQ57*AQ63:AQ65))</f>
        <v>0</v>
      </c>
      <c r="AR53" s="338">
        <f t="array" ref="AR53">IF(AND(MONTH(AR$3)&gt;3,MONTH(AR$3)&lt;11),SUM(AR55:AR57*AR59:AR61),SUM(AR55:AR57*AR63:AR65))</f>
        <v>0</v>
      </c>
      <c r="AS53" s="338">
        <f t="array" ref="AS53">IF(AND(MONTH(AS$3)&gt;3,MONTH(AS$3)&lt;11),SUM(AS55:AS57*AS59:AS61),SUM(AS55:AS57*AS63:AS65))</f>
        <v>0</v>
      </c>
      <c r="AT53" s="338">
        <f t="array" ref="AT53">IF(AND(MONTH(AT$3)&gt;3,MONTH(AT$3)&lt;11),SUM(AT55:AT57*AT59:AT61),SUM(AT55:AT57*AT63:AT65))</f>
        <v>0</v>
      </c>
      <c r="AU53" s="338">
        <f t="array" ref="AU53">IF(AND(MONTH(AU$3)&gt;3,MONTH(AU$3)&lt;11),SUM(AU55:AU57*AU59:AU61),SUM(AU55:AU57*AU63:AU65))</f>
        <v>0</v>
      </c>
      <c r="AV53" s="338">
        <f t="array" ref="AV53">IF(AND(MONTH(AV$3)&gt;3,MONTH(AV$3)&lt;11),SUM(AV55:AV57*AV59:AV61),SUM(AV55:AV57*AV63:AV65))</f>
        <v>0</v>
      </c>
      <c r="AW53" s="338">
        <f t="array" ref="AW53">IF(AND(MONTH(AW$3)&gt;3,MONTH(AW$3)&lt;11),SUM(AW55:AW57*AW59:AW61),SUM(AW55:AW57*AW63:AW65))</f>
        <v>0</v>
      </c>
      <c r="AX53" s="338">
        <f t="array" ref="AX53">IF(AND(MONTH(AX$3)&gt;3,MONTH(AX$3)&lt;11),SUM(AX55:AX57*AX59:AX61),SUM(AX55:AX57*AX63:AX65))</f>
        <v>0</v>
      </c>
      <c r="AY53" s="338">
        <f t="array" ref="AY53">IF(AND(MONTH(AY$3)&gt;3,MONTH(AY$3)&lt;11),SUM(AY55:AY57*AY59:AY61),SUM(AY55:AY57*AY63:AY65))</f>
        <v>0</v>
      </c>
      <c r="AZ53" s="338">
        <f t="array" ref="AZ53">IF(AND(MONTH(AZ$3)&gt;3,MONTH(AZ$3)&lt;11),SUM(AZ55:AZ57*AZ59:AZ61),SUM(AZ55:AZ57*AZ63:AZ65))</f>
        <v>0</v>
      </c>
      <c r="BA53" s="338">
        <f t="array" ref="BA53">IF(AND(MONTH(BA$3)&gt;3,MONTH(BA$3)&lt;11),SUM(BA55:BA57*BA59:BA61),SUM(BA55:BA57*BA63:BA65))</f>
        <v>0</v>
      </c>
      <c r="BB53" s="338">
        <f t="array" ref="BB53">IF(AND(MONTH(BB$3)&gt;3,MONTH(BB$3)&lt;11),SUM(BB55:BB57*BB59:BB61),SUM(BB55:BB57*BB63:BB65))</f>
        <v>0</v>
      </c>
      <c r="BC53" s="338">
        <f t="array" ref="BC53">IF(AND(MONTH(BC$3)&gt;3,MONTH(BC$3)&lt;11),SUM(BC55:BC57*BC59:BC61),SUM(BC55:BC57*BC63:BC65))</f>
        <v>0</v>
      </c>
      <c r="BD53" s="338">
        <f t="array" ref="BD53">IF(AND(MONTH(BD$3)&gt;3,MONTH(BD$3)&lt;11),SUM(BD55:BD57*BD59:BD61),SUM(BD55:BD57*BD63:BD65))</f>
        <v>0</v>
      </c>
      <c r="BE53" s="338">
        <f t="array" ref="BE53">IF(AND(MONTH(BE$3)&gt;3,MONTH(BE$3)&lt;11),SUM(BE55:BE57*BE59:BE61),SUM(BE55:BE57*BE63:BE65))</f>
        <v>0</v>
      </c>
      <c r="BF53" s="338">
        <f t="array" ref="BF53">IF(AND(MONTH(BF$3)&gt;3,MONTH(BF$3)&lt;11),SUM(BF55:BF57*BF59:BF61),SUM(BF55:BF57*BF63:BF65))</f>
        <v>0</v>
      </c>
      <c r="BG53" s="338">
        <f t="array" ref="BG53">IF(AND(MONTH(BG$3)&gt;3,MONTH(BG$3)&lt;11),SUM(BG55:BG57*BG59:BG61),SUM(BG55:BG57*BG63:BG65))</f>
        <v>0</v>
      </c>
      <c r="BH53" s="338">
        <f t="array" ref="BH53">IF(AND(MONTH(BH$3)&gt;3,MONTH(BH$3)&lt;11),SUM(BH55:BH57*BH59:BH61),SUM(BH55:BH57*BH63:BH65))</f>
        <v>0</v>
      </c>
      <c r="BI53" s="338">
        <f t="array" ref="BI53">IF(AND(MONTH(BI$3)&gt;3,MONTH(BI$3)&lt;11),SUM(BI55:BI57*BI59:BI61),SUM(BI55:BI57*BI63:BI65))</f>
        <v>0</v>
      </c>
      <c r="BJ53" s="338">
        <f t="array" ref="BJ53">IF(AND(MONTH(BJ$3)&gt;3,MONTH(BJ$3)&lt;11),SUM(BJ55:BJ57*BJ59:BJ61),SUM(BJ55:BJ57*BJ63:BJ65))</f>
        <v>0</v>
      </c>
      <c r="BK53" s="338">
        <f t="array" ref="BK53">IF(AND(MONTH(BK$3)&gt;3,MONTH(BK$3)&lt;11),SUM(BK55:BK57*BK59:BK61),SUM(BK55:BK57*BK63:BK65))</f>
        <v>0</v>
      </c>
      <c r="BL53" s="338">
        <f t="array" ref="BL53">IF(AND(MONTH(BL$3)&gt;3,MONTH(BL$3)&lt;11),SUM(BL55:BL57*BL59:BL61),SUM(BL55:BL57*BL63:BL65))</f>
        <v>0</v>
      </c>
      <c r="BM53" s="338">
        <f t="array" ref="BM53">IF(AND(MONTH(BM$3)&gt;3,MONTH(BM$3)&lt;11),SUM(BM55:BM57*BM59:BM61),SUM(BM55:BM57*BM63:BM65))</f>
        <v>0</v>
      </c>
      <c r="BN53" s="338">
        <f t="array" ref="BN53">IF(AND(MONTH(BN$3)&gt;3,MONTH(BN$3)&lt;11),SUM(BN55:BN57*BN59:BN61),SUM(BN55:BN57*BN63:BN65))</f>
        <v>0</v>
      </c>
    </row>
    <row r="54" spans="2:75" ht="15.75">
      <c r="B54" s="44"/>
      <c r="C54" s="3" t="s">
        <v>759</v>
      </c>
      <c r="D54" s="47"/>
      <c r="E54" s="47"/>
      <c r="F54" s="222">
        <f>SUM(F55:F57)</f>
        <v>33100</v>
      </c>
      <c r="G54" s="338">
        <f>SUM(G55:G57)</f>
        <v>33100</v>
      </c>
      <c r="H54" s="338">
        <f t="shared" ref="H54:BN54" si="265">SUM(H55:H57)</f>
        <v>33100</v>
      </c>
      <c r="I54" s="338">
        <f t="shared" si="265"/>
        <v>33100</v>
      </c>
      <c r="J54" s="338">
        <f t="shared" si="265"/>
        <v>33100</v>
      </c>
      <c r="K54" s="338">
        <f t="shared" si="265"/>
        <v>33100</v>
      </c>
      <c r="L54" s="338">
        <f t="shared" si="265"/>
        <v>33100</v>
      </c>
      <c r="M54" s="338">
        <f t="shared" si="265"/>
        <v>33100</v>
      </c>
      <c r="N54" s="338">
        <f t="shared" si="265"/>
        <v>33100</v>
      </c>
      <c r="O54" s="338">
        <f t="shared" si="265"/>
        <v>33100</v>
      </c>
      <c r="P54" s="338">
        <f t="shared" si="265"/>
        <v>33100</v>
      </c>
      <c r="Q54" s="338">
        <f t="shared" si="265"/>
        <v>33100</v>
      </c>
      <c r="R54" s="338">
        <f t="shared" si="265"/>
        <v>33100</v>
      </c>
      <c r="S54" s="338">
        <f t="shared" si="265"/>
        <v>33100</v>
      </c>
      <c r="T54" s="338">
        <f t="shared" si="265"/>
        <v>33100</v>
      </c>
      <c r="U54" s="338">
        <f t="shared" si="265"/>
        <v>33100</v>
      </c>
      <c r="V54" s="338">
        <f t="shared" si="265"/>
        <v>33100</v>
      </c>
      <c r="W54" s="338">
        <f t="shared" si="265"/>
        <v>33100</v>
      </c>
      <c r="X54" s="338">
        <f t="shared" si="265"/>
        <v>33100</v>
      </c>
      <c r="Y54" s="338">
        <f t="shared" si="265"/>
        <v>33100</v>
      </c>
      <c r="Z54" s="338">
        <f t="shared" si="265"/>
        <v>33100</v>
      </c>
      <c r="AA54" s="338">
        <f t="shared" si="265"/>
        <v>33100</v>
      </c>
      <c r="AB54" s="338">
        <f t="shared" si="265"/>
        <v>33100</v>
      </c>
      <c r="AC54" s="338">
        <f t="shared" si="265"/>
        <v>33100</v>
      </c>
      <c r="AD54" s="338">
        <f t="shared" si="265"/>
        <v>33100</v>
      </c>
      <c r="AE54" s="338">
        <f t="shared" si="265"/>
        <v>33100</v>
      </c>
      <c r="AF54" s="338">
        <f t="shared" si="265"/>
        <v>33100</v>
      </c>
      <c r="AG54" s="338">
        <f t="shared" si="265"/>
        <v>33100</v>
      </c>
      <c r="AH54" s="338">
        <f t="shared" si="265"/>
        <v>33100</v>
      </c>
      <c r="AI54" s="338">
        <f t="shared" si="265"/>
        <v>33100</v>
      </c>
      <c r="AJ54" s="338">
        <f t="shared" si="265"/>
        <v>33100</v>
      </c>
      <c r="AK54" s="338">
        <f t="shared" si="265"/>
        <v>33100</v>
      </c>
      <c r="AL54" s="338">
        <f t="shared" si="265"/>
        <v>33100</v>
      </c>
      <c r="AM54" s="338">
        <f t="shared" si="265"/>
        <v>33100</v>
      </c>
      <c r="AN54" s="338">
        <f t="shared" si="265"/>
        <v>33100</v>
      </c>
      <c r="AO54" s="338">
        <f t="shared" si="265"/>
        <v>33100</v>
      </c>
      <c r="AP54" s="338">
        <f t="shared" si="265"/>
        <v>33100</v>
      </c>
      <c r="AQ54" s="338">
        <f t="shared" si="265"/>
        <v>33100</v>
      </c>
      <c r="AR54" s="338">
        <f t="shared" si="265"/>
        <v>33100</v>
      </c>
      <c r="AS54" s="338">
        <f t="shared" si="265"/>
        <v>33100</v>
      </c>
      <c r="AT54" s="338">
        <f t="shared" si="265"/>
        <v>33100</v>
      </c>
      <c r="AU54" s="338">
        <f t="shared" si="265"/>
        <v>33100</v>
      </c>
      <c r="AV54" s="338">
        <f t="shared" si="265"/>
        <v>33100</v>
      </c>
      <c r="AW54" s="338">
        <f t="shared" si="265"/>
        <v>33100</v>
      </c>
      <c r="AX54" s="338">
        <f t="shared" si="265"/>
        <v>33100</v>
      </c>
      <c r="AY54" s="338">
        <f t="shared" si="265"/>
        <v>33100</v>
      </c>
      <c r="AZ54" s="338">
        <f t="shared" si="265"/>
        <v>33100</v>
      </c>
      <c r="BA54" s="338">
        <f t="shared" si="265"/>
        <v>33100</v>
      </c>
      <c r="BB54" s="338">
        <f t="shared" si="265"/>
        <v>33100</v>
      </c>
      <c r="BC54" s="338">
        <f t="shared" si="265"/>
        <v>33100</v>
      </c>
      <c r="BD54" s="338">
        <f t="shared" si="265"/>
        <v>33100</v>
      </c>
      <c r="BE54" s="338">
        <f t="shared" si="265"/>
        <v>33100</v>
      </c>
      <c r="BF54" s="338">
        <f t="shared" si="265"/>
        <v>33100</v>
      </c>
      <c r="BG54" s="338">
        <f t="shared" si="265"/>
        <v>33100</v>
      </c>
      <c r="BH54" s="338">
        <f t="shared" si="265"/>
        <v>33100</v>
      </c>
      <c r="BI54" s="338">
        <f t="shared" si="265"/>
        <v>33100</v>
      </c>
      <c r="BJ54" s="338">
        <f t="shared" si="265"/>
        <v>33100</v>
      </c>
      <c r="BK54" s="338">
        <f t="shared" si="265"/>
        <v>33100</v>
      </c>
      <c r="BL54" s="338">
        <f t="shared" si="265"/>
        <v>33100</v>
      </c>
      <c r="BM54" s="338">
        <f t="shared" si="265"/>
        <v>33100</v>
      </c>
      <c r="BN54" s="338">
        <f t="shared" si="265"/>
        <v>33100</v>
      </c>
    </row>
    <row r="55" spans="2:75" hidden="1" outlineLevel="1">
      <c r="B55" s="44"/>
      <c r="C55" s="46" t="s">
        <v>783</v>
      </c>
      <c r="D55" s="47"/>
      <c r="E55" s="47"/>
      <c r="F55" s="218">
        <f>Параметры!F37</f>
        <v>0</v>
      </c>
      <c r="G55" s="219">
        <f t="shared" ref="G55:G57" si="266">F55</f>
        <v>0</v>
      </c>
      <c r="H55" s="219">
        <f t="shared" ref="H55:H57" si="267">G55</f>
        <v>0</v>
      </c>
      <c r="I55" s="219">
        <f t="shared" ref="I55:I57" si="268">H55</f>
        <v>0</v>
      </c>
      <c r="J55" s="219">
        <f t="shared" ref="J55:J57" si="269">I55</f>
        <v>0</v>
      </c>
      <c r="K55" s="219">
        <f t="shared" ref="K55:K57" si="270">J55</f>
        <v>0</v>
      </c>
      <c r="L55" s="219">
        <f t="shared" ref="L55:L57" si="271">K55</f>
        <v>0</v>
      </c>
      <c r="M55" s="219">
        <f t="shared" ref="M55:M57" si="272">L55</f>
        <v>0</v>
      </c>
      <c r="N55" s="219">
        <f t="shared" ref="N55:N57" si="273">M55</f>
        <v>0</v>
      </c>
      <c r="O55" s="219">
        <f t="shared" ref="O55:O57" si="274">N55</f>
        <v>0</v>
      </c>
      <c r="P55" s="219">
        <f t="shared" ref="P55:P57" si="275">O55</f>
        <v>0</v>
      </c>
      <c r="Q55" s="219">
        <f t="shared" ref="Q55:Q57" si="276">P55</f>
        <v>0</v>
      </c>
      <c r="R55" s="219">
        <f t="shared" ref="R55:R57" si="277">Q55</f>
        <v>0</v>
      </c>
      <c r="S55" s="219">
        <f t="shared" ref="S55:S57" si="278">R55</f>
        <v>0</v>
      </c>
      <c r="T55" s="219">
        <f t="shared" ref="T55:T57" si="279">S55</f>
        <v>0</v>
      </c>
      <c r="U55" s="219">
        <f t="shared" ref="U55:U57" si="280">T55</f>
        <v>0</v>
      </c>
      <c r="V55" s="219">
        <f t="shared" ref="V55:V57" si="281">U55</f>
        <v>0</v>
      </c>
      <c r="W55" s="219">
        <f t="shared" ref="W55:W57" si="282">V55</f>
        <v>0</v>
      </c>
      <c r="X55" s="219">
        <f t="shared" ref="X55:X57" si="283">W55</f>
        <v>0</v>
      </c>
      <c r="Y55" s="219">
        <f t="shared" ref="Y55:Y57" si="284">X55</f>
        <v>0</v>
      </c>
      <c r="Z55" s="219">
        <f t="shared" ref="Z55:Z57" si="285">Y55</f>
        <v>0</v>
      </c>
      <c r="AA55" s="219">
        <f t="shared" ref="AA55:AA57" si="286">Z55</f>
        <v>0</v>
      </c>
      <c r="AB55" s="219">
        <f t="shared" ref="AB55:AB57" si="287">AA55</f>
        <v>0</v>
      </c>
      <c r="AC55" s="219">
        <f t="shared" ref="AC55:AC57" si="288">AB55</f>
        <v>0</v>
      </c>
      <c r="AD55" s="219">
        <f t="shared" ref="AD55:AD57" si="289">AC55</f>
        <v>0</v>
      </c>
      <c r="AE55" s="219">
        <f t="shared" ref="AE55:AE57" si="290">AD55</f>
        <v>0</v>
      </c>
      <c r="AF55" s="219">
        <f t="shared" ref="AF55:AF57" si="291">AE55</f>
        <v>0</v>
      </c>
      <c r="AG55" s="219">
        <f t="shared" ref="AG55:AG57" si="292">AF55</f>
        <v>0</v>
      </c>
      <c r="AH55" s="219">
        <f t="shared" ref="AH55:AH57" si="293">AG55</f>
        <v>0</v>
      </c>
      <c r="AI55" s="219">
        <f t="shared" ref="AI55:AI57" si="294">AH55</f>
        <v>0</v>
      </c>
      <c r="AJ55" s="219">
        <f t="shared" ref="AJ55:AJ57" si="295">AI55</f>
        <v>0</v>
      </c>
      <c r="AK55" s="219">
        <f t="shared" ref="AK55:AK57" si="296">AJ55</f>
        <v>0</v>
      </c>
      <c r="AL55" s="219">
        <f t="shared" ref="AL55:AL57" si="297">AK55</f>
        <v>0</v>
      </c>
      <c r="AM55" s="219">
        <f t="shared" ref="AM55:AM57" si="298">AL55</f>
        <v>0</v>
      </c>
      <c r="AN55" s="219">
        <f t="shared" ref="AN55:AN57" si="299">AM55</f>
        <v>0</v>
      </c>
      <c r="AO55" s="219">
        <f t="shared" ref="AO55:AO57" si="300">AN55</f>
        <v>0</v>
      </c>
      <c r="AP55" s="219">
        <f t="shared" ref="AP55:AP57" si="301">AO55</f>
        <v>0</v>
      </c>
      <c r="AQ55" s="219">
        <f t="shared" ref="AQ55:AQ57" si="302">AP55</f>
        <v>0</v>
      </c>
      <c r="AR55" s="219">
        <f t="shared" ref="AR55:AR57" si="303">AQ55</f>
        <v>0</v>
      </c>
      <c r="AS55" s="219">
        <f t="shared" ref="AS55:AS57" si="304">AR55</f>
        <v>0</v>
      </c>
      <c r="AT55" s="219">
        <f t="shared" ref="AT55:AT57" si="305">AS55</f>
        <v>0</v>
      </c>
      <c r="AU55" s="219">
        <f t="shared" ref="AU55:AU57" si="306">AT55</f>
        <v>0</v>
      </c>
      <c r="AV55" s="219">
        <f t="shared" ref="AV55:AV57" si="307">AU55</f>
        <v>0</v>
      </c>
      <c r="AW55" s="219">
        <f t="shared" ref="AW55:AW57" si="308">AV55</f>
        <v>0</v>
      </c>
      <c r="AX55" s="219">
        <f t="shared" ref="AX55:AX57" si="309">AW55</f>
        <v>0</v>
      </c>
      <c r="AY55" s="219">
        <f t="shared" ref="AY55:AY57" si="310">AX55</f>
        <v>0</v>
      </c>
      <c r="AZ55" s="219">
        <f t="shared" ref="AZ55:AZ57" si="311">AY55</f>
        <v>0</v>
      </c>
      <c r="BA55" s="219">
        <f t="shared" ref="BA55:BA57" si="312">AZ55</f>
        <v>0</v>
      </c>
      <c r="BB55" s="219">
        <f t="shared" ref="BB55:BB57" si="313">BA55</f>
        <v>0</v>
      </c>
      <c r="BC55" s="219">
        <f t="shared" ref="BC55:BC57" si="314">BB55</f>
        <v>0</v>
      </c>
      <c r="BD55" s="219">
        <f t="shared" ref="BD55:BD57" si="315">BC55</f>
        <v>0</v>
      </c>
      <c r="BE55" s="219">
        <f t="shared" ref="BE55:BE57" si="316">BD55</f>
        <v>0</v>
      </c>
      <c r="BF55" s="219">
        <f t="shared" ref="BF55:BF57" si="317">BE55</f>
        <v>0</v>
      </c>
      <c r="BG55" s="219">
        <f t="shared" ref="BG55:BG57" si="318">BF55</f>
        <v>0</v>
      </c>
      <c r="BH55" s="219">
        <f t="shared" ref="BH55:BH57" si="319">BG55</f>
        <v>0</v>
      </c>
      <c r="BI55" s="219">
        <f t="shared" ref="BI55:BI57" si="320">BH55</f>
        <v>0</v>
      </c>
      <c r="BJ55" s="219">
        <f t="shared" ref="BJ55:BJ57" si="321">BI55</f>
        <v>0</v>
      </c>
      <c r="BK55" s="219">
        <f t="shared" ref="BK55:BK57" si="322">BJ55</f>
        <v>0</v>
      </c>
      <c r="BL55" s="219">
        <f t="shared" ref="BL55:BL57" si="323">BK55</f>
        <v>0</v>
      </c>
      <c r="BM55" s="219">
        <f t="shared" ref="BM55:BM57" si="324">BL55</f>
        <v>0</v>
      </c>
      <c r="BN55" s="219">
        <f t="shared" ref="BN55:BN57" si="325">BM55</f>
        <v>0</v>
      </c>
    </row>
    <row r="56" spans="2:75" hidden="1" outlineLevel="1">
      <c r="B56" s="44"/>
      <c r="C56" s="46" t="s">
        <v>784</v>
      </c>
      <c r="D56" s="47"/>
      <c r="E56" s="47"/>
      <c r="F56" s="220">
        <f>Параметры!F38</f>
        <v>3100</v>
      </c>
      <c r="G56" s="219">
        <f t="shared" si="266"/>
        <v>3100</v>
      </c>
      <c r="H56" s="219">
        <f t="shared" si="267"/>
        <v>3100</v>
      </c>
      <c r="I56" s="219">
        <f t="shared" si="268"/>
        <v>3100</v>
      </c>
      <c r="J56" s="219">
        <f t="shared" si="269"/>
        <v>3100</v>
      </c>
      <c r="K56" s="219">
        <f t="shared" si="270"/>
        <v>3100</v>
      </c>
      <c r="L56" s="219">
        <f t="shared" si="271"/>
        <v>3100</v>
      </c>
      <c r="M56" s="219">
        <f t="shared" si="272"/>
        <v>3100</v>
      </c>
      <c r="N56" s="219">
        <f t="shared" si="273"/>
        <v>3100</v>
      </c>
      <c r="O56" s="219">
        <f t="shared" si="274"/>
        <v>3100</v>
      </c>
      <c r="P56" s="219">
        <f t="shared" si="275"/>
        <v>3100</v>
      </c>
      <c r="Q56" s="219">
        <f t="shared" si="276"/>
        <v>3100</v>
      </c>
      <c r="R56" s="219">
        <f t="shared" si="277"/>
        <v>3100</v>
      </c>
      <c r="S56" s="219">
        <f t="shared" si="278"/>
        <v>3100</v>
      </c>
      <c r="T56" s="219">
        <f t="shared" si="279"/>
        <v>3100</v>
      </c>
      <c r="U56" s="219">
        <f t="shared" si="280"/>
        <v>3100</v>
      </c>
      <c r="V56" s="219">
        <f t="shared" si="281"/>
        <v>3100</v>
      </c>
      <c r="W56" s="219">
        <f t="shared" si="282"/>
        <v>3100</v>
      </c>
      <c r="X56" s="219">
        <f t="shared" si="283"/>
        <v>3100</v>
      </c>
      <c r="Y56" s="219">
        <f t="shared" si="284"/>
        <v>3100</v>
      </c>
      <c r="Z56" s="219">
        <f t="shared" si="285"/>
        <v>3100</v>
      </c>
      <c r="AA56" s="219">
        <f t="shared" si="286"/>
        <v>3100</v>
      </c>
      <c r="AB56" s="219">
        <f t="shared" si="287"/>
        <v>3100</v>
      </c>
      <c r="AC56" s="219">
        <f t="shared" si="288"/>
        <v>3100</v>
      </c>
      <c r="AD56" s="219">
        <f t="shared" si="289"/>
        <v>3100</v>
      </c>
      <c r="AE56" s="219">
        <f t="shared" si="290"/>
        <v>3100</v>
      </c>
      <c r="AF56" s="219">
        <f t="shared" si="291"/>
        <v>3100</v>
      </c>
      <c r="AG56" s="219">
        <f t="shared" si="292"/>
        <v>3100</v>
      </c>
      <c r="AH56" s="219">
        <f t="shared" si="293"/>
        <v>3100</v>
      </c>
      <c r="AI56" s="219">
        <f t="shared" si="294"/>
        <v>3100</v>
      </c>
      <c r="AJ56" s="219">
        <f t="shared" si="295"/>
        <v>3100</v>
      </c>
      <c r="AK56" s="219">
        <f t="shared" si="296"/>
        <v>3100</v>
      </c>
      <c r="AL56" s="219">
        <f t="shared" si="297"/>
        <v>3100</v>
      </c>
      <c r="AM56" s="219">
        <f t="shared" si="298"/>
        <v>3100</v>
      </c>
      <c r="AN56" s="219">
        <f t="shared" si="299"/>
        <v>3100</v>
      </c>
      <c r="AO56" s="219">
        <f t="shared" si="300"/>
        <v>3100</v>
      </c>
      <c r="AP56" s="219">
        <f t="shared" si="301"/>
        <v>3100</v>
      </c>
      <c r="AQ56" s="219">
        <f t="shared" si="302"/>
        <v>3100</v>
      </c>
      <c r="AR56" s="219">
        <f t="shared" si="303"/>
        <v>3100</v>
      </c>
      <c r="AS56" s="219">
        <f t="shared" si="304"/>
        <v>3100</v>
      </c>
      <c r="AT56" s="219">
        <f t="shared" si="305"/>
        <v>3100</v>
      </c>
      <c r="AU56" s="219">
        <f t="shared" si="306"/>
        <v>3100</v>
      </c>
      <c r="AV56" s="219">
        <f t="shared" si="307"/>
        <v>3100</v>
      </c>
      <c r="AW56" s="219">
        <f t="shared" si="308"/>
        <v>3100</v>
      </c>
      <c r="AX56" s="219">
        <f t="shared" si="309"/>
        <v>3100</v>
      </c>
      <c r="AY56" s="219">
        <f t="shared" si="310"/>
        <v>3100</v>
      </c>
      <c r="AZ56" s="219">
        <f t="shared" si="311"/>
        <v>3100</v>
      </c>
      <c r="BA56" s="219">
        <f t="shared" si="312"/>
        <v>3100</v>
      </c>
      <c r="BB56" s="219">
        <f t="shared" si="313"/>
        <v>3100</v>
      </c>
      <c r="BC56" s="219">
        <f t="shared" si="314"/>
        <v>3100</v>
      </c>
      <c r="BD56" s="219">
        <f t="shared" si="315"/>
        <v>3100</v>
      </c>
      <c r="BE56" s="219">
        <f t="shared" si="316"/>
        <v>3100</v>
      </c>
      <c r="BF56" s="219">
        <f t="shared" si="317"/>
        <v>3100</v>
      </c>
      <c r="BG56" s="219">
        <f t="shared" si="318"/>
        <v>3100</v>
      </c>
      <c r="BH56" s="219">
        <f t="shared" si="319"/>
        <v>3100</v>
      </c>
      <c r="BI56" s="219">
        <f t="shared" si="320"/>
        <v>3100</v>
      </c>
      <c r="BJ56" s="219">
        <f t="shared" si="321"/>
        <v>3100</v>
      </c>
      <c r="BK56" s="219">
        <f t="shared" si="322"/>
        <v>3100</v>
      </c>
      <c r="BL56" s="219">
        <f t="shared" si="323"/>
        <v>3100</v>
      </c>
      <c r="BM56" s="219">
        <f t="shared" si="324"/>
        <v>3100</v>
      </c>
      <c r="BN56" s="219">
        <f t="shared" si="325"/>
        <v>3100</v>
      </c>
    </row>
    <row r="57" spans="2:75" ht="15.75" hidden="1" outlineLevel="1" thickBot="1">
      <c r="B57" s="44"/>
      <c r="C57" s="46" t="s">
        <v>785</v>
      </c>
      <c r="F57" s="221">
        <f>Параметры!F39</f>
        <v>30000</v>
      </c>
      <c r="G57" s="219">
        <f t="shared" si="266"/>
        <v>30000</v>
      </c>
      <c r="H57" s="219">
        <f t="shared" si="267"/>
        <v>30000</v>
      </c>
      <c r="I57" s="219">
        <f t="shared" si="268"/>
        <v>30000</v>
      </c>
      <c r="J57" s="219">
        <f t="shared" si="269"/>
        <v>30000</v>
      </c>
      <c r="K57" s="219">
        <f t="shared" si="270"/>
        <v>30000</v>
      </c>
      <c r="L57" s="219">
        <f t="shared" si="271"/>
        <v>30000</v>
      </c>
      <c r="M57" s="219">
        <f t="shared" si="272"/>
        <v>30000</v>
      </c>
      <c r="N57" s="219">
        <f t="shared" si="273"/>
        <v>30000</v>
      </c>
      <c r="O57" s="219">
        <f t="shared" si="274"/>
        <v>30000</v>
      </c>
      <c r="P57" s="219">
        <f t="shared" si="275"/>
        <v>30000</v>
      </c>
      <c r="Q57" s="219">
        <f t="shared" si="276"/>
        <v>30000</v>
      </c>
      <c r="R57" s="219">
        <f t="shared" si="277"/>
        <v>30000</v>
      </c>
      <c r="S57" s="219">
        <f t="shared" si="278"/>
        <v>30000</v>
      </c>
      <c r="T57" s="219">
        <f t="shared" si="279"/>
        <v>30000</v>
      </c>
      <c r="U57" s="219">
        <f t="shared" si="280"/>
        <v>30000</v>
      </c>
      <c r="V57" s="219">
        <f t="shared" si="281"/>
        <v>30000</v>
      </c>
      <c r="W57" s="219">
        <f t="shared" si="282"/>
        <v>30000</v>
      </c>
      <c r="X57" s="219">
        <f t="shared" si="283"/>
        <v>30000</v>
      </c>
      <c r="Y57" s="219">
        <f t="shared" si="284"/>
        <v>30000</v>
      </c>
      <c r="Z57" s="219">
        <f t="shared" si="285"/>
        <v>30000</v>
      </c>
      <c r="AA57" s="219">
        <f t="shared" si="286"/>
        <v>30000</v>
      </c>
      <c r="AB57" s="219">
        <f t="shared" si="287"/>
        <v>30000</v>
      </c>
      <c r="AC57" s="219">
        <f t="shared" si="288"/>
        <v>30000</v>
      </c>
      <c r="AD57" s="219">
        <f t="shared" si="289"/>
        <v>30000</v>
      </c>
      <c r="AE57" s="219">
        <f t="shared" si="290"/>
        <v>30000</v>
      </c>
      <c r="AF57" s="219">
        <f t="shared" si="291"/>
        <v>30000</v>
      </c>
      <c r="AG57" s="219">
        <f t="shared" si="292"/>
        <v>30000</v>
      </c>
      <c r="AH57" s="219">
        <f t="shared" si="293"/>
        <v>30000</v>
      </c>
      <c r="AI57" s="219">
        <f t="shared" si="294"/>
        <v>30000</v>
      </c>
      <c r="AJ57" s="219">
        <f t="shared" si="295"/>
        <v>30000</v>
      </c>
      <c r="AK57" s="219">
        <f t="shared" si="296"/>
        <v>30000</v>
      </c>
      <c r="AL57" s="219">
        <f t="shared" si="297"/>
        <v>30000</v>
      </c>
      <c r="AM57" s="219">
        <f t="shared" si="298"/>
        <v>30000</v>
      </c>
      <c r="AN57" s="219">
        <f t="shared" si="299"/>
        <v>30000</v>
      </c>
      <c r="AO57" s="219">
        <f t="shared" si="300"/>
        <v>30000</v>
      </c>
      <c r="AP57" s="219">
        <f t="shared" si="301"/>
        <v>30000</v>
      </c>
      <c r="AQ57" s="219">
        <f t="shared" si="302"/>
        <v>30000</v>
      </c>
      <c r="AR57" s="219">
        <f t="shared" si="303"/>
        <v>30000</v>
      </c>
      <c r="AS57" s="219">
        <f t="shared" si="304"/>
        <v>30000</v>
      </c>
      <c r="AT57" s="219">
        <f t="shared" si="305"/>
        <v>30000</v>
      </c>
      <c r="AU57" s="219">
        <f t="shared" si="306"/>
        <v>30000</v>
      </c>
      <c r="AV57" s="219">
        <f t="shared" si="307"/>
        <v>30000</v>
      </c>
      <c r="AW57" s="219">
        <f t="shared" si="308"/>
        <v>30000</v>
      </c>
      <c r="AX57" s="219">
        <f t="shared" si="309"/>
        <v>30000</v>
      </c>
      <c r="AY57" s="219">
        <f t="shared" si="310"/>
        <v>30000</v>
      </c>
      <c r="AZ57" s="219">
        <f t="shared" si="311"/>
        <v>30000</v>
      </c>
      <c r="BA57" s="219">
        <f t="shared" si="312"/>
        <v>30000</v>
      </c>
      <c r="BB57" s="219">
        <f t="shared" si="313"/>
        <v>30000</v>
      </c>
      <c r="BC57" s="219">
        <f t="shared" si="314"/>
        <v>30000</v>
      </c>
      <c r="BD57" s="219">
        <f t="shared" si="315"/>
        <v>30000</v>
      </c>
      <c r="BE57" s="219">
        <f t="shared" si="316"/>
        <v>30000</v>
      </c>
      <c r="BF57" s="219">
        <f t="shared" si="317"/>
        <v>30000</v>
      </c>
      <c r="BG57" s="219">
        <f t="shared" si="318"/>
        <v>30000</v>
      </c>
      <c r="BH57" s="219">
        <f t="shared" si="319"/>
        <v>30000</v>
      </c>
      <c r="BI57" s="219">
        <f t="shared" si="320"/>
        <v>30000</v>
      </c>
      <c r="BJ57" s="219">
        <f t="shared" si="321"/>
        <v>30000</v>
      </c>
      <c r="BK57" s="219">
        <f t="shared" si="322"/>
        <v>30000</v>
      </c>
      <c r="BL57" s="219">
        <f t="shared" si="323"/>
        <v>30000</v>
      </c>
      <c r="BM57" s="219">
        <f t="shared" si="324"/>
        <v>30000</v>
      </c>
      <c r="BN57" s="219">
        <f t="shared" si="325"/>
        <v>30000</v>
      </c>
    </row>
    <row r="58" spans="2:75" collapsed="1">
      <c r="B58" s="44"/>
      <c r="C58" s="3" t="s">
        <v>787</v>
      </c>
      <c r="D58" s="47"/>
      <c r="E58" s="47"/>
      <c r="F58" s="223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  <c r="BM58" s="222"/>
      <c r="BN58" s="222"/>
      <c r="BO58" s="7"/>
      <c r="BP58" s="7"/>
      <c r="BQ58" s="7"/>
      <c r="BR58" s="7"/>
      <c r="BS58" s="7"/>
      <c r="BT58" s="7"/>
      <c r="BU58" s="7"/>
      <c r="BV58" s="7"/>
      <c r="BW58" s="7"/>
    </row>
    <row r="59" spans="2:75" hidden="1" outlineLevel="1">
      <c r="B59" s="44"/>
      <c r="C59" s="46" t="s">
        <v>783</v>
      </c>
      <c r="D59" s="47"/>
      <c r="E59" s="47"/>
      <c r="F59" s="218">
        <v>0</v>
      </c>
      <c r="G59" s="219">
        <f>IF(AND(MONTH(G$3)&gt;3,MONTH(G$3)&lt;11),$F59,)</f>
        <v>0</v>
      </c>
      <c r="H59" s="219">
        <f t="shared" ref="H59:BN61" si="326">IF(AND(MONTH(H$3)&gt;3,MONTH(H$3)&lt;11),$F59,)</f>
        <v>0</v>
      </c>
      <c r="I59" s="219">
        <f t="shared" si="326"/>
        <v>0</v>
      </c>
      <c r="J59" s="219">
        <f t="shared" si="326"/>
        <v>0</v>
      </c>
      <c r="K59" s="219">
        <f t="shared" si="326"/>
        <v>0</v>
      </c>
      <c r="L59" s="219">
        <f t="shared" si="326"/>
        <v>0</v>
      </c>
      <c r="M59" s="219">
        <f t="shared" si="326"/>
        <v>0</v>
      </c>
      <c r="N59" s="219">
        <f t="shared" si="326"/>
        <v>0</v>
      </c>
      <c r="O59" s="219">
        <f t="shared" si="326"/>
        <v>0</v>
      </c>
      <c r="P59" s="219">
        <f t="shared" si="326"/>
        <v>0</v>
      </c>
      <c r="Q59" s="219">
        <f t="shared" si="326"/>
        <v>0</v>
      </c>
      <c r="R59" s="219">
        <f t="shared" si="326"/>
        <v>0</v>
      </c>
      <c r="S59" s="219">
        <f t="shared" si="326"/>
        <v>0</v>
      </c>
      <c r="T59" s="219">
        <f t="shared" si="326"/>
        <v>0</v>
      </c>
      <c r="U59" s="219">
        <f t="shared" si="326"/>
        <v>0</v>
      </c>
      <c r="V59" s="219">
        <f t="shared" si="326"/>
        <v>0</v>
      </c>
      <c r="W59" s="219">
        <f t="shared" si="326"/>
        <v>0</v>
      </c>
      <c r="X59" s="219">
        <f t="shared" si="326"/>
        <v>0</v>
      </c>
      <c r="Y59" s="219">
        <f t="shared" si="326"/>
        <v>0</v>
      </c>
      <c r="Z59" s="219">
        <f t="shared" si="326"/>
        <v>0</v>
      </c>
      <c r="AA59" s="219">
        <f t="shared" si="326"/>
        <v>0</v>
      </c>
      <c r="AB59" s="219">
        <f t="shared" si="326"/>
        <v>0</v>
      </c>
      <c r="AC59" s="219">
        <f t="shared" si="326"/>
        <v>0</v>
      </c>
      <c r="AD59" s="219">
        <f t="shared" si="326"/>
        <v>0</v>
      </c>
      <c r="AE59" s="219">
        <f t="shared" si="326"/>
        <v>0</v>
      </c>
      <c r="AF59" s="219">
        <f t="shared" si="326"/>
        <v>0</v>
      </c>
      <c r="AG59" s="219">
        <f t="shared" si="326"/>
        <v>0</v>
      </c>
      <c r="AH59" s="219">
        <f t="shared" si="326"/>
        <v>0</v>
      </c>
      <c r="AI59" s="219">
        <f t="shared" si="326"/>
        <v>0</v>
      </c>
      <c r="AJ59" s="219">
        <f t="shared" si="326"/>
        <v>0</v>
      </c>
      <c r="AK59" s="219">
        <f t="shared" si="326"/>
        <v>0</v>
      </c>
      <c r="AL59" s="219">
        <f t="shared" si="326"/>
        <v>0</v>
      </c>
      <c r="AM59" s="219">
        <f t="shared" si="326"/>
        <v>0</v>
      </c>
      <c r="AN59" s="219">
        <f t="shared" si="326"/>
        <v>0</v>
      </c>
      <c r="AO59" s="219">
        <f t="shared" si="326"/>
        <v>0</v>
      </c>
      <c r="AP59" s="219">
        <f t="shared" si="326"/>
        <v>0</v>
      </c>
      <c r="AQ59" s="219">
        <f t="shared" si="326"/>
        <v>0</v>
      </c>
      <c r="AR59" s="219">
        <f t="shared" si="326"/>
        <v>0</v>
      </c>
      <c r="AS59" s="219">
        <f t="shared" si="326"/>
        <v>0</v>
      </c>
      <c r="AT59" s="219">
        <f t="shared" si="326"/>
        <v>0</v>
      </c>
      <c r="AU59" s="219">
        <f t="shared" si="326"/>
        <v>0</v>
      </c>
      <c r="AV59" s="219">
        <f t="shared" si="326"/>
        <v>0</v>
      </c>
      <c r="AW59" s="219">
        <f t="shared" si="326"/>
        <v>0</v>
      </c>
      <c r="AX59" s="219">
        <f t="shared" si="326"/>
        <v>0</v>
      </c>
      <c r="AY59" s="219">
        <f t="shared" si="326"/>
        <v>0</v>
      </c>
      <c r="AZ59" s="219">
        <f t="shared" si="326"/>
        <v>0</v>
      </c>
      <c r="BA59" s="219">
        <f t="shared" si="326"/>
        <v>0</v>
      </c>
      <c r="BB59" s="219">
        <f t="shared" si="326"/>
        <v>0</v>
      </c>
      <c r="BC59" s="219">
        <f t="shared" si="326"/>
        <v>0</v>
      </c>
      <c r="BD59" s="219">
        <f t="shared" si="326"/>
        <v>0</v>
      </c>
      <c r="BE59" s="219">
        <f t="shared" si="326"/>
        <v>0</v>
      </c>
      <c r="BF59" s="219">
        <f t="shared" si="326"/>
        <v>0</v>
      </c>
      <c r="BG59" s="219">
        <f t="shared" si="326"/>
        <v>0</v>
      </c>
      <c r="BH59" s="219">
        <f t="shared" si="326"/>
        <v>0</v>
      </c>
      <c r="BI59" s="219">
        <f t="shared" si="326"/>
        <v>0</v>
      </c>
      <c r="BJ59" s="219">
        <f t="shared" si="326"/>
        <v>0</v>
      </c>
      <c r="BK59" s="219">
        <f t="shared" si="326"/>
        <v>0</v>
      </c>
      <c r="BL59" s="219">
        <f t="shared" si="326"/>
        <v>0</v>
      </c>
      <c r="BM59" s="219">
        <f t="shared" si="326"/>
        <v>0</v>
      </c>
      <c r="BN59" s="219">
        <f t="shared" si="326"/>
        <v>0</v>
      </c>
    </row>
    <row r="60" spans="2:75" hidden="1" outlineLevel="1">
      <c r="B60" s="44"/>
      <c r="C60" s="46" t="s">
        <v>784</v>
      </c>
      <c r="D60" s="47"/>
      <c r="E60" s="47"/>
      <c r="F60" s="220">
        <v>0</v>
      </c>
      <c r="G60" s="219">
        <f t="shared" ref="G60:V61" si="327">IF(AND(MONTH(G$3)&gt;3,MONTH(G$3)&lt;11),$F60,)</f>
        <v>0</v>
      </c>
      <c r="H60" s="219">
        <f t="shared" si="327"/>
        <v>0</v>
      </c>
      <c r="I60" s="219">
        <f t="shared" si="327"/>
        <v>0</v>
      </c>
      <c r="J60" s="219">
        <f t="shared" si="327"/>
        <v>0</v>
      </c>
      <c r="K60" s="219">
        <f t="shared" si="327"/>
        <v>0</v>
      </c>
      <c r="L60" s="219">
        <f t="shared" si="327"/>
        <v>0</v>
      </c>
      <c r="M60" s="219">
        <f t="shared" si="327"/>
        <v>0</v>
      </c>
      <c r="N60" s="219">
        <f t="shared" si="327"/>
        <v>0</v>
      </c>
      <c r="O60" s="219">
        <f t="shared" si="327"/>
        <v>0</v>
      </c>
      <c r="P60" s="219">
        <f t="shared" si="327"/>
        <v>0</v>
      </c>
      <c r="Q60" s="219">
        <f t="shared" si="327"/>
        <v>0</v>
      </c>
      <c r="R60" s="219">
        <f t="shared" si="327"/>
        <v>0</v>
      </c>
      <c r="S60" s="219">
        <f t="shared" si="327"/>
        <v>0</v>
      </c>
      <c r="T60" s="219">
        <f t="shared" si="327"/>
        <v>0</v>
      </c>
      <c r="U60" s="219">
        <f t="shared" si="327"/>
        <v>0</v>
      </c>
      <c r="V60" s="219">
        <f t="shared" si="327"/>
        <v>0</v>
      </c>
      <c r="W60" s="219">
        <f t="shared" si="326"/>
        <v>0</v>
      </c>
      <c r="X60" s="219">
        <f t="shared" si="326"/>
        <v>0</v>
      </c>
      <c r="Y60" s="219">
        <f t="shared" si="326"/>
        <v>0</v>
      </c>
      <c r="Z60" s="219">
        <f t="shared" si="326"/>
        <v>0</v>
      </c>
      <c r="AA60" s="219">
        <f t="shared" si="326"/>
        <v>0</v>
      </c>
      <c r="AB60" s="219">
        <f t="shared" si="326"/>
        <v>0</v>
      </c>
      <c r="AC60" s="219">
        <f t="shared" si="326"/>
        <v>0</v>
      </c>
      <c r="AD60" s="219">
        <f t="shared" si="326"/>
        <v>0</v>
      </c>
      <c r="AE60" s="219">
        <f t="shared" si="326"/>
        <v>0</v>
      </c>
      <c r="AF60" s="219">
        <f t="shared" si="326"/>
        <v>0</v>
      </c>
      <c r="AG60" s="219">
        <f t="shared" si="326"/>
        <v>0</v>
      </c>
      <c r="AH60" s="219">
        <f t="shared" si="326"/>
        <v>0</v>
      </c>
      <c r="AI60" s="219">
        <f t="shared" si="326"/>
        <v>0</v>
      </c>
      <c r="AJ60" s="219">
        <f t="shared" si="326"/>
        <v>0</v>
      </c>
      <c r="AK60" s="219">
        <f t="shared" si="326"/>
        <v>0</v>
      </c>
      <c r="AL60" s="219">
        <f t="shared" si="326"/>
        <v>0</v>
      </c>
      <c r="AM60" s="219">
        <f t="shared" si="326"/>
        <v>0</v>
      </c>
      <c r="AN60" s="219">
        <f t="shared" si="326"/>
        <v>0</v>
      </c>
      <c r="AO60" s="219">
        <f t="shared" si="326"/>
        <v>0</v>
      </c>
      <c r="AP60" s="219">
        <f t="shared" si="326"/>
        <v>0</v>
      </c>
      <c r="AQ60" s="219">
        <f t="shared" si="326"/>
        <v>0</v>
      </c>
      <c r="AR60" s="219">
        <f t="shared" si="326"/>
        <v>0</v>
      </c>
      <c r="AS60" s="219">
        <f t="shared" si="326"/>
        <v>0</v>
      </c>
      <c r="AT60" s="219">
        <f t="shared" si="326"/>
        <v>0</v>
      </c>
      <c r="AU60" s="219">
        <f t="shared" si="326"/>
        <v>0</v>
      </c>
      <c r="AV60" s="219">
        <f t="shared" si="326"/>
        <v>0</v>
      </c>
      <c r="AW60" s="219">
        <f t="shared" si="326"/>
        <v>0</v>
      </c>
      <c r="AX60" s="219">
        <f t="shared" si="326"/>
        <v>0</v>
      </c>
      <c r="AY60" s="219">
        <f t="shared" si="326"/>
        <v>0</v>
      </c>
      <c r="AZ60" s="219">
        <f t="shared" si="326"/>
        <v>0</v>
      </c>
      <c r="BA60" s="219">
        <f t="shared" si="326"/>
        <v>0</v>
      </c>
      <c r="BB60" s="219">
        <f t="shared" si="326"/>
        <v>0</v>
      </c>
      <c r="BC60" s="219">
        <f t="shared" si="326"/>
        <v>0</v>
      </c>
      <c r="BD60" s="219">
        <f t="shared" si="326"/>
        <v>0</v>
      </c>
      <c r="BE60" s="219">
        <f t="shared" si="326"/>
        <v>0</v>
      </c>
      <c r="BF60" s="219">
        <f t="shared" si="326"/>
        <v>0</v>
      </c>
      <c r="BG60" s="219">
        <f t="shared" si="326"/>
        <v>0</v>
      </c>
      <c r="BH60" s="219">
        <f t="shared" si="326"/>
        <v>0</v>
      </c>
      <c r="BI60" s="219">
        <f t="shared" si="326"/>
        <v>0</v>
      </c>
      <c r="BJ60" s="219">
        <f t="shared" si="326"/>
        <v>0</v>
      </c>
      <c r="BK60" s="219">
        <f t="shared" si="326"/>
        <v>0</v>
      </c>
      <c r="BL60" s="219">
        <f t="shared" si="326"/>
        <v>0</v>
      </c>
      <c r="BM60" s="219">
        <f t="shared" si="326"/>
        <v>0</v>
      </c>
      <c r="BN60" s="219">
        <f t="shared" si="326"/>
        <v>0</v>
      </c>
    </row>
    <row r="61" spans="2:75" ht="15.75" hidden="1" outlineLevel="1" thickBot="1">
      <c r="B61" s="44"/>
      <c r="C61" s="46" t="s">
        <v>785</v>
      </c>
      <c r="D61" s="47"/>
      <c r="E61" s="47"/>
      <c r="F61" s="221">
        <v>0</v>
      </c>
      <c r="G61" s="219">
        <f t="shared" si="327"/>
        <v>0</v>
      </c>
      <c r="H61" s="219">
        <f t="shared" si="326"/>
        <v>0</v>
      </c>
      <c r="I61" s="219">
        <f t="shared" si="326"/>
        <v>0</v>
      </c>
      <c r="J61" s="219">
        <f t="shared" si="326"/>
        <v>0</v>
      </c>
      <c r="K61" s="219">
        <f t="shared" si="326"/>
        <v>0</v>
      </c>
      <c r="L61" s="219">
        <f t="shared" si="326"/>
        <v>0</v>
      </c>
      <c r="M61" s="219">
        <f t="shared" si="326"/>
        <v>0</v>
      </c>
      <c r="N61" s="219">
        <f t="shared" si="326"/>
        <v>0</v>
      </c>
      <c r="O61" s="219">
        <f t="shared" si="326"/>
        <v>0</v>
      </c>
      <c r="P61" s="219">
        <f t="shared" si="326"/>
        <v>0</v>
      </c>
      <c r="Q61" s="219">
        <f t="shared" si="326"/>
        <v>0</v>
      </c>
      <c r="R61" s="219">
        <f t="shared" si="326"/>
        <v>0</v>
      </c>
      <c r="S61" s="219">
        <f t="shared" si="326"/>
        <v>0</v>
      </c>
      <c r="T61" s="219">
        <f t="shared" si="326"/>
        <v>0</v>
      </c>
      <c r="U61" s="219">
        <f t="shared" si="326"/>
        <v>0</v>
      </c>
      <c r="V61" s="219">
        <f t="shared" si="326"/>
        <v>0</v>
      </c>
      <c r="W61" s="219">
        <f t="shared" si="326"/>
        <v>0</v>
      </c>
      <c r="X61" s="219">
        <f t="shared" si="326"/>
        <v>0</v>
      </c>
      <c r="Y61" s="219">
        <f t="shared" si="326"/>
        <v>0</v>
      </c>
      <c r="Z61" s="219">
        <f t="shared" si="326"/>
        <v>0</v>
      </c>
      <c r="AA61" s="219">
        <f t="shared" si="326"/>
        <v>0</v>
      </c>
      <c r="AB61" s="219">
        <f t="shared" si="326"/>
        <v>0</v>
      </c>
      <c r="AC61" s="219">
        <f t="shared" si="326"/>
        <v>0</v>
      </c>
      <c r="AD61" s="219">
        <f t="shared" si="326"/>
        <v>0</v>
      </c>
      <c r="AE61" s="219">
        <f t="shared" si="326"/>
        <v>0</v>
      </c>
      <c r="AF61" s="219">
        <f t="shared" si="326"/>
        <v>0</v>
      </c>
      <c r="AG61" s="219">
        <f t="shared" si="326"/>
        <v>0</v>
      </c>
      <c r="AH61" s="219">
        <f t="shared" si="326"/>
        <v>0</v>
      </c>
      <c r="AI61" s="219">
        <f t="shared" si="326"/>
        <v>0</v>
      </c>
      <c r="AJ61" s="219">
        <f t="shared" si="326"/>
        <v>0</v>
      </c>
      <c r="AK61" s="219">
        <f t="shared" si="326"/>
        <v>0</v>
      </c>
      <c r="AL61" s="219">
        <f t="shared" si="326"/>
        <v>0</v>
      </c>
      <c r="AM61" s="219">
        <f t="shared" si="326"/>
        <v>0</v>
      </c>
      <c r="AN61" s="219">
        <f t="shared" si="326"/>
        <v>0</v>
      </c>
      <c r="AO61" s="219">
        <f t="shared" si="326"/>
        <v>0</v>
      </c>
      <c r="AP61" s="219">
        <f t="shared" si="326"/>
        <v>0</v>
      </c>
      <c r="AQ61" s="219">
        <f t="shared" si="326"/>
        <v>0</v>
      </c>
      <c r="AR61" s="219">
        <f t="shared" si="326"/>
        <v>0</v>
      </c>
      <c r="AS61" s="219">
        <f t="shared" si="326"/>
        <v>0</v>
      </c>
      <c r="AT61" s="219">
        <f t="shared" si="326"/>
        <v>0</v>
      </c>
      <c r="AU61" s="219">
        <f t="shared" si="326"/>
        <v>0</v>
      </c>
      <c r="AV61" s="219">
        <f t="shared" si="326"/>
        <v>0</v>
      </c>
      <c r="AW61" s="219">
        <f t="shared" si="326"/>
        <v>0</v>
      </c>
      <c r="AX61" s="219">
        <f t="shared" si="326"/>
        <v>0</v>
      </c>
      <c r="AY61" s="219">
        <f t="shared" si="326"/>
        <v>0</v>
      </c>
      <c r="AZ61" s="219">
        <f t="shared" si="326"/>
        <v>0</v>
      </c>
      <c r="BA61" s="219">
        <f t="shared" si="326"/>
        <v>0</v>
      </c>
      <c r="BB61" s="219">
        <f t="shared" si="326"/>
        <v>0</v>
      </c>
      <c r="BC61" s="219">
        <f t="shared" si="326"/>
        <v>0</v>
      </c>
      <c r="BD61" s="219">
        <f t="shared" si="326"/>
        <v>0</v>
      </c>
      <c r="BE61" s="219">
        <f t="shared" si="326"/>
        <v>0</v>
      </c>
      <c r="BF61" s="219">
        <f t="shared" si="326"/>
        <v>0</v>
      </c>
      <c r="BG61" s="219">
        <f t="shared" si="326"/>
        <v>0</v>
      </c>
      <c r="BH61" s="219">
        <f t="shared" si="326"/>
        <v>0</v>
      </c>
      <c r="BI61" s="219">
        <f t="shared" si="326"/>
        <v>0</v>
      </c>
      <c r="BJ61" s="219">
        <f t="shared" si="326"/>
        <v>0</v>
      </c>
      <c r="BK61" s="219">
        <f t="shared" si="326"/>
        <v>0</v>
      </c>
      <c r="BL61" s="219">
        <f t="shared" si="326"/>
        <v>0</v>
      </c>
      <c r="BM61" s="219">
        <f t="shared" si="326"/>
        <v>0</v>
      </c>
      <c r="BN61" s="219">
        <f t="shared" si="326"/>
        <v>0</v>
      </c>
    </row>
    <row r="62" spans="2:75" collapsed="1">
      <c r="B62" s="44"/>
      <c r="C62" s="3" t="s">
        <v>788</v>
      </c>
      <c r="F62" s="223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217"/>
      <c r="AP62" s="217"/>
      <c r="AQ62" s="217"/>
      <c r="AR62" s="217"/>
      <c r="AS62" s="217"/>
      <c r="AT62" s="217"/>
      <c r="AU62" s="217"/>
      <c r="AV62" s="217"/>
      <c r="AW62" s="217"/>
      <c r="AX62" s="217"/>
      <c r="AY62" s="217"/>
      <c r="AZ62" s="217"/>
      <c r="BA62" s="217"/>
      <c r="BB62" s="217"/>
      <c r="BC62" s="217"/>
      <c r="BD62" s="217"/>
      <c r="BE62" s="217"/>
      <c r="BF62" s="217"/>
      <c r="BG62" s="217"/>
      <c r="BH62" s="217"/>
      <c r="BI62" s="217"/>
      <c r="BJ62" s="217"/>
      <c r="BK62" s="217"/>
      <c r="BL62" s="217"/>
      <c r="BM62" s="217"/>
      <c r="BN62" s="217"/>
    </row>
    <row r="63" spans="2:75" hidden="1" outlineLevel="1">
      <c r="B63" s="44"/>
      <c r="C63" s="46" t="s">
        <v>783</v>
      </c>
      <c r="D63" s="47"/>
      <c r="E63" s="47"/>
      <c r="F63" s="218">
        <v>0</v>
      </c>
      <c r="G63" s="219">
        <f>IF(OR(MONTH(G$3)&lt;4,MONTH(G$3)&gt;10),$F63,)</f>
        <v>0</v>
      </c>
      <c r="H63" s="219">
        <f t="shared" ref="H63:BN65" si="328">IF(OR(MONTH(H$3)&lt;4,MONTH(H$3)&gt;10),$F63,)</f>
        <v>0</v>
      </c>
      <c r="I63" s="219">
        <f t="shared" si="328"/>
        <v>0</v>
      </c>
      <c r="J63" s="219">
        <f t="shared" si="328"/>
        <v>0</v>
      </c>
      <c r="K63" s="219">
        <f t="shared" si="328"/>
        <v>0</v>
      </c>
      <c r="L63" s="219">
        <f t="shared" si="328"/>
        <v>0</v>
      </c>
      <c r="M63" s="219">
        <f t="shared" si="328"/>
        <v>0</v>
      </c>
      <c r="N63" s="219">
        <f t="shared" si="328"/>
        <v>0</v>
      </c>
      <c r="O63" s="219">
        <f t="shared" si="328"/>
        <v>0</v>
      </c>
      <c r="P63" s="219">
        <f t="shared" si="328"/>
        <v>0</v>
      </c>
      <c r="Q63" s="219">
        <f t="shared" si="328"/>
        <v>0</v>
      </c>
      <c r="R63" s="219">
        <f t="shared" si="328"/>
        <v>0</v>
      </c>
      <c r="S63" s="219">
        <f t="shared" si="328"/>
        <v>0</v>
      </c>
      <c r="T63" s="219">
        <f t="shared" si="328"/>
        <v>0</v>
      </c>
      <c r="U63" s="219">
        <f t="shared" si="328"/>
        <v>0</v>
      </c>
      <c r="V63" s="219">
        <f t="shared" si="328"/>
        <v>0</v>
      </c>
      <c r="W63" s="219">
        <f t="shared" si="328"/>
        <v>0</v>
      </c>
      <c r="X63" s="219">
        <f t="shared" si="328"/>
        <v>0</v>
      </c>
      <c r="Y63" s="219">
        <f t="shared" si="328"/>
        <v>0</v>
      </c>
      <c r="Z63" s="219">
        <f t="shared" si="328"/>
        <v>0</v>
      </c>
      <c r="AA63" s="219">
        <f t="shared" si="328"/>
        <v>0</v>
      </c>
      <c r="AB63" s="219">
        <f t="shared" si="328"/>
        <v>0</v>
      </c>
      <c r="AC63" s="219">
        <f t="shared" si="328"/>
        <v>0</v>
      </c>
      <c r="AD63" s="219">
        <f t="shared" si="328"/>
        <v>0</v>
      </c>
      <c r="AE63" s="219">
        <f t="shared" si="328"/>
        <v>0</v>
      </c>
      <c r="AF63" s="219">
        <f t="shared" si="328"/>
        <v>0</v>
      </c>
      <c r="AG63" s="219">
        <f t="shared" si="328"/>
        <v>0</v>
      </c>
      <c r="AH63" s="219">
        <f t="shared" si="328"/>
        <v>0</v>
      </c>
      <c r="AI63" s="219">
        <f t="shared" si="328"/>
        <v>0</v>
      </c>
      <c r="AJ63" s="219">
        <f t="shared" si="328"/>
        <v>0</v>
      </c>
      <c r="AK63" s="219">
        <f t="shared" si="328"/>
        <v>0</v>
      </c>
      <c r="AL63" s="219">
        <f t="shared" si="328"/>
        <v>0</v>
      </c>
      <c r="AM63" s="219">
        <f t="shared" si="328"/>
        <v>0</v>
      </c>
      <c r="AN63" s="219">
        <f t="shared" si="328"/>
        <v>0</v>
      </c>
      <c r="AO63" s="219">
        <f t="shared" si="328"/>
        <v>0</v>
      </c>
      <c r="AP63" s="219">
        <f t="shared" si="328"/>
        <v>0</v>
      </c>
      <c r="AQ63" s="219">
        <f t="shared" si="328"/>
        <v>0</v>
      </c>
      <c r="AR63" s="219">
        <f t="shared" si="328"/>
        <v>0</v>
      </c>
      <c r="AS63" s="219">
        <f t="shared" si="328"/>
        <v>0</v>
      </c>
      <c r="AT63" s="219">
        <f t="shared" si="328"/>
        <v>0</v>
      </c>
      <c r="AU63" s="219">
        <f t="shared" si="328"/>
        <v>0</v>
      </c>
      <c r="AV63" s="219">
        <f t="shared" si="328"/>
        <v>0</v>
      </c>
      <c r="AW63" s="219">
        <f t="shared" si="328"/>
        <v>0</v>
      </c>
      <c r="AX63" s="219">
        <f t="shared" si="328"/>
        <v>0</v>
      </c>
      <c r="AY63" s="219">
        <f t="shared" si="328"/>
        <v>0</v>
      </c>
      <c r="AZ63" s="219">
        <f t="shared" si="328"/>
        <v>0</v>
      </c>
      <c r="BA63" s="219">
        <f t="shared" si="328"/>
        <v>0</v>
      </c>
      <c r="BB63" s="219">
        <f t="shared" si="328"/>
        <v>0</v>
      </c>
      <c r="BC63" s="219">
        <f t="shared" si="328"/>
        <v>0</v>
      </c>
      <c r="BD63" s="219">
        <f t="shared" si="328"/>
        <v>0</v>
      </c>
      <c r="BE63" s="219">
        <f t="shared" si="328"/>
        <v>0</v>
      </c>
      <c r="BF63" s="219">
        <f t="shared" si="328"/>
        <v>0</v>
      </c>
      <c r="BG63" s="219">
        <f t="shared" si="328"/>
        <v>0</v>
      </c>
      <c r="BH63" s="219">
        <f t="shared" si="328"/>
        <v>0</v>
      </c>
      <c r="BI63" s="219">
        <f t="shared" si="328"/>
        <v>0</v>
      </c>
      <c r="BJ63" s="219">
        <f t="shared" si="328"/>
        <v>0</v>
      </c>
      <c r="BK63" s="219">
        <f t="shared" si="328"/>
        <v>0</v>
      </c>
      <c r="BL63" s="219">
        <f t="shared" si="328"/>
        <v>0</v>
      </c>
      <c r="BM63" s="219">
        <f t="shared" si="328"/>
        <v>0</v>
      </c>
      <c r="BN63" s="219">
        <f t="shared" si="328"/>
        <v>0</v>
      </c>
    </row>
    <row r="64" spans="2:75" hidden="1" outlineLevel="1">
      <c r="B64" s="44"/>
      <c r="C64" s="46" t="s">
        <v>784</v>
      </c>
      <c r="D64" s="47"/>
      <c r="E64" s="47"/>
      <c r="F64" s="220">
        <v>0</v>
      </c>
      <c r="G64" s="219">
        <f t="shared" ref="G64:V65" si="329">IF(OR(MONTH(G$3)&lt;4,MONTH(G$3)&gt;10),$F64,)</f>
        <v>0</v>
      </c>
      <c r="H64" s="219">
        <f t="shared" si="329"/>
        <v>0</v>
      </c>
      <c r="I64" s="219">
        <f t="shared" si="329"/>
        <v>0</v>
      </c>
      <c r="J64" s="219">
        <f t="shared" si="329"/>
        <v>0</v>
      </c>
      <c r="K64" s="219">
        <f t="shared" si="329"/>
        <v>0</v>
      </c>
      <c r="L64" s="219">
        <f t="shared" si="329"/>
        <v>0</v>
      </c>
      <c r="M64" s="219">
        <f t="shared" si="329"/>
        <v>0</v>
      </c>
      <c r="N64" s="219">
        <f t="shared" si="329"/>
        <v>0</v>
      </c>
      <c r="O64" s="219">
        <f t="shared" si="329"/>
        <v>0</v>
      </c>
      <c r="P64" s="219">
        <f t="shared" si="329"/>
        <v>0</v>
      </c>
      <c r="Q64" s="219">
        <f t="shared" si="329"/>
        <v>0</v>
      </c>
      <c r="R64" s="219">
        <f t="shared" si="329"/>
        <v>0</v>
      </c>
      <c r="S64" s="219">
        <f t="shared" si="329"/>
        <v>0</v>
      </c>
      <c r="T64" s="219">
        <f t="shared" si="329"/>
        <v>0</v>
      </c>
      <c r="U64" s="219">
        <f t="shared" si="329"/>
        <v>0</v>
      </c>
      <c r="V64" s="219">
        <f t="shared" si="329"/>
        <v>0</v>
      </c>
      <c r="W64" s="219">
        <f t="shared" si="328"/>
        <v>0</v>
      </c>
      <c r="X64" s="219">
        <f t="shared" si="328"/>
        <v>0</v>
      </c>
      <c r="Y64" s="219">
        <f t="shared" si="328"/>
        <v>0</v>
      </c>
      <c r="Z64" s="219">
        <f t="shared" si="328"/>
        <v>0</v>
      </c>
      <c r="AA64" s="219">
        <f t="shared" si="328"/>
        <v>0</v>
      </c>
      <c r="AB64" s="219">
        <f t="shared" si="328"/>
        <v>0</v>
      </c>
      <c r="AC64" s="219">
        <f t="shared" si="328"/>
        <v>0</v>
      </c>
      <c r="AD64" s="219">
        <f t="shared" si="328"/>
        <v>0</v>
      </c>
      <c r="AE64" s="219">
        <f t="shared" si="328"/>
        <v>0</v>
      </c>
      <c r="AF64" s="219">
        <f t="shared" si="328"/>
        <v>0</v>
      </c>
      <c r="AG64" s="219">
        <f t="shared" si="328"/>
        <v>0</v>
      </c>
      <c r="AH64" s="219">
        <f t="shared" si="328"/>
        <v>0</v>
      </c>
      <c r="AI64" s="219">
        <f t="shared" si="328"/>
        <v>0</v>
      </c>
      <c r="AJ64" s="219">
        <f t="shared" si="328"/>
        <v>0</v>
      </c>
      <c r="AK64" s="219">
        <f t="shared" si="328"/>
        <v>0</v>
      </c>
      <c r="AL64" s="219">
        <f t="shared" si="328"/>
        <v>0</v>
      </c>
      <c r="AM64" s="219">
        <f t="shared" si="328"/>
        <v>0</v>
      </c>
      <c r="AN64" s="219">
        <f t="shared" si="328"/>
        <v>0</v>
      </c>
      <c r="AO64" s="219">
        <f t="shared" si="328"/>
        <v>0</v>
      </c>
      <c r="AP64" s="219">
        <f t="shared" si="328"/>
        <v>0</v>
      </c>
      <c r="AQ64" s="219">
        <f t="shared" si="328"/>
        <v>0</v>
      </c>
      <c r="AR64" s="219">
        <f t="shared" si="328"/>
        <v>0</v>
      </c>
      <c r="AS64" s="219">
        <f t="shared" si="328"/>
        <v>0</v>
      </c>
      <c r="AT64" s="219">
        <f t="shared" si="328"/>
        <v>0</v>
      </c>
      <c r="AU64" s="219">
        <f t="shared" si="328"/>
        <v>0</v>
      </c>
      <c r="AV64" s="219">
        <f t="shared" si="328"/>
        <v>0</v>
      </c>
      <c r="AW64" s="219">
        <f t="shared" si="328"/>
        <v>0</v>
      </c>
      <c r="AX64" s="219">
        <f t="shared" si="328"/>
        <v>0</v>
      </c>
      <c r="AY64" s="219">
        <f t="shared" si="328"/>
        <v>0</v>
      </c>
      <c r="AZ64" s="219">
        <f t="shared" si="328"/>
        <v>0</v>
      </c>
      <c r="BA64" s="219">
        <f t="shared" si="328"/>
        <v>0</v>
      </c>
      <c r="BB64" s="219">
        <f t="shared" si="328"/>
        <v>0</v>
      </c>
      <c r="BC64" s="219">
        <f t="shared" si="328"/>
        <v>0</v>
      </c>
      <c r="BD64" s="219">
        <f t="shared" si="328"/>
        <v>0</v>
      </c>
      <c r="BE64" s="219">
        <f t="shared" si="328"/>
        <v>0</v>
      </c>
      <c r="BF64" s="219">
        <f t="shared" si="328"/>
        <v>0</v>
      </c>
      <c r="BG64" s="219">
        <f t="shared" si="328"/>
        <v>0</v>
      </c>
      <c r="BH64" s="219">
        <f t="shared" si="328"/>
        <v>0</v>
      </c>
      <c r="BI64" s="219">
        <f t="shared" si="328"/>
        <v>0</v>
      </c>
      <c r="BJ64" s="219">
        <f t="shared" si="328"/>
        <v>0</v>
      </c>
      <c r="BK64" s="219">
        <f t="shared" si="328"/>
        <v>0</v>
      </c>
      <c r="BL64" s="219">
        <f t="shared" si="328"/>
        <v>0</v>
      </c>
      <c r="BM64" s="219">
        <f t="shared" si="328"/>
        <v>0</v>
      </c>
      <c r="BN64" s="219">
        <f t="shared" si="328"/>
        <v>0</v>
      </c>
    </row>
    <row r="65" spans="1:66" ht="15.75" hidden="1" outlineLevel="1" thickBot="1">
      <c r="B65" s="44"/>
      <c r="C65" s="46" t="s">
        <v>785</v>
      </c>
      <c r="D65" s="47"/>
      <c r="E65" s="47"/>
      <c r="F65" s="221">
        <v>0</v>
      </c>
      <c r="G65" s="219">
        <f t="shared" si="329"/>
        <v>0</v>
      </c>
      <c r="H65" s="219">
        <f t="shared" si="328"/>
        <v>0</v>
      </c>
      <c r="I65" s="219">
        <f t="shared" si="328"/>
        <v>0</v>
      </c>
      <c r="J65" s="219">
        <f t="shared" si="328"/>
        <v>0</v>
      </c>
      <c r="K65" s="219">
        <f t="shared" si="328"/>
        <v>0</v>
      </c>
      <c r="L65" s="219">
        <f t="shared" si="328"/>
        <v>0</v>
      </c>
      <c r="M65" s="219">
        <f t="shared" si="328"/>
        <v>0</v>
      </c>
      <c r="N65" s="219">
        <f t="shared" si="328"/>
        <v>0</v>
      </c>
      <c r="O65" s="219">
        <f t="shared" si="328"/>
        <v>0</v>
      </c>
      <c r="P65" s="219">
        <f t="shared" si="328"/>
        <v>0</v>
      </c>
      <c r="Q65" s="219">
        <f t="shared" si="328"/>
        <v>0</v>
      </c>
      <c r="R65" s="219">
        <f t="shared" si="328"/>
        <v>0</v>
      </c>
      <c r="S65" s="219">
        <f t="shared" si="328"/>
        <v>0</v>
      </c>
      <c r="T65" s="219">
        <f t="shared" si="328"/>
        <v>0</v>
      </c>
      <c r="U65" s="219">
        <f t="shared" si="328"/>
        <v>0</v>
      </c>
      <c r="V65" s="219">
        <f t="shared" si="328"/>
        <v>0</v>
      </c>
      <c r="W65" s="219">
        <f t="shared" si="328"/>
        <v>0</v>
      </c>
      <c r="X65" s="219">
        <f t="shared" si="328"/>
        <v>0</v>
      </c>
      <c r="Y65" s="219">
        <f t="shared" si="328"/>
        <v>0</v>
      </c>
      <c r="Z65" s="219">
        <f t="shared" si="328"/>
        <v>0</v>
      </c>
      <c r="AA65" s="219">
        <f t="shared" si="328"/>
        <v>0</v>
      </c>
      <c r="AB65" s="219">
        <f t="shared" si="328"/>
        <v>0</v>
      </c>
      <c r="AC65" s="219">
        <f t="shared" si="328"/>
        <v>0</v>
      </c>
      <c r="AD65" s="219">
        <f t="shared" si="328"/>
        <v>0</v>
      </c>
      <c r="AE65" s="219">
        <f t="shared" si="328"/>
        <v>0</v>
      </c>
      <c r="AF65" s="219">
        <f t="shared" si="328"/>
        <v>0</v>
      </c>
      <c r="AG65" s="219">
        <f t="shared" si="328"/>
        <v>0</v>
      </c>
      <c r="AH65" s="219">
        <f t="shared" si="328"/>
        <v>0</v>
      </c>
      <c r="AI65" s="219">
        <f t="shared" si="328"/>
        <v>0</v>
      </c>
      <c r="AJ65" s="219">
        <f t="shared" si="328"/>
        <v>0</v>
      </c>
      <c r="AK65" s="219">
        <f t="shared" si="328"/>
        <v>0</v>
      </c>
      <c r="AL65" s="219">
        <f t="shared" si="328"/>
        <v>0</v>
      </c>
      <c r="AM65" s="219">
        <f t="shared" si="328"/>
        <v>0</v>
      </c>
      <c r="AN65" s="219">
        <f t="shared" si="328"/>
        <v>0</v>
      </c>
      <c r="AO65" s="219">
        <f t="shared" si="328"/>
        <v>0</v>
      </c>
      <c r="AP65" s="219">
        <f t="shared" si="328"/>
        <v>0</v>
      </c>
      <c r="AQ65" s="219">
        <f t="shared" si="328"/>
        <v>0</v>
      </c>
      <c r="AR65" s="219">
        <f t="shared" si="328"/>
        <v>0</v>
      </c>
      <c r="AS65" s="219">
        <f t="shared" si="328"/>
        <v>0</v>
      </c>
      <c r="AT65" s="219">
        <f t="shared" si="328"/>
        <v>0</v>
      </c>
      <c r="AU65" s="219">
        <f t="shared" si="328"/>
        <v>0</v>
      </c>
      <c r="AV65" s="219">
        <f t="shared" si="328"/>
        <v>0</v>
      </c>
      <c r="AW65" s="219">
        <f t="shared" si="328"/>
        <v>0</v>
      </c>
      <c r="AX65" s="219">
        <f t="shared" si="328"/>
        <v>0</v>
      </c>
      <c r="AY65" s="219">
        <f t="shared" si="328"/>
        <v>0</v>
      </c>
      <c r="AZ65" s="219">
        <f t="shared" si="328"/>
        <v>0</v>
      </c>
      <c r="BA65" s="219">
        <f t="shared" si="328"/>
        <v>0</v>
      </c>
      <c r="BB65" s="219">
        <f t="shared" si="328"/>
        <v>0</v>
      </c>
      <c r="BC65" s="219">
        <f t="shared" si="328"/>
        <v>0</v>
      </c>
      <c r="BD65" s="219">
        <f t="shared" si="328"/>
        <v>0</v>
      </c>
      <c r="BE65" s="219">
        <f t="shared" si="328"/>
        <v>0</v>
      </c>
      <c r="BF65" s="219">
        <f t="shared" si="328"/>
        <v>0</v>
      </c>
      <c r="BG65" s="219">
        <f t="shared" si="328"/>
        <v>0</v>
      </c>
      <c r="BH65" s="219">
        <f t="shared" si="328"/>
        <v>0</v>
      </c>
      <c r="BI65" s="219">
        <f t="shared" si="328"/>
        <v>0</v>
      </c>
      <c r="BJ65" s="219">
        <f t="shared" si="328"/>
        <v>0</v>
      </c>
      <c r="BK65" s="219">
        <f t="shared" si="328"/>
        <v>0</v>
      </c>
      <c r="BL65" s="219">
        <f t="shared" si="328"/>
        <v>0</v>
      </c>
      <c r="BM65" s="219">
        <f t="shared" si="328"/>
        <v>0</v>
      </c>
      <c r="BN65" s="219">
        <f t="shared" si="328"/>
        <v>0</v>
      </c>
    </row>
    <row r="66" spans="1:66" s="7" customFormat="1" ht="15.75" collapsed="1" thickBot="1">
      <c r="A66" s="3"/>
      <c r="B66" s="44"/>
      <c r="C66" s="49" t="s">
        <v>762</v>
      </c>
      <c r="D66" s="47"/>
      <c r="E66" s="47"/>
      <c r="F66" s="223" t="s">
        <v>767</v>
      </c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  <c r="BM66" s="222"/>
      <c r="BN66" s="222"/>
    </row>
    <row r="67" spans="1:66">
      <c r="B67" s="44"/>
      <c r="C67" s="50" t="s">
        <v>180</v>
      </c>
      <c r="D67" s="6"/>
      <c r="E67" s="6"/>
      <c r="F67" s="224">
        <f>IF(Параметры!C9="Москва",1.1315,IF(Параметры!C9="Саратов",1.136,IF(Параметры!C9="Казань",1.126,IF(Параметры!C9="Кемерово",1.1445,IF(Параметры!C9="Челябинск",1.146,IF(Параметры!C9="Нижний Новгород",1.138,IF(Параметры!C9="Омск",1.16,IF(Параметры!C9="Санкт-Петербург",1.128,1.15))))))))-1</f>
        <v>0.14999999999999991</v>
      </c>
      <c r="G67" s="219">
        <f>G252*(1+$F67)</f>
        <v>0</v>
      </c>
      <c r="H67" s="219">
        <f t="shared" ref="H67:BN67" si="330">H252*(1+$F67)</f>
        <v>0</v>
      </c>
      <c r="I67" s="219">
        <f t="shared" si="330"/>
        <v>0</v>
      </c>
      <c r="J67" s="219">
        <f t="shared" si="330"/>
        <v>0</v>
      </c>
      <c r="K67" s="219">
        <f t="shared" si="330"/>
        <v>0</v>
      </c>
      <c r="L67" s="219">
        <f t="shared" si="330"/>
        <v>0</v>
      </c>
      <c r="M67" s="219">
        <f t="shared" si="330"/>
        <v>0</v>
      </c>
      <c r="N67" s="219">
        <f t="shared" si="330"/>
        <v>0</v>
      </c>
      <c r="O67" s="219">
        <f t="shared" si="330"/>
        <v>0</v>
      </c>
      <c r="P67" s="219">
        <f t="shared" si="330"/>
        <v>0</v>
      </c>
      <c r="Q67" s="219">
        <f t="shared" si="330"/>
        <v>0</v>
      </c>
      <c r="R67" s="219">
        <f t="shared" si="330"/>
        <v>0</v>
      </c>
      <c r="S67" s="219">
        <f t="shared" si="330"/>
        <v>0</v>
      </c>
      <c r="T67" s="219">
        <f t="shared" si="330"/>
        <v>0</v>
      </c>
      <c r="U67" s="219">
        <f t="shared" si="330"/>
        <v>0</v>
      </c>
      <c r="V67" s="219">
        <f t="shared" si="330"/>
        <v>0</v>
      </c>
      <c r="W67" s="219">
        <f t="shared" si="330"/>
        <v>0</v>
      </c>
      <c r="X67" s="219">
        <f t="shared" si="330"/>
        <v>0</v>
      </c>
      <c r="Y67" s="219">
        <f t="shared" si="330"/>
        <v>0</v>
      </c>
      <c r="Z67" s="219">
        <f t="shared" si="330"/>
        <v>0</v>
      </c>
      <c r="AA67" s="219">
        <f t="shared" si="330"/>
        <v>0</v>
      </c>
      <c r="AB67" s="219">
        <f t="shared" si="330"/>
        <v>0</v>
      </c>
      <c r="AC67" s="219">
        <f t="shared" si="330"/>
        <v>0</v>
      </c>
      <c r="AD67" s="219">
        <f t="shared" si="330"/>
        <v>0</v>
      </c>
      <c r="AE67" s="219">
        <f t="shared" si="330"/>
        <v>0</v>
      </c>
      <c r="AF67" s="219">
        <f t="shared" si="330"/>
        <v>0</v>
      </c>
      <c r="AG67" s="219">
        <f t="shared" si="330"/>
        <v>0</v>
      </c>
      <c r="AH67" s="219">
        <f t="shared" si="330"/>
        <v>0</v>
      </c>
      <c r="AI67" s="219">
        <f t="shared" si="330"/>
        <v>0</v>
      </c>
      <c r="AJ67" s="219">
        <f t="shared" si="330"/>
        <v>0</v>
      </c>
      <c r="AK67" s="219">
        <f t="shared" si="330"/>
        <v>0</v>
      </c>
      <c r="AL67" s="219">
        <f t="shared" si="330"/>
        <v>0</v>
      </c>
      <c r="AM67" s="219">
        <f t="shared" si="330"/>
        <v>0</v>
      </c>
      <c r="AN67" s="219">
        <f t="shared" si="330"/>
        <v>0</v>
      </c>
      <c r="AO67" s="219">
        <f t="shared" si="330"/>
        <v>0</v>
      </c>
      <c r="AP67" s="219">
        <f t="shared" si="330"/>
        <v>0</v>
      </c>
      <c r="AQ67" s="219">
        <f t="shared" si="330"/>
        <v>0</v>
      </c>
      <c r="AR67" s="219">
        <f t="shared" si="330"/>
        <v>0</v>
      </c>
      <c r="AS67" s="219">
        <f t="shared" si="330"/>
        <v>0</v>
      </c>
      <c r="AT67" s="219">
        <f t="shared" si="330"/>
        <v>0</v>
      </c>
      <c r="AU67" s="219">
        <f t="shared" si="330"/>
        <v>0</v>
      </c>
      <c r="AV67" s="219">
        <f t="shared" si="330"/>
        <v>0</v>
      </c>
      <c r="AW67" s="219">
        <f t="shared" si="330"/>
        <v>0</v>
      </c>
      <c r="AX67" s="219">
        <f t="shared" si="330"/>
        <v>0</v>
      </c>
      <c r="AY67" s="219">
        <f t="shared" si="330"/>
        <v>0</v>
      </c>
      <c r="AZ67" s="219">
        <f t="shared" si="330"/>
        <v>0</v>
      </c>
      <c r="BA67" s="219">
        <f t="shared" si="330"/>
        <v>0</v>
      </c>
      <c r="BB67" s="219">
        <f t="shared" si="330"/>
        <v>0</v>
      </c>
      <c r="BC67" s="219">
        <f t="shared" si="330"/>
        <v>0</v>
      </c>
      <c r="BD67" s="219">
        <f t="shared" si="330"/>
        <v>0</v>
      </c>
      <c r="BE67" s="219">
        <f t="shared" si="330"/>
        <v>0</v>
      </c>
      <c r="BF67" s="219">
        <f t="shared" si="330"/>
        <v>0</v>
      </c>
      <c r="BG67" s="219">
        <f t="shared" si="330"/>
        <v>0</v>
      </c>
      <c r="BH67" s="219">
        <f t="shared" si="330"/>
        <v>0</v>
      </c>
      <c r="BI67" s="219">
        <f t="shared" si="330"/>
        <v>0</v>
      </c>
      <c r="BJ67" s="219">
        <f t="shared" si="330"/>
        <v>0</v>
      </c>
      <c r="BK67" s="219">
        <f t="shared" si="330"/>
        <v>0</v>
      </c>
      <c r="BL67" s="219">
        <f t="shared" si="330"/>
        <v>0</v>
      </c>
      <c r="BM67" s="219">
        <f t="shared" si="330"/>
        <v>0</v>
      </c>
      <c r="BN67" s="219">
        <f t="shared" si="330"/>
        <v>0</v>
      </c>
    </row>
    <row r="68" spans="1:66">
      <c r="B68" s="44"/>
      <c r="C68" s="47" t="s">
        <v>763</v>
      </c>
      <c r="F68" s="225">
        <f>F67</f>
        <v>0.14999999999999991</v>
      </c>
      <c r="G68" s="219">
        <f>G264*(1+$F68)</f>
        <v>0</v>
      </c>
      <c r="H68" s="219">
        <f t="shared" ref="H68:BN68" si="331">H264*(1+$F68)</f>
        <v>0</v>
      </c>
      <c r="I68" s="219">
        <f t="shared" si="331"/>
        <v>0</v>
      </c>
      <c r="J68" s="219">
        <f t="shared" si="331"/>
        <v>0</v>
      </c>
      <c r="K68" s="219">
        <f t="shared" si="331"/>
        <v>0</v>
      </c>
      <c r="L68" s="219">
        <f t="shared" si="331"/>
        <v>0</v>
      </c>
      <c r="M68" s="219">
        <f t="shared" si="331"/>
        <v>0</v>
      </c>
      <c r="N68" s="219">
        <f t="shared" si="331"/>
        <v>0</v>
      </c>
      <c r="O68" s="219">
        <f t="shared" si="331"/>
        <v>0</v>
      </c>
      <c r="P68" s="219">
        <f t="shared" si="331"/>
        <v>0</v>
      </c>
      <c r="Q68" s="219">
        <f t="shared" si="331"/>
        <v>0</v>
      </c>
      <c r="R68" s="219">
        <f t="shared" si="331"/>
        <v>0</v>
      </c>
      <c r="S68" s="219">
        <f t="shared" si="331"/>
        <v>0</v>
      </c>
      <c r="T68" s="219">
        <f t="shared" si="331"/>
        <v>0</v>
      </c>
      <c r="U68" s="219">
        <f t="shared" si="331"/>
        <v>0</v>
      </c>
      <c r="V68" s="219">
        <f t="shared" si="331"/>
        <v>0</v>
      </c>
      <c r="W68" s="219">
        <f t="shared" si="331"/>
        <v>0</v>
      </c>
      <c r="X68" s="219">
        <f t="shared" si="331"/>
        <v>0</v>
      </c>
      <c r="Y68" s="219">
        <f t="shared" si="331"/>
        <v>0</v>
      </c>
      <c r="Z68" s="219">
        <f t="shared" si="331"/>
        <v>0</v>
      </c>
      <c r="AA68" s="219">
        <f t="shared" si="331"/>
        <v>0</v>
      </c>
      <c r="AB68" s="219">
        <f t="shared" si="331"/>
        <v>0</v>
      </c>
      <c r="AC68" s="219">
        <f t="shared" si="331"/>
        <v>0</v>
      </c>
      <c r="AD68" s="219">
        <f t="shared" si="331"/>
        <v>0</v>
      </c>
      <c r="AE68" s="219">
        <f t="shared" si="331"/>
        <v>0</v>
      </c>
      <c r="AF68" s="219">
        <f t="shared" si="331"/>
        <v>0</v>
      </c>
      <c r="AG68" s="219">
        <f t="shared" si="331"/>
        <v>0</v>
      </c>
      <c r="AH68" s="219">
        <f t="shared" si="331"/>
        <v>0</v>
      </c>
      <c r="AI68" s="219">
        <f t="shared" si="331"/>
        <v>0</v>
      </c>
      <c r="AJ68" s="219">
        <f t="shared" si="331"/>
        <v>0</v>
      </c>
      <c r="AK68" s="219">
        <f t="shared" si="331"/>
        <v>0</v>
      </c>
      <c r="AL68" s="219">
        <f t="shared" si="331"/>
        <v>0</v>
      </c>
      <c r="AM68" s="219">
        <f t="shared" si="331"/>
        <v>0</v>
      </c>
      <c r="AN68" s="219">
        <f t="shared" si="331"/>
        <v>0</v>
      </c>
      <c r="AO68" s="219">
        <f t="shared" si="331"/>
        <v>0</v>
      </c>
      <c r="AP68" s="219">
        <f t="shared" si="331"/>
        <v>0</v>
      </c>
      <c r="AQ68" s="219">
        <f t="shared" si="331"/>
        <v>0</v>
      </c>
      <c r="AR68" s="219">
        <f t="shared" si="331"/>
        <v>0</v>
      </c>
      <c r="AS68" s="219">
        <f t="shared" si="331"/>
        <v>0</v>
      </c>
      <c r="AT68" s="219">
        <f t="shared" si="331"/>
        <v>0</v>
      </c>
      <c r="AU68" s="219">
        <f t="shared" si="331"/>
        <v>0</v>
      </c>
      <c r="AV68" s="219">
        <f t="shared" si="331"/>
        <v>0</v>
      </c>
      <c r="AW68" s="219">
        <f t="shared" si="331"/>
        <v>0</v>
      </c>
      <c r="AX68" s="219">
        <f t="shared" si="331"/>
        <v>0</v>
      </c>
      <c r="AY68" s="219">
        <f t="shared" si="331"/>
        <v>0</v>
      </c>
      <c r="AZ68" s="219">
        <f t="shared" si="331"/>
        <v>0</v>
      </c>
      <c r="BA68" s="219">
        <f t="shared" si="331"/>
        <v>0</v>
      </c>
      <c r="BB68" s="219">
        <f t="shared" si="331"/>
        <v>0</v>
      </c>
      <c r="BC68" s="219">
        <f t="shared" si="331"/>
        <v>0</v>
      </c>
      <c r="BD68" s="219">
        <f t="shared" si="331"/>
        <v>0</v>
      </c>
      <c r="BE68" s="219">
        <f t="shared" si="331"/>
        <v>0</v>
      </c>
      <c r="BF68" s="219">
        <f t="shared" si="331"/>
        <v>0</v>
      </c>
      <c r="BG68" s="219">
        <f t="shared" si="331"/>
        <v>0</v>
      </c>
      <c r="BH68" s="219">
        <f t="shared" si="331"/>
        <v>0</v>
      </c>
      <c r="BI68" s="219">
        <f t="shared" si="331"/>
        <v>0</v>
      </c>
      <c r="BJ68" s="219">
        <f t="shared" si="331"/>
        <v>0</v>
      </c>
      <c r="BK68" s="219">
        <f t="shared" si="331"/>
        <v>0</v>
      </c>
      <c r="BL68" s="219">
        <f t="shared" si="331"/>
        <v>0</v>
      </c>
      <c r="BM68" s="219">
        <f t="shared" si="331"/>
        <v>0</v>
      </c>
      <c r="BN68" s="219">
        <f t="shared" si="331"/>
        <v>0</v>
      </c>
    </row>
    <row r="69" spans="1:66">
      <c r="B69" s="44"/>
      <c r="C69" s="47" t="s">
        <v>177</v>
      </c>
      <c r="F69" s="225">
        <f>F68</f>
        <v>0.14999999999999991</v>
      </c>
      <c r="G69" s="219">
        <f>G256*(1+$F69)</f>
        <v>0</v>
      </c>
      <c r="H69" s="219">
        <f t="shared" ref="H69:BN69" si="332">H256*(1+$F69)</f>
        <v>0</v>
      </c>
      <c r="I69" s="219">
        <f t="shared" si="332"/>
        <v>0</v>
      </c>
      <c r="J69" s="219">
        <f t="shared" si="332"/>
        <v>0</v>
      </c>
      <c r="K69" s="219">
        <f t="shared" si="332"/>
        <v>0</v>
      </c>
      <c r="L69" s="219">
        <f t="shared" si="332"/>
        <v>0</v>
      </c>
      <c r="M69" s="219">
        <f t="shared" si="332"/>
        <v>0</v>
      </c>
      <c r="N69" s="219">
        <f t="shared" si="332"/>
        <v>0</v>
      </c>
      <c r="O69" s="219">
        <f t="shared" si="332"/>
        <v>0</v>
      </c>
      <c r="P69" s="219">
        <f t="shared" si="332"/>
        <v>0</v>
      </c>
      <c r="Q69" s="219">
        <f t="shared" si="332"/>
        <v>0</v>
      </c>
      <c r="R69" s="219">
        <f t="shared" si="332"/>
        <v>0</v>
      </c>
      <c r="S69" s="219">
        <f t="shared" si="332"/>
        <v>0</v>
      </c>
      <c r="T69" s="219">
        <f t="shared" si="332"/>
        <v>0</v>
      </c>
      <c r="U69" s="219">
        <f t="shared" si="332"/>
        <v>0</v>
      </c>
      <c r="V69" s="219">
        <f t="shared" si="332"/>
        <v>0</v>
      </c>
      <c r="W69" s="219">
        <f t="shared" si="332"/>
        <v>0</v>
      </c>
      <c r="X69" s="219">
        <f t="shared" si="332"/>
        <v>0</v>
      </c>
      <c r="Y69" s="219">
        <f t="shared" si="332"/>
        <v>0</v>
      </c>
      <c r="Z69" s="219">
        <f t="shared" si="332"/>
        <v>0</v>
      </c>
      <c r="AA69" s="219">
        <f t="shared" si="332"/>
        <v>0</v>
      </c>
      <c r="AB69" s="219">
        <f t="shared" si="332"/>
        <v>0</v>
      </c>
      <c r="AC69" s="219">
        <f t="shared" si="332"/>
        <v>0</v>
      </c>
      <c r="AD69" s="219">
        <f t="shared" si="332"/>
        <v>0</v>
      </c>
      <c r="AE69" s="219">
        <f t="shared" si="332"/>
        <v>0</v>
      </c>
      <c r="AF69" s="219">
        <f t="shared" si="332"/>
        <v>0</v>
      </c>
      <c r="AG69" s="219">
        <f t="shared" si="332"/>
        <v>0</v>
      </c>
      <c r="AH69" s="219">
        <f t="shared" si="332"/>
        <v>0</v>
      </c>
      <c r="AI69" s="219">
        <f t="shared" si="332"/>
        <v>0</v>
      </c>
      <c r="AJ69" s="219">
        <f t="shared" si="332"/>
        <v>0</v>
      </c>
      <c r="AK69" s="219">
        <f t="shared" si="332"/>
        <v>0</v>
      </c>
      <c r="AL69" s="219">
        <f t="shared" si="332"/>
        <v>0</v>
      </c>
      <c r="AM69" s="219">
        <f t="shared" si="332"/>
        <v>0</v>
      </c>
      <c r="AN69" s="219">
        <f t="shared" si="332"/>
        <v>0</v>
      </c>
      <c r="AO69" s="219">
        <f t="shared" si="332"/>
        <v>0</v>
      </c>
      <c r="AP69" s="219">
        <f t="shared" si="332"/>
        <v>0</v>
      </c>
      <c r="AQ69" s="219">
        <f t="shared" si="332"/>
        <v>0</v>
      </c>
      <c r="AR69" s="219">
        <f t="shared" si="332"/>
        <v>0</v>
      </c>
      <c r="AS69" s="219">
        <f t="shared" si="332"/>
        <v>0</v>
      </c>
      <c r="AT69" s="219">
        <f t="shared" si="332"/>
        <v>0</v>
      </c>
      <c r="AU69" s="219">
        <f t="shared" si="332"/>
        <v>0</v>
      </c>
      <c r="AV69" s="219">
        <f t="shared" si="332"/>
        <v>0</v>
      </c>
      <c r="AW69" s="219">
        <f t="shared" si="332"/>
        <v>0</v>
      </c>
      <c r="AX69" s="219">
        <f t="shared" si="332"/>
        <v>0</v>
      </c>
      <c r="AY69" s="219">
        <f t="shared" si="332"/>
        <v>0</v>
      </c>
      <c r="AZ69" s="219">
        <f t="shared" si="332"/>
        <v>0</v>
      </c>
      <c r="BA69" s="219">
        <f t="shared" si="332"/>
        <v>0</v>
      </c>
      <c r="BB69" s="219">
        <f t="shared" si="332"/>
        <v>0</v>
      </c>
      <c r="BC69" s="219">
        <f t="shared" si="332"/>
        <v>0</v>
      </c>
      <c r="BD69" s="219">
        <f t="shared" si="332"/>
        <v>0</v>
      </c>
      <c r="BE69" s="219">
        <f t="shared" si="332"/>
        <v>0</v>
      </c>
      <c r="BF69" s="219">
        <f t="shared" si="332"/>
        <v>0</v>
      </c>
      <c r="BG69" s="219">
        <f t="shared" si="332"/>
        <v>0</v>
      </c>
      <c r="BH69" s="219">
        <f t="shared" si="332"/>
        <v>0</v>
      </c>
      <c r="BI69" s="219">
        <f t="shared" si="332"/>
        <v>0</v>
      </c>
      <c r="BJ69" s="219">
        <f t="shared" si="332"/>
        <v>0</v>
      </c>
      <c r="BK69" s="219">
        <f t="shared" si="332"/>
        <v>0</v>
      </c>
      <c r="BL69" s="219">
        <f t="shared" si="332"/>
        <v>0</v>
      </c>
      <c r="BM69" s="219">
        <f t="shared" si="332"/>
        <v>0</v>
      </c>
      <c r="BN69" s="219">
        <f t="shared" si="332"/>
        <v>0</v>
      </c>
    </row>
    <row r="70" spans="1:66">
      <c r="B70" s="44"/>
      <c r="C70" s="47" t="s">
        <v>764</v>
      </c>
      <c r="F70" s="225">
        <f t="shared" ref="F70:F73" si="333">F69</f>
        <v>0.14999999999999991</v>
      </c>
      <c r="G70" s="219">
        <f>G260*(1+$F70)</f>
        <v>0</v>
      </c>
      <c r="H70" s="219">
        <f t="shared" ref="H70:BN70" si="334">H260*(1+$F70)</f>
        <v>0</v>
      </c>
      <c r="I70" s="219">
        <f t="shared" si="334"/>
        <v>0</v>
      </c>
      <c r="J70" s="219">
        <f t="shared" si="334"/>
        <v>0</v>
      </c>
      <c r="K70" s="219">
        <f t="shared" si="334"/>
        <v>0</v>
      </c>
      <c r="L70" s="219">
        <f t="shared" si="334"/>
        <v>0</v>
      </c>
      <c r="M70" s="219">
        <f t="shared" si="334"/>
        <v>0</v>
      </c>
      <c r="N70" s="219">
        <f t="shared" si="334"/>
        <v>0</v>
      </c>
      <c r="O70" s="219">
        <f t="shared" si="334"/>
        <v>0</v>
      </c>
      <c r="P70" s="219">
        <f t="shared" si="334"/>
        <v>0</v>
      </c>
      <c r="Q70" s="219">
        <f t="shared" si="334"/>
        <v>0</v>
      </c>
      <c r="R70" s="219">
        <f t="shared" si="334"/>
        <v>0</v>
      </c>
      <c r="S70" s="219">
        <f t="shared" si="334"/>
        <v>0</v>
      </c>
      <c r="T70" s="219">
        <f t="shared" si="334"/>
        <v>0</v>
      </c>
      <c r="U70" s="219">
        <f t="shared" si="334"/>
        <v>0</v>
      </c>
      <c r="V70" s="219">
        <f t="shared" si="334"/>
        <v>0</v>
      </c>
      <c r="W70" s="219">
        <f t="shared" si="334"/>
        <v>0</v>
      </c>
      <c r="X70" s="219">
        <f t="shared" si="334"/>
        <v>0</v>
      </c>
      <c r="Y70" s="219">
        <f t="shared" si="334"/>
        <v>0</v>
      </c>
      <c r="Z70" s="219">
        <f t="shared" si="334"/>
        <v>0</v>
      </c>
      <c r="AA70" s="219">
        <f t="shared" si="334"/>
        <v>0</v>
      </c>
      <c r="AB70" s="219">
        <f t="shared" si="334"/>
        <v>0</v>
      </c>
      <c r="AC70" s="219">
        <f t="shared" si="334"/>
        <v>0</v>
      </c>
      <c r="AD70" s="219">
        <f t="shared" si="334"/>
        <v>0</v>
      </c>
      <c r="AE70" s="219">
        <f t="shared" si="334"/>
        <v>0</v>
      </c>
      <c r="AF70" s="219">
        <f t="shared" si="334"/>
        <v>0</v>
      </c>
      <c r="AG70" s="219">
        <f t="shared" si="334"/>
        <v>0</v>
      </c>
      <c r="AH70" s="219">
        <f t="shared" si="334"/>
        <v>0</v>
      </c>
      <c r="AI70" s="219">
        <f t="shared" si="334"/>
        <v>0</v>
      </c>
      <c r="AJ70" s="219">
        <f t="shared" si="334"/>
        <v>0</v>
      </c>
      <c r="AK70" s="219">
        <f t="shared" si="334"/>
        <v>0</v>
      </c>
      <c r="AL70" s="219">
        <f t="shared" si="334"/>
        <v>0</v>
      </c>
      <c r="AM70" s="219">
        <f t="shared" si="334"/>
        <v>0</v>
      </c>
      <c r="AN70" s="219">
        <f t="shared" si="334"/>
        <v>0</v>
      </c>
      <c r="AO70" s="219">
        <f t="shared" si="334"/>
        <v>0</v>
      </c>
      <c r="AP70" s="219">
        <f t="shared" si="334"/>
        <v>0</v>
      </c>
      <c r="AQ70" s="219">
        <f t="shared" si="334"/>
        <v>0</v>
      </c>
      <c r="AR70" s="219">
        <f t="shared" si="334"/>
        <v>0</v>
      </c>
      <c r="AS70" s="219">
        <f t="shared" si="334"/>
        <v>0</v>
      </c>
      <c r="AT70" s="219">
        <f t="shared" si="334"/>
        <v>0</v>
      </c>
      <c r="AU70" s="219">
        <f t="shared" si="334"/>
        <v>0</v>
      </c>
      <c r="AV70" s="219">
        <f t="shared" si="334"/>
        <v>0</v>
      </c>
      <c r="AW70" s="219">
        <f t="shared" si="334"/>
        <v>0</v>
      </c>
      <c r="AX70" s="219">
        <f t="shared" si="334"/>
        <v>0</v>
      </c>
      <c r="AY70" s="219">
        <f t="shared" si="334"/>
        <v>0</v>
      </c>
      <c r="AZ70" s="219">
        <f t="shared" si="334"/>
        <v>0</v>
      </c>
      <c r="BA70" s="219">
        <f t="shared" si="334"/>
        <v>0</v>
      </c>
      <c r="BB70" s="219">
        <f t="shared" si="334"/>
        <v>0</v>
      </c>
      <c r="BC70" s="219">
        <f t="shared" si="334"/>
        <v>0</v>
      </c>
      <c r="BD70" s="219">
        <f t="shared" si="334"/>
        <v>0</v>
      </c>
      <c r="BE70" s="219">
        <f t="shared" si="334"/>
        <v>0</v>
      </c>
      <c r="BF70" s="219">
        <f t="shared" si="334"/>
        <v>0</v>
      </c>
      <c r="BG70" s="219">
        <f t="shared" si="334"/>
        <v>0</v>
      </c>
      <c r="BH70" s="219">
        <f t="shared" si="334"/>
        <v>0</v>
      </c>
      <c r="BI70" s="219">
        <f t="shared" si="334"/>
        <v>0</v>
      </c>
      <c r="BJ70" s="219">
        <f t="shared" si="334"/>
        <v>0</v>
      </c>
      <c r="BK70" s="219">
        <f t="shared" si="334"/>
        <v>0</v>
      </c>
      <c r="BL70" s="219">
        <f t="shared" si="334"/>
        <v>0</v>
      </c>
      <c r="BM70" s="219">
        <f t="shared" si="334"/>
        <v>0</v>
      </c>
      <c r="BN70" s="219">
        <f t="shared" si="334"/>
        <v>0</v>
      </c>
    </row>
    <row r="71" spans="1:66">
      <c r="B71" s="44"/>
      <c r="C71" s="47" t="s">
        <v>765</v>
      </c>
      <c r="F71" s="225">
        <f t="shared" si="333"/>
        <v>0.14999999999999991</v>
      </c>
      <c r="G71" s="219">
        <f>G244*(1+$F71)</f>
        <v>0</v>
      </c>
      <c r="H71" s="219">
        <f t="shared" ref="H71:BN71" si="335">H244*(1+$F71)</f>
        <v>0</v>
      </c>
      <c r="I71" s="219">
        <f t="shared" si="335"/>
        <v>0</v>
      </c>
      <c r="J71" s="219">
        <f t="shared" si="335"/>
        <v>0</v>
      </c>
      <c r="K71" s="219">
        <f t="shared" si="335"/>
        <v>103499.99999999999</v>
      </c>
      <c r="L71" s="219">
        <f t="shared" si="335"/>
        <v>0</v>
      </c>
      <c r="M71" s="219">
        <f t="shared" si="335"/>
        <v>0</v>
      </c>
      <c r="N71" s="219">
        <f t="shared" si="335"/>
        <v>0</v>
      </c>
      <c r="O71" s="219">
        <f t="shared" si="335"/>
        <v>0</v>
      </c>
      <c r="P71" s="219">
        <f t="shared" si="335"/>
        <v>0</v>
      </c>
      <c r="Q71" s="219">
        <f t="shared" si="335"/>
        <v>0</v>
      </c>
      <c r="R71" s="219">
        <f t="shared" si="335"/>
        <v>0</v>
      </c>
      <c r="S71" s="219">
        <f t="shared" si="335"/>
        <v>0</v>
      </c>
      <c r="T71" s="219">
        <f t="shared" si="335"/>
        <v>0</v>
      </c>
      <c r="U71" s="219">
        <f t="shared" si="335"/>
        <v>0</v>
      </c>
      <c r="V71" s="219">
        <f t="shared" si="335"/>
        <v>0</v>
      </c>
      <c r="W71" s="219">
        <f t="shared" si="335"/>
        <v>0</v>
      </c>
      <c r="X71" s="219">
        <f t="shared" si="335"/>
        <v>0</v>
      </c>
      <c r="Y71" s="219">
        <f t="shared" si="335"/>
        <v>0</v>
      </c>
      <c r="Z71" s="219">
        <f t="shared" si="335"/>
        <v>0</v>
      </c>
      <c r="AA71" s="219">
        <f t="shared" si="335"/>
        <v>0</v>
      </c>
      <c r="AB71" s="219">
        <f t="shared" si="335"/>
        <v>0</v>
      </c>
      <c r="AC71" s="219">
        <f t="shared" si="335"/>
        <v>0</v>
      </c>
      <c r="AD71" s="219">
        <f t="shared" si="335"/>
        <v>0</v>
      </c>
      <c r="AE71" s="219">
        <f t="shared" si="335"/>
        <v>0</v>
      </c>
      <c r="AF71" s="219">
        <f t="shared" si="335"/>
        <v>0</v>
      </c>
      <c r="AG71" s="219">
        <f t="shared" si="335"/>
        <v>0</v>
      </c>
      <c r="AH71" s="219">
        <f t="shared" si="335"/>
        <v>0</v>
      </c>
      <c r="AI71" s="219">
        <f t="shared" si="335"/>
        <v>0</v>
      </c>
      <c r="AJ71" s="219">
        <f t="shared" si="335"/>
        <v>0</v>
      </c>
      <c r="AK71" s="219">
        <f t="shared" si="335"/>
        <v>0</v>
      </c>
      <c r="AL71" s="219">
        <f t="shared" si="335"/>
        <v>0</v>
      </c>
      <c r="AM71" s="219">
        <f t="shared" si="335"/>
        <v>0</v>
      </c>
      <c r="AN71" s="219">
        <f t="shared" si="335"/>
        <v>0</v>
      </c>
      <c r="AO71" s="219">
        <f t="shared" si="335"/>
        <v>0</v>
      </c>
      <c r="AP71" s="219">
        <f t="shared" si="335"/>
        <v>0</v>
      </c>
      <c r="AQ71" s="219">
        <f t="shared" si="335"/>
        <v>0</v>
      </c>
      <c r="AR71" s="219">
        <f t="shared" si="335"/>
        <v>0</v>
      </c>
      <c r="AS71" s="219">
        <f t="shared" si="335"/>
        <v>0</v>
      </c>
      <c r="AT71" s="219">
        <f t="shared" si="335"/>
        <v>0</v>
      </c>
      <c r="AU71" s="219">
        <f t="shared" si="335"/>
        <v>0</v>
      </c>
      <c r="AV71" s="219">
        <f t="shared" si="335"/>
        <v>0</v>
      </c>
      <c r="AW71" s="219">
        <f t="shared" si="335"/>
        <v>0</v>
      </c>
      <c r="AX71" s="219">
        <f t="shared" si="335"/>
        <v>0</v>
      </c>
      <c r="AY71" s="219">
        <f t="shared" si="335"/>
        <v>0</v>
      </c>
      <c r="AZ71" s="219">
        <f t="shared" si="335"/>
        <v>0</v>
      </c>
      <c r="BA71" s="219">
        <f t="shared" si="335"/>
        <v>0</v>
      </c>
      <c r="BB71" s="219">
        <f t="shared" si="335"/>
        <v>0</v>
      </c>
      <c r="BC71" s="219">
        <f t="shared" si="335"/>
        <v>0</v>
      </c>
      <c r="BD71" s="219">
        <f t="shared" si="335"/>
        <v>0</v>
      </c>
      <c r="BE71" s="219">
        <f t="shared" si="335"/>
        <v>0</v>
      </c>
      <c r="BF71" s="219">
        <f t="shared" si="335"/>
        <v>0</v>
      </c>
      <c r="BG71" s="219">
        <f t="shared" si="335"/>
        <v>0</v>
      </c>
      <c r="BH71" s="219">
        <f t="shared" si="335"/>
        <v>0</v>
      </c>
      <c r="BI71" s="219">
        <f t="shared" si="335"/>
        <v>0</v>
      </c>
      <c r="BJ71" s="219">
        <f t="shared" si="335"/>
        <v>0</v>
      </c>
      <c r="BK71" s="219">
        <f t="shared" si="335"/>
        <v>0</v>
      </c>
      <c r="BL71" s="219">
        <f t="shared" si="335"/>
        <v>0</v>
      </c>
      <c r="BM71" s="219">
        <f t="shared" si="335"/>
        <v>0</v>
      </c>
      <c r="BN71" s="219">
        <f t="shared" si="335"/>
        <v>0</v>
      </c>
    </row>
    <row r="72" spans="1:66">
      <c r="B72" s="44"/>
      <c r="C72" s="47" t="s">
        <v>247</v>
      </c>
      <c r="F72" s="225">
        <f t="shared" si="333"/>
        <v>0.14999999999999991</v>
      </c>
      <c r="G72" s="219">
        <f>G268*(1+$F72)</f>
        <v>0</v>
      </c>
      <c r="H72" s="219">
        <f t="shared" ref="H72:BN72" si="336">H268*(1+$F72)</f>
        <v>0</v>
      </c>
      <c r="I72" s="219">
        <f t="shared" si="336"/>
        <v>0</v>
      </c>
      <c r="J72" s="219">
        <f t="shared" si="336"/>
        <v>0</v>
      </c>
      <c r="K72" s="219">
        <f t="shared" si="336"/>
        <v>0</v>
      </c>
      <c r="L72" s="219">
        <f t="shared" si="336"/>
        <v>0</v>
      </c>
      <c r="M72" s="219">
        <f t="shared" si="336"/>
        <v>0</v>
      </c>
      <c r="N72" s="219">
        <f t="shared" si="336"/>
        <v>0</v>
      </c>
      <c r="O72" s="219">
        <f t="shared" si="336"/>
        <v>0</v>
      </c>
      <c r="P72" s="219">
        <f t="shared" si="336"/>
        <v>0</v>
      </c>
      <c r="Q72" s="219">
        <f t="shared" si="336"/>
        <v>0</v>
      </c>
      <c r="R72" s="219">
        <f t="shared" si="336"/>
        <v>0</v>
      </c>
      <c r="S72" s="219">
        <f t="shared" si="336"/>
        <v>0</v>
      </c>
      <c r="T72" s="219">
        <f t="shared" si="336"/>
        <v>0</v>
      </c>
      <c r="U72" s="219">
        <f t="shared" si="336"/>
        <v>0</v>
      </c>
      <c r="V72" s="219">
        <f t="shared" si="336"/>
        <v>0</v>
      </c>
      <c r="W72" s="219">
        <f t="shared" si="336"/>
        <v>0</v>
      </c>
      <c r="X72" s="219">
        <f t="shared" si="336"/>
        <v>0</v>
      </c>
      <c r="Y72" s="219">
        <f t="shared" si="336"/>
        <v>0</v>
      </c>
      <c r="Z72" s="219">
        <f t="shared" si="336"/>
        <v>0</v>
      </c>
      <c r="AA72" s="219">
        <f t="shared" si="336"/>
        <v>0</v>
      </c>
      <c r="AB72" s="219">
        <f t="shared" si="336"/>
        <v>0</v>
      </c>
      <c r="AC72" s="219">
        <f t="shared" si="336"/>
        <v>0</v>
      </c>
      <c r="AD72" s="219">
        <f t="shared" si="336"/>
        <v>0</v>
      </c>
      <c r="AE72" s="219">
        <f t="shared" si="336"/>
        <v>0</v>
      </c>
      <c r="AF72" s="219">
        <f t="shared" si="336"/>
        <v>0</v>
      </c>
      <c r="AG72" s="219">
        <f t="shared" si="336"/>
        <v>0</v>
      </c>
      <c r="AH72" s="219">
        <f t="shared" si="336"/>
        <v>0</v>
      </c>
      <c r="AI72" s="219">
        <f t="shared" si="336"/>
        <v>0</v>
      </c>
      <c r="AJ72" s="219">
        <f t="shared" si="336"/>
        <v>0</v>
      </c>
      <c r="AK72" s="219">
        <f t="shared" si="336"/>
        <v>0</v>
      </c>
      <c r="AL72" s="219">
        <f t="shared" si="336"/>
        <v>0</v>
      </c>
      <c r="AM72" s="219">
        <f t="shared" si="336"/>
        <v>0</v>
      </c>
      <c r="AN72" s="219">
        <f t="shared" si="336"/>
        <v>0</v>
      </c>
      <c r="AO72" s="219">
        <f t="shared" si="336"/>
        <v>0</v>
      </c>
      <c r="AP72" s="219">
        <f t="shared" si="336"/>
        <v>0</v>
      </c>
      <c r="AQ72" s="219">
        <f t="shared" si="336"/>
        <v>0</v>
      </c>
      <c r="AR72" s="219">
        <f t="shared" si="336"/>
        <v>0</v>
      </c>
      <c r="AS72" s="219">
        <f t="shared" si="336"/>
        <v>0</v>
      </c>
      <c r="AT72" s="219">
        <f t="shared" si="336"/>
        <v>0</v>
      </c>
      <c r="AU72" s="219">
        <f t="shared" si="336"/>
        <v>0</v>
      </c>
      <c r="AV72" s="219">
        <f t="shared" si="336"/>
        <v>0</v>
      </c>
      <c r="AW72" s="219">
        <f t="shared" si="336"/>
        <v>0</v>
      </c>
      <c r="AX72" s="219">
        <f t="shared" si="336"/>
        <v>0</v>
      </c>
      <c r="AY72" s="219">
        <f t="shared" si="336"/>
        <v>0</v>
      </c>
      <c r="AZ72" s="219">
        <f t="shared" si="336"/>
        <v>0</v>
      </c>
      <c r="BA72" s="219">
        <f t="shared" si="336"/>
        <v>0</v>
      </c>
      <c r="BB72" s="219">
        <f t="shared" si="336"/>
        <v>0</v>
      </c>
      <c r="BC72" s="219">
        <f t="shared" si="336"/>
        <v>0</v>
      </c>
      <c r="BD72" s="219">
        <f t="shared" si="336"/>
        <v>0</v>
      </c>
      <c r="BE72" s="219">
        <f t="shared" si="336"/>
        <v>0</v>
      </c>
      <c r="BF72" s="219">
        <f t="shared" si="336"/>
        <v>0</v>
      </c>
      <c r="BG72" s="219">
        <f t="shared" si="336"/>
        <v>0</v>
      </c>
      <c r="BH72" s="219">
        <f t="shared" si="336"/>
        <v>0</v>
      </c>
      <c r="BI72" s="219">
        <f t="shared" si="336"/>
        <v>0</v>
      </c>
      <c r="BJ72" s="219">
        <f t="shared" si="336"/>
        <v>0</v>
      </c>
      <c r="BK72" s="219">
        <f t="shared" si="336"/>
        <v>0</v>
      </c>
      <c r="BL72" s="219">
        <f t="shared" si="336"/>
        <v>0</v>
      </c>
      <c r="BM72" s="219">
        <f t="shared" si="336"/>
        <v>0</v>
      </c>
      <c r="BN72" s="219">
        <f t="shared" si="336"/>
        <v>0</v>
      </c>
    </row>
    <row r="73" spans="1:66">
      <c r="B73" s="44"/>
      <c r="C73" s="47" t="s">
        <v>189</v>
      </c>
      <c r="F73" s="225">
        <f t="shared" si="333"/>
        <v>0.14999999999999991</v>
      </c>
      <c r="G73" s="219">
        <f>G248*(1+$F73)</f>
        <v>0</v>
      </c>
      <c r="H73" s="219">
        <f t="shared" ref="H73:BN73" si="337">H248*(1+$F73)</f>
        <v>0</v>
      </c>
      <c r="I73" s="219">
        <f t="shared" si="337"/>
        <v>0</v>
      </c>
      <c r="J73" s="219">
        <f t="shared" si="337"/>
        <v>0</v>
      </c>
      <c r="K73" s="219">
        <f t="shared" si="337"/>
        <v>0</v>
      </c>
      <c r="L73" s="219">
        <f t="shared" si="337"/>
        <v>0</v>
      </c>
      <c r="M73" s="219">
        <f t="shared" si="337"/>
        <v>0</v>
      </c>
      <c r="N73" s="219">
        <f t="shared" si="337"/>
        <v>0</v>
      </c>
      <c r="O73" s="219">
        <f t="shared" si="337"/>
        <v>0</v>
      </c>
      <c r="P73" s="219">
        <f t="shared" si="337"/>
        <v>0</v>
      </c>
      <c r="Q73" s="219">
        <f t="shared" si="337"/>
        <v>0</v>
      </c>
      <c r="R73" s="219">
        <f t="shared" si="337"/>
        <v>0</v>
      </c>
      <c r="S73" s="219">
        <f t="shared" si="337"/>
        <v>0</v>
      </c>
      <c r="T73" s="219">
        <f t="shared" si="337"/>
        <v>0</v>
      </c>
      <c r="U73" s="219">
        <f t="shared" si="337"/>
        <v>0</v>
      </c>
      <c r="V73" s="219">
        <f t="shared" si="337"/>
        <v>0</v>
      </c>
      <c r="W73" s="219">
        <f t="shared" si="337"/>
        <v>0</v>
      </c>
      <c r="X73" s="219">
        <f t="shared" si="337"/>
        <v>0</v>
      </c>
      <c r="Y73" s="219">
        <f t="shared" si="337"/>
        <v>0</v>
      </c>
      <c r="Z73" s="219">
        <f t="shared" si="337"/>
        <v>0</v>
      </c>
      <c r="AA73" s="219">
        <f t="shared" si="337"/>
        <v>0</v>
      </c>
      <c r="AB73" s="219">
        <f t="shared" si="337"/>
        <v>0</v>
      </c>
      <c r="AC73" s="219">
        <f t="shared" si="337"/>
        <v>0</v>
      </c>
      <c r="AD73" s="219">
        <f t="shared" si="337"/>
        <v>0</v>
      </c>
      <c r="AE73" s="219">
        <f t="shared" si="337"/>
        <v>0</v>
      </c>
      <c r="AF73" s="219">
        <f t="shared" si="337"/>
        <v>0</v>
      </c>
      <c r="AG73" s="219">
        <f t="shared" si="337"/>
        <v>0</v>
      </c>
      <c r="AH73" s="219">
        <f t="shared" si="337"/>
        <v>0</v>
      </c>
      <c r="AI73" s="219">
        <f t="shared" si="337"/>
        <v>0</v>
      </c>
      <c r="AJ73" s="219">
        <f t="shared" si="337"/>
        <v>0</v>
      </c>
      <c r="AK73" s="219">
        <f t="shared" si="337"/>
        <v>0</v>
      </c>
      <c r="AL73" s="219">
        <f t="shared" si="337"/>
        <v>0</v>
      </c>
      <c r="AM73" s="219">
        <f t="shared" si="337"/>
        <v>0</v>
      </c>
      <c r="AN73" s="219">
        <f t="shared" si="337"/>
        <v>0</v>
      </c>
      <c r="AO73" s="219">
        <f t="shared" si="337"/>
        <v>0</v>
      </c>
      <c r="AP73" s="219">
        <f t="shared" si="337"/>
        <v>0</v>
      </c>
      <c r="AQ73" s="219">
        <f t="shared" si="337"/>
        <v>0</v>
      </c>
      <c r="AR73" s="219">
        <f t="shared" si="337"/>
        <v>0</v>
      </c>
      <c r="AS73" s="219">
        <f t="shared" si="337"/>
        <v>0</v>
      </c>
      <c r="AT73" s="219">
        <f t="shared" si="337"/>
        <v>0</v>
      </c>
      <c r="AU73" s="219">
        <f t="shared" si="337"/>
        <v>0</v>
      </c>
      <c r="AV73" s="219">
        <f t="shared" si="337"/>
        <v>0</v>
      </c>
      <c r="AW73" s="219">
        <f t="shared" si="337"/>
        <v>0</v>
      </c>
      <c r="AX73" s="219">
        <f t="shared" si="337"/>
        <v>0</v>
      </c>
      <c r="AY73" s="219">
        <f t="shared" si="337"/>
        <v>0</v>
      </c>
      <c r="AZ73" s="219">
        <f t="shared" si="337"/>
        <v>0</v>
      </c>
      <c r="BA73" s="219">
        <f t="shared" si="337"/>
        <v>0</v>
      </c>
      <c r="BB73" s="219">
        <f t="shared" si="337"/>
        <v>0</v>
      </c>
      <c r="BC73" s="219">
        <f t="shared" si="337"/>
        <v>0</v>
      </c>
      <c r="BD73" s="219">
        <f t="shared" si="337"/>
        <v>0</v>
      </c>
      <c r="BE73" s="219">
        <f t="shared" si="337"/>
        <v>0</v>
      </c>
      <c r="BF73" s="219">
        <f t="shared" si="337"/>
        <v>0</v>
      </c>
      <c r="BG73" s="219">
        <f t="shared" si="337"/>
        <v>0</v>
      </c>
      <c r="BH73" s="219">
        <f t="shared" si="337"/>
        <v>0</v>
      </c>
      <c r="BI73" s="219">
        <f t="shared" si="337"/>
        <v>0</v>
      </c>
      <c r="BJ73" s="219">
        <f t="shared" si="337"/>
        <v>0</v>
      </c>
      <c r="BK73" s="219">
        <f t="shared" si="337"/>
        <v>0</v>
      </c>
      <c r="BL73" s="219">
        <f t="shared" si="337"/>
        <v>0</v>
      </c>
      <c r="BM73" s="219">
        <f t="shared" si="337"/>
        <v>0</v>
      </c>
      <c r="BN73" s="219">
        <f t="shared" si="337"/>
        <v>0</v>
      </c>
    </row>
    <row r="74" spans="1:66" ht="15.75" thickBot="1">
      <c r="B74" s="44"/>
      <c r="C74" s="47" t="s">
        <v>766</v>
      </c>
      <c r="F74" s="226">
        <f>F72</f>
        <v>0.14999999999999991</v>
      </c>
      <c r="G74" s="219">
        <f>G272*(1+$F74)</f>
        <v>0</v>
      </c>
      <c r="H74" s="219">
        <f t="shared" ref="H74:BN74" si="338">H272*(1+$F74)</f>
        <v>0</v>
      </c>
      <c r="I74" s="219">
        <f t="shared" si="338"/>
        <v>0</v>
      </c>
      <c r="J74" s="219">
        <f t="shared" si="338"/>
        <v>0</v>
      </c>
      <c r="K74" s="219">
        <f t="shared" si="338"/>
        <v>0</v>
      </c>
      <c r="L74" s="219">
        <f t="shared" si="338"/>
        <v>0</v>
      </c>
      <c r="M74" s="219">
        <f t="shared" si="338"/>
        <v>0</v>
      </c>
      <c r="N74" s="219">
        <f t="shared" si="338"/>
        <v>0</v>
      </c>
      <c r="O74" s="219">
        <f t="shared" si="338"/>
        <v>0</v>
      </c>
      <c r="P74" s="219">
        <f t="shared" si="338"/>
        <v>0</v>
      </c>
      <c r="Q74" s="219">
        <f t="shared" si="338"/>
        <v>0</v>
      </c>
      <c r="R74" s="219">
        <f t="shared" si="338"/>
        <v>0</v>
      </c>
      <c r="S74" s="219">
        <f t="shared" si="338"/>
        <v>0</v>
      </c>
      <c r="T74" s="219">
        <f t="shared" si="338"/>
        <v>0</v>
      </c>
      <c r="U74" s="219">
        <f t="shared" si="338"/>
        <v>0</v>
      </c>
      <c r="V74" s="219">
        <f t="shared" si="338"/>
        <v>0</v>
      </c>
      <c r="W74" s="219">
        <f t="shared" si="338"/>
        <v>0</v>
      </c>
      <c r="X74" s="219">
        <f t="shared" si="338"/>
        <v>0</v>
      </c>
      <c r="Y74" s="219">
        <f t="shared" si="338"/>
        <v>0</v>
      </c>
      <c r="Z74" s="219">
        <f t="shared" si="338"/>
        <v>0</v>
      </c>
      <c r="AA74" s="219">
        <f t="shared" si="338"/>
        <v>0</v>
      </c>
      <c r="AB74" s="219">
        <f t="shared" si="338"/>
        <v>0</v>
      </c>
      <c r="AC74" s="219">
        <f t="shared" si="338"/>
        <v>0</v>
      </c>
      <c r="AD74" s="219">
        <f t="shared" si="338"/>
        <v>0</v>
      </c>
      <c r="AE74" s="219">
        <f t="shared" si="338"/>
        <v>0</v>
      </c>
      <c r="AF74" s="219">
        <f t="shared" si="338"/>
        <v>0</v>
      </c>
      <c r="AG74" s="219">
        <f t="shared" si="338"/>
        <v>0</v>
      </c>
      <c r="AH74" s="219">
        <f t="shared" si="338"/>
        <v>0</v>
      </c>
      <c r="AI74" s="219">
        <f t="shared" si="338"/>
        <v>0</v>
      </c>
      <c r="AJ74" s="219">
        <f t="shared" si="338"/>
        <v>0</v>
      </c>
      <c r="AK74" s="219">
        <f t="shared" si="338"/>
        <v>0</v>
      </c>
      <c r="AL74" s="219">
        <f t="shared" si="338"/>
        <v>0</v>
      </c>
      <c r="AM74" s="219">
        <f t="shared" si="338"/>
        <v>0</v>
      </c>
      <c r="AN74" s="219">
        <f t="shared" si="338"/>
        <v>0</v>
      </c>
      <c r="AO74" s="219">
        <f t="shared" si="338"/>
        <v>0</v>
      </c>
      <c r="AP74" s="219">
        <f t="shared" si="338"/>
        <v>0</v>
      </c>
      <c r="AQ74" s="219">
        <f t="shared" si="338"/>
        <v>0</v>
      </c>
      <c r="AR74" s="219">
        <f t="shared" si="338"/>
        <v>0</v>
      </c>
      <c r="AS74" s="219">
        <f t="shared" si="338"/>
        <v>0</v>
      </c>
      <c r="AT74" s="219">
        <f t="shared" si="338"/>
        <v>0</v>
      </c>
      <c r="AU74" s="219">
        <f t="shared" si="338"/>
        <v>0</v>
      </c>
      <c r="AV74" s="219">
        <f t="shared" si="338"/>
        <v>0</v>
      </c>
      <c r="AW74" s="219">
        <f t="shared" si="338"/>
        <v>0</v>
      </c>
      <c r="AX74" s="219">
        <f t="shared" si="338"/>
        <v>0</v>
      </c>
      <c r="AY74" s="219">
        <f t="shared" si="338"/>
        <v>0</v>
      </c>
      <c r="AZ74" s="219">
        <f t="shared" si="338"/>
        <v>0</v>
      </c>
      <c r="BA74" s="219">
        <f t="shared" si="338"/>
        <v>0</v>
      </c>
      <c r="BB74" s="219">
        <f t="shared" si="338"/>
        <v>0</v>
      </c>
      <c r="BC74" s="219">
        <f t="shared" si="338"/>
        <v>0</v>
      </c>
      <c r="BD74" s="219">
        <f t="shared" si="338"/>
        <v>0</v>
      </c>
      <c r="BE74" s="219">
        <f t="shared" si="338"/>
        <v>0</v>
      </c>
      <c r="BF74" s="219">
        <f t="shared" si="338"/>
        <v>0</v>
      </c>
      <c r="BG74" s="219">
        <f t="shared" si="338"/>
        <v>0</v>
      </c>
      <c r="BH74" s="219">
        <f t="shared" si="338"/>
        <v>0</v>
      </c>
      <c r="BI74" s="219">
        <f t="shared" si="338"/>
        <v>0</v>
      </c>
      <c r="BJ74" s="219">
        <f t="shared" si="338"/>
        <v>0</v>
      </c>
      <c r="BK74" s="219">
        <f t="shared" si="338"/>
        <v>0</v>
      </c>
      <c r="BL74" s="219">
        <f t="shared" si="338"/>
        <v>0</v>
      </c>
      <c r="BM74" s="219">
        <f t="shared" si="338"/>
        <v>0</v>
      </c>
      <c r="BN74" s="219">
        <f t="shared" si="338"/>
        <v>0</v>
      </c>
    </row>
    <row r="75" spans="1:66"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</row>
    <row r="76" spans="1:66">
      <c r="B76" s="5"/>
      <c r="C76" s="4" t="s">
        <v>279</v>
      </c>
      <c r="D76" s="4"/>
      <c r="E76" s="4"/>
      <c r="F76" s="5"/>
      <c r="G76" s="4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</row>
    <row r="77" spans="1:66">
      <c r="C77" s="6" t="s">
        <v>117</v>
      </c>
      <c r="D77" s="6"/>
      <c r="E77" s="6"/>
    </row>
    <row r="78" spans="1:66">
      <c r="B78" s="51"/>
      <c r="C78" s="52" t="s">
        <v>509</v>
      </c>
      <c r="D78" s="52" t="s">
        <v>510</v>
      </c>
      <c r="E78" s="52" t="s">
        <v>511</v>
      </c>
      <c r="F78" s="53" t="s">
        <v>93</v>
      </c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</row>
    <row r="79" spans="1:66">
      <c r="B79" s="51"/>
      <c r="C79" s="46" t="s">
        <v>512</v>
      </c>
      <c r="D79" s="46"/>
      <c r="E79" s="46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</row>
    <row r="80" spans="1:66" hidden="1" outlineLevel="1">
      <c r="B80" s="51"/>
      <c r="C80" s="19" t="s">
        <v>513</v>
      </c>
      <c r="D80" s="19" t="s">
        <v>514</v>
      </c>
      <c r="E80" s="7"/>
      <c r="F80" s="70">
        <v>14.85</v>
      </c>
      <c r="G80" s="54">
        <f>G81*$F80</f>
        <v>0</v>
      </c>
      <c r="H80" s="54">
        <f t="shared" ref="H80:BN80" si="339">H81*$F80</f>
        <v>0</v>
      </c>
      <c r="I80" s="54">
        <f t="shared" si="339"/>
        <v>0</v>
      </c>
      <c r="J80" s="54">
        <f t="shared" si="339"/>
        <v>0</v>
      </c>
      <c r="K80" s="54">
        <f t="shared" si="339"/>
        <v>0</v>
      </c>
      <c r="L80" s="54">
        <f t="shared" si="339"/>
        <v>0</v>
      </c>
      <c r="M80" s="54">
        <f t="shared" si="339"/>
        <v>0</v>
      </c>
      <c r="N80" s="54">
        <f t="shared" si="339"/>
        <v>0</v>
      </c>
      <c r="O80" s="54">
        <f t="shared" si="339"/>
        <v>0</v>
      </c>
      <c r="P80" s="54">
        <f t="shared" si="339"/>
        <v>0</v>
      </c>
      <c r="Q80" s="54">
        <f t="shared" si="339"/>
        <v>0</v>
      </c>
      <c r="R80" s="54">
        <f t="shared" si="339"/>
        <v>0</v>
      </c>
      <c r="S80" s="54">
        <f t="shared" si="339"/>
        <v>0</v>
      </c>
      <c r="T80" s="54">
        <f t="shared" si="339"/>
        <v>0</v>
      </c>
      <c r="U80" s="54">
        <f t="shared" si="339"/>
        <v>0</v>
      </c>
      <c r="V80" s="54">
        <f t="shared" si="339"/>
        <v>0</v>
      </c>
      <c r="W80" s="54">
        <f t="shared" si="339"/>
        <v>0</v>
      </c>
      <c r="X80" s="54">
        <f t="shared" si="339"/>
        <v>0</v>
      </c>
      <c r="Y80" s="54">
        <f t="shared" si="339"/>
        <v>0</v>
      </c>
      <c r="Z80" s="54">
        <f t="shared" si="339"/>
        <v>0</v>
      </c>
      <c r="AA80" s="54">
        <f t="shared" si="339"/>
        <v>0</v>
      </c>
      <c r="AB80" s="54">
        <f t="shared" si="339"/>
        <v>0</v>
      </c>
      <c r="AC80" s="54">
        <f t="shared" si="339"/>
        <v>0</v>
      </c>
      <c r="AD80" s="54">
        <f t="shared" si="339"/>
        <v>0</v>
      </c>
      <c r="AE80" s="54">
        <f t="shared" si="339"/>
        <v>0</v>
      </c>
      <c r="AF80" s="54">
        <f t="shared" si="339"/>
        <v>0</v>
      </c>
      <c r="AG80" s="54">
        <f t="shared" si="339"/>
        <v>0</v>
      </c>
      <c r="AH80" s="54">
        <f t="shared" si="339"/>
        <v>0</v>
      </c>
      <c r="AI80" s="54">
        <f t="shared" si="339"/>
        <v>0</v>
      </c>
      <c r="AJ80" s="54">
        <f t="shared" si="339"/>
        <v>0</v>
      </c>
      <c r="AK80" s="54">
        <f t="shared" si="339"/>
        <v>0</v>
      </c>
      <c r="AL80" s="54">
        <f t="shared" si="339"/>
        <v>0</v>
      </c>
      <c r="AM80" s="54">
        <f t="shared" si="339"/>
        <v>0</v>
      </c>
      <c r="AN80" s="54">
        <f t="shared" si="339"/>
        <v>0</v>
      </c>
      <c r="AO80" s="54">
        <f t="shared" si="339"/>
        <v>0</v>
      </c>
      <c r="AP80" s="54">
        <f t="shared" si="339"/>
        <v>0</v>
      </c>
      <c r="AQ80" s="54">
        <f t="shared" si="339"/>
        <v>0</v>
      </c>
      <c r="AR80" s="54">
        <f t="shared" si="339"/>
        <v>0</v>
      </c>
      <c r="AS80" s="54">
        <f t="shared" si="339"/>
        <v>0</v>
      </c>
      <c r="AT80" s="54">
        <f t="shared" si="339"/>
        <v>0</v>
      </c>
      <c r="AU80" s="54">
        <f t="shared" si="339"/>
        <v>0</v>
      </c>
      <c r="AV80" s="54">
        <f t="shared" si="339"/>
        <v>0</v>
      </c>
      <c r="AW80" s="54">
        <f t="shared" si="339"/>
        <v>0</v>
      </c>
      <c r="AX80" s="54">
        <f t="shared" si="339"/>
        <v>0</v>
      </c>
      <c r="AY80" s="54">
        <f t="shared" si="339"/>
        <v>0</v>
      </c>
      <c r="AZ80" s="54">
        <f t="shared" si="339"/>
        <v>0</v>
      </c>
      <c r="BA80" s="54">
        <f t="shared" si="339"/>
        <v>0</v>
      </c>
      <c r="BB80" s="54">
        <f t="shared" si="339"/>
        <v>0</v>
      </c>
      <c r="BC80" s="54">
        <f t="shared" si="339"/>
        <v>0</v>
      </c>
      <c r="BD80" s="54">
        <f t="shared" si="339"/>
        <v>0</v>
      </c>
      <c r="BE80" s="54">
        <f t="shared" si="339"/>
        <v>0</v>
      </c>
      <c r="BF80" s="54">
        <f t="shared" si="339"/>
        <v>0</v>
      </c>
      <c r="BG80" s="54">
        <f t="shared" si="339"/>
        <v>0</v>
      </c>
      <c r="BH80" s="54">
        <f t="shared" si="339"/>
        <v>0</v>
      </c>
      <c r="BI80" s="54">
        <f t="shared" si="339"/>
        <v>0</v>
      </c>
      <c r="BJ80" s="54">
        <f t="shared" si="339"/>
        <v>0</v>
      </c>
      <c r="BK80" s="54">
        <f t="shared" si="339"/>
        <v>0</v>
      </c>
      <c r="BL80" s="54">
        <f t="shared" si="339"/>
        <v>0</v>
      </c>
      <c r="BM80" s="54">
        <f t="shared" si="339"/>
        <v>0</v>
      </c>
      <c r="BN80" s="54">
        <f t="shared" si="339"/>
        <v>0</v>
      </c>
    </row>
    <row r="81" spans="2:66" hidden="1" outlineLevel="1">
      <c r="B81" s="51"/>
      <c r="C81" s="209" t="s">
        <v>606</v>
      </c>
      <c r="D81" s="19"/>
      <c r="E81" s="19">
        <v>0</v>
      </c>
      <c r="F81" s="55"/>
      <c r="G81" s="23">
        <f>$E81</f>
        <v>0</v>
      </c>
      <c r="H81" s="23">
        <f t="shared" ref="H81:BN89" si="340">$E81</f>
        <v>0</v>
      </c>
      <c r="I81" s="23">
        <f t="shared" si="340"/>
        <v>0</v>
      </c>
      <c r="J81" s="23">
        <f t="shared" si="340"/>
        <v>0</v>
      </c>
      <c r="K81" s="23">
        <f t="shared" si="340"/>
        <v>0</v>
      </c>
      <c r="L81" s="23">
        <f t="shared" si="340"/>
        <v>0</v>
      </c>
      <c r="M81" s="23">
        <f t="shared" si="340"/>
        <v>0</v>
      </c>
      <c r="N81" s="23">
        <f t="shared" si="340"/>
        <v>0</v>
      </c>
      <c r="O81" s="23">
        <f t="shared" si="340"/>
        <v>0</v>
      </c>
      <c r="P81" s="23">
        <f t="shared" si="340"/>
        <v>0</v>
      </c>
      <c r="Q81" s="23">
        <f t="shared" si="340"/>
        <v>0</v>
      </c>
      <c r="R81" s="23">
        <f t="shared" si="340"/>
        <v>0</v>
      </c>
      <c r="S81" s="23">
        <f t="shared" si="340"/>
        <v>0</v>
      </c>
      <c r="T81" s="23">
        <f t="shared" si="340"/>
        <v>0</v>
      </c>
      <c r="U81" s="23">
        <f t="shared" si="340"/>
        <v>0</v>
      </c>
      <c r="V81" s="23">
        <f t="shared" si="340"/>
        <v>0</v>
      </c>
      <c r="W81" s="23">
        <f t="shared" si="340"/>
        <v>0</v>
      </c>
      <c r="X81" s="23">
        <f t="shared" si="340"/>
        <v>0</v>
      </c>
      <c r="Y81" s="23">
        <f t="shared" si="340"/>
        <v>0</v>
      </c>
      <c r="Z81" s="23">
        <f t="shared" si="340"/>
        <v>0</v>
      </c>
      <c r="AA81" s="23">
        <f t="shared" si="340"/>
        <v>0</v>
      </c>
      <c r="AB81" s="23">
        <f t="shared" si="340"/>
        <v>0</v>
      </c>
      <c r="AC81" s="23">
        <f t="shared" si="340"/>
        <v>0</v>
      </c>
      <c r="AD81" s="23">
        <f t="shared" si="340"/>
        <v>0</v>
      </c>
      <c r="AE81" s="23">
        <f t="shared" si="340"/>
        <v>0</v>
      </c>
      <c r="AF81" s="23">
        <f t="shared" si="340"/>
        <v>0</v>
      </c>
      <c r="AG81" s="23">
        <f t="shared" si="340"/>
        <v>0</v>
      </c>
      <c r="AH81" s="23">
        <f t="shared" si="340"/>
        <v>0</v>
      </c>
      <c r="AI81" s="23">
        <f t="shared" si="340"/>
        <v>0</v>
      </c>
      <c r="AJ81" s="23">
        <f t="shared" si="340"/>
        <v>0</v>
      </c>
      <c r="AK81" s="23">
        <f t="shared" si="340"/>
        <v>0</v>
      </c>
      <c r="AL81" s="23">
        <f t="shared" si="340"/>
        <v>0</v>
      </c>
      <c r="AM81" s="23">
        <f t="shared" si="340"/>
        <v>0</v>
      </c>
      <c r="AN81" s="23">
        <f t="shared" si="340"/>
        <v>0</v>
      </c>
      <c r="AO81" s="23">
        <f t="shared" si="340"/>
        <v>0</v>
      </c>
      <c r="AP81" s="23">
        <f t="shared" si="340"/>
        <v>0</v>
      </c>
      <c r="AQ81" s="23">
        <f t="shared" si="340"/>
        <v>0</v>
      </c>
      <c r="AR81" s="23">
        <f t="shared" si="340"/>
        <v>0</v>
      </c>
      <c r="AS81" s="23">
        <f t="shared" si="340"/>
        <v>0</v>
      </c>
      <c r="AT81" s="23">
        <f t="shared" si="340"/>
        <v>0</v>
      </c>
      <c r="AU81" s="23">
        <f t="shared" si="340"/>
        <v>0</v>
      </c>
      <c r="AV81" s="23">
        <f t="shared" si="340"/>
        <v>0</v>
      </c>
      <c r="AW81" s="23">
        <f t="shared" si="340"/>
        <v>0</v>
      </c>
      <c r="AX81" s="23">
        <f t="shared" si="340"/>
        <v>0</v>
      </c>
      <c r="AY81" s="23">
        <f t="shared" si="340"/>
        <v>0</v>
      </c>
      <c r="AZ81" s="23">
        <f t="shared" si="340"/>
        <v>0</v>
      </c>
      <c r="BA81" s="23">
        <f t="shared" si="340"/>
        <v>0</v>
      </c>
      <c r="BB81" s="23">
        <f t="shared" si="340"/>
        <v>0</v>
      </c>
      <c r="BC81" s="23">
        <f t="shared" si="340"/>
        <v>0</v>
      </c>
      <c r="BD81" s="23">
        <f t="shared" si="340"/>
        <v>0</v>
      </c>
      <c r="BE81" s="23">
        <f t="shared" si="340"/>
        <v>0</v>
      </c>
      <c r="BF81" s="23">
        <f t="shared" si="340"/>
        <v>0</v>
      </c>
      <c r="BG81" s="23">
        <f t="shared" si="340"/>
        <v>0</v>
      </c>
      <c r="BH81" s="23">
        <f t="shared" si="340"/>
        <v>0</v>
      </c>
      <c r="BI81" s="23">
        <f t="shared" si="340"/>
        <v>0</v>
      </c>
      <c r="BJ81" s="23">
        <f t="shared" si="340"/>
        <v>0</v>
      </c>
      <c r="BK81" s="23">
        <f t="shared" si="340"/>
        <v>0</v>
      </c>
      <c r="BL81" s="23">
        <f t="shared" si="340"/>
        <v>0</v>
      </c>
      <c r="BM81" s="23">
        <f t="shared" si="340"/>
        <v>0</v>
      </c>
      <c r="BN81" s="23">
        <f t="shared" si="340"/>
        <v>0</v>
      </c>
    </row>
    <row r="82" spans="2:66" hidden="1" outlineLevel="1">
      <c r="B82" s="51"/>
      <c r="C82" s="19" t="s">
        <v>515</v>
      </c>
      <c r="D82" s="19" t="s">
        <v>516</v>
      </c>
      <c r="E82" s="7"/>
      <c r="F82" s="70">
        <v>23.57</v>
      </c>
      <c r="G82" s="54">
        <f>G83*$F82</f>
        <v>0</v>
      </c>
      <c r="H82" s="54">
        <f t="shared" ref="H82" si="341">H83*$F82</f>
        <v>0</v>
      </c>
      <c r="I82" s="54">
        <f t="shared" ref="I82" si="342">I83*$F82</f>
        <v>0</v>
      </c>
      <c r="J82" s="54">
        <f t="shared" ref="J82" si="343">J83*$F82</f>
        <v>0</v>
      </c>
      <c r="K82" s="54">
        <f t="shared" ref="K82" si="344">K83*$F82</f>
        <v>0</v>
      </c>
      <c r="L82" s="54">
        <f t="shared" ref="L82" si="345">L83*$F82</f>
        <v>0</v>
      </c>
      <c r="M82" s="54">
        <f t="shared" ref="M82" si="346">M83*$F82</f>
        <v>0</v>
      </c>
      <c r="N82" s="54">
        <f t="shared" ref="N82" si="347">N83*$F82</f>
        <v>0</v>
      </c>
      <c r="O82" s="54">
        <f t="shared" ref="O82" si="348">O83*$F82</f>
        <v>0</v>
      </c>
      <c r="P82" s="54">
        <f t="shared" ref="P82" si="349">P83*$F82</f>
        <v>0</v>
      </c>
      <c r="Q82" s="54">
        <f t="shared" ref="Q82" si="350">Q83*$F82</f>
        <v>0</v>
      </c>
      <c r="R82" s="54">
        <f t="shared" ref="R82" si="351">R83*$F82</f>
        <v>0</v>
      </c>
      <c r="S82" s="54">
        <f t="shared" ref="S82" si="352">S83*$F82</f>
        <v>0</v>
      </c>
      <c r="T82" s="54">
        <f t="shared" ref="T82" si="353">T83*$F82</f>
        <v>0</v>
      </c>
      <c r="U82" s="54">
        <f t="shared" ref="U82" si="354">U83*$F82</f>
        <v>0</v>
      </c>
      <c r="V82" s="54">
        <f t="shared" ref="V82" si="355">V83*$F82</f>
        <v>0</v>
      </c>
      <c r="W82" s="54">
        <f t="shared" ref="W82" si="356">W83*$F82</f>
        <v>0</v>
      </c>
      <c r="X82" s="54">
        <f t="shared" ref="X82" si="357">X83*$F82</f>
        <v>0</v>
      </c>
      <c r="Y82" s="54">
        <f t="shared" ref="Y82" si="358">Y83*$F82</f>
        <v>0</v>
      </c>
      <c r="Z82" s="54">
        <f t="shared" ref="Z82" si="359">Z83*$F82</f>
        <v>0</v>
      </c>
      <c r="AA82" s="54">
        <f t="shared" ref="AA82" si="360">AA83*$F82</f>
        <v>0</v>
      </c>
      <c r="AB82" s="54">
        <f t="shared" ref="AB82" si="361">AB83*$F82</f>
        <v>0</v>
      </c>
      <c r="AC82" s="54">
        <f t="shared" ref="AC82" si="362">AC83*$F82</f>
        <v>0</v>
      </c>
      <c r="AD82" s="54">
        <f t="shared" ref="AD82" si="363">AD83*$F82</f>
        <v>0</v>
      </c>
      <c r="AE82" s="54">
        <f t="shared" ref="AE82" si="364">AE83*$F82</f>
        <v>0</v>
      </c>
      <c r="AF82" s="54">
        <f t="shared" ref="AF82" si="365">AF83*$F82</f>
        <v>0</v>
      </c>
      <c r="AG82" s="54">
        <f t="shared" ref="AG82" si="366">AG83*$F82</f>
        <v>0</v>
      </c>
      <c r="AH82" s="54">
        <f t="shared" ref="AH82" si="367">AH83*$F82</f>
        <v>0</v>
      </c>
      <c r="AI82" s="54">
        <f t="shared" ref="AI82" si="368">AI83*$F82</f>
        <v>0</v>
      </c>
      <c r="AJ82" s="54">
        <f t="shared" ref="AJ82" si="369">AJ83*$F82</f>
        <v>0</v>
      </c>
      <c r="AK82" s="54">
        <f t="shared" ref="AK82" si="370">AK83*$F82</f>
        <v>0</v>
      </c>
      <c r="AL82" s="54">
        <f t="shared" ref="AL82" si="371">AL83*$F82</f>
        <v>0</v>
      </c>
      <c r="AM82" s="54">
        <f t="shared" ref="AM82" si="372">AM83*$F82</f>
        <v>0</v>
      </c>
      <c r="AN82" s="54">
        <f t="shared" ref="AN82" si="373">AN83*$F82</f>
        <v>0</v>
      </c>
      <c r="AO82" s="54">
        <f t="shared" ref="AO82" si="374">AO83*$F82</f>
        <v>0</v>
      </c>
      <c r="AP82" s="54">
        <f t="shared" ref="AP82" si="375">AP83*$F82</f>
        <v>0</v>
      </c>
      <c r="AQ82" s="54">
        <f t="shared" ref="AQ82" si="376">AQ83*$F82</f>
        <v>0</v>
      </c>
      <c r="AR82" s="54">
        <f t="shared" ref="AR82" si="377">AR83*$F82</f>
        <v>0</v>
      </c>
      <c r="AS82" s="54">
        <f t="shared" ref="AS82" si="378">AS83*$F82</f>
        <v>0</v>
      </c>
      <c r="AT82" s="54">
        <f t="shared" ref="AT82" si="379">AT83*$F82</f>
        <v>0</v>
      </c>
      <c r="AU82" s="54">
        <f t="shared" ref="AU82" si="380">AU83*$F82</f>
        <v>0</v>
      </c>
      <c r="AV82" s="54">
        <f t="shared" ref="AV82" si="381">AV83*$F82</f>
        <v>0</v>
      </c>
      <c r="AW82" s="54">
        <f t="shared" ref="AW82" si="382">AW83*$F82</f>
        <v>0</v>
      </c>
      <c r="AX82" s="54">
        <f t="shared" ref="AX82" si="383">AX83*$F82</f>
        <v>0</v>
      </c>
      <c r="AY82" s="54">
        <f t="shared" ref="AY82" si="384">AY83*$F82</f>
        <v>0</v>
      </c>
      <c r="AZ82" s="54">
        <f t="shared" ref="AZ82" si="385">AZ83*$F82</f>
        <v>0</v>
      </c>
      <c r="BA82" s="54">
        <f t="shared" ref="BA82" si="386">BA83*$F82</f>
        <v>0</v>
      </c>
      <c r="BB82" s="54">
        <f t="shared" ref="BB82" si="387">BB83*$F82</f>
        <v>0</v>
      </c>
      <c r="BC82" s="54">
        <f t="shared" ref="BC82" si="388">BC83*$F82</f>
        <v>0</v>
      </c>
      <c r="BD82" s="54">
        <f t="shared" ref="BD82" si="389">BD83*$F82</f>
        <v>0</v>
      </c>
      <c r="BE82" s="54">
        <f t="shared" ref="BE82" si="390">BE83*$F82</f>
        <v>0</v>
      </c>
      <c r="BF82" s="54">
        <f t="shared" ref="BF82" si="391">BF83*$F82</f>
        <v>0</v>
      </c>
      <c r="BG82" s="54">
        <f t="shared" ref="BG82" si="392">BG83*$F82</f>
        <v>0</v>
      </c>
      <c r="BH82" s="54">
        <f t="shared" ref="BH82" si="393">BH83*$F82</f>
        <v>0</v>
      </c>
      <c r="BI82" s="54">
        <f t="shared" ref="BI82" si="394">BI83*$F82</f>
        <v>0</v>
      </c>
      <c r="BJ82" s="54">
        <f t="shared" ref="BJ82" si="395">BJ83*$F82</f>
        <v>0</v>
      </c>
      <c r="BK82" s="54">
        <f t="shared" ref="BK82" si="396">BK83*$F82</f>
        <v>0</v>
      </c>
      <c r="BL82" s="54">
        <f t="shared" ref="BL82" si="397">BL83*$F82</f>
        <v>0</v>
      </c>
      <c r="BM82" s="54">
        <f t="shared" ref="BM82" si="398">BM83*$F82</f>
        <v>0</v>
      </c>
      <c r="BN82" s="54">
        <f t="shared" ref="BN82" si="399">BN83*$F82</f>
        <v>0</v>
      </c>
    </row>
    <row r="83" spans="2:66" hidden="1" outlineLevel="1">
      <c r="B83" s="51"/>
      <c r="C83" s="209" t="s">
        <v>606</v>
      </c>
      <c r="D83" s="19"/>
      <c r="E83" s="19">
        <v>0</v>
      </c>
      <c r="F83" s="55"/>
      <c r="G83" s="23">
        <f>$E83</f>
        <v>0</v>
      </c>
      <c r="H83" s="23">
        <f t="shared" si="340"/>
        <v>0</v>
      </c>
      <c r="I83" s="23">
        <f t="shared" si="340"/>
        <v>0</v>
      </c>
      <c r="J83" s="23">
        <f t="shared" si="340"/>
        <v>0</v>
      </c>
      <c r="K83" s="23">
        <f t="shared" si="340"/>
        <v>0</v>
      </c>
      <c r="L83" s="23">
        <f t="shared" si="340"/>
        <v>0</v>
      </c>
      <c r="M83" s="23">
        <f t="shared" si="340"/>
        <v>0</v>
      </c>
      <c r="N83" s="23">
        <f t="shared" si="340"/>
        <v>0</v>
      </c>
      <c r="O83" s="23">
        <f t="shared" si="340"/>
        <v>0</v>
      </c>
      <c r="P83" s="23">
        <f t="shared" si="340"/>
        <v>0</v>
      </c>
      <c r="Q83" s="23">
        <f t="shared" si="340"/>
        <v>0</v>
      </c>
      <c r="R83" s="23">
        <f t="shared" si="340"/>
        <v>0</v>
      </c>
      <c r="S83" s="23">
        <f t="shared" si="340"/>
        <v>0</v>
      </c>
      <c r="T83" s="23">
        <f t="shared" si="340"/>
        <v>0</v>
      </c>
      <c r="U83" s="23">
        <f t="shared" si="340"/>
        <v>0</v>
      </c>
      <c r="V83" s="23">
        <f t="shared" si="340"/>
        <v>0</v>
      </c>
      <c r="W83" s="23">
        <f t="shared" si="340"/>
        <v>0</v>
      </c>
      <c r="X83" s="23">
        <f t="shared" si="340"/>
        <v>0</v>
      </c>
      <c r="Y83" s="23">
        <f t="shared" si="340"/>
        <v>0</v>
      </c>
      <c r="Z83" s="23">
        <f t="shared" si="340"/>
        <v>0</v>
      </c>
      <c r="AA83" s="23">
        <f t="shared" si="340"/>
        <v>0</v>
      </c>
      <c r="AB83" s="23">
        <f t="shared" si="340"/>
        <v>0</v>
      </c>
      <c r="AC83" s="23">
        <f t="shared" si="340"/>
        <v>0</v>
      </c>
      <c r="AD83" s="23">
        <f t="shared" si="340"/>
        <v>0</v>
      </c>
      <c r="AE83" s="23">
        <f t="shared" si="340"/>
        <v>0</v>
      </c>
      <c r="AF83" s="23">
        <f t="shared" si="340"/>
        <v>0</v>
      </c>
      <c r="AG83" s="23">
        <f t="shared" si="340"/>
        <v>0</v>
      </c>
      <c r="AH83" s="23">
        <f t="shared" si="340"/>
        <v>0</v>
      </c>
      <c r="AI83" s="23">
        <f t="shared" si="340"/>
        <v>0</v>
      </c>
      <c r="AJ83" s="23">
        <f t="shared" si="340"/>
        <v>0</v>
      </c>
      <c r="AK83" s="23">
        <f t="shared" si="340"/>
        <v>0</v>
      </c>
      <c r="AL83" s="23">
        <f t="shared" si="340"/>
        <v>0</v>
      </c>
      <c r="AM83" s="23">
        <f t="shared" si="340"/>
        <v>0</v>
      </c>
      <c r="AN83" s="23">
        <f t="shared" si="340"/>
        <v>0</v>
      </c>
      <c r="AO83" s="23">
        <f t="shared" si="340"/>
        <v>0</v>
      </c>
      <c r="AP83" s="23">
        <f t="shared" si="340"/>
        <v>0</v>
      </c>
      <c r="AQ83" s="23">
        <f t="shared" si="340"/>
        <v>0</v>
      </c>
      <c r="AR83" s="23">
        <f t="shared" si="340"/>
        <v>0</v>
      </c>
      <c r="AS83" s="23">
        <f t="shared" si="340"/>
        <v>0</v>
      </c>
      <c r="AT83" s="23">
        <f t="shared" si="340"/>
        <v>0</v>
      </c>
      <c r="AU83" s="23">
        <f t="shared" si="340"/>
        <v>0</v>
      </c>
      <c r="AV83" s="23">
        <f t="shared" si="340"/>
        <v>0</v>
      </c>
      <c r="AW83" s="23">
        <f t="shared" si="340"/>
        <v>0</v>
      </c>
      <c r="AX83" s="23">
        <f t="shared" si="340"/>
        <v>0</v>
      </c>
      <c r="AY83" s="23">
        <f t="shared" si="340"/>
        <v>0</v>
      </c>
      <c r="AZ83" s="23">
        <f t="shared" si="340"/>
        <v>0</v>
      </c>
      <c r="BA83" s="23">
        <f t="shared" si="340"/>
        <v>0</v>
      </c>
      <c r="BB83" s="23">
        <f t="shared" si="340"/>
        <v>0</v>
      </c>
      <c r="BC83" s="23">
        <f t="shared" si="340"/>
        <v>0</v>
      </c>
      <c r="BD83" s="23">
        <f t="shared" si="340"/>
        <v>0</v>
      </c>
      <c r="BE83" s="23">
        <f t="shared" si="340"/>
        <v>0</v>
      </c>
      <c r="BF83" s="23">
        <f t="shared" si="340"/>
        <v>0</v>
      </c>
      <c r="BG83" s="23">
        <f t="shared" si="340"/>
        <v>0</v>
      </c>
      <c r="BH83" s="23">
        <f t="shared" si="340"/>
        <v>0</v>
      </c>
      <c r="BI83" s="23">
        <f t="shared" si="340"/>
        <v>0</v>
      </c>
      <c r="BJ83" s="23">
        <f t="shared" si="340"/>
        <v>0</v>
      </c>
      <c r="BK83" s="23">
        <f t="shared" si="340"/>
        <v>0</v>
      </c>
      <c r="BL83" s="23">
        <f t="shared" si="340"/>
        <v>0</v>
      </c>
      <c r="BM83" s="23">
        <f t="shared" si="340"/>
        <v>0</v>
      </c>
      <c r="BN83" s="23">
        <f t="shared" si="340"/>
        <v>0</v>
      </c>
    </row>
    <row r="84" spans="2:66" hidden="1" outlineLevel="1">
      <c r="B84" s="51"/>
      <c r="C84" s="19" t="s">
        <v>517</v>
      </c>
      <c r="D84" s="19" t="s">
        <v>518</v>
      </c>
      <c r="E84" s="7"/>
      <c r="F84" s="70">
        <v>3.43</v>
      </c>
      <c r="G84" s="54">
        <f>G85*$F84</f>
        <v>0</v>
      </c>
      <c r="H84" s="54">
        <f t="shared" ref="H84" si="400">H85*$F84</f>
        <v>0</v>
      </c>
      <c r="I84" s="54">
        <f t="shared" ref="I84" si="401">I85*$F84</f>
        <v>0</v>
      </c>
      <c r="J84" s="54">
        <f t="shared" ref="J84" si="402">J85*$F84</f>
        <v>0</v>
      </c>
      <c r="K84" s="54">
        <f t="shared" ref="K84" si="403">K85*$F84</f>
        <v>0</v>
      </c>
      <c r="L84" s="54">
        <f t="shared" ref="L84" si="404">L85*$F84</f>
        <v>0</v>
      </c>
      <c r="M84" s="54">
        <f t="shared" ref="M84" si="405">M85*$F84</f>
        <v>0</v>
      </c>
      <c r="N84" s="54">
        <f t="shared" ref="N84" si="406">N85*$F84</f>
        <v>0</v>
      </c>
      <c r="O84" s="54">
        <f t="shared" ref="O84" si="407">O85*$F84</f>
        <v>0</v>
      </c>
      <c r="P84" s="54">
        <f t="shared" ref="P84" si="408">P85*$F84</f>
        <v>0</v>
      </c>
      <c r="Q84" s="54">
        <f t="shared" ref="Q84" si="409">Q85*$F84</f>
        <v>0</v>
      </c>
      <c r="R84" s="54">
        <f t="shared" ref="R84" si="410">R85*$F84</f>
        <v>0</v>
      </c>
      <c r="S84" s="54">
        <f t="shared" ref="S84" si="411">S85*$F84</f>
        <v>0</v>
      </c>
      <c r="T84" s="54">
        <f t="shared" ref="T84" si="412">T85*$F84</f>
        <v>0</v>
      </c>
      <c r="U84" s="54">
        <f t="shared" ref="U84" si="413">U85*$F84</f>
        <v>0</v>
      </c>
      <c r="V84" s="54">
        <f t="shared" ref="V84" si="414">V85*$F84</f>
        <v>0</v>
      </c>
      <c r="W84" s="54">
        <f t="shared" ref="W84" si="415">W85*$F84</f>
        <v>0</v>
      </c>
      <c r="X84" s="54">
        <f t="shared" ref="X84" si="416">X85*$F84</f>
        <v>0</v>
      </c>
      <c r="Y84" s="54">
        <f t="shared" ref="Y84" si="417">Y85*$F84</f>
        <v>0</v>
      </c>
      <c r="Z84" s="54">
        <f t="shared" ref="Z84" si="418">Z85*$F84</f>
        <v>0</v>
      </c>
      <c r="AA84" s="54">
        <f t="shared" ref="AA84" si="419">AA85*$F84</f>
        <v>0</v>
      </c>
      <c r="AB84" s="54">
        <f t="shared" ref="AB84" si="420">AB85*$F84</f>
        <v>0</v>
      </c>
      <c r="AC84" s="54">
        <f t="shared" ref="AC84" si="421">AC85*$F84</f>
        <v>0</v>
      </c>
      <c r="AD84" s="54">
        <f t="shared" ref="AD84" si="422">AD85*$F84</f>
        <v>0</v>
      </c>
      <c r="AE84" s="54">
        <f t="shared" ref="AE84" si="423">AE85*$F84</f>
        <v>0</v>
      </c>
      <c r="AF84" s="54">
        <f t="shared" ref="AF84" si="424">AF85*$F84</f>
        <v>0</v>
      </c>
      <c r="AG84" s="54">
        <f t="shared" ref="AG84" si="425">AG85*$F84</f>
        <v>0</v>
      </c>
      <c r="AH84" s="54">
        <f t="shared" ref="AH84" si="426">AH85*$F84</f>
        <v>0</v>
      </c>
      <c r="AI84" s="54">
        <f t="shared" ref="AI84" si="427">AI85*$F84</f>
        <v>0</v>
      </c>
      <c r="AJ84" s="54">
        <f t="shared" ref="AJ84" si="428">AJ85*$F84</f>
        <v>0</v>
      </c>
      <c r="AK84" s="54">
        <f t="shared" ref="AK84" si="429">AK85*$F84</f>
        <v>0</v>
      </c>
      <c r="AL84" s="54">
        <f t="shared" ref="AL84" si="430">AL85*$F84</f>
        <v>0</v>
      </c>
      <c r="AM84" s="54">
        <f t="shared" ref="AM84" si="431">AM85*$F84</f>
        <v>0</v>
      </c>
      <c r="AN84" s="54">
        <f t="shared" ref="AN84" si="432">AN85*$F84</f>
        <v>0</v>
      </c>
      <c r="AO84" s="54">
        <f t="shared" ref="AO84" si="433">AO85*$F84</f>
        <v>0</v>
      </c>
      <c r="AP84" s="54">
        <f t="shared" ref="AP84" si="434">AP85*$F84</f>
        <v>0</v>
      </c>
      <c r="AQ84" s="54">
        <f t="shared" ref="AQ84" si="435">AQ85*$F84</f>
        <v>0</v>
      </c>
      <c r="AR84" s="54">
        <f t="shared" ref="AR84" si="436">AR85*$F84</f>
        <v>0</v>
      </c>
      <c r="AS84" s="54">
        <f t="shared" ref="AS84" si="437">AS85*$F84</f>
        <v>0</v>
      </c>
      <c r="AT84" s="54">
        <f t="shared" ref="AT84" si="438">AT85*$F84</f>
        <v>0</v>
      </c>
      <c r="AU84" s="54">
        <f t="shared" ref="AU84" si="439">AU85*$F84</f>
        <v>0</v>
      </c>
      <c r="AV84" s="54">
        <f t="shared" ref="AV84" si="440">AV85*$F84</f>
        <v>0</v>
      </c>
      <c r="AW84" s="54">
        <f t="shared" ref="AW84" si="441">AW85*$F84</f>
        <v>0</v>
      </c>
      <c r="AX84" s="54">
        <f t="shared" ref="AX84" si="442">AX85*$F84</f>
        <v>0</v>
      </c>
      <c r="AY84" s="54">
        <f t="shared" ref="AY84" si="443">AY85*$F84</f>
        <v>0</v>
      </c>
      <c r="AZ84" s="54">
        <f t="shared" ref="AZ84" si="444">AZ85*$F84</f>
        <v>0</v>
      </c>
      <c r="BA84" s="54">
        <f t="shared" ref="BA84" si="445">BA85*$F84</f>
        <v>0</v>
      </c>
      <c r="BB84" s="54">
        <f t="shared" ref="BB84" si="446">BB85*$F84</f>
        <v>0</v>
      </c>
      <c r="BC84" s="54">
        <f t="shared" ref="BC84" si="447">BC85*$F84</f>
        <v>0</v>
      </c>
      <c r="BD84" s="54">
        <f t="shared" ref="BD84" si="448">BD85*$F84</f>
        <v>0</v>
      </c>
      <c r="BE84" s="54">
        <f t="shared" ref="BE84" si="449">BE85*$F84</f>
        <v>0</v>
      </c>
      <c r="BF84" s="54">
        <f t="shared" ref="BF84" si="450">BF85*$F84</f>
        <v>0</v>
      </c>
      <c r="BG84" s="54">
        <f t="shared" ref="BG84" si="451">BG85*$F84</f>
        <v>0</v>
      </c>
      <c r="BH84" s="54">
        <f t="shared" ref="BH84" si="452">BH85*$F84</f>
        <v>0</v>
      </c>
      <c r="BI84" s="54">
        <f t="shared" ref="BI84" si="453">BI85*$F84</f>
        <v>0</v>
      </c>
      <c r="BJ84" s="54">
        <f t="shared" ref="BJ84" si="454">BJ85*$F84</f>
        <v>0</v>
      </c>
      <c r="BK84" s="54">
        <f t="shared" ref="BK84" si="455">BK85*$F84</f>
        <v>0</v>
      </c>
      <c r="BL84" s="54">
        <f t="shared" ref="BL84" si="456">BL85*$F84</f>
        <v>0</v>
      </c>
      <c r="BM84" s="54">
        <f t="shared" ref="BM84" si="457">BM85*$F84</f>
        <v>0</v>
      </c>
      <c r="BN84" s="54">
        <f t="shared" ref="BN84" si="458">BN85*$F84</f>
        <v>0</v>
      </c>
    </row>
    <row r="85" spans="2:66" hidden="1" outlineLevel="1">
      <c r="B85" s="51"/>
      <c r="C85" s="209" t="s">
        <v>606</v>
      </c>
      <c r="D85" s="19"/>
      <c r="E85" s="19">
        <v>0</v>
      </c>
      <c r="F85" s="55"/>
      <c r="G85" s="23">
        <f>$E85</f>
        <v>0</v>
      </c>
      <c r="H85" s="23">
        <f t="shared" si="340"/>
        <v>0</v>
      </c>
      <c r="I85" s="23">
        <f t="shared" si="340"/>
        <v>0</v>
      </c>
      <c r="J85" s="23">
        <f t="shared" si="340"/>
        <v>0</v>
      </c>
      <c r="K85" s="23">
        <f t="shared" si="340"/>
        <v>0</v>
      </c>
      <c r="L85" s="23">
        <f t="shared" si="340"/>
        <v>0</v>
      </c>
      <c r="M85" s="23">
        <f t="shared" si="340"/>
        <v>0</v>
      </c>
      <c r="N85" s="23">
        <f t="shared" si="340"/>
        <v>0</v>
      </c>
      <c r="O85" s="23">
        <f t="shared" si="340"/>
        <v>0</v>
      </c>
      <c r="P85" s="23">
        <f t="shared" si="340"/>
        <v>0</v>
      </c>
      <c r="Q85" s="23">
        <f t="shared" si="340"/>
        <v>0</v>
      </c>
      <c r="R85" s="23">
        <f t="shared" si="340"/>
        <v>0</v>
      </c>
      <c r="S85" s="23">
        <f t="shared" si="340"/>
        <v>0</v>
      </c>
      <c r="T85" s="23">
        <f t="shared" si="340"/>
        <v>0</v>
      </c>
      <c r="U85" s="23">
        <f t="shared" si="340"/>
        <v>0</v>
      </c>
      <c r="V85" s="23">
        <f t="shared" si="340"/>
        <v>0</v>
      </c>
      <c r="W85" s="23">
        <f t="shared" si="340"/>
        <v>0</v>
      </c>
      <c r="X85" s="23">
        <f t="shared" si="340"/>
        <v>0</v>
      </c>
      <c r="Y85" s="23">
        <f t="shared" si="340"/>
        <v>0</v>
      </c>
      <c r="Z85" s="23">
        <f t="shared" si="340"/>
        <v>0</v>
      </c>
      <c r="AA85" s="23">
        <f t="shared" si="340"/>
        <v>0</v>
      </c>
      <c r="AB85" s="23">
        <f t="shared" si="340"/>
        <v>0</v>
      </c>
      <c r="AC85" s="23">
        <f t="shared" si="340"/>
        <v>0</v>
      </c>
      <c r="AD85" s="23">
        <f t="shared" si="340"/>
        <v>0</v>
      </c>
      <c r="AE85" s="23">
        <f t="shared" si="340"/>
        <v>0</v>
      </c>
      <c r="AF85" s="23">
        <f t="shared" si="340"/>
        <v>0</v>
      </c>
      <c r="AG85" s="23">
        <f t="shared" si="340"/>
        <v>0</v>
      </c>
      <c r="AH85" s="23">
        <f t="shared" si="340"/>
        <v>0</v>
      </c>
      <c r="AI85" s="23">
        <f t="shared" si="340"/>
        <v>0</v>
      </c>
      <c r="AJ85" s="23">
        <f t="shared" si="340"/>
        <v>0</v>
      </c>
      <c r="AK85" s="23">
        <f t="shared" si="340"/>
        <v>0</v>
      </c>
      <c r="AL85" s="23">
        <f t="shared" si="340"/>
        <v>0</v>
      </c>
      <c r="AM85" s="23">
        <f t="shared" si="340"/>
        <v>0</v>
      </c>
      <c r="AN85" s="23">
        <f t="shared" si="340"/>
        <v>0</v>
      </c>
      <c r="AO85" s="23">
        <f t="shared" si="340"/>
        <v>0</v>
      </c>
      <c r="AP85" s="23">
        <f t="shared" si="340"/>
        <v>0</v>
      </c>
      <c r="AQ85" s="23">
        <f t="shared" si="340"/>
        <v>0</v>
      </c>
      <c r="AR85" s="23">
        <f t="shared" si="340"/>
        <v>0</v>
      </c>
      <c r="AS85" s="23">
        <f t="shared" si="340"/>
        <v>0</v>
      </c>
      <c r="AT85" s="23">
        <f t="shared" si="340"/>
        <v>0</v>
      </c>
      <c r="AU85" s="23">
        <f t="shared" si="340"/>
        <v>0</v>
      </c>
      <c r="AV85" s="23">
        <f t="shared" si="340"/>
        <v>0</v>
      </c>
      <c r="AW85" s="23">
        <f t="shared" si="340"/>
        <v>0</v>
      </c>
      <c r="AX85" s="23">
        <f t="shared" si="340"/>
        <v>0</v>
      </c>
      <c r="AY85" s="23">
        <f t="shared" si="340"/>
        <v>0</v>
      </c>
      <c r="AZ85" s="23">
        <f t="shared" si="340"/>
        <v>0</v>
      </c>
      <c r="BA85" s="23">
        <f t="shared" si="340"/>
        <v>0</v>
      </c>
      <c r="BB85" s="23">
        <f t="shared" si="340"/>
        <v>0</v>
      </c>
      <c r="BC85" s="23">
        <f t="shared" si="340"/>
        <v>0</v>
      </c>
      <c r="BD85" s="23">
        <f t="shared" si="340"/>
        <v>0</v>
      </c>
      <c r="BE85" s="23">
        <f t="shared" si="340"/>
        <v>0</v>
      </c>
      <c r="BF85" s="23">
        <f t="shared" si="340"/>
        <v>0</v>
      </c>
      <c r="BG85" s="23">
        <f t="shared" si="340"/>
        <v>0</v>
      </c>
      <c r="BH85" s="23">
        <f t="shared" si="340"/>
        <v>0</v>
      </c>
      <c r="BI85" s="23">
        <f t="shared" si="340"/>
        <v>0</v>
      </c>
      <c r="BJ85" s="23">
        <f t="shared" si="340"/>
        <v>0</v>
      </c>
      <c r="BK85" s="23">
        <f t="shared" si="340"/>
        <v>0</v>
      </c>
      <c r="BL85" s="23">
        <f t="shared" si="340"/>
        <v>0</v>
      </c>
      <c r="BM85" s="23">
        <f t="shared" si="340"/>
        <v>0</v>
      </c>
      <c r="BN85" s="23">
        <f t="shared" si="340"/>
        <v>0</v>
      </c>
    </row>
    <row r="86" spans="2:66" hidden="1" outlineLevel="1">
      <c r="B86" s="51"/>
      <c r="C86" s="19" t="s">
        <v>519</v>
      </c>
      <c r="D86" s="19" t="s">
        <v>520</v>
      </c>
      <c r="E86" s="7"/>
      <c r="F86" s="70">
        <v>5.55</v>
      </c>
      <c r="G86" s="54">
        <f>G87*$F86</f>
        <v>0</v>
      </c>
      <c r="H86" s="54">
        <f t="shared" ref="H86" si="459">H87*$F86</f>
        <v>0</v>
      </c>
      <c r="I86" s="54">
        <f t="shared" ref="I86" si="460">I87*$F86</f>
        <v>0</v>
      </c>
      <c r="J86" s="54">
        <f t="shared" ref="J86" si="461">J87*$F86</f>
        <v>0</v>
      </c>
      <c r="K86" s="54">
        <f t="shared" ref="K86" si="462">K87*$F86</f>
        <v>0</v>
      </c>
      <c r="L86" s="54">
        <f t="shared" ref="L86" si="463">L87*$F86</f>
        <v>0</v>
      </c>
      <c r="M86" s="54">
        <f t="shared" ref="M86" si="464">M87*$F86</f>
        <v>0</v>
      </c>
      <c r="N86" s="54">
        <f t="shared" ref="N86" si="465">N87*$F86</f>
        <v>0</v>
      </c>
      <c r="O86" s="54">
        <f t="shared" ref="O86" si="466">O87*$F86</f>
        <v>0</v>
      </c>
      <c r="P86" s="54">
        <f t="shared" ref="P86" si="467">P87*$F86</f>
        <v>0</v>
      </c>
      <c r="Q86" s="54">
        <f t="shared" ref="Q86" si="468">Q87*$F86</f>
        <v>0</v>
      </c>
      <c r="R86" s="54">
        <f t="shared" ref="R86" si="469">R87*$F86</f>
        <v>0</v>
      </c>
      <c r="S86" s="54">
        <f t="shared" ref="S86" si="470">S87*$F86</f>
        <v>0</v>
      </c>
      <c r="T86" s="54">
        <f t="shared" ref="T86" si="471">T87*$F86</f>
        <v>0</v>
      </c>
      <c r="U86" s="54">
        <f t="shared" ref="U86" si="472">U87*$F86</f>
        <v>0</v>
      </c>
      <c r="V86" s="54">
        <f t="shared" ref="V86" si="473">V87*$F86</f>
        <v>0</v>
      </c>
      <c r="W86" s="54">
        <f t="shared" ref="W86" si="474">W87*$F86</f>
        <v>0</v>
      </c>
      <c r="X86" s="54">
        <f t="shared" ref="X86" si="475">X87*$F86</f>
        <v>0</v>
      </c>
      <c r="Y86" s="54">
        <f t="shared" ref="Y86" si="476">Y87*$F86</f>
        <v>0</v>
      </c>
      <c r="Z86" s="54">
        <f t="shared" ref="Z86" si="477">Z87*$F86</f>
        <v>0</v>
      </c>
      <c r="AA86" s="54">
        <f t="shared" ref="AA86" si="478">AA87*$F86</f>
        <v>0</v>
      </c>
      <c r="AB86" s="54">
        <f t="shared" ref="AB86" si="479">AB87*$F86</f>
        <v>0</v>
      </c>
      <c r="AC86" s="54">
        <f t="shared" ref="AC86" si="480">AC87*$F86</f>
        <v>0</v>
      </c>
      <c r="AD86" s="54">
        <f t="shared" ref="AD86" si="481">AD87*$F86</f>
        <v>0</v>
      </c>
      <c r="AE86" s="54">
        <f t="shared" ref="AE86" si="482">AE87*$F86</f>
        <v>0</v>
      </c>
      <c r="AF86" s="54">
        <f t="shared" ref="AF86" si="483">AF87*$F86</f>
        <v>0</v>
      </c>
      <c r="AG86" s="54">
        <f t="shared" ref="AG86" si="484">AG87*$F86</f>
        <v>0</v>
      </c>
      <c r="AH86" s="54">
        <f t="shared" ref="AH86" si="485">AH87*$F86</f>
        <v>0</v>
      </c>
      <c r="AI86" s="54">
        <f t="shared" ref="AI86" si="486">AI87*$F86</f>
        <v>0</v>
      </c>
      <c r="AJ86" s="54">
        <f t="shared" ref="AJ86" si="487">AJ87*$F86</f>
        <v>0</v>
      </c>
      <c r="AK86" s="54">
        <f t="shared" ref="AK86" si="488">AK87*$F86</f>
        <v>0</v>
      </c>
      <c r="AL86" s="54">
        <f t="shared" ref="AL86" si="489">AL87*$F86</f>
        <v>0</v>
      </c>
      <c r="AM86" s="54">
        <f t="shared" ref="AM86" si="490">AM87*$F86</f>
        <v>0</v>
      </c>
      <c r="AN86" s="54">
        <f t="shared" ref="AN86" si="491">AN87*$F86</f>
        <v>0</v>
      </c>
      <c r="AO86" s="54">
        <f t="shared" ref="AO86" si="492">AO87*$F86</f>
        <v>0</v>
      </c>
      <c r="AP86" s="54">
        <f t="shared" ref="AP86" si="493">AP87*$F86</f>
        <v>0</v>
      </c>
      <c r="AQ86" s="54">
        <f t="shared" ref="AQ86" si="494">AQ87*$F86</f>
        <v>0</v>
      </c>
      <c r="AR86" s="54">
        <f t="shared" ref="AR86" si="495">AR87*$F86</f>
        <v>0</v>
      </c>
      <c r="AS86" s="54">
        <f t="shared" ref="AS86" si="496">AS87*$F86</f>
        <v>0</v>
      </c>
      <c r="AT86" s="54">
        <f t="shared" ref="AT86" si="497">AT87*$F86</f>
        <v>0</v>
      </c>
      <c r="AU86" s="54">
        <f t="shared" ref="AU86" si="498">AU87*$F86</f>
        <v>0</v>
      </c>
      <c r="AV86" s="54">
        <f t="shared" ref="AV86" si="499">AV87*$F86</f>
        <v>0</v>
      </c>
      <c r="AW86" s="54">
        <f t="shared" ref="AW86" si="500">AW87*$F86</f>
        <v>0</v>
      </c>
      <c r="AX86" s="54">
        <f t="shared" ref="AX86" si="501">AX87*$F86</f>
        <v>0</v>
      </c>
      <c r="AY86" s="54">
        <f t="shared" ref="AY86" si="502">AY87*$F86</f>
        <v>0</v>
      </c>
      <c r="AZ86" s="54">
        <f t="shared" ref="AZ86" si="503">AZ87*$F86</f>
        <v>0</v>
      </c>
      <c r="BA86" s="54">
        <f t="shared" ref="BA86" si="504">BA87*$F86</f>
        <v>0</v>
      </c>
      <c r="BB86" s="54">
        <f t="shared" ref="BB86" si="505">BB87*$F86</f>
        <v>0</v>
      </c>
      <c r="BC86" s="54">
        <f t="shared" ref="BC86" si="506">BC87*$F86</f>
        <v>0</v>
      </c>
      <c r="BD86" s="54">
        <f t="shared" ref="BD86" si="507">BD87*$F86</f>
        <v>0</v>
      </c>
      <c r="BE86" s="54">
        <f t="shared" ref="BE86" si="508">BE87*$F86</f>
        <v>0</v>
      </c>
      <c r="BF86" s="54">
        <f t="shared" ref="BF86" si="509">BF87*$F86</f>
        <v>0</v>
      </c>
      <c r="BG86" s="54">
        <f t="shared" ref="BG86" si="510">BG87*$F86</f>
        <v>0</v>
      </c>
      <c r="BH86" s="54">
        <f t="shared" ref="BH86" si="511">BH87*$F86</f>
        <v>0</v>
      </c>
      <c r="BI86" s="54">
        <f t="shared" ref="BI86" si="512">BI87*$F86</f>
        <v>0</v>
      </c>
      <c r="BJ86" s="54">
        <f t="shared" ref="BJ86" si="513">BJ87*$F86</f>
        <v>0</v>
      </c>
      <c r="BK86" s="54">
        <f t="shared" ref="BK86" si="514">BK87*$F86</f>
        <v>0</v>
      </c>
      <c r="BL86" s="54">
        <f t="shared" ref="BL86" si="515">BL87*$F86</f>
        <v>0</v>
      </c>
      <c r="BM86" s="54">
        <f t="shared" ref="BM86" si="516">BM87*$F86</f>
        <v>0</v>
      </c>
      <c r="BN86" s="54">
        <f t="shared" ref="BN86" si="517">BN87*$F86</f>
        <v>0</v>
      </c>
    </row>
    <row r="87" spans="2:66" hidden="1" outlineLevel="1">
      <c r="B87" s="51"/>
      <c r="C87" s="209" t="s">
        <v>606</v>
      </c>
      <c r="D87" s="19"/>
      <c r="E87" s="19">
        <v>0</v>
      </c>
      <c r="F87" s="55"/>
      <c r="G87" s="23">
        <f>$E87</f>
        <v>0</v>
      </c>
      <c r="H87" s="23">
        <f t="shared" si="340"/>
        <v>0</v>
      </c>
      <c r="I87" s="23">
        <f t="shared" si="340"/>
        <v>0</v>
      </c>
      <c r="J87" s="23">
        <f t="shared" si="340"/>
        <v>0</v>
      </c>
      <c r="K87" s="23">
        <f t="shared" si="340"/>
        <v>0</v>
      </c>
      <c r="L87" s="23">
        <f t="shared" si="340"/>
        <v>0</v>
      </c>
      <c r="M87" s="23">
        <f t="shared" si="340"/>
        <v>0</v>
      </c>
      <c r="N87" s="23">
        <f t="shared" si="340"/>
        <v>0</v>
      </c>
      <c r="O87" s="23">
        <f t="shared" si="340"/>
        <v>0</v>
      </c>
      <c r="P87" s="23">
        <f t="shared" si="340"/>
        <v>0</v>
      </c>
      <c r="Q87" s="23">
        <f t="shared" si="340"/>
        <v>0</v>
      </c>
      <c r="R87" s="23">
        <f t="shared" si="340"/>
        <v>0</v>
      </c>
      <c r="S87" s="23">
        <f t="shared" si="340"/>
        <v>0</v>
      </c>
      <c r="T87" s="23">
        <f t="shared" si="340"/>
        <v>0</v>
      </c>
      <c r="U87" s="23">
        <f t="shared" si="340"/>
        <v>0</v>
      </c>
      <c r="V87" s="23">
        <f t="shared" si="340"/>
        <v>0</v>
      </c>
      <c r="W87" s="23">
        <f t="shared" si="340"/>
        <v>0</v>
      </c>
      <c r="X87" s="23">
        <f t="shared" si="340"/>
        <v>0</v>
      </c>
      <c r="Y87" s="23">
        <f t="shared" si="340"/>
        <v>0</v>
      </c>
      <c r="Z87" s="23">
        <f t="shared" si="340"/>
        <v>0</v>
      </c>
      <c r="AA87" s="23">
        <f t="shared" si="340"/>
        <v>0</v>
      </c>
      <c r="AB87" s="23">
        <f t="shared" si="340"/>
        <v>0</v>
      </c>
      <c r="AC87" s="23">
        <f t="shared" si="340"/>
        <v>0</v>
      </c>
      <c r="AD87" s="23">
        <f t="shared" si="340"/>
        <v>0</v>
      </c>
      <c r="AE87" s="23">
        <f t="shared" si="340"/>
        <v>0</v>
      </c>
      <c r="AF87" s="23">
        <f t="shared" si="340"/>
        <v>0</v>
      </c>
      <c r="AG87" s="23">
        <f t="shared" si="340"/>
        <v>0</v>
      </c>
      <c r="AH87" s="23">
        <f t="shared" si="340"/>
        <v>0</v>
      </c>
      <c r="AI87" s="23">
        <f t="shared" si="340"/>
        <v>0</v>
      </c>
      <c r="AJ87" s="23">
        <f t="shared" si="340"/>
        <v>0</v>
      </c>
      <c r="AK87" s="23">
        <f t="shared" si="340"/>
        <v>0</v>
      </c>
      <c r="AL87" s="23">
        <f t="shared" si="340"/>
        <v>0</v>
      </c>
      <c r="AM87" s="23">
        <f t="shared" si="340"/>
        <v>0</v>
      </c>
      <c r="AN87" s="23">
        <f t="shared" si="340"/>
        <v>0</v>
      </c>
      <c r="AO87" s="23">
        <f t="shared" si="340"/>
        <v>0</v>
      </c>
      <c r="AP87" s="23">
        <f t="shared" si="340"/>
        <v>0</v>
      </c>
      <c r="AQ87" s="23">
        <f t="shared" si="340"/>
        <v>0</v>
      </c>
      <c r="AR87" s="23">
        <f t="shared" si="340"/>
        <v>0</v>
      </c>
      <c r="AS87" s="23">
        <f t="shared" si="340"/>
        <v>0</v>
      </c>
      <c r="AT87" s="23">
        <f t="shared" si="340"/>
        <v>0</v>
      </c>
      <c r="AU87" s="23">
        <f t="shared" si="340"/>
        <v>0</v>
      </c>
      <c r="AV87" s="23">
        <f t="shared" si="340"/>
        <v>0</v>
      </c>
      <c r="AW87" s="23">
        <f t="shared" si="340"/>
        <v>0</v>
      </c>
      <c r="AX87" s="23">
        <f t="shared" si="340"/>
        <v>0</v>
      </c>
      <c r="AY87" s="23">
        <f t="shared" si="340"/>
        <v>0</v>
      </c>
      <c r="AZ87" s="23">
        <f t="shared" si="340"/>
        <v>0</v>
      </c>
      <c r="BA87" s="23">
        <f t="shared" si="340"/>
        <v>0</v>
      </c>
      <c r="BB87" s="23">
        <f t="shared" si="340"/>
        <v>0</v>
      </c>
      <c r="BC87" s="23">
        <f t="shared" si="340"/>
        <v>0</v>
      </c>
      <c r="BD87" s="23">
        <f t="shared" si="340"/>
        <v>0</v>
      </c>
      <c r="BE87" s="23">
        <f t="shared" si="340"/>
        <v>0</v>
      </c>
      <c r="BF87" s="23">
        <f t="shared" si="340"/>
        <v>0</v>
      </c>
      <c r="BG87" s="23">
        <f t="shared" si="340"/>
        <v>0</v>
      </c>
      <c r="BH87" s="23">
        <f t="shared" si="340"/>
        <v>0</v>
      </c>
      <c r="BI87" s="23">
        <f t="shared" si="340"/>
        <v>0</v>
      </c>
      <c r="BJ87" s="23">
        <f t="shared" si="340"/>
        <v>0</v>
      </c>
      <c r="BK87" s="23">
        <f t="shared" si="340"/>
        <v>0</v>
      </c>
      <c r="BL87" s="23">
        <f t="shared" si="340"/>
        <v>0</v>
      </c>
      <c r="BM87" s="23">
        <f t="shared" si="340"/>
        <v>0</v>
      </c>
      <c r="BN87" s="23">
        <f t="shared" si="340"/>
        <v>0</v>
      </c>
    </row>
    <row r="88" spans="2:66" hidden="1" outlineLevel="1">
      <c r="B88" s="51"/>
      <c r="C88" s="19" t="s">
        <v>521</v>
      </c>
      <c r="D88" s="19" t="s">
        <v>522</v>
      </c>
      <c r="E88" s="7"/>
      <c r="F88" s="70">
        <v>11.4</v>
      </c>
      <c r="G88" s="54">
        <f>G89*$F88</f>
        <v>0</v>
      </c>
      <c r="H88" s="54">
        <f t="shared" ref="H88" si="518">H89*$F88</f>
        <v>0</v>
      </c>
      <c r="I88" s="54">
        <f t="shared" ref="I88" si="519">I89*$F88</f>
        <v>0</v>
      </c>
      <c r="J88" s="54">
        <f t="shared" ref="J88" si="520">J89*$F88</f>
        <v>0</v>
      </c>
      <c r="K88" s="54">
        <f t="shared" ref="K88" si="521">K89*$F88</f>
        <v>0</v>
      </c>
      <c r="L88" s="54">
        <f t="shared" ref="L88" si="522">L89*$F88</f>
        <v>0</v>
      </c>
      <c r="M88" s="54">
        <f t="shared" ref="M88" si="523">M89*$F88</f>
        <v>0</v>
      </c>
      <c r="N88" s="54">
        <f t="shared" ref="N88" si="524">N89*$F88</f>
        <v>0</v>
      </c>
      <c r="O88" s="54">
        <f t="shared" ref="O88" si="525">O89*$F88</f>
        <v>0</v>
      </c>
      <c r="P88" s="54">
        <f t="shared" ref="P88" si="526">P89*$F88</f>
        <v>0</v>
      </c>
      <c r="Q88" s="54">
        <f t="shared" ref="Q88" si="527">Q89*$F88</f>
        <v>0</v>
      </c>
      <c r="R88" s="54">
        <f t="shared" ref="R88" si="528">R89*$F88</f>
        <v>0</v>
      </c>
      <c r="S88" s="54">
        <f t="shared" ref="S88" si="529">S89*$F88</f>
        <v>0</v>
      </c>
      <c r="T88" s="54">
        <f t="shared" ref="T88" si="530">T89*$F88</f>
        <v>0</v>
      </c>
      <c r="U88" s="54">
        <f t="shared" ref="U88" si="531">U89*$F88</f>
        <v>0</v>
      </c>
      <c r="V88" s="54">
        <f t="shared" ref="V88" si="532">V89*$F88</f>
        <v>0</v>
      </c>
      <c r="W88" s="54">
        <f t="shared" ref="W88" si="533">W89*$F88</f>
        <v>0</v>
      </c>
      <c r="X88" s="54">
        <f t="shared" ref="X88" si="534">X89*$F88</f>
        <v>0</v>
      </c>
      <c r="Y88" s="54">
        <f t="shared" ref="Y88" si="535">Y89*$F88</f>
        <v>0</v>
      </c>
      <c r="Z88" s="54">
        <f t="shared" ref="Z88" si="536">Z89*$F88</f>
        <v>0</v>
      </c>
      <c r="AA88" s="54">
        <f t="shared" ref="AA88" si="537">AA89*$F88</f>
        <v>0</v>
      </c>
      <c r="AB88" s="54">
        <f t="shared" ref="AB88" si="538">AB89*$F88</f>
        <v>0</v>
      </c>
      <c r="AC88" s="54">
        <f t="shared" ref="AC88" si="539">AC89*$F88</f>
        <v>0</v>
      </c>
      <c r="AD88" s="54">
        <f t="shared" ref="AD88" si="540">AD89*$F88</f>
        <v>0</v>
      </c>
      <c r="AE88" s="54">
        <f t="shared" ref="AE88" si="541">AE89*$F88</f>
        <v>0</v>
      </c>
      <c r="AF88" s="54">
        <f t="shared" ref="AF88" si="542">AF89*$F88</f>
        <v>0</v>
      </c>
      <c r="AG88" s="54">
        <f t="shared" ref="AG88" si="543">AG89*$F88</f>
        <v>0</v>
      </c>
      <c r="AH88" s="54">
        <f t="shared" ref="AH88" si="544">AH89*$F88</f>
        <v>0</v>
      </c>
      <c r="AI88" s="54">
        <f t="shared" ref="AI88" si="545">AI89*$F88</f>
        <v>0</v>
      </c>
      <c r="AJ88" s="54">
        <f t="shared" ref="AJ88" si="546">AJ89*$F88</f>
        <v>0</v>
      </c>
      <c r="AK88" s="54">
        <f t="shared" ref="AK88" si="547">AK89*$F88</f>
        <v>0</v>
      </c>
      <c r="AL88" s="54">
        <f t="shared" ref="AL88" si="548">AL89*$F88</f>
        <v>0</v>
      </c>
      <c r="AM88" s="54">
        <f t="shared" ref="AM88" si="549">AM89*$F88</f>
        <v>0</v>
      </c>
      <c r="AN88" s="54">
        <f t="shared" ref="AN88" si="550">AN89*$F88</f>
        <v>0</v>
      </c>
      <c r="AO88" s="54">
        <f t="shared" ref="AO88" si="551">AO89*$F88</f>
        <v>0</v>
      </c>
      <c r="AP88" s="54">
        <f t="shared" ref="AP88" si="552">AP89*$F88</f>
        <v>0</v>
      </c>
      <c r="AQ88" s="54">
        <f t="shared" ref="AQ88" si="553">AQ89*$F88</f>
        <v>0</v>
      </c>
      <c r="AR88" s="54">
        <f t="shared" ref="AR88" si="554">AR89*$F88</f>
        <v>0</v>
      </c>
      <c r="AS88" s="54">
        <f t="shared" ref="AS88" si="555">AS89*$F88</f>
        <v>0</v>
      </c>
      <c r="AT88" s="54">
        <f t="shared" ref="AT88" si="556">AT89*$F88</f>
        <v>0</v>
      </c>
      <c r="AU88" s="54">
        <f t="shared" ref="AU88" si="557">AU89*$F88</f>
        <v>0</v>
      </c>
      <c r="AV88" s="54">
        <f t="shared" ref="AV88" si="558">AV89*$F88</f>
        <v>0</v>
      </c>
      <c r="AW88" s="54">
        <f t="shared" ref="AW88" si="559">AW89*$F88</f>
        <v>0</v>
      </c>
      <c r="AX88" s="54">
        <f t="shared" ref="AX88" si="560">AX89*$F88</f>
        <v>0</v>
      </c>
      <c r="AY88" s="54">
        <f t="shared" ref="AY88" si="561">AY89*$F88</f>
        <v>0</v>
      </c>
      <c r="AZ88" s="54">
        <f t="shared" ref="AZ88" si="562">AZ89*$F88</f>
        <v>0</v>
      </c>
      <c r="BA88" s="54">
        <f t="shared" ref="BA88" si="563">BA89*$F88</f>
        <v>0</v>
      </c>
      <c r="BB88" s="54">
        <f t="shared" ref="BB88" si="564">BB89*$F88</f>
        <v>0</v>
      </c>
      <c r="BC88" s="54">
        <f t="shared" ref="BC88" si="565">BC89*$F88</f>
        <v>0</v>
      </c>
      <c r="BD88" s="54">
        <f t="shared" ref="BD88" si="566">BD89*$F88</f>
        <v>0</v>
      </c>
      <c r="BE88" s="54">
        <f t="shared" ref="BE88" si="567">BE89*$F88</f>
        <v>0</v>
      </c>
      <c r="BF88" s="54">
        <f t="shared" ref="BF88" si="568">BF89*$F88</f>
        <v>0</v>
      </c>
      <c r="BG88" s="54">
        <f t="shared" ref="BG88" si="569">BG89*$F88</f>
        <v>0</v>
      </c>
      <c r="BH88" s="54">
        <f t="shared" ref="BH88" si="570">BH89*$F88</f>
        <v>0</v>
      </c>
      <c r="BI88" s="54">
        <f t="shared" ref="BI88" si="571">BI89*$F88</f>
        <v>0</v>
      </c>
      <c r="BJ88" s="54">
        <f t="shared" ref="BJ88" si="572">BJ89*$F88</f>
        <v>0</v>
      </c>
      <c r="BK88" s="54">
        <f t="shared" ref="BK88" si="573">BK89*$F88</f>
        <v>0</v>
      </c>
      <c r="BL88" s="54">
        <f t="shared" ref="BL88" si="574">BL89*$F88</f>
        <v>0</v>
      </c>
      <c r="BM88" s="54">
        <f t="shared" ref="BM88" si="575">BM89*$F88</f>
        <v>0</v>
      </c>
      <c r="BN88" s="54">
        <f t="shared" ref="BN88" si="576">BN89*$F88</f>
        <v>0</v>
      </c>
    </row>
    <row r="89" spans="2:66" hidden="1" outlineLevel="1">
      <c r="B89" s="51"/>
      <c r="C89" s="209" t="s">
        <v>606</v>
      </c>
      <c r="D89" s="19"/>
      <c r="E89" s="19">
        <v>0</v>
      </c>
      <c r="F89" s="55"/>
      <c r="G89" s="23">
        <f>$E89</f>
        <v>0</v>
      </c>
      <c r="H89" s="23">
        <f t="shared" si="340"/>
        <v>0</v>
      </c>
      <c r="I89" s="23">
        <f t="shared" si="340"/>
        <v>0</v>
      </c>
      <c r="J89" s="23">
        <f t="shared" si="340"/>
        <v>0</v>
      </c>
      <c r="K89" s="23">
        <f t="shared" si="340"/>
        <v>0</v>
      </c>
      <c r="L89" s="23">
        <f t="shared" si="340"/>
        <v>0</v>
      </c>
      <c r="M89" s="23">
        <f t="shared" si="340"/>
        <v>0</v>
      </c>
      <c r="N89" s="23">
        <f t="shared" si="340"/>
        <v>0</v>
      </c>
      <c r="O89" s="23">
        <f t="shared" si="340"/>
        <v>0</v>
      </c>
      <c r="P89" s="23">
        <f t="shared" si="340"/>
        <v>0</v>
      </c>
      <c r="Q89" s="23">
        <f t="shared" si="340"/>
        <v>0</v>
      </c>
      <c r="R89" s="23">
        <f t="shared" si="340"/>
        <v>0</v>
      </c>
      <c r="S89" s="23">
        <f t="shared" si="340"/>
        <v>0</v>
      </c>
      <c r="T89" s="23">
        <f t="shared" si="340"/>
        <v>0</v>
      </c>
      <c r="U89" s="23">
        <f t="shared" si="340"/>
        <v>0</v>
      </c>
      <c r="V89" s="23">
        <f t="shared" si="340"/>
        <v>0</v>
      </c>
      <c r="W89" s="23">
        <f t="shared" si="340"/>
        <v>0</v>
      </c>
      <c r="X89" s="23">
        <f t="shared" si="340"/>
        <v>0</v>
      </c>
      <c r="Y89" s="23">
        <f t="shared" si="340"/>
        <v>0</v>
      </c>
      <c r="Z89" s="23">
        <f t="shared" si="340"/>
        <v>0</v>
      </c>
      <c r="AA89" s="23">
        <f t="shared" ref="AA89:BN89" si="577">$E89</f>
        <v>0</v>
      </c>
      <c r="AB89" s="23">
        <f t="shared" si="577"/>
        <v>0</v>
      </c>
      <c r="AC89" s="23">
        <f t="shared" si="577"/>
        <v>0</v>
      </c>
      <c r="AD89" s="23">
        <f t="shared" si="577"/>
        <v>0</v>
      </c>
      <c r="AE89" s="23">
        <f t="shared" si="577"/>
        <v>0</v>
      </c>
      <c r="AF89" s="23">
        <f t="shared" si="577"/>
        <v>0</v>
      </c>
      <c r="AG89" s="23">
        <f t="shared" si="577"/>
        <v>0</v>
      </c>
      <c r="AH89" s="23">
        <f t="shared" si="577"/>
        <v>0</v>
      </c>
      <c r="AI89" s="23">
        <f t="shared" si="577"/>
        <v>0</v>
      </c>
      <c r="AJ89" s="23">
        <f t="shared" si="577"/>
        <v>0</v>
      </c>
      <c r="AK89" s="23">
        <f t="shared" si="577"/>
        <v>0</v>
      </c>
      <c r="AL89" s="23">
        <f t="shared" si="577"/>
        <v>0</v>
      </c>
      <c r="AM89" s="23">
        <f t="shared" si="577"/>
        <v>0</v>
      </c>
      <c r="AN89" s="23">
        <f t="shared" si="577"/>
        <v>0</v>
      </c>
      <c r="AO89" s="23">
        <f t="shared" si="577"/>
        <v>0</v>
      </c>
      <c r="AP89" s="23">
        <f t="shared" si="577"/>
        <v>0</v>
      </c>
      <c r="AQ89" s="23">
        <f t="shared" si="577"/>
        <v>0</v>
      </c>
      <c r="AR89" s="23">
        <f t="shared" si="577"/>
        <v>0</v>
      </c>
      <c r="AS89" s="23">
        <f t="shared" si="577"/>
        <v>0</v>
      </c>
      <c r="AT89" s="23">
        <f t="shared" si="577"/>
        <v>0</v>
      </c>
      <c r="AU89" s="23">
        <f t="shared" si="577"/>
        <v>0</v>
      </c>
      <c r="AV89" s="23">
        <f t="shared" si="577"/>
        <v>0</v>
      </c>
      <c r="AW89" s="23">
        <f t="shared" si="577"/>
        <v>0</v>
      </c>
      <c r="AX89" s="23">
        <f t="shared" si="577"/>
        <v>0</v>
      </c>
      <c r="AY89" s="23">
        <f t="shared" si="577"/>
        <v>0</v>
      </c>
      <c r="AZ89" s="23">
        <f t="shared" si="577"/>
        <v>0</v>
      </c>
      <c r="BA89" s="23">
        <f t="shared" si="577"/>
        <v>0</v>
      </c>
      <c r="BB89" s="23">
        <f t="shared" si="577"/>
        <v>0</v>
      </c>
      <c r="BC89" s="23">
        <f t="shared" si="577"/>
        <v>0</v>
      </c>
      <c r="BD89" s="23">
        <f t="shared" si="577"/>
        <v>0</v>
      </c>
      <c r="BE89" s="23">
        <f t="shared" si="577"/>
        <v>0</v>
      </c>
      <c r="BF89" s="23">
        <f t="shared" si="577"/>
        <v>0</v>
      </c>
      <c r="BG89" s="23">
        <f t="shared" si="577"/>
        <v>0</v>
      </c>
      <c r="BH89" s="23">
        <f t="shared" si="577"/>
        <v>0</v>
      </c>
      <c r="BI89" s="23">
        <f t="shared" si="577"/>
        <v>0</v>
      </c>
      <c r="BJ89" s="23">
        <f t="shared" si="577"/>
        <v>0</v>
      </c>
      <c r="BK89" s="23">
        <f t="shared" si="577"/>
        <v>0</v>
      </c>
      <c r="BL89" s="23">
        <f t="shared" si="577"/>
        <v>0</v>
      </c>
      <c r="BM89" s="23">
        <f t="shared" si="577"/>
        <v>0</v>
      </c>
      <c r="BN89" s="23">
        <f t="shared" si="577"/>
        <v>0</v>
      </c>
    </row>
    <row r="90" spans="2:66" collapsed="1">
      <c r="B90" s="51"/>
      <c r="C90" s="46" t="s">
        <v>523</v>
      </c>
      <c r="E90" s="46"/>
      <c r="F90" s="56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</row>
    <row r="91" spans="2:66" hidden="1" outlineLevel="1">
      <c r="B91" s="51"/>
      <c r="C91" s="19" t="s">
        <v>524</v>
      </c>
      <c r="D91" s="19" t="s">
        <v>525</v>
      </c>
      <c r="E91" s="7"/>
      <c r="F91" s="70">
        <v>276.00200000000001</v>
      </c>
      <c r="G91" s="54">
        <f>G92*$F91</f>
        <v>0</v>
      </c>
      <c r="H91" s="54">
        <f t="shared" ref="H91" si="578">H92*$F91</f>
        <v>0</v>
      </c>
      <c r="I91" s="54">
        <f t="shared" ref="I91" si="579">I92*$F91</f>
        <v>0</v>
      </c>
      <c r="J91" s="54">
        <f t="shared" ref="J91" si="580">J92*$F91</f>
        <v>0</v>
      </c>
      <c r="K91" s="54">
        <f t="shared" ref="K91" si="581">K92*$F91</f>
        <v>0</v>
      </c>
      <c r="L91" s="54">
        <f t="shared" ref="L91" si="582">L92*$F91</f>
        <v>0</v>
      </c>
      <c r="M91" s="54">
        <f t="shared" ref="M91" si="583">M92*$F91</f>
        <v>0</v>
      </c>
      <c r="N91" s="54">
        <f t="shared" ref="N91" si="584">N92*$F91</f>
        <v>0</v>
      </c>
      <c r="O91" s="54">
        <f t="shared" ref="O91" si="585">O92*$F91</f>
        <v>0</v>
      </c>
      <c r="P91" s="54">
        <f t="shared" ref="P91" si="586">P92*$F91</f>
        <v>0</v>
      </c>
      <c r="Q91" s="54">
        <f t="shared" ref="Q91" si="587">Q92*$F91</f>
        <v>0</v>
      </c>
      <c r="R91" s="54">
        <f t="shared" ref="R91" si="588">R92*$F91</f>
        <v>0</v>
      </c>
      <c r="S91" s="54">
        <f t="shared" ref="S91" si="589">S92*$F91</f>
        <v>0</v>
      </c>
      <c r="T91" s="54">
        <f t="shared" ref="T91" si="590">T92*$F91</f>
        <v>0</v>
      </c>
      <c r="U91" s="54">
        <f t="shared" ref="U91" si="591">U92*$F91</f>
        <v>0</v>
      </c>
      <c r="V91" s="54">
        <f t="shared" ref="V91" si="592">V92*$F91</f>
        <v>0</v>
      </c>
      <c r="W91" s="54">
        <f t="shared" ref="W91" si="593">W92*$F91</f>
        <v>0</v>
      </c>
      <c r="X91" s="54">
        <f t="shared" ref="X91" si="594">X92*$F91</f>
        <v>0</v>
      </c>
      <c r="Y91" s="54">
        <f t="shared" ref="Y91" si="595">Y92*$F91</f>
        <v>0</v>
      </c>
      <c r="Z91" s="54">
        <f t="shared" ref="Z91" si="596">Z92*$F91</f>
        <v>0</v>
      </c>
      <c r="AA91" s="54">
        <f t="shared" ref="AA91" si="597">AA92*$F91</f>
        <v>0</v>
      </c>
      <c r="AB91" s="54">
        <f t="shared" ref="AB91" si="598">AB92*$F91</f>
        <v>0</v>
      </c>
      <c r="AC91" s="54">
        <f t="shared" ref="AC91" si="599">AC92*$F91</f>
        <v>0</v>
      </c>
      <c r="AD91" s="54">
        <f t="shared" ref="AD91" si="600">AD92*$F91</f>
        <v>0</v>
      </c>
      <c r="AE91" s="54">
        <f t="shared" ref="AE91" si="601">AE92*$F91</f>
        <v>0</v>
      </c>
      <c r="AF91" s="54">
        <f t="shared" ref="AF91" si="602">AF92*$F91</f>
        <v>0</v>
      </c>
      <c r="AG91" s="54">
        <f t="shared" ref="AG91" si="603">AG92*$F91</f>
        <v>0</v>
      </c>
      <c r="AH91" s="54">
        <f t="shared" ref="AH91" si="604">AH92*$F91</f>
        <v>0</v>
      </c>
      <c r="AI91" s="54">
        <f t="shared" ref="AI91" si="605">AI92*$F91</f>
        <v>0</v>
      </c>
      <c r="AJ91" s="54">
        <f t="shared" ref="AJ91" si="606">AJ92*$F91</f>
        <v>0</v>
      </c>
      <c r="AK91" s="54">
        <f t="shared" ref="AK91" si="607">AK92*$F91</f>
        <v>0</v>
      </c>
      <c r="AL91" s="54">
        <f t="shared" ref="AL91" si="608">AL92*$F91</f>
        <v>0</v>
      </c>
      <c r="AM91" s="54">
        <f t="shared" ref="AM91" si="609">AM92*$F91</f>
        <v>0</v>
      </c>
      <c r="AN91" s="54">
        <f t="shared" ref="AN91" si="610">AN92*$F91</f>
        <v>0</v>
      </c>
      <c r="AO91" s="54">
        <f t="shared" ref="AO91" si="611">AO92*$F91</f>
        <v>0</v>
      </c>
      <c r="AP91" s="54">
        <f t="shared" ref="AP91" si="612">AP92*$F91</f>
        <v>0</v>
      </c>
      <c r="AQ91" s="54">
        <f t="shared" ref="AQ91" si="613">AQ92*$F91</f>
        <v>0</v>
      </c>
      <c r="AR91" s="54">
        <f t="shared" ref="AR91" si="614">AR92*$F91</f>
        <v>0</v>
      </c>
      <c r="AS91" s="54">
        <f t="shared" ref="AS91" si="615">AS92*$F91</f>
        <v>0</v>
      </c>
      <c r="AT91" s="54">
        <f t="shared" ref="AT91" si="616">AT92*$F91</f>
        <v>0</v>
      </c>
      <c r="AU91" s="54">
        <f t="shared" ref="AU91" si="617">AU92*$F91</f>
        <v>0</v>
      </c>
      <c r="AV91" s="54">
        <f t="shared" ref="AV91" si="618">AV92*$F91</f>
        <v>0</v>
      </c>
      <c r="AW91" s="54">
        <f t="shared" ref="AW91" si="619">AW92*$F91</f>
        <v>0</v>
      </c>
      <c r="AX91" s="54">
        <f t="shared" ref="AX91" si="620">AX92*$F91</f>
        <v>0</v>
      </c>
      <c r="AY91" s="54">
        <f t="shared" ref="AY91" si="621">AY92*$F91</f>
        <v>0</v>
      </c>
      <c r="AZ91" s="54">
        <f t="shared" ref="AZ91" si="622">AZ92*$F91</f>
        <v>0</v>
      </c>
      <c r="BA91" s="54">
        <f t="shared" ref="BA91" si="623">BA92*$F91</f>
        <v>0</v>
      </c>
      <c r="BB91" s="54">
        <f t="shared" ref="BB91" si="624">BB92*$F91</f>
        <v>0</v>
      </c>
      <c r="BC91" s="54">
        <f t="shared" ref="BC91" si="625">BC92*$F91</f>
        <v>0</v>
      </c>
      <c r="BD91" s="54">
        <f t="shared" ref="BD91" si="626">BD92*$F91</f>
        <v>0</v>
      </c>
      <c r="BE91" s="54">
        <f t="shared" ref="BE91" si="627">BE92*$F91</f>
        <v>0</v>
      </c>
      <c r="BF91" s="54">
        <f t="shared" ref="BF91" si="628">BF92*$F91</f>
        <v>0</v>
      </c>
      <c r="BG91" s="54">
        <f t="shared" ref="BG91" si="629">BG92*$F91</f>
        <v>0</v>
      </c>
      <c r="BH91" s="54">
        <f t="shared" ref="BH91" si="630">BH92*$F91</f>
        <v>0</v>
      </c>
      <c r="BI91" s="54">
        <f t="shared" ref="BI91" si="631">BI92*$F91</f>
        <v>0</v>
      </c>
      <c r="BJ91" s="54">
        <f t="shared" ref="BJ91" si="632">BJ92*$F91</f>
        <v>0</v>
      </c>
      <c r="BK91" s="54">
        <f t="shared" ref="BK91" si="633">BK92*$F91</f>
        <v>0</v>
      </c>
      <c r="BL91" s="54">
        <f t="shared" ref="BL91" si="634">BL92*$F91</f>
        <v>0</v>
      </c>
      <c r="BM91" s="54">
        <f t="shared" ref="BM91" si="635">BM92*$F91</f>
        <v>0</v>
      </c>
      <c r="BN91" s="54">
        <f t="shared" ref="BN91" si="636">BN92*$F91</f>
        <v>0</v>
      </c>
    </row>
    <row r="92" spans="2:66" hidden="1" outlineLevel="1">
      <c r="B92" s="51"/>
      <c r="C92" s="209" t="s">
        <v>606</v>
      </c>
      <c r="D92" s="19"/>
      <c r="E92" s="19">
        <v>0</v>
      </c>
      <c r="F92" s="55"/>
      <c r="G92" s="23">
        <f>$E92</f>
        <v>0</v>
      </c>
      <c r="H92" s="23">
        <f t="shared" ref="H92:BN92" si="637">$E92</f>
        <v>0</v>
      </c>
      <c r="I92" s="23">
        <f t="shared" si="637"/>
        <v>0</v>
      </c>
      <c r="J92" s="23">
        <f t="shared" si="637"/>
        <v>0</v>
      </c>
      <c r="K92" s="23">
        <f t="shared" si="637"/>
        <v>0</v>
      </c>
      <c r="L92" s="23">
        <f t="shared" si="637"/>
        <v>0</v>
      </c>
      <c r="M92" s="23">
        <f t="shared" si="637"/>
        <v>0</v>
      </c>
      <c r="N92" s="23">
        <f t="shared" si="637"/>
        <v>0</v>
      </c>
      <c r="O92" s="23">
        <f t="shared" si="637"/>
        <v>0</v>
      </c>
      <c r="P92" s="23">
        <f t="shared" si="637"/>
        <v>0</v>
      </c>
      <c r="Q92" s="23">
        <f t="shared" si="637"/>
        <v>0</v>
      </c>
      <c r="R92" s="23">
        <f t="shared" si="637"/>
        <v>0</v>
      </c>
      <c r="S92" s="23">
        <f t="shared" si="637"/>
        <v>0</v>
      </c>
      <c r="T92" s="23">
        <f t="shared" si="637"/>
        <v>0</v>
      </c>
      <c r="U92" s="23">
        <f t="shared" si="637"/>
        <v>0</v>
      </c>
      <c r="V92" s="23">
        <f t="shared" si="637"/>
        <v>0</v>
      </c>
      <c r="W92" s="23">
        <f t="shared" si="637"/>
        <v>0</v>
      </c>
      <c r="X92" s="23">
        <f t="shared" si="637"/>
        <v>0</v>
      </c>
      <c r="Y92" s="23">
        <f t="shared" si="637"/>
        <v>0</v>
      </c>
      <c r="Z92" s="23">
        <f t="shared" si="637"/>
        <v>0</v>
      </c>
      <c r="AA92" s="23">
        <f t="shared" si="637"/>
        <v>0</v>
      </c>
      <c r="AB92" s="23">
        <f t="shared" si="637"/>
        <v>0</v>
      </c>
      <c r="AC92" s="23">
        <f t="shared" si="637"/>
        <v>0</v>
      </c>
      <c r="AD92" s="23">
        <f t="shared" si="637"/>
        <v>0</v>
      </c>
      <c r="AE92" s="23">
        <f t="shared" si="637"/>
        <v>0</v>
      </c>
      <c r="AF92" s="23">
        <f t="shared" si="637"/>
        <v>0</v>
      </c>
      <c r="AG92" s="23">
        <f t="shared" si="637"/>
        <v>0</v>
      </c>
      <c r="AH92" s="23">
        <f t="shared" si="637"/>
        <v>0</v>
      </c>
      <c r="AI92" s="23">
        <f t="shared" si="637"/>
        <v>0</v>
      </c>
      <c r="AJ92" s="23">
        <f t="shared" si="637"/>
        <v>0</v>
      </c>
      <c r="AK92" s="23">
        <f t="shared" si="637"/>
        <v>0</v>
      </c>
      <c r="AL92" s="23">
        <f t="shared" si="637"/>
        <v>0</v>
      </c>
      <c r="AM92" s="23">
        <f t="shared" si="637"/>
        <v>0</v>
      </c>
      <c r="AN92" s="23">
        <f t="shared" si="637"/>
        <v>0</v>
      </c>
      <c r="AO92" s="23">
        <f t="shared" si="637"/>
        <v>0</v>
      </c>
      <c r="AP92" s="23">
        <f t="shared" si="637"/>
        <v>0</v>
      </c>
      <c r="AQ92" s="23">
        <f t="shared" si="637"/>
        <v>0</v>
      </c>
      <c r="AR92" s="23">
        <f t="shared" si="637"/>
        <v>0</v>
      </c>
      <c r="AS92" s="23">
        <f t="shared" si="637"/>
        <v>0</v>
      </c>
      <c r="AT92" s="23">
        <f t="shared" si="637"/>
        <v>0</v>
      </c>
      <c r="AU92" s="23">
        <f t="shared" si="637"/>
        <v>0</v>
      </c>
      <c r="AV92" s="23">
        <f t="shared" si="637"/>
        <v>0</v>
      </c>
      <c r="AW92" s="23">
        <f t="shared" si="637"/>
        <v>0</v>
      </c>
      <c r="AX92" s="23">
        <f t="shared" si="637"/>
        <v>0</v>
      </c>
      <c r="AY92" s="23">
        <f t="shared" si="637"/>
        <v>0</v>
      </c>
      <c r="AZ92" s="23">
        <f t="shared" si="637"/>
        <v>0</v>
      </c>
      <c r="BA92" s="23">
        <f t="shared" si="637"/>
        <v>0</v>
      </c>
      <c r="BB92" s="23">
        <f t="shared" si="637"/>
        <v>0</v>
      </c>
      <c r="BC92" s="23">
        <f t="shared" si="637"/>
        <v>0</v>
      </c>
      <c r="BD92" s="23">
        <f t="shared" si="637"/>
        <v>0</v>
      </c>
      <c r="BE92" s="23">
        <f t="shared" si="637"/>
        <v>0</v>
      </c>
      <c r="BF92" s="23">
        <f t="shared" si="637"/>
        <v>0</v>
      </c>
      <c r="BG92" s="23">
        <f t="shared" si="637"/>
        <v>0</v>
      </c>
      <c r="BH92" s="23">
        <f t="shared" si="637"/>
        <v>0</v>
      </c>
      <c r="BI92" s="23">
        <f t="shared" si="637"/>
        <v>0</v>
      </c>
      <c r="BJ92" s="23">
        <f t="shared" si="637"/>
        <v>0</v>
      </c>
      <c r="BK92" s="23">
        <f t="shared" si="637"/>
        <v>0</v>
      </c>
      <c r="BL92" s="23">
        <f t="shared" si="637"/>
        <v>0</v>
      </c>
      <c r="BM92" s="23">
        <f t="shared" si="637"/>
        <v>0</v>
      </c>
      <c r="BN92" s="23">
        <f t="shared" si="637"/>
        <v>0</v>
      </c>
    </row>
    <row r="93" spans="2:66" hidden="1" outlineLevel="1">
      <c r="B93" s="51"/>
      <c r="C93" s="19" t="s">
        <v>526</v>
      </c>
      <c r="D93" s="19" t="s">
        <v>527</v>
      </c>
      <c r="E93" s="7"/>
      <c r="F93" s="70">
        <v>70</v>
      </c>
      <c r="G93" s="54">
        <f>G94*$F93</f>
        <v>0</v>
      </c>
      <c r="H93" s="54">
        <f t="shared" ref="H93" si="638">H94*$F93</f>
        <v>0</v>
      </c>
      <c r="I93" s="54">
        <f t="shared" ref="I93" si="639">I94*$F93</f>
        <v>0</v>
      </c>
      <c r="J93" s="54">
        <f t="shared" ref="J93" si="640">J94*$F93</f>
        <v>0</v>
      </c>
      <c r="K93" s="54">
        <f t="shared" ref="K93" si="641">K94*$F93</f>
        <v>0</v>
      </c>
      <c r="L93" s="54">
        <f t="shared" ref="L93" si="642">L94*$F93</f>
        <v>0</v>
      </c>
      <c r="M93" s="54">
        <f t="shared" ref="M93" si="643">M94*$F93</f>
        <v>0</v>
      </c>
      <c r="N93" s="54">
        <f t="shared" ref="N93" si="644">N94*$F93</f>
        <v>0</v>
      </c>
      <c r="O93" s="54">
        <f t="shared" ref="O93" si="645">O94*$F93</f>
        <v>0</v>
      </c>
      <c r="P93" s="54">
        <f t="shared" ref="P93" si="646">P94*$F93</f>
        <v>0</v>
      </c>
      <c r="Q93" s="54">
        <f t="shared" ref="Q93" si="647">Q94*$F93</f>
        <v>0</v>
      </c>
      <c r="R93" s="54">
        <f t="shared" ref="R93" si="648">R94*$F93</f>
        <v>0</v>
      </c>
      <c r="S93" s="54">
        <f t="shared" ref="S93" si="649">S94*$F93</f>
        <v>0</v>
      </c>
      <c r="T93" s="54">
        <f t="shared" ref="T93" si="650">T94*$F93</f>
        <v>0</v>
      </c>
      <c r="U93" s="54">
        <f t="shared" ref="U93" si="651">U94*$F93</f>
        <v>0</v>
      </c>
      <c r="V93" s="54">
        <f t="shared" ref="V93" si="652">V94*$F93</f>
        <v>0</v>
      </c>
      <c r="W93" s="54">
        <f t="shared" ref="W93" si="653">W94*$F93</f>
        <v>0</v>
      </c>
      <c r="X93" s="54">
        <f t="shared" ref="X93" si="654">X94*$F93</f>
        <v>0</v>
      </c>
      <c r="Y93" s="54">
        <f t="shared" ref="Y93" si="655">Y94*$F93</f>
        <v>0</v>
      </c>
      <c r="Z93" s="54">
        <f t="shared" ref="Z93" si="656">Z94*$F93</f>
        <v>0</v>
      </c>
      <c r="AA93" s="54">
        <f t="shared" ref="AA93" si="657">AA94*$F93</f>
        <v>0</v>
      </c>
      <c r="AB93" s="54">
        <f t="shared" ref="AB93" si="658">AB94*$F93</f>
        <v>0</v>
      </c>
      <c r="AC93" s="54">
        <f t="shared" ref="AC93" si="659">AC94*$F93</f>
        <v>0</v>
      </c>
      <c r="AD93" s="54">
        <f t="shared" ref="AD93" si="660">AD94*$F93</f>
        <v>0</v>
      </c>
      <c r="AE93" s="54">
        <f t="shared" ref="AE93" si="661">AE94*$F93</f>
        <v>0</v>
      </c>
      <c r="AF93" s="54">
        <f t="shared" ref="AF93" si="662">AF94*$F93</f>
        <v>0</v>
      </c>
      <c r="AG93" s="54">
        <f t="shared" ref="AG93" si="663">AG94*$F93</f>
        <v>0</v>
      </c>
      <c r="AH93" s="54">
        <f t="shared" ref="AH93" si="664">AH94*$F93</f>
        <v>0</v>
      </c>
      <c r="AI93" s="54">
        <f t="shared" ref="AI93" si="665">AI94*$F93</f>
        <v>0</v>
      </c>
      <c r="AJ93" s="54">
        <f t="shared" ref="AJ93" si="666">AJ94*$F93</f>
        <v>0</v>
      </c>
      <c r="AK93" s="54">
        <f t="shared" ref="AK93" si="667">AK94*$F93</f>
        <v>0</v>
      </c>
      <c r="AL93" s="54">
        <f t="shared" ref="AL93" si="668">AL94*$F93</f>
        <v>0</v>
      </c>
      <c r="AM93" s="54">
        <f t="shared" ref="AM93" si="669">AM94*$F93</f>
        <v>0</v>
      </c>
      <c r="AN93" s="54">
        <f t="shared" ref="AN93" si="670">AN94*$F93</f>
        <v>0</v>
      </c>
      <c r="AO93" s="54">
        <f t="shared" ref="AO93" si="671">AO94*$F93</f>
        <v>0</v>
      </c>
      <c r="AP93" s="54">
        <f t="shared" ref="AP93" si="672">AP94*$F93</f>
        <v>0</v>
      </c>
      <c r="AQ93" s="54">
        <f t="shared" ref="AQ93" si="673">AQ94*$F93</f>
        <v>0</v>
      </c>
      <c r="AR93" s="54">
        <f t="shared" ref="AR93" si="674">AR94*$F93</f>
        <v>0</v>
      </c>
      <c r="AS93" s="54">
        <f t="shared" ref="AS93" si="675">AS94*$F93</f>
        <v>0</v>
      </c>
      <c r="AT93" s="54">
        <f t="shared" ref="AT93" si="676">AT94*$F93</f>
        <v>0</v>
      </c>
      <c r="AU93" s="54">
        <f t="shared" ref="AU93" si="677">AU94*$F93</f>
        <v>0</v>
      </c>
      <c r="AV93" s="54">
        <f t="shared" ref="AV93" si="678">AV94*$F93</f>
        <v>0</v>
      </c>
      <c r="AW93" s="54">
        <f t="shared" ref="AW93" si="679">AW94*$F93</f>
        <v>0</v>
      </c>
      <c r="AX93" s="54">
        <f t="shared" ref="AX93" si="680">AX94*$F93</f>
        <v>0</v>
      </c>
      <c r="AY93" s="54">
        <f t="shared" ref="AY93" si="681">AY94*$F93</f>
        <v>0</v>
      </c>
      <c r="AZ93" s="54">
        <f t="shared" ref="AZ93" si="682">AZ94*$F93</f>
        <v>0</v>
      </c>
      <c r="BA93" s="54">
        <f t="shared" ref="BA93" si="683">BA94*$F93</f>
        <v>0</v>
      </c>
      <c r="BB93" s="54">
        <f t="shared" ref="BB93" si="684">BB94*$F93</f>
        <v>0</v>
      </c>
      <c r="BC93" s="54">
        <f t="shared" ref="BC93" si="685">BC94*$F93</f>
        <v>0</v>
      </c>
      <c r="BD93" s="54">
        <f t="shared" ref="BD93" si="686">BD94*$F93</f>
        <v>0</v>
      </c>
      <c r="BE93" s="54">
        <f t="shared" ref="BE93" si="687">BE94*$F93</f>
        <v>0</v>
      </c>
      <c r="BF93" s="54">
        <f t="shared" ref="BF93" si="688">BF94*$F93</f>
        <v>0</v>
      </c>
      <c r="BG93" s="54">
        <f t="shared" ref="BG93" si="689">BG94*$F93</f>
        <v>0</v>
      </c>
      <c r="BH93" s="54">
        <f t="shared" ref="BH93" si="690">BH94*$F93</f>
        <v>0</v>
      </c>
      <c r="BI93" s="54">
        <f t="shared" ref="BI93" si="691">BI94*$F93</f>
        <v>0</v>
      </c>
      <c r="BJ93" s="54">
        <f t="shared" ref="BJ93" si="692">BJ94*$F93</f>
        <v>0</v>
      </c>
      <c r="BK93" s="54">
        <f t="shared" ref="BK93" si="693">BK94*$F93</f>
        <v>0</v>
      </c>
      <c r="BL93" s="54">
        <f t="shared" ref="BL93" si="694">BL94*$F93</f>
        <v>0</v>
      </c>
      <c r="BM93" s="54">
        <f t="shared" ref="BM93" si="695">BM94*$F93</f>
        <v>0</v>
      </c>
      <c r="BN93" s="54">
        <f t="shared" ref="BN93" si="696">BN94*$F93</f>
        <v>0</v>
      </c>
    </row>
    <row r="94" spans="2:66" hidden="1" outlineLevel="1">
      <c r="B94" s="51"/>
      <c r="C94" s="209" t="s">
        <v>606</v>
      </c>
      <c r="D94" s="19"/>
      <c r="E94" s="19">
        <v>0</v>
      </c>
      <c r="F94" s="55"/>
      <c r="G94" s="23">
        <f>$E94</f>
        <v>0</v>
      </c>
      <c r="H94" s="23">
        <f t="shared" ref="H94:BN94" si="697">$E94</f>
        <v>0</v>
      </c>
      <c r="I94" s="23">
        <f t="shared" si="697"/>
        <v>0</v>
      </c>
      <c r="J94" s="23">
        <f t="shared" si="697"/>
        <v>0</v>
      </c>
      <c r="K94" s="23">
        <f t="shared" si="697"/>
        <v>0</v>
      </c>
      <c r="L94" s="23">
        <f t="shared" si="697"/>
        <v>0</v>
      </c>
      <c r="M94" s="23">
        <f t="shared" si="697"/>
        <v>0</v>
      </c>
      <c r="N94" s="23">
        <f t="shared" si="697"/>
        <v>0</v>
      </c>
      <c r="O94" s="23">
        <f t="shared" si="697"/>
        <v>0</v>
      </c>
      <c r="P94" s="23">
        <f t="shared" si="697"/>
        <v>0</v>
      </c>
      <c r="Q94" s="23">
        <f t="shared" si="697"/>
        <v>0</v>
      </c>
      <c r="R94" s="23">
        <f t="shared" si="697"/>
        <v>0</v>
      </c>
      <c r="S94" s="23">
        <f t="shared" si="697"/>
        <v>0</v>
      </c>
      <c r="T94" s="23">
        <f t="shared" si="697"/>
        <v>0</v>
      </c>
      <c r="U94" s="23">
        <f t="shared" si="697"/>
        <v>0</v>
      </c>
      <c r="V94" s="23">
        <f t="shared" si="697"/>
        <v>0</v>
      </c>
      <c r="W94" s="23">
        <f t="shared" si="697"/>
        <v>0</v>
      </c>
      <c r="X94" s="23">
        <f t="shared" si="697"/>
        <v>0</v>
      </c>
      <c r="Y94" s="23">
        <f t="shared" si="697"/>
        <v>0</v>
      </c>
      <c r="Z94" s="23">
        <f t="shared" si="697"/>
        <v>0</v>
      </c>
      <c r="AA94" s="23">
        <f t="shared" si="697"/>
        <v>0</v>
      </c>
      <c r="AB94" s="23">
        <f t="shared" si="697"/>
        <v>0</v>
      </c>
      <c r="AC94" s="23">
        <f t="shared" si="697"/>
        <v>0</v>
      </c>
      <c r="AD94" s="23">
        <f t="shared" si="697"/>
        <v>0</v>
      </c>
      <c r="AE94" s="23">
        <f t="shared" si="697"/>
        <v>0</v>
      </c>
      <c r="AF94" s="23">
        <f t="shared" si="697"/>
        <v>0</v>
      </c>
      <c r="AG94" s="23">
        <f t="shared" si="697"/>
        <v>0</v>
      </c>
      <c r="AH94" s="23">
        <f t="shared" si="697"/>
        <v>0</v>
      </c>
      <c r="AI94" s="23">
        <f t="shared" si="697"/>
        <v>0</v>
      </c>
      <c r="AJ94" s="23">
        <f t="shared" si="697"/>
        <v>0</v>
      </c>
      <c r="AK94" s="23">
        <f t="shared" si="697"/>
        <v>0</v>
      </c>
      <c r="AL94" s="23">
        <f t="shared" si="697"/>
        <v>0</v>
      </c>
      <c r="AM94" s="23">
        <f t="shared" si="697"/>
        <v>0</v>
      </c>
      <c r="AN94" s="23">
        <f t="shared" si="697"/>
        <v>0</v>
      </c>
      <c r="AO94" s="23">
        <f t="shared" si="697"/>
        <v>0</v>
      </c>
      <c r="AP94" s="23">
        <f t="shared" si="697"/>
        <v>0</v>
      </c>
      <c r="AQ94" s="23">
        <f t="shared" si="697"/>
        <v>0</v>
      </c>
      <c r="AR94" s="23">
        <f t="shared" si="697"/>
        <v>0</v>
      </c>
      <c r="AS94" s="23">
        <f t="shared" si="697"/>
        <v>0</v>
      </c>
      <c r="AT94" s="23">
        <f t="shared" si="697"/>
        <v>0</v>
      </c>
      <c r="AU94" s="23">
        <f t="shared" si="697"/>
        <v>0</v>
      </c>
      <c r="AV94" s="23">
        <f t="shared" si="697"/>
        <v>0</v>
      </c>
      <c r="AW94" s="23">
        <f t="shared" si="697"/>
        <v>0</v>
      </c>
      <c r="AX94" s="23">
        <f t="shared" si="697"/>
        <v>0</v>
      </c>
      <c r="AY94" s="23">
        <f t="shared" si="697"/>
        <v>0</v>
      </c>
      <c r="AZ94" s="23">
        <f t="shared" si="697"/>
        <v>0</v>
      </c>
      <c r="BA94" s="23">
        <f t="shared" si="697"/>
        <v>0</v>
      </c>
      <c r="BB94" s="23">
        <f t="shared" si="697"/>
        <v>0</v>
      </c>
      <c r="BC94" s="23">
        <f t="shared" si="697"/>
        <v>0</v>
      </c>
      <c r="BD94" s="23">
        <f t="shared" si="697"/>
        <v>0</v>
      </c>
      <c r="BE94" s="23">
        <f t="shared" si="697"/>
        <v>0</v>
      </c>
      <c r="BF94" s="23">
        <f t="shared" si="697"/>
        <v>0</v>
      </c>
      <c r="BG94" s="23">
        <f t="shared" si="697"/>
        <v>0</v>
      </c>
      <c r="BH94" s="23">
        <f t="shared" si="697"/>
        <v>0</v>
      </c>
      <c r="BI94" s="23">
        <f t="shared" si="697"/>
        <v>0</v>
      </c>
      <c r="BJ94" s="23">
        <f t="shared" si="697"/>
        <v>0</v>
      </c>
      <c r="BK94" s="23">
        <f t="shared" si="697"/>
        <v>0</v>
      </c>
      <c r="BL94" s="23">
        <f t="shared" si="697"/>
        <v>0</v>
      </c>
      <c r="BM94" s="23">
        <f t="shared" si="697"/>
        <v>0</v>
      </c>
      <c r="BN94" s="23">
        <f t="shared" si="697"/>
        <v>0</v>
      </c>
    </row>
    <row r="95" spans="2:66" hidden="1" outlineLevel="1">
      <c r="B95" s="51"/>
      <c r="C95" s="19" t="s">
        <v>528</v>
      </c>
      <c r="D95" s="19" t="s">
        <v>529</v>
      </c>
      <c r="E95" s="7"/>
      <c r="F95" s="70">
        <v>175</v>
      </c>
      <c r="G95" s="54">
        <f>G96*$F95</f>
        <v>0</v>
      </c>
      <c r="H95" s="54">
        <f t="shared" ref="H95" si="698">H96*$F95</f>
        <v>0</v>
      </c>
      <c r="I95" s="54">
        <f t="shared" ref="I95" si="699">I96*$F95</f>
        <v>0</v>
      </c>
      <c r="J95" s="54">
        <f t="shared" ref="J95" si="700">J96*$F95</f>
        <v>0</v>
      </c>
      <c r="K95" s="54">
        <f t="shared" ref="K95" si="701">K96*$F95</f>
        <v>0</v>
      </c>
      <c r="L95" s="54">
        <f t="shared" ref="L95" si="702">L96*$F95</f>
        <v>0</v>
      </c>
      <c r="M95" s="54">
        <f t="shared" ref="M95" si="703">M96*$F95</f>
        <v>0</v>
      </c>
      <c r="N95" s="54">
        <f t="shared" ref="N95" si="704">N96*$F95</f>
        <v>0</v>
      </c>
      <c r="O95" s="54">
        <f t="shared" ref="O95" si="705">O96*$F95</f>
        <v>0</v>
      </c>
      <c r="P95" s="54">
        <f t="shared" ref="P95" si="706">P96*$F95</f>
        <v>0</v>
      </c>
      <c r="Q95" s="54">
        <f t="shared" ref="Q95" si="707">Q96*$F95</f>
        <v>0</v>
      </c>
      <c r="R95" s="54">
        <f t="shared" ref="R95" si="708">R96*$F95</f>
        <v>0</v>
      </c>
      <c r="S95" s="54">
        <f t="shared" ref="S95" si="709">S96*$F95</f>
        <v>0</v>
      </c>
      <c r="T95" s="54">
        <f t="shared" ref="T95" si="710">T96*$F95</f>
        <v>0</v>
      </c>
      <c r="U95" s="54">
        <f t="shared" ref="U95" si="711">U96*$F95</f>
        <v>0</v>
      </c>
      <c r="V95" s="54">
        <f t="shared" ref="V95" si="712">V96*$F95</f>
        <v>0</v>
      </c>
      <c r="W95" s="54">
        <f t="shared" ref="W95" si="713">W96*$F95</f>
        <v>0</v>
      </c>
      <c r="X95" s="54">
        <f t="shared" ref="X95" si="714">X96*$F95</f>
        <v>0</v>
      </c>
      <c r="Y95" s="54">
        <f t="shared" ref="Y95" si="715">Y96*$F95</f>
        <v>0</v>
      </c>
      <c r="Z95" s="54">
        <f t="shared" ref="Z95" si="716">Z96*$F95</f>
        <v>0</v>
      </c>
      <c r="AA95" s="54">
        <f t="shared" ref="AA95" si="717">AA96*$F95</f>
        <v>0</v>
      </c>
      <c r="AB95" s="54">
        <f t="shared" ref="AB95" si="718">AB96*$F95</f>
        <v>0</v>
      </c>
      <c r="AC95" s="54">
        <f t="shared" ref="AC95" si="719">AC96*$F95</f>
        <v>0</v>
      </c>
      <c r="AD95" s="54">
        <f t="shared" ref="AD95" si="720">AD96*$F95</f>
        <v>0</v>
      </c>
      <c r="AE95" s="54">
        <f t="shared" ref="AE95" si="721">AE96*$F95</f>
        <v>0</v>
      </c>
      <c r="AF95" s="54">
        <f t="shared" ref="AF95" si="722">AF96*$F95</f>
        <v>0</v>
      </c>
      <c r="AG95" s="54">
        <f t="shared" ref="AG95" si="723">AG96*$F95</f>
        <v>0</v>
      </c>
      <c r="AH95" s="54">
        <f t="shared" ref="AH95" si="724">AH96*$F95</f>
        <v>0</v>
      </c>
      <c r="AI95" s="54">
        <f t="shared" ref="AI95" si="725">AI96*$F95</f>
        <v>0</v>
      </c>
      <c r="AJ95" s="54">
        <f t="shared" ref="AJ95" si="726">AJ96*$F95</f>
        <v>0</v>
      </c>
      <c r="AK95" s="54">
        <f t="shared" ref="AK95" si="727">AK96*$F95</f>
        <v>0</v>
      </c>
      <c r="AL95" s="54">
        <f t="shared" ref="AL95" si="728">AL96*$F95</f>
        <v>0</v>
      </c>
      <c r="AM95" s="54">
        <f t="shared" ref="AM95" si="729">AM96*$F95</f>
        <v>0</v>
      </c>
      <c r="AN95" s="54">
        <f t="shared" ref="AN95" si="730">AN96*$F95</f>
        <v>0</v>
      </c>
      <c r="AO95" s="54">
        <f t="shared" ref="AO95" si="731">AO96*$F95</f>
        <v>0</v>
      </c>
      <c r="AP95" s="54">
        <f t="shared" ref="AP95" si="732">AP96*$F95</f>
        <v>0</v>
      </c>
      <c r="AQ95" s="54">
        <f t="shared" ref="AQ95" si="733">AQ96*$F95</f>
        <v>0</v>
      </c>
      <c r="AR95" s="54">
        <f t="shared" ref="AR95" si="734">AR96*$F95</f>
        <v>0</v>
      </c>
      <c r="AS95" s="54">
        <f t="shared" ref="AS95" si="735">AS96*$F95</f>
        <v>0</v>
      </c>
      <c r="AT95" s="54">
        <f t="shared" ref="AT95" si="736">AT96*$F95</f>
        <v>0</v>
      </c>
      <c r="AU95" s="54">
        <f t="shared" ref="AU95" si="737">AU96*$F95</f>
        <v>0</v>
      </c>
      <c r="AV95" s="54">
        <f t="shared" ref="AV95" si="738">AV96*$F95</f>
        <v>0</v>
      </c>
      <c r="AW95" s="54">
        <f t="shared" ref="AW95" si="739">AW96*$F95</f>
        <v>0</v>
      </c>
      <c r="AX95" s="54">
        <f t="shared" ref="AX95" si="740">AX96*$F95</f>
        <v>0</v>
      </c>
      <c r="AY95" s="54">
        <f t="shared" ref="AY95" si="741">AY96*$F95</f>
        <v>0</v>
      </c>
      <c r="AZ95" s="54">
        <f t="shared" ref="AZ95" si="742">AZ96*$F95</f>
        <v>0</v>
      </c>
      <c r="BA95" s="54">
        <f t="shared" ref="BA95" si="743">BA96*$F95</f>
        <v>0</v>
      </c>
      <c r="BB95" s="54">
        <f t="shared" ref="BB95" si="744">BB96*$F95</f>
        <v>0</v>
      </c>
      <c r="BC95" s="54">
        <f t="shared" ref="BC95" si="745">BC96*$F95</f>
        <v>0</v>
      </c>
      <c r="BD95" s="54">
        <f t="shared" ref="BD95" si="746">BD96*$F95</f>
        <v>0</v>
      </c>
      <c r="BE95" s="54">
        <f t="shared" ref="BE95" si="747">BE96*$F95</f>
        <v>0</v>
      </c>
      <c r="BF95" s="54">
        <f t="shared" ref="BF95" si="748">BF96*$F95</f>
        <v>0</v>
      </c>
      <c r="BG95" s="54">
        <f t="shared" ref="BG95" si="749">BG96*$F95</f>
        <v>0</v>
      </c>
      <c r="BH95" s="54">
        <f t="shared" ref="BH95" si="750">BH96*$F95</f>
        <v>0</v>
      </c>
      <c r="BI95" s="54">
        <f t="shared" ref="BI95" si="751">BI96*$F95</f>
        <v>0</v>
      </c>
      <c r="BJ95" s="54">
        <f t="shared" ref="BJ95" si="752">BJ96*$F95</f>
        <v>0</v>
      </c>
      <c r="BK95" s="54">
        <f t="shared" ref="BK95" si="753">BK96*$F95</f>
        <v>0</v>
      </c>
      <c r="BL95" s="54">
        <f t="shared" ref="BL95" si="754">BL96*$F95</f>
        <v>0</v>
      </c>
      <c r="BM95" s="54">
        <f t="shared" ref="BM95" si="755">BM96*$F95</f>
        <v>0</v>
      </c>
      <c r="BN95" s="54">
        <f t="shared" ref="BN95" si="756">BN96*$F95</f>
        <v>0</v>
      </c>
    </row>
    <row r="96" spans="2:66" hidden="1" outlineLevel="1">
      <c r="B96" s="51"/>
      <c r="C96" s="209" t="s">
        <v>606</v>
      </c>
      <c r="D96" s="19"/>
      <c r="E96" s="19">
        <v>0</v>
      </c>
      <c r="F96" s="55"/>
      <c r="G96" s="23">
        <f>$E96</f>
        <v>0</v>
      </c>
      <c r="H96" s="23">
        <f t="shared" ref="H96:BN96" si="757">$E96</f>
        <v>0</v>
      </c>
      <c r="I96" s="23">
        <f t="shared" si="757"/>
        <v>0</v>
      </c>
      <c r="J96" s="23">
        <f t="shared" si="757"/>
        <v>0</v>
      </c>
      <c r="K96" s="23">
        <f t="shared" si="757"/>
        <v>0</v>
      </c>
      <c r="L96" s="23">
        <f t="shared" si="757"/>
        <v>0</v>
      </c>
      <c r="M96" s="23">
        <f t="shared" si="757"/>
        <v>0</v>
      </c>
      <c r="N96" s="23">
        <f t="shared" si="757"/>
        <v>0</v>
      </c>
      <c r="O96" s="23">
        <f t="shared" si="757"/>
        <v>0</v>
      </c>
      <c r="P96" s="23">
        <f t="shared" si="757"/>
        <v>0</v>
      </c>
      <c r="Q96" s="23">
        <f t="shared" si="757"/>
        <v>0</v>
      </c>
      <c r="R96" s="23">
        <f t="shared" si="757"/>
        <v>0</v>
      </c>
      <c r="S96" s="23">
        <f t="shared" si="757"/>
        <v>0</v>
      </c>
      <c r="T96" s="23">
        <f t="shared" si="757"/>
        <v>0</v>
      </c>
      <c r="U96" s="23">
        <f t="shared" si="757"/>
        <v>0</v>
      </c>
      <c r="V96" s="23">
        <f t="shared" si="757"/>
        <v>0</v>
      </c>
      <c r="W96" s="23">
        <f t="shared" si="757"/>
        <v>0</v>
      </c>
      <c r="X96" s="23">
        <f t="shared" si="757"/>
        <v>0</v>
      </c>
      <c r="Y96" s="23">
        <f t="shared" si="757"/>
        <v>0</v>
      </c>
      <c r="Z96" s="23">
        <f t="shared" si="757"/>
        <v>0</v>
      </c>
      <c r="AA96" s="23">
        <f t="shared" si="757"/>
        <v>0</v>
      </c>
      <c r="AB96" s="23">
        <f t="shared" si="757"/>
        <v>0</v>
      </c>
      <c r="AC96" s="23">
        <f t="shared" si="757"/>
        <v>0</v>
      </c>
      <c r="AD96" s="23">
        <f t="shared" si="757"/>
        <v>0</v>
      </c>
      <c r="AE96" s="23">
        <f t="shared" si="757"/>
        <v>0</v>
      </c>
      <c r="AF96" s="23">
        <f t="shared" si="757"/>
        <v>0</v>
      </c>
      <c r="AG96" s="23">
        <f t="shared" si="757"/>
        <v>0</v>
      </c>
      <c r="AH96" s="23">
        <f t="shared" si="757"/>
        <v>0</v>
      </c>
      <c r="AI96" s="23">
        <f t="shared" si="757"/>
        <v>0</v>
      </c>
      <c r="AJ96" s="23">
        <f t="shared" si="757"/>
        <v>0</v>
      </c>
      <c r="AK96" s="23">
        <f t="shared" si="757"/>
        <v>0</v>
      </c>
      <c r="AL96" s="23">
        <f t="shared" si="757"/>
        <v>0</v>
      </c>
      <c r="AM96" s="23">
        <f t="shared" si="757"/>
        <v>0</v>
      </c>
      <c r="AN96" s="23">
        <f t="shared" si="757"/>
        <v>0</v>
      </c>
      <c r="AO96" s="23">
        <f t="shared" si="757"/>
        <v>0</v>
      </c>
      <c r="AP96" s="23">
        <f t="shared" si="757"/>
        <v>0</v>
      </c>
      <c r="AQ96" s="23">
        <f t="shared" si="757"/>
        <v>0</v>
      </c>
      <c r="AR96" s="23">
        <f t="shared" si="757"/>
        <v>0</v>
      </c>
      <c r="AS96" s="23">
        <f t="shared" si="757"/>
        <v>0</v>
      </c>
      <c r="AT96" s="23">
        <f t="shared" si="757"/>
        <v>0</v>
      </c>
      <c r="AU96" s="23">
        <f t="shared" si="757"/>
        <v>0</v>
      </c>
      <c r="AV96" s="23">
        <f t="shared" si="757"/>
        <v>0</v>
      </c>
      <c r="AW96" s="23">
        <f t="shared" si="757"/>
        <v>0</v>
      </c>
      <c r="AX96" s="23">
        <f t="shared" si="757"/>
        <v>0</v>
      </c>
      <c r="AY96" s="23">
        <f t="shared" si="757"/>
        <v>0</v>
      </c>
      <c r="AZ96" s="23">
        <f t="shared" si="757"/>
        <v>0</v>
      </c>
      <c r="BA96" s="23">
        <f t="shared" si="757"/>
        <v>0</v>
      </c>
      <c r="BB96" s="23">
        <f t="shared" si="757"/>
        <v>0</v>
      </c>
      <c r="BC96" s="23">
        <f t="shared" si="757"/>
        <v>0</v>
      </c>
      <c r="BD96" s="23">
        <f t="shared" si="757"/>
        <v>0</v>
      </c>
      <c r="BE96" s="23">
        <f t="shared" si="757"/>
        <v>0</v>
      </c>
      <c r="BF96" s="23">
        <f t="shared" si="757"/>
        <v>0</v>
      </c>
      <c r="BG96" s="23">
        <f t="shared" si="757"/>
        <v>0</v>
      </c>
      <c r="BH96" s="23">
        <f t="shared" si="757"/>
        <v>0</v>
      </c>
      <c r="BI96" s="23">
        <f t="shared" si="757"/>
        <v>0</v>
      </c>
      <c r="BJ96" s="23">
        <f t="shared" si="757"/>
        <v>0</v>
      </c>
      <c r="BK96" s="23">
        <f t="shared" si="757"/>
        <v>0</v>
      </c>
      <c r="BL96" s="23">
        <f t="shared" si="757"/>
        <v>0</v>
      </c>
      <c r="BM96" s="23">
        <f t="shared" si="757"/>
        <v>0</v>
      </c>
      <c r="BN96" s="23">
        <f t="shared" si="757"/>
        <v>0</v>
      </c>
    </row>
    <row r="97" spans="2:66" hidden="1" outlineLevel="1">
      <c r="B97" s="51"/>
      <c r="C97" s="19" t="s">
        <v>530</v>
      </c>
      <c r="D97" s="19" t="s">
        <v>531</v>
      </c>
      <c r="E97" s="7"/>
      <c r="F97" s="70">
        <v>88.5</v>
      </c>
      <c r="G97" s="54">
        <f>G98*$F97</f>
        <v>0</v>
      </c>
      <c r="H97" s="54">
        <f t="shared" ref="H97" si="758">H98*$F97</f>
        <v>0</v>
      </c>
      <c r="I97" s="54">
        <f t="shared" ref="I97" si="759">I98*$F97</f>
        <v>0</v>
      </c>
      <c r="J97" s="54">
        <f t="shared" ref="J97" si="760">J98*$F97</f>
        <v>0</v>
      </c>
      <c r="K97" s="54">
        <f t="shared" ref="K97" si="761">K98*$F97</f>
        <v>0</v>
      </c>
      <c r="L97" s="54">
        <f t="shared" ref="L97" si="762">L98*$F97</f>
        <v>0</v>
      </c>
      <c r="M97" s="54">
        <f t="shared" ref="M97" si="763">M98*$F97</f>
        <v>0</v>
      </c>
      <c r="N97" s="54">
        <f t="shared" ref="N97" si="764">N98*$F97</f>
        <v>0</v>
      </c>
      <c r="O97" s="54">
        <f t="shared" ref="O97" si="765">O98*$F97</f>
        <v>0</v>
      </c>
      <c r="P97" s="54">
        <f t="shared" ref="P97" si="766">P98*$F97</f>
        <v>0</v>
      </c>
      <c r="Q97" s="54">
        <f t="shared" ref="Q97" si="767">Q98*$F97</f>
        <v>0</v>
      </c>
      <c r="R97" s="54">
        <f t="shared" ref="R97" si="768">R98*$F97</f>
        <v>0</v>
      </c>
      <c r="S97" s="54">
        <f t="shared" ref="S97" si="769">S98*$F97</f>
        <v>0</v>
      </c>
      <c r="T97" s="54">
        <f t="shared" ref="T97" si="770">T98*$F97</f>
        <v>0</v>
      </c>
      <c r="U97" s="54">
        <f t="shared" ref="U97" si="771">U98*$F97</f>
        <v>0</v>
      </c>
      <c r="V97" s="54">
        <f t="shared" ref="V97" si="772">V98*$F97</f>
        <v>0</v>
      </c>
      <c r="W97" s="54">
        <f t="shared" ref="W97" si="773">W98*$F97</f>
        <v>0</v>
      </c>
      <c r="X97" s="54">
        <f t="shared" ref="X97" si="774">X98*$F97</f>
        <v>0</v>
      </c>
      <c r="Y97" s="54">
        <f t="shared" ref="Y97" si="775">Y98*$F97</f>
        <v>0</v>
      </c>
      <c r="Z97" s="54">
        <f t="shared" ref="Z97" si="776">Z98*$F97</f>
        <v>0</v>
      </c>
      <c r="AA97" s="54">
        <f t="shared" ref="AA97" si="777">AA98*$F97</f>
        <v>0</v>
      </c>
      <c r="AB97" s="54">
        <f t="shared" ref="AB97" si="778">AB98*$F97</f>
        <v>0</v>
      </c>
      <c r="AC97" s="54">
        <f t="shared" ref="AC97" si="779">AC98*$F97</f>
        <v>0</v>
      </c>
      <c r="AD97" s="54">
        <f t="shared" ref="AD97" si="780">AD98*$F97</f>
        <v>0</v>
      </c>
      <c r="AE97" s="54">
        <f t="shared" ref="AE97" si="781">AE98*$F97</f>
        <v>0</v>
      </c>
      <c r="AF97" s="54">
        <f t="shared" ref="AF97" si="782">AF98*$F97</f>
        <v>0</v>
      </c>
      <c r="AG97" s="54">
        <f t="shared" ref="AG97" si="783">AG98*$F97</f>
        <v>0</v>
      </c>
      <c r="AH97" s="54">
        <f t="shared" ref="AH97" si="784">AH98*$F97</f>
        <v>0</v>
      </c>
      <c r="AI97" s="54">
        <f t="shared" ref="AI97" si="785">AI98*$F97</f>
        <v>0</v>
      </c>
      <c r="AJ97" s="54">
        <f t="shared" ref="AJ97" si="786">AJ98*$F97</f>
        <v>0</v>
      </c>
      <c r="AK97" s="54">
        <f t="shared" ref="AK97" si="787">AK98*$F97</f>
        <v>0</v>
      </c>
      <c r="AL97" s="54">
        <f t="shared" ref="AL97" si="788">AL98*$F97</f>
        <v>0</v>
      </c>
      <c r="AM97" s="54">
        <f t="shared" ref="AM97" si="789">AM98*$F97</f>
        <v>0</v>
      </c>
      <c r="AN97" s="54">
        <f t="shared" ref="AN97" si="790">AN98*$F97</f>
        <v>0</v>
      </c>
      <c r="AO97" s="54">
        <f t="shared" ref="AO97" si="791">AO98*$F97</f>
        <v>0</v>
      </c>
      <c r="AP97" s="54">
        <f t="shared" ref="AP97" si="792">AP98*$F97</f>
        <v>0</v>
      </c>
      <c r="AQ97" s="54">
        <f t="shared" ref="AQ97" si="793">AQ98*$F97</f>
        <v>0</v>
      </c>
      <c r="AR97" s="54">
        <f t="shared" ref="AR97" si="794">AR98*$F97</f>
        <v>0</v>
      </c>
      <c r="AS97" s="54">
        <f t="shared" ref="AS97" si="795">AS98*$F97</f>
        <v>0</v>
      </c>
      <c r="AT97" s="54">
        <f t="shared" ref="AT97" si="796">AT98*$F97</f>
        <v>0</v>
      </c>
      <c r="AU97" s="54">
        <f t="shared" ref="AU97" si="797">AU98*$F97</f>
        <v>0</v>
      </c>
      <c r="AV97" s="54">
        <f t="shared" ref="AV97" si="798">AV98*$F97</f>
        <v>0</v>
      </c>
      <c r="AW97" s="54">
        <f t="shared" ref="AW97" si="799">AW98*$F97</f>
        <v>0</v>
      </c>
      <c r="AX97" s="54">
        <f t="shared" ref="AX97" si="800">AX98*$F97</f>
        <v>0</v>
      </c>
      <c r="AY97" s="54">
        <f t="shared" ref="AY97" si="801">AY98*$F97</f>
        <v>0</v>
      </c>
      <c r="AZ97" s="54">
        <f t="shared" ref="AZ97" si="802">AZ98*$F97</f>
        <v>0</v>
      </c>
      <c r="BA97" s="54">
        <f t="shared" ref="BA97" si="803">BA98*$F97</f>
        <v>0</v>
      </c>
      <c r="BB97" s="54">
        <f t="shared" ref="BB97" si="804">BB98*$F97</f>
        <v>0</v>
      </c>
      <c r="BC97" s="54">
        <f t="shared" ref="BC97" si="805">BC98*$F97</f>
        <v>0</v>
      </c>
      <c r="BD97" s="54">
        <f t="shared" ref="BD97" si="806">BD98*$F97</f>
        <v>0</v>
      </c>
      <c r="BE97" s="54">
        <f t="shared" ref="BE97" si="807">BE98*$F97</f>
        <v>0</v>
      </c>
      <c r="BF97" s="54">
        <f t="shared" ref="BF97" si="808">BF98*$F97</f>
        <v>0</v>
      </c>
      <c r="BG97" s="54">
        <f t="shared" ref="BG97" si="809">BG98*$F97</f>
        <v>0</v>
      </c>
      <c r="BH97" s="54">
        <f t="shared" ref="BH97" si="810">BH98*$F97</f>
        <v>0</v>
      </c>
      <c r="BI97" s="54">
        <f t="shared" ref="BI97" si="811">BI98*$F97</f>
        <v>0</v>
      </c>
      <c r="BJ97" s="54">
        <f t="shared" ref="BJ97" si="812">BJ98*$F97</f>
        <v>0</v>
      </c>
      <c r="BK97" s="54">
        <f t="shared" ref="BK97" si="813">BK98*$F97</f>
        <v>0</v>
      </c>
      <c r="BL97" s="54">
        <f t="shared" ref="BL97" si="814">BL98*$F97</f>
        <v>0</v>
      </c>
      <c r="BM97" s="54">
        <f t="shared" ref="BM97" si="815">BM98*$F97</f>
        <v>0</v>
      </c>
      <c r="BN97" s="54">
        <f t="shared" ref="BN97" si="816">BN98*$F97</f>
        <v>0</v>
      </c>
    </row>
    <row r="98" spans="2:66" hidden="1" outlineLevel="1">
      <c r="B98" s="51"/>
      <c r="C98" s="209" t="s">
        <v>606</v>
      </c>
      <c r="D98" s="19"/>
      <c r="E98" s="19">
        <v>0</v>
      </c>
      <c r="F98" s="55"/>
      <c r="G98" s="23">
        <f>$E98</f>
        <v>0</v>
      </c>
      <c r="H98" s="23">
        <f t="shared" ref="H98:BN98" si="817">$E98</f>
        <v>0</v>
      </c>
      <c r="I98" s="23">
        <f t="shared" si="817"/>
        <v>0</v>
      </c>
      <c r="J98" s="23">
        <f t="shared" si="817"/>
        <v>0</v>
      </c>
      <c r="K98" s="23">
        <f t="shared" si="817"/>
        <v>0</v>
      </c>
      <c r="L98" s="23">
        <f t="shared" si="817"/>
        <v>0</v>
      </c>
      <c r="M98" s="23">
        <f t="shared" si="817"/>
        <v>0</v>
      </c>
      <c r="N98" s="23">
        <f t="shared" si="817"/>
        <v>0</v>
      </c>
      <c r="O98" s="23">
        <f t="shared" si="817"/>
        <v>0</v>
      </c>
      <c r="P98" s="23">
        <f t="shared" si="817"/>
        <v>0</v>
      </c>
      <c r="Q98" s="23">
        <f t="shared" si="817"/>
        <v>0</v>
      </c>
      <c r="R98" s="23">
        <f t="shared" si="817"/>
        <v>0</v>
      </c>
      <c r="S98" s="23">
        <f t="shared" si="817"/>
        <v>0</v>
      </c>
      <c r="T98" s="23">
        <f t="shared" si="817"/>
        <v>0</v>
      </c>
      <c r="U98" s="23">
        <f t="shared" si="817"/>
        <v>0</v>
      </c>
      <c r="V98" s="23">
        <f t="shared" si="817"/>
        <v>0</v>
      </c>
      <c r="W98" s="23">
        <f t="shared" si="817"/>
        <v>0</v>
      </c>
      <c r="X98" s="23">
        <f t="shared" si="817"/>
        <v>0</v>
      </c>
      <c r="Y98" s="23">
        <f t="shared" si="817"/>
        <v>0</v>
      </c>
      <c r="Z98" s="23">
        <f t="shared" si="817"/>
        <v>0</v>
      </c>
      <c r="AA98" s="23">
        <f t="shared" si="817"/>
        <v>0</v>
      </c>
      <c r="AB98" s="23">
        <f t="shared" si="817"/>
        <v>0</v>
      </c>
      <c r="AC98" s="23">
        <f t="shared" si="817"/>
        <v>0</v>
      </c>
      <c r="AD98" s="23">
        <f t="shared" si="817"/>
        <v>0</v>
      </c>
      <c r="AE98" s="23">
        <f t="shared" si="817"/>
        <v>0</v>
      </c>
      <c r="AF98" s="23">
        <f t="shared" si="817"/>
        <v>0</v>
      </c>
      <c r="AG98" s="23">
        <f t="shared" si="817"/>
        <v>0</v>
      </c>
      <c r="AH98" s="23">
        <f t="shared" si="817"/>
        <v>0</v>
      </c>
      <c r="AI98" s="23">
        <f t="shared" si="817"/>
        <v>0</v>
      </c>
      <c r="AJ98" s="23">
        <f t="shared" si="817"/>
        <v>0</v>
      </c>
      <c r="AK98" s="23">
        <f t="shared" si="817"/>
        <v>0</v>
      </c>
      <c r="AL98" s="23">
        <f t="shared" si="817"/>
        <v>0</v>
      </c>
      <c r="AM98" s="23">
        <f t="shared" si="817"/>
        <v>0</v>
      </c>
      <c r="AN98" s="23">
        <f t="shared" si="817"/>
        <v>0</v>
      </c>
      <c r="AO98" s="23">
        <f t="shared" si="817"/>
        <v>0</v>
      </c>
      <c r="AP98" s="23">
        <f t="shared" si="817"/>
        <v>0</v>
      </c>
      <c r="AQ98" s="23">
        <f t="shared" si="817"/>
        <v>0</v>
      </c>
      <c r="AR98" s="23">
        <f t="shared" si="817"/>
        <v>0</v>
      </c>
      <c r="AS98" s="23">
        <f t="shared" si="817"/>
        <v>0</v>
      </c>
      <c r="AT98" s="23">
        <f t="shared" si="817"/>
        <v>0</v>
      </c>
      <c r="AU98" s="23">
        <f t="shared" si="817"/>
        <v>0</v>
      </c>
      <c r="AV98" s="23">
        <f t="shared" si="817"/>
        <v>0</v>
      </c>
      <c r="AW98" s="23">
        <f t="shared" si="817"/>
        <v>0</v>
      </c>
      <c r="AX98" s="23">
        <f t="shared" si="817"/>
        <v>0</v>
      </c>
      <c r="AY98" s="23">
        <f t="shared" si="817"/>
        <v>0</v>
      </c>
      <c r="AZ98" s="23">
        <f t="shared" si="817"/>
        <v>0</v>
      </c>
      <c r="BA98" s="23">
        <f t="shared" si="817"/>
        <v>0</v>
      </c>
      <c r="BB98" s="23">
        <f t="shared" si="817"/>
        <v>0</v>
      </c>
      <c r="BC98" s="23">
        <f t="shared" si="817"/>
        <v>0</v>
      </c>
      <c r="BD98" s="23">
        <f t="shared" si="817"/>
        <v>0</v>
      </c>
      <c r="BE98" s="23">
        <f t="shared" si="817"/>
        <v>0</v>
      </c>
      <c r="BF98" s="23">
        <f t="shared" si="817"/>
        <v>0</v>
      </c>
      <c r="BG98" s="23">
        <f t="shared" si="817"/>
        <v>0</v>
      </c>
      <c r="BH98" s="23">
        <f t="shared" si="817"/>
        <v>0</v>
      </c>
      <c r="BI98" s="23">
        <f t="shared" si="817"/>
        <v>0</v>
      </c>
      <c r="BJ98" s="23">
        <f t="shared" si="817"/>
        <v>0</v>
      </c>
      <c r="BK98" s="23">
        <f t="shared" si="817"/>
        <v>0</v>
      </c>
      <c r="BL98" s="23">
        <f t="shared" si="817"/>
        <v>0</v>
      </c>
      <c r="BM98" s="23">
        <f t="shared" si="817"/>
        <v>0</v>
      </c>
      <c r="BN98" s="23">
        <f t="shared" si="817"/>
        <v>0</v>
      </c>
    </row>
    <row r="99" spans="2:66" hidden="1" outlineLevel="1">
      <c r="B99" s="51"/>
      <c r="C99" s="19" t="s">
        <v>532</v>
      </c>
      <c r="D99" s="19" t="s">
        <v>533</v>
      </c>
      <c r="E99" s="7"/>
      <c r="F99" s="70">
        <v>25.3</v>
      </c>
      <c r="G99" s="54">
        <f>G100*$F99</f>
        <v>0</v>
      </c>
      <c r="H99" s="54">
        <f t="shared" ref="H99" si="818">H100*$F99</f>
        <v>0</v>
      </c>
      <c r="I99" s="54">
        <f t="shared" ref="I99" si="819">I100*$F99</f>
        <v>0</v>
      </c>
      <c r="J99" s="54">
        <f t="shared" ref="J99" si="820">J100*$F99</f>
        <v>0</v>
      </c>
      <c r="K99" s="54">
        <f t="shared" ref="K99" si="821">K100*$F99</f>
        <v>0</v>
      </c>
      <c r="L99" s="54">
        <f t="shared" ref="L99" si="822">L100*$F99</f>
        <v>0</v>
      </c>
      <c r="M99" s="54">
        <f t="shared" ref="M99" si="823">M100*$F99</f>
        <v>0</v>
      </c>
      <c r="N99" s="54">
        <f t="shared" ref="N99" si="824">N100*$F99</f>
        <v>0</v>
      </c>
      <c r="O99" s="54">
        <f t="shared" ref="O99" si="825">O100*$F99</f>
        <v>0</v>
      </c>
      <c r="P99" s="54">
        <f t="shared" ref="P99" si="826">P100*$F99</f>
        <v>0</v>
      </c>
      <c r="Q99" s="54">
        <f t="shared" ref="Q99" si="827">Q100*$F99</f>
        <v>0</v>
      </c>
      <c r="R99" s="54">
        <f t="shared" ref="R99" si="828">R100*$F99</f>
        <v>0</v>
      </c>
      <c r="S99" s="54">
        <f t="shared" ref="S99" si="829">S100*$F99</f>
        <v>0</v>
      </c>
      <c r="T99" s="54">
        <f t="shared" ref="T99" si="830">T100*$F99</f>
        <v>0</v>
      </c>
      <c r="U99" s="54">
        <f t="shared" ref="U99" si="831">U100*$F99</f>
        <v>0</v>
      </c>
      <c r="V99" s="54">
        <f t="shared" ref="V99" si="832">V100*$F99</f>
        <v>0</v>
      </c>
      <c r="W99" s="54">
        <f t="shared" ref="W99" si="833">W100*$F99</f>
        <v>0</v>
      </c>
      <c r="X99" s="54">
        <f t="shared" ref="X99" si="834">X100*$F99</f>
        <v>0</v>
      </c>
      <c r="Y99" s="54">
        <f t="shared" ref="Y99" si="835">Y100*$F99</f>
        <v>0</v>
      </c>
      <c r="Z99" s="54">
        <f t="shared" ref="Z99" si="836">Z100*$F99</f>
        <v>0</v>
      </c>
      <c r="AA99" s="54">
        <f t="shared" ref="AA99" si="837">AA100*$F99</f>
        <v>0</v>
      </c>
      <c r="AB99" s="54">
        <f t="shared" ref="AB99" si="838">AB100*$F99</f>
        <v>0</v>
      </c>
      <c r="AC99" s="54">
        <f t="shared" ref="AC99" si="839">AC100*$F99</f>
        <v>0</v>
      </c>
      <c r="AD99" s="54">
        <f t="shared" ref="AD99" si="840">AD100*$F99</f>
        <v>0</v>
      </c>
      <c r="AE99" s="54">
        <f t="shared" ref="AE99" si="841">AE100*$F99</f>
        <v>0</v>
      </c>
      <c r="AF99" s="54">
        <f t="shared" ref="AF99" si="842">AF100*$F99</f>
        <v>0</v>
      </c>
      <c r="AG99" s="54">
        <f t="shared" ref="AG99" si="843">AG100*$F99</f>
        <v>0</v>
      </c>
      <c r="AH99" s="54">
        <f t="shared" ref="AH99" si="844">AH100*$F99</f>
        <v>0</v>
      </c>
      <c r="AI99" s="54">
        <f t="shared" ref="AI99" si="845">AI100*$F99</f>
        <v>0</v>
      </c>
      <c r="AJ99" s="54">
        <f t="shared" ref="AJ99" si="846">AJ100*$F99</f>
        <v>0</v>
      </c>
      <c r="AK99" s="54">
        <f t="shared" ref="AK99" si="847">AK100*$F99</f>
        <v>0</v>
      </c>
      <c r="AL99" s="54">
        <f t="shared" ref="AL99" si="848">AL100*$F99</f>
        <v>0</v>
      </c>
      <c r="AM99" s="54">
        <f t="shared" ref="AM99" si="849">AM100*$F99</f>
        <v>0</v>
      </c>
      <c r="AN99" s="54">
        <f t="shared" ref="AN99" si="850">AN100*$F99</f>
        <v>0</v>
      </c>
      <c r="AO99" s="54">
        <f t="shared" ref="AO99" si="851">AO100*$F99</f>
        <v>0</v>
      </c>
      <c r="AP99" s="54">
        <f t="shared" ref="AP99" si="852">AP100*$F99</f>
        <v>0</v>
      </c>
      <c r="AQ99" s="54">
        <f t="shared" ref="AQ99" si="853">AQ100*$F99</f>
        <v>0</v>
      </c>
      <c r="AR99" s="54">
        <f t="shared" ref="AR99" si="854">AR100*$F99</f>
        <v>0</v>
      </c>
      <c r="AS99" s="54">
        <f t="shared" ref="AS99" si="855">AS100*$F99</f>
        <v>0</v>
      </c>
      <c r="AT99" s="54">
        <f t="shared" ref="AT99" si="856">AT100*$F99</f>
        <v>0</v>
      </c>
      <c r="AU99" s="54">
        <f t="shared" ref="AU99" si="857">AU100*$F99</f>
        <v>0</v>
      </c>
      <c r="AV99" s="54">
        <f t="shared" ref="AV99" si="858">AV100*$F99</f>
        <v>0</v>
      </c>
      <c r="AW99" s="54">
        <f t="shared" ref="AW99" si="859">AW100*$F99</f>
        <v>0</v>
      </c>
      <c r="AX99" s="54">
        <f t="shared" ref="AX99" si="860">AX100*$F99</f>
        <v>0</v>
      </c>
      <c r="AY99" s="54">
        <f t="shared" ref="AY99" si="861">AY100*$F99</f>
        <v>0</v>
      </c>
      <c r="AZ99" s="54">
        <f t="shared" ref="AZ99" si="862">AZ100*$F99</f>
        <v>0</v>
      </c>
      <c r="BA99" s="54">
        <f t="shared" ref="BA99" si="863">BA100*$F99</f>
        <v>0</v>
      </c>
      <c r="BB99" s="54">
        <f t="shared" ref="BB99" si="864">BB100*$F99</f>
        <v>0</v>
      </c>
      <c r="BC99" s="54">
        <f t="shared" ref="BC99" si="865">BC100*$F99</f>
        <v>0</v>
      </c>
      <c r="BD99" s="54">
        <f t="shared" ref="BD99" si="866">BD100*$F99</f>
        <v>0</v>
      </c>
      <c r="BE99" s="54">
        <f t="shared" ref="BE99" si="867">BE100*$F99</f>
        <v>0</v>
      </c>
      <c r="BF99" s="54">
        <f t="shared" ref="BF99" si="868">BF100*$F99</f>
        <v>0</v>
      </c>
      <c r="BG99" s="54">
        <f t="shared" ref="BG99" si="869">BG100*$F99</f>
        <v>0</v>
      </c>
      <c r="BH99" s="54">
        <f t="shared" ref="BH99" si="870">BH100*$F99</f>
        <v>0</v>
      </c>
      <c r="BI99" s="54">
        <f t="shared" ref="BI99" si="871">BI100*$F99</f>
        <v>0</v>
      </c>
      <c r="BJ99" s="54">
        <f t="shared" ref="BJ99" si="872">BJ100*$F99</f>
        <v>0</v>
      </c>
      <c r="BK99" s="54">
        <f t="shared" ref="BK99" si="873">BK100*$F99</f>
        <v>0</v>
      </c>
      <c r="BL99" s="54">
        <f t="shared" ref="BL99" si="874">BL100*$F99</f>
        <v>0</v>
      </c>
      <c r="BM99" s="54">
        <f t="shared" ref="BM99" si="875">BM100*$F99</f>
        <v>0</v>
      </c>
      <c r="BN99" s="54">
        <f t="shared" ref="BN99" si="876">BN100*$F99</f>
        <v>0</v>
      </c>
    </row>
    <row r="100" spans="2:66" hidden="1" outlineLevel="1">
      <c r="B100" s="51"/>
      <c r="C100" s="209" t="s">
        <v>606</v>
      </c>
      <c r="D100" s="19"/>
      <c r="E100" s="19">
        <v>0</v>
      </c>
      <c r="F100" s="55"/>
      <c r="G100" s="23">
        <f>$E100</f>
        <v>0</v>
      </c>
      <c r="H100" s="23">
        <f t="shared" ref="H100:BN100" si="877">$E100</f>
        <v>0</v>
      </c>
      <c r="I100" s="23">
        <f t="shared" si="877"/>
        <v>0</v>
      </c>
      <c r="J100" s="23">
        <f t="shared" si="877"/>
        <v>0</v>
      </c>
      <c r="K100" s="23">
        <f t="shared" si="877"/>
        <v>0</v>
      </c>
      <c r="L100" s="23">
        <f t="shared" si="877"/>
        <v>0</v>
      </c>
      <c r="M100" s="23">
        <f t="shared" si="877"/>
        <v>0</v>
      </c>
      <c r="N100" s="23">
        <f t="shared" si="877"/>
        <v>0</v>
      </c>
      <c r="O100" s="23">
        <f t="shared" si="877"/>
        <v>0</v>
      </c>
      <c r="P100" s="23">
        <f t="shared" si="877"/>
        <v>0</v>
      </c>
      <c r="Q100" s="23">
        <f t="shared" si="877"/>
        <v>0</v>
      </c>
      <c r="R100" s="23">
        <f t="shared" si="877"/>
        <v>0</v>
      </c>
      <c r="S100" s="23">
        <f t="shared" si="877"/>
        <v>0</v>
      </c>
      <c r="T100" s="23">
        <f t="shared" si="877"/>
        <v>0</v>
      </c>
      <c r="U100" s="23">
        <f t="shared" si="877"/>
        <v>0</v>
      </c>
      <c r="V100" s="23">
        <f t="shared" si="877"/>
        <v>0</v>
      </c>
      <c r="W100" s="23">
        <f t="shared" si="877"/>
        <v>0</v>
      </c>
      <c r="X100" s="23">
        <f t="shared" si="877"/>
        <v>0</v>
      </c>
      <c r="Y100" s="23">
        <f t="shared" si="877"/>
        <v>0</v>
      </c>
      <c r="Z100" s="23">
        <f t="shared" si="877"/>
        <v>0</v>
      </c>
      <c r="AA100" s="23">
        <f t="shared" si="877"/>
        <v>0</v>
      </c>
      <c r="AB100" s="23">
        <f t="shared" si="877"/>
        <v>0</v>
      </c>
      <c r="AC100" s="23">
        <f t="shared" si="877"/>
        <v>0</v>
      </c>
      <c r="AD100" s="23">
        <f t="shared" si="877"/>
        <v>0</v>
      </c>
      <c r="AE100" s="23">
        <f t="shared" si="877"/>
        <v>0</v>
      </c>
      <c r="AF100" s="23">
        <f t="shared" si="877"/>
        <v>0</v>
      </c>
      <c r="AG100" s="23">
        <f t="shared" si="877"/>
        <v>0</v>
      </c>
      <c r="AH100" s="23">
        <f t="shared" si="877"/>
        <v>0</v>
      </c>
      <c r="AI100" s="23">
        <f t="shared" si="877"/>
        <v>0</v>
      </c>
      <c r="AJ100" s="23">
        <f t="shared" si="877"/>
        <v>0</v>
      </c>
      <c r="AK100" s="23">
        <f t="shared" si="877"/>
        <v>0</v>
      </c>
      <c r="AL100" s="23">
        <f t="shared" si="877"/>
        <v>0</v>
      </c>
      <c r="AM100" s="23">
        <f t="shared" si="877"/>
        <v>0</v>
      </c>
      <c r="AN100" s="23">
        <f t="shared" si="877"/>
        <v>0</v>
      </c>
      <c r="AO100" s="23">
        <f t="shared" si="877"/>
        <v>0</v>
      </c>
      <c r="AP100" s="23">
        <f t="shared" si="877"/>
        <v>0</v>
      </c>
      <c r="AQ100" s="23">
        <f t="shared" si="877"/>
        <v>0</v>
      </c>
      <c r="AR100" s="23">
        <f t="shared" si="877"/>
        <v>0</v>
      </c>
      <c r="AS100" s="23">
        <f t="shared" si="877"/>
        <v>0</v>
      </c>
      <c r="AT100" s="23">
        <f t="shared" si="877"/>
        <v>0</v>
      </c>
      <c r="AU100" s="23">
        <f t="shared" si="877"/>
        <v>0</v>
      </c>
      <c r="AV100" s="23">
        <f t="shared" si="877"/>
        <v>0</v>
      </c>
      <c r="AW100" s="23">
        <f t="shared" si="877"/>
        <v>0</v>
      </c>
      <c r="AX100" s="23">
        <f t="shared" si="877"/>
        <v>0</v>
      </c>
      <c r="AY100" s="23">
        <f t="shared" si="877"/>
        <v>0</v>
      </c>
      <c r="AZ100" s="23">
        <f t="shared" si="877"/>
        <v>0</v>
      </c>
      <c r="BA100" s="23">
        <f t="shared" si="877"/>
        <v>0</v>
      </c>
      <c r="BB100" s="23">
        <f t="shared" si="877"/>
        <v>0</v>
      </c>
      <c r="BC100" s="23">
        <f t="shared" si="877"/>
        <v>0</v>
      </c>
      <c r="BD100" s="23">
        <f t="shared" si="877"/>
        <v>0</v>
      </c>
      <c r="BE100" s="23">
        <f t="shared" si="877"/>
        <v>0</v>
      </c>
      <c r="BF100" s="23">
        <f t="shared" si="877"/>
        <v>0</v>
      </c>
      <c r="BG100" s="23">
        <f t="shared" si="877"/>
        <v>0</v>
      </c>
      <c r="BH100" s="23">
        <f t="shared" si="877"/>
        <v>0</v>
      </c>
      <c r="BI100" s="23">
        <f t="shared" si="877"/>
        <v>0</v>
      </c>
      <c r="BJ100" s="23">
        <f t="shared" si="877"/>
        <v>0</v>
      </c>
      <c r="BK100" s="23">
        <f t="shared" si="877"/>
        <v>0</v>
      </c>
      <c r="BL100" s="23">
        <f t="shared" si="877"/>
        <v>0</v>
      </c>
      <c r="BM100" s="23">
        <f t="shared" si="877"/>
        <v>0</v>
      </c>
      <c r="BN100" s="23">
        <f t="shared" si="877"/>
        <v>0</v>
      </c>
    </row>
    <row r="101" spans="2:66" hidden="1" outlineLevel="1">
      <c r="B101" s="51"/>
      <c r="C101" s="19" t="s">
        <v>534</v>
      </c>
      <c r="D101" s="19" t="s">
        <v>535</v>
      </c>
      <c r="E101" s="7"/>
      <c r="F101" s="70">
        <v>200.82</v>
      </c>
      <c r="G101" s="54">
        <f>G102*$F101</f>
        <v>0</v>
      </c>
      <c r="H101" s="54">
        <f t="shared" ref="H101" si="878">H102*$F101</f>
        <v>0</v>
      </c>
      <c r="I101" s="54">
        <f t="shared" ref="I101" si="879">I102*$F101</f>
        <v>0</v>
      </c>
      <c r="J101" s="54">
        <f t="shared" ref="J101" si="880">J102*$F101</f>
        <v>0</v>
      </c>
      <c r="K101" s="54">
        <f t="shared" ref="K101" si="881">K102*$F101</f>
        <v>0</v>
      </c>
      <c r="L101" s="54">
        <f t="shared" ref="L101" si="882">L102*$F101</f>
        <v>0</v>
      </c>
      <c r="M101" s="54">
        <f t="shared" ref="M101" si="883">M102*$F101</f>
        <v>0</v>
      </c>
      <c r="N101" s="54">
        <f t="shared" ref="N101" si="884">N102*$F101</f>
        <v>0</v>
      </c>
      <c r="O101" s="54">
        <f t="shared" ref="O101" si="885">O102*$F101</f>
        <v>0</v>
      </c>
      <c r="P101" s="54">
        <f t="shared" ref="P101" si="886">P102*$F101</f>
        <v>0</v>
      </c>
      <c r="Q101" s="54">
        <f t="shared" ref="Q101" si="887">Q102*$F101</f>
        <v>0</v>
      </c>
      <c r="R101" s="54">
        <f t="shared" ref="R101" si="888">R102*$F101</f>
        <v>0</v>
      </c>
      <c r="S101" s="54">
        <f t="shared" ref="S101" si="889">S102*$F101</f>
        <v>0</v>
      </c>
      <c r="T101" s="54">
        <f t="shared" ref="T101" si="890">T102*$F101</f>
        <v>0</v>
      </c>
      <c r="U101" s="54">
        <f t="shared" ref="U101" si="891">U102*$F101</f>
        <v>0</v>
      </c>
      <c r="V101" s="54">
        <f t="shared" ref="V101" si="892">V102*$F101</f>
        <v>0</v>
      </c>
      <c r="W101" s="54">
        <f t="shared" ref="W101" si="893">W102*$F101</f>
        <v>0</v>
      </c>
      <c r="X101" s="54">
        <f t="shared" ref="X101" si="894">X102*$F101</f>
        <v>0</v>
      </c>
      <c r="Y101" s="54">
        <f t="shared" ref="Y101" si="895">Y102*$F101</f>
        <v>0</v>
      </c>
      <c r="Z101" s="54">
        <f t="shared" ref="Z101" si="896">Z102*$F101</f>
        <v>0</v>
      </c>
      <c r="AA101" s="54">
        <f t="shared" ref="AA101" si="897">AA102*$F101</f>
        <v>0</v>
      </c>
      <c r="AB101" s="54">
        <f t="shared" ref="AB101" si="898">AB102*$F101</f>
        <v>0</v>
      </c>
      <c r="AC101" s="54">
        <f t="shared" ref="AC101" si="899">AC102*$F101</f>
        <v>0</v>
      </c>
      <c r="AD101" s="54">
        <f t="shared" ref="AD101" si="900">AD102*$F101</f>
        <v>0</v>
      </c>
      <c r="AE101" s="54">
        <f t="shared" ref="AE101" si="901">AE102*$F101</f>
        <v>0</v>
      </c>
      <c r="AF101" s="54">
        <f t="shared" ref="AF101" si="902">AF102*$F101</f>
        <v>0</v>
      </c>
      <c r="AG101" s="54">
        <f t="shared" ref="AG101" si="903">AG102*$F101</f>
        <v>0</v>
      </c>
      <c r="AH101" s="54">
        <f t="shared" ref="AH101" si="904">AH102*$F101</f>
        <v>0</v>
      </c>
      <c r="AI101" s="54">
        <f t="shared" ref="AI101" si="905">AI102*$F101</f>
        <v>0</v>
      </c>
      <c r="AJ101" s="54">
        <f t="shared" ref="AJ101" si="906">AJ102*$F101</f>
        <v>0</v>
      </c>
      <c r="AK101" s="54">
        <f t="shared" ref="AK101" si="907">AK102*$F101</f>
        <v>0</v>
      </c>
      <c r="AL101" s="54">
        <f t="shared" ref="AL101" si="908">AL102*$F101</f>
        <v>0</v>
      </c>
      <c r="AM101" s="54">
        <f t="shared" ref="AM101" si="909">AM102*$F101</f>
        <v>0</v>
      </c>
      <c r="AN101" s="54">
        <f t="shared" ref="AN101" si="910">AN102*$F101</f>
        <v>0</v>
      </c>
      <c r="AO101" s="54">
        <f t="shared" ref="AO101" si="911">AO102*$F101</f>
        <v>0</v>
      </c>
      <c r="AP101" s="54">
        <f t="shared" ref="AP101" si="912">AP102*$F101</f>
        <v>0</v>
      </c>
      <c r="AQ101" s="54">
        <f t="shared" ref="AQ101" si="913">AQ102*$F101</f>
        <v>0</v>
      </c>
      <c r="AR101" s="54">
        <f t="shared" ref="AR101" si="914">AR102*$F101</f>
        <v>0</v>
      </c>
      <c r="AS101" s="54">
        <f t="shared" ref="AS101" si="915">AS102*$F101</f>
        <v>0</v>
      </c>
      <c r="AT101" s="54">
        <f t="shared" ref="AT101" si="916">AT102*$F101</f>
        <v>0</v>
      </c>
      <c r="AU101" s="54">
        <f t="shared" ref="AU101" si="917">AU102*$F101</f>
        <v>0</v>
      </c>
      <c r="AV101" s="54">
        <f t="shared" ref="AV101" si="918">AV102*$F101</f>
        <v>0</v>
      </c>
      <c r="AW101" s="54">
        <f t="shared" ref="AW101" si="919">AW102*$F101</f>
        <v>0</v>
      </c>
      <c r="AX101" s="54">
        <f t="shared" ref="AX101" si="920">AX102*$F101</f>
        <v>0</v>
      </c>
      <c r="AY101" s="54">
        <f t="shared" ref="AY101" si="921">AY102*$F101</f>
        <v>0</v>
      </c>
      <c r="AZ101" s="54">
        <f t="shared" ref="AZ101" si="922">AZ102*$F101</f>
        <v>0</v>
      </c>
      <c r="BA101" s="54">
        <f t="shared" ref="BA101" si="923">BA102*$F101</f>
        <v>0</v>
      </c>
      <c r="BB101" s="54">
        <f t="shared" ref="BB101" si="924">BB102*$F101</f>
        <v>0</v>
      </c>
      <c r="BC101" s="54">
        <f t="shared" ref="BC101" si="925">BC102*$F101</f>
        <v>0</v>
      </c>
      <c r="BD101" s="54">
        <f t="shared" ref="BD101" si="926">BD102*$F101</f>
        <v>0</v>
      </c>
      <c r="BE101" s="54">
        <f t="shared" ref="BE101" si="927">BE102*$F101</f>
        <v>0</v>
      </c>
      <c r="BF101" s="54">
        <f t="shared" ref="BF101" si="928">BF102*$F101</f>
        <v>0</v>
      </c>
      <c r="BG101" s="54">
        <f t="shared" ref="BG101" si="929">BG102*$F101</f>
        <v>0</v>
      </c>
      <c r="BH101" s="54">
        <f t="shared" ref="BH101" si="930">BH102*$F101</f>
        <v>0</v>
      </c>
      <c r="BI101" s="54">
        <f t="shared" ref="BI101" si="931">BI102*$F101</f>
        <v>0</v>
      </c>
      <c r="BJ101" s="54">
        <f t="shared" ref="BJ101" si="932">BJ102*$F101</f>
        <v>0</v>
      </c>
      <c r="BK101" s="54">
        <f t="shared" ref="BK101" si="933">BK102*$F101</f>
        <v>0</v>
      </c>
      <c r="BL101" s="54">
        <f t="shared" ref="BL101" si="934">BL102*$F101</f>
        <v>0</v>
      </c>
      <c r="BM101" s="54">
        <f t="shared" ref="BM101" si="935">BM102*$F101</f>
        <v>0</v>
      </c>
      <c r="BN101" s="54">
        <f t="shared" ref="BN101" si="936">BN102*$F101</f>
        <v>0</v>
      </c>
    </row>
    <row r="102" spans="2:66" hidden="1" outlineLevel="1">
      <c r="B102" s="51"/>
      <c r="C102" s="209" t="s">
        <v>606</v>
      </c>
      <c r="D102" s="19"/>
      <c r="E102" s="19">
        <v>0</v>
      </c>
      <c r="F102" s="55"/>
      <c r="G102" s="23">
        <f>$E102</f>
        <v>0</v>
      </c>
      <c r="H102" s="23">
        <f t="shared" ref="H102:BN102" si="937">$E102</f>
        <v>0</v>
      </c>
      <c r="I102" s="23">
        <f t="shared" si="937"/>
        <v>0</v>
      </c>
      <c r="J102" s="23">
        <f t="shared" si="937"/>
        <v>0</v>
      </c>
      <c r="K102" s="23">
        <f t="shared" si="937"/>
        <v>0</v>
      </c>
      <c r="L102" s="23">
        <f t="shared" si="937"/>
        <v>0</v>
      </c>
      <c r="M102" s="23">
        <f t="shared" si="937"/>
        <v>0</v>
      </c>
      <c r="N102" s="23">
        <f t="shared" si="937"/>
        <v>0</v>
      </c>
      <c r="O102" s="23">
        <f t="shared" si="937"/>
        <v>0</v>
      </c>
      <c r="P102" s="23">
        <f t="shared" si="937"/>
        <v>0</v>
      </c>
      <c r="Q102" s="23">
        <f t="shared" si="937"/>
        <v>0</v>
      </c>
      <c r="R102" s="23">
        <f t="shared" si="937"/>
        <v>0</v>
      </c>
      <c r="S102" s="23">
        <f t="shared" si="937"/>
        <v>0</v>
      </c>
      <c r="T102" s="23">
        <f t="shared" si="937"/>
        <v>0</v>
      </c>
      <c r="U102" s="23">
        <f t="shared" si="937"/>
        <v>0</v>
      </c>
      <c r="V102" s="23">
        <f t="shared" si="937"/>
        <v>0</v>
      </c>
      <c r="W102" s="23">
        <f t="shared" si="937"/>
        <v>0</v>
      </c>
      <c r="X102" s="23">
        <f t="shared" si="937"/>
        <v>0</v>
      </c>
      <c r="Y102" s="23">
        <f t="shared" si="937"/>
        <v>0</v>
      </c>
      <c r="Z102" s="23">
        <f t="shared" si="937"/>
        <v>0</v>
      </c>
      <c r="AA102" s="23">
        <f t="shared" si="937"/>
        <v>0</v>
      </c>
      <c r="AB102" s="23">
        <f t="shared" si="937"/>
        <v>0</v>
      </c>
      <c r="AC102" s="23">
        <f t="shared" si="937"/>
        <v>0</v>
      </c>
      <c r="AD102" s="23">
        <f t="shared" si="937"/>
        <v>0</v>
      </c>
      <c r="AE102" s="23">
        <f t="shared" si="937"/>
        <v>0</v>
      </c>
      <c r="AF102" s="23">
        <f t="shared" si="937"/>
        <v>0</v>
      </c>
      <c r="AG102" s="23">
        <f t="shared" si="937"/>
        <v>0</v>
      </c>
      <c r="AH102" s="23">
        <f t="shared" si="937"/>
        <v>0</v>
      </c>
      <c r="AI102" s="23">
        <f t="shared" si="937"/>
        <v>0</v>
      </c>
      <c r="AJ102" s="23">
        <f t="shared" si="937"/>
        <v>0</v>
      </c>
      <c r="AK102" s="23">
        <f t="shared" si="937"/>
        <v>0</v>
      </c>
      <c r="AL102" s="23">
        <f t="shared" si="937"/>
        <v>0</v>
      </c>
      <c r="AM102" s="23">
        <f t="shared" si="937"/>
        <v>0</v>
      </c>
      <c r="AN102" s="23">
        <f t="shared" si="937"/>
        <v>0</v>
      </c>
      <c r="AO102" s="23">
        <f t="shared" si="937"/>
        <v>0</v>
      </c>
      <c r="AP102" s="23">
        <f t="shared" si="937"/>
        <v>0</v>
      </c>
      <c r="AQ102" s="23">
        <f t="shared" si="937"/>
        <v>0</v>
      </c>
      <c r="AR102" s="23">
        <f t="shared" si="937"/>
        <v>0</v>
      </c>
      <c r="AS102" s="23">
        <f t="shared" si="937"/>
        <v>0</v>
      </c>
      <c r="AT102" s="23">
        <f t="shared" si="937"/>
        <v>0</v>
      </c>
      <c r="AU102" s="23">
        <f t="shared" si="937"/>
        <v>0</v>
      </c>
      <c r="AV102" s="23">
        <f t="shared" si="937"/>
        <v>0</v>
      </c>
      <c r="AW102" s="23">
        <f t="shared" si="937"/>
        <v>0</v>
      </c>
      <c r="AX102" s="23">
        <f t="shared" si="937"/>
        <v>0</v>
      </c>
      <c r="AY102" s="23">
        <f t="shared" si="937"/>
        <v>0</v>
      </c>
      <c r="AZ102" s="23">
        <f t="shared" si="937"/>
        <v>0</v>
      </c>
      <c r="BA102" s="23">
        <f t="shared" si="937"/>
        <v>0</v>
      </c>
      <c r="BB102" s="23">
        <f t="shared" si="937"/>
        <v>0</v>
      </c>
      <c r="BC102" s="23">
        <f t="shared" si="937"/>
        <v>0</v>
      </c>
      <c r="BD102" s="23">
        <f t="shared" si="937"/>
        <v>0</v>
      </c>
      <c r="BE102" s="23">
        <f t="shared" si="937"/>
        <v>0</v>
      </c>
      <c r="BF102" s="23">
        <f t="shared" si="937"/>
        <v>0</v>
      </c>
      <c r="BG102" s="23">
        <f t="shared" si="937"/>
        <v>0</v>
      </c>
      <c r="BH102" s="23">
        <f t="shared" si="937"/>
        <v>0</v>
      </c>
      <c r="BI102" s="23">
        <f t="shared" si="937"/>
        <v>0</v>
      </c>
      <c r="BJ102" s="23">
        <f t="shared" si="937"/>
        <v>0</v>
      </c>
      <c r="BK102" s="23">
        <f t="shared" si="937"/>
        <v>0</v>
      </c>
      <c r="BL102" s="23">
        <f t="shared" si="937"/>
        <v>0</v>
      </c>
      <c r="BM102" s="23">
        <f t="shared" si="937"/>
        <v>0</v>
      </c>
      <c r="BN102" s="23">
        <f t="shared" si="937"/>
        <v>0</v>
      </c>
    </row>
    <row r="103" spans="2:66" hidden="1" outlineLevel="1">
      <c r="B103" s="51"/>
      <c r="C103" s="19" t="s">
        <v>536</v>
      </c>
      <c r="D103" s="19" t="s">
        <v>537</v>
      </c>
      <c r="E103" s="7"/>
      <c r="F103" s="70">
        <v>134.72999999999999</v>
      </c>
      <c r="G103" s="54">
        <f>G104*$F103</f>
        <v>0</v>
      </c>
      <c r="H103" s="54">
        <f t="shared" ref="H103" si="938">H104*$F103</f>
        <v>0</v>
      </c>
      <c r="I103" s="54">
        <f t="shared" ref="I103" si="939">I104*$F103</f>
        <v>0</v>
      </c>
      <c r="J103" s="54">
        <f t="shared" ref="J103" si="940">J104*$F103</f>
        <v>0</v>
      </c>
      <c r="K103" s="54">
        <f t="shared" ref="K103" si="941">K104*$F103</f>
        <v>0</v>
      </c>
      <c r="L103" s="54">
        <f t="shared" ref="L103" si="942">L104*$F103</f>
        <v>0</v>
      </c>
      <c r="M103" s="54">
        <f t="shared" ref="M103" si="943">M104*$F103</f>
        <v>0</v>
      </c>
      <c r="N103" s="54">
        <f t="shared" ref="N103" si="944">N104*$F103</f>
        <v>0</v>
      </c>
      <c r="O103" s="54">
        <f t="shared" ref="O103" si="945">O104*$F103</f>
        <v>0</v>
      </c>
      <c r="P103" s="54">
        <f t="shared" ref="P103" si="946">P104*$F103</f>
        <v>0</v>
      </c>
      <c r="Q103" s="54">
        <f t="shared" ref="Q103" si="947">Q104*$F103</f>
        <v>0</v>
      </c>
      <c r="R103" s="54">
        <f t="shared" ref="R103" si="948">R104*$F103</f>
        <v>0</v>
      </c>
      <c r="S103" s="54">
        <f t="shared" ref="S103" si="949">S104*$F103</f>
        <v>0</v>
      </c>
      <c r="T103" s="54">
        <f t="shared" ref="T103" si="950">T104*$F103</f>
        <v>0</v>
      </c>
      <c r="U103" s="54">
        <f t="shared" ref="U103" si="951">U104*$F103</f>
        <v>0</v>
      </c>
      <c r="V103" s="54">
        <f t="shared" ref="V103" si="952">V104*$F103</f>
        <v>0</v>
      </c>
      <c r="W103" s="54">
        <f t="shared" ref="W103" si="953">W104*$F103</f>
        <v>0</v>
      </c>
      <c r="X103" s="54">
        <f t="shared" ref="X103" si="954">X104*$F103</f>
        <v>0</v>
      </c>
      <c r="Y103" s="54">
        <f t="shared" ref="Y103" si="955">Y104*$F103</f>
        <v>0</v>
      </c>
      <c r="Z103" s="54">
        <f t="shared" ref="Z103" si="956">Z104*$F103</f>
        <v>0</v>
      </c>
      <c r="AA103" s="54">
        <f t="shared" ref="AA103" si="957">AA104*$F103</f>
        <v>0</v>
      </c>
      <c r="AB103" s="54">
        <f t="shared" ref="AB103" si="958">AB104*$F103</f>
        <v>0</v>
      </c>
      <c r="AC103" s="54">
        <f t="shared" ref="AC103" si="959">AC104*$F103</f>
        <v>0</v>
      </c>
      <c r="AD103" s="54">
        <f t="shared" ref="AD103" si="960">AD104*$F103</f>
        <v>0</v>
      </c>
      <c r="AE103" s="54">
        <f t="shared" ref="AE103" si="961">AE104*$F103</f>
        <v>0</v>
      </c>
      <c r="AF103" s="54">
        <f t="shared" ref="AF103" si="962">AF104*$F103</f>
        <v>0</v>
      </c>
      <c r="AG103" s="54">
        <f t="shared" ref="AG103" si="963">AG104*$F103</f>
        <v>0</v>
      </c>
      <c r="AH103" s="54">
        <f t="shared" ref="AH103" si="964">AH104*$F103</f>
        <v>0</v>
      </c>
      <c r="AI103" s="54">
        <f t="shared" ref="AI103" si="965">AI104*$F103</f>
        <v>0</v>
      </c>
      <c r="AJ103" s="54">
        <f t="shared" ref="AJ103" si="966">AJ104*$F103</f>
        <v>0</v>
      </c>
      <c r="AK103" s="54">
        <f t="shared" ref="AK103" si="967">AK104*$F103</f>
        <v>0</v>
      </c>
      <c r="AL103" s="54">
        <f t="shared" ref="AL103" si="968">AL104*$F103</f>
        <v>0</v>
      </c>
      <c r="AM103" s="54">
        <f t="shared" ref="AM103" si="969">AM104*$F103</f>
        <v>0</v>
      </c>
      <c r="AN103" s="54">
        <f t="shared" ref="AN103" si="970">AN104*$F103</f>
        <v>0</v>
      </c>
      <c r="AO103" s="54">
        <f t="shared" ref="AO103" si="971">AO104*$F103</f>
        <v>0</v>
      </c>
      <c r="AP103" s="54">
        <f t="shared" ref="AP103" si="972">AP104*$F103</f>
        <v>0</v>
      </c>
      <c r="AQ103" s="54">
        <f t="shared" ref="AQ103" si="973">AQ104*$F103</f>
        <v>0</v>
      </c>
      <c r="AR103" s="54">
        <f t="shared" ref="AR103" si="974">AR104*$F103</f>
        <v>0</v>
      </c>
      <c r="AS103" s="54">
        <f t="shared" ref="AS103" si="975">AS104*$F103</f>
        <v>0</v>
      </c>
      <c r="AT103" s="54">
        <f t="shared" ref="AT103" si="976">AT104*$F103</f>
        <v>0</v>
      </c>
      <c r="AU103" s="54">
        <f t="shared" ref="AU103" si="977">AU104*$F103</f>
        <v>0</v>
      </c>
      <c r="AV103" s="54">
        <f t="shared" ref="AV103" si="978">AV104*$F103</f>
        <v>0</v>
      </c>
      <c r="AW103" s="54">
        <f t="shared" ref="AW103" si="979">AW104*$F103</f>
        <v>0</v>
      </c>
      <c r="AX103" s="54">
        <f t="shared" ref="AX103" si="980">AX104*$F103</f>
        <v>0</v>
      </c>
      <c r="AY103" s="54">
        <f t="shared" ref="AY103" si="981">AY104*$F103</f>
        <v>0</v>
      </c>
      <c r="AZ103" s="54">
        <f t="shared" ref="AZ103" si="982">AZ104*$F103</f>
        <v>0</v>
      </c>
      <c r="BA103" s="54">
        <f t="shared" ref="BA103" si="983">BA104*$F103</f>
        <v>0</v>
      </c>
      <c r="BB103" s="54">
        <f t="shared" ref="BB103" si="984">BB104*$F103</f>
        <v>0</v>
      </c>
      <c r="BC103" s="54">
        <f t="shared" ref="BC103" si="985">BC104*$F103</f>
        <v>0</v>
      </c>
      <c r="BD103" s="54">
        <f t="shared" ref="BD103" si="986">BD104*$F103</f>
        <v>0</v>
      </c>
      <c r="BE103" s="54">
        <f t="shared" ref="BE103" si="987">BE104*$F103</f>
        <v>0</v>
      </c>
      <c r="BF103" s="54">
        <f t="shared" ref="BF103" si="988">BF104*$F103</f>
        <v>0</v>
      </c>
      <c r="BG103" s="54">
        <f t="shared" ref="BG103" si="989">BG104*$F103</f>
        <v>0</v>
      </c>
      <c r="BH103" s="54">
        <f t="shared" ref="BH103" si="990">BH104*$F103</f>
        <v>0</v>
      </c>
      <c r="BI103" s="54">
        <f t="shared" ref="BI103" si="991">BI104*$F103</f>
        <v>0</v>
      </c>
      <c r="BJ103" s="54">
        <f t="shared" ref="BJ103" si="992">BJ104*$F103</f>
        <v>0</v>
      </c>
      <c r="BK103" s="54">
        <f t="shared" ref="BK103" si="993">BK104*$F103</f>
        <v>0</v>
      </c>
      <c r="BL103" s="54">
        <f t="shared" ref="BL103" si="994">BL104*$F103</f>
        <v>0</v>
      </c>
      <c r="BM103" s="54">
        <f t="shared" ref="BM103" si="995">BM104*$F103</f>
        <v>0</v>
      </c>
      <c r="BN103" s="54">
        <f t="shared" ref="BN103" si="996">BN104*$F103</f>
        <v>0</v>
      </c>
    </row>
    <row r="104" spans="2:66" hidden="1" outlineLevel="1">
      <c r="B104" s="51"/>
      <c r="C104" s="209" t="s">
        <v>606</v>
      </c>
      <c r="D104" s="19"/>
      <c r="E104" s="19">
        <v>0</v>
      </c>
      <c r="F104" s="55"/>
      <c r="G104" s="23">
        <f>$E104</f>
        <v>0</v>
      </c>
      <c r="H104" s="23">
        <f t="shared" ref="H104:BN104" si="997">$E104</f>
        <v>0</v>
      </c>
      <c r="I104" s="23">
        <f t="shared" si="997"/>
        <v>0</v>
      </c>
      <c r="J104" s="23">
        <f t="shared" si="997"/>
        <v>0</v>
      </c>
      <c r="K104" s="23">
        <f t="shared" si="997"/>
        <v>0</v>
      </c>
      <c r="L104" s="23">
        <f t="shared" si="997"/>
        <v>0</v>
      </c>
      <c r="M104" s="23">
        <f t="shared" si="997"/>
        <v>0</v>
      </c>
      <c r="N104" s="23">
        <f t="shared" si="997"/>
        <v>0</v>
      </c>
      <c r="O104" s="23">
        <f t="shared" si="997"/>
        <v>0</v>
      </c>
      <c r="P104" s="23">
        <f t="shared" si="997"/>
        <v>0</v>
      </c>
      <c r="Q104" s="23">
        <f t="shared" si="997"/>
        <v>0</v>
      </c>
      <c r="R104" s="23">
        <f t="shared" si="997"/>
        <v>0</v>
      </c>
      <c r="S104" s="23">
        <f t="shared" si="997"/>
        <v>0</v>
      </c>
      <c r="T104" s="23">
        <f t="shared" si="997"/>
        <v>0</v>
      </c>
      <c r="U104" s="23">
        <f t="shared" si="997"/>
        <v>0</v>
      </c>
      <c r="V104" s="23">
        <f t="shared" si="997"/>
        <v>0</v>
      </c>
      <c r="W104" s="23">
        <f t="shared" si="997"/>
        <v>0</v>
      </c>
      <c r="X104" s="23">
        <f t="shared" si="997"/>
        <v>0</v>
      </c>
      <c r="Y104" s="23">
        <f t="shared" si="997"/>
        <v>0</v>
      </c>
      <c r="Z104" s="23">
        <f t="shared" si="997"/>
        <v>0</v>
      </c>
      <c r="AA104" s="23">
        <f t="shared" si="997"/>
        <v>0</v>
      </c>
      <c r="AB104" s="23">
        <f t="shared" si="997"/>
        <v>0</v>
      </c>
      <c r="AC104" s="23">
        <f t="shared" si="997"/>
        <v>0</v>
      </c>
      <c r="AD104" s="23">
        <f t="shared" si="997"/>
        <v>0</v>
      </c>
      <c r="AE104" s="23">
        <f t="shared" si="997"/>
        <v>0</v>
      </c>
      <c r="AF104" s="23">
        <f t="shared" si="997"/>
        <v>0</v>
      </c>
      <c r="AG104" s="23">
        <f t="shared" si="997"/>
        <v>0</v>
      </c>
      <c r="AH104" s="23">
        <f t="shared" si="997"/>
        <v>0</v>
      </c>
      <c r="AI104" s="23">
        <f t="shared" si="997"/>
        <v>0</v>
      </c>
      <c r="AJ104" s="23">
        <f t="shared" si="997"/>
        <v>0</v>
      </c>
      <c r="AK104" s="23">
        <f t="shared" si="997"/>
        <v>0</v>
      </c>
      <c r="AL104" s="23">
        <f t="shared" si="997"/>
        <v>0</v>
      </c>
      <c r="AM104" s="23">
        <f t="shared" si="997"/>
        <v>0</v>
      </c>
      <c r="AN104" s="23">
        <f t="shared" si="997"/>
        <v>0</v>
      </c>
      <c r="AO104" s="23">
        <f t="shared" si="997"/>
        <v>0</v>
      </c>
      <c r="AP104" s="23">
        <f t="shared" si="997"/>
        <v>0</v>
      </c>
      <c r="AQ104" s="23">
        <f t="shared" si="997"/>
        <v>0</v>
      </c>
      <c r="AR104" s="23">
        <f t="shared" si="997"/>
        <v>0</v>
      </c>
      <c r="AS104" s="23">
        <f t="shared" si="997"/>
        <v>0</v>
      </c>
      <c r="AT104" s="23">
        <f t="shared" si="997"/>
        <v>0</v>
      </c>
      <c r="AU104" s="23">
        <f t="shared" si="997"/>
        <v>0</v>
      </c>
      <c r="AV104" s="23">
        <f t="shared" si="997"/>
        <v>0</v>
      </c>
      <c r="AW104" s="23">
        <f t="shared" si="997"/>
        <v>0</v>
      </c>
      <c r="AX104" s="23">
        <f t="shared" si="997"/>
        <v>0</v>
      </c>
      <c r="AY104" s="23">
        <f t="shared" si="997"/>
        <v>0</v>
      </c>
      <c r="AZ104" s="23">
        <f t="shared" si="997"/>
        <v>0</v>
      </c>
      <c r="BA104" s="23">
        <f t="shared" si="997"/>
        <v>0</v>
      </c>
      <c r="BB104" s="23">
        <f t="shared" si="997"/>
        <v>0</v>
      </c>
      <c r="BC104" s="23">
        <f t="shared" si="997"/>
        <v>0</v>
      </c>
      <c r="BD104" s="23">
        <f t="shared" si="997"/>
        <v>0</v>
      </c>
      <c r="BE104" s="23">
        <f t="shared" si="997"/>
        <v>0</v>
      </c>
      <c r="BF104" s="23">
        <f t="shared" si="997"/>
        <v>0</v>
      </c>
      <c r="BG104" s="23">
        <f t="shared" si="997"/>
        <v>0</v>
      </c>
      <c r="BH104" s="23">
        <f t="shared" si="997"/>
        <v>0</v>
      </c>
      <c r="BI104" s="23">
        <f t="shared" si="997"/>
        <v>0</v>
      </c>
      <c r="BJ104" s="23">
        <f t="shared" si="997"/>
        <v>0</v>
      </c>
      <c r="BK104" s="23">
        <f t="shared" si="997"/>
        <v>0</v>
      </c>
      <c r="BL104" s="23">
        <f t="shared" si="997"/>
        <v>0</v>
      </c>
      <c r="BM104" s="23">
        <f t="shared" si="997"/>
        <v>0</v>
      </c>
      <c r="BN104" s="23">
        <f t="shared" si="997"/>
        <v>0</v>
      </c>
    </row>
    <row r="105" spans="2:66" hidden="1" outlineLevel="1">
      <c r="B105" s="51"/>
      <c r="C105" s="19" t="s">
        <v>538</v>
      </c>
      <c r="D105" s="19" t="s">
        <v>539</v>
      </c>
      <c r="E105" s="7"/>
      <c r="F105" s="70">
        <v>17.100000000000001</v>
      </c>
      <c r="G105" s="54">
        <f>G106*$F105</f>
        <v>0</v>
      </c>
      <c r="H105" s="54">
        <f t="shared" ref="H105" si="998">H106*$F105</f>
        <v>0</v>
      </c>
      <c r="I105" s="54">
        <f t="shared" ref="I105" si="999">I106*$F105</f>
        <v>0</v>
      </c>
      <c r="J105" s="54">
        <f t="shared" ref="J105" si="1000">J106*$F105</f>
        <v>0</v>
      </c>
      <c r="K105" s="54">
        <f t="shared" ref="K105" si="1001">K106*$F105</f>
        <v>0</v>
      </c>
      <c r="L105" s="54">
        <f t="shared" ref="L105" si="1002">L106*$F105</f>
        <v>0</v>
      </c>
      <c r="M105" s="54">
        <f t="shared" ref="M105" si="1003">M106*$F105</f>
        <v>0</v>
      </c>
      <c r="N105" s="54">
        <f t="shared" ref="N105" si="1004">N106*$F105</f>
        <v>0</v>
      </c>
      <c r="O105" s="54">
        <f t="shared" ref="O105" si="1005">O106*$F105</f>
        <v>0</v>
      </c>
      <c r="P105" s="54">
        <f t="shared" ref="P105" si="1006">P106*$F105</f>
        <v>0</v>
      </c>
      <c r="Q105" s="54">
        <f t="shared" ref="Q105" si="1007">Q106*$F105</f>
        <v>0</v>
      </c>
      <c r="R105" s="54">
        <f t="shared" ref="R105" si="1008">R106*$F105</f>
        <v>0</v>
      </c>
      <c r="S105" s="54">
        <f t="shared" ref="S105" si="1009">S106*$F105</f>
        <v>0</v>
      </c>
      <c r="T105" s="54">
        <f t="shared" ref="T105" si="1010">T106*$F105</f>
        <v>0</v>
      </c>
      <c r="U105" s="54">
        <f t="shared" ref="U105" si="1011">U106*$F105</f>
        <v>0</v>
      </c>
      <c r="V105" s="54">
        <f t="shared" ref="V105" si="1012">V106*$F105</f>
        <v>0</v>
      </c>
      <c r="W105" s="54">
        <f t="shared" ref="W105" si="1013">W106*$F105</f>
        <v>0</v>
      </c>
      <c r="X105" s="54">
        <f t="shared" ref="X105" si="1014">X106*$F105</f>
        <v>0</v>
      </c>
      <c r="Y105" s="54">
        <f t="shared" ref="Y105" si="1015">Y106*$F105</f>
        <v>0</v>
      </c>
      <c r="Z105" s="54">
        <f t="shared" ref="Z105" si="1016">Z106*$F105</f>
        <v>0</v>
      </c>
      <c r="AA105" s="54">
        <f t="shared" ref="AA105" si="1017">AA106*$F105</f>
        <v>0</v>
      </c>
      <c r="AB105" s="54">
        <f t="shared" ref="AB105" si="1018">AB106*$F105</f>
        <v>0</v>
      </c>
      <c r="AC105" s="54">
        <f t="shared" ref="AC105" si="1019">AC106*$F105</f>
        <v>0</v>
      </c>
      <c r="AD105" s="54">
        <f t="shared" ref="AD105" si="1020">AD106*$F105</f>
        <v>0</v>
      </c>
      <c r="AE105" s="54">
        <f t="shared" ref="AE105" si="1021">AE106*$F105</f>
        <v>0</v>
      </c>
      <c r="AF105" s="54">
        <f t="shared" ref="AF105" si="1022">AF106*$F105</f>
        <v>0</v>
      </c>
      <c r="AG105" s="54">
        <f t="shared" ref="AG105" si="1023">AG106*$F105</f>
        <v>0</v>
      </c>
      <c r="AH105" s="54">
        <f t="shared" ref="AH105" si="1024">AH106*$F105</f>
        <v>0</v>
      </c>
      <c r="AI105" s="54">
        <f t="shared" ref="AI105" si="1025">AI106*$F105</f>
        <v>0</v>
      </c>
      <c r="AJ105" s="54">
        <f t="shared" ref="AJ105" si="1026">AJ106*$F105</f>
        <v>0</v>
      </c>
      <c r="AK105" s="54">
        <f t="shared" ref="AK105" si="1027">AK106*$F105</f>
        <v>0</v>
      </c>
      <c r="AL105" s="54">
        <f t="shared" ref="AL105" si="1028">AL106*$F105</f>
        <v>0</v>
      </c>
      <c r="AM105" s="54">
        <f t="shared" ref="AM105" si="1029">AM106*$F105</f>
        <v>0</v>
      </c>
      <c r="AN105" s="54">
        <f t="shared" ref="AN105" si="1030">AN106*$F105</f>
        <v>0</v>
      </c>
      <c r="AO105" s="54">
        <f t="shared" ref="AO105" si="1031">AO106*$F105</f>
        <v>0</v>
      </c>
      <c r="AP105" s="54">
        <f t="shared" ref="AP105" si="1032">AP106*$F105</f>
        <v>0</v>
      </c>
      <c r="AQ105" s="54">
        <f t="shared" ref="AQ105" si="1033">AQ106*$F105</f>
        <v>0</v>
      </c>
      <c r="AR105" s="54">
        <f t="shared" ref="AR105" si="1034">AR106*$F105</f>
        <v>0</v>
      </c>
      <c r="AS105" s="54">
        <f t="shared" ref="AS105" si="1035">AS106*$F105</f>
        <v>0</v>
      </c>
      <c r="AT105" s="54">
        <f t="shared" ref="AT105" si="1036">AT106*$F105</f>
        <v>0</v>
      </c>
      <c r="AU105" s="54">
        <f t="shared" ref="AU105" si="1037">AU106*$F105</f>
        <v>0</v>
      </c>
      <c r="AV105" s="54">
        <f t="shared" ref="AV105" si="1038">AV106*$F105</f>
        <v>0</v>
      </c>
      <c r="AW105" s="54">
        <f t="shared" ref="AW105" si="1039">AW106*$F105</f>
        <v>0</v>
      </c>
      <c r="AX105" s="54">
        <f t="shared" ref="AX105" si="1040">AX106*$F105</f>
        <v>0</v>
      </c>
      <c r="AY105" s="54">
        <f t="shared" ref="AY105" si="1041">AY106*$F105</f>
        <v>0</v>
      </c>
      <c r="AZ105" s="54">
        <f t="shared" ref="AZ105" si="1042">AZ106*$F105</f>
        <v>0</v>
      </c>
      <c r="BA105" s="54">
        <f t="shared" ref="BA105" si="1043">BA106*$F105</f>
        <v>0</v>
      </c>
      <c r="BB105" s="54">
        <f t="shared" ref="BB105" si="1044">BB106*$F105</f>
        <v>0</v>
      </c>
      <c r="BC105" s="54">
        <f t="shared" ref="BC105" si="1045">BC106*$F105</f>
        <v>0</v>
      </c>
      <c r="BD105" s="54">
        <f t="shared" ref="BD105" si="1046">BD106*$F105</f>
        <v>0</v>
      </c>
      <c r="BE105" s="54">
        <f t="shared" ref="BE105" si="1047">BE106*$F105</f>
        <v>0</v>
      </c>
      <c r="BF105" s="54">
        <f t="shared" ref="BF105" si="1048">BF106*$F105</f>
        <v>0</v>
      </c>
      <c r="BG105" s="54">
        <f t="shared" ref="BG105" si="1049">BG106*$F105</f>
        <v>0</v>
      </c>
      <c r="BH105" s="54">
        <f t="shared" ref="BH105" si="1050">BH106*$F105</f>
        <v>0</v>
      </c>
      <c r="BI105" s="54">
        <f t="shared" ref="BI105" si="1051">BI106*$F105</f>
        <v>0</v>
      </c>
      <c r="BJ105" s="54">
        <f t="shared" ref="BJ105" si="1052">BJ106*$F105</f>
        <v>0</v>
      </c>
      <c r="BK105" s="54">
        <f t="shared" ref="BK105" si="1053">BK106*$F105</f>
        <v>0</v>
      </c>
      <c r="BL105" s="54">
        <f t="shared" ref="BL105" si="1054">BL106*$F105</f>
        <v>0</v>
      </c>
      <c r="BM105" s="54">
        <f t="shared" ref="BM105" si="1055">BM106*$F105</f>
        <v>0</v>
      </c>
      <c r="BN105" s="54">
        <f t="shared" ref="BN105" si="1056">BN106*$F105</f>
        <v>0</v>
      </c>
    </row>
    <row r="106" spans="2:66" hidden="1" outlineLevel="1">
      <c r="B106" s="51"/>
      <c r="C106" s="209" t="s">
        <v>606</v>
      </c>
      <c r="D106" s="19"/>
      <c r="E106" s="19">
        <v>0</v>
      </c>
      <c r="F106" s="55"/>
      <c r="G106" s="23">
        <f>$E106</f>
        <v>0</v>
      </c>
      <c r="H106" s="23">
        <f t="shared" ref="H106:BN106" si="1057">$E106</f>
        <v>0</v>
      </c>
      <c r="I106" s="23">
        <f t="shared" si="1057"/>
        <v>0</v>
      </c>
      <c r="J106" s="23">
        <f t="shared" si="1057"/>
        <v>0</v>
      </c>
      <c r="K106" s="23">
        <f t="shared" si="1057"/>
        <v>0</v>
      </c>
      <c r="L106" s="23">
        <f t="shared" si="1057"/>
        <v>0</v>
      </c>
      <c r="M106" s="23">
        <f t="shared" si="1057"/>
        <v>0</v>
      </c>
      <c r="N106" s="23">
        <f t="shared" si="1057"/>
        <v>0</v>
      </c>
      <c r="O106" s="23">
        <f t="shared" si="1057"/>
        <v>0</v>
      </c>
      <c r="P106" s="23">
        <f t="shared" si="1057"/>
        <v>0</v>
      </c>
      <c r="Q106" s="23">
        <f t="shared" si="1057"/>
        <v>0</v>
      </c>
      <c r="R106" s="23">
        <f t="shared" si="1057"/>
        <v>0</v>
      </c>
      <c r="S106" s="23">
        <f t="shared" si="1057"/>
        <v>0</v>
      </c>
      <c r="T106" s="23">
        <f t="shared" si="1057"/>
        <v>0</v>
      </c>
      <c r="U106" s="23">
        <f t="shared" si="1057"/>
        <v>0</v>
      </c>
      <c r="V106" s="23">
        <f t="shared" si="1057"/>
        <v>0</v>
      </c>
      <c r="W106" s="23">
        <f t="shared" si="1057"/>
        <v>0</v>
      </c>
      <c r="X106" s="23">
        <f t="shared" si="1057"/>
        <v>0</v>
      </c>
      <c r="Y106" s="23">
        <f t="shared" si="1057"/>
        <v>0</v>
      </c>
      <c r="Z106" s="23">
        <f t="shared" si="1057"/>
        <v>0</v>
      </c>
      <c r="AA106" s="23">
        <f t="shared" si="1057"/>
        <v>0</v>
      </c>
      <c r="AB106" s="23">
        <f t="shared" si="1057"/>
        <v>0</v>
      </c>
      <c r="AC106" s="23">
        <f t="shared" si="1057"/>
        <v>0</v>
      </c>
      <c r="AD106" s="23">
        <f t="shared" si="1057"/>
        <v>0</v>
      </c>
      <c r="AE106" s="23">
        <f t="shared" si="1057"/>
        <v>0</v>
      </c>
      <c r="AF106" s="23">
        <f t="shared" si="1057"/>
        <v>0</v>
      </c>
      <c r="AG106" s="23">
        <f t="shared" si="1057"/>
        <v>0</v>
      </c>
      <c r="AH106" s="23">
        <f t="shared" si="1057"/>
        <v>0</v>
      </c>
      <c r="AI106" s="23">
        <f t="shared" si="1057"/>
        <v>0</v>
      </c>
      <c r="AJ106" s="23">
        <f t="shared" si="1057"/>
        <v>0</v>
      </c>
      <c r="AK106" s="23">
        <f t="shared" si="1057"/>
        <v>0</v>
      </c>
      <c r="AL106" s="23">
        <f t="shared" si="1057"/>
        <v>0</v>
      </c>
      <c r="AM106" s="23">
        <f t="shared" si="1057"/>
        <v>0</v>
      </c>
      <c r="AN106" s="23">
        <f t="shared" si="1057"/>
        <v>0</v>
      </c>
      <c r="AO106" s="23">
        <f t="shared" si="1057"/>
        <v>0</v>
      </c>
      <c r="AP106" s="23">
        <f t="shared" si="1057"/>
        <v>0</v>
      </c>
      <c r="AQ106" s="23">
        <f t="shared" si="1057"/>
        <v>0</v>
      </c>
      <c r="AR106" s="23">
        <f t="shared" si="1057"/>
        <v>0</v>
      </c>
      <c r="AS106" s="23">
        <f t="shared" si="1057"/>
        <v>0</v>
      </c>
      <c r="AT106" s="23">
        <f t="shared" si="1057"/>
        <v>0</v>
      </c>
      <c r="AU106" s="23">
        <f t="shared" si="1057"/>
        <v>0</v>
      </c>
      <c r="AV106" s="23">
        <f t="shared" si="1057"/>
        <v>0</v>
      </c>
      <c r="AW106" s="23">
        <f t="shared" si="1057"/>
        <v>0</v>
      </c>
      <c r="AX106" s="23">
        <f t="shared" si="1057"/>
        <v>0</v>
      </c>
      <c r="AY106" s="23">
        <f t="shared" si="1057"/>
        <v>0</v>
      </c>
      <c r="AZ106" s="23">
        <f t="shared" si="1057"/>
        <v>0</v>
      </c>
      <c r="BA106" s="23">
        <f t="shared" si="1057"/>
        <v>0</v>
      </c>
      <c r="BB106" s="23">
        <f t="shared" si="1057"/>
        <v>0</v>
      </c>
      <c r="BC106" s="23">
        <f t="shared" si="1057"/>
        <v>0</v>
      </c>
      <c r="BD106" s="23">
        <f t="shared" si="1057"/>
        <v>0</v>
      </c>
      <c r="BE106" s="23">
        <f t="shared" si="1057"/>
        <v>0</v>
      </c>
      <c r="BF106" s="23">
        <f t="shared" si="1057"/>
        <v>0</v>
      </c>
      <c r="BG106" s="23">
        <f t="shared" si="1057"/>
        <v>0</v>
      </c>
      <c r="BH106" s="23">
        <f t="shared" si="1057"/>
        <v>0</v>
      </c>
      <c r="BI106" s="23">
        <f t="shared" si="1057"/>
        <v>0</v>
      </c>
      <c r="BJ106" s="23">
        <f t="shared" si="1057"/>
        <v>0</v>
      </c>
      <c r="BK106" s="23">
        <f t="shared" si="1057"/>
        <v>0</v>
      </c>
      <c r="BL106" s="23">
        <f t="shared" si="1057"/>
        <v>0</v>
      </c>
      <c r="BM106" s="23">
        <f t="shared" si="1057"/>
        <v>0</v>
      </c>
      <c r="BN106" s="23">
        <f t="shared" si="1057"/>
        <v>0</v>
      </c>
    </row>
    <row r="107" spans="2:66" hidden="1" outlineLevel="1">
      <c r="B107" s="51"/>
      <c r="C107" s="19" t="s">
        <v>540</v>
      </c>
      <c r="D107" s="19" t="s">
        <v>541</v>
      </c>
      <c r="E107" s="7"/>
      <c r="F107" s="70">
        <v>70</v>
      </c>
      <c r="G107" s="54">
        <f>G108*$F107</f>
        <v>0</v>
      </c>
      <c r="H107" s="54">
        <f t="shared" ref="H107" si="1058">H108*$F107</f>
        <v>0</v>
      </c>
      <c r="I107" s="54">
        <f t="shared" ref="I107" si="1059">I108*$F107</f>
        <v>0</v>
      </c>
      <c r="J107" s="54">
        <f t="shared" ref="J107" si="1060">J108*$F107</f>
        <v>0</v>
      </c>
      <c r="K107" s="54">
        <f t="shared" ref="K107" si="1061">K108*$F107</f>
        <v>0</v>
      </c>
      <c r="L107" s="54">
        <f t="shared" ref="L107" si="1062">L108*$F107</f>
        <v>0</v>
      </c>
      <c r="M107" s="54">
        <f t="shared" ref="M107" si="1063">M108*$F107</f>
        <v>0</v>
      </c>
      <c r="N107" s="54">
        <f t="shared" ref="N107" si="1064">N108*$F107</f>
        <v>0</v>
      </c>
      <c r="O107" s="54">
        <f t="shared" ref="O107" si="1065">O108*$F107</f>
        <v>0</v>
      </c>
      <c r="P107" s="54">
        <f t="shared" ref="P107" si="1066">P108*$F107</f>
        <v>0</v>
      </c>
      <c r="Q107" s="54">
        <f t="shared" ref="Q107" si="1067">Q108*$F107</f>
        <v>0</v>
      </c>
      <c r="R107" s="54">
        <f t="shared" ref="R107" si="1068">R108*$F107</f>
        <v>0</v>
      </c>
      <c r="S107" s="54">
        <f t="shared" ref="S107" si="1069">S108*$F107</f>
        <v>0</v>
      </c>
      <c r="T107" s="54">
        <f t="shared" ref="T107" si="1070">T108*$F107</f>
        <v>0</v>
      </c>
      <c r="U107" s="54">
        <f t="shared" ref="U107" si="1071">U108*$F107</f>
        <v>0</v>
      </c>
      <c r="V107" s="54">
        <f t="shared" ref="V107" si="1072">V108*$F107</f>
        <v>0</v>
      </c>
      <c r="W107" s="54">
        <f t="shared" ref="W107" si="1073">W108*$F107</f>
        <v>0</v>
      </c>
      <c r="X107" s="54">
        <f t="shared" ref="X107" si="1074">X108*$F107</f>
        <v>0</v>
      </c>
      <c r="Y107" s="54">
        <f t="shared" ref="Y107" si="1075">Y108*$F107</f>
        <v>0</v>
      </c>
      <c r="Z107" s="54">
        <f t="shared" ref="Z107" si="1076">Z108*$F107</f>
        <v>0</v>
      </c>
      <c r="AA107" s="54">
        <f t="shared" ref="AA107" si="1077">AA108*$F107</f>
        <v>0</v>
      </c>
      <c r="AB107" s="54">
        <f t="shared" ref="AB107" si="1078">AB108*$F107</f>
        <v>0</v>
      </c>
      <c r="AC107" s="54">
        <f t="shared" ref="AC107" si="1079">AC108*$F107</f>
        <v>0</v>
      </c>
      <c r="AD107" s="54">
        <f t="shared" ref="AD107" si="1080">AD108*$F107</f>
        <v>0</v>
      </c>
      <c r="AE107" s="54">
        <f t="shared" ref="AE107" si="1081">AE108*$F107</f>
        <v>0</v>
      </c>
      <c r="AF107" s="54">
        <f t="shared" ref="AF107" si="1082">AF108*$F107</f>
        <v>0</v>
      </c>
      <c r="AG107" s="54">
        <f t="shared" ref="AG107" si="1083">AG108*$F107</f>
        <v>0</v>
      </c>
      <c r="AH107" s="54">
        <f t="shared" ref="AH107" si="1084">AH108*$F107</f>
        <v>0</v>
      </c>
      <c r="AI107" s="54">
        <f t="shared" ref="AI107" si="1085">AI108*$F107</f>
        <v>0</v>
      </c>
      <c r="AJ107" s="54">
        <f t="shared" ref="AJ107" si="1086">AJ108*$F107</f>
        <v>0</v>
      </c>
      <c r="AK107" s="54">
        <f t="shared" ref="AK107" si="1087">AK108*$F107</f>
        <v>0</v>
      </c>
      <c r="AL107" s="54">
        <f t="shared" ref="AL107" si="1088">AL108*$F107</f>
        <v>0</v>
      </c>
      <c r="AM107" s="54">
        <f t="shared" ref="AM107" si="1089">AM108*$F107</f>
        <v>0</v>
      </c>
      <c r="AN107" s="54">
        <f t="shared" ref="AN107" si="1090">AN108*$F107</f>
        <v>0</v>
      </c>
      <c r="AO107" s="54">
        <f t="shared" ref="AO107" si="1091">AO108*$F107</f>
        <v>0</v>
      </c>
      <c r="AP107" s="54">
        <f t="shared" ref="AP107" si="1092">AP108*$F107</f>
        <v>0</v>
      </c>
      <c r="AQ107" s="54">
        <f t="shared" ref="AQ107" si="1093">AQ108*$F107</f>
        <v>0</v>
      </c>
      <c r="AR107" s="54">
        <f t="shared" ref="AR107" si="1094">AR108*$F107</f>
        <v>0</v>
      </c>
      <c r="AS107" s="54">
        <f t="shared" ref="AS107" si="1095">AS108*$F107</f>
        <v>0</v>
      </c>
      <c r="AT107" s="54">
        <f t="shared" ref="AT107" si="1096">AT108*$F107</f>
        <v>0</v>
      </c>
      <c r="AU107" s="54">
        <f t="shared" ref="AU107" si="1097">AU108*$F107</f>
        <v>0</v>
      </c>
      <c r="AV107" s="54">
        <f t="shared" ref="AV107" si="1098">AV108*$F107</f>
        <v>0</v>
      </c>
      <c r="AW107" s="54">
        <f t="shared" ref="AW107" si="1099">AW108*$F107</f>
        <v>0</v>
      </c>
      <c r="AX107" s="54">
        <f t="shared" ref="AX107" si="1100">AX108*$F107</f>
        <v>0</v>
      </c>
      <c r="AY107" s="54">
        <f t="shared" ref="AY107" si="1101">AY108*$F107</f>
        <v>0</v>
      </c>
      <c r="AZ107" s="54">
        <f t="shared" ref="AZ107" si="1102">AZ108*$F107</f>
        <v>0</v>
      </c>
      <c r="BA107" s="54">
        <f t="shared" ref="BA107" si="1103">BA108*$F107</f>
        <v>0</v>
      </c>
      <c r="BB107" s="54">
        <f t="shared" ref="BB107" si="1104">BB108*$F107</f>
        <v>0</v>
      </c>
      <c r="BC107" s="54">
        <f t="shared" ref="BC107" si="1105">BC108*$F107</f>
        <v>0</v>
      </c>
      <c r="BD107" s="54">
        <f t="shared" ref="BD107" si="1106">BD108*$F107</f>
        <v>0</v>
      </c>
      <c r="BE107" s="54">
        <f t="shared" ref="BE107" si="1107">BE108*$F107</f>
        <v>0</v>
      </c>
      <c r="BF107" s="54">
        <f t="shared" ref="BF107" si="1108">BF108*$F107</f>
        <v>0</v>
      </c>
      <c r="BG107" s="54">
        <f t="shared" ref="BG107" si="1109">BG108*$F107</f>
        <v>0</v>
      </c>
      <c r="BH107" s="54">
        <f t="shared" ref="BH107" si="1110">BH108*$F107</f>
        <v>0</v>
      </c>
      <c r="BI107" s="54">
        <f t="shared" ref="BI107" si="1111">BI108*$F107</f>
        <v>0</v>
      </c>
      <c r="BJ107" s="54">
        <f t="shared" ref="BJ107" si="1112">BJ108*$F107</f>
        <v>0</v>
      </c>
      <c r="BK107" s="54">
        <f t="shared" ref="BK107" si="1113">BK108*$F107</f>
        <v>0</v>
      </c>
      <c r="BL107" s="54">
        <f t="shared" ref="BL107" si="1114">BL108*$F107</f>
        <v>0</v>
      </c>
      <c r="BM107" s="54">
        <f t="shared" ref="BM107" si="1115">BM108*$F107</f>
        <v>0</v>
      </c>
      <c r="BN107" s="54">
        <f t="shared" ref="BN107" si="1116">BN108*$F107</f>
        <v>0</v>
      </c>
    </row>
    <row r="108" spans="2:66" hidden="1" outlineLevel="1">
      <c r="B108" s="51"/>
      <c r="C108" s="209" t="s">
        <v>606</v>
      </c>
      <c r="D108" s="19"/>
      <c r="E108" s="19">
        <v>0</v>
      </c>
      <c r="F108" s="55"/>
      <c r="G108" s="23">
        <f>$E108</f>
        <v>0</v>
      </c>
      <c r="H108" s="23">
        <f t="shared" ref="H108:BN108" si="1117">$E108</f>
        <v>0</v>
      </c>
      <c r="I108" s="23">
        <f t="shared" si="1117"/>
        <v>0</v>
      </c>
      <c r="J108" s="23">
        <f t="shared" si="1117"/>
        <v>0</v>
      </c>
      <c r="K108" s="23">
        <f t="shared" si="1117"/>
        <v>0</v>
      </c>
      <c r="L108" s="23">
        <f t="shared" si="1117"/>
        <v>0</v>
      </c>
      <c r="M108" s="23">
        <f t="shared" si="1117"/>
        <v>0</v>
      </c>
      <c r="N108" s="23">
        <f t="shared" si="1117"/>
        <v>0</v>
      </c>
      <c r="O108" s="23">
        <f t="shared" si="1117"/>
        <v>0</v>
      </c>
      <c r="P108" s="23">
        <f t="shared" si="1117"/>
        <v>0</v>
      </c>
      <c r="Q108" s="23">
        <f t="shared" si="1117"/>
        <v>0</v>
      </c>
      <c r="R108" s="23">
        <f t="shared" si="1117"/>
        <v>0</v>
      </c>
      <c r="S108" s="23">
        <f t="shared" si="1117"/>
        <v>0</v>
      </c>
      <c r="T108" s="23">
        <f t="shared" si="1117"/>
        <v>0</v>
      </c>
      <c r="U108" s="23">
        <f t="shared" si="1117"/>
        <v>0</v>
      </c>
      <c r="V108" s="23">
        <f t="shared" si="1117"/>
        <v>0</v>
      </c>
      <c r="W108" s="23">
        <f t="shared" si="1117"/>
        <v>0</v>
      </c>
      <c r="X108" s="23">
        <f t="shared" si="1117"/>
        <v>0</v>
      </c>
      <c r="Y108" s="23">
        <f t="shared" si="1117"/>
        <v>0</v>
      </c>
      <c r="Z108" s="23">
        <f t="shared" si="1117"/>
        <v>0</v>
      </c>
      <c r="AA108" s="23">
        <f t="shared" si="1117"/>
        <v>0</v>
      </c>
      <c r="AB108" s="23">
        <f t="shared" si="1117"/>
        <v>0</v>
      </c>
      <c r="AC108" s="23">
        <f t="shared" si="1117"/>
        <v>0</v>
      </c>
      <c r="AD108" s="23">
        <f t="shared" si="1117"/>
        <v>0</v>
      </c>
      <c r="AE108" s="23">
        <f t="shared" si="1117"/>
        <v>0</v>
      </c>
      <c r="AF108" s="23">
        <f t="shared" si="1117"/>
        <v>0</v>
      </c>
      <c r="AG108" s="23">
        <f t="shared" si="1117"/>
        <v>0</v>
      </c>
      <c r="AH108" s="23">
        <f t="shared" si="1117"/>
        <v>0</v>
      </c>
      <c r="AI108" s="23">
        <f t="shared" si="1117"/>
        <v>0</v>
      </c>
      <c r="AJ108" s="23">
        <f t="shared" si="1117"/>
        <v>0</v>
      </c>
      <c r="AK108" s="23">
        <f t="shared" si="1117"/>
        <v>0</v>
      </c>
      <c r="AL108" s="23">
        <f t="shared" si="1117"/>
        <v>0</v>
      </c>
      <c r="AM108" s="23">
        <f t="shared" si="1117"/>
        <v>0</v>
      </c>
      <c r="AN108" s="23">
        <f t="shared" si="1117"/>
        <v>0</v>
      </c>
      <c r="AO108" s="23">
        <f t="shared" si="1117"/>
        <v>0</v>
      </c>
      <c r="AP108" s="23">
        <f t="shared" si="1117"/>
        <v>0</v>
      </c>
      <c r="AQ108" s="23">
        <f t="shared" si="1117"/>
        <v>0</v>
      </c>
      <c r="AR108" s="23">
        <f t="shared" si="1117"/>
        <v>0</v>
      </c>
      <c r="AS108" s="23">
        <f t="shared" si="1117"/>
        <v>0</v>
      </c>
      <c r="AT108" s="23">
        <f t="shared" si="1117"/>
        <v>0</v>
      </c>
      <c r="AU108" s="23">
        <f t="shared" si="1117"/>
        <v>0</v>
      </c>
      <c r="AV108" s="23">
        <f t="shared" si="1117"/>
        <v>0</v>
      </c>
      <c r="AW108" s="23">
        <f t="shared" si="1117"/>
        <v>0</v>
      </c>
      <c r="AX108" s="23">
        <f t="shared" si="1117"/>
        <v>0</v>
      </c>
      <c r="AY108" s="23">
        <f t="shared" si="1117"/>
        <v>0</v>
      </c>
      <c r="AZ108" s="23">
        <f t="shared" si="1117"/>
        <v>0</v>
      </c>
      <c r="BA108" s="23">
        <f t="shared" si="1117"/>
        <v>0</v>
      </c>
      <c r="BB108" s="23">
        <f t="shared" si="1117"/>
        <v>0</v>
      </c>
      <c r="BC108" s="23">
        <f t="shared" si="1117"/>
        <v>0</v>
      </c>
      <c r="BD108" s="23">
        <f t="shared" si="1117"/>
        <v>0</v>
      </c>
      <c r="BE108" s="23">
        <f t="shared" si="1117"/>
        <v>0</v>
      </c>
      <c r="BF108" s="23">
        <f t="shared" si="1117"/>
        <v>0</v>
      </c>
      <c r="BG108" s="23">
        <f t="shared" si="1117"/>
        <v>0</v>
      </c>
      <c r="BH108" s="23">
        <f t="shared" si="1117"/>
        <v>0</v>
      </c>
      <c r="BI108" s="23">
        <f t="shared" si="1117"/>
        <v>0</v>
      </c>
      <c r="BJ108" s="23">
        <f t="shared" si="1117"/>
        <v>0</v>
      </c>
      <c r="BK108" s="23">
        <f t="shared" si="1117"/>
        <v>0</v>
      </c>
      <c r="BL108" s="23">
        <f t="shared" si="1117"/>
        <v>0</v>
      </c>
      <c r="BM108" s="23">
        <f t="shared" si="1117"/>
        <v>0</v>
      </c>
      <c r="BN108" s="23">
        <f t="shared" si="1117"/>
        <v>0</v>
      </c>
    </row>
    <row r="109" spans="2:66" hidden="1" outlineLevel="1">
      <c r="B109" s="51"/>
      <c r="C109" s="19" t="s">
        <v>542</v>
      </c>
      <c r="D109" s="19" t="s">
        <v>543</v>
      </c>
      <c r="E109" s="7"/>
      <c r="F109" s="70">
        <v>35</v>
      </c>
      <c r="G109" s="54">
        <f>G110*$F109</f>
        <v>0</v>
      </c>
      <c r="H109" s="54">
        <f t="shared" ref="H109" si="1118">H110*$F109</f>
        <v>0</v>
      </c>
      <c r="I109" s="54">
        <f t="shared" ref="I109" si="1119">I110*$F109</f>
        <v>0</v>
      </c>
      <c r="J109" s="54">
        <f t="shared" ref="J109" si="1120">J110*$F109</f>
        <v>0</v>
      </c>
      <c r="K109" s="54">
        <f t="shared" ref="K109" si="1121">K110*$F109</f>
        <v>0</v>
      </c>
      <c r="L109" s="54">
        <f t="shared" ref="L109" si="1122">L110*$F109</f>
        <v>0</v>
      </c>
      <c r="M109" s="54">
        <f t="shared" ref="M109" si="1123">M110*$F109</f>
        <v>0</v>
      </c>
      <c r="N109" s="54">
        <f t="shared" ref="N109" si="1124">N110*$F109</f>
        <v>0</v>
      </c>
      <c r="O109" s="54">
        <f t="shared" ref="O109" si="1125">O110*$F109</f>
        <v>0</v>
      </c>
      <c r="P109" s="54">
        <f t="shared" ref="P109" si="1126">P110*$F109</f>
        <v>0</v>
      </c>
      <c r="Q109" s="54">
        <f t="shared" ref="Q109" si="1127">Q110*$F109</f>
        <v>0</v>
      </c>
      <c r="R109" s="54">
        <f t="shared" ref="R109" si="1128">R110*$F109</f>
        <v>0</v>
      </c>
      <c r="S109" s="54">
        <f t="shared" ref="S109" si="1129">S110*$F109</f>
        <v>0</v>
      </c>
      <c r="T109" s="54">
        <f t="shared" ref="T109" si="1130">T110*$F109</f>
        <v>0</v>
      </c>
      <c r="U109" s="54">
        <f t="shared" ref="U109" si="1131">U110*$F109</f>
        <v>0</v>
      </c>
      <c r="V109" s="54">
        <f t="shared" ref="V109" si="1132">V110*$F109</f>
        <v>0</v>
      </c>
      <c r="W109" s="54">
        <f t="shared" ref="W109" si="1133">W110*$F109</f>
        <v>0</v>
      </c>
      <c r="X109" s="54">
        <f t="shared" ref="X109" si="1134">X110*$F109</f>
        <v>0</v>
      </c>
      <c r="Y109" s="54">
        <f t="shared" ref="Y109" si="1135">Y110*$F109</f>
        <v>0</v>
      </c>
      <c r="Z109" s="54">
        <f t="shared" ref="Z109" si="1136">Z110*$F109</f>
        <v>0</v>
      </c>
      <c r="AA109" s="54">
        <f t="shared" ref="AA109" si="1137">AA110*$F109</f>
        <v>0</v>
      </c>
      <c r="AB109" s="54">
        <f t="shared" ref="AB109" si="1138">AB110*$F109</f>
        <v>0</v>
      </c>
      <c r="AC109" s="54">
        <f t="shared" ref="AC109" si="1139">AC110*$F109</f>
        <v>0</v>
      </c>
      <c r="AD109" s="54">
        <f t="shared" ref="AD109" si="1140">AD110*$F109</f>
        <v>0</v>
      </c>
      <c r="AE109" s="54">
        <f t="shared" ref="AE109" si="1141">AE110*$F109</f>
        <v>0</v>
      </c>
      <c r="AF109" s="54">
        <f t="shared" ref="AF109" si="1142">AF110*$F109</f>
        <v>0</v>
      </c>
      <c r="AG109" s="54">
        <f t="shared" ref="AG109" si="1143">AG110*$F109</f>
        <v>0</v>
      </c>
      <c r="AH109" s="54">
        <f t="shared" ref="AH109" si="1144">AH110*$F109</f>
        <v>0</v>
      </c>
      <c r="AI109" s="54">
        <f t="shared" ref="AI109" si="1145">AI110*$F109</f>
        <v>0</v>
      </c>
      <c r="AJ109" s="54">
        <f t="shared" ref="AJ109" si="1146">AJ110*$F109</f>
        <v>0</v>
      </c>
      <c r="AK109" s="54">
        <f t="shared" ref="AK109" si="1147">AK110*$F109</f>
        <v>0</v>
      </c>
      <c r="AL109" s="54">
        <f t="shared" ref="AL109" si="1148">AL110*$F109</f>
        <v>0</v>
      </c>
      <c r="AM109" s="54">
        <f t="shared" ref="AM109" si="1149">AM110*$F109</f>
        <v>0</v>
      </c>
      <c r="AN109" s="54">
        <f t="shared" ref="AN109" si="1150">AN110*$F109</f>
        <v>0</v>
      </c>
      <c r="AO109" s="54">
        <f t="shared" ref="AO109" si="1151">AO110*$F109</f>
        <v>0</v>
      </c>
      <c r="AP109" s="54">
        <f t="shared" ref="AP109" si="1152">AP110*$F109</f>
        <v>0</v>
      </c>
      <c r="AQ109" s="54">
        <f t="shared" ref="AQ109" si="1153">AQ110*$F109</f>
        <v>0</v>
      </c>
      <c r="AR109" s="54">
        <f t="shared" ref="AR109" si="1154">AR110*$F109</f>
        <v>0</v>
      </c>
      <c r="AS109" s="54">
        <f t="shared" ref="AS109" si="1155">AS110*$F109</f>
        <v>0</v>
      </c>
      <c r="AT109" s="54">
        <f t="shared" ref="AT109" si="1156">AT110*$F109</f>
        <v>0</v>
      </c>
      <c r="AU109" s="54">
        <f t="shared" ref="AU109" si="1157">AU110*$F109</f>
        <v>0</v>
      </c>
      <c r="AV109" s="54">
        <f t="shared" ref="AV109" si="1158">AV110*$F109</f>
        <v>0</v>
      </c>
      <c r="AW109" s="54">
        <f t="shared" ref="AW109" si="1159">AW110*$F109</f>
        <v>0</v>
      </c>
      <c r="AX109" s="54">
        <f t="shared" ref="AX109" si="1160">AX110*$F109</f>
        <v>0</v>
      </c>
      <c r="AY109" s="54">
        <f t="shared" ref="AY109" si="1161">AY110*$F109</f>
        <v>0</v>
      </c>
      <c r="AZ109" s="54">
        <f t="shared" ref="AZ109" si="1162">AZ110*$F109</f>
        <v>0</v>
      </c>
      <c r="BA109" s="54">
        <f t="shared" ref="BA109" si="1163">BA110*$F109</f>
        <v>0</v>
      </c>
      <c r="BB109" s="54">
        <f t="shared" ref="BB109" si="1164">BB110*$F109</f>
        <v>0</v>
      </c>
      <c r="BC109" s="54">
        <f t="shared" ref="BC109" si="1165">BC110*$F109</f>
        <v>0</v>
      </c>
      <c r="BD109" s="54">
        <f t="shared" ref="BD109" si="1166">BD110*$F109</f>
        <v>0</v>
      </c>
      <c r="BE109" s="54">
        <f t="shared" ref="BE109" si="1167">BE110*$F109</f>
        <v>0</v>
      </c>
      <c r="BF109" s="54">
        <f t="shared" ref="BF109" si="1168">BF110*$F109</f>
        <v>0</v>
      </c>
      <c r="BG109" s="54">
        <f t="shared" ref="BG109" si="1169">BG110*$F109</f>
        <v>0</v>
      </c>
      <c r="BH109" s="54">
        <f t="shared" ref="BH109" si="1170">BH110*$F109</f>
        <v>0</v>
      </c>
      <c r="BI109" s="54">
        <f t="shared" ref="BI109" si="1171">BI110*$F109</f>
        <v>0</v>
      </c>
      <c r="BJ109" s="54">
        <f t="shared" ref="BJ109" si="1172">BJ110*$F109</f>
        <v>0</v>
      </c>
      <c r="BK109" s="54">
        <f t="shared" ref="BK109" si="1173">BK110*$F109</f>
        <v>0</v>
      </c>
      <c r="BL109" s="54">
        <f t="shared" ref="BL109" si="1174">BL110*$F109</f>
        <v>0</v>
      </c>
      <c r="BM109" s="54">
        <f t="shared" ref="BM109" si="1175">BM110*$F109</f>
        <v>0</v>
      </c>
      <c r="BN109" s="54">
        <f t="shared" ref="BN109" si="1176">BN110*$F109</f>
        <v>0</v>
      </c>
    </row>
    <row r="110" spans="2:66" hidden="1" outlineLevel="1">
      <c r="B110" s="51"/>
      <c r="C110" s="209" t="s">
        <v>606</v>
      </c>
      <c r="D110" s="19"/>
      <c r="E110" s="19">
        <v>0</v>
      </c>
      <c r="F110" s="55"/>
      <c r="G110" s="23">
        <f>$E110</f>
        <v>0</v>
      </c>
      <c r="H110" s="23">
        <f t="shared" ref="H110:BN110" si="1177">$E110</f>
        <v>0</v>
      </c>
      <c r="I110" s="23">
        <f t="shared" si="1177"/>
        <v>0</v>
      </c>
      <c r="J110" s="23">
        <f t="shared" si="1177"/>
        <v>0</v>
      </c>
      <c r="K110" s="23">
        <f t="shared" si="1177"/>
        <v>0</v>
      </c>
      <c r="L110" s="23">
        <f t="shared" si="1177"/>
        <v>0</v>
      </c>
      <c r="M110" s="23">
        <f t="shared" si="1177"/>
        <v>0</v>
      </c>
      <c r="N110" s="23">
        <f t="shared" si="1177"/>
        <v>0</v>
      </c>
      <c r="O110" s="23">
        <f t="shared" si="1177"/>
        <v>0</v>
      </c>
      <c r="P110" s="23">
        <f t="shared" si="1177"/>
        <v>0</v>
      </c>
      <c r="Q110" s="23">
        <f t="shared" si="1177"/>
        <v>0</v>
      </c>
      <c r="R110" s="23">
        <f t="shared" si="1177"/>
        <v>0</v>
      </c>
      <c r="S110" s="23">
        <f t="shared" si="1177"/>
        <v>0</v>
      </c>
      <c r="T110" s="23">
        <f t="shared" si="1177"/>
        <v>0</v>
      </c>
      <c r="U110" s="23">
        <f t="shared" si="1177"/>
        <v>0</v>
      </c>
      <c r="V110" s="23">
        <f t="shared" si="1177"/>
        <v>0</v>
      </c>
      <c r="W110" s="23">
        <f t="shared" si="1177"/>
        <v>0</v>
      </c>
      <c r="X110" s="23">
        <f t="shared" si="1177"/>
        <v>0</v>
      </c>
      <c r="Y110" s="23">
        <f t="shared" si="1177"/>
        <v>0</v>
      </c>
      <c r="Z110" s="23">
        <f t="shared" si="1177"/>
        <v>0</v>
      </c>
      <c r="AA110" s="23">
        <f t="shared" si="1177"/>
        <v>0</v>
      </c>
      <c r="AB110" s="23">
        <f t="shared" si="1177"/>
        <v>0</v>
      </c>
      <c r="AC110" s="23">
        <f t="shared" si="1177"/>
        <v>0</v>
      </c>
      <c r="AD110" s="23">
        <f t="shared" si="1177"/>
        <v>0</v>
      </c>
      <c r="AE110" s="23">
        <f t="shared" si="1177"/>
        <v>0</v>
      </c>
      <c r="AF110" s="23">
        <f t="shared" si="1177"/>
        <v>0</v>
      </c>
      <c r="AG110" s="23">
        <f t="shared" si="1177"/>
        <v>0</v>
      </c>
      <c r="AH110" s="23">
        <f t="shared" si="1177"/>
        <v>0</v>
      </c>
      <c r="AI110" s="23">
        <f t="shared" si="1177"/>
        <v>0</v>
      </c>
      <c r="AJ110" s="23">
        <f t="shared" si="1177"/>
        <v>0</v>
      </c>
      <c r="AK110" s="23">
        <f t="shared" si="1177"/>
        <v>0</v>
      </c>
      <c r="AL110" s="23">
        <f t="shared" si="1177"/>
        <v>0</v>
      </c>
      <c r="AM110" s="23">
        <f t="shared" si="1177"/>
        <v>0</v>
      </c>
      <c r="AN110" s="23">
        <f t="shared" si="1177"/>
        <v>0</v>
      </c>
      <c r="AO110" s="23">
        <f t="shared" si="1177"/>
        <v>0</v>
      </c>
      <c r="AP110" s="23">
        <f t="shared" si="1177"/>
        <v>0</v>
      </c>
      <c r="AQ110" s="23">
        <f t="shared" si="1177"/>
        <v>0</v>
      </c>
      <c r="AR110" s="23">
        <f t="shared" si="1177"/>
        <v>0</v>
      </c>
      <c r="AS110" s="23">
        <f t="shared" si="1177"/>
        <v>0</v>
      </c>
      <c r="AT110" s="23">
        <f t="shared" si="1177"/>
        <v>0</v>
      </c>
      <c r="AU110" s="23">
        <f t="shared" si="1177"/>
        <v>0</v>
      </c>
      <c r="AV110" s="23">
        <f t="shared" si="1177"/>
        <v>0</v>
      </c>
      <c r="AW110" s="23">
        <f t="shared" si="1177"/>
        <v>0</v>
      </c>
      <c r="AX110" s="23">
        <f t="shared" si="1177"/>
        <v>0</v>
      </c>
      <c r="AY110" s="23">
        <f t="shared" si="1177"/>
        <v>0</v>
      </c>
      <c r="AZ110" s="23">
        <f t="shared" si="1177"/>
        <v>0</v>
      </c>
      <c r="BA110" s="23">
        <f t="shared" si="1177"/>
        <v>0</v>
      </c>
      <c r="BB110" s="23">
        <f t="shared" si="1177"/>
        <v>0</v>
      </c>
      <c r="BC110" s="23">
        <f t="shared" si="1177"/>
        <v>0</v>
      </c>
      <c r="BD110" s="23">
        <f t="shared" si="1177"/>
        <v>0</v>
      </c>
      <c r="BE110" s="23">
        <f t="shared" si="1177"/>
        <v>0</v>
      </c>
      <c r="BF110" s="23">
        <f t="shared" si="1177"/>
        <v>0</v>
      </c>
      <c r="BG110" s="23">
        <f t="shared" si="1177"/>
        <v>0</v>
      </c>
      <c r="BH110" s="23">
        <f t="shared" si="1177"/>
        <v>0</v>
      </c>
      <c r="BI110" s="23">
        <f t="shared" si="1177"/>
        <v>0</v>
      </c>
      <c r="BJ110" s="23">
        <f t="shared" si="1177"/>
        <v>0</v>
      </c>
      <c r="BK110" s="23">
        <f t="shared" si="1177"/>
        <v>0</v>
      </c>
      <c r="BL110" s="23">
        <f t="shared" si="1177"/>
        <v>0</v>
      </c>
      <c r="BM110" s="23">
        <f t="shared" si="1177"/>
        <v>0</v>
      </c>
      <c r="BN110" s="23">
        <f t="shared" si="1177"/>
        <v>0</v>
      </c>
    </row>
    <row r="111" spans="2:66" hidden="1" outlineLevel="1">
      <c r="B111" s="51"/>
      <c r="C111" s="19" t="s">
        <v>544</v>
      </c>
      <c r="D111" s="19" t="s">
        <v>545</v>
      </c>
      <c r="E111" s="7"/>
      <c r="F111" s="70">
        <v>25.34</v>
      </c>
      <c r="G111" s="54">
        <f>G112*$F111</f>
        <v>0</v>
      </c>
      <c r="H111" s="54">
        <f t="shared" ref="H111" si="1178">H112*$F111</f>
        <v>0</v>
      </c>
      <c r="I111" s="54">
        <f t="shared" ref="I111" si="1179">I112*$F111</f>
        <v>0</v>
      </c>
      <c r="J111" s="54">
        <f t="shared" ref="J111" si="1180">J112*$F111</f>
        <v>0</v>
      </c>
      <c r="K111" s="54">
        <f t="shared" ref="K111" si="1181">K112*$F111</f>
        <v>0</v>
      </c>
      <c r="L111" s="54">
        <f t="shared" ref="L111" si="1182">L112*$F111</f>
        <v>0</v>
      </c>
      <c r="M111" s="54">
        <f t="shared" ref="M111" si="1183">M112*$F111</f>
        <v>0</v>
      </c>
      <c r="N111" s="54">
        <f t="shared" ref="N111" si="1184">N112*$F111</f>
        <v>0</v>
      </c>
      <c r="O111" s="54">
        <f t="shared" ref="O111" si="1185">O112*$F111</f>
        <v>0</v>
      </c>
      <c r="P111" s="54">
        <f t="shared" ref="P111" si="1186">P112*$F111</f>
        <v>0</v>
      </c>
      <c r="Q111" s="54">
        <f t="shared" ref="Q111" si="1187">Q112*$F111</f>
        <v>0</v>
      </c>
      <c r="R111" s="54">
        <f t="shared" ref="R111" si="1188">R112*$F111</f>
        <v>0</v>
      </c>
      <c r="S111" s="54">
        <f t="shared" ref="S111" si="1189">S112*$F111</f>
        <v>0</v>
      </c>
      <c r="T111" s="54">
        <f t="shared" ref="T111" si="1190">T112*$F111</f>
        <v>0</v>
      </c>
      <c r="U111" s="54">
        <f t="shared" ref="U111" si="1191">U112*$F111</f>
        <v>0</v>
      </c>
      <c r="V111" s="54">
        <f t="shared" ref="V111" si="1192">V112*$F111</f>
        <v>0</v>
      </c>
      <c r="W111" s="54">
        <f t="shared" ref="W111" si="1193">W112*$F111</f>
        <v>0</v>
      </c>
      <c r="X111" s="54">
        <f t="shared" ref="X111" si="1194">X112*$F111</f>
        <v>0</v>
      </c>
      <c r="Y111" s="54">
        <f t="shared" ref="Y111" si="1195">Y112*$F111</f>
        <v>0</v>
      </c>
      <c r="Z111" s="54">
        <f t="shared" ref="Z111" si="1196">Z112*$F111</f>
        <v>0</v>
      </c>
      <c r="AA111" s="54">
        <f t="shared" ref="AA111" si="1197">AA112*$F111</f>
        <v>0</v>
      </c>
      <c r="AB111" s="54">
        <f t="shared" ref="AB111" si="1198">AB112*$F111</f>
        <v>0</v>
      </c>
      <c r="AC111" s="54">
        <f t="shared" ref="AC111" si="1199">AC112*$F111</f>
        <v>0</v>
      </c>
      <c r="AD111" s="54">
        <f t="shared" ref="AD111" si="1200">AD112*$F111</f>
        <v>0</v>
      </c>
      <c r="AE111" s="54">
        <f t="shared" ref="AE111" si="1201">AE112*$F111</f>
        <v>0</v>
      </c>
      <c r="AF111" s="54">
        <f t="shared" ref="AF111" si="1202">AF112*$F111</f>
        <v>0</v>
      </c>
      <c r="AG111" s="54">
        <f t="shared" ref="AG111" si="1203">AG112*$F111</f>
        <v>0</v>
      </c>
      <c r="AH111" s="54">
        <f t="shared" ref="AH111" si="1204">AH112*$F111</f>
        <v>0</v>
      </c>
      <c r="AI111" s="54">
        <f t="shared" ref="AI111" si="1205">AI112*$F111</f>
        <v>0</v>
      </c>
      <c r="AJ111" s="54">
        <f t="shared" ref="AJ111" si="1206">AJ112*$F111</f>
        <v>0</v>
      </c>
      <c r="AK111" s="54">
        <f t="shared" ref="AK111" si="1207">AK112*$F111</f>
        <v>0</v>
      </c>
      <c r="AL111" s="54">
        <f t="shared" ref="AL111" si="1208">AL112*$F111</f>
        <v>0</v>
      </c>
      <c r="AM111" s="54">
        <f t="shared" ref="AM111" si="1209">AM112*$F111</f>
        <v>0</v>
      </c>
      <c r="AN111" s="54">
        <f t="shared" ref="AN111" si="1210">AN112*$F111</f>
        <v>0</v>
      </c>
      <c r="AO111" s="54">
        <f t="shared" ref="AO111" si="1211">AO112*$F111</f>
        <v>0</v>
      </c>
      <c r="AP111" s="54">
        <f t="shared" ref="AP111" si="1212">AP112*$F111</f>
        <v>0</v>
      </c>
      <c r="AQ111" s="54">
        <f t="shared" ref="AQ111" si="1213">AQ112*$F111</f>
        <v>0</v>
      </c>
      <c r="AR111" s="54">
        <f t="shared" ref="AR111" si="1214">AR112*$F111</f>
        <v>0</v>
      </c>
      <c r="AS111" s="54">
        <f t="shared" ref="AS111" si="1215">AS112*$F111</f>
        <v>0</v>
      </c>
      <c r="AT111" s="54">
        <f t="shared" ref="AT111" si="1216">AT112*$F111</f>
        <v>0</v>
      </c>
      <c r="AU111" s="54">
        <f t="shared" ref="AU111" si="1217">AU112*$F111</f>
        <v>0</v>
      </c>
      <c r="AV111" s="54">
        <f t="shared" ref="AV111" si="1218">AV112*$F111</f>
        <v>0</v>
      </c>
      <c r="AW111" s="54">
        <f t="shared" ref="AW111" si="1219">AW112*$F111</f>
        <v>0</v>
      </c>
      <c r="AX111" s="54">
        <f t="shared" ref="AX111" si="1220">AX112*$F111</f>
        <v>0</v>
      </c>
      <c r="AY111" s="54">
        <f t="shared" ref="AY111" si="1221">AY112*$F111</f>
        <v>0</v>
      </c>
      <c r="AZ111" s="54">
        <f t="shared" ref="AZ111" si="1222">AZ112*$F111</f>
        <v>0</v>
      </c>
      <c r="BA111" s="54">
        <f t="shared" ref="BA111" si="1223">BA112*$F111</f>
        <v>0</v>
      </c>
      <c r="BB111" s="54">
        <f t="shared" ref="BB111" si="1224">BB112*$F111</f>
        <v>0</v>
      </c>
      <c r="BC111" s="54">
        <f t="shared" ref="BC111" si="1225">BC112*$F111</f>
        <v>0</v>
      </c>
      <c r="BD111" s="54">
        <f t="shared" ref="BD111" si="1226">BD112*$F111</f>
        <v>0</v>
      </c>
      <c r="BE111" s="54">
        <f t="shared" ref="BE111" si="1227">BE112*$F111</f>
        <v>0</v>
      </c>
      <c r="BF111" s="54">
        <f t="shared" ref="BF111" si="1228">BF112*$F111</f>
        <v>0</v>
      </c>
      <c r="BG111" s="54">
        <f t="shared" ref="BG111" si="1229">BG112*$F111</f>
        <v>0</v>
      </c>
      <c r="BH111" s="54">
        <f t="shared" ref="BH111" si="1230">BH112*$F111</f>
        <v>0</v>
      </c>
      <c r="BI111" s="54">
        <f t="shared" ref="BI111" si="1231">BI112*$F111</f>
        <v>0</v>
      </c>
      <c r="BJ111" s="54">
        <f t="shared" ref="BJ111" si="1232">BJ112*$F111</f>
        <v>0</v>
      </c>
      <c r="BK111" s="54">
        <f t="shared" ref="BK111" si="1233">BK112*$F111</f>
        <v>0</v>
      </c>
      <c r="BL111" s="54">
        <f t="shared" ref="BL111" si="1234">BL112*$F111</f>
        <v>0</v>
      </c>
      <c r="BM111" s="54">
        <f t="shared" ref="BM111" si="1235">BM112*$F111</f>
        <v>0</v>
      </c>
      <c r="BN111" s="54">
        <f t="shared" ref="BN111" si="1236">BN112*$F111</f>
        <v>0</v>
      </c>
    </row>
    <row r="112" spans="2:66" hidden="1" outlineLevel="1">
      <c r="B112" s="51"/>
      <c r="C112" s="209" t="s">
        <v>606</v>
      </c>
      <c r="D112" s="19"/>
      <c r="E112" s="19">
        <v>0</v>
      </c>
      <c r="F112" s="55"/>
      <c r="G112" s="23">
        <f>$E112</f>
        <v>0</v>
      </c>
      <c r="H112" s="23">
        <f t="shared" ref="H112:BN112" si="1237">$E112</f>
        <v>0</v>
      </c>
      <c r="I112" s="23">
        <f t="shared" si="1237"/>
        <v>0</v>
      </c>
      <c r="J112" s="23">
        <f t="shared" si="1237"/>
        <v>0</v>
      </c>
      <c r="K112" s="23">
        <f t="shared" si="1237"/>
        <v>0</v>
      </c>
      <c r="L112" s="23">
        <f t="shared" si="1237"/>
        <v>0</v>
      </c>
      <c r="M112" s="23">
        <f t="shared" si="1237"/>
        <v>0</v>
      </c>
      <c r="N112" s="23">
        <f t="shared" si="1237"/>
        <v>0</v>
      </c>
      <c r="O112" s="23">
        <f t="shared" si="1237"/>
        <v>0</v>
      </c>
      <c r="P112" s="23">
        <f t="shared" si="1237"/>
        <v>0</v>
      </c>
      <c r="Q112" s="23">
        <f t="shared" si="1237"/>
        <v>0</v>
      </c>
      <c r="R112" s="23">
        <f t="shared" si="1237"/>
        <v>0</v>
      </c>
      <c r="S112" s="23">
        <f t="shared" si="1237"/>
        <v>0</v>
      </c>
      <c r="T112" s="23">
        <f t="shared" si="1237"/>
        <v>0</v>
      </c>
      <c r="U112" s="23">
        <f t="shared" si="1237"/>
        <v>0</v>
      </c>
      <c r="V112" s="23">
        <f t="shared" si="1237"/>
        <v>0</v>
      </c>
      <c r="W112" s="23">
        <f t="shared" si="1237"/>
        <v>0</v>
      </c>
      <c r="X112" s="23">
        <f t="shared" si="1237"/>
        <v>0</v>
      </c>
      <c r="Y112" s="23">
        <f t="shared" si="1237"/>
        <v>0</v>
      </c>
      <c r="Z112" s="23">
        <f t="shared" si="1237"/>
        <v>0</v>
      </c>
      <c r="AA112" s="23">
        <f t="shared" si="1237"/>
        <v>0</v>
      </c>
      <c r="AB112" s="23">
        <f t="shared" si="1237"/>
        <v>0</v>
      </c>
      <c r="AC112" s="23">
        <f t="shared" si="1237"/>
        <v>0</v>
      </c>
      <c r="AD112" s="23">
        <f t="shared" si="1237"/>
        <v>0</v>
      </c>
      <c r="AE112" s="23">
        <f t="shared" si="1237"/>
        <v>0</v>
      </c>
      <c r="AF112" s="23">
        <f t="shared" si="1237"/>
        <v>0</v>
      </c>
      <c r="AG112" s="23">
        <f t="shared" si="1237"/>
        <v>0</v>
      </c>
      <c r="AH112" s="23">
        <f t="shared" si="1237"/>
        <v>0</v>
      </c>
      <c r="AI112" s="23">
        <f t="shared" si="1237"/>
        <v>0</v>
      </c>
      <c r="AJ112" s="23">
        <f t="shared" si="1237"/>
        <v>0</v>
      </c>
      <c r="AK112" s="23">
        <f t="shared" si="1237"/>
        <v>0</v>
      </c>
      <c r="AL112" s="23">
        <f t="shared" si="1237"/>
        <v>0</v>
      </c>
      <c r="AM112" s="23">
        <f t="shared" si="1237"/>
        <v>0</v>
      </c>
      <c r="AN112" s="23">
        <f t="shared" si="1237"/>
        <v>0</v>
      </c>
      <c r="AO112" s="23">
        <f t="shared" si="1237"/>
        <v>0</v>
      </c>
      <c r="AP112" s="23">
        <f t="shared" si="1237"/>
        <v>0</v>
      </c>
      <c r="AQ112" s="23">
        <f t="shared" si="1237"/>
        <v>0</v>
      </c>
      <c r="AR112" s="23">
        <f t="shared" si="1237"/>
        <v>0</v>
      </c>
      <c r="AS112" s="23">
        <f t="shared" si="1237"/>
        <v>0</v>
      </c>
      <c r="AT112" s="23">
        <f t="shared" si="1237"/>
        <v>0</v>
      </c>
      <c r="AU112" s="23">
        <f t="shared" si="1237"/>
        <v>0</v>
      </c>
      <c r="AV112" s="23">
        <f t="shared" si="1237"/>
        <v>0</v>
      </c>
      <c r="AW112" s="23">
        <f t="shared" si="1237"/>
        <v>0</v>
      </c>
      <c r="AX112" s="23">
        <f t="shared" si="1237"/>
        <v>0</v>
      </c>
      <c r="AY112" s="23">
        <f t="shared" si="1237"/>
        <v>0</v>
      </c>
      <c r="AZ112" s="23">
        <f t="shared" si="1237"/>
        <v>0</v>
      </c>
      <c r="BA112" s="23">
        <f t="shared" si="1237"/>
        <v>0</v>
      </c>
      <c r="BB112" s="23">
        <f t="shared" si="1237"/>
        <v>0</v>
      </c>
      <c r="BC112" s="23">
        <f t="shared" si="1237"/>
        <v>0</v>
      </c>
      <c r="BD112" s="23">
        <f t="shared" si="1237"/>
        <v>0</v>
      </c>
      <c r="BE112" s="23">
        <f t="shared" si="1237"/>
        <v>0</v>
      </c>
      <c r="BF112" s="23">
        <f t="shared" si="1237"/>
        <v>0</v>
      </c>
      <c r="BG112" s="23">
        <f t="shared" si="1237"/>
        <v>0</v>
      </c>
      <c r="BH112" s="23">
        <f t="shared" si="1237"/>
        <v>0</v>
      </c>
      <c r="BI112" s="23">
        <f t="shared" si="1237"/>
        <v>0</v>
      </c>
      <c r="BJ112" s="23">
        <f t="shared" si="1237"/>
        <v>0</v>
      </c>
      <c r="BK112" s="23">
        <f t="shared" si="1237"/>
        <v>0</v>
      </c>
      <c r="BL112" s="23">
        <f t="shared" si="1237"/>
        <v>0</v>
      </c>
      <c r="BM112" s="23">
        <f t="shared" si="1237"/>
        <v>0</v>
      </c>
      <c r="BN112" s="23">
        <f t="shared" si="1237"/>
        <v>0</v>
      </c>
    </row>
    <row r="113" spans="2:66" hidden="1" outlineLevel="1">
      <c r="B113" s="51"/>
      <c r="C113" s="19" t="s">
        <v>546</v>
      </c>
      <c r="D113" s="19" t="s">
        <v>547</v>
      </c>
      <c r="E113" s="7"/>
      <c r="F113" s="70">
        <v>59.15</v>
      </c>
      <c r="G113" s="54">
        <f>G114*$F113</f>
        <v>0</v>
      </c>
      <c r="H113" s="54">
        <f t="shared" ref="H113" si="1238">H114*$F113</f>
        <v>0</v>
      </c>
      <c r="I113" s="54">
        <f t="shared" ref="I113" si="1239">I114*$F113</f>
        <v>0</v>
      </c>
      <c r="J113" s="54">
        <f t="shared" ref="J113" si="1240">J114*$F113</f>
        <v>0</v>
      </c>
      <c r="K113" s="54">
        <f t="shared" ref="K113" si="1241">K114*$F113</f>
        <v>0</v>
      </c>
      <c r="L113" s="54">
        <f t="shared" ref="L113" si="1242">L114*$F113</f>
        <v>0</v>
      </c>
      <c r="M113" s="54">
        <f t="shared" ref="M113" si="1243">M114*$F113</f>
        <v>0</v>
      </c>
      <c r="N113" s="54">
        <f t="shared" ref="N113" si="1244">N114*$F113</f>
        <v>0</v>
      </c>
      <c r="O113" s="54">
        <f t="shared" ref="O113" si="1245">O114*$F113</f>
        <v>0</v>
      </c>
      <c r="P113" s="54">
        <f t="shared" ref="P113" si="1246">P114*$F113</f>
        <v>0</v>
      </c>
      <c r="Q113" s="54">
        <f t="shared" ref="Q113" si="1247">Q114*$F113</f>
        <v>0</v>
      </c>
      <c r="R113" s="54">
        <f t="shared" ref="R113" si="1248">R114*$F113</f>
        <v>0</v>
      </c>
      <c r="S113" s="54">
        <f t="shared" ref="S113" si="1249">S114*$F113</f>
        <v>0</v>
      </c>
      <c r="T113" s="54">
        <f t="shared" ref="T113" si="1250">T114*$F113</f>
        <v>0</v>
      </c>
      <c r="U113" s="54">
        <f t="shared" ref="U113" si="1251">U114*$F113</f>
        <v>0</v>
      </c>
      <c r="V113" s="54">
        <f t="shared" ref="V113" si="1252">V114*$F113</f>
        <v>0</v>
      </c>
      <c r="W113" s="54">
        <f t="shared" ref="W113" si="1253">W114*$F113</f>
        <v>0</v>
      </c>
      <c r="X113" s="54">
        <f t="shared" ref="X113" si="1254">X114*$F113</f>
        <v>0</v>
      </c>
      <c r="Y113" s="54">
        <f t="shared" ref="Y113" si="1255">Y114*$F113</f>
        <v>0</v>
      </c>
      <c r="Z113" s="54">
        <f t="shared" ref="Z113" si="1256">Z114*$F113</f>
        <v>0</v>
      </c>
      <c r="AA113" s="54">
        <f t="shared" ref="AA113" si="1257">AA114*$F113</f>
        <v>0</v>
      </c>
      <c r="AB113" s="54">
        <f t="shared" ref="AB113" si="1258">AB114*$F113</f>
        <v>0</v>
      </c>
      <c r="AC113" s="54">
        <f t="shared" ref="AC113" si="1259">AC114*$F113</f>
        <v>0</v>
      </c>
      <c r="AD113" s="54">
        <f t="shared" ref="AD113" si="1260">AD114*$F113</f>
        <v>0</v>
      </c>
      <c r="AE113" s="54">
        <f t="shared" ref="AE113" si="1261">AE114*$F113</f>
        <v>0</v>
      </c>
      <c r="AF113" s="54">
        <f t="shared" ref="AF113" si="1262">AF114*$F113</f>
        <v>0</v>
      </c>
      <c r="AG113" s="54">
        <f t="shared" ref="AG113" si="1263">AG114*$F113</f>
        <v>0</v>
      </c>
      <c r="AH113" s="54">
        <f t="shared" ref="AH113" si="1264">AH114*$F113</f>
        <v>0</v>
      </c>
      <c r="AI113" s="54">
        <f t="shared" ref="AI113" si="1265">AI114*$F113</f>
        <v>0</v>
      </c>
      <c r="AJ113" s="54">
        <f t="shared" ref="AJ113" si="1266">AJ114*$F113</f>
        <v>0</v>
      </c>
      <c r="AK113" s="54">
        <f t="shared" ref="AK113" si="1267">AK114*$F113</f>
        <v>0</v>
      </c>
      <c r="AL113" s="54">
        <f t="shared" ref="AL113" si="1268">AL114*$F113</f>
        <v>0</v>
      </c>
      <c r="AM113" s="54">
        <f t="shared" ref="AM113" si="1269">AM114*$F113</f>
        <v>0</v>
      </c>
      <c r="AN113" s="54">
        <f t="shared" ref="AN113" si="1270">AN114*$F113</f>
        <v>0</v>
      </c>
      <c r="AO113" s="54">
        <f t="shared" ref="AO113" si="1271">AO114*$F113</f>
        <v>0</v>
      </c>
      <c r="AP113" s="54">
        <f t="shared" ref="AP113" si="1272">AP114*$F113</f>
        <v>0</v>
      </c>
      <c r="AQ113" s="54">
        <f t="shared" ref="AQ113" si="1273">AQ114*$F113</f>
        <v>0</v>
      </c>
      <c r="AR113" s="54">
        <f t="shared" ref="AR113" si="1274">AR114*$F113</f>
        <v>0</v>
      </c>
      <c r="AS113" s="54">
        <f t="shared" ref="AS113" si="1275">AS114*$F113</f>
        <v>0</v>
      </c>
      <c r="AT113" s="54">
        <f t="shared" ref="AT113" si="1276">AT114*$F113</f>
        <v>0</v>
      </c>
      <c r="AU113" s="54">
        <f t="shared" ref="AU113" si="1277">AU114*$F113</f>
        <v>0</v>
      </c>
      <c r="AV113" s="54">
        <f t="shared" ref="AV113" si="1278">AV114*$F113</f>
        <v>0</v>
      </c>
      <c r="AW113" s="54">
        <f t="shared" ref="AW113" si="1279">AW114*$F113</f>
        <v>0</v>
      </c>
      <c r="AX113" s="54">
        <f t="shared" ref="AX113" si="1280">AX114*$F113</f>
        <v>0</v>
      </c>
      <c r="AY113" s="54">
        <f t="shared" ref="AY113" si="1281">AY114*$F113</f>
        <v>0</v>
      </c>
      <c r="AZ113" s="54">
        <f t="shared" ref="AZ113" si="1282">AZ114*$F113</f>
        <v>0</v>
      </c>
      <c r="BA113" s="54">
        <f t="shared" ref="BA113" si="1283">BA114*$F113</f>
        <v>0</v>
      </c>
      <c r="BB113" s="54">
        <f t="shared" ref="BB113" si="1284">BB114*$F113</f>
        <v>0</v>
      </c>
      <c r="BC113" s="54">
        <f t="shared" ref="BC113" si="1285">BC114*$F113</f>
        <v>0</v>
      </c>
      <c r="BD113" s="54">
        <f t="shared" ref="BD113" si="1286">BD114*$F113</f>
        <v>0</v>
      </c>
      <c r="BE113" s="54">
        <f t="shared" ref="BE113" si="1287">BE114*$F113</f>
        <v>0</v>
      </c>
      <c r="BF113" s="54">
        <f t="shared" ref="BF113" si="1288">BF114*$F113</f>
        <v>0</v>
      </c>
      <c r="BG113" s="54">
        <f t="shared" ref="BG113" si="1289">BG114*$F113</f>
        <v>0</v>
      </c>
      <c r="BH113" s="54">
        <f t="shared" ref="BH113" si="1290">BH114*$F113</f>
        <v>0</v>
      </c>
      <c r="BI113" s="54">
        <f t="shared" ref="BI113" si="1291">BI114*$F113</f>
        <v>0</v>
      </c>
      <c r="BJ113" s="54">
        <f t="shared" ref="BJ113" si="1292">BJ114*$F113</f>
        <v>0</v>
      </c>
      <c r="BK113" s="54">
        <f t="shared" ref="BK113" si="1293">BK114*$F113</f>
        <v>0</v>
      </c>
      <c r="BL113" s="54">
        <f t="shared" ref="BL113" si="1294">BL114*$F113</f>
        <v>0</v>
      </c>
      <c r="BM113" s="54">
        <f t="shared" ref="BM113" si="1295">BM114*$F113</f>
        <v>0</v>
      </c>
      <c r="BN113" s="54">
        <f t="shared" ref="BN113" si="1296">BN114*$F113</f>
        <v>0</v>
      </c>
    </row>
    <row r="114" spans="2:66" hidden="1" outlineLevel="1">
      <c r="B114" s="51"/>
      <c r="C114" s="209" t="s">
        <v>606</v>
      </c>
      <c r="D114" s="19"/>
      <c r="E114" s="19">
        <v>0</v>
      </c>
      <c r="F114" s="55"/>
      <c r="G114" s="23">
        <f>$E114</f>
        <v>0</v>
      </c>
      <c r="H114" s="23">
        <f t="shared" ref="H114:BN114" si="1297">$E114</f>
        <v>0</v>
      </c>
      <c r="I114" s="23">
        <f t="shared" si="1297"/>
        <v>0</v>
      </c>
      <c r="J114" s="23">
        <f t="shared" si="1297"/>
        <v>0</v>
      </c>
      <c r="K114" s="23">
        <f t="shared" si="1297"/>
        <v>0</v>
      </c>
      <c r="L114" s="23">
        <f t="shared" si="1297"/>
        <v>0</v>
      </c>
      <c r="M114" s="23">
        <f t="shared" si="1297"/>
        <v>0</v>
      </c>
      <c r="N114" s="23">
        <f t="shared" si="1297"/>
        <v>0</v>
      </c>
      <c r="O114" s="23">
        <f t="shared" si="1297"/>
        <v>0</v>
      </c>
      <c r="P114" s="23">
        <f t="shared" si="1297"/>
        <v>0</v>
      </c>
      <c r="Q114" s="23">
        <f t="shared" si="1297"/>
        <v>0</v>
      </c>
      <c r="R114" s="23">
        <f t="shared" si="1297"/>
        <v>0</v>
      </c>
      <c r="S114" s="23">
        <f t="shared" si="1297"/>
        <v>0</v>
      </c>
      <c r="T114" s="23">
        <f t="shared" si="1297"/>
        <v>0</v>
      </c>
      <c r="U114" s="23">
        <f t="shared" si="1297"/>
        <v>0</v>
      </c>
      <c r="V114" s="23">
        <f t="shared" si="1297"/>
        <v>0</v>
      </c>
      <c r="W114" s="23">
        <f t="shared" si="1297"/>
        <v>0</v>
      </c>
      <c r="X114" s="23">
        <f t="shared" si="1297"/>
        <v>0</v>
      </c>
      <c r="Y114" s="23">
        <f t="shared" si="1297"/>
        <v>0</v>
      </c>
      <c r="Z114" s="23">
        <f t="shared" si="1297"/>
        <v>0</v>
      </c>
      <c r="AA114" s="23">
        <f t="shared" si="1297"/>
        <v>0</v>
      </c>
      <c r="AB114" s="23">
        <f t="shared" si="1297"/>
        <v>0</v>
      </c>
      <c r="AC114" s="23">
        <f t="shared" si="1297"/>
        <v>0</v>
      </c>
      <c r="AD114" s="23">
        <f t="shared" si="1297"/>
        <v>0</v>
      </c>
      <c r="AE114" s="23">
        <f t="shared" si="1297"/>
        <v>0</v>
      </c>
      <c r="AF114" s="23">
        <f t="shared" si="1297"/>
        <v>0</v>
      </c>
      <c r="AG114" s="23">
        <f t="shared" si="1297"/>
        <v>0</v>
      </c>
      <c r="AH114" s="23">
        <f t="shared" si="1297"/>
        <v>0</v>
      </c>
      <c r="AI114" s="23">
        <f t="shared" si="1297"/>
        <v>0</v>
      </c>
      <c r="AJ114" s="23">
        <f t="shared" si="1297"/>
        <v>0</v>
      </c>
      <c r="AK114" s="23">
        <f t="shared" si="1297"/>
        <v>0</v>
      </c>
      <c r="AL114" s="23">
        <f t="shared" si="1297"/>
        <v>0</v>
      </c>
      <c r="AM114" s="23">
        <f t="shared" si="1297"/>
        <v>0</v>
      </c>
      <c r="AN114" s="23">
        <f t="shared" si="1297"/>
        <v>0</v>
      </c>
      <c r="AO114" s="23">
        <f t="shared" si="1297"/>
        <v>0</v>
      </c>
      <c r="AP114" s="23">
        <f t="shared" si="1297"/>
        <v>0</v>
      </c>
      <c r="AQ114" s="23">
        <f t="shared" si="1297"/>
        <v>0</v>
      </c>
      <c r="AR114" s="23">
        <f t="shared" si="1297"/>
        <v>0</v>
      </c>
      <c r="AS114" s="23">
        <f t="shared" si="1297"/>
        <v>0</v>
      </c>
      <c r="AT114" s="23">
        <f t="shared" si="1297"/>
        <v>0</v>
      </c>
      <c r="AU114" s="23">
        <f t="shared" si="1297"/>
        <v>0</v>
      </c>
      <c r="AV114" s="23">
        <f t="shared" si="1297"/>
        <v>0</v>
      </c>
      <c r="AW114" s="23">
        <f t="shared" si="1297"/>
        <v>0</v>
      </c>
      <c r="AX114" s="23">
        <f t="shared" si="1297"/>
        <v>0</v>
      </c>
      <c r="AY114" s="23">
        <f t="shared" si="1297"/>
        <v>0</v>
      </c>
      <c r="AZ114" s="23">
        <f t="shared" si="1297"/>
        <v>0</v>
      </c>
      <c r="BA114" s="23">
        <f t="shared" si="1297"/>
        <v>0</v>
      </c>
      <c r="BB114" s="23">
        <f t="shared" si="1297"/>
        <v>0</v>
      </c>
      <c r="BC114" s="23">
        <f t="shared" si="1297"/>
        <v>0</v>
      </c>
      <c r="BD114" s="23">
        <f t="shared" si="1297"/>
        <v>0</v>
      </c>
      <c r="BE114" s="23">
        <f t="shared" si="1297"/>
        <v>0</v>
      </c>
      <c r="BF114" s="23">
        <f t="shared" si="1297"/>
        <v>0</v>
      </c>
      <c r="BG114" s="23">
        <f t="shared" si="1297"/>
        <v>0</v>
      </c>
      <c r="BH114" s="23">
        <f t="shared" si="1297"/>
        <v>0</v>
      </c>
      <c r="BI114" s="23">
        <f t="shared" si="1297"/>
        <v>0</v>
      </c>
      <c r="BJ114" s="23">
        <f t="shared" si="1297"/>
        <v>0</v>
      </c>
      <c r="BK114" s="23">
        <f t="shared" si="1297"/>
        <v>0</v>
      </c>
      <c r="BL114" s="23">
        <f t="shared" si="1297"/>
        <v>0</v>
      </c>
      <c r="BM114" s="23">
        <f t="shared" si="1297"/>
        <v>0</v>
      </c>
      <c r="BN114" s="23">
        <f t="shared" si="1297"/>
        <v>0</v>
      </c>
    </row>
    <row r="115" spans="2:66" hidden="1" outlineLevel="1">
      <c r="B115" s="51"/>
      <c r="C115" s="19" t="s">
        <v>548</v>
      </c>
      <c r="D115" s="19" t="s">
        <v>549</v>
      </c>
      <c r="E115" s="7"/>
      <c r="F115" s="70">
        <v>50.35</v>
      </c>
      <c r="G115" s="54">
        <f>G116*$F115</f>
        <v>0</v>
      </c>
      <c r="H115" s="54">
        <f t="shared" ref="H115" si="1298">H116*$F115</f>
        <v>0</v>
      </c>
      <c r="I115" s="54">
        <f t="shared" ref="I115" si="1299">I116*$F115</f>
        <v>0</v>
      </c>
      <c r="J115" s="54">
        <f t="shared" ref="J115" si="1300">J116*$F115</f>
        <v>0</v>
      </c>
      <c r="K115" s="54">
        <f t="shared" ref="K115" si="1301">K116*$F115</f>
        <v>0</v>
      </c>
      <c r="L115" s="54">
        <f t="shared" ref="L115" si="1302">L116*$F115</f>
        <v>0</v>
      </c>
      <c r="M115" s="54">
        <f t="shared" ref="M115" si="1303">M116*$F115</f>
        <v>0</v>
      </c>
      <c r="N115" s="54">
        <f t="shared" ref="N115" si="1304">N116*$F115</f>
        <v>0</v>
      </c>
      <c r="O115" s="54">
        <f t="shared" ref="O115" si="1305">O116*$F115</f>
        <v>0</v>
      </c>
      <c r="P115" s="54">
        <f t="shared" ref="P115" si="1306">P116*$F115</f>
        <v>0</v>
      </c>
      <c r="Q115" s="54">
        <f t="shared" ref="Q115" si="1307">Q116*$F115</f>
        <v>0</v>
      </c>
      <c r="R115" s="54">
        <f t="shared" ref="R115" si="1308">R116*$F115</f>
        <v>0</v>
      </c>
      <c r="S115" s="54">
        <f t="shared" ref="S115" si="1309">S116*$F115</f>
        <v>0</v>
      </c>
      <c r="T115" s="54">
        <f t="shared" ref="T115" si="1310">T116*$F115</f>
        <v>0</v>
      </c>
      <c r="U115" s="54">
        <f t="shared" ref="U115" si="1311">U116*$F115</f>
        <v>0</v>
      </c>
      <c r="V115" s="54">
        <f t="shared" ref="V115" si="1312">V116*$F115</f>
        <v>0</v>
      </c>
      <c r="W115" s="54">
        <f t="shared" ref="W115" si="1313">W116*$F115</f>
        <v>0</v>
      </c>
      <c r="X115" s="54">
        <f t="shared" ref="X115" si="1314">X116*$F115</f>
        <v>0</v>
      </c>
      <c r="Y115" s="54">
        <f t="shared" ref="Y115" si="1315">Y116*$F115</f>
        <v>0</v>
      </c>
      <c r="Z115" s="54">
        <f t="shared" ref="Z115" si="1316">Z116*$F115</f>
        <v>0</v>
      </c>
      <c r="AA115" s="54">
        <f t="shared" ref="AA115" si="1317">AA116*$F115</f>
        <v>0</v>
      </c>
      <c r="AB115" s="54">
        <f t="shared" ref="AB115" si="1318">AB116*$F115</f>
        <v>0</v>
      </c>
      <c r="AC115" s="54">
        <f t="shared" ref="AC115" si="1319">AC116*$F115</f>
        <v>0</v>
      </c>
      <c r="AD115" s="54">
        <f t="shared" ref="AD115" si="1320">AD116*$F115</f>
        <v>0</v>
      </c>
      <c r="AE115" s="54">
        <f t="shared" ref="AE115" si="1321">AE116*$F115</f>
        <v>0</v>
      </c>
      <c r="AF115" s="54">
        <f t="shared" ref="AF115" si="1322">AF116*$F115</f>
        <v>0</v>
      </c>
      <c r="AG115" s="54">
        <f t="shared" ref="AG115" si="1323">AG116*$F115</f>
        <v>0</v>
      </c>
      <c r="AH115" s="54">
        <f t="shared" ref="AH115" si="1324">AH116*$F115</f>
        <v>0</v>
      </c>
      <c r="AI115" s="54">
        <f t="shared" ref="AI115" si="1325">AI116*$F115</f>
        <v>0</v>
      </c>
      <c r="AJ115" s="54">
        <f t="shared" ref="AJ115" si="1326">AJ116*$F115</f>
        <v>0</v>
      </c>
      <c r="AK115" s="54">
        <f t="shared" ref="AK115" si="1327">AK116*$F115</f>
        <v>0</v>
      </c>
      <c r="AL115" s="54">
        <f t="shared" ref="AL115" si="1328">AL116*$F115</f>
        <v>0</v>
      </c>
      <c r="AM115" s="54">
        <f t="shared" ref="AM115" si="1329">AM116*$F115</f>
        <v>0</v>
      </c>
      <c r="AN115" s="54">
        <f t="shared" ref="AN115" si="1330">AN116*$F115</f>
        <v>0</v>
      </c>
      <c r="AO115" s="54">
        <f t="shared" ref="AO115" si="1331">AO116*$F115</f>
        <v>0</v>
      </c>
      <c r="AP115" s="54">
        <f t="shared" ref="AP115" si="1332">AP116*$F115</f>
        <v>0</v>
      </c>
      <c r="AQ115" s="54">
        <f t="shared" ref="AQ115" si="1333">AQ116*$F115</f>
        <v>0</v>
      </c>
      <c r="AR115" s="54">
        <f t="shared" ref="AR115" si="1334">AR116*$F115</f>
        <v>0</v>
      </c>
      <c r="AS115" s="54">
        <f t="shared" ref="AS115" si="1335">AS116*$F115</f>
        <v>0</v>
      </c>
      <c r="AT115" s="54">
        <f t="shared" ref="AT115" si="1336">AT116*$F115</f>
        <v>0</v>
      </c>
      <c r="AU115" s="54">
        <f t="shared" ref="AU115" si="1337">AU116*$F115</f>
        <v>0</v>
      </c>
      <c r="AV115" s="54">
        <f t="shared" ref="AV115" si="1338">AV116*$F115</f>
        <v>0</v>
      </c>
      <c r="AW115" s="54">
        <f t="shared" ref="AW115" si="1339">AW116*$F115</f>
        <v>0</v>
      </c>
      <c r="AX115" s="54">
        <f t="shared" ref="AX115" si="1340">AX116*$F115</f>
        <v>0</v>
      </c>
      <c r="AY115" s="54">
        <f t="shared" ref="AY115" si="1341">AY116*$F115</f>
        <v>0</v>
      </c>
      <c r="AZ115" s="54">
        <f t="shared" ref="AZ115" si="1342">AZ116*$F115</f>
        <v>0</v>
      </c>
      <c r="BA115" s="54">
        <f t="shared" ref="BA115" si="1343">BA116*$F115</f>
        <v>0</v>
      </c>
      <c r="BB115" s="54">
        <f t="shared" ref="BB115" si="1344">BB116*$F115</f>
        <v>0</v>
      </c>
      <c r="BC115" s="54">
        <f t="shared" ref="BC115" si="1345">BC116*$F115</f>
        <v>0</v>
      </c>
      <c r="BD115" s="54">
        <f t="shared" ref="BD115" si="1346">BD116*$F115</f>
        <v>0</v>
      </c>
      <c r="BE115" s="54">
        <f t="shared" ref="BE115" si="1347">BE116*$F115</f>
        <v>0</v>
      </c>
      <c r="BF115" s="54">
        <f t="shared" ref="BF115" si="1348">BF116*$F115</f>
        <v>0</v>
      </c>
      <c r="BG115" s="54">
        <f t="shared" ref="BG115" si="1349">BG116*$F115</f>
        <v>0</v>
      </c>
      <c r="BH115" s="54">
        <f t="shared" ref="BH115" si="1350">BH116*$F115</f>
        <v>0</v>
      </c>
      <c r="BI115" s="54">
        <f t="shared" ref="BI115" si="1351">BI116*$F115</f>
        <v>0</v>
      </c>
      <c r="BJ115" s="54">
        <f t="shared" ref="BJ115" si="1352">BJ116*$F115</f>
        <v>0</v>
      </c>
      <c r="BK115" s="54">
        <f t="shared" ref="BK115" si="1353">BK116*$F115</f>
        <v>0</v>
      </c>
      <c r="BL115" s="54">
        <f t="shared" ref="BL115" si="1354">BL116*$F115</f>
        <v>0</v>
      </c>
      <c r="BM115" s="54">
        <f t="shared" ref="BM115" si="1355">BM116*$F115</f>
        <v>0</v>
      </c>
      <c r="BN115" s="54">
        <f t="shared" ref="BN115" si="1356">BN116*$F115</f>
        <v>0</v>
      </c>
    </row>
    <row r="116" spans="2:66" hidden="1" outlineLevel="1">
      <c r="B116" s="51"/>
      <c r="C116" s="209" t="s">
        <v>606</v>
      </c>
      <c r="D116" s="19"/>
      <c r="E116" s="19">
        <v>0</v>
      </c>
      <c r="F116" s="55"/>
      <c r="G116" s="23">
        <f>$E116</f>
        <v>0</v>
      </c>
      <c r="H116" s="23">
        <f t="shared" ref="H116:BN116" si="1357">$E116</f>
        <v>0</v>
      </c>
      <c r="I116" s="23">
        <f t="shared" si="1357"/>
        <v>0</v>
      </c>
      <c r="J116" s="23">
        <f t="shared" si="1357"/>
        <v>0</v>
      </c>
      <c r="K116" s="23">
        <f t="shared" si="1357"/>
        <v>0</v>
      </c>
      <c r="L116" s="23">
        <f t="shared" si="1357"/>
        <v>0</v>
      </c>
      <c r="M116" s="23">
        <f t="shared" si="1357"/>
        <v>0</v>
      </c>
      <c r="N116" s="23">
        <f t="shared" si="1357"/>
        <v>0</v>
      </c>
      <c r="O116" s="23">
        <f t="shared" si="1357"/>
        <v>0</v>
      </c>
      <c r="P116" s="23">
        <f t="shared" si="1357"/>
        <v>0</v>
      </c>
      <c r="Q116" s="23">
        <f t="shared" si="1357"/>
        <v>0</v>
      </c>
      <c r="R116" s="23">
        <f t="shared" si="1357"/>
        <v>0</v>
      </c>
      <c r="S116" s="23">
        <f t="shared" si="1357"/>
        <v>0</v>
      </c>
      <c r="T116" s="23">
        <f t="shared" si="1357"/>
        <v>0</v>
      </c>
      <c r="U116" s="23">
        <f t="shared" si="1357"/>
        <v>0</v>
      </c>
      <c r="V116" s="23">
        <f t="shared" si="1357"/>
        <v>0</v>
      </c>
      <c r="W116" s="23">
        <f t="shared" si="1357"/>
        <v>0</v>
      </c>
      <c r="X116" s="23">
        <f t="shared" si="1357"/>
        <v>0</v>
      </c>
      <c r="Y116" s="23">
        <f t="shared" si="1357"/>
        <v>0</v>
      </c>
      <c r="Z116" s="23">
        <f t="shared" si="1357"/>
        <v>0</v>
      </c>
      <c r="AA116" s="23">
        <f t="shared" si="1357"/>
        <v>0</v>
      </c>
      <c r="AB116" s="23">
        <f t="shared" si="1357"/>
        <v>0</v>
      </c>
      <c r="AC116" s="23">
        <f t="shared" si="1357"/>
        <v>0</v>
      </c>
      <c r="AD116" s="23">
        <f t="shared" si="1357"/>
        <v>0</v>
      </c>
      <c r="AE116" s="23">
        <f t="shared" si="1357"/>
        <v>0</v>
      </c>
      <c r="AF116" s="23">
        <f t="shared" si="1357"/>
        <v>0</v>
      </c>
      <c r="AG116" s="23">
        <f t="shared" si="1357"/>
        <v>0</v>
      </c>
      <c r="AH116" s="23">
        <f t="shared" si="1357"/>
        <v>0</v>
      </c>
      <c r="AI116" s="23">
        <f t="shared" si="1357"/>
        <v>0</v>
      </c>
      <c r="AJ116" s="23">
        <f t="shared" si="1357"/>
        <v>0</v>
      </c>
      <c r="AK116" s="23">
        <f t="shared" si="1357"/>
        <v>0</v>
      </c>
      <c r="AL116" s="23">
        <f t="shared" si="1357"/>
        <v>0</v>
      </c>
      <c r="AM116" s="23">
        <f t="shared" si="1357"/>
        <v>0</v>
      </c>
      <c r="AN116" s="23">
        <f t="shared" si="1357"/>
        <v>0</v>
      </c>
      <c r="AO116" s="23">
        <f t="shared" si="1357"/>
        <v>0</v>
      </c>
      <c r="AP116" s="23">
        <f t="shared" si="1357"/>
        <v>0</v>
      </c>
      <c r="AQ116" s="23">
        <f t="shared" si="1357"/>
        <v>0</v>
      </c>
      <c r="AR116" s="23">
        <f t="shared" si="1357"/>
        <v>0</v>
      </c>
      <c r="AS116" s="23">
        <f t="shared" si="1357"/>
        <v>0</v>
      </c>
      <c r="AT116" s="23">
        <f t="shared" si="1357"/>
        <v>0</v>
      </c>
      <c r="AU116" s="23">
        <f t="shared" si="1357"/>
        <v>0</v>
      </c>
      <c r="AV116" s="23">
        <f t="shared" si="1357"/>
        <v>0</v>
      </c>
      <c r="AW116" s="23">
        <f t="shared" si="1357"/>
        <v>0</v>
      </c>
      <c r="AX116" s="23">
        <f t="shared" si="1357"/>
        <v>0</v>
      </c>
      <c r="AY116" s="23">
        <f t="shared" si="1357"/>
        <v>0</v>
      </c>
      <c r="AZ116" s="23">
        <f t="shared" si="1357"/>
        <v>0</v>
      </c>
      <c r="BA116" s="23">
        <f t="shared" si="1357"/>
        <v>0</v>
      </c>
      <c r="BB116" s="23">
        <f t="shared" si="1357"/>
        <v>0</v>
      </c>
      <c r="BC116" s="23">
        <f t="shared" si="1357"/>
        <v>0</v>
      </c>
      <c r="BD116" s="23">
        <f t="shared" si="1357"/>
        <v>0</v>
      </c>
      <c r="BE116" s="23">
        <f t="shared" si="1357"/>
        <v>0</v>
      </c>
      <c r="BF116" s="23">
        <f t="shared" si="1357"/>
        <v>0</v>
      </c>
      <c r="BG116" s="23">
        <f t="shared" si="1357"/>
        <v>0</v>
      </c>
      <c r="BH116" s="23">
        <f t="shared" si="1357"/>
        <v>0</v>
      </c>
      <c r="BI116" s="23">
        <f t="shared" si="1357"/>
        <v>0</v>
      </c>
      <c r="BJ116" s="23">
        <f t="shared" si="1357"/>
        <v>0</v>
      </c>
      <c r="BK116" s="23">
        <f t="shared" si="1357"/>
        <v>0</v>
      </c>
      <c r="BL116" s="23">
        <f t="shared" si="1357"/>
        <v>0</v>
      </c>
      <c r="BM116" s="23">
        <f t="shared" si="1357"/>
        <v>0</v>
      </c>
      <c r="BN116" s="23">
        <f t="shared" si="1357"/>
        <v>0</v>
      </c>
    </row>
    <row r="117" spans="2:66" hidden="1" outlineLevel="1">
      <c r="B117" s="51"/>
      <c r="C117" s="19" t="s">
        <v>550</v>
      </c>
      <c r="D117" s="19" t="s">
        <v>551</v>
      </c>
      <c r="E117" s="7"/>
      <c r="F117" s="70">
        <v>12.3</v>
      </c>
      <c r="G117" s="54">
        <f>G118*$F117</f>
        <v>0</v>
      </c>
      <c r="H117" s="54">
        <f t="shared" ref="H117" si="1358">H118*$F117</f>
        <v>0</v>
      </c>
      <c r="I117" s="54">
        <f t="shared" ref="I117" si="1359">I118*$F117</f>
        <v>0</v>
      </c>
      <c r="J117" s="54">
        <f t="shared" ref="J117" si="1360">J118*$F117</f>
        <v>0</v>
      </c>
      <c r="K117" s="54">
        <f t="shared" ref="K117" si="1361">K118*$F117</f>
        <v>0</v>
      </c>
      <c r="L117" s="54">
        <f t="shared" ref="L117" si="1362">L118*$F117</f>
        <v>0</v>
      </c>
      <c r="M117" s="54">
        <f t="shared" ref="M117" si="1363">M118*$F117</f>
        <v>0</v>
      </c>
      <c r="N117" s="54">
        <f t="shared" ref="N117" si="1364">N118*$F117</f>
        <v>0</v>
      </c>
      <c r="O117" s="54">
        <f t="shared" ref="O117" si="1365">O118*$F117</f>
        <v>0</v>
      </c>
      <c r="P117" s="54">
        <f t="shared" ref="P117" si="1366">P118*$F117</f>
        <v>0</v>
      </c>
      <c r="Q117" s="54">
        <f t="shared" ref="Q117" si="1367">Q118*$F117</f>
        <v>0</v>
      </c>
      <c r="R117" s="54">
        <f t="shared" ref="R117" si="1368">R118*$F117</f>
        <v>0</v>
      </c>
      <c r="S117" s="54">
        <f t="shared" ref="S117" si="1369">S118*$F117</f>
        <v>0</v>
      </c>
      <c r="T117" s="54">
        <f t="shared" ref="T117" si="1370">T118*$F117</f>
        <v>0</v>
      </c>
      <c r="U117" s="54">
        <f t="shared" ref="U117" si="1371">U118*$F117</f>
        <v>0</v>
      </c>
      <c r="V117" s="54">
        <f t="shared" ref="V117" si="1372">V118*$F117</f>
        <v>0</v>
      </c>
      <c r="W117" s="54">
        <f t="shared" ref="W117" si="1373">W118*$F117</f>
        <v>0</v>
      </c>
      <c r="X117" s="54">
        <f t="shared" ref="X117" si="1374">X118*$F117</f>
        <v>0</v>
      </c>
      <c r="Y117" s="54">
        <f t="shared" ref="Y117" si="1375">Y118*$F117</f>
        <v>0</v>
      </c>
      <c r="Z117" s="54">
        <f t="shared" ref="Z117" si="1376">Z118*$F117</f>
        <v>0</v>
      </c>
      <c r="AA117" s="54">
        <f t="shared" ref="AA117" si="1377">AA118*$F117</f>
        <v>0</v>
      </c>
      <c r="AB117" s="54">
        <f t="shared" ref="AB117" si="1378">AB118*$F117</f>
        <v>0</v>
      </c>
      <c r="AC117" s="54">
        <f t="shared" ref="AC117" si="1379">AC118*$F117</f>
        <v>0</v>
      </c>
      <c r="AD117" s="54">
        <f t="shared" ref="AD117" si="1380">AD118*$F117</f>
        <v>0</v>
      </c>
      <c r="AE117" s="54">
        <f t="shared" ref="AE117" si="1381">AE118*$F117</f>
        <v>0</v>
      </c>
      <c r="AF117" s="54">
        <f t="shared" ref="AF117" si="1382">AF118*$F117</f>
        <v>0</v>
      </c>
      <c r="AG117" s="54">
        <f t="shared" ref="AG117" si="1383">AG118*$F117</f>
        <v>0</v>
      </c>
      <c r="AH117" s="54">
        <f t="shared" ref="AH117" si="1384">AH118*$F117</f>
        <v>0</v>
      </c>
      <c r="AI117" s="54">
        <f t="shared" ref="AI117" si="1385">AI118*$F117</f>
        <v>0</v>
      </c>
      <c r="AJ117" s="54">
        <f t="shared" ref="AJ117" si="1386">AJ118*$F117</f>
        <v>0</v>
      </c>
      <c r="AK117" s="54">
        <f t="shared" ref="AK117" si="1387">AK118*$F117</f>
        <v>0</v>
      </c>
      <c r="AL117" s="54">
        <f t="shared" ref="AL117" si="1388">AL118*$F117</f>
        <v>0</v>
      </c>
      <c r="AM117" s="54">
        <f t="shared" ref="AM117" si="1389">AM118*$F117</f>
        <v>0</v>
      </c>
      <c r="AN117" s="54">
        <f t="shared" ref="AN117" si="1390">AN118*$F117</f>
        <v>0</v>
      </c>
      <c r="AO117" s="54">
        <f t="shared" ref="AO117" si="1391">AO118*$F117</f>
        <v>0</v>
      </c>
      <c r="AP117" s="54">
        <f t="shared" ref="AP117" si="1392">AP118*$F117</f>
        <v>0</v>
      </c>
      <c r="AQ117" s="54">
        <f t="shared" ref="AQ117" si="1393">AQ118*$F117</f>
        <v>0</v>
      </c>
      <c r="AR117" s="54">
        <f t="shared" ref="AR117" si="1394">AR118*$F117</f>
        <v>0</v>
      </c>
      <c r="AS117" s="54">
        <f t="shared" ref="AS117" si="1395">AS118*$F117</f>
        <v>0</v>
      </c>
      <c r="AT117" s="54">
        <f t="shared" ref="AT117" si="1396">AT118*$F117</f>
        <v>0</v>
      </c>
      <c r="AU117" s="54">
        <f t="shared" ref="AU117" si="1397">AU118*$F117</f>
        <v>0</v>
      </c>
      <c r="AV117" s="54">
        <f t="shared" ref="AV117" si="1398">AV118*$F117</f>
        <v>0</v>
      </c>
      <c r="AW117" s="54">
        <f t="shared" ref="AW117" si="1399">AW118*$F117</f>
        <v>0</v>
      </c>
      <c r="AX117" s="54">
        <f t="shared" ref="AX117" si="1400">AX118*$F117</f>
        <v>0</v>
      </c>
      <c r="AY117" s="54">
        <f t="shared" ref="AY117" si="1401">AY118*$F117</f>
        <v>0</v>
      </c>
      <c r="AZ117" s="54">
        <f t="shared" ref="AZ117" si="1402">AZ118*$F117</f>
        <v>0</v>
      </c>
      <c r="BA117" s="54">
        <f t="shared" ref="BA117" si="1403">BA118*$F117</f>
        <v>0</v>
      </c>
      <c r="BB117" s="54">
        <f t="shared" ref="BB117" si="1404">BB118*$F117</f>
        <v>0</v>
      </c>
      <c r="BC117" s="54">
        <f t="shared" ref="BC117" si="1405">BC118*$F117</f>
        <v>0</v>
      </c>
      <c r="BD117" s="54">
        <f t="shared" ref="BD117" si="1406">BD118*$F117</f>
        <v>0</v>
      </c>
      <c r="BE117" s="54">
        <f t="shared" ref="BE117" si="1407">BE118*$F117</f>
        <v>0</v>
      </c>
      <c r="BF117" s="54">
        <f t="shared" ref="BF117" si="1408">BF118*$F117</f>
        <v>0</v>
      </c>
      <c r="BG117" s="54">
        <f t="shared" ref="BG117" si="1409">BG118*$F117</f>
        <v>0</v>
      </c>
      <c r="BH117" s="54">
        <f t="shared" ref="BH117" si="1410">BH118*$F117</f>
        <v>0</v>
      </c>
      <c r="BI117" s="54">
        <f t="shared" ref="BI117" si="1411">BI118*$F117</f>
        <v>0</v>
      </c>
      <c r="BJ117" s="54">
        <f t="shared" ref="BJ117" si="1412">BJ118*$F117</f>
        <v>0</v>
      </c>
      <c r="BK117" s="54">
        <f t="shared" ref="BK117" si="1413">BK118*$F117</f>
        <v>0</v>
      </c>
      <c r="BL117" s="54">
        <f t="shared" ref="BL117" si="1414">BL118*$F117</f>
        <v>0</v>
      </c>
      <c r="BM117" s="54">
        <f t="shared" ref="BM117" si="1415">BM118*$F117</f>
        <v>0</v>
      </c>
      <c r="BN117" s="54">
        <f t="shared" ref="BN117" si="1416">BN118*$F117</f>
        <v>0</v>
      </c>
    </row>
    <row r="118" spans="2:66" hidden="1" outlineLevel="1">
      <c r="B118" s="51"/>
      <c r="C118" s="209" t="s">
        <v>606</v>
      </c>
      <c r="D118" s="19"/>
      <c r="E118" s="19">
        <v>0</v>
      </c>
      <c r="F118" s="55"/>
      <c r="G118" s="23">
        <f>$E118</f>
        <v>0</v>
      </c>
      <c r="H118" s="23">
        <f t="shared" ref="H118:BN118" si="1417">$E118</f>
        <v>0</v>
      </c>
      <c r="I118" s="23">
        <f t="shared" si="1417"/>
        <v>0</v>
      </c>
      <c r="J118" s="23">
        <f t="shared" si="1417"/>
        <v>0</v>
      </c>
      <c r="K118" s="23">
        <f t="shared" si="1417"/>
        <v>0</v>
      </c>
      <c r="L118" s="23">
        <f t="shared" si="1417"/>
        <v>0</v>
      </c>
      <c r="M118" s="23">
        <f t="shared" si="1417"/>
        <v>0</v>
      </c>
      <c r="N118" s="23">
        <f t="shared" si="1417"/>
        <v>0</v>
      </c>
      <c r="O118" s="23">
        <f t="shared" si="1417"/>
        <v>0</v>
      </c>
      <c r="P118" s="23">
        <f t="shared" si="1417"/>
        <v>0</v>
      </c>
      <c r="Q118" s="23">
        <f t="shared" si="1417"/>
        <v>0</v>
      </c>
      <c r="R118" s="23">
        <f t="shared" si="1417"/>
        <v>0</v>
      </c>
      <c r="S118" s="23">
        <f t="shared" si="1417"/>
        <v>0</v>
      </c>
      <c r="T118" s="23">
        <f t="shared" si="1417"/>
        <v>0</v>
      </c>
      <c r="U118" s="23">
        <f t="shared" si="1417"/>
        <v>0</v>
      </c>
      <c r="V118" s="23">
        <f t="shared" si="1417"/>
        <v>0</v>
      </c>
      <c r="W118" s="23">
        <f t="shared" si="1417"/>
        <v>0</v>
      </c>
      <c r="X118" s="23">
        <f t="shared" si="1417"/>
        <v>0</v>
      </c>
      <c r="Y118" s="23">
        <f t="shared" si="1417"/>
        <v>0</v>
      </c>
      <c r="Z118" s="23">
        <f t="shared" si="1417"/>
        <v>0</v>
      </c>
      <c r="AA118" s="23">
        <f t="shared" si="1417"/>
        <v>0</v>
      </c>
      <c r="AB118" s="23">
        <f t="shared" si="1417"/>
        <v>0</v>
      </c>
      <c r="AC118" s="23">
        <f t="shared" si="1417"/>
        <v>0</v>
      </c>
      <c r="AD118" s="23">
        <f t="shared" si="1417"/>
        <v>0</v>
      </c>
      <c r="AE118" s="23">
        <f t="shared" si="1417"/>
        <v>0</v>
      </c>
      <c r="AF118" s="23">
        <f t="shared" si="1417"/>
        <v>0</v>
      </c>
      <c r="AG118" s="23">
        <f t="shared" si="1417"/>
        <v>0</v>
      </c>
      <c r="AH118" s="23">
        <f t="shared" si="1417"/>
        <v>0</v>
      </c>
      <c r="AI118" s="23">
        <f t="shared" si="1417"/>
        <v>0</v>
      </c>
      <c r="AJ118" s="23">
        <f t="shared" si="1417"/>
        <v>0</v>
      </c>
      <c r="AK118" s="23">
        <f t="shared" si="1417"/>
        <v>0</v>
      </c>
      <c r="AL118" s="23">
        <f t="shared" si="1417"/>
        <v>0</v>
      </c>
      <c r="AM118" s="23">
        <f t="shared" si="1417"/>
        <v>0</v>
      </c>
      <c r="AN118" s="23">
        <f t="shared" si="1417"/>
        <v>0</v>
      </c>
      <c r="AO118" s="23">
        <f t="shared" si="1417"/>
        <v>0</v>
      </c>
      <c r="AP118" s="23">
        <f t="shared" si="1417"/>
        <v>0</v>
      </c>
      <c r="AQ118" s="23">
        <f t="shared" si="1417"/>
        <v>0</v>
      </c>
      <c r="AR118" s="23">
        <f t="shared" si="1417"/>
        <v>0</v>
      </c>
      <c r="AS118" s="23">
        <f t="shared" si="1417"/>
        <v>0</v>
      </c>
      <c r="AT118" s="23">
        <f t="shared" si="1417"/>
        <v>0</v>
      </c>
      <c r="AU118" s="23">
        <f t="shared" si="1417"/>
        <v>0</v>
      </c>
      <c r="AV118" s="23">
        <f t="shared" si="1417"/>
        <v>0</v>
      </c>
      <c r="AW118" s="23">
        <f t="shared" si="1417"/>
        <v>0</v>
      </c>
      <c r="AX118" s="23">
        <f t="shared" si="1417"/>
        <v>0</v>
      </c>
      <c r="AY118" s="23">
        <f t="shared" si="1417"/>
        <v>0</v>
      </c>
      <c r="AZ118" s="23">
        <f t="shared" si="1417"/>
        <v>0</v>
      </c>
      <c r="BA118" s="23">
        <f t="shared" si="1417"/>
        <v>0</v>
      </c>
      <c r="BB118" s="23">
        <f t="shared" si="1417"/>
        <v>0</v>
      </c>
      <c r="BC118" s="23">
        <f t="shared" si="1417"/>
        <v>0</v>
      </c>
      <c r="BD118" s="23">
        <f t="shared" si="1417"/>
        <v>0</v>
      </c>
      <c r="BE118" s="23">
        <f t="shared" si="1417"/>
        <v>0</v>
      </c>
      <c r="BF118" s="23">
        <f t="shared" si="1417"/>
        <v>0</v>
      </c>
      <c r="BG118" s="23">
        <f t="shared" si="1417"/>
        <v>0</v>
      </c>
      <c r="BH118" s="23">
        <f t="shared" si="1417"/>
        <v>0</v>
      </c>
      <c r="BI118" s="23">
        <f t="shared" si="1417"/>
        <v>0</v>
      </c>
      <c r="BJ118" s="23">
        <f t="shared" si="1417"/>
        <v>0</v>
      </c>
      <c r="BK118" s="23">
        <f t="shared" si="1417"/>
        <v>0</v>
      </c>
      <c r="BL118" s="23">
        <f t="shared" si="1417"/>
        <v>0</v>
      </c>
      <c r="BM118" s="23">
        <f t="shared" si="1417"/>
        <v>0</v>
      </c>
      <c r="BN118" s="23">
        <f t="shared" si="1417"/>
        <v>0</v>
      </c>
    </row>
    <row r="119" spans="2:66" hidden="1" outlineLevel="1">
      <c r="B119" s="51"/>
      <c r="C119" s="19" t="s">
        <v>552</v>
      </c>
      <c r="D119" s="19" t="s">
        <v>553</v>
      </c>
      <c r="E119" s="7"/>
      <c r="F119" s="70">
        <v>44.362000000000002</v>
      </c>
      <c r="G119" s="54">
        <f>G120*$F119</f>
        <v>0</v>
      </c>
      <c r="H119" s="54">
        <f t="shared" ref="H119" si="1418">H120*$F119</f>
        <v>0</v>
      </c>
      <c r="I119" s="54">
        <f t="shared" ref="I119" si="1419">I120*$F119</f>
        <v>0</v>
      </c>
      <c r="J119" s="54">
        <f t="shared" ref="J119" si="1420">J120*$F119</f>
        <v>0</v>
      </c>
      <c r="K119" s="54">
        <f t="shared" ref="K119" si="1421">K120*$F119</f>
        <v>0</v>
      </c>
      <c r="L119" s="54">
        <f t="shared" ref="L119" si="1422">L120*$F119</f>
        <v>0</v>
      </c>
      <c r="M119" s="54">
        <f t="shared" ref="M119" si="1423">M120*$F119</f>
        <v>0</v>
      </c>
      <c r="N119" s="54">
        <f t="shared" ref="N119" si="1424">N120*$F119</f>
        <v>0</v>
      </c>
      <c r="O119" s="54">
        <f t="shared" ref="O119" si="1425">O120*$F119</f>
        <v>0</v>
      </c>
      <c r="P119" s="54">
        <f t="shared" ref="P119" si="1426">P120*$F119</f>
        <v>0</v>
      </c>
      <c r="Q119" s="54">
        <f t="shared" ref="Q119" si="1427">Q120*$F119</f>
        <v>0</v>
      </c>
      <c r="R119" s="54">
        <f t="shared" ref="R119" si="1428">R120*$F119</f>
        <v>0</v>
      </c>
      <c r="S119" s="54">
        <f t="shared" ref="S119" si="1429">S120*$F119</f>
        <v>0</v>
      </c>
      <c r="T119" s="54">
        <f t="shared" ref="T119" si="1430">T120*$F119</f>
        <v>0</v>
      </c>
      <c r="U119" s="54">
        <f t="shared" ref="U119" si="1431">U120*$F119</f>
        <v>0</v>
      </c>
      <c r="V119" s="54">
        <f t="shared" ref="V119" si="1432">V120*$F119</f>
        <v>0</v>
      </c>
      <c r="W119" s="54">
        <f t="shared" ref="W119" si="1433">W120*$F119</f>
        <v>0</v>
      </c>
      <c r="X119" s="54">
        <f t="shared" ref="X119" si="1434">X120*$F119</f>
        <v>0</v>
      </c>
      <c r="Y119" s="54">
        <f t="shared" ref="Y119" si="1435">Y120*$F119</f>
        <v>0</v>
      </c>
      <c r="Z119" s="54">
        <f t="shared" ref="Z119" si="1436">Z120*$F119</f>
        <v>0</v>
      </c>
      <c r="AA119" s="54">
        <f t="shared" ref="AA119" si="1437">AA120*$F119</f>
        <v>0</v>
      </c>
      <c r="AB119" s="54">
        <f t="shared" ref="AB119" si="1438">AB120*$F119</f>
        <v>0</v>
      </c>
      <c r="AC119" s="54">
        <f t="shared" ref="AC119" si="1439">AC120*$F119</f>
        <v>0</v>
      </c>
      <c r="AD119" s="54">
        <f t="shared" ref="AD119" si="1440">AD120*$F119</f>
        <v>0</v>
      </c>
      <c r="AE119" s="54">
        <f t="shared" ref="AE119" si="1441">AE120*$F119</f>
        <v>0</v>
      </c>
      <c r="AF119" s="54">
        <f t="shared" ref="AF119" si="1442">AF120*$F119</f>
        <v>0</v>
      </c>
      <c r="AG119" s="54">
        <f t="shared" ref="AG119" si="1443">AG120*$F119</f>
        <v>0</v>
      </c>
      <c r="AH119" s="54">
        <f t="shared" ref="AH119" si="1444">AH120*$F119</f>
        <v>0</v>
      </c>
      <c r="AI119" s="54">
        <f t="shared" ref="AI119" si="1445">AI120*$F119</f>
        <v>0</v>
      </c>
      <c r="AJ119" s="54">
        <f t="shared" ref="AJ119" si="1446">AJ120*$F119</f>
        <v>0</v>
      </c>
      <c r="AK119" s="54">
        <f t="shared" ref="AK119" si="1447">AK120*$F119</f>
        <v>0</v>
      </c>
      <c r="AL119" s="54">
        <f t="shared" ref="AL119" si="1448">AL120*$F119</f>
        <v>0</v>
      </c>
      <c r="AM119" s="54">
        <f t="shared" ref="AM119" si="1449">AM120*$F119</f>
        <v>0</v>
      </c>
      <c r="AN119" s="54">
        <f t="shared" ref="AN119" si="1450">AN120*$F119</f>
        <v>0</v>
      </c>
      <c r="AO119" s="54">
        <f t="shared" ref="AO119" si="1451">AO120*$F119</f>
        <v>0</v>
      </c>
      <c r="AP119" s="54">
        <f t="shared" ref="AP119" si="1452">AP120*$F119</f>
        <v>0</v>
      </c>
      <c r="AQ119" s="54">
        <f t="shared" ref="AQ119" si="1453">AQ120*$F119</f>
        <v>0</v>
      </c>
      <c r="AR119" s="54">
        <f t="shared" ref="AR119" si="1454">AR120*$F119</f>
        <v>0</v>
      </c>
      <c r="AS119" s="54">
        <f t="shared" ref="AS119" si="1455">AS120*$F119</f>
        <v>0</v>
      </c>
      <c r="AT119" s="54">
        <f t="shared" ref="AT119" si="1456">AT120*$F119</f>
        <v>0</v>
      </c>
      <c r="AU119" s="54">
        <f t="shared" ref="AU119" si="1457">AU120*$F119</f>
        <v>0</v>
      </c>
      <c r="AV119" s="54">
        <f t="shared" ref="AV119" si="1458">AV120*$F119</f>
        <v>0</v>
      </c>
      <c r="AW119" s="54">
        <f t="shared" ref="AW119" si="1459">AW120*$F119</f>
        <v>0</v>
      </c>
      <c r="AX119" s="54">
        <f t="shared" ref="AX119" si="1460">AX120*$F119</f>
        <v>0</v>
      </c>
      <c r="AY119" s="54">
        <f t="shared" ref="AY119" si="1461">AY120*$F119</f>
        <v>0</v>
      </c>
      <c r="AZ119" s="54">
        <f t="shared" ref="AZ119" si="1462">AZ120*$F119</f>
        <v>0</v>
      </c>
      <c r="BA119" s="54">
        <f t="shared" ref="BA119" si="1463">BA120*$F119</f>
        <v>0</v>
      </c>
      <c r="BB119" s="54">
        <f t="shared" ref="BB119" si="1464">BB120*$F119</f>
        <v>0</v>
      </c>
      <c r="BC119" s="54">
        <f t="shared" ref="BC119" si="1465">BC120*$F119</f>
        <v>0</v>
      </c>
      <c r="BD119" s="54">
        <f t="shared" ref="BD119" si="1466">BD120*$F119</f>
        <v>0</v>
      </c>
      <c r="BE119" s="54">
        <f t="shared" ref="BE119" si="1467">BE120*$F119</f>
        <v>0</v>
      </c>
      <c r="BF119" s="54">
        <f t="shared" ref="BF119" si="1468">BF120*$F119</f>
        <v>0</v>
      </c>
      <c r="BG119" s="54">
        <f t="shared" ref="BG119" si="1469">BG120*$F119</f>
        <v>0</v>
      </c>
      <c r="BH119" s="54">
        <f t="shared" ref="BH119" si="1470">BH120*$F119</f>
        <v>0</v>
      </c>
      <c r="BI119" s="54">
        <f t="shared" ref="BI119" si="1471">BI120*$F119</f>
        <v>0</v>
      </c>
      <c r="BJ119" s="54">
        <f t="shared" ref="BJ119" si="1472">BJ120*$F119</f>
        <v>0</v>
      </c>
      <c r="BK119" s="54">
        <f t="shared" ref="BK119" si="1473">BK120*$F119</f>
        <v>0</v>
      </c>
      <c r="BL119" s="54">
        <f t="shared" ref="BL119" si="1474">BL120*$F119</f>
        <v>0</v>
      </c>
      <c r="BM119" s="54">
        <f t="shared" ref="BM119" si="1475">BM120*$F119</f>
        <v>0</v>
      </c>
      <c r="BN119" s="54">
        <f t="shared" ref="BN119" si="1476">BN120*$F119</f>
        <v>0</v>
      </c>
    </row>
    <row r="120" spans="2:66" hidden="1" outlineLevel="1">
      <c r="B120" s="51"/>
      <c r="C120" s="209" t="s">
        <v>606</v>
      </c>
      <c r="D120" s="19"/>
      <c r="E120" s="19">
        <v>0</v>
      </c>
      <c r="F120" s="55"/>
      <c r="G120" s="23">
        <f>$E120</f>
        <v>0</v>
      </c>
      <c r="H120" s="23">
        <f t="shared" ref="H120:BN120" si="1477">$E120</f>
        <v>0</v>
      </c>
      <c r="I120" s="23">
        <f t="shared" si="1477"/>
        <v>0</v>
      </c>
      <c r="J120" s="23">
        <f t="shared" si="1477"/>
        <v>0</v>
      </c>
      <c r="K120" s="23">
        <f t="shared" si="1477"/>
        <v>0</v>
      </c>
      <c r="L120" s="23">
        <f t="shared" si="1477"/>
        <v>0</v>
      </c>
      <c r="M120" s="23">
        <f t="shared" si="1477"/>
        <v>0</v>
      </c>
      <c r="N120" s="23">
        <f t="shared" si="1477"/>
        <v>0</v>
      </c>
      <c r="O120" s="23">
        <f t="shared" si="1477"/>
        <v>0</v>
      </c>
      <c r="P120" s="23">
        <f t="shared" si="1477"/>
        <v>0</v>
      </c>
      <c r="Q120" s="23">
        <f t="shared" si="1477"/>
        <v>0</v>
      </c>
      <c r="R120" s="23">
        <f t="shared" si="1477"/>
        <v>0</v>
      </c>
      <c r="S120" s="23">
        <f t="shared" si="1477"/>
        <v>0</v>
      </c>
      <c r="T120" s="23">
        <f t="shared" si="1477"/>
        <v>0</v>
      </c>
      <c r="U120" s="23">
        <f t="shared" si="1477"/>
        <v>0</v>
      </c>
      <c r="V120" s="23">
        <f t="shared" si="1477"/>
        <v>0</v>
      </c>
      <c r="W120" s="23">
        <f t="shared" si="1477"/>
        <v>0</v>
      </c>
      <c r="X120" s="23">
        <f t="shared" si="1477"/>
        <v>0</v>
      </c>
      <c r="Y120" s="23">
        <f t="shared" si="1477"/>
        <v>0</v>
      </c>
      <c r="Z120" s="23">
        <f t="shared" si="1477"/>
        <v>0</v>
      </c>
      <c r="AA120" s="23">
        <f t="shared" si="1477"/>
        <v>0</v>
      </c>
      <c r="AB120" s="23">
        <f t="shared" si="1477"/>
        <v>0</v>
      </c>
      <c r="AC120" s="23">
        <f t="shared" si="1477"/>
        <v>0</v>
      </c>
      <c r="AD120" s="23">
        <f t="shared" si="1477"/>
        <v>0</v>
      </c>
      <c r="AE120" s="23">
        <f t="shared" si="1477"/>
        <v>0</v>
      </c>
      <c r="AF120" s="23">
        <f t="shared" si="1477"/>
        <v>0</v>
      </c>
      <c r="AG120" s="23">
        <f t="shared" si="1477"/>
        <v>0</v>
      </c>
      <c r="AH120" s="23">
        <f t="shared" si="1477"/>
        <v>0</v>
      </c>
      <c r="AI120" s="23">
        <f t="shared" si="1477"/>
        <v>0</v>
      </c>
      <c r="AJ120" s="23">
        <f t="shared" si="1477"/>
        <v>0</v>
      </c>
      <c r="AK120" s="23">
        <f t="shared" si="1477"/>
        <v>0</v>
      </c>
      <c r="AL120" s="23">
        <f t="shared" si="1477"/>
        <v>0</v>
      </c>
      <c r="AM120" s="23">
        <f t="shared" si="1477"/>
        <v>0</v>
      </c>
      <c r="AN120" s="23">
        <f t="shared" si="1477"/>
        <v>0</v>
      </c>
      <c r="AO120" s="23">
        <f t="shared" si="1477"/>
        <v>0</v>
      </c>
      <c r="AP120" s="23">
        <f t="shared" si="1477"/>
        <v>0</v>
      </c>
      <c r="AQ120" s="23">
        <f t="shared" si="1477"/>
        <v>0</v>
      </c>
      <c r="AR120" s="23">
        <f t="shared" si="1477"/>
        <v>0</v>
      </c>
      <c r="AS120" s="23">
        <f t="shared" si="1477"/>
        <v>0</v>
      </c>
      <c r="AT120" s="23">
        <f t="shared" si="1477"/>
        <v>0</v>
      </c>
      <c r="AU120" s="23">
        <f t="shared" si="1477"/>
        <v>0</v>
      </c>
      <c r="AV120" s="23">
        <f t="shared" si="1477"/>
        <v>0</v>
      </c>
      <c r="AW120" s="23">
        <f t="shared" si="1477"/>
        <v>0</v>
      </c>
      <c r="AX120" s="23">
        <f t="shared" si="1477"/>
        <v>0</v>
      </c>
      <c r="AY120" s="23">
        <f t="shared" si="1477"/>
        <v>0</v>
      </c>
      <c r="AZ120" s="23">
        <f t="shared" si="1477"/>
        <v>0</v>
      </c>
      <c r="BA120" s="23">
        <f t="shared" si="1477"/>
        <v>0</v>
      </c>
      <c r="BB120" s="23">
        <f t="shared" si="1477"/>
        <v>0</v>
      </c>
      <c r="BC120" s="23">
        <f t="shared" si="1477"/>
        <v>0</v>
      </c>
      <c r="BD120" s="23">
        <f t="shared" si="1477"/>
        <v>0</v>
      </c>
      <c r="BE120" s="23">
        <f t="shared" si="1477"/>
        <v>0</v>
      </c>
      <c r="BF120" s="23">
        <f t="shared" si="1477"/>
        <v>0</v>
      </c>
      <c r="BG120" s="23">
        <f t="shared" si="1477"/>
        <v>0</v>
      </c>
      <c r="BH120" s="23">
        <f t="shared" si="1477"/>
        <v>0</v>
      </c>
      <c r="BI120" s="23">
        <f t="shared" si="1477"/>
        <v>0</v>
      </c>
      <c r="BJ120" s="23">
        <f t="shared" si="1477"/>
        <v>0</v>
      </c>
      <c r="BK120" s="23">
        <f t="shared" si="1477"/>
        <v>0</v>
      </c>
      <c r="BL120" s="23">
        <f t="shared" si="1477"/>
        <v>0</v>
      </c>
      <c r="BM120" s="23">
        <f t="shared" si="1477"/>
        <v>0</v>
      </c>
      <c r="BN120" s="23">
        <f t="shared" si="1477"/>
        <v>0</v>
      </c>
    </row>
    <row r="121" spans="2:66" hidden="1" outlineLevel="1">
      <c r="B121" s="51"/>
      <c r="C121" s="19" t="s">
        <v>554</v>
      </c>
      <c r="D121" s="19" t="s">
        <v>555</v>
      </c>
      <c r="E121" s="7"/>
      <c r="F121" s="70">
        <v>53.19</v>
      </c>
      <c r="G121" s="54">
        <f>G122*$F121</f>
        <v>0</v>
      </c>
      <c r="H121" s="54">
        <f t="shared" ref="H121" si="1478">H122*$F121</f>
        <v>0</v>
      </c>
      <c r="I121" s="54">
        <f t="shared" ref="I121" si="1479">I122*$F121</f>
        <v>0</v>
      </c>
      <c r="J121" s="54">
        <f t="shared" ref="J121" si="1480">J122*$F121</f>
        <v>0</v>
      </c>
      <c r="K121" s="54">
        <f t="shared" ref="K121" si="1481">K122*$F121</f>
        <v>0</v>
      </c>
      <c r="L121" s="54">
        <f t="shared" ref="L121" si="1482">L122*$F121</f>
        <v>0</v>
      </c>
      <c r="M121" s="54">
        <f t="shared" ref="M121" si="1483">M122*$F121</f>
        <v>0</v>
      </c>
      <c r="N121" s="54">
        <f t="shared" ref="N121" si="1484">N122*$F121</f>
        <v>0</v>
      </c>
      <c r="O121" s="54">
        <f t="shared" ref="O121" si="1485">O122*$F121</f>
        <v>0</v>
      </c>
      <c r="P121" s="54">
        <f t="shared" ref="P121" si="1486">P122*$F121</f>
        <v>0</v>
      </c>
      <c r="Q121" s="54">
        <f t="shared" ref="Q121" si="1487">Q122*$F121</f>
        <v>0</v>
      </c>
      <c r="R121" s="54">
        <f t="shared" ref="R121" si="1488">R122*$F121</f>
        <v>0</v>
      </c>
      <c r="S121" s="54">
        <f t="shared" ref="S121" si="1489">S122*$F121</f>
        <v>0</v>
      </c>
      <c r="T121" s="54">
        <f t="shared" ref="T121" si="1490">T122*$F121</f>
        <v>0</v>
      </c>
      <c r="U121" s="54">
        <f t="shared" ref="U121" si="1491">U122*$F121</f>
        <v>0</v>
      </c>
      <c r="V121" s="54">
        <f t="shared" ref="V121" si="1492">V122*$F121</f>
        <v>0</v>
      </c>
      <c r="W121" s="54">
        <f t="shared" ref="W121" si="1493">W122*$F121</f>
        <v>0</v>
      </c>
      <c r="X121" s="54">
        <f t="shared" ref="X121" si="1494">X122*$F121</f>
        <v>0</v>
      </c>
      <c r="Y121" s="54">
        <f t="shared" ref="Y121" si="1495">Y122*$F121</f>
        <v>0</v>
      </c>
      <c r="Z121" s="54">
        <f t="shared" ref="Z121" si="1496">Z122*$F121</f>
        <v>0</v>
      </c>
      <c r="AA121" s="54">
        <f t="shared" ref="AA121" si="1497">AA122*$F121</f>
        <v>0</v>
      </c>
      <c r="AB121" s="54">
        <f t="shared" ref="AB121" si="1498">AB122*$F121</f>
        <v>0</v>
      </c>
      <c r="AC121" s="54">
        <f t="shared" ref="AC121" si="1499">AC122*$F121</f>
        <v>0</v>
      </c>
      <c r="AD121" s="54">
        <f t="shared" ref="AD121" si="1500">AD122*$F121</f>
        <v>0</v>
      </c>
      <c r="AE121" s="54">
        <f t="shared" ref="AE121" si="1501">AE122*$F121</f>
        <v>0</v>
      </c>
      <c r="AF121" s="54">
        <f t="shared" ref="AF121" si="1502">AF122*$F121</f>
        <v>0</v>
      </c>
      <c r="AG121" s="54">
        <f t="shared" ref="AG121" si="1503">AG122*$F121</f>
        <v>0</v>
      </c>
      <c r="AH121" s="54">
        <f t="shared" ref="AH121" si="1504">AH122*$F121</f>
        <v>0</v>
      </c>
      <c r="AI121" s="54">
        <f t="shared" ref="AI121" si="1505">AI122*$F121</f>
        <v>0</v>
      </c>
      <c r="AJ121" s="54">
        <f t="shared" ref="AJ121" si="1506">AJ122*$F121</f>
        <v>0</v>
      </c>
      <c r="AK121" s="54">
        <f t="shared" ref="AK121" si="1507">AK122*$F121</f>
        <v>0</v>
      </c>
      <c r="AL121" s="54">
        <f t="shared" ref="AL121" si="1508">AL122*$F121</f>
        <v>0</v>
      </c>
      <c r="AM121" s="54">
        <f t="shared" ref="AM121" si="1509">AM122*$F121</f>
        <v>0</v>
      </c>
      <c r="AN121" s="54">
        <f t="shared" ref="AN121" si="1510">AN122*$F121</f>
        <v>0</v>
      </c>
      <c r="AO121" s="54">
        <f t="shared" ref="AO121" si="1511">AO122*$F121</f>
        <v>0</v>
      </c>
      <c r="AP121" s="54">
        <f t="shared" ref="AP121" si="1512">AP122*$F121</f>
        <v>0</v>
      </c>
      <c r="AQ121" s="54">
        <f t="shared" ref="AQ121" si="1513">AQ122*$F121</f>
        <v>0</v>
      </c>
      <c r="AR121" s="54">
        <f t="shared" ref="AR121" si="1514">AR122*$F121</f>
        <v>0</v>
      </c>
      <c r="AS121" s="54">
        <f t="shared" ref="AS121" si="1515">AS122*$F121</f>
        <v>0</v>
      </c>
      <c r="AT121" s="54">
        <f t="shared" ref="AT121" si="1516">AT122*$F121</f>
        <v>0</v>
      </c>
      <c r="AU121" s="54">
        <f t="shared" ref="AU121" si="1517">AU122*$F121</f>
        <v>0</v>
      </c>
      <c r="AV121" s="54">
        <f t="shared" ref="AV121" si="1518">AV122*$F121</f>
        <v>0</v>
      </c>
      <c r="AW121" s="54">
        <f t="shared" ref="AW121" si="1519">AW122*$F121</f>
        <v>0</v>
      </c>
      <c r="AX121" s="54">
        <f t="shared" ref="AX121" si="1520">AX122*$F121</f>
        <v>0</v>
      </c>
      <c r="AY121" s="54">
        <f t="shared" ref="AY121" si="1521">AY122*$F121</f>
        <v>0</v>
      </c>
      <c r="AZ121" s="54">
        <f t="shared" ref="AZ121" si="1522">AZ122*$F121</f>
        <v>0</v>
      </c>
      <c r="BA121" s="54">
        <f t="shared" ref="BA121" si="1523">BA122*$F121</f>
        <v>0</v>
      </c>
      <c r="BB121" s="54">
        <f t="shared" ref="BB121" si="1524">BB122*$F121</f>
        <v>0</v>
      </c>
      <c r="BC121" s="54">
        <f t="shared" ref="BC121" si="1525">BC122*$F121</f>
        <v>0</v>
      </c>
      <c r="BD121" s="54">
        <f t="shared" ref="BD121" si="1526">BD122*$F121</f>
        <v>0</v>
      </c>
      <c r="BE121" s="54">
        <f t="shared" ref="BE121" si="1527">BE122*$F121</f>
        <v>0</v>
      </c>
      <c r="BF121" s="54">
        <f t="shared" ref="BF121" si="1528">BF122*$F121</f>
        <v>0</v>
      </c>
      <c r="BG121" s="54">
        <f t="shared" ref="BG121" si="1529">BG122*$F121</f>
        <v>0</v>
      </c>
      <c r="BH121" s="54">
        <f t="shared" ref="BH121" si="1530">BH122*$F121</f>
        <v>0</v>
      </c>
      <c r="BI121" s="54">
        <f t="shared" ref="BI121" si="1531">BI122*$F121</f>
        <v>0</v>
      </c>
      <c r="BJ121" s="54">
        <f t="shared" ref="BJ121" si="1532">BJ122*$F121</f>
        <v>0</v>
      </c>
      <c r="BK121" s="54">
        <f t="shared" ref="BK121" si="1533">BK122*$F121</f>
        <v>0</v>
      </c>
      <c r="BL121" s="54">
        <f t="shared" ref="BL121" si="1534">BL122*$F121</f>
        <v>0</v>
      </c>
      <c r="BM121" s="54">
        <f t="shared" ref="BM121" si="1535">BM122*$F121</f>
        <v>0</v>
      </c>
      <c r="BN121" s="54">
        <f t="shared" ref="BN121" si="1536">BN122*$F121</f>
        <v>0</v>
      </c>
    </row>
    <row r="122" spans="2:66" hidden="1" outlineLevel="1">
      <c r="B122" s="51"/>
      <c r="C122" s="209" t="s">
        <v>606</v>
      </c>
      <c r="D122" s="19"/>
      <c r="E122" s="19">
        <v>0</v>
      </c>
      <c r="F122" s="55"/>
      <c r="G122" s="23">
        <f>$E122</f>
        <v>0</v>
      </c>
      <c r="H122" s="23">
        <f t="shared" ref="H122:BN122" si="1537">$E122</f>
        <v>0</v>
      </c>
      <c r="I122" s="23">
        <f t="shared" si="1537"/>
        <v>0</v>
      </c>
      <c r="J122" s="23">
        <f t="shared" si="1537"/>
        <v>0</v>
      </c>
      <c r="K122" s="23">
        <f t="shared" si="1537"/>
        <v>0</v>
      </c>
      <c r="L122" s="23">
        <f t="shared" si="1537"/>
        <v>0</v>
      </c>
      <c r="M122" s="23">
        <f t="shared" si="1537"/>
        <v>0</v>
      </c>
      <c r="N122" s="23">
        <f t="shared" si="1537"/>
        <v>0</v>
      </c>
      <c r="O122" s="23">
        <f t="shared" si="1537"/>
        <v>0</v>
      </c>
      <c r="P122" s="23">
        <f t="shared" si="1537"/>
        <v>0</v>
      </c>
      <c r="Q122" s="23">
        <f t="shared" si="1537"/>
        <v>0</v>
      </c>
      <c r="R122" s="23">
        <f t="shared" si="1537"/>
        <v>0</v>
      </c>
      <c r="S122" s="23">
        <f t="shared" si="1537"/>
        <v>0</v>
      </c>
      <c r="T122" s="23">
        <f t="shared" si="1537"/>
        <v>0</v>
      </c>
      <c r="U122" s="23">
        <f t="shared" si="1537"/>
        <v>0</v>
      </c>
      <c r="V122" s="23">
        <f t="shared" si="1537"/>
        <v>0</v>
      </c>
      <c r="W122" s="23">
        <f t="shared" si="1537"/>
        <v>0</v>
      </c>
      <c r="X122" s="23">
        <f t="shared" si="1537"/>
        <v>0</v>
      </c>
      <c r="Y122" s="23">
        <f t="shared" si="1537"/>
        <v>0</v>
      </c>
      <c r="Z122" s="23">
        <f t="shared" si="1537"/>
        <v>0</v>
      </c>
      <c r="AA122" s="23">
        <f t="shared" si="1537"/>
        <v>0</v>
      </c>
      <c r="AB122" s="23">
        <f t="shared" si="1537"/>
        <v>0</v>
      </c>
      <c r="AC122" s="23">
        <f t="shared" si="1537"/>
        <v>0</v>
      </c>
      <c r="AD122" s="23">
        <f t="shared" si="1537"/>
        <v>0</v>
      </c>
      <c r="AE122" s="23">
        <f t="shared" si="1537"/>
        <v>0</v>
      </c>
      <c r="AF122" s="23">
        <f t="shared" si="1537"/>
        <v>0</v>
      </c>
      <c r="AG122" s="23">
        <f t="shared" si="1537"/>
        <v>0</v>
      </c>
      <c r="AH122" s="23">
        <f t="shared" si="1537"/>
        <v>0</v>
      </c>
      <c r="AI122" s="23">
        <f t="shared" si="1537"/>
        <v>0</v>
      </c>
      <c r="AJ122" s="23">
        <f t="shared" si="1537"/>
        <v>0</v>
      </c>
      <c r="AK122" s="23">
        <f t="shared" si="1537"/>
        <v>0</v>
      </c>
      <c r="AL122" s="23">
        <f t="shared" si="1537"/>
        <v>0</v>
      </c>
      <c r="AM122" s="23">
        <f t="shared" si="1537"/>
        <v>0</v>
      </c>
      <c r="AN122" s="23">
        <f t="shared" si="1537"/>
        <v>0</v>
      </c>
      <c r="AO122" s="23">
        <f t="shared" si="1537"/>
        <v>0</v>
      </c>
      <c r="AP122" s="23">
        <f t="shared" si="1537"/>
        <v>0</v>
      </c>
      <c r="AQ122" s="23">
        <f t="shared" si="1537"/>
        <v>0</v>
      </c>
      <c r="AR122" s="23">
        <f t="shared" si="1537"/>
        <v>0</v>
      </c>
      <c r="AS122" s="23">
        <f t="shared" si="1537"/>
        <v>0</v>
      </c>
      <c r="AT122" s="23">
        <f t="shared" si="1537"/>
        <v>0</v>
      </c>
      <c r="AU122" s="23">
        <f t="shared" si="1537"/>
        <v>0</v>
      </c>
      <c r="AV122" s="23">
        <f t="shared" si="1537"/>
        <v>0</v>
      </c>
      <c r="AW122" s="23">
        <f t="shared" si="1537"/>
        <v>0</v>
      </c>
      <c r="AX122" s="23">
        <f t="shared" si="1537"/>
        <v>0</v>
      </c>
      <c r="AY122" s="23">
        <f t="shared" si="1537"/>
        <v>0</v>
      </c>
      <c r="AZ122" s="23">
        <f t="shared" si="1537"/>
        <v>0</v>
      </c>
      <c r="BA122" s="23">
        <f t="shared" si="1537"/>
        <v>0</v>
      </c>
      <c r="BB122" s="23">
        <f t="shared" si="1537"/>
        <v>0</v>
      </c>
      <c r="BC122" s="23">
        <f t="shared" si="1537"/>
        <v>0</v>
      </c>
      <c r="BD122" s="23">
        <f t="shared" si="1537"/>
        <v>0</v>
      </c>
      <c r="BE122" s="23">
        <f t="shared" si="1537"/>
        <v>0</v>
      </c>
      <c r="BF122" s="23">
        <f t="shared" si="1537"/>
        <v>0</v>
      </c>
      <c r="BG122" s="23">
        <f t="shared" si="1537"/>
        <v>0</v>
      </c>
      <c r="BH122" s="23">
        <f t="shared" si="1537"/>
        <v>0</v>
      </c>
      <c r="BI122" s="23">
        <f t="shared" si="1537"/>
        <v>0</v>
      </c>
      <c r="BJ122" s="23">
        <f t="shared" si="1537"/>
        <v>0</v>
      </c>
      <c r="BK122" s="23">
        <f t="shared" si="1537"/>
        <v>0</v>
      </c>
      <c r="BL122" s="23">
        <f t="shared" si="1537"/>
        <v>0</v>
      </c>
      <c r="BM122" s="23">
        <f t="shared" si="1537"/>
        <v>0</v>
      </c>
      <c r="BN122" s="23">
        <f t="shared" si="1537"/>
        <v>0</v>
      </c>
    </row>
    <row r="123" spans="2:66" hidden="1" outlineLevel="1">
      <c r="B123" s="51"/>
      <c r="C123" s="19" t="s">
        <v>556</v>
      </c>
      <c r="D123" s="19" t="s">
        <v>557</v>
      </c>
      <c r="E123" s="7"/>
      <c r="F123" s="70">
        <v>204.81</v>
      </c>
      <c r="G123" s="54">
        <f>G124*$F123</f>
        <v>0</v>
      </c>
      <c r="H123" s="54">
        <f t="shared" ref="H123" si="1538">H124*$F123</f>
        <v>0</v>
      </c>
      <c r="I123" s="54">
        <f t="shared" ref="I123" si="1539">I124*$F123</f>
        <v>0</v>
      </c>
      <c r="J123" s="54">
        <f t="shared" ref="J123" si="1540">J124*$F123</f>
        <v>0</v>
      </c>
      <c r="K123" s="54">
        <f t="shared" ref="K123" si="1541">K124*$F123</f>
        <v>0</v>
      </c>
      <c r="L123" s="54">
        <f t="shared" ref="L123" si="1542">L124*$F123</f>
        <v>0</v>
      </c>
      <c r="M123" s="54">
        <f t="shared" ref="M123" si="1543">M124*$F123</f>
        <v>0</v>
      </c>
      <c r="N123" s="54">
        <f t="shared" ref="N123" si="1544">N124*$F123</f>
        <v>0</v>
      </c>
      <c r="O123" s="54">
        <f t="shared" ref="O123" si="1545">O124*$F123</f>
        <v>0</v>
      </c>
      <c r="P123" s="54">
        <f t="shared" ref="P123" si="1546">P124*$F123</f>
        <v>0</v>
      </c>
      <c r="Q123" s="54">
        <f t="shared" ref="Q123" si="1547">Q124*$F123</f>
        <v>0</v>
      </c>
      <c r="R123" s="54">
        <f t="shared" ref="R123" si="1548">R124*$F123</f>
        <v>0</v>
      </c>
      <c r="S123" s="54">
        <f t="shared" ref="S123" si="1549">S124*$F123</f>
        <v>0</v>
      </c>
      <c r="T123" s="54">
        <f t="shared" ref="T123" si="1550">T124*$F123</f>
        <v>0</v>
      </c>
      <c r="U123" s="54">
        <f t="shared" ref="U123" si="1551">U124*$F123</f>
        <v>0</v>
      </c>
      <c r="V123" s="54">
        <f t="shared" ref="V123" si="1552">V124*$F123</f>
        <v>0</v>
      </c>
      <c r="W123" s="54">
        <f t="shared" ref="W123" si="1553">W124*$F123</f>
        <v>0</v>
      </c>
      <c r="X123" s="54">
        <f t="shared" ref="X123" si="1554">X124*$F123</f>
        <v>0</v>
      </c>
      <c r="Y123" s="54">
        <f t="shared" ref="Y123" si="1555">Y124*$F123</f>
        <v>0</v>
      </c>
      <c r="Z123" s="54">
        <f t="shared" ref="Z123" si="1556">Z124*$F123</f>
        <v>0</v>
      </c>
      <c r="AA123" s="54">
        <f t="shared" ref="AA123" si="1557">AA124*$F123</f>
        <v>0</v>
      </c>
      <c r="AB123" s="54">
        <f t="shared" ref="AB123" si="1558">AB124*$F123</f>
        <v>0</v>
      </c>
      <c r="AC123" s="54">
        <f t="shared" ref="AC123" si="1559">AC124*$F123</f>
        <v>0</v>
      </c>
      <c r="AD123" s="54">
        <f t="shared" ref="AD123" si="1560">AD124*$F123</f>
        <v>0</v>
      </c>
      <c r="AE123" s="54">
        <f t="shared" ref="AE123" si="1561">AE124*$F123</f>
        <v>0</v>
      </c>
      <c r="AF123" s="54">
        <f t="shared" ref="AF123" si="1562">AF124*$F123</f>
        <v>0</v>
      </c>
      <c r="AG123" s="54">
        <f t="shared" ref="AG123" si="1563">AG124*$F123</f>
        <v>0</v>
      </c>
      <c r="AH123" s="54">
        <f t="shared" ref="AH123" si="1564">AH124*$F123</f>
        <v>0</v>
      </c>
      <c r="AI123" s="54">
        <f t="shared" ref="AI123" si="1565">AI124*$F123</f>
        <v>0</v>
      </c>
      <c r="AJ123" s="54">
        <f t="shared" ref="AJ123" si="1566">AJ124*$F123</f>
        <v>0</v>
      </c>
      <c r="AK123" s="54">
        <f t="shared" ref="AK123" si="1567">AK124*$F123</f>
        <v>0</v>
      </c>
      <c r="AL123" s="54">
        <f t="shared" ref="AL123" si="1568">AL124*$F123</f>
        <v>0</v>
      </c>
      <c r="AM123" s="54">
        <f t="shared" ref="AM123" si="1569">AM124*$F123</f>
        <v>0</v>
      </c>
      <c r="AN123" s="54">
        <f t="shared" ref="AN123" si="1570">AN124*$F123</f>
        <v>0</v>
      </c>
      <c r="AO123" s="54">
        <f t="shared" ref="AO123" si="1571">AO124*$F123</f>
        <v>0</v>
      </c>
      <c r="AP123" s="54">
        <f t="shared" ref="AP123" si="1572">AP124*$F123</f>
        <v>0</v>
      </c>
      <c r="AQ123" s="54">
        <f t="shared" ref="AQ123" si="1573">AQ124*$F123</f>
        <v>0</v>
      </c>
      <c r="AR123" s="54">
        <f t="shared" ref="AR123" si="1574">AR124*$F123</f>
        <v>0</v>
      </c>
      <c r="AS123" s="54">
        <f t="shared" ref="AS123" si="1575">AS124*$F123</f>
        <v>0</v>
      </c>
      <c r="AT123" s="54">
        <f t="shared" ref="AT123" si="1576">AT124*$F123</f>
        <v>0</v>
      </c>
      <c r="AU123" s="54">
        <f t="shared" ref="AU123" si="1577">AU124*$F123</f>
        <v>0</v>
      </c>
      <c r="AV123" s="54">
        <f t="shared" ref="AV123" si="1578">AV124*$F123</f>
        <v>0</v>
      </c>
      <c r="AW123" s="54">
        <f t="shared" ref="AW123" si="1579">AW124*$F123</f>
        <v>0</v>
      </c>
      <c r="AX123" s="54">
        <f t="shared" ref="AX123" si="1580">AX124*$F123</f>
        <v>0</v>
      </c>
      <c r="AY123" s="54">
        <f t="shared" ref="AY123" si="1581">AY124*$F123</f>
        <v>0</v>
      </c>
      <c r="AZ123" s="54">
        <f t="shared" ref="AZ123" si="1582">AZ124*$F123</f>
        <v>0</v>
      </c>
      <c r="BA123" s="54">
        <f t="shared" ref="BA123" si="1583">BA124*$F123</f>
        <v>0</v>
      </c>
      <c r="BB123" s="54">
        <f t="shared" ref="BB123" si="1584">BB124*$F123</f>
        <v>0</v>
      </c>
      <c r="BC123" s="54">
        <f t="shared" ref="BC123" si="1585">BC124*$F123</f>
        <v>0</v>
      </c>
      <c r="BD123" s="54">
        <f t="shared" ref="BD123" si="1586">BD124*$F123</f>
        <v>0</v>
      </c>
      <c r="BE123" s="54">
        <f t="shared" ref="BE123" si="1587">BE124*$F123</f>
        <v>0</v>
      </c>
      <c r="BF123" s="54">
        <f t="shared" ref="BF123" si="1588">BF124*$F123</f>
        <v>0</v>
      </c>
      <c r="BG123" s="54">
        <f t="shared" ref="BG123" si="1589">BG124*$F123</f>
        <v>0</v>
      </c>
      <c r="BH123" s="54">
        <f t="shared" ref="BH123" si="1590">BH124*$F123</f>
        <v>0</v>
      </c>
      <c r="BI123" s="54">
        <f t="shared" ref="BI123" si="1591">BI124*$F123</f>
        <v>0</v>
      </c>
      <c r="BJ123" s="54">
        <f t="shared" ref="BJ123" si="1592">BJ124*$F123</f>
        <v>0</v>
      </c>
      <c r="BK123" s="54">
        <f t="shared" ref="BK123" si="1593">BK124*$F123</f>
        <v>0</v>
      </c>
      <c r="BL123" s="54">
        <f t="shared" ref="BL123" si="1594">BL124*$F123</f>
        <v>0</v>
      </c>
      <c r="BM123" s="54">
        <f t="shared" ref="BM123" si="1595">BM124*$F123</f>
        <v>0</v>
      </c>
      <c r="BN123" s="54">
        <f t="shared" ref="BN123" si="1596">BN124*$F123</f>
        <v>0</v>
      </c>
    </row>
    <row r="124" spans="2:66" hidden="1" outlineLevel="1">
      <c r="B124" s="51"/>
      <c r="C124" s="209" t="s">
        <v>606</v>
      </c>
      <c r="D124" s="19"/>
      <c r="E124" s="19">
        <v>0</v>
      </c>
      <c r="F124" s="55"/>
      <c r="G124" s="23">
        <f>$E124</f>
        <v>0</v>
      </c>
      <c r="H124" s="23">
        <f t="shared" ref="H124:BN124" si="1597">$E124</f>
        <v>0</v>
      </c>
      <c r="I124" s="23">
        <f t="shared" si="1597"/>
        <v>0</v>
      </c>
      <c r="J124" s="23">
        <f t="shared" si="1597"/>
        <v>0</v>
      </c>
      <c r="K124" s="23">
        <f t="shared" si="1597"/>
        <v>0</v>
      </c>
      <c r="L124" s="23">
        <f t="shared" si="1597"/>
        <v>0</v>
      </c>
      <c r="M124" s="23">
        <f t="shared" si="1597"/>
        <v>0</v>
      </c>
      <c r="N124" s="23">
        <f t="shared" si="1597"/>
        <v>0</v>
      </c>
      <c r="O124" s="23">
        <f t="shared" si="1597"/>
        <v>0</v>
      </c>
      <c r="P124" s="23">
        <f t="shared" si="1597"/>
        <v>0</v>
      </c>
      <c r="Q124" s="23">
        <f t="shared" si="1597"/>
        <v>0</v>
      </c>
      <c r="R124" s="23">
        <f t="shared" si="1597"/>
        <v>0</v>
      </c>
      <c r="S124" s="23">
        <f t="shared" si="1597"/>
        <v>0</v>
      </c>
      <c r="T124" s="23">
        <f t="shared" si="1597"/>
        <v>0</v>
      </c>
      <c r="U124" s="23">
        <f t="shared" si="1597"/>
        <v>0</v>
      </c>
      <c r="V124" s="23">
        <f t="shared" si="1597"/>
        <v>0</v>
      </c>
      <c r="W124" s="23">
        <f t="shared" si="1597"/>
        <v>0</v>
      </c>
      <c r="X124" s="23">
        <f t="shared" si="1597"/>
        <v>0</v>
      </c>
      <c r="Y124" s="23">
        <f t="shared" si="1597"/>
        <v>0</v>
      </c>
      <c r="Z124" s="23">
        <f t="shared" si="1597"/>
        <v>0</v>
      </c>
      <c r="AA124" s="23">
        <f t="shared" si="1597"/>
        <v>0</v>
      </c>
      <c r="AB124" s="23">
        <f t="shared" si="1597"/>
        <v>0</v>
      </c>
      <c r="AC124" s="23">
        <f t="shared" si="1597"/>
        <v>0</v>
      </c>
      <c r="AD124" s="23">
        <f t="shared" si="1597"/>
        <v>0</v>
      </c>
      <c r="AE124" s="23">
        <f t="shared" si="1597"/>
        <v>0</v>
      </c>
      <c r="AF124" s="23">
        <f t="shared" si="1597"/>
        <v>0</v>
      </c>
      <c r="AG124" s="23">
        <f t="shared" si="1597"/>
        <v>0</v>
      </c>
      <c r="AH124" s="23">
        <f t="shared" si="1597"/>
        <v>0</v>
      </c>
      <c r="AI124" s="23">
        <f t="shared" si="1597"/>
        <v>0</v>
      </c>
      <c r="AJ124" s="23">
        <f t="shared" si="1597"/>
        <v>0</v>
      </c>
      <c r="AK124" s="23">
        <f t="shared" si="1597"/>
        <v>0</v>
      </c>
      <c r="AL124" s="23">
        <f t="shared" si="1597"/>
        <v>0</v>
      </c>
      <c r="AM124" s="23">
        <f t="shared" si="1597"/>
        <v>0</v>
      </c>
      <c r="AN124" s="23">
        <f t="shared" si="1597"/>
        <v>0</v>
      </c>
      <c r="AO124" s="23">
        <f t="shared" si="1597"/>
        <v>0</v>
      </c>
      <c r="AP124" s="23">
        <f t="shared" si="1597"/>
        <v>0</v>
      </c>
      <c r="AQ124" s="23">
        <f t="shared" si="1597"/>
        <v>0</v>
      </c>
      <c r="AR124" s="23">
        <f t="shared" si="1597"/>
        <v>0</v>
      </c>
      <c r="AS124" s="23">
        <f t="shared" si="1597"/>
        <v>0</v>
      </c>
      <c r="AT124" s="23">
        <f t="shared" si="1597"/>
        <v>0</v>
      </c>
      <c r="AU124" s="23">
        <f t="shared" si="1597"/>
        <v>0</v>
      </c>
      <c r="AV124" s="23">
        <f t="shared" si="1597"/>
        <v>0</v>
      </c>
      <c r="AW124" s="23">
        <f t="shared" si="1597"/>
        <v>0</v>
      </c>
      <c r="AX124" s="23">
        <f t="shared" si="1597"/>
        <v>0</v>
      </c>
      <c r="AY124" s="23">
        <f t="shared" si="1597"/>
        <v>0</v>
      </c>
      <c r="AZ124" s="23">
        <f t="shared" si="1597"/>
        <v>0</v>
      </c>
      <c r="BA124" s="23">
        <f t="shared" si="1597"/>
        <v>0</v>
      </c>
      <c r="BB124" s="23">
        <f t="shared" si="1597"/>
        <v>0</v>
      </c>
      <c r="BC124" s="23">
        <f t="shared" si="1597"/>
        <v>0</v>
      </c>
      <c r="BD124" s="23">
        <f t="shared" si="1597"/>
        <v>0</v>
      </c>
      <c r="BE124" s="23">
        <f t="shared" si="1597"/>
        <v>0</v>
      </c>
      <c r="BF124" s="23">
        <f t="shared" si="1597"/>
        <v>0</v>
      </c>
      <c r="BG124" s="23">
        <f t="shared" si="1597"/>
        <v>0</v>
      </c>
      <c r="BH124" s="23">
        <f t="shared" si="1597"/>
        <v>0</v>
      </c>
      <c r="BI124" s="23">
        <f t="shared" si="1597"/>
        <v>0</v>
      </c>
      <c r="BJ124" s="23">
        <f t="shared" si="1597"/>
        <v>0</v>
      </c>
      <c r="BK124" s="23">
        <f t="shared" si="1597"/>
        <v>0</v>
      </c>
      <c r="BL124" s="23">
        <f t="shared" si="1597"/>
        <v>0</v>
      </c>
      <c r="BM124" s="23">
        <f t="shared" si="1597"/>
        <v>0</v>
      </c>
      <c r="BN124" s="23">
        <f t="shared" si="1597"/>
        <v>0</v>
      </c>
    </row>
    <row r="125" spans="2:66" collapsed="1">
      <c r="B125" s="51"/>
      <c r="C125" s="46" t="s">
        <v>558</v>
      </c>
      <c r="E125" s="7"/>
      <c r="F125" s="56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  <c r="BM125" s="54"/>
      <c r="BN125" s="54"/>
    </row>
    <row r="126" spans="2:66" hidden="1" outlineLevel="1">
      <c r="B126" s="51"/>
      <c r="C126" s="19" t="s">
        <v>559</v>
      </c>
      <c r="D126" s="19" t="s">
        <v>560</v>
      </c>
      <c r="E126" s="7"/>
      <c r="F126" s="70">
        <v>79</v>
      </c>
      <c r="G126" s="54">
        <f>G127*$F126</f>
        <v>0</v>
      </c>
      <c r="H126" s="54">
        <f t="shared" ref="H126" si="1598">H127*$F126</f>
        <v>0</v>
      </c>
      <c r="I126" s="54">
        <f t="shared" ref="I126" si="1599">I127*$F126</f>
        <v>0</v>
      </c>
      <c r="J126" s="54">
        <f t="shared" ref="J126" si="1600">J127*$F126</f>
        <v>0</v>
      </c>
      <c r="K126" s="54">
        <f t="shared" ref="K126" si="1601">K127*$F126</f>
        <v>0</v>
      </c>
      <c r="L126" s="54">
        <f t="shared" ref="L126" si="1602">L127*$F126</f>
        <v>0</v>
      </c>
      <c r="M126" s="54">
        <f t="shared" ref="M126" si="1603">M127*$F126</f>
        <v>0</v>
      </c>
      <c r="N126" s="54">
        <f t="shared" ref="N126" si="1604">N127*$F126</f>
        <v>0</v>
      </c>
      <c r="O126" s="54">
        <f t="shared" ref="O126" si="1605">O127*$F126</f>
        <v>0</v>
      </c>
      <c r="P126" s="54">
        <f t="shared" ref="P126" si="1606">P127*$F126</f>
        <v>0</v>
      </c>
      <c r="Q126" s="54">
        <f t="shared" ref="Q126" si="1607">Q127*$F126</f>
        <v>0</v>
      </c>
      <c r="R126" s="54">
        <f t="shared" ref="R126" si="1608">R127*$F126</f>
        <v>0</v>
      </c>
      <c r="S126" s="54">
        <f t="shared" ref="S126" si="1609">S127*$F126</f>
        <v>0</v>
      </c>
      <c r="T126" s="54">
        <f t="shared" ref="T126" si="1610">T127*$F126</f>
        <v>0</v>
      </c>
      <c r="U126" s="54">
        <f t="shared" ref="U126" si="1611">U127*$F126</f>
        <v>0</v>
      </c>
      <c r="V126" s="54">
        <f t="shared" ref="V126" si="1612">V127*$F126</f>
        <v>0</v>
      </c>
      <c r="W126" s="54">
        <f t="shared" ref="W126" si="1613">W127*$F126</f>
        <v>0</v>
      </c>
      <c r="X126" s="54">
        <f t="shared" ref="X126" si="1614">X127*$F126</f>
        <v>0</v>
      </c>
      <c r="Y126" s="54">
        <f t="shared" ref="Y126" si="1615">Y127*$F126</f>
        <v>0</v>
      </c>
      <c r="Z126" s="54">
        <f t="shared" ref="Z126" si="1616">Z127*$F126</f>
        <v>0</v>
      </c>
      <c r="AA126" s="54">
        <f t="shared" ref="AA126" si="1617">AA127*$F126</f>
        <v>0</v>
      </c>
      <c r="AB126" s="54">
        <f t="shared" ref="AB126" si="1618">AB127*$F126</f>
        <v>0</v>
      </c>
      <c r="AC126" s="54">
        <f t="shared" ref="AC126" si="1619">AC127*$F126</f>
        <v>0</v>
      </c>
      <c r="AD126" s="54">
        <f t="shared" ref="AD126" si="1620">AD127*$F126</f>
        <v>0</v>
      </c>
      <c r="AE126" s="54">
        <f t="shared" ref="AE126" si="1621">AE127*$F126</f>
        <v>0</v>
      </c>
      <c r="AF126" s="54">
        <f t="shared" ref="AF126" si="1622">AF127*$F126</f>
        <v>0</v>
      </c>
      <c r="AG126" s="54">
        <f t="shared" ref="AG126" si="1623">AG127*$F126</f>
        <v>0</v>
      </c>
      <c r="AH126" s="54">
        <f t="shared" ref="AH126" si="1624">AH127*$F126</f>
        <v>0</v>
      </c>
      <c r="AI126" s="54">
        <f t="shared" ref="AI126" si="1625">AI127*$F126</f>
        <v>0</v>
      </c>
      <c r="AJ126" s="54">
        <f t="shared" ref="AJ126" si="1626">AJ127*$F126</f>
        <v>0</v>
      </c>
      <c r="AK126" s="54">
        <f t="shared" ref="AK126" si="1627">AK127*$F126</f>
        <v>0</v>
      </c>
      <c r="AL126" s="54">
        <f t="shared" ref="AL126" si="1628">AL127*$F126</f>
        <v>0</v>
      </c>
      <c r="AM126" s="54">
        <f t="shared" ref="AM126" si="1629">AM127*$F126</f>
        <v>0</v>
      </c>
      <c r="AN126" s="54">
        <f t="shared" ref="AN126" si="1630">AN127*$F126</f>
        <v>0</v>
      </c>
      <c r="AO126" s="54">
        <f t="shared" ref="AO126" si="1631">AO127*$F126</f>
        <v>0</v>
      </c>
      <c r="AP126" s="54">
        <f t="shared" ref="AP126" si="1632">AP127*$F126</f>
        <v>0</v>
      </c>
      <c r="AQ126" s="54">
        <f t="shared" ref="AQ126" si="1633">AQ127*$F126</f>
        <v>0</v>
      </c>
      <c r="AR126" s="54">
        <f t="shared" ref="AR126" si="1634">AR127*$F126</f>
        <v>0</v>
      </c>
      <c r="AS126" s="54">
        <f t="shared" ref="AS126" si="1635">AS127*$F126</f>
        <v>0</v>
      </c>
      <c r="AT126" s="54">
        <f t="shared" ref="AT126" si="1636">AT127*$F126</f>
        <v>0</v>
      </c>
      <c r="AU126" s="54">
        <f t="shared" ref="AU126" si="1637">AU127*$F126</f>
        <v>0</v>
      </c>
      <c r="AV126" s="54">
        <f t="shared" ref="AV126" si="1638">AV127*$F126</f>
        <v>0</v>
      </c>
      <c r="AW126" s="54">
        <f t="shared" ref="AW126" si="1639">AW127*$F126</f>
        <v>0</v>
      </c>
      <c r="AX126" s="54">
        <f t="shared" ref="AX126" si="1640">AX127*$F126</f>
        <v>0</v>
      </c>
      <c r="AY126" s="54">
        <f t="shared" ref="AY126" si="1641">AY127*$F126</f>
        <v>0</v>
      </c>
      <c r="AZ126" s="54">
        <f t="shared" ref="AZ126" si="1642">AZ127*$F126</f>
        <v>0</v>
      </c>
      <c r="BA126" s="54">
        <f t="shared" ref="BA126" si="1643">BA127*$F126</f>
        <v>0</v>
      </c>
      <c r="BB126" s="54">
        <f t="shared" ref="BB126" si="1644">BB127*$F126</f>
        <v>0</v>
      </c>
      <c r="BC126" s="54">
        <f t="shared" ref="BC126" si="1645">BC127*$F126</f>
        <v>0</v>
      </c>
      <c r="BD126" s="54">
        <f t="shared" ref="BD126" si="1646">BD127*$F126</f>
        <v>0</v>
      </c>
      <c r="BE126" s="54">
        <f t="shared" ref="BE126" si="1647">BE127*$F126</f>
        <v>0</v>
      </c>
      <c r="BF126" s="54">
        <f t="shared" ref="BF126" si="1648">BF127*$F126</f>
        <v>0</v>
      </c>
      <c r="BG126" s="54">
        <f t="shared" ref="BG126" si="1649">BG127*$F126</f>
        <v>0</v>
      </c>
      <c r="BH126" s="54">
        <f t="shared" ref="BH126" si="1650">BH127*$F126</f>
        <v>0</v>
      </c>
      <c r="BI126" s="54">
        <f t="shared" ref="BI126" si="1651">BI127*$F126</f>
        <v>0</v>
      </c>
      <c r="BJ126" s="54">
        <f t="shared" ref="BJ126" si="1652">BJ127*$F126</f>
        <v>0</v>
      </c>
      <c r="BK126" s="54">
        <f t="shared" ref="BK126" si="1653">BK127*$F126</f>
        <v>0</v>
      </c>
      <c r="BL126" s="54">
        <f t="shared" ref="BL126" si="1654">BL127*$F126</f>
        <v>0</v>
      </c>
      <c r="BM126" s="54">
        <f t="shared" ref="BM126" si="1655">BM127*$F126</f>
        <v>0</v>
      </c>
      <c r="BN126" s="54">
        <f t="shared" ref="BN126" si="1656">BN127*$F126</f>
        <v>0</v>
      </c>
    </row>
    <row r="127" spans="2:66" hidden="1" outlineLevel="1">
      <c r="B127" s="51"/>
      <c r="C127" s="209" t="s">
        <v>606</v>
      </c>
      <c r="D127" s="19"/>
      <c r="E127" s="19">
        <v>0</v>
      </c>
      <c r="F127" s="55"/>
      <c r="G127" s="23">
        <f>$E127</f>
        <v>0</v>
      </c>
      <c r="H127" s="23">
        <f t="shared" ref="H127:BN127" si="1657">$E127</f>
        <v>0</v>
      </c>
      <c r="I127" s="23">
        <f t="shared" si="1657"/>
        <v>0</v>
      </c>
      <c r="J127" s="23">
        <f t="shared" si="1657"/>
        <v>0</v>
      </c>
      <c r="K127" s="23">
        <f t="shared" si="1657"/>
        <v>0</v>
      </c>
      <c r="L127" s="23">
        <f t="shared" si="1657"/>
        <v>0</v>
      </c>
      <c r="M127" s="23">
        <f t="shared" si="1657"/>
        <v>0</v>
      </c>
      <c r="N127" s="23">
        <f t="shared" si="1657"/>
        <v>0</v>
      </c>
      <c r="O127" s="23">
        <f t="shared" si="1657"/>
        <v>0</v>
      </c>
      <c r="P127" s="23">
        <f t="shared" si="1657"/>
        <v>0</v>
      </c>
      <c r="Q127" s="23">
        <f t="shared" si="1657"/>
        <v>0</v>
      </c>
      <c r="R127" s="23">
        <f t="shared" si="1657"/>
        <v>0</v>
      </c>
      <c r="S127" s="23">
        <f t="shared" si="1657"/>
        <v>0</v>
      </c>
      <c r="T127" s="23">
        <f t="shared" si="1657"/>
        <v>0</v>
      </c>
      <c r="U127" s="23">
        <f t="shared" si="1657"/>
        <v>0</v>
      </c>
      <c r="V127" s="23">
        <f t="shared" si="1657"/>
        <v>0</v>
      </c>
      <c r="W127" s="23">
        <f t="shared" si="1657"/>
        <v>0</v>
      </c>
      <c r="X127" s="23">
        <f t="shared" si="1657"/>
        <v>0</v>
      </c>
      <c r="Y127" s="23">
        <f t="shared" si="1657"/>
        <v>0</v>
      </c>
      <c r="Z127" s="23">
        <f t="shared" si="1657"/>
        <v>0</v>
      </c>
      <c r="AA127" s="23">
        <f t="shared" si="1657"/>
        <v>0</v>
      </c>
      <c r="AB127" s="23">
        <f t="shared" si="1657"/>
        <v>0</v>
      </c>
      <c r="AC127" s="23">
        <f t="shared" si="1657"/>
        <v>0</v>
      </c>
      <c r="AD127" s="23">
        <f t="shared" si="1657"/>
        <v>0</v>
      </c>
      <c r="AE127" s="23">
        <f t="shared" si="1657"/>
        <v>0</v>
      </c>
      <c r="AF127" s="23">
        <f t="shared" si="1657"/>
        <v>0</v>
      </c>
      <c r="AG127" s="23">
        <f t="shared" si="1657"/>
        <v>0</v>
      </c>
      <c r="AH127" s="23">
        <f t="shared" si="1657"/>
        <v>0</v>
      </c>
      <c r="AI127" s="23">
        <f t="shared" si="1657"/>
        <v>0</v>
      </c>
      <c r="AJ127" s="23">
        <f t="shared" si="1657"/>
        <v>0</v>
      </c>
      <c r="AK127" s="23">
        <f t="shared" si="1657"/>
        <v>0</v>
      </c>
      <c r="AL127" s="23">
        <f t="shared" si="1657"/>
        <v>0</v>
      </c>
      <c r="AM127" s="23">
        <f t="shared" si="1657"/>
        <v>0</v>
      </c>
      <c r="AN127" s="23">
        <f t="shared" si="1657"/>
        <v>0</v>
      </c>
      <c r="AO127" s="23">
        <f t="shared" si="1657"/>
        <v>0</v>
      </c>
      <c r="AP127" s="23">
        <f t="shared" si="1657"/>
        <v>0</v>
      </c>
      <c r="AQ127" s="23">
        <f t="shared" si="1657"/>
        <v>0</v>
      </c>
      <c r="AR127" s="23">
        <f t="shared" si="1657"/>
        <v>0</v>
      </c>
      <c r="AS127" s="23">
        <f t="shared" si="1657"/>
        <v>0</v>
      </c>
      <c r="AT127" s="23">
        <f t="shared" si="1657"/>
        <v>0</v>
      </c>
      <c r="AU127" s="23">
        <f t="shared" si="1657"/>
        <v>0</v>
      </c>
      <c r="AV127" s="23">
        <f t="shared" si="1657"/>
        <v>0</v>
      </c>
      <c r="AW127" s="23">
        <f t="shared" si="1657"/>
        <v>0</v>
      </c>
      <c r="AX127" s="23">
        <f t="shared" si="1657"/>
        <v>0</v>
      </c>
      <c r="AY127" s="23">
        <f t="shared" si="1657"/>
        <v>0</v>
      </c>
      <c r="AZ127" s="23">
        <f t="shared" si="1657"/>
        <v>0</v>
      </c>
      <c r="BA127" s="23">
        <f t="shared" si="1657"/>
        <v>0</v>
      </c>
      <c r="BB127" s="23">
        <f t="shared" si="1657"/>
        <v>0</v>
      </c>
      <c r="BC127" s="23">
        <f t="shared" si="1657"/>
        <v>0</v>
      </c>
      <c r="BD127" s="23">
        <f t="shared" si="1657"/>
        <v>0</v>
      </c>
      <c r="BE127" s="23">
        <f t="shared" si="1657"/>
        <v>0</v>
      </c>
      <c r="BF127" s="23">
        <f t="shared" si="1657"/>
        <v>0</v>
      </c>
      <c r="BG127" s="23">
        <f t="shared" si="1657"/>
        <v>0</v>
      </c>
      <c r="BH127" s="23">
        <f t="shared" si="1657"/>
        <v>0</v>
      </c>
      <c r="BI127" s="23">
        <f t="shared" si="1657"/>
        <v>0</v>
      </c>
      <c r="BJ127" s="23">
        <f t="shared" si="1657"/>
        <v>0</v>
      </c>
      <c r="BK127" s="23">
        <f t="shared" si="1657"/>
        <v>0</v>
      </c>
      <c r="BL127" s="23">
        <f t="shared" si="1657"/>
        <v>0</v>
      </c>
      <c r="BM127" s="23">
        <f t="shared" si="1657"/>
        <v>0</v>
      </c>
      <c r="BN127" s="23">
        <f t="shared" si="1657"/>
        <v>0</v>
      </c>
    </row>
    <row r="128" spans="2:66" hidden="1" outlineLevel="1">
      <c r="B128" s="51"/>
      <c r="C128" s="19" t="s">
        <v>561</v>
      </c>
      <c r="D128" s="19" t="s">
        <v>562</v>
      </c>
      <c r="E128" s="7"/>
      <c r="F128" s="70">
        <v>436.57</v>
      </c>
      <c r="G128" s="54">
        <f>G129*$F128</f>
        <v>0</v>
      </c>
      <c r="H128" s="54">
        <f t="shared" ref="H128" si="1658">H129*$F128</f>
        <v>0</v>
      </c>
      <c r="I128" s="54">
        <f t="shared" ref="I128" si="1659">I129*$F128</f>
        <v>0</v>
      </c>
      <c r="J128" s="54">
        <f t="shared" ref="J128" si="1660">J129*$F128</f>
        <v>0</v>
      </c>
      <c r="K128" s="54">
        <f t="shared" ref="K128" si="1661">K129*$F128</f>
        <v>0</v>
      </c>
      <c r="L128" s="54">
        <f t="shared" ref="L128" si="1662">L129*$F128</f>
        <v>0</v>
      </c>
      <c r="M128" s="54">
        <f t="shared" ref="M128" si="1663">M129*$F128</f>
        <v>0</v>
      </c>
      <c r="N128" s="54">
        <f t="shared" ref="N128" si="1664">N129*$F128</f>
        <v>0</v>
      </c>
      <c r="O128" s="54">
        <f t="shared" ref="O128" si="1665">O129*$F128</f>
        <v>0</v>
      </c>
      <c r="P128" s="54">
        <f t="shared" ref="P128" si="1666">P129*$F128</f>
        <v>0</v>
      </c>
      <c r="Q128" s="54">
        <f t="shared" ref="Q128" si="1667">Q129*$F128</f>
        <v>0</v>
      </c>
      <c r="R128" s="54">
        <f t="shared" ref="R128" si="1668">R129*$F128</f>
        <v>0</v>
      </c>
      <c r="S128" s="54">
        <f t="shared" ref="S128" si="1669">S129*$F128</f>
        <v>0</v>
      </c>
      <c r="T128" s="54">
        <f t="shared" ref="T128" si="1670">T129*$F128</f>
        <v>0</v>
      </c>
      <c r="U128" s="54">
        <f t="shared" ref="U128" si="1671">U129*$F128</f>
        <v>0</v>
      </c>
      <c r="V128" s="54">
        <f t="shared" ref="V128" si="1672">V129*$F128</f>
        <v>0</v>
      </c>
      <c r="W128" s="54">
        <f t="shared" ref="W128" si="1673">W129*$F128</f>
        <v>0</v>
      </c>
      <c r="X128" s="54">
        <f t="shared" ref="X128" si="1674">X129*$F128</f>
        <v>0</v>
      </c>
      <c r="Y128" s="54">
        <f t="shared" ref="Y128" si="1675">Y129*$F128</f>
        <v>0</v>
      </c>
      <c r="Z128" s="54">
        <f t="shared" ref="Z128" si="1676">Z129*$F128</f>
        <v>0</v>
      </c>
      <c r="AA128" s="54">
        <f t="shared" ref="AA128" si="1677">AA129*$F128</f>
        <v>0</v>
      </c>
      <c r="AB128" s="54">
        <f t="shared" ref="AB128" si="1678">AB129*$F128</f>
        <v>0</v>
      </c>
      <c r="AC128" s="54">
        <f t="shared" ref="AC128" si="1679">AC129*$F128</f>
        <v>0</v>
      </c>
      <c r="AD128" s="54">
        <f t="shared" ref="AD128" si="1680">AD129*$F128</f>
        <v>0</v>
      </c>
      <c r="AE128" s="54">
        <f t="shared" ref="AE128" si="1681">AE129*$F128</f>
        <v>0</v>
      </c>
      <c r="AF128" s="54">
        <f t="shared" ref="AF128" si="1682">AF129*$F128</f>
        <v>0</v>
      </c>
      <c r="AG128" s="54">
        <f t="shared" ref="AG128" si="1683">AG129*$F128</f>
        <v>0</v>
      </c>
      <c r="AH128" s="54">
        <f t="shared" ref="AH128" si="1684">AH129*$F128</f>
        <v>0</v>
      </c>
      <c r="AI128" s="54">
        <f t="shared" ref="AI128" si="1685">AI129*$F128</f>
        <v>0</v>
      </c>
      <c r="AJ128" s="54">
        <f t="shared" ref="AJ128" si="1686">AJ129*$F128</f>
        <v>0</v>
      </c>
      <c r="AK128" s="54">
        <f t="shared" ref="AK128" si="1687">AK129*$F128</f>
        <v>0</v>
      </c>
      <c r="AL128" s="54">
        <f t="shared" ref="AL128" si="1688">AL129*$F128</f>
        <v>0</v>
      </c>
      <c r="AM128" s="54">
        <f t="shared" ref="AM128" si="1689">AM129*$F128</f>
        <v>0</v>
      </c>
      <c r="AN128" s="54">
        <f t="shared" ref="AN128" si="1690">AN129*$F128</f>
        <v>0</v>
      </c>
      <c r="AO128" s="54">
        <f t="shared" ref="AO128" si="1691">AO129*$F128</f>
        <v>0</v>
      </c>
      <c r="AP128" s="54">
        <f t="shared" ref="AP128" si="1692">AP129*$F128</f>
        <v>0</v>
      </c>
      <c r="AQ128" s="54">
        <f t="shared" ref="AQ128" si="1693">AQ129*$F128</f>
        <v>0</v>
      </c>
      <c r="AR128" s="54">
        <f t="shared" ref="AR128" si="1694">AR129*$F128</f>
        <v>0</v>
      </c>
      <c r="AS128" s="54">
        <f t="shared" ref="AS128" si="1695">AS129*$F128</f>
        <v>0</v>
      </c>
      <c r="AT128" s="54">
        <f t="shared" ref="AT128" si="1696">AT129*$F128</f>
        <v>0</v>
      </c>
      <c r="AU128" s="54">
        <f t="shared" ref="AU128" si="1697">AU129*$F128</f>
        <v>0</v>
      </c>
      <c r="AV128" s="54">
        <f t="shared" ref="AV128" si="1698">AV129*$F128</f>
        <v>0</v>
      </c>
      <c r="AW128" s="54">
        <f t="shared" ref="AW128" si="1699">AW129*$F128</f>
        <v>0</v>
      </c>
      <c r="AX128" s="54">
        <f t="shared" ref="AX128" si="1700">AX129*$F128</f>
        <v>0</v>
      </c>
      <c r="AY128" s="54">
        <f t="shared" ref="AY128" si="1701">AY129*$F128</f>
        <v>0</v>
      </c>
      <c r="AZ128" s="54">
        <f t="shared" ref="AZ128" si="1702">AZ129*$F128</f>
        <v>0</v>
      </c>
      <c r="BA128" s="54">
        <f t="shared" ref="BA128" si="1703">BA129*$F128</f>
        <v>0</v>
      </c>
      <c r="BB128" s="54">
        <f t="shared" ref="BB128" si="1704">BB129*$F128</f>
        <v>0</v>
      </c>
      <c r="BC128" s="54">
        <f t="shared" ref="BC128" si="1705">BC129*$F128</f>
        <v>0</v>
      </c>
      <c r="BD128" s="54">
        <f t="shared" ref="BD128" si="1706">BD129*$F128</f>
        <v>0</v>
      </c>
      <c r="BE128" s="54">
        <f t="shared" ref="BE128" si="1707">BE129*$F128</f>
        <v>0</v>
      </c>
      <c r="BF128" s="54">
        <f t="shared" ref="BF128" si="1708">BF129*$F128</f>
        <v>0</v>
      </c>
      <c r="BG128" s="54">
        <f t="shared" ref="BG128" si="1709">BG129*$F128</f>
        <v>0</v>
      </c>
      <c r="BH128" s="54">
        <f t="shared" ref="BH128" si="1710">BH129*$F128</f>
        <v>0</v>
      </c>
      <c r="BI128" s="54">
        <f t="shared" ref="BI128" si="1711">BI129*$F128</f>
        <v>0</v>
      </c>
      <c r="BJ128" s="54">
        <f t="shared" ref="BJ128" si="1712">BJ129*$F128</f>
        <v>0</v>
      </c>
      <c r="BK128" s="54">
        <f t="shared" ref="BK128" si="1713">BK129*$F128</f>
        <v>0</v>
      </c>
      <c r="BL128" s="54">
        <f t="shared" ref="BL128" si="1714">BL129*$F128</f>
        <v>0</v>
      </c>
      <c r="BM128" s="54">
        <f t="shared" ref="BM128" si="1715">BM129*$F128</f>
        <v>0</v>
      </c>
      <c r="BN128" s="54">
        <f t="shared" ref="BN128" si="1716">BN129*$F128</f>
        <v>0</v>
      </c>
    </row>
    <row r="129" spans="2:66" hidden="1" outlineLevel="1">
      <c r="B129" s="51"/>
      <c r="C129" s="209" t="s">
        <v>606</v>
      </c>
      <c r="D129" s="19"/>
      <c r="E129" s="19">
        <v>0</v>
      </c>
      <c r="F129" s="55"/>
      <c r="G129" s="23">
        <f>$E129</f>
        <v>0</v>
      </c>
      <c r="H129" s="23">
        <f t="shared" ref="H129:BN129" si="1717">$E129</f>
        <v>0</v>
      </c>
      <c r="I129" s="23">
        <f t="shared" si="1717"/>
        <v>0</v>
      </c>
      <c r="J129" s="23">
        <f t="shared" si="1717"/>
        <v>0</v>
      </c>
      <c r="K129" s="23">
        <f t="shared" si="1717"/>
        <v>0</v>
      </c>
      <c r="L129" s="23">
        <f t="shared" si="1717"/>
        <v>0</v>
      </c>
      <c r="M129" s="23">
        <f t="shared" si="1717"/>
        <v>0</v>
      </c>
      <c r="N129" s="23">
        <f t="shared" si="1717"/>
        <v>0</v>
      </c>
      <c r="O129" s="23">
        <f t="shared" si="1717"/>
        <v>0</v>
      </c>
      <c r="P129" s="23">
        <f t="shared" si="1717"/>
        <v>0</v>
      </c>
      <c r="Q129" s="23">
        <f t="shared" si="1717"/>
        <v>0</v>
      </c>
      <c r="R129" s="23">
        <f t="shared" si="1717"/>
        <v>0</v>
      </c>
      <c r="S129" s="23">
        <f t="shared" si="1717"/>
        <v>0</v>
      </c>
      <c r="T129" s="23">
        <f t="shared" si="1717"/>
        <v>0</v>
      </c>
      <c r="U129" s="23">
        <f t="shared" si="1717"/>
        <v>0</v>
      </c>
      <c r="V129" s="23">
        <f t="shared" si="1717"/>
        <v>0</v>
      </c>
      <c r="W129" s="23">
        <f t="shared" si="1717"/>
        <v>0</v>
      </c>
      <c r="X129" s="23">
        <f t="shared" si="1717"/>
        <v>0</v>
      </c>
      <c r="Y129" s="23">
        <f t="shared" si="1717"/>
        <v>0</v>
      </c>
      <c r="Z129" s="23">
        <f t="shared" si="1717"/>
        <v>0</v>
      </c>
      <c r="AA129" s="23">
        <f t="shared" si="1717"/>
        <v>0</v>
      </c>
      <c r="AB129" s="23">
        <f t="shared" si="1717"/>
        <v>0</v>
      </c>
      <c r="AC129" s="23">
        <f t="shared" si="1717"/>
        <v>0</v>
      </c>
      <c r="AD129" s="23">
        <f t="shared" si="1717"/>
        <v>0</v>
      </c>
      <c r="AE129" s="23">
        <f t="shared" si="1717"/>
        <v>0</v>
      </c>
      <c r="AF129" s="23">
        <f t="shared" si="1717"/>
        <v>0</v>
      </c>
      <c r="AG129" s="23">
        <f t="shared" si="1717"/>
        <v>0</v>
      </c>
      <c r="AH129" s="23">
        <f t="shared" si="1717"/>
        <v>0</v>
      </c>
      <c r="AI129" s="23">
        <f t="shared" si="1717"/>
        <v>0</v>
      </c>
      <c r="AJ129" s="23">
        <f t="shared" si="1717"/>
        <v>0</v>
      </c>
      <c r="AK129" s="23">
        <f t="shared" si="1717"/>
        <v>0</v>
      </c>
      <c r="AL129" s="23">
        <f t="shared" si="1717"/>
        <v>0</v>
      </c>
      <c r="AM129" s="23">
        <f t="shared" si="1717"/>
        <v>0</v>
      </c>
      <c r="AN129" s="23">
        <f t="shared" si="1717"/>
        <v>0</v>
      </c>
      <c r="AO129" s="23">
        <f t="shared" si="1717"/>
        <v>0</v>
      </c>
      <c r="AP129" s="23">
        <f t="shared" si="1717"/>
        <v>0</v>
      </c>
      <c r="AQ129" s="23">
        <f t="shared" si="1717"/>
        <v>0</v>
      </c>
      <c r="AR129" s="23">
        <f t="shared" si="1717"/>
        <v>0</v>
      </c>
      <c r="AS129" s="23">
        <f t="shared" si="1717"/>
        <v>0</v>
      </c>
      <c r="AT129" s="23">
        <f t="shared" si="1717"/>
        <v>0</v>
      </c>
      <c r="AU129" s="23">
        <f t="shared" si="1717"/>
        <v>0</v>
      </c>
      <c r="AV129" s="23">
        <f t="shared" si="1717"/>
        <v>0</v>
      </c>
      <c r="AW129" s="23">
        <f t="shared" si="1717"/>
        <v>0</v>
      </c>
      <c r="AX129" s="23">
        <f t="shared" si="1717"/>
        <v>0</v>
      </c>
      <c r="AY129" s="23">
        <f t="shared" si="1717"/>
        <v>0</v>
      </c>
      <c r="AZ129" s="23">
        <f t="shared" si="1717"/>
        <v>0</v>
      </c>
      <c r="BA129" s="23">
        <f t="shared" si="1717"/>
        <v>0</v>
      </c>
      <c r="BB129" s="23">
        <f t="shared" si="1717"/>
        <v>0</v>
      </c>
      <c r="BC129" s="23">
        <f t="shared" si="1717"/>
        <v>0</v>
      </c>
      <c r="BD129" s="23">
        <f t="shared" si="1717"/>
        <v>0</v>
      </c>
      <c r="BE129" s="23">
        <f t="shared" si="1717"/>
        <v>0</v>
      </c>
      <c r="BF129" s="23">
        <f t="shared" si="1717"/>
        <v>0</v>
      </c>
      <c r="BG129" s="23">
        <f t="shared" si="1717"/>
        <v>0</v>
      </c>
      <c r="BH129" s="23">
        <f t="shared" si="1717"/>
        <v>0</v>
      </c>
      <c r="BI129" s="23">
        <f t="shared" si="1717"/>
        <v>0</v>
      </c>
      <c r="BJ129" s="23">
        <f t="shared" si="1717"/>
        <v>0</v>
      </c>
      <c r="BK129" s="23">
        <f t="shared" si="1717"/>
        <v>0</v>
      </c>
      <c r="BL129" s="23">
        <f t="shared" si="1717"/>
        <v>0</v>
      </c>
      <c r="BM129" s="23">
        <f t="shared" si="1717"/>
        <v>0</v>
      </c>
      <c r="BN129" s="23">
        <f t="shared" si="1717"/>
        <v>0</v>
      </c>
    </row>
    <row r="130" spans="2:66" hidden="1" outlineLevel="1">
      <c r="B130" s="51"/>
      <c r="C130" s="19" t="s">
        <v>563</v>
      </c>
      <c r="D130" s="19" t="s">
        <v>564</v>
      </c>
      <c r="E130" s="7"/>
      <c r="F130" s="70">
        <v>440.40199999999999</v>
      </c>
      <c r="G130" s="54">
        <f>G131*$F130</f>
        <v>0</v>
      </c>
      <c r="H130" s="54">
        <f t="shared" ref="H130" si="1718">H131*$F130</f>
        <v>0</v>
      </c>
      <c r="I130" s="54">
        <f t="shared" ref="I130" si="1719">I131*$F130</f>
        <v>0</v>
      </c>
      <c r="J130" s="54">
        <f t="shared" ref="J130" si="1720">J131*$F130</f>
        <v>0</v>
      </c>
      <c r="K130" s="54">
        <f t="shared" ref="K130" si="1721">K131*$F130</f>
        <v>0</v>
      </c>
      <c r="L130" s="54">
        <f t="shared" ref="L130" si="1722">L131*$F130</f>
        <v>0</v>
      </c>
      <c r="M130" s="54">
        <f t="shared" ref="M130" si="1723">M131*$F130</f>
        <v>0</v>
      </c>
      <c r="N130" s="54">
        <f t="shared" ref="N130" si="1724">N131*$F130</f>
        <v>0</v>
      </c>
      <c r="O130" s="54">
        <f t="shared" ref="O130" si="1725">O131*$F130</f>
        <v>0</v>
      </c>
      <c r="P130" s="54">
        <f t="shared" ref="P130" si="1726">P131*$F130</f>
        <v>0</v>
      </c>
      <c r="Q130" s="54">
        <f t="shared" ref="Q130" si="1727">Q131*$F130</f>
        <v>0</v>
      </c>
      <c r="R130" s="54">
        <f t="shared" ref="R130" si="1728">R131*$F130</f>
        <v>0</v>
      </c>
      <c r="S130" s="54">
        <f t="shared" ref="S130" si="1729">S131*$F130</f>
        <v>0</v>
      </c>
      <c r="T130" s="54">
        <f t="shared" ref="T130" si="1730">T131*$F130</f>
        <v>0</v>
      </c>
      <c r="U130" s="54">
        <f t="shared" ref="U130" si="1731">U131*$F130</f>
        <v>0</v>
      </c>
      <c r="V130" s="54">
        <f t="shared" ref="V130" si="1732">V131*$F130</f>
        <v>0</v>
      </c>
      <c r="W130" s="54">
        <f t="shared" ref="W130" si="1733">W131*$F130</f>
        <v>0</v>
      </c>
      <c r="X130" s="54">
        <f t="shared" ref="X130" si="1734">X131*$F130</f>
        <v>0</v>
      </c>
      <c r="Y130" s="54">
        <f t="shared" ref="Y130" si="1735">Y131*$F130</f>
        <v>0</v>
      </c>
      <c r="Z130" s="54">
        <f t="shared" ref="Z130" si="1736">Z131*$F130</f>
        <v>0</v>
      </c>
      <c r="AA130" s="54">
        <f t="shared" ref="AA130" si="1737">AA131*$F130</f>
        <v>0</v>
      </c>
      <c r="AB130" s="54">
        <f t="shared" ref="AB130" si="1738">AB131*$F130</f>
        <v>0</v>
      </c>
      <c r="AC130" s="54">
        <f t="shared" ref="AC130" si="1739">AC131*$F130</f>
        <v>0</v>
      </c>
      <c r="AD130" s="54">
        <f t="shared" ref="AD130" si="1740">AD131*$F130</f>
        <v>0</v>
      </c>
      <c r="AE130" s="54">
        <f t="shared" ref="AE130" si="1741">AE131*$F130</f>
        <v>0</v>
      </c>
      <c r="AF130" s="54">
        <f t="shared" ref="AF130" si="1742">AF131*$F130</f>
        <v>0</v>
      </c>
      <c r="AG130" s="54">
        <f t="shared" ref="AG130" si="1743">AG131*$F130</f>
        <v>0</v>
      </c>
      <c r="AH130" s="54">
        <f t="shared" ref="AH130" si="1744">AH131*$F130</f>
        <v>0</v>
      </c>
      <c r="AI130" s="54">
        <f t="shared" ref="AI130" si="1745">AI131*$F130</f>
        <v>0</v>
      </c>
      <c r="AJ130" s="54">
        <f t="shared" ref="AJ130" si="1746">AJ131*$F130</f>
        <v>0</v>
      </c>
      <c r="AK130" s="54">
        <f t="shared" ref="AK130" si="1747">AK131*$F130</f>
        <v>0</v>
      </c>
      <c r="AL130" s="54">
        <f t="shared" ref="AL130" si="1748">AL131*$F130</f>
        <v>0</v>
      </c>
      <c r="AM130" s="54">
        <f t="shared" ref="AM130" si="1749">AM131*$F130</f>
        <v>0</v>
      </c>
      <c r="AN130" s="54">
        <f t="shared" ref="AN130" si="1750">AN131*$F130</f>
        <v>0</v>
      </c>
      <c r="AO130" s="54">
        <f t="shared" ref="AO130" si="1751">AO131*$F130</f>
        <v>0</v>
      </c>
      <c r="AP130" s="54">
        <f t="shared" ref="AP130" si="1752">AP131*$F130</f>
        <v>0</v>
      </c>
      <c r="AQ130" s="54">
        <f t="shared" ref="AQ130" si="1753">AQ131*$F130</f>
        <v>0</v>
      </c>
      <c r="AR130" s="54">
        <f t="shared" ref="AR130" si="1754">AR131*$F130</f>
        <v>0</v>
      </c>
      <c r="AS130" s="54">
        <f t="shared" ref="AS130" si="1755">AS131*$F130</f>
        <v>0</v>
      </c>
      <c r="AT130" s="54">
        <f t="shared" ref="AT130" si="1756">AT131*$F130</f>
        <v>0</v>
      </c>
      <c r="AU130" s="54">
        <f t="shared" ref="AU130" si="1757">AU131*$F130</f>
        <v>0</v>
      </c>
      <c r="AV130" s="54">
        <f t="shared" ref="AV130" si="1758">AV131*$F130</f>
        <v>0</v>
      </c>
      <c r="AW130" s="54">
        <f t="shared" ref="AW130" si="1759">AW131*$F130</f>
        <v>0</v>
      </c>
      <c r="AX130" s="54">
        <f t="shared" ref="AX130" si="1760">AX131*$F130</f>
        <v>0</v>
      </c>
      <c r="AY130" s="54">
        <f t="shared" ref="AY130" si="1761">AY131*$F130</f>
        <v>0</v>
      </c>
      <c r="AZ130" s="54">
        <f t="shared" ref="AZ130" si="1762">AZ131*$F130</f>
        <v>0</v>
      </c>
      <c r="BA130" s="54">
        <f t="shared" ref="BA130" si="1763">BA131*$F130</f>
        <v>0</v>
      </c>
      <c r="BB130" s="54">
        <f t="shared" ref="BB130" si="1764">BB131*$F130</f>
        <v>0</v>
      </c>
      <c r="BC130" s="54">
        <f t="shared" ref="BC130" si="1765">BC131*$F130</f>
        <v>0</v>
      </c>
      <c r="BD130" s="54">
        <f t="shared" ref="BD130" si="1766">BD131*$F130</f>
        <v>0</v>
      </c>
      <c r="BE130" s="54">
        <f t="shared" ref="BE130" si="1767">BE131*$F130</f>
        <v>0</v>
      </c>
      <c r="BF130" s="54">
        <f t="shared" ref="BF130" si="1768">BF131*$F130</f>
        <v>0</v>
      </c>
      <c r="BG130" s="54">
        <f t="shared" ref="BG130" si="1769">BG131*$F130</f>
        <v>0</v>
      </c>
      <c r="BH130" s="54">
        <f t="shared" ref="BH130" si="1770">BH131*$F130</f>
        <v>0</v>
      </c>
      <c r="BI130" s="54">
        <f t="shared" ref="BI130" si="1771">BI131*$F130</f>
        <v>0</v>
      </c>
      <c r="BJ130" s="54">
        <f t="shared" ref="BJ130" si="1772">BJ131*$F130</f>
        <v>0</v>
      </c>
      <c r="BK130" s="54">
        <f t="shared" ref="BK130" si="1773">BK131*$F130</f>
        <v>0</v>
      </c>
      <c r="BL130" s="54">
        <f t="shared" ref="BL130" si="1774">BL131*$F130</f>
        <v>0</v>
      </c>
      <c r="BM130" s="54">
        <f t="shared" ref="BM130" si="1775">BM131*$F130</f>
        <v>0</v>
      </c>
      <c r="BN130" s="54">
        <f t="shared" ref="BN130" si="1776">BN131*$F130</f>
        <v>0</v>
      </c>
    </row>
    <row r="131" spans="2:66" hidden="1" outlineLevel="1">
      <c r="B131" s="51"/>
      <c r="C131" s="209" t="s">
        <v>606</v>
      </c>
      <c r="D131" s="19"/>
      <c r="E131" s="19">
        <v>0</v>
      </c>
      <c r="F131" s="55"/>
      <c r="G131" s="23">
        <f>$E131</f>
        <v>0</v>
      </c>
      <c r="H131" s="23">
        <f t="shared" ref="H131:BN131" si="1777">$E131</f>
        <v>0</v>
      </c>
      <c r="I131" s="23">
        <f t="shared" si="1777"/>
        <v>0</v>
      </c>
      <c r="J131" s="23">
        <f t="shared" si="1777"/>
        <v>0</v>
      </c>
      <c r="K131" s="23">
        <f t="shared" si="1777"/>
        <v>0</v>
      </c>
      <c r="L131" s="23">
        <f t="shared" si="1777"/>
        <v>0</v>
      </c>
      <c r="M131" s="23">
        <f t="shared" si="1777"/>
        <v>0</v>
      </c>
      <c r="N131" s="23">
        <f t="shared" si="1777"/>
        <v>0</v>
      </c>
      <c r="O131" s="23">
        <f t="shared" si="1777"/>
        <v>0</v>
      </c>
      <c r="P131" s="23">
        <f t="shared" si="1777"/>
        <v>0</v>
      </c>
      <c r="Q131" s="23">
        <f t="shared" si="1777"/>
        <v>0</v>
      </c>
      <c r="R131" s="23">
        <f t="shared" si="1777"/>
        <v>0</v>
      </c>
      <c r="S131" s="23">
        <f t="shared" si="1777"/>
        <v>0</v>
      </c>
      <c r="T131" s="23">
        <f t="shared" si="1777"/>
        <v>0</v>
      </c>
      <c r="U131" s="23">
        <f t="shared" si="1777"/>
        <v>0</v>
      </c>
      <c r="V131" s="23">
        <f t="shared" si="1777"/>
        <v>0</v>
      </c>
      <c r="W131" s="23">
        <f t="shared" si="1777"/>
        <v>0</v>
      </c>
      <c r="X131" s="23">
        <f t="shared" si="1777"/>
        <v>0</v>
      </c>
      <c r="Y131" s="23">
        <f t="shared" si="1777"/>
        <v>0</v>
      </c>
      <c r="Z131" s="23">
        <f t="shared" si="1777"/>
        <v>0</v>
      </c>
      <c r="AA131" s="23">
        <f t="shared" si="1777"/>
        <v>0</v>
      </c>
      <c r="AB131" s="23">
        <f t="shared" si="1777"/>
        <v>0</v>
      </c>
      <c r="AC131" s="23">
        <f t="shared" si="1777"/>
        <v>0</v>
      </c>
      <c r="AD131" s="23">
        <f t="shared" si="1777"/>
        <v>0</v>
      </c>
      <c r="AE131" s="23">
        <f t="shared" si="1777"/>
        <v>0</v>
      </c>
      <c r="AF131" s="23">
        <f t="shared" si="1777"/>
        <v>0</v>
      </c>
      <c r="AG131" s="23">
        <f t="shared" si="1777"/>
        <v>0</v>
      </c>
      <c r="AH131" s="23">
        <f t="shared" si="1777"/>
        <v>0</v>
      </c>
      <c r="AI131" s="23">
        <f t="shared" si="1777"/>
        <v>0</v>
      </c>
      <c r="AJ131" s="23">
        <f t="shared" si="1777"/>
        <v>0</v>
      </c>
      <c r="AK131" s="23">
        <f t="shared" si="1777"/>
        <v>0</v>
      </c>
      <c r="AL131" s="23">
        <f t="shared" si="1777"/>
        <v>0</v>
      </c>
      <c r="AM131" s="23">
        <f t="shared" si="1777"/>
        <v>0</v>
      </c>
      <c r="AN131" s="23">
        <f t="shared" si="1777"/>
        <v>0</v>
      </c>
      <c r="AO131" s="23">
        <f t="shared" si="1777"/>
        <v>0</v>
      </c>
      <c r="AP131" s="23">
        <f t="shared" si="1777"/>
        <v>0</v>
      </c>
      <c r="AQ131" s="23">
        <f t="shared" si="1777"/>
        <v>0</v>
      </c>
      <c r="AR131" s="23">
        <f t="shared" si="1777"/>
        <v>0</v>
      </c>
      <c r="AS131" s="23">
        <f t="shared" si="1777"/>
        <v>0</v>
      </c>
      <c r="AT131" s="23">
        <f t="shared" si="1777"/>
        <v>0</v>
      </c>
      <c r="AU131" s="23">
        <f t="shared" si="1777"/>
        <v>0</v>
      </c>
      <c r="AV131" s="23">
        <f t="shared" si="1777"/>
        <v>0</v>
      </c>
      <c r="AW131" s="23">
        <f t="shared" si="1777"/>
        <v>0</v>
      </c>
      <c r="AX131" s="23">
        <f t="shared" si="1777"/>
        <v>0</v>
      </c>
      <c r="AY131" s="23">
        <f t="shared" si="1777"/>
        <v>0</v>
      </c>
      <c r="AZ131" s="23">
        <f t="shared" si="1777"/>
        <v>0</v>
      </c>
      <c r="BA131" s="23">
        <f t="shared" si="1777"/>
        <v>0</v>
      </c>
      <c r="BB131" s="23">
        <f t="shared" si="1777"/>
        <v>0</v>
      </c>
      <c r="BC131" s="23">
        <f t="shared" si="1777"/>
        <v>0</v>
      </c>
      <c r="BD131" s="23">
        <f t="shared" si="1777"/>
        <v>0</v>
      </c>
      <c r="BE131" s="23">
        <f t="shared" si="1777"/>
        <v>0</v>
      </c>
      <c r="BF131" s="23">
        <f t="shared" si="1777"/>
        <v>0</v>
      </c>
      <c r="BG131" s="23">
        <f t="shared" si="1777"/>
        <v>0</v>
      </c>
      <c r="BH131" s="23">
        <f t="shared" si="1777"/>
        <v>0</v>
      </c>
      <c r="BI131" s="23">
        <f t="shared" si="1777"/>
        <v>0</v>
      </c>
      <c r="BJ131" s="23">
        <f t="shared" si="1777"/>
        <v>0</v>
      </c>
      <c r="BK131" s="23">
        <f t="shared" si="1777"/>
        <v>0</v>
      </c>
      <c r="BL131" s="23">
        <f t="shared" si="1777"/>
        <v>0</v>
      </c>
      <c r="BM131" s="23">
        <f t="shared" si="1777"/>
        <v>0</v>
      </c>
      <c r="BN131" s="23">
        <f t="shared" si="1777"/>
        <v>0</v>
      </c>
    </row>
    <row r="132" spans="2:66" hidden="1" outlineLevel="1">
      <c r="B132" s="51"/>
      <c r="C132" s="19" t="s">
        <v>565</v>
      </c>
      <c r="D132" s="19" t="s">
        <v>566</v>
      </c>
      <c r="E132" s="7"/>
      <c r="F132" s="70">
        <v>66.180000000000007</v>
      </c>
      <c r="G132" s="54">
        <f>G133*$F132</f>
        <v>0</v>
      </c>
      <c r="H132" s="54">
        <f t="shared" ref="H132" si="1778">H133*$F132</f>
        <v>0</v>
      </c>
      <c r="I132" s="54">
        <f t="shared" ref="I132" si="1779">I133*$F132</f>
        <v>0</v>
      </c>
      <c r="J132" s="54">
        <f t="shared" ref="J132" si="1780">J133*$F132</f>
        <v>0</v>
      </c>
      <c r="K132" s="54">
        <f t="shared" ref="K132" si="1781">K133*$F132</f>
        <v>0</v>
      </c>
      <c r="L132" s="54">
        <f t="shared" ref="L132" si="1782">L133*$F132</f>
        <v>0</v>
      </c>
      <c r="M132" s="54">
        <f t="shared" ref="M132" si="1783">M133*$F132</f>
        <v>0</v>
      </c>
      <c r="N132" s="54">
        <f t="shared" ref="N132" si="1784">N133*$F132</f>
        <v>0</v>
      </c>
      <c r="O132" s="54">
        <f t="shared" ref="O132" si="1785">O133*$F132</f>
        <v>0</v>
      </c>
      <c r="P132" s="54">
        <f t="shared" ref="P132" si="1786">P133*$F132</f>
        <v>0</v>
      </c>
      <c r="Q132" s="54">
        <f t="shared" ref="Q132" si="1787">Q133*$F132</f>
        <v>0</v>
      </c>
      <c r="R132" s="54">
        <f t="shared" ref="R132" si="1788">R133*$F132</f>
        <v>0</v>
      </c>
      <c r="S132" s="54">
        <f t="shared" ref="S132" si="1789">S133*$F132</f>
        <v>0</v>
      </c>
      <c r="T132" s="54">
        <f t="shared" ref="T132" si="1790">T133*$F132</f>
        <v>0</v>
      </c>
      <c r="U132" s="54">
        <f t="shared" ref="U132" si="1791">U133*$F132</f>
        <v>0</v>
      </c>
      <c r="V132" s="54">
        <f t="shared" ref="V132" si="1792">V133*$F132</f>
        <v>0</v>
      </c>
      <c r="W132" s="54">
        <f t="shared" ref="W132" si="1793">W133*$F132</f>
        <v>0</v>
      </c>
      <c r="X132" s="54">
        <f t="shared" ref="X132" si="1794">X133*$F132</f>
        <v>0</v>
      </c>
      <c r="Y132" s="54">
        <f t="shared" ref="Y132" si="1795">Y133*$F132</f>
        <v>0</v>
      </c>
      <c r="Z132" s="54">
        <f t="shared" ref="Z132" si="1796">Z133*$F132</f>
        <v>0</v>
      </c>
      <c r="AA132" s="54">
        <f t="shared" ref="AA132" si="1797">AA133*$F132</f>
        <v>0</v>
      </c>
      <c r="AB132" s="54">
        <f t="shared" ref="AB132" si="1798">AB133*$F132</f>
        <v>0</v>
      </c>
      <c r="AC132" s="54">
        <f t="shared" ref="AC132" si="1799">AC133*$F132</f>
        <v>0</v>
      </c>
      <c r="AD132" s="54">
        <f t="shared" ref="AD132" si="1800">AD133*$F132</f>
        <v>0</v>
      </c>
      <c r="AE132" s="54">
        <f t="shared" ref="AE132" si="1801">AE133*$F132</f>
        <v>0</v>
      </c>
      <c r="AF132" s="54">
        <f t="shared" ref="AF132" si="1802">AF133*$F132</f>
        <v>0</v>
      </c>
      <c r="AG132" s="54">
        <f t="shared" ref="AG132" si="1803">AG133*$F132</f>
        <v>0</v>
      </c>
      <c r="AH132" s="54">
        <f t="shared" ref="AH132" si="1804">AH133*$F132</f>
        <v>0</v>
      </c>
      <c r="AI132" s="54">
        <f t="shared" ref="AI132" si="1805">AI133*$F132</f>
        <v>0</v>
      </c>
      <c r="AJ132" s="54">
        <f t="shared" ref="AJ132" si="1806">AJ133*$F132</f>
        <v>0</v>
      </c>
      <c r="AK132" s="54">
        <f t="shared" ref="AK132" si="1807">AK133*$F132</f>
        <v>0</v>
      </c>
      <c r="AL132" s="54">
        <f t="shared" ref="AL132" si="1808">AL133*$F132</f>
        <v>0</v>
      </c>
      <c r="AM132" s="54">
        <f t="shared" ref="AM132" si="1809">AM133*$F132</f>
        <v>0</v>
      </c>
      <c r="AN132" s="54">
        <f t="shared" ref="AN132" si="1810">AN133*$F132</f>
        <v>0</v>
      </c>
      <c r="AO132" s="54">
        <f t="shared" ref="AO132" si="1811">AO133*$F132</f>
        <v>0</v>
      </c>
      <c r="AP132" s="54">
        <f t="shared" ref="AP132" si="1812">AP133*$F132</f>
        <v>0</v>
      </c>
      <c r="AQ132" s="54">
        <f t="shared" ref="AQ132" si="1813">AQ133*$F132</f>
        <v>0</v>
      </c>
      <c r="AR132" s="54">
        <f t="shared" ref="AR132" si="1814">AR133*$F132</f>
        <v>0</v>
      </c>
      <c r="AS132" s="54">
        <f t="shared" ref="AS132" si="1815">AS133*$F132</f>
        <v>0</v>
      </c>
      <c r="AT132" s="54">
        <f t="shared" ref="AT132" si="1816">AT133*$F132</f>
        <v>0</v>
      </c>
      <c r="AU132" s="54">
        <f t="shared" ref="AU132" si="1817">AU133*$F132</f>
        <v>0</v>
      </c>
      <c r="AV132" s="54">
        <f t="shared" ref="AV132" si="1818">AV133*$F132</f>
        <v>0</v>
      </c>
      <c r="AW132" s="54">
        <f t="shared" ref="AW132" si="1819">AW133*$F132</f>
        <v>0</v>
      </c>
      <c r="AX132" s="54">
        <f t="shared" ref="AX132" si="1820">AX133*$F132</f>
        <v>0</v>
      </c>
      <c r="AY132" s="54">
        <f t="shared" ref="AY132" si="1821">AY133*$F132</f>
        <v>0</v>
      </c>
      <c r="AZ132" s="54">
        <f t="shared" ref="AZ132" si="1822">AZ133*$F132</f>
        <v>0</v>
      </c>
      <c r="BA132" s="54">
        <f t="shared" ref="BA132" si="1823">BA133*$F132</f>
        <v>0</v>
      </c>
      <c r="BB132" s="54">
        <f t="shared" ref="BB132" si="1824">BB133*$F132</f>
        <v>0</v>
      </c>
      <c r="BC132" s="54">
        <f t="shared" ref="BC132" si="1825">BC133*$F132</f>
        <v>0</v>
      </c>
      <c r="BD132" s="54">
        <f t="shared" ref="BD132" si="1826">BD133*$F132</f>
        <v>0</v>
      </c>
      <c r="BE132" s="54">
        <f t="shared" ref="BE132" si="1827">BE133*$F132</f>
        <v>0</v>
      </c>
      <c r="BF132" s="54">
        <f t="shared" ref="BF132" si="1828">BF133*$F132</f>
        <v>0</v>
      </c>
      <c r="BG132" s="54">
        <f t="shared" ref="BG132" si="1829">BG133*$F132</f>
        <v>0</v>
      </c>
      <c r="BH132" s="54">
        <f t="shared" ref="BH132" si="1830">BH133*$F132</f>
        <v>0</v>
      </c>
      <c r="BI132" s="54">
        <f t="shared" ref="BI132" si="1831">BI133*$F132</f>
        <v>0</v>
      </c>
      <c r="BJ132" s="54">
        <f t="shared" ref="BJ132" si="1832">BJ133*$F132</f>
        <v>0</v>
      </c>
      <c r="BK132" s="54">
        <f t="shared" ref="BK132" si="1833">BK133*$F132</f>
        <v>0</v>
      </c>
      <c r="BL132" s="54">
        <f t="shared" ref="BL132" si="1834">BL133*$F132</f>
        <v>0</v>
      </c>
      <c r="BM132" s="54">
        <f t="shared" ref="BM132" si="1835">BM133*$F132</f>
        <v>0</v>
      </c>
      <c r="BN132" s="54">
        <f t="shared" ref="BN132" si="1836">BN133*$F132</f>
        <v>0</v>
      </c>
    </row>
    <row r="133" spans="2:66" hidden="1" outlineLevel="1">
      <c r="B133" s="51"/>
      <c r="C133" s="209" t="s">
        <v>606</v>
      </c>
      <c r="D133" s="19"/>
      <c r="E133" s="19">
        <v>0</v>
      </c>
      <c r="F133" s="55"/>
      <c r="G133" s="23">
        <f>$E133</f>
        <v>0</v>
      </c>
      <c r="H133" s="23">
        <f t="shared" ref="H133:BN133" si="1837">$E133</f>
        <v>0</v>
      </c>
      <c r="I133" s="23">
        <f t="shared" si="1837"/>
        <v>0</v>
      </c>
      <c r="J133" s="23">
        <f t="shared" si="1837"/>
        <v>0</v>
      </c>
      <c r="K133" s="23">
        <f t="shared" si="1837"/>
        <v>0</v>
      </c>
      <c r="L133" s="23">
        <f t="shared" si="1837"/>
        <v>0</v>
      </c>
      <c r="M133" s="23">
        <f t="shared" si="1837"/>
        <v>0</v>
      </c>
      <c r="N133" s="23">
        <f t="shared" si="1837"/>
        <v>0</v>
      </c>
      <c r="O133" s="23">
        <f t="shared" si="1837"/>
        <v>0</v>
      </c>
      <c r="P133" s="23">
        <f t="shared" si="1837"/>
        <v>0</v>
      </c>
      <c r="Q133" s="23">
        <f t="shared" si="1837"/>
        <v>0</v>
      </c>
      <c r="R133" s="23">
        <f t="shared" si="1837"/>
        <v>0</v>
      </c>
      <c r="S133" s="23">
        <f t="shared" si="1837"/>
        <v>0</v>
      </c>
      <c r="T133" s="23">
        <f t="shared" si="1837"/>
        <v>0</v>
      </c>
      <c r="U133" s="23">
        <f t="shared" si="1837"/>
        <v>0</v>
      </c>
      <c r="V133" s="23">
        <f t="shared" si="1837"/>
        <v>0</v>
      </c>
      <c r="W133" s="23">
        <f t="shared" si="1837"/>
        <v>0</v>
      </c>
      <c r="X133" s="23">
        <f t="shared" si="1837"/>
        <v>0</v>
      </c>
      <c r="Y133" s="23">
        <f t="shared" si="1837"/>
        <v>0</v>
      </c>
      <c r="Z133" s="23">
        <f t="shared" si="1837"/>
        <v>0</v>
      </c>
      <c r="AA133" s="23">
        <f t="shared" si="1837"/>
        <v>0</v>
      </c>
      <c r="AB133" s="23">
        <f t="shared" si="1837"/>
        <v>0</v>
      </c>
      <c r="AC133" s="23">
        <f t="shared" si="1837"/>
        <v>0</v>
      </c>
      <c r="AD133" s="23">
        <f t="shared" si="1837"/>
        <v>0</v>
      </c>
      <c r="AE133" s="23">
        <f t="shared" si="1837"/>
        <v>0</v>
      </c>
      <c r="AF133" s="23">
        <f t="shared" si="1837"/>
        <v>0</v>
      </c>
      <c r="AG133" s="23">
        <f t="shared" si="1837"/>
        <v>0</v>
      </c>
      <c r="AH133" s="23">
        <f t="shared" si="1837"/>
        <v>0</v>
      </c>
      <c r="AI133" s="23">
        <f t="shared" si="1837"/>
        <v>0</v>
      </c>
      <c r="AJ133" s="23">
        <f t="shared" si="1837"/>
        <v>0</v>
      </c>
      <c r="AK133" s="23">
        <f t="shared" si="1837"/>
        <v>0</v>
      </c>
      <c r="AL133" s="23">
        <f t="shared" si="1837"/>
        <v>0</v>
      </c>
      <c r="AM133" s="23">
        <f t="shared" si="1837"/>
        <v>0</v>
      </c>
      <c r="AN133" s="23">
        <f t="shared" si="1837"/>
        <v>0</v>
      </c>
      <c r="AO133" s="23">
        <f t="shared" si="1837"/>
        <v>0</v>
      </c>
      <c r="AP133" s="23">
        <f t="shared" si="1837"/>
        <v>0</v>
      </c>
      <c r="AQ133" s="23">
        <f t="shared" si="1837"/>
        <v>0</v>
      </c>
      <c r="AR133" s="23">
        <f t="shared" si="1837"/>
        <v>0</v>
      </c>
      <c r="AS133" s="23">
        <f t="shared" si="1837"/>
        <v>0</v>
      </c>
      <c r="AT133" s="23">
        <f t="shared" si="1837"/>
        <v>0</v>
      </c>
      <c r="AU133" s="23">
        <f t="shared" si="1837"/>
        <v>0</v>
      </c>
      <c r="AV133" s="23">
        <f t="shared" si="1837"/>
        <v>0</v>
      </c>
      <c r="AW133" s="23">
        <f t="shared" si="1837"/>
        <v>0</v>
      </c>
      <c r="AX133" s="23">
        <f t="shared" si="1837"/>
        <v>0</v>
      </c>
      <c r="AY133" s="23">
        <f t="shared" si="1837"/>
        <v>0</v>
      </c>
      <c r="AZ133" s="23">
        <f t="shared" si="1837"/>
        <v>0</v>
      </c>
      <c r="BA133" s="23">
        <f t="shared" si="1837"/>
        <v>0</v>
      </c>
      <c r="BB133" s="23">
        <f t="shared" si="1837"/>
        <v>0</v>
      </c>
      <c r="BC133" s="23">
        <f t="shared" si="1837"/>
        <v>0</v>
      </c>
      <c r="BD133" s="23">
        <f t="shared" si="1837"/>
        <v>0</v>
      </c>
      <c r="BE133" s="23">
        <f t="shared" si="1837"/>
        <v>0</v>
      </c>
      <c r="BF133" s="23">
        <f t="shared" si="1837"/>
        <v>0</v>
      </c>
      <c r="BG133" s="23">
        <f t="shared" si="1837"/>
        <v>0</v>
      </c>
      <c r="BH133" s="23">
        <f t="shared" si="1837"/>
        <v>0</v>
      </c>
      <c r="BI133" s="23">
        <f t="shared" si="1837"/>
        <v>0</v>
      </c>
      <c r="BJ133" s="23">
        <f t="shared" si="1837"/>
        <v>0</v>
      </c>
      <c r="BK133" s="23">
        <f t="shared" si="1837"/>
        <v>0</v>
      </c>
      <c r="BL133" s="23">
        <f t="shared" si="1837"/>
        <v>0</v>
      </c>
      <c r="BM133" s="23">
        <f t="shared" si="1837"/>
        <v>0</v>
      </c>
      <c r="BN133" s="23">
        <f t="shared" si="1837"/>
        <v>0</v>
      </c>
    </row>
    <row r="134" spans="2:66" hidden="1" outlineLevel="1">
      <c r="B134" s="51"/>
      <c r="C134" s="19" t="s">
        <v>567</v>
      </c>
      <c r="D134" s="19" t="s">
        <v>568</v>
      </c>
      <c r="E134" s="7"/>
      <c r="F134" s="70">
        <v>329.67</v>
      </c>
      <c r="G134" s="54">
        <f>G135*$F134</f>
        <v>0</v>
      </c>
      <c r="H134" s="54">
        <f t="shared" ref="H134" si="1838">H135*$F134</f>
        <v>0</v>
      </c>
      <c r="I134" s="54">
        <f t="shared" ref="I134" si="1839">I135*$F134</f>
        <v>0</v>
      </c>
      <c r="J134" s="54">
        <f t="shared" ref="J134" si="1840">J135*$F134</f>
        <v>0</v>
      </c>
      <c r="K134" s="54">
        <f t="shared" ref="K134" si="1841">K135*$F134</f>
        <v>0</v>
      </c>
      <c r="L134" s="54">
        <f t="shared" ref="L134" si="1842">L135*$F134</f>
        <v>0</v>
      </c>
      <c r="M134" s="54">
        <f t="shared" ref="M134" si="1843">M135*$F134</f>
        <v>0</v>
      </c>
      <c r="N134" s="54">
        <f t="shared" ref="N134" si="1844">N135*$F134</f>
        <v>0</v>
      </c>
      <c r="O134" s="54">
        <f t="shared" ref="O134" si="1845">O135*$F134</f>
        <v>0</v>
      </c>
      <c r="P134" s="54">
        <f t="shared" ref="P134" si="1846">P135*$F134</f>
        <v>0</v>
      </c>
      <c r="Q134" s="54">
        <f t="shared" ref="Q134" si="1847">Q135*$F134</f>
        <v>0</v>
      </c>
      <c r="R134" s="54">
        <f t="shared" ref="R134" si="1848">R135*$F134</f>
        <v>0</v>
      </c>
      <c r="S134" s="54">
        <f t="shared" ref="S134" si="1849">S135*$F134</f>
        <v>0</v>
      </c>
      <c r="T134" s="54">
        <f t="shared" ref="T134" si="1850">T135*$F134</f>
        <v>0</v>
      </c>
      <c r="U134" s="54">
        <f t="shared" ref="U134" si="1851">U135*$F134</f>
        <v>0</v>
      </c>
      <c r="V134" s="54">
        <f t="shared" ref="V134" si="1852">V135*$F134</f>
        <v>0</v>
      </c>
      <c r="W134" s="54">
        <f t="shared" ref="W134" si="1853">W135*$F134</f>
        <v>0</v>
      </c>
      <c r="X134" s="54">
        <f t="shared" ref="X134" si="1854">X135*$F134</f>
        <v>0</v>
      </c>
      <c r="Y134" s="54">
        <f t="shared" ref="Y134" si="1855">Y135*$F134</f>
        <v>0</v>
      </c>
      <c r="Z134" s="54">
        <f t="shared" ref="Z134" si="1856">Z135*$F134</f>
        <v>0</v>
      </c>
      <c r="AA134" s="54">
        <f t="shared" ref="AA134" si="1857">AA135*$F134</f>
        <v>0</v>
      </c>
      <c r="AB134" s="54">
        <f t="shared" ref="AB134" si="1858">AB135*$F134</f>
        <v>0</v>
      </c>
      <c r="AC134" s="54">
        <f t="shared" ref="AC134" si="1859">AC135*$F134</f>
        <v>0</v>
      </c>
      <c r="AD134" s="54">
        <f t="shared" ref="AD134" si="1860">AD135*$F134</f>
        <v>0</v>
      </c>
      <c r="AE134" s="54">
        <f t="shared" ref="AE134" si="1861">AE135*$F134</f>
        <v>0</v>
      </c>
      <c r="AF134" s="54">
        <f t="shared" ref="AF134" si="1862">AF135*$F134</f>
        <v>0</v>
      </c>
      <c r="AG134" s="54">
        <f t="shared" ref="AG134" si="1863">AG135*$F134</f>
        <v>0</v>
      </c>
      <c r="AH134" s="54">
        <f t="shared" ref="AH134" si="1864">AH135*$F134</f>
        <v>0</v>
      </c>
      <c r="AI134" s="54">
        <f t="shared" ref="AI134" si="1865">AI135*$F134</f>
        <v>0</v>
      </c>
      <c r="AJ134" s="54">
        <f t="shared" ref="AJ134" si="1866">AJ135*$F134</f>
        <v>0</v>
      </c>
      <c r="AK134" s="54">
        <f t="shared" ref="AK134" si="1867">AK135*$F134</f>
        <v>0</v>
      </c>
      <c r="AL134" s="54">
        <f t="shared" ref="AL134" si="1868">AL135*$F134</f>
        <v>0</v>
      </c>
      <c r="AM134" s="54">
        <f t="shared" ref="AM134" si="1869">AM135*$F134</f>
        <v>0</v>
      </c>
      <c r="AN134" s="54">
        <f t="shared" ref="AN134" si="1870">AN135*$F134</f>
        <v>0</v>
      </c>
      <c r="AO134" s="54">
        <f t="shared" ref="AO134" si="1871">AO135*$F134</f>
        <v>0</v>
      </c>
      <c r="AP134" s="54">
        <f t="shared" ref="AP134" si="1872">AP135*$F134</f>
        <v>0</v>
      </c>
      <c r="AQ134" s="54">
        <f t="shared" ref="AQ134" si="1873">AQ135*$F134</f>
        <v>0</v>
      </c>
      <c r="AR134" s="54">
        <f t="shared" ref="AR134" si="1874">AR135*$F134</f>
        <v>0</v>
      </c>
      <c r="AS134" s="54">
        <f t="shared" ref="AS134" si="1875">AS135*$F134</f>
        <v>0</v>
      </c>
      <c r="AT134" s="54">
        <f t="shared" ref="AT134" si="1876">AT135*$F134</f>
        <v>0</v>
      </c>
      <c r="AU134" s="54">
        <f t="shared" ref="AU134" si="1877">AU135*$F134</f>
        <v>0</v>
      </c>
      <c r="AV134" s="54">
        <f t="shared" ref="AV134" si="1878">AV135*$F134</f>
        <v>0</v>
      </c>
      <c r="AW134" s="54">
        <f t="shared" ref="AW134" si="1879">AW135*$F134</f>
        <v>0</v>
      </c>
      <c r="AX134" s="54">
        <f t="shared" ref="AX134" si="1880">AX135*$F134</f>
        <v>0</v>
      </c>
      <c r="AY134" s="54">
        <f t="shared" ref="AY134" si="1881">AY135*$F134</f>
        <v>0</v>
      </c>
      <c r="AZ134" s="54">
        <f t="shared" ref="AZ134" si="1882">AZ135*$F134</f>
        <v>0</v>
      </c>
      <c r="BA134" s="54">
        <f t="shared" ref="BA134" si="1883">BA135*$F134</f>
        <v>0</v>
      </c>
      <c r="BB134" s="54">
        <f t="shared" ref="BB134" si="1884">BB135*$F134</f>
        <v>0</v>
      </c>
      <c r="BC134" s="54">
        <f t="shared" ref="BC134" si="1885">BC135*$F134</f>
        <v>0</v>
      </c>
      <c r="BD134" s="54">
        <f t="shared" ref="BD134" si="1886">BD135*$F134</f>
        <v>0</v>
      </c>
      <c r="BE134" s="54">
        <f t="shared" ref="BE134" si="1887">BE135*$F134</f>
        <v>0</v>
      </c>
      <c r="BF134" s="54">
        <f t="shared" ref="BF134" si="1888">BF135*$F134</f>
        <v>0</v>
      </c>
      <c r="BG134" s="54">
        <f t="shared" ref="BG134" si="1889">BG135*$F134</f>
        <v>0</v>
      </c>
      <c r="BH134" s="54">
        <f t="shared" ref="BH134" si="1890">BH135*$F134</f>
        <v>0</v>
      </c>
      <c r="BI134" s="54">
        <f t="shared" ref="BI134" si="1891">BI135*$F134</f>
        <v>0</v>
      </c>
      <c r="BJ134" s="54">
        <f t="shared" ref="BJ134" si="1892">BJ135*$F134</f>
        <v>0</v>
      </c>
      <c r="BK134" s="54">
        <f t="shared" ref="BK134" si="1893">BK135*$F134</f>
        <v>0</v>
      </c>
      <c r="BL134" s="54">
        <f t="shared" ref="BL134" si="1894">BL135*$F134</f>
        <v>0</v>
      </c>
      <c r="BM134" s="54">
        <f t="shared" ref="BM134" si="1895">BM135*$F134</f>
        <v>0</v>
      </c>
      <c r="BN134" s="54">
        <f t="shared" ref="BN134" si="1896">BN135*$F134</f>
        <v>0</v>
      </c>
    </row>
    <row r="135" spans="2:66" hidden="1" outlineLevel="1">
      <c r="B135" s="51"/>
      <c r="C135" s="209" t="s">
        <v>606</v>
      </c>
      <c r="D135" s="19"/>
      <c r="E135" s="19">
        <v>0</v>
      </c>
      <c r="F135" s="55"/>
      <c r="G135" s="23">
        <f>$E135</f>
        <v>0</v>
      </c>
      <c r="H135" s="23">
        <f t="shared" ref="H135:BN135" si="1897">$E135</f>
        <v>0</v>
      </c>
      <c r="I135" s="23">
        <f t="shared" si="1897"/>
        <v>0</v>
      </c>
      <c r="J135" s="23">
        <f t="shared" si="1897"/>
        <v>0</v>
      </c>
      <c r="K135" s="23">
        <f t="shared" si="1897"/>
        <v>0</v>
      </c>
      <c r="L135" s="23">
        <f t="shared" si="1897"/>
        <v>0</v>
      </c>
      <c r="M135" s="23">
        <f t="shared" si="1897"/>
        <v>0</v>
      </c>
      <c r="N135" s="23">
        <f t="shared" si="1897"/>
        <v>0</v>
      </c>
      <c r="O135" s="23">
        <f t="shared" si="1897"/>
        <v>0</v>
      </c>
      <c r="P135" s="23">
        <f t="shared" si="1897"/>
        <v>0</v>
      </c>
      <c r="Q135" s="23">
        <f t="shared" si="1897"/>
        <v>0</v>
      </c>
      <c r="R135" s="23">
        <f t="shared" si="1897"/>
        <v>0</v>
      </c>
      <c r="S135" s="23">
        <f t="shared" si="1897"/>
        <v>0</v>
      </c>
      <c r="T135" s="23">
        <f t="shared" si="1897"/>
        <v>0</v>
      </c>
      <c r="U135" s="23">
        <f t="shared" si="1897"/>
        <v>0</v>
      </c>
      <c r="V135" s="23">
        <f t="shared" si="1897"/>
        <v>0</v>
      </c>
      <c r="W135" s="23">
        <f t="shared" si="1897"/>
        <v>0</v>
      </c>
      <c r="X135" s="23">
        <f t="shared" si="1897"/>
        <v>0</v>
      </c>
      <c r="Y135" s="23">
        <f t="shared" si="1897"/>
        <v>0</v>
      </c>
      <c r="Z135" s="23">
        <f t="shared" si="1897"/>
        <v>0</v>
      </c>
      <c r="AA135" s="23">
        <f t="shared" si="1897"/>
        <v>0</v>
      </c>
      <c r="AB135" s="23">
        <f t="shared" si="1897"/>
        <v>0</v>
      </c>
      <c r="AC135" s="23">
        <f t="shared" si="1897"/>
        <v>0</v>
      </c>
      <c r="AD135" s="23">
        <f t="shared" si="1897"/>
        <v>0</v>
      </c>
      <c r="AE135" s="23">
        <f t="shared" si="1897"/>
        <v>0</v>
      </c>
      <c r="AF135" s="23">
        <f t="shared" si="1897"/>
        <v>0</v>
      </c>
      <c r="AG135" s="23">
        <f t="shared" si="1897"/>
        <v>0</v>
      </c>
      <c r="AH135" s="23">
        <f t="shared" si="1897"/>
        <v>0</v>
      </c>
      <c r="AI135" s="23">
        <f t="shared" si="1897"/>
        <v>0</v>
      </c>
      <c r="AJ135" s="23">
        <f t="shared" si="1897"/>
        <v>0</v>
      </c>
      <c r="AK135" s="23">
        <f t="shared" si="1897"/>
        <v>0</v>
      </c>
      <c r="AL135" s="23">
        <f t="shared" si="1897"/>
        <v>0</v>
      </c>
      <c r="AM135" s="23">
        <f t="shared" si="1897"/>
        <v>0</v>
      </c>
      <c r="AN135" s="23">
        <f t="shared" si="1897"/>
        <v>0</v>
      </c>
      <c r="AO135" s="23">
        <f t="shared" si="1897"/>
        <v>0</v>
      </c>
      <c r="AP135" s="23">
        <f t="shared" si="1897"/>
        <v>0</v>
      </c>
      <c r="AQ135" s="23">
        <f t="shared" si="1897"/>
        <v>0</v>
      </c>
      <c r="AR135" s="23">
        <f t="shared" si="1897"/>
        <v>0</v>
      </c>
      <c r="AS135" s="23">
        <f t="shared" si="1897"/>
        <v>0</v>
      </c>
      <c r="AT135" s="23">
        <f t="shared" si="1897"/>
        <v>0</v>
      </c>
      <c r="AU135" s="23">
        <f t="shared" si="1897"/>
        <v>0</v>
      </c>
      <c r="AV135" s="23">
        <f t="shared" si="1897"/>
        <v>0</v>
      </c>
      <c r="AW135" s="23">
        <f t="shared" si="1897"/>
        <v>0</v>
      </c>
      <c r="AX135" s="23">
        <f t="shared" si="1897"/>
        <v>0</v>
      </c>
      <c r="AY135" s="23">
        <f t="shared" si="1897"/>
        <v>0</v>
      </c>
      <c r="AZ135" s="23">
        <f t="shared" si="1897"/>
        <v>0</v>
      </c>
      <c r="BA135" s="23">
        <f t="shared" si="1897"/>
        <v>0</v>
      </c>
      <c r="BB135" s="23">
        <f t="shared" si="1897"/>
        <v>0</v>
      </c>
      <c r="BC135" s="23">
        <f t="shared" si="1897"/>
        <v>0</v>
      </c>
      <c r="BD135" s="23">
        <f t="shared" si="1897"/>
        <v>0</v>
      </c>
      <c r="BE135" s="23">
        <f t="shared" si="1897"/>
        <v>0</v>
      </c>
      <c r="BF135" s="23">
        <f t="shared" si="1897"/>
        <v>0</v>
      </c>
      <c r="BG135" s="23">
        <f t="shared" si="1897"/>
        <v>0</v>
      </c>
      <c r="BH135" s="23">
        <f t="shared" si="1897"/>
        <v>0</v>
      </c>
      <c r="BI135" s="23">
        <f t="shared" si="1897"/>
        <v>0</v>
      </c>
      <c r="BJ135" s="23">
        <f t="shared" si="1897"/>
        <v>0</v>
      </c>
      <c r="BK135" s="23">
        <f t="shared" si="1897"/>
        <v>0</v>
      </c>
      <c r="BL135" s="23">
        <f t="shared" si="1897"/>
        <v>0</v>
      </c>
      <c r="BM135" s="23">
        <f t="shared" si="1897"/>
        <v>0</v>
      </c>
      <c r="BN135" s="23">
        <f t="shared" si="1897"/>
        <v>0</v>
      </c>
    </row>
    <row r="136" spans="2:66" hidden="1" outlineLevel="1">
      <c r="B136" s="51"/>
      <c r="C136" s="19" t="s">
        <v>569</v>
      </c>
      <c r="D136" s="19" t="s">
        <v>570</v>
      </c>
      <c r="E136" s="7"/>
      <c r="F136" s="70">
        <v>294.97000000000003</v>
      </c>
      <c r="G136" s="54">
        <f>G137*$F136</f>
        <v>0</v>
      </c>
      <c r="H136" s="54">
        <f t="shared" ref="H136" si="1898">H137*$F136</f>
        <v>0</v>
      </c>
      <c r="I136" s="54">
        <f t="shared" ref="I136" si="1899">I137*$F136</f>
        <v>0</v>
      </c>
      <c r="J136" s="54">
        <f t="shared" ref="J136" si="1900">J137*$F136</f>
        <v>0</v>
      </c>
      <c r="K136" s="54">
        <f t="shared" ref="K136" si="1901">K137*$F136</f>
        <v>0</v>
      </c>
      <c r="L136" s="54">
        <f t="shared" ref="L136" si="1902">L137*$F136</f>
        <v>0</v>
      </c>
      <c r="M136" s="54">
        <f t="shared" ref="M136" si="1903">M137*$F136</f>
        <v>0</v>
      </c>
      <c r="N136" s="54">
        <f t="shared" ref="N136" si="1904">N137*$F136</f>
        <v>0</v>
      </c>
      <c r="O136" s="54">
        <f t="shared" ref="O136" si="1905">O137*$F136</f>
        <v>0</v>
      </c>
      <c r="P136" s="54">
        <f t="shared" ref="P136" si="1906">P137*$F136</f>
        <v>0</v>
      </c>
      <c r="Q136" s="54">
        <f t="shared" ref="Q136" si="1907">Q137*$F136</f>
        <v>0</v>
      </c>
      <c r="R136" s="54">
        <f t="shared" ref="R136" si="1908">R137*$F136</f>
        <v>0</v>
      </c>
      <c r="S136" s="54">
        <f t="shared" ref="S136" si="1909">S137*$F136</f>
        <v>0</v>
      </c>
      <c r="T136" s="54">
        <f t="shared" ref="T136" si="1910">T137*$F136</f>
        <v>0</v>
      </c>
      <c r="U136" s="54">
        <f t="shared" ref="U136" si="1911">U137*$F136</f>
        <v>0</v>
      </c>
      <c r="V136" s="54">
        <f t="shared" ref="V136" si="1912">V137*$F136</f>
        <v>0</v>
      </c>
      <c r="W136" s="54">
        <f t="shared" ref="W136" si="1913">W137*$F136</f>
        <v>0</v>
      </c>
      <c r="X136" s="54">
        <f t="shared" ref="X136" si="1914">X137*$F136</f>
        <v>0</v>
      </c>
      <c r="Y136" s="54">
        <f t="shared" ref="Y136" si="1915">Y137*$F136</f>
        <v>0</v>
      </c>
      <c r="Z136" s="54">
        <f t="shared" ref="Z136" si="1916">Z137*$F136</f>
        <v>0</v>
      </c>
      <c r="AA136" s="54">
        <f t="shared" ref="AA136" si="1917">AA137*$F136</f>
        <v>0</v>
      </c>
      <c r="AB136" s="54">
        <f t="shared" ref="AB136" si="1918">AB137*$F136</f>
        <v>0</v>
      </c>
      <c r="AC136" s="54">
        <f t="shared" ref="AC136" si="1919">AC137*$F136</f>
        <v>0</v>
      </c>
      <c r="AD136" s="54">
        <f t="shared" ref="AD136" si="1920">AD137*$F136</f>
        <v>0</v>
      </c>
      <c r="AE136" s="54">
        <f t="shared" ref="AE136" si="1921">AE137*$F136</f>
        <v>0</v>
      </c>
      <c r="AF136" s="54">
        <f t="shared" ref="AF136" si="1922">AF137*$F136</f>
        <v>0</v>
      </c>
      <c r="AG136" s="54">
        <f t="shared" ref="AG136" si="1923">AG137*$F136</f>
        <v>0</v>
      </c>
      <c r="AH136" s="54">
        <f t="shared" ref="AH136" si="1924">AH137*$F136</f>
        <v>0</v>
      </c>
      <c r="AI136" s="54">
        <f t="shared" ref="AI136" si="1925">AI137*$F136</f>
        <v>0</v>
      </c>
      <c r="AJ136" s="54">
        <f t="shared" ref="AJ136" si="1926">AJ137*$F136</f>
        <v>0</v>
      </c>
      <c r="AK136" s="54">
        <f t="shared" ref="AK136" si="1927">AK137*$F136</f>
        <v>0</v>
      </c>
      <c r="AL136" s="54">
        <f t="shared" ref="AL136" si="1928">AL137*$F136</f>
        <v>0</v>
      </c>
      <c r="AM136" s="54">
        <f t="shared" ref="AM136" si="1929">AM137*$F136</f>
        <v>0</v>
      </c>
      <c r="AN136" s="54">
        <f t="shared" ref="AN136" si="1930">AN137*$F136</f>
        <v>0</v>
      </c>
      <c r="AO136" s="54">
        <f t="shared" ref="AO136" si="1931">AO137*$F136</f>
        <v>0</v>
      </c>
      <c r="AP136" s="54">
        <f t="shared" ref="AP136" si="1932">AP137*$F136</f>
        <v>0</v>
      </c>
      <c r="AQ136" s="54">
        <f t="shared" ref="AQ136" si="1933">AQ137*$F136</f>
        <v>0</v>
      </c>
      <c r="AR136" s="54">
        <f t="shared" ref="AR136" si="1934">AR137*$F136</f>
        <v>0</v>
      </c>
      <c r="AS136" s="54">
        <f t="shared" ref="AS136" si="1935">AS137*$F136</f>
        <v>0</v>
      </c>
      <c r="AT136" s="54">
        <f t="shared" ref="AT136" si="1936">AT137*$F136</f>
        <v>0</v>
      </c>
      <c r="AU136" s="54">
        <f t="shared" ref="AU136" si="1937">AU137*$F136</f>
        <v>0</v>
      </c>
      <c r="AV136" s="54">
        <f t="shared" ref="AV136" si="1938">AV137*$F136</f>
        <v>0</v>
      </c>
      <c r="AW136" s="54">
        <f t="shared" ref="AW136" si="1939">AW137*$F136</f>
        <v>0</v>
      </c>
      <c r="AX136" s="54">
        <f t="shared" ref="AX136" si="1940">AX137*$F136</f>
        <v>0</v>
      </c>
      <c r="AY136" s="54">
        <f t="shared" ref="AY136" si="1941">AY137*$F136</f>
        <v>0</v>
      </c>
      <c r="AZ136" s="54">
        <f t="shared" ref="AZ136" si="1942">AZ137*$F136</f>
        <v>0</v>
      </c>
      <c r="BA136" s="54">
        <f t="shared" ref="BA136" si="1943">BA137*$F136</f>
        <v>0</v>
      </c>
      <c r="BB136" s="54">
        <f t="shared" ref="BB136" si="1944">BB137*$F136</f>
        <v>0</v>
      </c>
      <c r="BC136" s="54">
        <f t="shared" ref="BC136" si="1945">BC137*$F136</f>
        <v>0</v>
      </c>
      <c r="BD136" s="54">
        <f t="shared" ref="BD136" si="1946">BD137*$F136</f>
        <v>0</v>
      </c>
      <c r="BE136" s="54">
        <f t="shared" ref="BE136" si="1947">BE137*$F136</f>
        <v>0</v>
      </c>
      <c r="BF136" s="54">
        <f t="shared" ref="BF136" si="1948">BF137*$F136</f>
        <v>0</v>
      </c>
      <c r="BG136" s="54">
        <f t="shared" ref="BG136" si="1949">BG137*$F136</f>
        <v>0</v>
      </c>
      <c r="BH136" s="54">
        <f t="shared" ref="BH136" si="1950">BH137*$F136</f>
        <v>0</v>
      </c>
      <c r="BI136" s="54">
        <f t="shared" ref="BI136" si="1951">BI137*$F136</f>
        <v>0</v>
      </c>
      <c r="BJ136" s="54">
        <f t="shared" ref="BJ136" si="1952">BJ137*$F136</f>
        <v>0</v>
      </c>
      <c r="BK136" s="54">
        <f t="shared" ref="BK136" si="1953">BK137*$F136</f>
        <v>0</v>
      </c>
      <c r="BL136" s="54">
        <f t="shared" ref="BL136" si="1954">BL137*$F136</f>
        <v>0</v>
      </c>
      <c r="BM136" s="54">
        <f t="shared" ref="BM136" si="1955">BM137*$F136</f>
        <v>0</v>
      </c>
      <c r="BN136" s="54">
        <f t="shared" ref="BN136" si="1956">BN137*$F136</f>
        <v>0</v>
      </c>
    </row>
    <row r="137" spans="2:66" hidden="1" outlineLevel="1">
      <c r="B137" s="51"/>
      <c r="C137" s="209" t="s">
        <v>606</v>
      </c>
      <c r="D137" s="19"/>
      <c r="E137" s="19">
        <v>0</v>
      </c>
      <c r="F137" s="55"/>
      <c r="G137" s="23">
        <f>$E137</f>
        <v>0</v>
      </c>
      <c r="H137" s="23">
        <f t="shared" ref="H137:BN137" si="1957">$E137</f>
        <v>0</v>
      </c>
      <c r="I137" s="23">
        <f t="shared" si="1957"/>
        <v>0</v>
      </c>
      <c r="J137" s="23">
        <f t="shared" si="1957"/>
        <v>0</v>
      </c>
      <c r="K137" s="23">
        <f t="shared" si="1957"/>
        <v>0</v>
      </c>
      <c r="L137" s="23">
        <f t="shared" si="1957"/>
        <v>0</v>
      </c>
      <c r="M137" s="23">
        <f t="shared" si="1957"/>
        <v>0</v>
      </c>
      <c r="N137" s="23">
        <f t="shared" si="1957"/>
        <v>0</v>
      </c>
      <c r="O137" s="23">
        <f t="shared" si="1957"/>
        <v>0</v>
      </c>
      <c r="P137" s="23">
        <f t="shared" si="1957"/>
        <v>0</v>
      </c>
      <c r="Q137" s="23">
        <f t="shared" si="1957"/>
        <v>0</v>
      </c>
      <c r="R137" s="23">
        <f t="shared" si="1957"/>
        <v>0</v>
      </c>
      <c r="S137" s="23">
        <f t="shared" si="1957"/>
        <v>0</v>
      </c>
      <c r="T137" s="23">
        <f t="shared" si="1957"/>
        <v>0</v>
      </c>
      <c r="U137" s="23">
        <f t="shared" si="1957"/>
        <v>0</v>
      </c>
      <c r="V137" s="23">
        <f t="shared" si="1957"/>
        <v>0</v>
      </c>
      <c r="W137" s="23">
        <f t="shared" si="1957"/>
        <v>0</v>
      </c>
      <c r="X137" s="23">
        <f t="shared" si="1957"/>
        <v>0</v>
      </c>
      <c r="Y137" s="23">
        <f t="shared" si="1957"/>
        <v>0</v>
      </c>
      <c r="Z137" s="23">
        <f t="shared" si="1957"/>
        <v>0</v>
      </c>
      <c r="AA137" s="23">
        <f t="shared" si="1957"/>
        <v>0</v>
      </c>
      <c r="AB137" s="23">
        <f t="shared" si="1957"/>
        <v>0</v>
      </c>
      <c r="AC137" s="23">
        <f t="shared" si="1957"/>
        <v>0</v>
      </c>
      <c r="AD137" s="23">
        <f t="shared" si="1957"/>
        <v>0</v>
      </c>
      <c r="AE137" s="23">
        <f t="shared" si="1957"/>
        <v>0</v>
      </c>
      <c r="AF137" s="23">
        <f t="shared" si="1957"/>
        <v>0</v>
      </c>
      <c r="AG137" s="23">
        <f t="shared" si="1957"/>
        <v>0</v>
      </c>
      <c r="AH137" s="23">
        <f t="shared" si="1957"/>
        <v>0</v>
      </c>
      <c r="AI137" s="23">
        <f t="shared" si="1957"/>
        <v>0</v>
      </c>
      <c r="AJ137" s="23">
        <f t="shared" si="1957"/>
        <v>0</v>
      </c>
      <c r="AK137" s="23">
        <f t="shared" si="1957"/>
        <v>0</v>
      </c>
      <c r="AL137" s="23">
        <f t="shared" si="1957"/>
        <v>0</v>
      </c>
      <c r="AM137" s="23">
        <f t="shared" si="1957"/>
        <v>0</v>
      </c>
      <c r="AN137" s="23">
        <f t="shared" si="1957"/>
        <v>0</v>
      </c>
      <c r="AO137" s="23">
        <f t="shared" si="1957"/>
        <v>0</v>
      </c>
      <c r="AP137" s="23">
        <f t="shared" si="1957"/>
        <v>0</v>
      </c>
      <c r="AQ137" s="23">
        <f t="shared" si="1957"/>
        <v>0</v>
      </c>
      <c r="AR137" s="23">
        <f t="shared" si="1957"/>
        <v>0</v>
      </c>
      <c r="AS137" s="23">
        <f t="shared" si="1957"/>
        <v>0</v>
      </c>
      <c r="AT137" s="23">
        <f t="shared" si="1957"/>
        <v>0</v>
      </c>
      <c r="AU137" s="23">
        <f t="shared" si="1957"/>
        <v>0</v>
      </c>
      <c r="AV137" s="23">
        <f t="shared" si="1957"/>
        <v>0</v>
      </c>
      <c r="AW137" s="23">
        <f t="shared" si="1957"/>
        <v>0</v>
      </c>
      <c r="AX137" s="23">
        <f t="shared" si="1957"/>
        <v>0</v>
      </c>
      <c r="AY137" s="23">
        <f t="shared" si="1957"/>
        <v>0</v>
      </c>
      <c r="AZ137" s="23">
        <f t="shared" si="1957"/>
        <v>0</v>
      </c>
      <c r="BA137" s="23">
        <f t="shared" si="1957"/>
        <v>0</v>
      </c>
      <c r="BB137" s="23">
        <f t="shared" si="1957"/>
        <v>0</v>
      </c>
      <c r="BC137" s="23">
        <f t="shared" si="1957"/>
        <v>0</v>
      </c>
      <c r="BD137" s="23">
        <f t="shared" si="1957"/>
        <v>0</v>
      </c>
      <c r="BE137" s="23">
        <f t="shared" si="1957"/>
        <v>0</v>
      </c>
      <c r="BF137" s="23">
        <f t="shared" si="1957"/>
        <v>0</v>
      </c>
      <c r="BG137" s="23">
        <f t="shared" si="1957"/>
        <v>0</v>
      </c>
      <c r="BH137" s="23">
        <f t="shared" si="1957"/>
        <v>0</v>
      </c>
      <c r="BI137" s="23">
        <f t="shared" si="1957"/>
        <v>0</v>
      </c>
      <c r="BJ137" s="23">
        <f t="shared" si="1957"/>
        <v>0</v>
      </c>
      <c r="BK137" s="23">
        <f t="shared" si="1957"/>
        <v>0</v>
      </c>
      <c r="BL137" s="23">
        <f t="shared" si="1957"/>
        <v>0</v>
      </c>
      <c r="BM137" s="23">
        <f t="shared" si="1957"/>
        <v>0</v>
      </c>
      <c r="BN137" s="23">
        <f t="shared" si="1957"/>
        <v>0</v>
      </c>
    </row>
    <row r="138" spans="2:66" hidden="1" outlineLevel="1">
      <c r="B138" s="51"/>
      <c r="C138" s="19" t="s">
        <v>571</v>
      </c>
      <c r="D138" s="19" t="s">
        <v>572</v>
      </c>
      <c r="E138" s="7"/>
      <c r="F138" s="70">
        <v>574.89</v>
      </c>
      <c r="G138" s="54">
        <f>G139*$F138</f>
        <v>0</v>
      </c>
      <c r="H138" s="54">
        <f t="shared" ref="H138" si="1958">H139*$F138</f>
        <v>0</v>
      </c>
      <c r="I138" s="54">
        <f t="shared" ref="I138" si="1959">I139*$F138</f>
        <v>0</v>
      </c>
      <c r="J138" s="54">
        <f t="shared" ref="J138" si="1960">J139*$F138</f>
        <v>0</v>
      </c>
      <c r="K138" s="54">
        <f t="shared" ref="K138" si="1961">K139*$F138</f>
        <v>0</v>
      </c>
      <c r="L138" s="54">
        <f t="shared" ref="L138" si="1962">L139*$F138</f>
        <v>0</v>
      </c>
      <c r="M138" s="54">
        <f t="shared" ref="M138" si="1963">M139*$F138</f>
        <v>0</v>
      </c>
      <c r="N138" s="54">
        <f t="shared" ref="N138" si="1964">N139*$F138</f>
        <v>0</v>
      </c>
      <c r="O138" s="54">
        <f t="shared" ref="O138" si="1965">O139*$F138</f>
        <v>0</v>
      </c>
      <c r="P138" s="54">
        <f t="shared" ref="P138" si="1966">P139*$F138</f>
        <v>0</v>
      </c>
      <c r="Q138" s="54">
        <f t="shared" ref="Q138" si="1967">Q139*$F138</f>
        <v>0</v>
      </c>
      <c r="R138" s="54">
        <f t="shared" ref="R138" si="1968">R139*$F138</f>
        <v>0</v>
      </c>
      <c r="S138" s="54">
        <f t="shared" ref="S138" si="1969">S139*$F138</f>
        <v>0</v>
      </c>
      <c r="T138" s="54">
        <f t="shared" ref="T138" si="1970">T139*$F138</f>
        <v>0</v>
      </c>
      <c r="U138" s="54">
        <f t="shared" ref="U138" si="1971">U139*$F138</f>
        <v>0</v>
      </c>
      <c r="V138" s="54">
        <f t="shared" ref="V138" si="1972">V139*$F138</f>
        <v>0</v>
      </c>
      <c r="W138" s="54">
        <f t="shared" ref="W138" si="1973">W139*$F138</f>
        <v>0</v>
      </c>
      <c r="X138" s="54">
        <f t="shared" ref="X138" si="1974">X139*$F138</f>
        <v>0</v>
      </c>
      <c r="Y138" s="54">
        <f t="shared" ref="Y138" si="1975">Y139*$F138</f>
        <v>0</v>
      </c>
      <c r="Z138" s="54">
        <f t="shared" ref="Z138" si="1976">Z139*$F138</f>
        <v>0</v>
      </c>
      <c r="AA138" s="54">
        <f t="shared" ref="AA138" si="1977">AA139*$F138</f>
        <v>0</v>
      </c>
      <c r="AB138" s="54">
        <f t="shared" ref="AB138" si="1978">AB139*$F138</f>
        <v>0</v>
      </c>
      <c r="AC138" s="54">
        <f t="shared" ref="AC138" si="1979">AC139*$F138</f>
        <v>0</v>
      </c>
      <c r="AD138" s="54">
        <f t="shared" ref="AD138" si="1980">AD139*$F138</f>
        <v>0</v>
      </c>
      <c r="AE138" s="54">
        <f t="shared" ref="AE138" si="1981">AE139*$F138</f>
        <v>0</v>
      </c>
      <c r="AF138" s="54">
        <f t="shared" ref="AF138" si="1982">AF139*$F138</f>
        <v>0</v>
      </c>
      <c r="AG138" s="54">
        <f t="shared" ref="AG138" si="1983">AG139*$F138</f>
        <v>0</v>
      </c>
      <c r="AH138" s="54">
        <f t="shared" ref="AH138" si="1984">AH139*$F138</f>
        <v>0</v>
      </c>
      <c r="AI138" s="54">
        <f t="shared" ref="AI138" si="1985">AI139*$F138</f>
        <v>0</v>
      </c>
      <c r="AJ138" s="54">
        <f t="shared" ref="AJ138" si="1986">AJ139*$F138</f>
        <v>0</v>
      </c>
      <c r="AK138" s="54">
        <f t="shared" ref="AK138" si="1987">AK139*$F138</f>
        <v>0</v>
      </c>
      <c r="AL138" s="54">
        <f t="shared" ref="AL138" si="1988">AL139*$F138</f>
        <v>0</v>
      </c>
      <c r="AM138" s="54">
        <f t="shared" ref="AM138" si="1989">AM139*$F138</f>
        <v>0</v>
      </c>
      <c r="AN138" s="54">
        <f t="shared" ref="AN138" si="1990">AN139*$F138</f>
        <v>0</v>
      </c>
      <c r="AO138" s="54">
        <f t="shared" ref="AO138" si="1991">AO139*$F138</f>
        <v>0</v>
      </c>
      <c r="AP138" s="54">
        <f t="shared" ref="AP138" si="1992">AP139*$F138</f>
        <v>0</v>
      </c>
      <c r="AQ138" s="54">
        <f t="shared" ref="AQ138" si="1993">AQ139*$F138</f>
        <v>0</v>
      </c>
      <c r="AR138" s="54">
        <f t="shared" ref="AR138" si="1994">AR139*$F138</f>
        <v>0</v>
      </c>
      <c r="AS138" s="54">
        <f t="shared" ref="AS138" si="1995">AS139*$F138</f>
        <v>0</v>
      </c>
      <c r="AT138" s="54">
        <f t="shared" ref="AT138" si="1996">AT139*$F138</f>
        <v>0</v>
      </c>
      <c r="AU138" s="54">
        <f t="shared" ref="AU138" si="1997">AU139*$F138</f>
        <v>0</v>
      </c>
      <c r="AV138" s="54">
        <f t="shared" ref="AV138" si="1998">AV139*$F138</f>
        <v>0</v>
      </c>
      <c r="AW138" s="54">
        <f t="shared" ref="AW138" si="1999">AW139*$F138</f>
        <v>0</v>
      </c>
      <c r="AX138" s="54">
        <f t="shared" ref="AX138" si="2000">AX139*$F138</f>
        <v>0</v>
      </c>
      <c r="AY138" s="54">
        <f t="shared" ref="AY138" si="2001">AY139*$F138</f>
        <v>0</v>
      </c>
      <c r="AZ138" s="54">
        <f t="shared" ref="AZ138" si="2002">AZ139*$F138</f>
        <v>0</v>
      </c>
      <c r="BA138" s="54">
        <f t="shared" ref="BA138" si="2003">BA139*$F138</f>
        <v>0</v>
      </c>
      <c r="BB138" s="54">
        <f t="shared" ref="BB138" si="2004">BB139*$F138</f>
        <v>0</v>
      </c>
      <c r="BC138" s="54">
        <f t="shared" ref="BC138" si="2005">BC139*$F138</f>
        <v>0</v>
      </c>
      <c r="BD138" s="54">
        <f t="shared" ref="BD138" si="2006">BD139*$F138</f>
        <v>0</v>
      </c>
      <c r="BE138" s="54">
        <f t="shared" ref="BE138" si="2007">BE139*$F138</f>
        <v>0</v>
      </c>
      <c r="BF138" s="54">
        <f t="shared" ref="BF138" si="2008">BF139*$F138</f>
        <v>0</v>
      </c>
      <c r="BG138" s="54">
        <f t="shared" ref="BG138" si="2009">BG139*$F138</f>
        <v>0</v>
      </c>
      <c r="BH138" s="54">
        <f t="shared" ref="BH138" si="2010">BH139*$F138</f>
        <v>0</v>
      </c>
      <c r="BI138" s="54">
        <f t="shared" ref="BI138" si="2011">BI139*$F138</f>
        <v>0</v>
      </c>
      <c r="BJ138" s="54">
        <f t="shared" ref="BJ138" si="2012">BJ139*$F138</f>
        <v>0</v>
      </c>
      <c r="BK138" s="54">
        <f t="shared" ref="BK138" si="2013">BK139*$F138</f>
        <v>0</v>
      </c>
      <c r="BL138" s="54">
        <f t="shared" ref="BL138" si="2014">BL139*$F138</f>
        <v>0</v>
      </c>
      <c r="BM138" s="54">
        <f t="shared" ref="BM138" si="2015">BM139*$F138</f>
        <v>0</v>
      </c>
      <c r="BN138" s="54">
        <f t="shared" ref="BN138" si="2016">BN139*$F138</f>
        <v>0</v>
      </c>
    </row>
    <row r="139" spans="2:66" hidden="1" outlineLevel="1">
      <c r="B139" s="51"/>
      <c r="C139" s="209" t="s">
        <v>606</v>
      </c>
      <c r="D139" s="19"/>
      <c r="E139" s="19">
        <v>0</v>
      </c>
      <c r="F139" s="55"/>
      <c r="G139" s="23">
        <f>$E139</f>
        <v>0</v>
      </c>
      <c r="H139" s="23">
        <f t="shared" ref="H139:BN139" si="2017">$E139</f>
        <v>0</v>
      </c>
      <c r="I139" s="23">
        <f t="shared" si="2017"/>
        <v>0</v>
      </c>
      <c r="J139" s="23">
        <f t="shared" si="2017"/>
        <v>0</v>
      </c>
      <c r="K139" s="23">
        <f t="shared" si="2017"/>
        <v>0</v>
      </c>
      <c r="L139" s="23">
        <f t="shared" si="2017"/>
        <v>0</v>
      </c>
      <c r="M139" s="23">
        <f t="shared" si="2017"/>
        <v>0</v>
      </c>
      <c r="N139" s="23">
        <f t="shared" si="2017"/>
        <v>0</v>
      </c>
      <c r="O139" s="23">
        <f t="shared" si="2017"/>
        <v>0</v>
      </c>
      <c r="P139" s="23">
        <f t="shared" si="2017"/>
        <v>0</v>
      </c>
      <c r="Q139" s="23">
        <f t="shared" si="2017"/>
        <v>0</v>
      </c>
      <c r="R139" s="23">
        <f t="shared" si="2017"/>
        <v>0</v>
      </c>
      <c r="S139" s="23">
        <f t="shared" si="2017"/>
        <v>0</v>
      </c>
      <c r="T139" s="23">
        <f t="shared" si="2017"/>
        <v>0</v>
      </c>
      <c r="U139" s="23">
        <f t="shared" si="2017"/>
        <v>0</v>
      </c>
      <c r="V139" s="23">
        <f t="shared" si="2017"/>
        <v>0</v>
      </c>
      <c r="W139" s="23">
        <f t="shared" si="2017"/>
        <v>0</v>
      </c>
      <c r="X139" s="23">
        <f t="shared" si="2017"/>
        <v>0</v>
      </c>
      <c r="Y139" s="23">
        <f t="shared" si="2017"/>
        <v>0</v>
      </c>
      <c r="Z139" s="23">
        <f t="shared" si="2017"/>
        <v>0</v>
      </c>
      <c r="AA139" s="23">
        <f t="shared" si="2017"/>
        <v>0</v>
      </c>
      <c r="AB139" s="23">
        <f t="shared" si="2017"/>
        <v>0</v>
      </c>
      <c r="AC139" s="23">
        <f t="shared" si="2017"/>
        <v>0</v>
      </c>
      <c r="AD139" s="23">
        <f t="shared" si="2017"/>
        <v>0</v>
      </c>
      <c r="AE139" s="23">
        <f t="shared" si="2017"/>
        <v>0</v>
      </c>
      <c r="AF139" s="23">
        <f t="shared" si="2017"/>
        <v>0</v>
      </c>
      <c r="AG139" s="23">
        <f t="shared" si="2017"/>
        <v>0</v>
      </c>
      <c r="AH139" s="23">
        <f t="shared" si="2017"/>
        <v>0</v>
      </c>
      <c r="AI139" s="23">
        <f t="shared" si="2017"/>
        <v>0</v>
      </c>
      <c r="AJ139" s="23">
        <f t="shared" si="2017"/>
        <v>0</v>
      </c>
      <c r="AK139" s="23">
        <f t="shared" si="2017"/>
        <v>0</v>
      </c>
      <c r="AL139" s="23">
        <f t="shared" si="2017"/>
        <v>0</v>
      </c>
      <c r="AM139" s="23">
        <f t="shared" si="2017"/>
        <v>0</v>
      </c>
      <c r="AN139" s="23">
        <f t="shared" si="2017"/>
        <v>0</v>
      </c>
      <c r="AO139" s="23">
        <f t="shared" si="2017"/>
        <v>0</v>
      </c>
      <c r="AP139" s="23">
        <f t="shared" si="2017"/>
        <v>0</v>
      </c>
      <c r="AQ139" s="23">
        <f t="shared" si="2017"/>
        <v>0</v>
      </c>
      <c r="AR139" s="23">
        <f t="shared" si="2017"/>
        <v>0</v>
      </c>
      <c r="AS139" s="23">
        <f t="shared" si="2017"/>
        <v>0</v>
      </c>
      <c r="AT139" s="23">
        <f t="shared" si="2017"/>
        <v>0</v>
      </c>
      <c r="AU139" s="23">
        <f t="shared" si="2017"/>
        <v>0</v>
      </c>
      <c r="AV139" s="23">
        <f t="shared" si="2017"/>
        <v>0</v>
      </c>
      <c r="AW139" s="23">
        <f t="shared" si="2017"/>
        <v>0</v>
      </c>
      <c r="AX139" s="23">
        <f t="shared" si="2017"/>
        <v>0</v>
      </c>
      <c r="AY139" s="23">
        <f t="shared" si="2017"/>
        <v>0</v>
      </c>
      <c r="AZ139" s="23">
        <f t="shared" si="2017"/>
        <v>0</v>
      </c>
      <c r="BA139" s="23">
        <f t="shared" si="2017"/>
        <v>0</v>
      </c>
      <c r="BB139" s="23">
        <f t="shared" si="2017"/>
        <v>0</v>
      </c>
      <c r="BC139" s="23">
        <f t="shared" si="2017"/>
        <v>0</v>
      </c>
      <c r="BD139" s="23">
        <f t="shared" si="2017"/>
        <v>0</v>
      </c>
      <c r="BE139" s="23">
        <f t="shared" si="2017"/>
        <v>0</v>
      </c>
      <c r="BF139" s="23">
        <f t="shared" si="2017"/>
        <v>0</v>
      </c>
      <c r="BG139" s="23">
        <f t="shared" si="2017"/>
        <v>0</v>
      </c>
      <c r="BH139" s="23">
        <f t="shared" si="2017"/>
        <v>0</v>
      </c>
      <c r="BI139" s="23">
        <f t="shared" si="2017"/>
        <v>0</v>
      </c>
      <c r="BJ139" s="23">
        <f t="shared" si="2017"/>
        <v>0</v>
      </c>
      <c r="BK139" s="23">
        <f t="shared" si="2017"/>
        <v>0</v>
      </c>
      <c r="BL139" s="23">
        <f t="shared" si="2017"/>
        <v>0</v>
      </c>
      <c r="BM139" s="23">
        <f t="shared" si="2017"/>
        <v>0</v>
      </c>
      <c r="BN139" s="23">
        <f t="shared" si="2017"/>
        <v>0</v>
      </c>
    </row>
    <row r="140" spans="2:66" hidden="1" outlineLevel="1">
      <c r="B140" s="51"/>
      <c r="C140" s="19" t="s">
        <v>573</v>
      </c>
      <c r="D140" s="19" t="s">
        <v>574</v>
      </c>
      <c r="E140" s="7"/>
      <c r="F140" s="70">
        <v>263.04000000000002</v>
      </c>
      <c r="G140" s="54">
        <f>G141*$F140</f>
        <v>0</v>
      </c>
      <c r="H140" s="54">
        <f t="shared" ref="H140" si="2018">H141*$F140</f>
        <v>0</v>
      </c>
      <c r="I140" s="54">
        <f t="shared" ref="I140" si="2019">I141*$F140</f>
        <v>0</v>
      </c>
      <c r="J140" s="54">
        <f t="shared" ref="J140" si="2020">J141*$F140</f>
        <v>0</v>
      </c>
      <c r="K140" s="54">
        <f t="shared" ref="K140" si="2021">K141*$F140</f>
        <v>0</v>
      </c>
      <c r="L140" s="54">
        <f t="shared" ref="L140" si="2022">L141*$F140</f>
        <v>0</v>
      </c>
      <c r="M140" s="54">
        <f t="shared" ref="M140" si="2023">M141*$F140</f>
        <v>0</v>
      </c>
      <c r="N140" s="54">
        <f t="shared" ref="N140" si="2024">N141*$F140</f>
        <v>0</v>
      </c>
      <c r="O140" s="54">
        <f t="shared" ref="O140" si="2025">O141*$F140</f>
        <v>0</v>
      </c>
      <c r="P140" s="54">
        <f t="shared" ref="P140" si="2026">P141*$F140</f>
        <v>0</v>
      </c>
      <c r="Q140" s="54">
        <f t="shared" ref="Q140" si="2027">Q141*$F140</f>
        <v>0</v>
      </c>
      <c r="R140" s="54">
        <f t="shared" ref="R140" si="2028">R141*$F140</f>
        <v>0</v>
      </c>
      <c r="S140" s="54">
        <f t="shared" ref="S140" si="2029">S141*$F140</f>
        <v>0</v>
      </c>
      <c r="T140" s="54">
        <f t="shared" ref="T140" si="2030">T141*$F140</f>
        <v>0</v>
      </c>
      <c r="U140" s="54">
        <f t="shared" ref="U140" si="2031">U141*$F140</f>
        <v>0</v>
      </c>
      <c r="V140" s="54">
        <f t="shared" ref="V140" si="2032">V141*$F140</f>
        <v>0</v>
      </c>
      <c r="W140" s="54">
        <f t="shared" ref="W140" si="2033">W141*$F140</f>
        <v>0</v>
      </c>
      <c r="X140" s="54">
        <f t="shared" ref="X140" si="2034">X141*$F140</f>
        <v>0</v>
      </c>
      <c r="Y140" s="54">
        <f t="shared" ref="Y140" si="2035">Y141*$F140</f>
        <v>0</v>
      </c>
      <c r="Z140" s="54">
        <f t="shared" ref="Z140" si="2036">Z141*$F140</f>
        <v>0</v>
      </c>
      <c r="AA140" s="54">
        <f t="shared" ref="AA140" si="2037">AA141*$F140</f>
        <v>0</v>
      </c>
      <c r="AB140" s="54">
        <f t="shared" ref="AB140" si="2038">AB141*$F140</f>
        <v>0</v>
      </c>
      <c r="AC140" s="54">
        <f t="shared" ref="AC140" si="2039">AC141*$F140</f>
        <v>0</v>
      </c>
      <c r="AD140" s="54">
        <f t="shared" ref="AD140" si="2040">AD141*$F140</f>
        <v>0</v>
      </c>
      <c r="AE140" s="54">
        <f t="shared" ref="AE140" si="2041">AE141*$F140</f>
        <v>0</v>
      </c>
      <c r="AF140" s="54">
        <f t="shared" ref="AF140" si="2042">AF141*$F140</f>
        <v>0</v>
      </c>
      <c r="AG140" s="54">
        <f t="shared" ref="AG140" si="2043">AG141*$F140</f>
        <v>0</v>
      </c>
      <c r="AH140" s="54">
        <f t="shared" ref="AH140" si="2044">AH141*$F140</f>
        <v>0</v>
      </c>
      <c r="AI140" s="54">
        <f t="shared" ref="AI140" si="2045">AI141*$F140</f>
        <v>0</v>
      </c>
      <c r="AJ140" s="54">
        <f t="shared" ref="AJ140" si="2046">AJ141*$F140</f>
        <v>0</v>
      </c>
      <c r="AK140" s="54">
        <f t="shared" ref="AK140" si="2047">AK141*$F140</f>
        <v>0</v>
      </c>
      <c r="AL140" s="54">
        <f t="shared" ref="AL140" si="2048">AL141*$F140</f>
        <v>0</v>
      </c>
      <c r="AM140" s="54">
        <f t="shared" ref="AM140" si="2049">AM141*$F140</f>
        <v>0</v>
      </c>
      <c r="AN140" s="54">
        <f t="shared" ref="AN140" si="2050">AN141*$F140</f>
        <v>0</v>
      </c>
      <c r="AO140" s="54">
        <f t="shared" ref="AO140" si="2051">AO141*$F140</f>
        <v>0</v>
      </c>
      <c r="AP140" s="54">
        <f t="shared" ref="AP140" si="2052">AP141*$F140</f>
        <v>0</v>
      </c>
      <c r="AQ140" s="54">
        <f t="shared" ref="AQ140" si="2053">AQ141*$F140</f>
        <v>0</v>
      </c>
      <c r="AR140" s="54">
        <f t="shared" ref="AR140" si="2054">AR141*$F140</f>
        <v>0</v>
      </c>
      <c r="AS140" s="54">
        <f t="shared" ref="AS140" si="2055">AS141*$F140</f>
        <v>0</v>
      </c>
      <c r="AT140" s="54">
        <f t="shared" ref="AT140" si="2056">AT141*$F140</f>
        <v>0</v>
      </c>
      <c r="AU140" s="54">
        <f t="shared" ref="AU140" si="2057">AU141*$F140</f>
        <v>0</v>
      </c>
      <c r="AV140" s="54">
        <f t="shared" ref="AV140" si="2058">AV141*$F140</f>
        <v>0</v>
      </c>
      <c r="AW140" s="54">
        <f t="shared" ref="AW140" si="2059">AW141*$F140</f>
        <v>0</v>
      </c>
      <c r="AX140" s="54">
        <f t="shared" ref="AX140" si="2060">AX141*$F140</f>
        <v>0</v>
      </c>
      <c r="AY140" s="54">
        <f t="shared" ref="AY140" si="2061">AY141*$F140</f>
        <v>0</v>
      </c>
      <c r="AZ140" s="54">
        <f t="shared" ref="AZ140" si="2062">AZ141*$F140</f>
        <v>0</v>
      </c>
      <c r="BA140" s="54">
        <f t="shared" ref="BA140" si="2063">BA141*$F140</f>
        <v>0</v>
      </c>
      <c r="BB140" s="54">
        <f t="shared" ref="BB140" si="2064">BB141*$F140</f>
        <v>0</v>
      </c>
      <c r="BC140" s="54">
        <f t="shared" ref="BC140" si="2065">BC141*$F140</f>
        <v>0</v>
      </c>
      <c r="BD140" s="54">
        <f t="shared" ref="BD140" si="2066">BD141*$F140</f>
        <v>0</v>
      </c>
      <c r="BE140" s="54">
        <f t="shared" ref="BE140" si="2067">BE141*$F140</f>
        <v>0</v>
      </c>
      <c r="BF140" s="54">
        <f t="shared" ref="BF140" si="2068">BF141*$F140</f>
        <v>0</v>
      </c>
      <c r="BG140" s="54">
        <f t="shared" ref="BG140" si="2069">BG141*$F140</f>
        <v>0</v>
      </c>
      <c r="BH140" s="54">
        <f t="shared" ref="BH140" si="2070">BH141*$F140</f>
        <v>0</v>
      </c>
      <c r="BI140" s="54">
        <f t="shared" ref="BI140" si="2071">BI141*$F140</f>
        <v>0</v>
      </c>
      <c r="BJ140" s="54">
        <f t="shared" ref="BJ140" si="2072">BJ141*$F140</f>
        <v>0</v>
      </c>
      <c r="BK140" s="54">
        <f t="shared" ref="BK140" si="2073">BK141*$F140</f>
        <v>0</v>
      </c>
      <c r="BL140" s="54">
        <f t="shared" ref="BL140" si="2074">BL141*$F140</f>
        <v>0</v>
      </c>
      <c r="BM140" s="54">
        <f t="shared" ref="BM140" si="2075">BM141*$F140</f>
        <v>0</v>
      </c>
      <c r="BN140" s="54">
        <f t="shared" ref="BN140" si="2076">BN141*$F140</f>
        <v>0</v>
      </c>
    </row>
    <row r="141" spans="2:66" hidden="1" outlineLevel="1">
      <c r="B141" s="51"/>
      <c r="C141" s="209" t="s">
        <v>606</v>
      </c>
      <c r="D141" s="19"/>
      <c r="E141" s="19">
        <v>0</v>
      </c>
      <c r="F141" s="55"/>
      <c r="G141" s="23">
        <f>$E141</f>
        <v>0</v>
      </c>
      <c r="H141" s="23">
        <f t="shared" ref="H141:BN141" si="2077">$E141</f>
        <v>0</v>
      </c>
      <c r="I141" s="23">
        <f t="shared" si="2077"/>
        <v>0</v>
      </c>
      <c r="J141" s="23">
        <f t="shared" si="2077"/>
        <v>0</v>
      </c>
      <c r="K141" s="23">
        <f t="shared" si="2077"/>
        <v>0</v>
      </c>
      <c r="L141" s="23">
        <f t="shared" si="2077"/>
        <v>0</v>
      </c>
      <c r="M141" s="23">
        <f t="shared" si="2077"/>
        <v>0</v>
      </c>
      <c r="N141" s="23">
        <f t="shared" si="2077"/>
        <v>0</v>
      </c>
      <c r="O141" s="23">
        <f t="shared" si="2077"/>
        <v>0</v>
      </c>
      <c r="P141" s="23">
        <f t="shared" si="2077"/>
        <v>0</v>
      </c>
      <c r="Q141" s="23">
        <f t="shared" si="2077"/>
        <v>0</v>
      </c>
      <c r="R141" s="23">
        <f t="shared" si="2077"/>
        <v>0</v>
      </c>
      <c r="S141" s="23">
        <f t="shared" si="2077"/>
        <v>0</v>
      </c>
      <c r="T141" s="23">
        <f t="shared" si="2077"/>
        <v>0</v>
      </c>
      <c r="U141" s="23">
        <f t="shared" si="2077"/>
        <v>0</v>
      </c>
      <c r="V141" s="23">
        <f t="shared" si="2077"/>
        <v>0</v>
      </c>
      <c r="W141" s="23">
        <f t="shared" si="2077"/>
        <v>0</v>
      </c>
      <c r="X141" s="23">
        <f t="shared" si="2077"/>
        <v>0</v>
      </c>
      <c r="Y141" s="23">
        <f t="shared" si="2077"/>
        <v>0</v>
      </c>
      <c r="Z141" s="23">
        <f t="shared" si="2077"/>
        <v>0</v>
      </c>
      <c r="AA141" s="23">
        <f t="shared" si="2077"/>
        <v>0</v>
      </c>
      <c r="AB141" s="23">
        <f t="shared" si="2077"/>
        <v>0</v>
      </c>
      <c r="AC141" s="23">
        <f t="shared" si="2077"/>
        <v>0</v>
      </c>
      <c r="AD141" s="23">
        <f t="shared" si="2077"/>
        <v>0</v>
      </c>
      <c r="AE141" s="23">
        <f t="shared" si="2077"/>
        <v>0</v>
      </c>
      <c r="AF141" s="23">
        <f t="shared" si="2077"/>
        <v>0</v>
      </c>
      <c r="AG141" s="23">
        <f t="shared" si="2077"/>
        <v>0</v>
      </c>
      <c r="AH141" s="23">
        <f t="shared" si="2077"/>
        <v>0</v>
      </c>
      <c r="AI141" s="23">
        <f t="shared" si="2077"/>
        <v>0</v>
      </c>
      <c r="AJ141" s="23">
        <f t="shared" si="2077"/>
        <v>0</v>
      </c>
      <c r="AK141" s="23">
        <f t="shared" si="2077"/>
        <v>0</v>
      </c>
      <c r="AL141" s="23">
        <f t="shared" si="2077"/>
        <v>0</v>
      </c>
      <c r="AM141" s="23">
        <f t="shared" si="2077"/>
        <v>0</v>
      </c>
      <c r="AN141" s="23">
        <f t="shared" si="2077"/>
        <v>0</v>
      </c>
      <c r="AO141" s="23">
        <f t="shared" si="2077"/>
        <v>0</v>
      </c>
      <c r="AP141" s="23">
        <f t="shared" si="2077"/>
        <v>0</v>
      </c>
      <c r="AQ141" s="23">
        <f t="shared" si="2077"/>
        <v>0</v>
      </c>
      <c r="AR141" s="23">
        <f t="shared" si="2077"/>
        <v>0</v>
      </c>
      <c r="AS141" s="23">
        <f t="shared" si="2077"/>
        <v>0</v>
      </c>
      <c r="AT141" s="23">
        <f t="shared" si="2077"/>
        <v>0</v>
      </c>
      <c r="AU141" s="23">
        <f t="shared" si="2077"/>
        <v>0</v>
      </c>
      <c r="AV141" s="23">
        <f t="shared" si="2077"/>
        <v>0</v>
      </c>
      <c r="AW141" s="23">
        <f t="shared" si="2077"/>
        <v>0</v>
      </c>
      <c r="AX141" s="23">
        <f t="shared" si="2077"/>
        <v>0</v>
      </c>
      <c r="AY141" s="23">
        <f t="shared" si="2077"/>
        <v>0</v>
      </c>
      <c r="AZ141" s="23">
        <f t="shared" si="2077"/>
        <v>0</v>
      </c>
      <c r="BA141" s="23">
        <f t="shared" si="2077"/>
        <v>0</v>
      </c>
      <c r="BB141" s="23">
        <f t="shared" si="2077"/>
        <v>0</v>
      </c>
      <c r="BC141" s="23">
        <f t="shared" si="2077"/>
        <v>0</v>
      </c>
      <c r="BD141" s="23">
        <f t="shared" si="2077"/>
        <v>0</v>
      </c>
      <c r="BE141" s="23">
        <f t="shared" si="2077"/>
        <v>0</v>
      </c>
      <c r="BF141" s="23">
        <f t="shared" si="2077"/>
        <v>0</v>
      </c>
      <c r="BG141" s="23">
        <f t="shared" si="2077"/>
        <v>0</v>
      </c>
      <c r="BH141" s="23">
        <f t="shared" si="2077"/>
        <v>0</v>
      </c>
      <c r="BI141" s="23">
        <f t="shared" si="2077"/>
        <v>0</v>
      </c>
      <c r="BJ141" s="23">
        <f t="shared" si="2077"/>
        <v>0</v>
      </c>
      <c r="BK141" s="23">
        <f t="shared" si="2077"/>
        <v>0</v>
      </c>
      <c r="BL141" s="23">
        <f t="shared" si="2077"/>
        <v>0</v>
      </c>
      <c r="BM141" s="23">
        <f t="shared" si="2077"/>
        <v>0</v>
      </c>
      <c r="BN141" s="23">
        <f t="shared" si="2077"/>
        <v>0</v>
      </c>
    </row>
    <row r="142" spans="2:66" hidden="1" outlineLevel="1">
      <c r="B142" s="51"/>
      <c r="C142" s="19" t="s">
        <v>575</v>
      </c>
      <c r="D142" s="19" t="s">
        <v>576</v>
      </c>
      <c r="E142" s="7"/>
      <c r="F142" s="70">
        <v>305.49</v>
      </c>
      <c r="G142" s="54">
        <f>G143*$F142</f>
        <v>0</v>
      </c>
      <c r="H142" s="54">
        <f t="shared" ref="H142" si="2078">H143*$F142</f>
        <v>0</v>
      </c>
      <c r="I142" s="54">
        <f t="shared" ref="I142" si="2079">I143*$F142</f>
        <v>0</v>
      </c>
      <c r="J142" s="54">
        <f t="shared" ref="J142" si="2080">J143*$F142</f>
        <v>0</v>
      </c>
      <c r="K142" s="54">
        <f t="shared" ref="K142" si="2081">K143*$F142</f>
        <v>0</v>
      </c>
      <c r="L142" s="54">
        <f t="shared" ref="L142" si="2082">L143*$F142</f>
        <v>0</v>
      </c>
      <c r="M142" s="54">
        <f t="shared" ref="M142" si="2083">M143*$F142</f>
        <v>0</v>
      </c>
      <c r="N142" s="54">
        <f t="shared" ref="N142" si="2084">N143*$F142</f>
        <v>0</v>
      </c>
      <c r="O142" s="54">
        <f t="shared" ref="O142" si="2085">O143*$F142</f>
        <v>0</v>
      </c>
      <c r="P142" s="54">
        <f t="shared" ref="P142" si="2086">P143*$F142</f>
        <v>0</v>
      </c>
      <c r="Q142" s="54">
        <f t="shared" ref="Q142" si="2087">Q143*$F142</f>
        <v>0</v>
      </c>
      <c r="R142" s="54">
        <f t="shared" ref="R142" si="2088">R143*$F142</f>
        <v>0</v>
      </c>
      <c r="S142" s="54">
        <f t="shared" ref="S142" si="2089">S143*$F142</f>
        <v>0</v>
      </c>
      <c r="T142" s="54">
        <f t="shared" ref="T142" si="2090">T143*$F142</f>
        <v>0</v>
      </c>
      <c r="U142" s="54">
        <f t="shared" ref="U142" si="2091">U143*$F142</f>
        <v>0</v>
      </c>
      <c r="V142" s="54">
        <f t="shared" ref="V142" si="2092">V143*$F142</f>
        <v>0</v>
      </c>
      <c r="W142" s="54">
        <f t="shared" ref="W142" si="2093">W143*$F142</f>
        <v>0</v>
      </c>
      <c r="X142" s="54">
        <f t="shared" ref="X142" si="2094">X143*$F142</f>
        <v>0</v>
      </c>
      <c r="Y142" s="54">
        <f t="shared" ref="Y142" si="2095">Y143*$F142</f>
        <v>0</v>
      </c>
      <c r="Z142" s="54">
        <f t="shared" ref="Z142" si="2096">Z143*$F142</f>
        <v>0</v>
      </c>
      <c r="AA142" s="54">
        <f t="shared" ref="AA142" si="2097">AA143*$F142</f>
        <v>0</v>
      </c>
      <c r="AB142" s="54">
        <f t="shared" ref="AB142" si="2098">AB143*$F142</f>
        <v>0</v>
      </c>
      <c r="AC142" s="54">
        <f t="shared" ref="AC142" si="2099">AC143*$F142</f>
        <v>0</v>
      </c>
      <c r="AD142" s="54">
        <f t="shared" ref="AD142" si="2100">AD143*$F142</f>
        <v>0</v>
      </c>
      <c r="AE142" s="54">
        <f t="shared" ref="AE142" si="2101">AE143*$F142</f>
        <v>0</v>
      </c>
      <c r="AF142" s="54">
        <f t="shared" ref="AF142" si="2102">AF143*$F142</f>
        <v>0</v>
      </c>
      <c r="AG142" s="54">
        <f t="shared" ref="AG142" si="2103">AG143*$F142</f>
        <v>0</v>
      </c>
      <c r="AH142" s="54">
        <f t="shared" ref="AH142" si="2104">AH143*$F142</f>
        <v>0</v>
      </c>
      <c r="AI142" s="54">
        <f t="shared" ref="AI142" si="2105">AI143*$F142</f>
        <v>0</v>
      </c>
      <c r="AJ142" s="54">
        <f t="shared" ref="AJ142" si="2106">AJ143*$F142</f>
        <v>0</v>
      </c>
      <c r="AK142" s="54">
        <f t="shared" ref="AK142" si="2107">AK143*$F142</f>
        <v>0</v>
      </c>
      <c r="AL142" s="54">
        <f t="shared" ref="AL142" si="2108">AL143*$F142</f>
        <v>0</v>
      </c>
      <c r="AM142" s="54">
        <f t="shared" ref="AM142" si="2109">AM143*$F142</f>
        <v>0</v>
      </c>
      <c r="AN142" s="54">
        <f t="shared" ref="AN142" si="2110">AN143*$F142</f>
        <v>0</v>
      </c>
      <c r="AO142" s="54">
        <f t="shared" ref="AO142" si="2111">AO143*$F142</f>
        <v>0</v>
      </c>
      <c r="AP142" s="54">
        <f t="shared" ref="AP142" si="2112">AP143*$F142</f>
        <v>0</v>
      </c>
      <c r="AQ142" s="54">
        <f t="shared" ref="AQ142" si="2113">AQ143*$F142</f>
        <v>0</v>
      </c>
      <c r="AR142" s="54">
        <f t="shared" ref="AR142" si="2114">AR143*$F142</f>
        <v>0</v>
      </c>
      <c r="AS142" s="54">
        <f t="shared" ref="AS142" si="2115">AS143*$F142</f>
        <v>0</v>
      </c>
      <c r="AT142" s="54">
        <f t="shared" ref="AT142" si="2116">AT143*$F142</f>
        <v>0</v>
      </c>
      <c r="AU142" s="54">
        <f t="shared" ref="AU142" si="2117">AU143*$F142</f>
        <v>0</v>
      </c>
      <c r="AV142" s="54">
        <f t="shared" ref="AV142" si="2118">AV143*$F142</f>
        <v>0</v>
      </c>
      <c r="AW142" s="54">
        <f t="shared" ref="AW142" si="2119">AW143*$F142</f>
        <v>0</v>
      </c>
      <c r="AX142" s="54">
        <f t="shared" ref="AX142" si="2120">AX143*$F142</f>
        <v>0</v>
      </c>
      <c r="AY142" s="54">
        <f t="shared" ref="AY142" si="2121">AY143*$F142</f>
        <v>0</v>
      </c>
      <c r="AZ142" s="54">
        <f t="shared" ref="AZ142" si="2122">AZ143*$F142</f>
        <v>0</v>
      </c>
      <c r="BA142" s="54">
        <f t="shared" ref="BA142" si="2123">BA143*$F142</f>
        <v>0</v>
      </c>
      <c r="BB142" s="54">
        <f t="shared" ref="BB142" si="2124">BB143*$F142</f>
        <v>0</v>
      </c>
      <c r="BC142" s="54">
        <f t="shared" ref="BC142" si="2125">BC143*$F142</f>
        <v>0</v>
      </c>
      <c r="BD142" s="54">
        <f t="shared" ref="BD142" si="2126">BD143*$F142</f>
        <v>0</v>
      </c>
      <c r="BE142" s="54">
        <f t="shared" ref="BE142" si="2127">BE143*$F142</f>
        <v>0</v>
      </c>
      <c r="BF142" s="54">
        <f t="shared" ref="BF142" si="2128">BF143*$F142</f>
        <v>0</v>
      </c>
      <c r="BG142" s="54">
        <f t="shared" ref="BG142" si="2129">BG143*$F142</f>
        <v>0</v>
      </c>
      <c r="BH142" s="54">
        <f t="shared" ref="BH142" si="2130">BH143*$F142</f>
        <v>0</v>
      </c>
      <c r="BI142" s="54">
        <f t="shared" ref="BI142" si="2131">BI143*$F142</f>
        <v>0</v>
      </c>
      <c r="BJ142" s="54">
        <f t="shared" ref="BJ142" si="2132">BJ143*$F142</f>
        <v>0</v>
      </c>
      <c r="BK142" s="54">
        <f t="shared" ref="BK142" si="2133">BK143*$F142</f>
        <v>0</v>
      </c>
      <c r="BL142" s="54">
        <f t="shared" ref="BL142" si="2134">BL143*$F142</f>
        <v>0</v>
      </c>
      <c r="BM142" s="54">
        <f t="shared" ref="BM142" si="2135">BM143*$F142</f>
        <v>0</v>
      </c>
      <c r="BN142" s="54">
        <f t="shared" ref="BN142" si="2136">BN143*$F142</f>
        <v>0</v>
      </c>
    </row>
    <row r="143" spans="2:66" hidden="1" outlineLevel="1">
      <c r="B143" s="51"/>
      <c r="C143" s="209" t="s">
        <v>606</v>
      </c>
      <c r="D143" s="19"/>
      <c r="E143" s="19">
        <v>0</v>
      </c>
      <c r="F143" s="55"/>
      <c r="G143" s="23">
        <f>$E143</f>
        <v>0</v>
      </c>
      <c r="H143" s="23">
        <f t="shared" ref="H143:BN143" si="2137">$E143</f>
        <v>0</v>
      </c>
      <c r="I143" s="23">
        <f t="shared" si="2137"/>
        <v>0</v>
      </c>
      <c r="J143" s="23">
        <f t="shared" si="2137"/>
        <v>0</v>
      </c>
      <c r="K143" s="23">
        <f t="shared" si="2137"/>
        <v>0</v>
      </c>
      <c r="L143" s="23">
        <f t="shared" si="2137"/>
        <v>0</v>
      </c>
      <c r="M143" s="23">
        <f t="shared" si="2137"/>
        <v>0</v>
      </c>
      <c r="N143" s="23">
        <f t="shared" si="2137"/>
        <v>0</v>
      </c>
      <c r="O143" s="23">
        <f t="shared" si="2137"/>
        <v>0</v>
      </c>
      <c r="P143" s="23">
        <f t="shared" si="2137"/>
        <v>0</v>
      </c>
      <c r="Q143" s="23">
        <f t="shared" si="2137"/>
        <v>0</v>
      </c>
      <c r="R143" s="23">
        <f t="shared" si="2137"/>
        <v>0</v>
      </c>
      <c r="S143" s="23">
        <f t="shared" si="2137"/>
        <v>0</v>
      </c>
      <c r="T143" s="23">
        <f t="shared" si="2137"/>
        <v>0</v>
      </c>
      <c r="U143" s="23">
        <f t="shared" si="2137"/>
        <v>0</v>
      </c>
      <c r="V143" s="23">
        <f t="shared" si="2137"/>
        <v>0</v>
      </c>
      <c r="W143" s="23">
        <f t="shared" si="2137"/>
        <v>0</v>
      </c>
      <c r="X143" s="23">
        <f t="shared" si="2137"/>
        <v>0</v>
      </c>
      <c r="Y143" s="23">
        <f t="shared" si="2137"/>
        <v>0</v>
      </c>
      <c r="Z143" s="23">
        <f t="shared" si="2137"/>
        <v>0</v>
      </c>
      <c r="AA143" s="23">
        <f t="shared" si="2137"/>
        <v>0</v>
      </c>
      <c r="AB143" s="23">
        <f t="shared" si="2137"/>
        <v>0</v>
      </c>
      <c r="AC143" s="23">
        <f t="shared" si="2137"/>
        <v>0</v>
      </c>
      <c r="AD143" s="23">
        <f t="shared" si="2137"/>
        <v>0</v>
      </c>
      <c r="AE143" s="23">
        <f t="shared" si="2137"/>
        <v>0</v>
      </c>
      <c r="AF143" s="23">
        <f t="shared" si="2137"/>
        <v>0</v>
      </c>
      <c r="AG143" s="23">
        <f t="shared" si="2137"/>
        <v>0</v>
      </c>
      <c r="AH143" s="23">
        <f t="shared" si="2137"/>
        <v>0</v>
      </c>
      <c r="AI143" s="23">
        <f t="shared" si="2137"/>
        <v>0</v>
      </c>
      <c r="AJ143" s="23">
        <f t="shared" si="2137"/>
        <v>0</v>
      </c>
      <c r="AK143" s="23">
        <f t="shared" si="2137"/>
        <v>0</v>
      </c>
      <c r="AL143" s="23">
        <f t="shared" si="2137"/>
        <v>0</v>
      </c>
      <c r="AM143" s="23">
        <f t="shared" si="2137"/>
        <v>0</v>
      </c>
      <c r="AN143" s="23">
        <f t="shared" si="2137"/>
        <v>0</v>
      </c>
      <c r="AO143" s="23">
        <f t="shared" si="2137"/>
        <v>0</v>
      </c>
      <c r="AP143" s="23">
        <f t="shared" si="2137"/>
        <v>0</v>
      </c>
      <c r="AQ143" s="23">
        <f t="shared" si="2137"/>
        <v>0</v>
      </c>
      <c r="AR143" s="23">
        <f t="shared" si="2137"/>
        <v>0</v>
      </c>
      <c r="AS143" s="23">
        <f t="shared" si="2137"/>
        <v>0</v>
      </c>
      <c r="AT143" s="23">
        <f t="shared" si="2137"/>
        <v>0</v>
      </c>
      <c r="AU143" s="23">
        <f t="shared" si="2137"/>
        <v>0</v>
      </c>
      <c r="AV143" s="23">
        <f t="shared" si="2137"/>
        <v>0</v>
      </c>
      <c r="AW143" s="23">
        <f t="shared" si="2137"/>
        <v>0</v>
      </c>
      <c r="AX143" s="23">
        <f t="shared" si="2137"/>
        <v>0</v>
      </c>
      <c r="AY143" s="23">
        <f t="shared" si="2137"/>
        <v>0</v>
      </c>
      <c r="AZ143" s="23">
        <f t="shared" si="2137"/>
        <v>0</v>
      </c>
      <c r="BA143" s="23">
        <f t="shared" si="2137"/>
        <v>0</v>
      </c>
      <c r="BB143" s="23">
        <f t="shared" si="2137"/>
        <v>0</v>
      </c>
      <c r="BC143" s="23">
        <f t="shared" si="2137"/>
        <v>0</v>
      </c>
      <c r="BD143" s="23">
        <f t="shared" si="2137"/>
        <v>0</v>
      </c>
      <c r="BE143" s="23">
        <f t="shared" si="2137"/>
        <v>0</v>
      </c>
      <c r="BF143" s="23">
        <f t="shared" si="2137"/>
        <v>0</v>
      </c>
      <c r="BG143" s="23">
        <f t="shared" si="2137"/>
        <v>0</v>
      </c>
      <c r="BH143" s="23">
        <f t="shared" si="2137"/>
        <v>0</v>
      </c>
      <c r="BI143" s="23">
        <f t="shared" si="2137"/>
        <v>0</v>
      </c>
      <c r="BJ143" s="23">
        <f t="shared" si="2137"/>
        <v>0</v>
      </c>
      <c r="BK143" s="23">
        <f t="shared" si="2137"/>
        <v>0</v>
      </c>
      <c r="BL143" s="23">
        <f t="shared" si="2137"/>
        <v>0</v>
      </c>
      <c r="BM143" s="23">
        <f t="shared" si="2137"/>
        <v>0</v>
      </c>
      <c r="BN143" s="23">
        <f t="shared" si="2137"/>
        <v>0</v>
      </c>
    </row>
    <row r="144" spans="2:66" hidden="1" outlineLevel="1">
      <c r="B144" s="51"/>
      <c r="C144" s="19" t="s">
        <v>577</v>
      </c>
      <c r="D144" s="19" t="s">
        <v>578</v>
      </c>
      <c r="E144" s="7"/>
      <c r="F144" s="70">
        <v>258.3</v>
      </c>
      <c r="G144" s="54">
        <f>G145*$F144</f>
        <v>0</v>
      </c>
      <c r="H144" s="54">
        <f t="shared" ref="H144" si="2138">H145*$F144</f>
        <v>0</v>
      </c>
      <c r="I144" s="54">
        <f t="shared" ref="I144" si="2139">I145*$F144</f>
        <v>0</v>
      </c>
      <c r="J144" s="54">
        <f t="shared" ref="J144" si="2140">J145*$F144</f>
        <v>0</v>
      </c>
      <c r="K144" s="54">
        <f t="shared" ref="K144" si="2141">K145*$F144</f>
        <v>0</v>
      </c>
      <c r="L144" s="54">
        <f t="shared" ref="L144" si="2142">L145*$F144</f>
        <v>0</v>
      </c>
      <c r="M144" s="54">
        <f t="shared" ref="M144" si="2143">M145*$F144</f>
        <v>0</v>
      </c>
      <c r="N144" s="54">
        <f t="shared" ref="N144" si="2144">N145*$F144</f>
        <v>0</v>
      </c>
      <c r="O144" s="54">
        <f t="shared" ref="O144" si="2145">O145*$F144</f>
        <v>0</v>
      </c>
      <c r="P144" s="54">
        <f t="shared" ref="P144" si="2146">P145*$F144</f>
        <v>0</v>
      </c>
      <c r="Q144" s="54">
        <f t="shared" ref="Q144" si="2147">Q145*$F144</f>
        <v>0</v>
      </c>
      <c r="R144" s="54">
        <f t="shared" ref="R144" si="2148">R145*$F144</f>
        <v>0</v>
      </c>
      <c r="S144" s="54">
        <f t="shared" ref="S144" si="2149">S145*$F144</f>
        <v>0</v>
      </c>
      <c r="T144" s="54">
        <f t="shared" ref="T144" si="2150">T145*$F144</f>
        <v>0</v>
      </c>
      <c r="U144" s="54">
        <f t="shared" ref="U144" si="2151">U145*$F144</f>
        <v>0</v>
      </c>
      <c r="V144" s="54">
        <f t="shared" ref="V144" si="2152">V145*$F144</f>
        <v>0</v>
      </c>
      <c r="W144" s="54">
        <f t="shared" ref="W144" si="2153">W145*$F144</f>
        <v>0</v>
      </c>
      <c r="X144" s="54">
        <f t="shared" ref="X144" si="2154">X145*$F144</f>
        <v>0</v>
      </c>
      <c r="Y144" s="54">
        <f t="shared" ref="Y144" si="2155">Y145*$F144</f>
        <v>0</v>
      </c>
      <c r="Z144" s="54">
        <f t="shared" ref="Z144" si="2156">Z145*$F144</f>
        <v>0</v>
      </c>
      <c r="AA144" s="54">
        <f t="shared" ref="AA144" si="2157">AA145*$F144</f>
        <v>0</v>
      </c>
      <c r="AB144" s="54">
        <f t="shared" ref="AB144" si="2158">AB145*$F144</f>
        <v>0</v>
      </c>
      <c r="AC144" s="54">
        <f t="shared" ref="AC144" si="2159">AC145*$F144</f>
        <v>0</v>
      </c>
      <c r="AD144" s="54">
        <f t="shared" ref="AD144" si="2160">AD145*$F144</f>
        <v>0</v>
      </c>
      <c r="AE144" s="54">
        <f t="shared" ref="AE144" si="2161">AE145*$F144</f>
        <v>0</v>
      </c>
      <c r="AF144" s="54">
        <f t="shared" ref="AF144" si="2162">AF145*$F144</f>
        <v>0</v>
      </c>
      <c r="AG144" s="54">
        <f t="shared" ref="AG144" si="2163">AG145*$F144</f>
        <v>0</v>
      </c>
      <c r="AH144" s="54">
        <f t="shared" ref="AH144" si="2164">AH145*$F144</f>
        <v>0</v>
      </c>
      <c r="AI144" s="54">
        <f t="shared" ref="AI144" si="2165">AI145*$F144</f>
        <v>0</v>
      </c>
      <c r="AJ144" s="54">
        <f t="shared" ref="AJ144" si="2166">AJ145*$F144</f>
        <v>0</v>
      </c>
      <c r="AK144" s="54">
        <f t="shared" ref="AK144" si="2167">AK145*$F144</f>
        <v>0</v>
      </c>
      <c r="AL144" s="54">
        <f t="shared" ref="AL144" si="2168">AL145*$F144</f>
        <v>0</v>
      </c>
      <c r="AM144" s="54">
        <f t="shared" ref="AM144" si="2169">AM145*$F144</f>
        <v>0</v>
      </c>
      <c r="AN144" s="54">
        <f t="shared" ref="AN144" si="2170">AN145*$F144</f>
        <v>0</v>
      </c>
      <c r="AO144" s="54">
        <f t="shared" ref="AO144" si="2171">AO145*$F144</f>
        <v>0</v>
      </c>
      <c r="AP144" s="54">
        <f t="shared" ref="AP144" si="2172">AP145*$F144</f>
        <v>0</v>
      </c>
      <c r="AQ144" s="54">
        <f t="shared" ref="AQ144" si="2173">AQ145*$F144</f>
        <v>0</v>
      </c>
      <c r="AR144" s="54">
        <f t="shared" ref="AR144" si="2174">AR145*$F144</f>
        <v>0</v>
      </c>
      <c r="AS144" s="54">
        <f t="shared" ref="AS144" si="2175">AS145*$F144</f>
        <v>0</v>
      </c>
      <c r="AT144" s="54">
        <f t="shared" ref="AT144" si="2176">AT145*$F144</f>
        <v>0</v>
      </c>
      <c r="AU144" s="54">
        <f t="shared" ref="AU144" si="2177">AU145*$F144</f>
        <v>0</v>
      </c>
      <c r="AV144" s="54">
        <f t="shared" ref="AV144" si="2178">AV145*$F144</f>
        <v>0</v>
      </c>
      <c r="AW144" s="54">
        <f t="shared" ref="AW144" si="2179">AW145*$F144</f>
        <v>0</v>
      </c>
      <c r="AX144" s="54">
        <f t="shared" ref="AX144" si="2180">AX145*$F144</f>
        <v>0</v>
      </c>
      <c r="AY144" s="54">
        <f t="shared" ref="AY144" si="2181">AY145*$F144</f>
        <v>0</v>
      </c>
      <c r="AZ144" s="54">
        <f t="shared" ref="AZ144" si="2182">AZ145*$F144</f>
        <v>0</v>
      </c>
      <c r="BA144" s="54">
        <f t="shared" ref="BA144" si="2183">BA145*$F144</f>
        <v>0</v>
      </c>
      <c r="BB144" s="54">
        <f t="shared" ref="BB144" si="2184">BB145*$F144</f>
        <v>0</v>
      </c>
      <c r="BC144" s="54">
        <f t="shared" ref="BC144" si="2185">BC145*$F144</f>
        <v>0</v>
      </c>
      <c r="BD144" s="54">
        <f t="shared" ref="BD144" si="2186">BD145*$F144</f>
        <v>0</v>
      </c>
      <c r="BE144" s="54">
        <f t="shared" ref="BE144" si="2187">BE145*$F144</f>
        <v>0</v>
      </c>
      <c r="BF144" s="54">
        <f t="shared" ref="BF144" si="2188">BF145*$F144</f>
        <v>0</v>
      </c>
      <c r="BG144" s="54">
        <f t="shared" ref="BG144" si="2189">BG145*$F144</f>
        <v>0</v>
      </c>
      <c r="BH144" s="54">
        <f t="shared" ref="BH144" si="2190">BH145*$F144</f>
        <v>0</v>
      </c>
      <c r="BI144" s="54">
        <f t="shared" ref="BI144" si="2191">BI145*$F144</f>
        <v>0</v>
      </c>
      <c r="BJ144" s="54">
        <f t="shared" ref="BJ144" si="2192">BJ145*$F144</f>
        <v>0</v>
      </c>
      <c r="BK144" s="54">
        <f t="shared" ref="BK144" si="2193">BK145*$F144</f>
        <v>0</v>
      </c>
      <c r="BL144" s="54">
        <f t="shared" ref="BL144" si="2194">BL145*$F144</f>
        <v>0</v>
      </c>
      <c r="BM144" s="54">
        <f t="shared" ref="BM144" si="2195">BM145*$F144</f>
        <v>0</v>
      </c>
      <c r="BN144" s="54">
        <f t="shared" ref="BN144" si="2196">BN145*$F144</f>
        <v>0</v>
      </c>
    </row>
    <row r="145" spans="2:66" hidden="1" outlineLevel="1">
      <c r="B145" s="51"/>
      <c r="C145" s="209" t="s">
        <v>606</v>
      </c>
      <c r="D145" s="19"/>
      <c r="E145" s="19">
        <v>0</v>
      </c>
      <c r="F145" s="55"/>
      <c r="G145" s="23">
        <f>$E145</f>
        <v>0</v>
      </c>
      <c r="H145" s="23">
        <f t="shared" ref="H145:BN145" si="2197">$E145</f>
        <v>0</v>
      </c>
      <c r="I145" s="23">
        <f t="shared" si="2197"/>
        <v>0</v>
      </c>
      <c r="J145" s="23">
        <f t="shared" si="2197"/>
        <v>0</v>
      </c>
      <c r="K145" s="23">
        <f t="shared" si="2197"/>
        <v>0</v>
      </c>
      <c r="L145" s="23">
        <f t="shared" si="2197"/>
        <v>0</v>
      </c>
      <c r="M145" s="23">
        <f t="shared" si="2197"/>
        <v>0</v>
      </c>
      <c r="N145" s="23">
        <f t="shared" si="2197"/>
        <v>0</v>
      </c>
      <c r="O145" s="23">
        <f t="shared" si="2197"/>
        <v>0</v>
      </c>
      <c r="P145" s="23">
        <f t="shared" si="2197"/>
        <v>0</v>
      </c>
      <c r="Q145" s="23">
        <f t="shared" si="2197"/>
        <v>0</v>
      </c>
      <c r="R145" s="23">
        <f t="shared" si="2197"/>
        <v>0</v>
      </c>
      <c r="S145" s="23">
        <f t="shared" si="2197"/>
        <v>0</v>
      </c>
      <c r="T145" s="23">
        <f t="shared" si="2197"/>
        <v>0</v>
      </c>
      <c r="U145" s="23">
        <f t="shared" si="2197"/>
        <v>0</v>
      </c>
      <c r="V145" s="23">
        <f t="shared" si="2197"/>
        <v>0</v>
      </c>
      <c r="W145" s="23">
        <f t="shared" si="2197"/>
        <v>0</v>
      </c>
      <c r="X145" s="23">
        <f t="shared" si="2197"/>
        <v>0</v>
      </c>
      <c r="Y145" s="23">
        <f t="shared" si="2197"/>
        <v>0</v>
      </c>
      <c r="Z145" s="23">
        <f t="shared" si="2197"/>
        <v>0</v>
      </c>
      <c r="AA145" s="23">
        <f t="shared" si="2197"/>
        <v>0</v>
      </c>
      <c r="AB145" s="23">
        <f t="shared" si="2197"/>
        <v>0</v>
      </c>
      <c r="AC145" s="23">
        <f t="shared" si="2197"/>
        <v>0</v>
      </c>
      <c r="AD145" s="23">
        <f t="shared" si="2197"/>
        <v>0</v>
      </c>
      <c r="AE145" s="23">
        <f t="shared" si="2197"/>
        <v>0</v>
      </c>
      <c r="AF145" s="23">
        <f t="shared" si="2197"/>
        <v>0</v>
      </c>
      <c r="AG145" s="23">
        <f t="shared" si="2197"/>
        <v>0</v>
      </c>
      <c r="AH145" s="23">
        <f t="shared" si="2197"/>
        <v>0</v>
      </c>
      <c r="AI145" s="23">
        <f t="shared" si="2197"/>
        <v>0</v>
      </c>
      <c r="AJ145" s="23">
        <f t="shared" si="2197"/>
        <v>0</v>
      </c>
      <c r="AK145" s="23">
        <f t="shared" si="2197"/>
        <v>0</v>
      </c>
      <c r="AL145" s="23">
        <f t="shared" si="2197"/>
        <v>0</v>
      </c>
      <c r="AM145" s="23">
        <f t="shared" si="2197"/>
        <v>0</v>
      </c>
      <c r="AN145" s="23">
        <f t="shared" si="2197"/>
        <v>0</v>
      </c>
      <c r="AO145" s="23">
        <f t="shared" si="2197"/>
        <v>0</v>
      </c>
      <c r="AP145" s="23">
        <f t="shared" si="2197"/>
        <v>0</v>
      </c>
      <c r="AQ145" s="23">
        <f t="shared" si="2197"/>
        <v>0</v>
      </c>
      <c r="AR145" s="23">
        <f t="shared" si="2197"/>
        <v>0</v>
      </c>
      <c r="AS145" s="23">
        <f t="shared" si="2197"/>
        <v>0</v>
      </c>
      <c r="AT145" s="23">
        <f t="shared" si="2197"/>
        <v>0</v>
      </c>
      <c r="AU145" s="23">
        <f t="shared" si="2197"/>
        <v>0</v>
      </c>
      <c r="AV145" s="23">
        <f t="shared" si="2197"/>
        <v>0</v>
      </c>
      <c r="AW145" s="23">
        <f t="shared" si="2197"/>
        <v>0</v>
      </c>
      <c r="AX145" s="23">
        <f t="shared" si="2197"/>
        <v>0</v>
      </c>
      <c r="AY145" s="23">
        <f t="shared" si="2197"/>
        <v>0</v>
      </c>
      <c r="AZ145" s="23">
        <f t="shared" si="2197"/>
        <v>0</v>
      </c>
      <c r="BA145" s="23">
        <f t="shared" si="2197"/>
        <v>0</v>
      </c>
      <c r="BB145" s="23">
        <f t="shared" si="2197"/>
        <v>0</v>
      </c>
      <c r="BC145" s="23">
        <f t="shared" si="2197"/>
        <v>0</v>
      </c>
      <c r="BD145" s="23">
        <f t="shared" si="2197"/>
        <v>0</v>
      </c>
      <c r="BE145" s="23">
        <f t="shared" si="2197"/>
        <v>0</v>
      </c>
      <c r="BF145" s="23">
        <f t="shared" si="2197"/>
        <v>0</v>
      </c>
      <c r="BG145" s="23">
        <f t="shared" si="2197"/>
        <v>0</v>
      </c>
      <c r="BH145" s="23">
        <f t="shared" si="2197"/>
        <v>0</v>
      </c>
      <c r="BI145" s="23">
        <f t="shared" si="2197"/>
        <v>0</v>
      </c>
      <c r="BJ145" s="23">
        <f t="shared" si="2197"/>
        <v>0</v>
      </c>
      <c r="BK145" s="23">
        <f t="shared" si="2197"/>
        <v>0</v>
      </c>
      <c r="BL145" s="23">
        <f t="shared" si="2197"/>
        <v>0</v>
      </c>
      <c r="BM145" s="23">
        <f t="shared" si="2197"/>
        <v>0</v>
      </c>
      <c r="BN145" s="23">
        <f t="shared" si="2197"/>
        <v>0</v>
      </c>
    </row>
    <row r="146" spans="2:66" hidden="1" outlineLevel="1">
      <c r="B146" s="51"/>
      <c r="C146" s="19" t="s">
        <v>579</v>
      </c>
      <c r="D146" s="19" t="s">
        <v>580</v>
      </c>
      <c r="E146" s="7"/>
      <c r="F146" s="70">
        <v>471.04</v>
      </c>
      <c r="G146" s="54">
        <f>G147*$F146</f>
        <v>0</v>
      </c>
      <c r="H146" s="54">
        <f t="shared" ref="H146" si="2198">H147*$F146</f>
        <v>0</v>
      </c>
      <c r="I146" s="54">
        <f t="shared" ref="I146" si="2199">I147*$F146</f>
        <v>0</v>
      </c>
      <c r="J146" s="54">
        <f t="shared" ref="J146" si="2200">J147*$F146</f>
        <v>0</v>
      </c>
      <c r="K146" s="54">
        <f t="shared" ref="K146" si="2201">K147*$F146</f>
        <v>0</v>
      </c>
      <c r="L146" s="54">
        <f t="shared" ref="L146" si="2202">L147*$F146</f>
        <v>0</v>
      </c>
      <c r="M146" s="54">
        <f t="shared" ref="M146" si="2203">M147*$F146</f>
        <v>0</v>
      </c>
      <c r="N146" s="54">
        <f t="shared" ref="N146" si="2204">N147*$F146</f>
        <v>0</v>
      </c>
      <c r="O146" s="54">
        <f t="shared" ref="O146" si="2205">O147*$F146</f>
        <v>0</v>
      </c>
      <c r="P146" s="54">
        <f t="shared" ref="P146" si="2206">P147*$F146</f>
        <v>0</v>
      </c>
      <c r="Q146" s="54">
        <f t="shared" ref="Q146" si="2207">Q147*$F146</f>
        <v>0</v>
      </c>
      <c r="R146" s="54">
        <f t="shared" ref="R146" si="2208">R147*$F146</f>
        <v>0</v>
      </c>
      <c r="S146" s="54">
        <f t="shared" ref="S146" si="2209">S147*$F146</f>
        <v>0</v>
      </c>
      <c r="T146" s="54">
        <f t="shared" ref="T146" si="2210">T147*$F146</f>
        <v>0</v>
      </c>
      <c r="U146" s="54">
        <f t="shared" ref="U146" si="2211">U147*$F146</f>
        <v>0</v>
      </c>
      <c r="V146" s="54">
        <f t="shared" ref="V146" si="2212">V147*$F146</f>
        <v>0</v>
      </c>
      <c r="W146" s="54">
        <f t="shared" ref="W146" si="2213">W147*$F146</f>
        <v>0</v>
      </c>
      <c r="X146" s="54">
        <f t="shared" ref="X146" si="2214">X147*$F146</f>
        <v>0</v>
      </c>
      <c r="Y146" s="54">
        <f t="shared" ref="Y146" si="2215">Y147*$F146</f>
        <v>0</v>
      </c>
      <c r="Z146" s="54">
        <f t="shared" ref="Z146" si="2216">Z147*$F146</f>
        <v>0</v>
      </c>
      <c r="AA146" s="54">
        <f t="shared" ref="AA146" si="2217">AA147*$F146</f>
        <v>0</v>
      </c>
      <c r="AB146" s="54">
        <f t="shared" ref="AB146" si="2218">AB147*$F146</f>
        <v>0</v>
      </c>
      <c r="AC146" s="54">
        <f t="shared" ref="AC146" si="2219">AC147*$F146</f>
        <v>0</v>
      </c>
      <c r="AD146" s="54">
        <f t="shared" ref="AD146" si="2220">AD147*$F146</f>
        <v>0</v>
      </c>
      <c r="AE146" s="54">
        <f t="shared" ref="AE146" si="2221">AE147*$F146</f>
        <v>0</v>
      </c>
      <c r="AF146" s="54">
        <f t="shared" ref="AF146" si="2222">AF147*$F146</f>
        <v>0</v>
      </c>
      <c r="AG146" s="54">
        <f t="shared" ref="AG146" si="2223">AG147*$F146</f>
        <v>0</v>
      </c>
      <c r="AH146" s="54">
        <f t="shared" ref="AH146" si="2224">AH147*$F146</f>
        <v>0</v>
      </c>
      <c r="AI146" s="54">
        <f t="shared" ref="AI146" si="2225">AI147*$F146</f>
        <v>0</v>
      </c>
      <c r="AJ146" s="54">
        <f t="shared" ref="AJ146" si="2226">AJ147*$F146</f>
        <v>0</v>
      </c>
      <c r="AK146" s="54">
        <f t="shared" ref="AK146" si="2227">AK147*$F146</f>
        <v>0</v>
      </c>
      <c r="AL146" s="54">
        <f t="shared" ref="AL146" si="2228">AL147*$F146</f>
        <v>0</v>
      </c>
      <c r="AM146" s="54">
        <f t="shared" ref="AM146" si="2229">AM147*$F146</f>
        <v>0</v>
      </c>
      <c r="AN146" s="54">
        <f t="shared" ref="AN146" si="2230">AN147*$F146</f>
        <v>0</v>
      </c>
      <c r="AO146" s="54">
        <f t="shared" ref="AO146" si="2231">AO147*$F146</f>
        <v>0</v>
      </c>
      <c r="AP146" s="54">
        <f t="shared" ref="AP146" si="2232">AP147*$F146</f>
        <v>0</v>
      </c>
      <c r="AQ146" s="54">
        <f t="shared" ref="AQ146" si="2233">AQ147*$F146</f>
        <v>0</v>
      </c>
      <c r="AR146" s="54">
        <f t="shared" ref="AR146" si="2234">AR147*$F146</f>
        <v>0</v>
      </c>
      <c r="AS146" s="54">
        <f t="shared" ref="AS146" si="2235">AS147*$F146</f>
        <v>0</v>
      </c>
      <c r="AT146" s="54">
        <f t="shared" ref="AT146" si="2236">AT147*$F146</f>
        <v>0</v>
      </c>
      <c r="AU146" s="54">
        <f t="shared" ref="AU146" si="2237">AU147*$F146</f>
        <v>0</v>
      </c>
      <c r="AV146" s="54">
        <f t="shared" ref="AV146" si="2238">AV147*$F146</f>
        <v>0</v>
      </c>
      <c r="AW146" s="54">
        <f t="shared" ref="AW146" si="2239">AW147*$F146</f>
        <v>0</v>
      </c>
      <c r="AX146" s="54">
        <f t="shared" ref="AX146" si="2240">AX147*$F146</f>
        <v>0</v>
      </c>
      <c r="AY146" s="54">
        <f t="shared" ref="AY146" si="2241">AY147*$F146</f>
        <v>0</v>
      </c>
      <c r="AZ146" s="54">
        <f t="shared" ref="AZ146" si="2242">AZ147*$F146</f>
        <v>0</v>
      </c>
      <c r="BA146" s="54">
        <f t="shared" ref="BA146" si="2243">BA147*$F146</f>
        <v>0</v>
      </c>
      <c r="BB146" s="54">
        <f t="shared" ref="BB146" si="2244">BB147*$F146</f>
        <v>0</v>
      </c>
      <c r="BC146" s="54">
        <f t="shared" ref="BC146" si="2245">BC147*$F146</f>
        <v>0</v>
      </c>
      <c r="BD146" s="54">
        <f t="shared" ref="BD146" si="2246">BD147*$F146</f>
        <v>0</v>
      </c>
      <c r="BE146" s="54">
        <f t="shared" ref="BE146" si="2247">BE147*$F146</f>
        <v>0</v>
      </c>
      <c r="BF146" s="54">
        <f t="shared" ref="BF146" si="2248">BF147*$F146</f>
        <v>0</v>
      </c>
      <c r="BG146" s="54">
        <f t="shared" ref="BG146" si="2249">BG147*$F146</f>
        <v>0</v>
      </c>
      <c r="BH146" s="54">
        <f t="shared" ref="BH146" si="2250">BH147*$F146</f>
        <v>0</v>
      </c>
      <c r="BI146" s="54">
        <f t="shared" ref="BI146" si="2251">BI147*$F146</f>
        <v>0</v>
      </c>
      <c r="BJ146" s="54">
        <f t="shared" ref="BJ146" si="2252">BJ147*$F146</f>
        <v>0</v>
      </c>
      <c r="BK146" s="54">
        <f t="shared" ref="BK146" si="2253">BK147*$F146</f>
        <v>0</v>
      </c>
      <c r="BL146" s="54">
        <f t="shared" ref="BL146" si="2254">BL147*$F146</f>
        <v>0</v>
      </c>
      <c r="BM146" s="54">
        <f t="shared" ref="BM146" si="2255">BM147*$F146</f>
        <v>0</v>
      </c>
      <c r="BN146" s="54">
        <f t="shared" ref="BN146" si="2256">BN147*$F146</f>
        <v>0</v>
      </c>
    </row>
    <row r="147" spans="2:66" hidden="1" outlineLevel="1">
      <c r="B147" s="51"/>
      <c r="C147" s="209" t="s">
        <v>606</v>
      </c>
      <c r="D147" s="19"/>
      <c r="E147" s="19">
        <v>0</v>
      </c>
      <c r="F147" s="55"/>
      <c r="G147" s="23">
        <f>$E147</f>
        <v>0</v>
      </c>
      <c r="H147" s="23">
        <f t="shared" ref="H147:BN147" si="2257">$E147</f>
        <v>0</v>
      </c>
      <c r="I147" s="23">
        <f t="shared" si="2257"/>
        <v>0</v>
      </c>
      <c r="J147" s="23">
        <f t="shared" si="2257"/>
        <v>0</v>
      </c>
      <c r="K147" s="23">
        <f t="shared" si="2257"/>
        <v>0</v>
      </c>
      <c r="L147" s="23">
        <f t="shared" si="2257"/>
        <v>0</v>
      </c>
      <c r="M147" s="23">
        <f t="shared" si="2257"/>
        <v>0</v>
      </c>
      <c r="N147" s="23">
        <f t="shared" si="2257"/>
        <v>0</v>
      </c>
      <c r="O147" s="23">
        <f t="shared" si="2257"/>
        <v>0</v>
      </c>
      <c r="P147" s="23">
        <f t="shared" si="2257"/>
        <v>0</v>
      </c>
      <c r="Q147" s="23">
        <f t="shared" si="2257"/>
        <v>0</v>
      </c>
      <c r="R147" s="23">
        <f t="shared" si="2257"/>
        <v>0</v>
      </c>
      <c r="S147" s="23">
        <f t="shared" si="2257"/>
        <v>0</v>
      </c>
      <c r="T147" s="23">
        <f t="shared" si="2257"/>
        <v>0</v>
      </c>
      <c r="U147" s="23">
        <f t="shared" si="2257"/>
        <v>0</v>
      </c>
      <c r="V147" s="23">
        <f t="shared" si="2257"/>
        <v>0</v>
      </c>
      <c r="W147" s="23">
        <f t="shared" si="2257"/>
        <v>0</v>
      </c>
      <c r="X147" s="23">
        <f t="shared" si="2257"/>
        <v>0</v>
      </c>
      <c r="Y147" s="23">
        <f t="shared" si="2257"/>
        <v>0</v>
      </c>
      <c r="Z147" s="23">
        <f t="shared" si="2257"/>
        <v>0</v>
      </c>
      <c r="AA147" s="23">
        <f t="shared" si="2257"/>
        <v>0</v>
      </c>
      <c r="AB147" s="23">
        <f t="shared" si="2257"/>
        <v>0</v>
      </c>
      <c r="AC147" s="23">
        <f t="shared" si="2257"/>
        <v>0</v>
      </c>
      <c r="AD147" s="23">
        <f t="shared" si="2257"/>
        <v>0</v>
      </c>
      <c r="AE147" s="23">
        <f t="shared" si="2257"/>
        <v>0</v>
      </c>
      <c r="AF147" s="23">
        <f t="shared" si="2257"/>
        <v>0</v>
      </c>
      <c r="AG147" s="23">
        <f t="shared" si="2257"/>
        <v>0</v>
      </c>
      <c r="AH147" s="23">
        <f t="shared" si="2257"/>
        <v>0</v>
      </c>
      <c r="AI147" s="23">
        <f t="shared" si="2257"/>
        <v>0</v>
      </c>
      <c r="AJ147" s="23">
        <f t="shared" si="2257"/>
        <v>0</v>
      </c>
      <c r="AK147" s="23">
        <f t="shared" si="2257"/>
        <v>0</v>
      </c>
      <c r="AL147" s="23">
        <f t="shared" si="2257"/>
        <v>0</v>
      </c>
      <c r="AM147" s="23">
        <f t="shared" si="2257"/>
        <v>0</v>
      </c>
      <c r="AN147" s="23">
        <f t="shared" si="2257"/>
        <v>0</v>
      </c>
      <c r="AO147" s="23">
        <f t="shared" si="2257"/>
        <v>0</v>
      </c>
      <c r="AP147" s="23">
        <f t="shared" si="2257"/>
        <v>0</v>
      </c>
      <c r="AQ147" s="23">
        <f t="shared" si="2257"/>
        <v>0</v>
      </c>
      <c r="AR147" s="23">
        <f t="shared" si="2257"/>
        <v>0</v>
      </c>
      <c r="AS147" s="23">
        <f t="shared" si="2257"/>
        <v>0</v>
      </c>
      <c r="AT147" s="23">
        <f t="shared" si="2257"/>
        <v>0</v>
      </c>
      <c r="AU147" s="23">
        <f t="shared" si="2257"/>
        <v>0</v>
      </c>
      <c r="AV147" s="23">
        <f t="shared" si="2257"/>
        <v>0</v>
      </c>
      <c r="AW147" s="23">
        <f t="shared" si="2257"/>
        <v>0</v>
      </c>
      <c r="AX147" s="23">
        <f t="shared" si="2257"/>
        <v>0</v>
      </c>
      <c r="AY147" s="23">
        <f t="shared" si="2257"/>
        <v>0</v>
      </c>
      <c r="AZ147" s="23">
        <f t="shared" si="2257"/>
        <v>0</v>
      </c>
      <c r="BA147" s="23">
        <f t="shared" si="2257"/>
        <v>0</v>
      </c>
      <c r="BB147" s="23">
        <f t="shared" si="2257"/>
        <v>0</v>
      </c>
      <c r="BC147" s="23">
        <f t="shared" si="2257"/>
        <v>0</v>
      </c>
      <c r="BD147" s="23">
        <f t="shared" si="2257"/>
        <v>0</v>
      </c>
      <c r="BE147" s="23">
        <f t="shared" si="2257"/>
        <v>0</v>
      </c>
      <c r="BF147" s="23">
        <f t="shared" si="2257"/>
        <v>0</v>
      </c>
      <c r="BG147" s="23">
        <f t="shared" si="2257"/>
        <v>0</v>
      </c>
      <c r="BH147" s="23">
        <f t="shared" si="2257"/>
        <v>0</v>
      </c>
      <c r="BI147" s="23">
        <f t="shared" si="2257"/>
        <v>0</v>
      </c>
      <c r="BJ147" s="23">
        <f t="shared" si="2257"/>
        <v>0</v>
      </c>
      <c r="BK147" s="23">
        <f t="shared" si="2257"/>
        <v>0</v>
      </c>
      <c r="BL147" s="23">
        <f t="shared" si="2257"/>
        <v>0</v>
      </c>
      <c r="BM147" s="23">
        <f t="shared" si="2257"/>
        <v>0</v>
      </c>
      <c r="BN147" s="23">
        <f t="shared" si="2257"/>
        <v>0</v>
      </c>
    </row>
    <row r="148" spans="2:66" hidden="1" outlineLevel="1">
      <c r="B148" s="51"/>
      <c r="C148" s="19" t="s">
        <v>581</v>
      </c>
      <c r="D148" s="19" t="s">
        <v>582</v>
      </c>
      <c r="E148" s="7"/>
      <c r="F148" s="70">
        <v>651.62199999999996</v>
      </c>
      <c r="G148" s="54">
        <f>G149*$F148</f>
        <v>0</v>
      </c>
      <c r="H148" s="54">
        <f t="shared" ref="H148" si="2258">H149*$F148</f>
        <v>0</v>
      </c>
      <c r="I148" s="54">
        <f t="shared" ref="I148" si="2259">I149*$F148</f>
        <v>0</v>
      </c>
      <c r="J148" s="54">
        <f t="shared" ref="J148" si="2260">J149*$F148</f>
        <v>0</v>
      </c>
      <c r="K148" s="54">
        <f t="shared" ref="K148" si="2261">K149*$F148</f>
        <v>0</v>
      </c>
      <c r="L148" s="54">
        <f t="shared" ref="L148" si="2262">L149*$F148</f>
        <v>0</v>
      </c>
      <c r="M148" s="54">
        <f t="shared" ref="M148" si="2263">M149*$F148</f>
        <v>0</v>
      </c>
      <c r="N148" s="54">
        <f t="shared" ref="N148" si="2264">N149*$F148</f>
        <v>0</v>
      </c>
      <c r="O148" s="54">
        <f t="shared" ref="O148" si="2265">O149*$F148</f>
        <v>0</v>
      </c>
      <c r="P148" s="54">
        <f t="shared" ref="P148" si="2266">P149*$F148</f>
        <v>0</v>
      </c>
      <c r="Q148" s="54">
        <f t="shared" ref="Q148" si="2267">Q149*$F148</f>
        <v>0</v>
      </c>
      <c r="R148" s="54">
        <f t="shared" ref="R148" si="2268">R149*$F148</f>
        <v>0</v>
      </c>
      <c r="S148" s="54">
        <f t="shared" ref="S148" si="2269">S149*$F148</f>
        <v>0</v>
      </c>
      <c r="T148" s="54">
        <f t="shared" ref="T148" si="2270">T149*$F148</f>
        <v>0</v>
      </c>
      <c r="U148" s="54">
        <f t="shared" ref="U148" si="2271">U149*$F148</f>
        <v>0</v>
      </c>
      <c r="V148" s="54">
        <f t="shared" ref="V148" si="2272">V149*$F148</f>
        <v>0</v>
      </c>
      <c r="W148" s="54">
        <f t="shared" ref="W148" si="2273">W149*$F148</f>
        <v>0</v>
      </c>
      <c r="X148" s="54">
        <f t="shared" ref="X148" si="2274">X149*$F148</f>
        <v>0</v>
      </c>
      <c r="Y148" s="54">
        <f t="shared" ref="Y148" si="2275">Y149*$F148</f>
        <v>0</v>
      </c>
      <c r="Z148" s="54">
        <f t="shared" ref="Z148" si="2276">Z149*$F148</f>
        <v>0</v>
      </c>
      <c r="AA148" s="54">
        <f t="shared" ref="AA148" si="2277">AA149*$F148</f>
        <v>0</v>
      </c>
      <c r="AB148" s="54">
        <f t="shared" ref="AB148" si="2278">AB149*$F148</f>
        <v>0</v>
      </c>
      <c r="AC148" s="54">
        <f t="shared" ref="AC148" si="2279">AC149*$F148</f>
        <v>0</v>
      </c>
      <c r="AD148" s="54">
        <f t="shared" ref="AD148" si="2280">AD149*$F148</f>
        <v>0</v>
      </c>
      <c r="AE148" s="54">
        <f t="shared" ref="AE148" si="2281">AE149*$F148</f>
        <v>0</v>
      </c>
      <c r="AF148" s="54">
        <f t="shared" ref="AF148" si="2282">AF149*$F148</f>
        <v>0</v>
      </c>
      <c r="AG148" s="54">
        <f t="shared" ref="AG148" si="2283">AG149*$F148</f>
        <v>0</v>
      </c>
      <c r="AH148" s="54">
        <f t="shared" ref="AH148" si="2284">AH149*$F148</f>
        <v>0</v>
      </c>
      <c r="AI148" s="54">
        <f t="shared" ref="AI148" si="2285">AI149*$F148</f>
        <v>0</v>
      </c>
      <c r="AJ148" s="54">
        <f t="shared" ref="AJ148" si="2286">AJ149*$F148</f>
        <v>0</v>
      </c>
      <c r="AK148" s="54">
        <f t="shared" ref="AK148" si="2287">AK149*$F148</f>
        <v>0</v>
      </c>
      <c r="AL148" s="54">
        <f t="shared" ref="AL148" si="2288">AL149*$F148</f>
        <v>0</v>
      </c>
      <c r="AM148" s="54">
        <f t="shared" ref="AM148" si="2289">AM149*$F148</f>
        <v>0</v>
      </c>
      <c r="AN148" s="54">
        <f t="shared" ref="AN148" si="2290">AN149*$F148</f>
        <v>0</v>
      </c>
      <c r="AO148" s="54">
        <f t="shared" ref="AO148" si="2291">AO149*$F148</f>
        <v>0</v>
      </c>
      <c r="AP148" s="54">
        <f t="shared" ref="AP148" si="2292">AP149*$F148</f>
        <v>0</v>
      </c>
      <c r="AQ148" s="54">
        <f t="shared" ref="AQ148" si="2293">AQ149*$F148</f>
        <v>0</v>
      </c>
      <c r="AR148" s="54">
        <f t="shared" ref="AR148" si="2294">AR149*$F148</f>
        <v>0</v>
      </c>
      <c r="AS148" s="54">
        <f t="shared" ref="AS148" si="2295">AS149*$F148</f>
        <v>0</v>
      </c>
      <c r="AT148" s="54">
        <f t="shared" ref="AT148" si="2296">AT149*$F148</f>
        <v>0</v>
      </c>
      <c r="AU148" s="54">
        <f t="shared" ref="AU148" si="2297">AU149*$F148</f>
        <v>0</v>
      </c>
      <c r="AV148" s="54">
        <f t="shared" ref="AV148" si="2298">AV149*$F148</f>
        <v>0</v>
      </c>
      <c r="AW148" s="54">
        <f t="shared" ref="AW148" si="2299">AW149*$F148</f>
        <v>0</v>
      </c>
      <c r="AX148" s="54">
        <f t="shared" ref="AX148" si="2300">AX149*$F148</f>
        <v>0</v>
      </c>
      <c r="AY148" s="54">
        <f t="shared" ref="AY148" si="2301">AY149*$F148</f>
        <v>0</v>
      </c>
      <c r="AZ148" s="54">
        <f t="shared" ref="AZ148" si="2302">AZ149*$F148</f>
        <v>0</v>
      </c>
      <c r="BA148" s="54">
        <f t="shared" ref="BA148" si="2303">BA149*$F148</f>
        <v>0</v>
      </c>
      <c r="BB148" s="54">
        <f t="shared" ref="BB148" si="2304">BB149*$F148</f>
        <v>0</v>
      </c>
      <c r="BC148" s="54">
        <f t="shared" ref="BC148" si="2305">BC149*$F148</f>
        <v>0</v>
      </c>
      <c r="BD148" s="54">
        <f t="shared" ref="BD148" si="2306">BD149*$F148</f>
        <v>0</v>
      </c>
      <c r="BE148" s="54">
        <f t="shared" ref="BE148" si="2307">BE149*$F148</f>
        <v>0</v>
      </c>
      <c r="BF148" s="54">
        <f t="shared" ref="BF148" si="2308">BF149*$F148</f>
        <v>0</v>
      </c>
      <c r="BG148" s="54">
        <f t="shared" ref="BG148" si="2309">BG149*$F148</f>
        <v>0</v>
      </c>
      <c r="BH148" s="54">
        <f t="shared" ref="BH148" si="2310">BH149*$F148</f>
        <v>0</v>
      </c>
      <c r="BI148" s="54">
        <f t="shared" ref="BI148" si="2311">BI149*$F148</f>
        <v>0</v>
      </c>
      <c r="BJ148" s="54">
        <f t="shared" ref="BJ148" si="2312">BJ149*$F148</f>
        <v>0</v>
      </c>
      <c r="BK148" s="54">
        <f t="shared" ref="BK148" si="2313">BK149*$F148</f>
        <v>0</v>
      </c>
      <c r="BL148" s="54">
        <f t="shared" ref="BL148" si="2314">BL149*$F148</f>
        <v>0</v>
      </c>
      <c r="BM148" s="54">
        <f t="shared" ref="BM148" si="2315">BM149*$F148</f>
        <v>0</v>
      </c>
      <c r="BN148" s="54">
        <f t="shared" ref="BN148" si="2316">BN149*$F148</f>
        <v>0</v>
      </c>
    </row>
    <row r="149" spans="2:66" hidden="1" outlineLevel="1">
      <c r="B149" s="51"/>
      <c r="C149" s="209" t="s">
        <v>606</v>
      </c>
      <c r="D149" s="19"/>
      <c r="E149" s="19">
        <v>0</v>
      </c>
      <c r="F149" s="55"/>
      <c r="G149" s="23">
        <f>$E149</f>
        <v>0</v>
      </c>
      <c r="H149" s="23">
        <f t="shared" ref="H149:BN149" si="2317">$E149</f>
        <v>0</v>
      </c>
      <c r="I149" s="23">
        <f t="shared" si="2317"/>
        <v>0</v>
      </c>
      <c r="J149" s="23">
        <f t="shared" si="2317"/>
        <v>0</v>
      </c>
      <c r="K149" s="23">
        <f t="shared" si="2317"/>
        <v>0</v>
      </c>
      <c r="L149" s="23">
        <f t="shared" si="2317"/>
        <v>0</v>
      </c>
      <c r="M149" s="23">
        <f t="shared" si="2317"/>
        <v>0</v>
      </c>
      <c r="N149" s="23">
        <f t="shared" si="2317"/>
        <v>0</v>
      </c>
      <c r="O149" s="23">
        <f t="shared" si="2317"/>
        <v>0</v>
      </c>
      <c r="P149" s="23">
        <f t="shared" si="2317"/>
        <v>0</v>
      </c>
      <c r="Q149" s="23">
        <f t="shared" si="2317"/>
        <v>0</v>
      </c>
      <c r="R149" s="23">
        <f t="shared" si="2317"/>
        <v>0</v>
      </c>
      <c r="S149" s="23">
        <f t="shared" si="2317"/>
        <v>0</v>
      </c>
      <c r="T149" s="23">
        <f t="shared" si="2317"/>
        <v>0</v>
      </c>
      <c r="U149" s="23">
        <f t="shared" si="2317"/>
        <v>0</v>
      </c>
      <c r="V149" s="23">
        <f t="shared" si="2317"/>
        <v>0</v>
      </c>
      <c r="W149" s="23">
        <f t="shared" si="2317"/>
        <v>0</v>
      </c>
      <c r="X149" s="23">
        <f t="shared" si="2317"/>
        <v>0</v>
      </c>
      <c r="Y149" s="23">
        <f t="shared" si="2317"/>
        <v>0</v>
      </c>
      <c r="Z149" s="23">
        <f t="shared" si="2317"/>
        <v>0</v>
      </c>
      <c r="AA149" s="23">
        <f t="shared" si="2317"/>
        <v>0</v>
      </c>
      <c r="AB149" s="23">
        <f t="shared" si="2317"/>
        <v>0</v>
      </c>
      <c r="AC149" s="23">
        <f t="shared" si="2317"/>
        <v>0</v>
      </c>
      <c r="AD149" s="23">
        <f t="shared" si="2317"/>
        <v>0</v>
      </c>
      <c r="AE149" s="23">
        <f t="shared" si="2317"/>
        <v>0</v>
      </c>
      <c r="AF149" s="23">
        <f t="shared" si="2317"/>
        <v>0</v>
      </c>
      <c r="AG149" s="23">
        <f t="shared" si="2317"/>
        <v>0</v>
      </c>
      <c r="AH149" s="23">
        <f t="shared" si="2317"/>
        <v>0</v>
      </c>
      <c r="AI149" s="23">
        <f t="shared" si="2317"/>
        <v>0</v>
      </c>
      <c r="AJ149" s="23">
        <f t="shared" si="2317"/>
        <v>0</v>
      </c>
      <c r="AK149" s="23">
        <f t="shared" si="2317"/>
        <v>0</v>
      </c>
      <c r="AL149" s="23">
        <f t="shared" si="2317"/>
        <v>0</v>
      </c>
      <c r="AM149" s="23">
        <f t="shared" si="2317"/>
        <v>0</v>
      </c>
      <c r="AN149" s="23">
        <f t="shared" si="2317"/>
        <v>0</v>
      </c>
      <c r="AO149" s="23">
        <f t="shared" si="2317"/>
        <v>0</v>
      </c>
      <c r="AP149" s="23">
        <f t="shared" si="2317"/>
        <v>0</v>
      </c>
      <c r="AQ149" s="23">
        <f t="shared" si="2317"/>
        <v>0</v>
      </c>
      <c r="AR149" s="23">
        <f t="shared" si="2317"/>
        <v>0</v>
      </c>
      <c r="AS149" s="23">
        <f t="shared" si="2317"/>
        <v>0</v>
      </c>
      <c r="AT149" s="23">
        <f t="shared" si="2317"/>
        <v>0</v>
      </c>
      <c r="AU149" s="23">
        <f t="shared" si="2317"/>
        <v>0</v>
      </c>
      <c r="AV149" s="23">
        <f t="shared" si="2317"/>
        <v>0</v>
      </c>
      <c r="AW149" s="23">
        <f t="shared" si="2317"/>
        <v>0</v>
      </c>
      <c r="AX149" s="23">
        <f t="shared" si="2317"/>
        <v>0</v>
      </c>
      <c r="AY149" s="23">
        <f t="shared" si="2317"/>
        <v>0</v>
      </c>
      <c r="AZ149" s="23">
        <f t="shared" si="2317"/>
        <v>0</v>
      </c>
      <c r="BA149" s="23">
        <f t="shared" si="2317"/>
        <v>0</v>
      </c>
      <c r="BB149" s="23">
        <f t="shared" si="2317"/>
        <v>0</v>
      </c>
      <c r="BC149" s="23">
        <f t="shared" si="2317"/>
        <v>0</v>
      </c>
      <c r="BD149" s="23">
        <f t="shared" si="2317"/>
        <v>0</v>
      </c>
      <c r="BE149" s="23">
        <f t="shared" si="2317"/>
        <v>0</v>
      </c>
      <c r="BF149" s="23">
        <f t="shared" si="2317"/>
        <v>0</v>
      </c>
      <c r="BG149" s="23">
        <f t="shared" si="2317"/>
        <v>0</v>
      </c>
      <c r="BH149" s="23">
        <f t="shared" si="2317"/>
        <v>0</v>
      </c>
      <c r="BI149" s="23">
        <f t="shared" si="2317"/>
        <v>0</v>
      </c>
      <c r="BJ149" s="23">
        <f t="shared" si="2317"/>
        <v>0</v>
      </c>
      <c r="BK149" s="23">
        <f t="shared" si="2317"/>
        <v>0</v>
      </c>
      <c r="BL149" s="23">
        <f t="shared" si="2317"/>
        <v>0</v>
      </c>
      <c r="BM149" s="23">
        <f t="shared" si="2317"/>
        <v>0</v>
      </c>
      <c r="BN149" s="23">
        <f t="shared" si="2317"/>
        <v>0</v>
      </c>
    </row>
    <row r="150" spans="2:66" hidden="1" outlineLevel="1">
      <c r="B150" s="51"/>
      <c r="C150" s="19" t="s">
        <v>583</v>
      </c>
      <c r="D150" s="19" t="s">
        <v>584</v>
      </c>
      <c r="E150" s="7"/>
      <c r="F150" s="70">
        <v>149.76</v>
      </c>
      <c r="G150" s="54">
        <f>G151*$F150</f>
        <v>0</v>
      </c>
      <c r="H150" s="54">
        <f t="shared" ref="H150" si="2318">H151*$F150</f>
        <v>0</v>
      </c>
      <c r="I150" s="54">
        <f t="shared" ref="I150" si="2319">I151*$F150</f>
        <v>0</v>
      </c>
      <c r="J150" s="54">
        <f t="shared" ref="J150" si="2320">J151*$F150</f>
        <v>0</v>
      </c>
      <c r="K150" s="54">
        <f t="shared" ref="K150" si="2321">K151*$F150</f>
        <v>0</v>
      </c>
      <c r="L150" s="54">
        <f t="shared" ref="L150" si="2322">L151*$F150</f>
        <v>0</v>
      </c>
      <c r="M150" s="54">
        <f t="shared" ref="M150" si="2323">M151*$F150</f>
        <v>0</v>
      </c>
      <c r="N150" s="54">
        <f t="shared" ref="N150" si="2324">N151*$F150</f>
        <v>0</v>
      </c>
      <c r="O150" s="54">
        <f t="shared" ref="O150" si="2325">O151*$F150</f>
        <v>0</v>
      </c>
      <c r="P150" s="54">
        <f t="shared" ref="P150" si="2326">P151*$F150</f>
        <v>0</v>
      </c>
      <c r="Q150" s="54">
        <f t="shared" ref="Q150" si="2327">Q151*$F150</f>
        <v>0</v>
      </c>
      <c r="R150" s="54">
        <f t="shared" ref="R150" si="2328">R151*$F150</f>
        <v>0</v>
      </c>
      <c r="S150" s="54">
        <f t="shared" ref="S150" si="2329">S151*$F150</f>
        <v>0</v>
      </c>
      <c r="T150" s="54">
        <f t="shared" ref="T150" si="2330">T151*$F150</f>
        <v>0</v>
      </c>
      <c r="U150" s="54">
        <f t="shared" ref="U150" si="2331">U151*$F150</f>
        <v>0</v>
      </c>
      <c r="V150" s="54">
        <f t="shared" ref="V150" si="2332">V151*$F150</f>
        <v>0</v>
      </c>
      <c r="W150" s="54">
        <f t="shared" ref="W150" si="2333">W151*$F150</f>
        <v>0</v>
      </c>
      <c r="X150" s="54">
        <f t="shared" ref="X150" si="2334">X151*$F150</f>
        <v>0</v>
      </c>
      <c r="Y150" s="54">
        <f t="shared" ref="Y150" si="2335">Y151*$F150</f>
        <v>0</v>
      </c>
      <c r="Z150" s="54">
        <f t="shared" ref="Z150" si="2336">Z151*$F150</f>
        <v>0</v>
      </c>
      <c r="AA150" s="54">
        <f t="shared" ref="AA150" si="2337">AA151*$F150</f>
        <v>0</v>
      </c>
      <c r="AB150" s="54">
        <f t="shared" ref="AB150" si="2338">AB151*$F150</f>
        <v>0</v>
      </c>
      <c r="AC150" s="54">
        <f t="shared" ref="AC150" si="2339">AC151*$F150</f>
        <v>0</v>
      </c>
      <c r="AD150" s="54">
        <f t="shared" ref="AD150" si="2340">AD151*$F150</f>
        <v>0</v>
      </c>
      <c r="AE150" s="54">
        <f t="shared" ref="AE150" si="2341">AE151*$F150</f>
        <v>0</v>
      </c>
      <c r="AF150" s="54">
        <f t="shared" ref="AF150" si="2342">AF151*$F150</f>
        <v>0</v>
      </c>
      <c r="AG150" s="54">
        <f t="shared" ref="AG150" si="2343">AG151*$F150</f>
        <v>0</v>
      </c>
      <c r="AH150" s="54">
        <f t="shared" ref="AH150" si="2344">AH151*$F150</f>
        <v>0</v>
      </c>
      <c r="AI150" s="54">
        <f t="shared" ref="AI150" si="2345">AI151*$F150</f>
        <v>0</v>
      </c>
      <c r="AJ150" s="54">
        <f t="shared" ref="AJ150" si="2346">AJ151*$F150</f>
        <v>0</v>
      </c>
      <c r="AK150" s="54">
        <f t="shared" ref="AK150" si="2347">AK151*$F150</f>
        <v>0</v>
      </c>
      <c r="AL150" s="54">
        <f t="shared" ref="AL150" si="2348">AL151*$F150</f>
        <v>0</v>
      </c>
      <c r="AM150" s="54">
        <f t="shared" ref="AM150" si="2349">AM151*$F150</f>
        <v>0</v>
      </c>
      <c r="AN150" s="54">
        <f t="shared" ref="AN150" si="2350">AN151*$F150</f>
        <v>0</v>
      </c>
      <c r="AO150" s="54">
        <f t="shared" ref="AO150" si="2351">AO151*$F150</f>
        <v>0</v>
      </c>
      <c r="AP150" s="54">
        <f t="shared" ref="AP150" si="2352">AP151*$F150</f>
        <v>0</v>
      </c>
      <c r="AQ150" s="54">
        <f t="shared" ref="AQ150" si="2353">AQ151*$F150</f>
        <v>0</v>
      </c>
      <c r="AR150" s="54">
        <f t="shared" ref="AR150" si="2354">AR151*$F150</f>
        <v>0</v>
      </c>
      <c r="AS150" s="54">
        <f t="shared" ref="AS150" si="2355">AS151*$F150</f>
        <v>0</v>
      </c>
      <c r="AT150" s="54">
        <f t="shared" ref="AT150" si="2356">AT151*$F150</f>
        <v>0</v>
      </c>
      <c r="AU150" s="54">
        <f t="shared" ref="AU150" si="2357">AU151*$F150</f>
        <v>0</v>
      </c>
      <c r="AV150" s="54">
        <f t="shared" ref="AV150" si="2358">AV151*$F150</f>
        <v>0</v>
      </c>
      <c r="AW150" s="54">
        <f t="shared" ref="AW150" si="2359">AW151*$F150</f>
        <v>0</v>
      </c>
      <c r="AX150" s="54">
        <f t="shared" ref="AX150" si="2360">AX151*$F150</f>
        <v>0</v>
      </c>
      <c r="AY150" s="54">
        <f t="shared" ref="AY150" si="2361">AY151*$F150</f>
        <v>0</v>
      </c>
      <c r="AZ150" s="54">
        <f t="shared" ref="AZ150" si="2362">AZ151*$F150</f>
        <v>0</v>
      </c>
      <c r="BA150" s="54">
        <f t="shared" ref="BA150" si="2363">BA151*$F150</f>
        <v>0</v>
      </c>
      <c r="BB150" s="54">
        <f t="shared" ref="BB150" si="2364">BB151*$F150</f>
        <v>0</v>
      </c>
      <c r="BC150" s="54">
        <f t="shared" ref="BC150" si="2365">BC151*$F150</f>
        <v>0</v>
      </c>
      <c r="BD150" s="54">
        <f t="shared" ref="BD150" si="2366">BD151*$F150</f>
        <v>0</v>
      </c>
      <c r="BE150" s="54">
        <f t="shared" ref="BE150" si="2367">BE151*$F150</f>
        <v>0</v>
      </c>
      <c r="BF150" s="54">
        <f t="shared" ref="BF150" si="2368">BF151*$F150</f>
        <v>0</v>
      </c>
      <c r="BG150" s="54">
        <f t="shared" ref="BG150" si="2369">BG151*$F150</f>
        <v>0</v>
      </c>
      <c r="BH150" s="54">
        <f t="shared" ref="BH150" si="2370">BH151*$F150</f>
        <v>0</v>
      </c>
      <c r="BI150" s="54">
        <f t="shared" ref="BI150" si="2371">BI151*$F150</f>
        <v>0</v>
      </c>
      <c r="BJ150" s="54">
        <f t="shared" ref="BJ150" si="2372">BJ151*$F150</f>
        <v>0</v>
      </c>
      <c r="BK150" s="54">
        <f t="shared" ref="BK150" si="2373">BK151*$F150</f>
        <v>0</v>
      </c>
      <c r="BL150" s="54">
        <f t="shared" ref="BL150" si="2374">BL151*$F150</f>
        <v>0</v>
      </c>
      <c r="BM150" s="54">
        <f t="shared" ref="BM150" si="2375">BM151*$F150</f>
        <v>0</v>
      </c>
      <c r="BN150" s="54">
        <f t="shared" ref="BN150" si="2376">BN151*$F150</f>
        <v>0</v>
      </c>
    </row>
    <row r="151" spans="2:66" hidden="1" outlineLevel="1">
      <c r="B151" s="51"/>
      <c r="C151" s="209" t="s">
        <v>606</v>
      </c>
      <c r="D151" s="19"/>
      <c r="E151" s="19">
        <v>0</v>
      </c>
      <c r="F151" s="55"/>
      <c r="G151" s="23">
        <f>$E151</f>
        <v>0</v>
      </c>
      <c r="H151" s="23">
        <f t="shared" ref="H151:BN151" si="2377">$E151</f>
        <v>0</v>
      </c>
      <c r="I151" s="23">
        <f t="shared" si="2377"/>
        <v>0</v>
      </c>
      <c r="J151" s="23">
        <f t="shared" si="2377"/>
        <v>0</v>
      </c>
      <c r="K151" s="23">
        <f t="shared" si="2377"/>
        <v>0</v>
      </c>
      <c r="L151" s="23">
        <f t="shared" si="2377"/>
        <v>0</v>
      </c>
      <c r="M151" s="23">
        <f t="shared" si="2377"/>
        <v>0</v>
      </c>
      <c r="N151" s="23">
        <f t="shared" si="2377"/>
        <v>0</v>
      </c>
      <c r="O151" s="23">
        <f t="shared" si="2377"/>
        <v>0</v>
      </c>
      <c r="P151" s="23">
        <f t="shared" si="2377"/>
        <v>0</v>
      </c>
      <c r="Q151" s="23">
        <f t="shared" si="2377"/>
        <v>0</v>
      </c>
      <c r="R151" s="23">
        <f t="shared" si="2377"/>
        <v>0</v>
      </c>
      <c r="S151" s="23">
        <f t="shared" si="2377"/>
        <v>0</v>
      </c>
      <c r="T151" s="23">
        <f t="shared" si="2377"/>
        <v>0</v>
      </c>
      <c r="U151" s="23">
        <f t="shared" si="2377"/>
        <v>0</v>
      </c>
      <c r="V151" s="23">
        <f t="shared" si="2377"/>
        <v>0</v>
      </c>
      <c r="W151" s="23">
        <f t="shared" si="2377"/>
        <v>0</v>
      </c>
      <c r="X151" s="23">
        <f t="shared" si="2377"/>
        <v>0</v>
      </c>
      <c r="Y151" s="23">
        <f t="shared" si="2377"/>
        <v>0</v>
      </c>
      <c r="Z151" s="23">
        <f t="shared" si="2377"/>
        <v>0</v>
      </c>
      <c r="AA151" s="23">
        <f t="shared" si="2377"/>
        <v>0</v>
      </c>
      <c r="AB151" s="23">
        <f t="shared" si="2377"/>
        <v>0</v>
      </c>
      <c r="AC151" s="23">
        <f t="shared" si="2377"/>
        <v>0</v>
      </c>
      <c r="AD151" s="23">
        <f t="shared" si="2377"/>
        <v>0</v>
      </c>
      <c r="AE151" s="23">
        <f t="shared" si="2377"/>
        <v>0</v>
      </c>
      <c r="AF151" s="23">
        <f t="shared" si="2377"/>
        <v>0</v>
      </c>
      <c r="AG151" s="23">
        <f t="shared" si="2377"/>
        <v>0</v>
      </c>
      <c r="AH151" s="23">
        <f t="shared" si="2377"/>
        <v>0</v>
      </c>
      <c r="AI151" s="23">
        <f t="shared" si="2377"/>
        <v>0</v>
      </c>
      <c r="AJ151" s="23">
        <f t="shared" si="2377"/>
        <v>0</v>
      </c>
      <c r="AK151" s="23">
        <f t="shared" si="2377"/>
        <v>0</v>
      </c>
      <c r="AL151" s="23">
        <f t="shared" si="2377"/>
        <v>0</v>
      </c>
      <c r="AM151" s="23">
        <f t="shared" si="2377"/>
        <v>0</v>
      </c>
      <c r="AN151" s="23">
        <f t="shared" si="2377"/>
        <v>0</v>
      </c>
      <c r="AO151" s="23">
        <f t="shared" si="2377"/>
        <v>0</v>
      </c>
      <c r="AP151" s="23">
        <f t="shared" si="2377"/>
        <v>0</v>
      </c>
      <c r="AQ151" s="23">
        <f t="shared" si="2377"/>
        <v>0</v>
      </c>
      <c r="AR151" s="23">
        <f t="shared" si="2377"/>
        <v>0</v>
      </c>
      <c r="AS151" s="23">
        <f t="shared" si="2377"/>
        <v>0</v>
      </c>
      <c r="AT151" s="23">
        <f t="shared" si="2377"/>
        <v>0</v>
      </c>
      <c r="AU151" s="23">
        <f t="shared" si="2377"/>
        <v>0</v>
      </c>
      <c r="AV151" s="23">
        <f t="shared" si="2377"/>
        <v>0</v>
      </c>
      <c r="AW151" s="23">
        <f t="shared" si="2377"/>
        <v>0</v>
      </c>
      <c r="AX151" s="23">
        <f t="shared" si="2377"/>
        <v>0</v>
      </c>
      <c r="AY151" s="23">
        <f t="shared" si="2377"/>
        <v>0</v>
      </c>
      <c r="AZ151" s="23">
        <f t="shared" si="2377"/>
        <v>0</v>
      </c>
      <c r="BA151" s="23">
        <f t="shared" si="2377"/>
        <v>0</v>
      </c>
      <c r="BB151" s="23">
        <f t="shared" si="2377"/>
        <v>0</v>
      </c>
      <c r="BC151" s="23">
        <f t="shared" si="2377"/>
        <v>0</v>
      </c>
      <c r="BD151" s="23">
        <f t="shared" si="2377"/>
        <v>0</v>
      </c>
      <c r="BE151" s="23">
        <f t="shared" si="2377"/>
        <v>0</v>
      </c>
      <c r="BF151" s="23">
        <f t="shared" si="2377"/>
        <v>0</v>
      </c>
      <c r="BG151" s="23">
        <f t="shared" si="2377"/>
        <v>0</v>
      </c>
      <c r="BH151" s="23">
        <f t="shared" si="2377"/>
        <v>0</v>
      </c>
      <c r="BI151" s="23">
        <f t="shared" si="2377"/>
        <v>0</v>
      </c>
      <c r="BJ151" s="23">
        <f t="shared" si="2377"/>
        <v>0</v>
      </c>
      <c r="BK151" s="23">
        <f t="shared" si="2377"/>
        <v>0</v>
      </c>
      <c r="BL151" s="23">
        <f t="shared" si="2377"/>
        <v>0</v>
      </c>
      <c r="BM151" s="23">
        <f t="shared" si="2377"/>
        <v>0</v>
      </c>
      <c r="BN151" s="23">
        <f t="shared" si="2377"/>
        <v>0</v>
      </c>
    </row>
    <row r="152" spans="2:66" hidden="1" outlineLevel="1">
      <c r="B152" s="51"/>
      <c r="C152" s="19" t="s">
        <v>585</v>
      </c>
      <c r="D152" s="19" t="s">
        <v>586</v>
      </c>
      <c r="E152" s="7"/>
      <c r="F152" s="70">
        <v>465.56</v>
      </c>
      <c r="G152" s="54">
        <f>G153*$F152</f>
        <v>0</v>
      </c>
      <c r="H152" s="54">
        <f t="shared" ref="H152" si="2378">H153*$F152</f>
        <v>0</v>
      </c>
      <c r="I152" s="54">
        <f t="shared" ref="I152" si="2379">I153*$F152</f>
        <v>0</v>
      </c>
      <c r="J152" s="54">
        <f t="shared" ref="J152" si="2380">J153*$F152</f>
        <v>0</v>
      </c>
      <c r="K152" s="54">
        <f t="shared" ref="K152" si="2381">K153*$F152</f>
        <v>0</v>
      </c>
      <c r="L152" s="54">
        <f t="shared" ref="L152" si="2382">L153*$F152</f>
        <v>0</v>
      </c>
      <c r="M152" s="54">
        <f t="shared" ref="M152" si="2383">M153*$F152</f>
        <v>0</v>
      </c>
      <c r="N152" s="54">
        <f t="shared" ref="N152" si="2384">N153*$F152</f>
        <v>0</v>
      </c>
      <c r="O152" s="54">
        <f t="shared" ref="O152" si="2385">O153*$F152</f>
        <v>0</v>
      </c>
      <c r="P152" s="54">
        <f t="shared" ref="P152" si="2386">P153*$F152</f>
        <v>0</v>
      </c>
      <c r="Q152" s="54">
        <f t="shared" ref="Q152" si="2387">Q153*$F152</f>
        <v>0</v>
      </c>
      <c r="R152" s="54">
        <f t="shared" ref="R152" si="2388">R153*$F152</f>
        <v>0</v>
      </c>
      <c r="S152" s="54">
        <f t="shared" ref="S152" si="2389">S153*$F152</f>
        <v>0</v>
      </c>
      <c r="T152" s="54">
        <f t="shared" ref="T152" si="2390">T153*$F152</f>
        <v>0</v>
      </c>
      <c r="U152" s="54">
        <f t="shared" ref="U152" si="2391">U153*$F152</f>
        <v>0</v>
      </c>
      <c r="V152" s="54">
        <f t="shared" ref="V152" si="2392">V153*$F152</f>
        <v>0</v>
      </c>
      <c r="W152" s="54">
        <f t="shared" ref="W152" si="2393">W153*$F152</f>
        <v>0</v>
      </c>
      <c r="X152" s="54">
        <f t="shared" ref="X152" si="2394">X153*$F152</f>
        <v>0</v>
      </c>
      <c r="Y152" s="54">
        <f t="shared" ref="Y152" si="2395">Y153*$F152</f>
        <v>0</v>
      </c>
      <c r="Z152" s="54">
        <f t="shared" ref="Z152" si="2396">Z153*$F152</f>
        <v>0</v>
      </c>
      <c r="AA152" s="54">
        <f t="shared" ref="AA152" si="2397">AA153*$F152</f>
        <v>0</v>
      </c>
      <c r="AB152" s="54">
        <f t="shared" ref="AB152" si="2398">AB153*$F152</f>
        <v>0</v>
      </c>
      <c r="AC152" s="54">
        <f t="shared" ref="AC152" si="2399">AC153*$F152</f>
        <v>0</v>
      </c>
      <c r="AD152" s="54">
        <f t="shared" ref="AD152" si="2400">AD153*$F152</f>
        <v>0</v>
      </c>
      <c r="AE152" s="54">
        <f t="shared" ref="AE152" si="2401">AE153*$F152</f>
        <v>0</v>
      </c>
      <c r="AF152" s="54">
        <f t="shared" ref="AF152" si="2402">AF153*$F152</f>
        <v>0</v>
      </c>
      <c r="AG152" s="54">
        <f t="shared" ref="AG152" si="2403">AG153*$F152</f>
        <v>0</v>
      </c>
      <c r="AH152" s="54">
        <f t="shared" ref="AH152" si="2404">AH153*$F152</f>
        <v>0</v>
      </c>
      <c r="AI152" s="54">
        <f t="shared" ref="AI152" si="2405">AI153*$F152</f>
        <v>0</v>
      </c>
      <c r="AJ152" s="54">
        <f t="shared" ref="AJ152" si="2406">AJ153*$F152</f>
        <v>0</v>
      </c>
      <c r="AK152" s="54">
        <f t="shared" ref="AK152" si="2407">AK153*$F152</f>
        <v>0</v>
      </c>
      <c r="AL152" s="54">
        <f t="shared" ref="AL152" si="2408">AL153*$F152</f>
        <v>0</v>
      </c>
      <c r="AM152" s="54">
        <f t="shared" ref="AM152" si="2409">AM153*$F152</f>
        <v>0</v>
      </c>
      <c r="AN152" s="54">
        <f t="shared" ref="AN152" si="2410">AN153*$F152</f>
        <v>0</v>
      </c>
      <c r="AO152" s="54">
        <f t="shared" ref="AO152" si="2411">AO153*$F152</f>
        <v>0</v>
      </c>
      <c r="AP152" s="54">
        <f t="shared" ref="AP152" si="2412">AP153*$F152</f>
        <v>0</v>
      </c>
      <c r="AQ152" s="54">
        <f t="shared" ref="AQ152" si="2413">AQ153*$F152</f>
        <v>0</v>
      </c>
      <c r="AR152" s="54">
        <f t="shared" ref="AR152" si="2414">AR153*$F152</f>
        <v>0</v>
      </c>
      <c r="AS152" s="54">
        <f t="shared" ref="AS152" si="2415">AS153*$F152</f>
        <v>0</v>
      </c>
      <c r="AT152" s="54">
        <f t="shared" ref="AT152" si="2416">AT153*$F152</f>
        <v>0</v>
      </c>
      <c r="AU152" s="54">
        <f t="shared" ref="AU152" si="2417">AU153*$F152</f>
        <v>0</v>
      </c>
      <c r="AV152" s="54">
        <f t="shared" ref="AV152" si="2418">AV153*$F152</f>
        <v>0</v>
      </c>
      <c r="AW152" s="54">
        <f t="shared" ref="AW152" si="2419">AW153*$F152</f>
        <v>0</v>
      </c>
      <c r="AX152" s="54">
        <f t="shared" ref="AX152" si="2420">AX153*$F152</f>
        <v>0</v>
      </c>
      <c r="AY152" s="54">
        <f t="shared" ref="AY152" si="2421">AY153*$F152</f>
        <v>0</v>
      </c>
      <c r="AZ152" s="54">
        <f t="shared" ref="AZ152" si="2422">AZ153*$F152</f>
        <v>0</v>
      </c>
      <c r="BA152" s="54">
        <f t="shared" ref="BA152" si="2423">BA153*$F152</f>
        <v>0</v>
      </c>
      <c r="BB152" s="54">
        <f t="shared" ref="BB152" si="2424">BB153*$F152</f>
        <v>0</v>
      </c>
      <c r="BC152" s="54">
        <f t="shared" ref="BC152" si="2425">BC153*$F152</f>
        <v>0</v>
      </c>
      <c r="BD152" s="54">
        <f t="shared" ref="BD152" si="2426">BD153*$F152</f>
        <v>0</v>
      </c>
      <c r="BE152" s="54">
        <f t="shared" ref="BE152" si="2427">BE153*$F152</f>
        <v>0</v>
      </c>
      <c r="BF152" s="54">
        <f t="shared" ref="BF152" si="2428">BF153*$F152</f>
        <v>0</v>
      </c>
      <c r="BG152" s="54">
        <f t="shared" ref="BG152" si="2429">BG153*$F152</f>
        <v>0</v>
      </c>
      <c r="BH152" s="54">
        <f t="shared" ref="BH152" si="2430">BH153*$F152</f>
        <v>0</v>
      </c>
      <c r="BI152" s="54">
        <f t="shared" ref="BI152" si="2431">BI153*$F152</f>
        <v>0</v>
      </c>
      <c r="BJ152" s="54">
        <f t="shared" ref="BJ152" si="2432">BJ153*$F152</f>
        <v>0</v>
      </c>
      <c r="BK152" s="54">
        <f t="shared" ref="BK152" si="2433">BK153*$F152</f>
        <v>0</v>
      </c>
      <c r="BL152" s="54">
        <f t="shared" ref="BL152" si="2434">BL153*$F152</f>
        <v>0</v>
      </c>
      <c r="BM152" s="54">
        <f t="shared" ref="BM152" si="2435">BM153*$F152</f>
        <v>0</v>
      </c>
      <c r="BN152" s="54">
        <f t="shared" ref="BN152" si="2436">BN153*$F152</f>
        <v>0</v>
      </c>
    </row>
    <row r="153" spans="2:66" hidden="1" outlineLevel="1">
      <c r="B153" s="51"/>
      <c r="C153" s="209" t="s">
        <v>606</v>
      </c>
      <c r="D153" s="19"/>
      <c r="E153" s="19">
        <v>0</v>
      </c>
      <c r="F153" s="55"/>
      <c r="G153" s="23">
        <f>$E153</f>
        <v>0</v>
      </c>
      <c r="H153" s="23">
        <f t="shared" ref="H153:BN153" si="2437">$E153</f>
        <v>0</v>
      </c>
      <c r="I153" s="23">
        <f t="shared" si="2437"/>
        <v>0</v>
      </c>
      <c r="J153" s="23">
        <f t="shared" si="2437"/>
        <v>0</v>
      </c>
      <c r="K153" s="23">
        <f t="shared" si="2437"/>
        <v>0</v>
      </c>
      <c r="L153" s="23">
        <f t="shared" si="2437"/>
        <v>0</v>
      </c>
      <c r="M153" s="23">
        <f t="shared" si="2437"/>
        <v>0</v>
      </c>
      <c r="N153" s="23">
        <f t="shared" si="2437"/>
        <v>0</v>
      </c>
      <c r="O153" s="23">
        <f t="shared" si="2437"/>
        <v>0</v>
      </c>
      <c r="P153" s="23">
        <f t="shared" si="2437"/>
        <v>0</v>
      </c>
      <c r="Q153" s="23">
        <f t="shared" si="2437"/>
        <v>0</v>
      </c>
      <c r="R153" s="23">
        <f t="shared" si="2437"/>
        <v>0</v>
      </c>
      <c r="S153" s="23">
        <f t="shared" si="2437"/>
        <v>0</v>
      </c>
      <c r="T153" s="23">
        <f t="shared" si="2437"/>
        <v>0</v>
      </c>
      <c r="U153" s="23">
        <f t="shared" si="2437"/>
        <v>0</v>
      </c>
      <c r="V153" s="23">
        <f t="shared" si="2437"/>
        <v>0</v>
      </c>
      <c r="W153" s="23">
        <f t="shared" si="2437"/>
        <v>0</v>
      </c>
      <c r="X153" s="23">
        <f t="shared" si="2437"/>
        <v>0</v>
      </c>
      <c r="Y153" s="23">
        <f t="shared" si="2437"/>
        <v>0</v>
      </c>
      <c r="Z153" s="23">
        <f t="shared" si="2437"/>
        <v>0</v>
      </c>
      <c r="AA153" s="23">
        <f t="shared" si="2437"/>
        <v>0</v>
      </c>
      <c r="AB153" s="23">
        <f t="shared" si="2437"/>
        <v>0</v>
      </c>
      <c r="AC153" s="23">
        <f t="shared" si="2437"/>
        <v>0</v>
      </c>
      <c r="AD153" s="23">
        <f t="shared" si="2437"/>
        <v>0</v>
      </c>
      <c r="AE153" s="23">
        <f t="shared" si="2437"/>
        <v>0</v>
      </c>
      <c r="AF153" s="23">
        <f t="shared" si="2437"/>
        <v>0</v>
      </c>
      <c r="AG153" s="23">
        <f t="shared" si="2437"/>
        <v>0</v>
      </c>
      <c r="AH153" s="23">
        <f t="shared" si="2437"/>
        <v>0</v>
      </c>
      <c r="AI153" s="23">
        <f t="shared" si="2437"/>
        <v>0</v>
      </c>
      <c r="AJ153" s="23">
        <f t="shared" si="2437"/>
        <v>0</v>
      </c>
      <c r="AK153" s="23">
        <f t="shared" si="2437"/>
        <v>0</v>
      </c>
      <c r="AL153" s="23">
        <f t="shared" si="2437"/>
        <v>0</v>
      </c>
      <c r="AM153" s="23">
        <f t="shared" si="2437"/>
        <v>0</v>
      </c>
      <c r="AN153" s="23">
        <f t="shared" si="2437"/>
        <v>0</v>
      </c>
      <c r="AO153" s="23">
        <f t="shared" si="2437"/>
        <v>0</v>
      </c>
      <c r="AP153" s="23">
        <f t="shared" si="2437"/>
        <v>0</v>
      </c>
      <c r="AQ153" s="23">
        <f t="shared" si="2437"/>
        <v>0</v>
      </c>
      <c r="AR153" s="23">
        <f t="shared" si="2437"/>
        <v>0</v>
      </c>
      <c r="AS153" s="23">
        <f t="shared" si="2437"/>
        <v>0</v>
      </c>
      <c r="AT153" s="23">
        <f t="shared" si="2437"/>
        <v>0</v>
      </c>
      <c r="AU153" s="23">
        <f t="shared" si="2437"/>
        <v>0</v>
      </c>
      <c r="AV153" s="23">
        <f t="shared" si="2437"/>
        <v>0</v>
      </c>
      <c r="AW153" s="23">
        <f t="shared" si="2437"/>
        <v>0</v>
      </c>
      <c r="AX153" s="23">
        <f t="shared" si="2437"/>
        <v>0</v>
      </c>
      <c r="AY153" s="23">
        <f t="shared" si="2437"/>
        <v>0</v>
      </c>
      <c r="AZ153" s="23">
        <f t="shared" si="2437"/>
        <v>0</v>
      </c>
      <c r="BA153" s="23">
        <f t="shared" si="2437"/>
        <v>0</v>
      </c>
      <c r="BB153" s="23">
        <f t="shared" si="2437"/>
        <v>0</v>
      </c>
      <c r="BC153" s="23">
        <f t="shared" si="2437"/>
        <v>0</v>
      </c>
      <c r="BD153" s="23">
        <f t="shared" si="2437"/>
        <v>0</v>
      </c>
      <c r="BE153" s="23">
        <f t="shared" si="2437"/>
        <v>0</v>
      </c>
      <c r="BF153" s="23">
        <f t="shared" si="2437"/>
        <v>0</v>
      </c>
      <c r="BG153" s="23">
        <f t="shared" si="2437"/>
        <v>0</v>
      </c>
      <c r="BH153" s="23">
        <f t="shared" si="2437"/>
        <v>0</v>
      </c>
      <c r="BI153" s="23">
        <f t="shared" si="2437"/>
        <v>0</v>
      </c>
      <c r="BJ153" s="23">
        <f t="shared" si="2437"/>
        <v>0</v>
      </c>
      <c r="BK153" s="23">
        <f t="shared" si="2437"/>
        <v>0</v>
      </c>
      <c r="BL153" s="23">
        <f t="shared" si="2437"/>
        <v>0</v>
      </c>
      <c r="BM153" s="23">
        <f t="shared" si="2437"/>
        <v>0</v>
      </c>
      <c r="BN153" s="23">
        <f t="shared" si="2437"/>
        <v>0</v>
      </c>
    </row>
    <row r="154" spans="2:66" hidden="1" outlineLevel="1">
      <c r="B154" s="51"/>
      <c r="C154" s="19" t="s">
        <v>587</v>
      </c>
      <c r="D154" s="19" t="s">
        <v>588</v>
      </c>
      <c r="E154" s="7"/>
      <c r="F154" s="70">
        <v>20.41</v>
      </c>
      <c r="G154" s="54">
        <f>G155*$F154</f>
        <v>0</v>
      </c>
      <c r="H154" s="54">
        <f t="shared" ref="H154" si="2438">H155*$F154</f>
        <v>0</v>
      </c>
      <c r="I154" s="54">
        <f t="shared" ref="I154" si="2439">I155*$F154</f>
        <v>0</v>
      </c>
      <c r="J154" s="54">
        <f t="shared" ref="J154" si="2440">J155*$F154</f>
        <v>0</v>
      </c>
      <c r="K154" s="54">
        <f t="shared" ref="K154" si="2441">K155*$F154</f>
        <v>0</v>
      </c>
      <c r="L154" s="54">
        <f t="shared" ref="L154" si="2442">L155*$F154</f>
        <v>0</v>
      </c>
      <c r="M154" s="54">
        <f t="shared" ref="M154" si="2443">M155*$F154</f>
        <v>0</v>
      </c>
      <c r="N154" s="54">
        <f t="shared" ref="N154" si="2444">N155*$F154</f>
        <v>0</v>
      </c>
      <c r="O154" s="54">
        <f t="shared" ref="O154" si="2445">O155*$F154</f>
        <v>0</v>
      </c>
      <c r="P154" s="54">
        <f t="shared" ref="P154" si="2446">P155*$F154</f>
        <v>0</v>
      </c>
      <c r="Q154" s="54">
        <f t="shared" ref="Q154" si="2447">Q155*$F154</f>
        <v>0</v>
      </c>
      <c r="R154" s="54">
        <f t="shared" ref="R154" si="2448">R155*$F154</f>
        <v>0</v>
      </c>
      <c r="S154" s="54">
        <f t="shared" ref="S154" si="2449">S155*$F154</f>
        <v>0</v>
      </c>
      <c r="T154" s="54">
        <f t="shared" ref="T154" si="2450">T155*$F154</f>
        <v>0</v>
      </c>
      <c r="U154" s="54">
        <f t="shared" ref="U154" si="2451">U155*$F154</f>
        <v>0</v>
      </c>
      <c r="V154" s="54">
        <f t="shared" ref="V154" si="2452">V155*$F154</f>
        <v>0</v>
      </c>
      <c r="W154" s="54">
        <f t="shared" ref="W154" si="2453">W155*$F154</f>
        <v>0</v>
      </c>
      <c r="X154" s="54">
        <f t="shared" ref="X154" si="2454">X155*$F154</f>
        <v>0</v>
      </c>
      <c r="Y154" s="54">
        <f t="shared" ref="Y154" si="2455">Y155*$F154</f>
        <v>0</v>
      </c>
      <c r="Z154" s="54">
        <f t="shared" ref="Z154" si="2456">Z155*$F154</f>
        <v>0</v>
      </c>
      <c r="AA154" s="54">
        <f t="shared" ref="AA154" si="2457">AA155*$F154</f>
        <v>0</v>
      </c>
      <c r="AB154" s="54">
        <f t="shared" ref="AB154" si="2458">AB155*$F154</f>
        <v>0</v>
      </c>
      <c r="AC154" s="54">
        <f t="shared" ref="AC154" si="2459">AC155*$F154</f>
        <v>0</v>
      </c>
      <c r="AD154" s="54">
        <f t="shared" ref="AD154" si="2460">AD155*$F154</f>
        <v>0</v>
      </c>
      <c r="AE154" s="54">
        <f t="shared" ref="AE154" si="2461">AE155*$F154</f>
        <v>0</v>
      </c>
      <c r="AF154" s="54">
        <f t="shared" ref="AF154" si="2462">AF155*$F154</f>
        <v>0</v>
      </c>
      <c r="AG154" s="54">
        <f t="shared" ref="AG154" si="2463">AG155*$F154</f>
        <v>0</v>
      </c>
      <c r="AH154" s="54">
        <f t="shared" ref="AH154" si="2464">AH155*$F154</f>
        <v>0</v>
      </c>
      <c r="AI154" s="54">
        <f t="shared" ref="AI154" si="2465">AI155*$F154</f>
        <v>0</v>
      </c>
      <c r="AJ154" s="54">
        <f t="shared" ref="AJ154" si="2466">AJ155*$F154</f>
        <v>0</v>
      </c>
      <c r="AK154" s="54">
        <f t="shared" ref="AK154" si="2467">AK155*$F154</f>
        <v>0</v>
      </c>
      <c r="AL154" s="54">
        <f t="shared" ref="AL154" si="2468">AL155*$F154</f>
        <v>0</v>
      </c>
      <c r="AM154" s="54">
        <f t="shared" ref="AM154" si="2469">AM155*$F154</f>
        <v>0</v>
      </c>
      <c r="AN154" s="54">
        <f t="shared" ref="AN154" si="2470">AN155*$F154</f>
        <v>0</v>
      </c>
      <c r="AO154" s="54">
        <f t="shared" ref="AO154" si="2471">AO155*$F154</f>
        <v>0</v>
      </c>
      <c r="AP154" s="54">
        <f t="shared" ref="AP154" si="2472">AP155*$F154</f>
        <v>0</v>
      </c>
      <c r="AQ154" s="54">
        <f t="shared" ref="AQ154" si="2473">AQ155*$F154</f>
        <v>0</v>
      </c>
      <c r="AR154" s="54">
        <f t="shared" ref="AR154" si="2474">AR155*$F154</f>
        <v>0</v>
      </c>
      <c r="AS154" s="54">
        <f t="shared" ref="AS154" si="2475">AS155*$F154</f>
        <v>0</v>
      </c>
      <c r="AT154" s="54">
        <f t="shared" ref="AT154" si="2476">AT155*$F154</f>
        <v>0</v>
      </c>
      <c r="AU154" s="54">
        <f t="shared" ref="AU154" si="2477">AU155*$F154</f>
        <v>0</v>
      </c>
      <c r="AV154" s="54">
        <f t="shared" ref="AV154" si="2478">AV155*$F154</f>
        <v>0</v>
      </c>
      <c r="AW154" s="54">
        <f t="shared" ref="AW154" si="2479">AW155*$F154</f>
        <v>0</v>
      </c>
      <c r="AX154" s="54">
        <f t="shared" ref="AX154" si="2480">AX155*$F154</f>
        <v>0</v>
      </c>
      <c r="AY154" s="54">
        <f t="shared" ref="AY154" si="2481">AY155*$F154</f>
        <v>0</v>
      </c>
      <c r="AZ154" s="54">
        <f t="shared" ref="AZ154" si="2482">AZ155*$F154</f>
        <v>0</v>
      </c>
      <c r="BA154" s="54">
        <f t="shared" ref="BA154" si="2483">BA155*$F154</f>
        <v>0</v>
      </c>
      <c r="BB154" s="54">
        <f t="shared" ref="BB154" si="2484">BB155*$F154</f>
        <v>0</v>
      </c>
      <c r="BC154" s="54">
        <f t="shared" ref="BC154" si="2485">BC155*$F154</f>
        <v>0</v>
      </c>
      <c r="BD154" s="54">
        <f t="shared" ref="BD154" si="2486">BD155*$F154</f>
        <v>0</v>
      </c>
      <c r="BE154" s="54">
        <f t="shared" ref="BE154" si="2487">BE155*$F154</f>
        <v>0</v>
      </c>
      <c r="BF154" s="54">
        <f t="shared" ref="BF154" si="2488">BF155*$F154</f>
        <v>0</v>
      </c>
      <c r="BG154" s="54">
        <f t="shared" ref="BG154" si="2489">BG155*$F154</f>
        <v>0</v>
      </c>
      <c r="BH154" s="54">
        <f t="shared" ref="BH154" si="2490">BH155*$F154</f>
        <v>0</v>
      </c>
      <c r="BI154" s="54">
        <f t="shared" ref="BI154" si="2491">BI155*$F154</f>
        <v>0</v>
      </c>
      <c r="BJ154" s="54">
        <f t="shared" ref="BJ154" si="2492">BJ155*$F154</f>
        <v>0</v>
      </c>
      <c r="BK154" s="54">
        <f t="shared" ref="BK154" si="2493">BK155*$F154</f>
        <v>0</v>
      </c>
      <c r="BL154" s="54">
        <f t="shared" ref="BL154" si="2494">BL155*$F154</f>
        <v>0</v>
      </c>
      <c r="BM154" s="54">
        <f t="shared" ref="BM154" si="2495">BM155*$F154</f>
        <v>0</v>
      </c>
      <c r="BN154" s="54">
        <f t="shared" ref="BN154" si="2496">BN155*$F154</f>
        <v>0</v>
      </c>
    </row>
    <row r="155" spans="2:66" hidden="1" outlineLevel="1">
      <c r="B155" s="51"/>
      <c r="C155" s="209" t="s">
        <v>606</v>
      </c>
      <c r="D155" s="19"/>
      <c r="E155" s="19">
        <v>0</v>
      </c>
      <c r="F155" s="55"/>
      <c r="G155" s="23">
        <f>$E155</f>
        <v>0</v>
      </c>
      <c r="H155" s="23">
        <f t="shared" ref="H155:BN155" si="2497">$E155</f>
        <v>0</v>
      </c>
      <c r="I155" s="23">
        <f t="shared" si="2497"/>
        <v>0</v>
      </c>
      <c r="J155" s="23">
        <f t="shared" si="2497"/>
        <v>0</v>
      </c>
      <c r="K155" s="23">
        <f t="shared" si="2497"/>
        <v>0</v>
      </c>
      <c r="L155" s="23">
        <f t="shared" si="2497"/>
        <v>0</v>
      </c>
      <c r="M155" s="23">
        <f t="shared" si="2497"/>
        <v>0</v>
      </c>
      <c r="N155" s="23">
        <f t="shared" si="2497"/>
        <v>0</v>
      </c>
      <c r="O155" s="23">
        <f t="shared" si="2497"/>
        <v>0</v>
      </c>
      <c r="P155" s="23">
        <f t="shared" si="2497"/>
        <v>0</v>
      </c>
      <c r="Q155" s="23">
        <f t="shared" si="2497"/>
        <v>0</v>
      </c>
      <c r="R155" s="23">
        <f t="shared" si="2497"/>
        <v>0</v>
      </c>
      <c r="S155" s="23">
        <f t="shared" si="2497"/>
        <v>0</v>
      </c>
      <c r="T155" s="23">
        <f t="shared" si="2497"/>
        <v>0</v>
      </c>
      <c r="U155" s="23">
        <f t="shared" si="2497"/>
        <v>0</v>
      </c>
      <c r="V155" s="23">
        <f t="shared" si="2497"/>
        <v>0</v>
      </c>
      <c r="W155" s="23">
        <f t="shared" si="2497"/>
        <v>0</v>
      </c>
      <c r="X155" s="23">
        <f t="shared" si="2497"/>
        <v>0</v>
      </c>
      <c r="Y155" s="23">
        <f t="shared" si="2497"/>
        <v>0</v>
      </c>
      <c r="Z155" s="23">
        <f t="shared" si="2497"/>
        <v>0</v>
      </c>
      <c r="AA155" s="23">
        <f t="shared" si="2497"/>
        <v>0</v>
      </c>
      <c r="AB155" s="23">
        <f t="shared" si="2497"/>
        <v>0</v>
      </c>
      <c r="AC155" s="23">
        <f t="shared" si="2497"/>
        <v>0</v>
      </c>
      <c r="AD155" s="23">
        <f t="shared" si="2497"/>
        <v>0</v>
      </c>
      <c r="AE155" s="23">
        <f t="shared" si="2497"/>
        <v>0</v>
      </c>
      <c r="AF155" s="23">
        <f t="shared" si="2497"/>
        <v>0</v>
      </c>
      <c r="AG155" s="23">
        <f t="shared" si="2497"/>
        <v>0</v>
      </c>
      <c r="AH155" s="23">
        <f t="shared" si="2497"/>
        <v>0</v>
      </c>
      <c r="AI155" s="23">
        <f t="shared" si="2497"/>
        <v>0</v>
      </c>
      <c r="AJ155" s="23">
        <f t="shared" si="2497"/>
        <v>0</v>
      </c>
      <c r="AK155" s="23">
        <f t="shared" si="2497"/>
        <v>0</v>
      </c>
      <c r="AL155" s="23">
        <f t="shared" si="2497"/>
        <v>0</v>
      </c>
      <c r="AM155" s="23">
        <f t="shared" si="2497"/>
        <v>0</v>
      </c>
      <c r="AN155" s="23">
        <f t="shared" si="2497"/>
        <v>0</v>
      </c>
      <c r="AO155" s="23">
        <f t="shared" si="2497"/>
        <v>0</v>
      </c>
      <c r="AP155" s="23">
        <f t="shared" si="2497"/>
        <v>0</v>
      </c>
      <c r="AQ155" s="23">
        <f t="shared" si="2497"/>
        <v>0</v>
      </c>
      <c r="AR155" s="23">
        <f t="shared" si="2497"/>
        <v>0</v>
      </c>
      <c r="AS155" s="23">
        <f t="shared" si="2497"/>
        <v>0</v>
      </c>
      <c r="AT155" s="23">
        <f t="shared" si="2497"/>
        <v>0</v>
      </c>
      <c r="AU155" s="23">
        <f t="shared" si="2497"/>
        <v>0</v>
      </c>
      <c r="AV155" s="23">
        <f t="shared" si="2497"/>
        <v>0</v>
      </c>
      <c r="AW155" s="23">
        <f t="shared" si="2497"/>
        <v>0</v>
      </c>
      <c r="AX155" s="23">
        <f t="shared" si="2497"/>
        <v>0</v>
      </c>
      <c r="AY155" s="23">
        <f t="shared" si="2497"/>
        <v>0</v>
      </c>
      <c r="AZ155" s="23">
        <f t="shared" si="2497"/>
        <v>0</v>
      </c>
      <c r="BA155" s="23">
        <f t="shared" si="2497"/>
        <v>0</v>
      </c>
      <c r="BB155" s="23">
        <f t="shared" si="2497"/>
        <v>0</v>
      </c>
      <c r="BC155" s="23">
        <f t="shared" si="2497"/>
        <v>0</v>
      </c>
      <c r="BD155" s="23">
        <f t="shared" si="2497"/>
        <v>0</v>
      </c>
      <c r="BE155" s="23">
        <f t="shared" si="2497"/>
        <v>0</v>
      </c>
      <c r="BF155" s="23">
        <f t="shared" si="2497"/>
        <v>0</v>
      </c>
      <c r="BG155" s="23">
        <f t="shared" si="2497"/>
        <v>0</v>
      </c>
      <c r="BH155" s="23">
        <f t="shared" si="2497"/>
        <v>0</v>
      </c>
      <c r="BI155" s="23">
        <f t="shared" si="2497"/>
        <v>0</v>
      </c>
      <c r="BJ155" s="23">
        <f t="shared" si="2497"/>
        <v>0</v>
      </c>
      <c r="BK155" s="23">
        <f t="shared" si="2497"/>
        <v>0</v>
      </c>
      <c r="BL155" s="23">
        <f t="shared" si="2497"/>
        <v>0</v>
      </c>
      <c r="BM155" s="23">
        <f t="shared" si="2497"/>
        <v>0</v>
      </c>
      <c r="BN155" s="23">
        <f t="shared" si="2497"/>
        <v>0</v>
      </c>
    </row>
    <row r="156" spans="2:66" collapsed="1">
      <c r="B156" s="51"/>
      <c r="C156" s="47"/>
      <c r="E156" s="47"/>
      <c r="F156" s="56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  <c r="BM156" s="54"/>
      <c r="BN156" s="54"/>
    </row>
    <row r="157" spans="2:66">
      <c r="B157" s="51"/>
      <c r="C157" s="52" t="s">
        <v>589</v>
      </c>
      <c r="E157" s="52"/>
      <c r="F157" s="56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  <c r="BM157" s="54"/>
      <c r="BN157" s="54"/>
    </row>
    <row r="158" spans="2:66" hidden="1" outlineLevel="1">
      <c r="B158" s="51"/>
      <c r="C158" s="19" t="s">
        <v>569</v>
      </c>
      <c r="D158" s="19" t="s">
        <v>570</v>
      </c>
      <c r="E158" s="7"/>
      <c r="F158" s="70">
        <v>294.97000000000003</v>
      </c>
      <c r="G158" s="54">
        <f>G159*$F158</f>
        <v>0</v>
      </c>
      <c r="H158" s="54">
        <f t="shared" ref="H158" si="2498">H159*$F158</f>
        <v>0</v>
      </c>
      <c r="I158" s="54">
        <f t="shared" ref="I158" si="2499">I159*$F158</f>
        <v>0</v>
      </c>
      <c r="J158" s="54">
        <f t="shared" ref="J158" si="2500">J159*$F158</f>
        <v>0</v>
      </c>
      <c r="K158" s="54">
        <f t="shared" ref="K158" si="2501">K159*$F158</f>
        <v>0</v>
      </c>
      <c r="L158" s="54">
        <f t="shared" ref="L158" si="2502">L159*$F158</f>
        <v>0</v>
      </c>
      <c r="M158" s="54">
        <f t="shared" ref="M158" si="2503">M159*$F158</f>
        <v>0</v>
      </c>
      <c r="N158" s="54">
        <f t="shared" ref="N158" si="2504">N159*$F158</f>
        <v>0</v>
      </c>
      <c r="O158" s="54">
        <f t="shared" ref="O158" si="2505">O159*$F158</f>
        <v>0</v>
      </c>
      <c r="P158" s="54">
        <f t="shared" ref="P158" si="2506">P159*$F158</f>
        <v>0</v>
      </c>
      <c r="Q158" s="54">
        <f t="shared" ref="Q158" si="2507">Q159*$F158</f>
        <v>0</v>
      </c>
      <c r="R158" s="54">
        <f t="shared" ref="R158" si="2508">R159*$F158</f>
        <v>0</v>
      </c>
      <c r="S158" s="54">
        <f t="shared" ref="S158" si="2509">S159*$F158</f>
        <v>0</v>
      </c>
      <c r="T158" s="54">
        <f t="shared" ref="T158" si="2510">T159*$F158</f>
        <v>0</v>
      </c>
      <c r="U158" s="54">
        <f t="shared" ref="U158" si="2511">U159*$F158</f>
        <v>0</v>
      </c>
      <c r="V158" s="54">
        <f t="shared" ref="V158" si="2512">V159*$F158</f>
        <v>0</v>
      </c>
      <c r="W158" s="54">
        <f t="shared" ref="W158" si="2513">W159*$F158</f>
        <v>0</v>
      </c>
      <c r="X158" s="54">
        <f t="shared" ref="X158" si="2514">X159*$F158</f>
        <v>0</v>
      </c>
      <c r="Y158" s="54">
        <f t="shared" ref="Y158" si="2515">Y159*$F158</f>
        <v>0</v>
      </c>
      <c r="Z158" s="54">
        <f t="shared" ref="Z158" si="2516">Z159*$F158</f>
        <v>0</v>
      </c>
      <c r="AA158" s="54">
        <f t="shared" ref="AA158" si="2517">AA159*$F158</f>
        <v>0</v>
      </c>
      <c r="AB158" s="54">
        <f t="shared" ref="AB158" si="2518">AB159*$F158</f>
        <v>0</v>
      </c>
      <c r="AC158" s="54">
        <f t="shared" ref="AC158" si="2519">AC159*$F158</f>
        <v>0</v>
      </c>
      <c r="AD158" s="54">
        <f t="shared" ref="AD158" si="2520">AD159*$F158</f>
        <v>0</v>
      </c>
      <c r="AE158" s="54">
        <f t="shared" ref="AE158" si="2521">AE159*$F158</f>
        <v>0</v>
      </c>
      <c r="AF158" s="54">
        <f t="shared" ref="AF158" si="2522">AF159*$F158</f>
        <v>0</v>
      </c>
      <c r="AG158" s="54">
        <f t="shared" ref="AG158" si="2523">AG159*$F158</f>
        <v>0</v>
      </c>
      <c r="AH158" s="54">
        <f t="shared" ref="AH158" si="2524">AH159*$F158</f>
        <v>0</v>
      </c>
      <c r="AI158" s="54">
        <f t="shared" ref="AI158" si="2525">AI159*$F158</f>
        <v>0</v>
      </c>
      <c r="AJ158" s="54">
        <f t="shared" ref="AJ158" si="2526">AJ159*$F158</f>
        <v>0</v>
      </c>
      <c r="AK158" s="54">
        <f t="shared" ref="AK158" si="2527">AK159*$F158</f>
        <v>0</v>
      </c>
      <c r="AL158" s="54">
        <f t="shared" ref="AL158" si="2528">AL159*$F158</f>
        <v>0</v>
      </c>
      <c r="AM158" s="54">
        <f t="shared" ref="AM158" si="2529">AM159*$F158</f>
        <v>0</v>
      </c>
      <c r="AN158" s="54">
        <f t="shared" ref="AN158" si="2530">AN159*$F158</f>
        <v>0</v>
      </c>
      <c r="AO158" s="54">
        <f t="shared" ref="AO158" si="2531">AO159*$F158</f>
        <v>0</v>
      </c>
      <c r="AP158" s="54">
        <f t="shared" ref="AP158" si="2532">AP159*$F158</f>
        <v>0</v>
      </c>
      <c r="AQ158" s="54">
        <f t="shared" ref="AQ158" si="2533">AQ159*$F158</f>
        <v>0</v>
      </c>
      <c r="AR158" s="54">
        <f t="shared" ref="AR158" si="2534">AR159*$F158</f>
        <v>0</v>
      </c>
      <c r="AS158" s="54">
        <f t="shared" ref="AS158" si="2535">AS159*$F158</f>
        <v>0</v>
      </c>
      <c r="AT158" s="54">
        <f t="shared" ref="AT158" si="2536">AT159*$F158</f>
        <v>0</v>
      </c>
      <c r="AU158" s="54">
        <f t="shared" ref="AU158" si="2537">AU159*$F158</f>
        <v>0</v>
      </c>
      <c r="AV158" s="54">
        <f t="shared" ref="AV158" si="2538">AV159*$F158</f>
        <v>0</v>
      </c>
      <c r="AW158" s="54">
        <f t="shared" ref="AW158" si="2539">AW159*$F158</f>
        <v>0</v>
      </c>
      <c r="AX158" s="54">
        <f t="shared" ref="AX158" si="2540">AX159*$F158</f>
        <v>0</v>
      </c>
      <c r="AY158" s="54">
        <f t="shared" ref="AY158" si="2541">AY159*$F158</f>
        <v>0</v>
      </c>
      <c r="AZ158" s="54">
        <f t="shared" ref="AZ158" si="2542">AZ159*$F158</f>
        <v>0</v>
      </c>
      <c r="BA158" s="54">
        <f t="shared" ref="BA158" si="2543">BA159*$F158</f>
        <v>0</v>
      </c>
      <c r="BB158" s="54">
        <f t="shared" ref="BB158" si="2544">BB159*$F158</f>
        <v>0</v>
      </c>
      <c r="BC158" s="54">
        <f t="shared" ref="BC158" si="2545">BC159*$F158</f>
        <v>0</v>
      </c>
      <c r="BD158" s="54">
        <f t="shared" ref="BD158" si="2546">BD159*$F158</f>
        <v>0</v>
      </c>
      <c r="BE158" s="54">
        <f t="shared" ref="BE158" si="2547">BE159*$F158</f>
        <v>0</v>
      </c>
      <c r="BF158" s="54">
        <f t="shared" ref="BF158" si="2548">BF159*$F158</f>
        <v>0</v>
      </c>
      <c r="BG158" s="54">
        <f t="shared" ref="BG158" si="2549">BG159*$F158</f>
        <v>0</v>
      </c>
      <c r="BH158" s="54">
        <f t="shared" ref="BH158" si="2550">BH159*$F158</f>
        <v>0</v>
      </c>
      <c r="BI158" s="54">
        <f t="shared" ref="BI158" si="2551">BI159*$F158</f>
        <v>0</v>
      </c>
      <c r="BJ158" s="54">
        <f t="shared" ref="BJ158" si="2552">BJ159*$F158</f>
        <v>0</v>
      </c>
      <c r="BK158" s="54">
        <f t="shared" ref="BK158" si="2553">BK159*$F158</f>
        <v>0</v>
      </c>
      <c r="BL158" s="54">
        <f t="shared" ref="BL158" si="2554">BL159*$F158</f>
        <v>0</v>
      </c>
      <c r="BM158" s="54">
        <f t="shared" ref="BM158" si="2555">BM159*$F158</f>
        <v>0</v>
      </c>
      <c r="BN158" s="54">
        <f t="shared" ref="BN158" si="2556">BN159*$F158</f>
        <v>0</v>
      </c>
    </row>
    <row r="159" spans="2:66" hidden="1" outlineLevel="1">
      <c r="B159" s="51"/>
      <c r="C159" s="209" t="s">
        <v>606</v>
      </c>
      <c r="D159" s="19"/>
      <c r="E159" s="19">
        <v>0</v>
      </c>
      <c r="F159" s="55"/>
      <c r="G159" s="23">
        <f>$E159</f>
        <v>0</v>
      </c>
      <c r="H159" s="23">
        <f t="shared" ref="H159:BN159" si="2557">$E159</f>
        <v>0</v>
      </c>
      <c r="I159" s="23">
        <f t="shared" si="2557"/>
        <v>0</v>
      </c>
      <c r="J159" s="23">
        <f t="shared" si="2557"/>
        <v>0</v>
      </c>
      <c r="K159" s="23">
        <f t="shared" si="2557"/>
        <v>0</v>
      </c>
      <c r="L159" s="23">
        <f t="shared" si="2557"/>
        <v>0</v>
      </c>
      <c r="M159" s="23">
        <f t="shared" si="2557"/>
        <v>0</v>
      </c>
      <c r="N159" s="23">
        <f t="shared" si="2557"/>
        <v>0</v>
      </c>
      <c r="O159" s="23">
        <f t="shared" si="2557"/>
        <v>0</v>
      </c>
      <c r="P159" s="23">
        <f t="shared" si="2557"/>
        <v>0</v>
      </c>
      <c r="Q159" s="23">
        <f t="shared" si="2557"/>
        <v>0</v>
      </c>
      <c r="R159" s="23">
        <f t="shared" si="2557"/>
        <v>0</v>
      </c>
      <c r="S159" s="23">
        <f t="shared" si="2557"/>
        <v>0</v>
      </c>
      <c r="T159" s="23">
        <f t="shared" si="2557"/>
        <v>0</v>
      </c>
      <c r="U159" s="23">
        <f t="shared" si="2557"/>
        <v>0</v>
      </c>
      <c r="V159" s="23">
        <f t="shared" si="2557"/>
        <v>0</v>
      </c>
      <c r="W159" s="23">
        <f t="shared" si="2557"/>
        <v>0</v>
      </c>
      <c r="X159" s="23">
        <f t="shared" si="2557"/>
        <v>0</v>
      </c>
      <c r="Y159" s="23">
        <f t="shared" si="2557"/>
        <v>0</v>
      </c>
      <c r="Z159" s="23">
        <f t="shared" si="2557"/>
        <v>0</v>
      </c>
      <c r="AA159" s="23">
        <f t="shared" si="2557"/>
        <v>0</v>
      </c>
      <c r="AB159" s="23">
        <f t="shared" si="2557"/>
        <v>0</v>
      </c>
      <c r="AC159" s="23">
        <f t="shared" si="2557"/>
        <v>0</v>
      </c>
      <c r="AD159" s="23">
        <f t="shared" si="2557"/>
        <v>0</v>
      </c>
      <c r="AE159" s="23">
        <f t="shared" si="2557"/>
        <v>0</v>
      </c>
      <c r="AF159" s="23">
        <f t="shared" si="2557"/>
        <v>0</v>
      </c>
      <c r="AG159" s="23">
        <f t="shared" si="2557"/>
        <v>0</v>
      </c>
      <c r="AH159" s="23">
        <f t="shared" si="2557"/>
        <v>0</v>
      </c>
      <c r="AI159" s="23">
        <f t="shared" si="2557"/>
        <v>0</v>
      </c>
      <c r="AJ159" s="23">
        <f t="shared" si="2557"/>
        <v>0</v>
      </c>
      <c r="AK159" s="23">
        <f t="shared" si="2557"/>
        <v>0</v>
      </c>
      <c r="AL159" s="23">
        <f t="shared" si="2557"/>
        <v>0</v>
      </c>
      <c r="AM159" s="23">
        <f t="shared" si="2557"/>
        <v>0</v>
      </c>
      <c r="AN159" s="23">
        <f t="shared" si="2557"/>
        <v>0</v>
      </c>
      <c r="AO159" s="23">
        <f t="shared" si="2557"/>
        <v>0</v>
      </c>
      <c r="AP159" s="23">
        <f t="shared" si="2557"/>
        <v>0</v>
      </c>
      <c r="AQ159" s="23">
        <f t="shared" si="2557"/>
        <v>0</v>
      </c>
      <c r="AR159" s="23">
        <f t="shared" si="2557"/>
        <v>0</v>
      </c>
      <c r="AS159" s="23">
        <f t="shared" si="2557"/>
        <v>0</v>
      </c>
      <c r="AT159" s="23">
        <f t="shared" si="2557"/>
        <v>0</v>
      </c>
      <c r="AU159" s="23">
        <f t="shared" si="2557"/>
        <v>0</v>
      </c>
      <c r="AV159" s="23">
        <f t="shared" si="2557"/>
        <v>0</v>
      </c>
      <c r="AW159" s="23">
        <f t="shared" si="2557"/>
        <v>0</v>
      </c>
      <c r="AX159" s="23">
        <f t="shared" si="2557"/>
        <v>0</v>
      </c>
      <c r="AY159" s="23">
        <f t="shared" si="2557"/>
        <v>0</v>
      </c>
      <c r="AZ159" s="23">
        <f t="shared" si="2557"/>
        <v>0</v>
      </c>
      <c r="BA159" s="23">
        <f t="shared" si="2557"/>
        <v>0</v>
      </c>
      <c r="BB159" s="23">
        <f t="shared" si="2557"/>
        <v>0</v>
      </c>
      <c r="BC159" s="23">
        <f t="shared" si="2557"/>
        <v>0</v>
      </c>
      <c r="BD159" s="23">
        <f t="shared" si="2557"/>
        <v>0</v>
      </c>
      <c r="BE159" s="23">
        <f t="shared" si="2557"/>
        <v>0</v>
      </c>
      <c r="BF159" s="23">
        <f t="shared" si="2557"/>
        <v>0</v>
      </c>
      <c r="BG159" s="23">
        <f t="shared" si="2557"/>
        <v>0</v>
      </c>
      <c r="BH159" s="23">
        <f t="shared" si="2557"/>
        <v>0</v>
      </c>
      <c r="BI159" s="23">
        <f t="shared" si="2557"/>
        <v>0</v>
      </c>
      <c r="BJ159" s="23">
        <f t="shared" si="2557"/>
        <v>0</v>
      </c>
      <c r="BK159" s="23">
        <f t="shared" si="2557"/>
        <v>0</v>
      </c>
      <c r="BL159" s="23">
        <f t="shared" si="2557"/>
        <v>0</v>
      </c>
      <c r="BM159" s="23">
        <f t="shared" si="2557"/>
        <v>0</v>
      </c>
      <c r="BN159" s="23">
        <f t="shared" si="2557"/>
        <v>0</v>
      </c>
    </row>
    <row r="160" spans="2:66" hidden="1" outlineLevel="1">
      <c r="B160" s="51"/>
      <c r="C160" s="19" t="s">
        <v>571</v>
      </c>
      <c r="D160" s="19" t="s">
        <v>572</v>
      </c>
      <c r="E160" s="7"/>
      <c r="F160" s="70">
        <v>574.88900000000001</v>
      </c>
      <c r="G160" s="54">
        <f>G161*$F160</f>
        <v>0</v>
      </c>
      <c r="H160" s="54">
        <f t="shared" ref="H160" si="2558">H161*$F160</f>
        <v>0</v>
      </c>
      <c r="I160" s="54">
        <f t="shared" ref="I160" si="2559">I161*$F160</f>
        <v>0</v>
      </c>
      <c r="J160" s="54">
        <f t="shared" ref="J160" si="2560">J161*$F160</f>
        <v>0</v>
      </c>
      <c r="K160" s="54">
        <f t="shared" ref="K160" si="2561">K161*$F160</f>
        <v>0</v>
      </c>
      <c r="L160" s="54">
        <f t="shared" ref="L160" si="2562">L161*$F160</f>
        <v>0</v>
      </c>
      <c r="M160" s="54">
        <f t="shared" ref="M160" si="2563">M161*$F160</f>
        <v>0</v>
      </c>
      <c r="N160" s="54">
        <f t="shared" ref="N160" si="2564">N161*$F160</f>
        <v>0</v>
      </c>
      <c r="O160" s="54">
        <f t="shared" ref="O160" si="2565">O161*$F160</f>
        <v>0</v>
      </c>
      <c r="P160" s="54">
        <f t="shared" ref="P160" si="2566">P161*$F160</f>
        <v>0</v>
      </c>
      <c r="Q160" s="54">
        <f t="shared" ref="Q160" si="2567">Q161*$F160</f>
        <v>0</v>
      </c>
      <c r="R160" s="54">
        <f t="shared" ref="R160" si="2568">R161*$F160</f>
        <v>0</v>
      </c>
      <c r="S160" s="54">
        <f t="shared" ref="S160" si="2569">S161*$F160</f>
        <v>0</v>
      </c>
      <c r="T160" s="54">
        <f t="shared" ref="T160" si="2570">T161*$F160</f>
        <v>0</v>
      </c>
      <c r="U160" s="54">
        <f t="shared" ref="U160" si="2571">U161*$F160</f>
        <v>0</v>
      </c>
      <c r="V160" s="54">
        <f t="shared" ref="V160" si="2572">V161*$F160</f>
        <v>0</v>
      </c>
      <c r="W160" s="54">
        <f t="shared" ref="W160" si="2573">W161*$F160</f>
        <v>0</v>
      </c>
      <c r="X160" s="54">
        <f t="shared" ref="X160" si="2574">X161*$F160</f>
        <v>0</v>
      </c>
      <c r="Y160" s="54">
        <f t="shared" ref="Y160" si="2575">Y161*$F160</f>
        <v>0</v>
      </c>
      <c r="Z160" s="54">
        <f t="shared" ref="Z160" si="2576">Z161*$F160</f>
        <v>0</v>
      </c>
      <c r="AA160" s="54">
        <f t="shared" ref="AA160" si="2577">AA161*$F160</f>
        <v>0</v>
      </c>
      <c r="AB160" s="54">
        <f t="shared" ref="AB160" si="2578">AB161*$F160</f>
        <v>0</v>
      </c>
      <c r="AC160" s="54">
        <f t="shared" ref="AC160" si="2579">AC161*$F160</f>
        <v>0</v>
      </c>
      <c r="AD160" s="54">
        <f t="shared" ref="AD160" si="2580">AD161*$F160</f>
        <v>0</v>
      </c>
      <c r="AE160" s="54">
        <f t="shared" ref="AE160" si="2581">AE161*$F160</f>
        <v>0</v>
      </c>
      <c r="AF160" s="54">
        <f t="shared" ref="AF160" si="2582">AF161*$F160</f>
        <v>0</v>
      </c>
      <c r="AG160" s="54">
        <f t="shared" ref="AG160" si="2583">AG161*$F160</f>
        <v>0</v>
      </c>
      <c r="AH160" s="54">
        <f t="shared" ref="AH160" si="2584">AH161*$F160</f>
        <v>0</v>
      </c>
      <c r="AI160" s="54">
        <f t="shared" ref="AI160" si="2585">AI161*$F160</f>
        <v>0</v>
      </c>
      <c r="AJ160" s="54">
        <f t="shared" ref="AJ160" si="2586">AJ161*$F160</f>
        <v>0</v>
      </c>
      <c r="AK160" s="54">
        <f t="shared" ref="AK160" si="2587">AK161*$F160</f>
        <v>0</v>
      </c>
      <c r="AL160" s="54">
        <f t="shared" ref="AL160" si="2588">AL161*$F160</f>
        <v>0</v>
      </c>
      <c r="AM160" s="54">
        <f t="shared" ref="AM160" si="2589">AM161*$F160</f>
        <v>0</v>
      </c>
      <c r="AN160" s="54">
        <f t="shared" ref="AN160" si="2590">AN161*$F160</f>
        <v>0</v>
      </c>
      <c r="AO160" s="54">
        <f t="shared" ref="AO160" si="2591">AO161*$F160</f>
        <v>0</v>
      </c>
      <c r="AP160" s="54">
        <f t="shared" ref="AP160" si="2592">AP161*$F160</f>
        <v>0</v>
      </c>
      <c r="AQ160" s="54">
        <f t="shared" ref="AQ160" si="2593">AQ161*$F160</f>
        <v>0</v>
      </c>
      <c r="AR160" s="54">
        <f t="shared" ref="AR160" si="2594">AR161*$F160</f>
        <v>0</v>
      </c>
      <c r="AS160" s="54">
        <f t="shared" ref="AS160" si="2595">AS161*$F160</f>
        <v>0</v>
      </c>
      <c r="AT160" s="54">
        <f t="shared" ref="AT160" si="2596">AT161*$F160</f>
        <v>0</v>
      </c>
      <c r="AU160" s="54">
        <f t="shared" ref="AU160" si="2597">AU161*$F160</f>
        <v>0</v>
      </c>
      <c r="AV160" s="54">
        <f t="shared" ref="AV160" si="2598">AV161*$F160</f>
        <v>0</v>
      </c>
      <c r="AW160" s="54">
        <f t="shared" ref="AW160" si="2599">AW161*$F160</f>
        <v>0</v>
      </c>
      <c r="AX160" s="54">
        <f t="shared" ref="AX160" si="2600">AX161*$F160</f>
        <v>0</v>
      </c>
      <c r="AY160" s="54">
        <f t="shared" ref="AY160" si="2601">AY161*$F160</f>
        <v>0</v>
      </c>
      <c r="AZ160" s="54">
        <f t="shared" ref="AZ160" si="2602">AZ161*$F160</f>
        <v>0</v>
      </c>
      <c r="BA160" s="54">
        <f t="shared" ref="BA160" si="2603">BA161*$F160</f>
        <v>0</v>
      </c>
      <c r="BB160" s="54">
        <f t="shared" ref="BB160" si="2604">BB161*$F160</f>
        <v>0</v>
      </c>
      <c r="BC160" s="54">
        <f t="shared" ref="BC160" si="2605">BC161*$F160</f>
        <v>0</v>
      </c>
      <c r="BD160" s="54">
        <f t="shared" ref="BD160" si="2606">BD161*$F160</f>
        <v>0</v>
      </c>
      <c r="BE160" s="54">
        <f t="shared" ref="BE160" si="2607">BE161*$F160</f>
        <v>0</v>
      </c>
      <c r="BF160" s="54">
        <f t="shared" ref="BF160" si="2608">BF161*$F160</f>
        <v>0</v>
      </c>
      <c r="BG160" s="54">
        <f t="shared" ref="BG160" si="2609">BG161*$F160</f>
        <v>0</v>
      </c>
      <c r="BH160" s="54">
        <f t="shared" ref="BH160" si="2610">BH161*$F160</f>
        <v>0</v>
      </c>
      <c r="BI160" s="54">
        <f t="shared" ref="BI160" si="2611">BI161*$F160</f>
        <v>0</v>
      </c>
      <c r="BJ160" s="54">
        <f t="shared" ref="BJ160" si="2612">BJ161*$F160</f>
        <v>0</v>
      </c>
      <c r="BK160" s="54">
        <f t="shared" ref="BK160" si="2613">BK161*$F160</f>
        <v>0</v>
      </c>
      <c r="BL160" s="54">
        <f t="shared" ref="BL160" si="2614">BL161*$F160</f>
        <v>0</v>
      </c>
      <c r="BM160" s="54">
        <f t="shared" ref="BM160" si="2615">BM161*$F160</f>
        <v>0</v>
      </c>
      <c r="BN160" s="54">
        <f t="shared" ref="BN160" si="2616">BN161*$F160</f>
        <v>0</v>
      </c>
    </row>
    <row r="161" spans="2:66" hidden="1" outlineLevel="1">
      <c r="B161" s="51"/>
      <c r="C161" s="209" t="s">
        <v>606</v>
      </c>
      <c r="D161" s="19"/>
      <c r="E161" s="19">
        <v>0</v>
      </c>
      <c r="F161" s="55"/>
      <c r="G161" s="23">
        <f>$E161</f>
        <v>0</v>
      </c>
      <c r="H161" s="23">
        <f t="shared" ref="H161:BN161" si="2617">$E161</f>
        <v>0</v>
      </c>
      <c r="I161" s="23">
        <f t="shared" si="2617"/>
        <v>0</v>
      </c>
      <c r="J161" s="23">
        <f t="shared" si="2617"/>
        <v>0</v>
      </c>
      <c r="K161" s="23">
        <f t="shared" si="2617"/>
        <v>0</v>
      </c>
      <c r="L161" s="23">
        <f t="shared" si="2617"/>
        <v>0</v>
      </c>
      <c r="M161" s="23">
        <f t="shared" si="2617"/>
        <v>0</v>
      </c>
      <c r="N161" s="23">
        <f t="shared" si="2617"/>
        <v>0</v>
      </c>
      <c r="O161" s="23">
        <f t="shared" si="2617"/>
        <v>0</v>
      </c>
      <c r="P161" s="23">
        <f t="shared" si="2617"/>
        <v>0</v>
      </c>
      <c r="Q161" s="23">
        <f t="shared" si="2617"/>
        <v>0</v>
      </c>
      <c r="R161" s="23">
        <f t="shared" si="2617"/>
        <v>0</v>
      </c>
      <c r="S161" s="23">
        <f t="shared" si="2617"/>
        <v>0</v>
      </c>
      <c r="T161" s="23">
        <f t="shared" si="2617"/>
        <v>0</v>
      </c>
      <c r="U161" s="23">
        <f t="shared" si="2617"/>
        <v>0</v>
      </c>
      <c r="V161" s="23">
        <f t="shared" si="2617"/>
        <v>0</v>
      </c>
      <c r="W161" s="23">
        <f t="shared" si="2617"/>
        <v>0</v>
      </c>
      <c r="X161" s="23">
        <f t="shared" si="2617"/>
        <v>0</v>
      </c>
      <c r="Y161" s="23">
        <f t="shared" si="2617"/>
        <v>0</v>
      </c>
      <c r="Z161" s="23">
        <f t="shared" si="2617"/>
        <v>0</v>
      </c>
      <c r="AA161" s="23">
        <f t="shared" si="2617"/>
        <v>0</v>
      </c>
      <c r="AB161" s="23">
        <f t="shared" si="2617"/>
        <v>0</v>
      </c>
      <c r="AC161" s="23">
        <f t="shared" si="2617"/>
        <v>0</v>
      </c>
      <c r="AD161" s="23">
        <f t="shared" si="2617"/>
        <v>0</v>
      </c>
      <c r="AE161" s="23">
        <f t="shared" si="2617"/>
        <v>0</v>
      </c>
      <c r="AF161" s="23">
        <f t="shared" si="2617"/>
        <v>0</v>
      </c>
      <c r="AG161" s="23">
        <f t="shared" si="2617"/>
        <v>0</v>
      </c>
      <c r="AH161" s="23">
        <f t="shared" si="2617"/>
        <v>0</v>
      </c>
      <c r="AI161" s="23">
        <f t="shared" si="2617"/>
        <v>0</v>
      </c>
      <c r="AJ161" s="23">
        <f t="shared" si="2617"/>
        <v>0</v>
      </c>
      <c r="AK161" s="23">
        <f t="shared" si="2617"/>
        <v>0</v>
      </c>
      <c r="AL161" s="23">
        <f t="shared" si="2617"/>
        <v>0</v>
      </c>
      <c r="AM161" s="23">
        <f t="shared" si="2617"/>
        <v>0</v>
      </c>
      <c r="AN161" s="23">
        <f t="shared" si="2617"/>
        <v>0</v>
      </c>
      <c r="AO161" s="23">
        <f t="shared" si="2617"/>
        <v>0</v>
      </c>
      <c r="AP161" s="23">
        <f t="shared" si="2617"/>
        <v>0</v>
      </c>
      <c r="AQ161" s="23">
        <f t="shared" si="2617"/>
        <v>0</v>
      </c>
      <c r="AR161" s="23">
        <f t="shared" si="2617"/>
        <v>0</v>
      </c>
      <c r="AS161" s="23">
        <f t="shared" si="2617"/>
        <v>0</v>
      </c>
      <c r="AT161" s="23">
        <f t="shared" si="2617"/>
        <v>0</v>
      </c>
      <c r="AU161" s="23">
        <f t="shared" si="2617"/>
        <v>0</v>
      </c>
      <c r="AV161" s="23">
        <f t="shared" si="2617"/>
        <v>0</v>
      </c>
      <c r="AW161" s="23">
        <f t="shared" si="2617"/>
        <v>0</v>
      </c>
      <c r="AX161" s="23">
        <f t="shared" si="2617"/>
        <v>0</v>
      </c>
      <c r="AY161" s="23">
        <f t="shared" si="2617"/>
        <v>0</v>
      </c>
      <c r="AZ161" s="23">
        <f t="shared" si="2617"/>
        <v>0</v>
      </c>
      <c r="BA161" s="23">
        <f t="shared" si="2617"/>
        <v>0</v>
      </c>
      <c r="BB161" s="23">
        <f t="shared" si="2617"/>
        <v>0</v>
      </c>
      <c r="BC161" s="23">
        <f t="shared" si="2617"/>
        <v>0</v>
      </c>
      <c r="BD161" s="23">
        <f t="shared" si="2617"/>
        <v>0</v>
      </c>
      <c r="BE161" s="23">
        <f t="shared" si="2617"/>
        <v>0</v>
      </c>
      <c r="BF161" s="23">
        <f t="shared" si="2617"/>
        <v>0</v>
      </c>
      <c r="BG161" s="23">
        <f t="shared" si="2617"/>
        <v>0</v>
      </c>
      <c r="BH161" s="23">
        <f t="shared" si="2617"/>
        <v>0</v>
      </c>
      <c r="BI161" s="23">
        <f t="shared" si="2617"/>
        <v>0</v>
      </c>
      <c r="BJ161" s="23">
        <f t="shared" si="2617"/>
        <v>0</v>
      </c>
      <c r="BK161" s="23">
        <f t="shared" si="2617"/>
        <v>0</v>
      </c>
      <c r="BL161" s="23">
        <f t="shared" si="2617"/>
        <v>0</v>
      </c>
      <c r="BM161" s="23">
        <f t="shared" si="2617"/>
        <v>0</v>
      </c>
      <c r="BN161" s="23">
        <f t="shared" si="2617"/>
        <v>0</v>
      </c>
    </row>
    <row r="162" spans="2:66" collapsed="1">
      <c r="B162" s="51"/>
      <c r="C162" s="47"/>
      <c r="E162" s="7"/>
      <c r="F162" s="56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  <c r="BM162" s="54"/>
      <c r="BN162" s="54"/>
    </row>
    <row r="163" spans="2:66">
      <c r="B163" s="51"/>
      <c r="C163" s="52" t="s">
        <v>590</v>
      </c>
      <c r="E163" s="57"/>
      <c r="F163" s="56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  <c r="BM163" s="54"/>
      <c r="BN163" s="54"/>
    </row>
    <row r="164" spans="2:66" hidden="1" outlineLevel="1">
      <c r="B164" s="51"/>
      <c r="C164" s="19" t="s">
        <v>591</v>
      </c>
      <c r="D164" s="19" t="s">
        <v>592</v>
      </c>
      <c r="E164" s="7"/>
      <c r="F164" s="70">
        <v>195.08</v>
      </c>
      <c r="G164" s="54">
        <f>G165*$F164</f>
        <v>0</v>
      </c>
      <c r="H164" s="54">
        <f t="shared" ref="H164" si="2618">H165*$F164</f>
        <v>0</v>
      </c>
      <c r="I164" s="54">
        <f t="shared" ref="I164" si="2619">I165*$F164</f>
        <v>0</v>
      </c>
      <c r="J164" s="54">
        <f t="shared" ref="J164" si="2620">J165*$F164</f>
        <v>0</v>
      </c>
      <c r="K164" s="54">
        <f t="shared" ref="K164" si="2621">K165*$F164</f>
        <v>0</v>
      </c>
      <c r="L164" s="54">
        <f t="shared" ref="L164" si="2622">L165*$F164</f>
        <v>0</v>
      </c>
      <c r="M164" s="54">
        <f t="shared" ref="M164" si="2623">M165*$F164</f>
        <v>0</v>
      </c>
      <c r="N164" s="54">
        <f t="shared" ref="N164" si="2624">N165*$F164</f>
        <v>0</v>
      </c>
      <c r="O164" s="54">
        <f t="shared" ref="O164" si="2625">O165*$F164</f>
        <v>0</v>
      </c>
      <c r="P164" s="54">
        <f t="shared" ref="P164" si="2626">P165*$F164</f>
        <v>0</v>
      </c>
      <c r="Q164" s="54">
        <f t="shared" ref="Q164" si="2627">Q165*$F164</f>
        <v>0</v>
      </c>
      <c r="R164" s="54">
        <f t="shared" ref="R164" si="2628">R165*$F164</f>
        <v>0</v>
      </c>
      <c r="S164" s="54">
        <f t="shared" ref="S164" si="2629">S165*$F164</f>
        <v>0</v>
      </c>
      <c r="T164" s="54">
        <f t="shared" ref="T164" si="2630">T165*$F164</f>
        <v>0</v>
      </c>
      <c r="U164" s="54">
        <f t="shared" ref="U164" si="2631">U165*$F164</f>
        <v>0</v>
      </c>
      <c r="V164" s="54">
        <f t="shared" ref="V164" si="2632">V165*$F164</f>
        <v>0</v>
      </c>
      <c r="W164" s="54">
        <f t="shared" ref="W164" si="2633">W165*$F164</f>
        <v>0</v>
      </c>
      <c r="X164" s="54">
        <f t="shared" ref="X164" si="2634">X165*$F164</f>
        <v>0</v>
      </c>
      <c r="Y164" s="54">
        <f t="shared" ref="Y164" si="2635">Y165*$F164</f>
        <v>0</v>
      </c>
      <c r="Z164" s="54">
        <f t="shared" ref="Z164" si="2636">Z165*$F164</f>
        <v>0</v>
      </c>
      <c r="AA164" s="54">
        <f t="shared" ref="AA164" si="2637">AA165*$F164</f>
        <v>0</v>
      </c>
      <c r="AB164" s="54">
        <f t="shared" ref="AB164" si="2638">AB165*$F164</f>
        <v>0</v>
      </c>
      <c r="AC164" s="54">
        <f t="shared" ref="AC164" si="2639">AC165*$F164</f>
        <v>0</v>
      </c>
      <c r="AD164" s="54">
        <f t="shared" ref="AD164" si="2640">AD165*$F164</f>
        <v>0</v>
      </c>
      <c r="AE164" s="54">
        <f t="shared" ref="AE164" si="2641">AE165*$F164</f>
        <v>0</v>
      </c>
      <c r="AF164" s="54">
        <f t="shared" ref="AF164" si="2642">AF165*$F164</f>
        <v>0</v>
      </c>
      <c r="AG164" s="54">
        <f t="shared" ref="AG164" si="2643">AG165*$F164</f>
        <v>0</v>
      </c>
      <c r="AH164" s="54">
        <f t="shared" ref="AH164" si="2644">AH165*$F164</f>
        <v>0</v>
      </c>
      <c r="AI164" s="54">
        <f t="shared" ref="AI164" si="2645">AI165*$F164</f>
        <v>0</v>
      </c>
      <c r="AJ164" s="54">
        <f t="shared" ref="AJ164" si="2646">AJ165*$F164</f>
        <v>0</v>
      </c>
      <c r="AK164" s="54">
        <f t="shared" ref="AK164" si="2647">AK165*$F164</f>
        <v>0</v>
      </c>
      <c r="AL164" s="54">
        <f t="shared" ref="AL164" si="2648">AL165*$F164</f>
        <v>0</v>
      </c>
      <c r="AM164" s="54">
        <f t="shared" ref="AM164" si="2649">AM165*$F164</f>
        <v>0</v>
      </c>
      <c r="AN164" s="54">
        <f t="shared" ref="AN164" si="2650">AN165*$F164</f>
        <v>0</v>
      </c>
      <c r="AO164" s="54">
        <f t="shared" ref="AO164" si="2651">AO165*$F164</f>
        <v>0</v>
      </c>
      <c r="AP164" s="54">
        <f t="shared" ref="AP164" si="2652">AP165*$F164</f>
        <v>0</v>
      </c>
      <c r="AQ164" s="54">
        <f t="shared" ref="AQ164" si="2653">AQ165*$F164</f>
        <v>0</v>
      </c>
      <c r="AR164" s="54">
        <f t="shared" ref="AR164" si="2654">AR165*$F164</f>
        <v>0</v>
      </c>
      <c r="AS164" s="54">
        <f t="shared" ref="AS164" si="2655">AS165*$F164</f>
        <v>0</v>
      </c>
      <c r="AT164" s="54">
        <f t="shared" ref="AT164" si="2656">AT165*$F164</f>
        <v>0</v>
      </c>
      <c r="AU164" s="54">
        <f t="shared" ref="AU164" si="2657">AU165*$F164</f>
        <v>0</v>
      </c>
      <c r="AV164" s="54">
        <f t="shared" ref="AV164" si="2658">AV165*$F164</f>
        <v>0</v>
      </c>
      <c r="AW164" s="54">
        <f t="shared" ref="AW164" si="2659">AW165*$F164</f>
        <v>0</v>
      </c>
      <c r="AX164" s="54">
        <f t="shared" ref="AX164" si="2660">AX165*$F164</f>
        <v>0</v>
      </c>
      <c r="AY164" s="54">
        <f t="shared" ref="AY164" si="2661">AY165*$F164</f>
        <v>0</v>
      </c>
      <c r="AZ164" s="54">
        <f t="shared" ref="AZ164" si="2662">AZ165*$F164</f>
        <v>0</v>
      </c>
      <c r="BA164" s="54">
        <f t="shared" ref="BA164" si="2663">BA165*$F164</f>
        <v>0</v>
      </c>
      <c r="BB164" s="54">
        <f t="shared" ref="BB164" si="2664">BB165*$F164</f>
        <v>0</v>
      </c>
      <c r="BC164" s="54">
        <f t="shared" ref="BC164" si="2665">BC165*$F164</f>
        <v>0</v>
      </c>
      <c r="BD164" s="54">
        <f t="shared" ref="BD164" si="2666">BD165*$F164</f>
        <v>0</v>
      </c>
      <c r="BE164" s="54">
        <f t="shared" ref="BE164" si="2667">BE165*$F164</f>
        <v>0</v>
      </c>
      <c r="BF164" s="54">
        <f t="shared" ref="BF164" si="2668">BF165*$F164</f>
        <v>0</v>
      </c>
      <c r="BG164" s="54">
        <f t="shared" ref="BG164" si="2669">BG165*$F164</f>
        <v>0</v>
      </c>
      <c r="BH164" s="54">
        <f t="shared" ref="BH164" si="2670">BH165*$F164</f>
        <v>0</v>
      </c>
      <c r="BI164" s="54">
        <f t="shared" ref="BI164" si="2671">BI165*$F164</f>
        <v>0</v>
      </c>
      <c r="BJ164" s="54">
        <f t="shared" ref="BJ164" si="2672">BJ165*$F164</f>
        <v>0</v>
      </c>
      <c r="BK164" s="54">
        <f t="shared" ref="BK164" si="2673">BK165*$F164</f>
        <v>0</v>
      </c>
      <c r="BL164" s="54">
        <f t="shared" ref="BL164" si="2674">BL165*$F164</f>
        <v>0</v>
      </c>
      <c r="BM164" s="54">
        <f t="shared" ref="BM164" si="2675">BM165*$F164</f>
        <v>0</v>
      </c>
      <c r="BN164" s="54">
        <f t="shared" ref="BN164" si="2676">BN165*$F164</f>
        <v>0</v>
      </c>
    </row>
    <row r="165" spans="2:66" hidden="1" outlineLevel="1">
      <c r="B165" s="51"/>
      <c r="C165" s="209" t="s">
        <v>606</v>
      </c>
      <c r="D165" s="19"/>
      <c r="E165" s="19">
        <v>0</v>
      </c>
      <c r="F165" s="55"/>
      <c r="G165" s="23">
        <f>$E165</f>
        <v>0</v>
      </c>
      <c r="H165" s="23">
        <f t="shared" ref="H165:BN165" si="2677">$E165</f>
        <v>0</v>
      </c>
      <c r="I165" s="23">
        <f t="shared" si="2677"/>
        <v>0</v>
      </c>
      <c r="J165" s="23">
        <f t="shared" si="2677"/>
        <v>0</v>
      </c>
      <c r="K165" s="23">
        <f t="shared" si="2677"/>
        <v>0</v>
      </c>
      <c r="L165" s="23">
        <f t="shared" si="2677"/>
        <v>0</v>
      </c>
      <c r="M165" s="23">
        <f t="shared" si="2677"/>
        <v>0</v>
      </c>
      <c r="N165" s="23">
        <f t="shared" si="2677"/>
        <v>0</v>
      </c>
      <c r="O165" s="23">
        <f t="shared" si="2677"/>
        <v>0</v>
      </c>
      <c r="P165" s="23">
        <f t="shared" si="2677"/>
        <v>0</v>
      </c>
      <c r="Q165" s="23">
        <f t="shared" si="2677"/>
        <v>0</v>
      </c>
      <c r="R165" s="23">
        <f t="shared" si="2677"/>
        <v>0</v>
      </c>
      <c r="S165" s="23">
        <f t="shared" si="2677"/>
        <v>0</v>
      </c>
      <c r="T165" s="23">
        <f t="shared" si="2677"/>
        <v>0</v>
      </c>
      <c r="U165" s="23">
        <f t="shared" si="2677"/>
        <v>0</v>
      </c>
      <c r="V165" s="23">
        <f t="shared" si="2677"/>
        <v>0</v>
      </c>
      <c r="W165" s="23">
        <f t="shared" si="2677"/>
        <v>0</v>
      </c>
      <c r="X165" s="23">
        <f t="shared" si="2677"/>
        <v>0</v>
      </c>
      <c r="Y165" s="23">
        <f t="shared" si="2677"/>
        <v>0</v>
      </c>
      <c r="Z165" s="23">
        <f t="shared" si="2677"/>
        <v>0</v>
      </c>
      <c r="AA165" s="23">
        <f t="shared" si="2677"/>
        <v>0</v>
      </c>
      <c r="AB165" s="23">
        <f t="shared" si="2677"/>
        <v>0</v>
      </c>
      <c r="AC165" s="23">
        <f t="shared" si="2677"/>
        <v>0</v>
      </c>
      <c r="AD165" s="23">
        <f t="shared" si="2677"/>
        <v>0</v>
      </c>
      <c r="AE165" s="23">
        <f t="shared" si="2677"/>
        <v>0</v>
      </c>
      <c r="AF165" s="23">
        <f t="shared" si="2677"/>
        <v>0</v>
      </c>
      <c r="AG165" s="23">
        <f t="shared" si="2677"/>
        <v>0</v>
      </c>
      <c r="AH165" s="23">
        <f t="shared" si="2677"/>
        <v>0</v>
      </c>
      <c r="AI165" s="23">
        <f t="shared" si="2677"/>
        <v>0</v>
      </c>
      <c r="AJ165" s="23">
        <f t="shared" si="2677"/>
        <v>0</v>
      </c>
      <c r="AK165" s="23">
        <f t="shared" si="2677"/>
        <v>0</v>
      </c>
      <c r="AL165" s="23">
        <f t="shared" si="2677"/>
        <v>0</v>
      </c>
      <c r="AM165" s="23">
        <f t="shared" si="2677"/>
        <v>0</v>
      </c>
      <c r="AN165" s="23">
        <f t="shared" si="2677"/>
        <v>0</v>
      </c>
      <c r="AO165" s="23">
        <f t="shared" si="2677"/>
        <v>0</v>
      </c>
      <c r="AP165" s="23">
        <f t="shared" si="2677"/>
        <v>0</v>
      </c>
      <c r="AQ165" s="23">
        <f t="shared" si="2677"/>
        <v>0</v>
      </c>
      <c r="AR165" s="23">
        <f t="shared" si="2677"/>
        <v>0</v>
      </c>
      <c r="AS165" s="23">
        <f t="shared" si="2677"/>
        <v>0</v>
      </c>
      <c r="AT165" s="23">
        <f t="shared" si="2677"/>
        <v>0</v>
      </c>
      <c r="AU165" s="23">
        <f t="shared" si="2677"/>
        <v>0</v>
      </c>
      <c r="AV165" s="23">
        <f t="shared" si="2677"/>
        <v>0</v>
      </c>
      <c r="AW165" s="23">
        <f t="shared" si="2677"/>
        <v>0</v>
      </c>
      <c r="AX165" s="23">
        <f t="shared" si="2677"/>
        <v>0</v>
      </c>
      <c r="AY165" s="23">
        <f t="shared" si="2677"/>
        <v>0</v>
      </c>
      <c r="AZ165" s="23">
        <f t="shared" si="2677"/>
        <v>0</v>
      </c>
      <c r="BA165" s="23">
        <f t="shared" si="2677"/>
        <v>0</v>
      </c>
      <c r="BB165" s="23">
        <f t="shared" si="2677"/>
        <v>0</v>
      </c>
      <c r="BC165" s="23">
        <f t="shared" si="2677"/>
        <v>0</v>
      </c>
      <c r="BD165" s="23">
        <f t="shared" si="2677"/>
        <v>0</v>
      </c>
      <c r="BE165" s="23">
        <f t="shared" si="2677"/>
        <v>0</v>
      </c>
      <c r="BF165" s="23">
        <f t="shared" si="2677"/>
        <v>0</v>
      </c>
      <c r="BG165" s="23">
        <f t="shared" si="2677"/>
        <v>0</v>
      </c>
      <c r="BH165" s="23">
        <f t="shared" si="2677"/>
        <v>0</v>
      </c>
      <c r="BI165" s="23">
        <f t="shared" si="2677"/>
        <v>0</v>
      </c>
      <c r="BJ165" s="23">
        <f t="shared" si="2677"/>
        <v>0</v>
      </c>
      <c r="BK165" s="23">
        <f t="shared" si="2677"/>
        <v>0</v>
      </c>
      <c r="BL165" s="23">
        <f t="shared" si="2677"/>
        <v>0</v>
      </c>
      <c r="BM165" s="23">
        <f t="shared" si="2677"/>
        <v>0</v>
      </c>
      <c r="BN165" s="23">
        <f t="shared" si="2677"/>
        <v>0</v>
      </c>
    </row>
    <row r="166" spans="2:66" hidden="1" outlineLevel="1">
      <c r="B166" s="51"/>
      <c r="C166" s="19" t="s">
        <v>593</v>
      </c>
      <c r="D166" s="19" t="s">
        <v>594</v>
      </c>
      <c r="E166" s="7"/>
      <c r="F166" s="70">
        <v>341.39</v>
      </c>
      <c r="G166" s="54">
        <f>G167*$F166</f>
        <v>0</v>
      </c>
      <c r="H166" s="54">
        <f t="shared" ref="H166" si="2678">H167*$F166</f>
        <v>0</v>
      </c>
      <c r="I166" s="54">
        <f t="shared" ref="I166" si="2679">I167*$F166</f>
        <v>0</v>
      </c>
      <c r="J166" s="54">
        <f t="shared" ref="J166" si="2680">J167*$F166</f>
        <v>0</v>
      </c>
      <c r="K166" s="54">
        <f t="shared" ref="K166" si="2681">K167*$F166</f>
        <v>0</v>
      </c>
      <c r="L166" s="54">
        <f t="shared" ref="L166" si="2682">L167*$F166</f>
        <v>0</v>
      </c>
      <c r="M166" s="54">
        <f t="shared" ref="M166" si="2683">M167*$F166</f>
        <v>0</v>
      </c>
      <c r="N166" s="54">
        <f t="shared" ref="N166" si="2684">N167*$F166</f>
        <v>0</v>
      </c>
      <c r="O166" s="54">
        <f t="shared" ref="O166" si="2685">O167*$F166</f>
        <v>0</v>
      </c>
      <c r="P166" s="54">
        <f t="shared" ref="P166" si="2686">P167*$F166</f>
        <v>0</v>
      </c>
      <c r="Q166" s="54">
        <f t="shared" ref="Q166" si="2687">Q167*$F166</f>
        <v>0</v>
      </c>
      <c r="R166" s="54">
        <f t="shared" ref="R166" si="2688">R167*$F166</f>
        <v>0</v>
      </c>
      <c r="S166" s="54">
        <f t="shared" ref="S166" si="2689">S167*$F166</f>
        <v>0</v>
      </c>
      <c r="T166" s="54">
        <f t="shared" ref="T166" si="2690">T167*$F166</f>
        <v>0</v>
      </c>
      <c r="U166" s="54">
        <f t="shared" ref="U166" si="2691">U167*$F166</f>
        <v>0</v>
      </c>
      <c r="V166" s="54">
        <f t="shared" ref="V166" si="2692">V167*$F166</f>
        <v>0</v>
      </c>
      <c r="W166" s="54">
        <f t="shared" ref="W166" si="2693">W167*$F166</f>
        <v>0</v>
      </c>
      <c r="X166" s="54">
        <f t="shared" ref="X166" si="2694">X167*$F166</f>
        <v>0</v>
      </c>
      <c r="Y166" s="54">
        <f t="shared" ref="Y166" si="2695">Y167*$F166</f>
        <v>0</v>
      </c>
      <c r="Z166" s="54">
        <f t="shared" ref="Z166" si="2696">Z167*$F166</f>
        <v>0</v>
      </c>
      <c r="AA166" s="54">
        <f t="shared" ref="AA166" si="2697">AA167*$F166</f>
        <v>0</v>
      </c>
      <c r="AB166" s="54">
        <f t="shared" ref="AB166" si="2698">AB167*$F166</f>
        <v>0</v>
      </c>
      <c r="AC166" s="54">
        <f t="shared" ref="AC166" si="2699">AC167*$F166</f>
        <v>0</v>
      </c>
      <c r="AD166" s="54">
        <f t="shared" ref="AD166" si="2700">AD167*$F166</f>
        <v>0</v>
      </c>
      <c r="AE166" s="54">
        <f t="shared" ref="AE166" si="2701">AE167*$F166</f>
        <v>0</v>
      </c>
      <c r="AF166" s="54">
        <f t="shared" ref="AF166" si="2702">AF167*$F166</f>
        <v>0</v>
      </c>
      <c r="AG166" s="54">
        <f t="shared" ref="AG166" si="2703">AG167*$F166</f>
        <v>0</v>
      </c>
      <c r="AH166" s="54">
        <f t="shared" ref="AH166" si="2704">AH167*$F166</f>
        <v>0</v>
      </c>
      <c r="AI166" s="54">
        <f t="shared" ref="AI166" si="2705">AI167*$F166</f>
        <v>0</v>
      </c>
      <c r="AJ166" s="54">
        <f t="shared" ref="AJ166" si="2706">AJ167*$F166</f>
        <v>0</v>
      </c>
      <c r="AK166" s="54">
        <f t="shared" ref="AK166" si="2707">AK167*$F166</f>
        <v>0</v>
      </c>
      <c r="AL166" s="54">
        <f t="shared" ref="AL166" si="2708">AL167*$F166</f>
        <v>0</v>
      </c>
      <c r="AM166" s="54">
        <f t="shared" ref="AM166" si="2709">AM167*$F166</f>
        <v>0</v>
      </c>
      <c r="AN166" s="54">
        <f t="shared" ref="AN166" si="2710">AN167*$F166</f>
        <v>0</v>
      </c>
      <c r="AO166" s="54">
        <f t="shared" ref="AO166" si="2711">AO167*$F166</f>
        <v>0</v>
      </c>
      <c r="AP166" s="54">
        <f t="shared" ref="AP166" si="2712">AP167*$F166</f>
        <v>0</v>
      </c>
      <c r="AQ166" s="54">
        <f t="shared" ref="AQ166" si="2713">AQ167*$F166</f>
        <v>0</v>
      </c>
      <c r="AR166" s="54">
        <f t="shared" ref="AR166" si="2714">AR167*$F166</f>
        <v>0</v>
      </c>
      <c r="AS166" s="54">
        <f t="shared" ref="AS166" si="2715">AS167*$F166</f>
        <v>0</v>
      </c>
      <c r="AT166" s="54">
        <f t="shared" ref="AT166" si="2716">AT167*$F166</f>
        <v>0</v>
      </c>
      <c r="AU166" s="54">
        <f t="shared" ref="AU166" si="2717">AU167*$F166</f>
        <v>0</v>
      </c>
      <c r="AV166" s="54">
        <f t="shared" ref="AV166" si="2718">AV167*$F166</f>
        <v>0</v>
      </c>
      <c r="AW166" s="54">
        <f t="shared" ref="AW166" si="2719">AW167*$F166</f>
        <v>0</v>
      </c>
      <c r="AX166" s="54">
        <f t="shared" ref="AX166" si="2720">AX167*$F166</f>
        <v>0</v>
      </c>
      <c r="AY166" s="54">
        <f t="shared" ref="AY166" si="2721">AY167*$F166</f>
        <v>0</v>
      </c>
      <c r="AZ166" s="54">
        <f t="shared" ref="AZ166" si="2722">AZ167*$F166</f>
        <v>0</v>
      </c>
      <c r="BA166" s="54">
        <f t="shared" ref="BA166" si="2723">BA167*$F166</f>
        <v>0</v>
      </c>
      <c r="BB166" s="54">
        <f t="shared" ref="BB166" si="2724">BB167*$F166</f>
        <v>0</v>
      </c>
      <c r="BC166" s="54">
        <f t="shared" ref="BC166" si="2725">BC167*$F166</f>
        <v>0</v>
      </c>
      <c r="BD166" s="54">
        <f t="shared" ref="BD166" si="2726">BD167*$F166</f>
        <v>0</v>
      </c>
      <c r="BE166" s="54">
        <f t="shared" ref="BE166" si="2727">BE167*$F166</f>
        <v>0</v>
      </c>
      <c r="BF166" s="54">
        <f t="shared" ref="BF166" si="2728">BF167*$F166</f>
        <v>0</v>
      </c>
      <c r="BG166" s="54">
        <f t="shared" ref="BG166" si="2729">BG167*$F166</f>
        <v>0</v>
      </c>
      <c r="BH166" s="54">
        <f t="shared" ref="BH166" si="2730">BH167*$F166</f>
        <v>0</v>
      </c>
      <c r="BI166" s="54">
        <f t="shared" ref="BI166" si="2731">BI167*$F166</f>
        <v>0</v>
      </c>
      <c r="BJ166" s="54">
        <f t="shared" ref="BJ166" si="2732">BJ167*$F166</f>
        <v>0</v>
      </c>
      <c r="BK166" s="54">
        <f t="shared" ref="BK166" si="2733">BK167*$F166</f>
        <v>0</v>
      </c>
      <c r="BL166" s="54">
        <f t="shared" ref="BL166" si="2734">BL167*$F166</f>
        <v>0</v>
      </c>
      <c r="BM166" s="54">
        <f t="shared" ref="BM166" si="2735">BM167*$F166</f>
        <v>0</v>
      </c>
      <c r="BN166" s="54">
        <f t="shared" ref="BN166" si="2736">BN167*$F166</f>
        <v>0</v>
      </c>
    </row>
    <row r="167" spans="2:66" hidden="1" outlineLevel="1">
      <c r="B167" s="51"/>
      <c r="C167" s="209" t="s">
        <v>606</v>
      </c>
      <c r="D167" s="19"/>
      <c r="E167" s="19">
        <v>0</v>
      </c>
      <c r="F167" s="55"/>
      <c r="G167" s="23">
        <f>$E167</f>
        <v>0</v>
      </c>
      <c r="H167" s="23">
        <f t="shared" ref="H167:BN167" si="2737">$E167</f>
        <v>0</v>
      </c>
      <c r="I167" s="23">
        <f t="shared" si="2737"/>
        <v>0</v>
      </c>
      <c r="J167" s="23">
        <f t="shared" si="2737"/>
        <v>0</v>
      </c>
      <c r="K167" s="23">
        <f t="shared" si="2737"/>
        <v>0</v>
      </c>
      <c r="L167" s="23">
        <f t="shared" si="2737"/>
        <v>0</v>
      </c>
      <c r="M167" s="23">
        <f t="shared" si="2737"/>
        <v>0</v>
      </c>
      <c r="N167" s="23">
        <f t="shared" si="2737"/>
        <v>0</v>
      </c>
      <c r="O167" s="23">
        <f t="shared" si="2737"/>
        <v>0</v>
      </c>
      <c r="P167" s="23">
        <f t="shared" si="2737"/>
        <v>0</v>
      </c>
      <c r="Q167" s="23">
        <f t="shared" si="2737"/>
        <v>0</v>
      </c>
      <c r="R167" s="23">
        <f t="shared" si="2737"/>
        <v>0</v>
      </c>
      <c r="S167" s="23">
        <f t="shared" si="2737"/>
        <v>0</v>
      </c>
      <c r="T167" s="23">
        <f t="shared" si="2737"/>
        <v>0</v>
      </c>
      <c r="U167" s="23">
        <f t="shared" si="2737"/>
        <v>0</v>
      </c>
      <c r="V167" s="23">
        <f t="shared" si="2737"/>
        <v>0</v>
      </c>
      <c r="W167" s="23">
        <f t="shared" si="2737"/>
        <v>0</v>
      </c>
      <c r="X167" s="23">
        <f t="shared" si="2737"/>
        <v>0</v>
      </c>
      <c r="Y167" s="23">
        <f t="shared" si="2737"/>
        <v>0</v>
      </c>
      <c r="Z167" s="23">
        <f t="shared" si="2737"/>
        <v>0</v>
      </c>
      <c r="AA167" s="23">
        <f t="shared" si="2737"/>
        <v>0</v>
      </c>
      <c r="AB167" s="23">
        <f t="shared" si="2737"/>
        <v>0</v>
      </c>
      <c r="AC167" s="23">
        <f t="shared" si="2737"/>
        <v>0</v>
      </c>
      <c r="AD167" s="23">
        <f t="shared" si="2737"/>
        <v>0</v>
      </c>
      <c r="AE167" s="23">
        <f t="shared" si="2737"/>
        <v>0</v>
      </c>
      <c r="AF167" s="23">
        <f t="shared" si="2737"/>
        <v>0</v>
      </c>
      <c r="AG167" s="23">
        <f t="shared" si="2737"/>
        <v>0</v>
      </c>
      <c r="AH167" s="23">
        <f t="shared" si="2737"/>
        <v>0</v>
      </c>
      <c r="AI167" s="23">
        <f t="shared" si="2737"/>
        <v>0</v>
      </c>
      <c r="AJ167" s="23">
        <f t="shared" si="2737"/>
        <v>0</v>
      </c>
      <c r="AK167" s="23">
        <f t="shared" si="2737"/>
        <v>0</v>
      </c>
      <c r="AL167" s="23">
        <f t="shared" si="2737"/>
        <v>0</v>
      </c>
      <c r="AM167" s="23">
        <f t="shared" si="2737"/>
        <v>0</v>
      </c>
      <c r="AN167" s="23">
        <f t="shared" si="2737"/>
        <v>0</v>
      </c>
      <c r="AO167" s="23">
        <f t="shared" si="2737"/>
        <v>0</v>
      </c>
      <c r="AP167" s="23">
        <f t="shared" si="2737"/>
        <v>0</v>
      </c>
      <c r="AQ167" s="23">
        <f t="shared" si="2737"/>
        <v>0</v>
      </c>
      <c r="AR167" s="23">
        <f t="shared" si="2737"/>
        <v>0</v>
      </c>
      <c r="AS167" s="23">
        <f t="shared" si="2737"/>
        <v>0</v>
      </c>
      <c r="AT167" s="23">
        <f t="shared" si="2737"/>
        <v>0</v>
      </c>
      <c r="AU167" s="23">
        <f t="shared" si="2737"/>
        <v>0</v>
      </c>
      <c r="AV167" s="23">
        <f t="shared" si="2737"/>
        <v>0</v>
      </c>
      <c r="AW167" s="23">
        <f t="shared" si="2737"/>
        <v>0</v>
      </c>
      <c r="AX167" s="23">
        <f t="shared" si="2737"/>
        <v>0</v>
      </c>
      <c r="AY167" s="23">
        <f t="shared" si="2737"/>
        <v>0</v>
      </c>
      <c r="AZ167" s="23">
        <f t="shared" si="2737"/>
        <v>0</v>
      </c>
      <c r="BA167" s="23">
        <f t="shared" si="2737"/>
        <v>0</v>
      </c>
      <c r="BB167" s="23">
        <f t="shared" si="2737"/>
        <v>0</v>
      </c>
      <c r="BC167" s="23">
        <f t="shared" si="2737"/>
        <v>0</v>
      </c>
      <c r="BD167" s="23">
        <f t="shared" si="2737"/>
        <v>0</v>
      </c>
      <c r="BE167" s="23">
        <f t="shared" si="2737"/>
        <v>0</v>
      </c>
      <c r="BF167" s="23">
        <f t="shared" si="2737"/>
        <v>0</v>
      </c>
      <c r="BG167" s="23">
        <f t="shared" si="2737"/>
        <v>0</v>
      </c>
      <c r="BH167" s="23">
        <f t="shared" si="2737"/>
        <v>0</v>
      </c>
      <c r="BI167" s="23">
        <f t="shared" si="2737"/>
        <v>0</v>
      </c>
      <c r="BJ167" s="23">
        <f t="shared" si="2737"/>
        <v>0</v>
      </c>
      <c r="BK167" s="23">
        <f t="shared" si="2737"/>
        <v>0</v>
      </c>
      <c r="BL167" s="23">
        <f t="shared" si="2737"/>
        <v>0</v>
      </c>
      <c r="BM167" s="23">
        <f t="shared" si="2737"/>
        <v>0</v>
      </c>
      <c r="BN167" s="23">
        <f t="shared" si="2737"/>
        <v>0</v>
      </c>
    </row>
    <row r="168" spans="2:66" hidden="1" outlineLevel="1">
      <c r="B168" s="51"/>
      <c r="C168" s="19" t="s">
        <v>595</v>
      </c>
      <c r="D168" s="19" t="s">
        <v>596</v>
      </c>
      <c r="E168" s="7"/>
      <c r="F168" s="70">
        <v>110</v>
      </c>
      <c r="G168" s="54">
        <f>G169*$F168</f>
        <v>0</v>
      </c>
      <c r="H168" s="54">
        <f t="shared" ref="H168" si="2738">H169*$F168</f>
        <v>0</v>
      </c>
      <c r="I168" s="54">
        <f t="shared" ref="I168" si="2739">I169*$F168</f>
        <v>0</v>
      </c>
      <c r="J168" s="54">
        <f t="shared" ref="J168" si="2740">J169*$F168</f>
        <v>0</v>
      </c>
      <c r="K168" s="54">
        <f t="shared" ref="K168" si="2741">K169*$F168</f>
        <v>0</v>
      </c>
      <c r="L168" s="54">
        <f t="shared" ref="L168" si="2742">L169*$F168</f>
        <v>0</v>
      </c>
      <c r="M168" s="54">
        <f t="shared" ref="M168" si="2743">M169*$F168</f>
        <v>0</v>
      </c>
      <c r="N168" s="54">
        <f t="shared" ref="N168" si="2744">N169*$F168</f>
        <v>0</v>
      </c>
      <c r="O168" s="54">
        <f t="shared" ref="O168" si="2745">O169*$F168</f>
        <v>0</v>
      </c>
      <c r="P168" s="54">
        <f t="shared" ref="P168" si="2746">P169*$F168</f>
        <v>0</v>
      </c>
      <c r="Q168" s="54">
        <f t="shared" ref="Q168" si="2747">Q169*$F168</f>
        <v>0</v>
      </c>
      <c r="R168" s="54">
        <f t="shared" ref="R168" si="2748">R169*$F168</f>
        <v>0</v>
      </c>
      <c r="S168" s="54">
        <f t="shared" ref="S168" si="2749">S169*$F168</f>
        <v>0</v>
      </c>
      <c r="T168" s="54">
        <f t="shared" ref="T168" si="2750">T169*$F168</f>
        <v>0</v>
      </c>
      <c r="U168" s="54">
        <f t="shared" ref="U168" si="2751">U169*$F168</f>
        <v>0</v>
      </c>
      <c r="V168" s="54">
        <f t="shared" ref="V168" si="2752">V169*$F168</f>
        <v>0</v>
      </c>
      <c r="W168" s="54">
        <f t="shared" ref="W168" si="2753">W169*$F168</f>
        <v>0</v>
      </c>
      <c r="X168" s="54">
        <f t="shared" ref="X168" si="2754">X169*$F168</f>
        <v>0</v>
      </c>
      <c r="Y168" s="54">
        <f t="shared" ref="Y168" si="2755">Y169*$F168</f>
        <v>0</v>
      </c>
      <c r="Z168" s="54">
        <f t="shared" ref="Z168" si="2756">Z169*$F168</f>
        <v>0</v>
      </c>
      <c r="AA168" s="54">
        <f t="shared" ref="AA168" si="2757">AA169*$F168</f>
        <v>0</v>
      </c>
      <c r="AB168" s="54">
        <f t="shared" ref="AB168" si="2758">AB169*$F168</f>
        <v>0</v>
      </c>
      <c r="AC168" s="54">
        <f t="shared" ref="AC168" si="2759">AC169*$F168</f>
        <v>0</v>
      </c>
      <c r="AD168" s="54">
        <f t="shared" ref="AD168" si="2760">AD169*$F168</f>
        <v>0</v>
      </c>
      <c r="AE168" s="54">
        <f t="shared" ref="AE168" si="2761">AE169*$F168</f>
        <v>0</v>
      </c>
      <c r="AF168" s="54">
        <f t="shared" ref="AF168" si="2762">AF169*$F168</f>
        <v>0</v>
      </c>
      <c r="AG168" s="54">
        <f t="shared" ref="AG168" si="2763">AG169*$F168</f>
        <v>0</v>
      </c>
      <c r="AH168" s="54">
        <f t="shared" ref="AH168" si="2764">AH169*$F168</f>
        <v>0</v>
      </c>
      <c r="AI168" s="54">
        <f t="shared" ref="AI168" si="2765">AI169*$F168</f>
        <v>0</v>
      </c>
      <c r="AJ168" s="54">
        <f t="shared" ref="AJ168" si="2766">AJ169*$F168</f>
        <v>0</v>
      </c>
      <c r="AK168" s="54">
        <f t="shared" ref="AK168" si="2767">AK169*$F168</f>
        <v>0</v>
      </c>
      <c r="AL168" s="54">
        <f t="shared" ref="AL168" si="2768">AL169*$F168</f>
        <v>0</v>
      </c>
      <c r="AM168" s="54">
        <f t="shared" ref="AM168" si="2769">AM169*$F168</f>
        <v>0</v>
      </c>
      <c r="AN168" s="54">
        <f t="shared" ref="AN168" si="2770">AN169*$F168</f>
        <v>0</v>
      </c>
      <c r="AO168" s="54">
        <f t="shared" ref="AO168" si="2771">AO169*$F168</f>
        <v>0</v>
      </c>
      <c r="AP168" s="54">
        <f t="shared" ref="AP168" si="2772">AP169*$F168</f>
        <v>0</v>
      </c>
      <c r="AQ168" s="54">
        <f t="shared" ref="AQ168" si="2773">AQ169*$F168</f>
        <v>0</v>
      </c>
      <c r="AR168" s="54">
        <f t="shared" ref="AR168" si="2774">AR169*$F168</f>
        <v>0</v>
      </c>
      <c r="AS168" s="54">
        <f t="shared" ref="AS168" si="2775">AS169*$F168</f>
        <v>0</v>
      </c>
      <c r="AT168" s="54">
        <f t="shared" ref="AT168" si="2776">AT169*$F168</f>
        <v>0</v>
      </c>
      <c r="AU168" s="54">
        <f t="shared" ref="AU168" si="2777">AU169*$F168</f>
        <v>0</v>
      </c>
      <c r="AV168" s="54">
        <f t="shared" ref="AV168" si="2778">AV169*$F168</f>
        <v>0</v>
      </c>
      <c r="AW168" s="54">
        <f t="shared" ref="AW168" si="2779">AW169*$F168</f>
        <v>0</v>
      </c>
      <c r="AX168" s="54">
        <f t="shared" ref="AX168" si="2780">AX169*$F168</f>
        <v>0</v>
      </c>
      <c r="AY168" s="54">
        <f t="shared" ref="AY168" si="2781">AY169*$F168</f>
        <v>0</v>
      </c>
      <c r="AZ168" s="54">
        <f t="shared" ref="AZ168" si="2782">AZ169*$F168</f>
        <v>0</v>
      </c>
      <c r="BA168" s="54">
        <f t="shared" ref="BA168" si="2783">BA169*$F168</f>
        <v>0</v>
      </c>
      <c r="BB168" s="54">
        <f t="shared" ref="BB168" si="2784">BB169*$F168</f>
        <v>0</v>
      </c>
      <c r="BC168" s="54">
        <f t="shared" ref="BC168" si="2785">BC169*$F168</f>
        <v>0</v>
      </c>
      <c r="BD168" s="54">
        <f t="shared" ref="BD168" si="2786">BD169*$F168</f>
        <v>0</v>
      </c>
      <c r="BE168" s="54">
        <f t="shared" ref="BE168" si="2787">BE169*$F168</f>
        <v>0</v>
      </c>
      <c r="BF168" s="54">
        <f t="shared" ref="BF168" si="2788">BF169*$F168</f>
        <v>0</v>
      </c>
      <c r="BG168" s="54">
        <f t="shared" ref="BG168" si="2789">BG169*$F168</f>
        <v>0</v>
      </c>
      <c r="BH168" s="54">
        <f t="shared" ref="BH168" si="2790">BH169*$F168</f>
        <v>0</v>
      </c>
      <c r="BI168" s="54">
        <f t="shared" ref="BI168" si="2791">BI169*$F168</f>
        <v>0</v>
      </c>
      <c r="BJ168" s="54">
        <f t="shared" ref="BJ168" si="2792">BJ169*$F168</f>
        <v>0</v>
      </c>
      <c r="BK168" s="54">
        <f t="shared" ref="BK168" si="2793">BK169*$F168</f>
        <v>0</v>
      </c>
      <c r="BL168" s="54">
        <f t="shared" ref="BL168" si="2794">BL169*$F168</f>
        <v>0</v>
      </c>
      <c r="BM168" s="54">
        <f t="shared" ref="BM168" si="2795">BM169*$F168</f>
        <v>0</v>
      </c>
      <c r="BN168" s="54">
        <f t="shared" ref="BN168" si="2796">BN169*$F168</f>
        <v>0</v>
      </c>
    </row>
    <row r="169" spans="2:66" hidden="1" outlineLevel="1">
      <c r="B169" s="51"/>
      <c r="C169" s="209" t="s">
        <v>606</v>
      </c>
      <c r="D169" s="19"/>
      <c r="E169" s="19">
        <v>0</v>
      </c>
      <c r="F169" s="55"/>
      <c r="G169" s="23">
        <f>$E169</f>
        <v>0</v>
      </c>
      <c r="H169" s="23">
        <f t="shared" ref="H169:BN169" si="2797">$E169</f>
        <v>0</v>
      </c>
      <c r="I169" s="23">
        <f t="shared" si="2797"/>
        <v>0</v>
      </c>
      <c r="J169" s="23">
        <f t="shared" si="2797"/>
        <v>0</v>
      </c>
      <c r="K169" s="23">
        <f t="shared" si="2797"/>
        <v>0</v>
      </c>
      <c r="L169" s="23">
        <f t="shared" si="2797"/>
        <v>0</v>
      </c>
      <c r="M169" s="23">
        <f t="shared" si="2797"/>
        <v>0</v>
      </c>
      <c r="N169" s="23">
        <f t="shared" si="2797"/>
        <v>0</v>
      </c>
      <c r="O169" s="23">
        <f t="shared" si="2797"/>
        <v>0</v>
      </c>
      <c r="P169" s="23">
        <f t="shared" si="2797"/>
        <v>0</v>
      </c>
      <c r="Q169" s="23">
        <f t="shared" si="2797"/>
        <v>0</v>
      </c>
      <c r="R169" s="23">
        <f t="shared" si="2797"/>
        <v>0</v>
      </c>
      <c r="S169" s="23">
        <f t="shared" si="2797"/>
        <v>0</v>
      </c>
      <c r="T169" s="23">
        <f t="shared" si="2797"/>
        <v>0</v>
      </c>
      <c r="U169" s="23">
        <f t="shared" si="2797"/>
        <v>0</v>
      </c>
      <c r="V169" s="23">
        <f t="shared" si="2797"/>
        <v>0</v>
      </c>
      <c r="W169" s="23">
        <f t="shared" si="2797"/>
        <v>0</v>
      </c>
      <c r="X169" s="23">
        <f t="shared" si="2797"/>
        <v>0</v>
      </c>
      <c r="Y169" s="23">
        <f t="shared" si="2797"/>
        <v>0</v>
      </c>
      <c r="Z169" s="23">
        <f t="shared" si="2797"/>
        <v>0</v>
      </c>
      <c r="AA169" s="23">
        <f t="shared" si="2797"/>
        <v>0</v>
      </c>
      <c r="AB169" s="23">
        <f t="shared" si="2797"/>
        <v>0</v>
      </c>
      <c r="AC169" s="23">
        <f t="shared" si="2797"/>
        <v>0</v>
      </c>
      <c r="AD169" s="23">
        <f t="shared" si="2797"/>
        <v>0</v>
      </c>
      <c r="AE169" s="23">
        <f t="shared" si="2797"/>
        <v>0</v>
      </c>
      <c r="AF169" s="23">
        <f t="shared" si="2797"/>
        <v>0</v>
      </c>
      <c r="AG169" s="23">
        <f t="shared" si="2797"/>
        <v>0</v>
      </c>
      <c r="AH169" s="23">
        <f t="shared" si="2797"/>
        <v>0</v>
      </c>
      <c r="AI169" s="23">
        <f t="shared" si="2797"/>
        <v>0</v>
      </c>
      <c r="AJ169" s="23">
        <f t="shared" si="2797"/>
        <v>0</v>
      </c>
      <c r="AK169" s="23">
        <f t="shared" si="2797"/>
        <v>0</v>
      </c>
      <c r="AL169" s="23">
        <f t="shared" si="2797"/>
        <v>0</v>
      </c>
      <c r="AM169" s="23">
        <f t="shared" si="2797"/>
        <v>0</v>
      </c>
      <c r="AN169" s="23">
        <f t="shared" si="2797"/>
        <v>0</v>
      </c>
      <c r="AO169" s="23">
        <f t="shared" si="2797"/>
        <v>0</v>
      </c>
      <c r="AP169" s="23">
        <f t="shared" si="2797"/>
        <v>0</v>
      </c>
      <c r="AQ169" s="23">
        <f t="shared" si="2797"/>
        <v>0</v>
      </c>
      <c r="AR169" s="23">
        <f t="shared" si="2797"/>
        <v>0</v>
      </c>
      <c r="AS169" s="23">
        <f t="shared" si="2797"/>
        <v>0</v>
      </c>
      <c r="AT169" s="23">
        <f t="shared" si="2797"/>
        <v>0</v>
      </c>
      <c r="AU169" s="23">
        <f t="shared" si="2797"/>
        <v>0</v>
      </c>
      <c r="AV169" s="23">
        <f t="shared" si="2797"/>
        <v>0</v>
      </c>
      <c r="AW169" s="23">
        <f t="shared" si="2797"/>
        <v>0</v>
      </c>
      <c r="AX169" s="23">
        <f t="shared" si="2797"/>
        <v>0</v>
      </c>
      <c r="AY169" s="23">
        <f t="shared" si="2797"/>
        <v>0</v>
      </c>
      <c r="AZ169" s="23">
        <f t="shared" si="2797"/>
        <v>0</v>
      </c>
      <c r="BA169" s="23">
        <f t="shared" si="2797"/>
        <v>0</v>
      </c>
      <c r="BB169" s="23">
        <f t="shared" si="2797"/>
        <v>0</v>
      </c>
      <c r="BC169" s="23">
        <f t="shared" si="2797"/>
        <v>0</v>
      </c>
      <c r="BD169" s="23">
        <f t="shared" si="2797"/>
        <v>0</v>
      </c>
      <c r="BE169" s="23">
        <f t="shared" si="2797"/>
        <v>0</v>
      </c>
      <c r="BF169" s="23">
        <f t="shared" si="2797"/>
        <v>0</v>
      </c>
      <c r="BG169" s="23">
        <f t="shared" si="2797"/>
        <v>0</v>
      </c>
      <c r="BH169" s="23">
        <f t="shared" si="2797"/>
        <v>0</v>
      </c>
      <c r="BI169" s="23">
        <f t="shared" si="2797"/>
        <v>0</v>
      </c>
      <c r="BJ169" s="23">
        <f t="shared" si="2797"/>
        <v>0</v>
      </c>
      <c r="BK169" s="23">
        <f t="shared" si="2797"/>
        <v>0</v>
      </c>
      <c r="BL169" s="23">
        <f t="shared" si="2797"/>
        <v>0</v>
      </c>
      <c r="BM169" s="23">
        <f t="shared" si="2797"/>
        <v>0</v>
      </c>
      <c r="BN169" s="23">
        <f t="shared" si="2797"/>
        <v>0</v>
      </c>
    </row>
    <row r="170" spans="2:66" collapsed="1">
      <c r="B170" s="51"/>
      <c r="C170" s="47"/>
      <c r="E170" s="47"/>
      <c r="F170" s="56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</row>
    <row r="171" spans="2:66">
      <c r="B171" s="51"/>
      <c r="C171" s="52" t="s">
        <v>597</v>
      </c>
      <c r="E171" s="57"/>
      <c r="F171" s="56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</row>
    <row r="172" spans="2:66" hidden="1" outlineLevel="1">
      <c r="B172" s="51"/>
      <c r="C172" s="19" t="s">
        <v>517</v>
      </c>
      <c r="D172" s="19" t="s">
        <v>518</v>
      </c>
      <c r="E172" s="7"/>
      <c r="F172" s="70">
        <v>3.43</v>
      </c>
      <c r="G172" s="54">
        <f>G173*$F172</f>
        <v>0</v>
      </c>
      <c r="H172" s="54">
        <f t="shared" ref="H172" si="2798">H173*$F172</f>
        <v>0</v>
      </c>
      <c r="I172" s="54">
        <f t="shared" ref="I172" si="2799">I173*$F172</f>
        <v>0</v>
      </c>
      <c r="J172" s="54">
        <f t="shared" ref="J172" si="2800">J173*$F172</f>
        <v>0</v>
      </c>
      <c r="K172" s="54">
        <f t="shared" ref="K172" si="2801">K173*$F172</f>
        <v>0</v>
      </c>
      <c r="L172" s="54">
        <f t="shared" ref="L172" si="2802">L173*$F172</f>
        <v>0</v>
      </c>
      <c r="M172" s="54">
        <f t="shared" ref="M172" si="2803">M173*$F172</f>
        <v>0</v>
      </c>
      <c r="N172" s="54">
        <f t="shared" ref="N172" si="2804">N173*$F172</f>
        <v>0</v>
      </c>
      <c r="O172" s="54">
        <f t="shared" ref="O172" si="2805">O173*$F172</f>
        <v>0</v>
      </c>
      <c r="P172" s="54">
        <f t="shared" ref="P172" si="2806">P173*$F172</f>
        <v>0</v>
      </c>
      <c r="Q172" s="54">
        <f t="shared" ref="Q172" si="2807">Q173*$F172</f>
        <v>0</v>
      </c>
      <c r="R172" s="54">
        <f t="shared" ref="R172" si="2808">R173*$F172</f>
        <v>0</v>
      </c>
      <c r="S172" s="54">
        <f t="shared" ref="S172" si="2809">S173*$F172</f>
        <v>0</v>
      </c>
      <c r="T172" s="54">
        <f t="shared" ref="T172" si="2810">T173*$F172</f>
        <v>0</v>
      </c>
      <c r="U172" s="54">
        <f t="shared" ref="U172" si="2811">U173*$F172</f>
        <v>0</v>
      </c>
      <c r="V172" s="54">
        <f t="shared" ref="V172" si="2812">V173*$F172</f>
        <v>0</v>
      </c>
      <c r="W172" s="54">
        <f t="shared" ref="W172" si="2813">W173*$F172</f>
        <v>0</v>
      </c>
      <c r="X172" s="54">
        <f t="shared" ref="X172" si="2814">X173*$F172</f>
        <v>0</v>
      </c>
      <c r="Y172" s="54">
        <f t="shared" ref="Y172" si="2815">Y173*$F172</f>
        <v>0</v>
      </c>
      <c r="Z172" s="54">
        <f t="shared" ref="Z172" si="2816">Z173*$F172</f>
        <v>0</v>
      </c>
      <c r="AA172" s="54">
        <f t="shared" ref="AA172" si="2817">AA173*$F172</f>
        <v>0</v>
      </c>
      <c r="AB172" s="54">
        <f t="shared" ref="AB172" si="2818">AB173*$F172</f>
        <v>0</v>
      </c>
      <c r="AC172" s="54">
        <f t="shared" ref="AC172" si="2819">AC173*$F172</f>
        <v>0</v>
      </c>
      <c r="AD172" s="54">
        <f t="shared" ref="AD172" si="2820">AD173*$F172</f>
        <v>0</v>
      </c>
      <c r="AE172" s="54">
        <f t="shared" ref="AE172" si="2821">AE173*$F172</f>
        <v>0</v>
      </c>
      <c r="AF172" s="54">
        <f t="shared" ref="AF172" si="2822">AF173*$F172</f>
        <v>0</v>
      </c>
      <c r="AG172" s="54">
        <f t="shared" ref="AG172" si="2823">AG173*$F172</f>
        <v>0</v>
      </c>
      <c r="AH172" s="54">
        <f t="shared" ref="AH172" si="2824">AH173*$F172</f>
        <v>0</v>
      </c>
      <c r="AI172" s="54">
        <f t="shared" ref="AI172" si="2825">AI173*$F172</f>
        <v>0</v>
      </c>
      <c r="AJ172" s="54">
        <f t="shared" ref="AJ172" si="2826">AJ173*$F172</f>
        <v>0</v>
      </c>
      <c r="AK172" s="54">
        <f t="shared" ref="AK172" si="2827">AK173*$F172</f>
        <v>0</v>
      </c>
      <c r="AL172" s="54">
        <f t="shared" ref="AL172" si="2828">AL173*$F172</f>
        <v>0</v>
      </c>
      <c r="AM172" s="54">
        <f t="shared" ref="AM172" si="2829">AM173*$F172</f>
        <v>0</v>
      </c>
      <c r="AN172" s="54">
        <f t="shared" ref="AN172" si="2830">AN173*$F172</f>
        <v>0</v>
      </c>
      <c r="AO172" s="54">
        <f t="shared" ref="AO172" si="2831">AO173*$F172</f>
        <v>0</v>
      </c>
      <c r="AP172" s="54">
        <f t="shared" ref="AP172" si="2832">AP173*$F172</f>
        <v>0</v>
      </c>
      <c r="AQ172" s="54">
        <f t="shared" ref="AQ172" si="2833">AQ173*$F172</f>
        <v>0</v>
      </c>
      <c r="AR172" s="54">
        <f t="shared" ref="AR172" si="2834">AR173*$F172</f>
        <v>0</v>
      </c>
      <c r="AS172" s="54">
        <f t="shared" ref="AS172" si="2835">AS173*$F172</f>
        <v>0</v>
      </c>
      <c r="AT172" s="54">
        <f t="shared" ref="AT172" si="2836">AT173*$F172</f>
        <v>0</v>
      </c>
      <c r="AU172" s="54">
        <f t="shared" ref="AU172" si="2837">AU173*$F172</f>
        <v>0</v>
      </c>
      <c r="AV172" s="54">
        <f t="shared" ref="AV172" si="2838">AV173*$F172</f>
        <v>0</v>
      </c>
      <c r="AW172" s="54">
        <f t="shared" ref="AW172" si="2839">AW173*$F172</f>
        <v>0</v>
      </c>
      <c r="AX172" s="54">
        <f t="shared" ref="AX172" si="2840">AX173*$F172</f>
        <v>0</v>
      </c>
      <c r="AY172" s="54">
        <f t="shared" ref="AY172" si="2841">AY173*$F172</f>
        <v>0</v>
      </c>
      <c r="AZ172" s="54">
        <f t="shared" ref="AZ172" si="2842">AZ173*$F172</f>
        <v>0</v>
      </c>
      <c r="BA172" s="54">
        <f t="shared" ref="BA172" si="2843">BA173*$F172</f>
        <v>0</v>
      </c>
      <c r="BB172" s="54">
        <f t="shared" ref="BB172" si="2844">BB173*$F172</f>
        <v>0</v>
      </c>
      <c r="BC172" s="54">
        <f t="shared" ref="BC172" si="2845">BC173*$F172</f>
        <v>0</v>
      </c>
      <c r="BD172" s="54">
        <f t="shared" ref="BD172" si="2846">BD173*$F172</f>
        <v>0</v>
      </c>
      <c r="BE172" s="54">
        <f t="shared" ref="BE172" si="2847">BE173*$F172</f>
        <v>0</v>
      </c>
      <c r="BF172" s="54">
        <f t="shared" ref="BF172" si="2848">BF173*$F172</f>
        <v>0</v>
      </c>
      <c r="BG172" s="54">
        <f t="shared" ref="BG172" si="2849">BG173*$F172</f>
        <v>0</v>
      </c>
      <c r="BH172" s="54">
        <f t="shared" ref="BH172" si="2850">BH173*$F172</f>
        <v>0</v>
      </c>
      <c r="BI172" s="54">
        <f t="shared" ref="BI172" si="2851">BI173*$F172</f>
        <v>0</v>
      </c>
      <c r="BJ172" s="54">
        <f t="shared" ref="BJ172" si="2852">BJ173*$F172</f>
        <v>0</v>
      </c>
      <c r="BK172" s="54">
        <f t="shared" ref="BK172" si="2853">BK173*$F172</f>
        <v>0</v>
      </c>
      <c r="BL172" s="54">
        <f t="shared" ref="BL172" si="2854">BL173*$F172</f>
        <v>0</v>
      </c>
      <c r="BM172" s="54">
        <f t="shared" ref="BM172" si="2855">BM173*$F172</f>
        <v>0</v>
      </c>
      <c r="BN172" s="54">
        <f t="shared" ref="BN172" si="2856">BN173*$F172</f>
        <v>0</v>
      </c>
    </row>
    <row r="173" spans="2:66" hidden="1" outlineLevel="1">
      <c r="B173" s="51"/>
      <c r="C173" s="209" t="s">
        <v>606</v>
      </c>
      <c r="D173" s="19"/>
      <c r="E173" s="19">
        <v>0</v>
      </c>
      <c r="F173" s="55"/>
      <c r="G173" s="23">
        <f>$E173</f>
        <v>0</v>
      </c>
      <c r="H173" s="23">
        <f t="shared" ref="H173:BN173" si="2857">$E173</f>
        <v>0</v>
      </c>
      <c r="I173" s="23">
        <f t="shared" si="2857"/>
        <v>0</v>
      </c>
      <c r="J173" s="23">
        <f t="shared" si="2857"/>
        <v>0</v>
      </c>
      <c r="K173" s="23">
        <f t="shared" si="2857"/>
        <v>0</v>
      </c>
      <c r="L173" s="23">
        <f t="shared" si="2857"/>
        <v>0</v>
      </c>
      <c r="M173" s="23">
        <f t="shared" si="2857"/>
        <v>0</v>
      </c>
      <c r="N173" s="23">
        <f t="shared" si="2857"/>
        <v>0</v>
      </c>
      <c r="O173" s="23">
        <f t="shared" si="2857"/>
        <v>0</v>
      </c>
      <c r="P173" s="23">
        <f t="shared" si="2857"/>
        <v>0</v>
      </c>
      <c r="Q173" s="23">
        <f t="shared" si="2857"/>
        <v>0</v>
      </c>
      <c r="R173" s="23">
        <f t="shared" si="2857"/>
        <v>0</v>
      </c>
      <c r="S173" s="23">
        <f t="shared" si="2857"/>
        <v>0</v>
      </c>
      <c r="T173" s="23">
        <f t="shared" si="2857"/>
        <v>0</v>
      </c>
      <c r="U173" s="23">
        <f t="shared" si="2857"/>
        <v>0</v>
      </c>
      <c r="V173" s="23">
        <f t="shared" si="2857"/>
        <v>0</v>
      </c>
      <c r="W173" s="23">
        <f t="shared" si="2857"/>
        <v>0</v>
      </c>
      <c r="X173" s="23">
        <f t="shared" si="2857"/>
        <v>0</v>
      </c>
      <c r="Y173" s="23">
        <f t="shared" si="2857"/>
        <v>0</v>
      </c>
      <c r="Z173" s="23">
        <f t="shared" si="2857"/>
        <v>0</v>
      </c>
      <c r="AA173" s="23">
        <f t="shared" si="2857"/>
        <v>0</v>
      </c>
      <c r="AB173" s="23">
        <f t="shared" si="2857"/>
        <v>0</v>
      </c>
      <c r="AC173" s="23">
        <f t="shared" si="2857"/>
        <v>0</v>
      </c>
      <c r="AD173" s="23">
        <f t="shared" si="2857"/>
        <v>0</v>
      </c>
      <c r="AE173" s="23">
        <f t="shared" si="2857"/>
        <v>0</v>
      </c>
      <c r="AF173" s="23">
        <f t="shared" si="2857"/>
        <v>0</v>
      </c>
      <c r="AG173" s="23">
        <f t="shared" si="2857"/>
        <v>0</v>
      </c>
      <c r="AH173" s="23">
        <f t="shared" si="2857"/>
        <v>0</v>
      </c>
      <c r="AI173" s="23">
        <f t="shared" si="2857"/>
        <v>0</v>
      </c>
      <c r="AJ173" s="23">
        <f t="shared" si="2857"/>
        <v>0</v>
      </c>
      <c r="AK173" s="23">
        <f t="shared" si="2857"/>
        <v>0</v>
      </c>
      <c r="AL173" s="23">
        <f t="shared" si="2857"/>
        <v>0</v>
      </c>
      <c r="AM173" s="23">
        <f t="shared" si="2857"/>
        <v>0</v>
      </c>
      <c r="AN173" s="23">
        <f t="shared" si="2857"/>
        <v>0</v>
      </c>
      <c r="AO173" s="23">
        <f t="shared" si="2857"/>
        <v>0</v>
      </c>
      <c r="AP173" s="23">
        <f t="shared" si="2857"/>
        <v>0</v>
      </c>
      <c r="AQ173" s="23">
        <f t="shared" si="2857"/>
        <v>0</v>
      </c>
      <c r="AR173" s="23">
        <f t="shared" si="2857"/>
        <v>0</v>
      </c>
      <c r="AS173" s="23">
        <f t="shared" si="2857"/>
        <v>0</v>
      </c>
      <c r="AT173" s="23">
        <f t="shared" si="2857"/>
        <v>0</v>
      </c>
      <c r="AU173" s="23">
        <f t="shared" si="2857"/>
        <v>0</v>
      </c>
      <c r="AV173" s="23">
        <f t="shared" si="2857"/>
        <v>0</v>
      </c>
      <c r="AW173" s="23">
        <f t="shared" si="2857"/>
        <v>0</v>
      </c>
      <c r="AX173" s="23">
        <f t="shared" si="2857"/>
        <v>0</v>
      </c>
      <c r="AY173" s="23">
        <f t="shared" si="2857"/>
        <v>0</v>
      </c>
      <c r="AZ173" s="23">
        <f t="shared" si="2857"/>
        <v>0</v>
      </c>
      <c r="BA173" s="23">
        <f t="shared" si="2857"/>
        <v>0</v>
      </c>
      <c r="BB173" s="23">
        <f t="shared" si="2857"/>
        <v>0</v>
      </c>
      <c r="BC173" s="23">
        <f t="shared" si="2857"/>
        <v>0</v>
      </c>
      <c r="BD173" s="23">
        <f t="shared" si="2857"/>
        <v>0</v>
      </c>
      <c r="BE173" s="23">
        <f t="shared" si="2857"/>
        <v>0</v>
      </c>
      <c r="BF173" s="23">
        <f t="shared" si="2857"/>
        <v>0</v>
      </c>
      <c r="BG173" s="23">
        <f t="shared" si="2857"/>
        <v>0</v>
      </c>
      <c r="BH173" s="23">
        <f t="shared" si="2857"/>
        <v>0</v>
      </c>
      <c r="BI173" s="23">
        <f t="shared" si="2857"/>
        <v>0</v>
      </c>
      <c r="BJ173" s="23">
        <f t="shared" si="2857"/>
        <v>0</v>
      </c>
      <c r="BK173" s="23">
        <f t="shared" si="2857"/>
        <v>0</v>
      </c>
      <c r="BL173" s="23">
        <f t="shared" si="2857"/>
        <v>0</v>
      </c>
      <c r="BM173" s="23">
        <f t="shared" si="2857"/>
        <v>0</v>
      </c>
      <c r="BN173" s="23">
        <f t="shared" si="2857"/>
        <v>0</v>
      </c>
    </row>
    <row r="174" spans="2:66" hidden="1" outlineLevel="1">
      <c r="B174" s="51"/>
      <c r="C174" s="19" t="s">
        <v>598</v>
      </c>
      <c r="D174" s="19" t="s">
        <v>599</v>
      </c>
      <c r="E174" s="7"/>
      <c r="F174" s="70">
        <v>5.44</v>
      </c>
      <c r="G174" s="54">
        <f>G175*$F174</f>
        <v>0</v>
      </c>
      <c r="H174" s="54">
        <f t="shared" ref="H174" si="2858">H175*$F174</f>
        <v>0</v>
      </c>
      <c r="I174" s="54">
        <f t="shared" ref="I174" si="2859">I175*$F174</f>
        <v>0</v>
      </c>
      <c r="J174" s="54">
        <f t="shared" ref="J174" si="2860">J175*$F174</f>
        <v>0</v>
      </c>
      <c r="K174" s="54">
        <f t="shared" ref="K174" si="2861">K175*$F174</f>
        <v>0</v>
      </c>
      <c r="L174" s="54">
        <f t="shared" ref="L174" si="2862">L175*$F174</f>
        <v>0</v>
      </c>
      <c r="M174" s="54">
        <f t="shared" ref="M174" si="2863">M175*$F174</f>
        <v>0</v>
      </c>
      <c r="N174" s="54">
        <f t="shared" ref="N174" si="2864">N175*$F174</f>
        <v>0</v>
      </c>
      <c r="O174" s="54">
        <f t="shared" ref="O174" si="2865">O175*$F174</f>
        <v>0</v>
      </c>
      <c r="P174" s="54">
        <f t="shared" ref="P174" si="2866">P175*$F174</f>
        <v>0</v>
      </c>
      <c r="Q174" s="54">
        <f t="shared" ref="Q174" si="2867">Q175*$F174</f>
        <v>0</v>
      </c>
      <c r="R174" s="54">
        <f t="shared" ref="R174" si="2868">R175*$F174</f>
        <v>0</v>
      </c>
      <c r="S174" s="54">
        <f t="shared" ref="S174" si="2869">S175*$F174</f>
        <v>0</v>
      </c>
      <c r="T174" s="54">
        <f t="shared" ref="T174" si="2870">T175*$F174</f>
        <v>0</v>
      </c>
      <c r="U174" s="54">
        <f t="shared" ref="U174" si="2871">U175*$F174</f>
        <v>0</v>
      </c>
      <c r="V174" s="54">
        <f t="shared" ref="V174" si="2872">V175*$F174</f>
        <v>0</v>
      </c>
      <c r="W174" s="54">
        <f t="shared" ref="W174" si="2873">W175*$F174</f>
        <v>0</v>
      </c>
      <c r="X174" s="54">
        <f t="shared" ref="X174" si="2874">X175*$F174</f>
        <v>0</v>
      </c>
      <c r="Y174" s="54">
        <f t="shared" ref="Y174" si="2875">Y175*$F174</f>
        <v>0</v>
      </c>
      <c r="Z174" s="54">
        <f t="shared" ref="Z174" si="2876">Z175*$F174</f>
        <v>0</v>
      </c>
      <c r="AA174" s="54">
        <f t="shared" ref="AA174" si="2877">AA175*$F174</f>
        <v>0</v>
      </c>
      <c r="AB174" s="54">
        <f t="shared" ref="AB174" si="2878">AB175*$F174</f>
        <v>0</v>
      </c>
      <c r="AC174" s="54">
        <f t="shared" ref="AC174" si="2879">AC175*$F174</f>
        <v>0</v>
      </c>
      <c r="AD174" s="54">
        <f t="shared" ref="AD174" si="2880">AD175*$F174</f>
        <v>0</v>
      </c>
      <c r="AE174" s="54">
        <f t="shared" ref="AE174" si="2881">AE175*$F174</f>
        <v>0</v>
      </c>
      <c r="AF174" s="54">
        <f t="shared" ref="AF174" si="2882">AF175*$F174</f>
        <v>0</v>
      </c>
      <c r="AG174" s="54">
        <f t="shared" ref="AG174" si="2883">AG175*$F174</f>
        <v>0</v>
      </c>
      <c r="AH174" s="54">
        <f t="shared" ref="AH174" si="2884">AH175*$F174</f>
        <v>0</v>
      </c>
      <c r="AI174" s="54">
        <f t="shared" ref="AI174" si="2885">AI175*$F174</f>
        <v>0</v>
      </c>
      <c r="AJ174" s="54">
        <f t="shared" ref="AJ174" si="2886">AJ175*$F174</f>
        <v>0</v>
      </c>
      <c r="AK174" s="54">
        <f t="shared" ref="AK174" si="2887">AK175*$F174</f>
        <v>0</v>
      </c>
      <c r="AL174" s="54">
        <f t="shared" ref="AL174" si="2888">AL175*$F174</f>
        <v>0</v>
      </c>
      <c r="AM174" s="54">
        <f t="shared" ref="AM174" si="2889">AM175*$F174</f>
        <v>0</v>
      </c>
      <c r="AN174" s="54">
        <f t="shared" ref="AN174" si="2890">AN175*$F174</f>
        <v>0</v>
      </c>
      <c r="AO174" s="54">
        <f t="shared" ref="AO174" si="2891">AO175*$F174</f>
        <v>0</v>
      </c>
      <c r="AP174" s="54">
        <f t="shared" ref="AP174" si="2892">AP175*$F174</f>
        <v>0</v>
      </c>
      <c r="AQ174" s="54">
        <f t="shared" ref="AQ174" si="2893">AQ175*$F174</f>
        <v>0</v>
      </c>
      <c r="AR174" s="54">
        <f t="shared" ref="AR174" si="2894">AR175*$F174</f>
        <v>0</v>
      </c>
      <c r="AS174" s="54">
        <f t="shared" ref="AS174" si="2895">AS175*$F174</f>
        <v>0</v>
      </c>
      <c r="AT174" s="54">
        <f t="shared" ref="AT174" si="2896">AT175*$F174</f>
        <v>0</v>
      </c>
      <c r="AU174" s="54">
        <f t="shared" ref="AU174" si="2897">AU175*$F174</f>
        <v>0</v>
      </c>
      <c r="AV174" s="54">
        <f t="shared" ref="AV174" si="2898">AV175*$F174</f>
        <v>0</v>
      </c>
      <c r="AW174" s="54">
        <f t="shared" ref="AW174" si="2899">AW175*$F174</f>
        <v>0</v>
      </c>
      <c r="AX174" s="54">
        <f t="shared" ref="AX174" si="2900">AX175*$F174</f>
        <v>0</v>
      </c>
      <c r="AY174" s="54">
        <f t="shared" ref="AY174" si="2901">AY175*$F174</f>
        <v>0</v>
      </c>
      <c r="AZ174" s="54">
        <f t="shared" ref="AZ174" si="2902">AZ175*$F174</f>
        <v>0</v>
      </c>
      <c r="BA174" s="54">
        <f t="shared" ref="BA174" si="2903">BA175*$F174</f>
        <v>0</v>
      </c>
      <c r="BB174" s="54">
        <f t="shared" ref="BB174" si="2904">BB175*$F174</f>
        <v>0</v>
      </c>
      <c r="BC174" s="54">
        <f t="shared" ref="BC174" si="2905">BC175*$F174</f>
        <v>0</v>
      </c>
      <c r="BD174" s="54">
        <f t="shared" ref="BD174" si="2906">BD175*$F174</f>
        <v>0</v>
      </c>
      <c r="BE174" s="54">
        <f t="shared" ref="BE174" si="2907">BE175*$F174</f>
        <v>0</v>
      </c>
      <c r="BF174" s="54">
        <f t="shared" ref="BF174" si="2908">BF175*$F174</f>
        <v>0</v>
      </c>
      <c r="BG174" s="54">
        <f t="shared" ref="BG174" si="2909">BG175*$F174</f>
        <v>0</v>
      </c>
      <c r="BH174" s="54">
        <f t="shared" ref="BH174" si="2910">BH175*$F174</f>
        <v>0</v>
      </c>
      <c r="BI174" s="54">
        <f t="shared" ref="BI174" si="2911">BI175*$F174</f>
        <v>0</v>
      </c>
      <c r="BJ174" s="54">
        <f t="shared" ref="BJ174" si="2912">BJ175*$F174</f>
        <v>0</v>
      </c>
      <c r="BK174" s="54">
        <f t="shared" ref="BK174" si="2913">BK175*$F174</f>
        <v>0</v>
      </c>
      <c r="BL174" s="54">
        <f t="shared" ref="BL174" si="2914">BL175*$F174</f>
        <v>0</v>
      </c>
      <c r="BM174" s="54">
        <f t="shared" ref="BM174" si="2915">BM175*$F174</f>
        <v>0</v>
      </c>
      <c r="BN174" s="54">
        <f t="shared" ref="BN174" si="2916">BN175*$F174</f>
        <v>0</v>
      </c>
    </row>
    <row r="175" spans="2:66" hidden="1" outlineLevel="1">
      <c r="B175" s="51"/>
      <c r="C175" s="209" t="s">
        <v>606</v>
      </c>
      <c r="D175" s="19"/>
      <c r="E175" s="19">
        <v>0</v>
      </c>
      <c r="F175" s="55"/>
      <c r="G175" s="23">
        <f>$E175</f>
        <v>0</v>
      </c>
      <c r="H175" s="23">
        <f t="shared" ref="H175:BN175" si="2917">$E175</f>
        <v>0</v>
      </c>
      <c r="I175" s="23">
        <f t="shared" si="2917"/>
        <v>0</v>
      </c>
      <c r="J175" s="23">
        <f t="shared" si="2917"/>
        <v>0</v>
      </c>
      <c r="K175" s="23">
        <f t="shared" si="2917"/>
        <v>0</v>
      </c>
      <c r="L175" s="23">
        <f t="shared" si="2917"/>
        <v>0</v>
      </c>
      <c r="M175" s="23">
        <f t="shared" si="2917"/>
        <v>0</v>
      </c>
      <c r="N175" s="23">
        <f t="shared" si="2917"/>
        <v>0</v>
      </c>
      <c r="O175" s="23">
        <f t="shared" si="2917"/>
        <v>0</v>
      </c>
      <c r="P175" s="23">
        <f t="shared" si="2917"/>
        <v>0</v>
      </c>
      <c r="Q175" s="23">
        <f t="shared" si="2917"/>
        <v>0</v>
      </c>
      <c r="R175" s="23">
        <f t="shared" si="2917"/>
        <v>0</v>
      </c>
      <c r="S175" s="23">
        <f t="shared" si="2917"/>
        <v>0</v>
      </c>
      <c r="T175" s="23">
        <f t="shared" si="2917"/>
        <v>0</v>
      </c>
      <c r="U175" s="23">
        <f t="shared" si="2917"/>
        <v>0</v>
      </c>
      <c r="V175" s="23">
        <f t="shared" si="2917"/>
        <v>0</v>
      </c>
      <c r="W175" s="23">
        <f t="shared" si="2917"/>
        <v>0</v>
      </c>
      <c r="X175" s="23">
        <f t="shared" si="2917"/>
        <v>0</v>
      </c>
      <c r="Y175" s="23">
        <f t="shared" si="2917"/>
        <v>0</v>
      </c>
      <c r="Z175" s="23">
        <f t="shared" si="2917"/>
        <v>0</v>
      </c>
      <c r="AA175" s="23">
        <f t="shared" si="2917"/>
        <v>0</v>
      </c>
      <c r="AB175" s="23">
        <f t="shared" si="2917"/>
        <v>0</v>
      </c>
      <c r="AC175" s="23">
        <f t="shared" si="2917"/>
        <v>0</v>
      </c>
      <c r="AD175" s="23">
        <f t="shared" si="2917"/>
        <v>0</v>
      </c>
      <c r="AE175" s="23">
        <f t="shared" si="2917"/>
        <v>0</v>
      </c>
      <c r="AF175" s="23">
        <f t="shared" si="2917"/>
        <v>0</v>
      </c>
      <c r="AG175" s="23">
        <f t="shared" si="2917"/>
        <v>0</v>
      </c>
      <c r="AH175" s="23">
        <f t="shared" si="2917"/>
        <v>0</v>
      </c>
      <c r="AI175" s="23">
        <f t="shared" si="2917"/>
        <v>0</v>
      </c>
      <c r="AJ175" s="23">
        <f t="shared" si="2917"/>
        <v>0</v>
      </c>
      <c r="AK175" s="23">
        <f t="shared" si="2917"/>
        <v>0</v>
      </c>
      <c r="AL175" s="23">
        <f t="shared" si="2917"/>
        <v>0</v>
      </c>
      <c r="AM175" s="23">
        <f t="shared" si="2917"/>
        <v>0</v>
      </c>
      <c r="AN175" s="23">
        <f t="shared" si="2917"/>
        <v>0</v>
      </c>
      <c r="AO175" s="23">
        <f t="shared" si="2917"/>
        <v>0</v>
      </c>
      <c r="AP175" s="23">
        <f t="shared" si="2917"/>
        <v>0</v>
      </c>
      <c r="AQ175" s="23">
        <f t="shared" si="2917"/>
        <v>0</v>
      </c>
      <c r="AR175" s="23">
        <f t="shared" si="2917"/>
        <v>0</v>
      </c>
      <c r="AS175" s="23">
        <f t="shared" si="2917"/>
        <v>0</v>
      </c>
      <c r="AT175" s="23">
        <f t="shared" si="2917"/>
        <v>0</v>
      </c>
      <c r="AU175" s="23">
        <f t="shared" si="2917"/>
        <v>0</v>
      </c>
      <c r="AV175" s="23">
        <f t="shared" si="2917"/>
        <v>0</v>
      </c>
      <c r="AW175" s="23">
        <f t="shared" si="2917"/>
        <v>0</v>
      </c>
      <c r="AX175" s="23">
        <f t="shared" si="2917"/>
        <v>0</v>
      </c>
      <c r="AY175" s="23">
        <f t="shared" si="2917"/>
        <v>0</v>
      </c>
      <c r="AZ175" s="23">
        <f t="shared" si="2917"/>
        <v>0</v>
      </c>
      <c r="BA175" s="23">
        <f t="shared" si="2917"/>
        <v>0</v>
      </c>
      <c r="BB175" s="23">
        <f t="shared" si="2917"/>
        <v>0</v>
      </c>
      <c r="BC175" s="23">
        <f t="shared" si="2917"/>
        <v>0</v>
      </c>
      <c r="BD175" s="23">
        <f t="shared" si="2917"/>
        <v>0</v>
      </c>
      <c r="BE175" s="23">
        <f t="shared" si="2917"/>
        <v>0</v>
      </c>
      <c r="BF175" s="23">
        <f t="shared" si="2917"/>
        <v>0</v>
      </c>
      <c r="BG175" s="23">
        <f t="shared" si="2917"/>
        <v>0</v>
      </c>
      <c r="BH175" s="23">
        <f t="shared" si="2917"/>
        <v>0</v>
      </c>
      <c r="BI175" s="23">
        <f t="shared" si="2917"/>
        <v>0</v>
      </c>
      <c r="BJ175" s="23">
        <f t="shared" si="2917"/>
        <v>0</v>
      </c>
      <c r="BK175" s="23">
        <f t="shared" si="2917"/>
        <v>0</v>
      </c>
      <c r="BL175" s="23">
        <f t="shared" si="2917"/>
        <v>0</v>
      </c>
      <c r="BM175" s="23">
        <f t="shared" si="2917"/>
        <v>0</v>
      </c>
      <c r="BN175" s="23">
        <f t="shared" si="2917"/>
        <v>0</v>
      </c>
    </row>
    <row r="176" spans="2:66" hidden="1" outlineLevel="1">
      <c r="B176" s="51"/>
      <c r="C176" s="19" t="s">
        <v>600</v>
      </c>
      <c r="D176" s="19" t="s">
        <v>601</v>
      </c>
      <c r="E176" s="7"/>
      <c r="F176" s="70">
        <v>10.625999999999999</v>
      </c>
      <c r="G176" s="54">
        <f>G177*$F176</f>
        <v>0</v>
      </c>
      <c r="H176" s="54">
        <f t="shared" ref="H176" si="2918">H177*$F176</f>
        <v>0</v>
      </c>
      <c r="I176" s="54">
        <f t="shared" ref="I176" si="2919">I177*$F176</f>
        <v>0</v>
      </c>
      <c r="J176" s="54">
        <f t="shared" ref="J176" si="2920">J177*$F176</f>
        <v>0</v>
      </c>
      <c r="K176" s="54">
        <f t="shared" ref="K176" si="2921">K177*$F176</f>
        <v>0</v>
      </c>
      <c r="L176" s="54">
        <f t="shared" ref="L176" si="2922">L177*$F176</f>
        <v>0</v>
      </c>
      <c r="M176" s="54">
        <f t="shared" ref="M176" si="2923">M177*$F176</f>
        <v>0</v>
      </c>
      <c r="N176" s="54">
        <f t="shared" ref="N176" si="2924">N177*$F176</f>
        <v>0</v>
      </c>
      <c r="O176" s="54">
        <f t="shared" ref="O176" si="2925">O177*$F176</f>
        <v>0</v>
      </c>
      <c r="P176" s="54">
        <f t="shared" ref="P176" si="2926">P177*$F176</f>
        <v>0</v>
      </c>
      <c r="Q176" s="54">
        <f t="shared" ref="Q176" si="2927">Q177*$F176</f>
        <v>0</v>
      </c>
      <c r="R176" s="54">
        <f t="shared" ref="R176" si="2928">R177*$F176</f>
        <v>0</v>
      </c>
      <c r="S176" s="54">
        <f t="shared" ref="S176" si="2929">S177*$F176</f>
        <v>0</v>
      </c>
      <c r="T176" s="54">
        <f t="shared" ref="T176" si="2930">T177*$F176</f>
        <v>0</v>
      </c>
      <c r="U176" s="54">
        <f t="shared" ref="U176" si="2931">U177*$F176</f>
        <v>0</v>
      </c>
      <c r="V176" s="54">
        <f t="shared" ref="V176" si="2932">V177*$F176</f>
        <v>0</v>
      </c>
      <c r="W176" s="54">
        <f t="shared" ref="W176" si="2933">W177*$F176</f>
        <v>0</v>
      </c>
      <c r="X176" s="54">
        <f t="shared" ref="X176" si="2934">X177*$F176</f>
        <v>0</v>
      </c>
      <c r="Y176" s="54">
        <f t="shared" ref="Y176" si="2935">Y177*$F176</f>
        <v>0</v>
      </c>
      <c r="Z176" s="54">
        <f t="shared" ref="Z176" si="2936">Z177*$F176</f>
        <v>0</v>
      </c>
      <c r="AA176" s="54">
        <f t="shared" ref="AA176" si="2937">AA177*$F176</f>
        <v>0</v>
      </c>
      <c r="AB176" s="54">
        <f t="shared" ref="AB176" si="2938">AB177*$F176</f>
        <v>0</v>
      </c>
      <c r="AC176" s="54">
        <f t="shared" ref="AC176" si="2939">AC177*$F176</f>
        <v>0</v>
      </c>
      <c r="AD176" s="54">
        <f t="shared" ref="AD176" si="2940">AD177*$F176</f>
        <v>0</v>
      </c>
      <c r="AE176" s="54">
        <f t="shared" ref="AE176" si="2941">AE177*$F176</f>
        <v>0</v>
      </c>
      <c r="AF176" s="54">
        <f t="shared" ref="AF176" si="2942">AF177*$F176</f>
        <v>0</v>
      </c>
      <c r="AG176" s="54">
        <f t="shared" ref="AG176" si="2943">AG177*$F176</f>
        <v>0</v>
      </c>
      <c r="AH176" s="54">
        <f t="shared" ref="AH176" si="2944">AH177*$F176</f>
        <v>0</v>
      </c>
      <c r="AI176" s="54">
        <f t="shared" ref="AI176" si="2945">AI177*$F176</f>
        <v>0</v>
      </c>
      <c r="AJ176" s="54">
        <f t="shared" ref="AJ176" si="2946">AJ177*$F176</f>
        <v>0</v>
      </c>
      <c r="AK176" s="54">
        <f t="shared" ref="AK176" si="2947">AK177*$F176</f>
        <v>0</v>
      </c>
      <c r="AL176" s="54">
        <f t="shared" ref="AL176" si="2948">AL177*$F176</f>
        <v>0</v>
      </c>
      <c r="AM176" s="54">
        <f t="shared" ref="AM176" si="2949">AM177*$F176</f>
        <v>0</v>
      </c>
      <c r="AN176" s="54">
        <f t="shared" ref="AN176" si="2950">AN177*$F176</f>
        <v>0</v>
      </c>
      <c r="AO176" s="54">
        <f t="shared" ref="AO176" si="2951">AO177*$F176</f>
        <v>0</v>
      </c>
      <c r="AP176" s="54">
        <f t="shared" ref="AP176" si="2952">AP177*$F176</f>
        <v>0</v>
      </c>
      <c r="AQ176" s="54">
        <f t="shared" ref="AQ176" si="2953">AQ177*$F176</f>
        <v>0</v>
      </c>
      <c r="AR176" s="54">
        <f t="shared" ref="AR176" si="2954">AR177*$F176</f>
        <v>0</v>
      </c>
      <c r="AS176" s="54">
        <f t="shared" ref="AS176" si="2955">AS177*$F176</f>
        <v>0</v>
      </c>
      <c r="AT176" s="54">
        <f t="shared" ref="AT176" si="2956">AT177*$F176</f>
        <v>0</v>
      </c>
      <c r="AU176" s="54">
        <f t="shared" ref="AU176" si="2957">AU177*$F176</f>
        <v>0</v>
      </c>
      <c r="AV176" s="54">
        <f t="shared" ref="AV176" si="2958">AV177*$F176</f>
        <v>0</v>
      </c>
      <c r="AW176" s="54">
        <f t="shared" ref="AW176" si="2959">AW177*$F176</f>
        <v>0</v>
      </c>
      <c r="AX176" s="54">
        <f t="shared" ref="AX176" si="2960">AX177*$F176</f>
        <v>0</v>
      </c>
      <c r="AY176" s="54">
        <f t="shared" ref="AY176" si="2961">AY177*$F176</f>
        <v>0</v>
      </c>
      <c r="AZ176" s="54">
        <f t="shared" ref="AZ176" si="2962">AZ177*$F176</f>
        <v>0</v>
      </c>
      <c r="BA176" s="54">
        <f t="shared" ref="BA176" si="2963">BA177*$F176</f>
        <v>0</v>
      </c>
      <c r="BB176" s="54">
        <f t="shared" ref="BB176" si="2964">BB177*$F176</f>
        <v>0</v>
      </c>
      <c r="BC176" s="54">
        <f t="shared" ref="BC176" si="2965">BC177*$F176</f>
        <v>0</v>
      </c>
      <c r="BD176" s="54">
        <f t="shared" ref="BD176" si="2966">BD177*$F176</f>
        <v>0</v>
      </c>
      <c r="BE176" s="54">
        <f t="shared" ref="BE176" si="2967">BE177*$F176</f>
        <v>0</v>
      </c>
      <c r="BF176" s="54">
        <f t="shared" ref="BF176" si="2968">BF177*$F176</f>
        <v>0</v>
      </c>
      <c r="BG176" s="54">
        <f t="shared" ref="BG176" si="2969">BG177*$F176</f>
        <v>0</v>
      </c>
      <c r="BH176" s="54">
        <f t="shared" ref="BH176" si="2970">BH177*$F176</f>
        <v>0</v>
      </c>
      <c r="BI176" s="54">
        <f t="shared" ref="BI176" si="2971">BI177*$F176</f>
        <v>0</v>
      </c>
      <c r="BJ176" s="54">
        <f t="shared" ref="BJ176" si="2972">BJ177*$F176</f>
        <v>0</v>
      </c>
      <c r="BK176" s="54">
        <f t="shared" ref="BK176" si="2973">BK177*$F176</f>
        <v>0</v>
      </c>
      <c r="BL176" s="54">
        <f t="shared" ref="BL176" si="2974">BL177*$F176</f>
        <v>0</v>
      </c>
      <c r="BM176" s="54">
        <f t="shared" ref="BM176" si="2975">BM177*$F176</f>
        <v>0</v>
      </c>
      <c r="BN176" s="54">
        <f t="shared" ref="BN176" si="2976">BN177*$F176</f>
        <v>0</v>
      </c>
    </row>
    <row r="177" spans="2:66" hidden="1" outlineLevel="1">
      <c r="B177" s="51"/>
      <c r="C177" s="209" t="s">
        <v>606</v>
      </c>
      <c r="D177" s="19"/>
      <c r="E177" s="19">
        <v>0</v>
      </c>
      <c r="F177" s="55"/>
      <c r="G177" s="23">
        <f>$E177</f>
        <v>0</v>
      </c>
      <c r="H177" s="23">
        <f t="shared" ref="H177:BN177" si="2977">$E177</f>
        <v>0</v>
      </c>
      <c r="I177" s="23">
        <f t="shared" si="2977"/>
        <v>0</v>
      </c>
      <c r="J177" s="23">
        <f t="shared" si="2977"/>
        <v>0</v>
      </c>
      <c r="K177" s="23">
        <f t="shared" si="2977"/>
        <v>0</v>
      </c>
      <c r="L177" s="23">
        <f t="shared" si="2977"/>
        <v>0</v>
      </c>
      <c r="M177" s="23">
        <f t="shared" si="2977"/>
        <v>0</v>
      </c>
      <c r="N177" s="23">
        <f t="shared" si="2977"/>
        <v>0</v>
      </c>
      <c r="O177" s="23">
        <f t="shared" si="2977"/>
        <v>0</v>
      </c>
      <c r="P177" s="23">
        <f t="shared" si="2977"/>
        <v>0</v>
      </c>
      <c r="Q177" s="23">
        <f t="shared" si="2977"/>
        <v>0</v>
      </c>
      <c r="R177" s="23">
        <f t="shared" si="2977"/>
        <v>0</v>
      </c>
      <c r="S177" s="23">
        <f t="shared" si="2977"/>
        <v>0</v>
      </c>
      <c r="T177" s="23">
        <f t="shared" si="2977"/>
        <v>0</v>
      </c>
      <c r="U177" s="23">
        <f t="shared" si="2977"/>
        <v>0</v>
      </c>
      <c r="V177" s="23">
        <f t="shared" si="2977"/>
        <v>0</v>
      </c>
      <c r="W177" s="23">
        <f t="shared" si="2977"/>
        <v>0</v>
      </c>
      <c r="X177" s="23">
        <f t="shared" si="2977"/>
        <v>0</v>
      </c>
      <c r="Y177" s="23">
        <f t="shared" si="2977"/>
        <v>0</v>
      </c>
      <c r="Z177" s="23">
        <f t="shared" si="2977"/>
        <v>0</v>
      </c>
      <c r="AA177" s="23">
        <f t="shared" si="2977"/>
        <v>0</v>
      </c>
      <c r="AB177" s="23">
        <f t="shared" si="2977"/>
        <v>0</v>
      </c>
      <c r="AC177" s="23">
        <f t="shared" si="2977"/>
        <v>0</v>
      </c>
      <c r="AD177" s="23">
        <f t="shared" si="2977"/>
        <v>0</v>
      </c>
      <c r="AE177" s="23">
        <f t="shared" si="2977"/>
        <v>0</v>
      </c>
      <c r="AF177" s="23">
        <f t="shared" si="2977"/>
        <v>0</v>
      </c>
      <c r="AG177" s="23">
        <f t="shared" si="2977"/>
        <v>0</v>
      </c>
      <c r="AH177" s="23">
        <f t="shared" si="2977"/>
        <v>0</v>
      </c>
      <c r="AI177" s="23">
        <f t="shared" si="2977"/>
        <v>0</v>
      </c>
      <c r="AJ177" s="23">
        <f t="shared" si="2977"/>
        <v>0</v>
      </c>
      <c r="AK177" s="23">
        <f t="shared" si="2977"/>
        <v>0</v>
      </c>
      <c r="AL177" s="23">
        <f t="shared" si="2977"/>
        <v>0</v>
      </c>
      <c r="AM177" s="23">
        <f t="shared" si="2977"/>
        <v>0</v>
      </c>
      <c r="AN177" s="23">
        <f t="shared" si="2977"/>
        <v>0</v>
      </c>
      <c r="AO177" s="23">
        <f t="shared" si="2977"/>
        <v>0</v>
      </c>
      <c r="AP177" s="23">
        <f t="shared" si="2977"/>
        <v>0</v>
      </c>
      <c r="AQ177" s="23">
        <f t="shared" si="2977"/>
        <v>0</v>
      </c>
      <c r="AR177" s="23">
        <f t="shared" si="2977"/>
        <v>0</v>
      </c>
      <c r="AS177" s="23">
        <f t="shared" si="2977"/>
        <v>0</v>
      </c>
      <c r="AT177" s="23">
        <f t="shared" si="2977"/>
        <v>0</v>
      </c>
      <c r="AU177" s="23">
        <f t="shared" si="2977"/>
        <v>0</v>
      </c>
      <c r="AV177" s="23">
        <f t="shared" si="2977"/>
        <v>0</v>
      </c>
      <c r="AW177" s="23">
        <f t="shared" si="2977"/>
        <v>0</v>
      </c>
      <c r="AX177" s="23">
        <f t="shared" si="2977"/>
        <v>0</v>
      </c>
      <c r="AY177" s="23">
        <f t="shared" si="2977"/>
        <v>0</v>
      </c>
      <c r="AZ177" s="23">
        <f t="shared" si="2977"/>
        <v>0</v>
      </c>
      <c r="BA177" s="23">
        <f t="shared" si="2977"/>
        <v>0</v>
      </c>
      <c r="BB177" s="23">
        <f t="shared" si="2977"/>
        <v>0</v>
      </c>
      <c r="BC177" s="23">
        <f t="shared" si="2977"/>
        <v>0</v>
      </c>
      <c r="BD177" s="23">
        <f t="shared" si="2977"/>
        <v>0</v>
      </c>
      <c r="BE177" s="23">
        <f t="shared" si="2977"/>
        <v>0</v>
      </c>
      <c r="BF177" s="23">
        <f t="shared" si="2977"/>
        <v>0</v>
      </c>
      <c r="BG177" s="23">
        <f t="shared" si="2977"/>
        <v>0</v>
      </c>
      <c r="BH177" s="23">
        <f t="shared" si="2977"/>
        <v>0</v>
      </c>
      <c r="BI177" s="23">
        <f t="shared" si="2977"/>
        <v>0</v>
      </c>
      <c r="BJ177" s="23">
        <f t="shared" si="2977"/>
        <v>0</v>
      </c>
      <c r="BK177" s="23">
        <f t="shared" si="2977"/>
        <v>0</v>
      </c>
      <c r="BL177" s="23">
        <f t="shared" si="2977"/>
        <v>0</v>
      </c>
      <c r="BM177" s="23">
        <f t="shared" si="2977"/>
        <v>0</v>
      </c>
      <c r="BN177" s="23">
        <f t="shared" si="2977"/>
        <v>0</v>
      </c>
    </row>
    <row r="178" spans="2:66" hidden="1" outlineLevel="1">
      <c r="B178" s="51"/>
      <c r="C178" s="19" t="s">
        <v>602</v>
      </c>
      <c r="D178" s="19" t="s">
        <v>603</v>
      </c>
      <c r="E178" s="7"/>
      <c r="F178" s="70">
        <v>67.5</v>
      </c>
      <c r="G178" s="54">
        <f>G179*$F178</f>
        <v>0</v>
      </c>
      <c r="H178" s="54">
        <f t="shared" ref="H178" si="2978">H179*$F178</f>
        <v>0</v>
      </c>
      <c r="I178" s="54">
        <f t="shared" ref="I178" si="2979">I179*$F178</f>
        <v>0</v>
      </c>
      <c r="J178" s="54">
        <f t="shared" ref="J178" si="2980">J179*$F178</f>
        <v>0</v>
      </c>
      <c r="K178" s="54">
        <f t="shared" ref="K178" si="2981">K179*$F178</f>
        <v>0</v>
      </c>
      <c r="L178" s="54">
        <f t="shared" ref="L178" si="2982">L179*$F178</f>
        <v>0</v>
      </c>
      <c r="M178" s="54">
        <f t="shared" ref="M178" si="2983">M179*$F178</f>
        <v>0</v>
      </c>
      <c r="N178" s="54">
        <f t="shared" ref="N178" si="2984">N179*$F178</f>
        <v>0</v>
      </c>
      <c r="O178" s="54">
        <f t="shared" ref="O178" si="2985">O179*$F178</f>
        <v>0</v>
      </c>
      <c r="P178" s="54">
        <f t="shared" ref="P178" si="2986">P179*$F178</f>
        <v>0</v>
      </c>
      <c r="Q178" s="54">
        <f t="shared" ref="Q178" si="2987">Q179*$F178</f>
        <v>0</v>
      </c>
      <c r="R178" s="54">
        <f t="shared" ref="R178" si="2988">R179*$F178</f>
        <v>0</v>
      </c>
      <c r="S178" s="54">
        <f t="shared" ref="S178" si="2989">S179*$F178</f>
        <v>0</v>
      </c>
      <c r="T178" s="54">
        <f t="shared" ref="T178" si="2990">T179*$F178</f>
        <v>0</v>
      </c>
      <c r="U178" s="54">
        <f t="shared" ref="U178" si="2991">U179*$F178</f>
        <v>0</v>
      </c>
      <c r="V178" s="54">
        <f t="shared" ref="V178" si="2992">V179*$F178</f>
        <v>0</v>
      </c>
      <c r="W178" s="54">
        <f t="shared" ref="W178" si="2993">W179*$F178</f>
        <v>0</v>
      </c>
      <c r="X178" s="54">
        <f t="shared" ref="X178" si="2994">X179*$F178</f>
        <v>0</v>
      </c>
      <c r="Y178" s="54">
        <f t="shared" ref="Y178" si="2995">Y179*$F178</f>
        <v>0</v>
      </c>
      <c r="Z178" s="54">
        <f t="shared" ref="Z178" si="2996">Z179*$F178</f>
        <v>0</v>
      </c>
      <c r="AA178" s="54">
        <f t="shared" ref="AA178" si="2997">AA179*$F178</f>
        <v>0</v>
      </c>
      <c r="AB178" s="54">
        <f t="shared" ref="AB178" si="2998">AB179*$F178</f>
        <v>0</v>
      </c>
      <c r="AC178" s="54">
        <f t="shared" ref="AC178" si="2999">AC179*$F178</f>
        <v>0</v>
      </c>
      <c r="AD178" s="54">
        <f t="shared" ref="AD178" si="3000">AD179*$F178</f>
        <v>0</v>
      </c>
      <c r="AE178" s="54">
        <f t="shared" ref="AE178" si="3001">AE179*$F178</f>
        <v>0</v>
      </c>
      <c r="AF178" s="54">
        <f t="shared" ref="AF178" si="3002">AF179*$F178</f>
        <v>0</v>
      </c>
      <c r="AG178" s="54">
        <f t="shared" ref="AG178" si="3003">AG179*$F178</f>
        <v>0</v>
      </c>
      <c r="AH178" s="54">
        <f t="shared" ref="AH178" si="3004">AH179*$F178</f>
        <v>0</v>
      </c>
      <c r="AI178" s="54">
        <f t="shared" ref="AI178" si="3005">AI179*$F178</f>
        <v>0</v>
      </c>
      <c r="AJ178" s="54">
        <f t="shared" ref="AJ178" si="3006">AJ179*$F178</f>
        <v>0</v>
      </c>
      <c r="AK178" s="54">
        <f t="shared" ref="AK178" si="3007">AK179*$F178</f>
        <v>0</v>
      </c>
      <c r="AL178" s="54">
        <f t="shared" ref="AL178" si="3008">AL179*$F178</f>
        <v>0</v>
      </c>
      <c r="AM178" s="54">
        <f t="shared" ref="AM178" si="3009">AM179*$F178</f>
        <v>0</v>
      </c>
      <c r="AN178" s="54">
        <f t="shared" ref="AN178" si="3010">AN179*$F178</f>
        <v>0</v>
      </c>
      <c r="AO178" s="54">
        <f t="shared" ref="AO178" si="3011">AO179*$F178</f>
        <v>0</v>
      </c>
      <c r="AP178" s="54">
        <f t="shared" ref="AP178" si="3012">AP179*$F178</f>
        <v>0</v>
      </c>
      <c r="AQ178" s="54">
        <f t="shared" ref="AQ178" si="3013">AQ179*$F178</f>
        <v>0</v>
      </c>
      <c r="AR178" s="54">
        <f t="shared" ref="AR178" si="3014">AR179*$F178</f>
        <v>0</v>
      </c>
      <c r="AS178" s="54">
        <f t="shared" ref="AS178" si="3015">AS179*$F178</f>
        <v>0</v>
      </c>
      <c r="AT178" s="54">
        <f t="shared" ref="AT178" si="3016">AT179*$F178</f>
        <v>0</v>
      </c>
      <c r="AU178" s="54">
        <f t="shared" ref="AU178" si="3017">AU179*$F178</f>
        <v>0</v>
      </c>
      <c r="AV178" s="54">
        <f t="shared" ref="AV178" si="3018">AV179*$F178</f>
        <v>0</v>
      </c>
      <c r="AW178" s="54">
        <f t="shared" ref="AW178" si="3019">AW179*$F178</f>
        <v>0</v>
      </c>
      <c r="AX178" s="54">
        <f t="shared" ref="AX178" si="3020">AX179*$F178</f>
        <v>0</v>
      </c>
      <c r="AY178" s="54">
        <f t="shared" ref="AY178" si="3021">AY179*$F178</f>
        <v>0</v>
      </c>
      <c r="AZ178" s="54">
        <f t="shared" ref="AZ178" si="3022">AZ179*$F178</f>
        <v>0</v>
      </c>
      <c r="BA178" s="54">
        <f t="shared" ref="BA178" si="3023">BA179*$F178</f>
        <v>0</v>
      </c>
      <c r="BB178" s="54">
        <f t="shared" ref="BB178" si="3024">BB179*$F178</f>
        <v>0</v>
      </c>
      <c r="BC178" s="54">
        <f t="shared" ref="BC178" si="3025">BC179*$F178</f>
        <v>0</v>
      </c>
      <c r="BD178" s="54">
        <f t="shared" ref="BD178" si="3026">BD179*$F178</f>
        <v>0</v>
      </c>
      <c r="BE178" s="54">
        <f t="shared" ref="BE178" si="3027">BE179*$F178</f>
        <v>0</v>
      </c>
      <c r="BF178" s="54">
        <f t="shared" ref="BF178" si="3028">BF179*$F178</f>
        <v>0</v>
      </c>
      <c r="BG178" s="54">
        <f t="shared" ref="BG178" si="3029">BG179*$F178</f>
        <v>0</v>
      </c>
      <c r="BH178" s="54">
        <f t="shared" ref="BH178" si="3030">BH179*$F178</f>
        <v>0</v>
      </c>
      <c r="BI178" s="54">
        <f t="shared" ref="BI178" si="3031">BI179*$F178</f>
        <v>0</v>
      </c>
      <c r="BJ178" s="54">
        <f t="shared" ref="BJ178" si="3032">BJ179*$F178</f>
        <v>0</v>
      </c>
      <c r="BK178" s="54">
        <f t="shared" ref="BK178" si="3033">BK179*$F178</f>
        <v>0</v>
      </c>
      <c r="BL178" s="54">
        <f t="shared" ref="BL178" si="3034">BL179*$F178</f>
        <v>0</v>
      </c>
      <c r="BM178" s="54">
        <f t="shared" ref="BM178" si="3035">BM179*$F178</f>
        <v>0</v>
      </c>
      <c r="BN178" s="54">
        <f t="shared" ref="BN178" si="3036">BN179*$F178</f>
        <v>0</v>
      </c>
    </row>
    <row r="179" spans="2:66" hidden="1" outlineLevel="1">
      <c r="B179" s="51"/>
      <c r="C179" s="209" t="s">
        <v>606</v>
      </c>
      <c r="D179" s="19"/>
      <c r="E179" s="19">
        <v>0</v>
      </c>
      <c r="F179" s="55"/>
      <c r="G179" s="23">
        <f>$E179</f>
        <v>0</v>
      </c>
      <c r="H179" s="23">
        <f t="shared" ref="H179:BN179" si="3037">$E179</f>
        <v>0</v>
      </c>
      <c r="I179" s="23">
        <f t="shared" si="3037"/>
        <v>0</v>
      </c>
      <c r="J179" s="23">
        <f t="shared" si="3037"/>
        <v>0</v>
      </c>
      <c r="K179" s="23">
        <f t="shared" si="3037"/>
        <v>0</v>
      </c>
      <c r="L179" s="23">
        <f t="shared" si="3037"/>
        <v>0</v>
      </c>
      <c r="M179" s="23">
        <f t="shared" si="3037"/>
        <v>0</v>
      </c>
      <c r="N179" s="23">
        <f t="shared" si="3037"/>
        <v>0</v>
      </c>
      <c r="O179" s="23">
        <f t="shared" si="3037"/>
        <v>0</v>
      </c>
      <c r="P179" s="23">
        <f t="shared" si="3037"/>
        <v>0</v>
      </c>
      <c r="Q179" s="23">
        <f t="shared" si="3037"/>
        <v>0</v>
      </c>
      <c r="R179" s="23">
        <f t="shared" si="3037"/>
        <v>0</v>
      </c>
      <c r="S179" s="23">
        <f t="shared" si="3037"/>
        <v>0</v>
      </c>
      <c r="T179" s="23">
        <f t="shared" si="3037"/>
        <v>0</v>
      </c>
      <c r="U179" s="23">
        <f t="shared" si="3037"/>
        <v>0</v>
      </c>
      <c r="V179" s="23">
        <f t="shared" si="3037"/>
        <v>0</v>
      </c>
      <c r="W179" s="23">
        <f t="shared" si="3037"/>
        <v>0</v>
      </c>
      <c r="X179" s="23">
        <f t="shared" si="3037"/>
        <v>0</v>
      </c>
      <c r="Y179" s="23">
        <f t="shared" si="3037"/>
        <v>0</v>
      </c>
      <c r="Z179" s="23">
        <f t="shared" si="3037"/>
        <v>0</v>
      </c>
      <c r="AA179" s="23">
        <f t="shared" si="3037"/>
        <v>0</v>
      </c>
      <c r="AB179" s="23">
        <f t="shared" si="3037"/>
        <v>0</v>
      </c>
      <c r="AC179" s="23">
        <f t="shared" si="3037"/>
        <v>0</v>
      </c>
      <c r="AD179" s="23">
        <f t="shared" si="3037"/>
        <v>0</v>
      </c>
      <c r="AE179" s="23">
        <f t="shared" si="3037"/>
        <v>0</v>
      </c>
      <c r="AF179" s="23">
        <f t="shared" si="3037"/>
        <v>0</v>
      </c>
      <c r="AG179" s="23">
        <f t="shared" si="3037"/>
        <v>0</v>
      </c>
      <c r="AH179" s="23">
        <f t="shared" si="3037"/>
        <v>0</v>
      </c>
      <c r="AI179" s="23">
        <f t="shared" si="3037"/>
        <v>0</v>
      </c>
      <c r="AJ179" s="23">
        <f t="shared" si="3037"/>
        <v>0</v>
      </c>
      <c r="AK179" s="23">
        <f t="shared" si="3037"/>
        <v>0</v>
      </c>
      <c r="AL179" s="23">
        <f t="shared" si="3037"/>
        <v>0</v>
      </c>
      <c r="AM179" s="23">
        <f t="shared" si="3037"/>
        <v>0</v>
      </c>
      <c r="AN179" s="23">
        <f t="shared" si="3037"/>
        <v>0</v>
      </c>
      <c r="AO179" s="23">
        <f t="shared" si="3037"/>
        <v>0</v>
      </c>
      <c r="AP179" s="23">
        <f t="shared" si="3037"/>
        <v>0</v>
      </c>
      <c r="AQ179" s="23">
        <f t="shared" si="3037"/>
        <v>0</v>
      </c>
      <c r="AR179" s="23">
        <f t="shared" si="3037"/>
        <v>0</v>
      </c>
      <c r="AS179" s="23">
        <f t="shared" si="3037"/>
        <v>0</v>
      </c>
      <c r="AT179" s="23">
        <f t="shared" si="3037"/>
        <v>0</v>
      </c>
      <c r="AU179" s="23">
        <f t="shared" si="3037"/>
        <v>0</v>
      </c>
      <c r="AV179" s="23">
        <f t="shared" si="3037"/>
        <v>0</v>
      </c>
      <c r="AW179" s="23">
        <f t="shared" si="3037"/>
        <v>0</v>
      </c>
      <c r="AX179" s="23">
        <f t="shared" si="3037"/>
        <v>0</v>
      </c>
      <c r="AY179" s="23">
        <f t="shared" si="3037"/>
        <v>0</v>
      </c>
      <c r="AZ179" s="23">
        <f t="shared" si="3037"/>
        <v>0</v>
      </c>
      <c r="BA179" s="23">
        <f t="shared" si="3037"/>
        <v>0</v>
      </c>
      <c r="BB179" s="23">
        <f t="shared" si="3037"/>
        <v>0</v>
      </c>
      <c r="BC179" s="23">
        <f t="shared" si="3037"/>
        <v>0</v>
      </c>
      <c r="BD179" s="23">
        <f t="shared" si="3037"/>
        <v>0</v>
      </c>
      <c r="BE179" s="23">
        <f t="shared" si="3037"/>
        <v>0</v>
      </c>
      <c r="BF179" s="23">
        <f t="shared" si="3037"/>
        <v>0</v>
      </c>
      <c r="BG179" s="23">
        <f t="shared" si="3037"/>
        <v>0</v>
      </c>
      <c r="BH179" s="23">
        <f t="shared" si="3037"/>
        <v>0</v>
      </c>
      <c r="BI179" s="23">
        <f t="shared" si="3037"/>
        <v>0</v>
      </c>
      <c r="BJ179" s="23">
        <f t="shared" si="3037"/>
        <v>0</v>
      </c>
      <c r="BK179" s="23">
        <f t="shared" si="3037"/>
        <v>0</v>
      </c>
      <c r="BL179" s="23">
        <f t="shared" si="3037"/>
        <v>0</v>
      </c>
      <c r="BM179" s="23">
        <f t="shared" si="3037"/>
        <v>0</v>
      </c>
      <c r="BN179" s="23">
        <f t="shared" si="3037"/>
        <v>0</v>
      </c>
    </row>
    <row r="180" spans="2:66" hidden="1" outlineLevel="1">
      <c r="B180" s="51"/>
      <c r="C180" s="19" t="s">
        <v>604</v>
      </c>
      <c r="D180" s="19" t="s">
        <v>605</v>
      </c>
      <c r="E180" s="7"/>
      <c r="F180" s="70">
        <v>160</v>
      </c>
      <c r="G180" s="54">
        <f>G181*$F180</f>
        <v>0</v>
      </c>
      <c r="H180" s="54">
        <f t="shared" ref="H180" si="3038">H181*$F180</f>
        <v>0</v>
      </c>
      <c r="I180" s="54">
        <f t="shared" ref="I180" si="3039">I181*$F180</f>
        <v>0</v>
      </c>
      <c r="J180" s="54">
        <f t="shared" ref="J180" si="3040">J181*$F180</f>
        <v>0</v>
      </c>
      <c r="K180" s="54">
        <f t="shared" ref="K180" si="3041">K181*$F180</f>
        <v>0</v>
      </c>
      <c r="L180" s="54">
        <f t="shared" ref="L180" si="3042">L181*$F180</f>
        <v>0</v>
      </c>
      <c r="M180" s="54">
        <f t="shared" ref="M180" si="3043">M181*$F180</f>
        <v>0</v>
      </c>
      <c r="N180" s="54">
        <f t="shared" ref="N180" si="3044">N181*$F180</f>
        <v>0</v>
      </c>
      <c r="O180" s="54">
        <f t="shared" ref="O180" si="3045">O181*$F180</f>
        <v>0</v>
      </c>
      <c r="P180" s="54">
        <f t="shared" ref="P180" si="3046">P181*$F180</f>
        <v>0</v>
      </c>
      <c r="Q180" s="54">
        <f t="shared" ref="Q180" si="3047">Q181*$F180</f>
        <v>0</v>
      </c>
      <c r="R180" s="54">
        <f t="shared" ref="R180" si="3048">R181*$F180</f>
        <v>0</v>
      </c>
      <c r="S180" s="54">
        <f t="shared" ref="S180" si="3049">S181*$F180</f>
        <v>0</v>
      </c>
      <c r="T180" s="54">
        <f t="shared" ref="T180" si="3050">T181*$F180</f>
        <v>0</v>
      </c>
      <c r="U180" s="54">
        <f t="shared" ref="U180" si="3051">U181*$F180</f>
        <v>0</v>
      </c>
      <c r="V180" s="54">
        <f t="shared" ref="V180" si="3052">V181*$F180</f>
        <v>0</v>
      </c>
      <c r="W180" s="54">
        <f t="shared" ref="W180" si="3053">W181*$F180</f>
        <v>0</v>
      </c>
      <c r="X180" s="54">
        <f t="shared" ref="X180" si="3054">X181*$F180</f>
        <v>0</v>
      </c>
      <c r="Y180" s="54">
        <f t="shared" ref="Y180" si="3055">Y181*$F180</f>
        <v>0</v>
      </c>
      <c r="Z180" s="54">
        <f t="shared" ref="Z180" si="3056">Z181*$F180</f>
        <v>0</v>
      </c>
      <c r="AA180" s="54">
        <f t="shared" ref="AA180" si="3057">AA181*$F180</f>
        <v>0</v>
      </c>
      <c r="AB180" s="54">
        <f t="shared" ref="AB180" si="3058">AB181*$F180</f>
        <v>0</v>
      </c>
      <c r="AC180" s="54">
        <f t="shared" ref="AC180" si="3059">AC181*$F180</f>
        <v>0</v>
      </c>
      <c r="AD180" s="54">
        <f t="shared" ref="AD180" si="3060">AD181*$F180</f>
        <v>0</v>
      </c>
      <c r="AE180" s="54">
        <f t="shared" ref="AE180" si="3061">AE181*$F180</f>
        <v>0</v>
      </c>
      <c r="AF180" s="54">
        <f t="shared" ref="AF180" si="3062">AF181*$F180</f>
        <v>0</v>
      </c>
      <c r="AG180" s="54">
        <f t="shared" ref="AG180" si="3063">AG181*$F180</f>
        <v>0</v>
      </c>
      <c r="AH180" s="54">
        <f t="shared" ref="AH180" si="3064">AH181*$F180</f>
        <v>0</v>
      </c>
      <c r="AI180" s="54">
        <f t="shared" ref="AI180" si="3065">AI181*$F180</f>
        <v>0</v>
      </c>
      <c r="AJ180" s="54">
        <f t="shared" ref="AJ180" si="3066">AJ181*$F180</f>
        <v>0</v>
      </c>
      <c r="AK180" s="54">
        <f t="shared" ref="AK180" si="3067">AK181*$F180</f>
        <v>0</v>
      </c>
      <c r="AL180" s="54">
        <f t="shared" ref="AL180" si="3068">AL181*$F180</f>
        <v>0</v>
      </c>
      <c r="AM180" s="54">
        <f t="shared" ref="AM180" si="3069">AM181*$F180</f>
        <v>0</v>
      </c>
      <c r="AN180" s="54">
        <f t="shared" ref="AN180" si="3070">AN181*$F180</f>
        <v>0</v>
      </c>
      <c r="AO180" s="54">
        <f t="shared" ref="AO180" si="3071">AO181*$F180</f>
        <v>0</v>
      </c>
      <c r="AP180" s="54">
        <f t="shared" ref="AP180" si="3072">AP181*$F180</f>
        <v>0</v>
      </c>
      <c r="AQ180" s="54">
        <f t="shared" ref="AQ180" si="3073">AQ181*$F180</f>
        <v>0</v>
      </c>
      <c r="AR180" s="54">
        <f t="shared" ref="AR180" si="3074">AR181*$F180</f>
        <v>0</v>
      </c>
      <c r="AS180" s="54">
        <f t="shared" ref="AS180" si="3075">AS181*$F180</f>
        <v>0</v>
      </c>
      <c r="AT180" s="54">
        <f t="shared" ref="AT180" si="3076">AT181*$F180</f>
        <v>0</v>
      </c>
      <c r="AU180" s="54">
        <f t="shared" ref="AU180" si="3077">AU181*$F180</f>
        <v>0</v>
      </c>
      <c r="AV180" s="54">
        <f t="shared" ref="AV180" si="3078">AV181*$F180</f>
        <v>0</v>
      </c>
      <c r="AW180" s="54">
        <f t="shared" ref="AW180" si="3079">AW181*$F180</f>
        <v>0</v>
      </c>
      <c r="AX180" s="54">
        <f t="shared" ref="AX180" si="3080">AX181*$F180</f>
        <v>0</v>
      </c>
      <c r="AY180" s="54">
        <f t="shared" ref="AY180" si="3081">AY181*$F180</f>
        <v>0</v>
      </c>
      <c r="AZ180" s="54">
        <f t="shared" ref="AZ180" si="3082">AZ181*$F180</f>
        <v>0</v>
      </c>
      <c r="BA180" s="54">
        <f t="shared" ref="BA180" si="3083">BA181*$F180</f>
        <v>0</v>
      </c>
      <c r="BB180" s="54">
        <f t="shared" ref="BB180" si="3084">BB181*$F180</f>
        <v>0</v>
      </c>
      <c r="BC180" s="54">
        <f t="shared" ref="BC180" si="3085">BC181*$F180</f>
        <v>0</v>
      </c>
      <c r="BD180" s="54">
        <f t="shared" ref="BD180" si="3086">BD181*$F180</f>
        <v>0</v>
      </c>
      <c r="BE180" s="54">
        <f t="shared" ref="BE180" si="3087">BE181*$F180</f>
        <v>0</v>
      </c>
      <c r="BF180" s="54">
        <f t="shared" ref="BF180" si="3088">BF181*$F180</f>
        <v>0</v>
      </c>
      <c r="BG180" s="54">
        <f t="shared" ref="BG180" si="3089">BG181*$F180</f>
        <v>0</v>
      </c>
      <c r="BH180" s="54">
        <f t="shared" ref="BH180" si="3090">BH181*$F180</f>
        <v>0</v>
      </c>
      <c r="BI180" s="54">
        <f t="shared" ref="BI180" si="3091">BI181*$F180</f>
        <v>0</v>
      </c>
      <c r="BJ180" s="54">
        <f t="shared" ref="BJ180" si="3092">BJ181*$F180</f>
        <v>0</v>
      </c>
      <c r="BK180" s="54">
        <f t="shared" ref="BK180" si="3093">BK181*$F180</f>
        <v>0</v>
      </c>
      <c r="BL180" s="54">
        <f t="shared" ref="BL180" si="3094">BL181*$F180</f>
        <v>0</v>
      </c>
      <c r="BM180" s="54">
        <f t="shared" ref="BM180" si="3095">BM181*$F180</f>
        <v>0</v>
      </c>
      <c r="BN180" s="54">
        <f t="shared" ref="BN180" si="3096">BN181*$F180</f>
        <v>0</v>
      </c>
    </row>
    <row r="181" spans="2:66" hidden="1" outlineLevel="1">
      <c r="B181" s="51"/>
      <c r="C181" s="209" t="s">
        <v>606</v>
      </c>
      <c r="D181" s="19"/>
      <c r="E181" s="19">
        <v>0</v>
      </c>
      <c r="F181" s="55"/>
      <c r="G181" s="23">
        <f>$E181</f>
        <v>0</v>
      </c>
      <c r="H181" s="23">
        <f t="shared" ref="H181:BN181" si="3097">$E181</f>
        <v>0</v>
      </c>
      <c r="I181" s="23">
        <f t="shared" si="3097"/>
        <v>0</v>
      </c>
      <c r="J181" s="23">
        <f t="shared" si="3097"/>
        <v>0</v>
      </c>
      <c r="K181" s="23">
        <f t="shared" si="3097"/>
        <v>0</v>
      </c>
      <c r="L181" s="23">
        <f t="shared" si="3097"/>
        <v>0</v>
      </c>
      <c r="M181" s="23">
        <f t="shared" si="3097"/>
        <v>0</v>
      </c>
      <c r="N181" s="23">
        <f t="shared" si="3097"/>
        <v>0</v>
      </c>
      <c r="O181" s="23">
        <f t="shared" si="3097"/>
        <v>0</v>
      </c>
      <c r="P181" s="23">
        <f t="shared" si="3097"/>
        <v>0</v>
      </c>
      <c r="Q181" s="23">
        <f t="shared" si="3097"/>
        <v>0</v>
      </c>
      <c r="R181" s="23">
        <f t="shared" si="3097"/>
        <v>0</v>
      </c>
      <c r="S181" s="23">
        <f t="shared" si="3097"/>
        <v>0</v>
      </c>
      <c r="T181" s="23">
        <f t="shared" si="3097"/>
        <v>0</v>
      </c>
      <c r="U181" s="23">
        <f t="shared" si="3097"/>
        <v>0</v>
      </c>
      <c r="V181" s="23">
        <f t="shared" si="3097"/>
        <v>0</v>
      </c>
      <c r="W181" s="23">
        <f t="shared" si="3097"/>
        <v>0</v>
      </c>
      <c r="X181" s="23">
        <f t="shared" si="3097"/>
        <v>0</v>
      </c>
      <c r="Y181" s="23">
        <f t="shared" si="3097"/>
        <v>0</v>
      </c>
      <c r="Z181" s="23">
        <f t="shared" si="3097"/>
        <v>0</v>
      </c>
      <c r="AA181" s="23">
        <f t="shared" si="3097"/>
        <v>0</v>
      </c>
      <c r="AB181" s="23">
        <f t="shared" si="3097"/>
        <v>0</v>
      </c>
      <c r="AC181" s="23">
        <f t="shared" si="3097"/>
        <v>0</v>
      </c>
      <c r="AD181" s="23">
        <f t="shared" si="3097"/>
        <v>0</v>
      </c>
      <c r="AE181" s="23">
        <f t="shared" si="3097"/>
        <v>0</v>
      </c>
      <c r="AF181" s="23">
        <f t="shared" si="3097"/>
        <v>0</v>
      </c>
      <c r="AG181" s="23">
        <f t="shared" si="3097"/>
        <v>0</v>
      </c>
      <c r="AH181" s="23">
        <f t="shared" si="3097"/>
        <v>0</v>
      </c>
      <c r="AI181" s="23">
        <f t="shared" si="3097"/>
        <v>0</v>
      </c>
      <c r="AJ181" s="23">
        <f t="shared" si="3097"/>
        <v>0</v>
      </c>
      <c r="AK181" s="23">
        <f t="shared" si="3097"/>
        <v>0</v>
      </c>
      <c r="AL181" s="23">
        <f t="shared" si="3097"/>
        <v>0</v>
      </c>
      <c r="AM181" s="23">
        <f t="shared" si="3097"/>
        <v>0</v>
      </c>
      <c r="AN181" s="23">
        <f t="shared" si="3097"/>
        <v>0</v>
      </c>
      <c r="AO181" s="23">
        <f t="shared" si="3097"/>
        <v>0</v>
      </c>
      <c r="AP181" s="23">
        <f t="shared" si="3097"/>
        <v>0</v>
      </c>
      <c r="AQ181" s="23">
        <f t="shared" si="3097"/>
        <v>0</v>
      </c>
      <c r="AR181" s="23">
        <f t="shared" si="3097"/>
        <v>0</v>
      </c>
      <c r="AS181" s="23">
        <f t="shared" si="3097"/>
        <v>0</v>
      </c>
      <c r="AT181" s="23">
        <f t="shared" si="3097"/>
        <v>0</v>
      </c>
      <c r="AU181" s="23">
        <f t="shared" si="3097"/>
        <v>0</v>
      </c>
      <c r="AV181" s="23">
        <f t="shared" si="3097"/>
        <v>0</v>
      </c>
      <c r="AW181" s="23">
        <f t="shared" si="3097"/>
        <v>0</v>
      </c>
      <c r="AX181" s="23">
        <f t="shared" si="3097"/>
        <v>0</v>
      </c>
      <c r="AY181" s="23">
        <f t="shared" si="3097"/>
        <v>0</v>
      </c>
      <c r="AZ181" s="23">
        <f t="shared" si="3097"/>
        <v>0</v>
      </c>
      <c r="BA181" s="23">
        <f t="shared" si="3097"/>
        <v>0</v>
      </c>
      <c r="BB181" s="23">
        <f t="shared" si="3097"/>
        <v>0</v>
      </c>
      <c r="BC181" s="23">
        <f t="shared" si="3097"/>
        <v>0</v>
      </c>
      <c r="BD181" s="23">
        <f t="shared" si="3097"/>
        <v>0</v>
      </c>
      <c r="BE181" s="23">
        <f t="shared" si="3097"/>
        <v>0</v>
      </c>
      <c r="BF181" s="23">
        <f t="shared" si="3097"/>
        <v>0</v>
      </c>
      <c r="BG181" s="23">
        <f t="shared" si="3097"/>
        <v>0</v>
      </c>
      <c r="BH181" s="23">
        <f t="shared" si="3097"/>
        <v>0</v>
      </c>
      <c r="BI181" s="23">
        <f t="shared" si="3097"/>
        <v>0</v>
      </c>
      <c r="BJ181" s="23">
        <f t="shared" si="3097"/>
        <v>0</v>
      </c>
      <c r="BK181" s="23">
        <f t="shared" si="3097"/>
        <v>0</v>
      </c>
      <c r="BL181" s="23">
        <f t="shared" si="3097"/>
        <v>0</v>
      </c>
      <c r="BM181" s="23">
        <f t="shared" si="3097"/>
        <v>0</v>
      </c>
      <c r="BN181" s="23">
        <f t="shared" si="3097"/>
        <v>0</v>
      </c>
    </row>
    <row r="182" spans="2:66" hidden="1" outlineLevel="1">
      <c r="B182" s="51"/>
      <c r="C182" s="19" t="s">
        <v>607</v>
      </c>
      <c r="D182" s="19" t="s">
        <v>608</v>
      </c>
      <c r="E182" s="7"/>
      <c r="F182" s="70">
        <v>384.49299999999999</v>
      </c>
      <c r="G182" s="54">
        <f>G183*$F182</f>
        <v>0</v>
      </c>
      <c r="H182" s="54">
        <f t="shared" ref="H182" si="3098">H183*$F182</f>
        <v>0</v>
      </c>
      <c r="I182" s="54">
        <f t="shared" ref="I182" si="3099">I183*$F182</f>
        <v>0</v>
      </c>
      <c r="J182" s="54">
        <f t="shared" ref="J182" si="3100">J183*$F182</f>
        <v>0</v>
      </c>
      <c r="K182" s="54">
        <f t="shared" ref="K182" si="3101">K183*$F182</f>
        <v>0</v>
      </c>
      <c r="L182" s="54">
        <f t="shared" ref="L182" si="3102">L183*$F182</f>
        <v>0</v>
      </c>
      <c r="M182" s="54">
        <f t="shared" ref="M182" si="3103">M183*$F182</f>
        <v>0</v>
      </c>
      <c r="N182" s="54">
        <f t="shared" ref="N182" si="3104">N183*$F182</f>
        <v>0</v>
      </c>
      <c r="O182" s="54">
        <f t="shared" ref="O182" si="3105">O183*$F182</f>
        <v>0</v>
      </c>
      <c r="P182" s="54">
        <f t="shared" ref="P182" si="3106">P183*$F182</f>
        <v>0</v>
      </c>
      <c r="Q182" s="54">
        <f t="shared" ref="Q182" si="3107">Q183*$F182</f>
        <v>0</v>
      </c>
      <c r="R182" s="54">
        <f t="shared" ref="R182" si="3108">R183*$F182</f>
        <v>0</v>
      </c>
      <c r="S182" s="54">
        <f t="shared" ref="S182" si="3109">S183*$F182</f>
        <v>0</v>
      </c>
      <c r="T182" s="54">
        <f t="shared" ref="T182" si="3110">T183*$F182</f>
        <v>0</v>
      </c>
      <c r="U182" s="54">
        <f t="shared" ref="U182" si="3111">U183*$F182</f>
        <v>0</v>
      </c>
      <c r="V182" s="54">
        <f t="shared" ref="V182" si="3112">V183*$F182</f>
        <v>0</v>
      </c>
      <c r="W182" s="54">
        <f t="shared" ref="W182" si="3113">W183*$F182</f>
        <v>0</v>
      </c>
      <c r="X182" s="54">
        <f t="shared" ref="X182" si="3114">X183*$F182</f>
        <v>0</v>
      </c>
      <c r="Y182" s="54">
        <f t="shared" ref="Y182" si="3115">Y183*$F182</f>
        <v>0</v>
      </c>
      <c r="Z182" s="54">
        <f t="shared" ref="Z182" si="3116">Z183*$F182</f>
        <v>0</v>
      </c>
      <c r="AA182" s="54">
        <f t="shared" ref="AA182" si="3117">AA183*$F182</f>
        <v>0</v>
      </c>
      <c r="AB182" s="54">
        <f t="shared" ref="AB182" si="3118">AB183*$F182</f>
        <v>0</v>
      </c>
      <c r="AC182" s="54">
        <f t="shared" ref="AC182" si="3119">AC183*$F182</f>
        <v>0</v>
      </c>
      <c r="AD182" s="54">
        <f t="shared" ref="AD182" si="3120">AD183*$F182</f>
        <v>0</v>
      </c>
      <c r="AE182" s="54">
        <f t="shared" ref="AE182" si="3121">AE183*$F182</f>
        <v>0</v>
      </c>
      <c r="AF182" s="54">
        <f t="shared" ref="AF182" si="3122">AF183*$F182</f>
        <v>0</v>
      </c>
      <c r="AG182" s="54">
        <f t="shared" ref="AG182" si="3123">AG183*$F182</f>
        <v>0</v>
      </c>
      <c r="AH182" s="54">
        <f t="shared" ref="AH182" si="3124">AH183*$F182</f>
        <v>0</v>
      </c>
      <c r="AI182" s="54">
        <f t="shared" ref="AI182" si="3125">AI183*$F182</f>
        <v>0</v>
      </c>
      <c r="AJ182" s="54">
        <f t="shared" ref="AJ182" si="3126">AJ183*$F182</f>
        <v>0</v>
      </c>
      <c r="AK182" s="54">
        <f t="shared" ref="AK182" si="3127">AK183*$F182</f>
        <v>0</v>
      </c>
      <c r="AL182" s="54">
        <f t="shared" ref="AL182" si="3128">AL183*$F182</f>
        <v>0</v>
      </c>
      <c r="AM182" s="54">
        <f t="shared" ref="AM182" si="3129">AM183*$F182</f>
        <v>0</v>
      </c>
      <c r="AN182" s="54">
        <f t="shared" ref="AN182" si="3130">AN183*$F182</f>
        <v>0</v>
      </c>
      <c r="AO182" s="54">
        <f t="shared" ref="AO182" si="3131">AO183*$F182</f>
        <v>0</v>
      </c>
      <c r="AP182" s="54">
        <f t="shared" ref="AP182" si="3132">AP183*$F182</f>
        <v>0</v>
      </c>
      <c r="AQ182" s="54">
        <f t="shared" ref="AQ182" si="3133">AQ183*$F182</f>
        <v>0</v>
      </c>
      <c r="AR182" s="54">
        <f t="shared" ref="AR182" si="3134">AR183*$F182</f>
        <v>0</v>
      </c>
      <c r="AS182" s="54">
        <f t="shared" ref="AS182" si="3135">AS183*$F182</f>
        <v>0</v>
      </c>
      <c r="AT182" s="54">
        <f t="shared" ref="AT182" si="3136">AT183*$F182</f>
        <v>0</v>
      </c>
      <c r="AU182" s="54">
        <f t="shared" ref="AU182" si="3137">AU183*$F182</f>
        <v>0</v>
      </c>
      <c r="AV182" s="54">
        <f t="shared" ref="AV182" si="3138">AV183*$F182</f>
        <v>0</v>
      </c>
      <c r="AW182" s="54">
        <f t="shared" ref="AW182" si="3139">AW183*$F182</f>
        <v>0</v>
      </c>
      <c r="AX182" s="54">
        <f t="shared" ref="AX182" si="3140">AX183*$F182</f>
        <v>0</v>
      </c>
      <c r="AY182" s="54">
        <f t="shared" ref="AY182" si="3141">AY183*$F182</f>
        <v>0</v>
      </c>
      <c r="AZ182" s="54">
        <f t="shared" ref="AZ182" si="3142">AZ183*$F182</f>
        <v>0</v>
      </c>
      <c r="BA182" s="54">
        <f t="shared" ref="BA182" si="3143">BA183*$F182</f>
        <v>0</v>
      </c>
      <c r="BB182" s="54">
        <f t="shared" ref="BB182" si="3144">BB183*$F182</f>
        <v>0</v>
      </c>
      <c r="BC182" s="54">
        <f t="shared" ref="BC182" si="3145">BC183*$F182</f>
        <v>0</v>
      </c>
      <c r="BD182" s="54">
        <f t="shared" ref="BD182" si="3146">BD183*$F182</f>
        <v>0</v>
      </c>
      <c r="BE182" s="54">
        <f t="shared" ref="BE182" si="3147">BE183*$F182</f>
        <v>0</v>
      </c>
      <c r="BF182" s="54">
        <f t="shared" ref="BF182" si="3148">BF183*$F182</f>
        <v>0</v>
      </c>
      <c r="BG182" s="54">
        <f t="shared" ref="BG182" si="3149">BG183*$F182</f>
        <v>0</v>
      </c>
      <c r="BH182" s="54">
        <f t="shared" ref="BH182" si="3150">BH183*$F182</f>
        <v>0</v>
      </c>
      <c r="BI182" s="54">
        <f t="shared" ref="BI182" si="3151">BI183*$F182</f>
        <v>0</v>
      </c>
      <c r="BJ182" s="54">
        <f t="shared" ref="BJ182" si="3152">BJ183*$F182</f>
        <v>0</v>
      </c>
      <c r="BK182" s="54">
        <f t="shared" ref="BK182" si="3153">BK183*$F182</f>
        <v>0</v>
      </c>
      <c r="BL182" s="54">
        <f t="shared" ref="BL182" si="3154">BL183*$F182</f>
        <v>0</v>
      </c>
      <c r="BM182" s="54">
        <f t="shared" ref="BM182" si="3155">BM183*$F182</f>
        <v>0</v>
      </c>
      <c r="BN182" s="54">
        <f t="shared" ref="BN182" si="3156">BN183*$F182</f>
        <v>0</v>
      </c>
    </row>
    <row r="183" spans="2:66" hidden="1" outlineLevel="1">
      <c r="B183" s="51"/>
      <c r="C183" s="209" t="s">
        <v>606</v>
      </c>
      <c r="D183" s="19"/>
      <c r="E183" s="19">
        <v>0</v>
      </c>
      <c r="F183" s="55"/>
      <c r="G183" s="23">
        <f>$E183</f>
        <v>0</v>
      </c>
      <c r="H183" s="23">
        <f t="shared" ref="H183:BN183" si="3157">$E183</f>
        <v>0</v>
      </c>
      <c r="I183" s="23">
        <f t="shared" si="3157"/>
        <v>0</v>
      </c>
      <c r="J183" s="23">
        <f t="shared" si="3157"/>
        <v>0</v>
      </c>
      <c r="K183" s="23">
        <f t="shared" si="3157"/>
        <v>0</v>
      </c>
      <c r="L183" s="23">
        <f t="shared" si="3157"/>
        <v>0</v>
      </c>
      <c r="M183" s="23">
        <f t="shared" si="3157"/>
        <v>0</v>
      </c>
      <c r="N183" s="23">
        <f t="shared" si="3157"/>
        <v>0</v>
      </c>
      <c r="O183" s="23">
        <f t="shared" si="3157"/>
        <v>0</v>
      </c>
      <c r="P183" s="23">
        <f t="shared" si="3157"/>
        <v>0</v>
      </c>
      <c r="Q183" s="23">
        <f t="shared" si="3157"/>
        <v>0</v>
      </c>
      <c r="R183" s="23">
        <f t="shared" si="3157"/>
        <v>0</v>
      </c>
      <c r="S183" s="23">
        <f t="shared" si="3157"/>
        <v>0</v>
      </c>
      <c r="T183" s="23">
        <f t="shared" si="3157"/>
        <v>0</v>
      </c>
      <c r="U183" s="23">
        <f t="shared" si="3157"/>
        <v>0</v>
      </c>
      <c r="V183" s="23">
        <f t="shared" si="3157"/>
        <v>0</v>
      </c>
      <c r="W183" s="23">
        <f t="shared" si="3157"/>
        <v>0</v>
      </c>
      <c r="X183" s="23">
        <f t="shared" si="3157"/>
        <v>0</v>
      </c>
      <c r="Y183" s="23">
        <f t="shared" si="3157"/>
        <v>0</v>
      </c>
      <c r="Z183" s="23">
        <f t="shared" si="3157"/>
        <v>0</v>
      </c>
      <c r="AA183" s="23">
        <f t="shared" si="3157"/>
        <v>0</v>
      </c>
      <c r="AB183" s="23">
        <f t="shared" si="3157"/>
        <v>0</v>
      </c>
      <c r="AC183" s="23">
        <f t="shared" si="3157"/>
        <v>0</v>
      </c>
      <c r="AD183" s="23">
        <f t="shared" si="3157"/>
        <v>0</v>
      </c>
      <c r="AE183" s="23">
        <f t="shared" si="3157"/>
        <v>0</v>
      </c>
      <c r="AF183" s="23">
        <f t="shared" si="3157"/>
        <v>0</v>
      </c>
      <c r="AG183" s="23">
        <f t="shared" si="3157"/>
        <v>0</v>
      </c>
      <c r="AH183" s="23">
        <f t="shared" si="3157"/>
        <v>0</v>
      </c>
      <c r="AI183" s="23">
        <f t="shared" si="3157"/>
        <v>0</v>
      </c>
      <c r="AJ183" s="23">
        <f t="shared" si="3157"/>
        <v>0</v>
      </c>
      <c r="AK183" s="23">
        <f t="shared" si="3157"/>
        <v>0</v>
      </c>
      <c r="AL183" s="23">
        <f t="shared" si="3157"/>
        <v>0</v>
      </c>
      <c r="AM183" s="23">
        <f t="shared" si="3157"/>
        <v>0</v>
      </c>
      <c r="AN183" s="23">
        <f t="shared" si="3157"/>
        <v>0</v>
      </c>
      <c r="AO183" s="23">
        <f t="shared" si="3157"/>
        <v>0</v>
      </c>
      <c r="AP183" s="23">
        <f t="shared" si="3157"/>
        <v>0</v>
      </c>
      <c r="AQ183" s="23">
        <f t="shared" si="3157"/>
        <v>0</v>
      </c>
      <c r="AR183" s="23">
        <f t="shared" si="3157"/>
        <v>0</v>
      </c>
      <c r="AS183" s="23">
        <f t="shared" si="3157"/>
        <v>0</v>
      </c>
      <c r="AT183" s="23">
        <f t="shared" si="3157"/>
        <v>0</v>
      </c>
      <c r="AU183" s="23">
        <f t="shared" si="3157"/>
        <v>0</v>
      </c>
      <c r="AV183" s="23">
        <f t="shared" si="3157"/>
        <v>0</v>
      </c>
      <c r="AW183" s="23">
        <f t="shared" si="3157"/>
        <v>0</v>
      </c>
      <c r="AX183" s="23">
        <f t="shared" si="3157"/>
        <v>0</v>
      </c>
      <c r="AY183" s="23">
        <f t="shared" si="3157"/>
        <v>0</v>
      </c>
      <c r="AZ183" s="23">
        <f t="shared" si="3157"/>
        <v>0</v>
      </c>
      <c r="BA183" s="23">
        <f t="shared" si="3157"/>
        <v>0</v>
      </c>
      <c r="BB183" s="23">
        <f t="shared" si="3157"/>
        <v>0</v>
      </c>
      <c r="BC183" s="23">
        <f t="shared" si="3157"/>
        <v>0</v>
      </c>
      <c r="BD183" s="23">
        <f t="shared" si="3157"/>
        <v>0</v>
      </c>
      <c r="BE183" s="23">
        <f t="shared" si="3157"/>
        <v>0</v>
      </c>
      <c r="BF183" s="23">
        <f t="shared" si="3157"/>
        <v>0</v>
      </c>
      <c r="BG183" s="23">
        <f t="shared" si="3157"/>
        <v>0</v>
      </c>
      <c r="BH183" s="23">
        <f t="shared" si="3157"/>
        <v>0</v>
      </c>
      <c r="BI183" s="23">
        <f t="shared" si="3157"/>
        <v>0</v>
      </c>
      <c r="BJ183" s="23">
        <f t="shared" si="3157"/>
        <v>0</v>
      </c>
      <c r="BK183" s="23">
        <f t="shared" si="3157"/>
        <v>0</v>
      </c>
      <c r="BL183" s="23">
        <f t="shared" si="3157"/>
        <v>0</v>
      </c>
      <c r="BM183" s="23">
        <f t="shared" si="3157"/>
        <v>0</v>
      </c>
      <c r="BN183" s="23">
        <f t="shared" si="3157"/>
        <v>0</v>
      </c>
    </row>
    <row r="184" spans="2:66" hidden="1" outlineLevel="1">
      <c r="B184" s="51"/>
      <c r="C184" s="19" t="s">
        <v>609</v>
      </c>
      <c r="D184" s="19" t="s">
        <v>610</v>
      </c>
      <c r="E184" s="7"/>
      <c r="F184" s="70">
        <v>233.374</v>
      </c>
      <c r="G184" s="54">
        <f>G185*$F184</f>
        <v>0</v>
      </c>
      <c r="H184" s="54">
        <f t="shared" ref="H184" si="3158">H185*$F184</f>
        <v>0</v>
      </c>
      <c r="I184" s="54">
        <f t="shared" ref="I184" si="3159">I185*$F184</f>
        <v>0</v>
      </c>
      <c r="J184" s="54">
        <f t="shared" ref="J184" si="3160">J185*$F184</f>
        <v>0</v>
      </c>
      <c r="K184" s="54">
        <f t="shared" ref="K184" si="3161">K185*$F184</f>
        <v>0</v>
      </c>
      <c r="L184" s="54">
        <f t="shared" ref="L184" si="3162">L185*$F184</f>
        <v>0</v>
      </c>
      <c r="M184" s="54">
        <f t="shared" ref="M184" si="3163">M185*$F184</f>
        <v>0</v>
      </c>
      <c r="N184" s="54">
        <f t="shared" ref="N184" si="3164">N185*$F184</f>
        <v>0</v>
      </c>
      <c r="O184" s="54">
        <f t="shared" ref="O184" si="3165">O185*$F184</f>
        <v>0</v>
      </c>
      <c r="P184" s="54">
        <f t="shared" ref="P184" si="3166">P185*$F184</f>
        <v>0</v>
      </c>
      <c r="Q184" s="54">
        <f t="shared" ref="Q184" si="3167">Q185*$F184</f>
        <v>0</v>
      </c>
      <c r="R184" s="54">
        <f t="shared" ref="R184" si="3168">R185*$F184</f>
        <v>0</v>
      </c>
      <c r="S184" s="54">
        <f t="shared" ref="S184" si="3169">S185*$F184</f>
        <v>0</v>
      </c>
      <c r="T184" s="54">
        <f t="shared" ref="T184" si="3170">T185*$F184</f>
        <v>0</v>
      </c>
      <c r="U184" s="54">
        <f t="shared" ref="U184" si="3171">U185*$F184</f>
        <v>0</v>
      </c>
      <c r="V184" s="54">
        <f t="shared" ref="V184" si="3172">V185*$F184</f>
        <v>0</v>
      </c>
      <c r="W184" s="54">
        <f t="shared" ref="W184" si="3173">W185*$F184</f>
        <v>0</v>
      </c>
      <c r="X184" s="54">
        <f t="shared" ref="X184" si="3174">X185*$F184</f>
        <v>0</v>
      </c>
      <c r="Y184" s="54">
        <f t="shared" ref="Y184" si="3175">Y185*$F184</f>
        <v>0</v>
      </c>
      <c r="Z184" s="54">
        <f t="shared" ref="Z184" si="3176">Z185*$F184</f>
        <v>0</v>
      </c>
      <c r="AA184" s="54">
        <f t="shared" ref="AA184" si="3177">AA185*$F184</f>
        <v>0</v>
      </c>
      <c r="AB184" s="54">
        <f t="shared" ref="AB184" si="3178">AB185*$F184</f>
        <v>0</v>
      </c>
      <c r="AC184" s="54">
        <f t="shared" ref="AC184" si="3179">AC185*$F184</f>
        <v>0</v>
      </c>
      <c r="AD184" s="54">
        <f t="shared" ref="AD184" si="3180">AD185*$F184</f>
        <v>0</v>
      </c>
      <c r="AE184" s="54">
        <f t="shared" ref="AE184" si="3181">AE185*$F184</f>
        <v>0</v>
      </c>
      <c r="AF184" s="54">
        <f t="shared" ref="AF184" si="3182">AF185*$F184</f>
        <v>0</v>
      </c>
      <c r="AG184" s="54">
        <f t="shared" ref="AG184" si="3183">AG185*$F184</f>
        <v>0</v>
      </c>
      <c r="AH184" s="54">
        <f t="shared" ref="AH184" si="3184">AH185*$F184</f>
        <v>0</v>
      </c>
      <c r="AI184" s="54">
        <f t="shared" ref="AI184" si="3185">AI185*$F184</f>
        <v>0</v>
      </c>
      <c r="AJ184" s="54">
        <f t="shared" ref="AJ184" si="3186">AJ185*$F184</f>
        <v>0</v>
      </c>
      <c r="AK184" s="54">
        <f t="shared" ref="AK184" si="3187">AK185*$F184</f>
        <v>0</v>
      </c>
      <c r="AL184" s="54">
        <f t="shared" ref="AL184" si="3188">AL185*$F184</f>
        <v>0</v>
      </c>
      <c r="AM184" s="54">
        <f t="shared" ref="AM184" si="3189">AM185*$F184</f>
        <v>0</v>
      </c>
      <c r="AN184" s="54">
        <f t="shared" ref="AN184" si="3190">AN185*$F184</f>
        <v>0</v>
      </c>
      <c r="AO184" s="54">
        <f t="shared" ref="AO184" si="3191">AO185*$F184</f>
        <v>0</v>
      </c>
      <c r="AP184" s="54">
        <f t="shared" ref="AP184" si="3192">AP185*$F184</f>
        <v>0</v>
      </c>
      <c r="AQ184" s="54">
        <f t="shared" ref="AQ184" si="3193">AQ185*$F184</f>
        <v>0</v>
      </c>
      <c r="AR184" s="54">
        <f t="shared" ref="AR184" si="3194">AR185*$F184</f>
        <v>0</v>
      </c>
      <c r="AS184" s="54">
        <f t="shared" ref="AS184" si="3195">AS185*$F184</f>
        <v>0</v>
      </c>
      <c r="AT184" s="54">
        <f t="shared" ref="AT184" si="3196">AT185*$F184</f>
        <v>0</v>
      </c>
      <c r="AU184" s="54">
        <f t="shared" ref="AU184" si="3197">AU185*$F184</f>
        <v>0</v>
      </c>
      <c r="AV184" s="54">
        <f t="shared" ref="AV184" si="3198">AV185*$F184</f>
        <v>0</v>
      </c>
      <c r="AW184" s="54">
        <f t="shared" ref="AW184" si="3199">AW185*$F184</f>
        <v>0</v>
      </c>
      <c r="AX184" s="54">
        <f t="shared" ref="AX184" si="3200">AX185*$F184</f>
        <v>0</v>
      </c>
      <c r="AY184" s="54">
        <f t="shared" ref="AY184" si="3201">AY185*$F184</f>
        <v>0</v>
      </c>
      <c r="AZ184" s="54">
        <f t="shared" ref="AZ184" si="3202">AZ185*$F184</f>
        <v>0</v>
      </c>
      <c r="BA184" s="54">
        <f t="shared" ref="BA184" si="3203">BA185*$F184</f>
        <v>0</v>
      </c>
      <c r="BB184" s="54">
        <f t="shared" ref="BB184" si="3204">BB185*$F184</f>
        <v>0</v>
      </c>
      <c r="BC184" s="54">
        <f t="shared" ref="BC184" si="3205">BC185*$F184</f>
        <v>0</v>
      </c>
      <c r="BD184" s="54">
        <f t="shared" ref="BD184" si="3206">BD185*$F184</f>
        <v>0</v>
      </c>
      <c r="BE184" s="54">
        <f t="shared" ref="BE184" si="3207">BE185*$F184</f>
        <v>0</v>
      </c>
      <c r="BF184" s="54">
        <f t="shared" ref="BF184" si="3208">BF185*$F184</f>
        <v>0</v>
      </c>
      <c r="BG184" s="54">
        <f t="shared" ref="BG184" si="3209">BG185*$F184</f>
        <v>0</v>
      </c>
      <c r="BH184" s="54">
        <f t="shared" ref="BH184" si="3210">BH185*$F184</f>
        <v>0</v>
      </c>
      <c r="BI184" s="54">
        <f t="shared" ref="BI184" si="3211">BI185*$F184</f>
        <v>0</v>
      </c>
      <c r="BJ184" s="54">
        <f t="shared" ref="BJ184" si="3212">BJ185*$F184</f>
        <v>0</v>
      </c>
      <c r="BK184" s="54">
        <f t="shared" ref="BK184" si="3213">BK185*$F184</f>
        <v>0</v>
      </c>
      <c r="BL184" s="54">
        <f t="shared" ref="BL184" si="3214">BL185*$F184</f>
        <v>0</v>
      </c>
      <c r="BM184" s="54">
        <f t="shared" ref="BM184" si="3215">BM185*$F184</f>
        <v>0</v>
      </c>
      <c r="BN184" s="54">
        <f t="shared" ref="BN184" si="3216">BN185*$F184</f>
        <v>0</v>
      </c>
    </row>
    <row r="185" spans="2:66" hidden="1" outlineLevel="1">
      <c r="B185" s="51"/>
      <c r="C185" s="209" t="s">
        <v>606</v>
      </c>
      <c r="D185" s="19"/>
      <c r="E185" s="19">
        <v>0</v>
      </c>
      <c r="F185" s="55"/>
      <c r="G185" s="23">
        <f>$E185</f>
        <v>0</v>
      </c>
      <c r="H185" s="23">
        <f t="shared" ref="H185:BN185" si="3217">$E185</f>
        <v>0</v>
      </c>
      <c r="I185" s="23">
        <f t="shared" si="3217"/>
        <v>0</v>
      </c>
      <c r="J185" s="23">
        <f t="shared" si="3217"/>
        <v>0</v>
      </c>
      <c r="K185" s="23">
        <f t="shared" si="3217"/>
        <v>0</v>
      </c>
      <c r="L185" s="23">
        <f t="shared" si="3217"/>
        <v>0</v>
      </c>
      <c r="M185" s="23">
        <f t="shared" si="3217"/>
        <v>0</v>
      </c>
      <c r="N185" s="23">
        <f t="shared" si="3217"/>
        <v>0</v>
      </c>
      <c r="O185" s="23">
        <f t="shared" si="3217"/>
        <v>0</v>
      </c>
      <c r="P185" s="23">
        <f t="shared" si="3217"/>
        <v>0</v>
      </c>
      <c r="Q185" s="23">
        <f t="shared" si="3217"/>
        <v>0</v>
      </c>
      <c r="R185" s="23">
        <f t="shared" si="3217"/>
        <v>0</v>
      </c>
      <c r="S185" s="23">
        <f t="shared" si="3217"/>
        <v>0</v>
      </c>
      <c r="T185" s="23">
        <f t="shared" si="3217"/>
        <v>0</v>
      </c>
      <c r="U185" s="23">
        <f t="shared" si="3217"/>
        <v>0</v>
      </c>
      <c r="V185" s="23">
        <f t="shared" si="3217"/>
        <v>0</v>
      </c>
      <c r="W185" s="23">
        <f t="shared" si="3217"/>
        <v>0</v>
      </c>
      <c r="X185" s="23">
        <f t="shared" si="3217"/>
        <v>0</v>
      </c>
      <c r="Y185" s="23">
        <f t="shared" si="3217"/>
        <v>0</v>
      </c>
      <c r="Z185" s="23">
        <f t="shared" si="3217"/>
        <v>0</v>
      </c>
      <c r="AA185" s="23">
        <f t="shared" si="3217"/>
        <v>0</v>
      </c>
      <c r="AB185" s="23">
        <f t="shared" si="3217"/>
        <v>0</v>
      </c>
      <c r="AC185" s="23">
        <f t="shared" si="3217"/>
        <v>0</v>
      </c>
      <c r="AD185" s="23">
        <f t="shared" si="3217"/>
        <v>0</v>
      </c>
      <c r="AE185" s="23">
        <f t="shared" si="3217"/>
        <v>0</v>
      </c>
      <c r="AF185" s="23">
        <f t="shared" si="3217"/>
        <v>0</v>
      </c>
      <c r="AG185" s="23">
        <f t="shared" si="3217"/>
        <v>0</v>
      </c>
      <c r="AH185" s="23">
        <f t="shared" si="3217"/>
        <v>0</v>
      </c>
      <c r="AI185" s="23">
        <f t="shared" si="3217"/>
        <v>0</v>
      </c>
      <c r="AJ185" s="23">
        <f t="shared" si="3217"/>
        <v>0</v>
      </c>
      <c r="AK185" s="23">
        <f t="shared" si="3217"/>
        <v>0</v>
      </c>
      <c r="AL185" s="23">
        <f t="shared" si="3217"/>
        <v>0</v>
      </c>
      <c r="AM185" s="23">
        <f t="shared" si="3217"/>
        <v>0</v>
      </c>
      <c r="AN185" s="23">
        <f t="shared" si="3217"/>
        <v>0</v>
      </c>
      <c r="AO185" s="23">
        <f t="shared" si="3217"/>
        <v>0</v>
      </c>
      <c r="AP185" s="23">
        <f t="shared" si="3217"/>
        <v>0</v>
      </c>
      <c r="AQ185" s="23">
        <f t="shared" si="3217"/>
        <v>0</v>
      </c>
      <c r="AR185" s="23">
        <f t="shared" si="3217"/>
        <v>0</v>
      </c>
      <c r="AS185" s="23">
        <f t="shared" si="3217"/>
        <v>0</v>
      </c>
      <c r="AT185" s="23">
        <f t="shared" si="3217"/>
        <v>0</v>
      </c>
      <c r="AU185" s="23">
        <f t="shared" si="3217"/>
        <v>0</v>
      </c>
      <c r="AV185" s="23">
        <f t="shared" si="3217"/>
        <v>0</v>
      </c>
      <c r="AW185" s="23">
        <f t="shared" si="3217"/>
        <v>0</v>
      </c>
      <c r="AX185" s="23">
        <f t="shared" si="3217"/>
        <v>0</v>
      </c>
      <c r="AY185" s="23">
        <f t="shared" si="3217"/>
        <v>0</v>
      </c>
      <c r="AZ185" s="23">
        <f t="shared" si="3217"/>
        <v>0</v>
      </c>
      <c r="BA185" s="23">
        <f t="shared" si="3217"/>
        <v>0</v>
      </c>
      <c r="BB185" s="23">
        <f t="shared" si="3217"/>
        <v>0</v>
      </c>
      <c r="BC185" s="23">
        <f t="shared" si="3217"/>
        <v>0</v>
      </c>
      <c r="BD185" s="23">
        <f t="shared" si="3217"/>
        <v>0</v>
      </c>
      <c r="BE185" s="23">
        <f t="shared" si="3217"/>
        <v>0</v>
      </c>
      <c r="BF185" s="23">
        <f t="shared" si="3217"/>
        <v>0</v>
      </c>
      <c r="BG185" s="23">
        <f t="shared" si="3217"/>
        <v>0</v>
      </c>
      <c r="BH185" s="23">
        <f t="shared" si="3217"/>
        <v>0</v>
      </c>
      <c r="BI185" s="23">
        <f t="shared" si="3217"/>
        <v>0</v>
      </c>
      <c r="BJ185" s="23">
        <f t="shared" si="3217"/>
        <v>0</v>
      </c>
      <c r="BK185" s="23">
        <f t="shared" si="3217"/>
        <v>0</v>
      </c>
      <c r="BL185" s="23">
        <f t="shared" si="3217"/>
        <v>0</v>
      </c>
      <c r="BM185" s="23">
        <f t="shared" si="3217"/>
        <v>0</v>
      </c>
      <c r="BN185" s="23">
        <f t="shared" si="3217"/>
        <v>0</v>
      </c>
    </row>
    <row r="186" spans="2:66" hidden="1" outlineLevel="1">
      <c r="B186" s="51"/>
      <c r="C186" s="19" t="s">
        <v>611</v>
      </c>
      <c r="D186" s="19" t="s">
        <v>612</v>
      </c>
      <c r="E186" s="7"/>
      <c r="F186" s="70">
        <v>2200</v>
      </c>
      <c r="G186" s="54">
        <f>G187*$F186</f>
        <v>0</v>
      </c>
      <c r="H186" s="54">
        <f t="shared" ref="H186" si="3218">H187*$F186</f>
        <v>0</v>
      </c>
      <c r="I186" s="54">
        <f t="shared" ref="I186" si="3219">I187*$F186</f>
        <v>0</v>
      </c>
      <c r="J186" s="54">
        <f t="shared" ref="J186" si="3220">J187*$F186</f>
        <v>0</v>
      </c>
      <c r="K186" s="54">
        <f t="shared" ref="K186" si="3221">K187*$F186</f>
        <v>0</v>
      </c>
      <c r="L186" s="54">
        <f t="shared" ref="L186" si="3222">L187*$F186</f>
        <v>0</v>
      </c>
      <c r="M186" s="54">
        <f t="shared" ref="M186" si="3223">M187*$F186</f>
        <v>0</v>
      </c>
      <c r="N186" s="54">
        <f t="shared" ref="N186" si="3224">N187*$F186</f>
        <v>0</v>
      </c>
      <c r="O186" s="54">
        <f t="shared" ref="O186" si="3225">O187*$F186</f>
        <v>0</v>
      </c>
      <c r="P186" s="54">
        <f t="shared" ref="P186" si="3226">P187*$F186</f>
        <v>0</v>
      </c>
      <c r="Q186" s="54">
        <f t="shared" ref="Q186" si="3227">Q187*$F186</f>
        <v>0</v>
      </c>
      <c r="R186" s="54">
        <f t="shared" ref="R186" si="3228">R187*$F186</f>
        <v>0</v>
      </c>
      <c r="S186" s="54">
        <f t="shared" ref="S186" si="3229">S187*$F186</f>
        <v>0</v>
      </c>
      <c r="T186" s="54">
        <f t="shared" ref="T186" si="3230">T187*$F186</f>
        <v>0</v>
      </c>
      <c r="U186" s="54">
        <f t="shared" ref="U186" si="3231">U187*$F186</f>
        <v>0</v>
      </c>
      <c r="V186" s="54">
        <f t="shared" ref="V186" si="3232">V187*$F186</f>
        <v>0</v>
      </c>
      <c r="W186" s="54">
        <f t="shared" ref="W186" si="3233">W187*$F186</f>
        <v>0</v>
      </c>
      <c r="X186" s="54">
        <f t="shared" ref="X186" si="3234">X187*$F186</f>
        <v>0</v>
      </c>
      <c r="Y186" s="54">
        <f t="shared" ref="Y186" si="3235">Y187*$F186</f>
        <v>0</v>
      </c>
      <c r="Z186" s="54">
        <f t="shared" ref="Z186" si="3236">Z187*$F186</f>
        <v>0</v>
      </c>
      <c r="AA186" s="54">
        <f t="shared" ref="AA186" si="3237">AA187*$F186</f>
        <v>0</v>
      </c>
      <c r="AB186" s="54">
        <f t="shared" ref="AB186" si="3238">AB187*$F186</f>
        <v>0</v>
      </c>
      <c r="AC186" s="54">
        <f t="shared" ref="AC186" si="3239">AC187*$F186</f>
        <v>0</v>
      </c>
      <c r="AD186" s="54">
        <f t="shared" ref="AD186" si="3240">AD187*$F186</f>
        <v>0</v>
      </c>
      <c r="AE186" s="54">
        <f t="shared" ref="AE186" si="3241">AE187*$F186</f>
        <v>0</v>
      </c>
      <c r="AF186" s="54">
        <f t="shared" ref="AF186" si="3242">AF187*$F186</f>
        <v>0</v>
      </c>
      <c r="AG186" s="54">
        <f t="shared" ref="AG186" si="3243">AG187*$F186</f>
        <v>0</v>
      </c>
      <c r="AH186" s="54">
        <f t="shared" ref="AH186" si="3244">AH187*$F186</f>
        <v>0</v>
      </c>
      <c r="AI186" s="54">
        <f t="shared" ref="AI186" si="3245">AI187*$F186</f>
        <v>0</v>
      </c>
      <c r="AJ186" s="54">
        <f t="shared" ref="AJ186" si="3246">AJ187*$F186</f>
        <v>0</v>
      </c>
      <c r="AK186" s="54">
        <f t="shared" ref="AK186" si="3247">AK187*$F186</f>
        <v>0</v>
      </c>
      <c r="AL186" s="54">
        <f t="shared" ref="AL186" si="3248">AL187*$F186</f>
        <v>0</v>
      </c>
      <c r="AM186" s="54">
        <f t="shared" ref="AM186" si="3249">AM187*$F186</f>
        <v>0</v>
      </c>
      <c r="AN186" s="54">
        <f t="shared" ref="AN186" si="3250">AN187*$F186</f>
        <v>0</v>
      </c>
      <c r="AO186" s="54">
        <f t="shared" ref="AO186" si="3251">AO187*$F186</f>
        <v>0</v>
      </c>
      <c r="AP186" s="54">
        <f t="shared" ref="AP186" si="3252">AP187*$F186</f>
        <v>0</v>
      </c>
      <c r="AQ186" s="54">
        <f t="shared" ref="AQ186" si="3253">AQ187*$F186</f>
        <v>0</v>
      </c>
      <c r="AR186" s="54">
        <f t="shared" ref="AR186" si="3254">AR187*$F186</f>
        <v>0</v>
      </c>
      <c r="AS186" s="54">
        <f t="shared" ref="AS186" si="3255">AS187*$F186</f>
        <v>0</v>
      </c>
      <c r="AT186" s="54">
        <f t="shared" ref="AT186" si="3256">AT187*$F186</f>
        <v>0</v>
      </c>
      <c r="AU186" s="54">
        <f t="shared" ref="AU186" si="3257">AU187*$F186</f>
        <v>0</v>
      </c>
      <c r="AV186" s="54">
        <f t="shared" ref="AV186" si="3258">AV187*$F186</f>
        <v>0</v>
      </c>
      <c r="AW186" s="54">
        <f t="shared" ref="AW186" si="3259">AW187*$F186</f>
        <v>0</v>
      </c>
      <c r="AX186" s="54">
        <f t="shared" ref="AX186" si="3260">AX187*$F186</f>
        <v>0</v>
      </c>
      <c r="AY186" s="54">
        <f t="shared" ref="AY186" si="3261">AY187*$F186</f>
        <v>0</v>
      </c>
      <c r="AZ186" s="54">
        <f t="shared" ref="AZ186" si="3262">AZ187*$F186</f>
        <v>0</v>
      </c>
      <c r="BA186" s="54">
        <f t="shared" ref="BA186" si="3263">BA187*$F186</f>
        <v>0</v>
      </c>
      <c r="BB186" s="54">
        <f t="shared" ref="BB186" si="3264">BB187*$F186</f>
        <v>0</v>
      </c>
      <c r="BC186" s="54">
        <f t="shared" ref="BC186" si="3265">BC187*$F186</f>
        <v>0</v>
      </c>
      <c r="BD186" s="54">
        <f t="shared" ref="BD186" si="3266">BD187*$F186</f>
        <v>0</v>
      </c>
      <c r="BE186" s="54">
        <f t="shared" ref="BE186" si="3267">BE187*$F186</f>
        <v>0</v>
      </c>
      <c r="BF186" s="54">
        <f t="shared" ref="BF186" si="3268">BF187*$F186</f>
        <v>0</v>
      </c>
      <c r="BG186" s="54">
        <f t="shared" ref="BG186" si="3269">BG187*$F186</f>
        <v>0</v>
      </c>
      <c r="BH186" s="54">
        <f t="shared" ref="BH186" si="3270">BH187*$F186</f>
        <v>0</v>
      </c>
      <c r="BI186" s="54">
        <f t="shared" ref="BI186" si="3271">BI187*$F186</f>
        <v>0</v>
      </c>
      <c r="BJ186" s="54">
        <f t="shared" ref="BJ186" si="3272">BJ187*$F186</f>
        <v>0</v>
      </c>
      <c r="BK186" s="54">
        <f t="shared" ref="BK186" si="3273">BK187*$F186</f>
        <v>0</v>
      </c>
      <c r="BL186" s="54">
        <f t="shared" ref="BL186" si="3274">BL187*$F186</f>
        <v>0</v>
      </c>
      <c r="BM186" s="54">
        <f t="shared" ref="BM186" si="3275">BM187*$F186</f>
        <v>0</v>
      </c>
      <c r="BN186" s="54">
        <f t="shared" ref="BN186" si="3276">BN187*$F186</f>
        <v>0</v>
      </c>
    </row>
    <row r="187" spans="2:66" hidden="1" outlineLevel="1">
      <c r="B187" s="51"/>
      <c r="C187" s="209" t="s">
        <v>606</v>
      </c>
      <c r="D187" s="19"/>
      <c r="E187" s="19">
        <v>0</v>
      </c>
      <c r="F187" s="55"/>
      <c r="G187" s="23">
        <f>$E187</f>
        <v>0</v>
      </c>
      <c r="H187" s="23">
        <f t="shared" ref="H187:BN187" si="3277">$E187</f>
        <v>0</v>
      </c>
      <c r="I187" s="23">
        <f t="shared" si="3277"/>
        <v>0</v>
      </c>
      <c r="J187" s="23">
        <f t="shared" si="3277"/>
        <v>0</v>
      </c>
      <c r="K187" s="23">
        <f t="shared" si="3277"/>
        <v>0</v>
      </c>
      <c r="L187" s="23">
        <f t="shared" si="3277"/>
        <v>0</v>
      </c>
      <c r="M187" s="23">
        <f t="shared" si="3277"/>
        <v>0</v>
      </c>
      <c r="N187" s="23">
        <f t="shared" si="3277"/>
        <v>0</v>
      </c>
      <c r="O187" s="23">
        <f t="shared" si="3277"/>
        <v>0</v>
      </c>
      <c r="P187" s="23">
        <f t="shared" si="3277"/>
        <v>0</v>
      </c>
      <c r="Q187" s="23">
        <f t="shared" si="3277"/>
        <v>0</v>
      </c>
      <c r="R187" s="23">
        <f t="shared" si="3277"/>
        <v>0</v>
      </c>
      <c r="S187" s="23">
        <f t="shared" si="3277"/>
        <v>0</v>
      </c>
      <c r="T187" s="23">
        <f t="shared" si="3277"/>
        <v>0</v>
      </c>
      <c r="U187" s="23">
        <f t="shared" si="3277"/>
        <v>0</v>
      </c>
      <c r="V187" s="23">
        <f t="shared" si="3277"/>
        <v>0</v>
      </c>
      <c r="W187" s="23">
        <f t="shared" si="3277"/>
        <v>0</v>
      </c>
      <c r="X187" s="23">
        <f t="shared" si="3277"/>
        <v>0</v>
      </c>
      <c r="Y187" s="23">
        <f t="shared" si="3277"/>
        <v>0</v>
      </c>
      <c r="Z187" s="23">
        <f t="shared" si="3277"/>
        <v>0</v>
      </c>
      <c r="AA187" s="23">
        <f t="shared" si="3277"/>
        <v>0</v>
      </c>
      <c r="AB187" s="23">
        <f t="shared" si="3277"/>
        <v>0</v>
      </c>
      <c r="AC187" s="23">
        <f t="shared" si="3277"/>
        <v>0</v>
      </c>
      <c r="AD187" s="23">
        <f t="shared" si="3277"/>
        <v>0</v>
      </c>
      <c r="AE187" s="23">
        <f t="shared" si="3277"/>
        <v>0</v>
      </c>
      <c r="AF187" s="23">
        <f t="shared" si="3277"/>
        <v>0</v>
      </c>
      <c r="AG187" s="23">
        <f t="shared" si="3277"/>
        <v>0</v>
      </c>
      <c r="AH187" s="23">
        <f t="shared" si="3277"/>
        <v>0</v>
      </c>
      <c r="AI187" s="23">
        <f t="shared" si="3277"/>
        <v>0</v>
      </c>
      <c r="AJ187" s="23">
        <f t="shared" si="3277"/>
        <v>0</v>
      </c>
      <c r="AK187" s="23">
        <f t="shared" si="3277"/>
        <v>0</v>
      </c>
      <c r="AL187" s="23">
        <f t="shared" si="3277"/>
        <v>0</v>
      </c>
      <c r="AM187" s="23">
        <f t="shared" si="3277"/>
        <v>0</v>
      </c>
      <c r="AN187" s="23">
        <f t="shared" si="3277"/>
        <v>0</v>
      </c>
      <c r="AO187" s="23">
        <f t="shared" si="3277"/>
        <v>0</v>
      </c>
      <c r="AP187" s="23">
        <f t="shared" si="3277"/>
        <v>0</v>
      </c>
      <c r="AQ187" s="23">
        <f t="shared" si="3277"/>
        <v>0</v>
      </c>
      <c r="AR187" s="23">
        <f t="shared" si="3277"/>
        <v>0</v>
      </c>
      <c r="AS187" s="23">
        <f t="shared" si="3277"/>
        <v>0</v>
      </c>
      <c r="AT187" s="23">
        <f t="shared" si="3277"/>
        <v>0</v>
      </c>
      <c r="AU187" s="23">
        <f t="shared" si="3277"/>
        <v>0</v>
      </c>
      <c r="AV187" s="23">
        <f t="shared" si="3277"/>
        <v>0</v>
      </c>
      <c r="AW187" s="23">
        <f t="shared" si="3277"/>
        <v>0</v>
      </c>
      <c r="AX187" s="23">
        <f t="shared" si="3277"/>
        <v>0</v>
      </c>
      <c r="AY187" s="23">
        <f t="shared" si="3277"/>
        <v>0</v>
      </c>
      <c r="AZ187" s="23">
        <f t="shared" si="3277"/>
        <v>0</v>
      </c>
      <c r="BA187" s="23">
        <f t="shared" si="3277"/>
        <v>0</v>
      </c>
      <c r="BB187" s="23">
        <f t="shared" si="3277"/>
        <v>0</v>
      </c>
      <c r="BC187" s="23">
        <f t="shared" si="3277"/>
        <v>0</v>
      </c>
      <c r="BD187" s="23">
        <f t="shared" si="3277"/>
        <v>0</v>
      </c>
      <c r="BE187" s="23">
        <f t="shared" si="3277"/>
        <v>0</v>
      </c>
      <c r="BF187" s="23">
        <f t="shared" si="3277"/>
        <v>0</v>
      </c>
      <c r="BG187" s="23">
        <f t="shared" si="3277"/>
        <v>0</v>
      </c>
      <c r="BH187" s="23">
        <f t="shared" si="3277"/>
        <v>0</v>
      </c>
      <c r="BI187" s="23">
        <f t="shared" si="3277"/>
        <v>0</v>
      </c>
      <c r="BJ187" s="23">
        <f t="shared" si="3277"/>
        <v>0</v>
      </c>
      <c r="BK187" s="23">
        <f t="shared" si="3277"/>
        <v>0</v>
      </c>
      <c r="BL187" s="23">
        <f t="shared" si="3277"/>
        <v>0</v>
      </c>
      <c r="BM187" s="23">
        <f t="shared" si="3277"/>
        <v>0</v>
      </c>
      <c r="BN187" s="23">
        <f t="shared" si="3277"/>
        <v>0</v>
      </c>
    </row>
    <row r="188" spans="2:66" hidden="1" outlineLevel="1">
      <c r="B188" s="51"/>
      <c r="C188" s="19" t="s">
        <v>613</v>
      </c>
      <c r="D188" s="19" t="s">
        <v>614</v>
      </c>
      <c r="E188" s="7"/>
      <c r="F188" s="70">
        <v>195</v>
      </c>
      <c r="G188" s="54">
        <f>G189*$F188</f>
        <v>0</v>
      </c>
      <c r="H188" s="54">
        <f t="shared" ref="H188" si="3278">H189*$F188</f>
        <v>0</v>
      </c>
      <c r="I188" s="54">
        <f t="shared" ref="I188" si="3279">I189*$F188</f>
        <v>0</v>
      </c>
      <c r="J188" s="54">
        <f t="shared" ref="J188" si="3280">J189*$F188</f>
        <v>0</v>
      </c>
      <c r="K188" s="54">
        <f t="shared" ref="K188" si="3281">K189*$F188</f>
        <v>0</v>
      </c>
      <c r="L188" s="54">
        <f t="shared" ref="L188" si="3282">L189*$F188</f>
        <v>0</v>
      </c>
      <c r="M188" s="54">
        <f t="shared" ref="M188" si="3283">M189*$F188</f>
        <v>0</v>
      </c>
      <c r="N188" s="54">
        <f t="shared" ref="N188" si="3284">N189*$F188</f>
        <v>0</v>
      </c>
      <c r="O188" s="54">
        <f t="shared" ref="O188" si="3285">O189*$F188</f>
        <v>0</v>
      </c>
      <c r="P188" s="54">
        <f t="shared" ref="P188" si="3286">P189*$F188</f>
        <v>0</v>
      </c>
      <c r="Q188" s="54">
        <f t="shared" ref="Q188" si="3287">Q189*$F188</f>
        <v>0</v>
      </c>
      <c r="R188" s="54">
        <f t="shared" ref="R188" si="3288">R189*$F188</f>
        <v>0</v>
      </c>
      <c r="S188" s="54">
        <f t="shared" ref="S188" si="3289">S189*$F188</f>
        <v>0</v>
      </c>
      <c r="T188" s="54">
        <f t="shared" ref="T188" si="3290">T189*$F188</f>
        <v>0</v>
      </c>
      <c r="U188" s="54">
        <f t="shared" ref="U188" si="3291">U189*$F188</f>
        <v>0</v>
      </c>
      <c r="V188" s="54">
        <f t="shared" ref="V188" si="3292">V189*$F188</f>
        <v>0</v>
      </c>
      <c r="W188" s="54">
        <f t="shared" ref="W188" si="3293">W189*$F188</f>
        <v>0</v>
      </c>
      <c r="X188" s="54">
        <f t="shared" ref="X188" si="3294">X189*$F188</f>
        <v>0</v>
      </c>
      <c r="Y188" s="54">
        <f t="shared" ref="Y188" si="3295">Y189*$F188</f>
        <v>0</v>
      </c>
      <c r="Z188" s="54">
        <f t="shared" ref="Z188" si="3296">Z189*$F188</f>
        <v>0</v>
      </c>
      <c r="AA188" s="54">
        <f t="shared" ref="AA188" si="3297">AA189*$F188</f>
        <v>0</v>
      </c>
      <c r="AB188" s="54">
        <f t="shared" ref="AB188" si="3298">AB189*$F188</f>
        <v>0</v>
      </c>
      <c r="AC188" s="54">
        <f t="shared" ref="AC188" si="3299">AC189*$F188</f>
        <v>0</v>
      </c>
      <c r="AD188" s="54">
        <f t="shared" ref="AD188" si="3300">AD189*$F188</f>
        <v>0</v>
      </c>
      <c r="AE188" s="54">
        <f t="shared" ref="AE188" si="3301">AE189*$F188</f>
        <v>0</v>
      </c>
      <c r="AF188" s="54">
        <f t="shared" ref="AF188" si="3302">AF189*$F188</f>
        <v>0</v>
      </c>
      <c r="AG188" s="54">
        <f t="shared" ref="AG188" si="3303">AG189*$F188</f>
        <v>0</v>
      </c>
      <c r="AH188" s="54">
        <f t="shared" ref="AH188" si="3304">AH189*$F188</f>
        <v>0</v>
      </c>
      <c r="AI188" s="54">
        <f t="shared" ref="AI188" si="3305">AI189*$F188</f>
        <v>0</v>
      </c>
      <c r="AJ188" s="54">
        <f t="shared" ref="AJ188" si="3306">AJ189*$F188</f>
        <v>0</v>
      </c>
      <c r="AK188" s="54">
        <f t="shared" ref="AK188" si="3307">AK189*$F188</f>
        <v>0</v>
      </c>
      <c r="AL188" s="54">
        <f t="shared" ref="AL188" si="3308">AL189*$F188</f>
        <v>0</v>
      </c>
      <c r="AM188" s="54">
        <f t="shared" ref="AM188" si="3309">AM189*$F188</f>
        <v>0</v>
      </c>
      <c r="AN188" s="54">
        <f t="shared" ref="AN188" si="3310">AN189*$F188</f>
        <v>0</v>
      </c>
      <c r="AO188" s="54">
        <f t="shared" ref="AO188" si="3311">AO189*$F188</f>
        <v>0</v>
      </c>
      <c r="AP188" s="54">
        <f t="shared" ref="AP188" si="3312">AP189*$F188</f>
        <v>0</v>
      </c>
      <c r="AQ188" s="54">
        <f t="shared" ref="AQ188" si="3313">AQ189*$F188</f>
        <v>0</v>
      </c>
      <c r="AR188" s="54">
        <f t="shared" ref="AR188" si="3314">AR189*$F188</f>
        <v>0</v>
      </c>
      <c r="AS188" s="54">
        <f t="shared" ref="AS188" si="3315">AS189*$F188</f>
        <v>0</v>
      </c>
      <c r="AT188" s="54">
        <f t="shared" ref="AT188" si="3316">AT189*$F188</f>
        <v>0</v>
      </c>
      <c r="AU188" s="54">
        <f t="shared" ref="AU188" si="3317">AU189*$F188</f>
        <v>0</v>
      </c>
      <c r="AV188" s="54">
        <f t="shared" ref="AV188" si="3318">AV189*$F188</f>
        <v>0</v>
      </c>
      <c r="AW188" s="54">
        <f t="shared" ref="AW188" si="3319">AW189*$F188</f>
        <v>0</v>
      </c>
      <c r="AX188" s="54">
        <f t="shared" ref="AX188" si="3320">AX189*$F188</f>
        <v>0</v>
      </c>
      <c r="AY188" s="54">
        <f t="shared" ref="AY188" si="3321">AY189*$F188</f>
        <v>0</v>
      </c>
      <c r="AZ188" s="54">
        <f t="shared" ref="AZ188" si="3322">AZ189*$F188</f>
        <v>0</v>
      </c>
      <c r="BA188" s="54">
        <f t="shared" ref="BA188" si="3323">BA189*$F188</f>
        <v>0</v>
      </c>
      <c r="BB188" s="54">
        <f t="shared" ref="BB188" si="3324">BB189*$F188</f>
        <v>0</v>
      </c>
      <c r="BC188" s="54">
        <f t="shared" ref="BC188" si="3325">BC189*$F188</f>
        <v>0</v>
      </c>
      <c r="BD188" s="54">
        <f t="shared" ref="BD188" si="3326">BD189*$F188</f>
        <v>0</v>
      </c>
      <c r="BE188" s="54">
        <f t="shared" ref="BE188" si="3327">BE189*$F188</f>
        <v>0</v>
      </c>
      <c r="BF188" s="54">
        <f t="shared" ref="BF188" si="3328">BF189*$F188</f>
        <v>0</v>
      </c>
      <c r="BG188" s="54">
        <f t="shared" ref="BG188" si="3329">BG189*$F188</f>
        <v>0</v>
      </c>
      <c r="BH188" s="54">
        <f t="shared" ref="BH188" si="3330">BH189*$F188</f>
        <v>0</v>
      </c>
      <c r="BI188" s="54">
        <f t="shared" ref="BI188" si="3331">BI189*$F188</f>
        <v>0</v>
      </c>
      <c r="BJ188" s="54">
        <f t="shared" ref="BJ188" si="3332">BJ189*$F188</f>
        <v>0</v>
      </c>
      <c r="BK188" s="54">
        <f t="shared" ref="BK188" si="3333">BK189*$F188</f>
        <v>0</v>
      </c>
      <c r="BL188" s="54">
        <f t="shared" ref="BL188" si="3334">BL189*$F188</f>
        <v>0</v>
      </c>
      <c r="BM188" s="54">
        <f t="shared" ref="BM188" si="3335">BM189*$F188</f>
        <v>0</v>
      </c>
      <c r="BN188" s="54">
        <f t="shared" ref="BN188" si="3336">BN189*$F188</f>
        <v>0</v>
      </c>
    </row>
    <row r="189" spans="2:66" hidden="1" outlineLevel="1">
      <c r="B189" s="51"/>
      <c r="C189" s="209" t="s">
        <v>606</v>
      </c>
      <c r="D189" s="19"/>
      <c r="E189" s="19">
        <v>0</v>
      </c>
      <c r="F189" s="55"/>
      <c r="G189" s="23">
        <f>$E189</f>
        <v>0</v>
      </c>
      <c r="H189" s="23">
        <f t="shared" ref="H189:BN189" si="3337">$E189</f>
        <v>0</v>
      </c>
      <c r="I189" s="23">
        <f t="shared" si="3337"/>
        <v>0</v>
      </c>
      <c r="J189" s="23">
        <f t="shared" si="3337"/>
        <v>0</v>
      </c>
      <c r="K189" s="23">
        <f t="shared" si="3337"/>
        <v>0</v>
      </c>
      <c r="L189" s="23">
        <f t="shared" si="3337"/>
        <v>0</v>
      </c>
      <c r="M189" s="23">
        <f t="shared" si="3337"/>
        <v>0</v>
      </c>
      <c r="N189" s="23">
        <f t="shared" si="3337"/>
        <v>0</v>
      </c>
      <c r="O189" s="23">
        <f t="shared" si="3337"/>
        <v>0</v>
      </c>
      <c r="P189" s="23">
        <f t="shared" si="3337"/>
        <v>0</v>
      </c>
      <c r="Q189" s="23">
        <f t="shared" si="3337"/>
        <v>0</v>
      </c>
      <c r="R189" s="23">
        <f t="shared" si="3337"/>
        <v>0</v>
      </c>
      <c r="S189" s="23">
        <f t="shared" si="3337"/>
        <v>0</v>
      </c>
      <c r="T189" s="23">
        <f t="shared" si="3337"/>
        <v>0</v>
      </c>
      <c r="U189" s="23">
        <f t="shared" si="3337"/>
        <v>0</v>
      </c>
      <c r="V189" s="23">
        <f t="shared" si="3337"/>
        <v>0</v>
      </c>
      <c r="W189" s="23">
        <f t="shared" si="3337"/>
        <v>0</v>
      </c>
      <c r="X189" s="23">
        <f t="shared" si="3337"/>
        <v>0</v>
      </c>
      <c r="Y189" s="23">
        <f t="shared" si="3337"/>
        <v>0</v>
      </c>
      <c r="Z189" s="23">
        <f t="shared" si="3337"/>
        <v>0</v>
      </c>
      <c r="AA189" s="23">
        <f t="shared" si="3337"/>
        <v>0</v>
      </c>
      <c r="AB189" s="23">
        <f t="shared" si="3337"/>
        <v>0</v>
      </c>
      <c r="AC189" s="23">
        <f t="shared" si="3337"/>
        <v>0</v>
      </c>
      <c r="AD189" s="23">
        <f t="shared" si="3337"/>
        <v>0</v>
      </c>
      <c r="AE189" s="23">
        <f t="shared" si="3337"/>
        <v>0</v>
      </c>
      <c r="AF189" s="23">
        <f t="shared" si="3337"/>
        <v>0</v>
      </c>
      <c r="AG189" s="23">
        <f t="shared" si="3337"/>
        <v>0</v>
      </c>
      <c r="AH189" s="23">
        <f t="shared" si="3337"/>
        <v>0</v>
      </c>
      <c r="AI189" s="23">
        <f t="shared" si="3337"/>
        <v>0</v>
      </c>
      <c r="AJ189" s="23">
        <f t="shared" si="3337"/>
        <v>0</v>
      </c>
      <c r="AK189" s="23">
        <f t="shared" si="3337"/>
        <v>0</v>
      </c>
      <c r="AL189" s="23">
        <f t="shared" si="3337"/>
        <v>0</v>
      </c>
      <c r="AM189" s="23">
        <f t="shared" si="3337"/>
        <v>0</v>
      </c>
      <c r="AN189" s="23">
        <f t="shared" si="3337"/>
        <v>0</v>
      </c>
      <c r="AO189" s="23">
        <f t="shared" si="3337"/>
        <v>0</v>
      </c>
      <c r="AP189" s="23">
        <f t="shared" si="3337"/>
        <v>0</v>
      </c>
      <c r="AQ189" s="23">
        <f t="shared" si="3337"/>
        <v>0</v>
      </c>
      <c r="AR189" s="23">
        <f t="shared" si="3337"/>
        <v>0</v>
      </c>
      <c r="AS189" s="23">
        <f t="shared" si="3337"/>
        <v>0</v>
      </c>
      <c r="AT189" s="23">
        <f t="shared" si="3337"/>
        <v>0</v>
      </c>
      <c r="AU189" s="23">
        <f t="shared" si="3337"/>
        <v>0</v>
      </c>
      <c r="AV189" s="23">
        <f t="shared" si="3337"/>
        <v>0</v>
      </c>
      <c r="AW189" s="23">
        <f t="shared" si="3337"/>
        <v>0</v>
      </c>
      <c r="AX189" s="23">
        <f t="shared" si="3337"/>
        <v>0</v>
      </c>
      <c r="AY189" s="23">
        <f t="shared" si="3337"/>
        <v>0</v>
      </c>
      <c r="AZ189" s="23">
        <f t="shared" si="3337"/>
        <v>0</v>
      </c>
      <c r="BA189" s="23">
        <f t="shared" si="3337"/>
        <v>0</v>
      </c>
      <c r="BB189" s="23">
        <f t="shared" si="3337"/>
        <v>0</v>
      </c>
      <c r="BC189" s="23">
        <f t="shared" si="3337"/>
        <v>0</v>
      </c>
      <c r="BD189" s="23">
        <f t="shared" si="3337"/>
        <v>0</v>
      </c>
      <c r="BE189" s="23">
        <f t="shared" si="3337"/>
        <v>0</v>
      </c>
      <c r="BF189" s="23">
        <f t="shared" si="3337"/>
        <v>0</v>
      </c>
      <c r="BG189" s="23">
        <f t="shared" si="3337"/>
        <v>0</v>
      </c>
      <c r="BH189" s="23">
        <f t="shared" si="3337"/>
        <v>0</v>
      </c>
      <c r="BI189" s="23">
        <f t="shared" si="3337"/>
        <v>0</v>
      </c>
      <c r="BJ189" s="23">
        <f t="shared" si="3337"/>
        <v>0</v>
      </c>
      <c r="BK189" s="23">
        <f t="shared" si="3337"/>
        <v>0</v>
      </c>
      <c r="BL189" s="23">
        <f t="shared" si="3337"/>
        <v>0</v>
      </c>
      <c r="BM189" s="23">
        <f t="shared" si="3337"/>
        <v>0</v>
      </c>
      <c r="BN189" s="23">
        <f t="shared" si="3337"/>
        <v>0</v>
      </c>
    </row>
    <row r="190" spans="2:66" hidden="1" outlineLevel="1">
      <c r="B190" s="51"/>
      <c r="C190" s="19" t="s">
        <v>615</v>
      </c>
      <c r="D190" s="19" t="s">
        <v>616</v>
      </c>
      <c r="E190" s="7"/>
      <c r="F190" s="70">
        <v>64</v>
      </c>
      <c r="G190" s="54">
        <f>G191*$F190</f>
        <v>0</v>
      </c>
      <c r="H190" s="54">
        <f t="shared" ref="H190" si="3338">H191*$F190</f>
        <v>0</v>
      </c>
      <c r="I190" s="54">
        <f t="shared" ref="I190" si="3339">I191*$F190</f>
        <v>0</v>
      </c>
      <c r="J190" s="54">
        <f t="shared" ref="J190" si="3340">J191*$F190</f>
        <v>0</v>
      </c>
      <c r="K190" s="54">
        <f t="shared" ref="K190" si="3341">K191*$F190</f>
        <v>0</v>
      </c>
      <c r="L190" s="54">
        <f t="shared" ref="L190" si="3342">L191*$F190</f>
        <v>0</v>
      </c>
      <c r="M190" s="54">
        <f t="shared" ref="M190" si="3343">M191*$F190</f>
        <v>0</v>
      </c>
      <c r="N190" s="54">
        <f t="shared" ref="N190" si="3344">N191*$F190</f>
        <v>0</v>
      </c>
      <c r="O190" s="54">
        <f t="shared" ref="O190" si="3345">O191*$F190</f>
        <v>0</v>
      </c>
      <c r="P190" s="54">
        <f t="shared" ref="P190" si="3346">P191*$F190</f>
        <v>0</v>
      </c>
      <c r="Q190" s="54">
        <f t="shared" ref="Q190" si="3347">Q191*$F190</f>
        <v>0</v>
      </c>
      <c r="R190" s="54">
        <f t="shared" ref="R190" si="3348">R191*$F190</f>
        <v>0</v>
      </c>
      <c r="S190" s="54">
        <f t="shared" ref="S190" si="3349">S191*$F190</f>
        <v>0</v>
      </c>
      <c r="T190" s="54">
        <f t="shared" ref="T190" si="3350">T191*$F190</f>
        <v>0</v>
      </c>
      <c r="U190" s="54">
        <f t="shared" ref="U190" si="3351">U191*$F190</f>
        <v>0</v>
      </c>
      <c r="V190" s="54">
        <f t="shared" ref="V190" si="3352">V191*$F190</f>
        <v>0</v>
      </c>
      <c r="W190" s="54">
        <f t="shared" ref="W190" si="3353">W191*$F190</f>
        <v>0</v>
      </c>
      <c r="X190" s="54">
        <f t="shared" ref="X190" si="3354">X191*$F190</f>
        <v>0</v>
      </c>
      <c r="Y190" s="54">
        <f t="shared" ref="Y190" si="3355">Y191*$F190</f>
        <v>0</v>
      </c>
      <c r="Z190" s="54">
        <f t="shared" ref="Z190" si="3356">Z191*$F190</f>
        <v>0</v>
      </c>
      <c r="AA190" s="54">
        <f t="shared" ref="AA190" si="3357">AA191*$F190</f>
        <v>0</v>
      </c>
      <c r="AB190" s="54">
        <f t="shared" ref="AB190" si="3358">AB191*$F190</f>
        <v>0</v>
      </c>
      <c r="AC190" s="54">
        <f t="shared" ref="AC190" si="3359">AC191*$F190</f>
        <v>0</v>
      </c>
      <c r="AD190" s="54">
        <f t="shared" ref="AD190" si="3360">AD191*$F190</f>
        <v>0</v>
      </c>
      <c r="AE190" s="54">
        <f t="shared" ref="AE190" si="3361">AE191*$F190</f>
        <v>0</v>
      </c>
      <c r="AF190" s="54">
        <f t="shared" ref="AF190" si="3362">AF191*$F190</f>
        <v>0</v>
      </c>
      <c r="AG190" s="54">
        <f t="shared" ref="AG190" si="3363">AG191*$F190</f>
        <v>0</v>
      </c>
      <c r="AH190" s="54">
        <f t="shared" ref="AH190" si="3364">AH191*$F190</f>
        <v>0</v>
      </c>
      <c r="AI190" s="54">
        <f t="shared" ref="AI190" si="3365">AI191*$F190</f>
        <v>0</v>
      </c>
      <c r="AJ190" s="54">
        <f t="shared" ref="AJ190" si="3366">AJ191*$F190</f>
        <v>0</v>
      </c>
      <c r="AK190" s="54">
        <f t="shared" ref="AK190" si="3367">AK191*$F190</f>
        <v>0</v>
      </c>
      <c r="AL190" s="54">
        <f t="shared" ref="AL190" si="3368">AL191*$F190</f>
        <v>0</v>
      </c>
      <c r="AM190" s="54">
        <f t="shared" ref="AM190" si="3369">AM191*$F190</f>
        <v>0</v>
      </c>
      <c r="AN190" s="54">
        <f t="shared" ref="AN190" si="3370">AN191*$F190</f>
        <v>0</v>
      </c>
      <c r="AO190" s="54">
        <f t="shared" ref="AO190" si="3371">AO191*$F190</f>
        <v>0</v>
      </c>
      <c r="AP190" s="54">
        <f t="shared" ref="AP190" si="3372">AP191*$F190</f>
        <v>0</v>
      </c>
      <c r="AQ190" s="54">
        <f t="shared" ref="AQ190" si="3373">AQ191*$F190</f>
        <v>0</v>
      </c>
      <c r="AR190" s="54">
        <f t="shared" ref="AR190" si="3374">AR191*$F190</f>
        <v>0</v>
      </c>
      <c r="AS190" s="54">
        <f t="shared" ref="AS190" si="3375">AS191*$F190</f>
        <v>0</v>
      </c>
      <c r="AT190" s="54">
        <f t="shared" ref="AT190" si="3376">AT191*$F190</f>
        <v>0</v>
      </c>
      <c r="AU190" s="54">
        <f t="shared" ref="AU190" si="3377">AU191*$F190</f>
        <v>0</v>
      </c>
      <c r="AV190" s="54">
        <f t="shared" ref="AV190" si="3378">AV191*$F190</f>
        <v>0</v>
      </c>
      <c r="AW190" s="54">
        <f t="shared" ref="AW190" si="3379">AW191*$F190</f>
        <v>0</v>
      </c>
      <c r="AX190" s="54">
        <f t="shared" ref="AX190" si="3380">AX191*$F190</f>
        <v>0</v>
      </c>
      <c r="AY190" s="54">
        <f t="shared" ref="AY190" si="3381">AY191*$F190</f>
        <v>0</v>
      </c>
      <c r="AZ190" s="54">
        <f t="shared" ref="AZ190" si="3382">AZ191*$F190</f>
        <v>0</v>
      </c>
      <c r="BA190" s="54">
        <f t="shared" ref="BA190" si="3383">BA191*$F190</f>
        <v>0</v>
      </c>
      <c r="BB190" s="54">
        <f t="shared" ref="BB190" si="3384">BB191*$F190</f>
        <v>0</v>
      </c>
      <c r="BC190" s="54">
        <f t="shared" ref="BC190" si="3385">BC191*$F190</f>
        <v>0</v>
      </c>
      <c r="BD190" s="54">
        <f t="shared" ref="BD190" si="3386">BD191*$F190</f>
        <v>0</v>
      </c>
      <c r="BE190" s="54">
        <f t="shared" ref="BE190" si="3387">BE191*$F190</f>
        <v>0</v>
      </c>
      <c r="BF190" s="54">
        <f t="shared" ref="BF190" si="3388">BF191*$F190</f>
        <v>0</v>
      </c>
      <c r="BG190" s="54">
        <f t="shared" ref="BG190" si="3389">BG191*$F190</f>
        <v>0</v>
      </c>
      <c r="BH190" s="54">
        <f t="shared" ref="BH190" si="3390">BH191*$F190</f>
        <v>0</v>
      </c>
      <c r="BI190" s="54">
        <f t="shared" ref="BI190" si="3391">BI191*$F190</f>
        <v>0</v>
      </c>
      <c r="BJ190" s="54">
        <f t="shared" ref="BJ190" si="3392">BJ191*$F190</f>
        <v>0</v>
      </c>
      <c r="BK190" s="54">
        <f t="shared" ref="BK190" si="3393">BK191*$F190</f>
        <v>0</v>
      </c>
      <c r="BL190" s="54">
        <f t="shared" ref="BL190" si="3394">BL191*$F190</f>
        <v>0</v>
      </c>
      <c r="BM190" s="54">
        <f t="shared" ref="BM190" si="3395">BM191*$F190</f>
        <v>0</v>
      </c>
      <c r="BN190" s="54">
        <f t="shared" ref="BN190" si="3396">BN191*$F190</f>
        <v>0</v>
      </c>
    </row>
    <row r="191" spans="2:66" hidden="1" outlineLevel="1">
      <c r="B191" s="51"/>
      <c r="C191" s="209" t="s">
        <v>606</v>
      </c>
      <c r="D191" s="19"/>
      <c r="E191" s="19">
        <v>0</v>
      </c>
      <c r="F191" s="55"/>
      <c r="G191" s="23">
        <f>$E191</f>
        <v>0</v>
      </c>
      <c r="H191" s="23">
        <f t="shared" ref="H191:BN191" si="3397">$E191</f>
        <v>0</v>
      </c>
      <c r="I191" s="23">
        <f t="shared" si="3397"/>
        <v>0</v>
      </c>
      <c r="J191" s="23">
        <f t="shared" si="3397"/>
        <v>0</v>
      </c>
      <c r="K191" s="23">
        <f t="shared" si="3397"/>
        <v>0</v>
      </c>
      <c r="L191" s="23">
        <f t="shared" si="3397"/>
        <v>0</v>
      </c>
      <c r="M191" s="23">
        <f t="shared" si="3397"/>
        <v>0</v>
      </c>
      <c r="N191" s="23">
        <f t="shared" si="3397"/>
        <v>0</v>
      </c>
      <c r="O191" s="23">
        <f t="shared" si="3397"/>
        <v>0</v>
      </c>
      <c r="P191" s="23">
        <f t="shared" si="3397"/>
        <v>0</v>
      </c>
      <c r="Q191" s="23">
        <f t="shared" si="3397"/>
        <v>0</v>
      </c>
      <c r="R191" s="23">
        <f t="shared" si="3397"/>
        <v>0</v>
      </c>
      <c r="S191" s="23">
        <f t="shared" si="3397"/>
        <v>0</v>
      </c>
      <c r="T191" s="23">
        <f t="shared" si="3397"/>
        <v>0</v>
      </c>
      <c r="U191" s="23">
        <f t="shared" si="3397"/>
        <v>0</v>
      </c>
      <c r="V191" s="23">
        <f t="shared" si="3397"/>
        <v>0</v>
      </c>
      <c r="W191" s="23">
        <f t="shared" si="3397"/>
        <v>0</v>
      </c>
      <c r="X191" s="23">
        <f t="shared" si="3397"/>
        <v>0</v>
      </c>
      <c r="Y191" s="23">
        <f t="shared" si="3397"/>
        <v>0</v>
      </c>
      <c r="Z191" s="23">
        <f t="shared" si="3397"/>
        <v>0</v>
      </c>
      <c r="AA191" s="23">
        <f t="shared" si="3397"/>
        <v>0</v>
      </c>
      <c r="AB191" s="23">
        <f t="shared" si="3397"/>
        <v>0</v>
      </c>
      <c r="AC191" s="23">
        <f t="shared" si="3397"/>
        <v>0</v>
      </c>
      <c r="AD191" s="23">
        <f t="shared" si="3397"/>
        <v>0</v>
      </c>
      <c r="AE191" s="23">
        <f t="shared" si="3397"/>
        <v>0</v>
      </c>
      <c r="AF191" s="23">
        <f t="shared" si="3397"/>
        <v>0</v>
      </c>
      <c r="AG191" s="23">
        <f t="shared" si="3397"/>
        <v>0</v>
      </c>
      <c r="AH191" s="23">
        <f t="shared" si="3397"/>
        <v>0</v>
      </c>
      <c r="AI191" s="23">
        <f t="shared" si="3397"/>
        <v>0</v>
      </c>
      <c r="AJ191" s="23">
        <f t="shared" si="3397"/>
        <v>0</v>
      </c>
      <c r="AK191" s="23">
        <f t="shared" si="3397"/>
        <v>0</v>
      </c>
      <c r="AL191" s="23">
        <f t="shared" si="3397"/>
        <v>0</v>
      </c>
      <c r="AM191" s="23">
        <f t="shared" si="3397"/>
        <v>0</v>
      </c>
      <c r="AN191" s="23">
        <f t="shared" si="3397"/>
        <v>0</v>
      </c>
      <c r="AO191" s="23">
        <f t="shared" si="3397"/>
        <v>0</v>
      </c>
      <c r="AP191" s="23">
        <f t="shared" si="3397"/>
        <v>0</v>
      </c>
      <c r="AQ191" s="23">
        <f t="shared" si="3397"/>
        <v>0</v>
      </c>
      <c r="AR191" s="23">
        <f t="shared" si="3397"/>
        <v>0</v>
      </c>
      <c r="AS191" s="23">
        <f t="shared" si="3397"/>
        <v>0</v>
      </c>
      <c r="AT191" s="23">
        <f t="shared" si="3397"/>
        <v>0</v>
      </c>
      <c r="AU191" s="23">
        <f t="shared" si="3397"/>
        <v>0</v>
      </c>
      <c r="AV191" s="23">
        <f t="shared" si="3397"/>
        <v>0</v>
      </c>
      <c r="AW191" s="23">
        <f t="shared" si="3397"/>
        <v>0</v>
      </c>
      <c r="AX191" s="23">
        <f t="shared" si="3397"/>
        <v>0</v>
      </c>
      <c r="AY191" s="23">
        <f t="shared" si="3397"/>
        <v>0</v>
      </c>
      <c r="AZ191" s="23">
        <f t="shared" si="3397"/>
        <v>0</v>
      </c>
      <c r="BA191" s="23">
        <f t="shared" si="3397"/>
        <v>0</v>
      </c>
      <c r="BB191" s="23">
        <f t="shared" si="3397"/>
        <v>0</v>
      </c>
      <c r="BC191" s="23">
        <f t="shared" si="3397"/>
        <v>0</v>
      </c>
      <c r="BD191" s="23">
        <f t="shared" si="3397"/>
        <v>0</v>
      </c>
      <c r="BE191" s="23">
        <f t="shared" si="3397"/>
        <v>0</v>
      </c>
      <c r="BF191" s="23">
        <f t="shared" si="3397"/>
        <v>0</v>
      </c>
      <c r="BG191" s="23">
        <f t="shared" si="3397"/>
        <v>0</v>
      </c>
      <c r="BH191" s="23">
        <f t="shared" si="3397"/>
        <v>0</v>
      </c>
      <c r="BI191" s="23">
        <f t="shared" si="3397"/>
        <v>0</v>
      </c>
      <c r="BJ191" s="23">
        <f t="shared" si="3397"/>
        <v>0</v>
      </c>
      <c r="BK191" s="23">
        <f t="shared" si="3397"/>
        <v>0</v>
      </c>
      <c r="BL191" s="23">
        <f t="shared" si="3397"/>
        <v>0</v>
      </c>
      <c r="BM191" s="23">
        <f t="shared" si="3397"/>
        <v>0</v>
      </c>
      <c r="BN191" s="23">
        <f t="shared" si="3397"/>
        <v>0</v>
      </c>
    </row>
    <row r="192" spans="2:66" collapsed="1">
      <c r="B192" s="51"/>
      <c r="C192" s="52" t="s">
        <v>617</v>
      </c>
      <c r="E192" s="57"/>
      <c r="F192" s="217"/>
      <c r="G192" s="222"/>
      <c r="H192" s="222"/>
      <c r="I192" s="222"/>
      <c r="J192" s="222"/>
      <c r="K192" s="222"/>
      <c r="L192" s="222"/>
      <c r="M192" s="222"/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</row>
    <row r="193" spans="2:66">
      <c r="B193" s="51"/>
      <c r="C193" s="19" t="s">
        <v>618</v>
      </c>
      <c r="D193" s="19"/>
      <c r="E193" s="19"/>
      <c r="F193" s="219">
        <f>F10</f>
        <v>10104.4</v>
      </c>
      <c r="G193" s="222">
        <f>G194*$F193</f>
        <v>8083.52</v>
      </c>
      <c r="H193" s="222">
        <f t="shared" ref="H193" si="3398">H194*$F193</f>
        <v>8083.52</v>
      </c>
      <c r="I193" s="222">
        <f t="shared" ref="I193" si="3399">I194*$F193</f>
        <v>8083.52</v>
      </c>
      <c r="J193" s="222">
        <f t="shared" ref="J193" si="3400">J194*$F193</f>
        <v>8083.52</v>
      </c>
      <c r="K193" s="222">
        <f t="shared" ref="K193" si="3401">K194*$F193</f>
        <v>8083.52</v>
      </c>
      <c r="L193" s="222">
        <f t="shared" ref="L193" si="3402">L194*$F193</f>
        <v>8083.52</v>
      </c>
      <c r="M193" s="222">
        <f t="shared" ref="M193" si="3403">M194*$F193</f>
        <v>8083.52</v>
      </c>
      <c r="N193" s="222">
        <f t="shared" ref="N193" si="3404">N194*$F193</f>
        <v>8083.52</v>
      </c>
      <c r="O193" s="222">
        <f t="shared" ref="O193" si="3405">O194*$F193</f>
        <v>8083.52</v>
      </c>
      <c r="P193" s="222">
        <f t="shared" ref="P193" si="3406">P194*$F193</f>
        <v>8083.52</v>
      </c>
      <c r="Q193" s="222">
        <f t="shared" ref="Q193" si="3407">Q194*$F193</f>
        <v>8083.52</v>
      </c>
      <c r="R193" s="222">
        <f t="shared" ref="R193" si="3408">R194*$F193</f>
        <v>8083.52</v>
      </c>
      <c r="S193" s="222">
        <f t="shared" ref="S193" si="3409">S194*$F193</f>
        <v>8083.52</v>
      </c>
      <c r="T193" s="222">
        <f t="shared" ref="T193" si="3410">T194*$F193</f>
        <v>8083.52</v>
      </c>
      <c r="U193" s="222">
        <f t="shared" ref="U193" si="3411">U194*$F193</f>
        <v>8083.52</v>
      </c>
      <c r="V193" s="222">
        <f t="shared" ref="V193" si="3412">V194*$F193</f>
        <v>8083.52</v>
      </c>
      <c r="W193" s="222">
        <f t="shared" ref="W193" si="3413">W194*$F193</f>
        <v>8083.52</v>
      </c>
      <c r="X193" s="222">
        <f t="shared" ref="X193" si="3414">X194*$F193</f>
        <v>8083.52</v>
      </c>
      <c r="Y193" s="222">
        <f t="shared" ref="Y193" si="3415">Y194*$F193</f>
        <v>8083.52</v>
      </c>
      <c r="Z193" s="222">
        <f t="shared" ref="Z193" si="3416">Z194*$F193</f>
        <v>8083.52</v>
      </c>
      <c r="AA193" s="222">
        <f t="shared" ref="AA193" si="3417">AA194*$F193</f>
        <v>8083.52</v>
      </c>
      <c r="AB193" s="222">
        <f t="shared" ref="AB193" si="3418">AB194*$F193</f>
        <v>8083.52</v>
      </c>
      <c r="AC193" s="222">
        <f t="shared" ref="AC193" si="3419">AC194*$F193</f>
        <v>8083.52</v>
      </c>
      <c r="AD193" s="222">
        <f t="shared" ref="AD193" si="3420">AD194*$F193</f>
        <v>8083.52</v>
      </c>
      <c r="AE193" s="222">
        <f t="shared" ref="AE193" si="3421">AE194*$F193</f>
        <v>8083.52</v>
      </c>
      <c r="AF193" s="222">
        <f t="shared" ref="AF193" si="3422">AF194*$F193</f>
        <v>8083.52</v>
      </c>
      <c r="AG193" s="222">
        <f t="shared" ref="AG193" si="3423">AG194*$F193</f>
        <v>8083.52</v>
      </c>
      <c r="AH193" s="222">
        <f t="shared" ref="AH193" si="3424">AH194*$F193</f>
        <v>8083.52</v>
      </c>
      <c r="AI193" s="222">
        <f t="shared" ref="AI193" si="3425">AI194*$F193</f>
        <v>8083.52</v>
      </c>
      <c r="AJ193" s="222">
        <f t="shared" ref="AJ193" si="3426">AJ194*$F193</f>
        <v>8083.52</v>
      </c>
      <c r="AK193" s="222">
        <f t="shared" ref="AK193" si="3427">AK194*$F193</f>
        <v>8083.52</v>
      </c>
      <c r="AL193" s="222">
        <f t="shared" ref="AL193" si="3428">AL194*$F193</f>
        <v>8083.52</v>
      </c>
      <c r="AM193" s="222">
        <f t="shared" ref="AM193" si="3429">AM194*$F193</f>
        <v>8083.52</v>
      </c>
      <c r="AN193" s="222">
        <f t="shared" ref="AN193" si="3430">AN194*$F193</f>
        <v>8083.52</v>
      </c>
      <c r="AO193" s="222">
        <f t="shared" ref="AO193" si="3431">AO194*$F193</f>
        <v>8083.52</v>
      </c>
      <c r="AP193" s="222">
        <f t="shared" ref="AP193" si="3432">AP194*$F193</f>
        <v>8083.52</v>
      </c>
      <c r="AQ193" s="222">
        <f t="shared" ref="AQ193" si="3433">AQ194*$F193</f>
        <v>8083.52</v>
      </c>
      <c r="AR193" s="222">
        <f t="shared" ref="AR193" si="3434">AR194*$F193</f>
        <v>8083.52</v>
      </c>
      <c r="AS193" s="222">
        <f t="shared" ref="AS193" si="3435">AS194*$F193</f>
        <v>8083.52</v>
      </c>
      <c r="AT193" s="222">
        <f t="shared" ref="AT193" si="3436">AT194*$F193</f>
        <v>8083.52</v>
      </c>
      <c r="AU193" s="222">
        <f t="shared" ref="AU193" si="3437">AU194*$F193</f>
        <v>8083.52</v>
      </c>
      <c r="AV193" s="222">
        <f t="shared" ref="AV193" si="3438">AV194*$F193</f>
        <v>8083.52</v>
      </c>
      <c r="AW193" s="222">
        <f t="shared" ref="AW193" si="3439">AW194*$F193</f>
        <v>8083.52</v>
      </c>
      <c r="AX193" s="222">
        <f t="shared" ref="AX193" si="3440">AX194*$F193</f>
        <v>8083.52</v>
      </c>
      <c r="AY193" s="222">
        <f t="shared" ref="AY193" si="3441">AY194*$F193</f>
        <v>8083.52</v>
      </c>
      <c r="AZ193" s="222">
        <f t="shared" ref="AZ193" si="3442">AZ194*$F193</f>
        <v>8083.52</v>
      </c>
      <c r="BA193" s="222">
        <f t="shared" ref="BA193" si="3443">BA194*$F193</f>
        <v>8083.52</v>
      </c>
      <c r="BB193" s="222">
        <f t="shared" ref="BB193" si="3444">BB194*$F193</f>
        <v>8083.52</v>
      </c>
      <c r="BC193" s="222">
        <f t="shared" ref="BC193" si="3445">BC194*$F193</f>
        <v>8083.52</v>
      </c>
      <c r="BD193" s="222">
        <f t="shared" ref="BD193" si="3446">BD194*$F193</f>
        <v>8083.52</v>
      </c>
      <c r="BE193" s="222">
        <f t="shared" ref="BE193" si="3447">BE194*$F193</f>
        <v>8083.52</v>
      </c>
      <c r="BF193" s="222">
        <f t="shared" ref="BF193" si="3448">BF194*$F193</f>
        <v>8083.52</v>
      </c>
      <c r="BG193" s="222">
        <f t="shared" ref="BG193" si="3449">BG194*$F193</f>
        <v>8083.52</v>
      </c>
      <c r="BH193" s="222">
        <f t="shared" ref="BH193" si="3450">BH194*$F193</f>
        <v>8083.52</v>
      </c>
      <c r="BI193" s="222">
        <f t="shared" ref="BI193" si="3451">BI194*$F193</f>
        <v>8083.52</v>
      </c>
      <c r="BJ193" s="222">
        <f t="shared" ref="BJ193" si="3452">BJ194*$F193</f>
        <v>8083.52</v>
      </c>
      <c r="BK193" s="222">
        <f t="shared" ref="BK193" si="3453">BK194*$F193</f>
        <v>8083.52</v>
      </c>
      <c r="BL193" s="222">
        <f t="shared" ref="BL193" si="3454">BL194*$F193</f>
        <v>8083.52</v>
      </c>
      <c r="BM193" s="222">
        <f t="shared" ref="BM193" si="3455">BM194*$F193</f>
        <v>8083.52</v>
      </c>
      <c r="BN193" s="222">
        <f t="shared" ref="BN193" si="3456">BN194*$F193</f>
        <v>8083.52</v>
      </c>
    </row>
    <row r="194" spans="2:66">
      <c r="B194" s="51"/>
      <c r="C194" s="209" t="s">
        <v>606</v>
      </c>
      <c r="D194" s="19"/>
      <c r="E194" s="300">
        <v>0.8</v>
      </c>
      <c r="F194" s="19"/>
      <c r="G194" s="300">
        <f>$E194</f>
        <v>0.8</v>
      </c>
      <c r="H194" s="300">
        <f t="shared" ref="H194:BN194" si="3457">$E194</f>
        <v>0.8</v>
      </c>
      <c r="I194" s="300">
        <f t="shared" si="3457"/>
        <v>0.8</v>
      </c>
      <c r="J194" s="300">
        <f t="shared" si="3457"/>
        <v>0.8</v>
      </c>
      <c r="K194" s="300">
        <f t="shared" si="3457"/>
        <v>0.8</v>
      </c>
      <c r="L194" s="300">
        <f t="shared" si="3457"/>
        <v>0.8</v>
      </c>
      <c r="M194" s="300">
        <f t="shared" si="3457"/>
        <v>0.8</v>
      </c>
      <c r="N194" s="300">
        <f t="shared" si="3457"/>
        <v>0.8</v>
      </c>
      <c r="O194" s="300">
        <f t="shared" si="3457"/>
        <v>0.8</v>
      </c>
      <c r="P194" s="300">
        <f t="shared" si="3457"/>
        <v>0.8</v>
      </c>
      <c r="Q194" s="300">
        <f t="shared" si="3457"/>
        <v>0.8</v>
      </c>
      <c r="R194" s="300">
        <f t="shared" si="3457"/>
        <v>0.8</v>
      </c>
      <c r="S194" s="300">
        <f t="shared" si="3457"/>
        <v>0.8</v>
      </c>
      <c r="T194" s="300">
        <f t="shared" si="3457"/>
        <v>0.8</v>
      </c>
      <c r="U194" s="300">
        <f t="shared" si="3457"/>
        <v>0.8</v>
      </c>
      <c r="V194" s="300">
        <f t="shared" si="3457"/>
        <v>0.8</v>
      </c>
      <c r="W194" s="300">
        <f t="shared" si="3457"/>
        <v>0.8</v>
      </c>
      <c r="X194" s="300">
        <f t="shared" si="3457"/>
        <v>0.8</v>
      </c>
      <c r="Y194" s="300">
        <f t="shared" si="3457"/>
        <v>0.8</v>
      </c>
      <c r="Z194" s="300">
        <f t="shared" si="3457"/>
        <v>0.8</v>
      </c>
      <c r="AA194" s="300">
        <f t="shared" si="3457"/>
        <v>0.8</v>
      </c>
      <c r="AB194" s="300">
        <f t="shared" si="3457"/>
        <v>0.8</v>
      </c>
      <c r="AC194" s="300">
        <f t="shared" si="3457"/>
        <v>0.8</v>
      </c>
      <c r="AD194" s="300">
        <f t="shared" si="3457"/>
        <v>0.8</v>
      </c>
      <c r="AE194" s="300">
        <f t="shared" si="3457"/>
        <v>0.8</v>
      </c>
      <c r="AF194" s="300">
        <f t="shared" si="3457"/>
        <v>0.8</v>
      </c>
      <c r="AG194" s="300">
        <f t="shared" si="3457"/>
        <v>0.8</v>
      </c>
      <c r="AH194" s="300">
        <f t="shared" si="3457"/>
        <v>0.8</v>
      </c>
      <c r="AI194" s="300">
        <f t="shared" si="3457"/>
        <v>0.8</v>
      </c>
      <c r="AJ194" s="300">
        <f t="shared" si="3457"/>
        <v>0.8</v>
      </c>
      <c r="AK194" s="300">
        <f t="shared" si="3457"/>
        <v>0.8</v>
      </c>
      <c r="AL194" s="300">
        <f t="shared" si="3457"/>
        <v>0.8</v>
      </c>
      <c r="AM194" s="300">
        <f t="shared" si="3457"/>
        <v>0.8</v>
      </c>
      <c r="AN194" s="300">
        <f t="shared" si="3457"/>
        <v>0.8</v>
      </c>
      <c r="AO194" s="300">
        <f t="shared" si="3457"/>
        <v>0.8</v>
      </c>
      <c r="AP194" s="300">
        <f t="shared" si="3457"/>
        <v>0.8</v>
      </c>
      <c r="AQ194" s="300">
        <f t="shared" si="3457"/>
        <v>0.8</v>
      </c>
      <c r="AR194" s="300">
        <f t="shared" si="3457"/>
        <v>0.8</v>
      </c>
      <c r="AS194" s="300">
        <f t="shared" si="3457"/>
        <v>0.8</v>
      </c>
      <c r="AT194" s="300">
        <f t="shared" si="3457"/>
        <v>0.8</v>
      </c>
      <c r="AU194" s="300">
        <f t="shared" si="3457"/>
        <v>0.8</v>
      </c>
      <c r="AV194" s="300">
        <f t="shared" si="3457"/>
        <v>0.8</v>
      </c>
      <c r="AW194" s="300">
        <f t="shared" si="3457"/>
        <v>0.8</v>
      </c>
      <c r="AX194" s="300">
        <f t="shared" si="3457"/>
        <v>0.8</v>
      </c>
      <c r="AY194" s="300">
        <f t="shared" si="3457"/>
        <v>0.8</v>
      </c>
      <c r="AZ194" s="300">
        <f t="shared" si="3457"/>
        <v>0.8</v>
      </c>
      <c r="BA194" s="300">
        <f t="shared" si="3457"/>
        <v>0.8</v>
      </c>
      <c r="BB194" s="300">
        <f t="shared" si="3457"/>
        <v>0.8</v>
      </c>
      <c r="BC194" s="300">
        <f t="shared" si="3457"/>
        <v>0.8</v>
      </c>
      <c r="BD194" s="300">
        <f t="shared" si="3457"/>
        <v>0.8</v>
      </c>
      <c r="BE194" s="300">
        <f t="shared" si="3457"/>
        <v>0.8</v>
      </c>
      <c r="BF194" s="300">
        <f t="shared" si="3457"/>
        <v>0.8</v>
      </c>
      <c r="BG194" s="300">
        <f t="shared" si="3457"/>
        <v>0.8</v>
      </c>
      <c r="BH194" s="300">
        <f t="shared" si="3457"/>
        <v>0.8</v>
      </c>
      <c r="BI194" s="300">
        <f t="shared" si="3457"/>
        <v>0.8</v>
      </c>
      <c r="BJ194" s="300">
        <f t="shared" si="3457"/>
        <v>0.8</v>
      </c>
      <c r="BK194" s="300">
        <f t="shared" si="3457"/>
        <v>0.8</v>
      </c>
      <c r="BL194" s="300">
        <f t="shared" si="3457"/>
        <v>0.8</v>
      </c>
      <c r="BM194" s="300">
        <f t="shared" si="3457"/>
        <v>0.8</v>
      </c>
      <c r="BN194" s="300">
        <f t="shared" si="3457"/>
        <v>0.8</v>
      </c>
    </row>
    <row r="195" spans="2:66">
      <c r="B195" s="51"/>
      <c r="C195" s="19" t="s">
        <v>1261</v>
      </c>
      <c r="D195" s="19"/>
      <c r="E195" s="19"/>
      <c r="F195" s="300">
        <v>12500</v>
      </c>
      <c r="G195" s="222">
        <f>G196*$F195</f>
        <v>12500</v>
      </c>
      <c r="H195" s="222">
        <f t="shared" ref="H195" si="3458">H196*$F195</f>
        <v>12500</v>
      </c>
      <c r="I195" s="222">
        <f t="shared" ref="I195" si="3459">I196*$F195</f>
        <v>12500</v>
      </c>
      <c r="J195" s="222">
        <f t="shared" ref="J195" si="3460">J196*$F195</f>
        <v>12500</v>
      </c>
      <c r="K195" s="222">
        <f t="shared" ref="K195" si="3461">K196*$F195</f>
        <v>12500</v>
      </c>
      <c r="L195" s="222">
        <f t="shared" ref="L195" si="3462">L196*$F195</f>
        <v>12500</v>
      </c>
      <c r="M195" s="222">
        <f t="shared" ref="M195" si="3463">M196*$F195</f>
        <v>12500</v>
      </c>
      <c r="N195" s="222">
        <f t="shared" ref="N195" si="3464">N196*$F195</f>
        <v>12500</v>
      </c>
      <c r="O195" s="222">
        <f t="shared" ref="O195" si="3465">O196*$F195</f>
        <v>12500</v>
      </c>
      <c r="P195" s="222">
        <f t="shared" ref="P195" si="3466">P196*$F195</f>
        <v>12500</v>
      </c>
      <c r="Q195" s="222">
        <f t="shared" ref="Q195" si="3467">Q196*$F195</f>
        <v>12500</v>
      </c>
      <c r="R195" s="222">
        <f t="shared" ref="R195" si="3468">R196*$F195</f>
        <v>12500</v>
      </c>
      <c r="S195" s="222">
        <f t="shared" ref="S195" si="3469">S196*$F195</f>
        <v>12500</v>
      </c>
      <c r="T195" s="222">
        <f t="shared" ref="T195" si="3470">T196*$F195</f>
        <v>12500</v>
      </c>
      <c r="U195" s="222">
        <f t="shared" ref="U195" si="3471">U196*$F195</f>
        <v>12500</v>
      </c>
      <c r="V195" s="222">
        <f t="shared" ref="V195" si="3472">V196*$F195</f>
        <v>12500</v>
      </c>
      <c r="W195" s="222">
        <f t="shared" ref="W195" si="3473">W196*$F195</f>
        <v>12500</v>
      </c>
      <c r="X195" s="222">
        <f t="shared" ref="X195" si="3474">X196*$F195</f>
        <v>12500</v>
      </c>
      <c r="Y195" s="222">
        <f t="shared" ref="Y195" si="3475">Y196*$F195</f>
        <v>12500</v>
      </c>
      <c r="Z195" s="222">
        <f t="shared" ref="Z195" si="3476">Z196*$F195</f>
        <v>12500</v>
      </c>
      <c r="AA195" s="222">
        <f t="shared" ref="AA195" si="3477">AA196*$F195</f>
        <v>12500</v>
      </c>
      <c r="AB195" s="222">
        <f t="shared" ref="AB195" si="3478">AB196*$F195</f>
        <v>12500</v>
      </c>
      <c r="AC195" s="222">
        <f t="shared" ref="AC195" si="3479">AC196*$F195</f>
        <v>12500</v>
      </c>
      <c r="AD195" s="222">
        <f t="shared" ref="AD195" si="3480">AD196*$F195</f>
        <v>12500</v>
      </c>
      <c r="AE195" s="222">
        <f t="shared" ref="AE195" si="3481">AE196*$F195</f>
        <v>12500</v>
      </c>
      <c r="AF195" s="222">
        <f t="shared" ref="AF195" si="3482">AF196*$F195</f>
        <v>12500</v>
      </c>
      <c r="AG195" s="222">
        <f t="shared" ref="AG195" si="3483">AG196*$F195</f>
        <v>12500</v>
      </c>
      <c r="AH195" s="222">
        <f t="shared" ref="AH195" si="3484">AH196*$F195</f>
        <v>12500</v>
      </c>
      <c r="AI195" s="222">
        <f t="shared" ref="AI195" si="3485">AI196*$F195</f>
        <v>12500</v>
      </c>
      <c r="AJ195" s="222">
        <f t="shared" ref="AJ195" si="3486">AJ196*$F195</f>
        <v>12500</v>
      </c>
      <c r="AK195" s="222">
        <f t="shared" ref="AK195" si="3487">AK196*$F195</f>
        <v>12500</v>
      </c>
      <c r="AL195" s="222">
        <f t="shared" ref="AL195" si="3488">AL196*$F195</f>
        <v>12500</v>
      </c>
      <c r="AM195" s="222">
        <f t="shared" ref="AM195" si="3489">AM196*$F195</f>
        <v>12500</v>
      </c>
      <c r="AN195" s="222">
        <f t="shared" ref="AN195" si="3490">AN196*$F195</f>
        <v>12500</v>
      </c>
      <c r="AO195" s="222">
        <f t="shared" ref="AO195" si="3491">AO196*$F195</f>
        <v>12500</v>
      </c>
      <c r="AP195" s="222">
        <f t="shared" ref="AP195" si="3492">AP196*$F195</f>
        <v>12500</v>
      </c>
      <c r="AQ195" s="222">
        <f t="shared" ref="AQ195" si="3493">AQ196*$F195</f>
        <v>12500</v>
      </c>
      <c r="AR195" s="222">
        <f t="shared" ref="AR195" si="3494">AR196*$F195</f>
        <v>12500</v>
      </c>
      <c r="AS195" s="222">
        <f t="shared" ref="AS195" si="3495">AS196*$F195</f>
        <v>12500</v>
      </c>
      <c r="AT195" s="222">
        <f t="shared" ref="AT195" si="3496">AT196*$F195</f>
        <v>12500</v>
      </c>
      <c r="AU195" s="222">
        <f t="shared" ref="AU195" si="3497">AU196*$F195</f>
        <v>12500</v>
      </c>
      <c r="AV195" s="222">
        <f t="shared" ref="AV195" si="3498">AV196*$F195</f>
        <v>12500</v>
      </c>
      <c r="AW195" s="222">
        <f t="shared" ref="AW195" si="3499">AW196*$F195</f>
        <v>12500</v>
      </c>
      <c r="AX195" s="222">
        <f t="shared" ref="AX195" si="3500">AX196*$F195</f>
        <v>12500</v>
      </c>
      <c r="AY195" s="222">
        <f t="shared" ref="AY195" si="3501">AY196*$F195</f>
        <v>12500</v>
      </c>
      <c r="AZ195" s="222">
        <f t="shared" ref="AZ195" si="3502">AZ196*$F195</f>
        <v>12500</v>
      </c>
      <c r="BA195" s="222">
        <f t="shared" ref="BA195" si="3503">BA196*$F195</f>
        <v>12500</v>
      </c>
      <c r="BB195" s="222">
        <f t="shared" ref="BB195" si="3504">BB196*$F195</f>
        <v>12500</v>
      </c>
      <c r="BC195" s="222">
        <f t="shared" ref="BC195" si="3505">BC196*$F195</f>
        <v>12500</v>
      </c>
      <c r="BD195" s="222">
        <f t="shared" ref="BD195" si="3506">BD196*$F195</f>
        <v>12500</v>
      </c>
      <c r="BE195" s="222">
        <f t="shared" ref="BE195" si="3507">BE196*$F195</f>
        <v>12500</v>
      </c>
      <c r="BF195" s="222">
        <f t="shared" ref="BF195" si="3508">BF196*$F195</f>
        <v>12500</v>
      </c>
      <c r="BG195" s="222">
        <f t="shared" ref="BG195" si="3509">BG196*$F195</f>
        <v>12500</v>
      </c>
      <c r="BH195" s="222">
        <f t="shared" ref="BH195" si="3510">BH196*$F195</f>
        <v>12500</v>
      </c>
      <c r="BI195" s="222">
        <f t="shared" ref="BI195" si="3511">BI196*$F195</f>
        <v>12500</v>
      </c>
      <c r="BJ195" s="222">
        <f t="shared" ref="BJ195" si="3512">BJ196*$F195</f>
        <v>12500</v>
      </c>
      <c r="BK195" s="222">
        <f t="shared" ref="BK195" si="3513">BK196*$F195</f>
        <v>12500</v>
      </c>
      <c r="BL195" s="222">
        <f t="shared" ref="BL195" si="3514">BL196*$F195</f>
        <v>12500</v>
      </c>
      <c r="BM195" s="222">
        <f t="shared" ref="BM195" si="3515">BM196*$F195</f>
        <v>12500</v>
      </c>
      <c r="BN195" s="222">
        <f t="shared" ref="BN195" si="3516">BN196*$F195</f>
        <v>12500</v>
      </c>
    </row>
    <row r="196" spans="2:66">
      <c r="B196" s="51"/>
      <c r="C196" s="209" t="s">
        <v>606</v>
      </c>
      <c r="D196" s="19"/>
      <c r="E196" s="300">
        <v>1</v>
      </c>
      <c r="F196" s="19"/>
      <c r="G196" s="300">
        <f>$E196</f>
        <v>1</v>
      </c>
      <c r="H196" s="300">
        <f t="shared" ref="H196:BN196" si="3517">$E196</f>
        <v>1</v>
      </c>
      <c r="I196" s="300">
        <f t="shared" si="3517"/>
        <v>1</v>
      </c>
      <c r="J196" s="300">
        <f t="shared" si="3517"/>
        <v>1</v>
      </c>
      <c r="K196" s="300">
        <f t="shared" si="3517"/>
        <v>1</v>
      </c>
      <c r="L196" s="300">
        <f t="shared" si="3517"/>
        <v>1</v>
      </c>
      <c r="M196" s="300">
        <f t="shared" si="3517"/>
        <v>1</v>
      </c>
      <c r="N196" s="300">
        <f t="shared" si="3517"/>
        <v>1</v>
      </c>
      <c r="O196" s="300">
        <f t="shared" si="3517"/>
        <v>1</v>
      </c>
      <c r="P196" s="300">
        <f t="shared" si="3517"/>
        <v>1</v>
      </c>
      <c r="Q196" s="300">
        <f t="shared" si="3517"/>
        <v>1</v>
      </c>
      <c r="R196" s="300">
        <f t="shared" si="3517"/>
        <v>1</v>
      </c>
      <c r="S196" s="300">
        <f t="shared" si="3517"/>
        <v>1</v>
      </c>
      <c r="T196" s="300">
        <f t="shared" si="3517"/>
        <v>1</v>
      </c>
      <c r="U196" s="300">
        <f t="shared" si="3517"/>
        <v>1</v>
      </c>
      <c r="V196" s="300">
        <f t="shared" si="3517"/>
        <v>1</v>
      </c>
      <c r="W196" s="300">
        <f t="shared" si="3517"/>
        <v>1</v>
      </c>
      <c r="X196" s="300">
        <f t="shared" si="3517"/>
        <v>1</v>
      </c>
      <c r="Y196" s="300">
        <f t="shared" si="3517"/>
        <v>1</v>
      </c>
      <c r="Z196" s="300">
        <f t="shared" si="3517"/>
        <v>1</v>
      </c>
      <c r="AA196" s="300">
        <f t="shared" si="3517"/>
        <v>1</v>
      </c>
      <c r="AB196" s="300">
        <f t="shared" si="3517"/>
        <v>1</v>
      </c>
      <c r="AC196" s="300">
        <f t="shared" si="3517"/>
        <v>1</v>
      </c>
      <c r="AD196" s="300">
        <f t="shared" si="3517"/>
        <v>1</v>
      </c>
      <c r="AE196" s="300">
        <f t="shared" si="3517"/>
        <v>1</v>
      </c>
      <c r="AF196" s="300">
        <f t="shared" si="3517"/>
        <v>1</v>
      </c>
      <c r="AG196" s="300">
        <f t="shared" si="3517"/>
        <v>1</v>
      </c>
      <c r="AH196" s="300">
        <f t="shared" si="3517"/>
        <v>1</v>
      </c>
      <c r="AI196" s="300">
        <f t="shared" si="3517"/>
        <v>1</v>
      </c>
      <c r="AJ196" s="300">
        <f t="shared" si="3517"/>
        <v>1</v>
      </c>
      <c r="AK196" s="300">
        <f t="shared" si="3517"/>
        <v>1</v>
      </c>
      <c r="AL196" s="300">
        <f t="shared" si="3517"/>
        <v>1</v>
      </c>
      <c r="AM196" s="300">
        <f t="shared" si="3517"/>
        <v>1</v>
      </c>
      <c r="AN196" s="300">
        <f t="shared" si="3517"/>
        <v>1</v>
      </c>
      <c r="AO196" s="300">
        <f t="shared" si="3517"/>
        <v>1</v>
      </c>
      <c r="AP196" s="300">
        <f t="shared" si="3517"/>
        <v>1</v>
      </c>
      <c r="AQ196" s="300">
        <f t="shared" si="3517"/>
        <v>1</v>
      </c>
      <c r="AR196" s="300">
        <f t="shared" si="3517"/>
        <v>1</v>
      </c>
      <c r="AS196" s="300">
        <f t="shared" si="3517"/>
        <v>1</v>
      </c>
      <c r="AT196" s="300">
        <f t="shared" si="3517"/>
        <v>1</v>
      </c>
      <c r="AU196" s="300">
        <f t="shared" si="3517"/>
        <v>1</v>
      </c>
      <c r="AV196" s="300">
        <f t="shared" si="3517"/>
        <v>1</v>
      </c>
      <c r="AW196" s="300">
        <f t="shared" si="3517"/>
        <v>1</v>
      </c>
      <c r="AX196" s="300">
        <f t="shared" si="3517"/>
        <v>1</v>
      </c>
      <c r="AY196" s="300">
        <f t="shared" si="3517"/>
        <v>1</v>
      </c>
      <c r="AZ196" s="300">
        <f t="shared" si="3517"/>
        <v>1</v>
      </c>
      <c r="BA196" s="300">
        <f t="shared" si="3517"/>
        <v>1</v>
      </c>
      <c r="BB196" s="300">
        <f t="shared" si="3517"/>
        <v>1</v>
      </c>
      <c r="BC196" s="300">
        <f t="shared" si="3517"/>
        <v>1</v>
      </c>
      <c r="BD196" s="300">
        <f t="shared" si="3517"/>
        <v>1</v>
      </c>
      <c r="BE196" s="300">
        <f t="shared" si="3517"/>
        <v>1</v>
      </c>
      <c r="BF196" s="300">
        <f t="shared" si="3517"/>
        <v>1</v>
      </c>
      <c r="BG196" s="300">
        <f t="shared" si="3517"/>
        <v>1</v>
      </c>
      <c r="BH196" s="300">
        <f t="shared" si="3517"/>
        <v>1</v>
      </c>
      <c r="BI196" s="300">
        <f t="shared" si="3517"/>
        <v>1</v>
      </c>
      <c r="BJ196" s="300">
        <f t="shared" si="3517"/>
        <v>1</v>
      </c>
      <c r="BK196" s="300">
        <f t="shared" si="3517"/>
        <v>1</v>
      </c>
      <c r="BL196" s="300">
        <f t="shared" si="3517"/>
        <v>1</v>
      </c>
      <c r="BM196" s="300">
        <f t="shared" si="3517"/>
        <v>1</v>
      </c>
      <c r="BN196" s="300">
        <f t="shared" si="3517"/>
        <v>1</v>
      </c>
    </row>
    <row r="197" spans="2:66">
      <c r="B197" s="51"/>
      <c r="C197" s="52" t="s">
        <v>620</v>
      </c>
      <c r="E197" s="57"/>
      <c r="F197" s="217"/>
      <c r="G197" s="222"/>
      <c r="H197" s="222"/>
      <c r="I197" s="222"/>
      <c r="J197" s="222"/>
      <c r="K197" s="222"/>
      <c r="L197" s="222"/>
      <c r="M197" s="222"/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</row>
    <row r="198" spans="2:66">
      <c r="B198" s="51"/>
      <c r="C198" s="19" t="s">
        <v>621</v>
      </c>
      <c r="D198" s="19"/>
      <c r="E198" s="19"/>
      <c r="F198" s="300">
        <v>2000</v>
      </c>
      <c r="G198" s="222">
        <f>G199*$F198</f>
        <v>2000</v>
      </c>
      <c r="H198" s="222">
        <f t="shared" ref="H198" si="3518">H199*$F198</f>
        <v>2000</v>
      </c>
      <c r="I198" s="222">
        <f t="shared" ref="I198" si="3519">I199*$F198</f>
        <v>2000</v>
      </c>
      <c r="J198" s="222">
        <f t="shared" ref="J198" si="3520">J199*$F198</f>
        <v>2000</v>
      </c>
      <c r="K198" s="222">
        <f t="shared" ref="K198" si="3521">K199*$F198</f>
        <v>2000</v>
      </c>
      <c r="L198" s="222">
        <f t="shared" ref="L198" si="3522">L199*$F198</f>
        <v>2000</v>
      </c>
      <c r="M198" s="222">
        <f t="shared" ref="M198" si="3523">M199*$F198</f>
        <v>2000</v>
      </c>
      <c r="N198" s="222">
        <f t="shared" ref="N198" si="3524">N199*$F198</f>
        <v>2000</v>
      </c>
      <c r="O198" s="222">
        <f t="shared" ref="O198" si="3525">O199*$F198</f>
        <v>2000</v>
      </c>
      <c r="P198" s="222">
        <f t="shared" ref="P198" si="3526">P199*$F198</f>
        <v>2000</v>
      </c>
      <c r="Q198" s="222">
        <f t="shared" ref="Q198" si="3527">Q199*$F198</f>
        <v>2000</v>
      </c>
      <c r="R198" s="222">
        <f t="shared" ref="R198" si="3528">R199*$F198</f>
        <v>2000</v>
      </c>
      <c r="S198" s="222">
        <f t="shared" ref="S198" si="3529">S199*$F198</f>
        <v>2000</v>
      </c>
      <c r="T198" s="222">
        <f t="shared" ref="T198" si="3530">T199*$F198</f>
        <v>2000</v>
      </c>
      <c r="U198" s="222">
        <f t="shared" ref="U198" si="3531">U199*$F198</f>
        <v>2000</v>
      </c>
      <c r="V198" s="222">
        <f t="shared" ref="V198" si="3532">V199*$F198</f>
        <v>2000</v>
      </c>
      <c r="W198" s="222">
        <f t="shared" ref="W198" si="3533">W199*$F198</f>
        <v>2000</v>
      </c>
      <c r="X198" s="222">
        <f t="shared" ref="X198" si="3534">X199*$F198</f>
        <v>2000</v>
      </c>
      <c r="Y198" s="222">
        <f t="shared" ref="Y198" si="3535">Y199*$F198</f>
        <v>2000</v>
      </c>
      <c r="Z198" s="222">
        <f t="shared" ref="Z198" si="3536">Z199*$F198</f>
        <v>2000</v>
      </c>
      <c r="AA198" s="222">
        <f t="shared" ref="AA198" si="3537">AA199*$F198</f>
        <v>2000</v>
      </c>
      <c r="AB198" s="222">
        <f t="shared" ref="AB198" si="3538">AB199*$F198</f>
        <v>2000</v>
      </c>
      <c r="AC198" s="222">
        <f t="shared" ref="AC198" si="3539">AC199*$F198</f>
        <v>2000</v>
      </c>
      <c r="AD198" s="222">
        <f t="shared" ref="AD198" si="3540">AD199*$F198</f>
        <v>2000</v>
      </c>
      <c r="AE198" s="222">
        <f t="shared" ref="AE198" si="3541">AE199*$F198</f>
        <v>2000</v>
      </c>
      <c r="AF198" s="222">
        <f t="shared" ref="AF198" si="3542">AF199*$F198</f>
        <v>2000</v>
      </c>
      <c r="AG198" s="222">
        <f t="shared" ref="AG198" si="3543">AG199*$F198</f>
        <v>2000</v>
      </c>
      <c r="AH198" s="222">
        <f t="shared" ref="AH198" si="3544">AH199*$F198</f>
        <v>2000</v>
      </c>
      <c r="AI198" s="222">
        <f t="shared" ref="AI198" si="3545">AI199*$F198</f>
        <v>2000</v>
      </c>
      <c r="AJ198" s="222">
        <f t="shared" ref="AJ198" si="3546">AJ199*$F198</f>
        <v>2000</v>
      </c>
      <c r="AK198" s="222">
        <f t="shared" ref="AK198" si="3547">AK199*$F198</f>
        <v>2000</v>
      </c>
      <c r="AL198" s="222">
        <f t="shared" ref="AL198" si="3548">AL199*$F198</f>
        <v>2000</v>
      </c>
      <c r="AM198" s="222">
        <f t="shared" ref="AM198" si="3549">AM199*$F198</f>
        <v>2000</v>
      </c>
      <c r="AN198" s="222">
        <f t="shared" ref="AN198" si="3550">AN199*$F198</f>
        <v>2000</v>
      </c>
      <c r="AO198" s="222">
        <f t="shared" ref="AO198" si="3551">AO199*$F198</f>
        <v>2000</v>
      </c>
      <c r="AP198" s="222">
        <f t="shared" ref="AP198" si="3552">AP199*$F198</f>
        <v>2000</v>
      </c>
      <c r="AQ198" s="222">
        <f t="shared" ref="AQ198" si="3553">AQ199*$F198</f>
        <v>2000</v>
      </c>
      <c r="AR198" s="222">
        <f t="shared" ref="AR198" si="3554">AR199*$F198</f>
        <v>2000</v>
      </c>
      <c r="AS198" s="222">
        <f t="shared" ref="AS198" si="3555">AS199*$F198</f>
        <v>2000</v>
      </c>
      <c r="AT198" s="222">
        <f t="shared" ref="AT198" si="3556">AT199*$F198</f>
        <v>2000</v>
      </c>
      <c r="AU198" s="222">
        <f t="shared" ref="AU198" si="3557">AU199*$F198</f>
        <v>2000</v>
      </c>
      <c r="AV198" s="222">
        <f t="shared" ref="AV198" si="3558">AV199*$F198</f>
        <v>2000</v>
      </c>
      <c r="AW198" s="222">
        <f t="shared" ref="AW198" si="3559">AW199*$F198</f>
        <v>2000</v>
      </c>
      <c r="AX198" s="222">
        <f t="shared" ref="AX198" si="3560">AX199*$F198</f>
        <v>2000</v>
      </c>
      <c r="AY198" s="222">
        <f t="shared" ref="AY198" si="3561">AY199*$F198</f>
        <v>2000</v>
      </c>
      <c r="AZ198" s="222">
        <f t="shared" ref="AZ198" si="3562">AZ199*$F198</f>
        <v>2000</v>
      </c>
      <c r="BA198" s="222">
        <f t="shared" ref="BA198" si="3563">BA199*$F198</f>
        <v>2000</v>
      </c>
      <c r="BB198" s="222">
        <f t="shared" ref="BB198" si="3564">BB199*$F198</f>
        <v>2000</v>
      </c>
      <c r="BC198" s="222">
        <f t="shared" ref="BC198" si="3565">BC199*$F198</f>
        <v>2000</v>
      </c>
      <c r="BD198" s="222">
        <f t="shared" ref="BD198" si="3566">BD199*$F198</f>
        <v>2000</v>
      </c>
      <c r="BE198" s="222">
        <f t="shared" ref="BE198" si="3567">BE199*$F198</f>
        <v>2000</v>
      </c>
      <c r="BF198" s="222">
        <f t="shared" ref="BF198" si="3568">BF199*$F198</f>
        <v>2000</v>
      </c>
      <c r="BG198" s="222">
        <f t="shared" ref="BG198" si="3569">BG199*$F198</f>
        <v>2000</v>
      </c>
      <c r="BH198" s="222">
        <f t="shared" ref="BH198" si="3570">BH199*$F198</f>
        <v>2000</v>
      </c>
      <c r="BI198" s="222">
        <f t="shared" ref="BI198" si="3571">BI199*$F198</f>
        <v>2000</v>
      </c>
      <c r="BJ198" s="222">
        <f t="shared" ref="BJ198" si="3572">BJ199*$F198</f>
        <v>2000</v>
      </c>
      <c r="BK198" s="222">
        <f t="shared" ref="BK198" si="3573">BK199*$F198</f>
        <v>2000</v>
      </c>
      <c r="BL198" s="222">
        <f t="shared" ref="BL198" si="3574">BL199*$F198</f>
        <v>2000</v>
      </c>
      <c r="BM198" s="222">
        <f t="shared" ref="BM198" si="3575">BM199*$F198</f>
        <v>2000</v>
      </c>
      <c r="BN198" s="222">
        <f t="shared" ref="BN198" si="3576">BN199*$F198</f>
        <v>2000</v>
      </c>
    </row>
    <row r="199" spans="2:66">
      <c r="B199" s="51"/>
      <c r="C199" s="209" t="s">
        <v>606</v>
      </c>
      <c r="D199" s="19"/>
      <c r="E199" s="300">
        <v>1</v>
      </c>
      <c r="F199" s="19"/>
      <c r="G199" s="300">
        <f>$E199</f>
        <v>1</v>
      </c>
      <c r="H199" s="300">
        <f t="shared" ref="H199:BN199" si="3577">$E199</f>
        <v>1</v>
      </c>
      <c r="I199" s="300">
        <f t="shared" si="3577"/>
        <v>1</v>
      </c>
      <c r="J199" s="300">
        <f t="shared" si="3577"/>
        <v>1</v>
      </c>
      <c r="K199" s="300">
        <f t="shared" si="3577"/>
        <v>1</v>
      </c>
      <c r="L199" s="300">
        <f t="shared" si="3577"/>
        <v>1</v>
      </c>
      <c r="M199" s="300">
        <f t="shared" si="3577"/>
        <v>1</v>
      </c>
      <c r="N199" s="300">
        <f t="shared" si="3577"/>
        <v>1</v>
      </c>
      <c r="O199" s="300">
        <f t="shared" si="3577"/>
        <v>1</v>
      </c>
      <c r="P199" s="300">
        <f t="shared" si="3577"/>
        <v>1</v>
      </c>
      <c r="Q199" s="300">
        <f t="shared" si="3577"/>
        <v>1</v>
      </c>
      <c r="R199" s="300">
        <f t="shared" si="3577"/>
        <v>1</v>
      </c>
      <c r="S199" s="300">
        <f t="shared" si="3577"/>
        <v>1</v>
      </c>
      <c r="T199" s="300">
        <f t="shared" si="3577"/>
        <v>1</v>
      </c>
      <c r="U199" s="300">
        <f t="shared" si="3577"/>
        <v>1</v>
      </c>
      <c r="V199" s="300">
        <f t="shared" si="3577"/>
        <v>1</v>
      </c>
      <c r="W199" s="300">
        <f t="shared" si="3577"/>
        <v>1</v>
      </c>
      <c r="X199" s="300">
        <f t="shared" si="3577"/>
        <v>1</v>
      </c>
      <c r="Y199" s="300">
        <f t="shared" si="3577"/>
        <v>1</v>
      </c>
      <c r="Z199" s="300">
        <f t="shared" si="3577"/>
        <v>1</v>
      </c>
      <c r="AA199" s="300">
        <f t="shared" si="3577"/>
        <v>1</v>
      </c>
      <c r="AB199" s="300">
        <f t="shared" si="3577"/>
        <v>1</v>
      </c>
      <c r="AC199" s="300">
        <f t="shared" si="3577"/>
        <v>1</v>
      </c>
      <c r="AD199" s="300">
        <f t="shared" si="3577"/>
        <v>1</v>
      </c>
      <c r="AE199" s="300">
        <f t="shared" si="3577"/>
        <v>1</v>
      </c>
      <c r="AF199" s="300">
        <f t="shared" si="3577"/>
        <v>1</v>
      </c>
      <c r="AG199" s="300">
        <f t="shared" si="3577"/>
        <v>1</v>
      </c>
      <c r="AH199" s="300">
        <f t="shared" si="3577"/>
        <v>1</v>
      </c>
      <c r="AI199" s="300">
        <f t="shared" si="3577"/>
        <v>1</v>
      </c>
      <c r="AJ199" s="300">
        <f t="shared" si="3577"/>
        <v>1</v>
      </c>
      <c r="AK199" s="300">
        <f t="shared" si="3577"/>
        <v>1</v>
      </c>
      <c r="AL199" s="300">
        <f t="shared" si="3577"/>
        <v>1</v>
      </c>
      <c r="AM199" s="300">
        <f t="shared" si="3577"/>
        <v>1</v>
      </c>
      <c r="AN199" s="300">
        <f t="shared" si="3577"/>
        <v>1</v>
      </c>
      <c r="AO199" s="300">
        <f t="shared" si="3577"/>
        <v>1</v>
      </c>
      <c r="AP199" s="300">
        <f t="shared" si="3577"/>
        <v>1</v>
      </c>
      <c r="AQ199" s="300">
        <f t="shared" si="3577"/>
        <v>1</v>
      </c>
      <c r="AR199" s="300">
        <f t="shared" si="3577"/>
        <v>1</v>
      </c>
      <c r="AS199" s="300">
        <f t="shared" si="3577"/>
        <v>1</v>
      </c>
      <c r="AT199" s="300">
        <f t="shared" si="3577"/>
        <v>1</v>
      </c>
      <c r="AU199" s="300">
        <f t="shared" si="3577"/>
        <v>1</v>
      </c>
      <c r="AV199" s="300">
        <f t="shared" si="3577"/>
        <v>1</v>
      </c>
      <c r="AW199" s="300">
        <f t="shared" si="3577"/>
        <v>1</v>
      </c>
      <c r="AX199" s="300">
        <f t="shared" si="3577"/>
        <v>1</v>
      </c>
      <c r="AY199" s="300">
        <f t="shared" si="3577"/>
        <v>1</v>
      </c>
      <c r="AZ199" s="300">
        <f t="shared" si="3577"/>
        <v>1</v>
      </c>
      <c r="BA199" s="300">
        <f t="shared" si="3577"/>
        <v>1</v>
      </c>
      <c r="BB199" s="300">
        <f t="shared" si="3577"/>
        <v>1</v>
      </c>
      <c r="BC199" s="300">
        <f t="shared" si="3577"/>
        <v>1</v>
      </c>
      <c r="BD199" s="300">
        <f t="shared" si="3577"/>
        <v>1</v>
      </c>
      <c r="BE199" s="300">
        <f t="shared" si="3577"/>
        <v>1</v>
      </c>
      <c r="BF199" s="300">
        <f t="shared" si="3577"/>
        <v>1</v>
      </c>
      <c r="BG199" s="300">
        <f t="shared" si="3577"/>
        <v>1</v>
      </c>
      <c r="BH199" s="300">
        <f t="shared" si="3577"/>
        <v>1</v>
      </c>
      <c r="BI199" s="300">
        <f t="shared" si="3577"/>
        <v>1</v>
      </c>
      <c r="BJ199" s="300">
        <f t="shared" si="3577"/>
        <v>1</v>
      </c>
      <c r="BK199" s="300">
        <f t="shared" si="3577"/>
        <v>1</v>
      </c>
      <c r="BL199" s="300">
        <f t="shared" si="3577"/>
        <v>1</v>
      </c>
      <c r="BM199" s="300">
        <f t="shared" si="3577"/>
        <v>1</v>
      </c>
      <c r="BN199" s="300">
        <f t="shared" si="3577"/>
        <v>1</v>
      </c>
    </row>
    <row r="200" spans="2:66" ht="15.75">
      <c r="B200" s="51"/>
      <c r="C200" s="57" t="s">
        <v>622</v>
      </c>
      <c r="D200" s="6"/>
      <c r="E200" s="57"/>
      <c r="F200" s="227"/>
      <c r="G200" s="338">
        <f>G80+G82+G84+G86+G88+G91+G93+G95+G97+G99+G101+G103+G105+G107+G109+G111+G113+G115+G117+G119+G121+G123+G126+G128+G130+G132+G134+G136+G138+G140+G142+G144+G146+G148+G150+G152+G154+G158+G160+G164+G166+G168+G172+G174+G176+G178+G180+G182+G184+G186+G188+G190+G193+G195+G198</f>
        <v>22583.52</v>
      </c>
      <c r="H200" s="338">
        <f t="shared" ref="H200:BN200" si="3578">H80+H82+H84+H86+H88+H91+H93+H95+H97+H99+H101+H103+H105+H107+H109+H111+H113+H115+H117+H119+H121+H123+H126+H128+H130+H132+H134+H136+H138+H140+H142+H144+H146+H148+H150+H152+H154+H158+H160+H164+H166+H168+H172+H174+H176+H178+H180+H182+H184+H186+H188+H190+H193+H195+H198</f>
        <v>22583.52</v>
      </c>
      <c r="I200" s="338">
        <f t="shared" si="3578"/>
        <v>22583.52</v>
      </c>
      <c r="J200" s="338">
        <f t="shared" si="3578"/>
        <v>22583.52</v>
      </c>
      <c r="K200" s="338">
        <f t="shared" si="3578"/>
        <v>22583.52</v>
      </c>
      <c r="L200" s="338">
        <f t="shared" si="3578"/>
        <v>22583.52</v>
      </c>
      <c r="M200" s="338">
        <f t="shared" si="3578"/>
        <v>22583.52</v>
      </c>
      <c r="N200" s="338">
        <f t="shared" si="3578"/>
        <v>22583.52</v>
      </c>
      <c r="O200" s="338">
        <f t="shared" si="3578"/>
        <v>22583.52</v>
      </c>
      <c r="P200" s="338">
        <f t="shared" si="3578"/>
        <v>22583.52</v>
      </c>
      <c r="Q200" s="338">
        <f t="shared" si="3578"/>
        <v>22583.52</v>
      </c>
      <c r="R200" s="338">
        <f t="shared" si="3578"/>
        <v>22583.52</v>
      </c>
      <c r="S200" s="338">
        <f t="shared" si="3578"/>
        <v>22583.52</v>
      </c>
      <c r="T200" s="338">
        <f t="shared" si="3578"/>
        <v>22583.52</v>
      </c>
      <c r="U200" s="338">
        <f t="shared" si="3578"/>
        <v>22583.52</v>
      </c>
      <c r="V200" s="338">
        <f t="shared" si="3578"/>
        <v>22583.52</v>
      </c>
      <c r="W200" s="338">
        <f t="shared" si="3578"/>
        <v>22583.52</v>
      </c>
      <c r="X200" s="338">
        <f t="shared" si="3578"/>
        <v>22583.52</v>
      </c>
      <c r="Y200" s="338">
        <f t="shared" si="3578"/>
        <v>22583.52</v>
      </c>
      <c r="Z200" s="338">
        <f t="shared" si="3578"/>
        <v>22583.52</v>
      </c>
      <c r="AA200" s="338">
        <f t="shared" si="3578"/>
        <v>22583.52</v>
      </c>
      <c r="AB200" s="338">
        <f t="shared" si="3578"/>
        <v>22583.52</v>
      </c>
      <c r="AC200" s="338">
        <f t="shared" si="3578"/>
        <v>22583.52</v>
      </c>
      <c r="AD200" s="338">
        <f t="shared" si="3578"/>
        <v>22583.52</v>
      </c>
      <c r="AE200" s="338">
        <f t="shared" si="3578"/>
        <v>22583.52</v>
      </c>
      <c r="AF200" s="338">
        <f t="shared" si="3578"/>
        <v>22583.52</v>
      </c>
      <c r="AG200" s="338">
        <f t="shared" si="3578"/>
        <v>22583.52</v>
      </c>
      <c r="AH200" s="338">
        <f t="shared" si="3578"/>
        <v>22583.52</v>
      </c>
      <c r="AI200" s="338">
        <f t="shared" si="3578"/>
        <v>22583.52</v>
      </c>
      <c r="AJ200" s="338">
        <f t="shared" si="3578"/>
        <v>22583.52</v>
      </c>
      <c r="AK200" s="338">
        <f t="shared" si="3578"/>
        <v>22583.52</v>
      </c>
      <c r="AL200" s="338">
        <f t="shared" si="3578"/>
        <v>22583.52</v>
      </c>
      <c r="AM200" s="338">
        <f t="shared" si="3578"/>
        <v>22583.52</v>
      </c>
      <c r="AN200" s="338">
        <f t="shared" si="3578"/>
        <v>22583.52</v>
      </c>
      <c r="AO200" s="338">
        <f t="shared" si="3578"/>
        <v>22583.52</v>
      </c>
      <c r="AP200" s="338">
        <f t="shared" si="3578"/>
        <v>22583.52</v>
      </c>
      <c r="AQ200" s="338">
        <f t="shared" si="3578"/>
        <v>22583.52</v>
      </c>
      <c r="AR200" s="338">
        <f t="shared" si="3578"/>
        <v>22583.52</v>
      </c>
      <c r="AS200" s="338">
        <f t="shared" si="3578"/>
        <v>22583.52</v>
      </c>
      <c r="AT200" s="338">
        <f t="shared" si="3578"/>
        <v>22583.52</v>
      </c>
      <c r="AU200" s="338">
        <f t="shared" si="3578"/>
        <v>22583.52</v>
      </c>
      <c r="AV200" s="338">
        <f t="shared" si="3578"/>
        <v>22583.52</v>
      </c>
      <c r="AW200" s="338">
        <f t="shared" si="3578"/>
        <v>22583.52</v>
      </c>
      <c r="AX200" s="338">
        <f t="shared" si="3578"/>
        <v>22583.52</v>
      </c>
      <c r="AY200" s="338">
        <f t="shared" si="3578"/>
        <v>22583.52</v>
      </c>
      <c r="AZ200" s="338">
        <f t="shared" si="3578"/>
        <v>22583.52</v>
      </c>
      <c r="BA200" s="338">
        <f t="shared" si="3578"/>
        <v>22583.52</v>
      </c>
      <c r="BB200" s="338">
        <f t="shared" si="3578"/>
        <v>22583.52</v>
      </c>
      <c r="BC200" s="338">
        <f t="shared" si="3578"/>
        <v>22583.52</v>
      </c>
      <c r="BD200" s="338">
        <f t="shared" si="3578"/>
        <v>22583.52</v>
      </c>
      <c r="BE200" s="338">
        <f t="shared" si="3578"/>
        <v>22583.52</v>
      </c>
      <c r="BF200" s="338">
        <f t="shared" si="3578"/>
        <v>22583.52</v>
      </c>
      <c r="BG200" s="338">
        <f t="shared" si="3578"/>
        <v>22583.52</v>
      </c>
      <c r="BH200" s="338">
        <f t="shared" si="3578"/>
        <v>22583.52</v>
      </c>
      <c r="BI200" s="338">
        <f t="shared" si="3578"/>
        <v>22583.52</v>
      </c>
      <c r="BJ200" s="338">
        <f t="shared" si="3578"/>
        <v>22583.52</v>
      </c>
      <c r="BK200" s="338">
        <f t="shared" si="3578"/>
        <v>22583.52</v>
      </c>
      <c r="BL200" s="338">
        <f t="shared" si="3578"/>
        <v>22583.52</v>
      </c>
      <c r="BM200" s="338">
        <f t="shared" si="3578"/>
        <v>22583.52</v>
      </c>
      <c r="BN200" s="338">
        <f t="shared" si="3578"/>
        <v>22583.52</v>
      </c>
    </row>
    <row r="201" spans="2:66">
      <c r="B201" s="51"/>
      <c r="C201" s="52" t="s">
        <v>623</v>
      </c>
      <c r="E201" s="57"/>
      <c r="F201" s="217"/>
      <c r="G201" s="222"/>
      <c r="H201" s="222"/>
      <c r="I201" s="222"/>
      <c r="J201" s="222"/>
      <c r="K201" s="222"/>
      <c r="L201" s="222"/>
      <c r="M201" s="222"/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</row>
    <row r="202" spans="2:66" outlineLevel="1">
      <c r="B202" s="51"/>
      <c r="C202" s="19" t="s">
        <v>1186</v>
      </c>
      <c r="D202" s="19"/>
      <c r="E202" s="219"/>
      <c r="F202" s="300">
        <v>129.70939181200001</v>
      </c>
      <c r="G202" s="222">
        <f>G203*$F202</f>
        <v>0</v>
      </c>
      <c r="H202" s="222">
        <f t="shared" ref="H202" si="3579">H203*$F202</f>
        <v>0</v>
      </c>
      <c r="I202" s="222">
        <f t="shared" ref="I202" si="3580">I203*$F202</f>
        <v>0</v>
      </c>
      <c r="J202" s="222">
        <f t="shared" ref="J202" si="3581">J203*$F202</f>
        <v>0</v>
      </c>
      <c r="K202" s="222">
        <f t="shared" ref="K202" si="3582">K203*$F202</f>
        <v>0</v>
      </c>
      <c r="L202" s="222">
        <f t="shared" ref="L202" si="3583">L203*$F202</f>
        <v>0</v>
      </c>
      <c r="M202" s="222">
        <f t="shared" ref="M202" si="3584">M203*$F202</f>
        <v>0</v>
      </c>
      <c r="N202" s="222">
        <f t="shared" ref="N202" si="3585">N203*$F202</f>
        <v>0</v>
      </c>
      <c r="O202" s="222">
        <f t="shared" ref="O202" si="3586">O203*$F202</f>
        <v>0</v>
      </c>
      <c r="P202" s="222">
        <f t="shared" ref="P202" si="3587">P203*$F202</f>
        <v>0</v>
      </c>
      <c r="Q202" s="222">
        <f t="shared" ref="Q202" si="3588">Q203*$F202</f>
        <v>0</v>
      </c>
      <c r="R202" s="222">
        <f t="shared" ref="R202" si="3589">R203*$F202</f>
        <v>0</v>
      </c>
      <c r="S202" s="222">
        <f t="shared" ref="S202" si="3590">S203*$F202</f>
        <v>0</v>
      </c>
      <c r="T202" s="222">
        <f t="shared" ref="T202" si="3591">T203*$F202</f>
        <v>0</v>
      </c>
      <c r="U202" s="222">
        <f t="shared" ref="U202" si="3592">U203*$F202</f>
        <v>0</v>
      </c>
      <c r="V202" s="222">
        <f t="shared" ref="V202" si="3593">V203*$F202</f>
        <v>0</v>
      </c>
      <c r="W202" s="222">
        <f t="shared" ref="W202" si="3594">W203*$F202</f>
        <v>0</v>
      </c>
      <c r="X202" s="222">
        <f t="shared" ref="X202" si="3595">X203*$F202</f>
        <v>0</v>
      </c>
      <c r="Y202" s="222">
        <f t="shared" ref="Y202" si="3596">Y203*$F202</f>
        <v>0</v>
      </c>
      <c r="Z202" s="222">
        <f t="shared" ref="Z202" si="3597">Z203*$F202</f>
        <v>0</v>
      </c>
      <c r="AA202" s="222">
        <f t="shared" ref="AA202" si="3598">AA203*$F202</f>
        <v>0</v>
      </c>
      <c r="AB202" s="222">
        <f t="shared" ref="AB202" si="3599">AB203*$F202</f>
        <v>0</v>
      </c>
      <c r="AC202" s="222">
        <f t="shared" ref="AC202" si="3600">AC203*$F202</f>
        <v>0</v>
      </c>
      <c r="AD202" s="222">
        <f t="shared" ref="AD202" si="3601">AD203*$F202</f>
        <v>0</v>
      </c>
      <c r="AE202" s="222">
        <f t="shared" ref="AE202" si="3602">AE203*$F202</f>
        <v>0</v>
      </c>
      <c r="AF202" s="222">
        <f t="shared" ref="AF202" si="3603">AF203*$F202</f>
        <v>0</v>
      </c>
      <c r="AG202" s="222">
        <f t="shared" ref="AG202" si="3604">AG203*$F202</f>
        <v>0</v>
      </c>
      <c r="AH202" s="222">
        <f t="shared" ref="AH202" si="3605">AH203*$F202</f>
        <v>0</v>
      </c>
      <c r="AI202" s="222">
        <f t="shared" ref="AI202" si="3606">AI203*$F202</f>
        <v>0</v>
      </c>
      <c r="AJ202" s="222">
        <f t="shared" ref="AJ202" si="3607">AJ203*$F202</f>
        <v>0</v>
      </c>
      <c r="AK202" s="222">
        <f t="shared" ref="AK202" si="3608">AK203*$F202</f>
        <v>0</v>
      </c>
      <c r="AL202" s="222">
        <f t="shared" ref="AL202" si="3609">AL203*$F202</f>
        <v>0</v>
      </c>
      <c r="AM202" s="222">
        <f t="shared" ref="AM202" si="3610">AM203*$F202</f>
        <v>0</v>
      </c>
      <c r="AN202" s="222">
        <f t="shared" ref="AN202" si="3611">AN203*$F202</f>
        <v>0</v>
      </c>
      <c r="AO202" s="222">
        <f t="shared" ref="AO202" si="3612">AO203*$F202</f>
        <v>0</v>
      </c>
      <c r="AP202" s="222">
        <f t="shared" ref="AP202" si="3613">AP203*$F202</f>
        <v>0</v>
      </c>
      <c r="AQ202" s="222">
        <f t="shared" ref="AQ202" si="3614">AQ203*$F202</f>
        <v>0</v>
      </c>
      <c r="AR202" s="222">
        <f t="shared" ref="AR202" si="3615">AR203*$F202</f>
        <v>0</v>
      </c>
      <c r="AS202" s="222">
        <f t="shared" ref="AS202" si="3616">AS203*$F202</f>
        <v>0</v>
      </c>
      <c r="AT202" s="222">
        <f t="shared" ref="AT202" si="3617">AT203*$F202</f>
        <v>0</v>
      </c>
      <c r="AU202" s="222">
        <f t="shared" ref="AU202" si="3618">AU203*$F202</f>
        <v>0</v>
      </c>
      <c r="AV202" s="222">
        <f t="shared" ref="AV202" si="3619">AV203*$F202</f>
        <v>0</v>
      </c>
      <c r="AW202" s="222">
        <f t="shared" ref="AW202" si="3620">AW203*$F202</f>
        <v>0</v>
      </c>
      <c r="AX202" s="222">
        <f t="shared" ref="AX202" si="3621">AX203*$F202</f>
        <v>0</v>
      </c>
      <c r="AY202" s="222">
        <f t="shared" ref="AY202" si="3622">AY203*$F202</f>
        <v>0</v>
      </c>
      <c r="AZ202" s="222">
        <f t="shared" ref="AZ202" si="3623">AZ203*$F202</f>
        <v>0</v>
      </c>
      <c r="BA202" s="222">
        <f t="shared" ref="BA202" si="3624">BA203*$F202</f>
        <v>0</v>
      </c>
      <c r="BB202" s="222">
        <f t="shared" ref="BB202" si="3625">BB203*$F202</f>
        <v>0</v>
      </c>
      <c r="BC202" s="222">
        <f t="shared" ref="BC202" si="3626">BC203*$F202</f>
        <v>0</v>
      </c>
      <c r="BD202" s="222">
        <f t="shared" ref="BD202" si="3627">BD203*$F202</f>
        <v>0</v>
      </c>
      <c r="BE202" s="222">
        <f t="shared" ref="BE202" si="3628">BE203*$F202</f>
        <v>0</v>
      </c>
      <c r="BF202" s="222">
        <f t="shared" ref="BF202" si="3629">BF203*$F202</f>
        <v>0</v>
      </c>
      <c r="BG202" s="222">
        <f t="shared" ref="BG202" si="3630">BG203*$F202</f>
        <v>0</v>
      </c>
      <c r="BH202" s="222">
        <f t="shared" ref="BH202" si="3631">BH203*$F202</f>
        <v>0</v>
      </c>
      <c r="BI202" s="222">
        <f t="shared" ref="BI202" si="3632">BI203*$F202</f>
        <v>0</v>
      </c>
      <c r="BJ202" s="222">
        <f t="shared" ref="BJ202" si="3633">BJ203*$F202</f>
        <v>0</v>
      </c>
      <c r="BK202" s="222">
        <f t="shared" ref="BK202" si="3634">BK203*$F202</f>
        <v>0</v>
      </c>
      <c r="BL202" s="222">
        <f t="shared" ref="BL202" si="3635">BL203*$F202</f>
        <v>0</v>
      </c>
      <c r="BM202" s="222">
        <f t="shared" ref="BM202" si="3636">BM203*$F202</f>
        <v>0</v>
      </c>
      <c r="BN202" s="222">
        <f t="shared" ref="BN202" si="3637">BN203*$F202</f>
        <v>0</v>
      </c>
    </row>
    <row r="203" spans="2:66" outlineLevel="1">
      <c r="B203" s="51"/>
      <c r="C203" s="209" t="s">
        <v>606</v>
      </c>
      <c r="D203" s="19"/>
      <c r="E203" s="219">
        <v>0</v>
      </c>
      <c r="F203" s="300"/>
      <c r="G203" s="219">
        <f>$E203</f>
        <v>0</v>
      </c>
      <c r="H203" s="219">
        <f t="shared" ref="H203:BN203" si="3638">$E203</f>
        <v>0</v>
      </c>
      <c r="I203" s="219">
        <f t="shared" si="3638"/>
        <v>0</v>
      </c>
      <c r="J203" s="219">
        <f t="shared" si="3638"/>
        <v>0</v>
      </c>
      <c r="K203" s="219">
        <f t="shared" si="3638"/>
        <v>0</v>
      </c>
      <c r="L203" s="219">
        <f t="shared" si="3638"/>
        <v>0</v>
      </c>
      <c r="M203" s="219">
        <f t="shared" si="3638"/>
        <v>0</v>
      </c>
      <c r="N203" s="219">
        <f t="shared" si="3638"/>
        <v>0</v>
      </c>
      <c r="O203" s="219">
        <f t="shared" si="3638"/>
        <v>0</v>
      </c>
      <c r="P203" s="219">
        <f t="shared" si="3638"/>
        <v>0</v>
      </c>
      <c r="Q203" s="219">
        <f t="shared" si="3638"/>
        <v>0</v>
      </c>
      <c r="R203" s="219">
        <f t="shared" si="3638"/>
        <v>0</v>
      </c>
      <c r="S203" s="219">
        <f t="shared" si="3638"/>
        <v>0</v>
      </c>
      <c r="T203" s="219">
        <f t="shared" si="3638"/>
        <v>0</v>
      </c>
      <c r="U203" s="219">
        <f t="shared" si="3638"/>
        <v>0</v>
      </c>
      <c r="V203" s="219">
        <f t="shared" si="3638"/>
        <v>0</v>
      </c>
      <c r="W203" s="219">
        <f t="shared" si="3638"/>
        <v>0</v>
      </c>
      <c r="X203" s="219">
        <f t="shared" si="3638"/>
        <v>0</v>
      </c>
      <c r="Y203" s="219">
        <f t="shared" si="3638"/>
        <v>0</v>
      </c>
      <c r="Z203" s="219">
        <f t="shared" si="3638"/>
        <v>0</v>
      </c>
      <c r="AA203" s="219">
        <f t="shared" si="3638"/>
        <v>0</v>
      </c>
      <c r="AB203" s="219">
        <f t="shared" si="3638"/>
        <v>0</v>
      </c>
      <c r="AC203" s="219">
        <f t="shared" si="3638"/>
        <v>0</v>
      </c>
      <c r="AD203" s="219">
        <f t="shared" si="3638"/>
        <v>0</v>
      </c>
      <c r="AE203" s="219">
        <f t="shared" si="3638"/>
        <v>0</v>
      </c>
      <c r="AF203" s="219">
        <f t="shared" si="3638"/>
        <v>0</v>
      </c>
      <c r="AG203" s="219">
        <f t="shared" si="3638"/>
        <v>0</v>
      </c>
      <c r="AH203" s="219">
        <f t="shared" si="3638"/>
        <v>0</v>
      </c>
      <c r="AI203" s="219">
        <f t="shared" si="3638"/>
        <v>0</v>
      </c>
      <c r="AJ203" s="219">
        <f t="shared" si="3638"/>
        <v>0</v>
      </c>
      <c r="AK203" s="219">
        <f t="shared" si="3638"/>
        <v>0</v>
      </c>
      <c r="AL203" s="219">
        <f t="shared" si="3638"/>
        <v>0</v>
      </c>
      <c r="AM203" s="219">
        <f t="shared" si="3638"/>
        <v>0</v>
      </c>
      <c r="AN203" s="219">
        <f t="shared" si="3638"/>
        <v>0</v>
      </c>
      <c r="AO203" s="219">
        <f t="shared" si="3638"/>
        <v>0</v>
      </c>
      <c r="AP203" s="219">
        <f t="shared" si="3638"/>
        <v>0</v>
      </c>
      <c r="AQ203" s="219">
        <f t="shared" si="3638"/>
        <v>0</v>
      </c>
      <c r="AR203" s="219">
        <f t="shared" si="3638"/>
        <v>0</v>
      </c>
      <c r="AS203" s="219">
        <f t="shared" si="3638"/>
        <v>0</v>
      </c>
      <c r="AT203" s="219">
        <f t="shared" si="3638"/>
        <v>0</v>
      </c>
      <c r="AU203" s="219">
        <f t="shared" si="3638"/>
        <v>0</v>
      </c>
      <c r="AV203" s="219">
        <f t="shared" si="3638"/>
        <v>0</v>
      </c>
      <c r="AW203" s="219">
        <f t="shared" si="3638"/>
        <v>0</v>
      </c>
      <c r="AX203" s="219">
        <f t="shared" si="3638"/>
        <v>0</v>
      </c>
      <c r="AY203" s="219">
        <f t="shared" si="3638"/>
        <v>0</v>
      </c>
      <c r="AZ203" s="219">
        <f t="shared" si="3638"/>
        <v>0</v>
      </c>
      <c r="BA203" s="219">
        <f t="shared" si="3638"/>
        <v>0</v>
      </c>
      <c r="BB203" s="219">
        <f t="shared" si="3638"/>
        <v>0</v>
      </c>
      <c r="BC203" s="219">
        <f t="shared" si="3638"/>
        <v>0</v>
      </c>
      <c r="BD203" s="219">
        <f t="shared" si="3638"/>
        <v>0</v>
      </c>
      <c r="BE203" s="219">
        <f t="shared" si="3638"/>
        <v>0</v>
      </c>
      <c r="BF203" s="219">
        <f t="shared" si="3638"/>
        <v>0</v>
      </c>
      <c r="BG203" s="219">
        <f t="shared" si="3638"/>
        <v>0</v>
      </c>
      <c r="BH203" s="219">
        <f t="shared" si="3638"/>
        <v>0</v>
      </c>
      <c r="BI203" s="219">
        <f t="shared" si="3638"/>
        <v>0</v>
      </c>
      <c r="BJ203" s="219">
        <f t="shared" si="3638"/>
        <v>0</v>
      </c>
      <c r="BK203" s="219">
        <f t="shared" si="3638"/>
        <v>0</v>
      </c>
      <c r="BL203" s="219">
        <f t="shared" si="3638"/>
        <v>0</v>
      </c>
      <c r="BM203" s="219">
        <f t="shared" si="3638"/>
        <v>0</v>
      </c>
      <c r="BN203" s="219">
        <f t="shared" si="3638"/>
        <v>0</v>
      </c>
    </row>
    <row r="204" spans="2:66" outlineLevel="1">
      <c r="B204" s="51"/>
      <c r="C204" s="19" t="s">
        <v>1187</v>
      </c>
      <c r="D204" s="19"/>
      <c r="E204" s="219"/>
      <c r="F204" s="300">
        <v>70</v>
      </c>
      <c r="G204" s="222">
        <f>G205*$F204</f>
        <v>0</v>
      </c>
      <c r="H204" s="222">
        <f t="shared" ref="H204" si="3639">H205*$F204</f>
        <v>0</v>
      </c>
      <c r="I204" s="222">
        <f t="shared" ref="I204" si="3640">I205*$F204</f>
        <v>0</v>
      </c>
      <c r="J204" s="222">
        <f t="shared" ref="J204" si="3641">J205*$F204</f>
        <v>0</v>
      </c>
      <c r="K204" s="222">
        <f t="shared" ref="K204" si="3642">K205*$F204</f>
        <v>0</v>
      </c>
      <c r="L204" s="222">
        <f t="shared" ref="L204" si="3643">L205*$F204</f>
        <v>0</v>
      </c>
      <c r="M204" s="222">
        <f t="shared" ref="M204" si="3644">M205*$F204</f>
        <v>0</v>
      </c>
      <c r="N204" s="222">
        <f t="shared" ref="N204" si="3645">N205*$F204</f>
        <v>0</v>
      </c>
      <c r="O204" s="222">
        <f t="shared" ref="O204" si="3646">O205*$F204</f>
        <v>0</v>
      </c>
      <c r="P204" s="222">
        <f t="shared" ref="P204" si="3647">P205*$F204</f>
        <v>0</v>
      </c>
      <c r="Q204" s="222">
        <f t="shared" ref="Q204" si="3648">Q205*$F204</f>
        <v>0</v>
      </c>
      <c r="R204" s="222">
        <f t="shared" ref="R204" si="3649">R205*$F204</f>
        <v>0</v>
      </c>
      <c r="S204" s="222">
        <f t="shared" ref="S204" si="3650">S205*$F204</f>
        <v>0</v>
      </c>
      <c r="T204" s="222">
        <f t="shared" ref="T204" si="3651">T205*$F204</f>
        <v>0</v>
      </c>
      <c r="U204" s="222">
        <f t="shared" ref="U204" si="3652">U205*$F204</f>
        <v>0</v>
      </c>
      <c r="V204" s="222">
        <f t="shared" ref="V204" si="3653">V205*$F204</f>
        <v>0</v>
      </c>
      <c r="W204" s="222">
        <f t="shared" ref="W204" si="3654">W205*$F204</f>
        <v>0</v>
      </c>
      <c r="X204" s="222">
        <f t="shared" ref="X204" si="3655">X205*$F204</f>
        <v>0</v>
      </c>
      <c r="Y204" s="222">
        <f t="shared" ref="Y204" si="3656">Y205*$F204</f>
        <v>0</v>
      </c>
      <c r="Z204" s="222">
        <f t="shared" ref="Z204" si="3657">Z205*$F204</f>
        <v>0</v>
      </c>
      <c r="AA204" s="222">
        <f t="shared" ref="AA204" si="3658">AA205*$F204</f>
        <v>0</v>
      </c>
      <c r="AB204" s="222">
        <f t="shared" ref="AB204" si="3659">AB205*$F204</f>
        <v>0</v>
      </c>
      <c r="AC204" s="222">
        <f t="shared" ref="AC204" si="3660">AC205*$F204</f>
        <v>0</v>
      </c>
      <c r="AD204" s="222">
        <f t="shared" ref="AD204" si="3661">AD205*$F204</f>
        <v>0</v>
      </c>
      <c r="AE204" s="222">
        <f t="shared" ref="AE204" si="3662">AE205*$F204</f>
        <v>0</v>
      </c>
      <c r="AF204" s="222">
        <f t="shared" ref="AF204" si="3663">AF205*$F204</f>
        <v>0</v>
      </c>
      <c r="AG204" s="222">
        <f t="shared" ref="AG204" si="3664">AG205*$F204</f>
        <v>0</v>
      </c>
      <c r="AH204" s="222">
        <f t="shared" ref="AH204" si="3665">AH205*$F204</f>
        <v>0</v>
      </c>
      <c r="AI204" s="222">
        <f t="shared" ref="AI204" si="3666">AI205*$F204</f>
        <v>0</v>
      </c>
      <c r="AJ204" s="222">
        <f t="shared" ref="AJ204" si="3667">AJ205*$F204</f>
        <v>0</v>
      </c>
      <c r="AK204" s="222">
        <f t="shared" ref="AK204" si="3668">AK205*$F204</f>
        <v>0</v>
      </c>
      <c r="AL204" s="222">
        <f t="shared" ref="AL204" si="3669">AL205*$F204</f>
        <v>0</v>
      </c>
      <c r="AM204" s="222">
        <f t="shared" ref="AM204" si="3670">AM205*$F204</f>
        <v>0</v>
      </c>
      <c r="AN204" s="222">
        <f t="shared" ref="AN204" si="3671">AN205*$F204</f>
        <v>0</v>
      </c>
      <c r="AO204" s="222">
        <f t="shared" ref="AO204" si="3672">AO205*$F204</f>
        <v>0</v>
      </c>
      <c r="AP204" s="222">
        <f t="shared" ref="AP204" si="3673">AP205*$F204</f>
        <v>0</v>
      </c>
      <c r="AQ204" s="222">
        <f t="shared" ref="AQ204" si="3674">AQ205*$F204</f>
        <v>0</v>
      </c>
      <c r="AR204" s="222">
        <f t="shared" ref="AR204" si="3675">AR205*$F204</f>
        <v>0</v>
      </c>
      <c r="AS204" s="222">
        <f t="shared" ref="AS204" si="3676">AS205*$F204</f>
        <v>0</v>
      </c>
      <c r="AT204" s="222">
        <f t="shared" ref="AT204" si="3677">AT205*$F204</f>
        <v>0</v>
      </c>
      <c r="AU204" s="222">
        <f t="shared" ref="AU204" si="3678">AU205*$F204</f>
        <v>0</v>
      </c>
      <c r="AV204" s="222">
        <f t="shared" ref="AV204" si="3679">AV205*$F204</f>
        <v>0</v>
      </c>
      <c r="AW204" s="222">
        <f t="shared" ref="AW204" si="3680">AW205*$F204</f>
        <v>0</v>
      </c>
      <c r="AX204" s="222">
        <f t="shared" ref="AX204" si="3681">AX205*$F204</f>
        <v>0</v>
      </c>
      <c r="AY204" s="222">
        <f t="shared" ref="AY204" si="3682">AY205*$F204</f>
        <v>0</v>
      </c>
      <c r="AZ204" s="222">
        <f t="shared" ref="AZ204" si="3683">AZ205*$F204</f>
        <v>0</v>
      </c>
      <c r="BA204" s="222">
        <f t="shared" ref="BA204" si="3684">BA205*$F204</f>
        <v>0</v>
      </c>
      <c r="BB204" s="222">
        <f t="shared" ref="BB204" si="3685">BB205*$F204</f>
        <v>0</v>
      </c>
      <c r="BC204" s="222">
        <f t="shared" ref="BC204" si="3686">BC205*$F204</f>
        <v>0</v>
      </c>
      <c r="BD204" s="222">
        <f t="shared" ref="BD204" si="3687">BD205*$F204</f>
        <v>0</v>
      </c>
      <c r="BE204" s="222">
        <f t="shared" ref="BE204" si="3688">BE205*$F204</f>
        <v>0</v>
      </c>
      <c r="BF204" s="222">
        <f t="shared" ref="BF204" si="3689">BF205*$F204</f>
        <v>0</v>
      </c>
      <c r="BG204" s="222">
        <f t="shared" ref="BG204" si="3690">BG205*$F204</f>
        <v>0</v>
      </c>
      <c r="BH204" s="222">
        <f t="shared" ref="BH204" si="3691">BH205*$F204</f>
        <v>0</v>
      </c>
      <c r="BI204" s="222">
        <f t="shared" ref="BI204" si="3692">BI205*$F204</f>
        <v>0</v>
      </c>
      <c r="BJ204" s="222">
        <f t="shared" ref="BJ204" si="3693">BJ205*$F204</f>
        <v>0</v>
      </c>
      <c r="BK204" s="222">
        <f t="shared" ref="BK204" si="3694">BK205*$F204</f>
        <v>0</v>
      </c>
      <c r="BL204" s="222">
        <f t="shared" ref="BL204" si="3695">BL205*$F204</f>
        <v>0</v>
      </c>
      <c r="BM204" s="222">
        <f t="shared" ref="BM204" si="3696">BM205*$F204</f>
        <v>0</v>
      </c>
      <c r="BN204" s="222">
        <f t="shared" ref="BN204" si="3697">BN205*$F204</f>
        <v>0</v>
      </c>
    </row>
    <row r="205" spans="2:66" outlineLevel="1">
      <c r="B205" s="51"/>
      <c r="C205" s="209" t="s">
        <v>606</v>
      </c>
      <c r="D205" s="19"/>
      <c r="E205" s="219">
        <v>0</v>
      </c>
      <c r="F205" s="300"/>
      <c r="G205" s="219">
        <f>$E205</f>
        <v>0</v>
      </c>
      <c r="H205" s="219">
        <f t="shared" ref="H205:BN205" si="3698">$E205</f>
        <v>0</v>
      </c>
      <c r="I205" s="219">
        <f t="shared" si="3698"/>
        <v>0</v>
      </c>
      <c r="J205" s="219">
        <f t="shared" si="3698"/>
        <v>0</v>
      </c>
      <c r="K205" s="219">
        <f t="shared" si="3698"/>
        <v>0</v>
      </c>
      <c r="L205" s="219">
        <f t="shared" si="3698"/>
        <v>0</v>
      </c>
      <c r="M205" s="219">
        <f t="shared" si="3698"/>
        <v>0</v>
      </c>
      <c r="N205" s="219">
        <f t="shared" si="3698"/>
        <v>0</v>
      </c>
      <c r="O205" s="219">
        <f t="shared" si="3698"/>
        <v>0</v>
      </c>
      <c r="P205" s="219">
        <f t="shared" si="3698"/>
        <v>0</v>
      </c>
      <c r="Q205" s="219">
        <f t="shared" si="3698"/>
        <v>0</v>
      </c>
      <c r="R205" s="219">
        <f t="shared" si="3698"/>
        <v>0</v>
      </c>
      <c r="S205" s="219">
        <f t="shared" si="3698"/>
        <v>0</v>
      </c>
      <c r="T205" s="219">
        <f t="shared" si="3698"/>
        <v>0</v>
      </c>
      <c r="U205" s="219">
        <f t="shared" si="3698"/>
        <v>0</v>
      </c>
      <c r="V205" s="219">
        <f t="shared" si="3698"/>
        <v>0</v>
      </c>
      <c r="W205" s="219">
        <f t="shared" si="3698"/>
        <v>0</v>
      </c>
      <c r="X205" s="219">
        <f t="shared" si="3698"/>
        <v>0</v>
      </c>
      <c r="Y205" s="219">
        <f t="shared" si="3698"/>
        <v>0</v>
      </c>
      <c r="Z205" s="219">
        <f t="shared" si="3698"/>
        <v>0</v>
      </c>
      <c r="AA205" s="219">
        <f t="shared" si="3698"/>
        <v>0</v>
      </c>
      <c r="AB205" s="219">
        <f t="shared" si="3698"/>
        <v>0</v>
      </c>
      <c r="AC205" s="219">
        <f t="shared" si="3698"/>
        <v>0</v>
      </c>
      <c r="AD205" s="219">
        <f t="shared" si="3698"/>
        <v>0</v>
      </c>
      <c r="AE205" s="219">
        <f t="shared" si="3698"/>
        <v>0</v>
      </c>
      <c r="AF205" s="219">
        <f t="shared" si="3698"/>
        <v>0</v>
      </c>
      <c r="AG205" s="219">
        <f t="shared" si="3698"/>
        <v>0</v>
      </c>
      <c r="AH205" s="219">
        <f t="shared" si="3698"/>
        <v>0</v>
      </c>
      <c r="AI205" s="219">
        <f t="shared" si="3698"/>
        <v>0</v>
      </c>
      <c r="AJ205" s="219">
        <f t="shared" si="3698"/>
        <v>0</v>
      </c>
      <c r="AK205" s="219">
        <f t="shared" si="3698"/>
        <v>0</v>
      </c>
      <c r="AL205" s="219">
        <f t="shared" si="3698"/>
        <v>0</v>
      </c>
      <c r="AM205" s="219">
        <f t="shared" si="3698"/>
        <v>0</v>
      </c>
      <c r="AN205" s="219">
        <f t="shared" si="3698"/>
        <v>0</v>
      </c>
      <c r="AO205" s="219">
        <f t="shared" si="3698"/>
        <v>0</v>
      </c>
      <c r="AP205" s="219">
        <f t="shared" si="3698"/>
        <v>0</v>
      </c>
      <c r="AQ205" s="219">
        <f t="shared" si="3698"/>
        <v>0</v>
      </c>
      <c r="AR205" s="219">
        <f t="shared" si="3698"/>
        <v>0</v>
      </c>
      <c r="AS205" s="219">
        <f t="shared" si="3698"/>
        <v>0</v>
      </c>
      <c r="AT205" s="219">
        <f t="shared" si="3698"/>
        <v>0</v>
      </c>
      <c r="AU205" s="219">
        <f t="shared" si="3698"/>
        <v>0</v>
      </c>
      <c r="AV205" s="219">
        <f t="shared" si="3698"/>
        <v>0</v>
      </c>
      <c r="AW205" s="219">
        <f t="shared" si="3698"/>
        <v>0</v>
      </c>
      <c r="AX205" s="219">
        <f t="shared" si="3698"/>
        <v>0</v>
      </c>
      <c r="AY205" s="219">
        <f t="shared" si="3698"/>
        <v>0</v>
      </c>
      <c r="AZ205" s="219">
        <f t="shared" si="3698"/>
        <v>0</v>
      </c>
      <c r="BA205" s="219">
        <f t="shared" si="3698"/>
        <v>0</v>
      </c>
      <c r="BB205" s="219">
        <f t="shared" si="3698"/>
        <v>0</v>
      </c>
      <c r="BC205" s="219">
        <f t="shared" si="3698"/>
        <v>0</v>
      </c>
      <c r="BD205" s="219">
        <f t="shared" si="3698"/>
        <v>0</v>
      </c>
      <c r="BE205" s="219">
        <f t="shared" si="3698"/>
        <v>0</v>
      </c>
      <c r="BF205" s="219">
        <f t="shared" si="3698"/>
        <v>0</v>
      </c>
      <c r="BG205" s="219">
        <f t="shared" si="3698"/>
        <v>0</v>
      </c>
      <c r="BH205" s="219">
        <f t="shared" si="3698"/>
        <v>0</v>
      </c>
      <c r="BI205" s="219">
        <f t="shared" si="3698"/>
        <v>0</v>
      </c>
      <c r="BJ205" s="219">
        <f t="shared" si="3698"/>
        <v>0</v>
      </c>
      <c r="BK205" s="219">
        <f t="shared" si="3698"/>
        <v>0</v>
      </c>
      <c r="BL205" s="219">
        <f t="shared" si="3698"/>
        <v>0</v>
      </c>
      <c r="BM205" s="219">
        <f t="shared" si="3698"/>
        <v>0</v>
      </c>
      <c r="BN205" s="219">
        <f t="shared" si="3698"/>
        <v>0</v>
      </c>
    </row>
    <row r="206" spans="2:66" outlineLevel="1">
      <c r="B206" s="51"/>
      <c r="C206" s="19" t="s">
        <v>624</v>
      </c>
      <c r="D206" s="19"/>
      <c r="E206" s="219"/>
      <c r="F206" s="300">
        <v>8.5</v>
      </c>
      <c r="G206" s="222">
        <f>G207*$F206</f>
        <v>935</v>
      </c>
      <c r="H206" s="222">
        <f t="shared" ref="H206" si="3699">H207*$F206</f>
        <v>935</v>
      </c>
      <c r="I206" s="222">
        <f t="shared" ref="I206" si="3700">I207*$F206</f>
        <v>935</v>
      </c>
      <c r="J206" s="222">
        <f t="shared" ref="J206" si="3701">J207*$F206</f>
        <v>935</v>
      </c>
      <c r="K206" s="222">
        <f t="shared" ref="K206" si="3702">K207*$F206</f>
        <v>935</v>
      </c>
      <c r="L206" s="222">
        <f t="shared" ref="L206" si="3703">L207*$F206</f>
        <v>935</v>
      </c>
      <c r="M206" s="222">
        <f t="shared" ref="M206" si="3704">M207*$F206</f>
        <v>935</v>
      </c>
      <c r="N206" s="222">
        <f t="shared" ref="N206" si="3705">N207*$F206</f>
        <v>935</v>
      </c>
      <c r="O206" s="222">
        <f t="shared" ref="O206" si="3706">O207*$F206</f>
        <v>935</v>
      </c>
      <c r="P206" s="222">
        <f t="shared" ref="P206" si="3707">P207*$F206</f>
        <v>935</v>
      </c>
      <c r="Q206" s="222">
        <f t="shared" ref="Q206" si="3708">Q207*$F206</f>
        <v>935</v>
      </c>
      <c r="R206" s="222">
        <f t="shared" ref="R206" si="3709">R207*$F206</f>
        <v>935</v>
      </c>
      <c r="S206" s="222">
        <f t="shared" ref="S206" si="3710">S207*$F206</f>
        <v>935</v>
      </c>
      <c r="T206" s="222">
        <f t="shared" ref="T206" si="3711">T207*$F206</f>
        <v>935</v>
      </c>
      <c r="U206" s="222">
        <f t="shared" ref="U206" si="3712">U207*$F206</f>
        <v>935</v>
      </c>
      <c r="V206" s="222">
        <f t="shared" ref="V206" si="3713">V207*$F206</f>
        <v>935</v>
      </c>
      <c r="W206" s="222">
        <f t="shared" ref="W206" si="3714">W207*$F206</f>
        <v>935</v>
      </c>
      <c r="X206" s="222">
        <f t="shared" ref="X206" si="3715">X207*$F206</f>
        <v>935</v>
      </c>
      <c r="Y206" s="222">
        <f t="shared" ref="Y206" si="3716">Y207*$F206</f>
        <v>935</v>
      </c>
      <c r="Z206" s="222">
        <f t="shared" ref="Z206" si="3717">Z207*$F206</f>
        <v>935</v>
      </c>
      <c r="AA206" s="222">
        <f t="shared" ref="AA206" si="3718">AA207*$F206</f>
        <v>935</v>
      </c>
      <c r="AB206" s="222">
        <f t="shared" ref="AB206" si="3719">AB207*$F206</f>
        <v>935</v>
      </c>
      <c r="AC206" s="222">
        <f t="shared" ref="AC206" si="3720">AC207*$F206</f>
        <v>935</v>
      </c>
      <c r="AD206" s="222">
        <f t="shared" ref="AD206" si="3721">AD207*$F206</f>
        <v>935</v>
      </c>
      <c r="AE206" s="222">
        <f t="shared" ref="AE206" si="3722">AE207*$F206</f>
        <v>935</v>
      </c>
      <c r="AF206" s="222">
        <f t="shared" ref="AF206" si="3723">AF207*$F206</f>
        <v>935</v>
      </c>
      <c r="AG206" s="222">
        <f t="shared" ref="AG206" si="3724">AG207*$F206</f>
        <v>935</v>
      </c>
      <c r="AH206" s="222">
        <f t="shared" ref="AH206" si="3725">AH207*$F206</f>
        <v>935</v>
      </c>
      <c r="AI206" s="222">
        <f t="shared" ref="AI206" si="3726">AI207*$F206</f>
        <v>935</v>
      </c>
      <c r="AJ206" s="222">
        <f t="shared" ref="AJ206" si="3727">AJ207*$F206</f>
        <v>935</v>
      </c>
      <c r="AK206" s="222">
        <f t="shared" ref="AK206" si="3728">AK207*$F206</f>
        <v>935</v>
      </c>
      <c r="AL206" s="222">
        <f t="shared" ref="AL206" si="3729">AL207*$F206</f>
        <v>935</v>
      </c>
      <c r="AM206" s="222">
        <f t="shared" ref="AM206" si="3730">AM207*$F206</f>
        <v>935</v>
      </c>
      <c r="AN206" s="222">
        <f t="shared" ref="AN206" si="3731">AN207*$F206</f>
        <v>935</v>
      </c>
      <c r="AO206" s="222">
        <f t="shared" ref="AO206" si="3732">AO207*$F206</f>
        <v>935</v>
      </c>
      <c r="AP206" s="222">
        <f t="shared" ref="AP206" si="3733">AP207*$F206</f>
        <v>935</v>
      </c>
      <c r="AQ206" s="222">
        <f t="shared" ref="AQ206" si="3734">AQ207*$F206</f>
        <v>935</v>
      </c>
      <c r="AR206" s="222">
        <f t="shared" ref="AR206" si="3735">AR207*$F206</f>
        <v>935</v>
      </c>
      <c r="AS206" s="222">
        <f t="shared" ref="AS206" si="3736">AS207*$F206</f>
        <v>935</v>
      </c>
      <c r="AT206" s="222">
        <f t="shared" ref="AT206" si="3737">AT207*$F206</f>
        <v>935</v>
      </c>
      <c r="AU206" s="222">
        <f t="shared" ref="AU206" si="3738">AU207*$F206</f>
        <v>935</v>
      </c>
      <c r="AV206" s="222">
        <f t="shared" ref="AV206" si="3739">AV207*$F206</f>
        <v>935</v>
      </c>
      <c r="AW206" s="222">
        <f t="shared" ref="AW206" si="3740">AW207*$F206</f>
        <v>935</v>
      </c>
      <c r="AX206" s="222">
        <f t="shared" ref="AX206" si="3741">AX207*$F206</f>
        <v>935</v>
      </c>
      <c r="AY206" s="222">
        <f t="shared" ref="AY206" si="3742">AY207*$F206</f>
        <v>935</v>
      </c>
      <c r="AZ206" s="222">
        <f t="shared" ref="AZ206" si="3743">AZ207*$F206</f>
        <v>935</v>
      </c>
      <c r="BA206" s="222">
        <f t="shared" ref="BA206" si="3744">BA207*$F206</f>
        <v>935</v>
      </c>
      <c r="BB206" s="222">
        <f t="shared" ref="BB206" si="3745">BB207*$F206</f>
        <v>935</v>
      </c>
      <c r="BC206" s="222">
        <f t="shared" ref="BC206" si="3746">BC207*$F206</f>
        <v>935</v>
      </c>
      <c r="BD206" s="222">
        <f t="shared" ref="BD206" si="3747">BD207*$F206</f>
        <v>935</v>
      </c>
      <c r="BE206" s="222">
        <f t="shared" ref="BE206" si="3748">BE207*$F206</f>
        <v>935</v>
      </c>
      <c r="BF206" s="222">
        <f t="shared" ref="BF206" si="3749">BF207*$F206</f>
        <v>935</v>
      </c>
      <c r="BG206" s="222">
        <f t="shared" ref="BG206" si="3750">BG207*$F206</f>
        <v>935</v>
      </c>
      <c r="BH206" s="222">
        <f t="shared" ref="BH206" si="3751">BH207*$F206</f>
        <v>935</v>
      </c>
      <c r="BI206" s="222">
        <f t="shared" ref="BI206" si="3752">BI207*$F206</f>
        <v>935</v>
      </c>
      <c r="BJ206" s="222">
        <f t="shared" ref="BJ206" si="3753">BJ207*$F206</f>
        <v>935</v>
      </c>
      <c r="BK206" s="222">
        <f t="shared" ref="BK206" si="3754">BK207*$F206</f>
        <v>935</v>
      </c>
      <c r="BL206" s="222">
        <f t="shared" ref="BL206" si="3755">BL207*$F206</f>
        <v>935</v>
      </c>
      <c r="BM206" s="222">
        <f t="shared" ref="BM206" si="3756">BM207*$F206</f>
        <v>935</v>
      </c>
      <c r="BN206" s="222">
        <f t="shared" ref="BN206" si="3757">BN207*$F206</f>
        <v>935</v>
      </c>
    </row>
    <row r="207" spans="2:66" outlineLevel="1">
      <c r="B207" s="51"/>
      <c r="C207" s="209" t="s">
        <v>606</v>
      </c>
      <c r="D207" s="19"/>
      <c r="E207" s="219">
        <v>110</v>
      </c>
      <c r="F207" s="300"/>
      <c r="G207" s="219">
        <f>$E207</f>
        <v>110</v>
      </c>
      <c r="H207" s="219">
        <f t="shared" ref="H207:BN207" si="3758">$E207</f>
        <v>110</v>
      </c>
      <c r="I207" s="219">
        <f t="shared" si="3758"/>
        <v>110</v>
      </c>
      <c r="J207" s="219">
        <f t="shared" si="3758"/>
        <v>110</v>
      </c>
      <c r="K207" s="219">
        <f t="shared" si="3758"/>
        <v>110</v>
      </c>
      <c r="L207" s="219">
        <f t="shared" si="3758"/>
        <v>110</v>
      </c>
      <c r="M207" s="219">
        <f t="shared" si="3758"/>
        <v>110</v>
      </c>
      <c r="N207" s="219">
        <f t="shared" si="3758"/>
        <v>110</v>
      </c>
      <c r="O207" s="219">
        <f t="shared" si="3758"/>
        <v>110</v>
      </c>
      <c r="P207" s="219">
        <f t="shared" si="3758"/>
        <v>110</v>
      </c>
      <c r="Q207" s="219">
        <f t="shared" si="3758"/>
        <v>110</v>
      </c>
      <c r="R207" s="219">
        <f t="shared" si="3758"/>
        <v>110</v>
      </c>
      <c r="S207" s="219">
        <f t="shared" si="3758"/>
        <v>110</v>
      </c>
      <c r="T207" s="219">
        <f t="shared" si="3758"/>
        <v>110</v>
      </c>
      <c r="U207" s="219">
        <f t="shared" si="3758"/>
        <v>110</v>
      </c>
      <c r="V207" s="219">
        <f t="shared" si="3758"/>
        <v>110</v>
      </c>
      <c r="W207" s="219">
        <f t="shared" si="3758"/>
        <v>110</v>
      </c>
      <c r="X207" s="219">
        <f t="shared" si="3758"/>
        <v>110</v>
      </c>
      <c r="Y207" s="219">
        <f t="shared" si="3758"/>
        <v>110</v>
      </c>
      <c r="Z207" s="219">
        <f t="shared" si="3758"/>
        <v>110</v>
      </c>
      <c r="AA207" s="219">
        <f t="shared" si="3758"/>
        <v>110</v>
      </c>
      <c r="AB207" s="219">
        <f t="shared" si="3758"/>
        <v>110</v>
      </c>
      <c r="AC207" s="219">
        <f t="shared" si="3758"/>
        <v>110</v>
      </c>
      <c r="AD207" s="219">
        <f t="shared" si="3758"/>
        <v>110</v>
      </c>
      <c r="AE207" s="219">
        <f t="shared" si="3758"/>
        <v>110</v>
      </c>
      <c r="AF207" s="219">
        <f t="shared" si="3758"/>
        <v>110</v>
      </c>
      <c r="AG207" s="219">
        <f t="shared" si="3758"/>
        <v>110</v>
      </c>
      <c r="AH207" s="219">
        <f t="shared" si="3758"/>
        <v>110</v>
      </c>
      <c r="AI207" s="219">
        <f t="shared" si="3758"/>
        <v>110</v>
      </c>
      <c r="AJ207" s="219">
        <f t="shared" si="3758"/>
        <v>110</v>
      </c>
      <c r="AK207" s="219">
        <f t="shared" si="3758"/>
        <v>110</v>
      </c>
      <c r="AL207" s="219">
        <f t="shared" si="3758"/>
        <v>110</v>
      </c>
      <c r="AM207" s="219">
        <f t="shared" si="3758"/>
        <v>110</v>
      </c>
      <c r="AN207" s="219">
        <f t="shared" si="3758"/>
        <v>110</v>
      </c>
      <c r="AO207" s="219">
        <f t="shared" si="3758"/>
        <v>110</v>
      </c>
      <c r="AP207" s="219">
        <f t="shared" si="3758"/>
        <v>110</v>
      </c>
      <c r="AQ207" s="219">
        <f t="shared" si="3758"/>
        <v>110</v>
      </c>
      <c r="AR207" s="219">
        <f t="shared" si="3758"/>
        <v>110</v>
      </c>
      <c r="AS207" s="219">
        <f t="shared" si="3758"/>
        <v>110</v>
      </c>
      <c r="AT207" s="219">
        <f t="shared" si="3758"/>
        <v>110</v>
      </c>
      <c r="AU207" s="219">
        <f t="shared" si="3758"/>
        <v>110</v>
      </c>
      <c r="AV207" s="219">
        <f t="shared" si="3758"/>
        <v>110</v>
      </c>
      <c r="AW207" s="219">
        <f t="shared" si="3758"/>
        <v>110</v>
      </c>
      <c r="AX207" s="219">
        <f t="shared" si="3758"/>
        <v>110</v>
      </c>
      <c r="AY207" s="219">
        <f t="shared" si="3758"/>
        <v>110</v>
      </c>
      <c r="AZ207" s="219">
        <f t="shared" si="3758"/>
        <v>110</v>
      </c>
      <c r="BA207" s="219">
        <f t="shared" si="3758"/>
        <v>110</v>
      </c>
      <c r="BB207" s="219">
        <f t="shared" si="3758"/>
        <v>110</v>
      </c>
      <c r="BC207" s="219">
        <f t="shared" si="3758"/>
        <v>110</v>
      </c>
      <c r="BD207" s="219">
        <f t="shared" si="3758"/>
        <v>110</v>
      </c>
      <c r="BE207" s="219">
        <f t="shared" si="3758"/>
        <v>110</v>
      </c>
      <c r="BF207" s="219">
        <f t="shared" si="3758"/>
        <v>110</v>
      </c>
      <c r="BG207" s="219">
        <f t="shared" si="3758"/>
        <v>110</v>
      </c>
      <c r="BH207" s="219">
        <f t="shared" si="3758"/>
        <v>110</v>
      </c>
      <c r="BI207" s="219">
        <f t="shared" si="3758"/>
        <v>110</v>
      </c>
      <c r="BJ207" s="219">
        <f t="shared" si="3758"/>
        <v>110</v>
      </c>
      <c r="BK207" s="219">
        <f t="shared" si="3758"/>
        <v>110</v>
      </c>
      <c r="BL207" s="219">
        <f t="shared" si="3758"/>
        <v>110</v>
      </c>
      <c r="BM207" s="219">
        <f t="shared" si="3758"/>
        <v>110</v>
      </c>
      <c r="BN207" s="219">
        <f t="shared" si="3758"/>
        <v>110</v>
      </c>
    </row>
    <row r="208" spans="2:66" outlineLevel="1">
      <c r="B208" s="51"/>
      <c r="C208" s="19" t="s">
        <v>1188</v>
      </c>
      <c r="D208" s="19"/>
      <c r="E208" s="219"/>
      <c r="F208" s="300">
        <v>98.855679999999992</v>
      </c>
      <c r="G208" s="222">
        <f>G209*$F208</f>
        <v>0</v>
      </c>
      <c r="H208" s="222">
        <f t="shared" ref="H208" si="3759">H209*$F208</f>
        <v>0</v>
      </c>
      <c r="I208" s="222">
        <f t="shared" ref="I208" si="3760">I209*$F208</f>
        <v>0</v>
      </c>
      <c r="J208" s="222">
        <f t="shared" ref="J208" si="3761">J209*$F208</f>
        <v>0</v>
      </c>
      <c r="K208" s="222">
        <f t="shared" ref="K208" si="3762">K209*$F208</f>
        <v>0</v>
      </c>
      <c r="L208" s="222">
        <f t="shared" ref="L208" si="3763">L209*$F208</f>
        <v>0</v>
      </c>
      <c r="M208" s="222">
        <f t="shared" ref="M208" si="3764">M209*$F208</f>
        <v>0</v>
      </c>
      <c r="N208" s="222">
        <f t="shared" ref="N208" si="3765">N209*$F208</f>
        <v>0</v>
      </c>
      <c r="O208" s="222">
        <f t="shared" ref="O208" si="3766">O209*$F208</f>
        <v>0</v>
      </c>
      <c r="P208" s="222">
        <f t="shared" ref="P208" si="3767">P209*$F208</f>
        <v>0</v>
      </c>
      <c r="Q208" s="222">
        <f t="shared" ref="Q208" si="3768">Q209*$F208</f>
        <v>0</v>
      </c>
      <c r="R208" s="222">
        <f t="shared" ref="R208" si="3769">R209*$F208</f>
        <v>0</v>
      </c>
      <c r="S208" s="222">
        <f t="shared" ref="S208" si="3770">S209*$F208</f>
        <v>0</v>
      </c>
      <c r="T208" s="222">
        <f t="shared" ref="T208" si="3771">T209*$F208</f>
        <v>0</v>
      </c>
      <c r="U208" s="222">
        <f t="shared" ref="U208" si="3772">U209*$F208</f>
        <v>0</v>
      </c>
      <c r="V208" s="222">
        <f t="shared" ref="V208" si="3773">V209*$F208</f>
        <v>0</v>
      </c>
      <c r="W208" s="222">
        <f t="shared" ref="W208" si="3774">W209*$F208</f>
        <v>0</v>
      </c>
      <c r="X208" s="222">
        <f t="shared" ref="X208" si="3775">X209*$F208</f>
        <v>0</v>
      </c>
      <c r="Y208" s="222">
        <f t="shared" ref="Y208" si="3776">Y209*$F208</f>
        <v>0</v>
      </c>
      <c r="Z208" s="222">
        <f t="shared" ref="Z208" si="3777">Z209*$F208</f>
        <v>0</v>
      </c>
      <c r="AA208" s="222">
        <f t="shared" ref="AA208" si="3778">AA209*$F208</f>
        <v>0</v>
      </c>
      <c r="AB208" s="222">
        <f t="shared" ref="AB208" si="3779">AB209*$F208</f>
        <v>0</v>
      </c>
      <c r="AC208" s="222">
        <f t="shared" ref="AC208" si="3780">AC209*$F208</f>
        <v>0</v>
      </c>
      <c r="AD208" s="222">
        <f t="shared" ref="AD208" si="3781">AD209*$F208</f>
        <v>0</v>
      </c>
      <c r="AE208" s="222">
        <f t="shared" ref="AE208" si="3782">AE209*$F208</f>
        <v>0</v>
      </c>
      <c r="AF208" s="222">
        <f t="shared" ref="AF208" si="3783">AF209*$F208</f>
        <v>0</v>
      </c>
      <c r="AG208" s="222">
        <f t="shared" ref="AG208" si="3784">AG209*$F208</f>
        <v>0</v>
      </c>
      <c r="AH208" s="222">
        <f t="shared" ref="AH208" si="3785">AH209*$F208</f>
        <v>0</v>
      </c>
      <c r="AI208" s="222">
        <f t="shared" ref="AI208" si="3786">AI209*$F208</f>
        <v>0</v>
      </c>
      <c r="AJ208" s="222">
        <f t="shared" ref="AJ208" si="3787">AJ209*$F208</f>
        <v>0</v>
      </c>
      <c r="AK208" s="222">
        <f t="shared" ref="AK208" si="3788">AK209*$F208</f>
        <v>0</v>
      </c>
      <c r="AL208" s="222">
        <f t="shared" ref="AL208" si="3789">AL209*$F208</f>
        <v>0</v>
      </c>
      <c r="AM208" s="222">
        <f t="shared" ref="AM208" si="3790">AM209*$F208</f>
        <v>0</v>
      </c>
      <c r="AN208" s="222">
        <f t="shared" ref="AN208" si="3791">AN209*$F208</f>
        <v>0</v>
      </c>
      <c r="AO208" s="222">
        <f t="shared" ref="AO208" si="3792">AO209*$F208</f>
        <v>0</v>
      </c>
      <c r="AP208" s="222">
        <f t="shared" ref="AP208" si="3793">AP209*$F208</f>
        <v>0</v>
      </c>
      <c r="AQ208" s="222">
        <f t="shared" ref="AQ208" si="3794">AQ209*$F208</f>
        <v>0</v>
      </c>
      <c r="AR208" s="222">
        <f t="shared" ref="AR208" si="3795">AR209*$F208</f>
        <v>0</v>
      </c>
      <c r="AS208" s="222">
        <f t="shared" ref="AS208" si="3796">AS209*$F208</f>
        <v>0</v>
      </c>
      <c r="AT208" s="222">
        <f t="shared" ref="AT208" si="3797">AT209*$F208</f>
        <v>0</v>
      </c>
      <c r="AU208" s="222">
        <f t="shared" ref="AU208" si="3798">AU209*$F208</f>
        <v>0</v>
      </c>
      <c r="AV208" s="222">
        <f t="shared" ref="AV208" si="3799">AV209*$F208</f>
        <v>0</v>
      </c>
      <c r="AW208" s="222">
        <f t="shared" ref="AW208" si="3800">AW209*$F208</f>
        <v>0</v>
      </c>
      <c r="AX208" s="222">
        <f t="shared" ref="AX208" si="3801">AX209*$F208</f>
        <v>0</v>
      </c>
      <c r="AY208" s="222">
        <f t="shared" ref="AY208" si="3802">AY209*$F208</f>
        <v>0</v>
      </c>
      <c r="AZ208" s="222">
        <f t="shared" ref="AZ208" si="3803">AZ209*$F208</f>
        <v>0</v>
      </c>
      <c r="BA208" s="222">
        <f t="shared" ref="BA208" si="3804">BA209*$F208</f>
        <v>0</v>
      </c>
      <c r="BB208" s="222">
        <f t="shared" ref="BB208" si="3805">BB209*$F208</f>
        <v>0</v>
      </c>
      <c r="BC208" s="222">
        <f t="shared" ref="BC208" si="3806">BC209*$F208</f>
        <v>0</v>
      </c>
      <c r="BD208" s="222">
        <f t="shared" ref="BD208" si="3807">BD209*$F208</f>
        <v>0</v>
      </c>
      <c r="BE208" s="222">
        <f t="shared" ref="BE208" si="3808">BE209*$F208</f>
        <v>0</v>
      </c>
      <c r="BF208" s="222">
        <f t="shared" ref="BF208" si="3809">BF209*$F208</f>
        <v>0</v>
      </c>
      <c r="BG208" s="222">
        <f t="shared" ref="BG208" si="3810">BG209*$F208</f>
        <v>0</v>
      </c>
      <c r="BH208" s="222">
        <f t="shared" ref="BH208" si="3811">BH209*$F208</f>
        <v>0</v>
      </c>
      <c r="BI208" s="222">
        <f t="shared" ref="BI208" si="3812">BI209*$F208</f>
        <v>0</v>
      </c>
      <c r="BJ208" s="222">
        <f t="shared" ref="BJ208" si="3813">BJ209*$F208</f>
        <v>0</v>
      </c>
      <c r="BK208" s="222">
        <f t="shared" ref="BK208" si="3814">BK209*$F208</f>
        <v>0</v>
      </c>
      <c r="BL208" s="222">
        <f t="shared" ref="BL208" si="3815">BL209*$F208</f>
        <v>0</v>
      </c>
      <c r="BM208" s="222">
        <f t="shared" ref="BM208" si="3816">BM209*$F208</f>
        <v>0</v>
      </c>
      <c r="BN208" s="222">
        <f t="shared" ref="BN208" si="3817">BN209*$F208</f>
        <v>0</v>
      </c>
    </row>
    <row r="209" spans="2:66" outlineLevel="1">
      <c r="B209" s="51"/>
      <c r="C209" s="209" t="s">
        <v>606</v>
      </c>
      <c r="D209" s="19"/>
      <c r="E209" s="219">
        <v>0</v>
      </c>
      <c r="F209" s="300"/>
      <c r="G209" s="219">
        <f>$E209</f>
        <v>0</v>
      </c>
      <c r="H209" s="219">
        <f t="shared" ref="H209:BN209" si="3818">$E209</f>
        <v>0</v>
      </c>
      <c r="I209" s="219">
        <f t="shared" si="3818"/>
        <v>0</v>
      </c>
      <c r="J209" s="219">
        <f t="shared" si="3818"/>
        <v>0</v>
      </c>
      <c r="K209" s="219">
        <f t="shared" si="3818"/>
        <v>0</v>
      </c>
      <c r="L209" s="219">
        <f t="shared" si="3818"/>
        <v>0</v>
      </c>
      <c r="M209" s="219">
        <f t="shared" si="3818"/>
        <v>0</v>
      </c>
      <c r="N209" s="219">
        <f t="shared" si="3818"/>
        <v>0</v>
      </c>
      <c r="O209" s="219">
        <f t="shared" si="3818"/>
        <v>0</v>
      </c>
      <c r="P209" s="219">
        <f t="shared" si="3818"/>
        <v>0</v>
      </c>
      <c r="Q209" s="219">
        <f t="shared" si="3818"/>
        <v>0</v>
      </c>
      <c r="R209" s="219">
        <f t="shared" si="3818"/>
        <v>0</v>
      </c>
      <c r="S209" s="219">
        <f t="shared" si="3818"/>
        <v>0</v>
      </c>
      <c r="T209" s="219">
        <f t="shared" si="3818"/>
        <v>0</v>
      </c>
      <c r="U209" s="219">
        <f t="shared" si="3818"/>
        <v>0</v>
      </c>
      <c r="V209" s="219">
        <f t="shared" si="3818"/>
        <v>0</v>
      </c>
      <c r="W209" s="219">
        <f t="shared" si="3818"/>
        <v>0</v>
      </c>
      <c r="X209" s="219">
        <f t="shared" si="3818"/>
        <v>0</v>
      </c>
      <c r="Y209" s="219">
        <f t="shared" si="3818"/>
        <v>0</v>
      </c>
      <c r="Z209" s="219">
        <f t="shared" si="3818"/>
        <v>0</v>
      </c>
      <c r="AA209" s="219">
        <f t="shared" si="3818"/>
        <v>0</v>
      </c>
      <c r="AB209" s="219">
        <f t="shared" si="3818"/>
        <v>0</v>
      </c>
      <c r="AC209" s="219">
        <f t="shared" si="3818"/>
        <v>0</v>
      </c>
      <c r="AD209" s="219">
        <f t="shared" si="3818"/>
        <v>0</v>
      </c>
      <c r="AE209" s="219">
        <f t="shared" si="3818"/>
        <v>0</v>
      </c>
      <c r="AF209" s="219">
        <f t="shared" si="3818"/>
        <v>0</v>
      </c>
      <c r="AG209" s="219">
        <f t="shared" si="3818"/>
        <v>0</v>
      </c>
      <c r="AH209" s="219">
        <f t="shared" si="3818"/>
        <v>0</v>
      </c>
      <c r="AI209" s="219">
        <f t="shared" si="3818"/>
        <v>0</v>
      </c>
      <c r="AJ209" s="219">
        <f t="shared" si="3818"/>
        <v>0</v>
      </c>
      <c r="AK209" s="219">
        <f t="shared" si="3818"/>
        <v>0</v>
      </c>
      <c r="AL209" s="219">
        <f t="shared" si="3818"/>
        <v>0</v>
      </c>
      <c r="AM209" s="219">
        <f t="shared" si="3818"/>
        <v>0</v>
      </c>
      <c r="AN209" s="219">
        <f t="shared" si="3818"/>
        <v>0</v>
      </c>
      <c r="AO209" s="219">
        <f t="shared" si="3818"/>
        <v>0</v>
      </c>
      <c r="AP209" s="219">
        <f t="shared" si="3818"/>
        <v>0</v>
      </c>
      <c r="AQ209" s="219">
        <f t="shared" si="3818"/>
        <v>0</v>
      </c>
      <c r="AR209" s="219">
        <f t="shared" si="3818"/>
        <v>0</v>
      </c>
      <c r="AS209" s="219">
        <f t="shared" si="3818"/>
        <v>0</v>
      </c>
      <c r="AT209" s="219">
        <f t="shared" si="3818"/>
        <v>0</v>
      </c>
      <c r="AU209" s="219">
        <f t="shared" si="3818"/>
        <v>0</v>
      </c>
      <c r="AV209" s="219">
        <f t="shared" si="3818"/>
        <v>0</v>
      </c>
      <c r="AW209" s="219">
        <f t="shared" si="3818"/>
        <v>0</v>
      </c>
      <c r="AX209" s="219">
        <f t="shared" si="3818"/>
        <v>0</v>
      </c>
      <c r="AY209" s="219">
        <f t="shared" si="3818"/>
        <v>0</v>
      </c>
      <c r="AZ209" s="219">
        <f t="shared" si="3818"/>
        <v>0</v>
      </c>
      <c r="BA209" s="219">
        <f t="shared" si="3818"/>
        <v>0</v>
      </c>
      <c r="BB209" s="219">
        <f t="shared" si="3818"/>
        <v>0</v>
      </c>
      <c r="BC209" s="219">
        <f t="shared" si="3818"/>
        <v>0</v>
      </c>
      <c r="BD209" s="219">
        <f t="shared" si="3818"/>
        <v>0</v>
      </c>
      <c r="BE209" s="219">
        <f t="shared" si="3818"/>
        <v>0</v>
      </c>
      <c r="BF209" s="219">
        <f t="shared" si="3818"/>
        <v>0</v>
      </c>
      <c r="BG209" s="219">
        <f t="shared" si="3818"/>
        <v>0</v>
      </c>
      <c r="BH209" s="219">
        <f t="shared" si="3818"/>
        <v>0</v>
      </c>
      <c r="BI209" s="219">
        <f t="shared" si="3818"/>
        <v>0</v>
      </c>
      <c r="BJ209" s="219">
        <f t="shared" si="3818"/>
        <v>0</v>
      </c>
      <c r="BK209" s="219">
        <f t="shared" si="3818"/>
        <v>0</v>
      </c>
      <c r="BL209" s="219">
        <f t="shared" si="3818"/>
        <v>0</v>
      </c>
      <c r="BM209" s="219">
        <f t="shared" si="3818"/>
        <v>0</v>
      </c>
      <c r="BN209" s="219">
        <f t="shared" si="3818"/>
        <v>0</v>
      </c>
    </row>
    <row r="210" spans="2:66" outlineLevel="1">
      <c r="B210" s="51"/>
      <c r="C210" s="19" t="s">
        <v>1189</v>
      </c>
      <c r="D210" s="19"/>
      <c r="E210" s="219"/>
      <c r="F210" s="300">
        <v>45.89</v>
      </c>
      <c r="G210" s="222">
        <f>G211*$F210</f>
        <v>1147.25</v>
      </c>
      <c r="H210" s="222">
        <f t="shared" ref="H210" si="3819">H211*$F210</f>
        <v>1147.25</v>
      </c>
      <c r="I210" s="222">
        <f t="shared" ref="I210" si="3820">I211*$F210</f>
        <v>1147.25</v>
      </c>
      <c r="J210" s="222">
        <f t="shared" ref="J210" si="3821">J211*$F210</f>
        <v>1147.25</v>
      </c>
      <c r="K210" s="222">
        <f t="shared" ref="K210" si="3822">K211*$F210</f>
        <v>1147.25</v>
      </c>
      <c r="L210" s="222">
        <f t="shared" ref="L210" si="3823">L211*$F210</f>
        <v>1147.25</v>
      </c>
      <c r="M210" s="222">
        <f t="shared" ref="M210" si="3824">M211*$F210</f>
        <v>1147.25</v>
      </c>
      <c r="N210" s="222">
        <f t="shared" ref="N210" si="3825">N211*$F210</f>
        <v>1147.25</v>
      </c>
      <c r="O210" s="222">
        <f t="shared" ref="O210" si="3826">O211*$F210</f>
        <v>1147.25</v>
      </c>
      <c r="P210" s="222">
        <f t="shared" ref="P210" si="3827">P211*$F210</f>
        <v>1147.25</v>
      </c>
      <c r="Q210" s="222">
        <f t="shared" ref="Q210" si="3828">Q211*$F210</f>
        <v>1147.25</v>
      </c>
      <c r="R210" s="222">
        <f t="shared" ref="R210" si="3829">R211*$F210</f>
        <v>1147.25</v>
      </c>
      <c r="S210" s="222">
        <f t="shared" ref="S210" si="3830">S211*$F210</f>
        <v>1147.25</v>
      </c>
      <c r="T210" s="222">
        <f t="shared" ref="T210" si="3831">T211*$F210</f>
        <v>1147.25</v>
      </c>
      <c r="U210" s="222">
        <f t="shared" ref="U210" si="3832">U211*$F210</f>
        <v>1147.25</v>
      </c>
      <c r="V210" s="222">
        <f t="shared" ref="V210" si="3833">V211*$F210</f>
        <v>1147.25</v>
      </c>
      <c r="W210" s="222">
        <f t="shared" ref="W210" si="3834">W211*$F210</f>
        <v>1147.25</v>
      </c>
      <c r="X210" s="222">
        <f t="shared" ref="X210" si="3835">X211*$F210</f>
        <v>1147.25</v>
      </c>
      <c r="Y210" s="222">
        <f t="shared" ref="Y210" si="3836">Y211*$F210</f>
        <v>1147.25</v>
      </c>
      <c r="Z210" s="222">
        <f t="shared" ref="Z210" si="3837">Z211*$F210</f>
        <v>1147.25</v>
      </c>
      <c r="AA210" s="222">
        <f t="shared" ref="AA210" si="3838">AA211*$F210</f>
        <v>1147.25</v>
      </c>
      <c r="AB210" s="222">
        <f t="shared" ref="AB210" si="3839">AB211*$F210</f>
        <v>1147.25</v>
      </c>
      <c r="AC210" s="222">
        <f t="shared" ref="AC210" si="3840">AC211*$F210</f>
        <v>1147.25</v>
      </c>
      <c r="AD210" s="222">
        <f t="shared" ref="AD210" si="3841">AD211*$F210</f>
        <v>1147.25</v>
      </c>
      <c r="AE210" s="222">
        <f t="shared" ref="AE210" si="3842">AE211*$F210</f>
        <v>1147.25</v>
      </c>
      <c r="AF210" s="222">
        <f t="shared" ref="AF210" si="3843">AF211*$F210</f>
        <v>1147.25</v>
      </c>
      <c r="AG210" s="222">
        <f t="shared" ref="AG210" si="3844">AG211*$F210</f>
        <v>1147.25</v>
      </c>
      <c r="AH210" s="222">
        <f t="shared" ref="AH210" si="3845">AH211*$F210</f>
        <v>1147.25</v>
      </c>
      <c r="AI210" s="222">
        <f t="shared" ref="AI210" si="3846">AI211*$F210</f>
        <v>1147.25</v>
      </c>
      <c r="AJ210" s="222">
        <f t="shared" ref="AJ210" si="3847">AJ211*$F210</f>
        <v>1147.25</v>
      </c>
      <c r="AK210" s="222">
        <f t="shared" ref="AK210" si="3848">AK211*$F210</f>
        <v>1147.25</v>
      </c>
      <c r="AL210" s="222">
        <f t="shared" ref="AL210" si="3849">AL211*$F210</f>
        <v>1147.25</v>
      </c>
      <c r="AM210" s="222">
        <f t="shared" ref="AM210" si="3850">AM211*$F210</f>
        <v>1147.25</v>
      </c>
      <c r="AN210" s="222">
        <f t="shared" ref="AN210" si="3851">AN211*$F210</f>
        <v>1147.25</v>
      </c>
      <c r="AO210" s="222">
        <f t="shared" ref="AO210" si="3852">AO211*$F210</f>
        <v>1147.25</v>
      </c>
      <c r="AP210" s="222">
        <f t="shared" ref="AP210" si="3853">AP211*$F210</f>
        <v>1147.25</v>
      </c>
      <c r="AQ210" s="222">
        <f t="shared" ref="AQ210" si="3854">AQ211*$F210</f>
        <v>1147.25</v>
      </c>
      <c r="AR210" s="222">
        <f t="shared" ref="AR210" si="3855">AR211*$F210</f>
        <v>1147.25</v>
      </c>
      <c r="AS210" s="222">
        <f t="shared" ref="AS210" si="3856">AS211*$F210</f>
        <v>1147.25</v>
      </c>
      <c r="AT210" s="222">
        <f t="shared" ref="AT210" si="3857">AT211*$F210</f>
        <v>1147.25</v>
      </c>
      <c r="AU210" s="222">
        <f t="shared" ref="AU210" si="3858">AU211*$F210</f>
        <v>1147.25</v>
      </c>
      <c r="AV210" s="222">
        <f t="shared" ref="AV210" si="3859">AV211*$F210</f>
        <v>1147.25</v>
      </c>
      <c r="AW210" s="222">
        <f t="shared" ref="AW210" si="3860">AW211*$F210</f>
        <v>1147.25</v>
      </c>
      <c r="AX210" s="222">
        <f t="shared" ref="AX210" si="3861">AX211*$F210</f>
        <v>1147.25</v>
      </c>
      <c r="AY210" s="222">
        <f t="shared" ref="AY210" si="3862">AY211*$F210</f>
        <v>1147.25</v>
      </c>
      <c r="AZ210" s="222">
        <f t="shared" ref="AZ210" si="3863">AZ211*$F210</f>
        <v>1147.25</v>
      </c>
      <c r="BA210" s="222">
        <f t="shared" ref="BA210" si="3864">BA211*$F210</f>
        <v>1147.25</v>
      </c>
      <c r="BB210" s="222">
        <f t="shared" ref="BB210" si="3865">BB211*$F210</f>
        <v>1147.25</v>
      </c>
      <c r="BC210" s="222">
        <f t="shared" ref="BC210" si="3866">BC211*$F210</f>
        <v>1147.25</v>
      </c>
      <c r="BD210" s="222">
        <f t="shared" ref="BD210" si="3867">BD211*$F210</f>
        <v>1147.25</v>
      </c>
      <c r="BE210" s="222">
        <f t="shared" ref="BE210" si="3868">BE211*$F210</f>
        <v>1147.25</v>
      </c>
      <c r="BF210" s="222">
        <f t="shared" ref="BF210" si="3869">BF211*$F210</f>
        <v>1147.25</v>
      </c>
      <c r="BG210" s="222">
        <f t="shared" ref="BG210" si="3870">BG211*$F210</f>
        <v>1147.25</v>
      </c>
      <c r="BH210" s="222">
        <f t="shared" ref="BH210" si="3871">BH211*$F210</f>
        <v>1147.25</v>
      </c>
      <c r="BI210" s="222">
        <f t="shared" ref="BI210" si="3872">BI211*$F210</f>
        <v>1147.25</v>
      </c>
      <c r="BJ210" s="222">
        <f t="shared" ref="BJ210" si="3873">BJ211*$F210</f>
        <v>1147.25</v>
      </c>
      <c r="BK210" s="222">
        <f t="shared" ref="BK210" si="3874">BK211*$F210</f>
        <v>1147.25</v>
      </c>
      <c r="BL210" s="222">
        <f t="shared" ref="BL210" si="3875">BL211*$F210</f>
        <v>1147.25</v>
      </c>
      <c r="BM210" s="222">
        <f t="shared" ref="BM210" si="3876">BM211*$F210</f>
        <v>1147.25</v>
      </c>
      <c r="BN210" s="222">
        <f t="shared" ref="BN210" si="3877">BN211*$F210</f>
        <v>1147.25</v>
      </c>
    </row>
    <row r="211" spans="2:66" outlineLevel="1">
      <c r="B211" s="51"/>
      <c r="C211" s="209" t="s">
        <v>606</v>
      </c>
      <c r="D211" s="19"/>
      <c r="E211" s="219">
        <v>25</v>
      </c>
      <c r="F211" s="300"/>
      <c r="G211" s="219">
        <f>$E211</f>
        <v>25</v>
      </c>
      <c r="H211" s="219">
        <f t="shared" ref="H211:BN211" si="3878">$E211</f>
        <v>25</v>
      </c>
      <c r="I211" s="219">
        <f t="shared" si="3878"/>
        <v>25</v>
      </c>
      <c r="J211" s="219">
        <f t="shared" si="3878"/>
        <v>25</v>
      </c>
      <c r="K211" s="219">
        <f t="shared" si="3878"/>
        <v>25</v>
      </c>
      <c r="L211" s="219">
        <f t="shared" si="3878"/>
        <v>25</v>
      </c>
      <c r="M211" s="219">
        <f t="shared" si="3878"/>
        <v>25</v>
      </c>
      <c r="N211" s="219">
        <f t="shared" si="3878"/>
        <v>25</v>
      </c>
      <c r="O211" s="219">
        <f t="shared" si="3878"/>
        <v>25</v>
      </c>
      <c r="P211" s="219">
        <f t="shared" si="3878"/>
        <v>25</v>
      </c>
      <c r="Q211" s="219">
        <f t="shared" si="3878"/>
        <v>25</v>
      </c>
      <c r="R211" s="219">
        <f t="shared" si="3878"/>
        <v>25</v>
      </c>
      <c r="S211" s="219">
        <f t="shared" si="3878"/>
        <v>25</v>
      </c>
      <c r="T211" s="219">
        <f t="shared" si="3878"/>
        <v>25</v>
      </c>
      <c r="U211" s="219">
        <f t="shared" si="3878"/>
        <v>25</v>
      </c>
      <c r="V211" s="219">
        <f t="shared" si="3878"/>
        <v>25</v>
      </c>
      <c r="W211" s="219">
        <f t="shared" si="3878"/>
        <v>25</v>
      </c>
      <c r="X211" s="219">
        <f t="shared" si="3878"/>
        <v>25</v>
      </c>
      <c r="Y211" s="219">
        <f t="shared" si="3878"/>
        <v>25</v>
      </c>
      <c r="Z211" s="219">
        <f t="shared" si="3878"/>
        <v>25</v>
      </c>
      <c r="AA211" s="219">
        <f t="shared" si="3878"/>
        <v>25</v>
      </c>
      <c r="AB211" s="219">
        <f t="shared" si="3878"/>
        <v>25</v>
      </c>
      <c r="AC211" s="219">
        <f t="shared" si="3878"/>
        <v>25</v>
      </c>
      <c r="AD211" s="219">
        <f t="shared" si="3878"/>
        <v>25</v>
      </c>
      <c r="AE211" s="219">
        <f t="shared" si="3878"/>
        <v>25</v>
      </c>
      <c r="AF211" s="219">
        <f t="shared" si="3878"/>
        <v>25</v>
      </c>
      <c r="AG211" s="219">
        <f t="shared" si="3878"/>
        <v>25</v>
      </c>
      <c r="AH211" s="219">
        <f t="shared" si="3878"/>
        <v>25</v>
      </c>
      <c r="AI211" s="219">
        <f t="shared" si="3878"/>
        <v>25</v>
      </c>
      <c r="AJ211" s="219">
        <f t="shared" si="3878"/>
        <v>25</v>
      </c>
      <c r="AK211" s="219">
        <f t="shared" si="3878"/>
        <v>25</v>
      </c>
      <c r="AL211" s="219">
        <f t="shared" si="3878"/>
        <v>25</v>
      </c>
      <c r="AM211" s="219">
        <f t="shared" si="3878"/>
        <v>25</v>
      </c>
      <c r="AN211" s="219">
        <f t="shared" si="3878"/>
        <v>25</v>
      </c>
      <c r="AO211" s="219">
        <f t="shared" si="3878"/>
        <v>25</v>
      </c>
      <c r="AP211" s="219">
        <f t="shared" si="3878"/>
        <v>25</v>
      </c>
      <c r="AQ211" s="219">
        <f t="shared" si="3878"/>
        <v>25</v>
      </c>
      <c r="AR211" s="219">
        <f t="shared" si="3878"/>
        <v>25</v>
      </c>
      <c r="AS211" s="219">
        <f t="shared" si="3878"/>
        <v>25</v>
      </c>
      <c r="AT211" s="219">
        <f t="shared" si="3878"/>
        <v>25</v>
      </c>
      <c r="AU211" s="219">
        <f t="shared" si="3878"/>
        <v>25</v>
      </c>
      <c r="AV211" s="219">
        <f t="shared" si="3878"/>
        <v>25</v>
      </c>
      <c r="AW211" s="219">
        <f t="shared" si="3878"/>
        <v>25</v>
      </c>
      <c r="AX211" s="219">
        <f t="shared" si="3878"/>
        <v>25</v>
      </c>
      <c r="AY211" s="219">
        <f t="shared" si="3878"/>
        <v>25</v>
      </c>
      <c r="AZ211" s="219">
        <f t="shared" si="3878"/>
        <v>25</v>
      </c>
      <c r="BA211" s="219">
        <f t="shared" si="3878"/>
        <v>25</v>
      </c>
      <c r="BB211" s="219">
        <f t="shared" si="3878"/>
        <v>25</v>
      </c>
      <c r="BC211" s="219">
        <f t="shared" si="3878"/>
        <v>25</v>
      </c>
      <c r="BD211" s="219">
        <f t="shared" si="3878"/>
        <v>25</v>
      </c>
      <c r="BE211" s="219">
        <f t="shared" si="3878"/>
        <v>25</v>
      </c>
      <c r="BF211" s="219">
        <f t="shared" si="3878"/>
        <v>25</v>
      </c>
      <c r="BG211" s="219">
        <f t="shared" si="3878"/>
        <v>25</v>
      </c>
      <c r="BH211" s="219">
        <f t="shared" si="3878"/>
        <v>25</v>
      </c>
      <c r="BI211" s="219">
        <f t="shared" si="3878"/>
        <v>25</v>
      </c>
      <c r="BJ211" s="219">
        <f t="shared" si="3878"/>
        <v>25</v>
      </c>
      <c r="BK211" s="219">
        <f t="shared" si="3878"/>
        <v>25</v>
      </c>
      <c r="BL211" s="219">
        <f t="shared" si="3878"/>
        <v>25</v>
      </c>
      <c r="BM211" s="219">
        <f t="shared" si="3878"/>
        <v>25</v>
      </c>
      <c r="BN211" s="219">
        <f t="shared" si="3878"/>
        <v>25</v>
      </c>
    </row>
    <row r="212" spans="2:66" outlineLevel="1">
      <c r="B212" s="51"/>
      <c r="C212" s="19" t="s">
        <v>1190</v>
      </c>
      <c r="D212" s="19"/>
      <c r="E212" s="219"/>
      <c r="F212" s="300">
        <v>40.700000000000003</v>
      </c>
      <c r="G212" s="222">
        <f>G213*$F212</f>
        <v>0</v>
      </c>
      <c r="H212" s="222">
        <f t="shared" ref="H212" si="3879">H213*$F212</f>
        <v>0</v>
      </c>
      <c r="I212" s="222">
        <f t="shared" ref="I212" si="3880">I213*$F212</f>
        <v>0</v>
      </c>
      <c r="J212" s="222">
        <f t="shared" ref="J212" si="3881">J213*$F212</f>
        <v>0</v>
      </c>
      <c r="K212" s="222">
        <f t="shared" ref="K212" si="3882">K213*$F212</f>
        <v>0</v>
      </c>
      <c r="L212" s="222">
        <f t="shared" ref="L212" si="3883">L213*$F212</f>
        <v>0</v>
      </c>
      <c r="M212" s="222">
        <f t="shared" ref="M212" si="3884">M213*$F212</f>
        <v>0</v>
      </c>
      <c r="N212" s="222">
        <f t="shared" ref="N212" si="3885">N213*$F212</f>
        <v>0</v>
      </c>
      <c r="O212" s="222">
        <f t="shared" ref="O212" si="3886">O213*$F212</f>
        <v>0</v>
      </c>
      <c r="P212" s="222">
        <f t="shared" ref="P212" si="3887">P213*$F212</f>
        <v>0</v>
      </c>
      <c r="Q212" s="222">
        <f t="shared" ref="Q212" si="3888">Q213*$F212</f>
        <v>0</v>
      </c>
      <c r="R212" s="222">
        <f t="shared" ref="R212" si="3889">R213*$F212</f>
        <v>0</v>
      </c>
      <c r="S212" s="222">
        <f t="shared" ref="S212" si="3890">S213*$F212</f>
        <v>0</v>
      </c>
      <c r="T212" s="222">
        <f t="shared" ref="T212" si="3891">T213*$F212</f>
        <v>0</v>
      </c>
      <c r="U212" s="222">
        <f t="shared" ref="U212" si="3892">U213*$F212</f>
        <v>0</v>
      </c>
      <c r="V212" s="222">
        <f t="shared" ref="V212" si="3893">V213*$F212</f>
        <v>0</v>
      </c>
      <c r="W212" s="222">
        <f t="shared" ref="W212" si="3894">W213*$F212</f>
        <v>0</v>
      </c>
      <c r="X212" s="222">
        <f t="shared" ref="X212" si="3895">X213*$F212</f>
        <v>0</v>
      </c>
      <c r="Y212" s="222">
        <f t="shared" ref="Y212" si="3896">Y213*$F212</f>
        <v>0</v>
      </c>
      <c r="Z212" s="222">
        <f t="shared" ref="Z212" si="3897">Z213*$F212</f>
        <v>0</v>
      </c>
      <c r="AA212" s="222">
        <f t="shared" ref="AA212" si="3898">AA213*$F212</f>
        <v>0</v>
      </c>
      <c r="AB212" s="222">
        <f t="shared" ref="AB212" si="3899">AB213*$F212</f>
        <v>0</v>
      </c>
      <c r="AC212" s="222">
        <f t="shared" ref="AC212" si="3900">AC213*$F212</f>
        <v>0</v>
      </c>
      <c r="AD212" s="222">
        <f t="shared" ref="AD212" si="3901">AD213*$F212</f>
        <v>0</v>
      </c>
      <c r="AE212" s="222">
        <f t="shared" ref="AE212" si="3902">AE213*$F212</f>
        <v>0</v>
      </c>
      <c r="AF212" s="222">
        <f t="shared" ref="AF212" si="3903">AF213*$F212</f>
        <v>0</v>
      </c>
      <c r="AG212" s="222">
        <f t="shared" ref="AG212" si="3904">AG213*$F212</f>
        <v>0</v>
      </c>
      <c r="AH212" s="222">
        <f t="shared" ref="AH212" si="3905">AH213*$F212</f>
        <v>0</v>
      </c>
      <c r="AI212" s="222">
        <f t="shared" ref="AI212" si="3906">AI213*$F212</f>
        <v>0</v>
      </c>
      <c r="AJ212" s="222">
        <f t="shared" ref="AJ212" si="3907">AJ213*$F212</f>
        <v>0</v>
      </c>
      <c r="AK212" s="222">
        <f t="shared" ref="AK212" si="3908">AK213*$F212</f>
        <v>0</v>
      </c>
      <c r="AL212" s="222">
        <f t="shared" ref="AL212" si="3909">AL213*$F212</f>
        <v>0</v>
      </c>
      <c r="AM212" s="222">
        <f t="shared" ref="AM212" si="3910">AM213*$F212</f>
        <v>0</v>
      </c>
      <c r="AN212" s="222">
        <f t="shared" ref="AN212" si="3911">AN213*$F212</f>
        <v>0</v>
      </c>
      <c r="AO212" s="222">
        <f t="shared" ref="AO212" si="3912">AO213*$F212</f>
        <v>0</v>
      </c>
      <c r="AP212" s="222">
        <f t="shared" ref="AP212" si="3913">AP213*$F212</f>
        <v>0</v>
      </c>
      <c r="AQ212" s="222">
        <f t="shared" ref="AQ212" si="3914">AQ213*$F212</f>
        <v>0</v>
      </c>
      <c r="AR212" s="222">
        <f t="shared" ref="AR212" si="3915">AR213*$F212</f>
        <v>0</v>
      </c>
      <c r="AS212" s="222">
        <f t="shared" ref="AS212" si="3916">AS213*$F212</f>
        <v>0</v>
      </c>
      <c r="AT212" s="222">
        <f t="shared" ref="AT212" si="3917">AT213*$F212</f>
        <v>0</v>
      </c>
      <c r="AU212" s="222">
        <f t="shared" ref="AU212" si="3918">AU213*$F212</f>
        <v>0</v>
      </c>
      <c r="AV212" s="222">
        <f t="shared" ref="AV212" si="3919">AV213*$F212</f>
        <v>0</v>
      </c>
      <c r="AW212" s="222">
        <f t="shared" ref="AW212" si="3920">AW213*$F212</f>
        <v>0</v>
      </c>
      <c r="AX212" s="222">
        <f t="shared" ref="AX212" si="3921">AX213*$F212</f>
        <v>0</v>
      </c>
      <c r="AY212" s="222">
        <f t="shared" ref="AY212" si="3922">AY213*$F212</f>
        <v>0</v>
      </c>
      <c r="AZ212" s="222">
        <f t="shared" ref="AZ212" si="3923">AZ213*$F212</f>
        <v>0</v>
      </c>
      <c r="BA212" s="222">
        <f t="shared" ref="BA212" si="3924">BA213*$F212</f>
        <v>0</v>
      </c>
      <c r="BB212" s="222">
        <f t="shared" ref="BB212" si="3925">BB213*$F212</f>
        <v>0</v>
      </c>
      <c r="BC212" s="222">
        <f t="shared" ref="BC212" si="3926">BC213*$F212</f>
        <v>0</v>
      </c>
      <c r="BD212" s="222">
        <f t="shared" ref="BD212" si="3927">BD213*$F212</f>
        <v>0</v>
      </c>
      <c r="BE212" s="222">
        <f t="shared" ref="BE212" si="3928">BE213*$F212</f>
        <v>0</v>
      </c>
      <c r="BF212" s="222">
        <f t="shared" ref="BF212" si="3929">BF213*$F212</f>
        <v>0</v>
      </c>
      <c r="BG212" s="222">
        <f t="shared" ref="BG212" si="3930">BG213*$F212</f>
        <v>0</v>
      </c>
      <c r="BH212" s="222">
        <f t="shared" ref="BH212" si="3931">BH213*$F212</f>
        <v>0</v>
      </c>
      <c r="BI212" s="222">
        <f t="shared" ref="BI212" si="3932">BI213*$F212</f>
        <v>0</v>
      </c>
      <c r="BJ212" s="222">
        <f t="shared" ref="BJ212" si="3933">BJ213*$F212</f>
        <v>0</v>
      </c>
      <c r="BK212" s="222">
        <f t="shared" ref="BK212" si="3934">BK213*$F212</f>
        <v>0</v>
      </c>
      <c r="BL212" s="222">
        <f t="shared" ref="BL212" si="3935">BL213*$F212</f>
        <v>0</v>
      </c>
      <c r="BM212" s="222">
        <f t="shared" ref="BM212" si="3936">BM213*$F212</f>
        <v>0</v>
      </c>
      <c r="BN212" s="222">
        <f t="shared" ref="BN212" si="3937">BN213*$F212</f>
        <v>0</v>
      </c>
    </row>
    <row r="213" spans="2:66" outlineLevel="1">
      <c r="B213" s="51"/>
      <c r="C213" s="209" t="s">
        <v>606</v>
      </c>
      <c r="D213" s="19"/>
      <c r="E213" s="219">
        <v>0</v>
      </c>
      <c r="F213" s="300"/>
      <c r="G213" s="219">
        <f>$E213</f>
        <v>0</v>
      </c>
      <c r="H213" s="219">
        <f t="shared" ref="H213:BN213" si="3938">$E213</f>
        <v>0</v>
      </c>
      <c r="I213" s="219">
        <f t="shared" si="3938"/>
        <v>0</v>
      </c>
      <c r="J213" s="219">
        <f t="shared" si="3938"/>
        <v>0</v>
      </c>
      <c r="K213" s="219">
        <f t="shared" si="3938"/>
        <v>0</v>
      </c>
      <c r="L213" s="219">
        <f t="shared" si="3938"/>
        <v>0</v>
      </c>
      <c r="M213" s="219">
        <f t="shared" si="3938"/>
        <v>0</v>
      </c>
      <c r="N213" s="219">
        <f t="shared" si="3938"/>
        <v>0</v>
      </c>
      <c r="O213" s="219">
        <f t="shared" si="3938"/>
        <v>0</v>
      </c>
      <c r="P213" s="219">
        <f t="shared" si="3938"/>
        <v>0</v>
      </c>
      <c r="Q213" s="219">
        <f t="shared" si="3938"/>
        <v>0</v>
      </c>
      <c r="R213" s="219">
        <f t="shared" si="3938"/>
        <v>0</v>
      </c>
      <c r="S213" s="219">
        <f t="shared" si="3938"/>
        <v>0</v>
      </c>
      <c r="T213" s="219">
        <f t="shared" si="3938"/>
        <v>0</v>
      </c>
      <c r="U213" s="219">
        <f t="shared" si="3938"/>
        <v>0</v>
      </c>
      <c r="V213" s="219">
        <f t="shared" si="3938"/>
        <v>0</v>
      </c>
      <c r="W213" s="219">
        <f t="shared" si="3938"/>
        <v>0</v>
      </c>
      <c r="X213" s="219">
        <f t="shared" si="3938"/>
        <v>0</v>
      </c>
      <c r="Y213" s="219">
        <f t="shared" si="3938"/>
        <v>0</v>
      </c>
      <c r="Z213" s="219">
        <f t="shared" si="3938"/>
        <v>0</v>
      </c>
      <c r="AA213" s="219">
        <f t="shared" si="3938"/>
        <v>0</v>
      </c>
      <c r="AB213" s="219">
        <f t="shared" si="3938"/>
        <v>0</v>
      </c>
      <c r="AC213" s="219">
        <f t="shared" si="3938"/>
        <v>0</v>
      </c>
      <c r="AD213" s="219">
        <f t="shared" si="3938"/>
        <v>0</v>
      </c>
      <c r="AE213" s="219">
        <f t="shared" si="3938"/>
        <v>0</v>
      </c>
      <c r="AF213" s="219">
        <f t="shared" si="3938"/>
        <v>0</v>
      </c>
      <c r="AG213" s="219">
        <f t="shared" si="3938"/>
        <v>0</v>
      </c>
      <c r="AH213" s="219">
        <f t="shared" si="3938"/>
        <v>0</v>
      </c>
      <c r="AI213" s="219">
        <f t="shared" si="3938"/>
        <v>0</v>
      </c>
      <c r="AJ213" s="219">
        <f t="shared" si="3938"/>
        <v>0</v>
      </c>
      <c r="AK213" s="219">
        <f t="shared" si="3938"/>
        <v>0</v>
      </c>
      <c r="AL213" s="219">
        <f t="shared" si="3938"/>
        <v>0</v>
      </c>
      <c r="AM213" s="219">
        <f t="shared" si="3938"/>
        <v>0</v>
      </c>
      <c r="AN213" s="219">
        <f t="shared" si="3938"/>
        <v>0</v>
      </c>
      <c r="AO213" s="219">
        <f t="shared" si="3938"/>
        <v>0</v>
      </c>
      <c r="AP213" s="219">
        <f t="shared" si="3938"/>
        <v>0</v>
      </c>
      <c r="AQ213" s="219">
        <f t="shared" si="3938"/>
        <v>0</v>
      </c>
      <c r="AR213" s="219">
        <f t="shared" si="3938"/>
        <v>0</v>
      </c>
      <c r="AS213" s="219">
        <f t="shared" si="3938"/>
        <v>0</v>
      </c>
      <c r="AT213" s="219">
        <f t="shared" si="3938"/>
        <v>0</v>
      </c>
      <c r="AU213" s="219">
        <f t="shared" si="3938"/>
        <v>0</v>
      </c>
      <c r="AV213" s="219">
        <f t="shared" si="3938"/>
        <v>0</v>
      </c>
      <c r="AW213" s="219">
        <f t="shared" si="3938"/>
        <v>0</v>
      </c>
      <c r="AX213" s="219">
        <f t="shared" si="3938"/>
        <v>0</v>
      </c>
      <c r="AY213" s="219">
        <f t="shared" si="3938"/>
        <v>0</v>
      </c>
      <c r="AZ213" s="219">
        <f t="shared" si="3938"/>
        <v>0</v>
      </c>
      <c r="BA213" s="219">
        <f t="shared" si="3938"/>
        <v>0</v>
      </c>
      <c r="BB213" s="219">
        <f t="shared" si="3938"/>
        <v>0</v>
      </c>
      <c r="BC213" s="219">
        <f t="shared" si="3938"/>
        <v>0</v>
      </c>
      <c r="BD213" s="219">
        <f t="shared" si="3938"/>
        <v>0</v>
      </c>
      <c r="BE213" s="219">
        <f t="shared" si="3938"/>
        <v>0</v>
      </c>
      <c r="BF213" s="219">
        <f t="shared" si="3938"/>
        <v>0</v>
      </c>
      <c r="BG213" s="219">
        <f t="shared" si="3938"/>
        <v>0</v>
      </c>
      <c r="BH213" s="219">
        <f t="shared" si="3938"/>
        <v>0</v>
      </c>
      <c r="BI213" s="219">
        <f t="shared" si="3938"/>
        <v>0</v>
      </c>
      <c r="BJ213" s="219">
        <f t="shared" si="3938"/>
        <v>0</v>
      </c>
      <c r="BK213" s="219">
        <f t="shared" si="3938"/>
        <v>0</v>
      </c>
      <c r="BL213" s="219">
        <f t="shared" si="3938"/>
        <v>0</v>
      </c>
      <c r="BM213" s="219">
        <f t="shared" si="3938"/>
        <v>0</v>
      </c>
      <c r="BN213" s="219">
        <f t="shared" si="3938"/>
        <v>0</v>
      </c>
    </row>
    <row r="214" spans="2:66" outlineLevel="1">
      <c r="B214" s="51"/>
      <c r="C214" s="19" t="s">
        <v>1191</v>
      </c>
      <c r="D214" s="19"/>
      <c r="E214" s="219"/>
      <c r="F214" s="300">
        <v>422.77983999999992</v>
      </c>
      <c r="G214" s="222">
        <f>G215*$F214</f>
        <v>0</v>
      </c>
      <c r="H214" s="222">
        <f t="shared" ref="H214" si="3939">H215*$F214</f>
        <v>0</v>
      </c>
      <c r="I214" s="222">
        <f t="shared" ref="I214" si="3940">I215*$F214</f>
        <v>0</v>
      </c>
      <c r="J214" s="222">
        <f t="shared" ref="J214" si="3941">J215*$F214</f>
        <v>0</v>
      </c>
      <c r="K214" s="222">
        <f t="shared" ref="K214" si="3942">K215*$F214</f>
        <v>0</v>
      </c>
      <c r="L214" s="222">
        <f t="shared" ref="L214" si="3943">L215*$F214</f>
        <v>0</v>
      </c>
      <c r="M214" s="222">
        <f t="shared" ref="M214" si="3944">M215*$F214</f>
        <v>0</v>
      </c>
      <c r="N214" s="222">
        <f t="shared" ref="N214" si="3945">N215*$F214</f>
        <v>0</v>
      </c>
      <c r="O214" s="222">
        <f t="shared" ref="O214" si="3946">O215*$F214</f>
        <v>0</v>
      </c>
      <c r="P214" s="222">
        <f t="shared" ref="P214" si="3947">P215*$F214</f>
        <v>0</v>
      </c>
      <c r="Q214" s="222">
        <f t="shared" ref="Q214" si="3948">Q215*$F214</f>
        <v>0</v>
      </c>
      <c r="R214" s="222">
        <f t="shared" ref="R214" si="3949">R215*$F214</f>
        <v>0</v>
      </c>
      <c r="S214" s="222">
        <f t="shared" ref="S214" si="3950">S215*$F214</f>
        <v>0</v>
      </c>
      <c r="T214" s="222">
        <f t="shared" ref="T214" si="3951">T215*$F214</f>
        <v>0</v>
      </c>
      <c r="U214" s="222">
        <f t="shared" ref="U214" si="3952">U215*$F214</f>
        <v>0</v>
      </c>
      <c r="V214" s="222">
        <f t="shared" ref="V214" si="3953">V215*$F214</f>
        <v>0</v>
      </c>
      <c r="W214" s="222">
        <f t="shared" ref="W214" si="3954">W215*$F214</f>
        <v>0</v>
      </c>
      <c r="X214" s="222">
        <f t="shared" ref="X214" si="3955">X215*$F214</f>
        <v>0</v>
      </c>
      <c r="Y214" s="222">
        <f t="shared" ref="Y214" si="3956">Y215*$F214</f>
        <v>0</v>
      </c>
      <c r="Z214" s="222">
        <f t="shared" ref="Z214" si="3957">Z215*$F214</f>
        <v>0</v>
      </c>
      <c r="AA214" s="222">
        <f t="shared" ref="AA214" si="3958">AA215*$F214</f>
        <v>0</v>
      </c>
      <c r="AB214" s="222">
        <f t="shared" ref="AB214" si="3959">AB215*$F214</f>
        <v>0</v>
      </c>
      <c r="AC214" s="222">
        <f t="shared" ref="AC214" si="3960">AC215*$F214</f>
        <v>0</v>
      </c>
      <c r="AD214" s="222">
        <f t="shared" ref="AD214" si="3961">AD215*$F214</f>
        <v>0</v>
      </c>
      <c r="AE214" s="222">
        <f t="shared" ref="AE214" si="3962">AE215*$F214</f>
        <v>0</v>
      </c>
      <c r="AF214" s="222">
        <f t="shared" ref="AF214" si="3963">AF215*$F214</f>
        <v>0</v>
      </c>
      <c r="AG214" s="222">
        <f t="shared" ref="AG214" si="3964">AG215*$F214</f>
        <v>0</v>
      </c>
      <c r="AH214" s="222">
        <f t="shared" ref="AH214" si="3965">AH215*$F214</f>
        <v>0</v>
      </c>
      <c r="AI214" s="222">
        <f t="shared" ref="AI214" si="3966">AI215*$F214</f>
        <v>0</v>
      </c>
      <c r="AJ214" s="222">
        <f t="shared" ref="AJ214" si="3967">AJ215*$F214</f>
        <v>0</v>
      </c>
      <c r="AK214" s="222">
        <f t="shared" ref="AK214" si="3968">AK215*$F214</f>
        <v>0</v>
      </c>
      <c r="AL214" s="222">
        <f t="shared" ref="AL214" si="3969">AL215*$F214</f>
        <v>0</v>
      </c>
      <c r="AM214" s="222">
        <f t="shared" ref="AM214" si="3970">AM215*$F214</f>
        <v>0</v>
      </c>
      <c r="AN214" s="222">
        <f t="shared" ref="AN214" si="3971">AN215*$F214</f>
        <v>0</v>
      </c>
      <c r="AO214" s="222">
        <f t="shared" ref="AO214" si="3972">AO215*$F214</f>
        <v>0</v>
      </c>
      <c r="AP214" s="222">
        <f t="shared" ref="AP214" si="3973">AP215*$F214</f>
        <v>0</v>
      </c>
      <c r="AQ214" s="222">
        <f t="shared" ref="AQ214" si="3974">AQ215*$F214</f>
        <v>0</v>
      </c>
      <c r="AR214" s="222">
        <f t="shared" ref="AR214" si="3975">AR215*$F214</f>
        <v>0</v>
      </c>
      <c r="AS214" s="222">
        <f t="shared" ref="AS214" si="3976">AS215*$F214</f>
        <v>0</v>
      </c>
      <c r="AT214" s="222">
        <f t="shared" ref="AT214" si="3977">AT215*$F214</f>
        <v>0</v>
      </c>
      <c r="AU214" s="222">
        <f t="shared" ref="AU214" si="3978">AU215*$F214</f>
        <v>0</v>
      </c>
      <c r="AV214" s="222">
        <f t="shared" ref="AV214" si="3979">AV215*$F214</f>
        <v>0</v>
      </c>
      <c r="AW214" s="222">
        <f t="shared" ref="AW214" si="3980">AW215*$F214</f>
        <v>0</v>
      </c>
      <c r="AX214" s="222">
        <f t="shared" ref="AX214" si="3981">AX215*$F214</f>
        <v>0</v>
      </c>
      <c r="AY214" s="222">
        <f t="shared" ref="AY214" si="3982">AY215*$F214</f>
        <v>0</v>
      </c>
      <c r="AZ214" s="222">
        <f t="shared" ref="AZ214" si="3983">AZ215*$F214</f>
        <v>0</v>
      </c>
      <c r="BA214" s="222">
        <f t="shared" ref="BA214" si="3984">BA215*$F214</f>
        <v>0</v>
      </c>
      <c r="BB214" s="222">
        <f t="shared" ref="BB214" si="3985">BB215*$F214</f>
        <v>0</v>
      </c>
      <c r="BC214" s="222">
        <f t="shared" ref="BC214" si="3986">BC215*$F214</f>
        <v>0</v>
      </c>
      <c r="BD214" s="222">
        <f t="shared" ref="BD214" si="3987">BD215*$F214</f>
        <v>0</v>
      </c>
      <c r="BE214" s="222">
        <f t="shared" ref="BE214" si="3988">BE215*$F214</f>
        <v>0</v>
      </c>
      <c r="BF214" s="222">
        <f t="shared" ref="BF214" si="3989">BF215*$F214</f>
        <v>0</v>
      </c>
      <c r="BG214" s="222">
        <f t="shared" ref="BG214" si="3990">BG215*$F214</f>
        <v>0</v>
      </c>
      <c r="BH214" s="222">
        <f t="shared" ref="BH214" si="3991">BH215*$F214</f>
        <v>0</v>
      </c>
      <c r="BI214" s="222">
        <f t="shared" ref="BI214" si="3992">BI215*$F214</f>
        <v>0</v>
      </c>
      <c r="BJ214" s="222">
        <f t="shared" ref="BJ214" si="3993">BJ215*$F214</f>
        <v>0</v>
      </c>
      <c r="BK214" s="222">
        <f t="shared" ref="BK214" si="3994">BK215*$F214</f>
        <v>0</v>
      </c>
      <c r="BL214" s="222">
        <f t="shared" ref="BL214" si="3995">BL215*$F214</f>
        <v>0</v>
      </c>
      <c r="BM214" s="222">
        <f t="shared" ref="BM214" si="3996">BM215*$F214</f>
        <v>0</v>
      </c>
      <c r="BN214" s="222">
        <f t="shared" ref="BN214" si="3997">BN215*$F214</f>
        <v>0</v>
      </c>
    </row>
    <row r="215" spans="2:66" outlineLevel="1">
      <c r="B215" s="51"/>
      <c r="C215" s="209" t="s">
        <v>606</v>
      </c>
      <c r="D215" s="19"/>
      <c r="E215" s="219">
        <v>0</v>
      </c>
      <c r="F215" s="300"/>
      <c r="G215" s="219">
        <f>$E215</f>
        <v>0</v>
      </c>
      <c r="H215" s="219">
        <f t="shared" ref="H215:BN215" si="3998">$E215</f>
        <v>0</v>
      </c>
      <c r="I215" s="219">
        <f t="shared" si="3998"/>
        <v>0</v>
      </c>
      <c r="J215" s="219">
        <f t="shared" si="3998"/>
        <v>0</v>
      </c>
      <c r="K215" s="219">
        <f t="shared" si="3998"/>
        <v>0</v>
      </c>
      <c r="L215" s="219">
        <f t="shared" si="3998"/>
        <v>0</v>
      </c>
      <c r="M215" s="219">
        <f t="shared" si="3998"/>
        <v>0</v>
      </c>
      <c r="N215" s="219">
        <f t="shared" si="3998"/>
        <v>0</v>
      </c>
      <c r="O215" s="219">
        <f t="shared" si="3998"/>
        <v>0</v>
      </c>
      <c r="P215" s="219">
        <f t="shared" si="3998"/>
        <v>0</v>
      </c>
      <c r="Q215" s="219">
        <f t="shared" si="3998"/>
        <v>0</v>
      </c>
      <c r="R215" s="219">
        <f t="shared" si="3998"/>
        <v>0</v>
      </c>
      <c r="S215" s="219">
        <f t="shared" si="3998"/>
        <v>0</v>
      </c>
      <c r="T215" s="219">
        <f t="shared" si="3998"/>
        <v>0</v>
      </c>
      <c r="U215" s="219">
        <f t="shared" si="3998"/>
        <v>0</v>
      </c>
      <c r="V215" s="219">
        <f t="shared" si="3998"/>
        <v>0</v>
      </c>
      <c r="W215" s="219">
        <f t="shared" si="3998"/>
        <v>0</v>
      </c>
      <c r="X215" s="219">
        <f t="shared" si="3998"/>
        <v>0</v>
      </c>
      <c r="Y215" s="219">
        <f t="shared" si="3998"/>
        <v>0</v>
      </c>
      <c r="Z215" s="219">
        <f t="shared" si="3998"/>
        <v>0</v>
      </c>
      <c r="AA215" s="219">
        <f t="shared" si="3998"/>
        <v>0</v>
      </c>
      <c r="AB215" s="219">
        <f t="shared" si="3998"/>
        <v>0</v>
      </c>
      <c r="AC215" s="219">
        <f t="shared" si="3998"/>
        <v>0</v>
      </c>
      <c r="AD215" s="219">
        <f t="shared" si="3998"/>
        <v>0</v>
      </c>
      <c r="AE215" s="219">
        <f t="shared" si="3998"/>
        <v>0</v>
      </c>
      <c r="AF215" s="219">
        <f t="shared" si="3998"/>
        <v>0</v>
      </c>
      <c r="AG215" s="219">
        <f t="shared" si="3998"/>
        <v>0</v>
      </c>
      <c r="AH215" s="219">
        <f t="shared" si="3998"/>
        <v>0</v>
      </c>
      <c r="AI215" s="219">
        <f t="shared" si="3998"/>
        <v>0</v>
      </c>
      <c r="AJ215" s="219">
        <f t="shared" si="3998"/>
        <v>0</v>
      </c>
      <c r="AK215" s="219">
        <f t="shared" si="3998"/>
        <v>0</v>
      </c>
      <c r="AL215" s="219">
        <f t="shared" si="3998"/>
        <v>0</v>
      </c>
      <c r="AM215" s="219">
        <f t="shared" si="3998"/>
        <v>0</v>
      </c>
      <c r="AN215" s="219">
        <f t="shared" si="3998"/>
        <v>0</v>
      </c>
      <c r="AO215" s="219">
        <f t="shared" si="3998"/>
        <v>0</v>
      </c>
      <c r="AP215" s="219">
        <f t="shared" si="3998"/>
        <v>0</v>
      </c>
      <c r="AQ215" s="219">
        <f t="shared" si="3998"/>
        <v>0</v>
      </c>
      <c r="AR215" s="219">
        <f t="shared" si="3998"/>
        <v>0</v>
      </c>
      <c r="AS215" s="219">
        <f t="shared" si="3998"/>
        <v>0</v>
      </c>
      <c r="AT215" s="219">
        <f t="shared" si="3998"/>
        <v>0</v>
      </c>
      <c r="AU215" s="219">
        <f t="shared" si="3998"/>
        <v>0</v>
      </c>
      <c r="AV215" s="219">
        <f t="shared" si="3998"/>
        <v>0</v>
      </c>
      <c r="AW215" s="219">
        <f t="shared" si="3998"/>
        <v>0</v>
      </c>
      <c r="AX215" s="219">
        <f t="shared" si="3998"/>
        <v>0</v>
      </c>
      <c r="AY215" s="219">
        <f t="shared" si="3998"/>
        <v>0</v>
      </c>
      <c r="AZ215" s="219">
        <f t="shared" si="3998"/>
        <v>0</v>
      </c>
      <c r="BA215" s="219">
        <f t="shared" si="3998"/>
        <v>0</v>
      </c>
      <c r="BB215" s="219">
        <f t="shared" si="3998"/>
        <v>0</v>
      </c>
      <c r="BC215" s="219">
        <f t="shared" si="3998"/>
        <v>0</v>
      </c>
      <c r="BD215" s="219">
        <f t="shared" si="3998"/>
        <v>0</v>
      </c>
      <c r="BE215" s="219">
        <f t="shared" si="3998"/>
        <v>0</v>
      </c>
      <c r="BF215" s="219">
        <f t="shared" si="3998"/>
        <v>0</v>
      </c>
      <c r="BG215" s="219">
        <f t="shared" si="3998"/>
        <v>0</v>
      </c>
      <c r="BH215" s="219">
        <f t="shared" si="3998"/>
        <v>0</v>
      </c>
      <c r="BI215" s="219">
        <f t="shared" si="3998"/>
        <v>0</v>
      </c>
      <c r="BJ215" s="219">
        <f t="shared" si="3998"/>
        <v>0</v>
      </c>
      <c r="BK215" s="219">
        <f t="shared" si="3998"/>
        <v>0</v>
      </c>
      <c r="BL215" s="219">
        <f t="shared" si="3998"/>
        <v>0</v>
      </c>
      <c r="BM215" s="219">
        <f t="shared" si="3998"/>
        <v>0</v>
      </c>
      <c r="BN215" s="219">
        <f t="shared" si="3998"/>
        <v>0</v>
      </c>
    </row>
    <row r="216" spans="2:66" outlineLevel="1">
      <c r="B216" s="51"/>
      <c r="C216" s="19" t="s">
        <v>1192</v>
      </c>
      <c r="D216" s="19"/>
      <c r="E216" s="219"/>
      <c r="F216" s="300">
        <v>231.99178402399997</v>
      </c>
      <c r="G216" s="222">
        <f>G217*$F216</f>
        <v>0</v>
      </c>
      <c r="H216" s="222">
        <f t="shared" ref="H216" si="3999">H217*$F216</f>
        <v>0</v>
      </c>
      <c r="I216" s="222">
        <f t="shared" ref="I216" si="4000">I217*$F216</f>
        <v>0</v>
      </c>
      <c r="J216" s="222">
        <f t="shared" ref="J216" si="4001">J217*$F216</f>
        <v>0</v>
      </c>
      <c r="K216" s="222">
        <f t="shared" ref="K216" si="4002">K217*$F216</f>
        <v>0</v>
      </c>
      <c r="L216" s="222">
        <f t="shared" ref="L216" si="4003">L217*$F216</f>
        <v>0</v>
      </c>
      <c r="M216" s="222">
        <f t="shared" ref="M216" si="4004">M217*$F216</f>
        <v>0</v>
      </c>
      <c r="N216" s="222">
        <f t="shared" ref="N216" si="4005">N217*$F216</f>
        <v>0</v>
      </c>
      <c r="O216" s="222">
        <f t="shared" ref="O216" si="4006">O217*$F216</f>
        <v>0</v>
      </c>
      <c r="P216" s="222">
        <f t="shared" ref="P216" si="4007">P217*$F216</f>
        <v>0</v>
      </c>
      <c r="Q216" s="222">
        <f t="shared" ref="Q216" si="4008">Q217*$F216</f>
        <v>0</v>
      </c>
      <c r="R216" s="222">
        <f t="shared" ref="R216" si="4009">R217*$F216</f>
        <v>0</v>
      </c>
      <c r="S216" s="222">
        <f t="shared" ref="S216" si="4010">S217*$F216</f>
        <v>0</v>
      </c>
      <c r="T216" s="222">
        <f t="shared" ref="T216" si="4011">T217*$F216</f>
        <v>0</v>
      </c>
      <c r="U216" s="222">
        <f t="shared" ref="U216" si="4012">U217*$F216</f>
        <v>0</v>
      </c>
      <c r="V216" s="222">
        <f t="shared" ref="V216" si="4013">V217*$F216</f>
        <v>0</v>
      </c>
      <c r="W216" s="222">
        <f t="shared" ref="W216" si="4014">W217*$F216</f>
        <v>0</v>
      </c>
      <c r="X216" s="222">
        <f t="shared" ref="X216" si="4015">X217*$F216</f>
        <v>0</v>
      </c>
      <c r="Y216" s="222">
        <f t="shared" ref="Y216" si="4016">Y217*$F216</f>
        <v>0</v>
      </c>
      <c r="Z216" s="222">
        <f t="shared" ref="Z216" si="4017">Z217*$F216</f>
        <v>0</v>
      </c>
      <c r="AA216" s="222">
        <f t="shared" ref="AA216" si="4018">AA217*$F216</f>
        <v>0</v>
      </c>
      <c r="AB216" s="222">
        <f t="shared" ref="AB216" si="4019">AB217*$F216</f>
        <v>0</v>
      </c>
      <c r="AC216" s="222">
        <f t="shared" ref="AC216" si="4020">AC217*$F216</f>
        <v>0</v>
      </c>
      <c r="AD216" s="222">
        <f t="shared" ref="AD216" si="4021">AD217*$F216</f>
        <v>0</v>
      </c>
      <c r="AE216" s="222">
        <f t="shared" ref="AE216" si="4022">AE217*$F216</f>
        <v>0</v>
      </c>
      <c r="AF216" s="222">
        <f t="shared" ref="AF216" si="4023">AF217*$F216</f>
        <v>0</v>
      </c>
      <c r="AG216" s="222">
        <f t="shared" ref="AG216" si="4024">AG217*$F216</f>
        <v>0</v>
      </c>
      <c r="AH216" s="222">
        <f t="shared" ref="AH216" si="4025">AH217*$F216</f>
        <v>0</v>
      </c>
      <c r="AI216" s="222">
        <f t="shared" ref="AI216" si="4026">AI217*$F216</f>
        <v>0</v>
      </c>
      <c r="AJ216" s="222">
        <f t="shared" ref="AJ216" si="4027">AJ217*$F216</f>
        <v>0</v>
      </c>
      <c r="AK216" s="222">
        <f t="shared" ref="AK216" si="4028">AK217*$F216</f>
        <v>0</v>
      </c>
      <c r="AL216" s="222">
        <f t="shared" ref="AL216" si="4029">AL217*$F216</f>
        <v>0</v>
      </c>
      <c r="AM216" s="222">
        <f t="shared" ref="AM216" si="4030">AM217*$F216</f>
        <v>0</v>
      </c>
      <c r="AN216" s="222">
        <f t="shared" ref="AN216" si="4031">AN217*$F216</f>
        <v>0</v>
      </c>
      <c r="AO216" s="222">
        <f t="shared" ref="AO216" si="4032">AO217*$F216</f>
        <v>0</v>
      </c>
      <c r="AP216" s="222">
        <f t="shared" ref="AP216" si="4033">AP217*$F216</f>
        <v>0</v>
      </c>
      <c r="AQ216" s="222">
        <f t="shared" ref="AQ216" si="4034">AQ217*$F216</f>
        <v>0</v>
      </c>
      <c r="AR216" s="222">
        <f t="shared" ref="AR216" si="4035">AR217*$F216</f>
        <v>0</v>
      </c>
      <c r="AS216" s="222">
        <f t="shared" ref="AS216" si="4036">AS217*$F216</f>
        <v>0</v>
      </c>
      <c r="AT216" s="222">
        <f t="shared" ref="AT216" si="4037">AT217*$F216</f>
        <v>0</v>
      </c>
      <c r="AU216" s="222">
        <f t="shared" ref="AU216" si="4038">AU217*$F216</f>
        <v>0</v>
      </c>
      <c r="AV216" s="222">
        <f t="shared" ref="AV216" si="4039">AV217*$F216</f>
        <v>0</v>
      </c>
      <c r="AW216" s="222">
        <f t="shared" ref="AW216" si="4040">AW217*$F216</f>
        <v>0</v>
      </c>
      <c r="AX216" s="222">
        <f t="shared" ref="AX216" si="4041">AX217*$F216</f>
        <v>0</v>
      </c>
      <c r="AY216" s="222">
        <f t="shared" ref="AY216" si="4042">AY217*$F216</f>
        <v>0</v>
      </c>
      <c r="AZ216" s="222">
        <f t="shared" ref="AZ216" si="4043">AZ217*$F216</f>
        <v>0</v>
      </c>
      <c r="BA216" s="222">
        <f t="shared" ref="BA216" si="4044">BA217*$F216</f>
        <v>0</v>
      </c>
      <c r="BB216" s="222">
        <f t="shared" ref="BB216" si="4045">BB217*$F216</f>
        <v>0</v>
      </c>
      <c r="BC216" s="222">
        <f t="shared" ref="BC216" si="4046">BC217*$F216</f>
        <v>0</v>
      </c>
      <c r="BD216" s="222">
        <f t="shared" ref="BD216" si="4047">BD217*$F216</f>
        <v>0</v>
      </c>
      <c r="BE216" s="222">
        <f t="shared" ref="BE216" si="4048">BE217*$F216</f>
        <v>0</v>
      </c>
      <c r="BF216" s="222">
        <f t="shared" ref="BF216" si="4049">BF217*$F216</f>
        <v>0</v>
      </c>
      <c r="BG216" s="222">
        <f t="shared" ref="BG216" si="4050">BG217*$F216</f>
        <v>0</v>
      </c>
      <c r="BH216" s="222">
        <f t="shared" ref="BH216" si="4051">BH217*$F216</f>
        <v>0</v>
      </c>
      <c r="BI216" s="222">
        <f t="shared" ref="BI216" si="4052">BI217*$F216</f>
        <v>0</v>
      </c>
      <c r="BJ216" s="222">
        <f t="shared" ref="BJ216" si="4053">BJ217*$F216</f>
        <v>0</v>
      </c>
      <c r="BK216" s="222">
        <f t="shared" ref="BK216" si="4054">BK217*$F216</f>
        <v>0</v>
      </c>
      <c r="BL216" s="222">
        <f t="shared" ref="BL216" si="4055">BL217*$F216</f>
        <v>0</v>
      </c>
      <c r="BM216" s="222">
        <f t="shared" ref="BM216" si="4056">BM217*$F216</f>
        <v>0</v>
      </c>
      <c r="BN216" s="222">
        <f t="shared" ref="BN216" si="4057">BN217*$F216</f>
        <v>0</v>
      </c>
    </row>
    <row r="217" spans="2:66" outlineLevel="1">
      <c r="B217" s="51"/>
      <c r="C217" s="209" t="s">
        <v>606</v>
      </c>
      <c r="D217" s="19"/>
      <c r="E217" s="219">
        <v>0</v>
      </c>
      <c r="F217" s="300"/>
      <c r="G217" s="219">
        <f>$E217</f>
        <v>0</v>
      </c>
      <c r="H217" s="219">
        <f t="shared" ref="H217:BN217" si="4058">$E217</f>
        <v>0</v>
      </c>
      <c r="I217" s="219">
        <f t="shared" si="4058"/>
        <v>0</v>
      </c>
      <c r="J217" s="219">
        <f t="shared" si="4058"/>
        <v>0</v>
      </c>
      <c r="K217" s="219">
        <f t="shared" si="4058"/>
        <v>0</v>
      </c>
      <c r="L217" s="219">
        <f t="shared" si="4058"/>
        <v>0</v>
      </c>
      <c r="M217" s="219">
        <f t="shared" si="4058"/>
        <v>0</v>
      </c>
      <c r="N217" s="219">
        <f t="shared" si="4058"/>
        <v>0</v>
      </c>
      <c r="O217" s="219">
        <f t="shared" si="4058"/>
        <v>0</v>
      </c>
      <c r="P217" s="219">
        <f t="shared" si="4058"/>
        <v>0</v>
      </c>
      <c r="Q217" s="219">
        <f t="shared" si="4058"/>
        <v>0</v>
      </c>
      <c r="R217" s="219">
        <f t="shared" si="4058"/>
        <v>0</v>
      </c>
      <c r="S217" s="219">
        <f t="shared" si="4058"/>
        <v>0</v>
      </c>
      <c r="T217" s="219">
        <f t="shared" si="4058"/>
        <v>0</v>
      </c>
      <c r="U217" s="219">
        <f t="shared" si="4058"/>
        <v>0</v>
      </c>
      <c r="V217" s="219">
        <f t="shared" si="4058"/>
        <v>0</v>
      </c>
      <c r="W217" s="219">
        <f t="shared" si="4058"/>
        <v>0</v>
      </c>
      <c r="X217" s="219">
        <f t="shared" si="4058"/>
        <v>0</v>
      </c>
      <c r="Y217" s="219">
        <f t="shared" si="4058"/>
        <v>0</v>
      </c>
      <c r="Z217" s="219">
        <f t="shared" si="4058"/>
        <v>0</v>
      </c>
      <c r="AA217" s="219">
        <f t="shared" si="4058"/>
        <v>0</v>
      </c>
      <c r="AB217" s="219">
        <f t="shared" si="4058"/>
        <v>0</v>
      </c>
      <c r="AC217" s="219">
        <f t="shared" si="4058"/>
        <v>0</v>
      </c>
      <c r="AD217" s="219">
        <f t="shared" si="4058"/>
        <v>0</v>
      </c>
      <c r="AE217" s="219">
        <f t="shared" si="4058"/>
        <v>0</v>
      </c>
      <c r="AF217" s="219">
        <f t="shared" si="4058"/>
        <v>0</v>
      </c>
      <c r="AG217" s="219">
        <f t="shared" si="4058"/>
        <v>0</v>
      </c>
      <c r="AH217" s="219">
        <f t="shared" si="4058"/>
        <v>0</v>
      </c>
      <c r="AI217" s="219">
        <f t="shared" si="4058"/>
        <v>0</v>
      </c>
      <c r="AJ217" s="219">
        <f t="shared" si="4058"/>
        <v>0</v>
      </c>
      <c r="AK217" s="219">
        <f t="shared" si="4058"/>
        <v>0</v>
      </c>
      <c r="AL217" s="219">
        <f t="shared" si="4058"/>
        <v>0</v>
      </c>
      <c r="AM217" s="219">
        <f t="shared" si="4058"/>
        <v>0</v>
      </c>
      <c r="AN217" s="219">
        <f t="shared" si="4058"/>
        <v>0</v>
      </c>
      <c r="AO217" s="219">
        <f t="shared" si="4058"/>
        <v>0</v>
      </c>
      <c r="AP217" s="219">
        <f t="shared" si="4058"/>
        <v>0</v>
      </c>
      <c r="AQ217" s="219">
        <f t="shared" si="4058"/>
        <v>0</v>
      </c>
      <c r="AR217" s="219">
        <f t="shared" si="4058"/>
        <v>0</v>
      </c>
      <c r="AS217" s="219">
        <f t="shared" si="4058"/>
        <v>0</v>
      </c>
      <c r="AT217" s="219">
        <f t="shared" si="4058"/>
        <v>0</v>
      </c>
      <c r="AU217" s="219">
        <f t="shared" si="4058"/>
        <v>0</v>
      </c>
      <c r="AV217" s="219">
        <f t="shared" si="4058"/>
        <v>0</v>
      </c>
      <c r="AW217" s="219">
        <f t="shared" si="4058"/>
        <v>0</v>
      </c>
      <c r="AX217" s="219">
        <f t="shared" si="4058"/>
        <v>0</v>
      </c>
      <c r="AY217" s="219">
        <f t="shared" si="4058"/>
        <v>0</v>
      </c>
      <c r="AZ217" s="219">
        <f t="shared" si="4058"/>
        <v>0</v>
      </c>
      <c r="BA217" s="219">
        <f t="shared" si="4058"/>
        <v>0</v>
      </c>
      <c r="BB217" s="219">
        <f t="shared" si="4058"/>
        <v>0</v>
      </c>
      <c r="BC217" s="219">
        <f t="shared" si="4058"/>
        <v>0</v>
      </c>
      <c r="BD217" s="219">
        <f t="shared" si="4058"/>
        <v>0</v>
      </c>
      <c r="BE217" s="219">
        <f t="shared" si="4058"/>
        <v>0</v>
      </c>
      <c r="BF217" s="219">
        <f t="shared" si="4058"/>
        <v>0</v>
      </c>
      <c r="BG217" s="219">
        <f t="shared" si="4058"/>
        <v>0</v>
      </c>
      <c r="BH217" s="219">
        <f t="shared" si="4058"/>
        <v>0</v>
      </c>
      <c r="BI217" s="219">
        <f t="shared" si="4058"/>
        <v>0</v>
      </c>
      <c r="BJ217" s="219">
        <f t="shared" si="4058"/>
        <v>0</v>
      </c>
      <c r="BK217" s="219">
        <f t="shared" si="4058"/>
        <v>0</v>
      </c>
      <c r="BL217" s="219">
        <f t="shared" si="4058"/>
        <v>0</v>
      </c>
      <c r="BM217" s="219">
        <f t="shared" si="4058"/>
        <v>0</v>
      </c>
      <c r="BN217" s="219">
        <f t="shared" si="4058"/>
        <v>0</v>
      </c>
    </row>
    <row r="218" spans="2:66" outlineLevel="1">
      <c r="B218" s="51"/>
      <c r="C218" s="19" t="s">
        <v>625</v>
      </c>
      <c r="D218" s="19"/>
      <c r="E218" s="219"/>
      <c r="F218" s="300">
        <v>175</v>
      </c>
      <c r="G218" s="222">
        <f>G219*$F218</f>
        <v>350</v>
      </c>
      <c r="H218" s="222">
        <f t="shared" ref="H218" si="4059">H219*$F218</f>
        <v>350</v>
      </c>
      <c r="I218" s="222">
        <f t="shared" ref="I218" si="4060">I219*$F218</f>
        <v>350</v>
      </c>
      <c r="J218" s="222">
        <f t="shared" ref="J218" si="4061">J219*$F218</f>
        <v>350</v>
      </c>
      <c r="K218" s="222">
        <f t="shared" ref="K218" si="4062">K219*$F218</f>
        <v>350</v>
      </c>
      <c r="L218" s="222">
        <f t="shared" ref="L218" si="4063">L219*$F218</f>
        <v>350</v>
      </c>
      <c r="M218" s="222">
        <f t="shared" ref="M218" si="4064">M219*$F218</f>
        <v>350</v>
      </c>
      <c r="N218" s="222">
        <f t="shared" ref="N218" si="4065">N219*$F218</f>
        <v>350</v>
      </c>
      <c r="O218" s="222">
        <f t="shared" ref="O218" si="4066">O219*$F218</f>
        <v>350</v>
      </c>
      <c r="P218" s="222">
        <f t="shared" ref="P218" si="4067">P219*$F218</f>
        <v>350</v>
      </c>
      <c r="Q218" s="222">
        <f t="shared" ref="Q218" si="4068">Q219*$F218</f>
        <v>350</v>
      </c>
      <c r="R218" s="222">
        <f t="shared" ref="R218" si="4069">R219*$F218</f>
        <v>350</v>
      </c>
      <c r="S218" s="222">
        <f t="shared" ref="S218" si="4070">S219*$F218</f>
        <v>350</v>
      </c>
      <c r="T218" s="222">
        <f t="shared" ref="T218" si="4071">T219*$F218</f>
        <v>350</v>
      </c>
      <c r="U218" s="222">
        <f t="shared" ref="U218" si="4072">U219*$F218</f>
        <v>350</v>
      </c>
      <c r="V218" s="222">
        <f t="shared" ref="V218" si="4073">V219*$F218</f>
        <v>350</v>
      </c>
      <c r="W218" s="222">
        <f t="shared" ref="W218" si="4074">W219*$F218</f>
        <v>350</v>
      </c>
      <c r="X218" s="222">
        <f t="shared" ref="X218" si="4075">X219*$F218</f>
        <v>350</v>
      </c>
      <c r="Y218" s="222">
        <f t="shared" ref="Y218" si="4076">Y219*$F218</f>
        <v>350</v>
      </c>
      <c r="Z218" s="222">
        <f t="shared" ref="Z218" si="4077">Z219*$F218</f>
        <v>350</v>
      </c>
      <c r="AA218" s="222">
        <f t="shared" ref="AA218" si="4078">AA219*$F218</f>
        <v>350</v>
      </c>
      <c r="AB218" s="222">
        <f t="shared" ref="AB218" si="4079">AB219*$F218</f>
        <v>350</v>
      </c>
      <c r="AC218" s="222">
        <f t="shared" ref="AC218" si="4080">AC219*$F218</f>
        <v>350</v>
      </c>
      <c r="AD218" s="222">
        <f t="shared" ref="AD218" si="4081">AD219*$F218</f>
        <v>350</v>
      </c>
      <c r="AE218" s="222">
        <f t="shared" ref="AE218" si="4082">AE219*$F218</f>
        <v>350</v>
      </c>
      <c r="AF218" s="222">
        <f t="shared" ref="AF218" si="4083">AF219*$F218</f>
        <v>350</v>
      </c>
      <c r="AG218" s="222">
        <f t="shared" ref="AG218" si="4084">AG219*$F218</f>
        <v>350</v>
      </c>
      <c r="AH218" s="222">
        <f t="shared" ref="AH218" si="4085">AH219*$F218</f>
        <v>350</v>
      </c>
      <c r="AI218" s="222">
        <f t="shared" ref="AI218" si="4086">AI219*$F218</f>
        <v>350</v>
      </c>
      <c r="AJ218" s="222">
        <f t="shared" ref="AJ218" si="4087">AJ219*$F218</f>
        <v>350</v>
      </c>
      <c r="AK218" s="222">
        <f t="shared" ref="AK218" si="4088">AK219*$F218</f>
        <v>350</v>
      </c>
      <c r="AL218" s="222">
        <f t="shared" ref="AL218" si="4089">AL219*$F218</f>
        <v>350</v>
      </c>
      <c r="AM218" s="222">
        <f t="shared" ref="AM218" si="4090">AM219*$F218</f>
        <v>350</v>
      </c>
      <c r="AN218" s="222">
        <f t="shared" ref="AN218" si="4091">AN219*$F218</f>
        <v>350</v>
      </c>
      <c r="AO218" s="222">
        <f t="shared" ref="AO218" si="4092">AO219*$F218</f>
        <v>350</v>
      </c>
      <c r="AP218" s="222">
        <f t="shared" ref="AP218" si="4093">AP219*$F218</f>
        <v>350</v>
      </c>
      <c r="AQ218" s="222">
        <f t="shared" ref="AQ218" si="4094">AQ219*$F218</f>
        <v>350</v>
      </c>
      <c r="AR218" s="222">
        <f t="shared" ref="AR218" si="4095">AR219*$F218</f>
        <v>350</v>
      </c>
      <c r="AS218" s="222">
        <f t="shared" ref="AS218" si="4096">AS219*$F218</f>
        <v>350</v>
      </c>
      <c r="AT218" s="222">
        <f t="shared" ref="AT218" si="4097">AT219*$F218</f>
        <v>350</v>
      </c>
      <c r="AU218" s="222">
        <f t="shared" ref="AU218" si="4098">AU219*$F218</f>
        <v>350</v>
      </c>
      <c r="AV218" s="222">
        <f t="shared" ref="AV218" si="4099">AV219*$F218</f>
        <v>350</v>
      </c>
      <c r="AW218" s="222">
        <f t="shared" ref="AW218" si="4100">AW219*$F218</f>
        <v>350</v>
      </c>
      <c r="AX218" s="222">
        <f t="shared" ref="AX218" si="4101">AX219*$F218</f>
        <v>350</v>
      </c>
      <c r="AY218" s="222">
        <f t="shared" ref="AY218" si="4102">AY219*$F218</f>
        <v>350</v>
      </c>
      <c r="AZ218" s="222">
        <f t="shared" ref="AZ218" si="4103">AZ219*$F218</f>
        <v>350</v>
      </c>
      <c r="BA218" s="222">
        <f t="shared" ref="BA218" si="4104">BA219*$F218</f>
        <v>350</v>
      </c>
      <c r="BB218" s="222">
        <f t="shared" ref="BB218" si="4105">BB219*$F218</f>
        <v>350</v>
      </c>
      <c r="BC218" s="222">
        <f t="shared" ref="BC218" si="4106">BC219*$F218</f>
        <v>350</v>
      </c>
      <c r="BD218" s="222">
        <f t="shared" ref="BD218" si="4107">BD219*$F218</f>
        <v>350</v>
      </c>
      <c r="BE218" s="222">
        <f t="shared" ref="BE218" si="4108">BE219*$F218</f>
        <v>350</v>
      </c>
      <c r="BF218" s="222">
        <f t="shared" ref="BF218" si="4109">BF219*$F218</f>
        <v>350</v>
      </c>
      <c r="BG218" s="222">
        <f t="shared" ref="BG218" si="4110">BG219*$F218</f>
        <v>350</v>
      </c>
      <c r="BH218" s="222">
        <f t="shared" ref="BH218" si="4111">BH219*$F218</f>
        <v>350</v>
      </c>
      <c r="BI218" s="222">
        <f t="shared" ref="BI218" si="4112">BI219*$F218</f>
        <v>350</v>
      </c>
      <c r="BJ218" s="222">
        <f t="shared" ref="BJ218" si="4113">BJ219*$F218</f>
        <v>350</v>
      </c>
      <c r="BK218" s="222">
        <f t="shared" ref="BK218" si="4114">BK219*$F218</f>
        <v>350</v>
      </c>
      <c r="BL218" s="222">
        <f t="shared" ref="BL218" si="4115">BL219*$F218</f>
        <v>350</v>
      </c>
      <c r="BM218" s="222">
        <f t="shared" ref="BM218" si="4116">BM219*$F218</f>
        <v>350</v>
      </c>
      <c r="BN218" s="222">
        <f t="shared" ref="BN218" si="4117">BN219*$F218</f>
        <v>350</v>
      </c>
    </row>
    <row r="219" spans="2:66" outlineLevel="1">
      <c r="B219" s="51"/>
      <c r="C219" s="209" t="s">
        <v>606</v>
      </c>
      <c r="D219" s="19"/>
      <c r="E219" s="219">
        <v>2</v>
      </c>
      <c r="F219" s="300"/>
      <c r="G219" s="219">
        <f>$E219</f>
        <v>2</v>
      </c>
      <c r="H219" s="219">
        <f t="shared" ref="H219:BN219" si="4118">$E219</f>
        <v>2</v>
      </c>
      <c r="I219" s="219">
        <f t="shared" si="4118"/>
        <v>2</v>
      </c>
      <c r="J219" s="219">
        <f t="shared" si="4118"/>
        <v>2</v>
      </c>
      <c r="K219" s="219">
        <f t="shared" si="4118"/>
        <v>2</v>
      </c>
      <c r="L219" s="219">
        <f t="shared" si="4118"/>
        <v>2</v>
      </c>
      <c r="M219" s="219">
        <f t="shared" si="4118"/>
        <v>2</v>
      </c>
      <c r="N219" s="219">
        <f t="shared" si="4118"/>
        <v>2</v>
      </c>
      <c r="O219" s="219">
        <f t="shared" si="4118"/>
        <v>2</v>
      </c>
      <c r="P219" s="219">
        <f t="shared" si="4118"/>
        <v>2</v>
      </c>
      <c r="Q219" s="219">
        <f t="shared" si="4118"/>
        <v>2</v>
      </c>
      <c r="R219" s="219">
        <f t="shared" si="4118"/>
        <v>2</v>
      </c>
      <c r="S219" s="219">
        <f t="shared" si="4118"/>
        <v>2</v>
      </c>
      <c r="T219" s="219">
        <f t="shared" si="4118"/>
        <v>2</v>
      </c>
      <c r="U219" s="219">
        <f t="shared" si="4118"/>
        <v>2</v>
      </c>
      <c r="V219" s="219">
        <f t="shared" si="4118"/>
        <v>2</v>
      </c>
      <c r="W219" s="219">
        <f t="shared" si="4118"/>
        <v>2</v>
      </c>
      <c r="X219" s="219">
        <f t="shared" si="4118"/>
        <v>2</v>
      </c>
      <c r="Y219" s="219">
        <f t="shared" si="4118"/>
        <v>2</v>
      </c>
      <c r="Z219" s="219">
        <f t="shared" si="4118"/>
        <v>2</v>
      </c>
      <c r="AA219" s="219">
        <f t="shared" si="4118"/>
        <v>2</v>
      </c>
      <c r="AB219" s="219">
        <f t="shared" si="4118"/>
        <v>2</v>
      </c>
      <c r="AC219" s="219">
        <f t="shared" si="4118"/>
        <v>2</v>
      </c>
      <c r="AD219" s="219">
        <f t="shared" si="4118"/>
        <v>2</v>
      </c>
      <c r="AE219" s="219">
        <f t="shared" si="4118"/>
        <v>2</v>
      </c>
      <c r="AF219" s="219">
        <f t="shared" si="4118"/>
        <v>2</v>
      </c>
      <c r="AG219" s="219">
        <f t="shared" si="4118"/>
        <v>2</v>
      </c>
      <c r="AH219" s="219">
        <f t="shared" si="4118"/>
        <v>2</v>
      </c>
      <c r="AI219" s="219">
        <f t="shared" si="4118"/>
        <v>2</v>
      </c>
      <c r="AJ219" s="219">
        <f t="shared" si="4118"/>
        <v>2</v>
      </c>
      <c r="AK219" s="219">
        <f t="shared" si="4118"/>
        <v>2</v>
      </c>
      <c r="AL219" s="219">
        <f t="shared" si="4118"/>
        <v>2</v>
      </c>
      <c r="AM219" s="219">
        <f t="shared" si="4118"/>
        <v>2</v>
      </c>
      <c r="AN219" s="219">
        <f t="shared" si="4118"/>
        <v>2</v>
      </c>
      <c r="AO219" s="219">
        <f t="shared" si="4118"/>
        <v>2</v>
      </c>
      <c r="AP219" s="219">
        <f t="shared" si="4118"/>
        <v>2</v>
      </c>
      <c r="AQ219" s="219">
        <f t="shared" si="4118"/>
        <v>2</v>
      </c>
      <c r="AR219" s="219">
        <f t="shared" si="4118"/>
        <v>2</v>
      </c>
      <c r="AS219" s="219">
        <f t="shared" si="4118"/>
        <v>2</v>
      </c>
      <c r="AT219" s="219">
        <f t="shared" si="4118"/>
        <v>2</v>
      </c>
      <c r="AU219" s="219">
        <f t="shared" si="4118"/>
        <v>2</v>
      </c>
      <c r="AV219" s="219">
        <f t="shared" si="4118"/>
        <v>2</v>
      </c>
      <c r="AW219" s="219">
        <f t="shared" si="4118"/>
        <v>2</v>
      </c>
      <c r="AX219" s="219">
        <f t="shared" si="4118"/>
        <v>2</v>
      </c>
      <c r="AY219" s="219">
        <f t="shared" si="4118"/>
        <v>2</v>
      </c>
      <c r="AZ219" s="219">
        <f t="shared" si="4118"/>
        <v>2</v>
      </c>
      <c r="BA219" s="219">
        <f t="shared" si="4118"/>
        <v>2</v>
      </c>
      <c r="BB219" s="219">
        <f t="shared" si="4118"/>
        <v>2</v>
      </c>
      <c r="BC219" s="219">
        <f t="shared" si="4118"/>
        <v>2</v>
      </c>
      <c r="BD219" s="219">
        <f t="shared" si="4118"/>
        <v>2</v>
      </c>
      <c r="BE219" s="219">
        <f t="shared" si="4118"/>
        <v>2</v>
      </c>
      <c r="BF219" s="219">
        <f t="shared" si="4118"/>
        <v>2</v>
      </c>
      <c r="BG219" s="219">
        <f t="shared" si="4118"/>
        <v>2</v>
      </c>
      <c r="BH219" s="219">
        <f t="shared" si="4118"/>
        <v>2</v>
      </c>
      <c r="BI219" s="219">
        <f t="shared" si="4118"/>
        <v>2</v>
      </c>
      <c r="BJ219" s="219">
        <f t="shared" si="4118"/>
        <v>2</v>
      </c>
      <c r="BK219" s="219">
        <f t="shared" si="4118"/>
        <v>2</v>
      </c>
      <c r="BL219" s="219">
        <f t="shared" si="4118"/>
        <v>2</v>
      </c>
      <c r="BM219" s="219">
        <f t="shared" si="4118"/>
        <v>2</v>
      </c>
      <c r="BN219" s="219">
        <f t="shared" si="4118"/>
        <v>2</v>
      </c>
    </row>
    <row r="220" spans="2:66" outlineLevel="1">
      <c r="B220" s="51"/>
      <c r="C220" s="19" t="s">
        <v>626</v>
      </c>
      <c r="D220" s="19"/>
      <c r="E220" s="219"/>
      <c r="F220" s="300">
        <v>242</v>
      </c>
      <c r="G220" s="222">
        <f>G221*$F220</f>
        <v>0</v>
      </c>
      <c r="H220" s="222">
        <f t="shared" ref="H220" si="4119">H221*$F220</f>
        <v>0</v>
      </c>
      <c r="I220" s="222">
        <f t="shared" ref="I220" si="4120">I221*$F220</f>
        <v>0</v>
      </c>
      <c r="J220" s="222">
        <f t="shared" ref="J220" si="4121">J221*$F220</f>
        <v>0</v>
      </c>
      <c r="K220" s="222">
        <f t="shared" ref="K220" si="4122">K221*$F220</f>
        <v>0</v>
      </c>
      <c r="L220" s="222">
        <f t="shared" ref="L220" si="4123">L221*$F220</f>
        <v>0</v>
      </c>
      <c r="M220" s="222">
        <f t="shared" ref="M220" si="4124">M221*$F220</f>
        <v>0</v>
      </c>
      <c r="N220" s="222">
        <f t="shared" ref="N220" si="4125">N221*$F220</f>
        <v>0</v>
      </c>
      <c r="O220" s="222">
        <f t="shared" ref="O220" si="4126">O221*$F220</f>
        <v>0</v>
      </c>
      <c r="P220" s="222">
        <f t="shared" ref="P220" si="4127">P221*$F220</f>
        <v>0</v>
      </c>
      <c r="Q220" s="222">
        <f t="shared" ref="Q220" si="4128">Q221*$F220</f>
        <v>0</v>
      </c>
      <c r="R220" s="222">
        <f t="shared" ref="R220" si="4129">R221*$F220</f>
        <v>0</v>
      </c>
      <c r="S220" s="222">
        <f t="shared" ref="S220" si="4130">S221*$F220</f>
        <v>0</v>
      </c>
      <c r="T220" s="222">
        <f t="shared" ref="T220" si="4131">T221*$F220</f>
        <v>0</v>
      </c>
      <c r="U220" s="222">
        <f t="shared" ref="U220" si="4132">U221*$F220</f>
        <v>0</v>
      </c>
      <c r="V220" s="222">
        <f t="shared" ref="V220" si="4133">V221*$F220</f>
        <v>0</v>
      </c>
      <c r="W220" s="222">
        <f t="shared" ref="W220" si="4134">W221*$F220</f>
        <v>0</v>
      </c>
      <c r="X220" s="222">
        <f t="shared" ref="X220" si="4135">X221*$F220</f>
        <v>0</v>
      </c>
      <c r="Y220" s="222">
        <f t="shared" ref="Y220" si="4136">Y221*$F220</f>
        <v>0</v>
      </c>
      <c r="Z220" s="222">
        <f t="shared" ref="Z220" si="4137">Z221*$F220</f>
        <v>0</v>
      </c>
      <c r="AA220" s="222">
        <f t="shared" ref="AA220" si="4138">AA221*$F220</f>
        <v>0</v>
      </c>
      <c r="AB220" s="222">
        <f t="shared" ref="AB220" si="4139">AB221*$F220</f>
        <v>0</v>
      </c>
      <c r="AC220" s="222">
        <f t="shared" ref="AC220" si="4140">AC221*$F220</f>
        <v>0</v>
      </c>
      <c r="AD220" s="222">
        <f t="shared" ref="AD220" si="4141">AD221*$F220</f>
        <v>0</v>
      </c>
      <c r="AE220" s="222">
        <f t="shared" ref="AE220" si="4142">AE221*$F220</f>
        <v>0</v>
      </c>
      <c r="AF220" s="222">
        <f t="shared" ref="AF220" si="4143">AF221*$F220</f>
        <v>0</v>
      </c>
      <c r="AG220" s="222">
        <f t="shared" ref="AG220" si="4144">AG221*$F220</f>
        <v>0</v>
      </c>
      <c r="AH220" s="222">
        <f t="shared" ref="AH220" si="4145">AH221*$F220</f>
        <v>0</v>
      </c>
      <c r="AI220" s="222">
        <f t="shared" ref="AI220" si="4146">AI221*$F220</f>
        <v>0</v>
      </c>
      <c r="AJ220" s="222">
        <f t="shared" ref="AJ220" si="4147">AJ221*$F220</f>
        <v>0</v>
      </c>
      <c r="AK220" s="222">
        <f t="shared" ref="AK220" si="4148">AK221*$F220</f>
        <v>0</v>
      </c>
      <c r="AL220" s="222">
        <f t="shared" ref="AL220" si="4149">AL221*$F220</f>
        <v>0</v>
      </c>
      <c r="AM220" s="222">
        <f t="shared" ref="AM220" si="4150">AM221*$F220</f>
        <v>0</v>
      </c>
      <c r="AN220" s="222">
        <f t="shared" ref="AN220" si="4151">AN221*$F220</f>
        <v>0</v>
      </c>
      <c r="AO220" s="222">
        <f t="shared" ref="AO220" si="4152">AO221*$F220</f>
        <v>0</v>
      </c>
      <c r="AP220" s="222">
        <f t="shared" ref="AP220" si="4153">AP221*$F220</f>
        <v>0</v>
      </c>
      <c r="AQ220" s="222">
        <f t="shared" ref="AQ220" si="4154">AQ221*$F220</f>
        <v>0</v>
      </c>
      <c r="AR220" s="222">
        <f t="shared" ref="AR220" si="4155">AR221*$F220</f>
        <v>0</v>
      </c>
      <c r="AS220" s="222">
        <f t="shared" ref="AS220" si="4156">AS221*$F220</f>
        <v>0</v>
      </c>
      <c r="AT220" s="222">
        <f t="shared" ref="AT220" si="4157">AT221*$F220</f>
        <v>0</v>
      </c>
      <c r="AU220" s="222">
        <f t="shared" ref="AU220" si="4158">AU221*$F220</f>
        <v>0</v>
      </c>
      <c r="AV220" s="222">
        <f t="shared" ref="AV220" si="4159">AV221*$F220</f>
        <v>0</v>
      </c>
      <c r="AW220" s="222">
        <f t="shared" ref="AW220" si="4160">AW221*$F220</f>
        <v>0</v>
      </c>
      <c r="AX220" s="222">
        <f t="shared" ref="AX220" si="4161">AX221*$F220</f>
        <v>0</v>
      </c>
      <c r="AY220" s="222">
        <f t="shared" ref="AY220" si="4162">AY221*$F220</f>
        <v>0</v>
      </c>
      <c r="AZ220" s="222">
        <f t="shared" ref="AZ220" si="4163">AZ221*$F220</f>
        <v>0</v>
      </c>
      <c r="BA220" s="222">
        <f t="shared" ref="BA220" si="4164">BA221*$F220</f>
        <v>0</v>
      </c>
      <c r="BB220" s="222">
        <f t="shared" ref="BB220" si="4165">BB221*$F220</f>
        <v>0</v>
      </c>
      <c r="BC220" s="222">
        <f t="shared" ref="BC220" si="4166">BC221*$F220</f>
        <v>0</v>
      </c>
      <c r="BD220" s="222">
        <f t="shared" ref="BD220" si="4167">BD221*$F220</f>
        <v>0</v>
      </c>
      <c r="BE220" s="222">
        <f t="shared" ref="BE220" si="4168">BE221*$F220</f>
        <v>0</v>
      </c>
      <c r="BF220" s="222">
        <f t="shared" ref="BF220" si="4169">BF221*$F220</f>
        <v>0</v>
      </c>
      <c r="BG220" s="222">
        <f t="shared" ref="BG220" si="4170">BG221*$F220</f>
        <v>0</v>
      </c>
      <c r="BH220" s="222">
        <f t="shared" ref="BH220" si="4171">BH221*$F220</f>
        <v>0</v>
      </c>
      <c r="BI220" s="222">
        <f t="shared" ref="BI220" si="4172">BI221*$F220</f>
        <v>0</v>
      </c>
      <c r="BJ220" s="222">
        <f t="shared" ref="BJ220" si="4173">BJ221*$F220</f>
        <v>0</v>
      </c>
      <c r="BK220" s="222">
        <f t="shared" ref="BK220" si="4174">BK221*$F220</f>
        <v>0</v>
      </c>
      <c r="BL220" s="222">
        <f t="shared" ref="BL220" si="4175">BL221*$F220</f>
        <v>0</v>
      </c>
      <c r="BM220" s="222">
        <f t="shared" ref="BM220" si="4176">BM221*$F220</f>
        <v>0</v>
      </c>
      <c r="BN220" s="222">
        <f t="shared" ref="BN220" si="4177">BN221*$F220</f>
        <v>0</v>
      </c>
    </row>
    <row r="221" spans="2:66" outlineLevel="1">
      <c r="B221" s="51"/>
      <c r="C221" s="209" t="s">
        <v>606</v>
      </c>
      <c r="D221" s="19"/>
      <c r="E221" s="219">
        <v>0</v>
      </c>
      <c r="F221" s="300"/>
      <c r="G221" s="219">
        <f>$E221</f>
        <v>0</v>
      </c>
      <c r="H221" s="219">
        <f t="shared" ref="H221:BN221" si="4178">$E221</f>
        <v>0</v>
      </c>
      <c r="I221" s="219">
        <f t="shared" si="4178"/>
        <v>0</v>
      </c>
      <c r="J221" s="219">
        <f t="shared" si="4178"/>
        <v>0</v>
      </c>
      <c r="K221" s="219">
        <f t="shared" si="4178"/>
        <v>0</v>
      </c>
      <c r="L221" s="219">
        <f t="shared" si="4178"/>
        <v>0</v>
      </c>
      <c r="M221" s="219">
        <f t="shared" si="4178"/>
        <v>0</v>
      </c>
      <c r="N221" s="219">
        <f t="shared" si="4178"/>
        <v>0</v>
      </c>
      <c r="O221" s="219">
        <f t="shared" si="4178"/>
        <v>0</v>
      </c>
      <c r="P221" s="219">
        <f t="shared" si="4178"/>
        <v>0</v>
      </c>
      <c r="Q221" s="219">
        <f t="shared" si="4178"/>
        <v>0</v>
      </c>
      <c r="R221" s="219">
        <f t="shared" si="4178"/>
        <v>0</v>
      </c>
      <c r="S221" s="219">
        <f t="shared" si="4178"/>
        <v>0</v>
      </c>
      <c r="T221" s="219">
        <f t="shared" si="4178"/>
        <v>0</v>
      </c>
      <c r="U221" s="219">
        <f t="shared" si="4178"/>
        <v>0</v>
      </c>
      <c r="V221" s="219">
        <f t="shared" si="4178"/>
        <v>0</v>
      </c>
      <c r="W221" s="219">
        <f t="shared" si="4178"/>
        <v>0</v>
      </c>
      <c r="X221" s="219">
        <f t="shared" si="4178"/>
        <v>0</v>
      </c>
      <c r="Y221" s="219">
        <f t="shared" si="4178"/>
        <v>0</v>
      </c>
      <c r="Z221" s="219">
        <f t="shared" si="4178"/>
        <v>0</v>
      </c>
      <c r="AA221" s="219">
        <f t="shared" si="4178"/>
        <v>0</v>
      </c>
      <c r="AB221" s="219">
        <f t="shared" si="4178"/>
        <v>0</v>
      </c>
      <c r="AC221" s="219">
        <f t="shared" si="4178"/>
        <v>0</v>
      </c>
      <c r="AD221" s="219">
        <f t="shared" si="4178"/>
        <v>0</v>
      </c>
      <c r="AE221" s="219">
        <f t="shared" si="4178"/>
        <v>0</v>
      </c>
      <c r="AF221" s="219">
        <f t="shared" si="4178"/>
        <v>0</v>
      </c>
      <c r="AG221" s="219">
        <f t="shared" si="4178"/>
        <v>0</v>
      </c>
      <c r="AH221" s="219">
        <f t="shared" si="4178"/>
        <v>0</v>
      </c>
      <c r="AI221" s="219">
        <f t="shared" si="4178"/>
        <v>0</v>
      </c>
      <c r="AJ221" s="219">
        <f t="shared" si="4178"/>
        <v>0</v>
      </c>
      <c r="AK221" s="219">
        <f t="shared" si="4178"/>
        <v>0</v>
      </c>
      <c r="AL221" s="219">
        <f t="shared" si="4178"/>
        <v>0</v>
      </c>
      <c r="AM221" s="219">
        <f t="shared" si="4178"/>
        <v>0</v>
      </c>
      <c r="AN221" s="219">
        <f t="shared" si="4178"/>
        <v>0</v>
      </c>
      <c r="AO221" s="219">
        <f t="shared" si="4178"/>
        <v>0</v>
      </c>
      <c r="AP221" s="219">
        <f t="shared" si="4178"/>
        <v>0</v>
      </c>
      <c r="AQ221" s="219">
        <f t="shared" si="4178"/>
        <v>0</v>
      </c>
      <c r="AR221" s="219">
        <f t="shared" si="4178"/>
        <v>0</v>
      </c>
      <c r="AS221" s="219">
        <f t="shared" si="4178"/>
        <v>0</v>
      </c>
      <c r="AT221" s="219">
        <f t="shared" si="4178"/>
        <v>0</v>
      </c>
      <c r="AU221" s="219">
        <f t="shared" si="4178"/>
        <v>0</v>
      </c>
      <c r="AV221" s="219">
        <f t="shared" si="4178"/>
        <v>0</v>
      </c>
      <c r="AW221" s="219">
        <f t="shared" si="4178"/>
        <v>0</v>
      </c>
      <c r="AX221" s="219">
        <f t="shared" si="4178"/>
        <v>0</v>
      </c>
      <c r="AY221" s="219">
        <f t="shared" si="4178"/>
        <v>0</v>
      </c>
      <c r="AZ221" s="219">
        <f t="shared" si="4178"/>
        <v>0</v>
      </c>
      <c r="BA221" s="219">
        <f t="shared" si="4178"/>
        <v>0</v>
      </c>
      <c r="BB221" s="219">
        <f t="shared" si="4178"/>
        <v>0</v>
      </c>
      <c r="BC221" s="219">
        <f t="shared" si="4178"/>
        <v>0</v>
      </c>
      <c r="BD221" s="219">
        <f t="shared" si="4178"/>
        <v>0</v>
      </c>
      <c r="BE221" s="219">
        <f t="shared" si="4178"/>
        <v>0</v>
      </c>
      <c r="BF221" s="219">
        <f t="shared" si="4178"/>
        <v>0</v>
      </c>
      <c r="BG221" s="219">
        <f t="shared" si="4178"/>
        <v>0</v>
      </c>
      <c r="BH221" s="219">
        <f t="shared" si="4178"/>
        <v>0</v>
      </c>
      <c r="BI221" s="219">
        <f t="shared" si="4178"/>
        <v>0</v>
      </c>
      <c r="BJ221" s="219">
        <f t="shared" si="4178"/>
        <v>0</v>
      </c>
      <c r="BK221" s="219">
        <f t="shared" si="4178"/>
        <v>0</v>
      </c>
      <c r="BL221" s="219">
        <f t="shared" si="4178"/>
        <v>0</v>
      </c>
      <c r="BM221" s="219">
        <f t="shared" si="4178"/>
        <v>0</v>
      </c>
      <c r="BN221" s="219">
        <f t="shared" si="4178"/>
        <v>0</v>
      </c>
    </row>
    <row r="222" spans="2:66" outlineLevel="1">
      <c r="B222" s="51"/>
      <c r="C222" s="19" t="s">
        <v>627</v>
      </c>
      <c r="D222" s="19"/>
      <c r="E222" s="219"/>
      <c r="F222" s="300">
        <v>15.6</v>
      </c>
      <c r="G222" s="222">
        <f>G223*$F222</f>
        <v>0</v>
      </c>
      <c r="H222" s="222">
        <f t="shared" ref="H222" si="4179">H223*$F222</f>
        <v>0</v>
      </c>
      <c r="I222" s="222">
        <f t="shared" ref="I222" si="4180">I223*$F222</f>
        <v>0</v>
      </c>
      <c r="J222" s="222">
        <f t="shared" ref="J222" si="4181">J223*$F222</f>
        <v>0</v>
      </c>
      <c r="K222" s="222">
        <f t="shared" ref="K222" si="4182">K223*$F222</f>
        <v>0</v>
      </c>
      <c r="L222" s="222">
        <f t="shared" ref="L222" si="4183">L223*$F222</f>
        <v>0</v>
      </c>
      <c r="M222" s="222">
        <f t="shared" ref="M222" si="4184">M223*$F222</f>
        <v>0</v>
      </c>
      <c r="N222" s="222">
        <f t="shared" ref="N222" si="4185">N223*$F222</f>
        <v>0</v>
      </c>
      <c r="O222" s="222">
        <f t="shared" ref="O222" si="4186">O223*$F222</f>
        <v>0</v>
      </c>
      <c r="P222" s="222">
        <f t="shared" ref="P222" si="4187">P223*$F222</f>
        <v>0</v>
      </c>
      <c r="Q222" s="222">
        <f t="shared" ref="Q222" si="4188">Q223*$F222</f>
        <v>0</v>
      </c>
      <c r="R222" s="222">
        <f t="shared" ref="R222" si="4189">R223*$F222</f>
        <v>0</v>
      </c>
      <c r="S222" s="222">
        <f t="shared" ref="S222" si="4190">S223*$F222</f>
        <v>0</v>
      </c>
      <c r="T222" s="222">
        <f t="shared" ref="T222" si="4191">T223*$F222</f>
        <v>0</v>
      </c>
      <c r="U222" s="222">
        <f t="shared" ref="U222" si="4192">U223*$F222</f>
        <v>0</v>
      </c>
      <c r="V222" s="222">
        <f t="shared" ref="V222" si="4193">V223*$F222</f>
        <v>0</v>
      </c>
      <c r="W222" s="222">
        <f t="shared" ref="W222" si="4194">W223*$F222</f>
        <v>0</v>
      </c>
      <c r="X222" s="222">
        <f t="shared" ref="X222" si="4195">X223*$F222</f>
        <v>0</v>
      </c>
      <c r="Y222" s="222">
        <f t="shared" ref="Y222" si="4196">Y223*$F222</f>
        <v>0</v>
      </c>
      <c r="Z222" s="222">
        <f t="shared" ref="Z222" si="4197">Z223*$F222</f>
        <v>0</v>
      </c>
      <c r="AA222" s="222">
        <f t="shared" ref="AA222" si="4198">AA223*$F222</f>
        <v>0</v>
      </c>
      <c r="AB222" s="222">
        <f t="shared" ref="AB222" si="4199">AB223*$F222</f>
        <v>0</v>
      </c>
      <c r="AC222" s="222">
        <f t="shared" ref="AC222" si="4200">AC223*$F222</f>
        <v>0</v>
      </c>
      <c r="AD222" s="222">
        <f t="shared" ref="AD222" si="4201">AD223*$F222</f>
        <v>0</v>
      </c>
      <c r="AE222" s="222">
        <f t="shared" ref="AE222" si="4202">AE223*$F222</f>
        <v>0</v>
      </c>
      <c r="AF222" s="222">
        <f t="shared" ref="AF222" si="4203">AF223*$F222</f>
        <v>0</v>
      </c>
      <c r="AG222" s="222">
        <f t="shared" ref="AG222" si="4204">AG223*$F222</f>
        <v>0</v>
      </c>
      <c r="AH222" s="222">
        <f t="shared" ref="AH222" si="4205">AH223*$F222</f>
        <v>0</v>
      </c>
      <c r="AI222" s="222">
        <f t="shared" ref="AI222" si="4206">AI223*$F222</f>
        <v>0</v>
      </c>
      <c r="AJ222" s="222">
        <f t="shared" ref="AJ222" si="4207">AJ223*$F222</f>
        <v>0</v>
      </c>
      <c r="AK222" s="222">
        <f t="shared" ref="AK222" si="4208">AK223*$F222</f>
        <v>0</v>
      </c>
      <c r="AL222" s="222">
        <f t="shared" ref="AL222" si="4209">AL223*$F222</f>
        <v>0</v>
      </c>
      <c r="AM222" s="222">
        <f t="shared" ref="AM222" si="4210">AM223*$F222</f>
        <v>0</v>
      </c>
      <c r="AN222" s="222">
        <f t="shared" ref="AN222" si="4211">AN223*$F222</f>
        <v>0</v>
      </c>
      <c r="AO222" s="222">
        <f t="shared" ref="AO222" si="4212">AO223*$F222</f>
        <v>0</v>
      </c>
      <c r="AP222" s="222">
        <f t="shared" ref="AP222" si="4213">AP223*$F222</f>
        <v>0</v>
      </c>
      <c r="AQ222" s="222">
        <f t="shared" ref="AQ222" si="4214">AQ223*$F222</f>
        <v>0</v>
      </c>
      <c r="AR222" s="222">
        <f t="shared" ref="AR222" si="4215">AR223*$F222</f>
        <v>0</v>
      </c>
      <c r="AS222" s="222">
        <f t="shared" ref="AS222" si="4216">AS223*$F222</f>
        <v>0</v>
      </c>
      <c r="AT222" s="222">
        <f t="shared" ref="AT222" si="4217">AT223*$F222</f>
        <v>0</v>
      </c>
      <c r="AU222" s="222">
        <f t="shared" ref="AU222" si="4218">AU223*$F222</f>
        <v>0</v>
      </c>
      <c r="AV222" s="222">
        <f t="shared" ref="AV222" si="4219">AV223*$F222</f>
        <v>0</v>
      </c>
      <c r="AW222" s="222">
        <f t="shared" ref="AW222" si="4220">AW223*$F222</f>
        <v>0</v>
      </c>
      <c r="AX222" s="222">
        <f t="shared" ref="AX222" si="4221">AX223*$F222</f>
        <v>0</v>
      </c>
      <c r="AY222" s="222">
        <f t="shared" ref="AY222" si="4222">AY223*$F222</f>
        <v>0</v>
      </c>
      <c r="AZ222" s="222">
        <f t="shared" ref="AZ222" si="4223">AZ223*$F222</f>
        <v>0</v>
      </c>
      <c r="BA222" s="222">
        <f t="shared" ref="BA222" si="4224">BA223*$F222</f>
        <v>0</v>
      </c>
      <c r="BB222" s="222">
        <f t="shared" ref="BB222" si="4225">BB223*$F222</f>
        <v>0</v>
      </c>
      <c r="BC222" s="222">
        <f t="shared" ref="BC222" si="4226">BC223*$F222</f>
        <v>0</v>
      </c>
      <c r="BD222" s="222">
        <f t="shared" ref="BD222" si="4227">BD223*$F222</f>
        <v>0</v>
      </c>
      <c r="BE222" s="222">
        <f t="shared" ref="BE222" si="4228">BE223*$F222</f>
        <v>0</v>
      </c>
      <c r="BF222" s="222">
        <f t="shared" ref="BF222" si="4229">BF223*$F222</f>
        <v>0</v>
      </c>
      <c r="BG222" s="222">
        <f t="shared" ref="BG222" si="4230">BG223*$F222</f>
        <v>0</v>
      </c>
      <c r="BH222" s="222">
        <f t="shared" ref="BH222" si="4231">BH223*$F222</f>
        <v>0</v>
      </c>
      <c r="BI222" s="222">
        <f t="shared" ref="BI222" si="4232">BI223*$F222</f>
        <v>0</v>
      </c>
      <c r="BJ222" s="222">
        <f t="shared" ref="BJ222" si="4233">BJ223*$F222</f>
        <v>0</v>
      </c>
      <c r="BK222" s="222">
        <f t="shared" ref="BK222" si="4234">BK223*$F222</f>
        <v>0</v>
      </c>
      <c r="BL222" s="222">
        <f t="shared" ref="BL222" si="4235">BL223*$F222</f>
        <v>0</v>
      </c>
      <c r="BM222" s="222">
        <f t="shared" ref="BM222" si="4236">BM223*$F222</f>
        <v>0</v>
      </c>
      <c r="BN222" s="222">
        <f t="shared" ref="BN222" si="4237">BN223*$F222</f>
        <v>0</v>
      </c>
    </row>
    <row r="223" spans="2:66" outlineLevel="1">
      <c r="B223" s="51"/>
      <c r="C223" s="209" t="s">
        <v>606</v>
      </c>
      <c r="D223" s="19"/>
      <c r="E223" s="219">
        <v>0</v>
      </c>
      <c r="F223" s="300"/>
      <c r="G223" s="219">
        <f>$E223</f>
        <v>0</v>
      </c>
      <c r="H223" s="219">
        <f t="shared" ref="H223:BN223" si="4238">$E223</f>
        <v>0</v>
      </c>
      <c r="I223" s="219">
        <f t="shared" si="4238"/>
        <v>0</v>
      </c>
      <c r="J223" s="219">
        <f t="shared" si="4238"/>
        <v>0</v>
      </c>
      <c r="K223" s="219">
        <f t="shared" si="4238"/>
        <v>0</v>
      </c>
      <c r="L223" s="219">
        <f t="shared" si="4238"/>
        <v>0</v>
      </c>
      <c r="M223" s="219">
        <f t="shared" si="4238"/>
        <v>0</v>
      </c>
      <c r="N223" s="219">
        <f t="shared" si="4238"/>
        <v>0</v>
      </c>
      <c r="O223" s="219">
        <f t="shared" si="4238"/>
        <v>0</v>
      </c>
      <c r="P223" s="219">
        <f t="shared" si="4238"/>
        <v>0</v>
      </c>
      <c r="Q223" s="219">
        <f t="shared" si="4238"/>
        <v>0</v>
      </c>
      <c r="R223" s="219">
        <f t="shared" si="4238"/>
        <v>0</v>
      </c>
      <c r="S223" s="219">
        <f t="shared" si="4238"/>
        <v>0</v>
      </c>
      <c r="T223" s="219">
        <f t="shared" si="4238"/>
        <v>0</v>
      </c>
      <c r="U223" s="219">
        <f t="shared" si="4238"/>
        <v>0</v>
      </c>
      <c r="V223" s="219">
        <f t="shared" si="4238"/>
        <v>0</v>
      </c>
      <c r="W223" s="219">
        <f t="shared" si="4238"/>
        <v>0</v>
      </c>
      <c r="X223" s="219">
        <f t="shared" si="4238"/>
        <v>0</v>
      </c>
      <c r="Y223" s="219">
        <f t="shared" si="4238"/>
        <v>0</v>
      </c>
      <c r="Z223" s="219">
        <f t="shared" si="4238"/>
        <v>0</v>
      </c>
      <c r="AA223" s="219">
        <f t="shared" si="4238"/>
        <v>0</v>
      </c>
      <c r="AB223" s="219">
        <f t="shared" si="4238"/>
        <v>0</v>
      </c>
      <c r="AC223" s="219">
        <f t="shared" si="4238"/>
        <v>0</v>
      </c>
      <c r="AD223" s="219">
        <f t="shared" si="4238"/>
        <v>0</v>
      </c>
      <c r="AE223" s="219">
        <f t="shared" si="4238"/>
        <v>0</v>
      </c>
      <c r="AF223" s="219">
        <f t="shared" si="4238"/>
        <v>0</v>
      </c>
      <c r="AG223" s="219">
        <f t="shared" si="4238"/>
        <v>0</v>
      </c>
      <c r="AH223" s="219">
        <f t="shared" si="4238"/>
        <v>0</v>
      </c>
      <c r="AI223" s="219">
        <f t="shared" si="4238"/>
        <v>0</v>
      </c>
      <c r="AJ223" s="219">
        <f t="shared" si="4238"/>
        <v>0</v>
      </c>
      <c r="AK223" s="219">
        <f t="shared" si="4238"/>
        <v>0</v>
      </c>
      <c r="AL223" s="219">
        <f t="shared" si="4238"/>
        <v>0</v>
      </c>
      <c r="AM223" s="219">
        <f t="shared" si="4238"/>
        <v>0</v>
      </c>
      <c r="AN223" s="219">
        <f t="shared" si="4238"/>
        <v>0</v>
      </c>
      <c r="AO223" s="219">
        <f t="shared" si="4238"/>
        <v>0</v>
      </c>
      <c r="AP223" s="219">
        <f t="shared" si="4238"/>
        <v>0</v>
      </c>
      <c r="AQ223" s="219">
        <f t="shared" si="4238"/>
        <v>0</v>
      </c>
      <c r="AR223" s="219">
        <f t="shared" si="4238"/>
        <v>0</v>
      </c>
      <c r="AS223" s="219">
        <f t="shared" si="4238"/>
        <v>0</v>
      </c>
      <c r="AT223" s="219">
        <f t="shared" si="4238"/>
        <v>0</v>
      </c>
      <c r="AU223" s="219">
        <f t="shared" si="4238"/>
        <v>0</v>
      </c>
      <c r="AV223" s="219">
        <f t="shared" si="4238"/>
        <v>0</v>
      </c>
      <c r="AW223" s="219">
        <f t="shared" si="4238"/>
        <v>0</v>
      </c>
      <c r="AX223" s="219">
        <f t="shared" si="4238"/>
        <v>0</v>
      </c>
      <c r="AY223" s="219">
        <f t="shared" si="4238"/>
        <v>0</v>
      </c>
      <c r="AZ223" s="219">
        <f t="shared" si="4238"/>
        <v>0</v>
      </c>
      <c r="BA223" s="219">
        <f t="shared" si="4238"/>
        <v>0</v>
      </c>
      <c r="BB223" s="219">
        <f t="shared" si="4238"/>
        <v>0</v>
      </c>
      <c r="BC223" s="219">
        <f t="shared" si="4238"/>
        <v>0</v>
      </c>
      <c r="BD223" s="219">
        <f t="shared" si="4238"/>
        <v>0</v>
      </c>
      <c r="BE223" s="219">
        <f t="shared" si="4238"/>
        <v>0</v>
      </c>
      <c r="BF223" s="219">
        <f t="shared" si="4238"/>
        <v>0</v>
      </c>
      <c r="BG223" s="219">
        <f t="shared" si="4238"/>
        <v>0</v>
      </c>
      <c r="BH223" s="219">
        <f t="shared" si="4238"/>
        <v>0</v>
      </c>
      <c r="BI223" s="219">
        <f t="shared" si="4238"/>
        <v>0</v>
      </c>
      <c r="BJ223" s="219">
        <f t="shared" si="4238"/>
        <v>0</v>
      </c>
      <c r="BK223" s="219">
        <f t="shared" si="4238"/>
        <v>0</v>
      </c>
      <c r="BL223" s="219">
        <f t="shared" si="4238"/>
        <v>0</v>
      </c>
      <c r="BM223" s="219">
        <f t="shared" si="4238"/>
        <v>0</v>
      </c>
      <c r="BN223" s="219">
        <f t="shared" si="4238"/>
        <v>0</v>
      </c>
    </row>
    <row r="224" spans="2:66" outlineLevel="1">
      <c r="B224" s="51"/>
      <c r="C224" s="19" t="s">
        <v>1193</v>
      </c>
      <c r="D224" s="19"/>
      <c r="E224" s="219"/>
      <c r="F224" s="300">
        <v>102.230365776</v>
      </c>
      <c r="G224" s="222">
        <f>G225*$F224</f>
        <v>0</v>
      </c>
      <c r="H224" s="222">
        <f t="shared" ref="H224" si="4239">H225*$F224</f>
        <v>0</v>
      </c>
      <c r="I224" s="222">
        <f t="shared" ref="I224" si="4240">I225*$F224</f>
        <v>0</v>
      </c>
      <c r="J224" s="222">
        <f t="shared" ref="J224" si="4241">J225*$F224</f>
        <v>0</v>
      </c>
      <c r="K224" s="222">
        <f t="shared" ref="K224" si="4242">K225*$F224</f>
        <v>0</v>
      </c>
      <c r="L224" s="222">
        <f t="shared" ref="L224" si="4243">L225*$F224</f>
        <v>0</v>
      </c>
      <c r="M224" s="222">
        <f t="shared" ref="M224" si="4244">M225*$F224</f>
        <v>0</v>
      </c>
      <c r="N224" s="222">
        <f t="shared" ref="N224" si="4245">N225*$F224</f>
        <v>0</v>
      </c>
      <c r="O224" s="222">
        <f t="shared" ref="O224" si="4246">O225*$F224</f>
        <v>0</v>
      </c>
      <c r="P224" s="222">
        <f t="shared" ref="P224" si="4247">P225*$F224</f>
        <v>0</v>
      </c>
      <c r="Q224" s="222">
        <f t="shared" ref="Q224" si="4248">Q225*$F224</f>
        <v>0</v>
      </c>
      <c r="R224" s="222">
        <f t="shared" ref="R224" si="4249">R225*$F224</f>
        <v>0</v>
      </c>
      <c r="S224" s="222">
        <f t="shared" ref="S224" si="4250">S225*$F224</f>
        <v>0</v>
      </c>
      <c r="T224" s="222">
        <f t="shared" ref="T224" si="4251">T225*$F224</f>
        <v>0</v>
      </c>
      <c r="U224" s="222">
        <f t="shared" ref="U224" si="4252">U225*$F224</f>
        <v>0</v>
      </c>
      <c r="V224" s="222">
        <f t="shared" ref="V224" si="4253">V225*$F224</f>
        <v>0</v>
      </c>
      <c r="W224" s="222">
        <f t="shared" ref="W224" si="4254">W225*$F224</f>
        <v>0</v>
      </c>
      <c r="X224" s="222">
        <f t="shared" ref="X224" si="4255">X225*$F224</f>
        <v>0</v>
      </c>
      <c r="Y224" s="222">
        <f t="shared" ref="Y224" si="4256">Y225*$F224</f>
        <v>0</v>
      </c>
      <c r="Z224" s="222">
        <f t="shared" ref="Z224" si="4257">Z225*$F224</f>
        <v>0</v>
      </c>
      <c r="AA224" s="222">
        <f t="shared" ref="AA224" si="4258">AA225*$F224</f>
        <v>0</v>
      </c>
      <c r="AB224" s="222">
        <f t="shared" ref="AB224" si="4259">AB225*$F224</f>
        <v>0</v>
      </c>
      <c r="AC224" s="222">
        <f t="shared" ref="AC224" si="4260">AC225*$F224</f>
        <v>0</v>
      </c>
      <c r="AD224" s="222">
        <f t="shared" ref="AD224" si="4261">AD225*$F224</f>
        <v>0</v>
      </c>
      <c r="AE224" s="222">
        <f t="shared" ref="AE224" si="4262">AE225*$F224</f>
        <v>0</v>
      </c>
      <c r="AF224" s="222">
        <f t="shared" ref="AF224" si="4263">AF225*$F224</f>
        <v>0</v>
      </c>
      <c r="AG224" s="222">
        <f t="shared" ref="AG224" si="4264">AG225*$F224</f>
        <v>0</v>
      </c>
      <c r="AH224" s="222">
        <f t="shared" ref="AH224" si="4265">AH225*$F224</f>
        <v>0</v>
      </c>
      <c r="AI224" s="222">
        <f t="shared" ref="AI224" si="4266">AI225*$F224</f>
        <v>0</v>
      </c>
      <c r="AJ224" s="222">
        <f t="shared" ref="AJ224" si="4267">AJ225*$F224</f>
        <v>0</v>
      </c>
      <c r="AK224" s="222">
        <f t="shared" ref="AK224" si="4268">AK225*$F224</f>
        <v>0</v>
      </c>
      <c r="AL224" s="222">
        <f t="shared" ref="AL224" si="4269">AL225*$F224</f>
        <v>0</v>
      </c>
      <c r="AM224" s="222">
        <f t="shared" ref="AM224" si="4270">AM225*$F224</f>
        <v>0</v>
      </c>
      <c r="AN224" s="222">
        <f t="shared" ref="AN224" si="4271">AN225*$F224</f>
        <v>0</v>
      </c>
      <c r="AO224" s="222">
        <f t="shared" ref="AO224" si="4272">AO225*$F224</f>
        <v>0</v>
      </c>
      <c r="AP224" s="222">
        <f t="shared" ref="AP224" si="4273">AP225*$F224</f>
        <v>0</v>
      </c>
      <c r="AQ224" s="222">
        <f t="shared" ref="AQ224" si="4274">AQ225*$F224</f>
        <v>0</v>
      </c>
      <c r="AR224" s="222">
        <f t="shared" ref="AR224" si="4275">AR225*$F224</f>
        <v>0</v>
      </c>
      <c r="AS224" s="222">
        <f t="shared" ref="AS224" si="4276">AS225*$F224</f>
        <v>0</v>
      </c>
      <c r="AT224" s="222">
        <f t="shared" ref="AT224" si="4277">AT225*$F224</f>
        <v>0</v>
      </c>
      <c r="AU224" s="222">
        <f t="shared" ref="AU224" si="4278">AU225*$F224</f>
        <v>0</v>
      </c>
      <c r="AV224" s="222">
        <f t="shared" ref="AV224" si="4279">AV225*$F224</f>
        <v>0</v>
      </c>
      <c r="AW224" s="222">
        <f t="shared" ref="AW224" si="4280">AW225*$F224</f>
        <v>0</v>
      </c>
      <c r="AX224" s="222">
        <f t="shared" ref="AX224" si="4281">AX225*$F224</f>
        <v>0</v>
      </c>
      <c r="AY224" s="222">
        <f t="shared" ref="AY224" si="4282">AY225*$F224</f>
        <v>0</v>
      </c>
      <c r="AZ224" s="222">
        <f t="shared" ref="AZ224" si="4283">AZ225*$F224</f>
        <v>0</v>
      </c>
      <c r="BA224" s="222">
        <f t="shared" ref="BA224" si="4284">BA225*$F224</f>
        <v>0</v>
      </c>
      <c r="BB224" s="222">
        <f t="shared" ref="BB224" si="4285">BB225*$F224</f>
        <v>0</v>
      </c>
      <c r="BC224" s="222">
        <f t="shared" ref="BC224" si="4286">BC225*$F224</f>
        <v>0</v>
      </c>
      <c r="BD224" s="222">
        <f t="shared" ref="BD224" si="4287">BD225*$F224</f>
        <v>0</v>
      </c>
      <c r="BE224" s="222">
        <f t="shared" ref="BE224" si="4288">BE225*$F224</f>
        <v>0</v>
      </c>
      <c r="BF224" s="222">
        <f t="shared" ref="BF224" si="4289">BF225*$F224</f>
        <v>0</v>
      </c>
      <c r="BG224" s="222">
        <f t="shared" ref="BG224" si="4290">BG225*$F224</f>
        <v>0</v>
      </c>
      <c r="BH224" s="222">
        <f t="shared" ref="BH224" si="4291">BH225*$F224</f>
        <v>0</v>
      </c>
      <c r="BI224" s="222">
        <f t="shared" ref="BI224" si="4292">BI225*$F224</f>
        <v>0</v>
      </c>
      <c r="BJ224" s="222">
        <f t="shared" ref="BJ224" si="4293">BJ225*$F224</f>
        <v>0</v>
      </c>
      <c r="BK224" s="222">
        <f t="shared" ref="BK224" si="4294">BK225*$F224</f>
        <v>0</v>
      </c>
      <c r="BL224" s="222">
        <f t="shared" ref="BL224" si="4295">BL225*$F224</f>
        <v>0</v>
      </c>
      <c r="BM224" s="222">
        <f t="shared" ref="BM224" si="4296">BM225*$F224</f>
        <v>0</v>
      </c>
      <c r="BN224" s="222">
        <f t="shared" ref="BN224" si="4297">BN225*$F224</f>
        <v>0</v>
      </c>
    </row>
    <row r="225" spans="2:66" outlineLevel="1">
      <c r="B225" s="51"/>
      <c r="C225" s="209" t="s">
        <v>606</v>
      </c>
      <c r="D225" s="19"/>
      <c r="E225" s="219">
        <v>0</v>
      </c>
      <c r="F225" s="300"/>
      <c r="G225" s="219">
        <f>$E225</f>
        <v>0</v>
      </c>
      <c r="H225" s="219">
        <f t="shared" ref="H225:BN225" si="4298">$E225</f>
        <v>0</v>
      </c>
      <c r="I225" s="219">
        <f t="shared" si="4298"/>
        <v>0</v>
      </c>
      <c r="J225" s="219">
        <f t="shared" si="4298"/>
        <v>0</v>
      </c>
      <c r="K225" s="219">
        <f t="shared" si="4298"/>
        <v>0</v>
      </c>
      <c r="L225" s="219">
        <f t="shared" si="4298"/>
        <v>0</v>
      </c>
      <c r="M225" s="219">
        <f t="shared" si="4298"/>
        <v>0</v>
      </c>
      <c r="N225" s="219">
        <f t="shared" si="4298"/>
        <v>0</v>
      </c>
      <c r="O225" s="219">
        <f t="shared" si="4298"/>
        <v>0</v>
      </c>
      <c r="P225" s="219">
        <f t="shared" si="4298"/>
        <v>0</v>
      </c>
      <c r="Q225" s="219">
        <f t="shared" si="4298"/>
        <v>0</v>
      </c>
      <c r="R225" s="219">
        <f t="shared" si="4298"/>
        <v>0</v>
      </c>
      <c r="S225" s="219">
        <f t="shared" si="4298"/>
        <v>0</v>
      </c>
      <c r="T225" s="219">
        <f t="shared" si="4298"/>
        <v>0</v>
      </c>
      <c r="U225" s="219">
        <f t="shared" si="4298"/>
        <v>0</v>
      </c>
      <c r="V225" s="219">
        <f t="shared" si="4298"/>
        <v>0</v>
      </c>
      <c r="W225" s="219">
        <f t="shared" si="4298"/>
        <v>0</v>
      </c>
      <c r="X225" s="219">
        <f t="shared" si="4298"/>
        <v>0</v>
      </c>
      <c r="Y225" s="219">
        <f t="shared" si="4298"/>
        <v>0</v>
      </c>
      <c r="Z225" s="219">
        <f t="shared" si="4298"/>
        <v>0</v>
      </c>
      <c r="AA225" s="219">
        <f t="shared" si="4298"/>
        <v>0</v>
      </c>
      <c r="AB225" s="219">
        <f t="shared" si="4298"/>
        <v>0</v>
      </c>
      <c r="AC225" s="219">
        <f t="shared" si="4298"/>
        <v>0</v>
      </c>
      <c r="AD225" s="219">
        <f t="shared" si="4298"/>
        <v>0</v>
      </c>
      <c r="AE225" s="219">
        <f t="shared" si="4298"/>
        <v>0</v>
      </c>
      <c r="AF225" s="219">
        <f t="shared" si="4298"/>
        <v>0</v>
      </c>
      <c r="AG225" s="219">
        <f t="shared" si="4298"/>
        <v>0</v>
      </c>
      <c r="AH225" s="219">
        <f t="shared" si="4298"/>
        <v>0</v>
      </c>
      <c r="AI225" s="219">
        <f t="shared" si="4298"/>
        <v>0</v>
      </c>
      <c r="AJ225" s="219">
        <f t="shared" si="4298"/>
        <v>0</v>
      </c>
      <c r="AK225" s="219">
        <f t="shared" si="4298"/>
        <v>0</v>
      </c>
      <c r="AL225" s="219">
        <f t="shared" si="4298"/>
        <v>0</v>
      </c>
      <c r="AM225" s="219">
        <f t="shared" si="4298"/>
        <v>0</v>
      </c>
      <c r="AN225" s="219">
        <f t="shared" si="4298"/>
        <v>0</v>
      </c>
      <c r="AO225" s="219">
        <f t="shared" si="4298"/>
        <v>0</v>
      </c>
      <c r="AP225" s="219">
        <f t="shared" si="4298"/>
        <v>0</v>
      </c>
      <c r="AQ225" s="219">
        <f t="shared" si="4298"/>
        <v>0</v>
      </c>
      <c r="AR225" s="219">
        <f t="shared" si="4298"/>
        <v>0</v>
      </c>
      <c r="AS225" s="219">
        <f t="shared" si="4298"/>
        <v>0</v>
      </c>
      <c r="AT225" s="219">
        <f t="shared" si="4298"/>
        <v>0</v>
      </c>
      <c r="AU225" s="219">
        <f t="shared" si="4298"/>
        <v>0</v>
      </c>
      <c r="AV225" s="219">
        <f t="shared" si="4298"/>
        <v>0</v>
      </c>
      <c r="AW225" s="219">
        <f t="shared" si="4298"/>
        <v>0</v>
      </c>
      <c r="AX225" s="219">
        <f t="shared" si="4298"/>
        <v>0</v>
      </c>
      <c r="AY225" s="219">
        <f t="shared" si="4298"/>
        <v>0</v>
      </c>
      <c r="AZ225" s="219">
        <f t="shared" si="4298"/>
        <v>0</v>
      </c>
      <c r="BA225" s="219">
        <f t="shared" si="4298"/>
        <v>0</v>
      </c>
      <c r="BB225" s="219">
        <f t="shared" si="4298"/>
        <v>0</v>
      </c>
      <c r="BC225" s="219">
        <f t="shared" si="4298"/>
        <v>0</v>
      </c>
      <c r="BD225" s="219">
        <f t="shared" si="4298"/>
        <v>0</v>
      </c>
      <c r="BE225" s="219">
        <f t="shared" si="4298"/>
        <v>0</v>
      </c>
      <c r="BF225" s="219">
        <f t="shared" si="4298"/>
        <v>0</v>
      </c>
      <c r="BG225" s="219">
        <f t="shared" si="4298"/>
        <v>0</v>
      </c>
      <c r="BH225" s="219">
        <f t="shared" si="4298"/>
        <v>0</v>
      </c>
      <c r="BI225" s="219">
        <f t="shared" si="4298"/>
        <v>0</v>
      </c>
      <c r="BJ225" s="219">
        <f t="shared" si="4298"/>
        <v>0</v>
      </c>
      <c r="BK225" s="219">
        <f t="shared" si="4298"/>
        <v>0</v>
      </c>
      <c r="BL225" s="219">
        <f t="shared" si="4298"/>
        <v>0</v>
      </c>
      <c r="BM225" s="219">
        <f t="shared" si="4298"/>
        <v>0</v>
      </c>
      <c r="BN225" s="219">
        <f t="shared" si="4298"/>
        <v>0</v>
      </c>
    </row>
    <row r="226" spans="2:66" outlineLevel="1">
      <c r="B226" s="51"/>
      <c r="C226" s="19" t="s">
        <v>1194</v>
      </c>
      <c r="D226" s="19"/>
      <c r="E226" s="219"/>
      <c r="F226" s="300">
        <v>60.5</v>
      </c>
      <c r="G226" s="222">
        <f>G227*$F226</f>
        <v>6655</v>
      </c>
      <c r="H226" s="222">
        <f t="shared" ref="H226" si="4299">H227*$F226</f>
        <v>6655</v>
      </c>
      <c r="I226" s="222">
        <f t="shared" ref="I226" si="4300">I227*$F226</f>
        <v>6655</v>
      </c>
      <c r="J226" s="222">
        <f t="shared" ref="J226" si="4301">J227*$F226</f>
        <v>6655</v>
      </c>
      <c r="K226" s="222">
        <f t="shared" ref="K226" si="4302">K227*$F226</f>
        <v>6655</v>
      </c>
      <c r="L226" s="222">
        <f t="shared" ref="L226" si="4303">L227*$F226</f>
        <v>6655</v>
      </c>
      <c r="M226" s="222">
        <f t="shared" ref="M226" si="4304">M227*$F226</f>
        <v>6655</v>
      </c>
      <c r="N226" s="222">
        <f t="shared" ref="N226" si="4305">N227*$F226</f>
        <v>6655</v>
      </c>
      <c r="O226" s="222">
        <f t="shared" ref="O226" si="4306">O227*$F226</f>
        <v>6655</v>
      </c>
      <c r="P226" s="222">
        <f t="shared" ref="P226" si="4307">P227*$F226</f>
        <v>6655</v>
      </c>
      <c r="Q226" s="222">
        <f t="shared" ref="Q226" si="4308">Q227*$F226</f>
        <v>6655</v>
      </c>
      <c r="R226" s="222">
        <f t="shared" ref="R226" si="4309">R227*$F226</f>
        <v>6655</v>
      </c>
      <c r="S226" s="222">
        <f t="shared" ref="S226" si="4310">S227*$F226</f>
        <v>6655</v>
      </c>
      <c r="T226" s="222">
        <f t="shared" ref="T226" si="4311">T227*$F226</f>
        <v>6655</v>
      </c>
      <c r="U226" s="222">
        <f t="shared" ref="U226" si="4312">U227*$F226</f>
        <v>6655</v>
      </c>
      <c r="V226" s="222">
        <f t="shared" ref="V226" si="4313">V227*$F226</f>
        <v>6655</v>
      </c>
      <c r="W226" s="222">
        <f t="shared" ref="W226" si="4314">W227*$F226</f>
        <v>6655</v>
      </c>
      <c r="X226" s="222">
        <f t="shared" ref="X226" si="4315">X227*$F226</f>
        <v>6655</v>
      </c>
      <c r="Y226" s="222">
        <f t="shared" ref="Y226" si="4316">Y227*$F226</f>
        <v>6655</v>
      </c>
      <c r="Z226" s="222">
        <f t="shared" ref="Z226" si="4317">Z227*$F226</f>
        <v>6655</v>
      </c>
      <c r="AA226" s="222">
        <f t="shared" ref="AA226" si="4318">AA227*$F226</f>
        <v>6655</v>
      </c>
      <c r="AB226" s="222">
        <f t="shared" ref="AB226" si="4319">AB227*$F226</f>
        <v>6655</v>
      </c>
      <c r="AC226" s="222">
        <f t="shared" ref="AC226" si="4320">AC227*$F226</f>
        <v>6655</v>
      </c>
      <c r="AD226" s="222">
        <f t="shared" ref="AD226" si="4321">AD227*$F226</f>
        <v>6655</v>
      </c>
      <c r="AE226" s="222">
        <f t="shared" ref="AE226" si="4322">AE227*$F226</f>
        <v>6655</v>
      </c>
      <c r="AF226" s="222">
        <f t="shared" ref="AF226" si="4323">AF227*$F226</f>
        <v>6655</v>
      </c>
      <c r="AG226" s="222">
        <f t="shared" ref="AG226" si="4324">AG227*$F226</f>
        <v>6655</v>
      </c>
      <c r="AH226" s="222">
        <f t="shared" ref="AH226" si="4325">AH227*$F226</f>
        <v>6655</v>
      </c>
      <c r="AI226" s="222">
        <f t="shared" ref="AI226" si="4326">AI227*$F226</f>
        <v>6655</v>
      </c>
      <c r="AJ226" s="222">
        <f t="shared" ref="AJ226" si="4327">AJ227*$F226</f>
        <v>6655</v>
      </c>
      <c r="AK226" s="222">
        <f t="shared" ref="AK226" si="4328">AK227*$F226</f>
        <v>6655</v>
      </c>
      <c r="AL226" s="222">
        <f t="shared" ref="AL226" si="4329">AL227*$F226</f>
        <v>6655</v>
      </c>
      <c r="AM226" s="222">
        <f t="shared" ref="AM226" si="4330">AM227*$F226</f>
        <v>6655</v>
      </c>
      <c r="AN226" s="222">
        <f t="shared" ref="AN226" si="4331">AN227*$F226</f>
        <v>6655</v>
      </c>
      <c r="AO226" s="222">
        <f t="shared" ref="AO226" si="4332">AO227*$F226</f>
        <v>6655</v>
      </c>
      <c r="AP226" s="222">
        <f t="shared" ref="AP226" si="4333">AP227*$F226</f>
        <v>6655</v>
      </c>
      <c r="AQ226" s="222">
        <f t="shared" ref="AQ226" si="4334">AQ227*$F226</f>
        <v>6655</v>
      </c>
      <c r="AR226" s="222">
        <f t="shared" ref="AR226" si="4335">AR227*$F226</f>
        <v>6655</v>
      </c>
      <c r="AS226" s="222">
        <f t="shared" ref="AS226" si="4336">AS227*$F226</f>
        <v>6655</v>
      </c>
      <c r="AT226" s="222">
        <f t="shared" ref="AT226" si="4337">AT227*$F226</f>
        <v>6655</v>
      </c>
      <c r="AU226" s="222">
        <f t="shared" ref="AU226" si="4338">AU227*$F226</f>
        <v>6655</v>
      </c>
      <c r="AV226" s="222">
        <f t="shared" ref="AV226" si="4339">AV227*$F226</f>
        <v>6655</v>
      </c>
      <c r="AW226" s="222">
        <f t="shared" ref="AW226" si="4340">AW227*$F226</f>
        <v>6655</v>
      </c>
      <c r="AX226" s="222">
        <f t="shared" ref="AX226" si="4341">AX227*$F226</f>
        <v>6655</v>
      </c>
      <c r="AY226" s="222">
        <f t="shared" ref="AY226" si="4342">AY227*$F226</f>
        <v>6655</v>
      </c>
      <c r="AZ226" s="222">
        <f t="shared" ref="AZ226" si="4343">AZ227*$F226</f>
        <v>6655</v>
      </c>
      <c r="BA226" s="222">
        <f t="shared" ref="BA226" si="4344">BA227*$F226</f>
        <v>6655</v>
      </c>
      <c r="BB226" s="222">
        <f t="shared" ref="BB226" si="4345">BB227*$F226</f>
        <v>6655</v>
      </c>
      <c r="BC226" s="222">
        <f t="shared" ref="BC226" si="4346">BC227*$F226</f>
        <v>6655</v>
      </c>
      <c r="BD226" s="222">
        <f t="shared" ref="BD226" si="4347">BD227*$F226</f>
        <v>6655</v>
      </c>
      <c r="BE226" s="222">
        <f t="shared" ref="BE226" si="4348">BE227*$F226</f>
        <v>6655</v>
      </c>
      <c r="BF226" s="222">
        <f t="shared" ref="BF226" si="4349">BF227*$F226</f>
        <v>6655</v>
      </c>
      <c r="BG226" s="222">
        <f t="shared" ref="BG226" si="4350">BG227*$F226</f>
        <v>6655</v>
      </c>
      <c r="BH226" s="222">
        <f t="shared" ref="BH226" si="4351">BH227*$F226</f>
        <v>6655</v>
      </c>
      <c r="BI226" s="222">
        <f t="shared" ref="BI226" si="4352">BI227*$F226</f>
        <v>6655</v>
      </c>
      <c r="BJ226" s="222">
        <f t="shared" ref="BJ226" si="4353">BJ227*$F226</f>
        <v>6655</v>
      </c>
      <c r="BK226" s="222">
        <f t="shared" ref="BK226" si="4354">BK227*$F226</f>
        <v>6655</v>
      </c>
      <c r="BL226" s="222">
        <f t="shared" ref="BL226" si="4355">BL227*$F226</f>
        <v>6655</v>
      </c>
      <c r="BM226" s="222">
        <f t="shared" ref="BM226" si="4356">BM227*$F226</f>
        <v>6655</v>
      </c>
      <c r="BN226" s="222">
        <f t="shared" ref="BN226" si="4357">BN227*$F226</f>
        <v>6655</v>
      </c>
    </row>
    <row r="227" spans="2:66" outlineLevel="1">
      <c r="B227" s="51"/>
      <c r="C227" s="209" t="s">
        <v>606</v>
      </c>
      <c r="D227" s="19"/>
      <c r="E227" s="219">
        <v>110</v>
      </c>
      <c r="F227" s="300"/>
      <c r="G227" s="219">
        <f>$E227</f>
        <v>110</v>
      </c>
      <c r="H227" s="219">
        <f t="shared" ref="H227:BN227" si="4358">$E227</f>
        <v>110</v>
      </c>
      <c r="I227" s="219">
        <f t="shared" si="4358"/>
        <v>110</v>
      </c>
      <c r="J227" s="219">
        <f t="shared" si="4358"/>
        <v>110</v>
      </c>
      <c r="K227" s="219">
        <f t="shared" si="4358"/>
        <v>110</v>
      </c>
      <c r="L227" s="219">
        <f t="shared" si="4358"/>
        <v>110</v>
      </c>
      <c r="M227" s="219">
        <f t="shared" si="4358"/>
        <v>110</v>
      </c>
      <c r="N227" s="219">
        <f t="shared" si="4358"/>
        <v>110</v>
      </c>
      <c r="O227" s="219">
        <f t="shared" si="4358"/>
        <v>110</v>
      </c>
      <c r="P227" s="219">
        <f t="shared" si="4358"/>
        <v>110</v>
      </c>
      <c r="Q227" s="219">
        <f t="shared" si="4358"/>
        <v>110</v>
      </c>
      <c r="R227" s="219">
        <f t="shared" si="4358"/>
        <v>110</v>
      </c>
      <c r="S227" s="219">
        <f t="shared" si="4358"/>
        <v>110</v>
      </c>
      <c r="T227" s="219">
        <f t="shared" si="4358"/>
        <v>110</v>
      </c>
      <c r="U227" s="219">
        <f t="shared" si="4358"/>
        <v>110</v>
      </c>
      <c r="V227" s="219">
        <f t="shared" si="4358"/>
        <v>110</v>
      </c>
      <c r="W227" s="219">
        <f t="shared" si="4358"/>
        <v>110</v>
      </c>
      <c r="X227" s="219">
        <f t="shared" si="4358"/>
        <v>110</v>
      </c>
      <c r="Y227" s="219">
        <f t="shared" si="4358"/>
        <v>110</v>
      </c>
      <c r="Z227" s="219">
        <f t="shared" si="4358"/>
        <v>110</v>
      </c>
      <c r="AA227" s="219">
        <f t="shared" si="4358"/>
        <v>110</v>
      </c>
      <c r="AB227" s="219">
        <f t="shared" si="4358"/>
        <v>110</v>
      </c>
      <c r="AC227" s="219">
        <f t="shared" si="4358"/>
        <v>110</v>
      </c>
      <c r="AD227" s="219">
        <f t="shared" si="4358"/>
        <v>110</v>
      </c>
      <c r="AE227" s="219">
        <f t="shared" si="4358"/>
        <v>110</v>
      </c>
      <c r="AF227" s="219">
        <f t="shared" si="4358"/>
        <v>110</v>
      </c>
      <c r="AG227" s="219">
        <f t="shared" si="4358"/>
        <v>110</v>
      </c>
      <c r="AH227" s="219">
        <f t="shared" si="4358"/>
        <v>110</v>
      </c>
      <c r="AI227" s="219">
        <f t="shared" si="4358"/>
        <v>110</v>
      </c>
      <c r="AJ227" s="219">
        <f t="shared" si="4358"/>
        <v>110</v>
      </c>
      <c r="AK227" s="219">
        <f t="shared" si="4358"/>
        <v>110</v>
      </c>
      <c r="AL227" s="219">
        <f t="shared" si="4358"/>
        <v>110</v>
      </c>
      <c r="AM227" s="219">
        <f t="shared" si="4358"/>
        <v>110</v>
      </c>
      <c r="AN227" s="219">
        <f t="shared" si="4358"/>
        <v>110</v>
      </c>
      <c r="AO227" s="219">
        <f t="shared" si="4358"/>
        <v>110</v>
      </c>
      <c r="AP227" s="219">
        <f t="shared" si="4358"/>
        <v>110</v>
      </c>
      <c r="AQ227" s="219">
        <f t="shared" si="4358"/>
        <v>110</v>
      </c>
      <c r="AR227" s="219">
        <f t="shared" si="4358"/>
        <v>110</v>
      </c>
      <c r="AS227" s="219">
        <f t="shared" si="4358"/>
        <v>110</v>
      </c>
      <c r="AT227" s="219">
        <f t="shared" si="4358"/>
        <v>110</v>
      </c>
      <c r="AU227" s="219">
        <f t="shared" si="4358"/>
        <v>110</v>
      </c>
      <c r="AV227" s="219">
        <f t="shared" si="4358"/>
        <v>110</v>
      </c>
      <c r="AW227" s="219">
        <f t="shared" si="4358"/>
        <v>110</v>
      </c>
      <c r="AX227" s="219">
        <f t="shared" si="4358"/>
        <v>110</v>
      </c>
      <c r="AY227" s="219">
        <f t="shared" si="4358"/>
        <v>110</v>
      </c>
      <c r="AZ227" s="219">
        <f t="shared" si="4358"/>
        <v>110</v>
      </c>
      <c r="BA227" s="219">
        <f t="shared" si="4358"/>
        <v>110</v>
      </c>
      <c r="BB227" s="219">
        <f t="shared" si="4358"/>
        <v>110</v>
      </c>
      <c r="BC227" s="219">
        <f t="shared" si="4358"/>
        <v>110</v>
      </c>
      <c r="BD227" s="219">
        <f t="shared" si="4358"/>
        <v>110</v>
      </c>
      <c r="BE227" s="219">
        <f t="shared" si="4358"/>
        <v>110</v>
      </c>
      <c r="BF227" s="219">
        <f t="shared" si="4358"/>
        <v>110</v>
      </c>
      <c r="BG227" s="219">
        <f t="shared" si="4358"/>
        <v>110</v>
      </c>
      <c r="BH227" s="219">
        <f t="shared" si="4358"/>
        <v>110</v>
      </c>
      <c r="BI227" s="219">
        <f t="shared" si="4358"/>
        <v>110</v>
      </c>
      <c r="BJ227" s="219">
        <f t="shared" si="4358"/>
        <v>110</v>
      </c>
      <c r="BK227" s="219">
        <f t="shared" si="4358"/>
        <v>110</v>
      </c>
      <c r="BL227" s="219">
        <f t="shared" si="4358"/>
        <v>110</v>
      </c>
      <c r="BM227" s="219">
        <f t="shared" si="4358"/>
        <v>110</v>
      </c>
      <c r="BN227" s="219">
        <f t="shared" si="4358"/>
        <v>110</v>
      </c>
    </row>
    <row r="228" spans="2:66" outlineLevel="1">
      <c r="B228" s="51"/>
      <c r="C228" s="19" t="s">
        <v>1195</v>
      </c>
      <c r="D228" s="19"/>
      <c r="E228" s="219"/>
      <c r="F228" s="300">
        <v>539.63647068099999</v>
      </c>
      <c r="G228" s="222">
        <f>G229*$F228</f>
        <v>0</v>
      </c>
      <c r="H228" s="222">
        <f t="shared" ref="H228" si="4359">H229*$F228</f>
        <v>0</v>
      </c>
      <c r="I228" s="222">
        <f t="shared" ref="I228" si="4360">I229*$F228</f>
        <v>0</v>
      </c>
      <c r="J228" s="222">
        <f t="shared" ref="J228" si="4361">J229*$F228</f>
        <v>0</v>
      </c>
      <c r="K228" s="222">
        <f t="shared" ref="K228" si="4362">K229*$F228</f>
        <v>0</v>
      </c>
      <c r="L228" s="222">
        <f t="shared" ref="L228" si="4363">L229*$F228</f>
        <v>0</v>
      </c>
      <c r="M228" s="222">
        <f t="shared" ref="M228" si="4364">M229*$F228</f>
        <v>0</v>
      </c>
      <c r="N228" s="222">
        <f t="shared" ref="N228" si="4365">N229*$F228</f>
        <v>0</v>
      </c>
      <c r="O228" s="222">
        <f t="shared" ref="O228" si="4366">O229*$F228</f>
        <v>0</v>
      </c>
      <c r="P228" s="222">
        <f t="shared" ref="P228" si="4367">P229*$F228</f>
        <v>0</v>
      </c>
      <c r="Q228" s="222">
        <f t="shared" ref="Q228" si="4368">Q229*$F228</f>
        <v>0</v>
      </c>
      <c r="R228" s="222">
        <f t="shared" ref="R228" si="4369">R229*$F228</f>
        <v>0</v>
      </c>
      <c r="S228" s="222">
        <f t="shared" ref="S228" si="4370">S229*$F228</f>
        <v>0</v>
      </c>
      <c r="T228" s="222">
        <f t="shared" ref="T228" si="4371">T229*$F228</f>
        <v>0</v>
      </c>
      <c r="U228" s="222">
        <f t="shared" ref="U228" si="4372">U229*$F228</f>
        <v>0</v>
      </c>
      <c r="V228" s="222">
        <f t="shared" ref="V228" si="4373">V229*$F228</f>
        <v>0</v>
      </c>
      <c r="W228" s="222">
        <f t="shared" ref="W228" si="4374">W229*$F228</f>
        <v>0</v>
      </c>
      <c r="X228" s="222">
        <f t="shared" ref="X228" si="4375">X229*$F228</f>
        <v>0</v>
      </c>
      <c r="Y228" s="222">
        <f t="shared" ref="Y228" si="4376">Y229*$F228</f>
        <v>0</v>
      </c>
      <c r="Z228" s="222">
        <f t="shared" ref="Z228" si="4377">Z229*$F228</f>
        <v>0</v>
      </c>
      <c r="AA228" s="222">
        <f t="shared" ref="AA228" si="4378">AA229*$F228</f>
        <v>0</v>
      </c>
      <c r="AB228" s="222">
        <f t="shared" ref="AB228" si="4379">AB229*$F228</f>
        <v>0</v>
      </c>
      <c r="AC228" s="222">
        <f t="shared" ref="AC228" si="4380">AC229*$F228</f>
        <v>0</v>
      </c>
      <c r="AD228" s="222">
        <f t="shared" ref="AD228" si="4381">AD229*$F228</f>
        <v>0</v>
      </c>
      <c r="AE228" s="222">
        <f t="shared" ref="AE228" si="4382">AE229*$F228</f>
        <v>0</v>
      </c>
      <c r="AF228" s="222">
        <f t="shared" ref="AF228" si="4383">AF229*$F228</f>
        <v>0</v>
      </c>
      <c r="AG228" s="222">
        <f t="shared" ref="AG228" si="4384">AG229*$F228</f>
        <v>0</v>
      </c>
      <c r="AH228" s="222">
        <f t="shared" ref="AH228" si="4385">AH229*$F228</f>
        <v>0</v>
      </c>
      <c r="AI228" s="222">
        <f t="shared" ref="AI228" si="4386">AI229*$F228</f>
        <v>0</v>
      </c>
      <c r="AJ228" s="222">
        <f t="shared" ref="AJ228" si="4387">AJ229*$F228</f>
        <v>0</v>
      </c>
      <c r="AK228" s="222">
        <f t="shared" ref="AK228" si="4388">AK229*$F228</f>
        <v>0</v>
      </c>
      <c r="AL228" s="222">
        <f t="shared" ref="AL228" si="4389">AL229*$F228</f>
        <v>0</v>
      </c>
      <c r="AM228" s="222">
        <f t="shared" ref="AM228" si="4390">AM229*$F228</f>
        <v>0</v>
      </c>
      <c r="AN228" s="222">
        <f t="shared" ref="AN228" si="4391">AN229*$F228</f>
        <v>0</v>
      </c>
      <c r="AO228" s="222">
        <f t="shared" ref="AO228" si="4392">AO229*$F228</f>
        <v>0</v>
      </c>
      <c r="AP228" s="222">
        <f t="shared" ref="AP228" si="4393">AP229*$F228</f>
        <v>0</v>
      </c>
      <c r="AQ228" s="222">
        <f t="shared" ref="AQ228" si="4394">AQ229*$F228</f>
        <v>0</v>
      </c>
      <c r="AR228" s="222">
        <f t="shared" ref="AR228" si="4395">AR229*$F228</f>
        <v>0</v>
      </c>
      <c r="AS228" s="222">
        <f t="shared" ref="AS228" si="4396">AS229*$F228</f>
        <v>0</v>
      </c>
      <c r="AT228" s="222">
        <f t="shared" ref="AT228" si="4397">AT229*$F228</f>
        <v>0</v>
      </c>
      <c r="AU228" s="222">
        <f t="shared" ref="AU228" si="4398">AU229*$F228</f>
        <v>0</v>
      </c>
      <c r="AV228" s="222">
        <f t="shared" ref="AV228" si="4399">AV229*$F228</f>
        <v>0</v>
      </c>
      <c r="AW228" s="222">
        <f t="shared" ref="AW228" si="4400">AW229*$F228</f>
        <v>0</v>
      </c>
      <c r="AX228" s="222">
        <f t="shared" ref="AX228" si="4401">AX229*$F228</f>
        <v>0</v>
      </c>
      <c r="AY228" s="222">
        <f t="shared" ref="AY228" si="4402">AY229*$F228</f>
        <v>0</v>
      </c>
      <c r="AZ228" s="222">
        <f t="shared" ref="AZ228" si="4403">AZ229*$F228</f>
        <v>0</v>
      </c>
      <c r="BA228" s="222">
        <f t="shared" ref="BA228" si="4404">BA229*$F228</f>
        <v>0</v>
      </c>
      <c r="BB228" s="222">
        <f t="shared" ref="BB228" si="4405">BB229*$F228</f>
        <v>0</v>
      </c>
      <c r="BC228" s="222">
        <f t="shared" ref="BC228" si="4406">BC229*$F228</f>
        <v>0</v>
      </c>
      <c r="BD228" s="222">
        <f t="shared" ref="BD228" si="4407">BD229*$F228</f>
        <v>0</v>
      </c>
      <c r="BE228" s="222">
        <f t="shared" ref="BE228" si="4408">BE229*$F228</f>
        <v>0</v>
      </c>
      <c r="BF228" s="222">
        <f t="shared" ref="BF228" si="4409">BF229*$F228</f>
        <v>0</v>
      </c>
      <c r="BG228" s="222">
        <f t="shared" ref="BG228" si="4410">BG229*$F228</f>
        <v>0</v>
      </c>
      <c r="BH228" s="222">
        <f t="shared" ref="BH228" si="4411">BH229*$F228</f>
        <v>0</v>
      </c>
      <c r="BI228" s="222">
        <f t="shared" ref="BI228" si="4412">BI229*$F228</f>
        <v>0</v>
      </c>
      <c r="BJ228" s="222">
        <f t="shared" ref="BJ228" si="4413">BJ229*$F228</f>
        <v>0</v>
      </c>
      <c r="BK228" s="222">
        <f t="shared" ref="BK228" si="4414">BK229*$F228</f>
        <v>0</v>
      </c>
      <c r="BL228" s="222">
        <f t="shared" ref="BL228" si="4415">BL229*$F228</f>
        <v>0</v>
      </c>
      <c r="BM228" s="222">
        <f t="shared" ref="BM228" si="4416">BM229*$F228</f>
        <v>0</v>
      </c>
      <c r="BN228" s="222">
        <f t="shared" ref="BN228" si="4417">BN229*$F228</f>
        <v>0</v>
      </c>
    </row>
    <row r="229" spans="2:66" outlineLevel="1">
      <c r="B229" s="51"/>
      <c r="C229" s="209" t="s">
        <v>606</v>
      </c>
      <c r="D229" s="19"/>
      <c r="E229" s="219">
        <v>0</v>
      </c>
      <c r="F229" s="300"/>
      <c r="G229" s="219">
        <f>$E229</f>
        <v>0</v>
      </c>
      <c r="H229" s="219">
        <f t="shared" ref="H229:BN229" si="4418">$E229</f>
        <v>0</v>
      </c>
      <c r="I229" s="219">
        <f t="shared" si="4418"/>
        <v>0</v>
      </c>
      <c r="J229" s="219">
        <f t="shared" si="4418"/>
        <v>0</v>
      </c>
      <c r="K229" s="219">
        <f t="shared" si="4418"/>
        <v>0</v>
      </c>
      <c r="L229" s="219">
        <f t="shared" si="4418"/>
        <v>0</v>
      </c>
      <c r="M229" s="219">
        <f t="shared" si="4418"/>
        <v>0</v>
      </c>
      <c r="N229" s="219">
        <f t="shared" si="4418"/>
        <v>0</v>
      </c>
      <c r="O229" s="219">
        <f t="shared" si="4418"/>
        <v>0</v>
      </c>
      <c r="P229" s="219">
        <f t="shared" si="4418"/>
        <v>0</v>
      </c>
      <c r="Q229" s="219">
        <f t="shared" si="4418"/>
        <v>0</v>
      </c>
      <c r="R229" s="219">
        <f t="shared" si="4418"/>
        <v>0</v>
      </c>
      <c r="S229" s="219">
        <f t="shared" si="4418"/>
        <v>0</v>
      </c>
      <c r="T229" s="219">
        <f t="shared" si="4418"/>
        <v>0</v>
      </c>
      <c r="U229" s="219">
        <f t="shared" si="4418"/>
        <v>0</v>
      </c>
      <c r="V229" s="219">
        <f t="shared" si="4418"/>
        <v>0</v>
      </c>
      <c r="W229" s="219">
        <f t="shared" si="4418"/>
        <v>0</v>
      </c>
      <c r="X229" s="219">
        <f t="shared" si="4418"/>
        <v>0</v>
      </c>
      <c r="Y229" s="219">
        <f t="shared" si="4418"/>
        <v>0</v>
      </c>
      <c r="Z229" s="219">
        <f t="shared" si="4418"/>
        <v>0</v>
      </c>
      <c r="AA229" s="219">
        <f t="shared" si="4418"/>
        <v>0</v>
      </c>
      <c r="AB229" s="219">
        <f t="shared" si="4418"/>
        <v>0</v>
      </c>
      <c r="AC229" s="219">
        <f t="shared" si="4418"/>
        <v>0</v>
      </c>
      <c r="AD229" s="219">
        <f t="shared" si="4418"/>
        <v>0</v>
      </c>
      <c r="AE229" s="219">
        <f t="shared" si="4418"/>
        <v>0</v>
      </c>
      <c r="AF229" s="219">
        <f t="shared" si="4418"/>
        <v>0</v>
      </c>
      <c r="AG229" s="219">
        <f t="shared" si="4418"/>
        <v>0</v>
      </c>
      <c r="AH229" s="219">
        <f t="shared" si="4418"/>
        <v>0</v>
      </c>
      <c r="AI229" s="219">
        <f t="shared" si="4418"/>
        <v>0</v>
      </c>
      <c r="AJ229" s="219">
        <f t="shared" si="4418"/>
        <v>0</v>
      </c>
      <c r="AK229" s="219">
        <f t="shared" si="4418"/>
        <v>0</v>
      </c>
      <c r="AL229" s="219">
        <f t="shared" si="4418"/>
        <v>0</v>
      </c>
      <c r="AM229" s="219">
        <f t="shared" si="4418"/>
        <v>0</v>
      </c>
      <c r="AN229" s="219">
        <f t="shared" si="4418"/>
        <v>0</v>
      </c>
      <c r="AO229" s="219">
        <f t="shared" si="4418"/>
        <v>0</v>
      </c>
      <c r="AP229" s="219">
        <f t="shared" si="4418"/>
        <v>0</v>
      </c>
      <c r="AQ229" s="219">
        <f t="shared" si="4418"/>
        <v>0</v>
      </c>
      <c r="AR229" s="219">
        <f t="shared" si="4418"/>
        <v>0</v>
      </c>
      <c r="AS229" s="219">
        <f t="shared" si="4418"/>
        <v>0</v>
      </c>
      <c r="AT229" s="219">
        <f t="shared" si="4418"/>
        <v>0</v>
      </c>
      <c r="AU229" s="219">
        <f t="shared" si="4418"/>
        <v>0</v>
      </c>
      <c r="AV229" s="219">
        <f t="shared" si="4418"/>
        <v>0</v>
      </c>
      <c r="AW229" s="219">
        <f t="shared" si="4418"/>
        <v>0</v>
      </c>
      <c r="AX229" s="219">
        <f t="shared" si="4418"/>
        <v>0</v>
      </c>
      <c r="AY229" s="219">
        <f t="shared" si="4418"/>
        <v>0</v>
      </c>
      <c r="AZ229" s="219">
        <f t="shared" si="4418"/>
        <v>0</v>
      </c>
      <c r="BA229" s="219">
        <f t="shared" si="4418"/>
        <v>0</v>
      </c>
      <c r="BB229" s="219">
        <f t="shared" si="4418"/>
        <v>0</v>
      </c>
      <c r="BC229" s="219">
        <f t="shared" si="4418"/>
        <v>0</v>
      </c>
      <c r="BD229" s="219">
        <f t="shared" si="4418"/>
        <v>0</v>
      </c>
      <c r="BE229" s="219">
        <f t="shared" si="4418"/>
        <v>0</v>
      </c>
      <c r="BF229" s="219">
        <f t="shared" si="4418"/>
        <v>0</v>
      </c>
      <c r="BG229" s="219">
        <f t="shared" si="4418"/>
        <v>0</v>
      </c>
      <c r="BH229" s="219">
        <f t="shared" si="4418"/>
        <v>0</v>
      </c>
      <c r="BI229" s="219">
        <f t="shared" si="4418"/>
        <v>0</v>
      </c>
      <c r="BJ229" s="219">
        <f t="shared" si="4418"/>
        <v>0</v>
      </c>
      <c r="BK229" s="219">
        <f t="shared" si="4418"/>
        <v>0</v>
      </c>
      <c r="BL229" s="219">
        <f t="shared" si="4418"/>
        <v>0</v>
      </c>
      <c r="BM229" s="219">
        <f t="shared" si="4418"/>
        <v>0</v>
      </c>
      <c r="BN229" s="219">
        <f t="shared" si="4418"/>
        <v>0</v>
      </c>
    </row>
    <row r="230" spans="2:66" outlineLevel="1">
      <c r="B230" s="51"/>
      <c r="C230" s="19" t="s">
        <v>1196</v>
      </c>
      <c r="D230" s="19"/>
      <c r="E230" s="219"/>
      <c r="F230" s="300">
        <v>219</v>
      </c>
      <c r="G230" s="222">
        <f>G231*$F230</f>
        <v>0</v>
      </c>
      <c r="H230" s="222">
        <f t="shared" ref="H230" si="4419">H231*$F230</f>
        <v>0</v>
      </c>
      <c r="I230" s="222">
        <f t="shared" ref="I230" si="4420">I231*$F230</f>
        <v>0</v>
      </c>
      <c r="J230" s="222">
        <f t="shared" ref="J230" si="4421">J231*$F230</f>
        <v>0</v>
      </c>
      <c r="K230" s="222">
        <f t="shared" ref="K230" si="4422">K231*$F230</f>
        <v>0</v>
      </c>
      <c r="L230" s="222">
        <f t="shared" ref="L230" si="4423">L231*$F230</f>
        <v>0</v>
      </c>
      <c r="M230" s="222">
        <f t="shared" ref="M230" si="4424">M231*$F230</f>
        <v>0</v>
      </c>
      <c r="N230" s="222">
        <f t="shared" ref="N230" si="4425">N231*$F230</f>
        <v>0</v>
      </c>
      <c r="O230" s="222">
        <f t="shared" ref="O230" si="4426">O231*$F230</f>
        <v>0</v>
      </c>
      <c r="P230" s="222">
        <f t="shared" ref="P230" si="4427">P231*$F230</f>
        <v>0</v>
      </c>
      <c r="Q230" s="222">
        <f t="shared" ref="Q230" si="4428">Q231*$F230</f>
        <v>0</v>
      </c>
      <c r="R230" s="222">
        <f t="shared" ref="R230" si="4429">R231*$F230</f>
        <v>0</v>
      </c>
      <c r="S230" s="222">
        <f t="shared" ref="S230" si="4430">S231*$F230</f>
        <v>0</v>
      </c>
      <c r="T230" s="222">
        <f t="shared" ref="T230" si="4431">T231*$F230</f>
        <v>0</v>
      </c>
      <c r="U230" s="222">
        <f t="shared" ref="U230" si="4432">U231*$F230</f>
        <v>0</v>
      </c>
      <c r="V230" s="222">
        <f t="shared" ref="V230" si="4433">V231*$F230</f>
        <v>0</v>
      </c>
      <c r="W230" s="222">
        <f t="shared" ref="W230" si="4434">W231*$F230</f>
        <v>0</v>
      </c>
      <c r="X230" s="222">
        <f t="shared" ref="X230" si="4435">X231*$F230</f>
        <v>0</v>
      </c>
      <c r="Y230" s="222">
        <f t="shared" ref="Y230" si="4436">Y231*$F230</f>
        <v>0</v>
      </c>
      <c r="Z230" s="222">
        <f t="shared" ref="Z230" si="4437">Z231*$F230</f>
        <v>0</v>
      </c>
      <c r="AA230" s="222">
        <f t="shared" ref="AA230" si="4438">AA231*$F230</f>
        <v>0</v>
      </c>
      <c r="AB230" s="222">
        <f t="shared" ref="AB230" si="4439">AB231*$F230</f>
        <v>0</v>
      </c>
      <c r="AC230" s="222">
        <f t="shared" ref="AC230" si="4440">AC231*$F230</f>
        <v>0</v>
      </c>
      <c r="AD230" s="222">
        <f t="shared" ref="AD230" si="4441">AD231*$F230</f>
        <v>0</v>
      </c>
      <c r="AE230" s="222">
        <f t="shared" ref="AE230" si="4442">AE231*$F230</f>
        <v>0</v>
      </c>
      <c r="AF230" s="222">
        <f t="shared" ref="AF230" si="4443">AF231*$F230</f>
        <v>0</v>
      </c>
      <c r="AG230" s="222">
        <f t="shared" ref="AG230" si="4444">AG231*$F230</f>
        <v>0</v>
      </c>
      <c r="AH230" s="222">
        <f t="shared" ref="AH230" si="4445">AH231*$F230</f>
        <v>0</v>
      </c>
      <c r="AI230" s="222">
        <f t="shared" ref="AI230" si="4446">AI231*$F230</f>
        <v>0</v>
      </c>
      <c r="AJ230" s="222">
        <f t="shared" ref="AJ230" si="4447">AJ231*$F230</f>
        <v>0</v>
      </c>
      <c r="AK230" s="222">
        <f t="shared" ref="AK230" si="4448">AK231*$F230</f>
        <v>0</v>
      </c>
      <c r="AL230" s="222">
        <f t="shared" ref="AL230" si="4449">AL231*$F230</f>
        <v>0</v>
      </c>
      <c r="AM230" s="222">
        <f t="shared" ref="AM230" si="4450">AM231*$F230</f>
        <v>0</v>
      </c>
      <c r="AN230" s="222">
        <f t="shared" ref="AN230" si="4451">AN231*$F230</f>
        <v>0</v>
      </c>
      <c r="AO230" s="222">
        <f t="shared" ref="AO230" si="4452">AO231*$F230</f>
        <v>0</v>
      </c>
      <c r="AP230" s="222">
        <f t="shared" ref="AP230" si="4453">AP231*$F230</f>
        <v>0</v>
      </c>
      <c r="AQ230" s="222">
        <f t="shared" ref="AQ230" si="4454">AQ231*$F230</f>
        <v>0</v>
      </c>
      <c r="AR230" s="222">
        <f t="shared" ref="AR230" si="4455">AR231*$F230</f>
        <v>0</v>
      </c>
      <c r="AS230" s="222">
        <f t="shared" ref="AS230" si="4456">AS231*$F230</f>
        <v>0</v>
      </c>
      <c r="AT230" s="222">
        <f t="shared" ref="AT230" si="4457">AT231*$F230</f>
        <v>0</v>
      </c>
      <c r="AU230" s="222">
        <f t="shared" ref="AU230" si="4458">AU231*$F230</f>
        <v>0</v>
      </c>
      <c r="AV230" s="222">
        <f t="shared" ref="AV230" si="4459">AV231*$F230</f>
        <v>0</v>
      </c>
      <c r="AW230" s="222">
        <f t="shared" ref="AW230" si="4460">AW231*$F230</f>
        <v>0</v>
      </c>
      <c r="AX230" s="222">
        <f t="shared" ref="AX230" si="4461">AX231*$F230</f>
        <v>0</v>
      </c>
      <c r="AY230" s="222">
        <f t="shared" ref="AY230" si="4462">AY231*$F230</f>
        <v>0</v>
      </c>
      <c r="AZ230" s="222">
        <f t="shared" ref="AZ230" si="4463">AZ231*$F230</f>
        <v>0</v>
      </c>
      <c r="BA230" s="222">
        <f t="shared" ref="BA230" si="4464">BA231*$F230</f>
        <v>0</v>
      </c>
      <c r="BB230" s="222">
        <f t="shared" ref="BB230" si="4465">BB231*$F230</f>
        <v>0</v>
      </c>
      <c r="BC230" s="222">
        <f t="shared" ref="BC230" si="4466">BC231*$F230</f>
        <v>0</v>
      </c>
      <c r="BD230" s="222">
        <f t="shared" ref="BD230" si="4467">BD231*$F230</f>
        <v>0</v>
      </c>
      <c r="BE230" s="222">
        <f t="shared" ref="BE230" si="4468">BE231*$F230</f>
        <v>0</v>
      </c>
      <c r="BF230" s="222">
        <f t="shared" ref="BF230" si="4469">BF231*$F230</f>
        <v>0</v>
      </c>
      <c r="BG230" s="222">
        <f t="shared" ref="BG230" si="4470">BG231*$F230</f>
        <v>0</v>
      </c>
      <c r="BH230" s="222">
        <f t="shared" ref="BH230" si="4471">BH231*$F230</f>
        <v>0</v>
      </c>
      <c r="BI230" s="222">
        <f t="shared" ref="BI230" si="4472">BI231*$F230</f>
        <v>0</v>
      </c>
      <c r="BJ230" s="222">
        <f t="shared" ref="BJ230" si="4473">BJ231*$F230</f>
        <v>0</v>
      </c>
      <c r="BK230" s="222">
        <f t="shared" ref="BK230" si="4474">BK231*$F230</f>
        <v>0</v>
      </c>
      <c r="BL230" s="222">
        <f t="shared" ref="BL230" si="4475">BL231*$F230</f>
        <v>0</v>
      </c>
      <c r="BM230" s="222">
        <f t="shared" ref="BM230" si="4476">BM231*$F230</f>
        <v>0</v>
      </c>
      <c r="BN230" s="222">
        <f t="shared" ref="BN230" si="4477">BN231*$F230</f>
        <v>0</v>
      </c>
    </row>
    <row r="231" spans="2:66" outlineLevel="1">
      <c r="B231" s="51"/>
      <c r="C231" s="209" t="s">
        <v>606</v>
      </c>
      <c r="D231" s="19"/>
      <c r="E231" s="219">
        <v>0</v>
      </c>
      <c r="F231" s="300"/>
      <c r="G231" s="219">
        <f>$E231</f>
        <v>0</v>
      </c>
      <c r="H231" s="219">
        <f t="shared" ref="H231:BN231" si="4478">$E231</f>
        <v>0</v>
      </c>
      <c r="I231" s="219">
        <f t="shared" si="4478"/>
        <v>0</v>
      </c>
      <c r="J231" s="219">
        <f t="shared" si="4478"/>
        <v>0</v>
      </c>
      <c r="K231" s="219">
        <f t="shared" si="4478"/>
        <v>0</v>
      </c>
      <c r="L231" s="219">
        <f t="shared" si="4478"/>
        <v>0</v>
      </c>
      <c r="M231" s="219">
        <f t="shared" si="4478"/>
        <v>0</v>
      </c>
      <c r="N231" s="219">
        <f t="shared" si="4478"/>
        <v>0</v>
      </c>
      <c r="O231" s="219">
        <f t="shared" si="4478"/>
        <v>0</v>
      </c>
      <c r="P231" s="219">
        <f t="shared" si="4478"/>
        <v>0</v>
      </c>
      <c r="Q231" s="219">
        <f t="shared" si="4478"/>
        <v>0</v>
      </c>
      <c r="R231" s="219">
        <f t="shared" si="4478"/>
        <v>0</v>
      </c>
      <c r="S231" s="219">
        <f t="shared" si="4478"/>
        <v>0</v>
      </c>
      <c r="T231" s="219">
        <f t="shared" si="4478"/>
        <v>0</v>
      </c>
      <c r="U231" s="219">
        <f t="shared" si="4478"/>
        <v>0</v>
      </c>
      <c r="V231" s="219">
        <f t="shared" si="4478"/>
        <v>0</v>
      </c>
      <c r="W231" s="219">
        <f t="shared" si="4478"/>
        <v>0</v>
      </c>
      <c r="X231" s="219">
        <f t="shared" si="4478"/>
        <v>0</v>
      </c>
      <c r="Y231" s="219">
        <f t="shared" si="4478"/>
        <v>0</v>
      </c>
      <c r="Z231" s="219">
        <f t="shared" si="4478"/>
        <v>0</v>
      </c>
      <c r="AA231" s="219">
        <f t="shared" si="4478"/>
        <v>0</v>
      </c>
      <c r="AB231" s="219">
        <f t="shared" si="4478"/>
        <v>0</v>
      </c>
      <c r="AC231" s="219">
        <f t="shared" si="4478"/>
        <v>0</v>
      </c>
      <c r="AD231" s="219">
        <f t="shared" si="4478"/>
        <v>0</v>
      </c>
      <c r="AE231" s="219">
        <f t="shared" si="4478"/>
        <v>0</v>
      </c>
      <c r="AF231" s="219">
        <f t="shared" si="4478"/>
        <v>0</v>
      </c>
      <c r="AG231" s="219">
        <f t="shared" si="4478"/>
        <v>0</v>
      </c>
      <c r="AH231" s="219">
        <f t="shared" si="4478"/>
        <v>0</v>
      </c>
      <c r="AI231" s="219">
        <f t="shared" si="4478"/>
        <v>0</v>
      </c>
      <c r="AJ231" s="219">
        <f t="shared" si="4478"/>
        <v>0</v>
      </c>
      <c r="AK231" s="219">
        <f t="shared" si="4478"/>
        <v>0</v>
      </c>
      <c r="AL231" s="219">
        <f t="shared" si="4478"/>
        <v>0</v>
      </c>
      <c r="AM231" s="219">
        <f t="shared" si="4478"/>
        <v>0</v>
      </c>
      <c r="AN231" s="219">
        <f t="shared" si="4478"/>
        <v>0</v>
      </c>
      <c r="AO231" s="219">
        <f t="shared" si="4478"/>
        <v>0</v>
      </c>
      <c r="AP231" s="219">
        <f t="shared" si="4478"/>
        <v>0</v>
      </c>
      <c r="AQ231" s="219">
        <f t="shared" si="4478"/>
        <v>0</v>
      </c>
      <c r="AR231" s="219">
        <f t="shared" si="4478"/>
        <v>0</v>
      </c>
      <c r="AS231" s="219">
        <f t="shared" si="4478"/>
        <v>0</v>
      </c>
      <c r="AT231" s="219">
        <f t="shared" si="4478"/>
        <v>0</v>
      </c>
      <c r="AU231" s="219">
        <f t="shared" si="4478"/>
        <v>0</v>
      </c>
      <c r="AV231" s="219">
        <f t="shared" si="4478"/>
        <v>0</v>
      </c>
      <c r="AW231" s="219">
        <f t="shared" si="4478"/>
        <v>0</v>
      </c>
      <c r="AX231" s="219">
        <f t="shared" si="4478"/>
        <v>0</v>
      </c>
      <c r="AY231" s="219">
        <f t="shared" si="4478"/>
        <v>0</v>
      </c>
      <c r="AZ231" s="219">
        <f t="shared" si="4478"/>
        <v>0</v>
      </c>
      <c r="BA231" s="219">
        <f t="shared" si="4478"/>
        <v>0</v>
      </c>
      <c r="BB231" s="219">
        <f t="shared" si="4478"/>
        <v>0</v>
      </c>
      <c r="BC231" s="219">
        <f t="shared" si="4478"/>
        <v>0</v>
      </c>
      <c r="BD231" s="219">
        <f t="shared" si="4478"/>
        <v>0</v>
      </c>
      <c r="BE231" s="219">
        <f t="shared" si="4478"/>
        <v>0</v>
      </c>
      <c r="BF231" s="219">
        <f t="shared" si="4478"/>
        <v>0</v>
      </c>
      <c r="BG231" s="219">
        <f t="shared" si="4478"/>
        <v>0</v>
      </c>
      <c r="BH231" s="219">
        <f t="shared" si="4478"/>
        <v>0</v>
      </c>
      <c r="BI231" s="219">
        <f t="shared" si="4478"/>
        <v>0</v>
      </c>
      <c r="BJ231" s="219">
        <f t="shared" si="4478"/>
        <v>0</v>
      </c>
      <c r="BK231" s="219">
        <f t="shared" si="4478"/>
        <v>0</v>
      </c>
      <c r="BL231" s="219">
        <f t="shared" si="4478"/>
        <v>0</v>
      </c>
      <c r="BM231" s="219">
        <f t="shared" si="4478"/>
        <v>0</v>
      </c>
      <c r="BN231" s="219">
        <f t="shared" si="4478"/>
        <v>0</v>
      </c>
    </row>
    <row r="232" spans="2:66" outlineLevel="1">
      <c r="B232" s="51"/>
      <c r="C232" s="19" t="s">
        <v>1197</v>
      </c>
      <c r="D232" s="19"/>
      <c r="E232" s="219"/>
      <c r="F232" s="300">
        <v>497.43033339999999</v>
      </c>
      <c r="G232" s="222">
        <f>G233*$F232</f>
        <v>0</v>
      </c>
      <c r="H232" s="222">
        <f t="shared" ref="H232" si="4479">H233*$F232</f>
        <v>0</v>
      </c>
      <c r="I232" s="222">
        <f t="shared" ref="I232" si="4480">I233*$F232</f>
        <v>0</v>
      </c>
      <c r="J232" s="222">
        <f t="shared" ref="J232" si="4481">J233*$F232</f>
        <v>0</v>
      </c>
      <c r="K232" s="222">
        <f t="shared" ref="K232" si="4482">K233*$F232</f>
        <v>0</v>
      </c>
      <c r="L232" s="222">
        <f t="shared" ref="L232" si="4483">L233*$F232</f>
        <v>0</v>
      </c>
      <c r="M232" s="222">
        <f t="shared" ref="M232" si="4484">M233*$F232</f>
        <v>0</v>
      </c>
      <c r="N232" s="222">
        <f t="shared" ref="N232" si="4485">N233*$F232</f>
        <v>0</v>
      </c>
      <c r="O232" s="222">
        <f t="shared" ref="O232" si="4486">O233*$F232</f>
        <v>0</v>
      </c>
      <c r="P232" s="222">
        <f t="shared" ref="P232" si="4487">P233*$F232</f>
        <v>0</v>
      </c>
      <c r="Q232" s="222">
        <f t="shared" ref="Q232" si="4488">Q233*$F232</f>
        <v>0</v>
      </c>
      <c r="R232" s="222">
        <f t="shared" ref="R232" si="4489">R233*$F232</f>
        <v>0</v>
      </c>
      <c r="S232" s="222">
        <f t="shared" ref="S232" si="4490">S233*$F232</f>
        <v>0</v>
      </c>
      <c r="T232" s="222">
        <f t="shared" ref="T232" si="4491">T233*$F232</f>
        <v>0</v>
      </c>
      <c r="U232" s="222">
        <f t="shared" ref="U232" si="4492">U233*$F232</f>
        <v>0</v>
      </c>
      <c r="V232" s="222">
        <f t="shared" ref="V232" si="4493">V233*$F232</f>
        <v>0</v>
      </c>
      <c r="W232" s="222">
        <f t="shared" ref="W232" si="4494">W233*$F232</f>
        <v>0</v>
      </c>
      <c r="X232" s="222">
        <f t="shared" ref="X232" si="4495">X233*$F232</f>
        <v>0</v>
      </c>
      <c r="Y232" s="222">
        <f t="shared" ref="Y232" si="4496">Y233*$F232</f>
        <v>0</v>
      </c>
      <c r="Z232" s="222">
        <f t="shared" ref="Z232" si="4497">Z233*$F232</f>
        <v>0</v>
      </c>
      <c r="AA232" s="222">
        <f t="shared" ref="AA232" si="4498">AA233*$F232</f>
        <v>0</v>
      </c>
      <c r="AB232" s="222">
        <f t="shared" ref="AB232" si="4499">AB233*$F232</f>
        <v>0</v>
      </c>
      <c r="AC232" s="222">
        <f t="shared" ref="AC232" si="4500">AC233*$F232</f>
        <v>0</v>
      </c>
      <c r="AD232" s="222">
        <f t="shared" ref="AD232" si="4501">AD233*$F232</f>
        <v>0</v>
      </c>
      <c r="AE232" s="222">
        <f t="shared" ref="AE232" si="4502">AE233*$F232</f>
        <v>0</v>
      </c>
      <c r="AF232" s="222">
        <f t="shared" ref="AF232" si="4503">AF233*$F232</f>
        <v>0</v>
      </c>
      <c r="AG232" s="222">
        <f t="shared" ref="AG232" si="4504">AG233*$F232</f>
        <v>0</v>
      </c>
      <c r="AH232" s="222">
        <f t="shared" ref="AH232" si="4505">AH233*$F232</f>
        <v>0</v>
      </c>
      <c r="AI232" s="222">
        <f t="shared" ref="AI232" si="4506">AI233*$F232</f>
        <v>0</v>
      </c>
      <c r="AJ232" s="222">
        <f t="shared" ref="AJ232" si="4507">AJ233*$F232</f>
        <v>0</v>
      </c>
      <c r="AK232" s="222">
        <f t="shared" ref="AK232" si="4508">AK233*$F232</f>
        <v>0</v>
      </c>
      <c r="AL232" s="222">
        <f t="shared" ref="AL232" si="4509">AL233*$F232</f>
        <v>0</v>
      </c>
      <c r="AM232" s="222">
        <f t="shared" ref="AM232" si="4510">AM233*$F232</f>
        <v>0</v>
      </c>
      <c r="AN232" s="222">
        <f t="shared" ref="AN232" si="4511">AN233*$F232</f>
        <v>0</v>
      </c>
      <c r="AO232" s="222">
        <f t="shared" ref="AO232" si="4512">AO233*$F232</f>
        <v>0</v>
      </c>
      <c r="AP232" s="222">
        <f t="shared" ref="AP232" si="4513">AP233*$F232</f>
        <v>0</v>
      </c>
      <c r="AQ232" s="222">
        <f t="shared" ref="AQ232" si="4514">AQ233*$F232</f>
        <v>0</v>
      </c>
      <c r="AR232" s="222">
        <f t="shared" ref="AR232" si="4515">AR233*$F232</f>
        <v>0</v>
      </c>
      <c r="AS232" s="222">
        <f t="shared" ref="AS232" si="4516">AS233*$F232</f>
        <v>0</v>
      </c>
      <c r="AT232" s="222">
        <f t="shared" ref="AT232" si="4517">AT233*$F232</f>
        <v>0</v>
      </c>
      <c r="AU232" s="222">
        <f t="shared" ref="AU232" si="4518">AU233*$F232</f>
        <v>0</v>
      </c>
      <c r="AV232" s="222">
        <f t="shared" ref="AV232" si="4519">AV233*$F232</f>
        <v>0</v>
      </c>
      <c r="AW232" s="222">
        <f t="shared" ref="AW232" si="4520">AW233*$F232</f>
        <v>0</v>
      </c>
      <c r="AX232" s="222">
        <f t="shared" ref="AX232" si="4521">AX233*$F232</f>
        <v>0</v>
      </c>
      <c r="AY232" s="222">
        <f t="shared" ref="AY232" si="4522">AY233*$F232</f>
        <v>0</v>
      </c>
      <c r="AZ232" s="222">
        <f t="shared" ref="AZ232" si="4523">AZ233*$F232</f>
        <v>0</v>
      </c>
      <c r="BA232" s="222">
        <f t="shared" ref="BA232" si="4524">BA233*$F232</f>
        <v>0</v>
      </c>
      <c r="BB232" s="222">
        <f t="shared" ref="BB232" si="4525">BB233*$F232</f>
        <v>0</v>
      </c>
      <c r="BC232" s="222">
        <f t="shared" ref="BC232" si="4526">BC233*$F232</f>
        <v>0</v>
      </c>
      <c r="BD232" s="222">
        <f t="shared" ref="BD232" si="4527">BD233*$F232</f>
        <v>0</v>
      </c>
      <c r="BE232" s="222">
        <f t="shared" ref="BE232" si="4528">BE233*$F232</f>
        <v>0</v>
      </c>
      <c r="BF232" s="222">
        <f t="shared" ref="BF232" si="4529">BF233*$F232</f>
        <v>0</v>
      </c>
      <c r="BG232" s="222">
        <f t="shared" ref="BG232" si="4530">BG233*$F232</f>
        <v>0</v>
      </c>
      <c r="BH232" s="222">
        <f t="shared" ref="BH232" si="4531">BH233*$F232</f>
        <v>0</v>
      </c>
      <c r="BI232" s="222">
        <f t="shared" ref="BI232" si="4532">BI233*$F232</f>
        <v>0</v>
      </c>
      <c r="BJ232" s="222">
        <f t="shared" ref="BJ232" si="4533">BJ233*$F232</f>
        <v>0</v>
      </c>
      <c r="BK232" s="222">
        <f t="shared" ref="BK232" si="4534">BK233*$F232</f>
        <v>0</v>
      </c>
      <c r="BL232" s="222">
        <f t="shared" ref="BL232" si="4535">BL233*$F232</f>
        <v>0</v>
      </c>
      <c r="BM232" s="222">
        <f t="shared" ref="BM232" si="4536">BM233*$F232</f>
        <v>0</v>
      </c>
      <c r="BN232" s="222">
        <f t="shared" ref="BN232" si="4537">BN233*$F232</f>
        <v>0</v>
      </c>
    </row>
    <row r="233" spans="2:66" outlineLevel="1">
      <c r="B233" s="51"/>
      <c r="C233" s="209" t="s">
        <v>606</v>
      </c>
      <c r="D233" s="19"/>
      <c r="E233" s="219">
        <v>0</v>
      </c>
      <c r="F233" s="300"/>
      <c r="G233" s="219">
        <f>$E233</f>
        <v>0</v>
      </c>
      <c r="H233" s="219">
        <f t="shared" ref="H233:BN233" si="4538">$E233</f>
        <v>0</v>
      </c>
      <c r="I233" s="219">
        <f t="shared" si="4538"/>
        <v>0</v>
      </c>
      <c r="J233" s="219">
        <f t="shared" si="4538"/>
        <v>0</v>
      </c>
      <c r="K233" s="219">
        <f t="shared" si="4538"/>
        <v>0</v>
      </c>
      <c r="L233" s="219">
        <f t="shared" si="4538"/>
        <v>0</v>
      </c>
      <c r="M233" s="219">
        <f t="shared" si="4538"/>
        <v>0</v>
      </c>
      <c r="N233" s="219">
        <f t="shared" si="4538"/>
        <v>0</v>
      </c>
      <c r="O233" s="219">
        <f t="shared" si="4538"/>
        <v>0</v>
      </c>
      <c r="P233" s="219">
        <f t="shared" si="4538"/>
        <v>0</v>
      </c>
      <c r="Q233" s="219">
        <f t="shared" si="4538"/>
        <v>0</v>
      </c>
      <c r="R233" s="219">
        <f t="shared" si="4538"/>
        <v>0</v>
      </c>
      <c r="S233" s="219">
        <f t="shared" si="4538"/>
        <v>0</v>
      </c>
      <c r="T233" s="219">
        <f t="shared" si="4538"/>
        <v>0</v>
      </c>
      <c r="U233" s="219">
        <f t="shared" si="4538"/>
        <v>0</v>
      </c>
      <c r="V233" s="219">
        <f t="shared" si="4538"/>
        <v>0</v>
      </c>
      <c r="W233" s="219">
        <f t="shared" si="4538"/>
        <v>0</v>
      </c>
      <c r="X233" s="219">
        <f t="shared" si="4538"/>
        <v>0</v>
      </c>
      <c r="Y233" s="219">
        <f t="shared" si="4538"/>
        <v>0</v>
      </c>
      <c r="Z233" s="219">
        <f t="shared" si="4538"/>
        <v>0</v>
      </c>
      <c r="AA233" s="219">
        <f t="shared" si="4538"/>
        <v>0</v>
      </c>
      <c r="AB233" s="219">
        <f t="shared" si="4538"/>
        <v>0</v>
      </c>
      <c r="AC233" s="219">
        <f t="shared" si="4538"/>
        <v>0</v>
      </c>
      <c r="AD233" s="219">
        <f t="shared" si="4538"/>
        <v>0</v>
      </c>
      <c r="AE233" s="219">
        <f t="shared" si="4538"/>
        <v>0</v>
      </c>
      <c r="AF233" s="219">
        <f t="shared" si="4538"/>
        <v>0</v>
      </c>
      <c r="AG233" s="219">
        <f t="shared" si="4538"/>
        <v>0</v>
      </c>
      <c r="AH233" s="219">
        <f t="shared" si="4538"/>
        <v>0</v>
      </c>
      <c r="AI233" s="219">
        <f t="shared" si="4538"/>
        <v>0</v>
      </c>
      <c r="AJ233" s="219">
        <f t="shared" si="4538"/>
        <v>0</v>
      </c>
      <c r="AK233" s="219">
        <f t="shared" si="4538"/>
        <v>0</v>
      </c>
      <c r="AL233" s="219">
        <f t="shared" si="4538"/>
        <v>0</v>
      </c>
      <c r="AM233" s="219">
        <f t="shared" si="4538"/>
        <v>0</v>
      </c>
      <c r="AN233" s="219">
        <f t="shared" si="4538"/>
        <v>0</v>
      </c>
      <c r="AO233" s="219">
        <f t="shared" si="4538"/>
        <v>0</v>
      </c>
      <c r="AP233" s="219">
        <f t="shared" si="4538"/>
        <v>0</v>
      </c>
      <c r="AQ233" s="219">
        <f t="shared" si="4538"/>
        <v>0</v>
      </c>
      <c r="AR233" s="219">
        <f t="shared" si="4538"/>
        <v>0</v>
      </c>
      <c r="AS233" s="219">
        <f t="shared" si="4538"/>
        <v>0</v>
      </c>
      <c r="AT233" s="219">
        <f t="shared" si="4538"/>
        <v>0</v>
      </c>
      <c r="AU233" s="219">
        <f t="shared" si="4538"/>
        <v>0</v>
      </c>
      <c r="AV233" s="219">
        <f t="shared" si="4538"/>
        <v>0</v>
      </c>
      <c r="AW233" s="219">
        <f t="shared" si="4538"/>
        <v>0</v>
      </c>
      <c r="AX233" s="219">
        <f t="shared" si="4538"/>
        <v>0</v>
      </c>
      <c r="AY233" s="219">
        <f t="shared" si="4538"/>
        <v>0</v>
      </c>
      <c r="AZ233" s="219">
        <f t="shared" si="4538"/>
        <v>0</v>
      </c>
      <c r="BA233" s="219">
        <f t="shared" si="4538"/>
        <v>0</v>
      </c>
      <c r="BB233" s="219">
        <f t="shared" si="4538"/>
        <v>0</v>
      </c>
      <c r="BC233" s="219">
        <f t="shared" si="4538"/>
        <v>0</v>
      </c>
      <c r="BD233" s="219">
        <f t="shared" si="4538"/>
        <v>0</v>
      </c>
      <c r="BE233" s="219">
        <f t="shared" si="4538"/>
        <v>0</v>
      </c>
      <c r="BF233" s="219">
        <f t="shared" si="4538"/>
        <v>0</v>
      </c>
      <c r="BG233" s="219">
        <f t="shared" si="4538"/>
        <v>0</v>
      </c>
      <c r="BH233" s="219">
        <f t="shared" si="4538"/>
        <v>0</v>
      </c>
      <c r="BI233" s="219">
        <f t="shared" si="4538"/>
        <v>0</v>
      </c>
      <c r="BJ233" s="219">
        <f t="shared" si="4538"/>
        <v>0</v>
      </c>
      <c r="BK233" s="219">
        <f t="shared" si="4538"/>
        <v>0</v>
      </c>
      <c r="BL233" s="219">
        <f t="shared" si="4538"/>
        <v>0</v>
      </c>
      <c r="BM233" s="219">
        <f t="shared" si="4538"/>
        <v>0</v>
      </c>
      <c r="BN233" s="219">
        <f t="shared" si="4538"/>
        <v>0</v>
      </c>
    </row>
    <row r="234" spans="2:66" outlineLevel="1">
      <c r="B234" s="51"/>
      <c r="C234" s="19" t="s">
        <v>1198</v>
      </c>
      <c r="D234" s="19"/>
      <c r="E234" s="219"/>
      <c r="F234" s="300">
        <v>243</v>
      </c>
      <c r="G234" s="222">
        <f>G235*$F234</f>
        <v>0</v>
      </c>
      <c r="H234" s="222">
        <f t="shared" ref="H234" si="4539">H235*$F234</f>
        <v>0</v>
      </c>
      <c r="I234" s="222">
        <f t="shared" ref="I234" si="4540">I235*$F234</f>
        <v>0</v>
      </c>
      <c r="J234" s="222">
        <f t="shared" ref="J234" si="4541">J235*$F234</f>
        <v>0</v>
      </c>
      <c r="K234" s="222">
        <f t="shared" ref="K234" si="4542">K235*$F234</f>
        <v>0</v>
      </c>
      <c r="L234" s="222">
        <f t="shared" ref="L234" si="4543">L235*$F234</f>
        <v>0</v>
      </c>
      <c r="M234" s="222">
        <f t="shared" ref="M234" si="4544">M235*$F234</f>
        <v>0</v>
      </c>
      <c r="N234" s="222">
        <f t="shared" ref="N234" si="4545">N235*$F234</f>
        <v>0</v>
      </c>
      <c r="O234" s="222">
        <f t="shared" ref="O234" si="4546">O235*$F234</f>
        <v>0</v>
      </c>
      <c r="P234" s="222">
        <f t="shared" ref="P234" si="4547">P235*$F234</f>
        <v>0</v>
      </c>
      <c r="Q234" s="222">
        <f t="shared" ref="Q234" si="4548">Q235*$F234</f>
        <v>0</v>
      </c>
      <c r="R234" s="222">
        <f t="shared" ref="R234" si="4549">R235*$F234</f>
        <v>0</v>
      </c>
      <c r="S234" s="222">
        <f t="shared" ref="S234" si="4550">S235*$F234</f>
        <v>0</v>
      </c>
      <c r="T234" s="222">
        <f t="shared" ref="T234" si="4551">T235*$F234</f>
        <v>0</v>
      </c>
      <c r="U234" s="222">
        <f t="shared" ref="U234" si="4552">U235*$F234</f>
        <v>0</v>
      </c>
      <c r="V234" s="222">
        <f t="shared" ref="V234" si="4553">V235*$F234</f>
        <v>0</v>
      </c>
      <c r="W234" s="222">
        <f t="shared" ref="W234" si="4554">W235*$F234</f>
        <v>0</v>
      </c>
      <c r="X234" s="222">
        <f t="shared" ref="X234" si="4555">X235*$F234</f>
        <v>0</v>
      </c>
      <c r="Y234" s="222">
        <f t="shared" ref="Y234" si="4556">Y235*$F234</f>
        <v>0</v>
      </c>
      <c r="Z234" s="222">
        <f t="shared" ref="Z234" si="4557">Z235*$F234</f>
        <v>0</v>
      </c>
      <c r="AA234" s="222">
        <f t="shared" ref="AA234" si="4558">AA235*$F234</f>
        <v>0</v>
      </c>
      <c r="AB234" s="222">
        <f t="shared" ref="AB234" si="4559">AB235*$F234</f>
        <v>0</v>
      </c>
      <c r="AC234" s="222">
        <f t="shared" ref="AC234" si="4560">AC235*$F234</f>
        <v>0</v>
      </c>
      <c r="AD234" s="222">
        <f t="shared" ref="AD234" si="4561">AD235*$F234</f>
        <v>0</v>
      </c>
      <c r="AE234" s="222">
        <f t="shared" ref="AE234" si="4562">AE235*$F234</f>
        <v>0</v>
      </c>
      <c r="AF234" s="222">
        <f t="shared" ref="AF234" si="4563">AF235*$F234</f>
        <v>0</v>
      </c>
      <c r="AG234" s="222">
        <f t="shared" ref="AG234" si="4564">AG235*$F234</f>
        <v>0</v>
      </c>
      <c r="AH234" s="222">
        <f t="shared" ref="AH234" si="4565">AH235*$F234</f>
        <v>0</v>
      </c>
      <c r="AI234" s="222">
        <f t="shared" ref="AI234" si="4566">AI235*$F234</f>
        <v>0</v>
      </c>
      <c r="AJ234" s="222">
        <f t="shared" ref="AJ234" si="4567">AJ235*$F234</f>
        <v>0</v>
      </c>
      <c r="AK234" s="222">
        <f t="shared" ref="AK234" si="4568">AK235*$F234</f>
        <v>0</v>
      </c>
      <c r="AL234" s="222">
        <f t="shared" ref="AL234" si="4569">AL235*$F234</f>
        <v>0</v>
      </c>
      <c r="AM234" s="222">
        <f t="shared" ref="AM234" si="4570">AM235*$F234</f>
        <v>0</v>
      </c>
      <c r="AN234" s="222">
        <f t="shared" ref="AN234" si="4571">AN235*$F234</f>
        <v>0</v>
      </c>
      <c r="AO234" s="222">
        <f t="shared" ref="AO234" si="4572">AO235*$F234</f>
        <v>0</v>
      </c>
      <c r="AP234" s="222">
        <f t="shared" ref="AP234" si="4573">AP235*$F234</f>
        <v>0</v>
      </c>
      <c r="AQ234" s="222">
        <f t="shared" ref="AQ234" si="4574">AQ235*$F234</f>
        <v>0</v>
      </c>
      <c r="AR234" s="222">
        <f t="shared" ref="AR234" si="4575">AR235*$F234</f>
        <v>0</v>
      </c>
      <c r="AS234" s="222">
        <f t="shared" ref="AS234" si="4576">AS235*$F234</f>
        <v>0</v>
      </c>
      <c r="AT234" s="222">
        <f t="shared" ref="AT234" si="4577">AT235*$F234</f>
        <v>0</v>
      </c>
      <c r="AU234" s="222">
        <f t="shared" ref="AU234" si="4578">AU235*$F234</f>
        <v>0</v>
      </c>
      <c r="AV234" s="222">
        <f t="shared" ref="AV234" si="4579">AV235*$F234</f>
        <v>0</v>
      </c>
      <c r="AW234" s="222">
        <f t="shared" ref="AW234" si="4580">AW235*$F234</f>
        <v>0</v>
      </c>
      <c r="AX234" s="222">
        <f t="shared" ref="AX234" si="4581">AX235*$F234</f>
        <v>0</v>
      </c>
      <c r="AY234" s="222">
        <f t="shared" ref="AY234" si="4582">AY235*$F234</f>
        <v>0</v>
      </c>
      <c r="AZ234" s="222">
        <f t="shared" ref="AZ234" si="4583">AZ235*$F234</f>
        <v>0</v>
      </c>
      <c r="BA234" s="222">
        <f t="shared" ref="BA234" si="4584">BA235*$F234</f>
        <v>0</v>
      </c>
      <c r="BB234" s="222">
        <f t="shared" ref="BB234" si="4585">BB235*$F234</f>
        <v>0</v>
      </c>
      <c r="BC234" s="222">
        <f t="shared" ref="BC234" si="4586">BC235*$F234</f>
        <v>0</v>
      </c>
      <c r="BD234" s="222">
        <f t="shared" ref="BD234" si="4587">BD235*$F234</f>
        <v>0</v>
      </c>
      <c r="BE234" s="222">
        <f t="shared" ref="BE234" si="4588">BE235*$F234</f>
        <v>0</v>
      </c>
      <c r="BF234" s="222">
        <f t="shared" ref="BF234" si="4589">BF235*$F234</f>
        <v>0</v>
      </c>
      <c r="BG234" s="222">
        <f t="shared" ref="BG234" si="4590">BG235*$F234</f>
        <v>0</v>
      </c>
      <c r="BH234" s="222">
        <f t="shared" ref="BH234" si="4591">BH235*$F234</f>
        <v>0</v>
      </c>
      <c r="BI234" s="222">
        <f t="shared" ref="BI234" si="4592">BI235*$F234</f>
        <v>0</v>
      </c>
      <c r="BJ234" s="222">
        <f t="shared" ref="BJ234" si="4593">BJ235*$F234</f>
        <v>0</v>
      </c>
      <c r="BK234" s="222">
        <f t="shared" ref="BK234" si="4594">BK235*$F234</f>
        <v>0</v>
      </c>
      <c r="BL234" s="222">
        <f t="shared" ref="BL234" si="4595">BL235*$F234</f>
        <v>0</v>
      </c>
      <c r="BM234" s="222">
        <f t="shared" ref="BM234" si="4596">BM235*$F234</f>
        <v>0</v>
      </c>
      <c r="BN234" s="222">
        <f t="shared" ref="BN234" si="4597">BN235*$F234</f>
        <v>0</v>
      </c>
    </row>
    <row r="235" spans="2:66" outlineLevel="1">
      <c r="B235" s="51"/>
      <c r="C235" s="209" t="s">
        <v>606</v>
      </c>
      <c r="D235" s="19"/>
      <c r="E235" s="219">
        <v>0</v>
      </c>
      <c r="F235" s="300"/>
      <c r="G235" s="219">
        <f>$E235</f>
        <v>0</v>
      </c>
      <c r="H235" s="219">
        <f t="shared" ref="H235:BN235" si="4598">$E235</f>
        <v>0</v>
      </c>
      <c r="I235" s="219">
        <f t="shared" si="4598"/>
        <v>0</v>
      </c>
      <c r="J235" s="219">
        <f t="shared" si="4598"/>
        <v>0</v>
      </c>
      <c r="K235" s="219">
        <f t="shared" si="4598"/>
        <v>0</v>
      </c>
      <c r="L235" s="219">
        <f t="shared" si="4598"/>
        <v>0</v>
      </c>
      <c r="M235" s="219">
        <f t="shared" si="4598"/>
        <v>0</v>
      </c>
      <c r="N235" s="219">
        <f t="shared" si="4598"/>
        <v>0</v>
      </c>
      <c r="O235" s="219">
        <f t="shared" si="4598"/>
        <v>0</v>
      </c>
      <c r="P235" s="219">
        <f t="shared" si="4598"/>
        <v>0</v>
      </c>
      <c r="Q235" s="219">
        <f t="shared" si="4598"/>
        <v>0</v>
      </c>
      <c r="R235" s="219">
        <f t="shared" si="4598"/>
        <v>0</v>
      </c>
      <c r="S235" s="219">
        <f t="shared" si="4598"/>
        <v>0</v>
      </c>
      <c r="T235" s="219">
        <f t="shared" si="4598"/>
        <v>0</v>
      </c>
      <c r="U235" s="219">
        <f t="shared" si="4598"/>
        <v>0</v>
      </c>
      <c r="V235" s="219">
        <f t="shared" si="4598"/>
        <v>0</v>
      </c>
      <c r="W235" s="219">
        <f t="shared" si="4598"/>
        <v>0</v>
      </c>
      <c r="X235" s="219">
        <f t="shared" si="4598"/>
        <v>0</v>
      </c>
      <c r="Y235" s="219">
        <f t="shared" si="4598"/>
        <v>0</v>
      </c>
      <c r="Z235" s="219">
        <f t="shared" si="4598"/>
        <v>0</v>
      </c>
      <c r="AA235" s="219">
        <f t="shared" si="4598"/>
        <v>0</v>
      </c>
      <c r="AB235" s="219">
        <f t="shared" si="4598"/>
        <v>0</v>
      </c>
      <c r="AC235" s="219">
        <f t="shared" si="4598"/>
        <v>0</v>
      </c>
      <c r="AD235" s="219">
        <f t="shared" si="4598"/>
        <v>0</v>
      </c>
      <c r="AE235" s="219">
        <f t="shared" si="4598"/>
        <v>0</v>
      </c>
      <c r="AF235" s="219">
        <f t="shared" si="4598"/>
        <v>0</v>
      </c>
      <c r="AG235" s="219">
        <f t="shared" si="4598"/>
        <v>0</v>
      </c>
      <c r="AH235" s="219">
        <f t="shared" si="4598"/>
        <v>0</v>
      </c>
      <c r="AI235" s="219">
        <f t="shared" si="4598"/>
        <v>0</v>
      </c>
      <c r="AJ235" s="219">
        <f t="shared" si="4598"/>
        <v>0</v>
      </c>
      <c r="AK235" s="219">
        <f t="shared" si="4598"/>
        <v>0</v>
      </c>
      <c r="AL235" s="219">
        <f t="shared" si="4598"/>
        <v>0</v>
      </c>
      <c r="AM235" s="219">
        <f t="shared" si="4598"/>
        <v>0</v>
      </c>
      <c r="AN235" s="219">
        <f t="shared" si="4598"/>
        <v>0</v>
      </c>
      <c r="AO235" s="219">
        <f t="shared" si="4598"/>
        <v>0</v>
      </c>
      <c r="AP235" s="219">
        <f t="shared" si="4598"/>
        <v>0</v>
      </c>
      <c r="AQ235" s="219">
        <f t="shared" si="4598"/>
        <v>0</v>
      </c>
      <c r="AR235" s="219">
        <f t="shared" si="4598"/>
        <v>0</v>
      </c>
      <c r="AS235" s="219">
        <f t="shared" si="4598"/>
        <v>0</v>
      </c>
      <c r="AT235" s="219">
        <f t="shared" si="4598"/>
        <v>0</v>
      </c>
      <c r="AU235" s="219">
        <f t="shared" si="4598"/>
        <v>0</v>
      </c>
      <c r="AV235" s="219">
        <f t="shared" si="4598"/>
        <v>0</v>
      </c>
      <c r="AW235" s="219">
        <f t="shared" si="4598"/>
        <v>0</v>
      </c>
      <c r="AX235" s="219">
        <f t="shared" si="4598"/>
        <v>0</v>
      </c>
      <c r="AY235" s="219">
        <f t="shared" si="4598"/>
        <v>0</v>
      </c>
      <c r="AZ235" s="219">
        <f t="shared" si="4598"/>
        <v>0</v>
      </c>
      <c r="BA235" s="219">
        <f t="shared" si="4598"/>
        <v>0</v>
      </c>
      <c r="BB235" s="219">
        <f t="shared" si="4598"/>
        <v>0</v>
      </c>
      <c r="BC235" s="219">
        <f t="shared" si="4598"/>
        <v>0</v>
      </c>
      <c r="BD235" s="219">
        <f t="shared" si="4598"/>
        <v>0</v>
      </c>
      <c r="BE235" s="219">
        <f t="shared" si="4598"/>
        <v>0</v>
      </c>
      <c r="BF235" s="219">
        <f t="shared" si="4598"/>
        <v>0</v>
      </c>
      <c r="BG235" s="219">
        <f t="shared" si="4598"/>
        <v>0</v>
      </c>
      <c r="BH235" s="219">
        <f t="shared" si="4598"/>
        <v>0</v>
      </c>
      <c r="BI235" s="219">
        <f t="shared" si="4598"/>
        <v>0</v>
      </c>
      <c r="BJ235" s="219">
        <f t="shared" si="4598"/>
        <v>0</v>
      </c>
      <c r="BK235" s="219">
        <f t="shared" si="4598"/>
        <v>0</v>
      </c>
      <c r="BL235" s="219">
        <f t="shared" si="4598"/>
        <v>0</v>
      </c>
      <c r="BM235" s="219">
        <f t="shared" si="4598"/>
        <v>0</v>
      </c>
      <c r="BN235" s="219">
        <f t="shared" si="4598"/>
        <v>0</v>
      </c>
    </row>
    <row r="236" spans="2:66" outlineLevel="1">
      <c r="B236" s="51"/>
      <c r="C236" s="19" t="s">
        <v>628</v>
      </c>
      <c r="D236" s="19"/>
      <c r="E236" s="219"/>
      <c r="F236" s="300">
        <v>87</v>
      </c>
      <c r="G236" s="222">
        <f>G237*$F236</f>
        <v>1392</v>
      </c>
      <c r="H236" s="222">
        <f t="shared" ref="H236" si="4599">H237*$F236</f>
        <v>1392</v>
      </c>
      <c r="I236" s="222">
        <f t="shared" ref="I236" si="4600">I237*$F236</f>
        <v>1392</v>
      </c>
      <c r="J236" s="222">
        <f t="shared" ref="J236" si="4601">J237*$F236</f>
        <v>1392</v>
      </c>
      <c r="K236" s="222">
        <f t="shared" ref="K236" si="4602">K237*$F236</f>
        <v>1392</v>
      </c>
      <c r="L236" s="222">
        <f t="shared" ref="L236" si="4603">L237*$F236</f>
        <v>1392</v>
      </c>
      <c r="M236" s="222">
        <f t="shared" ref="M236" si="4604">M237*$F236</f>
        <v>1392</v>
      </c>
      <c r="N236" s="222">
        <f t="shared" ref="N236" si="4605">N237*$F236</f>
        <v>1392</v>
      </c>
      <c r="O236" s="222">
        <f t="shared" ref="O236" si="4606">O237*$F236</f>
        <v>1392</v>
      </c>
      <c r="P236" s="222">
        <f t="shared" ref="P236" si="4607">P237*$F236</f>
        <v>1392</v>
      </c>
      <c r="Q236" s="222">
        <f t="shared" ref="Q236" si="4608">Q237*$F236</f>
        <v>1392</v>
      </c>
      <c r="R236" s="222">
        <f t="shared" ref="R236" si="4609">R237*$F236</f>
        <v>1392</v>
      </c>
      <c r="S236" s="222">
        <f t="shared" ref="S236" si="4610">S237*$F236</f>
        <v>1392</v>
      </c>
      <c r="T236" s="222">
        <f t="shared" ref="T236" si="4611">T237*$F236</f>
        <v>1392</v>
      </c>
      <c r="U236" s="222">
        <f t="shared" ref="U236" si="4612">U237*$F236</f>
        <v>1392</v>
      </c>
      <c r="V236" s="222">
        <f t="shared" ref="V236" si="4613">V237*$F236</f>
        <v>1392</v>
      </c>
      <c r="W236" s="222">
        <f t="shared" ref="W236" si="4614">W237*$F236</f>
        <v>1392</v>
      </c>
      <c r="X236" s="222">
        <f t="shared" ref="X236" si="4615">X237*$F236</f>
        <v>1392</v>
      </c>
      <c r="Y236" s="222">
        <f t="shared" ref="Y236" si="4616">Y237*$F236</f>
        <v>1392</v>
      </c>
      <c r="Z236" s="222">
        <f t="shared" ref="Z236" si="4617">Z237*$F236</f>
        <v>1392</v>
      </c>
      <c r="AA236" s="222">
        <f t="shared" ref="AA236" si="4618">AA237*$F236</f>
        <v>1392</v>
      </c>
      <c r="AB236" s="222">
        <f t="shared" ref="AB236" si="4619">AB237*$F236</f>
        <v>1392</v>
      </c>
      <c r="AC236" s="222">
        <f t="shared" ref="AC236" si="4620">AC237*$F236</f>
        <v>1392</v>
      </c>
      <c r="AD236" s="222">
        <f t="shared" ref="AD236" si="4621">AD237*$F236</f>
        <v>1392</v>
      </c>
      <c r="AE236" s="222">
        <f t="shared" ref="AE236" si="4622">AE237*$F236</f>
        <v>1392</v>
      </c>
      <c r="AF236" s="222">
        <f t="shared" ref="AF236" si="4623">AF237*$F236</f>
        <v>1392</v>
      </c>
      <c r="AG236" s="222">
        <f t="shared" ref="AG236" si="4624">AG237*$F236</f>
        <v>1392</v>
      </c>
      <c r="AH236" s="222">
        <f t="shared" ref="AH236" si="4625">AH237*$F236</f>
        <v>1392</v>
      </c>
      <c r="AI236" s="222">
        <f t="shared" ref="AI236" si="4626">AI237*$F236</f>
        <v>1392</v>
      </c>
      <c r="AJ236" s="222">
        <f t="shared" ref="AJ236" si="4627">AJ237*$F236</f>
        <v>1392</v>
      </c>
      <c r="AK236" s="222">
        <f t="shared" ref="AK236" si="4628">AK237*$F236</f>
        <v>1392</v>
      </c>
      <c r="AL236" s="222">
        <f t="shared" ref="AL236" si="4629">AL237*$F236</f>
        <v>1392</v>
      </c>
      <c r="AM236" s="222">
        <f t="shared" ref="AM236" si="4630">AM237*$F236</f>
        <v>1392</v>
      </c>
      <c r="AN236" s="222">
        <f t="shared" ref="AN236" si="4631">AN237*$F236</f>
        <v>1392</v>
      </c>
      <c r="AO236" s="222">
        <f t="shared" ref="AO236" si="4632">AO237*$F236</f>
        <v>1392</v>
      </c>
      <c r="AP236" s="222">
        <f t="shared" ref="AP236" si="4633">AP237*$F236</f>
        <v>1392</v>
      </c>
      <c r="AQ236" s="222">
        <f t="shared" ref="AQ236" si="4634">AQ237*$F236</f>
        <v>1392</v>
      </c>
      <c r="AR236" s="222">
        <f t="shared" ref="AR236" si="4635">AR237*$F236</f>
        <v>1392</v>
      </c>
      <c r="AS236" s="222">
        <f t="shared" ref="AS236" si="4636">AS237*$F236</f>
        <v>1392</v>
      </c>
      <c r="AT236" s="222">
        <f t="shared" ref="AT236" si="4637">AT237*$F236</f>
        <v>1392</v>
      </c>
      <c r="AU236" s="222">
        <f t="shared" ref="AU236" si="4638">AU237*$F236</f>
        <v>1392</v>
      </c>
      <c r="AV236" s="222">
        <f t="shared" ref="AV236" si="4639">AV237*$F236</f>
        <v>1392</v>
      </c>
      <c r="AW236" s="222">
        <f t="shared" ref="AW236" si="4640">AW237*$F236</f>
        <v>1392</v>
      </c>
      <c r="AX236" s="222">
        <f t="shared" ref="AX236" si="4641">AX237*$F236</f>
        <v>1392</v>
      </c>
      <c r="AY236" s="222">
        <f t="shared" ref="AY236" si="4642">AY237*$F236</f>
        <v>1392</v>
      </c>
      <c r="AZ236" s="222">
        <f t="shared" ref="AZ236" si="4643">AZ237*$F236</f>
        <v>1392</v>
      </c>
      <c r="BA236" s="222">
        <f t="shared" ref="BA236" si="4644">BA237*$F236</f>
        <v>1392</v>
      </c>
      <c r="BB236" s="222">
        <f t="shared" ref="BB236" si="4645">BB237*$F236</f>
        <v>1392</v>
      </c>
      <c r="BC236" s="222">
        <f t="shared" ref="BC236" si="4646">BC237*$F236</f>
        <v>1392</v>
      </c>
      <c r="BD236" s="222">
        <f t="shared" ref="BD236" si="4647">BD237*$F236</f>
        <v>1392</v>
      </c>
      <c r="BE236" s="222">
        <f t="shared" ref="BE236" si="4648">BE237*$F236</f>
        <v>1392</v>
      </c>
      <c r="BF236" s="222">
        <f t="shared" ref="BF236" si="4649">BF237*$F236</f>
        <v>1392</v>
      </c>
      <c r="BG236" s="222">
        <f t="shared" ref="BG236" si="4650">BG237*$F236</f>
        <v>1392</v>
      </c>
      <c r="BH236" s="222">
        <f t="shared" ref="BH236" si="4651">BH237*$F236</f>
        <v>1392</v>
      </c>
      <c r="BI236" s="222">
        <f t="shared" ref="BI236" si="4652">BI237*$F236</f>
        <v>1392</v>
      </c>
      <c r="BJ236" s="222">
        <f t="shared" ref="BJ236" si="4653">BJ237*$F236</f>
        <v>1392</v>
      </c>
      <c r="BK236" s="222">
        <f t="shared" ref="BK236" si="4654">BK237*$F236</f>
        <v>1392</v>
      </c>
      <c r="BL236" s="222">
        <f t="shared" ref="BL236" si="4655">BL237*$F236</f>
        <v>1392</v>
      </c>
      <c r="BM236" s="222">
        <f t="shared" ref="BM236" si="4656">BM237*$F236</f>
        <v>1392</v>
      </c>
      <c r="BN236" s="222">
        <f t="shared" ref="BN236" si="4657">BN237*$F236</f>
        <v>1392</v>
      </c>
    </row>
    <row r="237" spans="2:66" outlineLevel="1">
      <c r="B237" s="51"/>
      <c r="C237" s="209" t="s">
        <v>606</v>
      </c>
      <c r="D237" s="19"/>
      <c r="E237" s="219">
        <v>16</v>
      </c>
      <c r="F237" s="300"/>
      <c r="G237" s="219">
        <f>$E237</f>
        <v>16</v>
      </c>
      <c r="H237" s="219">
        <f t="shared" ref="H237:BN237" si="4658">$E237</f>
        <v>16</v>
      </c>
      <c r="I237" s="219">
        <f t="shared" si="4658"/>
        <v>16</v>
      </c>
      <c r="J237" s="219">
        <f t="shared" si="4658"/>
        <v>16</v>
      </c>
      <c r="K237" s="219">
        <f t="shared" si="4658"/>
        <v>16</v>
      </c>
      <c r="L237" s="219">
        <f t="shared" si="4658"/>
        <v>16</v>
      </c>
      <c r="M237" s="219">
        <f t="shared" si="4658"/>
        <v>16</v>
      </c>
      <c r="N237" s="219">
        <f t="shared" si="4658"/>
        <v>16</v>
      </c>
      <c r="O237" s="219">
        <f t="shared" si="4658"/>
        <v>16</v>
      </c>
      <c r="P237" s="219">
        <f t="shared" si="4658"/>
        <v>16</v>
      </c>
      <c r="Q237" s="219">
        <f t="shared" si="4658"/>
        <v>16</v>
      </c>
      <c r="R237" s="219">
        <f t="shared" si="4658"/>
        <v>16</v>
      </c>
      <c r="S237" s="219">
        <f t="shared" si="4658"/>
        <v>16</v>
      </c>
      <c r="T237" s="219">
        <f t="shared" si="4658"/>
        <v>16</v>
      </c>
      <c r="U237" s="219">
        <f t="shared" si="4658"/>
        <v>16</v>
      </c>
      <c r="V237" s="219">
        <f t="shared" si="4658"/>
        <v>16</v>
      </c>
      <c r="W237" s="219">
        <f t="shared" si="4658"/>
        <v>16</v>
      </c>
      <c r="X237" s="219">
        <f t="shared" si="4658"/>
        <v>16</v>
      </c>
      <c r="Y237" s="219">
        <f t="shared" si="4658"/>
        <v>16</v>
      </c>
      <c r="Z237" s="219">
        <f t="shared" si="4658"/>
        <v>16</v>
      </c>
      <c r="AA237" s="219">
        <f t="shared" si="4658"/>
        <v>16</v>
      </c>
      <c r="AB237" s="219">
        <f t="shared" si="4658"/>
        <v>16</v>
      </c>
      <c r="AC237" s="219">
        <f t="shared" si="4658"/>
        <v>16</v>
      </c>
      <c r="AD237" s="219">
        <f t="shared" si="4658"/>
        <v>16</v>
      </c>
      <c r="AE237" s="219">
        <f t="shared" si="4658"/>
        <v>16</v>
      </c>
      <c r="AF237" s="219">
        <f t="shared" si="4658"/>
        <v>16</v>
      </c>
      <c r="AG237" s="219">
        <f t="shared" si="4658"/>
        <v>16</v>
      </c>
      <c r="AH237" s="219">
        <f t="shared" si="4658"/>
        <v>16</v>
      </c>
      <c r="AI237" s="219">
        <f t="shared" si="4658"/>
        <v>16</v>
      </c>
      <c r="AJ237" s="219">
        <f t="shared" si="4658"/>
        <v>16</v>
      </c>
      <c r="AK237" s="219">
        <f t="shared" si="4658"/>
        <v>16</v>
      </c>
      <c r="AL237" s="219">
        <f t="shared" si="4658"/>
        <v>16</v>
      </c>
      <c r="AM237" s="219">
        <f t="shared" si="4658"/>
        <v>16</v>
      </c>
      <c r="AN237" s="219">
        <f t="shared" si="4658"/>
        <v>16</v>
      </c>
      <c r="AO237" s="219">
        <f t="shared" si="4658"/>
        <v>16</v>
      </c>
      <c r="AP237" s="219">
        <f t="shared" si="4658"/>
        <v>16</v>
      </c>
      <c r="AQ237" s="219">
        <f t="shared" si="4658"/>
        <v>16</v>
      </c>
      <c r="AR237" s="219">
        <f t="shared" si="4658"/>
        <v>16</v>
      </c>
      <c r="AS237" s="219">
        <f t="shared" si="4658"/>
        <v>16</v>
      </c>
      <c r="AT237" s="219">
        <f t="shared" si="4658"/>
        <v>16</v>
      </c>
      <c r="AU237" s="219">
        <f t="shared" si="4658"/>
        <v>16</v>
      </c>
      <c r="AV237" s="219">
        <f t="shared" si="4658"/>
        <v>16</v>
      </c>
      <c r="AW237" s="219">
        <f t="shared" si="4658"/>
        <v>16</v>
      </c>
      <c r="AX237" s="219">
        <f t="shared" si="4658"/>
        <v>16</v>
      </c>
      <c r="AY237" s="219">
        <f t="shared" si="4658"/>
        <v>16</v>
      </c>
      <c r="AZ237" s="219">
        <f t="shared" si="4658"/>
        <v>16</v>
      </c>
      <c r="BA237" s="219">
        <f t="shared" si="4658"/>
        <v>16</v>
      </c>
      <c r="BB237" s="219">
        <f t="shared" si="4658"/>
        <v>16</v>
      </c>
      <c r="BC237" s="219">
        <f t="shared" si="4658"/>
        <v>16</v>
      </c>
      <c r="BD237" s="219">
        <f t="shared" si="4658"/>
        <v>16</v>
      </c>
      <c r="BE237" s="219">
        <f t="shared" si="4658"/>
        <v>16</v>
      </c>
      <c r="BF237" s="219">
        <f t="shared" si="4658"/>
        <v>16</v>
      </c>
      <c r="BG237" s="219">
        <f t="shared" si="4658"/>
        <v>16</v>
      </c>
      <c r="BH237" s="219">
        <f t="shared" si="4658"/>
        <v>16</v>
      </c>
      <c r="BI237" s="219">
        <f t="shared" si="4658"/>
        <v>16</v>
      </c>
      <c r="BJ237" s="219">
        <f t="shared" si="4658"/>
        <v>16</v>
      </c>
      <c r="BK237" s="219">
        <f t="shared" si="4658"/>
        <v>16</v>
      </c>
      <c r="BL237" s="219">
        <f t="shared" si="4658"/>
        <v>16</v>
      </c>
      <c r="BM237" s="219">
        <f t="shared" si="4658"/>
        <v>16</v>
      </c>
      <c r="BN237" s="219">
        <f t="shared" si="4658"/>
        <v>16</v>
      </c>
    </row>
    <row r="238" spans="2:66" outlineLevel="1">
      <c r="B238" s="51"/>
      <c r="C238" s="19"/>
      <c r="D238" s="19"/>
      <c r="E238" s="219"/>
      <c r="F238" s="300"/>
      <c r="G238" s="222">
        <f>G239*$F238</f>
        <v>0</v>
      </c>
      <c r="H238" s="222">
        <f t="shared" ref="H238" si="4659">H239*$F238</f>
        <v>0</v>
      </c>
      <c r="I238" s="222">
        <f t="shared" ref="I238" si="4660">I239*$F238</f>
        <v>0</v>
      </c>
      <c r="J238" s="222">
        <f t="shared" ref="J238" si="4661">J239*$F238</f>
        <v>0</v>
      </c>
      <c r="K238" s="222">
        <f t="shared" ref="K238" si="4662">K239*$F238</f>
        <v>0</v>
      </c>
      <c r="L238" s="222">
        <f t="shared" ref="L238" si="4663">L239*$F238</f>
        <v>0</v>
      </c>
      <c r="M238" s="222">
        <f t="shared" ref="M238" si="4664">M239*$F238</f>
        <v>0</v>
      </c>
      <c r="N238" s="222">
        <f t="shared" ref="N238" si="4665">N239*$F238</f>
        <v>0</v>
      </c>
      <c r="O238" s="222">
        <f t="shared" ref="O238" si="4666">O239*$F238</f>
        <v>0</v>
      </c>
      <c r="P238" s="222">
        <f t="shared" ref="P238" si="4667">P239*$F238</f>
        <v>0</v>
      </c>
      <c r="Q238" s="222">
        <f t="shared" ref="Q238" si="4668">Q239*$F238</f>
        <v>0</v>
      </c>
      <c r="R238" s="222">
        <f t="shared" ref="R238" si="4669">R239*$F238</f>
        <v>0</v>
      </c>
      <c r="S238" s="222">
        <f t="shared" ref="S238" si="4670">S239*$F238</f>
        <v>0</v>
      </c>
      <c r="T238" s="222">
        <f t="shared" ref="T238" si="4671">T239*$F238</f>
        <v>0</v>
      </c>
      <c r="U238" s="222">
        <f t="shared" ref="U238" si="4672">U239*$F238</f>
        <v>0</v>
      </c>
      <c r="V238" s="222">
        <f t="shared" ref="V238" si="4673">V239*$F238</f>
        <v>0</v>
      </c>
      <c r="W238" s="222">
        <f t="shared" ref="W238" si="4674">W239*$F238</f>
        <v>0</v>
      </c>
      <c r="X238" s="222">
        <f t="shared" ref="X238" si="4675">X239*$F238</f>
        <v>0</v>
      </c>
      <c r="Y238" s="222">
        <f t="shared" ref="Y238" si="4676">Y239*$F238</f>
        <v>0</v>
      </c>
      <c r="Z238" s="222">
        <f t="shared" ref="Z238" si="4677">Z239*$F238</f>
        <v>0</v>
      </c>
      <c r="AA238" s="222">
        <f t="shared" ref="AA238" si="4678">AA239*$F238</f>
        <v>0</v>
      </c>
      <c r="AB238" s="222">
        <f t="shared" ref="AB238" si="4679">AB239*$F238</f>
        <v>0</v>
      </c>
      <c r="AC238" s="222">
        <f t="shared" ref="AC238" si="4680">AC239*$F238</f>
        <v>0</v>
      </c>
      <c r="AD238" s="222">
        <f t="shared" ref="AD238" si="4681">AD239*$F238</f>
        <v>0</v>
      </c>
      <c r="AE238" s="222">
        <f t="shared" ref="AE238" si="4682">AE239*$F238</f>
        <v>0</v>
      </c>
      <c r="AF238" s="222">
        <f t="shared" ref="AF238" si="4683">AF239*$F238</f>
        <v>0</v>
      </c>
      <c r="AG238" s="222">
        <f t="shared" ref="AG238" si="4684">AG239*$F238</f>
        <v>0</v>
      </c>
      <c r="AH238" s="222">
        <f t="shared" ref="AH238" si="4685">AH239*$F238</f>
        <v>0</v>
      </c>
      <c r="AI238" s="222">
        <f t="shared" ref="AI238" si="4686">AI239*$F238</f>
        <v>0</v>
      </c>
      <c r="AJ238" s="222">
        <f t="shared" ref="AJ238" si="4687">AJ239*$F238</f>
        <v>0</v>
      </c>
      <c r="AK238" s="222">
        <f t="shared" ref="AK238" si="4688">AK239*$F238</f>
        <v>0</v>
      </c>
      <c r="AL238" s="222">
        <f t="shared" ref="AL238" si="4689">AL239*$F238</f>
        <v>0</v>
      </c>
      <c r="AM238" s="222">
        <f t="shared" ref="AM238" si="4690">AM239*$F238</f>
        <v>0</v>
      </c>
      <c r="AN238" s="222">
        <f t="shared" ref="AN238" si="4691">AN239*$F238</f>
        <v>0</v>
      </c>
      <c r="AO238" s="222">
        <f t="shared" ref="AO238" si="4692">AO239*$F238</f>
        <v>0</v>
      </c>
      <c r="AP238" s="222">
        <f t="shared" ref="AP238" si="4693">AP239*$F238</f>
        <v>0</v>
      </c>
      <c r="AQ238" s="222">
        <f t="shared" ref="AQ238" si="4694">AQ239*$F238</f>
        <v>0</v>
      </c>
      <c r="AR238" s="222">
        <f t="shared" ref="AR238" si="4695">AR239*$F238</f>
        <v>0</v>
      </c>
      <c r="AS238" s="222">
        <f t="shared" ref="AS238" si="4696">AS239*$F238</f>
        <v>0</v>
      </c>
      <c r="AT238" s="222">
        <f t="shared" ref="AT238" si="4697">AT239*$F238</f>
        <v>0</v>
      </c>
      <c r="AU238" s="222">
        <f t="shared" ref="AU238" si="4698">AU239*$F238</f>
        <v>0</v>
      </c>
      <c r="AV238" s="222">
        <f t="shared" ref="AV238" si="4699">AV239*$F238</f>
        <v>0</v>
      </c>
      <c r="AW238" s="222">
        <f t="shared" ref="AW238" si="4700">AW239*$F238</f>
        <v>0</v>
      </c>
      <c r="AX238" s="222">
        <f t="shared" ref="AX238" si="4701">AX239*$F238</f>
        <v>0</v>
      </c>
      <c r="AY238" s="222">
        <f t="shared" ref="AY238" si="4702">AY239*$F238</f>
        <v>0</v>
      </c>
      <c r="AZ238" s="222">
        <f t="shared" ref="AZ238" si="4703">AZ239*$F238</f>
        <v>0</v>
      </c>
      <c r="BA238" s="222">
        <f t="shared" ref="BA238" si="4704">BA239*$F238</f>
        <v>0</v>
      </c>
      <c r="BB238" s="222">
        <f t="shared" ref="BB238" si="4705">BB239*$F238</f>
        <v>0</v>
      </c>
      <c r="BC238" s="222">
        <f t="shared" ref="BC238" si="4706">BC239*$F238</f>
        <v>0</v>
      </c>
      <c r="BD238" s="222">
        <f t="shared" ref="BD238" si="4707">BD239*$F238</f>
        <v>0</v>
      </c>
      <c r="BE238" s="222">
        <f t="shared" ref="BE238" si="4708">BE239*$F238</f>
        <v>0</v>
      </c>
      <c r="BF238" s="222">
        <f t="shared" ref="BF238" si="4709">BF239*$F238</f>
        <v>0</v>
      </c>
      <c r="BG238" s="222">
        <f t="shared" ref="BG238" si="4710">BG239*$F238</f>
        <v>0</v>
      </c>
      <c r="BH238" s="222">
        <f t="shared" ref="BH238" si="4711">BH239*$F238</f>
        <v>0</v>
      </c>
      <c r="BI238" s="222">
        <f t="shared" ref="BI238" si="4712">BI239*$F238</f>
        <v>0</v>
      </c>
      <c r="BJ238" s="222">
        <f t="shared" ref="BJ238" si="4713">BJ239*$F238</f>
        <v>0</v>
      </c>
      <c r="BK238" s="222">
        <f t="shared" ref="BK238" si="4714">BK239*$F238</f>
        <v>0</v>
      </c>
      <c r="BL238" s="222">
        <f t="shared" ref="BL238" si="4715">BL239*$F238</f>
        <v>0</v>
      </c>
      <c r="BM238" s="222">
        <f t="shared" ref="BM238" si="4716">BM239*$F238</f>
        <v>0</v>
      </c>
      <c r="BN238" s="222">
        <f t="shared" ref="BN238" si="4717">BN239*$F238</f>
        <v>0</v>
      </c>
    </row>
    <row r="239" spans="2:66" outlineLevel="1">
      <c r="B239" s="51"/>
      <c r="C239" s="209"/>
      <c r="D239" s="19"/>
      <c r="E239" s="219"/>
      <c r="F239" s="300"/>
      <c r="G239" s="219">
        <f>$E239</f>
        <v>0</v>
      </c>
      <c r="H239" s="219">
        <f t="shared" ref="H239:BN239" si="4718">$E239</f>
        <v>0</v>
      </c>
      <c r="I239" s="219">
        <f t="shared" si="4718"/>
        <v>0</v>
      </c>
      <c r="J239" s="219">
        <f t="shared" si="4718"/>
        <v>0</v>
      </c>
      <c r="K239" s="219">
        <f t="shared" si="4718"/>
        <v>0</v>
      </c>
      <c r="L239" s="219">
        <f t="shared" si="4718"/>
        <v>0</v>
      </c>
      <c r="M239" s="219">
        <f t="shared" si="4718"/>
        <v>0</v>
      </c>
      <c r="N239" s="219">
        <f t="shared" si="4718"/>
        <v>0</v>
      </c>
      <c r="O239" s="219">
        <f t="shared" si="4718"/>
        <v>0</v>
      </c>
      <c r="P239" s="219">
        <f t="shared" si="4718"/>
        <v>0</v>
      </c>
      <c r="Q239" s="219">
        <f t="shared" si="4718"/>
        <v>0</v>
      </c>
      <c r="R239" s="219">
        <f t="shared" si="4718"/>
        <v>0</v>
      </c>
      <c r="S239" s="219">
        <f t="shared" si="4718"/>
        <v>0</v>
      </c>
      <c r="T239" s="219">
        <f t="shared" si="4718"/>
        <v>0</v>
      </c>
      <c r="U239" s="219">
        <f t="shared" si="4718"/>
        <v>0</v>
      </c>
      <c r="V239" s="219">
        <f t="shared" si="4718"/>
        <v>0</v>
      </c>
      <c r="W239" s="219">
        <f t="shared" si="4718"/>
        <v>0</v>
      </c>
      <c r="X239" s="219">
        <f t="shared" si="4718"/>
        <v>0</v>
      </c>
      <c r="Y239" s="219">
        <f t="shared" si="4718"/>
        <v>0</v>
      </c>
      <c r="Z239" s="219">
        <f t="shared" si="4718"/>
        <v>0</v>
      </c>
      <c r="AA239" s="219">
        <f t="shared" si="4718"/>
        <v>0</v>
      </c>
      <c r="AB239" s="219">
        <f t="shared" si="4718"/>
        <v>0</v>
      </c>
      <c r="AC239" s="219">
        <f t="shared" si="4718"/>
        <v>0</v>
      </c>
      <c r="AD239" s="219">
        <f t="shared" si="4718"/>
        <v>0</v>
      </c>
      <c r="AE239" s="219">
        <f t="shared" si="4718"/>
        <v>0</v>
      </c>
      <c r="AF239" s="219">
        <f t="shared" si="4718"/>
        <v>0</v>
      </c>
      <c r="AG239" s="219">
        <f t="shared" si="4718"/>
        <v>0</v>
      </c>
      <c r="AH239" s="219">
        <f t="shared" si="4718"/>
        <v>0</v>
      </c>
      <c r="AI239" s="219">
        <f t="shared" si="4718"/>
        <v>0</v>
      </c>
      <c r="AJ239" s="219">
        <f t="shared" si="4718"/>
        <v>0</v>
      </c>
      <c r="AK239" s="219">
        <f t="shared" si="4718"/>
        <v>0</v>
      </c>
      <c r="AL239" s="219">
        <f t="shared" si="4718"/>
        <v>0</v>
      </c>
      <c r="AM239" s="219">
        <f t="shared" si="4718"/>
        <v>0</v>
      </c>
      <c r="AN239" s="219">
        <f t="shared" si="4718"/>
        <v>0</v>
      </c>
      <c r="AO239" s="219">
        <f t="shared" si="4718"/>
        <v>0</v>
      </c>
      <c r="AP239" s="219">
        <f t="shared" si="4718"/>
        <v>0</v>
      </c>
      <c r="AQ239" s="219">
        <f t="shared" si="4718"/>
        <v>0</v>
      </c>
      <c r="AR239" s="219">
        <f t="shared" si="4718"/>
        <v>0</v>
      </c>
      <c r="AS239" s="219">
        <f t="shared" si="4718"/>
        <v>0</v>
      </c>
      <c r="AT239" s="219">
        <f t="shared" si="4718"/>
        <v>0</v>
      </c>
      <c r="AU239" s="219">
        <f t="shared" si="4718"/>
        <v>0</v>
      </c>
      <c r="AV239" s="219">
        <f t="shared" si="4718"/>
        <v>0</v>
      </c>
      <c r="AW239" s="219">
        <f t="shared" si="4718"/>
        <v>0</v>
      </c>
      <c r="AX239" s="219">
        <f t="shared" si="4718"/>
        <v>0</v>
      </c>
      <c r="AY239" s="219">
        <f t="shared" si="4718"/>
        <v>0</v>
      </c>
      <c r="AZ239" s="219">
        <f t="shared" si="4718"/>
        <v>0</v>
      </c>
      <c r="BA239" s="219">
        <f t="shared" si="4718"/>
        <v>0</v>
      </c>
      <c r="BB239" s="219">
        <f t="shared" si="4718"/>
        <v>0</v>
      </c>
      <c r="BC239" s="219">
        <f t="shared" si="4718"/>
        <v>0</v>
      </c>
      <c r="BD239" s="219">
        <f t="shared" si="4718"/>
        <v>0</v>
      </c>
      <c r="BE239" s="219">
        <f t="shared" si="4718"/>
        <v>0</v>
      </c>
      <c r="BF239" s="219">
        <f t="shared" si="4718"/>
        <v>0</v>
      </c>
      <c r="BG239" s="219">
        <f t="shared" si="4718"/>
        <v>0</v>
      </c>
      <c r="BH239" s="219">
        <f t="shared" si="4718"/>
        <v>0</v>
      </c>
      <c r="BI239" s="219">
        <f t="shared" si="4718"/>
        <v>0</v>
      </c>
      <c r="BJ239" s="219">
        <f t="shared" si="4718"/>
        <v>0</v>
      </c>
      <c r="BK239" s="219">
        <f t="shared" si="4718"/>
        <v>0</v>
      </c>
      <c r="BL239" s="219">
        <f t="shared" si="4718"/>
        <v>0</v>
      </c>
      <c r="BM239" s="219">
        <f t="shared" si="4718"/>
        <v>0</v>
      </c>
      <c r="BN239" s="219">
        <f t="shared" si="4718"/>
        <v>0</v>
      </c>
    </row>
    <row r="240" spans="2:66" ht="15.75">
      <c r="B240" s="51"/>
      <c r="C240" s="57" t="s">
        <v>629</v>
      </c>
      <c r="D240" s="6"/>
      <c r="E240" s="7"/>
      <c r="F240" s="227"/>
      <c r="G240" s="338">
        <f>G202+G204+G206+G208+G210+G212+G214+G216+G218+G220+G222+G224+G226+G228+G230+G232+G234+G236+G238</f>
        <v>10479.25</v>
      </c>
      <c r="H240" s="338">
        <f t="shared" ref="H240:BN240" si="4719">H202+H204+H206+H208+H210+H212+H214+H216+H218+H220+H222+H224+H226+H228+H230+H232+H234+H236+H238</f>
        <v>10479.25</v>
      </c>
      <c r="I240" s="338">
        <f t="shared" si="4719"/>
        <v>10479.25</v>
      </c>
      <c r="J240" s="338">
        <f t="shared" si="4719"/>
        <v>10479.25</v>
      </c>
      <c r="K240" s="338">
        <f t="shared" si="4719"/>
        <v>10479.25</v>
      </c>
      <c r="L240" s="338">
        <f t="shared" si="4719"/>
        <v>10479.25</v>
      </c>
      <c r="M240" s="338">
        <f t="shared" si="4719"/>
        <v>10479.25</v>
      </c>
      <c r="N240" s="338">
        <f t="shared" si="4719"/>
        <v>10479.25</v>
      </c>
      <c r="O240" s="338">
        <f t="shared" si="4719"/>
        <v>10479.25</v>
      </c>
      <c r="P240" s="338">
        <f t="shared" si="4719"/>
        <v>10479.25</v>
      </c>
      <c r="Q240" s="338">
        <f t="shared" si="4719"/>
        <v>10479.25</v>
      </c>
      <c r="R240" s="338">
        <f t="shared" si="4719"/>
        <v>10479.25</v>
      </c>
      <c r="S240" s="338">
        <f t="shared" si="4719"/>
        <v>10479.25</v>
      </c>
      <c r="T240" s="338">
        <f t="shared" si="4719"/>
        <v>10479.25</v>
      </c>
      <c r="U240" s="338">
        <f t="shared" si="4719"/>
        <v>10479.25</v>
      </c>
      <c r="V240" s="338">
        <f t="shared" si="4719"/>
        <v>10479.25</v>
      </c>
      <c r="W240" s="338">
        <f t="shared" si="4719"/>
        <v>10479.25</v>
      </c>
      <c r="X240" s="338">
        <f t="shared" si="4719"/>
        <v>10479.25</v>
      </c>
      <c r="Y240" s="338">
        <f t="shared" si="4719"/>
        <v>10479.25</v>
      </c>
      <c r="Z240" s="338">
        <f t="shared" si="4719"/>
        <v>10479.25</v>
      </c>
      <c r="AA240" s="338">
        <f t="shared" si="4719"/>
        <v>10479.25</v>
      </c>
      <c r="AB240" s="338">
        <f t="shared" si="4719"/>
        <v>10479.25</v>
      </c>
      <c r="AC240" s="338">
        <f t="shared" si="4719"/>
        <v>10479.25</v>
      </c>
      <c r="AD240" s="338">
        <f t="shared" si="4719"/>
        <v>10479.25</v>
      </c>
      <c r="AE240" s="338">
        <f t="shared" si="4719"/>
        <v>10479.25</v>
      </c>
      <c r="AF240" s="338">
        <f t="shared" si="4719"/>
        <v>10479.25</v>
      </c>
      <c r="AG240" s="338">
        <f t="shared" si="4719"/>
        <v>10479.25</v>
      </c>
      <c r="AH240" s="338">
        <f t="shared" si="4719"/>
        <v>10479.25</v>
      </c>
      <c r="AI240" s="338">
        <f t="shared" si="4719"/>
        <v>10479.25</v>
      </c>
      <c r="AJ240" s="338">
        <f t="shared" si="4719"/>
        <v>10479.25</v>
      </c>
      <c r="AK240" s="338">
        <f t="shared" si="4719"/>
        <v>10479.25</v>
      </c>
      <c r="AL240" s="338">
        <f t="shared" si="4719"/>
        <v>10479.25</v>
      </c>
      <c r="AM240" s="338">
        <f t="shared" si="4719"/>
        <v>10479.25</v>
      </c>
      <c r="AN240" s="338">
        <f t="shared" si="4719"/>
        <v>10479.25</v>
      </c>
      <c r="AO240" s="338">
        <f t="shared" si="4719"/>
        <v>10479.25</v>
      </c>
      <c r="AP240" s="338">
        <f t="shared" si="4719"/>
        <v>10479.25</v>
      </c>
      <c r="AQ240" s="338">
        <f t="shared" si="4719"/>
        <v>10479.25</v>
      </c>
      <c r="AR240" s="338">
        <f t="shared" si="4719"/>
        <v>10479.25</v>
      </c>
      <c r="AS240" s="338">
        <f t="shared" si="4719"/>
        <v>10479.25</v>
      </c>
      <c r="AT240" s="338">
        <f t="shared" si="4719"/>
        <v>10479.25</v>
      </c>
      <c r="AU240" s="338">
        <f t="shared" si="4719"/>
        <v>10479.25</v>
      </c>
      <c r="AV240" s="338">
        <f t="shared" si="4719"/>
        <v>10479.25</v>
      </c>
      <c r="AW240" s="338">
        <f t="shared" si="4719"/>
        <v>10479.25</v>
      </c>
      <c r="AX240" s="338">
        <f t="shared" si="4719"/>
        <v>10479.25</v>
      </c>
      <c r="AY240" s="338">
        <f t="shared" si="4719"/>
        <v>10479.25</v>
      </c>
      <c r="AZ240" s="338">
        <f t="shared" si="4719"/>
        <v>10479.25</v>
      </c>
      <c r="BA240" s="338">
        <f t="shared" si="4719"/>
        <v>10479.25</v>
      </c>
      <c r="BB240" s="338">
        <f t="shared" si="4719"/>
        <v>10479.25</v>
      </c>
      <c r="BC240" s="338">
        <f t="shared" si="4719"/>
        <v>10479.25</v>
      </c>
      <c r="BD240" s="338">
        <f t="shared" si="4719"/>
        <v>10479.25</v>
      </c>
      <c r="BE240" s="338">
        <f t="shared" si="4719"/>
        <v>10479.25</v>
      </c>
      <c r="BF240" s="338">
        <f t="shared" si="4719"/>
        <v>10479.25</v>
      </c>
      <c r="BG240" s="338">
        <f t="shared" si="4719"/>
        <v>10479.25</v>
      </c>
      <c r="BH240" s="338">
        <f t="shared" si="4719"/>
        <v>10479.25</v>
      </c>
      <c r="BI240" s="338">
        <f t="shared" si="4719"/>
        <v>10479.25</v>
      </c>
      <c r="BJ240" s="338">
        <f t="shared" si="4719"/>
        <v>10479.25</v>
      </c>
      <c r="BK240" s="338">
        <f t="shared" si="4719"/>
        <v>10479.25</v>
      </c>
      <c r="BL240" s="338">
        <f t="shared" si="4719"/>
        <v>10479.25</v>
      </c>
      <c r="BM240" s="338">
        <f t="shared" si="4719"/>
        <v>10479.25</v>
      </c>
      <c r="BN240" s="338">
        <f t="shared" si="4719"/>
        <v>10479.25</v>
      </c>
    </row>
    <row r="241" spans="2:66" ht="15.75">
      <c r="B241" s="44" t="s">
        <v>449</v>
      </c>
      <c r="C241" s="57" t="s">
        <v>630</v>
      </c>
      <c r="D241" s="57"/>
      <c r="E241" s="57"/>
      <c r="F241" s="227"/>
      <c r="G241" s="338">
        <f>G200+G240</f>
        <v>33062.770000000004</v>
      </c>
      <c r="H241" s="338">
        <f t="shared" ref="H241:BN241" si="4720">H200+H240</f>
        <v>33062.770000000004</v>
      </c>
      <c r="I241" s="338">
        <f t="shared" si="4720"/>
        <v>33062.770000000004</v>
      </c>
      <c r="J241" s="338">
        <f t="shared" si="4720"/>
        <v>33062.770000000004</v>
      </c>
      <c r="K241" s="338">
        <f t="shared" si="4720"/>
        <v>33062.770000000004</v>
      </c>
      <c r="L241" s="338">
        <f t="shared" si="4720"/>
        <v>33062.770000000004</v>
      </c>
      <c r="M241" s="338">
        <f t="shared" si="4720"/>
        <v>33062.770000000004</v>
      </c>
      <c r="N241" s="338">
        <f t="shared" si="4720"/>
        <v>33062.770000000004</v>
      </c>
      <c r="O241" s="338">
        <f t="shared" si="4720"/>
        <v>33062.770000000004</v>
      </c>
      <c r="P241" s="338">
        <f t="shared" si="4720"/>
        <v>33062.770000000004</v>
      </c>
      <c r="Q241" s="338">
        <f t="shared" si="4720"/>
        <v>33062.770000000004</v>
      </c>
      <c r="R241" s="338">
        <f t="shared" si="4720"/>
        <v>33062.770000000004</v>
      </c>
      <c r="S241" s="338">
        <f t="shared" si="4720"/>
        <v>33062.770000000004</v>
      </c>
      <c r="T241" s="338">
        <f t="shared" si="4720"/>
        <v>33062.770000000004</v>
      </c>
      <c r="U241" s="338">
        <f t="shared" si="4720"/>
        <v>33062.770000000004</v>
      </c>
      <c r="V241" s="338">
        <f t="shared" si="4720"/>
        <v>33062.770000000004</v>
      </c>
      <c r="W241" s="338">
        <f t="shared" si="4720"/>
        <v>33062.770000000004</v>
      </c>
      <c r="X241" s="338">
        <f t="shared" si="4720"/>
        <v>33062.770000000004</v>
      </c>
      <c r="Y241" s="338">
        <f t="shared" si="4720"/>
        <v>33062.770000000004</v>
      </c>
      <c r="Z241" s="338">
        <f t="shared" si="4720"/>
        <v>33062.770000000004</v>
      </c>
      <c r="AA241" s="338">
        <f t="shared" si="4720"/>
        <v>33062.770000000004</v>
      </c>
      <c r="AB241" s="338">
        <f t="shared" si="4720"/>
        <v>33062.770000000004</v>
      </c>
      <c r="AC241" s="338">
        <f t="shared" si="4720"/>
        <v>33062.770000000004</v>
      </c>
      <c r="AD241" s="338">
        <f t="shared" si="4720"/>
        <v>33062.770000000004</v>
      </c>
      <c r="AE241" s="338">
        <f t="shared" si="4720"/>
        <v>33062.770000000004</v>
      </c>
      <c r="AF241" s="338">
        <f t="shared" si="4720"/>
        <v>33062.770000000004</v>
      </c>
      <c r="AG241" s="338">
        <f t="shared" si="4720"/>
        <v>33062.770000000004</v>
      </c>
      <c r="AH241" s="338">
        <f t="shared" si="4720"/>
        <v>33062.770000000004</v>
      </c>
      <c r="AI241" s="338">
        <f t="shared" si="4720"/>
        <v>33062.770000000004</v>
      </c>
      <c r="AJ241" s="338">
        <f t="shared" si="4720"/>
        <v>33062.770000000004</v>
      </c>
      <c r="AK241" s="338">
        <f t="shared" si="4720"/>
        <v>33062.770000000004</v>
      </c>
      <c r="AL241" s="338">
        <f t="shared" si="4720"/>
        <v>33062.770000000004</v>
      </c>
      <c r="AM241" s="338">
        <f t="shared" si="4720"/>
        <v>33062.770000000004</v>
      </c>
      <c r="AN241" s="338">
        <f t="shared" si="4720"/>
        <v>33062.770000000004</v>
      </c>
      <c r="AO241" s="338">
        <f t="shared" si="4720"/>
        <v>33062.770000000004</v>
      </c>
      <c r="AP241" s="338">
        <f t="shared" si="4720"/>
        <v>33062.770000000004</v>
      </c>
      <c r="AQ241" s="338">
        <f t="shared" si="4720"/>
        <v>33062.770000000004</v>
      </c>
      <c r="AR241" s="338">
        <f t="shared" si="4720"/>
        <v>33062.770000000004</v>
      </c>
      <c r="AS241" s="338">
        <f t="shared" si="4720"/>
        <v>33062.770000000004</v>
      </c>
      <c r="AT241" s="338">
        <f t="shared" si="4720"/>
        <v>33062.770000000004</v>
      </c>
      <c r="AU241" s="338">
        <f t="shared" si="4720"/>
        <v>33062.770000000004</v>
      </c>
      <c r="AV241" s="338">
        <f t="shared" si="4720"/>
        <v>33062.770000000004</v>
      </c>
      <c r="AW241" s="338">
        <f t="shared" si="4720"/>
        <v>33062.770000000004</v>
      </c>
      <c r="AX241" s="338">
        <f t="shared" si="4720"/>
        <v>33062.770000000004</v>
      </c>
      <c r="AY241" s="338">
        <f t="shared" si="4720"/>
        <v>33062.770000000004</v>
      </c>
      <c r="AZ241" s="338">
        <f t="shared" si="4720"/>
        <v>33062.770000000004</v>
      </c>
      <c r="BA241" s="338">
        <f t="shared" si="4720"/>
        <v>33062.770000000004</v>
      </c>
      <c r="BB241" s="338">
        <f t="shared" si="4720"/>
        <v>33062.770000000004</v>
      </c>
      <c r="BC241" s="338">
        <f t="shared" si="4720"/>
        <v>33062.770000000004</v>
      </c>
      <c r="BD241" s="338">
        <f t="shared" si="4720"/>
        <v>33062.770000000004</v>
      </c>
      <c r="BE241" s="338">
        <f t="shared" si="4720"/>
        <v>33062.770000000004</v>
      </c>
      <c r="BF241" s="338">
        <f t="shared" si="4720"/>
        <v>33062.770000000004</v>
      </c>
      <c r="BG241" s="338">
        <f t="shared" si="4720"/>
        <v>33062.770000000004</v>
      </c>
      <c r="BH241" s="338">
        <f t="shared" si="4720"/>
        <v>33062.770000000004</v>
      </c>
      <c r="BI241" s="338">
        <f t="shared" si="4720"/>
        <v>33062.770000000004</v>
      </c>
      <c r="BJ241" s="338">
        <f t="shared" si="4720"/>
        <v>33062.770000000004</v>
      </c>
      <c r="BK241" s="338">
        <f t="shared" si="4720"/>
        <v>33062.770000000004</v>
      </c>
      <c r="BL241" s="338">
        <f t="shared" si="4720"/>
        <v>33062.770000000004</v>
      </c>
      <c r="BM241" s="338">
        <f t="shared" si="4720"/>
        <v>33062.770000000004</v>
      </c>
      <c r="BN241" s="338">
        <f t="shared" si="4720"/>
        <v>33062.770000000004</v>
      </c>
    </row>
    <row r="242" spans="2:66" s="7" customFormat="1">
      <c r="B242" s="58"/>
      <c r="C242" s="59"/>
      <c r="D242" s="59"/>
      <c r="E242" s="59"/>
      <c r="F242" s="222"/>
      <c r="G242" s="222"/>
      <c r="H242" s="222"/>
      <c r="I242" s="222"/>
      <c r="J242" s="222"/>
      <c r="K242" s="222"/>
      <c r="L242" s="222"/>
      <c r="M242" s="222"/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</row>
    <row r="243" spans="2:66">
      <c r="C243" s="9" t="s">
        <v>881</v>
      </c>
      <c r="D243" s="9"/>
      <c r="E243" s="9"/>
      <c r="F243" s="217"/>
      <c r="G243" s="222"/>
      <c r="H243" s="222"/>
      <c r="I243" s="222"/>
      <c r="J243" s="222"/>
      <c r="K243" s="222"/>
      <c r="L243" s="222"/>
      <c r="M243" s="222"/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</row>
    <row r="244" spans="2:66" ht="15.75">
      <c r="B244" s="44" t="s">
        <v>635</v>
      </c>
      <c r="C244" s="60" t="s">
        <v>631</v>
      </c>
      <c r="D244" s="9"/>
      <c r="E244" s="9"/>
      <c r="F244" s="222"/>
      <c r="G244" s="338">
        <f>$F245*G245+$F246*G246+$F247*G247</f>
        <v>0</v>
      </c>
      <c r="H244" s="338">
        <f t="shared" ref="H244:BN244" si="4721">$F245*H245+$F246*H246+$F247*H247</f>
        <v>0</v>
      </c>
      <c r="I244" s="338">
        <f t="shared" si="4721"/>
        <v>0</v>
      </c>
      <c r="J244" s="338">
        <f t="shared" si="4721"/>
        <v>0</v>
      </c>
      <c r="K244" s="338">
        <f t="shared" si="4721"/>
        <v>90000</v>
      </c>
      <c r="L244" s="338">
        <f t="shared" si="4721"/>
        <v>0</v>
      </c>
      <c r="M244" s="338">
        <f t="shared" si="4721"/>
        <v>0</v>
      </c>
      <c r="N244" s="338">
        <f t="shared" si="4721"/>
        <v>0</v>
      </c>
      <c r="O244" s="338">
        <f t="shared" si="4721"/>
        <v>0</v>
      </c>
      <c r="P244" s="338">
        <f t="shared" si="4721"/>
        <v>0</v>
      </c>
      <c r="Q244" s="338">
        <f t="shared" si="4721"/>
        <v>0</v>
      </c>
      <c r="R244" s="338">
        <f t="shared" si="4721"/>
        <v>0</v>
      </c>
      <c r="S244" s="338">
        <f t="shared" si="4721"/>
        <v>0</v>
      </c>
      <c r="T244" s="338">
        <f t="shared" si="4721"/>
        <v>0</v>
      </c>
      <c r="U244" s="338">
        <f t="shared" si="4721"/>
        <v>0</v>
      </c>
      <c r="V244" s="338">
        <f t="shared" si="4721"/>
        <v>0</v>
      </c>
      <c r="W244" s="338">
        <f t="shared" si="4721"/>
        <v>0</v>
      </c>
      <c r="X244" s="338">
        <f t="shared" si="4721"/>
        <v>0</v>
      </c>
      <c r="Y244" s="338">
        <f t="shared" si="4721"/>
        <v>0</v>
      </c>
      <c r="Z244" s="338">
        <f t="shared" si="4721"/>
        <v>0</v>
      </c>
      <c r="AA244" s="338">
        <f t="shared" si="4721"/>
        <v>0</v>
      </c>
      <c r="AB244" s="338">
        <f t="shared" si="4721"/>
        <v>0</v>
      </c>
      <c r="AC244" s="338">
        <f t="shared" si="4721"/>
        <v>0</v>
      </c>
      <c r="AD244" s="338">
        <f t="shared" si="4721"/>
        <v>0</v>
      </c>
      <c r="AE244" s="338">
        <f t="shared" si="4721"/>
        <v>0</v>
      </c>
      <c r="AF244" s="338">
        <f t="shared" si="4721"/>
        <v>0</v>
      </c>
      <c r="AG244" s="338">
        <f t="shared" si="4721"/>
        <v>0</v>
      </c>
      <c r="AH244" s="338">
        <f t="shared" si="4721"/>
        <v>0</v>
      </c>
      <c r="AI244" s="338">
        <f t="shared" si="4721"/>
        <v>0</v>
      </c>
      <c r="AJ244" s="338">
        <f t="shared" si="4721"/>
        <v>0</v>
      </c>
      <c r="AK244" s="338">
        <f t="shared" si="4721"/>
        <v>0</v>
      </c>
      <c r="AL244" s="338">
        <f t="shared" si="4721"/>
        <v>0</v>
      </c>
      <c r="AM244" s="338">
        <f t="shared" si="4721"/>
        <v>0</v>
      </c>
      <c r="AN244" s="338">
        <f t="shared" si="4721"/>
        <v>0</v>
      </c>
      <c r="AO244" s="338">
        <f t="shared" si="4721"/>
        <v>0</v>
      </c>
      <c r="AP244" s="338">
        <f t="shared" si="4721"/>
        <v>0</v>
      </c>
      <c r="AQ244" s="338">
        <f t="shared" si="4721"/>
        <v>0</v>
      </c>
      <c r="AR244" s="338">
        <f t="shared" si="4721"/>
        <v>0</v>
      </c>
      <c r="AS244" s="338">
        <f t="shared" si="4721"/>
        <v>0</v>
      </c>
      <c r="AT244" s="338">
        <f t="shared" si="4721"/>
        <v>0</v>
      </c>
      <c r="AU244" s="338">
        <f t="shared" si="4721"/>
        <v>0</v>
      </c>
      <c r="AV244" s="338">
        <f t="shared" si="4721"/>
        <v>0</v>
      </c>
      <c r="AW244" s="338">
        <f t="shared" si="4721"/>
        <v>0</v>
      </c>
      <c r="AX244" s="338">
        <f t="shared" si="4721"/>
        <v>0</v>
      </c>
      <c r="AY244" s="338">
        <f t="shared" si="4721"/>
        <v>0</v>
      </c>
      <c r="AZ244" s="338">
        <f t="shared" si="4721"/>
        <v>0</v>
      </c>
      <c r="BA244" s="338">
        <f t="shared" si="4721"/>
        <v>0</v>
      </c>
      <c r="BB244" s="338">
        <f t="shared" si="4721"/>
        <v>0</v>
      </c>
      <c r="BC244" s="338">
        <f t="shared" si="4721"/>
        <v>0</v>
      </c>
      <c r="BD244" s="338">
        <f t="shared" si="4721"/>
        <v>0</v>
      </c>
      <c r="BE244" s="338">
        <f t="shared" si="4721"/>
        <v>0</v>
      </c>
      <c r="BF244" s="338">
        <f t="shared" si="4721"/>
        <v>0</v>
      </c>
      <c r="BG244" s="338">
        <f t="shared" si="4721"/>
        <v>0</v>
      </c>
      <c r="BH244" s="338">
        <f t="shared" si="4721"/>
        <v>0</v>
      </c>
      <c r="BI244" s="338">
        <f t="shared" si="4721"/>
        <v>0</v>
      </c>
      <c r="BJ244" s="338">
        <f t="shared" si="4721"/>
        <v>0</v>
      </c>
      <c r="BK244" s="338">
        <f t="shared" si="4721"/>
        <v>0</v>
      </c>
      <c r="BL244" s="338">
        <f t="shared" si="4721"/>
        <v>0</v>
      </c>
      <c r="BM244" s="338">
        <f t="shared" si="4721"/>
        <v>0</v>
      </c>
      <c r="BN244" s="338">
        <f t="shared" si="4721"/>
        <v>0</v>
      </c>
    </row>
    <row r="245" spans="2:66">
      <c r="B245" s="44"/>
      <c r="C245" s="298" t="s">
        <v>794</v>
      </c>
      <c r="D245" s="9"/>
      <c r="E245" s="9"/>
      <c r="F245" s="229">
        <v>1</v>
      </c>
      <c r="G245" s="219">
        <v>0</v>
      </c>
      <c r="H245" s="219">
        <f>G245</f>
        <v>0</v>
      </c>
      <c r="I245" s="219">
        <f t="shared" ref="I245:BN245" si="4722">H245</f>
        <v>0</v>
      </c>
      <c r="J245" s="219">
        <f t="shared" si="4722"/>
        <v>0</v>
      </c>
      <c r="K245" s="219">
        <v>90000</v>
      </c>
      <c r="L245" s="219"/>
      <c r="M245" s="219">
        <f t="shared" si="4722"/>
        <v>0</v>
      </c>
      <c r="N245" s="219">
        <f t="shared" si="4722"/>
        <v>0</v>
      </c>
      <c r="O245" s="219"/>
      <c r="P245" s="219"/>
      <c r="Q245" s="219">
        <f t="shared" si="4722"/>
        <v>0</v>
      </c>
      <c r="R245" s="219">
        <f t="shared" si="4722"/>
        <v>0</v>
      </c>
      <c r="S245" s="219">
        <f t="shared" si="4722"/>
        <v>0</v>
      </c>
      <c r="T245" s="219">
        <f t="shared" si="4722"/>
        <v>0</v>
      </c>
      <c r="U245" s="219">
        <f t="shared" si="4722"/>
        <v>0</v>
      </c>
      <c r="V245" s="219">
        <f t="shared" si="4722"/>
        <v>0</v>
      </c>
      <c r="W245" s="219">
        <f t="shared" si="4722"/>
        <v>0</v>
      </c>
      <c r="X245" s="219">
        <f t="shared" si="4722"/>
        <v>0</v>
      </c>
      <c r="Y245" s="219">
        <f t="shared" si="4722"/>
        <v>0</v>
      </c>
      <c r="Z245" s="219">
        <f t="shared" si="4722"/>
        <v>0</v>
      </c>
      <c r="AA245" s="219">
        <f t="shared" si="4722"/>
        <v>0</v>
      </c>
      <c r="AB245" s="219">
        <f t="shared" si="4722"/>
        <v>0</v>
      </c>
      <c r="AC245" s="219">
        <f t="shared" si="4722"/>
        <v>0</v>
      </c>
      <c r="AD245" s="219">
        <f t="shared" si="4722"/>
        <v>0</v>
      </c>
      <c r="AE245" s="219">
        <f t="shared" si="4722"/>
        <v>0</v>
      </c>
      <c r="AF245" s="219">
        <f t="shared" si="4722"/>
        <v>0</v>
      </c>
      <c r="AG245" s="219">
        <f t="shared" si="4722"/>
        <v>0</v>
      </c>
      <c r="AH245" s="219">
        <f t="shared" si="4722"/>
        <v>0</v>
      </c>
      <c r="AI245" s="219">
        <f t="shared" si="4722"/>
        <v>0</v>
      </c>
      <c r="AJ245" s="219">
        <f t="shared" si="4722"/>
        <v>0</v>
      </c>
      <c r="AK245" s="219">
        <f t="shared" si="4722"/>
        <v>0</v>
      </c>
      <c r="AL245" s="219">
        <f t="shared" si="4722"/>
        <v>0</v>
      </c>
      <c r="AM245" s="219">
        <f t="shared" si="4722"/>
        <v>0</v>
      </c>
      <c r="AN245" s="219">
        <f t="shared" si="4722"/>
        <v>0</v>
      </c>
      <c r="AO245" s="219">
        <f t="shared" si="4722"/>
        <v>0</v>
      </c>
      <c r="AP245" s="219">
        <f t="shared" si="4722"/>
        <v>0</v>
      </c>
      <c r="AQ245" s="219">
        <f t="shared" si="4722"/>
        <v>0</v>
      </c>
      <c r="AR245" s="219">
        <f t="shared" si="4722"/>
        <v>0</v>
      </c>
      <c r="AS245" s="219">
        <f t="shared" si="4722"/>
        <v>0</v>
      </c>
      <c r="AT245" s="219">
        <f t="shared" si="4722"/>
        <v>0</v>
      </c>
      <c r="AU245" s="219">
        <f t="shared" si="4722"/>
        <v>0</v>
      </c>
      <c r="AV245" s="219">
        <f t="shared" si="4722"/>
        <v>0</v>
      </c>
      <c r="AW245" s="219">
        <f t="shared" si="4722"/>
        <v>0</v>
      </c>
      <c r="AX245" s="219">
        <f t="shared" si="4722"/>
        <v>0</v>
      </c>
      <c r="AY245" s="219">
        <f t="shared" si="4722"/>
        <v>0</v>
      </c>
      <c r="AZ245" s="219">
        <f t="shared" si="4722"/>
        <v>0</v>
      </c>
      <c r="BA245" s="219">
        <f t="shared" si="4722"/>
        <v>0</v>
      </c>
      <c r="BB245" s="219">
        <f t="shared" si="4722"/>
        <v>0</v>
      </c>
      <c r="BC245" s="219">
        <f t="shared" si="4722"/>
        <v>0</v>
      </c>
      <c r="BD245" s="219">
        <f t="shared" si="4722"/>
        <v>0</v>
      </c>
      <c r="BE245" s="219">
        <f t="shared" si="4722"/>
        <v>0</v>
      </c>
      <c r="BF245" s="219">
        <f t="shared" si="4722"/>
        <v>0</v>
      </c>
      <c r="BG245" s="219">
        <f t="shared" si="4722"/>
        <v>0</v>
      </c>
      <c r="BH245" s="219">
        <f t="shared" si="4722"/>
        <v>0</v>
      </c>
      <c r="BI245" s="219">
        <f t="shared" si="4722"/>
        <v>0</v>
      </c>
      <c r="BJ245" s="219">
        <f t="shared" si="4722"/>
        <v>0</v>
      </c>
      <c r="BK245" s="219">
        <f t="shared" si="4722"/>
        <v>0</v>
      </c>
      <c r="BL245" s="219">
        <f t="shared" si="4722"/>
        <v>0</v>
      </c>
      <c r="BM245" s="219">
        <f t="shared" si="4722"/>
        <v>0</v>
      </c>
      <c r="BN245" s="219">
        <f t="shared" si="4722"/>
        <v>0</v>
      </c>
    </row>
    <row r="246" spans="2:66">
      <c r="B246" s="44"/>
      <c r="C246" s="298" t="s">
        <v>794</v>
      </c>
      <c r="D246" s="9"/>
      <c r="E246" s="9"/>
      <c r="F246" s="230">
        <v>1</v>
      </c>
      <c r="G246" s="219">
        <v>0</v>
      </c>
      <c r="H246" s="219">
        <f t="shared" ref="H246:BN246" si="4723">G246</f>
        <v>0</v>
      </c>
      <c r="I246" s="219">
        <f t="shared" si="4723"/>
        <v>0</v>
      </c>
      <c r="J246" s="219">
        <f t="shared" si="4723"/>
        <v>0</v>
      </c>
      <c r="K246" s="219">
        <f t="shared" si="4723"/>
        <v>0</v>
      </c>
      <c r="L246" s="219">
        <f t="shared" si="4723"/>
        <v>0</v>
      </c>
      <c r="M246" s="219">
        <f t="shared" si="4723"/>
        <v>0</v>
      </c>
      <c r="N246" s="219">
        <f t="shared" si="4723"/>
        <v>0</v>
      </c>
      <c r="O246" s="219">
        <f t="shared" si="4723"/>
        <v>0</v>
      </c>
      <c r="P246" s="219">
        <f t="shared" si="4723"/>
        <v>0</v>
      </c>
      <c r="Q246" s="219">
        <f t="shared" si="4723"/>
        <v>0</v>
      </c>
      <c r="R246" s="219">
        <f t="shared" si="4723"/>
        <v>0</v>
      </c>
      <c r="S246" s="219">
        <f t="shared" si="4723"/>
        <v>0</v>
      </c>
      <c r="T246" s="219">
        <f t="shared" si="4723"/>
        <v>0</v>
      </c>
      <c r="U246" s="219">
        <f t="shared" si="4723"/>
        <v>0</v>
      </c>
      <c r="V246" s="219">
        <f t="shared" si="4723"/>
        <v>0</v>
      </c>
      <c r="W246" s="219">
        <f t="shared" si="4723"/>
        <v>0</v>
      </c>
      <c r="X246" s="219">
        <f t="shared" si="4723"/>
        <v>0</v>
      </c>
      <c r="Y246" s="219">
        <f t="shared" si="4723"/>
        <v>0</v>
      </c>
      <c r="Z246" s="219">
        <f t="shared" si="4723"/>
        <v>0</v>
      </c>
      <c r="AA246" s="219">
        <f t="shared" si="4723"/>
        <v>0</v>
      </c>
      <c r="AB246" s="219">
        <f t="shared" si="4723"/>
        <v>0</v>
      </c>
      <c r="AC246" s="219">
        <f t="shared" si="4723"/>
        <v>0</v>
      </c>
      <c r="AD246" s="219">
        <f t="shared" si="4723"/>
        <v>0</v>
      </c>
      <c r="AE246" s="219">
        <f t="shared" si="4723"/>
        <v>0</v>
      </c>
      <c r="AF246" s="219">
        <f t="shared" si="4723"/>
        <v>0</v>
      </c>
      <c r="AG246" s="219">
        <f t="shared" si="4723"/>
        <v>0</v>
      </c>
      <c r="AH246" s="219">
        <f t="shared" si="4723"/>
        <v>0</v>
      </c>
      <c r="AI246" s="219">
        <f t="shared" si="4723"/>
        <v>0</v>
      </c>
      <c r="AJ246" s="219">
        <f t="shared" si="4723"/>
        <v>0</v>
      </c>
      <c r="AK246" s="219">
        <f t="shared" si="4723"/>
        <v>0</v>
      </c>
      <c r="AL246" s="219">
        <f t="shared" si="4723"/>
        <v>0</v>
      </c>
      <c r="AM246" s="219">
        <f t="shared" si="4723"/>
        <v>0</v>
      </c>
      <c r="AN246" s="219">
        <f t="shared" si="4723"/>
        <v>0</v>
      </c>
      <c r="AO246" s="219">
        <f t="shared" si="4723"/>
        <v>0</v>
      </c>
      <c r="AP246" s="219">
        <f t="shared" si="4723"/>
        <v>0</v>
      </c>
      <c r="AQ246" s="219">
        <f t="shared" si="4723"/>
        <v>0</v>
      </c>
      <c r="AR246" s="219">
        <f t="shared" si="4723"/>
        <v>0</v>
      </c>
      <c r="AS246" s="219">
        <f t="shared" si="4723"/>
        <v>0</v>
      </c>
      <c r="AT246" s="219">
        <f t="shared" si="4723"/>
        <v>0</v>
      </c>
      <c r="AU246" s="219">
        <f t="shared" si="4723"/>
        <v>0</v>
      </c>
      <c r="AV246" s="219">
        <f t="shared" si="4723"/>
        <v>0</v>
      </c>
      <c r="AW246" s="219">
        <f t="shared" si="4723"/>
        <v>0</v>
      </c>
      <c r="AX246" s="219">
        <f t="shared" si="4723"/>
        <v>0</v>
      </c>
      <c r="AY246" s="219">
        <f t="shared" si="4723"/>
        <v>0</v>
      </c>
      <c r="AZ246" s="219">
        <f t="shared" si="4723"/>
        <v>0</v>
      </c>
      <c r="BA246" s="219">
        <f t="shared" si="4723"/>
        <v>0</v>
      </c>
      <c r="BB246" s="219">
        <f t="shared" si="4723"/>
        <v>0</v>
      </c>
      <c r="BC246" s="219">
        <f t="shared" si="4723"/>
        <v>0</v>
      </c>
      <c r="BD246" s="219">
        <f t="shared" si="4723"/>
        <v>0</v>
      </c>
      <c r="BE246" s="219">
        <f t="shared" si="4723"/>
        <v>0</v>
      </c>
      <c r="BF246" s="219">
        <f t="shared" si="4723"/>
        <v>0</v>
      </c>
      <c r="BG246" s="219">
        <f t="shared" si="4723"/>
        <v>0</v>
      </c>
      <c r="BH246" s="219">
        <f t="shared" si="4723"/>
        <v>0</v>
      </c>
      <c r="BI246" s="219">
        <f t="shared" si="4723"/>
        <v>0</v>
      </c>
      <c r="BJ246" s="219">
        <f t="shared" si="4723"/>
        <v>0</v>
      </c>
      <c r="BK246" s="219">
        <f t="shared" si="4723"/>
        <v>0</v>
      </c>
      <c r="BL246" s="219">
        <f t="shared" si="4723"/>
        <v>0</v>
      </c>
      <c r="BM246" s="219">
        <f t="shared" si="4723"/>
        <v>0</v>
      </c>
      <c r="BN246" s="219">
        <f t="shared" si="4723"/>
        <v>0</v>
      </c>
    </row>
    <row r="247" spans="2:66">
      <c r="B247" s="44"/>
      <c r="C247" s="298" t="s">
        <v>794</v>
      </c>
      <c r="D247" s="9"/>
      <c r="E247" s="9"/>
      <c r="F247" s="231">
        <v>1</v>
      </c>
      <c r="G247" s="219">
        <v>0</v>
      </c>
      <c r="H247" s="219">
        <f t="shared" ref="H247:BN247" si="4724">G247</f>
        <v>0</v>
      </c>
      <c r="I247" s="219">
        <f t="shared" si="4724"/>
        <v>0</v>
      </c>
      <c r="J247" s="219">
        <f t="shared" si="4724"/>
        <v>0</v>
      </c>
      <c r="K247" s="219">
        <f t="shared" si="4724"/>
        <v>0</v>
      </c>
      <c r="L247" s="219">
        <f t="shared" si="4724"/>
        <v>0</v>
      </c>
      <c r="M247" s="219">
        <f t="shared" si="4724"/>
        <v>0</v>
      </c>
      <c r="N247" s="219">
        <f t="shared" si="4724"/>
        <v>0</v>
      </c>
      <c r="O247" s="219">
        <f t="shared" si="4724"/>
        <v>0</v>
      </c>
      <c r="P247" s="219">
        <f t="shared" si="4724"/>
        <v>0</v>
      </c>
      <c r="Q247" s="219">
        <f t="shared" si="4724"/>
        <v>0</v>
      </c>
      <c r="R247" s="219">
        <f t="shared" si="4724"/>
        <v>0</v>
      </c>
      <c r="S247" s="219">
        <f t="shared" si="4724"/>
        <v>0</v>
      </c>
      <c r="T247" s="219">
        <f t="shared" si="4724"/>
        <v>0</v>
      </c>
      <c r="U247" s="219">
        <f t="shared" si="4724"/>
        <v>0</v>
      </c>
      <c r="V247" s="219">
        <f t="shared" si="4724"/>
        <v>0</v>
      </c>
      <c r="W247" s="219">
        <f t="shared" si="4724"/>
        <v>0</v>
      </c>
      <c r="X247" s="219">
        <f t="shared" si="4724"/>
        <v>0</v>
      </c>
      <c r="Y247" s="219">
        <f t="shared" si="4724"/>
        <v>0</v>
      </c>
      <c r="Z247" s="219">
        <f t="shared" si="4724"/>
        <v>0</v>
      </c>
      <c r="AA247" s="219">
        <f t="shared" si="4724"/>
        <v>0</v>
      </c>
      <c r="AB247" s="219">
        <f t="shared" si="4724"/>
        <v>0</v>
      </c>
      <c r="AC247" s="219">
        <f t="shared" si="4724"/>
        <v>0</v>
      </c>
      <c r="AD247" s="219">
        <f t="shared" si="4724"/>
        <v>0</v>
      </c>
      <c r="AE247" s="219">
        <f t="shared" si="4724"/>
        <v>0</v>
      </c>
      <c r="AF247" s="219">
        <f t="shared" si="4724"/>
        <v>0</v>
      </c>
      <c r="AG247" s="219">
        <f t="shared" si="4724"/>
        <v>0</v>
      </c>
      <c r="AH247" s="219">
        <f t="shared" si="4724"/>
        <v>0</v>
      </c>
      <c r="AI247" s="219">
        <f t="shared" si="4724"/>
        <v>0</v>
      </c>
      <c r="AJ247" s="219">
        <f t="shared" si="4724"/>
        <v>0</v>
      </c>
      <c r="AK247" s="219">
        <f t="shared" si="4724"/>
        <v>0</v>
      </c>
      <c r="AL247" s="219">
        <f t="shared" si="4724"/>
        <v>0</v>
      </c>
      <c r="AM247" s="219">
        <f t="shared" si="4724"/>
        <v>0</v>
      </c>
      <c r="AN247" s="219">
        <f t="shared" si="4724"/>
        <v>0</v>
      </c>
      <c r="AO247" s="219">
        <f t="shared" si="4724"/>
        <v>0</v>
      </c>
      <c r="AP247" s="219">
        <f t="shared" si="4724"/>
        <v>0</v>
      </c>
      <c r="AQ247" s="219">
        <f t="shared" si="4724"/>
        <v>0</v>
      </c>
      <c r="AR247" s="219">
        <f t="shared" si="4724"/>
        <v>0</v>
      </c>
      <c r="AS247" s="219">
        <f t="shared" si="4724"/>
        <v>0</v>
      </c>
      <c r="AT247" s="219">
        <f t="shared" si="4724"/>
        <v>0</v>
      </c>
      <c r="AU247" s="219">
        <f t="shared" si="4724"/>
        <v>0</v>
      </c>
      <c r="AV247" s="219">
        <f t="shared" si="4724"/>
        <v>0</v>
      </c>
      <c r="AW247" s="219">
        <f t="shared" si="4724"/>
        <v>0</v>
      </c>
      <c r="AX247" s="219">
        <f t="shared" si="4724"/>
        <v>0</v>
      </c>
      <c r="AY247" s="219">
        <f t="shared" si="4724"/>
        <v>0</v>
      </c>
      <c r="AZ247" s="219">
        <f t="shared" si="4724"/>
        <v>0</v>
      </c>
      <c r="BA247" s="219">
        <f t="shared" si="4724"/>
        <v>0</v>
      </c>
      <c r="BB247" s="219">
        <f t="shared" si="4724"/>
        <v>0</v>
      </c>
      <c r="BC247" s="219">
        <f t="shared" si="4724"/>
        <v>0</v>
      </c>
      <c r="BD247" s="219">
        <f t="shared" si="4724"/>
        <v>0</v>
      </c>
      <c r="BE247" s="219">
        <f t="shared" si="4724"/>
        <v>0</v>
      </c>
      <c r="BF247" s="219">
        <f t="shared" si="4724"/>
        <v>0</v>
      </c>
      <c r="BG247" s="219">
        <f t="shared" si="4724"/>
        <v>0</v>
      </c>
      <c r="BH247" s="219">
        <f t="shared" si="4724"/>
        <v>0</v>
      </c>
      <c r="BI247" s="219">
        <f t="shared" si="4724"/>
        <v>0</v>
      </c>
      <c r="BJ247" s="219">
        <f t="shared" si="4724"/>
        <v>0</v>
      </c>
      <c r="BK247" s="219">
        <f t="shared" si="4724"/>
        <v>0</v>
      </c>
      <c r="BL247" s="219">
        <f t="shared" si="4724"/>
        <v>0</v>
      </c>
      <c r="BM247" s="219">
        <f t="shared" si="4724"/>
        <v>0</v>
      </c>
      <c r="BN247" s="219">
        <f t="shared" si="4724"/>
        <v>0</v>
      </c>
    </row>
    <row r="248" spans="2:66" ht="15.75">
      <c r="B248" s="44" t="s">
        <v>454</v>
      </c>
      <c r="C248" s="59" t="s">
        <v>189</v>
      </c>
      <c r="D248" s="59"/>
      <c r="E248" s="59"/>
      <c r="F248" s="222"/>
      <c r="G248" s="338">
        <f>$F249*G249+$F250*G250+$F251*G251</f>
        <v>0</v>
      </c>
      <c r="H248" s="338">
        <f t="shared" ref="H248" si="4725">$F249*H249+$F250*H250+$F251*H251</f>
        <v>0</v>
      </c>
      <c r="I248" s="338">
        <f t="shared" ref="I248" si="4726">$F249*I249+$F250*I250+$F251*I251</f>
        <v>0</v>
      </c>
      <c r="J248" s="338">
        <f t="shared" ref="J248" si="4727">$F249*J249+$F250*J250+$F251*J251</f>
        <v>0</v>
      </c>
      <c r="K248" s="338">
        <f t="shared" ref="K248" si="4728">$F249*K249+$F250*K250+$F251*K251</f>
        <v>0</v>
      </c>
      <c r="L248" s="338">
        <f t="shared" ref="L248" si="4729">$F249*L249+$F250*L250+$F251*L251</f>
        <v>0</v>
      </c>
      <c r="M248" s="338">
        <f t="shared" ref="M248" si="4730">$F249*M249+$F250*M250+$F251*M251</f>
        <v>0</v>
      </c>
      <c r="N248" s="338">
        <f t="shared" ref="N248" si="4731">$F249*N249+$F250*N250+$F251*N251</f>
        <v>0</v>
      </c>
      <c r="O248" s="338">
        <f t="shared" ref="O248" si="4732">$F249*O249+$F250*O250+$F251*O251</f>
        <v>0</v>
      </c>
      <c r="P248" s="338">
        <f t="shared" ref="P248" si="4733">$F249*P249+$F250*P250+$F251*P251</f>
        <v>0</v>
      </c>
      <c r="Q248" s="338">
        <f t="shared" ref="Q248" si="4734">$F249*Q249+$F250*Q250+$F251*Q251</f>
        <v>0</v>
      </c>
      <c r="R248" s="338">
        <f t="shared" ref="R248" si="4735">$F249*R249+$F250*R250+$F251*R251</f>
        <v>0</v>
      </c>
      <c r="S248" s="338">
        <f t="shared" ref="S248" si="4736">$F249*S249+$F250*S250+$F251*S251</f>
        <v>0</v>
      </c>
      <c r="T248" s="338">
        <f t="shared" ref="T248" si="4737">$F249*T249+$F250*T250+$F251*T251</f>
        <v>0</v>
      </c>
      <c r="U248" s="338">
        <f t="shared" ref="U248" si="4738">$F249*U249+$F250*U250+$F251*U251</f>
        <v>0</v>
      </c>
      <c r="V248" s="338">
        <f t="shared" ref="V248" si="4739">$F249*V249+$F250*V250+$F251*V251</f>
        <v>0</v>
      </c>
      <c r="W248" s="338">
        <f t="shared" ref="W248" si="4740">$F249*W249+$F250*W250+$F251*W251</f>
        <v>0</v>
      </c>
      <c r="X248" s="338">
        <f t="shared" ref="X248" si="4741">$F249*X249+$F250*X250+$F251*X251</f>
        <v>0</v>
      </c>
      <c r="Y248" s="338">
        <f t="shared" ref="Y248" si="4742">$F249*Y249+$F250*Y250+$F251*Y251</f>
        <v>0</v>
      </c>
      <c r="Z248" s="338">
        <f t="shared" ref="Z248" si="4743">$F249*Z249+$F250*Z250+$F251*Z251</f>
        <v>0</v>
      </c>
      <c r="AA248" s="338">
        <f t="shared" ref="AA248" si="4744">$F249*AA249+$F250*AA250+$F251*AA251</f>
        <v>0</v>
      </c>
      <c r="AB248" s="338">
        <f t="shared" ref="AB248" si="4745">$F249*AB249+$F250*AB250+$F251*AB251</f>
        <v>0</v>
      </c>
      <c r="AC248" s="338">
        <f t="shared" ref="AC248" si="4746">$F249*AC249+$F250*AC250+$F251*AC251</f>
        <v>0</v>
      </c>
      <c r="AD248" s="338">
        <f t="shared" ref="AD248" si="4747">$F249*AD249+$F250*AD250+$F251*AD251</f>
        <v>0</v>
      </c>
      <c r="AE248" s="338">
        <f t="shared" ref="AE248" si="4748">$F249*AE249+$F250*AE250+$F251*AE251</f>
        <v>0</v>
      </c>
      <c r="AF248" s="338">
        <f t="shared" ref="AF248" si="4749">$F249*AF249+$F250*AF250+$F251*AF251</f>
        <v>0</v>
      </c>
      <c r="AG248" s="338">
        <f t="shared" ref="AG248" si="4750">$F249*AG249+$F250*AG250+$F251*AG251</f>
        <v>0</v>
      </c>
      <c r="AH248" s="338">
        <f t="shared" ref="AH248" si="4751">$F249*AH249+$F250*AH250+$F251*AH251</f>
        <v>0</v>
      </c>
      <c r="AI248" s="338">
        <f t="shared" ref="AI248" si="4752">$F249*AI249+$F250*AI250+$F251*AI251</f>
        <v>0</v>
      </c>
      <c r="AJ248" s="338">
        <f t="shared" ref="AJ248" si="4753">$F249*AJ249+$F250*AJ250+$F251*AJ251</f>
        <v>0</v>
      </c>
      <c r="AK248" s="338">
        <f t="shared" ref="AK248" si="4754">$F249*AK249+$F250*AK250+$F251*AK251</f>
        <v>0</v>
      </c>
      <c r="AL248" s="338">
        <f t="shared" ref="AL248" si="4755">$F249*AL249+$F250*AL250+$F251*AL251</f>
        <v>0</v>
      </c>
      <c r="AM248" s="338">
        <f t="shared" ref="AM248" si="4756">$F249*AM249+$F250*AM250+$F251*AM251</f>
        <v>0</v>
      </c>
      <c r="AN248" s="338">
        <f t="shared" ref="AN248" si="4757">$F249*AN249+$F250*AN250+$F251*AN251</f>
        <v>0</v>
      </c>
      <c r="AO248" s="338">
        <f t="shared" ref="AO248" si="4758">$F249*AO249+$F250*AO250+$F251*AO251</f>
        <v>0</v>
      </c>
      <c r="AP248" s="338">
        <f t="shared" ref="AP248" si="4759">$F249*AP249+$F250*AP250+$F251*AP251</f>
        <v>0</v>
      </c>
      <c r="AQ248" s="338">
        <f t="shared" ref="AQ248" si="4760">$F249*AQ249+$F250*AQ250+$F251*AQ251</f>
        <v>0</v>
      </c>
      <c r="AR248" s="338">
        <f t="shared" ref="AR248" si="4761">$F249*AR249+$F250*AR250+$F251*AR251</f>
        <v>0</v>
      </c>
      <c r="AS248" s="338">
        <f t="shared" ref="AS248" si="4762">$F249*AS249+$F250*AS250+$F251*AS251</f>
        <v>0</v>
      </c>
      <c r="AT248" s="338">
        <f t="shared" ref="AT248" si="4763">$F249*AT249+$F250*AT250+$F251*AT251</f>
        <v>0</v>
      </c>
      <c r="AU248" s="338">
        <f t="shared" ref="AU248" si="4764">$F249*AU249+$F250*AU250+$F251*AU251</f>
        <v>0</v>
      </c>
      <c r="AV248" s="338">
        <f t="shared" ref="AV248" si="4765">$F249*AV249+$F250*AV250+$F251*AV251</f>
        <v>0</v>
      </c>
      <c r="AW248" s="338">
        <f t="shared" ref="AW248" si="4766">$F249*AW249+$F250*AW250+$F251*AW251</f>
        <v>0</v>
      </c>
      <c r="AX248" s="338">
        <f t="shared" ref="AX248" si="4767">$F249*AX249+$F250*AX250+$F251*AX251</f>
        <v>0</v>
      </c>
      <c r="AY248" s="338">
        <f t="shared" ref="AY248" si="4768">$F249*AY249+$F250*AY250+$F251*AY251</f>
        <v>0</v>
      </c>
      <c r="AZ248" s="338">
        <f t="shared" ref="AZ248" si="4769">$F249*AZ249+$F250*AZ250+$F251*AZ251</f>
        <v>0</v>
      </c>
      <c r="BA248" s="338">
        <f t="shared" ref="BA248" si="4770">$F249*BA249+$F250*BA250+$F251*BA251</f>
        <v>0</v>
      </c>
      <c r="BB248" s="338">
        <f t="shared" ref="BB248" si="4771">$F249*BB249+$F250*BB250+$F251*BB251</f>
        <v>0</v>
      </c>
      <c r="BC248" s="338">
        <f t="shared" ref="BC248" si="4772">$F249*BC249+$F250*BC250+$F251*BC251</f>
        <v>0</v>
      </c>
      <c r="BD248" s="338">
        <f t="shared" ref="BD248" si="4773">$F249*BD249+$F250*BD250+$F251*BD251</f>
        <v>0</v>
      </c>
      <c r="BE248" s="338">
        <f t="shared" ref="BE248" si="4774">$F249*BE249+$F250*BE250+$F251*BE251</f>
        <v>0</v>
      </c>
      <c r="BF248" s="338">
        <f t="shared" ref="BF248" si="4775">$F249*BF249+$F250*BF250+$F251*BF251</f>
        <v>0</v>
      </c>
      <c r="BG248" s="338">
        <f t="shared" ref="BG248" si="4776">$F249*BG249+$F250*BG250+$F251*BG251</f>
        <v>0</v>
      </c>
      <c r="BH248" s="338">
        <f t="shared" ref="BH248" si="4777">$F249*BH249+$F250*BH250+$F251*BH251</f>
        <v>0</v>
      </c>
      <c r="BI248" s="338">
        <f t="shared" ref="BI248" si="4778">$F249*BI249+$F250*BI250+$F251*BI251</f>
        <v>0</v>
      </c>
      <c r="BJ248" s="338">
        <f t="shared" ref="BJ248" si="4779">$F249*BJ249+$F250*BJ250+$F251*BJ251</f>
        <v>0</v>
      </c>
      <c r="BK248" s="338">
        <f t="shared" ref="BK248" si="4780">$F249*BK249+$F250*BK250+$F251*BK251</f>
        <v>0</v>
      </c>
      <c r="BL248" s="338">
        <f t="shared" ref="BL248" si="4781">$F249*BL249+$F250*BL250+$F251*BL251</f>
        <v>0</v>
      </c>
      <c r="BM248" s="338">
        <f t="shared" ref="BM248" si="4782">$F249*BM249+$F250*BM250+$F251*BM251</f>
        <v>0</v>
      </c>
      <c r="BN248" s="338">
        <f t="shared" ref="BN248" si="4783">$F249*BN249+$F250*BN250+$F251*BN251</f>
        <v>0</v>
      </c>
    </row>
    <row r="249" spans="2:66">
      <c r="B249" s="44"/>
      <c r="C249" s="298" t="s">
        <v>794</v>
      </c>
      <c r="D249" s="9"/>
      <c r="E249" s="9"/>
      <c r="F249" s="229">
        <v>1</v>
      </c>
      <c r="G249" s="219">
        <v>0</v>
      </c>
      <c r="H249" s="219">
        <f>G249</f>
        <v>0</v>
      </c>
      <c r="I249" s="219">
        <f t="shared" ref="I249:BN249" si="4784">H249</f>
        <v>0</v>
      </c>
      <c r="J249" s="219">
        <f t="shared" si="4784"/>
        <v>0</v>
      </c>
      <c r="K249" s="219">
        <f t="shared" si="4784"/>
        <v>0</v>
      </c>
      <c r="L249" s="219">
        <f t="shared" si="4784"/>
        <v>0</v>
      </c>
      <c r="M249" s="219">
        <f t="shared" si="4784"/>
        <v>0</v>
      </c>
      <c r="N249" s="219">
        <f t="shared" si="4784"/>
        <v>0</v>
      </c>
      <c r="O249" s="219">
        <f t="shared" si="4784"/>
        <v>0</v>
      </c>
      <c r="P249" s="219">
        <f t="shared" si="4784"/>
        <v>0</v>
      </c>
      <c r="Q249" s="219">
        <f t="shared" si="4784"/>
        <v>0</v>
      </c>
      <c r="R249" s="219">
        <f t="shared" si="4784"/>
        <v>0</v>
      </c>
      <c r="S249" s="219">
        <f t="shared" si="4784"/>
        <v>0</v>
      </c>
      <c r="T249" s="219">
        <f t="shared" si="4784"/>
        <v>0</v>
      </c>
      <c r="U249" s="219">
        <f t="shared" si="4784"/>
        <v>0</v>
      </c>
      <c r="V249" s="219">
        <f t="shared" si="4784"/>
        <v>0</v>
      </c>
      <c r="W249" s="219">
        <f t="shared" si="4784"/>
        <v>0</v>
      </c>
      <c r="X249" s="219">
        <f t="shared" si="4784"/>
        <v>0</v>
      </c>
      <c r="Y249" s="219">
        <f t="shared" si="4784"/>
        <v>0</v>
      </c>
      <c r="Z249" s="219">
        <f t="shared" si="4784"/>
        <v>0</v>
      </c>
      <c r="AA249" s="219">
        <f t="shared" si="4784"/>
        <v>0</v>
      </c>
      <c r="AB249" s="219">
        <f t="shared" si="4784"/>
        <v>0</v>
      </c>
      <c r="AC249" s="219">
        <f t="shared" si="4784"/>
        <v>0</v>
      </c>
      <c r="AD249" s="219">
        <f t="shared" si="4784"/>
        <v>0</v>
      </c>
      <c r="AE249" s="219">
        <f t="shared" si="4784"/>
        <v>0</v>
      </c>
      <c r="AF249" s="219">
        <f t="shared" si="4784"/>
        <v>0</v>
      </c>
      <c r="AG249" s="219">
        <f t="shared" si="4784"/>
        <v>0</v>
      </c>
      <c r="AH249" s="219">
        <f t="shared" si="4784"/>
        <v>0</v>
      </c>
      <c r="AI249" s="219">
        <f t="shared" si="4784"/>
        <v>0</v>
      </c>
      <c r="AJ249" s="219">
        <f t="shared" si="4784"/>
        <v>0</v>
      </c>
      <c r="AK249" s="219">
        <f t="shared" si="4784"/>
        <v>0</v>
      </c>
      <c r="AL249" s="219">
        <f t="shared" si="4784"/>
        <v>0</v>
      </c>
      <c r="AM249" s="219">
        <f t="shared" si="4784"/>
        <v>0</v>
      </c>
      <c r="AN249" s="219">
        <f t="shared" si="4784"/>
        <v>0</v>
      </c>
      <c r="AO249" s="219">
        <f t="shared" si="4784"/>
        <v>0</v>
      </c>
      <c r="AP249" s="219">
        <f t="shared" si="4784"/>
        <v>0</v>
      </c>
      <c r="AQ249" s="219">
        <f t="shared" si="4784"/>
        <v>0</v>
      </c>
      <c r="AR249" s="219">
        <f t="shared" si="4784"/>
        <v>0</v>
      </c>
      <c r="AS249" s="219">
        <f t="shared" si="4784"/>
        <v>0</v>
      </c>
      <c r="AT249" s="219">
        <f t="shared" si="4784"/>
        <v>0</v>
      </c>
      <c r="AU249" s="219">
        <f t="shared" si="4784"/>
        <v>0</v>
      </c>
      <c r="AV249" s="219">
        <f t="shared" si="4784"/>
        <v>0</v>
      </c>
      <c r="AW249" s="219">
        <f t="shared" si="4784"/>
        <v>0</v>
      </c>
      <c r="AX249" s="219">
        <f t="shared" si="4784"/>
        <v>0</v>
      </c>
      <c r="AY249" s="219">
        <f t="shared" si="4784"/>
        <v>0</v>
      </c>
      <c r="AZ249" s="219">
        <f t="shared" si="4784"/>
        <v>0</v>
      </c>
      <c r="BA249" s="219">
        <f t="shared" si="4784"/>
        <v>0</v>
      </c>
      <c r="BB249" s="219">
        <f t="shared" si="4784"/>
        <v>0</v>
      </c>
      <c r="BC249" s="219">
        <f t="shared" si="4784"/>
        <v>0</v>
      </c>
      <c r="BD249" s="219">
        <f t="shared" si="4784"/>
        <v>0</v>
      </c>
      <c r="BE249" s="219">
        <f t="shared" si="4784"/>
        <v>0</v>
      </c>
      <c r="BF249" s="219">
        <f t="shared" si="4784"/>
        <v>0</v>
      </c>
      <c r="BG249" s="219">
        <f t="shared" si="4784"/>
        <v>0</v>
      </c>
      <c r="BH249" s="219">
        <f t="shared" si="4784"/>
        <v>0</v>
      </c>
      <c r="BI249" s="219">
        <f t="shared" si="4784"/>
        <v>0</v>
      </c>
      <c r="BJ249" s="219">
        <f t="shared" si="4784"/>
        <v>0</v>
      </c>
      <c r="BK249" s="219">
        <f t="shared" si="4784"/>
        <v>0</v>
      </c>
      <c r="BL249" s="219">
        <f t="shared" si="4784"/>
        <v>0</v>
      </c>
      <c r="BM249" s="219">
        <f t="shared" si="4784"/>
        <v>0</v>
      </c>
      <c r="BN249" s="219">
        <f t="shared" si="4784"/>
        <v>0</v>
      </c>
    </row>
    <row r="250" spans="2:66">
      <c r="B250" s="44"/>
      <c r="C250" s="298" t="s">
        <v>794</v>
      </c>
      <c r="D250" s="9"/>
      <c r="E250" s="9"/>
      <c r="F250" s="230">
        <v>1</v>
      </c>
      <c r="G250" s="219">
        <v>0</v>
      </c>
      <c r="H250" s="219">
        <f t="shared" ref="H250:BN250" si="4785">G250</f>
        <v>0</v>
      </c>
      <c r="I250" s="219">
        <f t="shared" si="4785"/>
        <v>0</v>
      </c>
      <c r="J250" s="219">
        <f t="shared" si="4785"/>
        <v>0</v>
      </c>
      <c r="K250" s="219">
        <f t="shared" si="4785"/>
        <v>0</v>
      </c>
      <c r="L250" s="219">
        <f t="shared" si="4785"/>
        <v>0</v>
      </c>
      <c r="M250" s="219">
        <f t="shared" si="4785"/>
        <v>0</v>
      </c>
      <c r="N250" s="219">
        <f t="shared" si="4785"/>
        <v>0</v>
      </c>
      <c r="O250" s="219">
        <f t="shared" si="4785"/>
        <v>0</v>
      </c>
      <c r="P250" s="219">
        <f t="shared" si="4785"/>
        <v>0</v>
      </c>
      <c r="Q250" s="219">
        <f t="shared" si="4785"/>
        <v>0</v>
      </c>
      <c r="R250" s="219">
        <f t="shared" si="4785"/>
        <v>0</v>
      </c>
      <c r="S250" s="219">
        <f t="shared" si="4785"/>
        <v>0</v>
      </c>
      <c r="T250" s="219">
        <f t="shared" si="4785"/>
        <v>0</v>
      </c>
      <c r="U250" s="219">
        <f t="shared" si="4785"/>
        <v>0</v>
      </c>
      <c r="V250" s="219">
        <f t="shared" si="4785"/>
        <v>0</v>
      </c>
      <c r="W250" s="219">
        <f t="shared" si="4785"/>
        <v>0</v>
      </c>
      <c r="X250" s="219">
        <f t="shared" si="4785"/>
        <v>0</v>
      </c>
      <c r="Y250" s="219">
        <f t="shared" si="4785"/>
        <v>0</v>
      </c>
      <c r="Z250" s="219">
        <f t="shared" si="4785"/>
        <v>0</v>
      </c>
      <c r="AA250" s="219">
        <f t="shared" si="4785"/>
        <v>0</v>
      </c>
      <c r="AB250" s="219">
        <f t="shared" si="4785"/>
        <v>0</v>
      </c>
      <c r="AC250" s="219">
        <f t="shared" si="4785"/>
        <v>0</v>
      </c>
      <c r="AD250" s="219">
        <f t="shared" si="4785"/>
        <v>0</v>
      </c>
      <c r="AE250" s="219">
        <f t="shared" si="4785"/>
        <v>0</v>
      </c>
      <c r="AF250" s="219">
        <f t="shared" si="4785"/>
        <v>0</v>
      </c>
      <c r="AG250" s="219">
        <f t="shared" si="4785"/>
        <v>0</v>
      </c>
      <c r="AH250" s="219">
        <f t="shared" si="4785"/>
        <v>0</v>
      </c>
      <c r="AI250" s="219">
        <f t="shared" si="4785"/>
        <v>0</v>
      </c>
      <c r="AJ250" s="219">
        <f t="shared" si="4785"/>
        <v>0</v>
      </c>
      <c r="AK250" s="219">
        <f t="shared" si="4785"/>
        <v>0</v>
      </c>
      <c r="AL250" s="219">
        <f t="shared" si="4785"/>
        <v>0</v>
      </c>
      <c r="AM250" s="219">
        <f t="shared" si="4785"/>
        <v>0</v>
      </c>
      <c r="AN250" s="219">
        <f t="shared" si="4785"/>
        <v>0</v>
      </c>
      <c r="AO250" s="219">
        <f t="shared" si="4785"/>
        <v>0</v>
      </c>
      <c r="AP250" s="219">
        <f t="shared" si="4785"/>
        <v>0</v>
      </c>
      <c r="AQ250" s="219">
        <f t="shared" si="4785"/>
        <v>0</v>
      </c>
      <c r="AR250" s="219">
        <f t="shared" si="4785"/>
        <v>0</v>
      </c>
      <c r="AS250" s="219">
        <f t="shared" si="4785"/>
        <v>0</v>
      </c>
      <c r="AT250" s="219">
        <f t="shared" si="4785"/>
        <v>0</v>
      </c>
      <c r="AU250" s="219">
        <f t="shared" si="4785"/>
        <v>0</v>
      </c>
      <c r="AV250" s="219">
        <f t="shared" si="4785"/>
        <v>0</v>
      </c>
      <c r="AW250" s="219">
        <f t="shared" si="4785"/>
        <v>0</v>
      </c>
      <c r="AX250" s="219">
        <f t="shared" si="4785"/>
        <v>0</v>
      </c>
      <c r="AY250" s="219">
        <f t="shared" si="4785"/>
        <v>0</v>
      </c>
      <c r="AZ250" s="219">
        <f t="shared" si="4785"/>
        <v>0</v>
      </c>
      <c r="BA250" s="219">
        <f t="shared" si="4785"/>
        <v>0</v>
      </c>
      <c r="BB250" s="219">
        <f t="shared" si="4785"/>
        <v>0</v>
      </c>
      <c r="BC250" s="219">
        <f t="shared" si="4785"/>
        <v>0</v>
      </c>
      <c r="BD250" s="219">
        <f t="shared" si="4785"/>
        <v>0</v>
      </c>
      <c r="BE250" s="219">
        <f t="shared" si="4785"/>
        <v>0</v>
      </c>
      <c r="BF250" s="219">
        <f t="shared" si="4785"/>
        <v>0</v>
      </c>
      <c r="BG250" s="219">
        <f t="shared" si="4785"/>
        <v>0</v>
      </c>
      <c r="BH250" s="219">
        <f t="shared" si="4785"/>
        <v>0</v>
      </c>
      <c r="BI250" s="219">
        <f t="shared" si="4785"/>
        <v>0</v>
      </c>
      <c r="BJ250" s="219">
        <f t="shared" si="4785"/>
        <v>0</v>
      </c>
      <c r="BK250" s="219">
        <f t="shared" si="4785"/>
        <v>0</v>
      </c>
      <c r="BL250" s="219">
        <f t="shared" si="4785"/>
        <v>0</v>
      </c>
      <c r="BM250" s="219">
        <f t="shared" si="4785"/>
        <v>0</v>
      </c>
      <c r="BN250" s="219">
        <f t="shared" si="4785"/>
        <v>0</v>
      </c>
    </row>
    <row r="251" spans="2:66">
      <c r="B251" s="44"/>
      <c r="C251" s="298" t="s">
        <v>794</v>
      </c>
      <c r="D251" s="9"/>
      <c r="E251" s="9"/>
      <c r="F251" s="231">
        <v>1</v>
      </c>
      <c r="G251" s="219">
        <v>0</v>
      </c>
      <c r="H251" s="219">
        <f t="shared" ref="H251:BN251" si="4786">G251</f>
        <v>0</v>
      </c>
      <c r="I251" s="219">
        <f t="shared" si="4786"/>
        <v>0</v>
      </c>
      <c r="J251" s="219">
        <f t="shared" si="4786"/>
        <v>0</v>
      </c>
      <c r="K251" s="219">
        <f t="shared" si="4786"/>
        <v>0</v>
      </c>
      <c r="L251" s="219">
        <f t="shared" si="4786"/>
        <v>0</v>
      </c>
      <c r="M251" s="219">
        <f t="shared" si="4786"/>
        <v>0</v>
      </c>
      <c r="N251" s="219">
        <f t="shared" si="4786"/>
        <v>0</v>
      </c>
      <c r="O251" s="219">
        <f t="shared" si="4786"/>
        <v>0</v>
      </c>
      <c r="P251" s="219">
        <f t="shared" si="4786"/>
        <v>0</v>
      </c>
      <c r="Q251" s="219">
        <f t="shared" si="4786"/>
        <v>0</v>
      </c>
      <c r="R251" s="219">
        <f t="shared" si="4786"/>
        <v>0</v>
      </c>
      <c r="S251" s="219">
        <f t="shared" si="4786"/>
        <v>0</v>
      </c>
      <c r="T251" s="219">
        <f t="shared" si="4786"/>
        <v>0</v>
      </c>
      <c r="U251" s="219">
        <f t="shared" si="4786"/>
        <v>0</v>
      </c>
      <c r="V251" s="219">
        <f t="shared" si="4786"/>
        <v>0</v>
      </c>
      <c r="W251" s="219">
        <f t="shared" si="4786"/>
        <v>0</v>
      </c>
      <c r="X251" s="219">
        <f t="shared" si="4786"/>
        <v>0</v>
      </c>
      <c r="Y251" s="219">
        <f t="shared" si="4786"/>
        <v>0</v>
      </c>
      <c r="Z251" s="219">
        <f t="shared" si="4786"/>
        <v>0</v>
      </c>
      <c r="AA251" s="219">
        <f t="shared" si="4786"/>
        <v>0</v>
      </c>
      <c r="AB251" s="219">
        <f t="shared" si="4786"/>
        <v>0</v>
      </c>
      <c r="AC251" s="219">
        <f t="shared" si="4786"/>
        <v>0</v>
      </c>
      <c r="AD251" s="219">
        <f t="shared" si="4786"/>
        <v>0</v>
      </c>
      <c r="AE251" s="219">
        <f t="shared" si="4786"/>
        <v>0</v>
      </c>
      <c r="AF251" s="219">
        <f t="shared" si="4786"/>
        <v>0</v>
      </c>
      <c r="AG251" s="219">
        <f t="shared" si="4786"/>
        <v>0</v>
      </c>
      <c r="AH251" s="219">
        <f t="shared" si="4786"/>
        <v>0</v>
      </c>
      <c r="AI251" s="219">
        <f t="shared" si="4786"/>
        <v>0</v>
      </c>
      <c r="AJ251" s="219">
        <f t="shared" si="4786"/>
        <v>0</v>
      </c>
      <c r="AK251" s="219">
        <f t="shared" si="4786"/>
        <v>0</v>
      </c>
      <c r="AL251" s="219">
        <f t="shared" si="4786"/>
        <v>0</v>
      </c>
      <c r="AM251" s="219">
        <f t="shared" si="4786"/>
        <v>0</v>
      </c>
      <c r="AN251" s="219">
        <f t="shared" si="4786"/>
        <v>0</v>
      </c>
      <c r="AO251" s="219">
        <f t="shared" si="4786"/>
        <v>0</v>
      </c>
      <c r="AP251" s="219">
        <f t="shared" si="4786"/>
        <v>0</v>
      </c>
      <c r="AQ251" s="219">
        <f t="shared" si="4786"/>
        <v>0</v>
      </c>
      <c r="AR251" s="219">
        <f t="shared" si="4786"/>
        <v>0</v>
      </c>
      <c r="AS251" s="219">
        <f t="shared" si="4786"/>
        <v>0</v>
      </c>
      <c r="AT251" s="219">
        <f t="shared" si="4786"/>
        <v>0</v>
      </c>
      <c r="AU251" s="219">
        <f t="shared" si="4786"/>
        <v>0</v>
      </c>
      <c r="AV251" s="219">
        <f t="shared" si="4786"/>
        <v>0</v>
      </c>
      <c r="AW251" s="219">
        <f t="shared" si="4786"/>
        <v>0</v>
      </c>
      <c r="AX251" s="219">
        <f t="shared" si="4786"/>
        <v>0</v>
      </c>
      <c r="AY251" s="219">
        <f t="shared" si="4786"/>
        <v>0</v>
      </c>
      <c r="AZ251" s="219">
        <f t="shared" si="4786"/>
        <v>0</v>
      </c>
      <c r="BA251" s="219">
        <f t="shared" si="4786"/>
        <v>0</v>
      </c>
      <c r="BB251" s="219">
        <f t="shared" si="4786"/>
        <v>0</v>
      </c>
      <c r="BC251" s="219">
        <f t="shared" si="4786"/>
        <v>0</v>
      </c>
      <c r="BD251" s="219">
        <f t="shared" si="4786"/>
        <v>0</v>
      </c>
      <c r="BE251" s="219">
        <f t="shared" si="4786"/>
        <v>0</v>
      </c>
      <c r="BF251" s="219">
        <f t="shared" si="4786"/>
        <v>0</v>
      </c>
      <c r="BG251" s="219">
        <f t="shared" si="4786"/>
        <v>0</v>
      </c>
      <c r="BH251" s="219">
        <f t="shared" si="4786"/>
        <v>0</v>
      </c>
      <c r="BI251" s="219">
        <f t="shared" si="4786"/>
        <v>0</v>
      </c>
      <c r="BJ251" s="219">
        <f t="shared" si="4786"/>
        <v>0</v>
      </c>
      <c r="BK251" s="219">
        <f t="shared" si="4786"/>
        <v>0</v>
      </c>
      <c r="BL251" s="219">
        <f t="shared" si="4786"/>
        <v>0</v>
      </c>
      <c r="BM251" s="219">
        <f t="shared" si="4786"/>
        <v>0</v>
      </c>
      <c r="BN251" s="219">
        <f t="shared" si="4786"/>
        <v>0</v>
      </c>
    </row>
    <row r="252" spans="2:66" ht="15.75">
      <c r="B252" s="44" t="s">
        <v>455</v>
      </c>
      <c r="C252" s="47" t="s">
        <v>180</v>
      </c>
      <c r="D252" s="47"/>
      <c r="E252" s="47"/>
      <c r="F252" s="222"/>
      <c r="G252" s="338">
        <f>$F253*G253+$F254*G254+$F255*G255</f>
        <v>0</v>
      </c>
      <c r="H252" s="338">
        <f t="shared" ref="H252" si="4787">$F253*H253+$F254*H254+$F255*H255</f>
        <v>0</v>
      </c>
      <c r="I252" s="338">
        <f t="shared" ref="I252" si="4788">$F253*I253+$F254*I254+$F255*I255</f>
        <v>0</v>
      </c>
      <c r="J252" s="338">
        <f t="shared" ref="J252" si="4789">$F253*J253+$F254*J254+$F255*J255</f>
        <v>0</v>
      </c>
      <c r="K252" s="338">
        <f t="shared" ref="K252" si="4790">$F253*K253+$F254*K254+$F255*K255</f>
        <v>0</v>
      </c>
      <c r="L252" s="338">
        <f t="shared" ref="L252" si="4791">$F253*L253+$F254*L254+$F255*L255</f>
        <v>0</v>
      </c>
      <c r="M252" s="338">
        <f t="shared" ref="M252" si="4792">$F253*M253+$F254*M254+$F255*M255</f>
        <v>0</v>
      </c>
      <c r="N252" s="338">
        <f t="shared" ref="N252" si="4793">$F253*N253+$F254*N254+$F255*N255</f>
        <v>0</v>
      </c>
      <c r="O252" s="338">
        <f t="shared" ref="O252" si="4794">$F253*O253+$F254*O254+$F255*O255</f>
        <v>0</v>
      </c>
      <c r="P252" s="338">
        <f t="shared" ref="P252" si="4795">$F253*P253+$F254*P254+$F255*P255</f>
        <v>0</v>
      </c>
      <c r="Q252" s="338">
        <f t="shared" ref="Q252" si="4796">$F253*Q253+$F254*Q254+$F255*Q255</f>
        <v>0</v>
      </c>
      <c r="R252" s="338">
        <f t="shared" ref="R252" si="4797">$F253*R253+$F254*R254+$F255*R255</f>
        <v>0</v>
      </c>
      <c r="S252" s="338">
        <f t="shared" ref="S252" si="4798">$F253*S253+$F254*S254+$F255*S255</f>
        <v>0</v>
      </c>
      <c r="T252" s="338">
        <f t="shared" ref="T252" si="4799">$F253*T253+$F254*T254+$F255*T255</f>
        <v>0</v>
      </c>
      <c r="U252" s="338">
        <f t="shared" ref="U252" si="4800">$F253*U253+$F254*U254+$F255*U255</f>
        <v>0</v>
      </c>
      <c r="V252" s="338">
        <f t="shared" ref="V252" si="4801">$F253*V253+$F254*V254+$F255*V255</f>
        <v>0</v>
      </c>
      <c r="W252" s="338">
        <f t="shared" ref="W252" si="4802">$F253*W253+$F254*W254+$F255*W255</f>
        <v>0</v>
      </c>
      <c r="X252" s="338">
        <f t="shared" ref="X252" si="4803">$F253*X253+$F254*X254+$F255*X255</f>
        <v>0</v>
      </c>
      <c r="Y252" s="338">
        <f t="shared" ref="Y252" si="4804">$F253*Y253+$F254*Y254+$F255*Y255</f>
        <v>0</v>
      </c>
      <c r="Z252" s="338">
        <f t="shared" ref="Z252" si="4805">$F253*Z253+$F254*Z254+$F255*Z255</f>
        <v>0</v>
      </c>
      <c r="AA252" s="338">
        <f t="shared" ref="AA252" si="4806">$F253*AA253+$F254*AA254+$F255*AA255</f>
        <v>0</v>
      </c>
      <c r="AB252" s="338">
        <f t="shared" ref="AB252" si="4807">$F253*AB253+$F254*AB254+$F255*AB255</f>
        <v>0</v>
      </c>
      <c r="AC252" s="338">
        <f t="shared" ref="AC252" si="4808">$F253*AC253+$F254*AC254+$F255*AC255</f>
        <v>0</v>
      </c>
      <c r="AD252" s="338">
        <f t="shared" ref="AD252" si="4809">$F253*AD253+$F254*AD254+$F255*AD255</f>
        <v>0</v>
      </c>
      <c r="AE252" s="338">
        <f t="shared" ref="AE252" si="4810">$F253*AE253+$F254*AE254+$F255*AE255</f>
        <v>0</v>
      </c>
      <c r="AF252" s="338">
        <f t="shared" ref="AF252" si="4811">$F253*AF253+$F254*AF254+$F255*AF255</f>
        <v>0</v>
      </c>
      <c r="AG252" s="338">
        <f t="shared" ref="AG252" si="4812">$F253*AG253+$F254*AG254+$F255*AG255</f>
        <v>0</v>
      </c>
      <c r="AH252" s="338">
        <f t="shared" ref="AH252" si="4813">$F253*AH253+$F254*AH254+$F255*AH255</f>
        <v>0</v>
      </c>
      <c r="AI252" s="338">
        <f t="shared" ref="AI252" si="4814">$F253*AI253+$F254*AI254+$F255*AI255</f>
        <v>0</v>
      </c>
      <c r="AJ252" s="338">
        <f t="shared" ref="AJ252" si="4815">$F253*AJ253+$F254*AJ254+$F255*AJ255</f>
        <v>0</v>
      </c>
      <c r="AK252" s="338">
        <f t="shared" ref="AK252" si="4816">$F253*AK253+$F254*AK254+$F255*AK255</f>
        <v>0</v>
      </c>
      <c r="AL252" s="338">
        <f t="shared" ref="AL252" si="4817">$F253*AL253+$F254*AL254+$F255*AL255</f>
        <v>0</v>
      </c>
      <c r="AM252" s="338">
        <f t="shared" ref="AM252" si="4818">$F253*AM253+$F254*AM254+$F255*AM255</f>
        <v>0</v>
      </c>
      <c r="AN252" s="338">
        <f t="shared" ref="AN252" si="4819">$F253*AN253+$F254*AN254+$F255*AN255</f>
        <v>0</v>
      </c>
      <c r="AO252" s="338">
        <f t="shared" ref="AO252" si="4820">$F253*AO253+$F254*AO254+$F255*AO255</f>
        <v>0</v>
      </c>
      <c r="AP252" s="338">
        <f t="shared" ref="AP252" si="4821">$F253*AP253+$F254*AP254+$F255*AP255</f>
        <v>0</v>
      </c>
      <c r="AQ252" s="338">
        <f t="shared" ref="AQ252" si="4822">$F253*AQ253+$F254*AQ254+$F255*AQ255</f>
        <v>0</v>
      </c>
      <c r="AR252" s="338">
        <f t="shared" ref="AR252" si="4823">$F253*AR253+$F254*AR254+$F255*AR255</f>
        <v>0</v>
      </c>
      <c r="AS252" s="338">
        <f t="shared" ref="AS252" si="4824">$F253*AS253+$F254*AS254+$F255*AS255</f>
        <v>0</v>
      </c>
      <c r="AT252" s="338">
        <f t="shared" ref="AT252" si="4825">$F253*AT253+$F254*AT254+$F255*AT255</f>
        <v>0</v>
      </c>
      <c r="AU252" s="338">
        <f t="shared" ref="AU252" si="4826">$F253*AU253+$F254*AU254+$F255*AU255</f>
        <v>0</v>
      </c>
      <c r="AV252" s="338">
        <f t="shared" ref="AV252" si="4827">$F253*AV253+$F254*AV254+$F255*AV255</f>
        <v>0</v>
      </c>
      <c r="AW252" s="338">
        <f t="shared" ref="AW252" si="4828">$F253*AW253+$F254*AW254+$F255*AW255</f>
        <v>0</v>
      </c>
      <c r="AX252" s="338">
        <f t="shared" ref="AX252" si="4829">$F253*AX253+$F254*AX254+$F255*AX255</f>
        <v>0</v>
      </c>
      <c r="AY252" s="338">
        <f t="shared" ref="AY252" si="4830">$F253*AY253+$F254*AY254+$F255*AY255</f>
        <v>0</v>
      </c>
      <c r="AZ252" s="338">
        <f t="shared" ref="AZ252" si="4831">$F253*AZ253+$F254*AZ254+$F255*AZ255</f>
        <v>0</v>
      </c>
      <c r="BA252" s="338">
        <f t="shared" ref="BA252" si="4832">$F253*BA253+$F254*BA254+$F255*BA255</f>
        <v>0</v>
      </c>
      <c r="BB252" s="338">
        <f t="shared" ref="BB252" si="4833">$F253*BB253+$F254*BB254+$F255*BB255</f>
        <v>0</v>
      </c>
      <c r="BC252" s="338">
        <f t="shared" ref="BC252" si="4834">$F253*BC253+$F254*BC254+$F255*BC255</f>
        <v>0</v>
      </c>
      <c r="BD252" s="338">
        <f t="shared" ref="BD252" si="4835">$F253*BD253+$F254*BD254+$F255*BD255</f>
        <v>0</v>
      </c>
      <c r="BE252" s="338">
        <f t="shared" ref="BE252" si="4836">$F253*BE253+$F254*BE254+$F255*BE255</f>
        <v>0</v>
      </c>
      <c r="BF252" s="338">
        <f t="shared" ref="BF252" si="4837">$F253*BF253+$F254*BF254+$F255*BF255</f>
        <v>0</v>
      </c>
      <c r="BG252" s="338">
        <f t="shared" ref="BG252" si="4838">$F253*BG253+$F254*BG254+$F255*BG255</f>
        <v>0</v>
      </c>
      <c r="BH252" s="338">
        <f t="shared" ref="BH252" si="4839">$F253*BH253+$F254*BH254+$F255*BH255</f>
        <v>0</v>
      </c>
      <c r="BI252" s="338">
        <f t="shared" ref="BI252" si="4840">$F253*BI253+$F254*BI254+$F255*BI255</f>
        <v>0</v>
      </c>
      <c r="BJ252" s="338">
        <f t="shared" ref="BJ252" si="4841">$F253*BJ253+$F254*BJ254+$F255*BJ255</f>
        <v>0</v>
      </c>
      <c r="BK252" s="338">
        <f t="shared" ref="BK252" si="4842">$F253*BK253+$F254*BK254+$F255*BK255</f>
        <v>0</v>
      </c>
      <c r="BL252" s="338">
        <f t="shared" ref="BL252" si="4843">$F253*BL253+$F254*BL254+$F255*BL255</f>
        <v>0</v>
      </c>
      <c r="BM252" s="338">
        <f t="shared" ref="BM252" si="4844">$F253*BM253+$F254*BM254+$F255*BM255</f>
        <v>0</v>
      </c>
      <c r="BN252" s="338">
        <f t="shared" ref="BN252" si="4845">$F253*BN253+$F254*BN254+$F255*BN255</f>
        <v>0</v>
      </c>
    </row>
    <row r="253" spans="2:66">
      <c r="B253" s="44"/>
      <c r="C253" s="298" t="s">
        <v>794</v>
      </c>
      <c r="D253" s="47"/>
      <c r="E253" s="47"/>
      <c r="F253" s="229">
        <v>1</v>
      </c>
      <c r="G253" s="219">
        <v>0</v>
      </c>
      <c r="H253" s="219">
        <f>G253</f>
        <v>0</v>
      </c>
      <c r="I253" s="219">
        <f t="shared" ref="I253:BN253" si="4846">H253</f>
        <v>0</v>
      </c>
      <c r="J253" s="219">
        <f t="shared" si="4846"/>
        <v>0</v>
      </c>
      <c r="K253" s="219">
        <f t="shared" si="4846"/>
        <v>0</v>
      </c>
      <c r="L253" s="219">
        <f t="shared" si="4846"/>
        <v>0</v>
      </c>
      <c r="M253" s="219">
        <f t="shared" si="4846"/>
        <v>0</v>
      </c>
      <c r="N253" s="219">
        <f t="shared" si="4846"/>
        <v>0</v>
      </c>
      <c r="O253" s="219">
        <f t="shared" si="4846"/>
        <v>0</v>
      </c>
      <c r="P253" s="219">
        <f t="shared" si="4846"/>
        <v>0</v>
      </c>
      <c r="Q253" s="219">
        <f t="shared" si="4846"/>
        <v>0</v>
      </c>
      <c r="R253" s="219">
        <f t="shared" si="4846"/>
        <v>0</v>
      </c>
      <c r="S253" s="219">
        <f t="shared" si="4846"/>
        <v>0</v>
      </c>
      <c r="T253" s="219">
        <f t="shared" si="4846"/>
        <v>0</v>
      </c>
      <c r="U253" s="219">
        <f t="shared" si="4846"/>
        <v>0</v>
      </c>
      <c r="V253" s="219">
        <f t="shared" si="4846"/>
        <v>0</v>
      </c>
      <c r="W253" s="219">
        <f t="shared" si="4846"/>
        <v>0</v>
      </c>
      <c r="X253" s="219">
        <f t="shared" si="4846"/>
        <v>0</v>
      </c>
      <c r="Y253" s="219">
        <f t="shared" si="4846"/>
        <v>0</v>
      </c>
      <c r="Z253" s="219">
        <f t="shared" si="4846"/>
        <v>0</v>
      </c>
      <c r="AA253" s="219">
        <f t="shared" si="4846"/>
        <v>0</v>
      </c>
      <c r="AB253" s="219">
        <f t="shared" si="4846"/>
        <v>0</v>
      </c>
      <c r="AC253" s="219">
        <f t="shared" si="4846"/>
        <v>0</v>
      </c>
      <c r="AD253" s="219">
        <f t="shared" si="4846"/>
        <v>0</v>
      </c>
      <c r="AE253" s="219">
        <f t="shared" si="4846"/>
        <v>0</v>
      </c>
      <c r="AF253" s="219">
        <f t="shared" si="4846"/>
        <v>0</v>
      </c>
      <c r="AG253" s="219">
        <f t="shared" si="4846"/>
        <v>0</v>
      </c>
      <c r="AH253" s="219">
        <f t="shared" si="4846"/>
        <v>0</v>
      </c>
      <c r="AI253" s="219">
        <f t="shared" si="4846"/>
        <v>0</v>
      </c>
      <c r="AJ253" s="219">
        <f t="shared" si="4846"/>
        <v>0</v>
      </c>
      <c r="AK253" s="219">
        <f t="shared" si="4846"/>
        <v>0</v>
      </c>
      <c r="AL253" s="219">
        <f t="shared" si="4846"/>
        <v>0</v>
      </c>
      <c r="AM253" s="219">
        <f t="shared" si="4846"/>
        <v>0</v>
      </c>
      <c r="AN253" s="219">
        <f t="shared" si="4846"/>
        <v>0</v>
      </c>
      <c r="AO253" s="219">
        <f t="shared" si="4846"/>
        <v>0</v>
      </c>
      <c r="AP253" s="219">
        <f t="shared" si="4846"/>
        <v>0</v>
      </c>
      <c r="AQ253" s="219">
        <f t="shared" si="4846"/>
        <v>0</v>
      </c>
      <c r="AR253" s="219">
        <f t="shared" si="4846"/>
        <v>0</v>
      </c>
      <c r="AS253" s="219">
        <f t="shared" si="4846"/>
        <v>0</v>
      </c>
      <c r="AT253" s="219">
        <f t="shared" si="4846"/>
        <v>0</v>
      </c>
      <c r="AU253" s="219">
        <f t="shared" si="4846"/>
        <v>0</v>
      </c>
      <c r="AV253" s="219">
        <f t="shared" si="4846"/>
        <v>0</v>
      </c>
      <c r="AW253" s="219">
        <f t="shared" si="4846"/>
        <v>0</v>
      </c>
      <c r="AX253" s="219">
        <f t="shared" si="4846"/>
        <v>0</v>
      </c>
      <c r="AY253" s="219">
        <f t="shared" si="4846"/>
        <v>0</v>
      </c>
      <c r="AZ253" s="219">
        <f t="shared" si="4846"/>
        <v>0</v>
      </c>
      <c r="BA253" s="219">
        <f t="shared" si="4846"/>
        <v>0</v>
      </c>
      <c r="BB253" s="219">
        <f t="shared" si="4846"/>
        <v>0</v>
      </c>
      <c r="BC253" s="219">
        <f t="shared" si="4846"/>
        <v>0</v>
      </c>
      <c r="BD253" s="219">
        <f t="shared" si="4846"/>
        <v>0</v>
      </c>
      <c r="BE253" s="219">
        <f t="shared" si="4846"/>
        <v>0</v>
      </c>
      <c r="BF253" s="219">
        <f t="shared" si="4846"/>
        <v>0</v>
      </c>
      <c r="BG253" s="219">
        <f t="shared" si="4846"/>
        <v>0</v>
      </c>
      <c r="BH253" s="219">
        <f t="shared" si="4846"/>
        <v>0</v>
      </c>
      <c r="BI253" s="219">
        <f t="shared" si="4846"/>
        <v>0</v>
      </c>
      <c r="BJ253" s="219">
        <f t="shared" si="4846"/>
        <v>0</v>
      </c>
      <c r="BK253" s="219">
        <f t="shared" si="4846"/>
        <v>0</v>
      </c>
      <c r="BL253" s="219">
        <f t="shared" si="4846"/>
        <v>0</v>
      </c>
      <c r="BM253" s="219">
        <f t="shared" si="4846"/>
        <v>0</v>
      </c>
      <c r="BN253" s="219">
        <f t="shared" si="4846"/>
        <v>0</v>
      </c>
    </row>
    <row r="254" spans="2:66">
      <c r="B254" s="44"/>
      <c r="C254" s="298" t="s">
        <v>794</v>
      </c>
      <c r="D254" s="47"/>
      <c r="E254" s="47"/>
      <c r="F254" s="230">
        <v>1</v>
      </c>
      <c r="G254" s="219">
        <v>0</v>
      </c>
      <c r="H254" s="219">
        <f t="shared" ref="H254:BN254" si="4847">G254</f>
        <v>0</v>
      </c>
      <c r="I254" s="219">
        <f t="shared" si="4847"/>
        <v>0</v>
      </c>
      <c r="J254" s="219">
        <f t="shared" si="4847"/>
        <v>0</v>
      </c>
      <c r="K254" s="219">
        <f t="shared" si="4847"/>
        <v>0</v>
      </c>
      <c r="L254" s="219">
        <f t="shared" si="4847"/>
        <v>0</v>
      </c>
      <c r="M254" s="219">
        <f t="shared" si="4847"/>
        <v>0</v>
      </c>
      <c r="N254" s="219">
        <f t="shared" si="4847"/>
        <v>0</v>
      </c>
      <c r="O254" s="219">
        <f t="shared" si="4847"/>
        <v>0</v>
      </c>
      <c r="P254" s="219">
        <f t="shared" si="4847"/>
        <v>0</v>
      </c>
      <c r="Q254" s="219">
        <f t="shared" si="4847"/>
        <v>0</v>
      </c>
      <c r="R254" s="219">
        <f t="shared" si="4847"/>
        <v>0</v>
      </c>
      <c r="S254" s="219">
        <f t="shared" si="4847"/>
        <v>0</v>
      </c>
      <c r="T254" s="219">
        <f t="shared" si="4847"/>
        <v>0</v>
      </c>
      <c r="U254" s="219">
        <f t="shared" si="4847"/>
        <v>0</v>
      </c>
      <c r="V254" s="219">
        <f t="shared" si="4847"/>
        <v>0</v>
      </c>
      <c r="W254" s="219">
        <f t="shared" si="4847"/>
        <v>0</v>
      </c>
      <c r="X254" s="219">
        <f t="shared" si="4847"/>
        <v>0</v>
      </c>
      <c r="Y254" s="219">
        <f t="shared" si="4847"/>
        <v>0</v>
      </c>
      <c r="Z254" s="219">
        <f t="shared" si="4847"/>
        <v>0</v>
      </c>
      <c r="AA254" s="219">
        <f t="shared" si="4847"/>
        <v>0</v>
      </c>
      <c r="AB254" s="219">
        <f t="shared" si="4847"/>
        <v>0</v>
      </c>
      <c r="AC254" s="219">
        <f t="shared" si="4847"/>
        <v>0</v>
      </c>
      <c r="AD254" s="219">
        <f t="shared" si="4847"/>
        <v>0</v>
      </c>
      <c r="AE254" s="219">
        <f t="shared" si="4847"/>
        <v>0</v>
      </c>
      <c r="AF254" s="219">
        <f t="shared" si="4847"/>
        <v>0</v>
      </c>
      <c r="AG254" s="219">
        <f t="shared" si="4847"/>
        <v>0</v>
      </c>
      <c r="AH254" s="219">
        <f t="shared" si="4847"/>
        <v>0</v>
      </c>
      <c r="AI254" s="219">
        <f t="shared" si="4847"/>
        <v>0</v>
      </c>
      <c r="AJ254" s="219">
        <f t="shared" si="4847"/>
        <v>0</v>
      </c>
      <c r="AK254" s="219">
        <f t="shared" si="4847"/>
        <v>0</v>
      </c>
      <c r="AL254" s="219">
        <f t="shared" si="4847"/>
        <v>0</v>
      </c>
      <c r="AM254" s="219">
        <f t="shared" si="4847"/>
        <v>0</v>
      </c>
      <c r="AN254" s="219">
        <f t="shared" si="4847"/>
        <v>0</v>
      </c>
      <c r="AO254" s="219">
        <f t="shared" si="4847"/>
        <v>0</v>
      </c>
      <c r="AP254" s="219">
        <f t="shared" si="4847"/>
        <v>0</v>
      </c>
      <c r="AQ254" s="219">
        <f t="shared" si="4847"/>
        <v>0</v>
      </c>
      <c r="AR254" s="219">
        <f t="shared" si="4847"/>
        <v>0</v>
      </c>
      <c r="AS254" s="219">
        <f t="shared" si="4847"/>
        <v>0</v>
      </c>
      <c r="AT254" s="219">
        <f t="shared" si="4847"/>
        <v>0</v>
      </c>
      <c r="AU254" s="219">
        <f t="shared" si="4847"/>
        <v>0</v>
      </c>
      <c r="AV254" s="219">
        <f t="shared" si="4847"/>
        <v>0</v>
      </c>
      <c r="AW254" s="219">
        <f t="shared" si="4847"/>
        <v>0</v>
      </c>
      <c r="AX254" s="219">
        <f t="shared" si="4847"/>
        <v>0</v>
      </c>
      <c r="AY254" s="219">
        <f t="shared" si="4847"/>
        <v>0</v>
      </c>
      <c r="AZ254" s="219">
        <f t="shared" si="4847"/>
        <v>0</v>
      </c>
      <c r="BA254" s="219">
        <f t="shared" si="4847"/>
        <v>0</v>
      </c>
      <c r="BB254" s="219">
        <f t="shared" si="4847"/>
        <v>0</v>
      </c>
      <c r="BC254" s="219">
        <f t="shared" si="4847"/>
        <v>0</v>
      </c>
      <c r="BD254" s="219">
        <f t="shared" si="4847"/>
        <v>0</v>
      </c>
      <c r="BE254" s="219">
        <f t="shared" si="4847"/>
        <v>0</v>
      </c>
      <c r="BF254" s="219">
        <f t="shared" si="4847"/>
        <v>0</v>
      </c>
      <c r="BG254" s="219">
        <f t="shared" si="4847"/>
        <v>0</v>
      </c>
      <c r="BH254" s="219">
        <f t="shared" si="4847"/>
        <v>0</v>
      </c>
      <c r="BI254" s="219">
        <f t="shared" si="4847"/>
        <v>0</v>
      </c>
      <c r="BJ254" s="219">
        <f t="shared" si="4847"/>
        <v>0</v>
      </c>
      <c r="BK254" s="219">
        <f t="shared" si="4847"/>
        <v>0</v>
      </c>
      <c r="BL254" s="219">
        <f t="shared" si="4847"/>
        <v>0</v>
      </c>
      <c r="BM254" s="219">
        <f t="shared" si="4847"/>
        <v>0</v>
      </c>
      <c r="BN254" s="219">
        <f t="shared" si="4847"/>
        <v>0</v>
      </c>
    </row>
    <row r="255" spans="2:66">
      <c r="B255" s="44"/>
      <c r="C255" s="298" t="s">
        <v>794</v>
      </c>
      <c r="D255" s="47"/>
      <c r="E255" s="47"/>
      <c r="F255" s="231">
        <v>1</v>
      </c>
      <c r="G255" s="219">
        <v>0</v>
      </c>
      <c r="H255" s="219">
        <f t="shared" ref="H255:BN255" si="4848">G255</f>
        <v>0</v>
      </c>
      <c r="I255" s="219">
        <f t="shared" si="4848"/>
        <v>0</v>
      </c>
      <c r="J255" s="219">
        <f t="shared" si="4848"/>
        <v>0</v>
      </c>
      <c r="K255" s="219">
        <f t="shared" si="4848"/>
        <v>0</v>
      </c>
      <c r="L255" s="219">
        <f t="shared" si="4848"/>
        <v>0</v>
      </c>
      <c r="M255" s="219">
        <f t="shared" si="4848"/>
        <v>0</v>
      </c>
      <c r="N255" s="219">
        <f t="shared" si="4848"/>
        <v>0</v>
      </c>
      <c r="O255" s="219">
        <f t="shared" si="4848"/>
        <v>0</v>
      </c>
      <c r="P255" s="219">
        <f t="shared" si="4848"/>
        <v>0</v>
      </c>
      <c r="Q255" s="219">
        <f t="shared" si="4848"/>
        <v>0</v>
      </c>
      <c r="R255" s="219">
        <f t="shared" si="4848"/>
        <v>0</v>
      </c>
      <c r="S255" s="219">
        <f t="shared" si="4848"/>
        <v>0</v>
      </c>
      <c r="T255" s="219">
        <f t="shared" si="4848"/>
        <v>0</v>
      </c>
      <c r="U255" s="219">
        <f t="shared" si="4848"/>
        <v>0</v>
      </c>
      <c r="V255" s="219">
        <f t="shared" si="4848"/>
        <v>0</v>
      </c>
      <c r="W255" s="219">
        <f t="shared" si="4848"/>
        <v>0</v>
      </c>
      <c r="X255" s="219">
        <f t="shared" si="4848"/>
        <v>0</v>
      </c>
      <c r="Y255" s="219">
        <f t="shared" si="4848"/>
        <v>0</v>
      </c>
      <c r="Z255" s="219">
        <f t="shared" si="4848"/>
        <v>0</v>
      </c>
      <c r="AA255" s="219">
        <f t="shared" si="4848"/>
        <v>0</v>
      </c>
      <c r="AB255" s="219">
        <f t="shared" si="4848"/>
        <v>0</v>
      </c>
      <c r="AC255" s="219">
        <f t="shared" si="4848"/>
        <v>0</v>
      </c>
      <c r="AD255" s="219">
        <f t="shared" si="4848"/>
        <v>0</v>
      </c>
      <c r="AE255" s="219">
        <f t="shared" si="4848"/>
        <v>0</v>
      </c>
      <c r="AF255" s="219">
        <f t="shared" si="4848"/>
        <v>0</v>
      </c>
      <c r="AG255" s="219">
        <f t="shared" si="4848"/>
        <v>0</v>
      </c>
      <c r="AH255" s="219">
        <f t="shared" si="4848"/>
        <v>0</v>
      </c>
      <c r="AI255" s="219">
        <f t="shared" si="4848"/>
        <v>0</v>
      </c>
      <c r="AJ255" s="219">
        <f t="shared" si="4848"/>
        <v>0</v>
      </c>
      <c r="AK255" s="219">
        <f t="shared" si="4848"/>
        <v>0</v>
      </c>
      <c r="AL255" s="219">
        <f t="shared" si="4848"/>
        <v>0</v>
      </c>
      <c r="AM255" s="219">
        <f t="shared" si="4848"/>
        <v>0</v>
      </c>
      <c r="AN255" s="219">
        <f t="shared" si="4848"/>
        <v>0</v>
      </c>
      <c r="AO255" s="219">
        <f t="shared" si="4848"/>
        <v>0</v>
      </c>
      <c r="AP255" s="219">
        <f t="shared" si="4848"/>
        <v>0</v>
      </c>
      <c r="AQ255" s="219">
        <f t="shared" si="4848"/>
        <v>0</v>
      </c>
      <c r="AR255" s="219">
        <f t="shared" si="4848"/>
        <v>0</v>
      </c>
      <c r="AS255" s="219">
        <f t="shared" si="4848"/>
        <v>0</v>
      </c>
      <c r="AT255" s="219">
        <f t="shared" si="4848"/>
        <v>0</v>
      </c>
      <c r="AU255" s="219">
        <f t="shared" si="4848"/>
        <v>0</v>
      </c>
      <c r="AV255" s="219">
        <f t="shared" si="4848"/>
        <v>0</v>
      </c>
      <c r="AW255" s="219">
        <f t="shared" si="4848"/>
        <v>0</v>
      </c>
      <c r="AX255" s="219">
        <f t="shared" si="4848"/>
        <v>0</v>
      </c>
      <c r="AY255" s="219">
        <f t="shared" si="4848"/>
        <v>0</v>
      </c>
      <c r="AZ255" s="219">
        <f t="shared" si="4848"/>
        <v>0</v>
      </c>
      <c r="BA255" s="219">
        <f t="shared" si="4848"/>
        <v>0</v>
      </c>
      <c r="BB255" s="219">
        <f t="shared" si="4848"/>
        <v>0</v>
      </c>
      <c r="BC255" s="219">
        <f t="shared" si="4848"/>
        <v>0</v>
      </c>
      <c r="BD255" s="219">
        <f t="shared" si="4848"/>
        <v>0</v>
      </c>
      <c r="BE255" s="219">
        <f t="shared" si="4848"/>
        <v>0</v>
      </c>
      <c r="BF255" s="219">
        <f t="shared" si="4848"/>
        <v>0</v>
      </c>
      <c r="BG255" s="219">
        <f t="shared" si="4848"/>
        <v>0</v>
      </c>
      <c r="BH255" s="219">
        <f t="shared" si="4848"/>
        <v>0</v>
      </c>
      <c r="BI255" s="219">
        <f t="shared" si="4848"/>
        <v>0</v>
      </c>
      <c r="BJ255" s="219">
        <f t="shared" si="4848"/>
        <v>0</v>
      </c>
      <c r="BK255" s="219">
        <f t="shared" si="4848"/>
        <v>0</v>
      </c>
      <c r="BL255" s="219">
        <f t="shared" si="4848"/>
        <v>0</v>
      </c>
      <c r="BM255" s="219">
        <f t="shared" si="4848"/>
        <v>0</v>
      </c>
      <c r="BN255" s="219">
        <f t="shared" si="4848"/>
        <v>0</v>
      </c>
    </row>
    <row r="256" spans="2:66" ht="15.75">
      <c r="B256" s="44" t="s">
        <v>456</v>
      </c>
      <c r="C256" s="47" t="s">
        <v>177</v>
      </c>
      <c r="D256" s="47"/>
      <c r="E256" s="7"/>
      <c r="F256" s="222"/>
      <c r="G256" s="338">
        <f>$F257*G257+$F258*G258+$F259*G259</f>
        <v>0</v>
      </c>
      <c r="H256" s="338">
        <f t="shared" ref="H256" si="4849">$F257*H257+$F258*H258+$F259*H259</f>
        <v>0</v>
      </c>
      <c r="I256" s="338">
        <f t="shared" ref="I256" si="4850">$F257*I257+$F258*I258+$F259*I259</f>
        <v>0</v>
      </c>
      <c r="J256" s="338">
        <f t="shared" ref="J256" si="4851">$F257*J257+$F258*J258+$F259*J259</f>
        <v>0</v>
      </c>
      <c r="K256" s="338">
        <f t="shared" ref="K256" si="4852">$F257*K257+$F258*K258+$F259*K259</f>
        <v>0</v>
      </c>
      <c r="L256" s="338">
        <f t="shared" ref="L256" si="4853">$F257*L257+$F258*L258+$F259*L259</f>
        <v>0</v>
      </c>
      <c r="M256" s="338">
        <f t="shared" ref="M256" si="4854">$F257*M257+$F258*M258+$F259*M259</f>
        <v>0</v>
      </c>
      <c r="N256" s="338">
        <f t="shared" ref="N256" si="4855">$F257*N257+$F258*N258+$F259*N259</f>
        <v>0</v>
      </c>
      <c r="O256" s="338">
        <f t="shared" ref="O256" si="4856">$F257*O257+$F258*O258+$F259*O259</f>
        <v>0</v>
      </c>
      <c r="P256" s="338">
        <f t="shared" ref="P256" si="4857">$F257*P257+$F258*P258+$F259*P259</f>
        <v>0</v>
      </c>
      <c r="Q256" s="338">
        <f t="shared" ref="Q256" si="4858">$F257*Q257+$F258*Q258+$F259*Q259</f>
        <v>0</v>
      </c>
      <c r="R256" s="338">
        <f t="shared" ref="R256" si="4859">$F257*R257+$F258*R258+$F259*R259</f>
        <v>0</v>
      </c>
      <c r="S256" s="338">
        <f t="shared" ref="S256" si="4860">$F257*S257+$F258*S258+$F259*S259</f>
        <v>0</v>
      </c>
      <c r="T256" s="338">
        <f t="shared" ref="T256" si="4861">$F257*T257+$F258*T258+$F259*T259</f>
        <v>0</v>
      </c>
      <c r="U256" s="338">
        <f t="shared" ref="U256" si="4862">$F257*U257+$F258*U258+$F259*U259</f>
        <v>0</v>
      </c>
      <c r="V256" s="338">
        <f t="shared" ref="V256" si="4863">$F257*V257+$F258*V258+$F259*V259</f>
        <v>0</v>
      </c>
      <c r="W256" s="338">
        <f t="shared" ref="W256" si="4864">$F257*W257+$F258*W258+$F259*W259</f>
        <v>0</v>
      </c>
      <c r="X256" s="338">
        <f t="shared" ref="X256" si="4865">$F257*X257+$F258*X258+$F259*X259</f>
        <v>0</v>
      </c>
      <c r="Y256" s="338">
        <f t="shared" ref="Y256" si="4866">$F257*Y257+$F258*Y258+$F259*Y259</f>
        <v>0</v>
      </c>
      <c r="Z256" s="338">
        <f t="shared" ref="Z256" si="4867">$F257*Z257+$F258*Z258+$F259*Z259</f>
        <v>0</v>
      </c>
      <c r="AA256" s="338">
        <f t="shared" ref="AA256" si="4868">$F257*AA257+$F258*AA258+$F259*AA259</f>
        <v>0</v>
      </c>
      <c r="AB256" s="338">
        <f t="shared" ref="AB256" si="4869">$F257*AB257+$F258*AB258+$F259*AB259</f>
        <v>0</v>
      </c>
      <c r="AC256" s="338">
        <f t="shared" ref="AC256" si="4870">$F257*AC257+$F258*AC258+$F259*AC259</f>
        <v>0</v>
      </c>
      <c r="AD256" s="338">
        <f t="shared" ref="AD256" si="4871">$F257*AD257+$F258*AD258+$F259*AD259</f>
        <v>0</v>
      </c>
      <c r="AE256" s="338">
        <f t="shared" ref="AE256" si="4872">$F257*AE257+$F258*AE258+$F259*AE259</f>
        <v>0</v>
      </c>
      <c r="AF256" s="338">
        <f t="shared" ref="AF256" si="4873">$F257*AF257+$F258*AF258+$F259*AF259</f>
        <v>0</v>
      </c>
      <c r="AG256" s="338">
        <f t="shared" ref="AG256" si="4874">$F257*AG257+$F258*AG258+$F259*AG259</f>
        <v>0</v>
      </c>
      <c r="AH256" s="338">
        <f t="shared" ref="AH256" si="4875">$F257*AH257+$F258*AH258+$F259*AH259</f>
        <v>0</v>
      </c>
      <c r="AI256" s="338">
        <f t="shared" ref="AI256" si="4876">$F257*AI257+$F258*AI258+$F259*AI259</f>
        <v>0</v>
      </c>
      <c r="AJ256" s="338">
        <f t="shared" ref="AJ256" si="4877">$F257*AJ257+$F258*AJ258+$F259*AJ259</f>
        <v>0</v>
      </c>
      <c r="AK256" s="338">
        <f t="shared" ref="AK256" si="4878">$F257*AK257+$F258*AK258+$F259*AK259</f>
        <v>0</v>
      </c>
      <c r="AL256" s="338">
        <f t="shared" ref="AL256" si="4879">$F257*AL257+$F258*AL258+$F259*AL259</f>
        <v>0</v>
      </c>
      <c r="AM256" s="338">
        <f t="shared" ref="AM256" si="4880">$F257*AM257+$F258*AM258+$F259*AM259</f>
        <v>0</v>
      </c>
      <c r="AN256" s="338">
        <f t="shared" ref="AN256" si="4881">$F257*AN257+$F258*AN258+$F259*AN259</f>
        <v>0</v>
      </c>
      <c r="AO256" s="338">
        <f t="shared" ref="AO256" si="4882">$F257*AO257+$F258*AO258+$F259*AO259</f>
        <v>0</v>
      </c>
      <c r="AP256" s="338">
        <f t="shared" ref="AP256" si="4883">$F257*AP257+$F258*AP258+$F259*AP259</f>
        <v>0</v>
      </c>
      <c r="AQ256" s="338">
        <f t="shared" ref="AQ256" si="4884">$F257*AQ257+$F258*AQ258+$F259*AQ259</f>
        <v>0</v>
      </c>
      <c r="AR256" s="338">
        <f t="shared" ref="AR256" si="4885">$F257*AR257+$F258*AR258+$F259*AR259</f>
        <v>0</v>
      </c>
      <c r="AS256" s="338">
        <f t="shared" ref="AS256" si="4886">$F257*AS257+$F258*AS258+$F259*AS259</f>
        <v>0</v>
      </c>
      <c r="AT256" s="338">
        <f t="shared" ref="AT256" si="4887">$F257*AT257+$F258*AT258+$F259*AT259</f>
        <v>0</v>
      </c>
      <c r="AU256" s="338">
        <f t="shared" ref="AU256" si="4888">$F257*AU257+$F258*AU258+$F259*AU259</f>
        <v>0</v>
      </c>
      <c r="AV256" s="338">
        <f t="shared" ref="AV256" si="4889">$F257*AV257+$F258*AV258+$F259*AV259</f>
        <v>0</v>
      </c>
      <c r="AW256" s="338">
        <f t="shared" ref="AW256" si="4890">$F257*AW257+$F258*AW258+$F259*AW259</f>
        <v>0</v>
      </c>
      <c r="AX256" s="338">
        <f t="shared" ref="AX256" si="4891">$F257*AX257+$F258*AX258+$F259*AX259</f>
        <v>0</v>
      </c>
      <c r="AY256" s="338">
        <f t="shared" ref="AY256" si="4892">$F257*AY257+$F258*AY258+$F259*AY259</f>
        <v>0</v>
      </c>
      <c r="AZ256" s="338">
        <f t="shared" ref="AZ256" si="4893">$F257*AZ257+$F258*AZ258+$F259*AZ259</f>
        <v>0</v>
      </c>
      <c r="BA256" s="338">
        <f t="shared" ref="BA256" si="4894">$F257*BA257+$F258*BA258+$F259*BA259</f>
        <v>0</v>
      </c>
      <c r="BB256" s="338">
        <f t="shared" ref="BB256" si="4895">$F257*BB257+$F258*BB258+$F259*BB259</f>
        <v>0</v>
      </c>
      <c r="BC256" s="338">
        <f t="shared" ref="BC256" si="4896">$F257*BC257+$F258*BC258+$F259*BC259</f>
        <v>0</v>
      </c>
      <c r="BD256" s="338">
        <f t="shared" ref="BD256" si="4897">$F257*BD257+$F258*BD258+$F259*BD259</f>
        <v>0</v>
      </c>
      <c r="BE256" s="338">
        <f t="shared" ref="BE256" si="4898">$F257*BE257+$F258*BE258+$F259*BE259</f>
        <v>0</v>
      </c>
      <c r="BF256" s="338">
        <f t="shared" ref="BF256" si="4899">$F257*BF257+$F258*BF258+$F259*BF259</f>
        <v>0</v>
      </c>
      <c r="BG256" s="338">
        <f t="shared" ref="BG256" si="4900">$F257*BG257+$F258*BG258+$F259*BG259</f>
        <v>0</v>
      </c>
      <c r="BH256" s="338">
        <f t="shared" ref="BH256" si="4901">$F257*BH257+$F258*BH258+$F259*BH259</f>
        <v>0</v>
      </c>
      <c r="BI256" s="338">
        <f t="shared" ref="BI256" si="4902">$F257*BI257+$F258*BI258+$F259*BI259</f>
        <v>0</v>
      </c>
      <c r="BJ256" s="338">
        <f t="shared" ref="BJ256" si="4903">$F257*BJ257+$F258*BJ258+$F259*BJ259</f>
        <v>0</v>
      </c>
      <c r="BK256" s="338">
        <f t="shared" ref="BK256" si="4904">$F257*BK257+$F258*BK258+$F259*BK259</f>
        <v>0</v>
      </c>
      <c r="BL256" s="338">
        <f t="shared" ref="BL256" si="4905">$F257*BL257+$F258*BL258+$F259*BL259</f>
        <v>0</v>
      </c>
      <c r="BM256" s="338">
        <f t="shared" ref="BM256" si="4906">$F257*BM257+$F258*BM258+$F259*BM259</f>
        <v>0</v>
      </c>
      <c r="BN256" s="338">
        <f t="shared" ref="BN256" si="4907">$F257*BN257+$F258*BN258+$F259*BN259</f>
        <v>0</v>
      </c>
    </row>
    <row r="257" spans="2:67">
      <c r="B257" s="44"/>
      <c r="C257" s="212" t="s">
        <v>632</v>
      </c>
      <c r="D257" s="47"/>
      <c r="E257" s="7"/>
      <c r="F257" s="229">
        <v>1</v>
      </c>
      <c r="G257" s="219">
        <v>0</v>
      </c>
      <c r="H257" s="219">
        <f>G257</f>
        <v>0</v>
      </c>
      <c r="I257" s="219">
        <f t="shared" ref="I257:BN257" si="4908">H257</f>
        <v>0</v>
      </c>
      <c r="J257" s="219">
        <f t="shared" si="4908"/>
        <v>0</v>
      </c>
      <c r="K257" s="219">
        <f t="shared" si="4908"/>
        <v>0</v>
      </c>
      <c r="L257" s="219">
        <f t="shared" si="4908"/>
        <v>0</v>
      </c>
      <c r="M257" s="219">
        <f t="shared" si="4908"/>
        <v>0</v>
      </c>
      <c r="N257" s="219">
        <f t="shared" si="4908"/>
        <v>0</v>
      </c>
      <c r="O257" s="219">
        <f t="shared" si="4908"/>
        <v>0</v>
      </c>
      <c r="P257" s="219">
        <f t="shared" si="4908"/>
        <v>0</v>
      </c>
      <c r="Q257" s="219">
        <f t="shared" si="4908"/>
        <v>0</v>
      </c>
      <c r="R257" s="219">
        <f t="shared" si="4908"/>
        <v>0</v>
      </c>
      <c r="S257" s="219">
        <f t="shared" si="4908"/>
        <v>0</v>
      </c>
      <c r="T257" s="219">
        <f t="shared" si="4908"/>
        <v>0</v>
      </c>
      <c r="U257" s="219">
        <f t="shared" si="4908"/>
        <v>0</v>
      </c>
      <c r="V257" s="219">
        <f t="shared" si="4908"/>
        <v>0</v>
      </c>
      <c r="W257" s="219">
        <f t="shared" si="4908"/>
        <v>0</v>
      </c>
      <c r="X257" s="219">
        <f t="shared" si="4908"/>
        <v>0</v>
      </c>
      <c r="Y257" s="219">
        <f t="shared" si="4908"/>
        <v>0</v>
      </c>
      <c r="Z257" s="219">
        <f t="shared" si="4908"/>
        <v>0</v>
      </c>
      <c r="AA257" s="219">
        <f t="shared" si="4908"/>
        <v>0</v>
      </c>
      <c r="AB257" s="219">
        <f t="shared" si="4908"/>
        <v>0</v>
      </c>
      <c r="AC257" s="219">
        <f t="shared" si="4908"/>
        <v>0</v>
      </c>
      <c r="AD257" s="219">
        <f t="shared" si="4908"/>
        <v>0</v>
      </c>
      <c r="AE257" s="219">
        <f t="shared" si="4908"/>
        <v>0</v>
      </c>
      <c r="AF257" s="219">
        <f t="shared" si="4908"/>
        <v>0</v>
      </c>
      <c r="AG257" s="219">
        <f t="shared" si="4908"/>
        <v>0</v>
      </c>
      <c r="AH257" s="219">
        <f t="shared" si="4908"/>
        <v>0</v>
      </c>
      <c r="AI257" s="219">
        <f t="shared" si="4908"/>
        <v>0</v>
      </c>
      <c r="AJ257" s="219">
        <f t="shared" si="4908"/>
        <v>0</v>
      </c>
      <c r="AK257" s="219">
        <f t="shared" si="4908"/>
        <v>0</v>
      </c>
      <c r="AL257" s="219">
        <f t="shared" si="4908"/>
        <v>0</v>
      </c>
      <c r="AM257" s="219">
        <f t="shared" si="4908"/>
        <v>0</v>
      </c>
      <c r="AN257" s="219">
        <f t="shared" si="4908"/>
        <v>0</v>
      </c>
      <c r="AO257" s="219">
        <f t="shared" si="4908"/>
        <v>0</v>
      </c>
      <c r="AP257" s="219">
        <f t="shared" si="4908"/>
        <v>0</v>
      </c>
      <c r="AQ257" s="219">
        <f t="shared" si="4908"/>
        <v>0</v>
      </c>
      <c r="AR257" s="219">
        <f t="shared" si="4908"/>
        <v>0</v>
      </c>
      <c r="AS257" s="219">
        <f t="shared" si="4908"/>
        <v>0</v>
      </c>
      <c r="AT257" s="219">
        <f t="shared" si="4908"/>
        <v>0</v>
      </c>
      <c r="AU257" s="219">
        <f t="shared" si="4908"/>
        <v>0</v>
      </c>
      <c r="AV257" s="219">
        <f t="shared" si="4908"/>
        <v>0</v>
      </c>
      <c r="AW257" s="219">
        <f t="shared" si="4908"/>
        <v>0</v>
      </c>
      <c r="AX257" s="219">
        <f t="shared" si="4908"/>
        <v>0</v>
      </c>
      <c r="AY257" s="219">
        <f t="shared" si="4908"/>
        <v>0</v>
      </c>
      <c r="AZ257" s="219">
        <f t="shared" si="4908"/>
        <v>0</v>
      </c>
      <c r="BA257" s="219">
        <f t="shared" si="4908"/>
        <v>0</v>
      </c>
      <c r="BB257" s="219">
        <f t="shared" si="4908"/>
        <v>0</v>
      </c>
      <c r="BC257" s="219">
        <f t="shared" si="4908"/>
        <v>0</v>
      </c>
      <c r="BD257" s="219">
        <f t="shared" si="4908"/>
        <v>0</v>
      </c>
      <c r="BE257" s="219">
        <f t="shared" si="4908"/>
        <v>0</v>
      </c>
      <c r="BF257" s="219">
        <f t="shared" si="4908"/>
        <v>0</v>
      </c>
      <c r="BG257" s="219">
        <f t="shared" si="4908"/>
        <v>0</v>
      </c>
      <c r="BH257" s="219">
        <f t="shared" si="4908"/>
        <v>0</v>
      </c>
      <c r="BI257" s="219">
        <f t="shared" si="4908"/>
        <v>0</v>
      </c>
      <c r="BJ257" s="219">
        <f t="shared" si="4908"/>
        <v>0</v>
      </c>
      <c r="BK257" s="219">
        <f t="shared" si="4908"/>
        <v>0</v>
      </c>
      <c r="BL257" s="219">
        <f t="shared" si="4908"/>
        <v>0</v>
      </c>
      <c r="BM257" s="219">
        <f t="shared" si="4908"/>
        <v>0</v>
      </c>
      <c r="BN257" s="219">
        <f t="shared" si="4908"/>
        <v>0</v>
      </c>
    </row>
    <row r="258" spans="2:67">
      <c r="B258" s="44"/>
      <c r="C258" s="212" t="s">
        <v>632</v>
      </c>
      <c r="D258" s="47"/>
      <c r="E258" s="7"/>
      <c r="F258" s="230">
        <v>1</v>
      </c>
      <c r="G258" s="219">
        <v>0</v>
      </c>
      <c r="H258" s="219">
        <f t="shared" ref="H258:BN258" si="4909">G258</f>
        <v>0</v>
      </c>
      <c r="I258" s="219">
        <f t="shared" si="4909"/>
        <v>0</v>
      </c>
      <c r="J258" s="219">
        <f t="shared" si="4909"/>
        <v>0</v>
      </c>
      <c r="K258" s="219">
        <f t="shared" si="4909"/>
        <v>0</v>
      </c>
      <c r="L258" s="219">
        <f t="shared" si="4909"/>
        <v>0</v>
      </c>
      <c r="M258" s="219">
        <f t="shared" si="4909"/>
        <v>0</v>
      </c>
      <c r="N258" s="219">
        <f t="shared" si="4909"/>
        <v>0</v>
      </c>
      <c r="O258" s="219">
        <f t="shared" si="4909"/>
        <v>0</v>
      </c>
      <c r="P258" s="219">
        <f t="shared" si="4909"/>
        <v>0</v>
      </c>
      <c r="Q258" s="219">
        <f t="shared" si="4909"/>
        <v>0</v>
      </c>
      <c r="R258" s="219">
        <f t="shared" si="4909"/>
        <v>0</v>
      </c>
      <c r="S258" s="219">
        <f t="shared" si="4909"/>
        <v>0</v>
      </c>
      <c r="T258" s="219">
        <f t="shared" si="4909"/>
        <v>0</v>
      </c>
      <c r="U258" s="219">
        <f t="shared" si="4909"/>
        <v>0</v>
      </c>
      <c r="V258" s="219">
        <f t="shared" si="4909"/>
        <v>0</v>
      </c>
      <c r="W258" s="219">
        <f t="shared" si="4909"/>
        <v>0</v>
      </c>
      <c r="X258" s="219">
        <f t="shared" si="4909"/>
        <v>0</v>
      </c>
      <c r="Y258" s="219">
        <f t="shared" si="4909"/>
        <v>0</v>
      </c>
      <c r="Z258" s="219">
        <f t="shared" si="4909"/>
        <v>0</v>
      </c>
      <c r="AA258" s="219">
        <f t="shared" si="4909"/>
        <v>0</v>
      </c>
      <c r="AB258" s="219">
        <f t="shared" si="4909"/>
        <v>0</v>
      </c>
      <c r="AC258" s="219">
        <f t="shared" si="4909"/>
        <v>0</v>
      </c>
      <c r="AD258" s="219">
        <f t="shared" si="4909"/>
        <v>0</v>
      </c>
      <c r="AE258" s="219">
        <f t="shared" si="4909"/>
        <v>0</v>
      </c>
      <c r="AF258" s="219">
        <f t="shared" si="4909"/>
        <v>0</v>
      </c>
      <c r="AG258" s="219">
        <f t="shared" si="4909"/>
        <v>0</v>
      </c>
      <c r="AH258" s="219">
        <f t="shared" si="4909"/>
        <v>0</v>
      </c>
      <c r="AI258" s="219">
        <f t="shared" si="4909"/>
        <v>0</v>
      </c>
      <c r="AJ258" s="219">
        <f t="shared" si="4909"/>
        <v>0</v>
      </c>
      <c r="AK258" s="219">
        <f t="shared" si="4909"/>
        <v>0</v>
      </c>
      <c r="AL258" s="219">
        <f t="shared" si="4909"/>
        <v>0</v>
      </c>
      <c r="AM258" s="219">
        <f t="shared" si="4909"/>
        <v>0</v>
      </c>
      <c r="AN258" s="219">
        <f t="shared" si="4909"/>
        <v>0</v>
      </c>
      <c r="AO258" s="219">
        <f t="shared" si="4909"/>
        <v>0</v>
      </c>
      <c r="AP258" s="219">
        <f t="shared" si="4909"/>
        <v>0</v>
      </c>
      <c r="AQ258" s="219">
        <f t="shared" si="4909"/>
        <v>0</v>
      </c>
      <c r="AR258" s="219">
        <f t="shared" si="4909"/>
        <v>0</v>
      </c>
      <c r="AS258" s="219">
        <f t="shared" si="4909"/>
        <v>0</v>
      </c>
      <c r="AT258" s="219">
        <f t="shared" si="4909"/>
        <v>0</v>
      </c>
      <c r="AU258" s="219">
        <f t="shared" si="4909"/>
        <v>0</v>
      </c>
      <c r="AV258" s="219">
        <f t="shared" si="4909"/>
        <v>0</v>
      </c>
      <c r="AW258" s="219">
        <f t="shared" si="4909"/>
        <v>0</v>
      </c>
      <c r="AX258" s="219">
        <f t="shared" si="4909"/>
        <v>0</v>
      </c>
      <c r="AY258" s="219">
        <f t="shared" si="4909"/>
        <v>0</v>
      </c>
      <c r="AZ258" s="219">
        <f t="shared" si="4909"/>
        <v>0</v>
      </c>
      <c r="BA258" s="219">
        <f t="shared" si="4909"/>
        <v>0</v>
      </c>
      <c r="BB258" s="219">
        <f t="shared" si="4909"/>
        <v>0</v>
      </c>
      <c r="BC258" s="219">
        <f t="shared" si="4909"/>
        <v>0</v>
      </c>
      <c r="BD258" s="219">
        <f t="shared" si="4909"/>
        <v>0</v>
      </c>
      <c r="BE258" s="219">
        <f t="shared" si="4909"/>
        <v>0</v>
      </c>
      <c r="BF258" s="219">
        <f t="shared" si="4909"/>
        <v>0</v>
      </c>
      <c r="BG258" s="219">
        <f t="shared" si="4909"/>
        <v>0</v>
      </c>
      <c r="BH258" s="219">
        <f t="shared" si="4909"/>
        <v>0</v>
      </c>
      <c r="BI258" s="219">
        <f t="shared" si="4909"/>
        <v>0</v>
      </c>
      <c r="BJ258" s="219">
        <f t="shared" si="4909"/>
        <v>0</v>
      </c>
      <c r="BK258" s="219">
        <f t="shared" si="4909"/>
        <v>0</v>
      </c>
      <c r="BL258" s="219">
        <f t="shared" si="4909"/>
        <v>0</v>
      </c>
      <c r="BM258" s="219">
        <f t="shared" si="4909"/>
        <v>0</v>
      </c>
      <c r="BN258" s="219">
        <f t="shared" si="4909"/>
        <v>0</v>
      </c>
    </row>
    <row r="259" spans="2:67">
      <c r="B259" s="44"/>
      <c r="C259" s="212" t="s">
        <v>632</v>
      </c>
      <c r="D259" s="47"/>
      <c r="E259" s="7"/>
      <c r="F259" s="231">
        <v>1</v>
      </c>
      <c r="G259" s="219">
        <v>0</v>
      </c>
      <c r="H259" s="219">
        <f t="shared" ref="H259:BN259" si="4910">G259</f>
        <v>0</v>
      </c>
      <c r="I259" s="219">
        <f t="shared" si="4910"/>
        <v>0</v>
      </c>
      <c r="J259" s="219">
        <f t="shared" si="4910"/>
        <v>0</v>
      </c>
      <c r="K259" s="219">
        <f t="shared" si="4910"/>
        <v>0</v>
      </c>
      <c r="L259" s="219">
        <f t="shared" si="4910"/>
        <v>0</v>
      </c>
      <c r="M259" s="219">
        <f t="shared" si="4910"/>
        <v>0</v>
      </c>
      <c r="N259" s="219">
        <f t="shared" si="4910"/>
        <v>0</v>
      </c>
      <c r="O259" s="219">
        <f t="shared" si="4910"/>
        <v>0</v>
      </c>
      <c r="P259" s="219">
        <f t="shared" si="4910"/>
        <v>0</v>
      </c>
      <c r="Q259" s="219">
        <f t="shared" si="4910"/>
        <v>0</v>
      </c>
      <c r="R259" s="219">
        <f t="shared" si="4910"/>
        <v>0</v>
      </c>
      <c r="S259" s="219">
        <f t="shared" si="4910"/>
        <v>0</v>
      </c>
      <c r="T259" s="219">
        <f t="shared" si="4910"/>
        <v>0</v>
      </c>
      <c r="U259" s="219">
        <f t="shared" si="4910"/>
        <v>0</v>
      </c>
      <c r="V259" s="219">
        <f t="shared" si="4910"/>
        <v>0</v>
      </c>
      <c r="W259" s="219">
        <f t="shared" si="4910"/>
        <v>0</v>
      </c>
      <c r="X259" s="219">
        <f t="shared" si="4910"/>
        <v>0</v>
      </c>
      <c r="Y259" s="219">
        <f t="shared" si="4910"/>
        <v>0</v>
      </c>
      <c r="Z259" s="219">
        <f t="shared" si="4910"/>
        <v>0</v>
      </c>
      <c r="AA259" s="219">
        <f t="shared" si="4910"/>
        <v>0</v>
      </c>
      <c r="AB259" s="219">
        <f t="shared" si="4910"/>
        <v>0</v>
      </c>
      <c r="AC259" s="219">
        <f t="shared" si="4910"/>
        <v>0</v>
      </c>
      <c r="AD259" s="219">
        <f t="shared" si="4910"/>
        <v>0</v>
      </c>
      <c r="AE259" s="219">
        <f t="shared" si="4910"/>
        <v>0</v>
      </c>
      <c r="AF259" s="219">
        <f t="shared" si="4910"/>
        <v>0</v>
      </c>
      <c r="AG259" s="219">
        <f t="shared" si="4910"/>
        <v>0</v>
      </c>
      <c r="AH259" s="219">
        <f t="shared" si="4910"/>
        <v>0</v>
      </c>
      <c r="AI259" s="219">
        <f t="shared" si="4910"/>
        <v>0</v>
      </c>
      <c r="AJ259" s="219">
        <f t="shared" si="4910"/>
        <v>0</v>
      </c>
      <c r="AK259" s="219">
        <f t="shared" si="4910"/>
        <v>0</v>
      </c>
      <c r="AL259" s="219">
        <f t="shared" si="4910"/>
        <v>0</v>
      </c>
      <c r="AM259" s="219">
        <f t="shared" si="4910"/>
        <v>0</v>
      </c>
      <c r="AN259" s="219">
        <f t="shared" si="4910"/>
        <v>0</v>
      </c>
      <c r="AO259" s="219">
        <f t="shared" si="4910"/>
        <v>0</v>
      </c>
      <c r="AP259" s="219">
        <f t="shared" si="4910"/>
        <v>0</v>
      </c>
      <c r="AQ259" s="219">
        <f t="shared" si="4910"/>
        <v>0</v>
      </c>
      <c r="AR259" s="219">
        <f t="shared" si="4910"/>
        <v>0</v>
      </c>
      <c r="AS259" s="219">
        <f t="shared" si="4910"/>
        <v>0</v>
      </c>
      <c r="AT259" s="219">
        <f t="shared" si="4910"/>
        <v>0</v>
      </c>
      <c r="AU259" s="219">
        <f t="shared" si="4910"/>
        <v>0</v>
      </c>
      <c r="AV259" s="219">
        <f t="shared" si="4910"/>
        <v>0</v>
      </c>
      <c r="AW259" s="219">
        <f t="shared" si="4910"/>
        <v>0</v>
      </c>
      <c r="AX259" s="219">
        <f t="shared" si="4910"/>
        <v>0</v>
      </c>
      <c r="AY259" s="219">
        <f t="shared" si="4910"/>
        <v>0</v>
      </c>
      <c r="AZ259" s="219">
        <f t="shared" si="4910"/>
        <v>0</v>
      </c>
      <c r="BA259" s="219">
        <f t="shared" si="4910"/>
        <v>0</v>
      </c>
      <c r="BB259" s="219">
        <f t="shared" si="4910"/>
        <v>0</v>
      </c>
      <c r="BC259" s="219">
        <f t="shared" si="4910"/>
        <v>0</v>
      </c>
      <c r="BD259" s="219">
        <f t="shared" si="4910"/>
        <v>0</v>
      </c>
      <c r="BE259" s="219">
        <f t="shared" si="4910"/>
        <v>0</v>
      </c>
      <c r="BF259" s="219">
        <f t="shared" si="4910"/>
        <v>0</v>
      </c>
      <c r="BG259" s="219">
        <f t="shared" si="4910"/>
        <v>0</v>
      </c>
      <c r="BH259" s="219">
        <f t="shared" si="4910"/>
        <v>0</v>
      </c>
      <c r="BI259" s="219">
        <f t="shared" si="4910"/>
        <v>0</v>
      </c>
      <c r="BJ259" s="219">
        <f t="shared" si="4910"/>
        <v>0</v>
      </c>
      <c r="BK259" s="219">
        <f t="shared" si="4910"/>
        <v>0</v>
      </c>
      <c r="BL259" s="219">
        <f t="shared" si="4910"/>
        <v>0</v>
      </c>
      <c r="BM259" s="219">
        <f t="shared" si="4910"/>
        <v>0</v>
      </c>
      <c r="BN259" s="219">
        <f t="shared" si="4910"/>
        <v>0</v>
      </c>
    </row>
    <row r="260" spans="2:67" ht="15.75">
      <c r="B260" s="44" t="s">
        <v>457</v>
      </c>
      <c r="C260" s="62" t="s">
        <v>176</v>
      </c>
      <c r="D260" s="62"/>
      <c r="E260" s="63"/>
      <c r="F260" s="222"/>
      <c r="G260" s="338">
        <f>$F261*G261+$F262*G262+$F263*G263</f>
        <v>0</v>
      </c>
      <c r="H260" s="338">
        <f t="shared" ref="H260" si="4911">$F261*H261+$F262*H262+$F263*H263</f>
        <v>0</v>
      </c>
      <c r="I260" s="338">
        <f t="shared" ref="I260" si="4912">$F261*I261+$F262*I262+$F263*I263</f>
        <v>0</v>
      </c>
      <c r="J260" s="338">
        <f t="shared" ref="J260" si="4913">$F261*J261+$F262*J262+$F263*J263</f>
        <v>0</v>
      </c>
      <c r="K260" s="338">
        <f t="shared" ref="K260" si="4914">$F261*K261+$F262*K262+$F263*K263</f>
        <v>0</v>
      </c>
      <c r="L260" s="338">
        <f t="shared" ref="L260" si="4915">$F261*L261+$F262*L262+$F263*L263</f>
        <v>0</v>
      </c>
      <c r="M260" s="338">
        <f t="shared" ref="M260" si="4916">$F261*M261+$F262*M262+$F263*M263</f>
        <v>0</v>
      </c>
      <c r="N260" s="338">
        <f t="shared" ref="N260" si="4917">$F261*N261+$F262*N262+$F263*N263</f>
        <v>0</v>
      </c>
      <c r="O260" s="338">
        <f t="shared" ref="O260" si="4918">$F261*O261+$F262*O262+$F263*O263</f>
        <v>0</v>
      </c>
      <c r="P260" s="338">
        <f t="shared" ref="P260" si="4919">$F261*P261+$F262*P262+$F263*P263</f>
        <v>0</v>
      </c>
      <c r="Q260" s="338">
        <f t="shared" ref="Q260" si="4920">$F261*Q261+$F262*Q262+$F263*Q263</f>
        <v>0</v>
      </c>
      <c r="R260" s="338">
        <f t="shared" ref="R260" si="4921">$F261*R261+$F262*R262+$F263*R263</f>
        <v>0</v>
      </c>
      <c r="S260" s="338">
        <f t="shared" ref="S260" si="4922">$F261*S261+$F262*S262+$F263*S263</f>
        <v>0</v>
      </c>
      <c r="T260" s="338">
        <f t="shared" ref="T260" si="4923">$F261*T261+$F262*T262+$F263*T263</f>
        <v>0</v>
      </c>
      <c r="U260" s="338">
        <f t="shared" ref="U260" si="4924">$F261*U261+$F262*U262+$F263*U263</f>
        <v>0</v>
      </c>
      <c r="V260" s="338">
        <f t="shared" ref="V260" si="4925">$F261*V261+$F262*V262+$F263*V263</f>
        <v>0</v>
      </c>
      <c r="W260" s="338">
        <f t="shared" ref="W260" si="4926">$F261*W261+$F262*W262+$F263*W263</f>
        <v>0</v>
      </c>
      <c r="X260" s="338">
        <f t="shared" ref="X260" si="4927">$F261*X261+$F262*X262+$F263*X263</f>
        <v>0</v>
      </c>
      <c r="Y260" s="338">
        <f t="shared" ref="Y260" si="4928">$F261*Y261+$F262*Y262+$F263*Y263</f>
        <v>0</v>
      </c>
      <c r="Z260" s="338">
        <f t="shared" ref="Z260" si="4929">$F261*Z261+$F262*Z262+$F263*Z263</f>
        <v>0</v>
      </c>
      <c r="AA260" s="338">
        <f t="shared" ref="AA260" si="4930">$F261*AA261+$F262*AA262+$F263*AA263</f>
        <v>0</v>
      </c>
      <c r="AB260" s="338">
        <f t="shared" ref="AB260" si="4931">$F261*AB261+$F262*AB262+$F263*AB263</f>
        <v>0</v>
      </c>
      <c r="AC260" s="338">
        <f t="shared" ref="AC260" si="4932">$F261*AC261+$F262*AC262+$F263*AC263</f>
        <v>0</v>
      </c>
      <c r="AD260" s="338">
        <f t="shared" ref="AD260" si="4933">$F261*AD261+$F262*AD262+$F263*AD263</f>
        <v>0</v>
      </c>
      <c r="AE260" s="338">
        <f t="shared" ref="AE260" si="4934">$F261*AE261+$F262*AE262+$F263*AE263</f>
        <v>0</v>
      </c>
      <c r="AF260" s="338">
        <f t="shared" ref="AF260" si="4935">$F261*AF261+$F262*AF262+$F263*AF263</f>
        <v>0</v>
      </c>
      <c r="AG260" s="338">
        <f t="shared" ref="AG260" si="4936">$F261*AG261+$F262*AG262+$F263*AG263</f>
        <v>0</v>
      </c>
      <c r="AH260" s="338">
        <f t="shared" ref="AH260" si="4937">$F261*AH261+$F262*AH262+$F263*AH263</f>
        <v>0</v>
      </c>
      <c r="AI260" s="338">
        <f t="shared" ref="AI260" si="4938">$F261*AI261+$F262*AI262+$F263*AI263</f>
        <v>0</v>
      </c>
      <c r="AJ260" s="338">
        <f t="shared" ref="AJ260" si="4939">$F261*AJ261+$F262*AJ262+$F263*AJ263</f>
        <v>0</v>
      </c>
      <c r="AK260" s="338">
        <f t="shared" ref="AK260" si="4940">$F261*AK261+$F262*AK262+$F263*AK263</f>
        <v>0</v>
      </c>
      <c r="AL260" s="338">
        <f t="shared" ref="AL260" si="4941">$F261*AL261+$F262*AL262+$F263*AL263</f>
        <v>0</v>
      </c>
      <c r="AM260" s="338">
        <f t="shared" ref="AM260" si="4942">$F261*AM261+$F262*AM262+$F263*AM263</f>
        <v>0</v>
      </c>
      <c r="AN260" s="338">
        <f t="shared" ref="AN260" si="4943">$F261*AN261+$F262*AN262+$F263*AN263</f>
        <v>0</v>
      </c>
      <c r="AO260" s="338">
        <f t="shared" ref="AO260" si="4944">$F261*AO261+$F262*AO262+$F263*AO263</f>
        <v>0</v>
      </c>
      <c r="AP260" s="338">
        <f t="shared" ref="AP260" si="4945">$F261*AP261+$F262*AP262+$F263*AP263</f>
        <v>0</v>
      </c>
      <c r="AQ260" s="338">
        <f t="shared" ref="AQ260" si="4946">$F261*AQ261+$F262*AQ262+$F263*AQ263</f>
        <v>0</v>
      </c>
      <c r="AR260" s="338">
        <f t="shared" ref="AR260" si="4947">$F261*AR261+$F262*AR262+$F263*AR263</f>
        <v>0</v>
      </c>
      <c r="AS260" s="338">
        <f t="shared" ref="AS260" si="4948">$F261*AS261+$F262*AS262+$F263*AS263</f>
        <v>0</v>
      </c>
      <c r="AT260" s="338">
        <f t="shared" ref="AT260" si="4949">$F261*AT261+$F262*AT262+$F263*AT263</f>
        <v>0</v>
      </c>
      <c r="AU260" s="338">
        <f t="shared" ref="AU260" si="4950">$F261*AU261+$F262*AU262+$F263*AU263</f>
        <v>0</v>
      </c>
      <c r="AV260" s="338">
        <f t="shared" ref="AV260" si="4951">$F261*AV261+$F262*AV262+$F263*AV263</f>
        <v>0</v>
      </c>
      <c r="AW260" s="338">
        <f t="shared" ref="AW260" si="4952">$F261*AW261+$F262*AW262+$F263*AW263</f>
        <v>0</v>
      </c>
      <c r="AX260" s="338">
        <f t="shared" ref="AX260" si="4953">$F261*AX261+$F262*AX262+$F263*AX263</f>
        <v>0</v>
      </c>
      <c r="AY260" s="338">
        <f t="shared" ref="AY260" si="4954">$F261*AY261+$F262*AY262+$F263*AY263</f>
        <v>0</v>
      </c>
      <c r="AZ260" s="338">
        <f t="shared" ref="AZ260" si="4955">$F261*AZ261+$F262*AZ262+$F263*AZ263</f>
        <v>0</v>
      </c>
      <c r="BA260" s="338">
        <f t="shared" ref="BA260" si="4956">$F261*BA261+$F262*BA262+$F263*BA263</f>
        <v>0</v>
      </c>
      <c r="BB260" s="338">
        <f t="shared" ref="BB260" si="4957">$F261*BB261+$F262*BB262+$F263*BB263</f>
        <v>0</v>
      </c>
      <c r="BC260" s="338">
        <f t="shared" ref="BC260" si="4958">$F261*BC261+$F262*BC262+$F263*BC263</f>
        <v>0</v>
      </c>
      <c r="BD260" s="338">
        <f t="shared" ref="BD260" si="4959">$F261*BD261+$F262*BD262+$F263*BD263</f>
        <v>0</v>
      </c>
      <c r="BE260" s="338">
        <f t="shared" ref="BE260" si="4960">$F261*BE261+$F262*BE262+$F263*BE263</f>
        <v>0</v>
      </c>
      <c r="BF260" s="338">
        <f t="shared" ref="BF260" si="4961">$F261*BF261+$F262*BF262+$F263*BF263</f>
        <v>0</v>
      </c>
      <c r="BG260" s="338">
        <f t="shared" ref="BG260" si="4962">$F261*BG261+$F262*BG262+$F263*BG263</f>
        <v>0</v>
      </c>
      <c r="BH260" s="338">
        <f t="shared" ref="BH260" si="4963">$F261*BH261+$F262*BH262+$F263*BH263</f>
        <v>0</v>
      </c>
      <c r="BI260" s="338">
        <f t="shared" ref="BI260" si="4964">$F261*BI261+$F262*BI262+$F263*BI263</f>
        <v>0</v>
      </c>
      <c r="BJ260" s="338">
        <f t="shared" ref="BJ260" si="4965">$F261*BJ261+$F262*BJ262+$F263*BJ263</f>
        <v>0</v>
      </c>
      <c r="BK260" s="338">
        <f t="shared" ref="BK260" si="4966">$F261*BK261+$F262*BK262+$F263*BK263</f>
        <v>0</v>
      </c>
      <c r="BL260" s="338">
        <f t="shared" ref="BL260" si="4967">$F261*BL261+$F262*BL262+$F263*BL263</f>
        <v>0</v>
      </c>
      <c r="BM260" s="338">
        <f t="shared" ref="BM260" si="4968">$F261*BM261+$F262*BM262+$F263*BM263</f>
        <v>0</v>
      </c>
      <c r="BN260" s="338">
        <f t="shared" ref="BN260" si="4969">$F261*BN261+$F262*BN262+$F263*BN263</f>
        <v>0</v>
      </c>
    </row>
    <row r="261" spans="2:67">
      <c r="B261" s="44"/>
      <c r="C261" s="212" t="s">
        <v>633</v>
      </c>
      <c r="D261" s="62"/>
      <c r="E261" s="63"/>
      <c r="F261" s="229">
        <v>1</v>
      </c>
      <c r="G261" s="219">
        <v>0</v>
      </c>
      <c r="H261" s="219">
        <f>G261</f>
        <v>0</v>
      </c>
      <c r="I261" s="219">
        <f t="shared" ref="I261:BN261" si="4970">H261</f>
        <v>0</v>
      </c>
      <c r="J261" s="219">
        <f t="shared" si="4970"/>
        <v>0</v>
      </c>
      <c r="K261" s="219">
        <f t="shared" si="4970"/>
        <v>0</v>
      </c>
      <c r="L261" s="219">
        <f t="shared" si="4970"/>
        <v>0</v>
      </c>
      <c r="M261" s="219">
        <f t="shared" si="4970"/>
        <v>0</v>
      </c>
      <c r="N261" s="219">
        <f t="shared" si="4970"/>
        <v>0</v>
      </c>
      <c r="O261" s="219">
        <f t="shared" si="4970"/>
        <v>0</v>
      </c>
      <c r="P261" s="219">
        <f t="shared" si="4970"/>
        <v>0</v>
      </c>
      <c r="Q261" s="219">
        <f t="shared" si="4970"/>
        <v>0</v>
      </c>
      <c r="R261" s="219">
        <f t="shared" si="4970"/>
        <v>0</v>
      </c>
      <c r="S261" s="219">
        <f t="shared" si="4970"/>
        <v>0</v>
      </c>
      <c r="T261" s="219">
        <f t="shared" si="4970"/>
        <v>0</v>
      </c>
      <c r="U261" s="219">
        <f t="shared" si="4970"/>
        <v>0</v>
      </c>
      <c r="V261" s="219">
        <f t="shared" si="4970"/>
        <v>0</v>
      </c>
      <c r="W261" s="219">
        <f t="shared" si="4970"/>
        <v>0</v>
      </c>
      <c r="X261" s="219">
        <f t="shared" si="4970"/>
        <v>0</v>
      </c>
      <c r="Y261" s="219">
        <f t="shared" si="4970"/>
        <v>0</v>
      </c>
      <c r="Z261" s="219">
        <f t="shared" si="4970"/>
        <v>0</v>
      </c>
      <c r="AA261" s="219">
        <f t="shared" si="4970"/>
        <v>0</v>
      </c>
      <c r="AB261" s="219">
        <f t="shared" si="4970"/>
        <v>0</v>
      </c>
      <c r="AC261" s="219">
        <f t="shared" si="4970"/>
        <v>0</v>
      </c>
      <c r="AD261" s="219">
        <f t="shared" si="4970"/>
        <v>0</v>
      </c>
      <c r="AE261" s="219">
        <f t="shared" si="4970"/>
        <v>0</v>
      </c>
      <c r="AF261" s="219">
        <f t="shared" si="4970"/>
        <v>0</v>
      </c>
      <c r="AG261" s="219">
        <f t="shared" si="4970"/>
        <v>0</v>
      </c>
      <c r="AH261" s="219">
        <f t="shared" si="4970"/>
        <v>0</v>
      </c>
      <c r="AI261" s="219">
        <f t="shared" si="4970"/>
        <v>0</v>
      </c>
      <c r="AJ261" s="219">
        <f t="shared" si="4970"/>
        <v>0</v>
      </c>
      <c r="AK261" s="219">
        <f t="shared" si="4970"/>
        <v>0</v>
      </c>
      <c r="AL261" s="219">
        <f t="shared" si="4970"/>
        <v>0</v>
      </c>
      <c r="AM261" s="219">
        <f t="shared" si="4970"/>
        <v>0</v>
      </c>
      <c r="AN261" s="219">
        <f t="shared" si="4970"/>
        <v>0</v>
      </c>
      <c r="AO261" s="219">
        <f t="shared" si="4970"/>
        <v>0</v>
      </c>
      <c r="AP261" s="219">
        <f t="shared" si="4970"/>
        <v>0</v>
      </c>
      <c r="AQ261" s="219">
        <f t="shared" si="4970"/>
        <v>0</v>
      </c>
      <c r="AR261" s="219">
        <f t="shared" si="4970"/>
        <v>0</v>
      </c>
      <c r="AS261" s="219">
        <f t="shared" si="4970"/>
        <v>0</v>
      </c>
      <c r="AT261" s="219">
        <f t="shared" si="4970"/>
        <v>0</v>
      </c>
      <c r="AU261" s="219">
        <f t="shared" si="4970"/>
        <v>0</v>
      </c>
      <c r="AV261" s="219">
        <f t="shared" si="4970"/>
        <v>0</v>
      </c>
      <c r="AW261" s="219">
        <f t="shared" si="4970"/>
        <v>0</v>
      </c>
      <c r="AX261" s="219">
        <f t="shared" si="4970"/>
        <v>0</v>
      </c>
      <c r="AY261" s="219">
        <f t="shared" si="4970"/>
        <v>0</v>
      </c>
      <c r="AZ261" s="219">
        <f t="shared" si="4970"/>
        <v>0</v>
      </c>
      <c r="BA261" s="219">
        <f t="shared" si="4970"/>
        <v>0</v>
      </c>
      <c r="BB261" s="219">
        <f t="shared" si="4970"/>
        <v>0</v>
      </c>
      <c r="BC261" s="219">
        <f t="shared" si="4970"/>
        <v>0</v>
      </c>
      <c r="BD261" s="219">
        <f t="shared" si="4970"/>
        <v>0</v>
      </c>
      <c r="BE261" s="219">
        <f t="shared" si="4970"/>
        <v>0</v>
      </c>
      <c r="BF261" s="219">
        <f t="shared" si="4970"/>
        <v>0</v>
      </c>
      <c r="BG261" s="219">
        <f t="shared" si="4970"/>
        <v>0</v>
      </c>
      <c r="BH261" s="219">
        <f t="shared" si="4970"/>
        <v>0</v>
      </c>
      <c r="BI261" s="219">
        <f t="shared" si="4970"/>
        <v>0</v>
      </c>
      <c r="BJ261" s="219">
        <f t="shared" si="4970"/>
        <v>0</v>
      </c>
      <c r="BK261" s="219">
        <f t="shared" si="4970"/>
        <v>0</v>
      </c>
      <c r="BL261" s="219">
        <f t="shared" si="4970"/>
        <v>0</v>
      </c>
      <c r="BM261" s="219">
        <f t="shared" si="4970"/>
        <v>0</v>
      </c>
      <c r="BN261" s="219">
        <f t="shared" si="4970"/>
        <v>0</v>
      </c>
      <c r="BO261" s="7"/>
    </row>
    <row r="262" spans="2:67">
      <c r="B262" s="44"/>
      <c r="C262" s="212" t="s">
        <v>633</v>
      </c>
      <c r="D262" s="62"/>
      <c r="E262" s="63"/>
      <c r="F262" s="230">
        <v>1</v>
      </c>
      <c r="G262" s="219">
        <v>0</v>
      </c>
      <c r="H262" s="219">
        <f t="shared" ref="H262:BN262" si="4971">G262</f>
        <v>0</v>
      </c>
      <c r="I262" s="219">
        <f t="shared" si="4971"/>
        <v>0</v>
      </c>
      <c r="J262" s="219">
        <f t="shared" si="4971"/>
        <v>0</v>
      </c>
      <c r="K262" s="219">
        <f t="shared" si="4971"/>
        <v>0</v>
      </c>
      <c r="L262" s="219">
        <f t="shared" si="4971"/>
        <v>0</v>
      </c>
      <c r="M262" s="219">
        <f t="shared" si="4971"/>
        <v>0</v>
      </c>
      <c r="N262" s="219">
        <f t="shared" si="4971"/>
        <v>0</v>
      </c>
      <c r="O262" s="219">
        <f t="shared" si="4971"/>
        <v>0</v>
      </c>
      <c r="P262" s="219">
        <f t="shared" si="4971"/>
        <v>0</v>
      </c>
      <c r="Q262" s="219">
        <f t="shared" si="4971"/>
        <v>0</v>
      </c>
      <c r="R262" s="219">
        <f t="shared" si="4971"/>
        <v>0</v>
      </c>
      <c r="S262" s="219">
        <f t="shared" si="4971"/>
        <v>0</v>
      </c>
      <c r="T262" s="219">
        <f t="shared" si="4971"/>
        <v>0</v>
      </c>
      <c r="U262" s="219">
        <f t="shared" si="4971"/>
        <v>0</v>
      </c>
      <c r="V262" s="219">
        <f t="shared" si="4971"/>
        <v>0</v>
      </c>
      <c r="W262" s="219">
        <f t="shared" si="4971"/>
        <v>0</v>
      </c>
      <c r="X262" s="219">
        <f t="shared" si="4971"/>
        <v>0</v>
      </c>
      <c r="Y262" s="219">
        <f t="shared" si="4971"/>
        <v>0</v>
      </c>
      <c r="Z262" s="219">
        <f t="shared" si="4971"/>
        <v>0</v>
      </c>
      <c r="AA262" s="219">
        <f t="shared" si="4971"/>
        <v>0</v>
      </c>
      <c r="AB262" s="219">
        <f t="shared" si="4971"/>
        <v>0</v>
      </c>
      <c r="AC262" s="219">
        <f t="shared" si="4971"/>
        <v>0</v>
      </c>
      <c r="AD262" s="219">
        <f t="shared" si="4971"/>
        <v>0</v>
      </c>
      <c r="AE262" s="219">
        <f t="shared" si="4971"/>
        <v>0</v>
      </c>
      <c r="AF262" s="219">
        <f t="shared" si="4971"/>
        <v>0</v>
      </c>
      <c r="AG262" s="219">
        <f t="shared" si="4971"/>
        <v>0</v>
      </c>
      <c r="AH262" s="219">
        <f t="shared" si="4971"/>
        <v>0</v>
      </c>
      <c r="AI262" s="219">
        <f t="shared" si="4971"/>
        <v>0</v>
      </c>
      <c r="AJ262" s="219">
        <f t="shared" si="4971"/>
        <v>0</v>
      </c>
      <c r="AK262" s="219">
        <f t="shared" si="4971"/>
        <v>0</v>
      </c>
      <c r="AL262" s="219">
        <f t="shared" si="4971"/>
        <v>0</v>
      </c>
      <c r="AM262" s="219">
        <f t="shared" si="4971"/>
        <v>0</v>
      </c>
      <c r="AN262" s="219">
        <f t="shared" si="4971"/>
        <v>0</v>
      </c>
      <c r="AO262" s="219">
        <f t="shared" si="4971"/>
        <v>0</v>
      </c>
      <c r="AP262" s="219">
        <f t="shared" si="4971"/>
        <v>0</v>
      </c>
      <c r="AQ262" s="219">
        <f t="shared" si="4971"/>
        <v>0</v>
      </c>
      <c r="AR262" s="219">
        <f t="shared" si="4971"/>
        <v>0</v>
      </c>
      <c r="AS262" s="219">
        <f t="shared" si="4971"/>
        <v>0</v>
      </c>
      <c r="AT262" s="219">
        <f t="shared" si="4971"/>
        <v>0</v>
      </c>
      <c r="AU262" s="219">
        <f t="shared" si="4971"/>
        <v>0</v>
      </c>
      <c r="AV262" s="219">
        <f t="shared" si="4971"/>
        <v>0</v>
      </c>
      <c r="AW262" s="219">
        <f t="shared" si="4971"/>
        <v>0</v>
      </c>
      <c r="AX262" s="219">
        <f t="shared" si="4971"/>
        <v>0</v>
      </c>
      <c r="AY262" s="219">
        <f t="shared" si="4971"/>
        <v>0</v>
      </c>
      <c r="AZ262" s="219">
        <f t="shared" si="4971"/>
        <v>0</v>
      </c>
      <c r="BA262" s="219">
        <f t="shared" si="4971"/>
        <v>0</v>
      </c>
      <c r="BB262" s="219">
        <f t="shared" si="4971"/>
        <v>0</v>
      </c>
      <c r="BC262" s="219">
        <f t="shared" si="4971"/>
        <v>0</v>
      </c>
      <c r="BD262" s="219">
        <f t="shared" si="4971"/>
        <v>0</v>
      </c>
      <c r="BE262" s="219">
        <f t="shared" si="4971"/>
        <v>0</v>
      </c>
      <c r="BF262" s="219">
        <f t="shared" si="4971"/>
        <v>0</v>
      </c>
      <c r="BG262" s="219">
        <f t="shared" si="4971"/>
        <v>0</v>
      </c>
      <c r="BH262" s="219">
        <f t="shared" si="4971"/>
        <v>0</v>
      </c>
      <c r="BI262" s="219">
        <f t="shared" si="4971"/>
        <v>0</v>
      </c>
      <c r="BJ262" s="219">
        <f t="shared" si="4971"/>
        <v>0</v>
      </c>
      <c r="BK262" s="219">
        <f t="shared" si="4971"/>
        <v>0</v>
      </c>
      <c r="BL262" s="219">
        <f t="shared" si="4971"/>
        <v>0</v>
      </c>
      <c r="BM262" s="219">
        <f t="shared" si="4971"/>
        <v>0</v>
      </c>
      <c r="BN262" s="219">
        <f t="shared" si="4971"/>
        <v>0</v>
      </c>
      <c r="BO262" s="7"/>
    </row>
    <row r="263" spans="2:67">
      <c r="B263" s="44"/>
      <c r="C263" s="212" t="s">
        <v>633</v>
      </c>
      <c r="D263" s="62"/>
      <c r="E263" s="63"/>
      <c r="F263" s="231">
        <v>1</v>
      </c>
      <c r="G263" s="219">
        <v>0</v>
      </c>
      <c r="H263" s="219">
        <f t="shared" ref="H263:BN263" si="4972">G263</f>
        <v>0</v>
      </c>
      <c r="I263" s="219">
        <f t="shared" si="4972"/>
        <v>0</v>
      </c>
      <c r="J263" s="219">
        <f t="shared" si="4972"/>
        <v>0</v>
      </c>
      <c r="K263" s="219">
        <f t="shared" si="4972"/>
        <v>0</v>
      </c>
      <c r="L263" s="219">
        <f t="shared" si="4972"/>
        <v>0</v>
      </c>
      <c r="M263" s="219">
        <f t="shared" si="4972"/>
        <v>0</v>
      </c>
      <c r="N263" s="219">
        <f t="shared" si="4972"/>
        <v>0</v>
      </c>
      <c r="O263" s="219">
        <f t="shared" si="4972"/>
        <v>0</v>
      </c>
      <c r="P263" s="219">
        <f t="shared" si="4972"/>
        <v>0</v>
      </c>
      <c r="Q263" s="219">
        <f t="shared" si="4972"/>
        <v>0</v>
      </c>
      <c r="R263" s="219">
        <f t="shared" si="4972"/>
        <v>0</v>
      </c>
      <c r="S263" s="219">
        <f t="shared" si="4972"/>
        <v>0</v>
      </c>
      <c r="T263" s="219">
        <f t="shared" si="4972"/>
        <v>0</v>
      </c>
      <c r="U263" s="219">
        <f t="shared" si="4972"/>
        <v>0</v>
      </c>
      <c r="V263" s="219">
        <f t="shared" si="4972"/>
        <v>0</v>
      </c>
      <c r="W263" s="219">
        <f t="shared" si="4972"/>
        <v>0</v>
      </c>
      <c r="X263" s="219">
        <f t="shared" si="4972"/>
        <v>0</v>
      </c>
      <c r="Y263" s="219">
        <f t="shared" si="4972"/>
        <v>0</v>
      </c>
      <c r="Z263" s="219">
        <f t="shared" si="4972"/>
        <v>0</v>
      </c>
      <c r="AA263" s="219">
        <f t="shared" si="4972"/>
        <v>0</v>
      </c>
      <c r="AB263" s="219">
        <f t="shared" si="4972"/>
        <v>0</v>
      </c>
      <c r="AC263" s="219">
        <f t="shared" si="4972"/>
        <v>0</v>
      </c>
      <c r="AD263" s="219">
        <f t="shared" si="4972"/>
        <v>0</v>
      </c>
      <c r="AE263" s="219">
        <f t="shared" si="4972"/>
        <v>0</v>
      </c>
      <c r="AF263" s="219">
        <f t="shared" si="4972"/>
        <v>0</v>
      </c>
      <c r="AG263" s="219">
        <f t="shared" si="4972"/>
        <v>0</v>
      </c>
      <c r="AH263" s="219">
        <f t="shared" si="4972"/>
        <v>0</v>
      </c>
      <c r="AI263" s="219">
        <f t="shared" si="4972"/>
        <v>0</v>
      </c>
      <c r="AJ263" s="219">
        <f t="shared" si="4972"/>
        <v>0</v>
      </c>
      <c r="AK263" s="219">
        <f t="shared" si="4972"/>
        <v>0</v>
      </c>
      <c r="AL263" s="219">
        <f t="shared" si="4972"/>
        <v>0</v>
      </c>
      <c r="AM263" s="219">
        <f t="shared" si="4972"/>
        <v>0</v>
      </c>
      <c r="AN263" s="219">
        <f t="shared" si="4972"/>
        <v>0</v>
      </c>
      <c r="AO263" s="219">
        <f t="shared" si="4972"/>
        <v>0</v>
      </c>
      <c r="AP263" s="219">
        <f t="shared" si="4972"/>
        <v>0</v>
      </c>
      <c r="AQ263" s="219">
        <f t="shared" si="4972"/>
        <v>0</v>
      </c>
      <c r="AR263" s="219">
        <f t="shared" si="4972"/>
        <v>0</v>
      </c>
      <c r="AS263" s="219">
        <f t="shared" si="4972"/>
        <v>0</v>
      </c>
      <c r="AT263" s="219">
        <f t="shared" si="4972"/>
        <v>0</v>
      </c>
      <c r="AU263" s="219">
        <f t="shared" si="4972"/>
        <v>0</v>
      </c>
      <c r="AV263" s="219">
        <f t="shared" si="4972"/>
        <v>0</v>
      </c>
      <c r="AW263" s="219">
        <f t="shared" si="4972"/>
        <v>0</v>
      </c>
      <c r="AX263" s="219">
        <f t="shared" si="4972"/>
        <v>0</v>
      </c>
      <c r="AY263" s="219">
        <f t="shared" si="4972"/>
        <v>0</v>
      </c>
      <c r="AZ263" s="219">
        <f t="shared" si="4972"/>
        <v>0</v>
      </c>
      <c r="BA263" s="219">
        <f t="shared" si="4972"/>
        <v>0</v>
      </c>
      <c r="BB263" s="219">
        <f t="shared" si="4972"/>
        <v>0</v>
      </c>
      <c r="BC263" s="219">
        <f t="shared" si="4972"/>
        <v>0</v>
      </c>
      <c r="BD263" s="219">
        <f t="shared" si="4972"/>
        <v>0</v>
      </c>
      <c r="BE263" s="219">
        <f t="shared" si="4972"/>
        <v>0</v>
      </c>
      <c r="BF263" s="219">
        <f t="shared" si="4972"/>
        <v>0</v>
      </c>
      <c r="BG263" s="219">
        <f t="shared" si="4972"/>
        <v>0</v>
      </c>
      <c r="BH263" s="219">
        <f t="shared" si="4972"/>
        <v>0</v>
      </c>
      <c r="BI263" s="219">
        <f t="shared" si="4972"/>
        <v>0</v>
      </c>
      <c r="BJ263" s="219">
        <f t="shared" si="4972"/>
        <v>0</v>
      </c>
      <c r="BK263" s="219">
        <f t="shared" si="4972"/>
        <v>0</v>
      </c>
      <c r="BL263" s="219">
        <f t="shared" si="4972"/>
        <v>0</v>
      </c>
      <c r="BM263" s="219">
        <f t="shared" si="4972"/>
        <v>0</v>
      </c>
      <c r="BN263" s="219">
        <f t="shared" si="4972"/>
        <v>0</v>
      </c>
      <c r="BO263" s="7"/>
    </row>
    <row r="264" spans="2:67" ht="15.75">
      <c r="B264" s="44" t="s">
        <v>636</v>
      </c>
      <c r="C264" s="62" t="s">
        <v>634</v>
      </c>
      <c r="D264" s="62"/>
      <c r="E264" s="63"/>
      <c r="F264" s="222"/>
      <c r="G264" s="338">
        <f>$F265*G265+$F266*G266+$F267*G267</f>
        <v>0</v>
      </c>
      <c r="H264" s="338">
        <f t="shared" ref="H264" si="4973">$F265*H265+$F266*H266+$F267*H267</f>
        <v>0</v>
      </c>
      <c r="I264" s="338">
        <f t="shared" ref="I264" si="4974">$F265*I265+$F266*I266+$F267*I267</f>
        <v>0</v>
      </c>
      <c r="J264" s="338">
        <f t="shared" ref="J264" si="4975">$F265*J265+$F266*J266+$F267*J267</f>
        <v>0</v>
      </c>
      <c r="K264" s="338">
        <f t="shared" ref="K264" si="4976">$F265*K265+$F266*K266+$F267*K267</f>
        <v>0</v>
      </c>
      <c r="L264" s="338">
        <f t="shared" ref="L264" si="4977">$F265*L265+$F266*L266+$F267*L267</f>
        <v>0</v>
      </c>
      <c r="M264" s="338">
        <f t="shared" ref="M264" si="4978">$F265*M265+$F266*M266+$F267*M267</f>
        <v>0</v>
      </c>
      <c r="N264" s="338">
        <f t="shared" ref="N264" si="4979">$F265*N265+$F266*N266+$F267*N267</f>
        <v>0</v>
      </c>
      <c r="O264" s="338">
        <f t="shared" ref="O264" si="4980">$F265*O265+$F266*O266+$F267*O267</f>
        <v>0</v>
      </c>
      <c r="P264" s="338">
        <f t="shared" ref="P264" si="4981">$F265*P265+$F266*P266+$F267*P267</f>
        <v>0</v>
      </c>
      <c r="Q264" s="338">
        <f t="shared" ref="Q264" si="4982">$F265*Q265+$F266*Q266+$F267*Q267</f>
        <v>0</v>
      </c>
      <c r="R264" s="338">
        <f t="shared" ref="R264" si="4983">$F265*R265+$F266*R266+$F267*R267</f>
        <v>0</v>
      </c>
      <c r="S264" s="338">
        <f t="shared" ref="S264" si="4984">$F265*S265+$F266*S266+$F267*S267</f>
        <v>0</v>
      </c>
      <c r="T264" s="338">
        <f t="shared" ref="T264" si="4985">$F265*T265+$F266*T266+$F267*T267</f>
        <v>0</v>
      </c>
      <c r="U264" s="338">
        <f t="shared" ref="U264" si="4986">$F265*U265+$F266*U266+$F267*U267</f>
        <v>0</v>
      </c>
      <c r="V264" s="338">
        <f t="shared" ref="V264" si="4987">$F265*V265+$F266*V266+$F267*V267</f>
        <v>0</v>
      </c>
      <c r="W264" s="338">
        <f t="shared" ref="W264" si="4988">$F265*W265+$F266*W266+$F267*W267</f>
        <v>0</v>
      </c>
      <c r="X264" s="338">
        <f t="shared" ref="X264" si="4989">$F265*X265+$F266*X266+$F267*X267</f>
        <v>0</v>
      </c>
      <c r="Y264" s="338">
        <f t="shared" ref="Y264" si="4990">$F265*Y265+$F266*Y266+$F267*Y267</f>
        <v>0</v>
      </c>
      <c r="Z264" s="338">
        <f t="shared" ref="Z264" si="4991">$F265*Z265+$F266*Z266+$F267*Z267</f>
        <v>0</v>
      </c>
      <c r="AA264" s="338">
        <f t="shared" ref="AA264" si="4992">$F265*AA265+$F266*AA266+$F267*AA267</f>
        <v>0</v>
      </c>
      <c r="AB264" s="338">
        <f t="shared" ref="AB264" si="4993">$F265*AB265+$F266*AB266+$F267*AB267</f>
        <v>0</v>
      </c>
      <c r="AC264" s="338">
        <f t="shared" ref="AC264" si="4994">$F265*AC265+$F266*AC266+$F267*AC267</f>
        <v>0</v>
      </c>
      <c r="AD264" s="338">
        <f t="shared" ref="AD264" si="4995">$F265*AD265+$F266*AD266+$F267*AD267</f>
        <v>0</v>
      </c>
      <c r="AE264" s="338">
        <f t="shared" ref="AE264" si="4996">$F265*AE265+$F266*AE266+$F267*AE267</f>
        <v>0</v>
      </c>
      <c r="AF264" s="338">
        <f t="shared" ref="AF264" si="4997">$F265*AF265+$F266*AF266+$F267*AF267</f>
        <v>0</v>
      </c>
      <c r="AG264" s="338">
        <f t="shared" ref="AG264" si="4998">$F265*AG265+$F266*AG266+$F267*AG267</f>
        <v>0</v>
      </c>
      <c r="AH264" s="338">
        <f t="shared" ref="AH264" si="4999">$F265*AH265+$F266*AH266+$F267*AH267</f>
        <v>0</v>
      </c>
      <c r="AI264" s="338">
        <f t="shared" ref="AI264" si="5000">$F265*AI265+$F266*AI266+$F267*AI267</f>
        <v>0</v>
      </c>
      <c r="AJ264" s="338">
        <f t="shared" ref="AJ264" si="5001">$F265*AJ265+$F266*AJ266+$F267*AJ267</f>
        <v>0</v>
      </c>
      <c r="AK264" s="338">
        <f t="shared" ref="AK264" si="5002">$F265*AK265+$F266*AK266+$F267*AK267</f>
        <v>0</v>
      </c>
      <c r="AL264" s="338">
        <f t="shared" ref="AL264" si="5003">$F265*AL265+$F266*AL266+$F267*AL267</f>
        <v>0</v>
      </c>
      <c r="AM264" s="338">
        <f t="shared" ref="AM264" si="5004">$F265*AM265+$F266*AM266+$F267*AM267</f>
        <v>0</v>
      </c>
      <c r="AN264" s="338">
        <f t="shared" ref="AN264" si="5005">$F265*AN265+$F266*AN266+$F267*AN267</f>
        <v>0</v>
      </c>
      <c r="AO264" s="338">
        <f t="shared" ref="AO264" si="5006">$F265*AO265+$F266*AO266+$F267*AO267</f>
        <v>0</v>
      </c>
      <c r="AP264" s="338">
        <f t="shared" ref="AP264" si="5007">$F265*AP265+$F266*AP266+$F267*AP267</f>
        <v>0</v>
      </c>
      <c r="AQ264" s="338">
        <f t="shared" ref="AQ264" si="5008">$F265*AQ265+$F266*AQ266+$F267*AQ267</f>
        <v>0</v>
      </c>
      <c r="AR264" s="338">
        <f t="shared" ref="AR264" si="5009">$F265*AR265+$F266*AR266+$F267*AR267</f>
        <v>0</v>
      </c>
      <c r="AS264" s="338">
        <f t="shared" ref="AS264" si="5010">$F265*AS265+$F266*AS266+$F267*AS267</f>
        <v>0</v>
      </c>
      <c r="AT264" s="338">
        <f t="shared" ref="AT264" si="5011">$F265*AT265+$F266*AT266+$F267*AT267</f>
        <v>0</v>
      </c>
      <c r="AU264" s="338">
        <f t="shared" ref="AU264" si="5012">$F265*AU265+$F266*AU266+$F267*AU267</f>
        <v>0</v>
      </c>
      <c r="AV264" s="338">
        <f t="shared" ref="AV264" si="5013">$F265*AV265+$F266*AV266+$F267*AV267</f>
        <v>0</v>
      </c>
      <c r="AW264" s="338">
        <f t="shared" ref="AW264" si="5014">$F265*AW265+$F266*AW266+$F267*AW267</f>
        <v>0</v>
      </c>
      <c r="AX264" s="338">
        <f t="shared" ref="AX264" si="5015">$F265*AX265+$F266*AX266+$F267*AX267</f>
        <v>0</v>
      </c>
      <c r="AY264" s="338">
        <f t="shared" ref="AY264" si="5016">$F265*AY265+$F266*AY266+$F267*AY267</f>
        <v>0</v>
      </c>
      <c r="AZ264" s="338">
        <f t="shared" ref="AZ264" si="5017">$F265*AZ265+$F266*AZ266+$F267*AZ267</f>
        <v>0</v>
      </c>
      <c r="BA264" s="338">
        <f t="shared" ref="BA264" si="5018">$F265*BA265+$F266*BA266+$F267*BA267</f>
        <v>0</v>
      </c>
      <c r="BB264" s="338">
        <f t="shared" ref="BB264" si="5019">$F265*BB265+$F266*BB266+$F267*BB267</f>
        <v>0</v>
      </c>
      <c r="BC264" s="338">
        <f t="shared" ref="BC264" si="5020">$F265*BC265+$F266*BC266+$F267*BC267</f>
        <v>0</v>
      </c>
      <c r="BD264" s="338">
        <f t="shared" ref="BD264" si="5021">$F265*BD265+$F266*BD266+$F267*BD267</f>
        <v>0</v>
      </c>
      <c r="BE264" s="338">
        <f t="shared" ref="BE264" si="5022">$F265*BE265+$F266*BE266+$F267*BE267</f>
        <v>0</v>
      </c>
      <c r="BF264" s="338">
        <f t="shared" ref="BF264" si="5023">$F265*BF265+$F266*BF266+$F267*BF267</f>
        <v>0</v>
      </c>
      <c r="BG264" s="338">
        <f t="shared" ref="BG264" si="5024">$F265*BG265+$F266*BG266+$F267*BG267</f>
        <v>0</v>
      </c>
      <c r="BH264" s="338">
        <f t="shared" ref="BH264" si="5025">$F265*BH265+$F266*BH266+$F267*BH267</f>
        <v>0</v>
      </c>
      <c r="BI264" s="338">
        <f t="shared" ref="BI264" si="5026">$F265*BI265+$F266*BI266+$F267*BI267</f>
        <v>0</v>
      </c>
      <c r="BJ264" s="338">
        <f t="shared" ref="BJ264" si="5027">$F265*BJ265+$F266*BJ266+$F267*BJ267</f>
        <v>0</v>
      </c>
      <c r="BK264" s="338">
        <f t="shared" ref="BK264" si="5028">$F265*BK265+$F266*BK266+$F267*BK267</f>
        <v>0</v>
      </c>
      <c r="BL264" s="338">
        <f t="shared" ref="BL264" si="5029">$F265*BL265+$F266*BL266+$F267*BL267</f>
        <v>0</v>
      </c>
      <c r="BM264" s="338">
        <f t="shared" ref="BM264" si="5030">$F265*BM265+$F266*BM266+$F267*BM267</f>
        <v>0</v>
      </c>
      <c r="BN264" s="338">
        <f t="shared" ref="BN264" si="5031">$F265*BN265+$F266*BN266+$F267*BN267</f>
        <v>0</v>
      </c>
    </row>
    <row r="265" spans="2:67">
      <c r="B265" s="44"/>
      <c r="C265" s="298" t="s">
        <v>794</v>
      </c>
      <c r="D265" s="62"/>
      <c r="E265" s="63"/>
      <c r="F265" s="229">
        <v>1</v>
      </c>
      <c r="G265" s="219">
        <v>0</v>
      </c>
      <c r="H265" s="219">
        <f>G265</f>
        <v>0</v>
      </c>
      <c r="I265" s="219">
        <f t="shared" ref="I265:BN265" si="5032">H265</f>
        <v>0</v>
      </c>
      <c r="J265" s="219">
        <f t="shared" si="5032"/>
        <v>0</v>
      </c>
      <c r="K265" s="219">
        <f t="shared" si="5032"/>
        <v>0</v>
      </c>
      <c r="L265" s="219">
        <f t="shared" si="5032"/>
        <v>0</v>
      </c>
      <c r="M265" s="219">
        <f t="shared" si="5032"/>
        <v>0</v>
      </c>
      <c r="N265" s="219">
        <f t="shared" si="5032"/>
        <v>0</v>
      </c>
      <c r="O265" s="219">
        <f t="shared" si="5032"/>
        <v>0</v>
      </c>
      <c r="P265" s="219">
        <f t="shared" si="5032"/>
        <v>0</v>
      </c>
      <c r="Q265" s="219">
        <f t="shared" si="5032"/>
        <v>0</v>
      </c>
      <c r="R265" s="219">
        <f t="shared" si="5032"/>
        <v>0</v>
      </c>
      <c r="S265" s="219">
        <f t="shared" si="5032"/>
        <v>0</v>
      </c>
      <c r="T265" s="219">
        <f t="shared" si="5032"/>
        <v>0</v>
      </c>
      <c r="U265" s="219">
        <f t="shared" si="5032"/>
        <v>0</v>
      </c>
      <c r="V265" s="219">
        <f t="shared" si="5032"/>
        <v>0</v>
      </c>
      <c r="W265" s="219">
        <f t="shared" si="5032"/>
        <v>0</v>
      </c>
      <c r="X265" s="219">
        <f t="shared" si="5032"/>
        <v>0</v>
      </c>
      <c r="Y265" s="219">
        <f t="shared" si="5032"/>
        <v>0</v>
      </c>
      <c r="Z265" s="219">
        <f t="shared" si="5032"/>
        <v>0</v>
      </c>
      <c r="AA265" s="219">
        <f t="shared" si="5032"/>
        <v>0</v>
      </c>
      <c r="AB265" s="219">
        <f t="shared" si="5032"/>
        <v>0</v>
      </c>
      <c r="AC265" s="219">
        <f t="shared" si="5032"/>
        <v>0</v>
      </c>
      <c r="AD265" s="219">
        <f t="shared" si="5032"/>
        <v>0</v>
      </c>
      <c r="AE265" s="219">
        <f t="shared" si="5032"/>
        <v>0</v>
      </c>
      <c r="AF265" s="219">
        <f t="shared" si="5032"/>
        <v>0</v>
      </c>
      <c r="AG265" s="219">
        <f t="shared" si="5032"/>
        <v>0</v>
      </c>
      <c r="AH265" s="219">
        <f t="shared" si="5032"/>
        <v>0</v>
      </c>
      <c r="AI265" s="219">
        <f t="shared" si="5032"/>
        <v>0</v>
      </c>
      <c r="AJ265" s="219">
        <f t="shared" si="5032"/>
        <v>0</v>
      </c>
      <c r="AK265" s="219">
        <f t="shared" si="5032"/>
        <v>0</v>
      </c>
      <c r="AL265" s="219">
        <f t="shared" si="5032"/>
        <v>0</v>
      </c>
      <c r="AM265" s="219">
        <f t="shared" si="5032"/>
        <v>0</v>
      </c>
      <c r="AN265" s="219">
        <f t="shared" si="5032"/>
        <v>0</v>
      </c>
      <c r="AO265" s="219">
        <f t="shared" si="5032"/>
        <v>0</v>
      </c>
      <c r="AP265" s="219">
        <f t="shared" si="5032"/>
        <v>0</v>
      </c>
      <c r="AQ265" s="219">
        <f t="shared" si="5032"/>
        <v>0</v>
      </c>
      <c r="AR265" s="219">
        <f t="shared" si="5032"/>
        <v>0</v>
      </c>
      <c r="AS265" s="219">
        <f t="shared" si="5032"/>
        <v>0</v>
      </c>
      <c r="AT265" s="219">
        <f t="shared" si="5032"/>
        <v>0</v>
      </c>
      <c r="AU265" s="219">
        <f t="shared" si="5032"/>
        <v>0</v>
      </c>
      <c r="AV265" s="219">
        <f t="shared" si="5032"/>
        <v>0</v>
      </c>
      <c r="AW265" s="219">
        <f t="shared" si="5032"/>
        <v>0</v>
      </c>
      <c r="AX265" s="219">
        <f t="shared" si="5032"/>
        <v>0</v>
      </c>
      <c r="AY265" s="219">
        <f t="shared" si="5032"/>
        <v>0</v>
      </c>
      <c r="AZ265" s="219">
        <f t="shared" si="5032"/>
        <v>0</v>
      </c>
      <c r="BA265" s="219">
        <f t="shared" si="5032"/>
        <v>0</v>
      </c>
      <c r="BB265" s="219">
        <f t="shared" si="5032"/>
        <v>0</v>
      </c>
      <c r="BC265" s="219">
        <f t="shared" si="5032"/>
        <v>0</v>
      </c>
      <c r="BD265" s="219">
        <f t="shared" si="5032"/>
        <v>0</v>
      </c>
      <c r="BE265" s="219">
        <f t="shared" si="5032"/>
        <v>0</v>
      </c>
      <c r="BF265" s="219">
        <f t="shared" si="5032"/>
        <v>0</v>
      </c>
      <c r="BG265" s="219">
        <f t="shared" si="5032"/>
        <v>0</v>
      </c>
      <c r="BH265" s="219">
        <f t="shared" si="5032"/>
        <v>0</v>
      </c>
      <c r="BI265" s="219">
        <f t="shared" si="5032"/>
        <v>0</v>
      </c>
      <c r="BJ265" s="219">
        <f t="shared" si="5032"/>
        <v>0</v>
      </c>
      <c r="BK265" s="219">
        <f t="shared" si="5032"/>
        <v>0</v>
      </c>
      <c r="BL265" s="219">
        <f t="shared" si="5032"/>
        <v>0</v>
      </c>
      <c r="BM265" s="219">
        <f t="shared" si="5032"/>
        <v>0</v>
      </c>
      <c r="BN265" s="219">
        <f t="shared" si="5032"/>
        <v>0</v>
      </c>
    </row>
    <row r="266" spans="2:67">
      <c r="B266" s="44"/>
      <c r="C266" s="298" t="s">
        <v>794</v>
      </c>
      <c r="D266" s="62"/>
      <c r="E266" s="63"/>
      <c r="F266" s="230">
        <v>1</v>
      </c>
      <c r="G266" s="219">
        <v>0</v>
      </c>
      <c r="H266" s="219">
        <f t="shared" ref="H266:BN266" si="5033">G266</f>
        <v>0</v>
      </c>
      <c r="I266" s="219">
        <f t="shared" si="5033"/>
        <v>0</v>
      </c>
      <c r="J266" s="219">
        <f t="shared" si="5033"/>
        <v>0</v>
      </c>
      <c r="K266" s="219">
        <f t="shared" si="5033"/>
        <v>0</v>
      </c>
      <c r="L266" s="219">
        <f t="shared" si="5033"/>
        <v>0</v>
      </c>
      <c r="M266" s="219">
        <f t="shared" si="5033"/>
        <v>0</v>
      </c>
      <c r="N266" s="219">
        <f t="shared" si="5033"/>
        <v>0</v>
      </c>
      <c r="O266" s="219">
        <f t="shared" si="5033"/>
        <v>0</v>
      </c>
      <c r="P266" s="219">
        <f t="shared" si="5033"/>
        <v>0</v>
      </c>
      <c r="Q266" s="219">
        <f t="shared" si="5033"/>
        <v>0</v>
      </c>
      <c r="R266" s="219">
        <f t="shared" si="5033"/>
        <v>0</v>
      </c>
      <c r="S266" s="219">
        <f t="shared" si="5033"/>
        <v>0</v>
      </c>
      <c r="T266" s="219">
        <f t="shared" si="5033"/>
        <v>0</v>
      </c>
      <c r="U266" s="219">
        <f t="shared" si="5033"/>
        <v>0</v>
      </c>
      <c r="V266" s="219">
        <f t="shared" si="5033"/>
        <v>0</v>
      </c>
      <c r="W266" s="219">
        <f t="shared" si="5033"/>
        <v>0</v>
      </c>
      <c r="X266" s="219">
        <f t="shared" si="5033"/>
        <v>0</v>
      </c>
      <c r="Y266" s="219">
        <f t="shared" si="5033"/>
        <v>0</v>
      </c>
      <c r="Z266" s="219">
        <f t="shared" si="5033"/>
        <v>0</v>
      </c>
      <c r="AA266" s="219">
        <f t="shared" si="5033"/>
        <v>0</v>
      </c>
      <c r="AB266" s="219">
        <f t="shared" si="5033"/>
        <v>0</v>
      </c>
      <c r="AC266" s="219">
        <f t="shared" si="5033"/>
        <v>0</v>
      </c>
      <c r="AD266" s="219">
        <f t="shared" si="5033"/>
        <v>0</v>
      </c>
      <c r="AE266" s="219">
        <f t="shared" si="5033"/>
        <v>0</v>
      </c>
      <c r="AF266" s="219">
        <f t="shared" si="5033"/>
        <v>0</v>
      </c>
      <c r="AG266" s="219">
        <f t="shared" si="5033"/>
        <v>0</v>
      </c>
      <c r="AH266" s="219">
        <f t="shared" si="5033"/>
        <v>0</v>
      </c>
      <c r="AI266" s="219">
        <f t="shared" si="5033"/>
        <v>0</v>
      </c>
      <c r="AJ266" s="219">
        <f t="shared" si="5033"/>
        <v>0</v>
      </c>
      <c r="AK266" s="219">
        <f t="shared" si="5033"/>
        <v>0</v>
      </c>
      <c r="AL266" s="219">
        <f t="shared" si="5033"/>
        <v>0</v>
      </c>
      <c r="AM266" s="219">
        <f t="shared" si="5033"/>
        <v>0</v>
      </c>
      <c r="AN266" s="219">
        <f t="shared" si="5033"/>
        <v>0</v>
      </c>
      <c r="AO266" s="219">
        <f t="shared" si="5033"/>
        <v>0</v>
      </c>
      <c r="AP266" s="219">
        <f t="shared" si="5033"/>
        <v>0</v>
      </c>
      <c r="AQ266" s="219">
        <f t="shared" si="5033"/>
        <v>0</v>
      </c>
      <c r="AR266" s="219">
        <f t="shared" si="5033"/>
        <v>0</v>
      </c>
      <c r="AS266" s="219">
        <f t="shared" si="5033"/>
        <v>0</v>
      </c>
      <c r="AT266" s="219">
        <f t="shared" si="5033"/>
        <v>0</v>
      </c>
      <c r="AU266" s="219">
        <f t="shared" si="5033"/>
        <v>0</v>
      </c>
      <c r="AV266" s="219">
        <f t="shared" si="5033"/>
        <v>0</v>
      </c>
      <c r="AW266" s="219">
        <f t="shared" si="5033"/>
        <v>0</v>
      </c>
      <c r="AX266" s="219">
        <f t="shared" si="5033"/>
        <v>0</v>
      </c>
      <c r="AY266" s="219">
        <f t="shared" si="5033"/>
        <v>0</v>
      </c>
      <c r="AZ266" s="219">
        <f t="shared" si="5033"/>
        <v>0</v>
      </c>
      <c r="BA266" s="219">
        <f t="shared" si="5033"/>
        <v>0</v>
      </c>
      <c r="BB266" s="219">
        <f t="shared" si="5033"/>
        <v>0</v>
      </c>
      <c r="BC266" s="219">
        <f t="shared" si="5033"/>
        <v>0</v>
      </c>
      <c r="BD266" s="219">
        <f t="shared" si="5033"/>
        <v>0</v>
      </c>
      <c r="BE266" s="219">
        <f t="shared" si="5033"/>
        <v>0</v>
      </c>
      <c r="BF266" s="219">
        <f t="shared" si="5033"/>
        <v>0</v>
      </c>
      <c r="BG266" s="219">
        <f t="shared" si="5033"/>
        <v>0</v>
      </c>
      <c r="BH266" s="219">
        <f t="shared" si="5033"/>
        <v>0</v>
      </c>
      <c r="BI266" s="219">
        <f t="shared" si="5033"/>
        <v>0</v>
      </c>
      <c r="BJ266" s="219">
        <f t="shared" si="5033"/>
        <v>0</v>
      </c>
      <c r="BK266" s="219">
        <f t="shared" si="5033"/>
        <v>0</v>
      </c>
      <c r="BL266" s="219">
        <f t="shared" si="5033"/>
        <v>0</v>
      </c>
      <c r="BM266" s="219">
        <f t="shared" si="5033"/>
        <v>0</v>
      </c>
      <c r="BN266" s="219">
        <f t="shared" si="5033"/>
        <v>0</v>
      </c>
    </row>
    <row r="267" spans="2:67">
      <c r="B267" s="44"/>
      <c r="C267" s="298" t="s">
        <v>794</v>
      </c>
      <c r="D267" s="62"/>
      <c r="E267" s="63"/>
      <c r="F267" s="231">
        <v>1</v>
      </c>
      <c r="G267" s="219">
        <v>0</v>
      </c>
      <c r="H267" s="219">
        <f t="shared" ref="H267:BN267" si="5034">G267</f>
        <v>0</v>
      </c>
      <c r="I267" s="219">
        <f t="shared" si="5034"/>
        <v>0</v>
      </c>
      <c r="J267" s="219">
        <f t="shared" si="5034"/>
        <v>0</v>
      </c>
      <c r="K267" s="219">
        <f t="shared" si="5034"/>
        <v>0</v>
      </c>
      <c r="L267" s="219">
        <f t="shared" si="5034"/>
        <v>0</v>
      </c>
      <c r="M267" s="219">
        <f t="shared" si="5034"/>
        <v>0</v>
      </c>
      <c r="N267" s="219">
        <f t="shared" si="5034"/>
        <v>0</v>
      </c>
      <c r="O267" s="219">
        <f t="shared" si="5034"/>
        <v>0</v>
      </c>
      <c r="P267" s="219">
        <f t="shared" si="5034"/>
        <v>0</v>
      </c>
      <c r="Q267" s="219">
        <f t="shared" si="5034"/>
        <v>0</v>
      </c>
      <c r="R267" s="219">
        <f t="shared" si="5034"/>
        <v>0</v>
      </c>
      <c r="S267" s="219">
        <f t="shared" si="5034"/>
        <v>0</v>
      </c>
      <c r="T267" s="219">
        <f t="shared" si="5034"/>
        <v>0</v>
      </c>
      <c r="U267" s="219">
        <f t="shared" si="5034"/>
        <v>0</v>
      </c>
      <c r="V267" s="219">
        <f t="shared" si="5034"/>
        <v>0</v>
      </c>
      <c r="W267" s="219">
        <f t="shared" si="5034"/>
        <v>0</v>
      </c>
      <c r="X267" s="219">
        <f t="shared" si="5034"/>
        <v>0</v>
      </c>
      <c r="Y267" s="219">
        <f t="shared" si="5034"/>
        <v>0</v>
      </c>
      <c r="Z267" s="219">
        <f t="shared" si="5034"/>
        <v>0</v>
      </c>
      <c r="AA267" s="219">
        <f t="shared" si="5034"/>
        <v>0</v>
      </c>
      <c r="AB267" s="219">
        <f t="shared" si="5034"/>
        <v>0</v>
      </c>
      <c r="AC267" s="219">
        <f t="shared" si="5034"/>
        <v>0</v>
      </c>
      <c r="AD267" s="219">
        <f t="shared" si="5034"/>
        <v>0</v>
      </c>
      <c r="AE267" s="219">
        <f t="shared" si="5034"/>
        <v>0</v>
      </c>
      <c r="AF267" s="219">
        <f t="shared" si="5034"/>
        <v>0</v>
      </c>
      <c r="AG267" s="219">
        <f t="shared" si="5034"/>
        <v>0</v>
      </c>
      <c r="AH267" s="219">
        <f t="shared" si="5034"/>
        <v>0</v>
      </c>
      <c r="AI267" s="219">
        <f t="shared" si="5034"/>
        <v>0</v>
      </c>
      <c r="AJ267" s="219">
        <f t="shared" si="5034"/>
        <v>0</v>
      </c>
      <c r="AK267" s="219">
        <f t="shared" si="5034"/>
        <v>0</v>
      </c>
      <c r="AL267" s="219">
        <f t="shared" si="5034"/>
        <v>0</v>
      </c>
      <c r="AM267" s="219">
        <f t="shared" si="5034"/>
        <v>0</v>
      </c>
      <c r="AN267" s="219">
        <f t="shared" si="5034"/>
        <v>0</v>
      </c>
      <c r="AO267" s="219">
        <f t="shared" si="5034"/>
        <v>0</v>
      </c>
      <c r="AP267" s="219">
        <f t="shared" si="5034"/>
        <v>0</v>
      </c>
      <c r="AQ267" s="219">
        <f t="shared" si="5034"/>
        <v>0</v>
      </c>
      <c r="AR267" s="219">
        <f t="shared" si="5034"/>
        <v>0</v>
      </c>
      <c r="AS267" s="219">
        <f t="shared" si="5034"/>
        <v>0</v>
      </c>
      <c r="AT267" s="219">
        <f t="shared" si="5034"/>
        <v>0</v>
      </c>
      <c r="AU267" s="219">
        <f t="shared" si="5034"/>
        <v>0</v>
      </c>
      <c r="AV267" s="219">
        <f t="shared" si="5034"/>
        <v>0</v>
      </c>
      <c r="AW267" s="219">
        <f t="shared" si="5034"/>
        <v>0</v>
      </c>
      <c r="AX267" s="219">
        <f t="shared" si="5034"/>
        <v>0</v>
      </c>
      <c r="AY267" s="219">
        <f t="shared" si="5034"/>
        <v>0</v>
      </c>
      <c r="AZ267" s="219">
        <f t="shared" si="5034"/>
        <v>0</v>
      </c>
      <c r="BA267" s="219">
        <f t="shared" si="5034"/>
        <v>0</v>
      </c>
      <c r="BB267" s="219">
        <f t="shared" si="5034"/>
        <v>0</v>
      </c>
      <c r="BC267" s="219">
        <f t="shared" si="5034"/>
        <v>0</v>
      </c>
      <c r="BD267" s="219">
        <f t="shared" si="5034"/>
        <v>0</v>
      </c>
      <c r="BE267" s="219">
        <f t="shared" si="5034"/>
        <v>0</v>
      </c>
      <c r="BF267" s="219">
        <f t="shared" si="5034"/>
        <v>0</v>
      </c>
      <c r="BG267" s="219">
        <f t="shared" si="5034"/>
        <v>0</v>
      </c>
      <c r="BH267" s="219">
        <f t="shared" si="5034"/>
        <v>0</v>
      </c>
      <c r="BI267" s="219">
        <f t="shared" si="5034"/>
        <v>0</v>
      </c>
      <c r="BJ267" s="219">
        <f t="shared" si="5034"/>
        <v>0</v>
      </c>
      <c r="BK267" s="219">
        <f t="shared" si="5034"/>
        <v>0</v>
      </c>
      <c r="BL267" s="219">
        <f t="shared" si="5034"/>
        <v>0</v>
      </c>
      <c r="BM267" s="219">
        <f t="shared" si="5034"/>
        <v>0</v>
      </c>
      <c r="BN267" s="219">
        <f t="shared" si="5034"/>
        <v>0</v>
      </c>
    </row>
    <row r="268" spans="2:67" ht="15.75">
      <c r="B268" s="44" t="s">
        <v>458</v>
      </c>
      <c r="C268" s="47" t="s">
        <v>247</v>
      </c>
      <c r="D268" s="47"/>
      <c r="E268" s="47"/>
      <c r="F268" s="222"/>
      <c r="G268" s="338">
        <f>$F269*G269+$F270*G270+$F271*G271</f>
        <v>0</v>
      </c>
      <c r="H268" s="338">
        <f t="shared" ref="H268" si="5035">$F269*H269+$F270*H270+$F271*H271</f>
        <v>0</v>
      </c>
      <c r="I268" s="338">
        <f t="shared" ref="I268" si="5036">$F269*I269+$F270*I270+$F271*I271</f>
        <v>0</v>
      </c>
      <c r="J268" s="338">
        <f t="shared" ref="J268" si="5037">$F269*J269+$F270*J270+$F271*J271</f>
        <v>0</v>
      </c>
      <c r="K268" s="338">
        <f t="shared" ref="K268" si="5038">$F269*K269+$F270*K270+$F271*K271</f>
        <v>0</v>
      </c>
      <c r="L268" s="338">
        <f t="shared" ref="L268" si="5039">$F269*L269+$F270*L270+$F271*L271</f>
        <v>0</v>
      </c>
      <c r="M268" s="338">
        <f t="shared" ref="M268" si="5040">$F269*M269+$F270*M270+$F271*M271</f>
        <v>0</v>
      </c>
      <c r="N268" s="338">
        <f t="shared" ref="N268" si="5041">$F269*N269+$F270*N270+$F271*N271</f>
        <v>0</v>
      </c>
      <c r="O268" s="338">
        <f t="shared" ref="O268" si="5042">$F269*O269+$F270*O270+$F271*O271</f>
        <v>0</v>
      </c>
      <c r="P268" s="338">
        <f t="shared" ref="P268" si="5043">$F269*P269+$F270*P270+$F271*P271</f>
        <v>0</v>
      </c>
      <c r="Q268" s="338">
        <f t="shared" ref="Q268" si="5044">$F269*Q269+$F270*Q270+$F271*Q271</f>
        <v>0</v>
      </c>
      <c r="R268" s="338">
        <f t="shared" ref="R268" si="5045">$F269*R269+$F270*R270+$F271*R271</f>
        <v>0</v>
      </c>
      <c r="S268" s="338">
        <f t="shared" ref="S268" si="5046">$F269*S269+$F270*S270+$F271*S271</f>
        <v>0</v>
      </c>
      <c r="T268" s="338">
        <f t="shared" ref="T268" si="5047">$F269*T269+$F270*T270+$F271*T271</f>
        <v>0</v>
      </c>
      <c r="U268" s="338">
        <f t="shared" ref="U268" si="5048">$F269*U269+$F270*U270+$F271*U271</f>
        <v>0</v>
      </c>
      <c r="V268" s="338">
        <f t="shared" ref="V268" si="5049">$F269*V269+$F270*V270+$F271*V271</f>
        <v>0</v>
      </c>
      <c r="W268" s="338">
        <f t="shared" ref="W268" si="5050">$F269*W269+$F270*W270+$F271*W271</f>
        <v>0</v>
      </c>
      <c r="X268" s="338">
        <f t="shared" ref="X268" si="5051">$F269*X269+$F270*X270+$F271*X271</f>
        <v>0</v>
      </c>
      <c r="Y268" s="338">
        <f t="shared" ref="Y268" si="5052">$F269*Y269+$F270*Y270+$F271*Y271</f>
        <v>0</v>
      </c>
      <c r="Z268" s="338">
        <f t="shared" ref="Z268" si="5053">$F269*Z269+$F270*Z270+$F271*Z271</f>
        <v>0</v>
      </c>
      <c r="AA268" s="338">
        <f t="shared" ref="AA268" si="5054">$F269*AA269+$F270*AA270+$F271*AA271</f>
        <v>0</v>
      </c>
      <c r="AB268" s="338">
        <f t="shared" ref="AB268" si="5055">$F269*AB269+$F270*AB270+$F271*AB271</f>
        <v>0</v>
      </c>
      <c r="AC268" s="338">
        <f t="shared" ref="AC268" si="5056">$F269*AC269+$F270*AC270+$F271*AC271</f>
        <v>0</v>
      </c>
      <c r="AD268" s="338">
        <f t="shared" ref="AD268" si="5057">$F269*AD269+$F270*AD270+$F271*AD271</f>
        <v>0</v>
      </c>
      <c r="AE268" s="338">
        <f t="shared" ref="AE268" si="5058">$F269*AE269+$F270*AE270+$F271*AE271</f>
        <v>0</v>
      </c>
      <c r="AF268" s="338">
        <f t="shared" ref="AF268" si="5059">$F269*AF269+$F270*AF270+$F271*AF271</f>
        <v>0</v>
      </c>
      <c r="AG268" s="338">
        <f t="shared" ref="AG268" si="5060">$F269*AG269+$F270*AG270+$F271*AG271</f>
        <v>0</v>
      </c>
      <c r="AH268" s="338">
        <f t="shared" ref="AH268" si="5061">$F269*AH269+$F270*AH270+$F271*AH271</f>
        <v>0</v>
      </c>
      <c r="AI268" s="338">
        <f t="shared" ref="AI268" si="5062">$F269*AI269+$F270*AI270+$F271*AI271</f>
        <v>0</v>
      </c>
      <c r="AJ268" s="338">
        <f t="shared" ref="AJ268" si="5063">$F269*AJ269+$F270*AJ270+$F271*AJ271</f>
        <v>0</v>
      </c>
      <c r="AK268" s="338">
        <f t="shared" ref="AK268" si="5064">$F269*AK269+$F270*AK270+$F271*AK271</f>
        <v>0</v>
      </c>
      <c r="AL268" s="338">
        <f t="shared" ref="AL268" si="5065">$F269*AL269+$F270*AL270+$F271*AL271</f>
        <v>0</v>
      </c>
      <c r="AM268" s="338">
        <f t="shared" ref="AM268" si="5066">$F269*AM269+$F270*AM270+$F271*AM271</f>
        <v>0</v>
      </c>
      <c r="AN268" s="338">
        <f t="shared" ref="AN268" si="5067">$F269*AN269+$F270*AN270+$F271*AN271</f>
        <v>0</v>
      </c>
      <c r="AO268" s="338">
        <f t="shared" ref="AO268" si="5068">$F269*AO269+$F270*AO270+$F271*AO271</f>
        <v>0</v>
      </c>
      <c r="AP268" s="338">
        <f t="shared" ref="AP268" si="5069">$F269*AP269+$F270*AP270+$F271*AP271</f>
        <v>0</v>
      </c>
      <c r="AQ268" s="338">
        <f t="shared" ref="AQ268" si="5070">$F269*AQ269+$F270*AQ270+$F271*AQ271</f>
        <v>0</v>
      </c>
      <c r="AR268" s="338">
        <f t="shared" ref="AR268" si="5071">$F269*AR269+$F270*AR270+$F271*AR271</f>
        <v>0</v>
      </c>
      <c r="AS268" s="338">
        <f t="shared" ref="AS268" si="5072">$F269*AS269+$F270*AS270+$F271*AS271</f>
        <v>0</v>
      </c>
      <c r="AT268" s="338">
        <f t="shared" ref="AT268" si="5073">$F269*AT269+$F270*AT270+$F271*AT271</f>
        <v>0</v>
      </c>
      <c r="AU268" s="338">
        <f t="shared" ref="AU268" si="5074">$F269*AU269+$F270*AU270+$F271*AU271</f>
        <v>0</v>
      </c>
      <c r="AV268" s="338">
        <f t="shared" ref="AV268" si="5075">$F269*AV269+$F270*AV270+$F271*AV271</f>
        <v>0</v>
      </c>
      <c r="AW268" s="338">
        <f t="shared" ref="AW268" si="5076">$F269*AW269+$F270*AW270+$F271*AW271</f>
        <v>0</v>
      </c>
      <c r="AX268" s="338">
        <f t="shared" ref="AX268" si="5077">$F269*AX269+$F270*AX270+$F271*AX271</f>
        <v>0</v>
      </c>
      <c r="AY268" s="338">
        <f t="shared" ref="AY268" si="5078">$F269*AY269+$F270*AY270+$F271*AY271</f>
        <v>0</v>
      </c>
      <c r="AZ268" s="338">
        <f t="shared" ref="AZ268" si="5079">$F269*AZ269+$F270*AZ270+$F271*AZ271</f>
        <v>0</v>
      </c>
      <c r="BA268" s="338">
        <f t="shared" ref="BA268" si="5080">$F269*BA269+$F270*BA270+$F271*BA271</f>
        <v>0</v>
      </c>
      <c r="BB268" s="338">
        <f t="shared" ref="BB268" si="5081">$F269*BB269+$F270*BB270+$F271*BB271</f>
        <v>0</v>
      </c>
      <c r="BC268" s="338">
        <f t="shared" ref="BC268" si="5082">$F269*BC269+$F270*BC270+$F271*BC271</f>
        <v>0</v>
      </c>
      <c r="BD268" s="338">
        <f t="shared" ref="BD268" si="5083">$F269*BD269+$F270*BD270+$F271*BD271</f>
        <v>0</v>
      </c>
      <c r="BE268" s="338">
        <f t="shared" ref="BE268" si="5084">$F269*BE269+$F270*BE270+$F271*BE271</f>
        <v>0</v>
      </c>
      <c r="BF268" s="338">
        <f t="shared" ref="BF268" si="5085">$F269*BF269+$F270*BF270+$F271*BF271</f>
        <v>0</v>
      </c>
      <c r="BG268" s="338">
        <f t="shared" ref="BG268" si="5086">$F269*BG269+$F270*BG270+$F271*BG271</f>
        <v>0</v>
      </c>
      <c r="BH268" s="338">
        <f t="shared" ref="BH268" si="5087">$F269*BH269+$F270*BH270+$F271*BH271</f>
        <v>0</v>
      </c>
      <c r="BI268" s="338">
        <f t="shared" ref="BI268" si="5088">$F269*BI269+$F270*BI270+$F271*BI271</f>
        <v>0</v>
      </c>
      <c r="BJ268" s="338">
        <f t="shared" ref="BJ268" si="5089">$F269*BJ269+$F270*BJ270+$F271*BJ271</f>
        <v>0</v>
      </c>
      <c r="BK268" s="338">
        <f t="shared" ref="BK268" si="5090">$F269*BK269+$F270*BK270+$F271*BK271</f>
        <v>0</v>
      </c>
      <c r="BL268" s="338">
        <f t="shared" ref="BL268" si="5091">$F269*BL269+$F270*BL270+$F271*BL271</f>
        <v>0</v>
      </c>
      <c r="BM268" s="338">
        <f t="shared" ref="BM268" si="5092">$F269*BM269+$F270*BM270+$F271*BM271</f>
        <v>0</v>
      </c>
      <c r="BN268" s="338">
        <f t="shared" ref="BN268" si="5093">$F269*BN269+$F270*BN270+$F271*BN271</f>
        <v>0</v>
      </c>
    </row>
    <row r="269" spans="2:67">
      <c r="B269" s="44"/>
      <c r="C269" s="298" t="s">
        <v>794</v>
      </c>
      <c r="D269" s="47"/>
      <c r="E269" s="47"/>
      <c r="F269" s="229">
        <v>1</v>
      </c>
      <c r="G269" s="219">
        <v>0</v>
      </c>
      <c r="H269" s="219">
        <f>G269</f>
        <v>0</v>
      </c>
      <c r="I269" s="219">
        <f t="shared" ref="I269:BN269" si="5094">H269</f>
        <v>0</v>
      </c>
      <c r="J269" s="219">
        <f t="shared" si="5094"/>
        <v>0</v>
      </c>
      <c r="K269" s="219">
        <f t="shared" si="5094"/>
        <v>0</v>
      </c>
      <c r="L269" s="219">
        <f t="shared" si="5094"/>
        <v>0</v>
      </c>
      <c r="M269" s="219">
        <f t="shared" si="5094"/>
        <v>0</v>
      </c>
      <c r="N269" s="219">
        <f t="shared" si="5094"/>
        <v>0</v>
      </c>
      <c r="O269" s="219">
        <f t="shared" si="5094"/>
        <v>0</v>
      </c>
      <c r="P269" s="219">
        <f t="shared" si="5094"/>
        <v>0</v>
      </c>
      <c r="Q269" s="219">
        <f t="shared" si="5094"/>
        <v>0</v>
      </c>
      <c r="R269" s="219">
        <f t="shared" si="5094"/>
        <v>0</v>
      </c>
      <c r="S269" s="219">
        <f t="shared" si="5094"/>
        <v>0</v>
      </c>
      <c r="T269" s="219">
        <f t="shared" si="5094"/>
        <v>0</v>
      </c>
      <c r="U269" s="219">
        <f t="shared" si="5094"/>
        <v>0</v>
      </c>
      <c r="V269" s="219">
        <f t="shared" si="5094"/>
        <v>0</v>
      </c>
      <c r="W269" s="219">
        <f t="shared" si="5094"/>
        <v>0</v>
      </c>
      <c r="X269" s="219">
        <f t="shared" si="5094"/>
        <v>0</v>
      </c>
      <c r="Y269" s="219">
        <f t="shared" si="5094"/>
        <v>0</v>
      </c>
      <c r="Z269" s="219">
        <f t="shared" si="5094"/>
        <v>0</v>
      </c>
      <c r="AA269" s="219">
        <f t="shared" si="5094"/>
        <v>0</v>
      </c>
      <c r="AB269" s="219">
        <f t="shared" si="5094"/>
        <v>0</v>
      </c>
      <c r="AC269" s="219">
        <f t="shared" si="5094"/>
        <v>0</v>
      </c>
      <c r="AD269" s="219">
        <f t="shared" si="5094"/>
        <v>0</v>
      </c>
      <c r="AE269" s="219">
        <f t="shared" si="5094"/>
        <v>0</v>
      </c>
      <c r="AF269" s="219">
        <f t="shared" si="5094"/>
        <v>0</v>
      </c>
      <c r="AG269" s="219">
        <f t="shared" si="5094"/>
        <v>0</v>
      </c>
      <c r="AH269" s="219">
        <f t="shared" si="5094"/>
        <v>0</v>
      </c>
      <c r="AI269" s="219">
        <f t="shared" si="5094"/>
        <v>0</v>
      </c>
      <c r="AJ269" s="219">
        <f t="shared" si="5094"/>
        <v>0</v>
      </c>
      <c r="AK269" s="219">
        <f t="shared" si="5094"/>
        <v>0</v>
      </c>
      <c r="AL269" s="219">
        <f t="shared" si="5094"/>
        <v>0</v>
      </c>
      <c r="AM269" s="219">
        <f t="shared" si="5094"/>
        <v>0</v>
      </c>
      <c r="AN269" s="219">
        <f t="shared" si="5094"/>
        <v>0</v>
      </c>
      <c r="AO269" s="219">
        <f t="shared" si="5094"/>
        <v>0</v>
      </c>
      <c r="AP269" s="219">
        <f t="shared" si="5094"/>
        <v>0</v>
      </c>
      <c r="AQ269" s="219">
        <f t="shared" si="5094"/>
        <v>0</v>
      </c>
      <c r="AR269" s="219">
        <f t="shared" si="5094"/>
        <v>0</v>
      </c>
      <c r="AS269" s="219">
        <f t="shared" si="5094"/>
        <v>0</v>
      </c>
      <c r="AT269" s="219">
        <f t="shared" si="5094"/>
        <v>0</v>
      </c>
      <c r="AU269" s="219">
        <f t="shared" si="5094"/>
        <v>0</v>
      </c>
      <c r="AV269" s="219">
        <f t="shared" si="5094"/>
        <v>0</v>
      </c>
      <c r="AW269" s="219">
        <f t="shared" si="5094"/>
        <v>0</v>
      </c>
      <c r="AX269" s="219">
        <f t="shared" si="5094"/>
        <v>0</v>
      </c>
      <c r="AY269" s="219">
        <f t="shared" si="5094"/>
        <v>0</v>
      </c>
      <c r="AZ269" s="219">
        <f t="shared" si="5094"/>
        <v>0</v>
      </c>
      <c r="BA269" s="219">
        <f t="shared" si="5094"/>
        <v>0</v>
      </c>
      <c r="BB269" s="219">
        <f t="shared" si="5094"/>
        <v>0</v>
      </c>
      <c r="BC269" s="219">
        <f t="shared" si="5094"/>
        <v>0</v>
      </c>
      <c r="BD269" s="219">
        <f t="shared" si="5094"/>
        <v>0</v>
      </c>
      <c r="BE269" s="219">
        <f t="shared" si="5094"/>
        <v>0</v>
      </c>
      <c r="BF269" s="219">
        <f t="shared" si="5094"/>
        <v>0</v>
      </c>
      <c r="BG269" s="219">
        <f t="shared" si="5094"/>
        <v>0</v>
      </c>
      <c r="BH269" s="219">
        <f t="shared" si="5094"/>
        <v>0</v>
      </c>
      <c r="BI269" s="219">
        <f t="shared" si="5094"/>
        <v>0</v>
      </c>
      <c r="BJ269" s="219">
        <f t="shared" si="5094"/>
        <v>0</v>
      </c>
      <c r="BK269" s="219">
        <f t="shared" si="5094"/>
        <v>0</v>
      </c>
      <c r="BL269" s="219">
        <f t="shared" si="5094"/>
        <v>0</v>
      </c>
      <c r="BM269" s="219">
        <f t="shared" si="5094"/>
        <v>0</v>
      </c>
      <c r="BN269" s="219">
        <f t="shared" si="5094"/>
        <v>0</v>
      </c>
    </row>
    <row r="270" spans="2:67">
      <c r="B270" s="44"/>
      <c r="C270" s="298" t="s">
        <v>794</v>
      </c>
      <c r="D270" s="47"/>
      <c r="E270" s="47"/>
      <c r="F270" s="230">
        <v>1</v>
      </c>
      <c r="G270" s="219">
        <v>0</v>
      </c>
      <c r="H270" s="219">
        <f t="shared" ref="H270:BN270" si="5095">G270</f>
        <v>0</v>
      </c>
      <c r="I270" s="219">
        <f t="shared" si="5095"/>
        <v>0</v>
      </c>
      <c r="J270" s="219">
        <f t="shared" si="5095"/>
        <v>0</v>
      </c>
      <c r="K270" s="219">
        <f t="shared" si="5095"/>
        <v>0</v>
      </c>
      <c r="L270" s="219">
        <f t="shared" si="5095"/>
        <v>0</v>
      </c>
      <c r="M270" s="219">
        <f t="shared" si="5095"/>
        <v>0</v>
      </c>
      <c r="N270" s="219">
        <f t="shared" si="5095"/>
        <v>0</v>
      </c>
      <c r="O270" s="219">
        <f t="shared" si="5095"/>
        <v>0</v>
      </c>
      <c r="P270" s="219">
        <f t="shared" si="5095"/>
        <v>0</v>
      </c>
      <c r="Q270" s="219">
        <f t="shared" si="5095"/>
        <v>0</v>
      </c>
      <c r="R270" s="219">
        <f t="shared" si="5095"/>
        <v>0</v>
      </c>
      <c r="S270" s="219">
        <f t="shared" si="5095"/>
        <v>0</v>
      </c>
      <c r="T270" s="219">
        <f t="shared" si="5095"/>
        <v>0</v>
      </c>
      <c r="U270" s="219">
        <f t="shared" si="5095"/>
        <v>0</v>
      </c>
      <c r="V270" s="219">
        <f t="shared" si="5095"/>
        <v>0</v>
      </c>
      <c r="W270" s="219">
        <f t="shared" si="5095"/>
        <v>0</v>
      </c>
      <c r="X270" s="219">
        <f t="shared" si="5095"/>
        <v>0</v>
      </c>
      <c r="Y270" s="219">
        <f t="shared" si="5095"/>
        <v>0</v>
      </c>
      <c r="Z270" s="219">
        <f t="shared" si="5095"/>
        <v>0</v>
      </c>
      <c r="AA270" s="219">
        <f t="shared" si="5095"/>
        <v>0</v>
      </c>
      <c r="AB270" s="219">
        <f t="shared" si="5095"/>
        <v>0</v>
      </c>
      <c r="AC270" s="219">
        <f t="shared" si="5095"/>
        <v>0</v>
      </c>
      <c r="AD270" s="219">
        <f t="shared" si="5095"/>
        <v>0</v>
      </c>
      <c r="AE270" s="219">
        <f t="shared" si="5095"/>
        <v>0</v>
      </c>
      <c r="AF270" s="219">
        <f t="shared" si="5095"/>
        <v>0</v>
      </c>
      <c r="AG270" s="219">
        <f t="shared" si="5095"/>
        <v>0</v>
      </c>
      <c r="AH270" s="219">
        <f t="shared" si="5095"/>
        <v>0</v>
      </c>
      <c r="AI270" s="219">
        <f t="shared" si="5095"/>
        <v>0</v>
      </c>
      <c r="AJ270" s="219">
        <f t="shared" si="5095"/>
        <v>0</v>
      </c>
      <c r="AK270" s="219">
        <f t="shared" si="5095"/>
        <v>0</v>
      </c>
      <c r="AL270" s="219">
        <f t="shared" si="5095"/>
        <v>0</v>
      </c>
      <c r="AM270" s="219">
        <f t="shared" si="5095"/>
        <v>0</v>
      </c>
      <c r="AN270" s="219">
        <f t="shared" si="5095"/>
        <v>0</v>
      </c>
      <c r="AO270" s="219">
        <f t="shared" si="5095"/>
        <v>0</v>
      </c>
      <c r="AP270" s="219">
        <f t="shared" si="5095"/>
        <v>0</v>
      </c>
      <c r="AQ270" s="219">
        <f t="shared" si="5095"/>
        <v>0</v>
      </c>
      <c r="AR270" s="219">
        <f t="shared" si="5095"/>
        <v>0</v>
      </c>
      <c r="AS270" s="219">
        <f t="shared" si="5095"/>
        <v>0</v>
      </c>
      <c r="AT270" s="219">
        <f t="shared" si="5095"/>
        <v>0</v>
      </c>
      <c r="AU270" s="219">
        <f t="shared" si="5095"/>
        <v>0</v>
      </c>
      <c r="AV270" s="219">
        <f t="shared" si="5095"/>
        <v>0</v>
      </c>
      <c r="AW270" s="219">
        <f t="shared" si="5095"/>
        <v>0</v>
      </c>
      <c r="AX270" s="219">
        <f t="shared" si="5095"/>
        <v>0</v>
      </c>
      <c r="AY270" s="219">
        <f t="shared" si="5095"/>
        <v>0</v>
      </c>
      <c r="AZ270" s="219">
        <f t="shared" si="5095"/>
        <v>0</v>
      </c>
      <c r="BA270" s="219">
        <f t="shared" si="5095"/>
        <v>0</v>
      </c>
      <c r="BB270" s="219">
        <f t="shared" si="5095"/>
        <v>0</v>
      </c>
      <c r="BC270" s="219">
        <f t="shared" si="5095"/>
        <v>0</v>
      </c>
      <c r="BD270" s="219">
        <f t="shared" si="5095"/>
        <v>0</v>
      </c>
      <c r="BE270" s="219">
        <f t="shared" si="5095"/>
        <v>0</v>
      </c>
      <c r="BF270" s="219">
        <f t="shared" si="5095"/>
        <v>0</v>
      </c>
      <c r="BG270" s="219">
        <f t="shared" si="5095"/>
        <v>0</v>
      </c>
      <c r="BH270" s="219">
        <f t="shared" si="5095"/>
        <v>0</v>
      </c>
      <c r="BI270" s="219">
        <f t="shared" si="5095"/>
        <v>0</v>
      </c>
      <c r="BJ270" s="219">
        <f t="shared" si="5095"/>
        <v>0</v>
      </c>
      <c r="BK270" s="219">
        <f t="shared" si="5095"/>
        <v>0</v>
      </c>
      <c r="BL270" s="219">
        <f t="shared" si="5095"/>
        <v>0</v>
      </c>
      <c r="BM270" s="219">
        <f t="shared" si="5095"/>
        <v>0</v>
      </c>
      <c r="BN270" s="219">
        <f t="shared" si="5095"/>
        <v>0</v>
      </c>
    </row>
    <row r="271" spans="2:67">
      <c r="B271" s="44"/>
      <c r="C271" s="298" t="s">
        <v>794</v>
      </c>
      <c r="D271" s="47"/>
      <c r="E271" s="47"/>
      <c r="F271" s="231">
        <v>1</v>
      </c>
      <c r="G271" s="219">
        <v>0</v>
      </c>
      <c r="H271" s="219">
        <f t="shared" ref="H271:BN271" si="5096">G271</f>
        <v>0</v>
      </c>
      <c r="I271" s="219">
        <f t="shared" si="5096"/>
        <v>0</v>
      </c>
      <c r="J271" s="219">
        <f t="shared" si="5096"/>
        <v>0</v>
      </c>
      <c r="K271" s="219">
        <f t="shared" si="5096"/>
        <v>0</v>
      </c>
      <c r="L271" s="219">
        <f t="shared" si="5096"/>
        <v>0</v>
      </c>
      <c r="M271" s="219">
        <f t="shared" si="5096"/>
        <v>0</v>
      </c>
      <c r="N271" s="219">
        <f t="shared" si="5096"/>
        <v>0</v>
      </c>
      <c r="O271" s="219">
        <f t="shared" si="5096"/>
        <v>0</v>
      </c>
      <c r="P271" s="219">
        <f t="shared" si="5096"/>
        <v>0</v>
      </c>
      <c r="Q271" s="219">
        <f t="shared" si="5096"/>
        <v>0</v>
      </c>
      <c r="R271" s="219">
        <f t="shared" si="5096"/>
        <v>0</v>
      </c>
      <c r="S271" s="219">
        <f t="shared" si="5096"/>
        <v>0</v>
      </c>
      <c r="T271" s="219">
        <f t="shared" si="5096"/>
        <v>0</v>
      </c>
      <c r="U271" s="219">
        <f t="shared" si="5096"/>
        <v>0</v>
      </c>
      <c r="V271" s="219">
        <f t="shared" si="5096"/>
        <v>0</v>
      </c>
      <c r="W271" s="219">
        <f t="shared" si="5096"/>
        <v>0</v>
      </c>
      <c r="X271" s="219">
        <f t="shared" si="5096"/>
        <v>0</v>
      </c>
      <c r="Y271" s="219">
        <f t="shared" si="5096"/>
        <v>0</v>
      </c>
      <c r="Z271" s="219">
        <f t="shared" si="5096"/>
        <v>0</v>
      </c>
      <c r="AA271" s="219">
        <f t="shared" si="5096"/>
        <v>0</v>
      </c>
      <c r="AB271" s="219">
        <f t="shared" si="5096"/>
        <v>0</v>
      </c>
      <c r="AC271" s="219">
        <f t="shared" si="5096"/>
        <v>0</v>
      </c>
      <c r="AD271" s="219">
        <f t="shared" si="5096"/>
        <v>0</v>
      </c>
      <c r="AE271" s="219">
        <f t="shared" si="5096"/>
        <v>0</v>
      </c>
      <c r="AF271" s="219">
        <f t="shared" si="5096"/>
        <v>0</v>
      </c>
      <c r="AG271" s="219">
        <f t="shared" si="5096"/>
        <v>0</v>
      </c>
      <c r="AH271" s="219">
        <f t="shared" si="5096"/>
        <v>0</v>
      </c>
      <c r="AI271" s="219">
        <f t="shared" si="5096"/>
        <v>0</v>
      </c>
      <c r="AJ271" s="219">
        <f t="shared" si="5096"/>
        <v>0</v>
      </c>
      <c r="AK271" s="219">
        <f t="shared" si="5096"/>
        <v>0</v>
      </c>
      <c r="AL271" s="219">
        <f t="shared" si="5096"/>
        <v>0</v>
      </c>
      <c r="AM271" s="219">
        <f t="shared" si="5096"/>
        <v>0</v>
      </c>
      <c r="AN271" s="219">
        <f t="shared" si="5096"/>
        <v>0</v>
      </c>
      <c r="AO271" s="219">
        <f t="shared" si="5096"/>
        <v>0</v>
      </c>
      <c r="AP271" s="219">
        <f t="shared" si="5096"/>
        <v>0</v>
      </c>
      <c r="AQ271" s="219">
        <f t="shared" si="5096"/>
        <v>0</v>
      </c>
      <c r="AR271" s="219">
        <f t="shared" si="5096"/>
        <v>0</v>
      </c>
      <c r="AS271" s="219">
        <f t="shared" si="5096"/>
        <v>0</v>
      </c>
      <c r="AT271" s="219">
        <f t="shared" si="5096"/>
        <v>0</v>
      </c>
      <c r="AU271" s="219">
        <f t="shared" si="5096"/>
        <v>0</v>
      </c>
      <c r="AV271" s="219">
        <f t="shared" si="5096"/>
        <v>0</v>
      </c>
      <c r="AW271" s="219">
        <f t="shared" si="5096"/>
        <v>0</v>
      </c>
      <c r="AX271" s="219">
        <f t="shared" si="5096"/>
        <v>0</v>
      </c>
      <c r="AY271" s="219">
        <f t="shared" si="5096"/>
        <v>0</v>
      </c>
      <c r="AZ271" s="219">
        <f t="shared" si="5096"/>
        <v>0</v>
      </c>
      <c r="BA271" s="219">
        <f t="shared" si="5096"/>
        <v>0</v>
      </c>
      <c r="BB271" s="219">
        <f t="shared" si="5096"/>
        <v>0</v>
      </c>
      <c r="BC271" s="219">
        <f t="shared" si="5096"/>
        <v>0</v>
      </c>
      <c r="BD271" s="219">
        <f t="shared" si="5096"/>
        <v>0</v>
      </c>
      <c r="BE271" s="219">
        <f t="shared" si="5096"/>
        <v>0</v>
      </c>
      <c r="BF271" s="219">
        <f t="shared" si="5096"/>
        <v>0</v>
      </c>
      <c r="BG271" s="219">
        <f t="shared" si="5096"/>
        <v>0</v>
      </c>
      <c r="BH271" s="219">
        <f t="shared" si="5096"/>
        <v>0</v>
      </c>
      <c r="BI271" s="219">
        <f t="shared" si="5096"/>
        <v>0</v>
      </c>
      <c r="BJ271" s="219">
        <f t="shared" si="5096"/>
        <v>0</v>
      </c>
      <c r="BK271" s="219">
        <f t="shared" si="5096"/>
        <v>0</v>
      </c>
      <c r="BL271" s="219">
        <f t="shared" si="5096"/>
        <v>0</v>
      </c>
      <c r="BM271" s="219">
        <f t="shared" si="5096"/>
        <v>0</v>
      </c>
      <c r="BN271" s="219">
        <f t="shared" si="5096"/>
        <v>0</v>
      </c>
    </row>
    <row r="272" spans="2:67" ht="15.75">
      <c r="B272" s="44" t="s">
        <v>459</v>
      </c>
      <c r="C272" s="59" t="s">
        <v>183</v>
      </c>
      <c r="D272" s="59"/>
      <c r="E272" s="59"/>
      <c r="F272" s="222"/>
      <c r="G272" s="338">
        <f>$F273*G273+$F274*G274+$F275*G275</f>
        <v>0</v>
      </c>
      <c r="H272" s="338">
        <f t="shared" ref="H272" si="5097">$F273*H273+$F274*H274+$F275*H275</f>
        <v>0</v>
      </c>
      <c r="I272" s="338">
        <f t="shared" ref="I272" si="5098">$F273*I273+$F274*I274+$F275*I275</f>
        <v>0</v>
      </c>
      <c r="J272" s="338">
        <f t="shared" ref="J272" si="5099">$F273*J273+$F274*J274+$F275*J275</f>
        <v>0</v>
      </c>
      <c r="K272" s="338">
        <f t="shared" ref="K272" si="5100">$F273*K273+$F274*K274+$F275*K275</f>
        <v>0</v>
      </c>
      <c r="L272" s="338">
        <f t="shared" ref="L272" si="5101">$F273*L273+$F274*L274+$F275*L275</f>
        <v>0</v>
      </c>
      <c r="M272" s="338">
        <f t="shared" ref="M272" si="5102">$F273*M273+$F274*M274+$F275*M275</f>
        <v>0</v>
      </c>
      <c r="N272" s="338">
        <f t="shared" ref="N272" si="5103">$F273*N273+$F274*N274+$F275*N275</f>
        <v>0</v>
      </c>
      <c r="O272" s="338">
        <f t="shared" ref="O272" si="5104">$F273*O273+$F274*O274+$F275*O275</f>
        <v>0</v>
      </c>
      <c r="P272" s="338">
        <f t="shared" ref="P272" si="5105">$F273*P273+$F274*P274+$F275*P275</f>
        <v>0</v>
      </c>
      <c r="Q272" s="338">
        <f t="shared" ref="Q272" si="5106">$F273*Q273+$F274*Q274+$F275*Q275</f>
        <v>0</v>
      </c>
      <c r="R272" s="338">
        <f t="shared" ref="R272" si="5107">$F273*R273+$F274*R274+$F275*R275</f>
        <v>0</v>
      </c>
      <c r="S272" s="338">
        <f t="shared" ref="S272" si="5108">$F273*S273+$F274*S274+$F275*S275</f>
        <v>0</v>
      </c>
      <c r="T272" s="338">
        <f t="shared" ref="T272" si="5109">$F273*T273+$F274*T274+$F275*T275</f>
        <v>0</v>
      </c>
      <c r="U272" s="338">
        <f t="shared" ref="U272" si="5110">$F273*U273+$F274*U274+$F275*U275</f>
        <v>0</v>
      </c>
      <c r="V272" s="338">
        <f t="shared" ref="V272" si="5111">$F273*V273+$F274*V274+$F275*V275</f>
        <v>0</v>
      </c>
      <c r="W272" s="338">
        <f t="shared" ref="W272" si="5112">$F273*W273+$F274*W274+$F275*W275</f>
        <v>0</v>
      </c>
      <c r="X272" s="338">
        <f t="shared" ref="X272" si="5113">$F273*X273+$F274*X274+$F275*X275</f>
        <v>0</v>
      </c>
      <c r="Y272" s="338">
        <f t="shared" ref="Y272" si="5114">$F273*Y273+$F274*Y274+$F275*Y275</f>
        <v>0</v>
      </c>
      <c r="Z272" s="338">
        <f t="shared" ref="Z272" si="5115">$F273*Z273+$F274*Z274+$F275*Z275</f>
        <v>0</v>
      </c>
      <c r="AA272" s="338">
        <f t="shared" ref="AA272" si="5116">$F273*AA273+$F274*AA274+$F275*AA275</f>
        <v>0</v>
      </c>
      <c r="AB272" s="338">
        <f t="shared" ref="AB272" si="5117">$F273*AB273+$F274*AB274+$F275*AB275</f>
        <v>0</v>
      </c>
      <c r="AC272" s="338">
        <f t="shared" ref="AC272" si="5118">$F273*AC273+$F274*AC274+$F275*AC275</f>
        <v>0</v>
      </c>
      <c r="AD272" s="338">
        <f t="shared" ref="AD272" si="5119">$F273*AD273+$F274*AD274+$F275*AD275</f>
        <v>0</v>
      </c>
      <c r="AE272" s="338">
        <f t="shared" ref="AE272" si="5120">$F273*AE273+$F274*AE274+$F275*AE275</f>
        <v>0</v>
      </c>
      <c r="AF272" s="338">
        <f t="shared" ref="AF272" si="5121">$F273*AF273+$F274*AF274+$F275*AF275</f>
        <v>0</v>
      </c>
      <c r="AG272" s="338">
        <f t="shared" ref="AG272" si="5122">$F273*AG273+$F274*AG274+$F275*AG275</f>
        <v>0</v>
      </c>
      <c r="AH272" s="338">
        <f t="shared" ref="AH272" si="5123">$F273*AH273+$F274*AH274+$F275*AH275</f>
        <v>0</v>
      </c>
      <c r="AI272" s="338">
        <f t="shared" ref="AI272" si="5124">$F273*AI273+$F274*AI274+$F275*AI275</f>
        <v>0</v>
      </c>
      <c r="AJ272" s="338">
        <f t="shared" ref="AJ272" si="5125">$F273*AJ273+$F274*AJ274+$F275*AJ275</f>
        <v>0</v>
      </c>
      <c r="AK272" s="338">
        <f t="shared" ref="AK272" si="5126">$F273*AK273+$F274*AK274+$F275*AK275</f>
        <v>0</v>
      </c>
      <c r="AL272" s="338">
        <f t="shared" ref="AL272" si="5127">$F273*AL273+$F274*AL274+$F275*AL275</f>
        <v>0</v>
      </c>
      <c r="AM272" s="338">
        <f t="shared" ref="AM272" si="5128">$F273*AM273+$F274*AM274+$F275*AM275</f>
        <v>0</v>
      </c>
      <c r="AN272" s="338">
        <f t="shared" ref="AN272" si="5129">$F273*AN273+$F274*AN274+$F275*AN275</f>
        <v>0</v>
      </c>
      <c r="AO272" s="338">
        <f t="shared" ref="AO272" si="5130">$F273*AO273+$F274*AO274+$F275*AO275</f>
        <v>0</v>
      </c>
      <c r="AP272" s="338">
        <f t="shared" ref="AP272" si="5131">$F273*AP273+$F274*AP274+$F275*AP275</f>
        <v>0</v>
      </c>
      <c r="AQ272" s="338">
        <f t="shared" ref="AQ272" si="5132">$F273*AQ273+$F274*AQ274+$F275*AQ275</f>
        <v>0</v>
      </c>
      <c r="AR272" s="338">
        <f t="shared" ref="AR272" si="5133">$F273*AR273+$F274*AR274+$F275*AR275</f>
        <v>0</v>
      </c>
      <c r="AS272" s="338">
        <f t="shared" ref="AS272" si="5134">$F273*AS273+$F274*AS274+$F275*AS275</f>
        <v>0</v>
      </c>
      <c r="AT272" s="338">
        <f t="shared" ref="AT272" si="5135">$F273*AT273+$F274*AT274+$F275*AT275</f>
        <v>0</v>
      </c>
      <c r="AU272" s="338">
        <f t="shared" ref="AU272" si="5136">$F273*AU273+$F274*AU274+$F275*AU275</f>
        <v>0</v>
      </c>
      <c r="AV272" s="338">
        <f t="shared" ref="AV272" si="5137">$F273*AV273+$F274*AV274+$F275*AV275</f>
        <v>0</v>
      </c>
      <c r="AW272" s="338">
        <f t="shared" ref="AW272" si="5138">$F273*AW273+$F274*AW274+$F275*AW275</f>
        <v>0</v>
      </c>
      <c r="AX272" s="338">
        <f t="shared" ref="AX272" si="5139">$F273*AX273+$F274*AX274+$F275*AX275</f>
        <v>0</v>
      </c>
      <c r="AY272" s="338">
        <f t="shared" ref="AY272" si="5140">$F273*AY273+$F274*AY274+$F275*AY275</f>
        <v>0</v>
      </c>
      <c r="AZ272" s="338">
        <f t="shared" ref="AZ272" si="5141">$F273*AZ273+$F274*AZ274+$F275*AZ275</f>
        <v>0</v>
      </c>
      <c r="BA272" s="338">
        <f t="shared" ref="BA272" si="5142">$F273*BA273+$F274*BA274+$F275*BA275</f>
        <v>0</v>
      </c>
      <c r="BB272" s="338">
        <f t="shared" ref="BB272" si="5143">$F273*BB273+$F274*BB274+$F275*BB275</f>
        <v>0</v>
      </c>
      <c r="BC272" s="338">
        <f t="shared" ref="BC272" si="5144">$F273*BC273+$F274*BC274+$F275*BC275</f>
        <v>0</v>
      </c>
      <c r="BD272" s="338">
        <f t="shared" ref="BD272" si="5145">$F273*BD273+$F274*BD274+$F275*BD275</f>
        <v>0</v>
      </c>
      <c r="BE272" s="338">
        <f t="shared" ref="BE272" si="5146">$F273*BE273+$F274*BE274+$F275*BE275</f>
        <v>0</v>
      </c>
      <c r="BF272" s="338">
        <f t="shared" ref="BF272" si="5147">$F273*BF273+$F274*BF274+$F275*BF275</f>
        <v>0</v>
      </c>
      <c r="BG272" s="338">
        <f t="shared" ref="BG272" si="5148">$F273*BG273+$F274*BG274+$F275*BG275</f>
        <v>0</v>
      </c>
      <c r="BH272" s="338">
        <f t="shared" ref="BH272" si="5149">$F273*BH273+$F274*BH274+$F275*BH275</f>
        <v>0</v>
      </c>
      <c r="BI272" s="338">
        <f t="shared" ref="BI272" si="5150">$F273*BI273+$F274*BI274+$F275*BI275</f>
        <v>0</v>
      </c>
      <c r="BJ272" s="338">
        <f t="shared" ref="BJ272" si="5151">$F273*BJ273+$F274*BJ274+$F275*BJ275</f>
        <v>0</v>
      </c>
      <c r="BK272" s="338">
        <f t="shared" ref="BK272" si="5152">$F273*BK273+$F274*BK274+$F275*BK275</f>
        <v>0</v>
      </c>
      <c r="BL272" s="338">
        <f t="shared" ref="BL272" si="5153">$F273*BL273+$F274*BL274+$F275*BL275</f>
        <v>0</v>
      </c>
      <c r="BM272" s="338">
        <f t="shared" ref="BM272" si="5154">$F273*BM273+$F274*BM274+$F275*BM275</f>
        <v>0</v>
      </c>
      <c r="BN272" s="338">
        <f t="shared" ref="BN272" si="5155">$F273*BN273+$F274*BN274+$F275*BN275</f>
        <v>0</v>
      </c>
    </row>
    <row r="273" spans="2:66">
      <c r="B273" s="44"/>
      <c r="C273" s="298" t="s">
        <v>794</v>
      </c>
      <c r="D273" s="59"/>
      <c r="E273" s="59"/>
      <c r="F273" s="229">
        <v>1</v>
      </c>
      <c r="G273" s="219">
        <v>0</v>
      </c>
      <c r="H273" s="219">
        <f>G273</f>
        <v>0</v>
      </c>
      <c r="I273" s="219">
        <f t="shared" ref="I273:BN273" si="5156">H273</f>
        <v>0</v>
      </c>
      <c r="J273" s="219">
        <f t="shared" si="5156"/>
        <v>0</v>
      </c>
      <c r="K273" s="219">
        <f t="shared" si="5156"/>
        <v>0</v>
      </c>
      <c r="L273" s="219">
        <f t="shared" si="5156"/>
        <v>0</v>
      </c>
      <c r="M273" s="219">
        <f t="shared" si="5156"/>
        <v>0</v>
      </c>
      <c r="N273" s="219">
        <f t="shared" si="5156"/>
        <v>0</v>
      </c>
      <c r="O273" s="219">
        <f t="shared" si="5156"/>
        <v>0</v>
      </c>
      <c r="P273" s="219">
        <f t="shared" si="5156"/>
        <v>0</v>
      </c>
      <c r="Q273" s="219">
        <f t="shared" si="5156"/>
        <v>0</v>
      </c>
      <c r="R273" s="219">
        <f t="shared" si="5156"/>
        <v>0</v>
      </c>
      <c r="S273" s="219">
        <f t="shared" si="5156"/>
        <v>0</v>
      </c>
      <c r="T273" s="219">
        <f t="shared" si="5156"/>
        <v>0</v>
      </c>
      <c r="U273" s="219">
        <f t="shared" si="5156"/>
        <v>0</v>
      </c>
      <c r="V273" s="219">
        <f t="shared" si="5156"/>
        <v>0</v>
      </c>
      <c r="W273" s="219">
        <f t="shared" si="5156"/>
        <v>0</v>
      </c>
      <c r="X273" s="219">
        <f t="shared" si="5156"/>
        <v>0</v>
      </c>
      <c r="Y273" s="219">
        <f t="shared" si="5156"/>
        <v>0</v>
      </c>
      <c r="Z273" s="219">
        <f t="shared" si="5156"/>
        <v>0</v>
      </c>
      <c r="AA273" s="219">
        <f t="shared" si="5156"/>
        <v>0</v>
      </c>
      <c r="AB273" s="219">
        <f t="shared" si="5156"/>
        <v>0</v>
      </c>
      <c r="AC273" s="219">
        <f t="shared" si="5156"/>
        <v>0</v>
      </c>
      <c r="AD273" s="219">
        <f t="shared" si="5156"/>
        <v>0</v>
      </c>
      <c r="AE273" s="219">
        <f t="shared" si="5156"/>
        <v>0</v>
      </c>
      <c r="AF273" s="219">
        <f t="shared" si="5156"/>
        <v>0</v>
      </c>
      <c r="AG273" s="219">
        <f t="shared" si="5156"/>
        <v>0</v>
      </c>
      <c r="AH273" s="219">
        <f t="shared" si="5156"/>
        <v>0</v>
      </c>
      <c r="AI273" s="219">
        <f t="shared" si="5156"/>
        <v>0</v>
      </c>
      <c r="AJ273" s="219">
        <f t="shared" si="5156"/>
        <v>0</v>
      </c>
      <c r="AK273" s="219">
        <f t="shared" si="5156"/>
        <v>0</v>
      </c>
      <c r="AL273" s="219">
        <f t="shared" si="5156"/>
        <v>0</v>
      </c>
      <c r="AM273" s="219">
        <f t="shared" si="5156"/>
        <v>0</v>
      </c>
      <c r="AN273" s="219">
        <f t="shared" si="5156"/>
        <v>0</v>
      </c>
      <c r="AO273" s="219">
        <f t="shared" si="5156"/>
        <v>0</v>
      </c>
      <c r="AP273" s="219">
        <f t="shared" si="5156"/>
        <v>0</v>
      </c>
      <c r="AQ273" s="219">
        <f t="shared" si="5156"/>
        <v>0</v>
      </c>
      <c r="AR273" s="219">
        <f t="shared" si="5156"/>
        <v>0</v>
      </c>
      <c r="AS273" s="219">
        <f t="shared" si="5156"/>
        <v>0</v>
      </c>
      <c r="AT273" s="219">
        <f t="shared" si="5156"/>
        <v>0</v>
      </c>
      <c r="AU273" s="219">
        <f t="shared" si="5156"/>
        <v>0</v>
      </c>
      <c r="AV273" s="219">
        <f t="shared" si="5156"/>
        <v>0</v>
      </c>
      <c r="AW273" s="219">
        <f t="shared" si="5156"/>
        <v>0</v>
      </c>
      <c r="AX273" s="219">
        <f t="shared" si="5156"/>
        <v>0</v>
      </c>
      <c r="AY273" s="219">
        <f t="shared" si="5156"/>
        <v>0</v>
      </c>
      <c r="AZ273" s="219">
        <f t="shared" si="5156"/>
        <v>0</v>
      </c>
      <c r="BA273" s="219">
        <f t="shared" si="5156"/>
        <v>0</v>
      </c>
      <c r="BB273" s="219">
        <f t="shared" si="5156"/>
        <v>0</v>
      </c>
      <c r="BC273" s="219">
        <f t="shared" si="5156"/>
        <v>0</v>
      </c>
      <c r="BD273" s="219">
        <f t="shared" si="5156"/>
        <v>0</v>
      </c>
      <c r="BE273" s="219">
        <f t="shared" si="5156"/>
        <v>0</v>
      </c>
      <c r="BF273" s="219">
        <f t="shared" si="5156"/>
        <v>0</v>
      </c>
      <c r="BG273" s="219">
        <f t="shared" si="5156"/>
        <v>0</v>
      </c>
      <c r="BH273" s="219">
        <f t="shared" si="5156"/>
        <v>0</v>
      </c>
      <c r="BI273" s="219">
        <f t="shared" si="5156"/>
        <v>0</v>
      </c>
      <c r="BJ273" s="219">
        <f t="shared" si="5156"/>
        <v>0</v>
      </c>
      <c r="BK273" s="219">
        <f t="shared" si="5156"/>
        <v>0</v>
      </c>
      <c r="BL273" s="219">
        <f t="shared" si="5156"/>
        <v>0</v>
      </c>
      <c r="BM273" s="219">
        <f t="shared" si="5156"/>
        <v>0</v>
      </c>
      <c r="BN273" s="219">
        <f t="shared" si="5156"/>
        <v>0</v>
      </c>
    </row>
    <row r="274" spans="2:66">
      <c r="B274" s="44"/>
      <c r="C274" s="298" t="s">
        <v>794</v>
      </c>
      <c r="D274" s="59"/>
      <c r="E274" s="59"/>
      <c r="F274" s="230">
        <v>1</v>
      </c>
      <c r="G274" s="219">
        <v>0</v>
      </c>
      <c r="H274" s="219">
        <f t="shared" ref="H274:BN274" si="5157">G274</f>
        <v>0</v>
      </c>
      <c r="I274" s="219">
        <f t="shared" si="5157"/>
        <v>0</v>
      </c>
      <c r="J274" s="219">
        <f t="shared" si="5157"/>
        <v>0</v>
      </c>
      <c r="K274" s="219">
        <f t="shared" si="5157"/>
        <v>0</v>
      </c>
      <c r="L274" s="219">
        <f t="shared" si="5157"/>
        <v>0</v>
      </c>
      <c r="M274" s="219">
        <f t="shared" si="5157"/>
        <v>0</v>
      </c>
      <c r="N274" s="219">
        <f t="shared" si="5157"/>
        <v>0</v>
      </c>
      <c r="O274" s="219">
        <f t="shared" si="5157"/>
        <v>0</v>
      </c>
      <c r="P274" s="219">
        <f t="shared" si="5157"/>
        <v>0</v>
      </c>
      <c r="Q274" s="219">
        <f t="shared" si="5157"/>
        <v>0</v>
      </c>
      <c r="R274" s="219">
        <f t="shared" si="5157"/>
        <v>0</v>
      </c>
      <c r="S274" s="219">
        <f t="shared" si="5157"/>
        <v>0</v>
      </c>
      <c r="T274" s="219">
        <f t="shared" si="5157"/>
        <v>0</v>
      </c>
      <c r="U274" s="219">
        <f t="shared" si="5157"/>
        <v>0</v>
      </c>
      <c r="V274" s="219">
        <f t="shared" si="5157"/>
        <v>0</v>
      </c>
      <c r="W274" s="219">
        <f t="shared" si="5157"/>
        <v>0</v>
      </c>
      <c r="X274" s="219">
        <f t="shared" si="5157"/>
        <v>0</v>
      </c>
      <c r="Y274" s="219">
        <f t="shared" si="5157"/>
        <v>0</v>
      </c>
      <c r="Z274" s="219">
        <f t="shared" si="5157"/>
        <v>0</v>
      </c>
      <c r="AA274" s="219">
        <f t="shared" si="5157"/>
        <v>0</v>
      </c>
      <c r="AB274" s="219">
        <f t="shared" si="5157"/>
        <v>0</v>
      </c>
      <c r="AC274" s="219">
        <f t="shared" si="5157"/>
        <v>0</v>
      </c>
      <c r="AD274" s="219">
        <f t="shared" si="5157"/>
        <v>0</v>
      </c>
      <c r="AE274" s="219">
        <f t="shared" si="5157"/>
        <v>0</v>
      </c>
      <c r="AF274" s="219">
        <f t="shared" si="5157"/>
        <v>0</v>
      </c>
      <c r="AG274" s="219">
        <f t="shared" si="5157"/>
        <v>0</v>
      </c>
      <c r="AH274" s="219">
        <f t="shared" si="5157"/>
        <v>0</v>
      </c>
      <c r="AI274" s="219">
        <f t="shared" si="5157"/>
        <v>0</v>
      </c>
      <c r="AJ274" s="219">
        <f t="shared" si="5157"/>
        <v>0</v>
      </c>
      <c r="AK274" s="219">
        <f t="shared" si="5157"/>
        <v>0</v>
      </c>
      <c r="AL274" s="219">
        <f t="shared" si="5157"/>
        <v>0</v>
      </c>
      <c r="AM274" s="219">
        <f t="shared" si="5157"/>
        <v>0</v>
      </c>
      <c r="AN274" s="219">
        <f t="shared" si="5157"/>
        <v>0</v>
      </c>
      <c r="AO274" s="219">
        <f t="shared" si="5157"/>
        <v>0</v>
      </c>
      <c r="AP274" s="219">
        <f t="shared" si="5157"/>
        <v>0</v>
      </c>
      <c r="AQ274" s="219">
        <f t="shared" si="5157"/>
        <v>0</v>
      </c>
      <c r="AR274" s="219">
        <f t="shared" si="5157"/>
        <v>0</v>
      </c>
      <c r="AS274" s="219">
        <f t="shared" si="5157"/>
        <v>0</v>
      </c>
      <c r="AT274" s="219">
        <f t="shared" si="5157"/>
        <v>0</v>
      </c>
      <c r="AU274" s="219">
        <f t="shared" si="5157"/>
        <v>0</v>
      </c>
      <c r="AV274" s="219">
        <f t="shared" si="5157"/>
        <v>0</v>
      </c>
      <c r="AW274" s="219">
        <f t="shared" si="5157"/>
        <v>0</v>
      </c>
      <c r="AX274" s="219">
        <f t="shared" si="5157"/>
        <v>0</v>
      </c>
      <c r="AY274" s="219">
        <f t="shared" si="5157"/>
        <v>0</v>
      </c>
      <c r="AZ274" s="219">
        <f t="shared" si="5157"/>
        <v>0</v>
      </c>
      <c r="BA274" s="219">
        <f t="shared" si="5157"/>
        <v>0</v>
      </c>
      <c r="BB274" s="219">
        <f t="shared" si="5157"/>
        <v>0</v>
      </c>
      <c r="BC274" s="219">
        <f t="shared" si="5157"/>
        <v>0</v>
      </c>
      <c r="BD274" s="219">
        <f t="shared" si="5157"/>
        <v>0</v>
      </c>
      <c r="BE274" s="219">
        <f t="shared" si="5157"/>
        <v>0</v>
      </c>
      <c r="BF274" s="219">
        <f t="shared" si="5157"/>
        <v>0</v>
      </c>
      <c r="BG274" s="219">
        <f t="shared" si="5157"/>
        <v>0</v>
      </c>
      <c r="BH274" s="219">
        <f t="shared" si="5157"/>
        <v>0</v>
      </c>
      <c r="BI274" s="219">
        <f t="shared" si="5157"/>
        <v>0</v>
      </c>
      <c r="BJ274" s="219">
        <f t="shared" si="5157"/>
        <v>0</v>
      </c>
      <c r="BK274" s="219">
        <f t="shared" si="5157"/>
        <v>0</v>
      </c>
      <c r="BL274" s="219">
        <f t="shared" si="5157"/>
        <v>0</v>
      </c>
      <c r="BM274" s="219">
        <f t="shared" si="5157"/>
        <v>0</v>
      </c>
      <c r="BN274" s="219">
        <f t="shared" si="5157"/>
        <v>0</v>
      </c>
    </row>
    <row r="275" spans="2:66">
      <c r="B275" s="44"/>
      <c r="C275" s="298" t="s">
        <v>794</v>
      </c>
      <c r="D275" s="59"/>
      <c r="E275" s="59"/>
      <c r="F275" s="231">
        <v>1</v>
      </c>
      <c r="G275" s="219">
        <v>0</v>
      </c>
      <c r="H275" s="219">
        <f t="shared" ref="H275:BN275" si="5158">G275</f>
        <v>0</v>
      </c>
      <c r="I275" s="219">
        <f t="shared" si="5158"/>
        <v>0</v>
      </c>
      <c r="J275" s="219">
        <f t="shared" si="5158"/>
        <v>0</v>
      </c>
      <c r="K275" s="219">
        <f t="shared" si="5158"/>
        <v>0</v>
      </c>
      <c r="L275" s="219">
        <f t="shared" si="5158"/>
        <v>0</v>
      </c>
      <c r="M275" s="219">
        <f t="shared" si="5158"/>
        <v>0</v>
      </c>
      <c r="N275" s="219">
        <f t="shared" si="5158"/>
        <v>0</v>
      </c>
      <c r="O275" s="219">
        <f t="shared" si="5158"/>
        <v>0</v>
      </c>
      <c r="P275" s="219">
        <f t="shared" si="5158"/>
        <v>0</v>
      </c>
      <c r="Q275" s="219">
        <f t="shared" si="5158"/>
        <v>0</v>
      </c>
      <c r="R275" s="219">
        <f t="shared" si="5158"/>
        <v>0</v>
      </c>
      <c r="S275" s="219">
        <f t="shared" si="5158"/>
        <v>0</v>
      </c>
      <c r="T275" s="219">
        <f t="shared" si="5158"/>
        <v>0</v>
      </c>
      <c r="U275" s="219">
        <f t="shared" si="5158"/>
        <v>0</v>
      </c>
      <c r="V275" s="219">
        <f t="shared" si="5158"/>
        <v>0</v>
      </c>
      <c r="W275" s="219">
        <f t="shared" si="5158"/>
        <v>0</v>
      </c>
      <c r="X275" s="219">
        <f t="shared" si="5158"/>
        <v>0</v>
      </c>
      <c r="Y275" s="219">
        <f t="shared" si="5158"/>
        <v>0</v>
      </c>
      <c r="Z275" s="219">
        <f t="shared" si="5158"/>
        <v>0</v>
      </c>
      <c r="AA275" s="219">
        <f t="shared" si="5158"/>
        <v>0</v>
      </c>
      <c r="AB275" s="219">
        <f t="shared" si="5158"/>
        <v>0</v>
      </c>
      <c r="AC275" s="219">
        <f t="shared" si="5158"/>
        <v>0</v>
      </c>
      <c r="AD275" s="219">
        <f t="shared" si="5158"/>
        <v>0</v>
      </c>
      <c r="AE275" s="219">
        <f t="shared" si="5158"/>
        <v>0</v>
      </c>
      <c r="AF275" s="219">
        <f t="shared" si="5158"/>
        <v>0</v>
      </c>
      <c r="AG275" s="219">
        <f t="shared" si="5158"/>
        <v>0</v>
      </c>
      <c r="AH275" s="219">
        <f t="shared" si="5158"/>
        <v>0</v>
      </c>
      <c r="AI275" s="219">
        <f t="shared" si="5158"/>
        <v>0</v>
      </c>
      <c r="AJ275" s="219">
        <f t="shared" si="5158"/>
        <v>0</v>
      </c>
      <c r="AK275" s="219">
        <f t="shared" si="5158"/>
        <v>0</v>
      </c>
      <c r="AL275" s="219">
        <f t="shared" si="5158"/>
        <v>0</v>
      </c>
      <c r="AM275" s="219">
        <f t="shared" si="5158"/>
        <v>0</v>
      </c>
      <c r="AN275" s="219">
        <f t="shared" si="5158"/>
        <v>0</v>
      </c>
      <c r="AO275" s="219">
        <f t="shared" si="5158"/>
        <v>0</v>
      </c>
      <c r="AP275" s="219">
        <f t="shared" si="5158"/>
        <v>0</v>
      </c>
      <c r="AQ275" s="219">
        <f t="shared" si="5158"/>
        <v>0</v>
      </c>
      <c r="AR275" s="219">
        <f t="shared" si="5158"/>
        <v>0</v>
      </c>
      <c r="AS275" s="219">
        <f t="shared" si="5158"/>
        <v>0</v>
      </c>
      <c r="AT275" s="219">
        <f t="shared" si="5158"/>
        <v>0</v>
      </c>
      <c r="AU275" s="219">
        <f t="shared" si="5158"/>
        <v>0</v>
      </c>
      <c r="AV275" s="219">
        <f t="shared" si="5158"/>
        <v>0</v>
      </c>
      <c r="AW275" s="219">
        <f t="shared" si="5158"/>
        <v>0</v>
      </c>
      <c r="AX275" s="219">
        <f t="shared" si="5158"/>
        <v>0</v>
      </c>
      <c r="AY275" s="219">
        <f t="shared" si="5158"/>
        <v>0</v>
      </c>
      <c r="AZ275" s="219">
        <f t="shared" si="5158"/>
        <v>0</v>
      </c>
      <c r="BA275" s="219">
        <f t="shared" si="5158"/>
        <v>0</v>
      </c>
      <c r="BB275" s="219">
        <f t="shared" si="5158"/>
        <v>0</v>
      </c>
      <c r="BC275" s="219">
        <f t="shared" si="5158"/>
        <v>0</v>
      </c>
      <c r="BD275" s="219">
        <f t="shared" si="5158"/>
        <v>0</v>
      </c>
      <c r="BE275" s="219">
        <f t="shared" si="5158"/>
        <v>0</v>
      </c>
      <c r="BF275" s="219">
        <f t="shared" si="5158"/>
        <v>0</v>
      </c>
      <c r="BG275" s="219">
        <f t="shared" si="5158"/>
        <v>0</v>
      </c>
      <c r="BH275" s="219">
        <f t="shared" si="5158"/>
        <v>0</v>
      </c>
      <c r="BI275" s="219">
        <f t="shared" si="5158"/>
        <v>0</v>
      </c>
      <c r="BJ275" s="219">
        <f t="shared" si="5158"/>
        <v>0</v>
      </c>
      <c r="BK275" s="219">
        <f t="shared" si="5158"/>
        <v>0</v>
      </c>
      <c r="BL275" s="219">
        <f t="shared" si="5158"/>
        <v>0</v>
      </c>
      <c r="BM275" s="219">
        <f t="shared" si="5158"/>
        <v>0</v>
      </c>
      <c r="BN275" s="219">
        <f t="shared" si="5158"/>
        <v>0</v>
      </c>
    </row>
    <row r="276" spans="2:66" s="7" customFormat="1">
      <c r="C276" s="59"/>
      <c r="D276" s="59"/>
      <c r="E276" s="59"/>
      <c r="F276" s="222"/>
      <c r="G276" s="222"/>
      <c r="H276" s="222"/>
      <c r="I276" s="222"/>
      <c r="J276" s="222"/>
      <c r="K276" s="222"/>
      <c r="L276" s="222"/>
      <c r="M276" s="222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222"/>
      <c r="AA276" s="222"/>
      <c r="AB276" s="222"/>
      <c r="AC276" s="222"/>
      <c r="AD276" s="222"/>
      <c r="AE276" s="222"/>
      <c r="AF276" s="222"/>
      <c r="AG276" s="222"/>
      <c r="AH276" s="222"/>
      <c r="AI276" s="222"/>
      <c r="AJ276" s="222"/>
      <c r="AK276" s="222"/>
      <c r="AL276" s="222"/>
      <c r="AM276" s="222"/>
      <c r="AN276" s="222"/>
      <c r="AO276" s="222"/>
      <c r="AP276" s="222"/>
      <c r="AQ276" s="222"/>
      <c r="AR276" s="222"/>
      <c r="AS276" s="222"/>
      <c r="AT276" s="222"/>
      <c r="AU276" s="222"/>
      <c r="AV276" s="222"/>
      <c r="AW276" s="222"/>
      <c r="AX276" s="222"/>
      <c r="AY276" s="222"/>
      <c r="AZ276" s="222"/>
      <c r="BA276" s="222"/>
      <c r="BB276" s="222"/>
      <c r="BC276" s="222"/>
      <c r="BD276" s="222"/>
      <c r="BE276" s="222"/>
      <c r="BF276" s="222"/>
      <c r="BG276" s="222"/>
      <c r="BH276" s="222"/>
      <c r="BI276" s="222"/>
      <c r="BJ276" s="222"/>
      <c r="BK276" s="222"/>
      <c r="BL276" s="222"/>
      <c r="BM276" s="222"/>
      <c r="BN276" s="222"/>
    </row>
    <row r="277" spans="2:66">
      <c r="C277" s="9" t="s">
        <v>190</v>
      </c>
      <c r="D277" s="9"/>
      <c r="E277" s="9"/>
      <c r="F277" s="217"/>
      <c r="G277" s="217"/>
      <c r="H277" s="217"/>
      <c r="I277" s="217"/>
      <c r="J277" s="217"/>
      <c r="K277" s="217"/>
      <c r="L277" s="217"/>
      <c r="M277" s="217"/>
      <c r="N277" s="217"/>
      <c r="O277" s="217"/>
      <c r="P277" s="217"/>
      <c r="Q277" s="217"/>
      <c r="R277" s="217"/>
      <c r="S277" s="217"/>
      <c r="T277" s="217"/>
      <c r="U277" s="217"/>
      <c r="V277" s="217"/>
      <c r="W277" s="217"/>
      <c r="X277" s="217"/>
      <c r="Y277" s="217"/>
      <c r="Z277" s="217"/>
      <c r="AA277" s="217"/>
      <c r="AB277" s="217"/>
      <c r="AC277" s="217"/>
      <c r="AD277" s="217"/>
      <c r="AE277" s="217"/>
      <c r="AF277" s="217"/>
      <c r="AG277" s="217"/>
      <c r="AH277" s="217"/>
      <c r="AI277" s="217"/>
      <c r="AJ277" s="217"/>
      <c r="AK277" s="217"/>
      <c r="AL277" s="217"/>
      <c r="AM277" s="217"/>
      <c r="AN277" s="217"/>
      <c r="AO277" s="217"/>
      <c r="AP277" s="217"/>
      <c r="AQ277" s="217"/>
      <c r="AR277" s="217"/>
      <c r="AS277" s="217"/>
      <c r="AT277" s="217"/>
      <c r="AU277" s="217"/>
      <c r="AV277" s="217"/>
      <c r="AW277" s="217"/>
      <c r="AX277" s="217"/>
      <c r="AY277" s="217"/>
      <c r="AZ277" s="217"/>
      <c r="BA277" s="217"/>
      <c r="BB277" s="217"/>
      <c r="BC277" s="217"/>
      <c r="BD277" s="217"/>
      <c r="BE277" s="217"/>
      <c r="BF277" s="217"/>
      <c r="BG277" s="217"/>
      <c r="BH277" s="217"/>
      <c r="BI277" s="217"/>
      <c r="BJ277" s="217"/>
      <c r="BK277" s="217"/>
      <c r="BL277" s="217"/>
      <c r="BM277" s="217"/>
      <c r="BN277" s="217"/>
    </row>
    <row r="278" spans="2:66">
      <c r="B278" s="44" t="s">
        <v>639</v>
      </c>
      <c r="C278" s="213" t="s">
        <v>637</v>
      </c>
      <c r="D278" s="47"/>
      <c r="E278" s="47"/>
      <c r="F278" s="217"/>
      <c r="G278" s="219">
        <v>0</v>
      </c>
      <c r="H278" s="219">
        <f>G278</f>
        <v>0</v>
      </c>
      <c r="I278" s="219">
        <f t="shared" ref="I278:BN278" si="5159">H278</f>
        <v>0</v>
      </c>
      <c r="J278" s="219">
        <f t="shared" si="5159"/>
        <v>0</v>
      </c>
      <c r="K278" s="219">
        <f t="shared" si="5159"/>
        <v>0</v>
      </c>
      <c r="L278" s="219">
        <f t="shared" si="5159"/>
        <v>0</v>
      </c>
      <c r="M278" s="219">
        <f t="shared" si="5159"/>
        <v>0</v>
      </c>
      <c r="N278" s="219">
        <f t="shared" si="5159"/>
        <v>0</v>
      </c>
      <c r="O278" s="219">
        <f t="shared" si="5159"/>
        <v>0</v>
      </c>
      <c r="P278" s="219">
        <f t="shared" si="5159"/>
        <v>0</v>
      </c>
      <c r="Q278" s="219">
        <f t="shared" si="5159"/>
        <v>0</v>
      </c>
      <c r="R278" s="219">
        <f t="shared" si="5159"/>
        <v>0</v>
      </c>
      <c r="S278" s="219">
        <f t="shared" si="5159"/>
        <v>0</v>
      </c>
      <c r="T278" s="219">
        <f t="shared" si="5159"/>
        <v>0</v>
      </c>
      <c r="U278" s="219">
        <f t="shared" si="5159"/>
        <v>0</v>
      </c>
      <c r="V278" s="219">
        <f t="shared" si="5159"/>
        <v>0</v>
      </c>
      <c r="W278" s="219">
        <f t="shared" si="5159"/>
        <v>0</v>
      </c>
      <c r="X278" s="219">
        <f t="shared" si="5159"/>
        <v>0</v>
      </c>
      <c r="Y278" s="219">
        <f t="shared" si="5159"/>
        <v>0</v>
      </c>
      <c r="Z278" s="219">
        <f t="shared" si="5159"/>
        <v>0</v>
      </c>
      <c r="AA278" s="219">
        <f t="shared" si="5159"/>
        <v>0</v>
      </c>
      <c r="AB278" s="219">
        <f t="shared" si="5159"/>
        <v>0</v>
      </c>
      <c r="AC278" s="219">
        <f t="shared" si="5159"/>
        <v>0</v>
      </c>
      <c r="AD278" s="219">
        <f t="shared" si="5159"/>
        <v>0</v>
      </c>
      <c r="AE278" s="219">
        <f t="shared" si="5159"/>
        <v>0</v>
      </c>
      <c r="AF278" s="219">
        <f t="shared" si="5159"/>
        <v>0</v>
      </c>
      <c r="AG278" s="219">
        <f t="shared" si="5159"/>
        <v>0</v>
      </c>
      <c r="AH278" s="219">
        <f t="shared" si="5159"/>
        <v>0</v>
      </c>
      <c r="AI278" s="219">
        <f t="shared" si="5159"/>
        <v>0</v>
      </c>
      <c r="AJ278" s="219">
        <f t="shared" si="5159"/>
        <v>0</v>
      </c>
      <c r="AK278" s="219">
        <f t="shared" si="5159"/>
        <v>0</v>
      </c>
      <c r="AL278" s="219">
        <f t="shared" si="5159"/>
        <v>0</v>
      </c>
      <c r="AM278" s="219">
        <f t="shared" si="5159"/>
        <v>0</v>
      </c>
      <c r="AN278" s="219">
        <f t="shared" si="5159"/>
        <v>0</v>
      </c>
      <c r="AO278" s="219">
        <f t="shared" si="5159"/>
        <v>0</v>
      </c>
      <c r="AP278" s="219">
        <f t="shared" si="5159"/>
        <v>0</v>
      </c>
      <c r="AQ278" s="219">
        <f t="shared" si="5159"/>
        <v>0</v>
      </c>
      <c r="AR278" s="219">
        <f t="shared" si="5159"/>
        <v>0</v>
      </c>
      <c r="AS278" s="219">
        <f t="shared" si="5159"/>
        <v>0</v>
      </c>
      <c r="AT278" s="219">
        <f t="shared" si="5159"/>
        <v>0</v>
      </c>
      <c r="AU278" s="219">
        <f t="shared" si="5159"/>
        <v>0</v>
      </c>
      <c r="AV278" s="219">
        <f t="shared" si="5159"/>
        <v>0</v>
      </c>
      <c r="AW278" s="219">
        <f t="shared" si="5159"/>
        <v>0</v>
      </c>
      <c r="AX278" s="219">
        <f t="shared" si="5159"/>
        <v>0</v>
      </c>
      <c r="AY278" s="219">
        <f t="shared" si="5159"/>
        <v>0</v>
      </c>
      <c r="AZ278" s="219">
        <f t="shared" si="5159"/>
        <v>0</v>
      </c>
      <c r="BA278" s="219">
        <f t="shared" si="5159"/>
        <v>0</v>
      </c>
      <c r="BB278" s="219">
        <f t="shared" si="5159"/>
        <v>0</v>
      </c>
      <c r="BC278" s="219">
        <f t="shared" si="5159"/>
        <v>0</v>
      </c>
      <c r="BD278" s="219">
        <f t="shared" si="5159"/>
        <v>0</v>
      </c>
      <c r="BE278" s="219">
        <f t="shared" si="5159"/>
        <v>0</v>
      </c>
      <c r="BF278" s="219">
        <f t="shared" si="5159"/>
        <v>0</v>
      </c>
      <c r="BG278" s="219">
        <f t="shared" si="5159"/>
        <v>0</v>
      </c>
      <c r="BH278" s="219">
        <f t="shared" si="5159"/>
        <v>0</v>
      </c>
      <c r="BI278" s="219">
        <f t="shared" si="5159"/>
        <v>0</v>
      </c>
      <c r="BJ278" s="219">
        <f t="shared" si="5159"/>
        <v>0</v>
      </c>
      <c r="BK278" s="219">
        <f t="shared" si="5159"/>
        <v>0</v>
      </c>
      <c r="BL278" s="219">
        <f t="shared" si="5159"/>
        <v>0</v>
      </c>
      <c r="BM278" s="219">
        <f t="shared" si="5159"/>
        <v>0</v>
      </c>
      <c r="BN278" s="219">
        <f t="shared" si="5159"/>
        <v>0</v>
      </c>
    </row>
    <row r="279" spans="2:66">
      <c r="B279" s="44" t="s">
        <v>640</v>
      </c>
      <c r="C279" s="213" t="s">
        <v>638</v>
      </c>
      <c r="D279" s="47"/>
      <c r="E279" s="47"/>
      <c r="F279" s="217"/>
      <c r="G279" s="219"/>
      <c r="H279" s="219">
        <f t="shared" ref="H279:BN279" si="5160">G279</f>
        <v>0</v>
      </c>
      <c r="I279" s="219">
        <f t="shared" si="5160"/>
        <v>0</v>
      </c>
      <c r="J279" s="219">
        <f t="shared" si="5160"/>
        <v>0</v>
      </c>
      <c r="K279" s="219">
        <f t="shared" si="5160"/>
        <v>0</v>
      </c>
      <c r="L279" s="219">
        <f t="shared" si="5160"/>
        <v>0</v>
      </c>
      <c r="M279" s="219">
        <f t="shared" si="5160"/>
        <v>0</v>
      </c>
      <c r="N279" s="219">
        <f t="shared" si="5160"/>
        <v>0</v>
      </c>
      <c r="O279" s="219">
        <f t="shared" si="5160"/>
        <v>0</v>
      </c>
      <c r="P279" s="219">
        <f t="shared" si="5160"/>
        <v>0</v>
      </c>
      <c r="Q279" s="219">
        <f t="shared" si="5160"/>
        <v>0</v>
      </c>
      <c r="R279" s="219">
        <f t="shared" si="5160"/>
        <v>0</v>
      </c>
      <c r="S279" s="219">
        <f t="shared" si="5160"/>
        <v>0</v>
      </c>
      <c r="T279" s="219">
        <f t="shared" si="5160"/>
        <v>0</v>
      </c>
      <c r="U279" s="219">
        <f t="shared" si="5160"/>
        <v>0</v>
      </c>
      <c r="V279" s="219">
        <f t="shared" si="5160"/>
        <v>0</v>
      </c>
      <c r="W279" s="219">
        <f t="shared" si="5160"/>
        <v>0</v>
      </c>
      <c r="X279" s="219">
        <f t="shared" si="5160"/>
        <v>0</v>
      </c>
      <c r="Y279" s="219">
        <f t="shared" si="5160"/>
        <v>0</v>
      </c>
      <c r="Z279" s="219">
        <f t="shared" si="5160"/>
        <v>0</v>
      </c>
      <c r="AA279" s="219">
        <f t="shared" si="5160"/>
        <v>0</v>
      </c>
      <c r="AB279" s="219">
        <f t="shared" si="5160"/>
        <v>0</v>
      </c>
      <c r="AC279" s="219">
        <f t="shared" si="5160"/>
        <v>0</v>
      </c>
      <c r="AD279" s="219">
        <f t="shared" si="5160"/>
        <v>0</v>
      </c>
      <c r="AE279" s="219">
        <f t="shared" si="5160"/>
        <v>0</v>
      </c>
      <c r="AF279" s="219">
        <f t="shared" si="5160"/>
        <v>0</v>
      </c>
      <c r="AG279" s="219">
        <f t="shared" si="5160"/>
        <v>0</v>
      </c>
      <c r="AH279" s="219">
        <f t="shared" si="5160"/>
        <v>0</v>
      </c>
      <c r="AI279" s="219">
        <f t="shared" si="5160"/>
        <v>0</v>
      </c>
      <c r="AJ279" s="219">
        <f t="shared" si="5160"/>
        <v>0</v>
      </c>
      <c r="AK279" s="219">
        <f t="shared" si="5160"/>
        <v>0</v>
      </c>
      <c r="AL279" s="219">
        <f t="shared" si="5160"/>
        <v>0</v>
      </c>
      <c r="AM279" s="219">
        <f t="shared" si="5160"/>
        <v>0</v>
      </c>
      <c r="AN279" s="219">
        <f t="shared" si="5160"/>
        <v>0</v>
      </c>
      <c r="AO279" s="219">
        <f t="shared" si="5160"/>
        <v>0</v>
      </c>
      <c r="AP279" s="219">
        <f t="shared" si="5160"/>
        <v>0</v>
      </c>
      <c r="AQ279" s="219">
        <f t="shared" si="5160"/>
        <v>0</v>
      </c>
      <c r="AR279" s="219">
        <f t="shared" si="5160"/>
        <v>0</v>
      </c>
      <c r="AS279" s="219">
        <f t="shared" si="5160"/>
        <v>0</v>
      </c>
      <c r="AT279" s="219">
        <f t="shared" si="5160"/>
        <v>0</v>
      </c>
      <c r="AU279" s="219">
        <f t="shared" si="5160"/>
        <v>0</v>
      </c>
      <c r="AV279" s="219">
        <f t="shared" si="5160"/>
        <v>0</v>
      </c>
      <c r="AW279" s="219">
        <f t="shared" si="5160"/>
        <v>0</v>
      </c>
      <c r="AX279" s="219">
        <f t="shared" si="5160"/>
        <v>0</v>
      </c>
      <c r="AY279" s="219">
        <f t="shared" si="5160"/>
        <v>0</v>
      </c>
      <c r="AZ279" s="219">
        <f t="shared" si="5160"/>
        <v>0</v>
      </c>
      <c r="BA279" s="219">
        <f t="shared" si="5160"/>
        <v>0</v>
      </c>
      <c r="BB279" s="219">
        <f t="shared" si="5160"/>
        <v>0</v>
      </c>
      <c r="BC279" s="219">
        <f t="shared" si="5160"/>
        <v>0</v>
      </c>
      <c r="BD279" s="219">
        <f t="shared" si="5160"/>
        <v>0</v>
      </c>
      <c r="BE279" s="219">
        <f t="shared" si="5160"/>
        <v>0</v>
      </c>
      <c r="BF279" s="219">
        <f t="shared" si="5160"/>
        <v>0</v>
      </c>
      <c r="BG279" s="219">
        <f t="shared" si="5160"/>
        <v>0</v>
      </c>
      <c r="BH279" s="219">
        <f t="shared" si="5160"/>
        <v>0</v>
      </c>
      <c r="BI279" s="219">
        <f t="shared" si="5160"/>
        <v>0</v>
      </c>
      <c r="BJ279" s="219">
        <f t="shared" si="5160"/>
        <v>0</v>
      </c>
      <c r="BK279" s="219">
        <f t="shared" si="5160"/>
        <v>0</v>
      </c>
      <c r="BL279" s="219">
        <f t="shared" si="5160"/>
        <v>0</v>
      </c>
      <c r="BM279" s="219">
        <f t="shared" si="5160"/>
        <v>0</v>
      </c>
      <c r="BN279" s="219">
        <f t="shared" si="5160"/>
        <v>0</v>
      </c>
    </row>
    <row r="280" spans="2:66">
      <c r="B280" s="44" t="s">
        <v>461</v>
      </c>
      <c r="C280" s="213" t="s">
        <v>246</v>
      </c>
      <c r="D280" s="60"/>
      <c r="E280" s="60"/>
      <c r="F280" s="217"/>
      <c r="G280" s="219">
        <v>0</v>
      </c>
      <c r="H280" s="219">
        <f t="shared" ref="H280:BN280" si="5161">G280</f>
        <v>0</v>
      </c>
      <c r="I280" s="219">
        <f t="shared" si="5161"/>
        <v>0</v>
      </c>
      <c r="J280" s="219">
        <f t="shared" si="5161"/>
        <v>0</v>
      </c>
      <c r="K280" s="219">
        <f t="shared" si="5161"/>
        <v>0</v>
      </c>
      <c r="L280" s="219">
        <f t="shared" si="5161"/>
        <v>0</v>
      </c>
      <c r="M280" s="219">
        <f t="shared" si="5161"/>
        <v>0</v>
      </c>
      <c r="N280" s="219">
        <f t="shared" si="5161"/>
        <v>0</v>
      </c>
      <c r="O280" s="219">
        <f t="shared" si="5161"/>
        <v>0</v>
      </c>
      <c r="P280" s="219">
        <f t="shared" si="5161"/>
        <v>0</v>
      </c>
      <c r="Q280" s="219">
        <f t="shared" si="5161"/>
        <v>0</v>
      </c>
      <c r="R280" s="219">
        <f t="shared" si="5161"/>
        <v>0</v>
      </c>
      <c r="S280" s="219">
        <f t="shared" si="5161"/>
        <v>0</v>
      </c>
      <c r="T280" s="219">
        <f t="shared" si="5161"/>
        <v>0</v>
      </c>
      <c r="U280" s="219">
        <f t="shared" si="5161"/>
        <v>0</v>
      </c>
      <c r="V280" s="219">
        <f t="shared" si="5161"/>
        <v>0</v>
      </c>
      <c r="W280" s="219">
        <f t="shared" si="5161"/>
        <v>0</v>
      </c>
      <c r="X280" s="219">
        <f t="shared" si="5161"/>
        <v>0</v>
      </c>
      <c r="Y280" s="219">
        <f t="shared" si="5161"/>
        <v>0</v>
      </c>
      <c r="Z280" s="219">
        <f t="shared" si="5161"/>
        <v>0</v>
      </c>
      <c r="AA280" s="219">
        <f t="shared" si="5161"/>
        <v>0</v>
      </c>
      <c r="AB280" s="219">
        <f t="shared" si="5161"/>
        <v>0</v>
      </c>
      <c r="AC280" s="219">
        <f t="shared" si="5161"/>
        <v>0</v>
      </c>
      <c r="AD280" s="219">
        <f t="shared" si="5161"/>
        <v>0</v>
      </c>
      <c r="AE280" s="219">
        <f t="shared" si="5161"/>
        <v>0</v>
      </c>
      <c r="AF280" s="219">
        <f t="shared" si="5161"/>
        <v>0</v>
      </c>
      <c r="AG280" s="219">
        <f t="shared" si="5161"/>
        <v>0</v>
      </c>
      <c r="AH280" s="219">
        <f t="shared" si="5161"/>
        <v>0</v>
      </c>
      <c r="AI280" s="219">
        <f t="shared" si="5161"/>
        <v>0</v>
      </c>
      <c r="AJ280" s="219">
        <f t="shared" si="5161"/>
        <v>0</v>
      </c>
      <c r="AK280" s="219">
        <f t="shared" si="5161"/>
        <v>0</v>
      </c>
      <c r="AL280" s="219">
        <f t="shared" si="5161"/>
        <v>0</v>
      </c>
      <c r="AM280" s="219">
        <f t="shared" si="5161"/>
        <v>0</v>
      </c>
      <c r="AN280" s="219">
        <f t="shared" si="5161"/>
        <v>0</v>
      </c>
      <c r="AO280" s="219">
        <f t="shared" si="5161"/>
        <v>0</v>
      </c>
      <c r="AP280" s="219">
        <f t="shared" si="5161"/>
        <v>0</v>
      </c>
      <c r="AQ280" s="219">
        <f t="shared" si="5161"/>
        <v>0</v>
      </c>
      <c r="AR280" s="219">
        <f t="shared" si="5161"/>
        <v>0</v>
      </c>
      <c r="AS280" s="219">
        <f t="shared" si="5161"/>
        <v>0</v>
      </c>
      <c r="AT280" s="219">
        <f t="shared" si="5161"/>
        <v>0</v>
      </c>
      <c r="AU280" s="219">
        <f t="shared" si="5161"/>
        <v>0</v>
      </c>
      <c r="AV280" s="219">
        <f t="shared" si="5161"/>
        <v>0</v>
      </c>
      <c r="AW280" s="219">
        <f t="shared" si="5161"/>
        <v>0</v>
      </c>
      <c r="AX280" s="219">
        <f t="shared" si="5161"/>
        <v>0</v>
      </c>
      <c r="AY280" s="219">
        <f t="shared" si="5161"/>
        <v>0</v>
      </c>
      <c r="AZ280" s="219">
        <f t="shared" si="5161"/>
        <v>0</v>
      </c>
      <c r="BA280" s="219">
        <f t="shared" si="5161"/>
        <v>0</v>
      </c>
      <c r="BB280" s="219">
        <f t="shared" si="5161"/>
        <v>0</v>
      </c>
      <c r="BC280" s="219">
        <f t="shared" si="5161"/>
        <v>0</v>
      </c>
      <c r="BD280" s="219">
        <f t="shared" si="5161"/>
        <v>0</v>
      </c>
      <c r="BE280" s="219">
        <f t="shared" si="5161"/>
        <v>0</v>
      </c>
      <c r="BF280" s="219">
        <f t="shared" si="5161"/>
        <v>0</v>
      </c>
      <c r="BG280" s="219">
        <f t="shared" si="5161"/>
        <v>0</v>
      </c>
      <c r="BH280" s="219">
        <f t="shared" si="5161"/>
        <v>0</v>
      </c>
      <c r="BI280" s="219">
        <f t="shared" si="5161"/>
        <v>0</v>
      </c>
      <c r="BJ280" s="219">
        <f t="shared" si="5161"/>
        <v>0</v>
      </c>
      <c r="BK280" s="219">
        <f t="shared" si="5161"/>
        <v>0</v>
      </c>
      <c r="BL280" s="219">
        <f t="shared" si="5161"/>
        <v>0</v>
      </c>
      <c r="BM280" s="219">
        <f t="shared" si="5161"/>
        <v>0</v>
      </c>
      <c r="BN280" s="219">
        <f t="shared" si="5161"/>
        <v>0</v>
      </c>
    </row>
    <row r="281" spans="2:66">
      <c r="C281" s="9" t="s">
        <v>184</v>
      </c>
      <c r="D281" s="9"/>
      <c r="E281" s="9"/>
      <c r="F281" s="217"/>
      <c r="G281" s="217"/>
      <c r="H281" s="217"/>
      <c r="I281" s="217"/>
      <c r="J281" s="217"/>
      <c r="K281" s="217"/>
      <c r="L281" s="217"/>
      <c r="M281" s="217"/>
      <c r="N281" s="217"/>
      <c r="O281" s="217"/>
      <c r="P281" s="217"/>
      <c r="Q281" s="217"/>
      <c r="R281" s="217"/>
      <c r="S281" s="217"/>
      <c r="T281" s="217"/>
      <c r="U281" s="217"/>
      <c r="V281" s="217"/>
      <c r="W281" s="217"/>
      <c r="X281" s="217"/>
      <c r="Y281" s="217"/>
      <c r="Z281" s="217"/>
      <c r="AA281" s="217"/>
      <c r="AB281" s="217"/>
      <c r="AC281" s="217"/>
      <c r="AD281" s="217"/>
      <c r="AE281" s="217"/>
      <c r="AF281" s="217"/>
      <c r="AG281" s="217"/>
      <c r="AH281" s="217"/>
      <c r="AI281" s="217"/>
      <c r="AJ281" s="217"/>
      <c r="AK281" s="217"/>
      <c r="AL281" s="217"/>
      <c r="AM281" s="217"/>
      <c r="AN281" s="217"/>
      <c r="AO281" s="217"/>
      <c r="AP281" s="217"/>
      <c r="AQ281" s="217"/>
      <c r="AR281" s="217"/>
      <c r="AS281" s="217"/>
      <c r="AT281" s="217"/>
      <c r="AU281" s="217"/>
      <c r="AV281" s="217"/>
      <c r="AW281" s="217"/>
      <c r="AX281" s="217"/>
      <c r="AY281" s="217"/>
      <c r="AZ281" s="217"/>
      <c r="BA281" s="217"/>
      <c r="BB281" s="217"/>
      <c r="BC281" s="217"/>
      <c r="BD281" s="217"/>
      <c r="BE281" s="217"/>
      <c r="BF281" s="217"/>
      <c r="BG281" s="217"/>
      <c r="BH281" s="217"/>
      <c r="BI281" s="217"/>
      <c r="BJ281" s="217"/>
      <c r="BK281" s="217"/>
      <c r="BL281" s="217"/>
      <c r="BM281" s="217"/>
      <c r="BN281" s="217"/>
    </row>
    <row r="282" spans="2:66">
      <c r="B282" s="44" t="s">
        <v>463</v>
      </c>
      <c r="C282" s="59" t="s">
        <v>191</v>
      </c>
      <c r="D282" s="59"/>
      <c r="E282" s="59"/>
      <c r="F282" s="217"/>
      <c r="G282" s="219">
        <v>0</v>
      </c>
      <c r="H282" s="219">
        <f>G282</f>
        <v>0</v>
      </c>
      <c r="I282" s="219">
        <f t="shared" ref="I282:BN282" si="5162">H282</f>
        <v>0</v>
      </c>
      <c r="J282" s="219">
        <f t="shared" si="5162"/>
        <v>0</v>
      </c>
      <c r="K282" s="219">
        <f t="shared" si="5162"/>
        <v>0</v>
      </c>
      <c r="L282" s="219">
        <f t="shared" si="5162"/>
        <v>0</v>
      </c>
      <c r="M282" s="219">
        <f t="shared" si="5162"/>
        <v>0</v>
      </c>
      <c r="N282" s="219">
        <f t="shared" si="5162"/>
        <v>0</v>
      </c>
      <c r="O282" s="219">
        <f t="shared" si="5162"/>
        <v>0</v>
      </c>
      <c r="P282" s="219">
        <f t="shared" si="5162"/>
        <v>0</v>
      </c>
      <c r="Q282" s="219">
        <f t="shared" si="5162"/>
        <v>0</v>
      </c>
      <c r="R282" s="219">
        <f t="shared" si="5162"/>
        <v>0</v>
      </c>
      <c r="S282" s="219">
        <f t="shared" si="5162"/>
        <v>0</v>
      </c>
      <c r="T282" s="219">
        <f t="shared" si="5162"/>
        <v>0</v>
      </c>
      <c r="U282" s="219">
        <f t="shared" si="5162"/>
        <v>0</v>
      </c>
      <c r="V282" s="219">
        <f t="shared" si="5162"/>
        <v>0</v>
      </c>
      <c r="W282" s="219">
        <f t="shared" si="5162"/>
        <v>0</v>
      </c>
      <c r="X282" s="219">
        <f t="shared" si="5162"/>
        <v>0</v>
      </c>
      <c r="Y282" s="219">
        <f t="shared" si="5162"/>
        <v>0</v>
      </c>
      <c r="Z282" s="219">
        <f t="shared" si="5162"/>
        <v>0</v>
      </c>
      <c r="AA282" s="219">
        <f t="shared" si="5162"/>
        <v>0</v>
      </c>
      <c r="AB282" s="219">
        <f t="shared" si="5162"/>
        <v>0</v>
      </c>
      <c r="AC282" s="219">
        <f t="shared" si="5162"/>
        <v>0</v>
      </c>
      <c r="AD282" s="219">
        <f t="shared" si="5162"/>
        <v>0</v>
      </c>
      <c r="AE282" s="219">
        <f t="shared" si="5162"/>
        <v>0</v>
      </c>
      <c r="AF282" s="219">
        <f t="shared" si="5162"/>
        <v>0</v>
      </c>
      <c r="AG282" s="219">
        <f t="shared" si="5162"/>
        <v>0</v>
      </c>
      <c r="AH282" s="219">
        <f t="shared" si="5162"/>
        <v>0</v>
      </c>
      <c r="AI282" s="219">
        <f t="shared" si="5162"/>
        <v>0</v>
      </c>
      <c r="AJ282" s="219">
        <f t="shared" si="5162"/>
        <v>0</v>
      </c>
      <c r="AK282" s="219">
        <f t="shared" si="5162"/>
        <v>0</v>
      </c>
      <c r="AL282" s="219">
        <f t="shared" si="5162"/>
        <v>0</v>
      </c>
      <c r="AM282" s="219">
        <f t="shared" si="5162"/>
        <v>0</v>
      </c>
      <c r="AN282" s="219">
        <f t="shared" si="5162"/>
        <v>0</v>
      </c>
      <c r="AO282" s="219">
        <f t="shared" si="5162"/>
        <v>0</v>
      </c>
      <c r="AP282" s="219">
        <f t="shared" si="5162"/>
        <v>0</v>
      </c>
      <c r="AQ282" s="219">
        <f t="shared" si="5162"/>
        <v>0</v>
      </c>
      <c r="AR282" s="219">
        <f t="shared" si="5162"/>
        <v>0</v>
      </c>
      <c r="AS282" s="219">
        <f t="shared" si="5162"/>
        <v>0</v>
      </c>
      <c r="AT282" s="219">
        <f t="shared" si="5162"/>
        <v>0</v>
      </c>
      <c r="AU282" s="219">
        <f t="shared" si="5162"/>
        <v>0</v>
      </c>
      <c r="AV282" s="219">
        <f t="shared" si="5162"/>
        <v>0</v>
      </c>
      <c r="AW282" s="219">
        <f t="shared" si="5162"/>
        <v>0</v>
      </c>
      <c r="AX282" s="219">
        <f t="shared" si="5162"/>
        <v>0</v>
      </c>
      <c r="AY282" s="219">
        <f t="shared" si="5162"/>
        <v>0</v>
      </c>
      <c r="AZ282" s="219">
        <f t="shared" si="5162"/>
        <v>0</v>
      </c>
      <c r="BA282" s="219">
        <f t="shared" si="5162"/>
        <v>0</v>
      </c>
      <c r="BB282" s="219">
        <f t="shared" si="5162"/>
        <v>0</v>
      </c>
      <c r="BC282" s="219">
        <f t="shared" si="5162"/>
        <v>0</v>
      </c>
      <c r="BD282" s="219">
        <f t="shared" si="5162"/>
        <v>0</v>
      </c>
      <c r="BE282" s="219">
        <f t="shared" si="5162"/>
        <v>0</v>
      </c>
      <c r="BF282" s="219">
        <f t="shared" si="5162"/>
        <v>0</v>
      </c>
      <c r="BG282" s="219">
        <f t="shared" si="5162"/>
        <v>0</v>
      </c>
      <c r="BH282" s="219">
        <f t="shared" si="5162"/>
        <v>0</v>
      </c>
      <c r="BI282" s="219">
        <f t="shared" si="5162"/>
        <v>0</v>
      </c>
      <c r="BJ282" s="219">
        <f t="shared" si="5162"/>
        <v>0</v>
      </c>
      <c r="BK282" s="219">
        <f t="shared" si="5162"/>
        <v>0</v>
      </c>
      <c r="BL282" s="219">
        <f t="shared" si="5162"/>
        <v>0</v>
      </c>
      <c r="BM282" s="219">
        <f t="shared" si="5162"/>
        <v>0</v>
      </c>
      <c r="BN282" s="219">
        <f t="shared" si="5162"/>
        <v>0</v>
      </c>
    </row>
    <row r="283" spans="2:66">
      <c r="B283" s="44" t="s">
        <v>464</v>
      </c>
      <c r="C283" s="59" t="s">
        <v>192</v>
      </c>
      <c r="D283" s="59"/>
      <c r="E283" s="59"/>
      <c r="F283" s="217"/>
      <c r="G283" s="219">
        <v>15000</v>
      </c>
      <c r="H283" s="219"/>
      <c r="I283" s="219">
        <f t="shared" ref="I283:BN283" si="5163">H283</f>
        <v>0</v>
      </c>
      <c r="J283" s="219">
        <f t="shared" si="5163"/>
        <v>0</v>
      </c>
      <c r="K283" s="219">
        <f t="shared" si="5163"/>
        <v>0</v>
      </c>
      <c r="L283" s="219">
        <f t="shared" si="5163"/>
        <v>0</v>
      </c>
      <c r="M283" s="219">
        <f t="shared" si="5163"/>
        <v>0</v>
      </c>
      <c r="N283" s="219">
        <f t="shared" si="5163"/>
        <v>0</v>
      </c>
      <c r="O283" s="219">
        <f t="shared" si="5163"/>
        <v>0</v>
      </c>
      <c r="P283" s="219">
        <f t="shared" si="5163"/>
        <v>0</v>
      </c>
      <c r="Q283" s="219">
        <f t="shared" si="5163"/>
        <v>0</v>
      </c>
      <c r="R283" s="219">
        <f t="shared" si="5163"/>
        <v>0</v>
      </c>
      <c r="S283" s="219">
        <f t="shared" si="5163"/>
        <v>0</v>
      </c>
      <c r="T283" s="219">
        <f t="shared" si="5163"/>
        <v>0</v>
      </c>
      <c r="U283" s="219">
        <f t="shared" si="5163"/>
        <v>0</v>
      </c>
      <c r="V283" s="219">
        <f t="shared" si="5163"/>
        <v>0</v>
      </c>
      <c r="W283" s="219">
        <f t="shared" si="5163"/>
        <v>0</v>
      </c>
      <c r="X283" s="219">
        <f t="shared" si="5163"/>
        <v>0</v>
      </c>
      <c r="Y283" s="219">
        <f t="shared" si="5163"/>
        <v>0</v>
      </c>
      <c r="Z283" s="219">
        <f t="shared" si="5163"/>
        <v>0</v>
      </c>
      <c r="AA283" s="219">
        <f t="shared" si="5163"/>
        <v>0</v>
      </c>
      <c r="AB283" s="219">
        <f t="shared" si="5163"/>
        <v>0</v>
      </c>
      <c r="AC283" s="219">
        <f t="shared" si="5163"/>
        <v>0</v>
      </c>
      <c r="AD283" s="219">
        <f t="shared" si="5163"/>
        <v>0</v>
      </c>
      <c r="AE283" s="219">
        <f t="shared" si="5163"/>
        <v>0</v>
      </c>
      <c r="AF283" s="219">
        <f t="shared" si="5163"/>
        <v>0</v>
      </c>
      <c r="AG283" s="219">
        <f t="shared" si="5163"/>
        <v>0</v>
      </c>
      <c r="AH283" s="219">
        <f t="shared" si="5163"/>
        <v>0</v>
      </c>
      <c r="AI283" s="219">
        <f t="shared" si="5163"/>
        <v>0</v>
      </c>
      <c r="AJ283" s="219">
        <f t="shared" si="5163"/>
        <v>0</v>
      </c>
      <c r="AK283" s="219">
        <f t="shared" si="5163"/>
        <v>0</v>
      </c>
      <c r="AL283" s="219">
        <f t="shared" si="5163"/>
        <v>0</v>
      </c>
      <c r="AM283" s="219">
        <f t="shared" si="5163"/>
        <v>0</v>
      </c>
      <c r="AN283" s="219">
        <f t="shared" si="5163"/>
        <v>0</v>
      </c>
      <c r="AO283" s="219">
        <f t="shared" si="5163"/>
        <v>0</v>
      </c>
      <c r="AP283" s="219">
        <f t="shared" si="5163"/>
        <v>0</v>
      </c>
      <c r="AQ283" s="219">
        <f t="shared" si="5163"/>
        <v>0</v>
      </c>
      <c r="AR283" s="219">
        <f t="shared" si="5163"/>
        <v>0</v>
      </c>
      <c r="AS283" s="219">
        <f t="shared" si="5163"/>
        <v>0</v>
      </c>
      <c r="AT283" s="219">
        <f t="shared" si="5163"/>
        <v>0</v>
      </c>
      <c r="AU283" s="219">
        <f t="shared" si="5163"/>
        <v>0</v>
      </c>
      <c r="AV283" s="219">
        <f t="shared" si="5163"/>
        <v>0</v>
      </c>
      <c r="AW283" s="219">
        <f t="shared" si="5163"/>
        <v>0</v>
      </c>
      <c r="AX283" s="219">
        <f t="shared" si="5163"/>
        <v>0</v>
      </c>
      <c r="AY283" s="219">
        <f t="shared" si="5163"/>
        <v>0</v>
      </c>
      <c r="AZ283" s="219">
        <f t="shared" si="5163"/>
        <v>0</v>
      </c>
      <c r="BA283" s="219">
        <f t="shared" si="5163"/>
        <v>0</v>
      </c>
      <c r="BB283" s="219">
        <f t="shared" si="5163"/>
        <v>0</v>
      </c>
      <c r="BC283" s="219">
        <f t="shared" si="5163"/>
        <v>0</v>
      </c>
      <c r="BD283" s="219">
        <f t="shared" si="5163"/>
        <v>0</v>
      </c>
      <c r="BE283" s="219">
        <f t="shared" si="5163"/>
        <v>0</v>
      </c>
      <c r="BF283" s="219">
        <f t="shared" si="5163"/>
        <v>0</v>
      </c>
      <c r="BG283" s="219">
        <f t="shared" si="5163"/>
        <v>0</v>
      </c>
      <c r="BH283" s="219">
        <f t="shared" si="5163"/>
        <v>0</v>
      </c>
      <c r="BI283" s="219">
        <f t="shared" si="5163"/>
        <v>0</v>
      </c>
      <c r="BJ283" s="219">
        <f t="shared" si="5163"/>
        <v>0</v>
      </c>
      <c r="BK283" s="219">
        <f t="shared" si="5163"/>
        <v>0</v>
      </c>
      <c r="BL283" s="219">
        <f t="shared" si="5163"/>
        <v>0</v>
      </c>
      <c r="BM283" s="219">
        <f t="shared" si="5163"/>
        <v>0</v>
      </c>
      <c r="BN283" s="219">
        <f t="shared" si="5163"/>
        <v>0</v>
      </c>
    </row>
    <row r="284" spans="2:66">
      <c r="B284" s="44" t="s">
        <v>465</v>
      </c>
      <c r="C284" s="59" t="s">
        <v>193</v>
      </c>
      <c r="D284" s="59"/>
      <c r="E284" s="59"/>
      <c r="F284" s="217"/>
      <c r="G284" s="219">
        <f>3900*ФОТ!P124</f>
        <v>23400</v>
      </c>
      <c r="H284" s="219"/>
      <c r="I284" s="219">
        <f t="shared" ref="I284:BN284" si="5164">H284</f>
        <v>0</v>
      </c>
      <c r="J284" s="219">
        <f t="shared" si="5164"/>
        <v>0</v>
      </c>
      <c r="K284" s="219">
        <f t="shared" si="5164"/>
        <v>0</v>
      </c>
      <c r="L284" s="219">
        <f t="shared" si="5164"/>
        <v>0</v>
      </c>
      <c r="M284" s="219">
        <f t="shared" si="5164"/>
        <v>0</v>
      </c>
      <c r="N284" s="219">
        <f t="shared" si="5164"/>
        <v>0</v>
      </c>
      <c r="O284" s="219">
        <f t="shared" si="5164"/>
        <v>0</v>
      </c>
      <c r="P284" s="219">
        <f t="shared" si="5164"/>
        <v>0</v>
      </c>
      <c r="Q284" s="219">
        <f t="shared" si="5164"/>
        <v>0</v>
      </c>
      <c r="R284" s="219">
        <f t="shared" si="5164"/>
        <v>0</v>
      </c>
      <c r="S284" s="219">
        <f t="shared" si="5164"/>
        <v>0</v>
      </c>
      <c r="T284" s="219">
        <f t="shared" si="5164"/>
        <v>0</v>
      </c>
      <c r="U284" s="219">
        <f t="shared" si="5164"/>
        <v>0</v>
      </c>
      <c r="V284" s="219">
        <f t="shared" si="5164"/>
        <v>0</v>
      </c>
      <c r="W284" s="219">
        <f t="shared" si="5164"/>
        <v>0</v>
      </c>
      <c r="X284" s="219">
        <f t="shared" si="5164"/>
        <v>0</v>
      </c>
      <c r="Y284" s="219">
        <f t="shared" si="5164"/>
        <v>0</v>
      </c>
      <c r="Z284" s="219">
        <f t="shared" si="5164"/>
        <v>0</v>
      </c>
      <c r="AA284" s="219">
        <f t="shared" si="5164"/>
        <v>0</v>
      </c>
      <c r="AB284" s="219">
        <f t="shared" si="5164"/>
        <v>0</v>
      </c>
      <c r="AC284" s="219">
        <f t="shared" si="5164"/>
        <v>0</v>
      </c>
      <c r="AD284" s="219">
        <f t="shared" si="5164"/>
        <v>0</v>
      </c>
      <c r="AE284" s="219">
        <f t="shared" si="5164"/>
        <v>0</v>
      </c>
      <c r="AF284" s="219">
        <f t="shared" si="5164"/>
        <v>0</v>
      </c>
      <c r="AG284" s="219">
        <f t="shared" si="5164"/>
        <v>0</v>
      </c>
      <c r="AH284" s="219">
        <f t="shared" si="5164"/>
        <v>0</v>
      </c>
      <c r="AI284" s="219">
        <f t="shared" si="5164"/>
        <v>0</v>
      </c>
      <c r="AJ284" s="219">
        <f t="shared" si="5164"/>
        <v>0</v>
      </c>
      <c r="AK284" s="219">
        <f t="shared" si="5164"/>
        <v>0</v>
      </c>
      <c r="AL284" s="219">
        <f t="shared" si="5164"/>
        <v>0</v>
      </c>
      <c r="AM284" s="219">
        <f t="shared" si="5164"/>
        <v>0</v>
      </c>
      <c r="AN284" s="219">
        <f t="shared" si="5164"/>
        <v>0</v>
      </c>
      <c r="AO284" s="219">
        <f t="shared" si="5164"/>
        <v>0</v>
      </c>
      <c r="AP284" s="219">
        <f t="shared" si="5164"/>
        <v>0</v>
      </c>
      <c r="AQ284" s="219">
        <f t="shared" si="5164"/>
        <v>0</v>
      </c>
      <c r="AR284" s="219">
        <f t="shared" si="5164"/>
        <v>0</v>
      </c>
      <c r="AS284" s="219">
        <f t="shared" si="5164"/>
        <v>0</v>
      </c>
      <c r="AT284" s="219">
        <f t="shared" si="5164"/>
        <v>0</v>
      </c>
      <c r="AU284" s="219">
        <f t="shared" si="5164"/>
        <v>0</v>
      </c>
      <c r="AV284" s="219">
        <f t="shared" si="5164"/>
        <v>0</v>
      </c>
      <c r="AW284" s="219">
        <f t="shared" si="5164"/>
        <v>0</v>
      </c>
      <c r="AX284" s="219">
        <f t="shared" si="5164"/>
        <v>0</v>
      </c>
      <c r="AY284" s="219">
        <f t="shared" si="5164"/>
        <v>0</v>
      </c>
      <c r="AZ284" s="219">
        <f t="shared" si="5164"/>
        <v>0</v>
      </c>
      <c r="BA284" s="219">
        <f t="shared" si="5164"/>
        <v>0</v>
      </c>
      <c r="BB284" s="219">
        <f t="shared" si="5164"/>
        <v>0</v>
      </c>
      <c r="BC284" s="219">
        <f t="shared" si="5164"/>
        <v>0</v>
      </c>
      <c r="BD284" s="219">
        <f t="shared" si="5164"/>
        <v>0</v>
      </c>
      <c r="BE284" s="219">
        <f t="shared" si="5164"/>
        <v>0</v>
      </c>
      <c r="BF284" s="219">
        <f t="shared" si="5164"/>
        <v>0</v>
      </c>
      <c r="BG284" s="219">
        <f t="shared" si="5164"/>
        <v>0</v>
      </c>
      <c r="BH284" s="219">
        <f t="shared" si="5164"/>
        <v>0</v>
      </c>
      <c r="BI284" s="219">
        <f t="shared" si="5164"/>
        <v>0</v>
      </c>
      <c r="BJ284" s="219">
        <f t="shared" si="5164"/>
        <v>0</v>
      </c>
      <c r="BK284" s="219">
        <f t="shared" si="5164"/>
        <v>0</v>
      </c>
      <c r="BL284" s="219">
        <f t="shared" si="5164"/>
        <v>0</v>
      </c>
      <c r="BM284" s="219">
        <f t="shared" si="5164"/>
        <v>0</v>
      </c>
      <c r="BN284" s="219">
        <f t="shared" si="5164"/>
        <v>0</v>
      </c>
    </row>
    <row r="285" spans="2:66">
      <c r="C285" s="9" t="s">
        <v>194</v>
      </c>
      <c r="D285" s="9"/>
      <c r="E285" s="9"/>
      <c r="F285" s="217"/>
      <c r="G285" s="217"/>
      <c r="H285" s="217"/>
      <c r="I285" s="217"/>
      <c r="J285" s="217"/>
      <c r="K285" s="217"/>
      <c r="L285" s="217"/>
      <c r="M285" s="217"/>
      <c r="N285" s="217"/>
      <c r="O285" s="217"/>
      <c r="P285" s="217"/>
      <c r="Q285" s="217"/>
      <c r="R285" s="217"/>
      <c r="S285" s="217"/>
      <c r="T285" s="217"/>
      <c r="U285" s="217"/>
      <c r="V285" s="217"/>
      <c r="W285" s="217"/>
      <c r="X285" s="217"/>
      <c r="Y285" s="217"/>
      <c r="Z285" s="217"/>
      <c r="AA285" s="217"/>
      <c r="AB285" s="217"/>
      <c r="AC285" s="217"/>
      <c r="AD285" s="217"/>
      <c r="AE285" s="217"/>
      <c r="AF285" s="217"/>
      <c r="AG285" s="217"/>
      <c r="AH285" s="217"/>
      <c r="AI285" s="217"/>
      <c r="AJ285" s="217"/>
      <c r="AK285" s="217"/>
      <c r="AL285" s="217"/>
      <c r="AM285" s="217"/>
      <c r="AN285" s="217"/>
      <c r="AO285" s="217"/>
      <c r="AP285" s="217"/>
      <c r="AQ285" s="217"/>
      <c r="AR285" s="217"/>
      <c r="AS285" s="217"/>
      <c r="AT285" s="217"/>
      <c r="AU285" s="217"/>
      <c r="AV285" s="217"/>
      <c r="AW285" s="217"/>
      <c r="AX285" s="217"/>
      <c r="AY285" s="217"/>
      <c r="AZ285" s="217"/>
      <c r="BA285" s="217"/>
      <c r="BB285" s="217"/>
      <c r="BC285" s="217"/>
      <c r="BD285" s="217"/>
      <c r="BE285" s="217"/>
      <c r="BF285" s="217"/>
      <c r="BG285" s="217"/>
      <c r="BH285" s="217"/>
      <c r="BI285" s="217"/>
      <c r="BJ285" s="217"/>
      <c r="BK285" s="217"/>
      <c r="BL285" s="217"/>
      <c r="BM285" s="217"/>
      <c r="BN285" s="217"/>
    </row>
    <row r="286" spans="2:66">
      <c r="B286" s="44" t="s">
        <v>651</v>
      </c>
      <c r="C286" s="59" t="s">
        <v>641</v>
      </c>
      <c r="D286" s="59"/>
      <c r="E286" s="59"/>
      <c r="F286" s="219">
        <f>1/120</f>
        <v>8.3333333333333332E-3</v>
      </c>
      <c r="G286" s="219">
        <f t="array" ref="G286">(SUM(ОС!$G6:$G105*(ОС!M6:M105&gt;0))+SUM(ОС!$G108:$G112*(ОС!M108:M112&gt;0)))*$F286</f>
        <v>293.125</v>
      </c>
      <c r="H286" s="219">
        <f t="array" ref="H286">(SUM(ОС!$G6:$G105*(ОС!N6:N105&gt;0))+SUM(ОС!$G108:$G112*(ОС!N108:N112&gt;0)))*$F286</f>
        <v>293.125</v>
      </c>
      <c r="I286" s="219">
        <f t="array" ref="I286">(SUM(ОС!$G6:$G105*(ОС!O6:O105&gt;0))+SUM(ОС!$G108:$G112*(ОС!O108:O112&gt;0)))*$F286</f>
        <v>293.125</v>
      </c>
      <c r="J286" s="219">
        <f t="array" ref="J286">(SUM(ОС!$G6:$G105*(ОС!P6:P105&gt;0))+SUM(ОС!$G108:$G112*(ОС!P108:P112&gt;0)))*$F286</f>
        <v>293.125</v>
      </c>
      <c r="K286" s="219">
        <f t="array" ref="K286">(SUM(ОС!$G6:$G105*(ОС!Q6:Q105&gt;0))+SUM(ОС!$G108:$G112*(ОС!Q108:Q112&gt;0)))*$F286</f>
        <v>293.125</v>
      </c>
      <c r="L286" s="219">
        <f t="array" ref="L286">(SUM(ОС!$G6:$G105*(ОС!R6:R105&gt;0))+SUM(ОС!$G108:$G112*(ОС!R108:R112&gt;0)))*$F286</f>
        <v>293.125</v>
      </c>
      <c r="M286" s="219">
        <f t="array" ref="M286">(SUM(ОС!$G6:$G105*(ОС!S6:S105&gt;0))+SUM(ОС!$G108:$G112*(ОС!S108:S112&gt;0)))*$F286</f>
        <v>293.125</v>
      </c>
      <c r="N286" s="219">
        <f t="array" ref="N286">(SUM(ОС!$G6:$G105*(ОС!T6:T105&gt;0))+SUM(ОС!$G108:$G112*(ОС!T108:T112&gt;0)))*$F286</f>
        <v>293.125</v>
      </c>
      <c r="O286" s="219">
        <f t="array" ref="O286">(SUM(ОС!$G6:$G105*(ОС!U6:U105&gt;0))+SUM(ОС!$G108:$G112*(ОС!U108:U112&gt;0)))*$F286</f>
        <v>293.125</v>
      </c>
      <c r="P286" s="219">
        <f t="array" ref="P286">(SUM(ОС!$G6:$G105*(ОС!V6:V105&gt;0))+SUM(ОС!$G108:$G112*(ОС!V108:V112&gt;0)))*$F286</f>
        <v>293.125</v>
      </c>
      <c r="Q286" s="219">
        <f t="array" ref="Q286">(SUM(ОС!$G6:$G105*(ОС!W6:W105&gt;0))+SUM(ОС!$G108:$G112*(ОС!W108:W112&gt;0)))*$F286</f>
        <v>293.125</v>
      </c>
      <c r="R286" s="219">
        <f t="array" ref="R286">(SUM(ОС!$G6:$G105*(ОС!X6:X105&gt;0))+SUM(ОС!$G108:$G112*(ОС!X108:X112&gt;0)))*$F286</f>
        <v>293.125</v>
      </c>
      <c r="S286" s="219">
        <f t="array" ref="S286">(SUM(ОС!$G6:$G105*(ОС!Y6:Y105&gt;0))+SUM(ОС!$G108:$G112*(ОС!Y108:Y112&gt;0)))*$F286</f>
        <v>0</v>
      </c>
      <c r="T286" s="219">
        <f t="array" ref="T286">(SUM(ОС!$G6:$G105*(ОС!Z6:Z105&gt;0))+SUM(ОС!$G108:$G112*(ОС!Z108:Z112&gt;0)))*$F286</f>
        <v>0</v>
      </c>
      <c r="U286" s="219">
        <f t="array" ref="U286">(SUM(ОС!$G6:$G105*(ОС!AA6:AA105&gt;0))+SUM(ОС!$G108:$G112*(ОС!AA108:AA112&gt;0)))*$F286</f>
        <v>0</v>
      </c>
      <c r="V286" s="219">
        <f t="array" ref="V286">(SUM(ОС!$G6:$G105*(ОС!AB6:AB105&gt;0))+SUM(ОС!$G108:$G112*(ОС!AB108:AB112&gt;0)))*$F286</f>
        <v>0</v>
      </c>
      <c r="W286" s="219">
        <f t="array" ref="W286">(SUM(ОС!$G6:$G105*(ОС!AC6:AC105&gt;0))+SUM(ОС!$G108:$G112*(ОС!AC108:AC112&gt;0)))*$F286</f>
        <v>0</v>
      </c>
      <c r="X286" s="219">
        <f t="array" ref="X286">(SUM(ОС!$G6:$G105*(ОС!AD6:AD105&gt;0))+SUM(ОС!$G108:$G112*(ОС!AD108:AD112&gt;0)))*$F286</f>
        <v>0</v>
      </c>
      <c r="Y286" s="219">
        <f t="array" ref="Y286">(SUM(ОС!$G6:$G105*(ОС!AE6:AE105&gt;0))+SUM(ОС!$G108:$G112*(ОС!AE108:AE112&gt;0)))*$F286</f>
        <v>0</v>
      </c>
      <c r="Z286" s="219">
        <f t="array" ref="Z286">(SUM(ОС!$G6:$G105*(ОС!AF6:AF105&gt;0))+SUM(ОС!$G108:$G112*(ОС!AF108:AF112&gt;0)))*$F286</f>
        <v>0</v>
      </c>
      <c r="AA286" s="219">
        <f t="array" ref="AA286">(SUM(ОС!$G6:$G105*(ОС!AG6:AG105&gt;0))+SUM(ОС!$G108:$G112*(ОС!AG108:AG112&gt;0)))*$F286</f>
        <v>0</v>
      </c>
      <c r="AB286" s="219">
        <f t="array" ref="AB286">(SUM(ОС!$G6:$G105*(ОС!AH6:AH105&gt;0))+SUM(ОС!$G108:$G112*(ОС!AH108:AH112&gt;0)))*$F286</f>
        <v>0</v>
      </c>
      <c r="AC286" s="219">
        <f t="array" ref="AC286">(SUM(ОС!$G6:$G105*(ОС!AI6:AI105&gt;0))+SUM(ОС!$G108:$G112*(ОС!AI108:AI112&gt;0)))*$F286</f>
        <v>0</v>
      </c>
      <c r="AD286" s="219">
        <f t="array" ref="AD286">(SUM(ОС!$G6:$G105*(ОС!AJ6:AJ105&gt;0))+SUM(ОС!$G108:$G112*(ОС!AJ108:AJ112&gt;0)))*$F286</f>
        <v>0</v>
      </c>
      <c r="AE286" s="219">
        <f t="array" ref="AE286">(SUM(ОС!$G6:$G105*(ОС!AK6:AK105&gt;0))+SUM(ОС!$G108:$G112*(ОС!AK108:AK112&gt;0)))*$F286</f>
        <v>0</v>
      </c>
      <c r="AF286" s="219">
        <f t="array" ref="AF286">(SUM(ОС!$G6:$G105*(ОС!AL6:AL105&gt;0))+SUM(ОС!$G108:$G112*(ОС!AL108:AL112&gt;0)))*$F286</f>
        <v>0</v>
      </c>
      <c r="AG286" s="219">
        <f t="array" ref="AG286">(SUM(ОС!$G6:$G105*(ОС!AM6:AM105&gt;0))+SUM(ОС!$G108:$G112*(ОС!AM108:AM112&gt;0)))*$F286</f>
        <v>0</v>
      </c>
      <c r="AH286" s="219">
        <f t="array" ref="AH286">(SUM(ОС!$G6:$G105*(ОС!AN6:AN105&gt;0))+SUM(ОС!$G108:$G112*(ОС!AN108:AN112&gt;0)))*$F286</f>
        <v>0</v>
      </c>
      <c r="AI286" s="219">
        <f t="array" ref="AI286">(SUM(ОС!$G6:$G105*(ОС!AO6:AO105&gt;0))+SUM(ОС!$G108:$G112*(ОС!AO108:AO112&gt;0)))*$F286</f>
        <v>0</v>
      </c>
      <c r="AJ286" s="219">
        <f t="array" ref="AJ286">(SUM(ОС!$G6:$G105*(ОС!AP6:AP105&gt;0))+SUM(ОС!$G108:$G112*(ОС!AP108:AP112&gt;0)))*$F286</f>
        <v>0</v>
      </c>
      <c r="AK286" s="219">
        <f t="array" ref="AK286">(SUM(ОС!$G6:$G105*(ОС!AQ6:AQ105&gt;0))+SUM(ОС!$G108:$G112*(ОС!AQ108:AQ112&gt;0)))*$F286</f>
        <v>0</v>
      </c>
      <c r="AL286" s="219">
        <f t="array" ref="AL286">(SUM(ОС!$G6:$G105*(ОС!AR6:AR105&gt;0))+SUM(ОС!$G108:$G112*(ОС!AR108:AR112&gt;0)))*$F286</f>
        <v>0</v>
      </c>
      <c r="AM286" s="219">
        <f t="array" ref="AM286">(SUM(ОС!$G6:$G105*(ОС!AS6:AS105&gt;0))+SUM(ОС!$G108:$G112*(ОС!AS108:AS112&gt;0)))*$F286</f>
        <v>0</v>
      </c>
      <c r="AN286" s="219">
        <f t="array" ref="AN286">(SUM(ОС!$G6:$G105*(ОС!AT6:AT105&gt;0))+SUM(ОС!$G108:$G112*(ОС!AT108:AT112&gt;0)))*$F286</f>
        <v>0</v>
      </c>
      <c r="AO286" s="219">
        <f t="array" ref="AO286">(SUM(ОС!$G6:$G105*(ОС!AU6:AU105&gt;0))+SUM(ОС!$G108:$G112*(ОС!AU108:AU112&gt;0)))*$F286</f>
        <v>0</v>
      </c>
      <c r="AP286" s="219">
        <f t="array" ref="AP286">(SUM(ОС!$G6:$G105*(ОС!AV6:AV105&gt;0))+SUM(ОС!$G108:$G112*(ОС!AV108:AV112&gt;0)))*$F286</f>
        <v>0</v>
      </c>
      <c r="AQ286" s="219">
        <f t="array" ref="AQ286">(SUM(ОС!$G6:$G105*(ОС!AW6:AW105&gt;0))+SUM(ОС!$G108:$G112*(ОС!AW108:AW112&gt;0)))*$F286</f>
        <v>0</v>
      </c>
      <c r="AR286" s="219">
        <f t="array" ref="AR286">(SUM(ОС!$G6:$G105*(ОС!AX6:AX105&gt;0))+SUM(ОС!$G108:$G112*(ОС!AX108:AX112&gt;0)))*$F286</f>
        <v>0</v>
      </c>
      <c r="AS286" s="219">
        <f t="array" ref="AS286">(SUM(ОС!$G6:$G105*(ОС!AY6:AY105&gt;0))+SUM(ОС!$G108:$G112*(ОС!AY108:AY112&gt;0)))*$F286</f>
        <v>0</v>
      </c>
      <c r="AT286" s="219">
        <f t="array" ref="AT286">(SUM(ОС!$G6:$G105*(ОС!AZ6:AZ105&gt;0))+SUM(ОС!$G108:$G112*(ОС!AZ108:AZ112&gt;0)))*$F286</f>
        <v>0</v>
      </c>
      <c r="AU286" s="219">
        <f t="array" ref="AU286">(SUM(ОС!$G6:$G105*(ОС!BA6:BA105&gt;0))+SUM(ОС!$G108:$G112*(ОС!BA108:BA112&gt;0)))*$F286</f>
        <v>0</v>
      </c>
      <c r="AV286" s="219">
        <f t="array" ref="AV286">(SUM(ОС!$G6:$G105*(ОС!BB6:BB105&gt;0))+SUM(ОС!$G108:$G112*(ОС!BB108:BB112&gt;0)))*$F286</f>
        <v>0</v>
      </c>
      <c r="AW286" s="219">
        <f t="array" ref="AW286">(SUM(ОС!$G6:$G105*(ОС!BC6:BC105&gt;0))+SUM(ОС!$G108:$G112*(ОС!BC108:BC112&gt;0)))*$F286</f>
        <v>0</v>
      </c>
      <c r="AX286" s="219">
        <f t="array" ref="AX286">(SUM(ОС!$G6:$G105*(ОС!BD6:BD105&gt;0))+SUM(ОС!$G108:$G112*(ОС!BD108:BD112&gt;0)))*$F286</f>
        <v>0</v>
      </c>
      <c r="AY286" s="219">
        <f t="array" ref="AY286">(SUM(ОС!$G6:$G105*(ОС!BE6:BE105&gt;0))+SUM(ОС!$G108:$G112*(ОС!BE108:BE112&gt;0)))*$F286</f>
        <v>0</v>
      </c>
      <c r="AZ286" s="219">
        <f t="array" ref="AZ286">(SUM(ОС!$G6:$G105*(ОС!BF6:BF105&gt;0))+SUM(ОС!$G108:$G112*(ОС!BF108:BF112&gt;0)))*$F286</f>
        <v>0</v>
      </c>
      <c r="BA286" s="219">
        <f t="array" ref="BA286">(SUM(ОС!$G6:$G105*(ОС!BG6:BG105&gt;0))+SUM(ОС!$G108:$G112*(ОС!BG108:BG112&gt;0)))*$F286</f>
        <v>0</v>
      </c>
      <c r="BB286" s="219">
        <f t="array" ref="BB286">(SUM(ОС!$G6:$G105*(ОС!BH6:BH105&gt;0))+SUM(ОС!$G108:$G112*(ОС!BH108:BH112&gt;0)))*$F286</f>
        <v>0</v>
      </c>
      <c r="BC286" s="219">
        <f t="array" ref="BC286">(SUM(ОС!$G6:$G105*(ОС!BI6:BI105&gt;0))+SUM(ОС!$G108:$G112*(ОС!BI108:BI112&gt;0)))*$F286</f>
        <v>0</v>
      </c>
      <c r="BD286" s="219">
        <f t="array" ref="BD286">(SUM(ОС!$G6:$G105*(ОС!BJ6:BJ105&gt;0))+SUM(ОС!$G108:$G112*(ОС!BJ108:BJ112&gt;0)))*$F286</f>
        <v>0</v>
      </c>
      <c r="BE286" s="219">
        <f t="array" ref="BE286">(SUM(ОС!$G6:$G105*(ОС!BK6:BK105&gt;0))+SUM(ОС!$G108:$G112*(ОС!BK108:BK112&gt;0)))*$F286</f>
        <v>0</v>
      </c>
      <c r="BF286" s="219">
        <f t="array" ref="BF286">(SUM(ОС!$G6:$G105*(ОС!BL6:BL105&gt;0))+SUM(ОС!$G108:$G112*(ОС!BL108:BL112&gt;0)))*$F286</f>
        <v>0</v>
      </c>
      <c r="BG286" s="219">
        <f t="array" ref="BG286">(SUM(ОС!$G6:$G105*(ОС!BM6:BM105&gt;0))+SUM(ОС!$G108:$G112*(ОС!BM108:BM112&gt;0)))*$F286</f>
        <v>0</v>
      </c>
      <c r="BH286" s="219">
        <f t="array" ref="BH286">(SUM(ОС!$G6:$G105*(ОС!BN6:BN105&gt;0))+SUM(ОС!$G108:$G112*(ОС!BN108:BN112&gt;0)))*$F286</f>
        <v>0</v>
      </c>
      <c r="BI286" s="219">
        <f t="array" ref="BI286">(SUM(ОС!$G6:$G105*(ОС!BO6:BO105&gt;0))+SUM(ОС!$G108:$G112*(ОС!BO108:BO112&gt;0)))*$F286</f>
        <v>0</v>
      </c>
      <c r="BJ286" s="219">
        <f t="array" ref="BJ286">(SUM(ОС!$G6:$G105*(ОС!BP6:BP105&gt;0))+SUM(ОС!$G108:$G112*(ОС!BP108:BP112&gt;0)))*$F286</f>
        <v>0</v>
      </c>
      <c r="BK286" s="219">
        <f t="array" ref="BK286">(SUM(ОС!$G6:$G105*(ОС!BQ6:BQ105&gt;0))+SUM(ОС!$G108:$G112*(ОС!BQ108:BQ112&gt;0)))*$F286</f>
        <v>0</v>
      </c>
      <c r="BL286" s="219">
        <f t="array" ref="BL286">(SUM(ОС!$G6:$G105*(ОС!BR6:BR105&gt;0))+SUM(ОС!$G108:$G112*(ОС!BR108:BR112&gt;0)))*$F286</f>
        <v>0</v>
      </c>
      <c r="BM286" s="219">
        <f t="array" ref="BM286">(SUM(ОС!$G6:$G105*(ОС!BS6:BS105&gt;0))+SUM(ОС!$G108:$G112*(ОС!BS108:BS112&gt;0)))*$F286</f>
        <v>0</v>
      </c>
      <c r="BN286" s="219">
        <f t="array" ref="BN286">(SUM(ОС!$G6:$G105*(ОС!BT6:BT105&gt;0))+SUM(ОС!$G108:$G112*(ОС!BT108:BT112&gt;0)))*$F286</f>
        <v>0</v>
      </c>
    </row>
    <row r="287" spans="2:66">
      <c r="B287" s="44" t="s">
        <v>652</v>
      </c>
      <c r="C287" s="59" t="s">
        <v>642</v>
      </c>
      <c r="D287" s="59"/>
      <c r="E287" s="59"/>
      <c r="F287" s="219">
        <v>2500</v>
      </c>
      <c r="G287" s="219">
        <f t="array" ref="G287">$F287*(SUM(ОС!$F96*(ОС!$I96=ОС!M$3))+SUM(ОС!$F71:$F76*(ОС!$I71:$I76=ОС!M$3)))</f>
        <v>0</v>
      </c>
      <c r="H287" s="219">
        <f t="array" ref="H287">$F287*(SUM(ОС!$F96*(ОС!$I96=ОС!N$3))+SUM(ОС!$F71:$F76*(ОС!$I71:$I76=ОС!N$3)))</f>
        <v>0</v>
      </c>
      <c r="I287" s="219">
        <f t="array" ref="I287">$F287*(SUM(ОС!$F96*(ОС!$I96=ОС!O$3))+SUM(ОС!$F71:$F76*(ОС!$I71:$I76=ОС!O$3)))</f>
        <v>0</v>
      </c>
      <c r="J287" s="219">
        <f t="array" ref="J287">$F287*(SUM(ОС!$F96*(ОС!$I96=ОС!P$3))+SUM(ОС!$F71:$F76*(ОС!$I71:$I76=ОС!P$3)))</f>
        <v>0</v>
      </c>
      <c r="K287" s="219">
        <f t="array" ref="K287">$F287*(SUM(ОС!$F96*(ОС!$I96=ОС!Q$3))+SUM(ОС!$F71:$F76*(ОС!$I71:$I76=ОС!Q$3)))</f>
        <v>0</v>
      </c>
      <c r="L287" s="219">
        <f t="array" ref="L287">$F287*(SUM(ОС!$F96*(ОС!$I96=ОС!R$3))+SUM(ОС!$F71:$F76*(ОС!$I71:$I76=ОС!R$3)))</f>
        <v>0</v>
      </c>
      <c r="M287" s="219">
        <f t="array" ref="M287">$F287*(SUM(ОС!$F96*(ОС!$I96=ОС!S$3))+SUM(ОС!$F71:$F76*(ОС!$I71:$I76=ОС!S$3)))</f>
        <v>0</v>
      </c>
      <c r="N287" s="219">
        <f t="array" ref="N287">$F287*(SUM(ОС!$F96*(ОС!$I96=ОС!T$3))+SUM(ОС!$F71:$F76*(ОС!$I71:$I76=ОС!T$3)))</f>
        <v>0</v>
      </c>
      <c r="O287" s="219">
        <f t="array" ref="O287">$F287*(SUM(ОС!$F96*(ОС!$I96=ОС!U$3))+SUM(ОС!$F71:$F76*(ОС!$I71:$I76=ОС!U$3)))</f>
        <v>0</v>
      </c>
      <c r="P287" s="219">
        <f t="array" ref="P287">$F287*(SUM(ОС!$F96*(ОС!$I96=ОС!V$3))+SUM(ОС!$F71:$F76*(ОС!$I71:$I76=ОС!V$3)))</f>
        <v>0</v>
      </c>
      <c r="Q287" s="219">
        <f t="array" ref="Q287">$F287*(SUM(ОС!$F96*(ОС!$I96=ОС!W$3))+SUM(ОС!$F71:$F76*(ОС!$I71:$I76=ОС!W$3)))</f>
        <v>0</v>
      </c>
      <c r="R287" s="219">
        <f t="array" ref="R287">$F287*(SUM(ОС!$F96*(ОС!$I96=ОС!X$3))+SUM(ОС!$F71:$F76*(ОС!$I71:$I76=ОС!X$3)))</f>
        <v>0</v>
      </c>
      <c r="S287" s="219">
        <f t="array" ref="S287">$F287*(SUM(ОС!$F96*(ОС!$I96=ОС!Y$3))+SUM(ОС!$F71:$F76*(ОС!$I71:$I76=ОС!Y$3)))</f>
        <v>0</v>
      </c>
      <c r="T287" s="219">
        <f t="array" ref="T287">$F287*(SUM(ОС!$F96*(ОС!$I96=ОС!Z$3))+SUM(ОС!$F71:$F76*(ОС!$I71:$I76=ОС!Z$3)))</f>
        <v>0</v>
      </c>
      <c r="U287" s="219">
        <f t="array" ref="U287">$F287*(SUM(ОС!$F96*(ОС!$I96=ОС!AA$3))+SUM(ОС!$F71:$F76*(ОС!$I71:$I76=ОС!AA$3)))</f>
        <v>0</v>
      </c>
      <c r="V287" s="219">
        <f t="array" ref="V287">$F287*(SUM(ОС!$F96*(ОС!$I96=ОС!AB$3))+SUM(ОС!$F71:$F76*(ОС!$I71:$I76=ОС!AB$3)))</f>
        <v>0</v>
      </c>
      <c r="W287" s="219">
        <f t="array" ref="W287">$F287*(SUM(ОС!$F96*(ОС!$I96=ОС!AC$3))+SUM(ОС!$F71:$F76*(ОС!$I71:$I76=ОС!AC$3)))</f>
        <v>0</v>
      </c>
      <c r="X287" s="219">
        <f t="array" ref="X287">$F287*(SUM(ОС!$F96*(ОС!$I96=ОС!AD$3))+SUM(ОС!$F71:$F76*(ОС!$I71:$I76=ОС!AD$3)))</f>
        <v>0</v>
      </c>
      <c r="Y287" s="219">
        <f t="array" ref="Y287">$F287*(SUM(ОС!$F96*(ОС!$I96=ОС!AE$3))+SUM(ОС!$F71:$F76*(ОС!$I71:$I76=ОС!AE$3)))</f>
        <v>0</v>
      </c>
      <c r="Z287" s="219">
        <f t="array" ref="Z287">$F287*(SUM(ОС!$F96*(ОС!$I96=ОС!AF$3))+SUM(ОС!$F71:$F76*(ОС!$I71:$I76=ОС!AF$3)))</f>
        <v>0</v>
      </c>
      <c r="AA287" s="219">
        <f t="array" ref="AA287">$F287*(SUM(ОС!$F96*(ОС!$I96=ОС!AG$3))+SUM(ОС!$F71:$F76*(ОС!$I71:$I76=ОС!AG$3)))</f>
        <v>0</v>
      </c>
      <c r="AB287" s="219">
        <f t="array" ref="AB287">$F287*(SUM(ОС!$F96*(ОС!$I96=ОС!AH$3))+SUM(ОС!$F71:$F76*(ОС!$I71:$I76=ОС!AH$3)))</f>
        <v>0</v>
      </c>
      <c r="AC287" s="219">
        <f t="array" ref="AC287">$F287*(SUM(ОС!$F96*(ОС!$I96=ОС!AI$3))+SUM(ОС!$F71:$F76*(ОС!$I71:$I76=ОС!AI$3)))</f>
        <v>0</v>
      </c>
      <c r="AD287" s="219">
        <f t="array" ref="AD287">$F287*(SUM(ОС!$F96*(ОС!$I96=ОС!AJ$3))+SUM(ОС!$F71:$F76*(ОС!$I71:$I76=ОС!AJ$3)))</f>
        <v>0</v>
      </c>
      <c r="AE287" s="219">
        <f t="array" ref="AE287">$F287*(SUM(ОС!$F96*(ОС!$I96=ОС!AK$3))+SUM(ОС!$F71:$F76*(ОС!$I71:$I76=ОС!AK$3)))</f>
        <v>0</v>
      </c>
      <c r="AF287" s="219">
        <f t="array" ref="AF287">$F287*(SUM(ОС!$F96*(ОС!$I96=ОС!AL$3))+SUM(ОС!$F71:$F76*(ОС!$I71:$I76=ОС!AL$3)))</f>
        <v>0</v>
      </c>
      <c r="AG287" s="219">
        <f t="array" ref="AG287">$F287*(SUM(ОС!$F96*(ОС!$I96=ОС!AM$3))+SUM(ОС!$F71:$F76*(ОС!$I71:$I76=ОС!AM$3)))</f>
        <v>0</v>
      </c>
      <c r="AH287" s="219">
        <f t="array" ref="AH287">$F287*(SUM(ОС!$F96*(ОС!$I96=ОС!AN$3))+SUM(ОС!$F71:$F76*(ОС!$I71:$I76=ОС!AN$3)))</f>
        <v>0</v>
      </c>
      <c r="AI287" s="219">
        <f t="array" ref="AI287">$F287*(SUM(ОС!$F96*(ОС!$I96=ОС!AO$3))+SUM(ОС!$F71:$F76*(ОС!$I71:$I76=ОС!AO$3)))</f>
        <v>0</v>
      </c>
      <c r="AJ287" s="219">
        <f t="array" ref="AJ287">$F287*(SUM(ОС!$F96*(ОС!$I96=ОС!AP$3))+SUM(ОС!$F71:$F76*(ОС!$I71:$I76=ОС!AP$3)))</f>
        <v>0</v>
      </c>
      <c r="AK287" s="219">
        <f t="array" ref="AK287">$F287*(SUM(ОС!$F96*(ОС!$I96=ОС!AQ$3))+SUM(ОС!$F71:$F76*(ОС!$I71:$I76=ОС!AQ$3)))</f>
        <v>0</v>
      </c>
      <c r="AL287" s="219">
        <f t="array" ref="AL287">$F287*(SUM(ОС!$F96*(ОС!$I96=ОС!AR$3))+SUM(ОС!$F71:$F76*(ОС!$I71:$I76=ОС!AR$3)))</f>
        <v>0</v>
      </c>
      <c r="AM287" s="219">
        <f t="array" ref="AM287">$F287*(SUM(ОС!$F96*(ОС!$I96=ОС!AS$3))+SUM(ОС!$F71:$F76*(ОС!$I71:$I76=ОС!AS$3)))</f>
        <v>0</v>
      </c>
      <c r="AN287" s="219">
        <f t="array" ref="AN287">$F287*(SUM(ОС!$F96*(ОС!$I96=ОС!AT$3))+SUM(ОС!$F71:$F76*(ОС!$I71:$I76=ОС!AT$3)))</f>
        <v>0</v>
      </c>
      <c r="AO287" s="219">
        <f t="array" ref="AO287">$F287*(SUM(ОС!$F96*(ОС!$I96=ОС!AU$3))+SUM(ОС!$F71:$F76*(ОС!$I71:$I76=ОС!AU$3)))</f>
        <v>0</v>
      </c>
      <c r="AP287" s="219">
        <f t="array" ref="AP287">$F287*(SUM(ОС!$F96*(ОС!$I96=ОС!AV$3))+SUM(ОС!$F71:$F76*(ОС!$I71:$I76=ОС!AV$3)))</f>
        <v>0</v>
      </c>
      <c r="AQ287" s="219">
        <f t="array" ref="AQ287">$F287*(SUM(ОС!$F96*(ОС!$I96=ОС!AW$3))+SUM(ОС!$F71:$F76*(ОС!$I71:$I76=ОС!AW$3)))</f>
        <v>0</v>
      </c>
      <c r="AR287" s="219">
        <f t="array" ref="AR287">$F287*(SUM(ОС!$F96*(ОС!$I96=ОС!AX$3))+SUM(ОС!$F71:$F76*(ОС!$I71:$I76=ОС!AX$3)))</f>
        <v>0</v>
      </c>
      <c r="AS287" s="219">
        <f t="array" ref="AS287">$F287*(SUM(ОС!$F96*(ОС!$I96=ОС!AY$3))+SUM(ОС!$F71:$F76*(ОС!$I71:$I76=ОС!AY$3)))</f>
        <v>0</v>
      </c>
      <c r="AT287" s="219">
        <f t="array" ref="AT287">$F287*(SUM(ОС!$F96*(ОС!$I96=ОС!AZ$3))+SUM(ОС!$F71:$F76*(ОС!$I71:$I76=ОС!AZ$3)))</f>
        <v>0</v>
      </c>
      <c r="AU287" s="219">
        <f t="array" ref="AU287">$F287*(SUM(ОС!$F96*(ОС!$I96=ОС!BA$3))+SUM(ОС!$F71:$F76*(ОС!$I71:$I76=ОС!BA$3)))</f>
        <v>0</v>
      </c>
      <c r="AV287" s="219">
        <f t="array" ref="AV287">$F287*(SUM(ОС!$F96*(ОС!$I96=ОС!BB$3))+SUM(ОС!$F71:$F76*(ОС!$I71:$I76=ОС!BB$3)))</f>
        <v>0</v>
      </c>
      <c r="AW287" s="219">
        <f t="array" ref="AW287">$F287*(SUM(ОС!$F96*(ОС!$I96=ОС!BC$3))+SUM(ОС!$F71:$F76*(ОС!$I71:$I76=ОС!BC$3)))</f>
        <v>0</v>
      </c>
      <c r="AX287" s="219">
        <f t="array" ref="AX287">$F287*(SUM(ОС!$F96*(ОС!$I96=ОС!BD$3))+SUM(ОС!$F71:$F76*(ОС!$I71:$I76=ОС!BD$3)))</f>
        <v>0</v>
      </c>
      <c r="AY287" s="219">
        <f t="array" ref="AY287">$F287*(SUM(ОС!$F96*(ОС!$I96=ОС!BE$3))+SUM(ОС!$F71:$F76*(ОС!$I71:$I76=ОС!BE$3)))</f>
        <v>0</v>
      </c>
      <c r="AZ287" s="219">
        <f t="array" ref="AZ287">$F287*(SUM(ОС!$F96*(ОС!$I96=ОС!BF$3))+SUM(ОС!$F71:$F76*(ОС!$I71:$I76=ОС!BF$3)))</f>
        <v>0</v>
      </c>
      <c r="BA287" s="219">
        <f t="array" ref="BA287">$F287*(SUM(ОС!$F96*(ОС!$I96=ОС!BG$3))+SUM(ОС!$F71:$F76*(ОС!$I71:$I76=ОС!BG$3)))</f>
        <v>0</v>
      </c>
      <c r="BB287" s="219">
        <f t="array" ref="BB287">$F287*(SUM(ОС!$F96*(ОС!$I96=ОС!BH$3))+SUM(ОС!$F71:$F76*(ОС!$I71:$I76=ОС!BH$3)))</f>
        <v>0</v>
      </c>
      <c r="BC287" s="219">
        <f t="array" ref="BC287">$F287*(SUM(ОС!$F96*(ОС!$I96=ОС!BI$3))+SUM(ОС!$F71:$F76*(ОС!$I71:$I76=ОС!BI$3)))</f>
        <v>0</v>
      </c>
      <c r="BD287" s="219">
        <f t="array" ref="BD287">$F287*(SUM(ОС!$F96*(ОС!$I96=ОС!BJ$3))+SUM(ОС!$F71:$F76*(ОС!$I71:$I76=ОС!BJ$3)))</f>
        <v>0</v>
      </c>
      <c r="BE287" s="219">
        <f t="array" ref="BE287">$F287*(SUM(ОС!$F96*(ОС!$I96=ОС!BK$3))+SUM(ОС!$F71:$F76*(ОС!$I71:$I76=ОС!BK$3)))</f>
        <v>0</v>
      </c>
      <c r="BF287" s="219">
        <f t="array" ref="BF287">$F287*(SUM(ОС!$F96*(ОС!$I96=ОС!BL$3))+SUM(ОС!$F71:$F76*(ОС!$I71:$I76=ОС!BL$3)))</f>
        <v>0</v>
      </c>
      <c r="BG287" s="219">
        <f t="array" ref="BG287">$F287*(SUM(ОС!$F96*(ОС!$I96=ОС!BM$3))+SUM(ОС!$F71:$F76*(ОС!$I71:$I76=ОС!BM$3)))</f>
        <v>0</v>
      </c>
      <c r="BH287" s="219">
        <f t="array" ref="BH287">$F287*(SUM(ОС!$F96*(ОС!$I96=ОС!BN$3))+SUM(ОС!$F71:$F76*(ОС!$I71:$I76=ОС!BN$3)))</f>
        <v>0</v>
      </c>
      <c r="BI287" s="219">
        <f t="array" ref="BI287">$F287*(SUM(ОС!$F96*(ОС!$I96=ОС!BO$3))+SUM(ОС!$F71:$F76*(ОС!$I71:$I76=ОС!BO$3)))</f>
        <v>0</v>
      </c>
      <c r="BJ287" s="219">
        <f t="array" ref="BJ287">$F287*(SUM(ОС!$F96*(ОС!$I96=ОС!BP$3))+SUM(ОС!$F71:$F76*(ОС!$I71:$I76=ОС!BP$3)))</f>
        <v>0</v>
      </c>
      <c r="BK287" s="219">
        <f t="array" ref="BK287">$F287*(SUM(ОС!$F96*(ОС!$I96=ОС!BQ$3))+SUM(ОС!$F71:$F76*(ОС!$I71:$I76=ОС!BQ$3)))</f>
        <v>0</v>
      </c>
      <c r="BL287" s="219">
        <f t="array" ref="BL287">$F287*(SUM(ОС!$F96*(ОС!$I96=ОС!BR$3))+SUM(ОС!$F71:$F76*(ОС!$I71:$I76=ОС!BR$3)))</f>
        <v>0</v>
      </c>
      <c r="BM287" s="219">
        <f t="array" ref="BM287">$F287*(SUM(ОС!$F96*(ОС!$I96=ОС!BS$3))+SUM(ОС!$F71:$F76*(ОС!$I71:$I76=ОС!BS$3)))</f>
        <v>0</v>
      </c>
      <c r="BN287" s="219">
        <f t="array" ref="BN287">$F287*(SUM(ОС!$F96*(ОС!$I96=ОС!BT$3))+SUM(ОС!$F71:$F76*(ОС!$I71:$I76=ОС!BT$3)))</f>
        <v>0</v>
      </c>
    </row>
    <row r="288" spans="2:66">
      <c r="B288" s="44" t="s">
        <v>653</v>
      </c>
      <c r="C288" s="59" t="s">
        <v>643</v>
      </c>
      <c r="D288" s="59"/>
      <c r="E288" s="59"/>
      <c r="F288" s="219">
        <v>4500</v>
      </c>
      <c r="G288" s="219">
        <f t="array" ref="G288">SUM(ОС!$F86:$F100*(ОС!$I86:$I100=ОС!M$3))*$F288</f>
        <v>0</v>
      </c>
      <c r="H288" s="219">
        <f t="array" ref="H288">SUM(ОС!$F86:$F100*(ОС!$I86:$I100=ОС!N$3))*$F288</f>
        <v>0</v>
      </c>
      <c r="I288" s="219">
        <f t="array" ref="I288">SUM(ОС!$F86:$F100*(ОС!$I86:$I100=ОС!O$3))*$F288</f>
        <v>0</v>
      </c>
      <c r="J288" s="219">
        <f t="array" ref="J288">SUM(ОС!$F86:$F100*(ОС!$I86:$I100=ОС!P$3))*$F288</f>
        <v>0</v>
      </c>
      <c r="K288" s="219">
        <f t="array" ref="K288">SUM(ОС!$F86:$F100*(ОС!$I86:$I100=ОС!Q$3))*$F288</f>
        <v>0</v>
      </c>
      <c r="L288" s="219">
        <f t="array" ref="L288">SUM(ОС!$F86:$F100*(ОС!$I86:$I100=ОС!R$3))*$F288</f>
        <v>0</v>
      </c>
      <c r="M288" s="219">
        <f t="array" ref="M288">SUM(ОС!$F86:$F100*(ОС!$I86:$I100=ОС!S$3))*$F288</f>
        <v>0</v>
      </c>
      <c r="N288" s="219">
        <f t="array" ref="N288">SUM(ОС!$F86:$F100*(ОС!$I86:$I100=ОС!T$3))*$F288</f>
        <v>0</v>
      </c>
      <c r="O288" s="219">
        <f t="array" ref="O288">SUM(ОС!$F86:$F100*(ОС!$I86:$I100=ОС!U$3))*$F288</f>
        <v>0</v>
      </c>
      <c r="P288" s="219">
        <f t="array" ref="P288">SUM(ОС!$F86:$F100*(ОС!$I86:$I100=ОС!V$3))*$F288</f>
        <v>0</v>
      </c>
      <c r="Q288" s="219">
        <f t="array" ref="Q288">SUM(ОС!$F86:$F100*(ОС!$I86:$I100=ОС!W$3))*$F288</f>
        <v>0</v>
      </c>
      <c r="R288" s="219">
        <f t="array" ref="R288">SUM(ОС!$F86:$F100*(ОС!$I86:$I100=ОС!X$3))*$F288</f>
        <v>0</v>
      </c>
      <c r="S288" s="219">
        <f t="array" ref="S288">SUM(ОС!$F86:$F100*(ОС!$I86:$I100=ОС!Y$3))*$F288</f>
        <v>0</v>
      </c>
      <c r="T288" s="219">
        <f t="array" ref="T288">SUM(ОС!$F86:$F100*(ОС!$I86:$I100=ОС!Z$3))*$F288</f>
        <v>0</v>
      </c>
      <c r="U288" s="219">
        <f t="array" ref="U288">SUM(ОС!$F86:$F100*(ОС!$I86:$I100=ОС!AA$3))*$F288</f>
        <v>0</v>
      </c>
      <c r="V288" s="219">
        <f t="array" ref="V288">SUM(ОС!$F86:$F100*(ОС!$I86:$I100=ОС!AB$3))*$F288</f>
        <v>0</v>
      </c>
      <c r="W288" s="219">
        <f t="array" ref="W288">SUM(ОС!$F86:$F100*(ОС!$I86:$I100=ОС!AC$3))*$F288</f>
        <v>0</v>
      </c>
      <c r="X288" s="219">
        <f t="array" ref="X288">SUM(ОС!$F86:$F100*(ОС!$I86:$I100=ОС!AD$3))*$F288</f>
        <v>0</v>
      </c>
      <c r="Y288" s="219">
        <f t="array" ref="Y288">SUM(ОС!$F86:$F100*(ОС!$I86:$I100=ОС!AE$3))*$F288</f>
        <v>0</v>
      </c>
      <c r="Z288" s="219">
        <f t="array" ref="Z288">SUM(ОС!$F86:$F100*(ОС!$I86:$I100=ОС!AF$3))*$F288</f>
        <v>0</v>
      </c>
      <c r="AA288" s="219">
        <f t="array" ref="AA288">SUM(ОС!$F86:$F100*(ОС!$I86:$I100=ОС!AG$3))*$F288</f>
        <v>0</v>
      </c>
      <c r="AB288" s="219">
        <f t="array" ref="AB288">SUM(ОС!$F86:$F100*(ОС!$I86:$I100=ОС!AH$3))*$F288</f>
        <v>0</v>
      </c>
      <c r="AC288" s="219">
        <f t="array" ref="AC288">SUM(ОС!$F86:$F100*(ОС!$I86:$I100=ОС!AI$3))*$F288</f>
        <v>0</v>
      </c>
      <c r="AD288" s="219">
        <f t="array" ref="AD288">SUM(ОС!$F86:$F100*(ОС!$I86:$I100=ОС!AJ$3))*$F288</f>
        <v>0</v>
      </c>
      <c r="AE288" s="219">
        <f t="array" ref="AE288">SUM(ОС!$F86:$F100*(ОС!$I86:$I100=ОС!AK$3))*$F288</f>
        <v>0</v>
      </c>
      <c r="AF288" s="219">
        <f t="array" ref="AF288">SUM(ОС!$F86:$F100*(ОС!$I86:$I100=ОС!AL$3))*$F288</f>
        <v>0</v>
      </c>
      <c r="AG288" s="219">
        <f t="array" ref="AG288">SUM(ОС!$F86:$F100*(ОС!$I86:$I100=ОС!AM$3))*$F288</f>
        <v>0</v>
      </c>
      <c r="AH288" s="219">
        <f t="array" ref="AH288">SUM(ОС!$F86:$F100*(ОС!$I86:$I100=ОС!AN$3))*$F288</f>
        <v>0</v>
      </c>
      <c r="AI288" s="219">
        <f t="array" ref="AI288">SUM(ОС!$F86:$F100*(ОС!$I86:$I100=ОС!AO$3))*$F288</f>
        <v>0</v>
      </c>
      <c r="AJ288" s="219">
        <f t="array" ref="AJ288">SUM(ОС!$F86:$F100*(ОС!$I86:$I100=ОС!AP$3))*$F288</f>
        <v>0</v>
      </c>
      <c r="AK288" s="219">
        <f t="array" ref="AK288">SUM(ОС!$F86:$F100*(ОС!$I86:$I100=ОС!AQ$3))*$F288</f>
        <v>0</v>
      </c>
      <c r="AL288" s="219">
        <f t="array" ref="AL288">SUM(ОС!$F86:$F100*(ОС!$I86:$I100=ОС!AR$3))*$F288</f>
        <v>0</v>
      </c>
      <c r="AM288" s="219">
        <f t="array" ref="AM288">SUM(ОС!$F86:$F100*(ОС!$I86:$I100=ОС!AS$3))*$F288</f>
        <v>0</v>
      </c>
      <c r="AN288" s="219">
        <f t="array" ref="AN288">SUM(ОС!$F86:$F100*(ОС!$I86:$I100=ОС!AT$3))*$F288</f>
        <v>0</v>
      </c>
      <c r="AO288" s="219">
        <f t="array" ref="AO288">SUM(ОС!$F86:$F100*(ОС!$I86:$I100=ОС!AU$3))*$F288</f>
        <v>0</v>
      </c>
      <c r="AP288" s="219">
        <f t="array" ref="AP288">SUM(ОС!$F86:$F100*(ОС!$I86:$I100=ОС!AV$3))*$F288</f>
        <v>0</v>
      </c>
      <c r="AQ288" s="219">
        <f t="array" ref="AQ288">SUM(ОС!$F86:$F100*(ОС!$I86:$I100=ОС!AW$3))*$F288</f>
        <v>0</v>
      </c>
      <c r="AR288" s="219">
        <f t="array" ref="AR288">SUM(ОС!$F86:$F100*(ОС!$I86:$I100=ОС!AX$3))*$F288</f>
        <v>0</v>
      </c>
      <c r="AS288" s="219">
        <f t="array" ref="AS288">SUM(ОС!$F86:$F100*(ОС!$I86:$I100=ОС!AY$3))*$F288</f>
        <v>0</v>
      </c>
      <c r="AT288" s="219">
        <f t="array" ref="AT288">SUM(ОС!$F86:$F100*(ОС!$I86:$I100=ОС!AZ$3))*$F288</f>
        <v>0</v>
      </c>
      <c r="AU288" s="219">
        <f t="array" ref="AU288">SUM(ОС!$F86:$F100*(ОС!$I86:$I100=ОС!BA$3))*$F288</f>
        <v>0</v>
      </c>
      <c r="AV288" s="219">
        <f t="array" ref="AV288">SUM(ОС!$F86:$F100*(ОС!$I86:$I100=ОС!BB$3))*$F288</f>
        <v>0</v>
      </c>
      <c r="AW288" s="219">
        <f t="array" ref="AW288">SUM(ОС!$F86:$F100*(ОС!$I86:$I100=ОС!BC$3))*$F288</f>
        <v>0</v>
      </c>
      <c r="AX288" s="219">
        <f t="array" ref="AX288">SUM(ОС!$F86:$F100*(ОС!$I86:$I100=ОС!BD$3))*$F288</f>
        <v>0</v>
      </c>
      <c r="AY288" s="219">
        <f t="array" ref="AY288">SUM(ОС!$F86:$F100*(ОС!$I86:$I100=ОС!BE$3))*$F288</f>
        <v>0</v>
      </c>
      <c r="AZ288" s="219">
        <f t="array" ref="AZ288">SUM(ОС!$F86:$F100*(ОС!$I86:$I100=ОС!BF$3))*$F288</f>
        <v>0</v>
      </c>
      <c r="BA288" s="219">
        <f t="array" ref="BA288">SUM(ОС!$F86:$F100*(ОС!$I86:$I100=ОС!BG$3))*$F288</f>
        <v>0</v>
      </c>
      <c r="BB288" s="219">
        <f t="array" ref="BB288">SUM(ОС!$F86:$F100*(ОС!$I86:$I100=ОС!BH$3))*$F288</f>
        <v>0</v>
      </c>
      <c r="BC288" s="219">
        <f t="array" ref="BC288">SUM(ОС!$F86:$F100*(ОС!$I86:$I100=ОС!BI$3))*$F288</f>
        <v>0</v>
      </c>
      <c r="BD288" s="219">
        <f t="array" ref="BD288">SUM(ОС!$F86:$F100*(ОС!$I86:$I100=ОС!BJ$3))*$F288</f>
        <v>0</v>
      </c>
      <c r="BE288" s="219">
        <f t="array" ref="BE288">SUM(ОС!$F86:$F100*(ОС!$I86:$I100=ОС!BK$3))*$F288</f>
        <v>0</v>
      </c>
      <c r="BF288" s="219">
        <f t="array" ref="BF288">SUM(ОС!$F86:$F100*(ОС!$I86:$I100=ОС!BL$3))*$F288</f>
        <v>0</v>
      </c>
      <c r="BG288" s="219">
        <f t="array" ref="BG288">SUM(ОС!$F86:$F100*(ОС!$I86:$I100=ОС!BM$3))*$F288</f>
        <v>0</v>
      </c>
      <c r="BH288" s="219">
        <f t="array" ref="BH288">SUM(ОС!$F86:$F100*(ОС!$I86:$I100=ОС!BN$3))*$F288</f>
        <v>0</v>
      </c>
      <c r="BI288" s="219">
        <f t="array" ref="BI288">SUM(ОС!$F86:$F100*(ОС!$I86:$I100=ОС!BO$3))*$F288</f>
        <v>0</v>
      </c>
      <c r="BJ288" s="219">
        <f t="array" ref="BJ288">SUM(ОС!$F86:$F100*(ОС!$I86:$I100=ОС!BP$3))*$F288</f>
        <v>0</v>
      </c>
      <c r="BK288" s="219">
        <f t="array" ref="BK288">SUM(ОС!$F86:$F100*(ОС!$I86:$I100=ОС!BQ$3))*$F288</f>
        <v>0</v>
      </c>
      <c r="BL288" s="219">
        <f t="array" ref="BL288">SUM(ОС!$F86:$F100*(ОС!$I86:$I100=ОС!BR$3))*$F288</f>
        <v>0</v>
      </c>
      <c r="BM288" s="219">
        <f t="array" ref="BM288">SUM(ОС!$F86:$F100*(ОС!$I86:$I100=ОС!BS$3))*$F288</f>
        <v>0</v>
      </c>
      <c r="BN288" s="219">
        <f t="array" ref="BN288">SUM(ОС!$F86:$F100*(ОС!$I86:$I100=ОС!BT$3))*$F288</f>
        <v>0</v>
      </c>
    </row>
    <row r="289" spans="1:66">
      <c r="B289" s="44" t="s">
        <v>654</v>
      </c>
      <c r="C289" s="59" t="s">
        <v>644</v>
      </c>
      <c r="D289" s="59"/>
      <c r="E289" s="59"/>
      <c r="F289" s="219">
        <v>2178</v>
      </c>
      <c r="G289" s="219">
        <f t="array" ref="G289">$F289*(SUM(ОС!$F96*(ОС!$I96=ОС!M$3))+SUM(ОС!$F71:$F76*(ОС!$I71:$I76=ОС!M$3)))</f>
        <v>0</v>
      </c>
      <c r="H289" s="219">
        <f t="array" ref="H289">$F289*(SUM(ОС!$F96*(ОС!$I96=ОС!N$3))+SUM(ОС!$F71:$F76*(ОС!$I71:$I76=ОС!N$3)))</f>
        <v>0</v>
      </c>
      <c r="I289" s="219">
        <f t="array" ref="I289">$F289*(SUM(ОС!$F96*(ОС!$I96=ОС!O$3))+SUM(ОС!$F71:$F76*(ОС!$I71:$I76=ОС!O$3)))</f>
        <v>0</v>
      </c>
      <c r="J289" s="219">
        <f t="array" ref="J289">$F289*(SUM(ОС!$F96*(ОС!$I96=ОС!P$3))+SUM(ОС!$F71:$F76*(ОС!$I71:$I76=ОС!P$3)))</f>
        <v>0</v>
      </c>
      <c r="K289" s="219">
        <f t="array" ref="K289">$F289*(SUM(ОС!$F96*(ОС!$I96=ОС!Q$3))+SUM(ОС!$F71:$F76*(ОС!$I71:$I76=ОС!Q$3)))</f>
        <v>0</v>
      </c>
      <c r="L289" s="219">
        <f t="array" ref="L289">$F289*(SUM(ОС!$F96*(ОС!$I96=ОС!R$3))+SUM(ОС!$F71:$F76*(ОС!$I71:$I76=ОС!R$3)))</f>
        <v>0</v>
      </c>
      <c r="M289" s="219">
        <f t="array" ref="M289">$F289*(SUM(ОС!$F96*(ОС!$I96=ОС!S$3))+SUM(ОС!$F71:$F76*(ОС!$I71:$I76=ОС!S$3)))</f>
        <v>0</v>
      </c>
      <c r="N289" s="219">
        <f t="array" ref="N289">$F289*(SUM(ОС!$F96*(ОС!$I96=ОС!T$3))+SUM(ОС!$F71:$F76*(ОС!$I71:$I76=ОС!T$3)))</f>
        <v>0</v>
      </c>
      <c r="O289" s="219">
        <f t="array" ref="O289">$F289*(SUM(ОС!$F96*(ОС!$I96=ОС!U$3))+SUM(ОС!$F71:$F76*(ОС!$I71:$I76=ОС!U$3)))</f>
        <v>0</v>
      </c>
      <c r="P289" s="219">
        <f t="array" ref="P289">$F289*(SUM(ОС!$F96*(ОС!$I96=ОС!V$3))+SUM(ОС!$F71:$F76*(ОС!$I71:$I76=ОС!V$3)))</f>
        <v>0</v>
      </c>
      <c r="Q289" s="219">
        <f t="array" ref="Q289">$F289*(SUM(ОС!$F96*(ОС!$I96=ОС!W$3))+SUM(ОС!$F71:$F76*(ОС!$I71:$I76=ОС!W$3)))</f>
        <v>0</v>
      </c>
      <c r="R289" s="219">
        <f t="array" ref="R289">$F289*(SUM(ОС!$F96*(ОС!$I96=ОС!X$3))+SUM(ОС!$F71:$F76*(ОС!$I71:$I76=ОС!X$3)))</f>
        <v>0</v>
      </c>
      <c r="S289" s="219">
        <f t="array" ref="S289">$F289*(SUM(ОС!$F96*(ОС!$I96=ОС!Y$3))+SUM(ОС!$F71:$F76*(ОС!$I71:$I76=ОС!Y$3)))</f>
        <v>0</v>
      </c>
      <c r="T289" s="219">
        <f t="array" ref="T289">$F289*(SUM(ОС!$F96*(ОС!$I96=ОС!Z$3))+SUM(ОС!$F71:$F76*(ОС!$I71:$I76=ОС!Z$3)))</f>
        <v>0</v>
      </c>
      <c r="U289" s="219">
        <f t="array" ref="U289">$F289*(SUM(ОС!$F96*(ОС!$I96=ОС!AA$3))+SUM(ОС!$F71:$F76*(ОС!$I71:$I76=ОС!AA$3)))</f>
        <v>0</v>
      </c>
      <c r="V289" s="219">
        <f t="array" ref="V289">$F289*(SUM(ОС!$F96*(ОС!$I96=ОС!AB$3))+SUM(ОС!$F71:$F76*(ОС!$I71:$I76=ОС!AB$3)))</f>
        <v>0</v>
      </c>
      <c r="W289" s="219">
        <f t="array" ref="W289">$F289*(SUM(ОС!$F96*(ОС!$I96=ОС!AC$3))+SUM(ОС!$F71:$F76*(ОС!$I71:$I76=ОС!AC$3)))</f>
        <v>0</v>
      </c>
      <c r="X289" s="219">
        <f t="array" ref="X289">$F289*(SUM(ОС!$F96*(ОС!$I96=ОС!AD$3))+SUM(ОС!$F71:$F76*(ОС!$I71:$I76=ОС!AD$3)))</f>
        <v>0</v>
      </c>
      <c r="Y289" s="219">
        <f t="array" ref="Y289">$F289*(SUM(ОС!$F96*(ОС!$I96=ОС!AE$3))+SUM(ОС!$F71:$F76*(ОС!$I71:$I76=ОС!AE$3)))</f>
        <v>0</v>
      </c>
      <c r="Z289" s="219">
        <f t="array" ref="Z289">$F289*(SUM(ОС!$F96*(ОС!$I96=ОС!AF$3))+SUM(ОС!$F71:$F76*(ОС!$I71:$I76=ОС!AF$3)))</f>
        <v>0</v>
      </c>
      <c r="AA289" s="219">
        <f t="array" ref="AA289">$F289*(SUM(ОС!$F96*(ОС!$I96=ОС!AG$3))+SUM(ОС!$F71:$F76*(ОС!$I71:$I76=ОС!AG$3)))</f>
        <v>0</v>
      </c>
      <c r="AB289" s="219">
        <f t="array" ref="AB289">$F289*(SUM(ОС!$F96*(ОС!$I96=ОС!AH$3))+SUM(ОС!$F71:$F76*(ОС!$I71:$I76=ОС!AH$3)))</f>
        <v>0</v>
      </c>
      <c r="AC289" s="219">
        <f t="array" ref="AC289">$F289*(SUM(ОС!$F96*(ОС!$I96=ОС!AI$3))+SUM(ОС!$F71:$F76*(ОС!$I71:$I76=ОС!AI$3)))</f>
        <v>0</v>
      </c>
      <c r="AD289" s="219">
        <f t="array" ref="AD289">$F289*(SUM(ОС!$F96*(ОС!$I96=ОС!AJ$3))+SUM(ОС!$F71:$F76*(ОС!$I71:$I76=ОС!AJ$3)))</f>
        <v>0</v>
      </c>
      <c r="AE289" s="219">
        <f t="array" ref="AE289">$F289*(SUM(ОС!$F96*(ОС!$I96=ОС!AK$3))+SUM(ОС!$F71:$F76*(ОС!$I71:$I76=ОС!AK$3)))</f>
        <v>0</v>
      </c>
      <c r="AF289" s="219">
        <f t="array" ref="AF289">$F289*(SUM(ОС!$F96*(ОС!$I96=ОС!AL$3))+SUM(ОС!$F71:$F76*(ОС!$I71:$I76=ОС!AL$3)))</f>
        <v>0</v>
      </c>
      <c r="AG289" s="219">
        <f t="array" ref="AG289">$F289*(SUM(ОС!$F96*(ОС!$I96=ОС!AM$3))+SUM(ОС!$F71:$F76*(ОС!$I71:$I76=ОС!AM$3)))</f>
        <v>0</v>
      </c>
      <c r="AH289" s="219">
        <f t="array" ref="AH289">$F289*(SUM(ОС!$F96*(ОС!$I96=ОС!AN$3))+SUM(ОС!$F71:$F76*(ОС!$I71:$I76=ОС!AN$3)))</f>
        <v>0</v>
      </c>
      <c r="AI289" s="219">
        <f t="array" ref="AI289">$F289*(SUM(ОС!$F96*(ОС!$I96=ОС!AO$3))+SUM(ОС!$F71:$F76*(ОС!$I71:$I76=ОС!AO$3)))</f>
        <v>0</v>
      </c>
      <c r="AJ289" s="219">
        <f t="array" ref="AJ289">$F289*(SUM(ОС!$F96*(ОС!$I96=ОС!AP$3))+SUM(ОС!$F71:$F76*(ОС!$I71:$I76=ОС!AP$3)))</f>
        <v>0</v>
      </c>
      <c r="AK289" s="219">
        <f t="array" ref="AK289">$F289*(SUM(ОС!$F96*(ОС!$I96=ОС!AQ$3))+SUM(ОС!$F71:$F76*(ОС!$I71:$I76=ОС!AQ$3)))</f>
        <v>0</v>
      </c>
      <c r="AL289" s="219">
        <f t="array" ref="AL289">$F289*(SUM(ОС!$F96*(ОС!$I96=ОС!AR$3))+SUM(ОС!$F71:$F76*(ОС!$I71:$I76=ОС!AR$3)))</f>
        <v>0</v>
      </c>
      <c r="AM289" s="219">
        <f t="array" ref="AM289">$F289*(SUM(ОС!$F96*(ОС!$I96=ОС!AS$3))+SUM(ОС!$F71:$F76*(ОС!$I71:$I76=ОС!AS$3)))</f>
        <v>0</v>
      </c>
      <c r="AN289" s="219">
        <f t="array" ref="AN289">$F289*(SUM(ОС!$F96*(ОС!$I96=ОС!AT$3))+SUM(ОС!$F71:$F76*(ОС!$I71:$I76=ОС!AT$3)))</f>
        <v>0</v>
      </c>
      <c r="AO289" s="219">
        <f t="array" ref="AO289">$F289*(SUM(ОС!$F96*(ОС!$I96=ОС!AU$3))+SUM(ОС!$F71:$F76*(ОС!$I71:$I76=ОС!AU$3)))</f>
        <v>0</v>
      </c>
      <c r="AP289" s="219">
        <f t="array" ref="AP289">$F289*(SUM(ОС!$F96*(ОС!$I96=ОС!AV$3))+SUM(ОС!$F71:$F76*(ОС!$I71:$I76=ОС!AV$3)))</f>
        <v>0</v>
      </c>
      <c r="AQ289" s="219">
        <f t="array" ref="AQ289">$F289*(SUM(ОС!$F96*(ОС!$I96=ОС!AW$3))+SUM(ОС!$F71:$F76*(ОС!$I71:$I76=ОС!AW$3)))</f>
        <v>0</v>
      </c>
      <c r="AR289" s="219">
        <f t="array" ref="AR289">$F289*(SUM(ОС!$F96*(ОС!$I96=ОС!AX$3))+SUM(ОС!$F71:$F76*(ОС!$I71:$I76=ОС!AX$3)))</f>
        <v>0</v>
      </c>
      <c r="AS289" s="219">
        <f t="array" ref="AS289">$F289*(SUM(ОС!$F96*(ОС!$I96=ОС!AY$3))+SUM(ОС!$F71:$F76*(ОС!$I71:$I76=ОС!AY$3)))</f>
        <v>0</v>
      </c>
      <c r="AT289" s="219">
        <f t="array" ref="AT289">$F289*(SUM(ОС!$F96*(ОС!$I96=ОС!AZ$3))+SUM(ОС!$F71:$F76*(ОС!$I71:$I76=ОС!AZ$3)))</f>
        <v>0</v>
      </c>
      <c r="AU289" s="219">
        <f t="array" ref="AU289">$F289*(SUM(ОС!$F96*(ОС!$I96=ОС!BA$3))+SUM(ОС!$F71:$F76*(ОС!$I71:$I76=ОС!BA$3)))</f>
        <v>0</v>
      </c>
      <c r="AV289" s="219">
        <f t="array" ref="AV289">$F289*(SUM(ОС!$F96*(ОС!$I96=ОС!BB$3))+SUM(ОС!$F71:$F76*(ОС!$I71:$I76=ОС!BB$3)))</f>
        <v>0</v>
      </c>
      <c r="AW289" s="219">
        <f t="array" ref="AW289">$F289*(SUM(ОС!$F96*(ОС!$I96=ОС!BC$3))+SUM(ОС!$F71:$F76*(ОС!$I71:$I76=ОС!BC$3)))</f>
        <v>0</v>
      </c>
      <c r="AX289" s="219">
        <f t="array" ref="AX289">$F289*(SUM(ОС!$F96*(ОС!$I96=ОС!BD$3))+SUM(ОС!$F71:$F76*(ОС!$I71:$I76=ОС!BD$3)))</f>
        <v>0</v>
      </c>
      <c r="AY289" s="219">
        <f t="array" ref="AY289">$F289*(SUM(ОС!$F96*(ОС!$I96=ОС!BE$3))+SUM(ОС!$F71:$F76*(ОС!$I71:$I76=ОС!BE$3)))</f>
        <v>0</v>
      </c>
      <c r="AZ289" s="219">
        <f t="array" ref="AZ289">$F289*(SUM(ОС!$F96*(ОС!$I96=ОС!BF$3))+SUM(ОС!$F71:$F76*(ОС!$I71:$I76=ОС!BF$3)))</f>
        <v>0</v>
      </c>
      <c r="BA289" s="219">
        <f t="array" ref="BA289">$F289*(SUM(ОС!$F96*(ОС!$I96=ОС!BG$3))+SUM(ОС!$F71:$F76*(ОС!$I71:$I76=ОС!BG$3)))</f>
        <v>0</v>
      </c>
      <c r="BB289" s="219">
        <f t="array" ref="BB289">$F289*(SUM(ОС!$F96*(ОС!$I96=ОС!BH$3))+SUM(ОС!$F71:$F76*(ОС!$I71:$I76=ОС!BH$3)))</f>
        <v>0</v>
      </c>
      <c r="BC289" s="219">
        <f t="array" ref="BC289">$F289*(SUM(ОС!$F96*(ОС!$I96=ОС!BI$3))+SUM(ОС!$F71:$F76*(ОС!$I71:$I76=ОС!BI$3)))</f>
        <v>0</v>
      </c>
      <c r="BD289" s="219">
        <f t="array" ref="BD289">$F289*(SUM(ОС!$F96*(ОС!$I96=ОС!BJ$3))+SUM(ОС!$F71:$F76*(ОС!$I71:$I76=ОС!BJ$3)))</f>
        <v>0</v>
      </c>
      <c r="BE289" s="219">
        <f t="array" ref="BE289">$F289*(SUM(ОС!$F96*(ОС!$I96=ОС!BK$3))+SUM(ОС!$F71:$F76*(ОС!$I71:$I76=ОС!BK$3)))</f>
        <v>0</v>
      </c>
      <c r="BF289" s="219">
        <f t="array" ref="BF289">$F289*(SUM(ОС!$F96*(ОС!$I96=ОС!BL$3))+SUM(ОС!$F71:$F76*(ОС!$I71:$I76=ОС!BL$3)))</f>
        <v>0</v>
      </c>
      <c r="BG289" s="219">
        <f t="array" ref="BG289">$F289*(SUM(ОС!$F96*(ОС!$I96=ОС!BM$3))+SUM(ОС!$F71:$F76*(ОС!$I71:$I76=ОС!BM$3)))</f>
        <v>0</v>
      </c>
      <c r="BH289" s="219">
        <f t="array" ref="BH289">$F289*(SUM(ОС!$F96*(ОС!$I96=ОС!BN$3))+SUM(ОС!$F71:$F76*(ОС!$I71:$I76=ОС!BN$3)))</f>
        <v>0</v>
      </c>
      <c r="BI289" s="219">
        <f t="array" ref="BI289">$F289*(SUM(ОС!$F96*(ОС!$I96=ОС!BO$3))+SUM(ОС!$F71:$F76*(ОС!$I71:$I76=ОС!BO$3)))</f>
        <v>0</v>
      </c>
      <c r="BJ289" s="219">
        <f t="array" ref="BJ289">$F289*(SUM(ОС!$F96*(ОС!$I96=ОС!BP$3))+SUM(ОС!$F71:$F76*(ОС!$I71:$I76=ОС!BP$3)))</f>
        <v>0</v>
      </c>
      <c r="BK289" s="219">
        <f t="array" ref="BK289">$F289*(SUM(ОС!$F96*(ОС!$I96=ОС!BQ$3))+SUM(ОС!$F71:$F76*(ОС!$I71:$I76=ОС!BQ$3)))</f>
        <v>0</v>
      </c>
      <c r="BL289" s="219">
        <f t="array" ref="BL289">$F289*(SUM(ОС!$F96*(ОС!$I96=ОС!BR$3))+SUM(ОС!$F71:$F76*(ОС!$I71:$I76=ОС!BR$3)))</f>
        <v>0</v>
      </c>
      <c r="BM289" s="219">
        <f t="array" ref="BM289">$F289*(SUM(ОС!$F96*(ОС!$I96=ОС!BS$3))+SUM(ОС!$F71:$F76*(ОС!$I71:$I76=ОС!BS$3)))</f>
        <v>0</v>
      </c>
      <c r="BN289" s="219">
        <f t="array" ref="BN289">$F289*(SUM(ОС!$F96*(ОС!$I96=ОС!BT$3))+SUM(ОС!$F71:$F76*(ОС!$I71:$I76=ОС!BT$3)))</f>
        <v>0</v>
      </c>
    </row>
    <row r="290" spans="1:66" s="7" customFormat="1">
      <c r="A290" s="3"/>
      <c r="B290" s="44" t="s">
        <v>655</v>
      </c>
      <c r="C290" s="59" t="s">
        <v>645</v>
      </c>
      <c r="D290" s="59"/>
      <c r="E290" s="59"/>
      <c r="F290" s="219">
        <v>366</v>
      </c>
      <c r="G290" s="219">
        <f t="array" ref="G290">SUM(ОС!$F85:$F87*(ОС!$I85:$I87=ОС!M$3))*$F290</f>
        <v>0</v>
      </c>
      <c r="H290" s="219">
        <f t="array" ref="H290">SUM(ОС!$F85:$F87*(ОС!$I85:$I87=ОС!N$3))*$F290</f>
        <v>0</v>
      </c>
      <c r="I290" s="219">
        <f t="array" ref="I290">SUM(ОС!$F85:$F87*(ОС!$I85:$I87=ОС!O$3))*$F290</f>
        <v>0</v>
      </c>
      <c r="J290" s="219">
        <f t="array" ref="J290">SUM(ОС!$F85:$F87*(ОС!$I85:$I87=ОС!P$3))*$F290</f>
        <v>0</v>
      </c>
      <c r="K290" s="219">
        <f t="array" ref="K290">SUM(ОС!$F85:$F87*(ОС!$I85:$I87=ОС!Q$3))*$F290</f>
        <v>0</v>
      </c>
      <c r="L290" s="219">
        <f t="array" ref="L290">SUM(ОС!$F85:$F87*(ОС!$I85:$I87=ОС!R$3))*$F290</f>
        <v>0</v>
      </c>
      <c r="M290" s="219">
        <f t="array" ref="M290">SUM(ОС!$F85:$F87*(ОС!$I85:$I87=ОС!S$3))*$F290</f>
        <v>0</v>
      </c>
      <c r="N290" s="219">
        <f t="array" ref="N290">SUM(ОС!$F85:$F87*(ОС!$I85:$I87=ОС!T$3))*$F290</f>
        <v>0</v>
      </c>
      <c r="O290" s="219">
        <f t="array" ref="O290">SUM(ОС!$F85:$F87*(ОС!$I85:$I87=ОС!U$3))*$F290</f>
        <v>0</v>
      </c>
      <c r="P290" s="219">
        <f t="array" ref="P290">SUM(ОС!$F85:$F87*(ОС!$I85:$I87=ОС!V$3))*$F290</f>
        <v>0</v>
      </c>
      <c r="Q290" s="219">
        <f t="array" ref="Q290">SUM(ОС!$F85:$F87*(ОС!$I85:$I87=ОС!W$3))*$F290</f>
        <v>0</v>
      </c>
      <c r="R290" s="219">
        <f t="array" ref="R290">SUM(ОС!$F85:$F87*(ОС!$I85:$I87=ОС!X$3))*$F290</f>
        <v>0</v>
      </c>
      <c r="S290" s="219">
        <f t="array" ref="S290">SUM(ОС!$F85:$F87*(ОС!$I85:$I87=ОС!Y$3))*$F290</f>
        <v>0</v>
      </c>
      <c r="T290" s="219">
        <f t="array" ref="T290">SUM(ОС!$F85:$F87*(ОС!$I85:$I87=ОС!Z$3))*$F290</f>
        <v>0</v>
      </c>
      <c r="U290" s="219">
        <f t="array" ref="U290">SUM(ОС!$F85:$F87*(ОС!$I85:$I87=ОС!AA$3))*$F290</f>
        <v>0</v>
      </c>
      <c r="V290" s="219">
        <f t="array" ref="V290">SUM(ОС!$F85:$F87*(ОС!$I85:$I87=ОС!AB$3))*$F290</f>
        <v>0</v>
      </c>
      <c r="W290" s="219">
        <f t="array" ref="W290">SUM(ОС!$F85:$F87*(ОС!$I85:$I87=ОС!AC$3))*$F290</f>
        <v>0</v>
      </c>
      <c r="X290" s="219">
        <f t="array" ref="X290">SUM(ОС!$F85:$F87*(ОС!$I85:$I87=ОС!AD$3))*$F290</f>
        <v>0</v>
      </c>
      <c r="Y290" s="219">
        <f t="array" ref="Y290">SUM(ОС!$F85:$F87*(ОС!$I85:$I87=ОС!AE$3))*$F290</f>
        <v>0</v>
      </c>
      <c r="Z290" s="219">
        <f t="array" ref="Z290">SUM(ОС!$F85:$F87*(ОС!$I85:$I87=ОС!AF$3))*$F290</f>
        <v>0</v>
      </c>
      <c r="AA290" s="219">
        <f t="array" ref="AA290">SUM(ОС!$F85:$F87*(ОС!$I85:$I87=ОС!AG$3))*$F290</f>
        <v>0</v>
      </c>
      <c r="AB290" s="219">
        <f t="array" ref="AB290">SUM(ОС!$F85:$F87*(ОС!$I85:$I87=ОС!AH$3))*$F290</f>
        <v>0</v>
      </c>
      <c r="AC290" s="219">
        <f t="array" ref="AC290">SUM(ОС!$F85:$F87*(ОС!$I85:$I87=ОС!AI$3))*$F290</f>
        <v>0</v>
      </c>
      <c r="AD290" s="219">
        <f t="array" ref="AD290">SUM(ОС!$F85:$F87*(ОС!$I85:$I87=ОС!AJ$3))*$F290</f>
        <v>0</v>
      </c>
      <c r="AE290" s="219">
        <f t="array" ref="AE290">SUM(ОС!$F85:$F87*(ОС!$I85:$I87=ОС!AK$3))*$F290</f>
        <v>0</v>
      </c>
      <c r="AF290" s="219">
        <f t="array" ref="AF290">SUM(ОС!$F85:$F87*(ОС!$I85:$I87=ОС!AL$3))*$F290</f>
        <v>0</v>
      </c>
      <c r="AG290" s="219">
        <f t="array" ref="AG290">SUM(ОС!$F85:$F87*(ОС!$I85:$I87=ОС!AM$3))*$F290</f>
        <v>0</v>
      </c>
      <c r="AH290" s="219">
        <f t="array" ref="AH290">SUM(ОС!$F85:$F87*(ОС!$I85:$I87=ОС!AN$3))*$F290</f>
        <v>0</v>
      </c>
      <c r="AI290" s="219">
        <f t="array" ref="AI290">SUM(ОС!$F85:$F87*(ОС!$I85:$I87=ОС!AO$3))*$F290</f>
        <v>0</v>
      </c>
      <c r="AJ290" s="219">
        <f t="array" ref="AJ290">SUM(ОС!$F85:$F87*(ОС!$I85:$I87=ОС!AP$3))*$F290</f>
        <v>0</v>
      </c>
      <c r="AK290" s="219">
        <f t="array" ref="AK290">SUM(ОС!$F85:$F87*(ОС!$I85:$I87=ОС!AQ$3))*$F290</f>
        <v>0</v>
      </c>
      <c r="AL290" s="219">
        <f t="array" ref="AL290">SUM(ОС!$F85:$F87*(ОС!$I85:$I87=ОС!AR$3))*$F290</f>
        <v>0</v>
      </c>
      <c r="AM290" s="219">
        <f t="array" ref="AM290">SUM(ОС!$F85:$F87*(ОС!$I85:$I87=ОС!AS$3))*$F290</f>
        <v>0</v>
      </c>
      <c r="AN290" s="219">
        <f t="array" ref="AN290">SUM(ОС!$F85:$F87*(ОС!$I85:$I87=ОС!AT$3))*$F290</f>
        <v>0</v>
      </c>
      <c r="AO290" s="219">
        <f t="array" ref="AO290">SUM(ОС!$F85:$F87*(ОС!$I85:$I87=ОС!AU$3))*$F290</f>
        <v>0</v>
      </c>
      <c r="AP290" s="219">
        <f t="array" ref="AP290">SUM(ОС!$F85:$F87*(ОС!$I85:$I87=ОС!AV$3))*$F290</f>
        <v>0</v>
      </c>
      <c r="AQ290" s="219">
        <f t="array" ref="AQ290">SUM(ОС!$F85:$F87*(ОС!$I85:$I87=ОС!AW$3))*$F290</f>
        <v>0</v>
      </c>
      <c r="AR290" s="219">
        <f t="array" ref="AR290">SUM(ОС!$F85:$F87*(ОС!$I85:$I87=ОС!AX$3))*$F290</f>
        <v>0</v>
      </c>
      <c r="AS290" s="219">
        <f t="array" ref="AS290">SUM(ОС!$F85:$F87*(ОС!$I85:$I87=ОС!AY$3))*$F290</f>
        <v>0</v>
      </c>
      <c r="AT290" s="219">
        <f t="array" ref="AT290">SUM(ОС!$F85:$F87*(ОС!$I85:$I87=ОС!AZ$3))*$F290</f>
        <v>0</v>
      </c>
      <c r="AU290" s="219">
        <f t="array" ref="AU290">SUM(ОС!$F85:$F87*(ОС!$I85:$I87=ОС!BA$3))*$F290</f>
        <v>0</v>
      </c>
      <c r="AV290" s="219">
        <f t="array" ref="AV290">SUM(ОС!$F85:$F87*(ОС!$I85:$I87=ОС!BB$3))*$F290</f>
        <v>0</v>
      </c>
      <c r="AW290" s="219">
        <f t="array" ref="AW290">SUM(ОС!$F85:$F87*(ОС!$I85:$I87=ОС!BC$3))*$F290</f>
        <v>0</v>
      </c>
      <c r="AX290" s="219">
        <f t="array" ref="AX290">SUM(ОС!$F85:$F87*(ОС!$I85:$I87=ОС!BD$3))*$F290</f>
        <v>0</v>
      </c>
      <c r="AY290" s="219">
        <f t="array" ref="AY290">SUM(ОС!$F85:$F87*(ОС!$I85:$I87=ОС!BE$3))*$F290</f>
        <v>0</v>
      </c>
      <c r="AZ290" s="219">
        <f t="array" ref="AZ290">SUM(ОС!$F85:$F87*(ОС!$I85:$I87=ОС!BF$3))*$F290</f>
        <v>0</v>
      </c>
      <c r="BA290" s="219">
        <f t="array" ref="BA290">SUM(ОС!$F85:$F87*(ОС!$I85:$I87=ОС!BG$3))*$F290</f>
        <v>0</v>
      </c>
      <c r="BB290" s="219">
        <f t="array" ref="BB290">SUM(ОС!$F85:$F87*(ОС!$I85:$I87=ОС!BH$3))*$F290</f>
        <v>0</v>
      </c>
      <c r="BC290" s="219">
        <f t="array" ref="BC290">SUM(ОС!$F85:$F87*(ОС!$I85:$I87=ОС!BI$3))*$F290</f>
        <v>0</v>
      </c>
      <c r="BD290" s="219">
        <f t="array" ref="BD290">SUM(ОС!$F85:$F87*(ОС!$I85:$I87=ОС!BJ$3))*$F290</f>
        <v>0</v>
      </c>
      <c r="BE290" s="219">
        <f t="array" ref="BE290">SUM(ОС!$F85:$F87*(ОС!$I85:$I87=ОС!BK$3))*$F290</f>
        <v>0</v>
      </c>
      <c r="BF290" s="219">
        <f t="array" ref="BF290">SUM(ОС!$F85:$F87*(ОС!$I85:$I87=ОС!BL$3))*$F290</f>
        <v>0</v>
      </c>
      <c r="BG290" s="219">
        <f t="array" ref="BG290">SUM(ОС!$F85:$F87*(ОС!$I85:$I87=ОС!BM$3))*$F290</f>
        <v>0</v>
      </c>
      <c r="BH290" s="219">
        <f t="array" ref="BH290">SUM(ОС!$F85:$F87*(ОС!$I85:$I87=ОС!BN$3))*$F290</f>
        <v>0</v>
      </c>
      <c r="BI290" s="219">
        <f t="array" ref="BI290">SUM(ОС!$F85:$F87*(ОС!$I85:$I87=ОС!BO$3))*$F290</f>
        <v>0</v>
      </c>
      <c r="BJ290" s="219">
        <f t="array" ref="BJ290">SUM(ОС!$F85:$F87*(ОС!$I85:$I87=ОС!BP$3))*$F290</f>
        <v>0</v>
      </c>
      <c r="BK290" s="219">
        <f t="array" ref="BK290">SUM(ОС!$F85:$F87*(ОС!$I85:$I87=ОС!BQ$3))*$F290</f>
        <v>0</v>
      </c>
      <c r="BL290" s="219">
        <f t="array" ref="BL290">SUM(ОС!$F85:$F87*(ОС!$I85:$I87=ОС!BR$3))*$F290</f>
        <v>0</v>
      </c>
      <c r="BM290" s="219">
        <f t="array" ref="BM290">SUM(ОС!$F85:$F87*(ОС!$I85:$I87=ОС!BS$3))*$F290</f>
        <v>0</v>
      </c>
      <c r="BN290" s="219">
        <f t="array" ref="BN290">SUM(ОС!$F85:$F87*(ОС!$I85:$I87=ОС!BT$3))*$F290</f>
        <v>0</v>
      </c>
    </row>
    <row r="291" spans="1:66">
      <c r="B291" s="44" t="s">
        <v>656</v>
      </c>
      <c r="C291" s="59" t="s">
        <v>646</v>
      </c>
      <c r="D291" s="59"/>
      <c r="E291" s="59"/>
      <c r="F291" s="219">
        <v>600</v>
      </c>
      <c r="G291" s="219">
        <f t="array" ref="G291">SUM(ОС!$F71:$F76*(ОС!$I71:$I76=ОС!M$3))*$F291</f>
        <v>0</v>
      </c>
      <c r="H291" s="219">
        <f t="array" ref="H291">SUM(ОС!$F71:$F76*(ОС!$I71:$I76=ОС!N$3))*$F291</f>
        <v>0</v>
      </c>
      <c r="I291" s="219">
        <f t="array" ref="I291">SUM(ОС!$F71:$F76*(ОС!$I71:$I76=ОС!O$3))*$F291</f>
        <v>0</v>
      </c>
      <c r="J291" s="219">
        <f t="array" ref="J291">SUM(ОС!$F71:$F76*(ОС!$I71:$I76=ОС!P$3))*$F291</f>
        <v>0</v>
      </c>
      <c r="K291" s="219">
        <f t="array" ref="K291">SUM(ОС!$F71:$F76*(ОС!$I71:$I76=ОС!Q$3))*$F291</f>
        <v>0</v>
      </c>
      <c r="L291" s="219">
        <f t="array" ref="L291">SUM(ОС!$F71:$F76*(ОС!$I71:$I76=ОС!R$3))*$F291</f>
        <v>0</v>
      </c>
      <c r="M291" s="219">
        <f t="array" ref="M291">SUM(ОС!$F71:$F76*(ОС!$I71:$I76=ОС!S$3))*$F291</f>
        <v>0</v>
      </c>
      <c r="N291" s="219">
        <f t="array" ref="N291">SUM(ОС!$F71:$F76*(ОС!$I71:$I76=ОС!T$3))*$F291</f>
        <v>0</v>
      </c>
      <c r="O291" s="219">
        <f t="array" ref="O291">SUM(ОС!$F71:$F76*(ОС!$I71:$I76=ОС!U$3))*$F291</f>
        <v>0</v>
      </c>
      <c r="P291" s="219">
        <f t="array" ref="P291">SUM(ОС!$F71:$F76*(ОС!$I71:$I76=ОС!V$3))*$F291</f>
        <v>0</v>
      </c>
      <c r="Q291" s="219">
        <f t="array" ref="Q291">SUM(ОС!$F71:$F76*(ОС!$I71:$I76=ОС!W$3))*$F291</f>
        <v>0</v>
      </c>
      <c r="R291" s="219">
        <f t="array" ref="R291">SUM(ОС!$F71:$F76*(ОС!$I71:$I76=ОС!X$3))*$F291</f>
        <v>0</v>
      </c>
      <c r="S291" s="219">
        <f t="array" ref="S291">SUM(ОС!$F71:$F76*(ОС!$I71:$I76=ОС!Y$3))*$F291</f>
        <v>0</v>
      </c>
      <c r="T291" s="219">
        <f t="array" ref="T291">SUM(ОС!$F71:$F76*(ОС!$I71:$I76=ОС!Z$3))*$F291</f>
        <v>0</v>
      </c>
      <c r="U291" s="219">
        <f t="array" ref="U291">SUM(ОС!$F71:$F76*(ОС!$I71:$I76=ОС!AA$3))*$F291</f>
        <v>0</v>
      </c>
      <c r="V291" s="219">
        <f t="array" ref="V291">SUM(ОС!$F71:$F76*(ОС!$I71:$I76=ОС!AB$3))*$F291</f>
        <v>0</v>
      </c>
      <c r="W291" s="219">
        <f t="array" ref="W291">SUM(ОС!$F71:$F76*(ОС!$I71:$I76=ОС!AC$3))*$F291</f>
        <v>0</v>
      </c>
      <c r="X291" s="219">
        <f t="array" ref="X291">SUM(ОС!$F71:$F76*(ОС!$I71:$I76=ОС!AD$3))*$F291</f>
        <v>0</v>
      </c>
      <c r="Y291" s="219">
        <f t="array" ref="Y291">SUM(ОС!$F71:$F76*(ОС!$I71:$I76=ОС!AE$3))*$F291</f>
        <v>0</v>
      </c>
      <c r="Z291" s="219">
        <f t="array" ref="Z291">SUM(ОС!$F71:$F76*(ОС!$I71:$I76=ОС!AF$3))*$F291</f>
        <v>0</v>
      </c>
      <c r="AA291" s="219">
        <f t="array" ref="AA291">SUM(ОС!$F71:$F76*(ОС!$I71:$I76=ОС!AG$3))*$F291</f>
        <v>0</v>
      </c>
      <c r="AB291" s="219">
        <f t="array" ref="AB291">SUM(ОС!$F71:$F76*(ОС!$I71:$I76=ОС!AH$3))*$F291</f>
        <v>0</v>
      </c>
      <c r="AC291" s="219">
        <f t="array" ref="AC291">SUM(ОС!$F71:$F76*(ОС!$I71:$I76=ОС!AI$3))*$F291</f>
        <v>0</v>
      </c>
      <c r="AD291" s="219">
        <f t="array" ref="AD291">SUM(ОС!$F71:$F76*(ОС!$I71:$I76=ОС!AJ$3))*$F291</f>
        <v>0</v>
      </c>
      <c r="AE291" s="219">
        <f t="array" ref="AE291">SUM(ОС!$F71:$F76*(ОС!$I71:$I76=ОС!AK$3))*$F291</f>
        <v>0</v>
      </c>
      <c r="AF291" s="219">
        <f t="array" ref="AF291">SUM(ОС!$F71:$F76*(ОС!$I71:$I76=ОС!AL$3))*$F291</f>
        <v>0</v>
      </c>
      <c r="AG291" s="219">
        <f t="array" ref="AG291">SUM(ОС!$F71:$F76*(ОС!$I71:$I76=ОС!AM$3))*$F291</f>
        <v>0</v>
      </c>
      <c r="AH291" s="219">
        <f t="array" ref="AH291">SUM(ОС!$F71:$F76*(ОС!$I71:$I76=ОС!AN$3))*$F291</f>
        <v>0</v>
      </c>
      <c r="AI291" s="219">
        <f t="array" ref="AI291">SUM(ОС!$F71:$F76*(ОС!$I71:$I76=ОС!AO$3))*$F291</f>
        <v>0</v>
      </c>
      <c r="AJ291" s="219">
        <f t="array" ref="AJ291">SUM(ОС!$F71:$F76*(ОС!$I71:$I76=ОС!AP$3))*$F291</f>
        <v>0</v>
      </c>
      <c r="AK291" s="219">
        <f t="array" ref="AK291">SUM(ОС!$F71:$F76*(ОС!$I71:$I76=ОС!AQ$3))*$F291</f>
        <v>0</v>
      </c>
      <c r="AL291" s="219">
        <f t="array" ref="AL291">SUM(ОС!$F71:$F76*(ОС!$I71:$I76=ОС!AR$3))*$F291</f>
        <v>0</v>
      </c>
      <c r="AM291" s="219">
        <f t="array" ref="AM291">SUM(ОС!$F71:$F76*(ОС!$I71:$I76=ОС!AS$3))*$F291</f>
        <v>0</v>
      </c>
      <c r="AN291" s="219">
        <f t="array" ref="AN291">SUM(ОС!$F71:$F76*(ОС!$I71:$I76=ОС!AT$3))*$F291</f>
        <v>0</v>
      </c>
      <c r="AO291" s="219">
        <f t="array" ref="AO291">SUM(ОС!$F71:$F76*(ОС!$I71:$I76=ОС!AU$3))*$F291</f>
        <v>0</v>
      </c>
      <c r="AP291" s="219">
        <f t="array" ref="AP291">SUM(ОС!$F71:$F76*(ОС!$I71:$I76=ОС!AV$3))*$F291</f>
        <v>0</v>
      </c>
      <c r="AQ291" s="219">
        <f t="array" ref="AQ291">SUM(ОС!$F71:$F76*(ОС!$I71:$I76=ОС!AW$3))*$F291</f>
        <v>0</v>
      </c>
      <c r="AR291" s="219">
        <f t="array" ref="AR291">SUM(ОС!$F71:$F76*(ОС!$I71:$I76=ОС!AX$3))*$F291</f>
        <v>0</v>
      </c>
      <c r="AS291" s="219">
        <f t="array" ref="AS291">SUM(ОС!$F71:$F76*(ОС!$I71:$I76=ОС!AY$3))*$F291</f>
        <v>0</v>
      </c>
      <c r="AT291" s="219">
        <f t="array" ref="AT291">SUM(ОС!$F71:$F76*(ОС!$I71:$I76=ОС!AZ$3))*$F291</f>
        <v>0</v>
      </c>
      <c r="AU291" s="219">
        <f t="array" ref="AU291">SUM(ОС!$F71:$F76*(ОС!$I71:$I76=ОС!BA$3))*$F291</f>
        <v>0</v>
      </c>
      <c r="AV291" s="219">
        <f t="array" ref="AV291">SUM(ОС!$F71:$F76*(ОС!$I71:$I76=ОС!BB$3))*$F291</f>
        <v>0</v>
      </c>
      <c r="AW291" s="219">
        <f t="array" ref="AW291">SUM(ОС!$F71:$F76*(ОС!$I71:$I76=ОС!BC$3))*$F291</f>
        <v>0</v>
      </c>
      <c r="AX291" s="219">
        <f t="array" ref="AX291">SUM(ОС!$F71:$F76*(ОС!$I71:$I76=ОС!BD$3))*$F291</f>
        <v>0</v>
      </c>
      <c r="AY291" s="219">
        <f t="array" ref="AY291">SUM(ОС!$F71:$F76*(ОС!$I71:$I76=ОС!BE$3))*$F291</f>
        <v>0</v>
      </c>
      <c r="AZ291" s="219">
        <f t="array" ref="AZ291">SUM(ОС!$F71:$F76*(ОС!$I71:$I76=ОС!BF$3))*$F291</f>
        <v>0</v>
      </c>
      <c r="BA291" s="219">
        <f t="array" ref="BA291">SUM(ОС!$F71:$F76*(ОС!$I71:$I76=ОС!BG$3))*$F291</f>
        <v>0</v>
      </c>
      <c r="BB291" s="219">
        <f t="array" ref="BB291">SUM(ОС!$F71:$F76*(ОС!$I71:$I76=ОС!BH$3))*$F291</f>
        <v>0</v>
      </c>
      <c r="BC291" s="219">
        <f t="array" ref="BC291">SUM(ОС!$F71:$F76*(ОС!$I71:$I76=ОС!BI$3))*$F291</f>
        <v>0</v>
      </c>
      <c r="BD291" s="219">
        <f t="array" ref="BD291">SUM(ОС!$F71:$F76*(ОС!$I71:$I76=ОС!BJ$3))*$F291</f>
        <v>0</v>
      </c>
      <c r="BE291" s="219">
        <f t="array" ref="BE291">SUM(ОС!$F71:$F76*(ОС!$I71:$I76=ОС!BK$3))*$F291</f>
        <v>0</v>
      </c>
      <c r="BF291" s="219">
        <f t="array" ref="BF291">SUM(ОС!$F71:$F76*(ОС!$I71:$I76=ОС!BL$3))*$F291</f>
        <v>0</v>
      </c>
      <c r="BG291" s="219">
        <f t="array" ref="BG291">SUM(ОС!$F71:$F76*(ОС!$I71:$I76=ОС!BM$3))*$F291</f>
        <v>0</v>
      </c>
      <c r="BH291" s="219">
        <f t="array" ref="BH291">SUM(ОС!$F71:$F76*(ОС!$I71:$I76=ОС!BN$3))*$F291</f>
        <v>0</v>
      </c>
      <c r="BI291" s="219">
        <f t="array" ref="BI291">SUM(ОС!$F71:$F76*(ОС!$I71:$I76=ОС!BO$3))*$F291</f>
        <v>0</v>
      </c>
      <c r="BJ291" s="219">
        <f t="array" ref="BJ291">SUM(ОС!$F71:$F76*(ОС!$I71:$I76=ОС!BP$3))*$F291</f>
        <v>0</v>
      </c>
      <c r="BK291" s="219">
        <f t="array" ref="BK291">SUM(ОС!$F71:$F76*(ОС!$I71:$I76=ОС!BQ$3))*$F291</f>
        <v>0</v>
      </c>
      <c r="BL291" s="219">
        <f t="array" ref="BL291">SUM(ОС!$F71:$F76*(ОС!$I71:$I76=ОС!BR$3))*$F291</f>
        <v>0</v>
      </c>
      <c r="BM291" s="219">
        <f t="array" ref="BM291">SUM(ОС!$F71:$F76*(ОС!$I71:$I76=ОС!BS$3))*$F291</f>
        <v>0</v>
      </c>
      <c r="BN291" s="219">
        <f t="array" ref="BN291">SUM(ОС!$F71:$F76*(ОС!$I71:$I76=ОС!BT$3))*$F291</f>
        <v>0</v>
      </c>
    </row>
    <row r="292" spans="1:66">
      <c r="B292" s="44" t="s">
        <v>657</v>
      </c>
      <c r="C292" s="59" t="s">
        <v>647</v>
      </c>
      <c r="D292" s="59"/>
      <c r="E292" s="59"/>
      <c r="F292" s="219">
        <v>3200</v>
      </c>
      <c r="G292" s="219">
        <f t="array" ref="G292">$F292*(SUM(ОС!$F71*(ОС!$I71=ОС!M$3)))+$F292*(SUM(ОС!$F75*(ОС!$I75=ОС!M$3)))</f>
        <v>0</v>
      </c>
      <c r="H292" s="219">
        <f t="array" ref="H292">$F292*(SUM(ОС!$F71*(ОС!$I71=ОС!N$3)))+$F292*(SUM(ОС!$F75*(ОС!$I75=ОС!N$3)))</f>
        <v>0</v>
      </c>
      <c r="I292" s="219">
        <f t="array" ref="I292">$F292*(SUM(ОС!$F71*(ОС!$I71=ОС!O$3)))+$F292*(SUM(ОС!$F75*(ОС!$I75=ОС!O$3)))</f>
        <v>0</v>
      </c>
      <c r="J292" s="219">
        <f t="array" ref="J292">$F292*(SUM(ОС!$F71*(ОС!$I71=ОС!P$3)))+$F292*(SUM(ОС!$F75*(ОС!$I75=ОС!P$3)))</f>
        <v>0</v>
      </c>
      <c r="K292" s="219">
        <f t="array" ref="K292">$F292*(SUM(ОС!$F71*(ОС!$I71=ОС!Q$3)))+$F292*(SUM(ОС!$F75*(ОС!$I75=ОС!Q$3)))</f>
        <v>0</v>
      </c>
      <c r="L292" s="219">
        <f t="array" ref="L292">$F292*(SUM(ОС!$F71*(ОС!$I71=ОС!R$3)))+$F292*(SUM(ОС!$F75*(ОС!$I75=ОС!R$3)))</f>
        <v>0</v>
      </c>
      <c r="M292" s="219">
        <f t="array" ref="M292">$F292*(SUM(ОС!$F71*(ОС!$I71=ОС!S$3)))+$F292*(SUM(ОС!$F75*(ОС!$I75=ОС!S$3)))</f>
        <v>0</v>
      </c>
      <c r="N292" s="219">
        <f t="array" ref="N292">$F292*(SUM(ОС!$F71*(ОС!$I71=ОС!T$3)))+$F292*(SUM(ОС!$F75*(ОС!$I75=ОС!T$3)))</f>
        <v>0</v>
      </c>
      <c r="O292" s="219">
        <f t="array" ref="O292">$F292*(SUM(ОС!$F71*(ОС!$I71=ОС!U$3)))+$F292*(SUM(ОС!$F75*(ОС!$I75=ОС!U$3)))</f>
        <v>0</v>
      </c>
      <c r="P292" s="219">
        <f t="array" ref="P292">$F292*(SUM(ОС!$F71*(ОС!$I71=ОС!V$3)))+$F292*(SUM(ОС!$F75*(ОС!$I75=ОС!V$3)))</f>
        <v>0</v>
      </c>
      <c r="Q292" s="219">
        <f t="array" ref="Q292">$F292*(SUM(ОС!$F71*(ОС!$I71=ОС!W$3)))+$F292*(SUM(ОС!$F75*(ОС!$I75=ОС!W$3)))</f>
        <v>0</v>
      </c>
      <c r="R292" s="219">
        <f t="array" ref="R292">$F292*(SUM(ОС!$F71*(ОС!$I71=ОС!X$3)))+$F292*(SUM(ОС!$F75*(ОС!$I75=ОС!X$3)))</f>
        <v>0</v>
      </c>
      <c r="S292" s="219">
        <f t="array" ref="S292">$F292*(SUM(ОС!$F71*(ОС!$I71=ОС!Y$3)))+$F292*(SUM(ОС!$F75*(ОС!$I75=ОС!Y$3)))</f>
        <v>0</v>
      </c>
      <c r="T292" s="219">
        <f t="array" ref="T292">$F292*(SUM(ОС!$F71*(ОС!$I71=ОС!Z$3)))+$F292*(SUM(ОС!$F75*(ОС!$I75=ОС!Z$3)))</f>
        <v>0</v>
      </c>
      <c r="U292" s="219">
        <f t="array" ref="U292">$F292*(SUM(ОС!$F71*(ОС!$I71=ОС!AA$3)))+$F292*(SUM(ОС!$F75*(ОС!$I75=ОС!AA$3)))</f>
        <v>0</v>
      </c>
      <c r="V292" s="219">
        <f t="array" ref="V292">$F292*(SUM(ОС!$F71*(ОС!$I71=ОС!AB$3)))+$F292*(SUM(ОС!$F75*(ОС!$I75=ОС!AB$3)))</f>
        <v>0</v>
      </c>
      <c r="W292" s="219">
        <f t="array" ref="W292">$F292*(SUM(ОС!$F71*(ОС!$I71=ОС!AC$3)))+$F292*(SUM(ОС!$F75*(ОС!$I75=ОС!AC$3)))</f>
        <v>0</v>
      </c>
      <c r="X292" s="219">
        <f t="array" ref="X292">$F292*(SUM(ОС!$F71*(ОС!$I71=ОС!AD$3)))+$F292*(SUM(ОС!$F75*(ОС!$I75=ОС!AD$3)))</f>
        <v>0</v>
      </c>
      <c r="Y292" s="219">
        <f t="array" ref="Y292">$F292*(SUM(ОС!$F71*(ОС!$I71=ОС!AE$3)))+$F292*(SUM(ОС!$F75*(ОС!$I75=ОС!AE$3)))</f>
        <v>0</v>
      </c>
      <c r="Z292" s="219">
        <f t="array" ref="Z292">$F292*(SUM(ОС!$F71*(ОС!$I71=ОС!AF$3)))+$F292*(SUM(ОС!$F75*(ОС!$I75=ОС!AF$3)))</f>
        <v>0</v>
      </c>
      <c r="AA292" s="219">
        <f t="array" ref="AA292">$F292*(SUM(ОС!$F71*(ОС!$I71=ОС!AG$3)))+$F292*(SUM(ОС!$F75*(ОС!$I75=ОС!AG$3)))</f>
        <v>0</v>
      </c>
      <c r="AB292" s="219">
        <f t="array" ref="AB292">$F292*(SUM(ОС!$F71*(ОС!$I71=ОС!AH$3)))+$F292*(SUM(ОС!$F75*(ОС!$I75=ОС!AH$3)))</f>
        <v>0</v>
      </c>
      <c r="AC292" s="219">
        <f t="array" ref="AC292">$F292*(SUM(ОС!$F71*(ОС!$I71=ОС!AI$3)))+$F292*(SUM(ОС!$F75*(ОС!$I75=ОС!AI$3)))</f>
        <v>0</v>
      </c>
      <c r="AD292" s="219">
        <f t="array" ref="AD292">$F292*(SUM(ОС!$F71*(ОС!$I71=ОС!AJ$3)))+$F292*(SUM(ОС!$F75*(ОС!$I75=ОС!AJ$3)))</f>
        <v>0</v>
      </c>
      <c r="AE292" s="219">
        <f t="array" ref="AE292">$F292*(SUM(ОС!$F71*(ОС!$I71=ОС!AK$3)))+$F292*(SUM(ОС!$F75*(ОС!$I75=ОС!AK$3)))</f>
        <v>0</v>
      </c>
      <c r="AF292" s="219">
        <f t="array" ref="AF292">$F292*(SUM(ОС!$F71*(ОС!$I71=ОС!AL$3)))+$F292*(SUM(ОС!$F75*(ОС!$I75=ОС!AL$3)))</f>
        <v>0</v>
      </c>
      <c r="AG292" s="219">
        <f t="array" ref="AG292">$F292*(SUM(ОС!$F71*(ОС!$I71=ОС!AM$3)))+$F292*(SUM(ОС!$F75*(ОС!$I75=ОС!AM$3)))</f>
        <v>0</v>
      </c>
      <c r="AH292" s="219">
        <f t="array" ref="AH292">$F292*(SUM(ОС!$F71*(ОС!$I71=ОС!AN$3)))+$F292*(SUM(ОС!$F75*(ОС!$I75=ОС!AN$3)))</f>
        <v>0</v>
      </c>
      <c r="AI292" s="219">
        <f t="array" ref="AI292">$F292*(SUM(ОС!$F71*(ОС!$I71=ОС!AO$3)))+$F292*(SUM(ОС!$F75*(ОС!$I75=ОС!AO$3)))</f>
        <v>0</v>
      </c>
      <c r="AJ292" s="219">
        <f t="array" ref="AJ292">$F292*(SUM(ОС!$F71*(ОС!$I71=ОС!AP$3)))+$F292*(SUM(ОС!$F75*(ОС!$I75=ОС!AP$3)))</f>
        <v>0</v>
      </c>
      <c r="AK292" s="219">
        <f t="array" ref="AK292">$F292*(SUM(ОС!$F71*(ОС!$I71=ОС!AQ$3)))+$F292*(SUM(ОС!$F75*(ОС!$I75=ОС!AQ$3)))</f>
        <v>0</v>
      </c>
      <c r="AL292" s="219">
        <f t="array" ref="AL292">$F292*(SUM(ОС!$F71*(ОС!$I71=ОС!AR$3)))+$F292*(SUM(ОС!$F75*(ОС!$I75=ОС!AR$3)))</f>
        <v>0</v>
      </c>
      <c r="AM292" s="219">
        <f t="array" ref="AM292">$F292*(SUM(ОС!$F71*(ОС!$I71=ОС!AS$3)))+$F292*(SUM(ОС!$F75*(ОС!$I75=ОС!AS$3)))</f>
        <v>0</v>
      </c>
      <c r="AN292" s="219">
        <f t="array" ref="AN292">$F292*(SUM(ОС!$F71*(ОС!$I71=ОС!AT$3)))+$F292*(SUM(ОС!$F75*(ОС!$I75=ОС!AT$3)))</f>
        <v>0</v>
      </c>
      <c r="AO292" s="219">
        <f t="array" ref="AO292">$F292*(SUM(ОС!$F71*(ОС!$I71=ОС!AU$3)))+$F292*(SUM(ОС!$F75*(ОС!$I75=ОС!AU$3)))</f>
        <v>0</v>
      </c>
      <c r="AP292" s="219">
        <f t="array" ref="AP292">$F292*(SUM(ОС!$F71*(ОС!$I71=ОС!AV$3)))+$F292*(SUM(ОС!$F75*(ОС!$I75=ОС!AV$3)))</f>
        <v>0</v>
      </c>
      <c r="AQ292" s="219">
        <f t="array" ref="AQ292">$F292*(SUM(ОС!$F71*(ОС!$I71=ОС!AW$3)))+$F292*(SUM(ОС!$F75*(ОС!$I75=ОС!AW$3)))</f>
        <v>0</v>
      </c>
      <c r="AR292" s="219">
        <f t="array" ref="AR292">$F292*(SUM(ОС!$F71*(ОС!$I71=ОС!AX$3)))+$F292*(SUM(ОС!$F75*(ОС!$I75=ОС!AX$3)))</f>
        <v>0</v>
      </c>
      <c r="AS292" s="219">
        <f t="array" ref="AS292">$F292*(SUM(ОС!$F71*(ОС!$I71=ОС!AY$3)))+$F292*(SUM(ОС!$F75*(ОС!$I75=ОС!AY$3)))</f>
        <v>0</v>
      </c>
      <c r="AT292" s="219">
        <f t="array" ref="AT292">$F292*(SUM(ОС!$F71*(ОС!$I71=ОС!AZ$3)))+$F292*(SUM(ОС!$F75*(ОС!$I75=ОС!AZ$3)))</f>
        <v>0</v>
      </c>
      <c r="AU292" s="219">
        <f t="array" ref="AU292">$F292*(SUM(ОС!$F71*(ОС!$I71=ОС!BA$3)))+$F292*(SUM(ОС!$F75*(ОС!$I75=ОС!BA$3)))</f>
        <v>0</v>
      </c>
      <c r="AV292" s="219">
        <f t="array" ref="AV292">$F292*(SUM(ОС!$F71*(ОС!$I71=ОС!BB$3)))+$F292*(SUM(ОС!$F75*(ОС!$I75=ОС!BB$3)))</f>
        <v>0</v>
      </c>
      <c r="AW292" s="219">
        <f t="array" ref="AW292">$F292*(SUM(ОС!$F71*(ОС!$I71=ОС!BC$3)))+$F292*(SUM(ОС!$F75*(ОС!$I75=ОС!BC$3)))</f>
        <v>0</v>
      </c>
      <c r="AX292" s="219">
        <f t="array" ref="AX292">$F292*(SUM(ОС!$F71*(ОС!$I71=ОС!BD$3)))+$F292*(SUM(ОС!$F75*(ОС!$I75=ОС!BD$3)))</f>
        <v>0</v>
      </c>
      <c r="AY292" s="219">
        <f t="array" ref="AY292">$F292*(SUM(ОС!$F71*(ОС!$I71=ОС!BE$3)))+$F292*(SUM(ОС!$F75*(ОС!$I75=ОС!BE$3)))</f>
        <v>0</v>
      </c>
      <c r="AZ292" s="219">
        <f t="array" ref="AZ292">$F292*(SUM(ОС!$F71*(ОС!$I71=ОС!BF$3)))+$F292*(SUM(ОС!$F75*(ОС!$I75=ОС!BF$3)))</f>
        <v>0</v>
      </c>
      <c r="BA292" s="219">
        <f t="array" ref="BA292">$F292*(SUM(ОС!$F71*(ОС!$I71=ОС!BG$3)))+$F292*(SUM(ОС!$F75*(ОС!$I75=ОС!BG$3)))</f>
        <v>0</v>
      </c>
      <c r="BB292" s="219">
        <f t="array" ref="BB292">$F292*(SUM(ОС!$F71*(ОС!$I71=ОС!BH$3)))+$F292*(SUM(ОС!$F75*(ОС!$I75=ОС!BH$3)))</f>
        <v>0</v>
      </c>
      <c r="BC292" s="219">
        <f t="array" ref="BC292">$F292*(SUM(ОС!$F71*(ОС!$I71=ОС!BI$3)))+$F292*(SUM(ОС!$F75*(ОС!$I75=ОС!BI$3)))</f>
        <v>0</v>
      </c>
      <c r="BD292" s="219">
        <f t="array" ref="BD292">$F292*(SUM(ОС!$F71*(ОС!$I71=ОС!BJ$3)))+$F292*(SUM(ОС!$F75*(ОС!$I75=ОС!BJ$3)))</f>
        <v>0</v>
      </c>
      <c r="BE292" s="219">
        <f t="array" ref="BE292">$F292*(SUM(ОС!$F71*(ОС!$I71=ОС!BK$3)))+$F292*(SUM(ОС!$F75*(ОС!$I75=ОС!BK$3)))</f>
        <v>0</v>
      </c>
      <c r="BF292" s="219">
        <f t="array" ref="BF292">$F292*(SUM(ОС!$F71*(ОС!$I71=ОС!BL$3)))+$F292*(SUM(ОС!$F75*(ОС!$I75=ОС!BL$3)))</f>
        <v>0</v>
      </c>
      <c r="BG292" s="219">
        <f t="array" ref="BG292">$F292*(SUM(ОС!$F71*(ОС!$I71=ОС!BM$3)))+$F292*(SUM(ОС!$F75*(ОС!$I75=ОС!BM$3)))</f>
        <v>0</v>
      </c>
      <c r="BH292" s="219">
        <f t="array" ref="BH292">$F292*(SUM(ОС!$F71*(ОС!$I71=ОС!BN$3)))+$F292*(SUM(ОС!$F75*(ОС!$I75=ОС!BN$3)))</f>
        <v>0</v>
      </c>
      <c r="BI292" s="219">
        <f t="array" ref="BI292">$F292*(SUM(ОС!$F71*(ОС!$I71=ОС!BO$3)))+$F292*(SUM(ОС!$F75*(ОС!$I75=ОС!BO$3)))</f>
        <v>0</v>
      </c>
      <c r="BJ292" s="219">
        <f t="array" ref="BJ292">$F292*(SUM(ОС!$F71*(ОС!$I71=ОС!BP$3)))+$F292*(SUM(ОС!$F75*(ОС!$I75=ОС!BP$3)))</f>
        <v>0</v>
      </c>
      <c r="BK292" s="219">
        <f t="array" ref="BK292">$F292*(SUM(ОС!$F71*(ОС!$I71=ОС!BQ$3)))+$F292*(SUM(ОС!$F75*(ОС!$I75=ОС!BQ$3)))</f>
        <v>0</v>
      </c>
      <c r="BL292" s="219">
        <f t="array" ref="BL292">$F292*(SUM(ОС!$F71*(ОС!$I71=ОС!BR$3)))+$F292*(SUM(ОС!$F75*(ОС!$I75=ОС!BR$3)))</f>
        <v>0</v>
      </c>
      <c r="BM292" s="219">
        <f t="array" ref="BM292">$F292*(SUM(ОС!$F71*(ОС!$I71=ОС!BS$3)))+$F292*(SUM(ОС!$F75*(ОС!$I75=ОС!BS$3)))</f>
        <v>0</v>
      </c>
      <c r="BN292" s="219">
        <f t="array" ref="BN292">$F292*(SUM(ОС!$F71*(ОС!$I71=ОС!BT$3)))+$F292*(SUM(ОС!$F75*(ОС!$I75=ОС!BT$3)))</f>
        <v>0</v>
      </c>
    </row>
    <row r="293" spans="1:66">
      <c r="B293" s="44" t="s">
        <v>658</v>
      </c>
      <c r="C293" s="59" t="s">
        <v>648</v>
      </c>
      <c r="D293" s="59"/>
      <c r="E293" s="59"/>
      <c r="F293" s="219">
        <v>17500</v>
      </c>
      <c r="G293" s="219">
        <f t="array" ref="G293">$F293*(SUM(ОС!$F71*(ОС!$I71=ОС!M$3)))</f>
        <v>0</v>
      </c>
      <c r="H293" s="219">
        <f t="array" ref="H293">$F293*(SUM(ОС!$F71*(ОС!$I71=ОС!N$3)))</f>
        <v>0</v>
      </c>
      <c r="I293" s="219">
        <f t="array" ref="I293">$F293*(SUM(ОС!$F71*(ОС!$I71=ОС!O$3)))</f>
        <v>0</v>
      </c>
      <c r="J293" s="219">
        <f t="array" ref="J293">$F293*(SUM(ОС!$F71*(ОС!$I71=ОС!P$3)))</f>
        <v>0</v>
      </c>
      <c r="K293" s="219">
        <f t="array" ref="K293">$F293*(SUM(ОС!$F71*(ОС!$I71=ОС!Q$3)))</f>
        <v>0</v>
      </c>
      <c r="L293" s="219">
        <f t="array" ref="L293">$F293*(SUM(ОС!$F71*(ОС!$I71=ОС!R$3)))</f>
        <v>0</v>
      </c>
      <c r="M293" s="219">
        <f t="array" ref="M293">$F293*(SUM(ОС!$F71*(ОС!$I71=ОС!S$3)))</f>
        <v>0</v>
      </c>
      <c r="N293" s="219">
        <f t="array" ref="N293">$F293*(SUM(ОС!$F71*(ОС!$I71=ОС!T$3)))</f>
        <v>0</v>
      </c>
      <c r="O293" s="219">
        <f t="array" ref="O293">$F293*(SUM(ОС!$F71*(ОС!$I71=ОС!U$3)))</f>
        <v>0</v>
      </c>
      <c r="P293" s="219">
        <f t="array" ref="P293">$F293*(SUM(ОС!$F71*(ОС!$I71=ОС!V$3)))</f>
        <v>0</v>
      </c>
      <c r="Q293" s="219">
        <f t="array" ref="Q293">$F293*(SUM(ОС!$F71*(ОС!$I71=ОС!W$3)))</f>
        <v>0</v>
      </c>
      <c r="R293" s="219">
        <f t="array" ref="R293">$F293*(SUM(ОС!$F71*(ОС!$I71=ОС!X$3)))</f>
        <v>0</v>
      </c>
      <c r="S293" s="219">
        <f t="array" ref="S293">$F293*(SUM(ОС!$F71*(ОС!$I71=ОС!Y$3)))</f>
        <v>0</v>
      </c>
      <c r="T293" s="219">
        <f t="array" ref="T293">$F293*(SUM(ОС!$F71*(ОС!$I71=ОС!Z$3)))</f>
        <v>0</v>
      </c>
      <c r="U293" s="219">
        <f t="array" ref="U293">$F293*(SUM(ОС!$F71*(ОС!$I71=ОС!AA$3)))</f>
        <v>0</v>
      </c>
      <c r="V293" s="219">
        <f t="array" ref="V293">$F293*(SUM(ОС!$F71*(ОС!$I71=ОС!AB$3)))</f>
        <v>0</v>
      </c>
      <c r="W293" s="219">
        <f t="array" ref="W293">$F293*(SUM(ОС!$F71*(ОС!$I71=ОС!AC$3)))</f>
        <v>0</v>
      </c>
      <c r="X293" s="219">
        <f t="array" ref="X293">$F293*(SUM(ОС!$F71*(ОС!$I71=ОС!AD$3)))</f>
        <v>0</v>
      </c>
      <c r="Y293" s="219">
        <f t="array" ref="Y293">$F293*(SUM(ОС!$F71*(ОС!$I71=ОС!AE$3)))</f>
        <v>0</v>
      </c>
      <c r="Z293" s="219">
        <f t="array" ref="Z293">$F293*(SUM(ОС!$F71*(ОС!$I71=ОС!AF$3)))</f>
        <v>0</v>
      </c>
      <c r="AA293" s="219">
        <f t="array" ref="AA293">$F293*(SUM(ОС!$F71*(ОС!$I71=ОС!AG$3)))</f>
        <v>0</v>
      </c>
      <c r="AB293" s="219">
        <f t="array" ref="AB293">$F293*(SUM(ОС!$F71*(ОС!$I71=ОС!AH$3)))</f>
        <v>0</v>
      </c>
      <c r="AC293" s="219">
        <f t="array" ref="AC293">$F293*(SUM(ОС!$F71*(ОС!$I71=ОС!AI$3)))</f>
        <v>0</v>
      </c>
      <c r="AD293" s="219">
        <f t="array" ref="AD293">$F293*(SUM(ОС!$F71*(ОС!$I71=ОС!AJ$3)))</f>
        <v>0</v>
      </c>
      <c r="AE293" s="219">
        <f t="array" ref="AE293">$F293*(SUM(ОС!$F71*(ОС!$I71=ОС!AK$3)))</f>
        <v>0</v>
      </c>
      <c r="AF293" s="219">
        <f t="array" ref="AF293">$F293*(SUM(ОС!$F71*(ОС!$I71=ОС!AL$3)))</f>
        <v>0</v>
      </c>
      <c r="AG293" s="219">
        <f t="array" ref="AG293">$F293*(SUM(ОС!$F71*(ОС!$I71=ОС!AM$3)))</f>
        <v>0</v>
      </c>
      <c r="AH293" s="219">
        <f t="array" ref="AH293">$F293*(SUM(ОС!$F71*(ОС!$I71=ОС!AN$3)))</f>
        <v>0</v>
      </c>
      <c r="AI293" s="219">
        <f t="array" ref="AI293">$F293*(SUM(ОС!$F71*(ОС!$I71=ОС!AO$3)))</f>
        <v>0</v>
      </c>
      <c r="AJ293" s="219">
        <f t="array" ref="AJ293">$F293*(SUM(ОС!$F71*(ОС!$I71=ОС!AP$3)))</f>
        <v>0</v>
      </c>
      <c r="AK293" s="219">
        <f t="array" ref="AK293">$F293*(SUM(ОС!$F71*(ОС!$I71=ОС!AQ$3)))</f>
        <v>0</v>
      </c>
      <c r="AL293" s="219">
        <f t="array" ref="AL293">$F293*(SUM(ОС!$F71*(ОС!$I71=ОС!AR$3)))</f>
        <v>0</v>
      </c>
      <c r="AM293" s="219">
        <f t="array" ref="AM293">$F293*(SUM(ОС!$F71*(ОС!$I71=ОС!AS$3)))</f>
        <v>0</v>
      </c>
      <c r="AN293" s="219">
        <f t="array" ref="AN293">$F293*(SUM(ОС!$F71*(ОС!$I71=ОС!AT$3)))</f>
        <v>0</v>
      </c>
      <c r="AO293" s="219">
        <f t="array" ref="AO293">$F293*(SUM(ОС!$F71*(ОС!$I71=ОС!AU$3)))</f>
        <v>0</v>
      </c>
      <c r="AP293" s="219">
        <f t="array" ref="AP293">$F293*(SUM(ОС!$F71*(ОС!$I71=ОС!AV$3)))</f>
        <v>0</v>
      </c>
      <c r="AQ293" s="219">
        <f t="array" ref="AQ293">$F293*(SUM(ОС!$F71*(ОС!$I71=ОС!AW$3)))</f>
        <v>0</v>
      </c>
      <c r="AR293" s="219">
        <f t="array" ref="AR293">$F293*(SUM(ОС!$F71*(ОС!$I71=ОС!AX$3)))</f>
        <v>0</v>
      </c>
      <c r="AS293" s="219">
        <f t="array" ref="AS293">$F293*(SUM(ОС!$F71*(ОС!$I71=ОС!AY$3)))</f>
        <v>0</v>
      </c>
      <c r="AT293" s="219">
        <f t="array" ref="AT293">$F293*(SUM(ОС!$F71*(ОС!$I71=ОС!AZ$3)))</f>
        <v>0</v>
      </c>
      <c r="AU293" s="219">
        <f t="array" ref="AU293">$F293*(SUM(ОС!$F71*(ОС!$I71=ОС!BA$3)))</f>
        <v>0</v>
      </c>
      <c r="AV293" s="219">
        <f t="array" ref="AV293">$F293*(SUM(ОС!$F71*(ОС!$I71=ОС!BB$3)))</f>
        <v>0</v>
      </c>
      <c r="AW293" s="219">
        <f t="array" ref="AW293">$F293*(SUM(ОС!$F71*(ОС!$I71=ОС!BC$3)))</f>
        <v>0</v>
      </c>
      <c r="AX293" s="219">
        <f t="array" ref="AX293">$F293*(SUM(ОС!$F71*(ОС!$I71=ОС!BD$3)))</f>
        <v>0</v>
      </c>
      <c r="AY293" s="219">
        <f t="array" ref="AY293">$F293*(SUM(ОС!$F71*(ОС!$I71=ОС!BE$3)))</f>
        <v>0</v>
      </c>
      <c r="AZ293" s="219">
        <f t="array" ref="AZ293">$F293*(SUM(ОС!$F71*(ОС!$I71=ОС!BF$3)))</f>
        <v>0</v>
      </c>
      <c r="BA293" s="219">
        <f t="array" ref="BA293">$F293*(SUM(ОС!$F71*(ОС!$I71=ОС!BG$3)))</f>
        <v>0</v>
      </c>
      <c r="BB293" s="219">
        <f t="array" ref="BB293">$F293*(SUM(ОС!$F71*(ОС!$I71=ОС!BH$3)))</f>
        <v>0</v>
      </c>
      <c r="BC293" s="219">
        <f t="array" ref="BC293">$F293*(SUM(ОС!$F71*(ОС!$I71=ОС!BI$3)))</f>
        <v>0</v>
      </c>
      <c r="BD293" s="219">
        <f t="array" ref="BD293">$F293*(SUM(ОС!$F71*(ОС!$I71=ОС!BJ$3)))</f>
        <v>0</v>
      </c>
      <c r="BE293" s="219">
        <f t="array" ref="BE293">$F293*(SUM(ОС!$F71*(ОС!$I71=ОС!BK$3)))</f>
        <v>0</v>
      </c>
      <c r="BF293" s="219">
        <f t="array" ref="BF293">$F293*(SUM(ОС!$F71*(ОС!$I71=ОС!BL$3)))</f>
        <v>0</v>
      </c>
      <c r="BG293" s="219">
        <f t="array" ref="BG293">$F293*(SUM(ОС!$F71*(ОС!$I71=ОС!BM$3)))</f>
        <v>0</v>
      </c>
      <c r="BH293" s="219">
        <f t="array" ref="BH293">$F293*(SUM(ОС!$F71*(ОС!$I71=ОС!BN$3)))</f>
        <v>0</v>
      </c>
      <c r="BI293" s="219">
        <f t="array" ref="BI293">$F293*(SUM(ОС!$F71*(ОС!$I71=ОС!BO$3)))</f>
        <v>0</v>
      </c>
      <c r="BJ293" s="219">
        <f t="array" ref="BJ293">$F293*(SUM(ОС!$F71*(ОС!$I71=ОС!BP$3)))</f>
        <v>0</v>
      </c>
      <c r="BK293" s="219">
        <f t="array" ref="BK293">$F293*(SUM(ОС!$F71*(ОС!$I71=ОС!BQ$3)))</f>
        <v>0</v>
      </c>
      <c r="BL293" s="219">
        <f t="array" ref="BL293">$F293*(SUM(ОС!$F71*(ОС!$I71=ОС!BR$3)))</f>
        <v>0</v>
      </c>
      <c r="BM293" s="219">
        <f t="array" ref="BM293">$F293*(SUM(ОС!$F71*(ОС!$I71=ОС!BS$3)))</f>
        <v>0</v>
      </c>
      <c r="BN293" s="219">
        <f t="array" ref="BN293">$F293*(SUM(ОС!$F71*(ОС!$I71=ОС!BT$3)))</f>
        <v>0</v>
      </c>
    </row>
    <row r="294" spans="1:66">
      <c r="B294" s="44" t="s">
        <v>659</v>
      </c>
      <c r="C294" s="59" t="s">
        <v>649</v>
      </c>
      <c r="D294" s="59"/>
      <c r="E294" s="59"/>
      <c r="F294" s="219">
        <v>3000</v>
      </c>
      <c r="G294" s="219"/>
      <c r="H294" s="219"/>
      <c r="I294" s="219">
        <f>$F294*(ОС!F43+ОС!F46+ОС!F47+ОС!F48+(ОС!F44+ОС!F45+ОС!F49+ОС!F51+ОС!F52+ОС!F53+ОС!F54)*2+(ОС!F60+ОС!F61+ОС!F62+ОС!F63+ОС!F64+ОС!F65+ОС!F66)*3)</f>
        <v>0</v>
      </c>
      <c r="J294" s="219"/>
      <c r="K294" s="219"/>
      <c r="L294" s="219">
        <f>I294</f>
        <v>0</v>
      </c>
      <c r="M294" s="219"/>
      <c r="N294" s="219"/>
      <c r="O294" s="219">
        <f>L294</f>
        <v>0</v>
      </c>
      <c r="P294" s="219"/>
      <c r="Q294" s="219"/>
      <c r="R294" s="219">
        <f>O294</f>
        <v>0</v>
      </c>
      <c r="S294" s="219"/>
      <c r="T294" s="219"/>
      <c r="U294" s="219">
        <f>R294</f>
        <v>0</v>
      </c>
      <c r="V294" s="219"/>
      <c r="W294" s="219"/>
      <c r="X294" s="219">
        <f>U294</f>
        <v>0</v>
      </c>
      <c r="Y294" s="219"/>
      <c r="Z294" s="219"/>
      <c r="AA294" s="219">
        <f>X294</f>
        <v>0</v>
      </c>
      <c r="AB294" s="219"/>
      <c r="AC294" s="219"/>
      <c r="AD294" s="219">
        <f>AA294</f>
        <v>0</v>
      </c>
      <c r="AE294" s="219"/>
      <c r="AF294" s="219"/>
      <c r="AG294" s="219">
        <f>AD294</f>
        <v>0</v>
      </c>
      <c r="AH294" s="219"/>
      <c r="AI294" s="219"/>
      <c r="AJ294" s="219">
        <f>AG294</f>
        <v>0</v>
      </c>
      <c r="AK294" s="219"/>
      <c r="AL294" s="219"/>
      <c r="AM294" s="219">
        <f>AJ294</f>
        <v>0</v>
      </c>
      <c r="AN294" s="219"/>
      <c r="AO294" s="219"/>
      <c r="AP294" s="219">
        <f>AM294</f>
        <v>0</v>
      </c>
      <c r="AQ294" s="219"/>
      <c r="AR294" s="219"/>
      <c r="AS294" s="219">
        <f>AP294</f>
        <v>0</v>
      </c>
      <c r="AT294" s="219"/>
      <c r="AU294" s="219"/>
      <c r="AV294" s="219">
        <f>AS294</f>
        <v>0</v>
      </c>
      <c r="AW294" s="219"/>
      <c r="AX294" s="219"/>
      <c r="AY294" s="219">
        <f>AV294</f>
        <v>0</v>
      </c>
      <c r="AZ294" s="219"/>
      <c r="BA294" s="219"/>
      <c r="BB294" s="219">
        <f>AY294</f>
        <v>0</v>
      </c>
      <c r="BC294" s="219"/>
      <c r="BD294" s="219"/>
      <c r="BE294" s="219">
        <f>BB294</f>
        <v>0</v>
      </c>
      <c r="BF294" s="219"/>
      <c r="BG294" s="219"/>
      <c r="BH294" s="219">
        <f>BE294</f>
        <v>0</v>
      </c>
      <c r="BI294" s="219"/>
      <c r="BJ294" s="219"/>
      <c r="BK294" s="219">
        <f>BH294</f>
        <v>0</v>
      </c>
      <c r="BL294" s="219"/>
      <c r="BM294" s="219"/>
      <c r="BN294" s="219">
        <f>BK294</f>
        <v>0</v>
      </c>
    </row>
    <row r="295" spans="1:66">
      <c r="B295" s="44" t="s">
        <v>660</v>
      </c>
      <c r="C295" s="59" t="s">
        <v>650</v>
      </c>
      <c r="D295" s="59"/>
      <c r="E295" s="59"/>
      <c r="F295" s="222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219"/>
      <c r="AJ295" s="219"/>
      <c r="AK295" s="219"/>
      <c r="AL295" s="219"/>
      <c r="AM295" s="219"/>
      <c r="AN295" s="219"/>
      <c r="AO295" s="219"/>
      <c r="AP295" s="219"/>
      <c r="AQ295" s="219"/>
      <c r="AR295" s="219"/>
      <c r="AS295" s="219"/>
      <c r="AT295" s="219"/>
      <c r="AU295" s="219"/>
      <c r="AV295" s="219"/>
      <c r="AW295" s="219"/>
      <c r="AX295" s="219"/>
      <c r="AY295" s="219"/>
      <c r="AZ295" s="219"/>
      <c r="BA295" s="219"/>
      <c r="BB295" s="219"/>
      <c r="BC295" s="219"/>
      <c r="BD295" s="219"/>
      <c r="BE295" s="219"/>
      <c r="BF295" s="219"/>
      <c r="BG295" s="219"/>
      <c r="BH295" s="219"/>
      <c r="BI295" s="219"/>
      <c r="BJ295" s="219"/>
      <c r="BK295" s="219"/>
      <c r="BL295" s="219"/>
      <c r="BM295" s="219"/>
      <c r="BN295" s="219"/>
    </row>
    <row r="296" spans="1:66">
      <c r="B296" s="44" t="s">
        <v>467</v>
      </c>
      <c r="C296" s="213" t="s">
        <v>246</v>
      </c>
      <c r="D296" s="59"/>
      <c r="E296" s="59"/>
      <c r="F296" s="217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  <c r="AH296" s="219"/>
      <c r="AI296" s="219"/>
      <c r="AJ296" s="219"/>
      <c r="AK296" s="219"/>
      <c r="AL296" s="219"/>
      <c r="AM296" s="219"/>
      <c r="AN296" s="219"/>
      <c r="AO296" s="219"/>
      <c r="AP296" s="219"/>
      <c r="AQ296" s="219"/>
      <c r="AR296" s="219"/>
      <c r="AS296" s="219"/>
      <c r="AT296" s="219"/>
      <c r="AU296" s="219"/>
      <c r="AV296" s="219"/>
      <c r="AW296" s="219"/>
      <c r="AX296" s="219"/>
      <c r="AY296" s="219"/>
      <c r="AZ296" s="219"/>
      <c r="BA296" s="219"/>
      <c r="BB296" s="219"/>
      <c r="BC296" s="219"/>
      <c r="BD296" s="219"/>
      <c r="BE296" s="219"/>
      <c r="BF296" s="219"/>
      <c r="BG296" s="219"/>
      <c r="BH296" s="219"/>
      <c r="BI296" s="219"/>
      <c r="BJ296" s="219"/>
      <c r="BK296" s="219"/>
      <c r="BL296" s="219"/>
      <c r="BM296" s="219"/>
      <c r="BN296" s="219"/>
    </row>
    <row r="297" spans="1:66">
      <c r="C297" s="9" t="s">
        <v>195</v>
      </c>
      <c r="D297" s="9"/>
      <c r="E297" s="9"/>
      <c r="F297" s="217"/>
      <c r="G297" s="217"/>
      <c r="H297" s="217"/>
      <c r="I297" s="217"/>
      <c r="J297" s="217"/>
      <c r="K297" s="217"/>
      <c r="L297" s="217"/>
      <c r="M297" s="217"/>
      <c r="N297" s="217"/>
      <c r="O297" s="217"/>
      <c r="P297" s="217"/>
      <c r="Q297" s="217"/>
      <c r="R297" s="217"/>
      <c r="S297" s="217"/>
      <c r="T297" s="217"/>
      <c r="U297" s="217"/>
      <c r="V297" s="217"/>
      <c r="W297" s="217"/>
      <c r="X297" s="217"/>
      <c r="Y297" s="217"/>
      <c r="Z297" s="217"/>
      <c r="AA297" s="217"/>
      <c r="AB297" s="217"/>
      <c r="AC297" s="217"/>
      <c r="AD297" s="217"/>
      <c r="AE297" s="217"/>
      <c r="AF297" s="217"/>
      <c r="AG297" s="217"/>
      <c r="AH297" s="217"/>
      <c r="AI297" s="217"/>
      <c r="AJ297" s="217"/>
      <c r="AK297" s="217"/>
      <c r="AL297" s="217"/>
      <c r="AM297" s="217"/>
      <c r="AN297" s="217"/>
      <c r="AO297" s="217"/>
      <c r="AP297" s="217"/>
      <c r="AQ297" s="217"/>
      <c r="AR297" s="217"/>
      <c r="AS297" s="217"/>
      <c r="AT297" s="217"/>
      <c r="AU297" s="217"/>
      <c r="AV297" s="217"/>
      <c r="AW297" s="217"/>
      <c r="AX297" s="217"/>
      <c r="AY297" s="217"/>
      <c r="AZ297" s="217"/>
      <c r="BA297" s="217"/>
      <c r="BB297" s="217"/>
      <c r="BC297" s="217"/>
      <c r="BD297" s="217"/>
      <c r="BE297" s="217"/>
      <c r="BF297" s="217"/>
      <c r="BG297" s="217"/>
      <c r="BH297" s="217"/>
      <c r="BI297" s="217"/>
      <c r="BJ297" s="217"/>
      <c r="BK297" s="217"/>
      <c r="BL297" s="217"/>
      <c r="BM297" s="217"/>
      <c r="BN297" s="217"/>
    </row>
    <row r="298" spans="1:66">
      <c r="B298" s="44" t="s">
        <v>469</v>
      </c>
      <c r="C298" s="59" t="s">
        <v>196</v>
      </c>
      <c r="D298" s="59"/>
      <c r="E298" s="59"/>
      <c r="F298" s="217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  <c r="AH298" s="219"/>
      <c r="AI298" s="219"/>
      <c r="AJ298" s="219"/>
      <c r="AK298" s="219"/>
      <c r="AL298" s="219"/>
      <c r="AM298" s="219"/>
      <c r="AN298" s="219"/>
      <c r="AO298" s="219"/>
      <c r="AP298" s="219"/>
      <c r="AQ298" s="219"/>
      <c r="AR298" s="219"/>
      <c r="AS298" s="219"/>
      <c r="AT298" s="219"/>
      <c r="AU298" s="219"/>
      <c r="AV298" s="219"/>
      <c r="AW298" s="219"/>
      <c r="AX298" s="219"/>
      <c r="AY298" s="219"/>
      <c r="AZ298" s="219"/>
      <c r="BA298" s="219"/>
      <c r="BB298" s="219"/>
      <c r="BC298" s="219"/>
      <c r="BD298" s="219"/>
      <c r="BE298" s="219"/>
      <c r="BF298" s="219"/>
      <c r="BG298" s="219"/>
      <c r="BH298" s="219"/>
      <c r="BI298" s="219"/>
      <c r="BJ298" s="219"/>
      <c r="BK298" s="219"/>
      <c r="BL298" s="219"/>
      <c r="BM298" s="219"/>
      <c r="BN298" s="219"/>
    </row>
    <row r="299" spans="1:66">
      <c r="B299" s="44" t="s">
        <v>470</v>
      </c>
      <c r="C299" s="59" t="s">
        <v>197</v>
      </c>
      <c r="D299" s="59"/>
      <c r="E299" s="59"/>
      <c r="F299" s="219">
        <v>0</v>
      </c>
      <c r="G299" s="219">
        <f>F299</f>
        <v>0</v>
      </c>
      <c r="H299" s="219">
        <f t="shared" ref="H299:BN303" si="5165">G299</f>
        <v>0</v>
      </c>
      <c r="I299" s="219">
        <f t="shared" si="5165"/>
        <v>0</v>
      </c>
      <c r="J299" s="219">
        <f t="shared" si="5165"/>
        <v>0</v>
      </c>
      <c r="K299" s="219">
        <f t="shared" si="5165"/>
        <v>0</v>
      </c>
      <c r="L299" s="219">
        <f t="shared" si="5165"/>
        <v>0</v>
      </c>
      <c r="M299" s="219">
        <f t="shared" si="5165"/>
        <v>0</v>
      </c>
      <c r="N299" s="219">
        <f t="shared" si="5165"/>
        <v>0</v>
      </c>
      <c r="O299" s="219">
        <f t="shared" si="5165"/>
        <v>0</v>
      </c>
      <c r="P299" s="219">
        <f t="shared" si="5165"/>
        <v>0</v>
      </c>
      <c r="Q299" s="219">
        <f t="shared" si="5165"/>
        <v>0</v>
      </c>
      <c r="R299" s="219">
        <f t="shared" si="5165"/>
        <v>0</v>
      </c>
      <c r="S299" s="219">
        <f t="shared" si="5165"/>
        <v>0</v>
      </c>
      <c r="T299" s="219">
        <f t="shared" si="5165"/>
        <v>0</v>
      </c>
      <c r="U299" s="219">
        <f t="shared" si="5165"/>
        <v>0</v>
      </c>
      <c r="V299" s="219">
        <f t="shared" si="5165"/>
        <v>0</v>
      </c>
      <c r="W299" s="219">
        <f t="shared" si="5165"/>
        <v>0</v>
      </c>
      <c r="X299" s="219">
        <f t="shared" si="5165"/>
        <v>0</v>
      </c>
      <c r="Y299" s="219">
        <f t="shared" si="5165"/>
        <v>0</v>
      </c>
      <c r="Z299" s="219">
        <f t="shared" si="5165"/>
        <v>0</v>
      </c>
      <c r="AA299" s="219">
        <f t="shared" si="5165"/>
        <v>0</v>
      </c>
      <c r="AB299" s="219">
        <f t="shared" si="5165"/>
        <v>0</v>
      </c>
      <c r="AC299" s="219">
        <f t="shared" si="5165"/>
        <v>0</v>
      </c>
      <c r="AD299" s="219">
        <f t="shared" si="5165"/>
        <v>0</v>
      </c>
      <c r="AE299" s="219">
        <f t="shared" si="5165"/>
        <v>0</v>
      </c>
      <c r="AF299" s="219">
        <f t="shared" si="5165"/>
        <v>0</v>
      </c>
      <c r="AG299" s="219">
        <f t="shared" si="5165"/>
        <v>0</v>
      </c>
      <c r="AH299" s="219">
        <f t="shared" si="5165"/>
        <v>0</v>
      </c>
      <c r="AI299" s="219">
        <f t="shared" si="5165"/>
        <v>0</v>
      </c>
      <c r="AJ299" s="219">
        <f t="shared" si="5165"/>
        <v>0</v>
      </c>
      <c r="AK299" s="219">
        <f t="shared" si="5165"/>
        <v>0</v>
      </c>
      <c r="AL299" s="219">
        <f t="shared" si="5165"/>
        <v>0</v>
      </c>
      <c r="AM299" s="219">
        <f t="shared" si="5165"/>
        <v>0</v>
      </c>
      <c r="AN299" s="219">
        <f t="shared" si="5165"/>
        <v>0</v>
      </c>
      <c r="AO299" s="219">
        <f t="shared" si="5165"/>
        <v>0</v>
      </c>
      <c r="AP299" s="219">
        <f t="shared" si="5165"/>
        <v>0</v>
      </c>
      <c r="AQ299" s="219">
        <f t="shared" si="5165"/>
        <v>0</v>
      </c>
      <c r="AR299" s="219">
        <f t="shared" si="5165"/>
        <v>0</v>
      </c>
      <c r="AS299" s="219">
        <f t="shared" si="5165"/>
        <v>0</v>
      </c>
      <c r="AT299" s="219">
        <f t="shared" si="5165"/>
        <v>0</v>
      </c>
      <c r="AU299" s="219">
        <f t="shared" si="5165"/>
        <v>0</v>
      </c>
      <c r="AV299" s="219">
        <f t="shared" si="5165"/>
        <v>0</v>
      </c>
      <c r="AW299" s="219">
        <f t="shared" si="5165"/>
        <v>0</v>
      </c>
      <c r="AX299" s="219">
        <f t="shared" si="5165"/>
        <v>0</v>
      </c>
      <c r="AY299" s="219">
        <f t="shared" si="5165"/>
        <v>0</v>
      </c>
      <c r="AZ299" s="219">
        <f t="shared" si="5165"/>
        <v>0</v>
      </c>
      <c r="BA299" s="219">
        <f t="shared" si="5165"/>
        <v>0</v>
      </c>
      <c r="BB299" s="219">
        <f t="shared" si="5165"/>
        <v>0</v>
      </c>
      <c r="BC299" s="219">
        <f t="shared" si="5165"/>
        <v>0</v>
      </c>
      <c r="BD299" s="219">
        <f t="shared" si="5165"/>
        <v>0</v>
      </c>
      <c r="BE299" s="219">
        <f t="shared" si="5165"/>
        <v>0</v>
      </c>
      <c r="BF299" s="219">
        <f t="shared" si="5165"/>
        <v>0</v>
      </c>
      <c r="BG299" s="219">
        <f t="shared" si="5165"/>
        <v>0</v>
      </c>
      <c r="BH299" s="219">
        <f t="shared" si="5165"/>
        <v>0</v>
      </c>
      <c r="BI299" s="219">
        <f t="shared" si="5165"/>
        <v>0</v>
      </c>
      <c r="BJ299" s="219">
        <f t="shared" si="5165"/>
        <v>0</v>
      </c>
      <c r="BK299" s="219">
        <f t="shared" si="5165"/>
        <v>0</v>
      </c>
      <c r="BL299" s="219">
        <f t="shared" si="5165"/>
        <v>0</v>
      </c>
      <c r="BM299" s="219">
        <f t="shared" si="5165"/>
        <v>0</v>
      </c>
      <c r="BN299" s="219">
        <f t="shared" si="5165"/>
        <v>0</v>
      </c>
    </row>
    <row r="300" spans="1:66">
      <c r="B300" s="44" t="s">
        <v>471</v>
      </c>
      <c r="C300" s="59" t="s">
        <v>249</v>
      </c>
      <c r="D300" s="59"/>
      <c r="E300" s="59"/>
      <c r="F300" s="219">
        <v>0</v>
      </c>
      <c r="G300" s="219">
        <f>F300</f>
        <v>0</v>
      </c>
      <c r="H300" s="219">
        <f t="shared" si="5165"/>
        <v>0</v>
      </c>
      <c r="I300" s="219">
        <f t="shared" si="5165"/>
        <v>0</v>
      </c>
      <c r="J300" s="219">
        <f t="shared" si="5165"/>
        <v>0</v>
      </c>
      <c r="K300" s="219">
        <f t="shared" si="5165"/>
        <v>0</v>
      </c>
      <c r="L300" s="219">
        <f t="shared" si="5165"/>
        <v>0</v>
      </c>
      <c r="M300" s="219">
        <f t="shared" si="5165"/>
        <v>0</v>
      </c>
      <c r="N300" s="219">
        <f t="shared" si="5165"/>
        <v>0</v>
      </c>
      <c r="O300" s="219">
        <f t="shared" si="5165"/>
        <v>0</v>
      </c>
      <c r="P300" s="219">
        <f t="shared" si="5165"/>
        <v>0</v>
      </c>
      <c r="Q300" s="219">
        <f t="shared" si="5165"/>
        <v>0</v>
      </c>
      <c r="R300" s="219">
        <f t="shared" si="5165"/>
        <v>0</v>
      </c>
      <c r="S300" s="219">
        <f t="shared" si="5165"/>
        <v>0</v>
      </c>
      <c r="T300" s="219">
        <f t="shared" si="5165"/>
        <v>0</v>
      </c>
      <c r="U300" s="219">
        <f t="shared" si="5165"/>
        <v>0</v>
      </c>
      <c r="V300" s="219">
        <f t="shared" si="5165"/>
        <v>0</v>
      </c>
      <c r="W300" s="219">
        <f t="shared" si="5165"/>
        <v>0</v>
      </c>
      <c r="X300" s="219">
        <f t="shared" si="5165"/>
        <v>0</v>
      </c>
      <c r="Y300" s="219">
        <f t="shared" si="5165"/>
        <v>0</v>
      </c>
      <c r="Z300" s="219">
        <f t="shared" si="5165"/>
        <v>0</v>
      </c>
      <c r="AA300" s="219">
        <f t="shared" si="5165"/>
        <v>0</v>
      </c>
      <c r="AB300" s="219">
        <f t="shared" si="5165"/>
        <v>0</v>
      </c>
      <c r="AC300" s="219">
        <f t="shared" si="5165"/>
        <v>0</v>
      </c>
      <c r="AD300" s="219">
        <f t="shared" si="5165"/>
        <v>0</v>
      </c>
      <c r="AE300" s="219">
        <f t="shared" si="5165"/>
        <v>0</v>
      </c>
      <c r="AF300" s="219">
        <f t="shared" si="5165"/>
        <v>0</v>
      </c>
      <c r="AG300" s="219">
        <f t="shared" si="5165"/>
        <v>0</v>
      </c>
      <c r="AH300" s="219">
        <f t="shared" si="5165"/>
        <v>0</v>
      </c>
      <c r="AI300" s="219">
        <f t="shared" si="5165"/>
        <v>0</v>
      </c>
      <c r="AJ300" s="219">
        <f t="shared" si="5165"/>
        <v>0</v>
      </c>
      <c r="AK300" s="219">
        <f t="shared" si="5165"/>
        <v>0</v>
      </c>
      <c r="AL300" s="219">
        <f t="shared" si="5165"/>
        <v>0</v>
      </c>
      <c r="AM300" s="219">
        <f t="shared" si="5165"/>
        <v>0</v>
      </c>
      <c r="AN300" s="219">
        <f t="shared" si="5165"/>
        <v>0</v>
      </c>
      <c r="AO300" s="219">
        <f t="shared" si="5165"/>
        <v>0</v>
      </c>
      <c r="AP300" s="219">
        <f t="shared" si="5165"/>
        <v>0</v>
      </c>
      <c r="AQ300" s="219">
        <f t="shared" si="5165"/>
        <v>0</v>
      </c>
      <c r="AR300" s="219">
        <f t="shared" si="5165"/>
        <v>0</v>
      </c>
      <c r="AS300" s="219">
        <f t="shared" si="5165"/>
        <v>0</v>
      </c>
      <c r="AT300" s="219">
        <f t="shared" si="5165"/>
        <v>0</v>
      </c>
      <c r="AU300" s="219">
        <f t="shared" si="5165"/>
        <v>0</v>
      </c>
      <c r="AV300" s="219">
        <f t="shared" si="5165"/>
        <v>0</v>
      </c>
      <c r="AW300" s="219">
        <f t="shared" si="5165"/>
        <v>0</v>
      </c>
      <c r="AX300" s="219">
        <f t="shared" si="5165"/>
        <v>0</v>
      </c>
      <c r="AY300" s="219">
        <f t="shared" si="5165"/>
        <v>0</v>
      </c>
      <c r="AZ300" s="219">
        <f t="shared" si="5165"/>
        <v>0</v>
      </c>
      <c r="BA300" s="219">
        <f t="shared" si="5165"/>
        <v>0</v>
      </c>
      <c r="BB300" s="219">
        <f t="shared" si="5165"/>
        <v>0</v>
      </c>
      <c r="BC300" s="219">
        <f t="shared" si="5165"/>
        <v>0</v>
      </c>
      <c r="BD300" s="219">
        <f t="shared" si="5165"/>
        <v>0</v>
      </c>
      <c r="BE300" s="219">
        <f t="shared" si="5165"/>
        <v>0</v>
      </c>
      <c r="BF300" s="219">
        <f t="shared" si="5165"/>
        <v>0</v>
      </c>
      <c r="BG300" s="219">
        <f t="shared" si="5165"/>
        <v>0</v>
      </c>
      <c r="BH300" s="219">
        <f t="shared" si="5165"/>
        <v>0</v>
      </c>
      <c r="BI300" s="219">
        <f t="shared" si="5165"/>
        <v>0</v>
      </c>
      <c r="BJ300" s="219">
        <f t="shared" si="5165"/>
        <v>0</v>
      </c>
      <c r="BK300" s="219">
        <f t="shared" si="5165"/>
        <v>0</v>
      </c>
      <c r="BL300" s="219">
        <f t="shared" si="5165"/>
        <v>0</v>
      </c>
      <c r="BM300" s="219">
        <f t="shared" si="5165"/>
        <v>0</v>
      </c>
      <c r="BN300" s="219">
        <f t="shared" si="5165"/>
        <v>0</v>
      </c>
    </row>
    <row r="301" spans="1:66">
      <c r="B301" s="44" t="s">
        <v>472</v>
      </c>
      <c r="C301" s="59" t="s">
        <v>250</v>
      </c>
      <c r="D301" s="59"/>
      <c r="E301" s="59"/>
      <c r="F301" s="219">
        <v>0</v>
      </c>
      <c r="G301" s="219">
        <f>F301</f>
        <v>0</v>
      </c>
      <c r="H301" s="219">
        <f t="shared" si="5165"/>
        <v>0</v>
      </c>
      <c r="I301" s="219">
        <f t="shared" si="5165"/>
        <v>0</v>
      </c>
      <c r="J301" s="219">
        <f t="shared" si="5165"/>
        <v>0</v>
      </c>
      <c r="K301" s="219">
        <f t="shared" si="5165"/>
        <v>0</v>
      </c>
      <c r="L301" s="219">
        <f t="shared" si="5165"/>
        <v>0</v>
      </c>
      <c r="M301" s="219">
        <f t="shared" si="5165"/>
        <v>0</v>
      </c>
      <c r="N301" s="219">
        <f t="shared" si="5165"/>
        <v>0</v>
      </c>
      <c r="O301" s="219">
        <f t="shared" si="5165"/>
        <v>0</v>
      </c>
      <c r="P301" s="219">
        <f t="shared" si="5165"/>
        <v>0</v>
      </c>
      <c r="Q301" s="219">
        <f t="shared" si="5165"/>
        <v>0</v>
      </c>
      <c r="R301" s="219">
        <f t="shared" si="5165"/>
        <v>0</v>
      </c>
      <c r="S301" s="219">
        <f t="shared" si="5165"/>
        <v>0</v>
      </c>
      <c r="T301" s="219">
        <f t="shared" si="5165"/>
        <v>0</v>
      </c>
      <c r="U301" s="219">
        <f t="shared" si="5165"/>
        <v>0</v>
      </c>
      <c r="V301" s="219">
        <f t="shared" si="5165"/>
        <v>0</v>
      </c>
      <c r="W301" s="219">
        <f t="shared" si="5165"/>
        <v>0</v>
      </c>
      <c r="X301" s="219">
        <f t="shared" si="5165"/>
        <v>0</v>
      </c>
      <c r="Y301" s="219">
        <f t="shared" si="5165"/>
        <v>0</v>
      </c>
      <c r="Z301" s="219">
        <f t="shared" si="5165"/>
        <v>0</v>
      </c>
      <c r="AA301" s="219">
        <f t="shared" si="5165"/>
        <v>0</v>
      </c>
      <c r="AB301" s="219">
        <f t="shared" si="5165"/>
        <v>0</v>
      </c>
      <c r="AC301" s="219">
        <f t="shared" si="5165"/>
        <v>0</v>
      </c>
      <c r="AD301" s="219">
        <f t="shared" si="5165"/>
        <v>0</v>
      </c>
      <c r="AE301" s="219">
        <f t="shared" si="5165"/>
        <v>0</v>
      </c>
      <c r="AF301" s="219">
        <f t="shared" si="5165"/>
        <v>0</v>
      </c>
      <c r="AG301" s="219">
        <f t="shared" si="5165"/>
        <v>0</v>
      </c>
      <c r="AH301" s="219">
        <f t="shared" si="5165"/>
        <v>0</v>
      </c>
      <c r="AI301" s="219">
        <f t="shared" si="5165"/>
        <v>0</v>
      </c>
      <c r="AJ301" s="219">
        <f t="shared" si="5165"/>
        <v>0</v>
      </c>
      <c r="AK301" s="219">
        <f t="shared" si="5165"/>
        <v>0</v>
      </c>
      <c r="AL301" s="219">
        <f t="shared" si="5165"/>
        <v>0</v>
      </c>
      <c r="AM301" s="219">
        <f t="shared" si="5165"/>
        <v>0</v>
      </c>
      <c r="AN301" s="219">
        <f t="shared" si="5165"/>
        <v>0</v>
      </c>
      <c r="AO301" s="219">
        <f t="shared" si="5165"/>
        <v>0</v>
      </c>
      <c r="AP301" s="219">
        <f t="shared" si="5165"/>
        <v>0</v>
      </c>
      <c r="AQ301" s="219">
        <f t="shared" si="5165"/>
        <v>0</v>
      </c>
      <c r="AR301" s="219">
        <f t="shared" si="5165"/>
        <v>0</v>
      </c>
      <c r="AS301" s="219">
        <f t="shared" si="5165"/>
        <v>0</v>
      </c>
      <c r="AT301" s="219">
        <f t="shared" si="5165"/>
        <v>0</v>
      </c>
      <c r="AU301" s="219">
        <f t="shared" si="5165"/>
        <v>0</v>
      </c>
      <c r="AV301" s="219">
        <f t="shared" si="5165"/>
        <v>0</v>
      </c>
      <c r="AW301" s="219">
        <f t="shared" si="5165"/>
        <v>0</v>
      </c>
      <c r="AX301" s="219">
        <f t="shared" si="5165"/>
        <v>0</v>
      </c>
      <c r="AY301" s="219">
        <f t="shared" si="5165"/>
        <v>0</v>
      </c>
      <c r="AZ301" s="219">
        <f t="shared" si="5165"/>
        <v>0</v>
      </c>
      <c r="BA301" s="219">
        <f t="shared" si="5165"/>
        <v>0</v>
      </c>
      <c r="BB301" s="219">
        <f t="shared" si="5165"/>
        <v>0</v>
      </c>
      <c r="BC301" s="219">
        <f t="shared" si="5165"/>
        <v>0</v>
      </c>
      <c r="BD301" s="219">
        <f t="shared" si="5165"/>
        <v>0</v>
      </c>
      <c r="BE301" s="219">
        <f t="shared" si="5165"/>
        <v>0</v>
      </c>
      <c r="BF301" s="219">
        <f t="shared" si="5165"/>
        <v>0</v>
      </c>
      <c r="BG301" s="219">
        <f t="shared" si="5165"/>
        <v>0</v>
      </c>
      <c r="BH301" s="219">
        <f t="shared" si="5165"/>
        <v>0</v>
      </c>
      <c r="BI301" s="219">
        <f t="shared" si="5165"/>
        <v>0</v>
      </c>
      <c r="BJ301" s="219">
        <f t="shared" si="5165"/>
        <v>0</v>
      </c>
      <c r="BK301" s="219">
        <f t="shared" si="5165"/>
        <v>0</v>
      </c>
      <c r="BL301" s="219">
        <f t="shared" si="5165"/>
        <v>0</v>
      </c>
      <c r="BM301" s="219">
        <f t="shared" si="5165"/>
        <v>0</v>
      </c>
      <c r="BN301" s="219">
        <f t="shared" si="5165"/>
        <v>0</v>
      </c>
    </row>
    <row r="302" spans="1:66">
      <c r="B302" s="44" t="s">
        <v>473</v>
      </c>
      <c r="C302" s="59" t="s">
        <v>251</v>
      </c>
      <c r="D302" s="59"/>
      <c r="E302" s="59"/>
      <c r="F302" s="219">
        <v>0</v>
      </c>
      <c r="G302" s="219">
        <f>F302</f>
        <v>0</v>
      </c>
      <c r="H302" s="219">
        <f t="shared" si="5165"/>
        <v>0</v>
      </c>
      <c r="I302" s="219">
        <f t="shared" si="5165"/>
        <v>0</v>
      </c>
      <c r="J302" s="219">
        <f t="shared" si="5165"/>
        <v>0</v>
      </c>
      <c r="K302" s="219">
        <f t="shared" si="5165"/>
        <v>0</v>
      </c>
      <c r="L302" s="219">
        <f t="shared" si="5165"/>
        <v>0</v>
      </c>
      <c r="M302" s="219">
        <f t="shared" si="5165"/>
        <v>0</v>
      </c>
      <c r="N302" s="219">
        <f t="shared" si="5165"/>
        <v>0</v>
      </c>
      <c r="O302" s="219">
        <f t="shared" si="5165"/>
        <v>0</v>
      </c>
      <c r="P302" s="219">
        <f t="shared" si="5165"/>
        <v>0</v>
      </c>
      <c r="Q302" s="219">
        <f t="shared" si="5165"/>
        <v>0</v>
      </c>
      <c r="R302" s="219">
        <f t="shared" si="5165"/>
        <v>0</v>
      </c>
      <c r="S302" s="219">
        <f t="shared" si="5165"/>
        <v>0</v>
      </c>
      <c r="T302" s="219">
        <f t="shared" si="5165"/>
        <v>0</v>
      </c>
      <c r="U302" s="219">
        <f t="shared" si="5165"/>
        <v>0</v>
      </c>
      <c r="V302" s="219">
        <f t="shared" si="5165"/>
        <v>0</v>
      </c>
      <c r="W302" s="219">
        <f t="shared" si="5165"/>
        <v>0</v>
      </c>
      <c r="X302" s="219">
        <f t="shared" si="5165"/>
        <v>0</v>
      </c>
      <c r="Y302" s="219">
        <f t="shared" si="5165"/>
        <v>0</v>
      </c>
      <c r="Z302" s="219">
        <f t="shared" si="5165"/>
        <v>0</v>
      </c>
      <c r="AA302" s="219">
        <f t="shared" si="5165"/>
        <v>0</v>
      </c>
      <c r="AB302" s="219">
        <f t="shared" si="5165"/>
        <v>0</v>
      </c>
      <c r="AC302" s="219">
        <f t="shared" si="5165"/>
        <v>0</v>
      </c>
      <c r="AD302" s="219">
        <f t="shared" si="5165"/>
        <v>0</v>
      </c>
      <c r="AE302" s="219">
        <f t="shared" si="5165"/>
        <v>0</v>
      </c>
      <c r="AF302" s="219">
        <f t="shared" si="5165"/>
        <v>0</v>
      </c>
      <c r="AG302" s="219">
        <f t="shared" si="5165"/>
        <v>0</v>
      </c>
      <c r="AH302" s="219">
        <f t="shared" si="5165"/>
        <v>0</v>
      </c>
      <c r="AI302" s="219">
        <f t="shared" si="5165"/>
        <v>0</v>
      </c>
      <c r="AJ302" s="219">
        <f t="shared" si="5165"/>
        <v>0</v>
      </c>
      <c r="AK302" s="219">
        <f t="shared" si="5165"/>
        <v>0</v>
      </c>
      <c r="AL302" s="219">
        <f t="shared" si="5165"/>
        <v>0</v>
      </c>
      <c r="AM302" s="219">
        <f t="shared" si="5165"/>
        <v>0</v>
      </c>
      <c r="AN302" s="219">
        <f t="shared" si="5165"/>
        <v>0</v>
      </c>
      <c r="AO302" s="219">
        <f t="shared" si="5165"/>
        <v>0</v>
      </c>
      <c r="AP302" s="219">
        <f t="shared" si="5165"/>
        <v>0</v>
      </c>
      <c r="AQ302" s="219">
        <f t="shared" si="5165"/>
        <v>0</v>
      </c>
      <c r="AR302" s="219">
        <f t="shared" si="5165"/>
        <v>0</v>
      </c>
      <c r="AS302" s="219">
        <f t="shared" si="5165"/>
        <v>0</v>
      </c>
      <c r="AT302" s="219">
        <f t="shared" si="5165"/>
        <v>0</v>
      </c>
      <c r="AU302" s="219">
        <f t="shared" si="5165"/>
        <v>0</v>
      </c>
      <c r="AV302" s="219">
        <f t="shared" si="5165"/>
        <v>0</v>
      </c>
      <c r="AW302" s="219">
        <f t="shared" si="5165"/>
        <v>0</v>
      </c>
      <c r="AX302" s="219">
        <f t="shared" si="5165"/>
        <v>0</v>
      </c>
      <c r="AY302" s="219">
        <f t="shared" si="5165"/>
        <v>0</v>
      </c>
      <c r="AZ302" s="219">
        <f t="shared" si="5165"/>
        <v>0</v>
      </c>
      <c r="BA302" s="219">
        <f t="shared" si="5165"/>
        <v>0</v>
      </c>
      <c r="BB302" s="219">
        <f t="shared" si="5165"/>
        <v>0</v>
      </c>
      <c r="BC302" s="219">
        <f t="shared" si="5165"/>
        <v>0</v>
      </c>
      <c r="BD302" s="219">
        <f t="shared" si="5165"/>
        <v>0</v>
      </c>
      <c r="BE302" s="219">
        <f t="shared" si="5165"/>
        <v>0</v>
      </c>
      <c r="BF302" s="219">
        <f t="shared" si="5165"/>
        <v>0</v>
      </c>
      <c r="BG302" s="219">
        <f t="shared" si="5165"/>
        <v>0</v>
      </c>
      <c r="BH302" s="219">
        <f t="shared" si="5165"/>
        <v>0</v>
      </c>
      <c r="BI302" s="219">
        <f t="shared" si="5165"/>
        <v>0</v>
      </c>
      <c r="BJ302" s="219">
        <f t="shared" si="5165"/>
        <v>0</v>
      </c>
      <c r="BK302" s="219">
        <f t="shared" si="5165"/>
        <v>0</v>
      </c>
      <c r="BL302" s="219">
        <f t="shared" si="5165"/>
        <v>0</v>
      </c>
      <c r="BM302" s="219">
        <f t="shared" si="5165"/>
        <v>0</v>
      </c>
      <c r="BN302" s="219">
        <f t="shared" si="5165"/>
        <v>0</v>
      </c>
    </row>
    <row r="303" spans="1:66">
      <c r="B303" s="44" t="s">
        <v>474</v>
      </c>
      <c r="C303" s="59" t="s">
        <v>252</v>
      </c>
      <c r="D303" s="59"/>
      <c r="E303" s="59"/>
      <c r="F303" s="219">
        <v>0</v>
      </c>
      <c r="G303" s="219">
        <f>F303</f>
        <v>0</v>
      </c>
      <c r="H303" s="219">
        <f t="shared" si="5165"/>
        <v>0</v>
      </c>
      <c r="I303" s="219">
        <f t="shared" si="5165"/>
        <v>0</v>
      </c>
      <c r="J303" s="219">
        <f t="shared" si="5165"/>
        <v>0</v>
      </c>
      <c r="K303" s="219">
        <f t="shared" si="5165"/>
        <v>0</v>
      </c>
      <c r="L303" s="219">
        <f t="shared" si="5165"/>
        <v>0</v>
      </c>
      <c r="M303" s="219">
        <f t="shared" si="5165"/>
        <v>0</v>
      </c>
      <c r="N303" s="219">
        <f t="shared" si="5165"/>
        <v>0</v>
      </c>
      <c r="O303" s="219">
        <f t="shared" si="5165"/>
        <v>0</v>
      </c>
      <c r="P303" s="219">
        <f t="shared" si="5165"/>
        <v>0</v>
      </c>
      <c r="Q303" s="219">
        <f t="shared" si="5165"/>
        <v>0</v>
      </c>
      <c r="R303" s="219">
        <f t="shared" si="5165"/>
        <v>0</v>
      </c>
      <c r="S303" s="219">
        <f t="shared" si="5165"/>
        <v>0</v>
      </c>
      <c r="T303" s="219">
        <f t="shared" si="5165"/>
        <v>0</v>
      </c>
      <c r="U303" s="219">
        <f t="shared" si="5165"/>
        <v>0</v>
      </c>
      <c r="V303" s="219">
        <f t="shared" si="5165"/>
        <v>0</v>
      </c>
      <c r="W303" s="219">
        <f t="shared" si="5165"/>
        <v>0</v>
      </c>
      <c r="X303" s="219">
        <f t="shared" si="5165"/>
        <v>0</v>
      </c>
      <c r="Y303" s="219">
        <f t="shared" si="5165"/>
        <v>0</v>
      </c>
      <c r="Z303" s="219">
        <f t="shared" si="5165"/>
        <v>0</v>
      </c>
      <c r="AA303" s="219">
        <f t="shared" ref="AA303:BN303" si="5166">Z303</f>
        <v>0</v>
      </c>
      <c r="AB303" s="219">
        <f t="shared" si="5166"/>
        <v>0</v>
      </c>
      <c r="AC303" s="219">
        <f t="shared" si="5166"/>
        <v>0</v>
      </c>
      <c r="AD303" s="219">
        <f t="shared" si="5166"/>
        <v>0</v>
      </c>
      <c r="AE303" s="219">
        <f t="shared" si="5166"/>
        <v>0</v>
      </c>
      <c r="AF303" s="219">
        <f t="shared" si="5166"/>
        <v>0</v>
      </c>
      <c r="AG303" s="219">
        <f t="shared" si="5166"/>
        <v>0</v>
      </c>
      <c r="AH303" s="219">
        <f t="shared" si="5166"/>
        <v>0</v>
      </c>
      <c r="AI303" s="219">
        <f t="shared" si="5166"/>
        <v>0</v>
      </c>
      <c r="AJ303" s="219">
        <f t="shared" si="5166"/>
        <v>0</v>
      </c>
      <c r="AK303" s="219">
        <f t="shared" si="5166"/>
        <v>0</v>
      </c>
      <c r="AL303" s="219">
        <f t="shared" si="5166"/>
        <v>0</v>
      </c>
      <c r="AM303" s="219">
        <f t="shared" si="5166"/>
        <v>0</v>
      </c>
      <c r="AN303" s="219">
        <f t="shared" si="5166"/>
        <v>0</v>
      </c>
      <c r="AO303" s="219">
        <f t="shared" si="5166"/>
        <v>0</v>
      </c>
      <c r="AP303" s="219">
        <f t="shared" si="5166"/>
        <v>0</v>
      </c>
      <c r="AQ303" s="219">
        <f t="shared" si="5166"/>
        <v>0</v>
      </c>
      <c r="AR303" s="219">
        <f t="shared" si="5166"/>
        <v>0</v>
      </c>
      <c r="AS303" s="219">
        <f t="shared" si="5166"/>
        <v>0</v>
      </c>
      <c r="AT303" s="219">
        <f t="shared" si="5166"/>
        <v>0</v>
      </c>
      <c r="AU303" s="219">
        <f t="shared" si="5166"/>
        <v>0</v>
      </c>
      <c r="AV303" s="219">
        <f t="shared" si="5166"/>
        <v>0</v>
      </c>
      <c r="AW303" s="219">
        <f t="shared" si="5166"/>
        <v>0</v>
      </c>
      <c r="AX303" s="219">
        <f t="shared" si="5166"/>
        <v>0</v>
      </c>
      <c r="AY303" s="219">
        <f t="shared" si="5166"/>
        <v>0</v>
      </c>
      <c r="AZ303" s="219">
        <f t="shared" si="5166"/>
        <v>0</v>
      </c>
      <c r="BA303" s="219">
        <f t="shared" si="5166"/>
        <v>0</v>
      </c>
      <c r="BB303" s="219">
        <f t="shared" si="5166"/>
        <v>0</v>
      </c>
      <c r="BC303" s="219">
        <f t="shared" si="5166"/>
        <v>0</v>
      </c>
      <c r="BD303" s="219">
        <f t="shared" si="5166"/>
        <v>0</v>
      </c>
      <c r="BE303" s="219">
        <f t="shared" si="5166"/>
        <v>0</v>
      </c>
      <c r="BF303" s="219">
        <f t="shared" si="5166"/>
        <v>0</v>
      </c>
      <c r="BG303" s="219">
        <f t="shared" si="5166"/>
        <v>0</v>
      </c>
      <c r="BH303" s="219">
        <f t="shared" si="5166"/>
        <v>0</v>
      </c>
      <c r="BI303" s="219">
        <f t="shared" si="5166"/>
        <v>0</v>
      </c>
      <c r="BJ303" s="219">
        <f t="shared" si="5166"/>
        <v>0</v>
      </c>
      <c r="BK303" s="219">
        <f t="shared" si="5166"/>
        <v>0</v>
      </c>
      <c r="BL303" s="219">
        <f t="shared" si="5166"/>
        <v>0</v>
      </c>
      <c r="BM303" s="219">
        <f t="shared" si="5166"/>
        <v>0</v>
      </c>
      <c r="BN303" s="219">
        <f t="shared" si="5166"/>
        <v>0</v>
      </c>
    </row>
    <row r="304" spans="1:66">
      <c r="B304" s="44" t="s">
        <v>475</v>
      </c>
      <c r="C304" s="213" t="s">
        <v>246</v>
      </c>
      <c r="D304" s="59"/>
      <c r="E304" s="59"/>
      <c r="F304" s="217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  <c r="AH304" s="219"/>
      <c r="AI304" s="219"/>
      <c r="AJ304" s="219"/>
      <c r="AK304" s="219"/>
      <c r="AL304" s="219"/>
      <c r="AM304" s="219"/>
      <c r="AN304" s="219"/>
      <c r="AO304" s="219"/>
      <c r="AP304" s="219"/>
      <c r="AQ304" s="219"/>
      <c r="AR304" s="219"/>
      <c r="AS304" s="219"/>
      <c r="AT304" s="219"/>
      <c r="AU304" s="219"/>
      <c r="AV304" s="219"/>
      <c r="AW304" s="219"/>
      <c r="AX304" s="219"/>
      <c r="AY304" s="219"/>
      <c r="AZ304" s="219"/>
      <c r="BA304" s="219"/>
      <c r="BB304" s="219"/>
      <c r="BC304" s="219"/>
      <c r="BD304" s="219"/>
      <c r="BE304" s="219"/>
      <c r="BF304" s="219"/>
      <c r="BG304" s="219"/>
      <c r="BH304" s="219"/>
      <c r="BI304" s="219"/>
      <c r="BJ304" s="219"/>
      <c r="BK304" s="219"/>
      <c r="BL304" s="219"/>
      <c r="BM304" s="219"/>
      <c r="BN304" s="219"/>
    </row>
    <row r="305" spans="2:66">
      <c r="C305" s="9" t="s">
        <v>111</v>
      </c>
      <c r="D305" s="9"/>
      <c r="E305" s="9"/>
      <c r="F305" s="217"/>
      <c r="G305" s="217"/>
      <c r="H305" s="217"/>
      <c r="I305" s="217"/>
      <c r="J305" s="217"/>
      <c r="K305" s="217"/>
      <c r="L305" s="217"/>
      <c r="M305" s="217"/>
      <c r="N305" s="217"/>
      <c r="O305" s="217"/>
      <c r="P305" s="217"/>
      <c r="Q305" s="217"/>
      <c r="R305" s="217"/>
      <c r="S305" s="217"/>
      <c r="T305" s="217"/>
      <c r="U305" s="217"/>
      <c r="V305" s="217"/>
      <c r="W305" s="217"/>
      <c r="X305" s="217"/>
      <c r="Y305" s="217"/>
      <c r="Z305" s="217"/>
      <c r="AA305" s="217"/>
      <c r="AB305" s="217"/>
      <c r="AC305" s="217"/>
      <c r="AD305" s="217"/>
      <c r="AE305" s="217"/>
      <c r="AF305" s="217"/>
      <c r="AG305" s="217"/>
      <c r="AH305" s="217"/>
      <c r="AI305" s="217"/>
      <c r="AJ305" s="217"/>
      <c r="AK305" s="217"/>
      <c r="AL305" s="217"/>
      <c r="AM305" s="217"/>
      <c r="AN305" s="217"/>
      <c r="AO305" s="217"/>
      <c r="AP305" s="217"/>
      <c r="AQ305" s="217"/>
      <c r="AR305" s="217"/>
      <c r="AS305" s="217"/>
      <c r="AT305" s="217"/>
      <c r="AU305" s="217"/>
      <c r="AV305" s="217"/>
      <c r="AW305" s="217"/>
      <c r="AX305" s="217"/>
      <c r="AY305" s="217"/>
      <c r="AZ305" s="217"/>
      <c r="BA305" s="217"/>
      <c r="BB305" s="217"/>
      <c r="BC305" s="217"/>
      <c r="BD305" s="217"/>
      <c r="BE305" s="217"/>
      <c r="BF305" s="217"/>
      <c r="BG305" s="217"/>
      <c r="BH305" s="217"/>
      <c r="BI305" s="217"/>
      <c r="BJ305" s="217"/>
      <c r="BK305" s="217"/>
      <c r="BL305" s="217"/>
      <c r="BM305" s="217"/>
      <c r="BN305" s="217"/>
    </row>
    <row r="306" spans="2:66" ht="15.75">
      <c r="B306" s="44" t="s">
        <v>477</v>
      </c>
      <c r="C306" s="59" t="s">
        <v>661</v>
      </c>
      <c r="D306" s="60"/>
      <c r="E306" s="60"/>
      <c r="F306" s="217"/>
      <c r="G306" s="338">
        <f>SUM(G307:G308)</f>
        <v>0</v>
      </c>
      <c r="H306" s="338">
        <f t="shared" ref="H306:BN306" si="5167">SUM(H307:H308)</f>
        <v>0</v>
      </c>
      <c r="I306" s="338">
        <f t="shared" si="5167"/>
        <v>0</v>
      </c>
      <c r="J306" s="338">
        <f t="shared" si="5167"/>
        <v>0</v>
      </c>
      <c r="K306" s="338">
        <f t="shared" si="5167"/>
        <v>0</v>
      </c>
      <c r="L306" s="338">
        <f t="shared" si="5167"/>
        <v>0</v>
      </c>
      <c r="M306" s="338">
        <f t="shared" si="5167"/>
        <v>0</v>
      </c>
      <c r="N306" s="338">
        <f t="shared" si="5167"/>
        <v>0</v>
      </c>
      <c r="O306" s="338">
        <f t="shared" si="5167"/>
        <v>0</v>
      </c>
      <c r="P306" s="338">
        <f t="shared" si="5167"/>
        <v>0</v>
      </c>
      <c r="Q306" s="338">
        <f t="shared" si="5167"/>
        <v>0</v>
      </c>
      <c r="R306" s="338">
        <f t="shared" si="5167"/>
        <v>0</v>
      </c>
      <c r="S306" s="338">
        <f t="shared" si="5167"/>
        <v>0</v>
      </c>
      <c r="T306" s="338">
        <f t="shared" si="5167"/>
        <v>0</v>
      </c>
      <c r="U306" s="338">
        <f t="shared" si="5167"/>
        <v>0</v>
      </c>
      <c r="V306" s="338">
        <f t="shared" si="5167"/>
        <v>0</v>
      </c>
      <c r="W306" s="338">
        <f t="shared" si="5167"/>
        <v>0</v>
      </c>
      <c r="X306" s="338">
        <f t="shared" si="5167"/>
        <v>0</v>
      </c>
      <c r="Y306" s="338">
        <f t="shared" si="5167"/>
        <v>0</v>
      </c>
      <c r="Z306" s="338">
        <f t="shared" si="5167"/>
        <v>0</v>
      </c>
      <c r="AA306" s="338">
        <f t="shared" si="5167"/>
        <v>0</v>
      </c>
      <c r="AB306" s="338">
        <f t="shared" si="5167"/>
        <v>0</v>
      </c>
      <c r="AC306" s="338">
        <f t="shared" si="5167"/>
        <v>0</v>
      </c>
      <c r="AD306" s="338">
        <f t="shared" si="5167"/>
        <v>0</v>
      </c>
      <c r="AE306" s="338">
        <f t="shared" si="5167"/>
        <v>0</v>
      </c>
      <c r="AF306" s="338">
        <f t="shared" si="5167"/>
        <v>0</v>
      </c>
      <c r="AG306" s="338">
        <f t="shared" si="5167"/>
        <v>0</v>
      </c>
      <c r="AH306" s="338">
        <f t="shared" si="5167"/>
        <v>0</v>
      </c>
      <c r="AI306" s="338">
        <f t="shared" si="5167"/>
        <v>0</v>
      </c>
      <c r="AJ306" s="338">
        <f t="shared" si="5167"/>
        <v>0</v>
      </c>
      <c r="AK306" s="338">
        <f t="shared" si="5167"/>
        <v>0</v>
      </c>
      <c r="AL306" s="338">
        <f t="shared" si="5167"/>
        <v>0</v>
      </c>
      <c r="AM306" s="338">
        <f t="shared" si="5167"/>
        <v>0</v>
      </c>
      <c r="AN306" s="338">
        <f t="shared" si="5167"/>
        <v>0</v>
      </c>
      <c r="AO306" s="338">
        <f t="shared" si="5167"/>
        <v>0</v>
      </c>
      <c r="AP306" s="338">
        <f t="shared" si="5167"/>
        <v>0</v>
      </c>
      <c r="AQ306" s="338">
        <f t="shared" si="5167"/>
        <v>0</v>
      </c>
      <c r="AR306" s="338">
        <f t="shared" si="5167"/>
        <v>0</v>
      </c>
      <c r="AS306" s="338">
        <f t="shared" si="5167"/>
        <v>0</v>
      </c>
      <c r="AT306" s="338">
        <f t="shared" si="5167"/>
        <v>0</v>
      </c>
      <c r="AU306" s="338">
        <f t="shared" si="5167"/>
        <v>0</v>
      </c>
      <c r="AV306" s="338">
        <f t="shared" si="5167"/>
        <v>0</v>
      </c>
      <c r="AW306" s="338">
        <f t="shared" si="5167"/>
        <v>0</v>
      </c>
      <c r="AX306" s="338">
        <f t="shared" si="5167"/>
        <v>0</v>
      </c>
      <c r="AY306" s="338">
        <f t="shared" si="5167"/>
        <v>0</v>
      </c>
      <c r="AZ306" s="338">
        <f t="shared" si="5167"/>
        <v>0</v>
      </c>
      <c r="BA306" s="338">
        <f t="shared" si="5167"/>
        <v>0</v>
      </c>
      <c r="BB306" s="338">
        <f t="shared" si="5167"/>
        <v>0</v>
      </c>
      <c r="BC306" s="338">
        <f t="shared" si="5167"/>
        <v>0</v>
      </c>
      <c r="BD306" s="338">
        <f t="shared" si="5167"/>
        <v>0</v>
      </c>
      <c r="BE306" s="338">
        <f t="shared" si="5167"/>
        <v>0</v>
      </c>
      <c r="BF306" s="338">
        <f t="shared" si="5167"/>
        <v>0</v>
      </c>
      <c r="BG306" s="338">
        <f t="shared" si="5167"/>
        <v>0</v>
      </c>
      <c r="BH306" s="338">
        <f t="shared" si="5167"/>
        <v>0</v>
      </c>
      <c r="BI306" s="338">
        <f t="shared" si="5167"/>
        <v>0</v>
      </c>
      <c r="BJ306" s="338">
        <f t="shared" si="5167"/>
        <v>0</v>
      </c>
      <c r="BK306" s="338">
        <f t="shared" si="5167"/>
        <v>0</v>
      </c>
      <c r="BL306" s="338">
        <f t="shared" si="5167"/>
        <v>0</v>
      </c>
      <c r="BM306" s="338">
        <f t="shared" si="5167"/>
        <v>0</v>
      </c>
      <c r="BN306" s="338">
        <f t="shared" si="5167"/>
        <v>0</v>
      </c>
    </row>
    <row r="307" spans="2:66">
      <c r="B307" s="44"/>
      <c r="C307" s="65" t="s">
        <v>662</v>
      </c>
      <c r="D307" s="60"/>
      <c r="E307" s="60"/>
      <c r="F307" s="219"/>
      <c r="G307" s="219">
        <f>$F307</f>
        <v>0</v>
      </c>
      <c r="H307" s="219">
        <f t="shared" ref="H307:BN308" si="5168">$F307</f>
        <v>0</v>
      </c>
      <c r="I307" s="219">
        <f t="shared" si="5168"/>
        <v>0</v>
      </c>
      <c r="J307" s="219">
        <f t="shared" si="5168"/>
        <v>0</v>
      </c>
      <c r="K307" s="219">
        <f t="shared" si="5168"/>
        <v>0</v>
      </c>
      <c r="L307" s="219">
        <f t="shared" si="5168"/>
        <v>0</v>
      </c>
      <c r="M307" s="219">
        <f t="shared" si="5168"/>
        <v>0</v>
      </c>
      <c r="N307" s="219">
        <f t="shared" si="5168"/>
        <v>0</v>
      </c>
      <c r="O307" s="219">
        <f t="shared" si="5168"/>
        <v>0</v>
      </c>
      <c r="P307" s="219">
        <f t="shared" si="5168"/>
        <v>0</v>
      </c>
      <c r="Q307" s="219">
        <f t="shared" si="5168"/>
        <v>0</v>
      </c>
      <c r="R307" s="219">
        <f t="shared" si="5168"/>
        <v>0</v>
      </c>
      <c r="S307" s="219">
        <f t="shared" si="5168"/>
        <v>0</v>
      </c>
      <c r="T307" s="219">
        <f t="shared" si="5168"/>
        <v>0</v>
      </c>
      <c r="U307" s="219">
        <f t="shared" si="5168"/>
        <v>0</v>
      </c>
      <c r="V307" s="219">
        <f t="shared" si="5168"/>
        <v>0</v>
      </c>
      <c r="W307" s="219">
        <f t="shared" si="5168"/>
        <v>0</v>
      </c>
      <c r="X307" s="219">
        <f t="shared" si="5168"/>
        <v>0</v>
      </c>
      <c r="Y307" s="219">
        <f t="shared" si="5168"/>
        <v>0</v>
      </c>
      <c r="Z307" s="219">
        <f t="shared" si="5168"/>
        <v>0</v>
      </c>
      <c r="AA307" s="219">
        <f t="shared" si="5168"/>
        <v>0</v>
      </c>
      <c r="AB307" s="219">
        <f t="shared" si="5168"/>
        <v>0</v>
      </c>
      <c r="AC307" s="219">
        <f t="shared" si="5168"/>
        <v>0</v>
      </c>
      <c r="AD307" s="219">
        <f t="shared" si="5168"/>
        <v>0</v>
      </c>
      <c r="AE307" s="219">
        <f t="shared" si="5168"/>
        <v>0</v>
      </c>
      <c r="AF307" s="219">
        <f t="shared" si="5168"/>
        <v>0</v>
      </c>
      <c r="AG307" s="219">
        <f t="shared" si="5168"/>
        <v>0</v>
      </c>
      <c r="AH307" s="219">
        <f t="shared" si="5168"/>
        <v>0</v>
      </c>
      <c r="AI307" s="219">
        <f t="shared" si="5168"/>
        <v>0</v>
      </c>
      <c r="AJ307" s="219">
        <f t="shared" si="5168"/>
        <v>0</v>
      </c>
      <c r="AK307" s="219">
        <f t="shared" si="5168"/>
        <v>0</v>
      </c>
      <c r="AL307" s="219">
        <f t="shared" si="5168"/>
        <v>0</v>
      </c>
      <c r="AM307" s="219">
        <f t="shared" si="5168"/>
        <v>0</v>
      </c>
      <c r="AN307" s="219">
        <f t="shared" si="5168"/>
        <v>0</v>
      </c>
      <c r="AO307" s="219">
        <f t="shared" si="5168"/>
        <v>0</v>
      </c>
      <c r="AP307" s="219">
        <f t="shared" si="5168"/>
        <v>0</v>
      </c>
      <c r="AQ307" s="219">
        <f t="shared" si="5168"/>
        <v>0</v>
      </c>
      <c r="AR307" s="219">
        <f t="shared" si="5168"/>
        <v>0</v>
      </c>
      <c r="AS307" s="219">
        <f t="shared" si="5168"/>
        <v>0</v>
      </c>
      <c r="AT307" s="219">
        <f t="shared" si="5168"/>
        <v>0</v>
      </c>
      <c r="AU307" s="219">
        <f t="shared" si="5168"/>
        <v>0</v>
      </c>
      <c r="AV307" s="219">
        <f t="shared" si="5168"/>
        <v>0</v>
      </c>
      <c r="AW307" s="219">
        <f t="shared" si="5168"/>
        <v>0</v>
      </c>
      <c r="AX307" s="219">
        <f t="shared" si="5168"/>
        <v>0</v>
      </c>
      <c r="AY307" s="219">
        <f t="shared" si="5168"/>
        <v>0</v>
      </c>
      <c r="AZ307" s="219">
        <f t="shared" si="5168"/>
        <v>0</v>
      </c>
      <c r="BA307" s="219">
        <f t="shared" si="5168"/>
        <v>0</v>
      </c>
      <c r="BB307" s="219">
        <f t="shared" si="5168"/>
        <v>0</v>
      </c>
      <c r="BC307" s="219">
        <f t="shared" si="5168"/>
        <v>0</v>
      </c>
      <c r="BD307" s="219">
        <f t="shared" si="5168"/>
        <v>0</v>
      </c>
      <c r="BE307" s="219">
        <f t="shared" si="5168"/>
        <v>0</v>
      </c>
      <c r="BF307" s="219">
        <f t="shared" si="5168"/>
        <v>0</v>
      </c>
      <c r="BG307" s="219">
        <f t="shared" si="5168"/>
        <v>0</v>
      </c>
      <c r="BH307" s="219">
        <f t="shared" si="5168"/>
        <v>0</v>
      </c>
      <c r="BI307" s="219">
        <f t="shared" si="5168"/>
        <v>0</v>
      </c>
      <c r="BJ307" s="219">
        <f t="shared" si="5168"/>
        <v>0</v>
      </c>
      <c r="BK307" s="219">
        <f t="shared" si="5168"/>
        <v>0</v>
      </c>
      <c r="BL307" s="219">
        <f t="shared" si="5168"/>
        <v>0</v>
      </c>
      <c r="BM307" s="219">
        <f t="shared" si="5168"/>
        <v>0</v>
      </c>
      <c r="BN307" s="219">
        <f t="shared" si="5168"/>
        <v>0</v>
      </c>
    </row>
    <row r="308" spans="2:66">
      <c r="B308" s="44"/>
      <c r="C308" s="65" t="s">
        <v>663</v>
      </c>
      <c r="D308" s="60"/>
      <c r="E308" s="60"/>
      <c r="F308" s="219">
        <v>0</v>
      </c>
      <c r="G308" s="219">
        <f>$F308</f>
        <v>0</v>
      </c>
      <c r="H308" s="219">
        <f t="shared" si="5168"/>
        <v>0</v>
      </c>
      <c r="I308" s="219">
        <f t="shared" si="5168"/>
        <v>0</v>
      </c>
      <c r="J308" s="219">
        <f t="shared" si="5168"/>
        <v>0</v>
      </c>
      <c r="K308" s="219">
        <f t="shared" si="5168"/>
        <v>0</v>
      </c>
      <c r="L308" s="219">
        <f t="shared" si="5168"/>
        <v>0</v>
      </c>
      <c r="M308" s="219">
        <f t="shared" si="5168"/>
        <v>0</v>
      </c>
      <c r="N308" s="219">
        <f t="shared" si="5168"/>
        <v>0</v>
      </c>
      <c r="O308" s="219">
        <f t="shared" si="5168"/>
        <v>0</v>
      </c>
      <c r="P308" s="219">
        <f t="shared" si="5168"/>
        <v>0</v>
      </c>
      <c r="Q308" s="219">
        <f t="shared" si="5168"/>
        <v>0</v>
      </c>
      <c r="R308" s="219">
        <f t="shared" si="5168"/>
        <v>0</v>
      </c>
      <c r="S308" s="219">
        <f t="shared" si="5168"/>
        <v>0</v>
      </c>
      <c r="T308" s="219">
        <f t="shared" si="5168"/>
        <v>0</v>
      </c>
      <c r="U308" s="219">
        <f t="shared" si="5168"/>
        <v>0</v>
      </c>
      <c r="V308" s="219">
        <f t="shared" si="5168"/>
        <v>0</v>
      </c>
      <c r="W308" s="219">
        <f t="shared" si="5168"/>
        <v>0</v>
      </c>
      <c r="X308" s="219">
        <f t="shared" si="5168"/>
        <v>0</v>
      </c>
      <c r="Y308" s="219">
        <f t="shared" si="5168"/>
        <v>0</v>
      </c>
      <c r="Z308" s="219">
        <f t="shared" si="5168"/>
        <v>0</v>
      </c>
      <c r="AA308" s="219">
        <f t="shared" si="5168"/>
        <v>0</v>
      </c>
      <c r="AB308" s="219">
        <f t="shared" si="5168"/>
        <v>0</v>
      </c>
      <c r="AC308" s="219">
        <f t="shared" si="5168"/>
        <v>0</v>
      </c>
      <c r="AD308" s="219">
        <f t="shared" si="5168"/>
        <v>0</v>
      </c>
      <c r="AE308" s="219">
        <f t="shared" si="5168"/>
        <v>0</v>
      </c>
      <c r="AF308" s="219">
        <f t="shared" si="5168"/>
        <v>0</v>
      </c>
      <c r="AG308" s="219">
        <f t="shared" si="5168"/>
        <v>0</v>
      </c>
      <c r="AH308" s="219">
        <f t="shared" si="5168"/>
        <v>0</v>
      </c>
      <c r="AI308" s="219">
        <f t="shared" si="5168"/>
        <v>0</v>
      </c>
      <c r="AJ308" s="219">
        <f t="shared" si="5168"/>
        <v>0</v>
      </c>
      <c r="AK308" s="219">
        <f t="shared" si="5168"/>
        <v>0</v>
      </c>
      <c r="AL308" s="219">
        <f t="shared" si="5168"/>
        <v>0</v>
      </c>
      <c r="AM308" s="219">
        <f t="shared" si="5168"/>
        <v>0</v>
      </c>
      <c r="AN308" s="219">
        <f t="shared" si="5168"/>
        <v>0</v>
      </c>
      <c r="AO308" s="219">
        <f t="shared" si="5168"/>
        <v>0</v>
      </c>
      <c r="AP308" s="219">
        <f t="shared" si="5168"/>
        <v>0</v>
      </c>
      <c r="AQ308" s="219">
        <f t="shared" si="5168"/>
        <v>0</v>
      </c>
      <c r="AR308" s="219">
        <f t="shared" si="5168"/>
        <v>0</v>
      </c>
      <c r="AS308" s="219">
        <f t="shared" si="5168"/>
        <v>0</v>
      </c>
      <c r="AT308" s="219">
        <f t="shared" si="5168"/>
        <v>0</v>
      </c>
      <c r="AU308" s="219">
        <f t="shared" si="5168"/>
        <v>0</v>
      </c>
      <c r="AV308" s="219">
        <f t="shared" si="5168"/>
        <v>0</v>
      </c>
      <c r="AW308" s="219">
        <f t="shared" si="5168"/>
        <v>0</v>
      </c>
      <c r="AX308" s="219">
        <f t="shared" si="5168"/>
        <v>0</v>
      </c>
      <c r="AY308" s="219">
        <f t="shared" si="5168"/>
        <v>0</v>
      </c>
      <c r="AZ308" s="219">
        <f t="shared" si="5168"/>
        <v>0</v>
      </c>
      <c r="BA308" s="219">
        <f t="shared" si="5168"/>
        <v>0</v>
      </c>
      <c r="BB308" s="219">
        <f t="shared" si="5168"/>
        <v>0</v>
      </c>
      <c r="BC308" s="219">
        <f t="shared" si="5168"/>
        <v>0</v>
      </c>
      <c r="BD308" s="219">
        <f t="shared" si="5168"/>
        <v>0</v>
      </c>
      <c r="BE308" s="219">
        <f t="shared" si="5168"/>
        <v>0</v>
      </c>
      <c r="BF308" s="219">
        <f t="shared" si="5168"/>
        <v>0</v>
      </c>
      <c r="BG308" s="219">
        <f t="shared" si="5168"/>
        <v>0</v>
      </c>
      <c r="BH308" s="219">
        <f t="shared" si="5168"/>
        <v>0</v>
      </c>
      <c r="BI308" s="219">
        <f t="shared" si="5168"/>
        <v>0</v>
      </c>
      <c r="BJ308" s="219">
        <f t="shared" si="5168"/>
        <v>0</v>
      </c>
      <c r="BK308" s="219">
        <f t="shared" si="5168"/>
        <v>0</v>
      </c>
      <c r="BL308" s="219">
        <f t="shared" si="5168"/>
        <v>0</v>
      </c>
      <c r="BM308" s="219">
        <f t="shared" si="5168"/>
        <v>0</v>
      </c>
      <c r="BN308" s="219">
        <f t="shared" si="5168"/>
        <v>0</v>
      </c>
    </row>
    <row r="309" spans="2:66">
      <c r="B309" s="44" t="s">
        <v>668</v>
      </c>
      <c r="C309" s="59" t="s">
        <v>292</v>
      </c>
      <c r="D309" s="60"/>
      <c r="E309" s="60"/>
      <c r="F309" s="217"/>
      <c r="G309" s="219">
        <f>SUM(G310:G313)</f>
        <v>0</v>
      </c>
      <c r="H309" s="219">
        <f t="shared" ref="H309:BN309" si="5169">SUM(H310:H313)</f>
        <v>0</v>
      </c>
      <c r="I309" s="219">
        <f t="shared" si="5169"/>
        <v>0</v>
      </c>
      <c r="J309" s="219">
        <f t="shared" si="5169"/>
        <v>0</v>
      </c>
      <c r="K309" s="219">
        <f t="shared" si="5169"/>
        <v>0</v>
      </c>
      <c r="L309" s="219">
        <f t="shared" si="5169"/>
        <v>0</v>
      </c>
      <c r="M309" s="219">
        <f t="shared" si="5169"/>
        <v>0</v>
      </c>
      <c r="N309" s="219">
        <f t="shared" si="5169"/>
        <v>0</v>
      </c>
      <c r="O309" s="219">
        <f t="shared" si="5169"/>
        <v>0</v>
      </c>
      <c r="P309" s="219">
        <f t="shared" si="5169"/>
        <v>0</v>
      </c>
      <c r="Q309" s="219">
        <f t="shared" si="5169"/>
        <v>0</v>
      </c>
      <c r="R309" s="219">
        <f t="shared" si="5169"/>
        <v>0</v>
      </c>
      <c r="S309" s="219">
        <f t="shared" si="5169"/>
        <v>0</v>
      </c>
      <c r="T309" s="219">
        <f t="shared" si="5169"/>
        <v>0</v>
      </c>
      <c r="U309" s="219">
        <f t="shared" si="5169"/>
        <v>0</v>
      </c>
      <c r="V309" s="219">
        <f t="shared" si="5169"/>
        <v>0</v>
      </c>
      <c r="W309" s="219">
        <f t="shared" si="5169"/>
        <v>0</v>
      </c>
      <c r="X309" s="219">
        <f t="shared" si="5169"/>
        <v>0</v>
      </c>
      <c r="Y309" s="219">
        <f t="shared" si="5169"/>
        <v>0</v>
      </c>
      <c r="Z309" s="219">
        <f t="shared" si="5169"/>
        <v>0</v>
      </c>
      <c r="AA309" s="219">
        <f t="shared" si="5169"/>
        <v>0</v>
      </c>
      <c r="AB309" s="219">
        <f t="shared" si="5169"/>
        <v>0</v>
      </c>
      <c r="AC309" s="219">
        <f t="shared" si="5169"/>
        <v>0</v>
      </c>
      <c r="AD309" s="219">
        <f t="shared" si="5169"/>
        <v>0</v>
      </c>
      <c r="AE309" s="219">
        <f t="shared" si="5169"/>
        <v>0</v>
      </c>
      <c r="AF309" s="219">
        <f t="shared" si="5169"/>
        <v>0</v>
      </c>
      <c r="AG309" s="219">
        <f t="shared" si="5169"/>
        <v>0</v>
      </c>
      <c r="AH309" s="219">
        <f t="shared" si="5169"/>
        <v>0</v>
      </c>
      <c r="AI309" s="219">
        <f t="shared" si="5169"/>
        <v>0</v>
      </c>
      <c r="AJ309" s="219">
        <f t="shared" si="5169"/>
        <v>0</v>
      </c>
      <c r="AK309" s="219">
        <f t="shared" si="5169"/>
        <v>0</v>
      </c>
      <c r="AL309" s="219">
        <f t="shared" si="5169"/>
        <v>0</v>
      </c>
      <c r="AM309" s="219">
        <f t="shared" si="5169"/>
        <v>0</v>
      </c>
      <c r="AN309" s="219">
        <f t="shared" si="5169"/>
        <v>0</v>
      </c>
      <c r="AO309" s="219">
        <f t="shared" si="5169"/>
        <v>0</v>
      </c>
      <c r="AP309" s="219">
        <f t="shared" si="5169"/>
        <v>0</v>
      </c>
      <c r="AQ309" s="219">
        <f t="shared" si="5169"/>
        <v>0</v>
      </c>
      <c r="AR309" s="219">
        <f t="shared" si="5169"/>
        <v>0</v>
      </c>
      <c r="AS309" s="219">
        <f t="shared" si="5169"/>
        <v>0</v>
      </c>
      <c r="AT309" s="219">
        <f t="shared" si="5169"/>
        <v>0</v>
      </c>
      <c r="AU309" s="219">
        <f t="shared" si="5169"/>
        <v>0</v>
      </c>
      <c r="AV309" s="219">
        <f t="shared" si="5169"/>
        <v>0</v>
      </c>
      <c r="AW309" s="219">
        <f t="shared" si="5169"/>
        <v>0</v>
      </c>
      <c r="AX309" s="219">
        <f t="shared" si="5169"/>
        <v>0</v>
      </c>
      <c r="AY309" s="219">
        <f t="shared" si="5169"/>
        <v>0</v>
      </c>
      <c r="AZ309" s="219">
        <f t="shared" si="5169"/>
        <v>0</v>
      </c>
      <c r="BA309" s="219">
        <f t="shared" si="5169"/>
        <v>0</v>
      </c>
      <c r="BB309" s="219">
        <f t="shared" si="5169"/>
        <v>0</v>
      </c>
      <c r="BC309" s="219">
        <f t="shared" si="5169"/>
        <v>0</v>
      </c>
      <c r="BD309" s="219">
        <f t="shared" si="5169"/>
        <v>0</v>
      </c>
      <c r="BE309" s="219">
        <f t="shared" si="5169"/>
        <v>0</v>
      </c>
      <c r="BF309" s="219">
        <f t="shared" si="5169"/>
        <v>0</v>
      </c>
      <c r="BG309" s="219">
        <f t="shared" si="5169"/>
        <v>0</v>
      </c>
      <c r="BH309" s="219">
        <f t="shared" si="5169"/>
        <v>0</v>
      </c>
      <c r="BI309" s="219">
        <f t="shared" si="5169"/>
        <v>0</v>
      </c>
      <c r="BJ309" s="219">
        <f t="shared" si="5169"/>
        <v>0</v>
      </c>
      <c r="BK309" s="219">
        <f t="shared" si="5169"/>
        <v>0</v>
      </c>
      <c r="BL309" s="219">
        <f t="shared" si="5169"/>
        <v>0</v>
      </c>
      <c r="BM309" s="219">
        <f t="shared" si="5169"/>
        <v>0</v>
      </c>
      <c r="BN309" s="219">
        <f t="shared" si="5169"/>
        <v>0</v>
      </c>
    </row>
    <row r="310" spans="2:66">
      <c r="B310" s="44"/>
      <c r="C310" s="65" t="s">
        <v>664</v>
      </c>
      <c r="D310" s="60"/>
      <c r="E310" s="60"/>
      <c r="F310" s="219">
        <v>6500</v>
      </c>
      <c r="G310" s="219">
        <f t="array" ref="G310">$F310*(SUM(ОС!$F97*(ОС!$I97=ОС!M$3))+SUM(ОС!$F125:$F127*(ОС!$I125:$I127=ОС!M$3)))</f>
        <v>0</v>
      </c>
      <c r="H310" s="219">
        <f t="array" ref="H310">$F310*(SUM(ОС!$F97*(ОС!$I97=ОС!N$3))+SUM(ОС!$F125:$F127*(ОС!$I125:$I127=ОС!N$3)))</f>
        <v>0</v>
      </c>
      <c r="I310" s="219">
        <f t="array" ref="I310">$F310*(SUM(ОС!$F97*(ОС!$I97=ОС!O$3))+SUM(ОС!$F125:$F127*(ОС!$I125:$I127=ОС!O$3)))</f>
        <v>0</v>
      </c>
      <c r="J310" s="219">
        <f t="array" ref="J310">$F310*(SUM(ОС!$F97*(ОС!$I97=ОС!P$3))+SUM(ОС!$F125:$F127*(ОС!$I125:$I127=ОС!P$3)))</f>
        <v>0</v>
      </c>
      <c r="K310" s="219">
        <f t="array" ref="K310">$F310*(SUM(ОС!$F97*(ОС!$I97=ОС!Q$3))+SUM(ОС!$F125:$F127*(ОС!$I125:$I127=ОС!Q$3)))</f>
        <v>0</v>
      </c>
      <c r="L310" s="219">
        <f t="array" ref="L310">$F310*(SUM(ОС!$F97*(ОС!$I97=ОС!R$3))+SUM(ОС!$F125:$F127*(ОС!$I125:$I127=ОС!R$3)))</f>
        <v>0</v>
      </c>
      <c r="M310" s="219">
        <f t="array" ref="M310">$F310*(SUM(ОС!$F97*(ОС!$I97=ОС!S$3))+SUM(ОС!$F125:$F127*(ОС!$I125:$I127=ОС!S$3)))</f>
        <v>0</v>
      </c>
      <c r="N310" s="219">
        <f t="array" ref="N310">$F310*(SUM(ОС!$F97*(ОС!$I97=ОС!T$3))+SUM(ОС!$F125:$F127*(ОС!$I125:$I127=ОС!T$3)))</f>
        <v>0</v>
      </c>
      <c r="O310" s="219">
        <f t="array" ref="O310">$F310*(SUM(ОС!$F97*(ОС!$I97=ОС!U$3))+SUM(ОС!$F125:$F127*(ОС!$I125:$I127=ОС!U$3)))</f>
        <v>0</v>
      </c>
      <c r="P310" s="219">
        <f t="array" ref="P310">$F310*(SUM(ОС!$F97*(ОС!$I97=ОС!V$3))+SUM(ОС!$F125:$F127*(ОС!$I125:$I127=ОС!V$3)))</f>
        <v>0</v>
      </c>
      <c r="Q310" s="219">
        <f t="array" ref="Q310">$F310*(SUM(ОС!$F97*(ОС!$I97=ОС!W$3))+SUM(ОС!$F125:$F127*(ОС!$I125:$I127=ОС!W$3)))</f>
        <v>0</v>
      </c>
      <c r="R310" s="219">
        <f t="array" ref="R310">$F310*(SUM(ОС!$F97*(ОС!$I97=ОС!X$3))+SUM(ОС!$F125:$F127*(ОС!$I125:$I127=ОС!X$3)))</f>
        <v>0</v>
      </c>
      <c r="S310" s="219">
        <f t="array" ref="S310">$F310*(SUM(ОС!$F97*(ОС!$I97=ОС!Y$3))+SUM(ОС!$F125:$F127*(ОС!$I125:$I127=ОС!Y$3)))</f>
        <v>0</v>
      </c>
      <c r="T310" s="219">
        <f t="array" ref="T310">$F310*(SUM(ОС!$F97*(ОС!$I97=ОС!Z$3))+SUM(ОС!$F125:$F127*(ОС!$I125:$I127=ОС!Z$3)))</f>
        <v>0</v>
      </c>
      <c r="U310" s="219">
        <f t="array" ref="U310">$F310*(SUM(ОС!$F97*(ОС!$I97=ОС!AA$3))+SUM(ОС!$F125:$F127*(ОС!$I125:$I127=ОС!AA$3)))</f>
        <v>0</v>
      </c>
      <c r="V310" s="219">
        <f t="array" ref="V310">$F310*(SUM(ОС!$F97*(ОС!$I97=ОС!AB$3))+SUM(ОС!$F125:$F127*(ОС!$I125:$I127=ОС!AB$3)))</f>
        <v>0</v>
      </c>
      <c r="W310" s="219">
        <f t="array" ref="W310">$F310*(SUM(ОС!$F97*(ОС!$I97=ОС!AC$3))+SUM(ОС!$F125:$F127*(ОС!$I125:$I127=ОС!AC$3)))</f>
        <v>0</v>
      </c>
      <c r="X310" s="219">
        <f t="array" ref="X310">$F310*(SUM(ОС!$F97*(ОС!$I97=ОС!AD$3))+SUM(ОС!$F125:$F127*(ОС!$I125:$I127=ОС!AD$3)))</f>
        <v>0</v>
      </c>
      <c r="Y310" s="219">
        <f t="array" ref="Y310">$F310*(SUM(ОС!$F97*(ОС!$I97=ОС!AE$3))+SUM(ОС!$F125:$F127*(ОС!$I125:$I127=ОС!AE$3)))</f>
        <v>0</v>
      </c>
      <c r="Z310" s="219">
        <f t="array" ref="Z310">$F310*(SUM(ОС!$F97*(ОС!$I97=ОС!AF$3))+SUM(ОС!$F125:$F127*(ОС!$I125:$I127=ОС!AF$3)))</f>
        <v>0</v>
      </c>
      <c r="AA310" s="219">
        <f t="array" ref="AA310">$F310*(SUM(ОС!$F97*(ОС!$I97=ОС!AG$3))+SUM(ОС!$F125:$F127*(ОС!$I125:$I127=ОС!AG$3)))</f>
        <v>0</v>
      </c>
      <c r="AB310" s="219">
        <f t="array" ref="AB310">$F310*(SUM(ОС!$F97*(ОС!$I97=ОС!AH$3))+SUM(ОС!$F125:$F127*(ОС!$I125:$I127=ОС!AH$3)))</f>
        <v>0</v>
      </c>
      <c r="AC310" s="219">
        <f t="array" ref="AC310">$F310*(SUM(ОС!$F97*(ОС!$I97=ОС!AI$3))+SUM(ОС!$F125:$F127*(ОС!$I125:$I127=ОС!AI$3)))</f>
        <v>0</v>
      </c>
      <c r="AD310" s="219">
        <f t="array" ref="AD310">$F310*(SUM(ОС!$F97*(ОС!$I97=ОС!AJ$3))+SUM(ОС!$F125:$F127*(ОС!$I125:$I127=ОС!AJ$3)))</f>
        <v>0</v>
      </c>
      <c r="AE310" s="219">
        <f t="array" ref="AE310">$F310*(SUM(ОС!$F97*(ОС!$I97=ОС!AK$3))+SUM(ОС!$F125:$F127*(ОС!$I125:$I127=ОС!AK$3)))</f>
        <v>0</v>
      </c>
      <c r="AF310" s="219">
        <f t="array" ref="AF310">$F310*(SUM(ОС!$F97*(ОС!$I97=ОС!AL$3))+SUM(ОС!$F125:$F127*(ОС!$I125:$I127=ОС!AL$3)))</f>
        <v>0</v>
      </c>
      <c r="AG310" s="219">
        <f t="array" ref="AG310">$F310*(SUM(ОС!$F97*(ОС!$I97=ОС!AM$3))+SUM(ОС!$F125:$F127*(ОС!$I125:$I127=ОС!AM$3)))</f>
        <v>0</v>
      </c>
      <c r="AH310" s="219">
        <f t="array" ref="AH310">$F310*(SUM(ОС!$F97*(ОС!$I97=ОС!AN$3))+SUM(ОС!$F125:$F127*(ОС!$I125:$I127=ОС!AN$3)))</f>
        <v>0</v>
      </c>
      <c r="AI310" s="219">
        <f t="array" ref="AI310">$F310*(SUM(ОС!$F97*(ОС!$I97=ОС!AO$3))+SUM(ОС!$F125:$F127*(ОС!$I125:$I127=ОС!AO$3)))</f>
        <v>0</v>
      </c>
      <c r="AJ310" s="219">
        <f t="array" ref="AJ310">$F310*(SUM(ОС!$F97*(ОС!$I97=ОС!AP$3))+SUM(ОС!$F125:$F127*(ОС!$I125:$I127=ОС!AP$3)))</f>
        <v>0</v>
      </c>
      <c r="AK310" s="219">
        <f t="array" ref="AK310">$F310*(SUM(ОС!$F97*(ОС!$I97=ОС!AQ$3))+SUM(ОС!$F125:$F127*(ОС!$I125:$I127=ОС!AQ$3)))</f>
        <v>0</v>
      </c>
      <c r="AL310" s="219">
        <f t="array" ref="AL310">$F310*(SUM(ОС!$F97*(ОС!$I97=ОС!AR$3))+SUM(ОС!$F125:$F127*(ОС!$I125:$I127=ОС!AR$3)))</f>
        <v>0</v>
      </c>
      <c r="AM310" s="219">
        <f t="array" ref="AM310">$F310*(SUM(ОС!$F97*(ОС!$I97=ОС!AS$3))+SUM(ОС!$F125:$F127*(ОС!$I125:$I127=ОС!AS$3)))</f>
        <v>0</v>
      </c>
      <c r="AN310" s="219">
        <f t="array" ref="AN310">$F310*(SUM(ОС!$F97*(ОС!$I97=ОС!AT$3))+SUM(ОС!$F125:$F127*(ОС!$I125:$I127=ОС!AT$3)))</f>
        <v>0</v>
      </c>
      <c r="AO310" s="219">
        <f t="array" ref="AO310">$F310*(SUM(ОС!$F97*(ОС!$I97=ОС!AU$3))+SUM(ОС!$F125:$F127*(ОС!$I125:$I127=ОС!AU$3)))</f>
        <v>0</v>
      </c>
      <c r="AP310" s="219">
        <f t="array" ref="AP310">$F310*(SUM(ОС!$F97*(ОС!$I97=ОС!AV$3))+SUM(ОС!$F125:$F127*(ОС!$I125:$I127=ОС!AV$3)))</f>
        <v>0</v>
      </c>
      <c r="AQ310" s="219">
        <f t="array" ref="AQ310">$F310*(SUM(ОС!$F97*(ОС!$I97=ОС!AW$3))+SUM(ОС!$F125:$F127*(ОС!$I125:$I127=ОС!AW$3)))</f>
        <v>0</v>
      </c>
      <c r="AR310" s="219">
        <f t="array" ref="AR310">$F310*(SUM(ОС!$F97*(ОС!$I97=ОС!AX$3))+SUM(ОС!$F125:$F127*(ОС!$I125:$I127=ОС!AX$3)))</f>
        <v>0</v>
      </c>
      <c r="AS310" s="219">
        <f t="array" ref="AS310">$F310*(SUM(ОС!$F97*(ОС!$I97=ОС!AY$3))+SUM(ОС!$F125:$F127*(ОС!$I125:$I127=ОС!AY$3)))</f>
        <v>0</v>
      </c>
      <c r="AT310" s="219">
        <f t="array" ref="AT310">$F310*(SUM(ОС!$F97*(ОС!$I97=ОС!AZ$3))+SUM(ОС!$F125:$F127*(ОС!$I125:$I127=ОС!AZ$3)))</f>
        <v>0</v>
      </c>
      <c r="AU310" s="219">
        <f t="array" ref="AU310">$F310*(SUM(ОС!$F97*(ОС!$I97=ОС!BA$3))+SUM(ОС!$F125:$F127*(ОС!$I125:$I127=ОС!BA$3)))</f>
        <v>0</v>
      </c>
      <c r="AV310" s="219">
        <f t="array" ref="AV310">$F310*(SUM(ОС!$F97*(ОС!$I97=ОС!BB$3))+SUM(ОС!$F125:$F127*(ОС!$I125:$I127=ОС!BB$3)))</f>
        <v>0</v>
      </c>
      <c r="AW310" s="219">
        <f t="array" ref="AW310">$F310*(SUM(ОС!$F97*(ОС!$I97=ОС!BC$3))+SUM(ОС!$F125:$F127*(ОС!$I125:$I127=ОС!BC$3)))</f>
        <v>0</v>
      </c>
      <c r="AX310" s="219">
        <f t="array" ref="AX310">$F310*(SUM(ОС!$F97*(ОС!$I97=ОС!BD$3))+SUM(ОС!$F125:$F127*(ОС!$I125:$I127=ОС!BD$3)))</f>
        <v>0</v>
      </c>
      <c r="AY310" s="219">
        <f t="array" ref="AY310">$F310*(SUM(ОС!$F97*(ОС!$I97=ОС!BE$3))+SUM(ОС!$F125:$F127*(ОС!$I125:$I127=ОС!BE$3)))</f>
        <v>0</v>
      </c>
      <c r="AZ310" s="219">
        <f t="array" ref="AZ310">$F310*(SUM(ОС!$F97*(ОС!$I97=ОС!BF$3))+SUM(ОС!$F125:$F127*(ОС!$I125:$I127=ОС!BF$3)))</f>
        <v>0</v>
      </c>
      <c r="BA310" s="219">
        <f t="array" ref="BA310">$F310*(SUM(ОС!$F97*(ОС!$I97=ОС!BG$3))+SUM(ОС!$F125:$F127*(ОС!$I125:$I127=ОС!BG$3)))</f>
        <v>0</v>
      </c>
      <c r="BB310" s="219">
        <f t="array" ref="BB310">$F310*(SUM(ОС!$F97*(ОС!$I97=ОС!BH$3))+SUM(ОС!$F125:$F127*(ОС!$I125:$I127=ОС!BH$3)))</f>
        <v>0</v>
      </c>
      <c r="BC310" s="219">
        <f t="array" ref="BC310">$F310*(SUM(ОС!$F97*(ОС!$I97=ОС!BI$3))+SUM(ОС!$F125:$F127*(ОС!$I125:$I127=ОС!BI$3)))</f>
        <v>0</v>
      </c>
      <c r="BD310" s="219">
        <f t="array" ref="BD310">$F310*(SUM(ОС!$F97*(ОС!$I97=ОС!BJ$3))+SUM(ОС!$F125:$F127*(ОС!$I125:$I127=ОС!BJ$3)))</f>
        <v>0</v>
      </c>
      <c r="BE310" s="219">
        <f t="array" ref="BE310">$F310*(SUM(ОС!$F97*(ОС!$I97=ОС!BK$3))+SUM(ОС!$F125:$F127*(ОС!$I125:$I127=ОС!BK$3)))</f>
        <v>0</v>
      </c>
      <c r="BF310" s="219">
        <f t="array" ref="BF310">$F310*(SUM(ОС!$F97*(ОС!$I97=ОС!BL$3))+SUM(ОС!$F125:$F127*(ОС!$I125:$I127=ОС!BL$3)))</f>
        <v>0</v>
      </c>
      <c r="BG310" s="219">
        <f t="array" ref="BG310">$F310*(SUM(ОС!$F97*(ОС!$I97=ОС!BM$3))+SUM(ОС!$F125:$F127*(ОС!$I125:$I127=ОС!BM$3)))</f>
        <v>0</v>
      </c>
      <c r="BH310" s="219">
        <f t="array" ref="BH310">$F310*(SUM(ОС!$F97*(ОС!$I97=ОС!BN$3))+SUM(ОС!$F125:$F127*(ОС!$I125:$I127=ОС!BN$3)))</f>
        <v>0</v>
      </c>
      <c r="BI310" s="219">
        <f t="array" ref="BI310">$F310*(SUM(ОС!$F97*(ОС!$I97=ОС!BO$3))+SUM(ОС!$F125:$F127*(ОС!$I125:$I127=ОС!BO$3)))</f>
        <v>0</v>
      </c>
      <c r="BJ310" s="219">
        <f t="array" ref="BJ310">$F310*(SUM(ОС!$F97*(ОС!$I97=ОС!BP$3))+SUM(ОС!$F125:$F127*(ОС!$I125:$I127=ОС!BP$3)))</f>
        <v>0</v>
      </c>
      <c r="BK310" s="219">
        <f t="array" ref="BK310">$F310*(SUM(ОС!$F97*(ОС!$I97=ОС!BQ$3))+SUM(ОС!$F125:$F127*(ОС!$I125:$I127=ОС!BQ$3)))</f>
        <v>0</v>
      </c>
      <c r="BL310" s="219">
        <f t="array" ref="BL310">$F310*(SUM(ОС!$F97*(ОС!$I97=ОС!BR$3))+SUM(ОС!$F125:$F127*(ОС!$I125:$I127=ОС!BR$3)))</f>
        <v>0</v>
      </c>
      <c r="BM310" s="219">
        <f t="array" ref="BM310">$F310*(SUM(ОС!$F97*(ОС!$I97=ОС!BS$3))+SUM(ОС!$F125:$F127*(ОС!$I125:$I127=ОС!BS$3)))</f>
        <v>0</v>
      </c>
      <c r="BN310" s="219">
        <f t="array" ref="BN310">$F310*(SUM(ОС!$F97*(ОС!$I97=ОС!BT$3))+SUM(ОС!$F125:$F127*(ОС!$I125:$I127=ОС!BT$3)))</f>
        <v>0</v>
      </c>
    </row>
    <row r="311" spans="2:66">
      <c r="B311" s="44"/>
      <c r="C311" s="65" t="s">
        <v>665</v>
      </c>
      <c r="D311" s="60"/>
      <c r="E311" s="60"/>
      <c r="F311" s="219">
        <v>3600</v>
      </c>
      <c r="G311" s="219">
        <f t="array" ref="G311">$F311*SUM(ОС!$F98:$F100*(ОС!$I98:$I100=ОС!M$3))</f>
        <v>0</v>
      </c>
      <c r="H311" s="219">
        <f t="array" ref="H311">$F311*SUM(ОС!$F98:$F100*(ОС!$I98:$I100=ОС!N$3))</f>
        <v>0</v>
      </c>
      <c r="I311" s="219">
        <f t="array" ref="I311">$F311*SUM(ОС!$F98:$F100*(ОС!$I98:$I100=ОС!O$3))</f>
        <v>0</v>
      </c>
      <c r="J311" s="219">
        <f t="array" ref="J311">$F311*SUM(ОС!$F98:$F100*(ОС!$I98:$I100=ОС!P$3))</f>
        <v>0</v>
      </c>
      <c r="K311" s="219">
        <f t="array" ref="K311">$F311*SUM(ОС!$F98:$F100*(ОС!$I98:$I100=ОС!Q$3))</f>
        <v>0</v>
      </c>
      <c r="L311" s="219">
        <f t="array" ref="L311">$F311*SUM(ОС!$F98:$F100*(ОС!$I98:$I100=ОС!R$3))</f>
        <v>0</v>
      </c>
      <c r="M311" s="219">
        <f t="array" ref="M311">$F311*SUM(ОС!$F98:$F100*(ОС!$I98:$I100=ОС!S$3))</f>
        <v>0</v>
      </c>
      <c r="N311" s="219">
        <f t="array" ref="N311">$F311*SUM(ОС!$F98:$F100*(ОС!$I98:$I100=ОС!T$3))</f>
        <v>0</v>
      </c>
      <c r="O311" s="219">
        <f t="array" ref="O311">$F311*SUM(ОС!$F98:$F100*(ОС!$I98:$I100=ОС!U$3))</f>
        <v>0</v>
      </c>
      <c r="P311" s="219">
        <f t="array" ref="P311">$F311*SUM(ОС!$F98:$F100*(ОС!$I98:$I100=ОС!V$3))</f>
        <v>0</v>
      </c>
      <c r="Q311" s="219">
        <f t="array" ref="Q311">$F311*SUM(ОС!$F98:$F100*(ОС!$I98:$I100=ОС!W$3))</f>
        <v>0</v>
      </c>
      <c r="R311" s="219">
        <f t="array" ref="R311">$F311*SUM(ОС!$F98:$F100*(ОС!$I98:$I100=ОС!X$3))</f>
        <v>0</v>
      </c>
      <c r="S311" s="219">
        <f t="array" ref="S311">$F311*SUM(ОС!$F98:$F100*(ОС!$I98:$I100=ОС!Y$3))</f>
        <v>0</v>
      </c>
      <c r="T311" s="219">
        <f t="array" ref="T311">$F311*SUM(ОС!$F98:$F100*(ОС!$I98:$I100=ОС!Z$3))</f>
        <v>0</v>
      </c>
      <c r="U311" s="219">
        <f t="array" ref="U311">$F311*SUM(ОС!$F98:$F100*(ОС!$I98:$I100=ОС!AA$3))</f>
        <v>0</v>
      </c>
      <c r="V311" s="219">
        <f t="array" ref="V311">$F311*SUM(ОС!$F98:$F100*(ОС!$I98:$I100=ОС!AB$3))</f>
        <v>0</v>
      </c>
      <c r="W311" s="219">
        <f t="array" ref="W311">$F311*SUM(ОС!$F98:$F100*(ОС!$I98:$I100=ОС!AC$3))</f>
        <v>0</v>
      </c>
      <c r="X311" s="219">
        <f t="array" ref="X311">$F311*SUM(ОС!$F98:$F100*(ОС!$I98:$I100=ОС!AD$3))</f>
        <v>0</v>
      </c>
      <c r="Y311" s="219">
        <f t="array" ref="Y311">$F311*SUM(ОС!$F98:$F100*(ОС!$I98:$I100=ОС!AE$3))</f>
        <v>0</v>
      </c>
      <c r="Z311" s="219">
        <f t="array" ref="Z311">$F311*SUM(ОС!$F98:$F100*(ОС!$I98:$I100=ОС!AF$3))</f>
        <v>0</v>
      </c>
      <c r="AA311" s="219">
        <f t="array" ref="AA311">$F311*SUM(ОС!$F98:$F100*(ОС!$I98:$I100=ОС!AG$3))</f>
        <v>0</v>
      </c>
      <c r="AB311" s="219">
        <f t="array" ref="AB311">$F311*SUM(ОС!$F98:$F100*(ОС!$I98:$I100=ОС!AH$3))</f>
        <v>0</v>
      </c>
      <c r="AC311" s="219">
        <f t="array" ref="AC311">$F311*SUM(ОС!$F98:$F100*(ОС!$I98:$I100=ОС!AI$3))</f>
        <v>0</v>
      </c>
      <c r="AD311" s="219">
        <f t="array" ref="AD311">$F311*SUM(ОС!$F98:$F100*(ОС!$I98:$I100=ОС!AJ$3))</f>
        <v>0</v>
      </c>
      <c r="AE311" s="219">
        <f t="array" ref="AE311">$F311*SUM(ОС!$F98:$F100*(ОС!$I98:$I100=ОС!AK$3))</f>
        <v>0</v>
      </c>
      <c r="AF311" s="219">
        <f t="array" ref="AF311">$F311*SUM(ОС!$F98:$F100*(ОС!$I98:$I100=ОС!AL$3))</f>
        <v>0</v>
      </c>
      <c r="AG311" s="219">
        <f t="array" ref="AG311">$F311*SUM(ОС!$F98:$F100*(ОС!$I98:$I100=ОС!AM$3))</f>
        <v>0</v>
      </c>
      <c r="AH311" s="219">
        <f t="array" ref="AH311">$F311*SUM(ОС!$F98:$F100*(ОС!$I98:$I100=ОС!AN$3))</f>
        <v>0</v>
      </c>
      <c r="AI311" s="219">
        <f t="array" ref="AI311">$F311*SUM(ОС!$F98:$F100*(ОС!$I98:$I100=ОС!AO$3))</f>
        <v>0</v>
      </c>
      <c r="AJ311" s="219">
        <f t="array" ref="AJ311">$F311*SUM(ОС!$F98:$F100*(ОС!$I98:$I100=ОС!AP$3))</f>
        <v>0</v>
      </c>
      <c r="AK311" s="219">
        <f t="array" ref="AK311">$F311*SUM(ОС!$F98:$F100*(ОС!$I98:$I100=ОС!AQ$3))</f>
        <v>0</v>
      </c>
      <c r="AL311" s="219">
        <f t="array" ref="AL311">$F311*SUM(ОС!$F98:$F100*(ОС!$I98:$I100=ОС!AR$3))</f>
        <v>0</v>
      </c>
      <c r="AM311" s="219">
        <f t="array" ref="AM311">$F311*SUM(ОС!$F98:$F100*(ОС!$I98:$I100=ОС!AS$3))</f>
        <v>0</v>
      </c>
      <c r="AN311" s="219">
        <f t="array" ref="AN311">$F311*SUM(ОС!$F98:$F100*(ОС!$I98:$I100=ОС!AT$3))</f>
        <v>0</v>
      </c>
      <c r="AO311" s="219">
        <f t="array" ref="AO311">$F311*SUM(ОС!$F98:$F100*(ОС!$I98:$I100=ОС!AU$3))</f>
        <v>0</v>
      </c>
      <c r="AP311" s="219">
        <f t="array" ref="AP311">$F311*SUM(ОС!$F98:$F100*(ОС!$I98:$I100=ОС!AV$3))</f>
        <v>0</v>
      </c>
      <c r="AQ311" s="219">
        <f t="array" ref="AQ311">$F311*SUM(ОС!$F98:$F100*(ОС!$I98:$I100=ОС!AW$3))</f>
        <v>0</v>
      </c>
      <c r="AR311" s="219">
        <f t="array" ref="AR311">$F311*SUM(ОС!$F98:$F100*(ОС!$I98:$I100=ОС!AX$3))</f>
        <v>0</v>
      </c>
      <c r="AS311" s="219">
        <f t="array" ref="AS311">$F311*SUM(ОС!$F98:$F100*(ОС!$I98:$I100=ОС!AY$3))</f>
        <v>0</v>
      </c>
      <c r="AT311" s="219">
        <f t="array" ref="AT311">$F311*SUM(ОС!$F98:$F100*(ОС!$I98:$I100=ОС!AZ$3))</f>
        <v>0</v>
      </c>
      <c r="AU311" s="219">
        <f t="array" ref="AU311">$F311*SUM(ОС!$F98:$F100*(ОС!$I98:$I100=ОС!BA$3))</f>
        <v>0</v>
      </c>
      <c r="AV311" s="219">
        <f t="array" ref="AV311">$F311*SUM(ОС!$F98:$F100*(ОС!$I98:$I100=ОС!BB$3))</f>
        <v>0</v>
      </c>
      <c r="AW311" s="219">
        <f t="array" ref="AW311">$F311*SUM(ОС!$F98:$F100*(ОС!$I98:$I100=ОС!BC$3))</f>
        <v>0</v>
      </c>
      <c r="AX311" s="219">
        <f t="array" ref="AX311">$F311*SUM(ОС!$F98:$F100*(ОС!$I98:$I100=ОС!BD$3))</f>
        <v>0</v>
      </c>
      <c r="AY311" s="219">
        <f t="array" ref="AY311">$F311*SUM(ОС!$F98:$F100*(ОС!$I98:$I100=ОС!BE$3))</f>
        <v>0</v>
      </c>
      <c r="AZ311" s="219">
        <f t="array" ref="AZ311">$F311*SUM(ОС!$F98:$F100*(ОС!$I98:$I100=ОС!BF$3))</f>
        <v>0</v>
      </c>
      <c r="BA311" s="219">
        <f t="array" ref="BA311">$F311*SUM(ОС!$F98:$F100*(ОС!$I98:$I100=ОС!BG$3))</f>
        <v>0</v>
      </c>
      <c r="BB311" s="219">
        <f t="array" ref="BB311">$F311*SUM(ОС!$F98:$F100*(ОС!$I98:$I100=ОС!BH$3))</f>
        <v>0</v>
      </c>
      <c r="BC311" s="219">
        <f t="array" ref="BC311">$F311*SUM(ОС!$F98:$F100*(ОС!$I98:$I100=ОС!BI$3))</f>
        <v>0</v>
      </c>
      <c r="BD311" s="219">
        <f t="array" ref="BD311">$F311*SUM(ОС!$F98:$F100*(ОС!$I98:$I100=ОС!BJ$3))</f>
        <v>0</v>
      </c>
      <c r="BE311" s="219">
        <f t="array" ref="BE311">$F311*SUM(ОС!$F98:$F100*(ОС!$I98:$I100=ОС!BK$3))</f>
        <v>0</v>
      </c>
      <c r="BF311" s="219">
        <f t="array" ref="BF311">$F311*SUM(ОС!$F98:$F100*(ОС!$I98:$I100=ОС!BL$3))</f>
        <v>0</v>
      </c>
      <c r="BG311" s="219">
        <f t="array" ref="BG311">$F311*SUM(ОС!$F98:$F100*(ОС!$I98:$I100=ОС!BM$3))</f>
        <v>0</v>
      </c>
      <c r="BH311" s="219">
        <f t="array" ref="BH311">$F311*SUM(ОС!$F98:$F100*(ОС!$I98:$I100=ОС!BN$3))</f>
        <v>0</v>
      </c>
      <c r="BI311" s="219">
        <f t="array" ref="BI311">$F311*SUM(ОС!$F98:$F100*(ОС!$I98:$I100=ОС!BO$3))</f>
        <v>0</v>
      </c>
      <c r="BJ311" s="219">
        <f t="array" ref="BJ311">$F311*SUM(ОС!$F98:$F100*(ОС!$I98:$I100=ОС!BP$3))</f>
        <v>0</v>
      </c>
      <c r="BK311" s="219">
        <f t="array" ref="BK311">$F311*SUM(ОС!$F98:$F100*(ОС!$I98:$I100=ОС!BQ$3))</f>
        <v>0</v>
      </c>
      <c r="BL311" s="219">
        <f t="array" ref="BL311">$F311*SUM(ОС!$F98:$F100*(ОС!$I98:$I100=ОС!BR$3))</f>
        <v>0</v>
      </c>
      <c r="BM311" s="219">
        <f t="array" ref="BM311">$F311*SUM(ОС!$F98:$F100*(ОС!$I98:$I100=ОС!BS$3))</f>
        <v>0</v>
      </c>
      <c r="BN311" s="219">
        <f t="array" ref="BN311">$F311*SUM(ОС!$F98:$F100*(ОС!$I98:$I100=ОС!BT$3))</f>
        <v>0</v>
      </c>
    </row>
    <row r="312" spans="2:66">
      <c r="B312" s="44"/>
      <c r="C312" s="212" t="s">
        <v>666</v>
      </c>
      <c r="D312" s="60"/>
      <c r="E312" s="60"/>
      <c r="F312" s="217"/>
      <c r="G312" s="219">
        <v>0</v>
      </c>
      <c r="H312" s="219">
        <f>G312</f>
        <v>0</v>
      </c>
      <c r="I312" s="219">
        <f t="shared" ref="I312:BN312" si="5170">H312</f>
        <v>0</v>
      </c>
      <c r="J312" s="219">
        <f t="shared" si="5170"/>
        <v>0</v>
      </c>
      <c r="K312" s="219">
        <f t="shared" si="5170"/>
        <v>0</v>
      </c>
      <c r="L312" s="219">
        <f t="shared" si="5170"/>
        <v>0</v>
      </c>
      <c r="M312" s="219">
        <f t="shared" si="5170"/>
        <v>0</v>
      </c>
      <c r="N312" s="219">
        <f t="shared" si="5170"/>
        <v>0</v>
      </c>
      <c r="O312" s="219">
        <f t="shared" si="5170"/>
        <v>0</v>
      </c>
      <c r="P312" s="219">
        <f t="shared" si="5170"/>
        <v>0</v>
      </c>
      <c r="Q312" s="219">
        <f t="shared" si="5170"/>
        <v>0</v>
      </c>
      <c r="R312" s="219">
        <f t="shared" si="5170"/>
        <v>0</v>
      </c>
      <c r="S312" s="219">
        <f t="shared" si="5170"/>
        <v>0</v>
      </c>
      <c r="T312" s="219">
        <f t="shared" si="5170"/>
        <v>0</v>
      </c>
      <c r="U312" s="219">
        <f t="shared" si="5170"/>
        <v>0</v>
      </c>
      <c r="V312" s="219">
        <f t="shared" si="5170"/>
        <v>0</v>
      </c>
      <c r="W312" s="219">
        <f t="shared" si="5170"/>
        <v>0</v>
      </c>
      <c r="X312" s="219">
        <f t="shared" si="5170"/>
        <v>0</v>
      </c>
      <c r="Y312" s="219">
        <f t="shared" si="5170"/>
        <v>0</v>
      </c>
      <c r="Z312" s="219">
        <f t="shared" si="5170"/>
        <v>0</v>
      </c>
      <c r="AA312" s="219">
        <f t="shared" si="5170"/>
        <v>0</v>
      </c>
      <c r="AB312" s="219">
        <f t="shared" si="5170"/>
        <v>0</v>
      </c>
      <c r="AC312" s="219">
        <f t="shared" si="5170"/>
        <v>0</v>
      </c>
      <c r="AD312" s="219">
        <f t="shared" si="5170"/>
        <v>0</v>
      </c>
      <c r="AE312" s="219">
        <f t="shared" si="5170"/>
        <v>0</v>
      </c>
      <c r="AF312" s="219">
        <f t="shared" si="5170"/>
        <v>0</v>
      </c>
      <c r="AG312" s="219">
        <f t="shared" si="5170"/>
        <v>0</v>
      </c>
      <c r="AH312" s="219">
        <f t="shared" si="5170"/>
        <v>0</v>
      </c>
      <c r="AI312" s="219">
        <f t="shared" si="5170"/>
        <v>0</v>
      </c>
      <c r="AJ312" s="219">
        <f t="shared" si="5170"/>
        <v>0</v>
      </c>
      <c r="AK312" s="219">
        <f t="shared" si="5170"/>
        <v>0</v>
      </c>
      <c r="AL312" s="219">
        <f t="shared" si="5170"/>
        <v>0</v>
      </c>
      <c r="AM312" s="219">
        <f t="shared" si="5170"/>
        <v>0</v>
      </c>
      <c r="AN312" s="219">
        <f t="shared" si="5170"/>
        <v>0</v>
      </c>
      <c r="AO312" s="219">
        <f t="shared" si="5170"/>
        <v>0</v>
      </c>
      <c r="AP312" s="219">
        <f t="shared" si="5170"/>
        <v>0</v>
      </c>
      <c r="AQ312" s="219">
        <f t="shared" si="5170"/>
        <v>0</v>
      </c>
      <c r="AR312" s="219">
        <f t="shared" si="5170"/>
        <v>0</v>
      </c>
      <c r="AS312" s="219">
        <f t="shared" si="5170"/>
        <v>0</v>
      </c>
      <c r="AT312" s="219">
        <f t="shared" si="5170"/>
        <v>0</v>
      </c>
      <c r="AU312" s="219">
        <f t="shared" si="5170"/>
        <v>0</v>
      </c>
      <c r="AV312" s="219">
        <f t="shared" si="5170"/>
        <v>0</v>
      </c>
      <c r="AW312" s="219">
        <f t="shared" si="5170"/>
        <v>0</v>
      </c>
      <c r="AX312" s="219">
        <f t="shared" si="5170"/>
        <v>0</v>
      </c>
      <c r="AY312" s="219">
        <f t="shared" si="5170"/>
        <v>0</v>
      </c>
      <c r="AZ312" s="219">
        <f t="shared" si="5170"/>
        <v>0</v>
      </c>
      <c r="BA312" s="219">
        <f t="shared" si="5170"/>
        <v>0</v>
      </c>
      <c r="BB312" s="219">
        <f t="shared" si="5170"/>
        <v>0</v>
      </c>
      <c r="BC312" s="219">
        <f t="shared" si="5170"/>
        <v>0</v>
      </c>
      <c r="BD312" s="219">
        <f t="shared" si="5170"/>
        <v>0</v>
      </c>
      <c r="BE312" s="219">
        <f t="shared" si="5170"/>
        <v>0</v>
      </c>
      <c r="BF312" s="219">
        <f t="shared" si="5170"/>
        <v>0</v>
      </c>
      <c r="BG312" s="219">
        <f t="shared" si="5170"/>
        <v>0</v>
      </c>
      <c r="BH312" s="219">
        <f t="shared" si="5170"/>
        <v>0</v>
      </c>
      <c r="BI312" s="219">
        <f t="shared" si="5170"/>
        <v>0</v>
      </c>
      <c r="BJ312" s="219">
        <f t="shared" si="5170"/>
        <v>0</v>
      </c>
      <c r="BK312" s="219">
        <f t="shared" si="5170"/>
        <v>0</v>
      </c>
      <c r="BL312" s="219">
        <f t="shared" si="5170"/>
        <v>0</v>
      </c>
      <c r="BM312" s="219">
        <f t="shared" si="5170"/>
        <v>0</v>
      </c>
      <c r="BN312" s="219">
        <f t="shared" si="5170"/>
        <v>0</v>
      </c>
    </row>
    <row r="313" spans="2:66">
      <c r="B313" s="44"/>
      <c r="C313" s="212" t="s">
        <v>667</v>
      </c>
      <c r="D313" s="60"/>
      <c r="E313" s="60"/>
      <c r="F313" s="217"/>
      <c r="G313" s="219">
        <v>0</v>
      </c>
      <c r="H313" s="219">
        <f t="shared" ref="H313:BN313" si="5171">G313</f>
        <v>0</v>
      </c>
      <c r="I313" s="219">
        <f t="shared" si="5171"/>
        <v>0</v>
      </c>
      <c r="J313" s="219">
        <f t="shared" si="5171"/>
        <v>0</v>
      </c>
      <c r="K313" s="219">
        <f t="shared" si="5171"/>
        <v>0</v>
      </c>
      <c r="L313" s="219">
        <f t="shared" si="5171"/>
        <v>0</v>
      </c>
      <c r="M313" s="219">
        <f t="shared" si="5171"/>
        <v>0</v>
      </c>
      <c r="N313" s="219">
        <f t="shared" si="5171"/>
        <v>0</v>
      </c>
      <c r="O313" s="219">
        <f t="shared" si="5171"/>
        <v>0</v>
      </c>
      <c r="P313" s="219">
        <f t="shared" si="5171"/>
        <v>0</v>
      </c>
      <c r="Q313" s="219">
        <f t="shared" si="5171"/>
        <v>0</v>
      </c>
      <c r="R313" s="219">
        <f t="shared" si="5171"/>
        <v>0</v>
      </c>
      <c r="S313" s="219">
        <f t="shared" si="5171"/>
        <v>0</v>
      </c>
      <c r="T313" s="219">
        <f t="shared" si="5171"/>
        <v>0</v>
      </c>
      <c r="U313" s="219">
        <f t="shared" si="5171"/>
        <v>0</v>
      </c>
      <c r="V313" s="219">
        <f t="shared" si="5171"/>
        <v>0</v>
      </c>
      <c r="W313" s="219">
        <f t="shared" si="5171"/>
        <v>0</v>
      </c>
      <c r="X313" s="219">
        <f t="shared" si="5171"/>
        <v>0</v>
      </c>
      <c r="Y313" s="219">
        <f t="shared" si="5171"/>
        <v>0</v>
      </c>
      <c r="Z313" s="219">
        <f t="shared" si="5171"/>
        <v>0</v>
      </c>
      <c r="AA313" s="219">
        <f t="shared" si="5171"/>
        <v>0</v>
      </c>
      <c r="AB313" s="219">
        <f t="shared" si="5171"/>
        <v>0</v>
      </c>
      <c r="AC313" s="219">
        <f t="shared" si="5171"/>
        <v>0</v>
      </c>
      <c r="AD313" s="219">
        <f t="shared" si="5171"/>
        <v>0</v>
      </c>
      <c r="AE313" s="219">
        <f t="shared" si="5171"/>
        <v>0</v>
      </c>
      <c r="AF313" s="219">
        <f t="shared" si="5171"/>
        <v>0</v>
      </c>
      <c r="AG313" s="219">
        <f t="shared" si="5171"/>
        <v>0</v>
      </c>
      <c r="AH313" s="219">
        <f t="shared" si="5171"/>
        <v>0</v>
      </c>
      <c r="AI313" s="219">
        <f t="shared" si="5171"/>
        <v>0</v>
      </c>
      <c r="AJ313" s="219">
        <f t="shared" si="5171"/>
        <v>0</v>
      </c>
      <c r="AK313" s="219">
        <f t="shared" si="5171"/>
        <v>0</v>
      </c>
      <c r="AL313" s="219">
        <f t="shared" si="5171"/>
        <v>0</v>
      </c>
      <c r="AM313" s="219">
        <f t="shared" si="5171"/>
        <v>0</v>
      </c>
      <c r="AN313" s="219">
        <f t="shared" si="5171"/>
        <v>0</v>
      </c>
      <c r="AO313" s="219">
        <f t="shared" si="5171"/>
        <v>0</v>
      </c>
      <c r="AP313" s="219">
        <f t="shared" si="5171"/>
        <v>0</v>
      </c>
      <c r="AQ313" s="219">
        <f t="shared" si="5171"/>
        <v>0</v>
      </c>
      <c r="AR313" s="219">
        <f t="shared" si="5171"/>
        <v>0</v>
      </c>
      <c r="AS313" s="219">
        <f t="shared" si="5171"/>
        <v>0</v>
      </c>
      <c r="AT313" s="219">
        <f t="shared" si="5171"/>
        <v>0</v>
      </c>
      <c r="AU313" s="219">
        <f t="shared" si="5171"/>
        <v>0</v>
      </c>
      <c r="AV313" s="219">
        <f t="shared" si="5171"/>
        <v>0</v>
      </c>
      <c r="AW313" s="219">
        <f t="shared" si="5171"/>
        <v>0</v>
      </c>
      <c r="AX313" s="219">
        <f t="shared" si="5171"/>
        <v>0</v>
      </c>
      <c r="AY313" s="219">
        <f t="shared" si="5171"/>
        <v>0</v>
      </c>
      <c r="AZ313" s="219">
        <f t="shared" si="5171"/>
        <v>0</v>
      </c>
      <c r="BA313" s="219">
        <f t="shared" si="5171"/>
        <v>0</v>
      </c>
      <c r="BB313" s="219">
        <f t="shared" si="5171"/>
        <v>0</v>
      </c>
      <c r="BC313" s="219">
        <f t="shared" si="5171"/>
        <v>0</v>
      </c>
      <c r="BD313" s="219">
        <f t="shared" si="5171"/>
        <v>0</v>
      </c>
      <c r="BE313" s="219">
        <f t="shared" si="5171"/>
        <v>0</v>
      </c>
      <c r="BF313" s="219">
        <f t="shared" si="5171"/>
        <v>0</v>
      </c>
      <c r="BG313" s="219">
        <f t="shared" si="5171"/>
        <v>0</v>
      </c>
      <c r="BH313" s="219">
        <f t="shared" si="5171"/>
        <v>0</v>
      </c>
      <c r="BI313" s="219">
        <f t="shared" si="5171"/>
        <v>0</v>
      </c>
      <c r="BJ313" s="219">
        <f t="shared" si="5171"/>
        <v>0</v>
      </c>
      <c r="BK313" s="219">
        <f t="shared" si="5171"/>
        <v>0</v>
      </c>
      <c r="BL313" s="219">
        <f t="shared" si="5171"/>
        <v>0</v>
      </c>
      <c r="BM313" s="219">
        <f t="shared" si="5171"/>
        <v>0</v>
      </c>
      <c r="BN313" s="219">
        <f t="shared" si="5171"/>
        <v>0</v>
      </c>
    </row>
    <row r="314" spans="2:66">
      <c r="B314" s="44" t="s">
        <v>478</v>
      </c>
      <c r="C314" s="59" t="s">
        <v>113</v>
      </c>
      <c r="D314" s="59"/>
      <c r="E314" s="59"/>
      <c r="F314" s="217"/>
      <c r="G314" s="219">
        <v>0</v>
      </c>
      <c r="H314" s="219">
        <f t="shared" ref="H314:BN314" si="5172">G314</f>
        <v>0</v>
      </c>
      <c r="I314" s="219">
        <v>1000</v>
      </c>
      <c r="J314" s="219">
        <f>K314</f>
        <v>1500</v>
      </c>
      <c r="K314" s="219">
        <v>1500</v>
      </c>
      <c r="L314" s="219">
        <f t="shared" si="5172"/>
        <v>1500</v>
      </c>
      <c r="M314" s="219">
        <f t="shared" si="5172"/>
        <v>1500</v>
      </c>
      <c r="N314" s="219">
        <f t="shared" si="5172"/>
        <v>1500</v>
      </c>
      <c r="O314" s="219">
        <f t="shared" si="5172"/>
        <v>1500</v>
      </c>
      <c r="P314" s="219">
        <f t="shared" si="5172"/>
        <v>1500</v>
      </c>
      <c r="Q314" s="219">
        <v>1000</v>
      </c>
      <c r="R314" s="219">
        <f t="shared" si="5172"/>
        <v>1000</v>
      </c>
      <c r="S314" s="219"/>
      <c r="T314" s="219">
        <f t="shared" si="5172"/>
        <v>0</v>
      </c>
      <c r="U314" s="219">
        <f t="shared" si="5172"/>
        <v>0</v>
      </c>
      <c r="V314" s="219">
        <f t="shared" si="5172"/>
        <v>0</v>
      </c>
      <c r="W314" s="219">
        <f t="shared" si="5172"/>
        <v>0</v>
      </c>
      <c r="X314" s="219">
        <f t="shared" si="5172"/>
        <v>0</v>
      </c>
      <c r="Y314" s="219">
        <f t="shared" si="5172"/>
        <v>0</v>
      </c>
      <c r="Z314" s="219">
        <f t="shared" si="5172"/>
        <v>0</v>
      </c>
      <c r="AA314" s="219">
        <f t="shared" si="5172"/>
        <v>0</v>
      </c>
      <c r="AB314" s="219">
        <f t="shared" si="5172"/>
        <v>0</v>
      </c>
      <c r="AC314" s="219">
        <f t="shared" si="5172"/>
        <v>0</v>
      </c>
      <c r="AD314" s="219">
        <f t="shared" si="5172"/>
        <v>0</v>
      </c>
      <c r="AE314" s="219">
        <f t="shared" si="5172"/>
        <v>0</v>
      </c>
      <c r="AF314" s="219">
        <f t="shared" si="5172"/>
        <v>0</v>
      </c>
      <c r="AG314" s="219">
        <f t="shared" si="5172"/>
        <v>0</v>
      </c>
      <c r="AH314" s="219">
        <f t="shared" si="5172"/>
        <v>0</v>
      </c>
      <c r="AI314" s="219">
        <f t="shared" si="5172"/>
        <v>0</v>
      </c>
      <c r="AJ314" s="219">
        <f t="shared" si="5172"/>
        <v>0</v>
      </c>
      <c r="AK314" s="219">
        <f t="shared" si="5172"/>
        <v>0</v>
      </c>
      <c r="AL314" s="219">
        <f t="shared" si="5172"/>
        <v>0</v>
      </c>
      <c r="AM314" s="219">
        <f t="shared" si="5172"/>
        <v>0</v>
      </c>
      <c r="AN314" s="219">
        <f t="shared" si="5172"/>
        <v>0</v>
      </c>
      <c r="AO314" s="219">
        <f t="shared" si="5172"/>
        <v>0</v>
      </c>
      <c r="AP314" s="219">
        <f t="shared" si="5172"/>
        <v>0</v>
      </c>
      <c r="AQ314" s="219">
        <f t="shared" si="5172"/>
        <v>0</v>
      </c>
      <c r="AR314" s="219">
        <f t="shared" si="5172"/>
        <v>0</v>
      </c>
      <c r="AS314" s="219">
        <f t="shared" si="5172"/>
        <v>0</v>
      </c>
      <c r="AT314" s="219">
        <f t="shared" si="5172"/>
        <v>0</v>
      </c>
      <c r="AU314" s="219">
        <f t="shared" si="5172"/>
        <v>0</v>
      </c>
      <c r="AV314" s="219">
        <f t="shared" si="5172"/>
        <v>0</v>
      </c>
      <c r="AW314" s="219">
        <f t="shared" si="5172"/>
        <v>0</v>
      </c>
      <c r="AX314" s="219">
        <f t="shared" si="5172"/>
        <v>0</v>
      </c>
      <c r="AY314" s="219">
        <f t="shared" si="5172"/>
        <v>0</v>
      </c>
      <c r="AZ314" s="219">
        <f t="shared" si="5172"/>
        <v>0</v>
      </c>
      <c r="BA314" s="219">
        <f t="shared" si="5172"/>
        <v>0</v>
      </c>
      <c r="BB314" s="219">
        <f t="shared" si="5172"/>
        <v>0</v>
      </c>
      <c r="BC314" s="219">
        <f t="shared" si="5172"/>
        <v>0</v>
      </c>
      <c r="BD314" s="219">
        <f t="shared" si="5172"/>
        <v>0</v>
      </c>
      <c r="BE314" s="219">
        <f t="shared" si="5172"/>
        <v>0</v>
      </c>
      <c r="BF314" s="219">
        <f t="shared" si="5172"/>
        <v>0</v>
      </c>
      <c r="BG314" s="219">
        <f t="shared" si="5172"/>
        <v>0</v>
      </c>
      <c r="BH314" s="219">
        <f t="shared" si="5172"/>
        <v>0</v>
      </c>
      <c r="BI314" s="219">
        <f t="shared" si="5172"/>
        <v>0</v>
      </c>
      <c r="BJ314" s="219">
        <f t="shared" si="5172"/>
        <v>0</v>
      </c>
      <c r="BK314" s="219">
        <f t="shared" si="5172"/>
        <v>0</v>
      </c>
      <c r="BL314" s="219">
        <f t="shared" si="5172"/>
        <v>0</v>
      </c>
      <c r="BM314" s="219">
        <f t="shared" si="5172"/>
        <v>0</v>
      </c>
      <c r="BN314" s="219">
        <f t="shared" si="5172"/>
        <v>0</v>
      </c>
    </row>
    <row r="315" spans="2:66">
      <c r="B315" s="44" t="s">
        <v>479</v>
      </c>
      <c r="C315" s="59" t="s">
        <v>186</v>
      </c>
      <c r="D315" s="59"/>
      <c r="E315" s="59"/>
      <c r="F315" s="217"/>
      <c r="G315" s="219">
        <v>0</v>
      </c>
      <c r="H315" s="219">
        <f>G315</f>
        <v>0</v>
      </c>
      <c r="I315" s="219">
        <f t="shared" ref="I315:BN315" si="5173">H315</f>
        <v>0</v>
      </c>
      <c r="J315" s="219">
        <f t="shared" si="5173"/>
        <v>0</v>
      </c>
      <c r="K315" s="219">
        <f t="shared" si="5173"/>
        <v>0</v>
      </c>
      <c r="L315" s="219">
        <f t="shared" si="5173"/>
        <v>0</v>
      </c>
      <c r="M315" s="219">
        <f t="shared" si="5173"/>
        <v>0</v>
      </c>
      <c r="N315" s="219">
        <f t="shared" si="5173"/>
        <v>0</v>
      </c>
      <c r="O315" s="219">
        <f t="shared" si="5173"/>
        <v>0</v>
      </c>
      <c r="P315" s="219">
        <f t="shared" si="5173"/>
        <v>0</v>
      </c>
      <c r="Q315" s="219">
        <f t="shared" si="5173"/>
        <v>0</v>
      </c>
      <c r="R315" s="219">
        <f t="shared" si="5173"/>
        <v>0</v>
      </c>
      <c r="S315" s="219">
        <f t="shared" si="5173"/>
        <v>0</v>
      </c>
      <c r="T315" s="219">
        <f t="shared" si="5173"/>
        <v>0</v>
      </c>
      <c r="U315" s="219">
        <f t="shared" si="5173"/>
        <v>0</v>
      </c>
      <c r="V315" s="219">
        <f t="shared" si="5173"/>
        <v>0</v>
      </c>
      <c r="W315" s="219">
        <f t="shared" si="5173"/>
        <v>0</v>
      </c>
      <c r="X315" s="219">
        <f t="shared" si="5173"/>
        <v>0</v>
      </c>
      <c r="Y315" s="219">
        <f t="shared" si="5173"/>
        <v>0</v>
      </c>
      <c r="Z315" s="219">
        <f t="shared" si="5173"/>
        <v>0</v>
      </c>
      <c r="AA315" s="219">
        <f t="shared" si="5173"/>
        <v>0</v>
      </c>
      <c r="AB315" s="219">
        <f t="shared" si="5173"/>
        <v>0</v>
      </c>
      <c r="AC315" s="219">
        <f t="shared" si="5173"/>
        <v>0</v>
      </c>
      <c r="AD315" s="219">
        <f t="shared" si="5173"/>
        <v>0</v>
      </c>
      <c r="AE315" s="219">
        <f t="shared" si="5173"/>
        <v>0</v>
      </c>
      <c r="AF315" s="219">
        <f t="shared" si="5173"/>
        <v>0</v>
      </c>
      <c r="AG315" s="219">
        <f t="shared" si="5173"/>
        <v>0</v>
      </c>
      <c r="AH315" s="219">
        <f t="shared" si="5173"/>
        <v>0</v>
      </c>
      <c r="AI315" s="219">
        <f t="shared" si="5173"/>
        <v>0</v>
      </c>
      <c r="AJ315" s="219">
        <f t="shared" si="5173"/>
        <v>0</v>
      </c>
      <c r="AK315" s="219">
        <f t="shared" si="5173"/>
        <v>0</v>
      </c>
      <c r="AL315" s="219">
        <f t="shared" si="5173"/>
        <v>0</v>
      </c>
      <c r="AM315" s="219">
        <f t="shared" si="5173"/>
        <v>0</v>
      </c>
      <c r="AN315" s="219">
        <f t="shared" si="5173"/>
        <v>0</v>
      </c>
      <c r="AO315" s="219">
        <f t="shared" si="5173"/>
        <v>0</v>
      </c>
      <c r="AP315" s="219">
        <f t="shared" si="5173"/>
        <v>0</v>
      </c>
      <c r="AQ315" s="219">
        <f t="shared" si="5173"/>
        <v>0</v>
      </c>
      <c r="AR315" s="219">
        <f t="shared" si="5173"/>
        <v>0</v>
      </c>
      <c r="AS315" s="219">
        <f t="shared" si="5173"/>
        <v>0</v>
      </c>
      <c r="AT315" s="219">
        <f t="shared" si="5173"/>
        <v>0</v>
      </c>
      <c r="AU315" s="219">
        <f t="shared" si="5173"/>
        <v>0</v>
      </c>
      <c r="AV315" s="219">
        <f t="shared" si="5173"/>
        <v>0</v>
      </c>
      <c r="AW315" s="219">
        <f t="shared" si="5173"/>
        <v>0</v>
      </c>
      <c r="AX315" s="219">
        <f t="shared" si="5173"/>
        <v>0</v>
      </c>
      <c r="AY315" s="219">
        <f t="shared" si="5173"/>
        <v>0</v>
      </c>
      <c r="AZ315" s="219">
        <f t="shared" si="5173"/>
        <v>0</v>
      </c>
      <c r="BA315" s="219">
        <f t="shared" si="5173"/>
        <v>0</v>
      </c>
      <c r="BB315" s="219">
        <f t="shared" si="5173"/>
        <v>0</v>
      </c>
      <c r="BC315" s="219">
        <f t="shared" si="5173"/>
        <v>0</v>
      </c>
      <c r="BD315" s="219">
        <f t="shared" si="5173"/>
        <v>0</v>
      </c>
      <c r="BE315" s="219">
        <f t="shared" si="5173"/>
        <v>0</v>
      </c>
      <c r="BF315" s="219">
        <f t="shared" si="5173"/>
        <v>0</v>
      </c>
      <c r="BG315" s="219">
        <f t="shared" si="5173"/>
        <v>0</v>
      </c>
      <c r="BH315" s="219">
        <f t="shared" si="5173"/>
        <v>0</v>
      </c>
      <c r="BI315" s="219">
        <f t="shared" si="5173"/>
        <v>0</v>
      </c>
      <c r="BJ315" s="219">
        <f t="shared" si="5173"/>
        <v>0</v>
      </c>
      <c r="BK315" s="219">
        <f t="shared" si="5173"/>
        <v>0</v>
      </c>
      <c r="BL315" s="219">
        <f t="shared" si="5173"/>
        <v>0</v>
      </c>
      <c r="BM315" s="219">
        <f t="shared" si="5173"/>
        <v>0</v>
      </c>
      <c r="BN315" s="219">
        <f t="shared" si="5173"/>
        <v>0</v>
      </c>
    </row>
    <row r="316" spans="2:66">
      <c r="B316" s="44" t="s">
        <v>480</v>
      </c>
      <c r="C316" s="59" t="s">
        <v>198</v>
      </c>
      <c r="D316" s="59"/>
      <c r="E316" s="59"/>
      <c r="F316" s="217"/>
      <c r="G316" s="219">
        <v>0</v>
      </c>
      <c r="H316" s="219">
        <f>G316</f>
        <v>0</v>
      </c>
      <c r="I316" s="219">
        <f t="shared" ref="I316:BN316" si="5174">H316</f>
        <v>0</v>
      </c>
      <c r="J316" s="219">
        <f t="shared" si="5174"/>
        <v>0</v>
      </c>
      <c r="K316" s="219">
        <f t="shared" si="5174"/>
        <v>0</v>
      </c>
      <c r="L316" s="219">
        <f t="shared" si="5174"/>
        <v>0</v>
      </c>
      <c r="M316" s="219">
        <f t="shared" si="5174"/>
        <v>0</v>
      </c>
      <c r="N316" s="219">
        <f t="shared" si="5174"/>
        <v>0</v>
      </c>
      <c r="O316" s="219">
        <f t="shared" si="5174"/>
        <v>0</v>
      </c>
      <c r="P316" s="219">
        <f t="shared" si="5174"/>
        <v>0</v>
      </c>
      <c r="Q316" s="219">
        <f t="shared" si="5174"/>
        <v>0</v>
      </c>
      <c r="R316" s="219">
        <f t="shared" si="5174"/>
        <v>0</v>
      </c>
      <c r="S316" s="219">
        <f t="shared" si="5174"/>
        <v>0</v>
      </c>
      <c r="T316" s="219">
        <f t="shared" si="5174"/>
        <v>0</v>
      </c>
      <c r="U316" s="219">
        <f t="shared" si="5174"/>
        <v>0</v>
      </c>
      <c r="V316" s="219">
        <f t="shared" si="5174"/>
        <v>0</v>
      </c>
      <c r="W316" s="219">
        <f t="shared" si="5174"/>
        <v>0</v>
      </c>
      <c r="X316" s="219">
        <f t="shared" si="5174"/>
        <v>0</v>
      </c>
      <c r="Y316" s="219">
        <f t="shared" si="5174"/>
        <v>0</v>
      </c>
      <c r="Z316" s="219">
        <f t="shared" si="5174"/>
        <v>0</v>
      </c>
      <c r="AA316" s="219">
        <f t="shared" si="5174"/>
        <v>0</v>
      </c>
      <c r="AB316" s="219">
        <f t="shared" si="5174"/>
        <v>0</v>
      </c>
      <c r="AC316" s="219">
        <f t="shared" si="5174"/>
        <v>0</v>
      </c>
      <c r="AD316" s="219">
        <f t="shared" si="5174"/>
        <v>0</v>
      </c>
      <c r="AE316" s="219">
        <f t="shared" si="5174"/>
        <v>0</v>
      </c>
      <c r="AF316" s="219">
        <f t="shared" si="5174"/>
        <v>0</v>
      </c>
      <c r="AG316" s="219">
        <f t="shared" si="5174"/>
        <v>0</v>
      </c>
      <c r="AH316" s="219">
        <f t="shared" si="5174"/>
        <v>0</v>
      </c>
      <c r="AI316" s="219">
        <f t="shared" si="5174"/>
        <v>0</v>
      </c>
      <c r="AJ316" s="219">
        <f t="shared" si="5174"/>
        <v>0</v>
      </c>
      <c r="AK316" s="219">
        <f t="shared" si="5174"/>
        <v>0</v>
      </c>
      <c r="AL316" s="219">
        <f t="shared" si="5174"/>
        <v>0</v>
      </c>
      <c r="AM316" s="219">
        <f t="shared" si="5174"/>
        <v>0</v>
      </c>
      <c r="AN316" s="219">
        <f t="shared" si="5174"/>
        <v>0</v>
      </c>
      <c r="AO316" s="219">
        <f t="shared" si="5174"/>
        <v>0</v>
      </c>
      <c r="AP316" s="219">
        <f t="shared" si="5174"/>
        <v>0</v>
      </c>
      <c r="AQ316" s="219">
        <f t="shared" si="5174"/>
        <v>0</v>
      </c>
      <c r="AR316" s="219">
        <f t="shared" si="5174"/>
        <v>0</v>
      </c>
      <c r="AS316" s="219">
        <f t="shared" si="5174"/>
        <v>0</v>
      </c>
      <c r="AT316" s="219">
        <f t="shared" si="5174"/>
        <v>0</v>
      </c>
      <c r="AU316" s="219">
        <f t="shared" si="5174"/>
        <v>0</v>
      </c>
      <c r="AV316" s="219">
        <f t="shared" si="5174"/>
        <v>0</v>
      </c>
      <c r="AW316" s="219">
        <f t="shared" si="5174"/>
        <v>0</v>
      </c>
      <c r="AX316" s="219">
        <f t="shared" si="5174"/>
        <v>0</v>
      </c>
      <c r="AY316" s="219">
        <f t="shared" si="5174"/>
        <v>0</v>
      </c>
      <c r="AZ316" s="219">
        <f t="shared" si="5174"/>
        <v>0</v>
      </c>
      <c r="BA316" s="219">
        <f t="shared" si="5174"/>
        <v>0</v>
      </c>
      <c r="BB316" s="219">
        <f t="shared" si="5174"/>
        <v>0</v>
      </c>
      <c r="BC316" s="219">
        <f t="shared" si="5174"/>
        <v>0</v>
      </c>
      <c r="BD316" s="219">
        <f t="shared" si="5174"/>
        <v>0</v>
      </c>
      <c r="BE316" s="219">
        <f t="shared" si="5174"/>
        <v>0</v>
      </c>
      <c r="BF316" s="219">
        <f t="shared" si="5174"/>
        <v>0</v>
      </c>
      <c r="BG316" s="219">
        <f t="shared" si="5174"/>
        <v>0</v>
      </c>
      <c r="BH316" s="219">
        <f t="shared" si="5174"/>
        <v>0</v>
      </c>
      <c r="BI316" s="219">
        <f t="shared" si="5174"/>
        <v>0</v>
      </c>
      <c r="BJ316" s="219">
        <f t="shared" si="5174"/>
        <v>0</v>
      </c>
      <c r="BK316" s="219">
        <f t="shared" si="5174"/>
        <v>0</v>
      </c>
      <c r="BL316" s="219">
        <f t="shared" si="5174"/>
        <v>0</v>
      </c>
      <c r="BM316" s="219">
        <f t="shared" si="5174"/>
        <v>0</v>
      </c>
      <c r="BN316" s="219">
        <f t="shared" si="5174"/>
        <v>0</v>
      </c>
    </row>
    <row r="317" spans="2:66">
      <c r="B317" s="44" t="s">
        <v>481</v>
      </c>
      <c r="C317" s="59" t="s">
        <v>199</v>
      </c>
      <c r="D317" s="59"/>
      <c r="E317" s="59"/>
      <c r="F317" s="217"/>
      <c r="G317" s="219">
        <v>0</v>
      </c>
      <c r="H317" s="219">
        <f t="shared" ref="H317:BN317" si="5175">G317</f>
        <v>0</v>
      </c>
      <c r="I317" s="219">
        <f t="shared" si="5175"/>
        <v>0</v>
      </c>
      <c r="J317" s="219">
        <f t="shared" si="5175"/>
        <v>0</v>
      </c>
      <c r="K317" s="219">
        <f t="shared" si="5175"/>
        <v>0</v>
      </c>
      <c r="L317" s="219">
        <f t="shared" si="5175"/>
        <v>0</v>
      </c>
      <c r="M317" s="219">
        <f t="shared" si="5175"/>
        <v>0</v>
      </c>
      <c r="N317" s="219">
        <f t="shared" si="5175"/>
        <v>0</v>
      </c>
      <c r="O317" s="219">
        <f t="shared" si="5175"/>
        <v>0</v>
      </c>
      <c r="P317" s="219">
        <f t="shared" si="5175"/>
        <v>0</v>
      </c>
      <c r="Q317" s="219">
        <f t="shared" si="5175"/>
        <v>0</v>
      </c>
      <c r="R317" s="219">
        <f t="shared" si="5175"/>
        <v>0</v>
      </c>
      <c r="S317" s="219">
        <f t="shared" si="5175"/>
        <v>0</v>
      </c>
      <c r="T317" s="219">
        <f t="shared" si="5175"/>
        <v>0</v>
      </c>
      <c r="U317" s="219">
        <f t="shared" si="5175"/>
        <v>0</v>
      </c>
      <c r="V317" s="219">
        <f t="shared" si="5175"/>
        <v>0</v>
      </c>
      <c r="W317" s="219">
        <f t="shared" si="5175"/>
        <v>0</v>
      </c>
      <c r="X317" s="219">
        <f t="shared" si="5175"/>
        <v>0</v>
      </c>
      <c r="Y317" s="219">
        <f t="shared" si="5175"/>
        <v>0</v>
      </c>
      <c r="Z317" s="219">
        <f t="shared" si="5175"/>
        <v>0</v>
      </c>
      <c r="AA317" s="219">
        <f t="shared" si="5175"/>
        <v>0</v>
      </c>
      <c r="AB317" s="219">
        <f t="shared" si="5175"/>
        <v>0</v>
      </c>
      <c r="AC317" s="219">
        <f t="shared" si="5175"/>
        <v>0</v>
      </c>
      <c r="AD317" s="219">
        <f t="shared" si="5175"/>
        <v>0</v>
      </c>
      <c r="AE317" s="219">
        <f t="shared" si="5175"/>
        <v>0</v>
      </c>
      <c r="AF317" s="219">
        <f t="shared" si="5175"/>
        <v>0</v>
      </c>
      <c r="AG317" s="219">
        <f t="shared" si="5175"/>
        <v>0</v>
      </c>
      <c r="AH317" s="219">
        <f t="shared" si="5175"/>
        <v>0</v>
      </c>
      <c r="AI317" s="219">
        <f t="shared" si="5175"/>
        <v>0</v>
      </c>
      <c r="AJ317" s="219">
        <f t="shared" si="5175"/>
        <v>0</v>
      </c>
      <c r="AK317" s="219">
        <f t="shared" si="5175"/>
        <v>0</v>
      </c>
      <c r="AL317" s="219">
        <f t="shared" si="5175"/>
        <v>0</v>
      </c>
      <c r="AM317" s="219">
        <f t="shared" si="5175"/>
        <v>0</v>
      </c>
      <c r="AN317" s="219">
        <f t="shared" si="5175"/>
        <v>0</v>
      </c>
      <c r="AO317" s="219">
        <f t="shared" si="5175"/>
        <v>0</v>
      </c>
      <c r="AP317" s="219">
        <f t="shared" si="5175"/>
        <v>0</v>
      </c>
      <c r="AQ317" s="219">
        <f t="shared" si="5175"/>
        <v>0</v>
      </c>
      <c r="AR317" s="219">
        <f t="shared" si="5175"/>
        <v>0</v>
      </c>
      <c r="AS317" s="219">
        <f t="shared" si="5175"/>
        <v>0</v>
      </c>
      <c r="AT317" s="219">
        <f t="shared" si="5175"/>
        <v>0</v>
      </c>
      <c r="AU317" s="219">
        <f t="shared" si="5175"/>
        <v>0</v>
      </c>
      <c r="AV317" s="219">
        <f t="shared" si="5175"/>
        <v>0</v>
      </c>
      <c r="AW317" s="219">
        <f t="shared" si="5175"/>
        <v>0</v>
      </c>
      <c r="AX317" s="219">
        <f t="shared" si="5175"/>
        <v>0</v>
      </c>
      <c r="AY317" s="219">
        <f t="shared" si="5175"/>
        <v>0</v>
      </c>
      <c r="AZ317" s="219">
        <f t="shared" si="5175"/>
        <v>0</v>
      </c>
      <c r="BA317" s="219">
        <f t="shared" si="5175"/>
        <v>0</v>
      </c>
      <c r="BB317" s="219">
        <f t="shared" si="5175"/>
        <v>0</v>
      </c>
      <c r="BC317" s="219">
        <f t="shared" si="5175"/>
        <v>0</v>
      </c>
      <c r="BD317" s="219">
        <f t="shared" si="5175"/>
        <v>0</v>
      </c>
      <c r="BE317" s="219">
        <f t="shared" si="5175"/>
        <v>0</v>
      </c>
      <c r="BF317" s="219">
        <f t="shared" si="5175"/>
        <v>0</v>
      </c>
      <c r="BG317" s="219">
        <f t="shared" si="5175"/>
        <v>0</v>
      </c>
      <c r="BH317" s="219">
        <f t="shared" si="5175"/>
        <v>0</v>
      </c>
      <c r="BI317" s="219">
        <f t="shared" si="5175"/>
        <v>0</v>
      </c>
      <c r="BJ317" s="219">
        <f t="shared" si="5175"/>
        <v>0</v>
      </c>
      <c r="BK317" s="219">
        <f t="shared" si="5175"/>
        <v>0</v>
      </c>
      <c r="BL317" s="219">
        <f t="shared" si="5175"/>
        <v>0</v>
      </c>
      <c r="BM317" s="219">
        <f t="shared" si="5175"/>
        <v>0</v>
      </c>
      <c r="BN317" s="219">
        <f t="shared" si="5175"/>
        <v>0</v>
      </c>
    </row>
    <row r="318" spans="2:66">
      <c r="B318" s="44" t="s">
        <v>482</v>
      </c>
      <c r="C318" s="213" t="s">
        <v>246</v>
      </c>
      <c r="D318" s="47"/>
      <c r="E318" s="47"/>
      <c r="F318" s="217"/>
      <c r="G318" s="219">
        <v>0</v>
      </c>
      <c r="H318" s="219">
        <f t="shared" ref="H318:BN318" si="5176">G318</f>
        <v>0</v>
      </c>
      <c r="I318" s="219">
        <f t="shared" si="5176"/>
        <v>0</v>
      </c>
      <c r="J318" s="219">
        <f t="shared" si="5176"/>
        <v>0</v>
      </c>
      <c r="K318" s="219">
        <f t="shared" si="5176"/>
        <v>0</v>
      </c>
      <c r="L318" s="219">
        <f t="shared" si="5176"/>
        <v>0</v>
      </c>
      <c r="M318" s="219">
        <f t="shared" si="5176"/>
        <v>0</v>
      </c>
      <c r="N318" s="219">
        <f t="shared" si="5176"/>
        <v>0</v>
      </c>
      <c r="O318" s="219">
        <f t="shared" si="5176"/>
        <v>0</v>
      </c>
      <c r="P318" s="219">
        <f t="shared" si="5176"/>
        <v>0</v>
      </c>
      <c r="Q318" s="219">
        <f t="shared" si="5176"/>
        <v>0</v>
      </c>
      <c r="R318" s="219">
        <f t="shared" si="5176"/>
        <v>0</v>
      </c>
      <c r="S318" s="219">
        <f t="shared" si="5176"/>
        <v>0</v>
      </c>
      <c r="T318" s="219">
        <f t="shared" si="5176"/>
        <v>0</v>
      </c>
      <c r="U318" s="219">
        <f t="shared" si="5176"/>
        <v>0</v>
      </c>
      <c r="V318" s="219">
        <f t="shared" si="5176"/>
        <v>0</v>
      </c>
      <c r="W318" s="219">
        <f t="shared" si="5176"/>
        <v>0</v>
      </c>
      <c r="X318" s="219">
        <f t="shared" si="5176"/>
        <v>0</v>
      </c>
      <c r="Y318" s="219">
        <f t="shared" si="5176"/>
        <v>0</v>
      </c>
      <c r="Z318" s="219">
        <f t="shared" si="5176"/>
        <v>0</v>
      </c>
      <c r="AA318" s="219">
        <f t="shared" si="5176"/>
        <v>0</v>
      </c>
      <c r="AB318" s="219">
        <f t="shared" si="5176"/>
        <v>0</v>
      </c>
      <c r="AC318" s="219">
        <f t="shared" si="5176"/>
        <v>0</v>
      </c>
      <c r="AD318" s="219">
        <f t="shared" si="5176"/>
        <v>0</v>
      </c>
      <c r="AE318" s="219">
        <f t="shared" si="5176"/>
        <v>0</v>
      </c>
      <c r="AF318" s="219">
        <f t="shared" si="5176"/>
        <v>0</v>
      </c>
      <c r="AG318" s="219">
        <f t="shared" si="5176"/>
        <v>0</v>
      </c>
      <c r="AH318" s="219">
        <f t="shared" si="5176"/>
        <v>0</v>
      </c>
      <c r="AI318" s="219">
        <f t="shared" si="5176"/>
        <v>0</v>
      </c>
      <c r="AJ318" s="219">
        <f t="shared" si="5176"/>
        <v>0</v>
      </c>
      <c r="AK318" s="219">
        <f t="shared" si="5176"/>
        <v>0</v>
      </c>
      <c r="AL318" s="219">
        <f t="shared" si="5176"/>
        <v>0</v>
      </c>
      <c r="AM318" s="219">
        <f t="shared" si="5176"/>
        <v>0</v>
      </c>
      <c r="AN318" s="219">
        <f t="shared" si="5176"/>
        <v>0</v>
      </c>
      <c r="AO318" s="219">
        <f t="shared" si="5176"/>
        <v>0</v>
      </c>
      <c r="AP318" s="219">
        <f t="shared" si="5176"/>
        <v>0</v>
      </c>
      <c r="AQ318" s="219">
        <f t="shared" si="5176"/>
        <v>0</v>
      </c>
      <c r="AR318" s="219">
        <f t="shared" si="5176"/>
        <v>0</v>
      </c>
      <c r="AS318" s="219">
        <f t="shared" si="5176"/>
        <v>0</v>
      </c>
      <c r="AT318" s="219">
        <f t="shared" si="5176"/>
        <v>0</v>
      </c>
      <c r="AU318" s="219">
        <f t="shared" si="5176"/>
        <v>0</v>
      </c>
      <c r="AV318" s="219">
        <f t="shared" si="5176"/>
        <v>0</v>
      </c>
      <c r="AW318" s="219">
        <f t="shared" si="5176"/>
        <v>0</v>
      </c>
      <c r="AX318" s="219">
        <f t="shared" si="5176"/>
        <v>0</v>
      </c>
      <c r="AY318" s="219">
        <f t="shared" si="5176"/>
        <v>0</v>
      </c>
      <c r="AZ318" s="219">
        <f t="shared" si="5176"/>
        <v>0</v>
      </c>
      <c r="BA318" s="219">
        <f t="shared" si="5176"/>
        <v>0</v>
      </c>
      <c r="BB318" s="219">
        <f t="shared" si="5176"/>
        <v>0</v>
      </c>
      <c r="BC318" s="219">
        <f t="shared" si="5176"/>
        <v>0</v>
      </c>
      <c r="BD318" s="219">
        <f t="shared" si="5176"/>
        <v>0</v>
      </c>
      <c r="BE318" s="219">
        <f t="shared" si="5176"/>
        <v>0</v>
      </c>
      <c r="BF318" s="219">
        <f t="shared" si="5176"/>
        <v>0</v>
      </c>
      <c r="BG318" s="219">
        <f t="shared" si="5176"/>
        <v>0</v>
      </c>
      <c r="BH318" s="219">
        <f t="shared" si="5176"/>
        <v>0</v>
      </c>
      <c r="BI318" s="219">
        <f t="shared" si="5176"/>
        <v>0</v>
      </c>
      <c r="BJ318" s="219">
        <f t="shared" si="5176"/>
        <v>0</v>
      </c>
      <c r="BK318" s="219">
        <f t="shared" si="5176"/>
        <v>0</v>
      </c>
      <c r="BL318" s="219">
        <f t="shared" si="5176"/>
        <v>0</v>
      </c>
      <c r="BM318" s="219">
        <f t="shared" si="5176"/>
        <v>0</v>
      </c>
      <c r="BN318" s="219">
        <f t="shared" si="5176"/>
        <v>0</v>
      </c>
    </row>
    <row r="319" spans="2:66">
      <c r="C319" s="9" t="s">
        <v>182</v>
      </c>
      <c r="D319" s="9"/>
      <c r="E319" s="9"/>
      <c r="F319" s="217"/>
      <c r="G319" s="217"/>
      <c r="H319" s="217"/>
      <c r="I319" s="217"/>
      <c r="J319" s="217"/>
      <c r="K319" s="217"/>
      <c r="L319" s="217"/>
      <c r="M319" s="217"/>
      <c r="N319" s="217"/>
      <c r="O319" s="217"/>
      <c r="P319" s="217"/>
      <c r="Q319" s="217"/>
      <c r="R319" s="217"/>
      <c r="S319" s="217"/>
      <c r="T319" s="217"/>
      <c r="U319" s="217"/>
      <c r="V319" s="217"/>
      <c r="W319" s="217"/>
      <c r="X319" s="217"/>
      <c r="Y319" s="217"/>
      <c r="Z319" s="217"/>
      <c r="AA319" s="217"/>
      <c r="AB319" s="217"/>
      <c r="AC319" s="217"/>
      <c r="AD319" s="217"/>
      <c r="AE319" s="217"/>
      <c r="AF319" s="217"/>
      <c r="AG319" s="217"/>
      <c r="AH319" s="217"/>
      <c r="AI319" s="217"/>
      <c r="AJ319" s="217"/>
      <c r="AK319" s="217"/>
      <c r="AL319" s="217"/>
      <c r="AM319" s="217"/>
      <c r="AN319" s="217"/>
      <c r="AO319" s="217"/>
      <c r="AP319" s="217"/>
      <c r="AQ319" s="217"/>
      <c r="AR319" s="217"/>
      <c r="AS319" s="217"/>
      <c r="AT319" s="217"/>
      <c r="AU319" s="217"/>
      <c r="AV319" s="217"/>
      <c r="AW319" s="217"/>
      <c r="AX319" s="217"/>
      <c r="AY319" s="217"/>
      <c r="AZ319" s="217"/>
      <c r="BA319" s="217"/>
      <c r="BB319" s="217"/>
      <c r="BC319" s="217"/>
      <c r="BD319" s="217"/>
      <c r="BE319" s="217"/>
      <c r="BF319" s="217"/>
      <c r="BG319" s="217"/>
      <c r="BH319" s="217"/>
      <c r="BI319" s="217"/>
      <c r="BJ319" s="217"/>
      <c r="BK319" s="217"/>
      <c r="BL319" s="217"/>
      <c r="BM319" s="217"/>
      <c r="BN319" s="217"/>
    </row>
    <row r="320" spans="2:66">
      <c r="B320" s="44"/>
      <c r="C320" s="60" t="s">
        <v>253</v>
      </c>
      <c r="D320" s="60"/>
      <c r="E320" s="60"/>
      <c r="F320" s="219">
        <v>0</v>
      </c>
      <c r="G320" s="219">
        <f>F320</f>
        <v>0</v>
      </c>
      <c r="H320" s="219">
        <f t="shared" ref="H320:BN320" si="5177">G320</f>
        <v>0</v>
      </c>
      <c r="I320" s="219">
        <f t="shared" si="5177"/>
        <v>0</v>
      </c>
      <c r="J320" s="219">
        <f t="shared" si="5177"/>
        <v>0</v>
      </c>
      <c r="K320" s="219">
        <f t="shared" si="5177"/>
        <v>0</v>
      </c>
      <c r="L320" s="219">
        <f t="shared" si="5177"/>
        <v>0</v>
      </c>
      <c r="M320" s="219">
        <f t="shared" si="5177"/>
        <v>0</v>
      </c>
      <c r="N320" s="219">
        <f t="shared" si="5177"/>
        <v>0</v>
      </c>
      <c r="O320" s="219">
        <f t="shared" si="5177"/>
        <v>0</v>
      </c>
      <c r="P320" s="219">
        <f t="shared" si="5177"/>
        <v>0</v>
      </c>
      <c r="Q320" s="219">
        <f t="shared" si="5177"/>
        <v>0</v>
      </c>
      <c r="R320" s="219">
        <f t="shared" si="5177"/>
        <v>0</v>
      </c>
      <c r="S320" s="219">
        <f t="shared" si="5177"/>
        <v>0</v>
      </c>
      <c r="T320" s="219">
        <f t="shared" si="5177"/>
        <v>0</v>
      </c>
      <c r="U320" s="219">
        <f t="shared" si="5177"/>
        <v>0</v>
      </c>
      <c r="V320" s="219">
        <f t="shared" si="5177"/>
        <v>0</v>
      </c>
      <c r="W320" s="219">
        <f t="shared" si="5177"/>
        <v>0</v>
      </c>
      <c r="X320" s="219">
        <f t="shared" si="5177"/>
        <v>0</v>
      </c>
      <c r="Y320" s="219">
        <f t="shared" si="5177"/>
        <v>0</v>
      </c>
      <c r="Z320" s="219">
        <f t="shared" si="5177"/>
        <v>0</v>
      </c>
      <c r="AA320" s="219">
        <f t="shared" si="5177"/>
        <v>0</v>
      </c>
      <c r="AB320" s="219">
        <f t="shared" si="5177"/>
        <v>0</v>
      </c>
      <c r="AC320" s="219">
        <f t="shared" si="5177"/>
        <v>0</v>
      </c>
      <c r="AD320" s="219">
        <f t="shared" si="5177"/>
        <v>0</v>
      </c>
      <c r="AE320" s="219">
        <f t="shared" si="5177"/>
        <v>0</v>
      </c>
      <c r="AF320" s="219">
        <f t="shared" si="5177"/>
        <v>0</v>
      </c>
      <c r="AG320" s="219">
        <f t="shared" si="5177"/>
        <v>0</v>
      </c>
      <c r="AH320" s="219">
        <f t="shared" si="5177"/>
        <v>0</v>
      </c>
      <c r="AI320" s="219">
        <f t="shared" si="5177"/>
        <v>0</v>
      </c>
      <c r="AJ320" s="219">
        <f t="shared" si="5177"/>
        <v>0</v>
      </c>
      <c r="AK320" s="219">
        <f t="shared" si="5177"/>
        <v>0</v>
      </c>
      <c r="AL320" s="219">
        <f t="shared" si="5177"/>
        <v>0</v>
      </c>
      <c r="AM320" s="219">
        <f t="shared" si="5177"/>
        <v>0</v>
      </c>
      <c r="AN320" s="219">
        <f t="shared" si="5177"/>
        <v>0</v>
      </c>
      <c r="AO320" s="219">
        <f t="shared" si="5177"/>
        <v>0</v>
      </c>
      <c r="AP320" s="219">
        <f t="shared" si="5177"/>
        <v>0</v>
      </c>
      <c r="AQ320" s="219">
        <f t="shared" si="5177"/>
        <v>0</v>
      </c>
      <c r="AR320" s="219">
        <f t="shared" si="5177"/>
        <v>0</v>
      </c>
      <c r="AS320" s="219">
        <f t="shared" si="5177"/>
        <v>0</v>
      </c>
      <c r="AT320" s="219">
        <f t="shared" si="5177"/>
        <v>0</v>
      </c>
      <c r="AU320" s="219">
        <f t="shared" si="5177"/>
        <v>0</v>
      </c>
      <c r="AV320" s="219">
        <f t="shared" si="5177"/>
        <v>0</v>
      </c>
      <c r="AW320" s="219">
        <f t="shared" si="5177"/>
        <v>0</v>
      </c>
      <c r="AX320" s="219">
        <f t="shared" si="5177"/>
        <v>0</v>
      </c>
      <c r="AY320" s="219">
        <f t="shared" si="5177"/>
        <v>0</v>
      </c>
      <c r="AZ320" s="219">
        <f t="shared" si="5177"/>
        <v>0</v>
      </c>
      <c r="BA320" s="219">
        <f t="shared" si="5177"/>
        <v>0</v>
      </c>
      <c r="BB320" s="219">
        <f t="shared" si="5177"/>
        <v>0</v>
      </c>
      <c r="BC320" s="219">
        <f t="shared" si="5177"/>
        <v>0</v>
      </c>
      <c r="BD320" s="219">
        <f t="shared" si="5177"/>
        <v>0</v>
      </c>
      <c r="BE320" s="219">
        <f t="shared" si="5177"/>
        <v>0</v>
      </c>
      <c r="BF320" s="219">
        <f t="shared" si="5177"/>
        <v>0</v>
      </c>
      <c r="BG320" s="219">
        <f t="shared" si="5177"/>
        <v>0</v>
      </c>
      <c r="BH320" s="219">
        <f t="shared" si="5177"/>
        <v>0</v>
      </c>
      <c r="BI320" s="219">
        <f t="shared" si="5177"/>
        <v>0</v>
      </c>
      <c r="BJ320" s="219">
        <f t="shared" si="5177"/>
        <v>0</v>
      </c>
      <c r="BK320" s="219">
        <f t="shared" si="5177"/>
        <v>0</v>
      </c>
      <c r="BL320" s="219">
        <f t="shared" si="5177"/>
        <v>0</v>
      </c>
      <c r="BM320" s="219">
        <f t="shared" si="5177"/>
        <v>0</v>
      </c>
      <c r="BN320" s="219">
        <f t="shared" si="5177"/>
        <v>0</v>
      </c>
    </row>
    <row r="321" spans="2:66">
      <c r="B321" s="44" t="s">
        <v>490</v>
      </c>
      <c r="C321" s="60" t="s">
        <v>254</v>
      </c>
      <c r="D321" s="60"/>
      <c r="E321" s="60"/>
      <c r="F321" s="219">
        <v>0</v>
      </c>
      <c r="G321" s="219">
        <f>$F321*G320*ФОТ!P222</f>
        <v>0</v>
      </c>
      <c r="H321" s="219">
        <f>$F321*H320*ФОТ!Q222</f>
        <v>0</v>
      </c>
      <c r="I321" s="219">
        <f>$F321*I320*ФОТ!R222</f>
        <v>0</v>
      </c>
      <c r="J321" s="219">
        <f>$F321*J320*ФОТ!S222</f>
        <v>0</v>
      </c>
      <c r="K321" s="219">
        <f>$F321*K320*ФОТ!T222</f>
        <v>0</v>
      </c>
      <c r="L321" s="219">
        <f>$F321*L320*ФОТ!U222</f>
        <v>0</v>
      </c>
      <c r="M321" s="219">
        <f>$F321*M320*ФОТ!V222</f>
        <v>0</v>
      </c>
      <c r="N321" s="219">
        <f>$F321*N320*ФОТ!W222</f>
        <v>0</v>
      </c>
      <c r="O321" s="219">
        <f>$F321*O320*ФОТ!X222</f>
        <v>0</v>
      </c>
      <c r="P321" s="219">
        <f>$F321*P320*ФОТ!Y222</f>
        <v>0</v>
      </c>
      <c r="Q321" s="219">
        <f>$F321*Q320*ФОТ!Z222</f>
        <v>0</v>
      </c>
      <c r="R321" s="219">
        <f>$F321*R320*ФОТ!AA222</f>
        <v>0</v>
      </c>
      <c r="S321" s="219">
        <f>$F321*S320*ФОТ!AB222</f>
        <v>0</v>
      </c>
      <c r="T321" s="219">
        <f>$F321*T320*ФОТ!AC222</f>
        <v>0</v>
      </c>
      <c r="U321" s="219">
        <f>$F321*U320*ФОТ!AD222</f>
        <v>0</v>
      </c>
      <c r="V321" s="219">
        <f>$F321*V320*ФОТ!AE222</f>
        <v>0</v>
      </c>
      <c r="W321" s="219">
        <f>$F321*W320*ФОТ!AF222</f>
        <v>0</v>
      </c>
      <c r="X321" s="219">
        <f>$F321*X320*ФОТ!AG222</f>
        <v>0</v>
      </c>
      <c r="Y321" s="219">
        <f>$F321*Y320*ФОТ!AH222</f>
        <v>0</v>
      </c>
      <c r="Z321" s="219">
        <f>$F321*Z320*ФОТ!AI222</f>
        <v>0</v>
      </c>
      <c r="AA321" s="219">
        <f>$F321*AA320*ФОТ!AJ222</f>
        <v>0</v>
      </c>
      <c r="AB321" s="219">
        <f>$F321*AB320*ФОТ!AK222</f>
        <v>0</v>
      </c>
      <c r="AC321" s="219">
        <f>$F321*AC320*ФОТ!AL222</f>
        <v>0</v>
      </c>
      <c r="AD321" s="219">
        <f>$F321*AD320*ФОТ!AM222</f>
        <v>0</v>
      </c>
      <c r="AE321" s="219">
        <f>$F321*AE320*ФОТ!AN222</f>
        <v>0</v>
      </c>
      <c r="AF321" s="219">
        <f>$F321*AF320*ФОТ!AO222</f>
        <v>0</v>
      </c>
      <c r="AG321" s="219">
        <f>$F321*AG320*ФОТ!AP222</f>
        <v>0</v>
      </c>
      <c r="AH321" s="219">
        <f>$F321*AH320*ФОТ!AQ222</f>
        <v>0</v>
      </c>
      <c r="AI321" s="219">
        <f>$F321*AI320*ФОТ!AR222</f>
        <v>0</v>
      </c>
      <c r="AJ321" s="219">
        <f>$F321*AJ320*ФОТ!AS222</f>
        <v>0</v>
      </c>
      <c r="AK321" s="219">
        <f>$F321*AK320*ФОТ!AT222</f>
        <v>0</v>
      </c>
      <c r="AL321" s="219">
        <f>$F321*AL320*ФОТ!AU222</f>
        <v>0</v>
      </c>
      <c r="AM321" s="219">
        <f>$F321*AM320*ФОТ!AV222</f>
        <v>0</v>
      </c>
      <c r="AN321" s="219">
        <f>$F321*AN320*ФОТ!AW222</f>
        <v>0</v>
      </c>
      <c r="AO321" s="219">
        <f>$F321*AO320*ФОТ!AX222</f>
        <v>0</v>
      </c>
      <c r="AP321" s="219">
        <f>$F321*AP320*ФОТ!AY222</f>
        <v>0</v>
      </c>
      <c r="AQ321" s="219">
        <f>$F321*AQ320*ФОТ!AZ222</f>
        <v>0</v>
      </c>
      <c r="AR321" s="219">
        <f>$F321*AR320*ФОТ!BA222</f>
        <v>0</v>
      </c>
      <c r="AS321" s="219">
        <f>$F321*AS320*ФОТ!BB222</f>
        <v>0</v>
      </c>
      <c r="AT321" s="219">
        <f>$F321*AT320*ФОТ!BC222</f>
        <v>0</v>
      </c>
      <c r="AU321" s="219">
        <f>$F321*AU320*ФОТ!BD222</f>
        <v>0</v>
      </c>
      <c r="AV321" s="219">
        <f>$F321*AV320*ФОТ!BE222</f>
        <v>0</v>
      </c>
      <c r="AW321" s="219">
        <f>$F321*AW320*ФОТ!BF222</f>
        <v>0</v>
      </c>
      <c r="AX321" s="219">
        <f>$F321*AX320*ФОТ!BG222</f>
        <v>0</v>
      </c>
      <c r="AY321" s="219">
        <f>$F321*AY320*ФОТ!BH222</f>
        <v>0</v>
      </c>
      <c r="AZ321" s="219">
        <f>$F321*AZ320*ФОТ!BI222</f>
        <v>0</v>
      </c>
      <c r="BA321" s="219">
        <f>$F321*BA320*ФОТ!BJ222</f>
        <v>0</v>
      </c>
      <c r="BB321" s="219">
        <f>$F321*BB320*ФОТ!BK222</f>
        <v>0</v>
      </c>
      <c r="BC321" s="219">
        <f>$F321*BC320*ФОТ!BL222</f>
        <v>0</v>
      </c>
      <c r="BD321" s="219">
        <f>$F321*BD320*ФОТ!BM222</f>
        <v>0</v>
      </c>
      <c r="BE321" s="219">
        <f>$F321*BE320*ФОТ!BN222</f>
        <v>0</v>
      </c>
      <c r="BF321" s="219">
        <f>$F321*BF320*ФОТ!BO222</f>
        <v>0</v>
      </c>
      <c r="BG321" s="219">
        <f>$F321*BG320*ФОТ!BP222</f>
        <v>0</v>
      </c>
      <c r="BH321" s="219">
        <f>$F321*BH320*ФОТ!BQ222</f>
        <v>0</v>
      </c>
      <c r="BI321" s="219">
        <f>$F321*BI320*ФОТ!BR222</f>
        <v>0</v>
      </c>
      <c r="BJ321" s="219">
        <f>$F321*BJ320*ФОТ!BS222</f>
        <v>0</v>
      </c>
      <c r="BK321" s="219">
        <f>$F321*BK320*ФОТ!BT222</f>
        <v>0</v>
      </c>
      <c r="BL321" s="219">
        <f>$F321*BL320*ФОТ!BU222</f>
        <v>0</v>
      </c>
      <c r="BM321" s="219">
        <f>$F321*BM320*ФОТ!BV222</f>
        <v>0</v>
      </c>
      <c r="BN321" s="219">
        <f>$F321*BN320*ФОТ!BW222</f>
        <v>0</v>
      </c>
    </row>
    <row r="322" spans="2:66">
      <c r="B322" s="44" t="s">
        <v>490</v>
      </c>
      <c r="C322" s="60" t="s">
        <v>255</v>
      </c>
      <c r="D322" s="60"/>
      <c r="E322" s="60"/>
      <c r="F322" s="219">
        <v>0</v>
      </c>
      <c r="G322" s="219">
        <f>$F322*G320*ФОТ!P124</f>
        <v>0</v>
      </c>
      <c r="H322" s="219">
        <f>$F322*H320*ФОТ!Q124</f>
        <v>0</v>
      </c>
      <c r="I322" s="219">
        <f>$F322*I320*ФОТ!R124</f>
        <v>0</v>
      </c>
      <c r="J322" s="219">
        <f>$F322*J320*ФОТ!S124</f>
        <v>0</v>
      </c>
      <c r="K322" s="219">
        <f>$F322*K320*ФОТ!T124</f>
        <v>0</v>
      </c>
      <c r="L322" s="219">
        <f>$F322*L320*ФОТ!U124</f>
        <v>0</v>
      </c>
      <c r="M322" s="219">
        <f>$F322*M320*ФОТ!V124</f>
        <v>0</v>
      </c>
      <c r="N322" s="219">
        <f>$F322*N320*ФОТ!W124</f>
        <v>0</v>
      </c>
      <c r="O322" s="219">
        <f>$F322*O320*ФОТ!X124</f>
        <v>0</v>
      </c>
      <c r="P322" s="219">
        <f>$F322*P320*ФОТ!Y124</f>
        <v>0</v>
      </c>
      <c r="Q322" s="219">
        <f>$F322*Q320*ФОТ!Z124</f>
        <v>0</v>
      </c>
      <c r="R322" s="219">
        <f>$F322*R320*ФОТ!AA124</f>
        <v>0</v>
      </c>
      <c r="S322" s="219">
        <f>$F322*S320*ФОТ!AB124</f>
        <v>0</v>
      </c>
      <c r="T322" s="219">
        <f>$F322*T320*ФОТ!AC124</f>
        <v>0</v>
      </c>
      <c r="U322" s="219">
        <f>$F322*U320*ФОТ!AD124</f>
        <v>0</v>
      </c>
      <c r="V322" s="219">
        <f>$F322*V320*ФОТ!AE124</f>
        <v>0</v>
      </c>
      <c r="W322" s="219">
        <f>$F322*W320*ФОТ!AF124</f>
        <v>0</v>
      </c>
      <c r="X322" s="219">
        <f>$F322*X320*ФОТ!AG124</f>
        <v>0</v>
      </c>
      <c r="Y322" s="219">
        <f>$F322*Y320*ФОТ!AH124</f>
        <v>0</v>
      </c>
      <c r="Z322" s="219">
        <f>$F322*Z320*ФОТ!AI124</f>
        <v>0</v>
      </c>
      <c r="AA322" s="219">
        <f>$F322*AA320*ФОТ!AJ124</f>
        <v>0</v>
      </c>
      <c r="AB322" s="219">
        <f>$F322*AB320*ФОТ!AK124</f>
        <v>0</v>
      </c>
      <c r="AC322" s="219">
        <f>$F322*AC320*ФОТ!AL124</f>
        <v>0</v>
      </c>
      <c r="AD322" s="219">
        <f>$F322*AD320*ФОТ!AM124</f>
        <v>0</v>
      </c>
      <c r="AE322" s="219">
        <f>$F322*AE320*ФОТ!AN124</f>
        <v>0</v>
      </c>
      <c r="AF322" s="219">
        <f>$F322*AF320*ФОТ!AO124</f>
        <v>0</v>
      </c>
      <c r="AG322" s="219">
        <f>$F322*AG320*ФОТ!AP124</f>
        <v>0</v>
      </c>
      <c r="AH322" s="219">
        <f>$F322*AH320*ФОТ!AQ124</f>
        <v>0</v>
      </c>
      <c r="AI322" s="219">
        <f>$F322*AI320*ФОТ!AR124</f>
        <v>0</v>
      </c>
      <c r="AJ322" s="219">
        <f>$F322*AJ320*ФОТ!AS124</f>
        <v>0</v>
      </c>
      <c r="AK322" s="219">
        <f>$F322*AK320*ФОТ!AT124</f>
        <v>0</v>
      </c>
      <c r="AL322" s="219">
        <f>$F322*AL320*ФОТ!AU124</f>
        <v>0</v>
      </c>
      <c r="AM322" s="219">
        <f>$F322*AM320*ФОТ!AV124</f>
        <v>0</v>
      </c>
      <c r="AN322" s="219">
        <f>$F322*AN320*ФОТ!AW124</f>
        <v>0</v>
      </c>
      <c r="AO322" s="219">
        <f>$F322*AO320*ФОТ!AX124</f>
        <v>0</v>
      </c>
      <c r="AP322" s="219">
        <f>$F322*AP320*ФОТ!AY124</f>
        <v>0</v>
      </c>
      <c r="AQ322" s="219">
        <f>$F322*AQ320*ФОТ!AZ124</f>
        <v>0</v>
      </c>
      <c r="AR322" s="219">
        <f>$F322*AR320*ФОТ!BA124</f>
        <v>0</v>
      </c>
      <c r="AS322" s="219">
        <f>$F322*AS320*ФОТ!BB124</f>
        <v>0</v>
      </c>
      <c r="AT322" s="219">
        <f>$F322*AT320*ФОТ!BC124</f>
        <v>0</v>
      </c>
      <c r="AU322" s="219">
        <f>$F322*AU320*ФОТ!BD124</f>
        <v>0</v>
      </c>
      <c r="AV322" s="219">
        <f>$F322*AV320*ФОТ!BE124</f>
        <v>0</v>
      </c>
      <c r="AW322" s="219">
        <f>$F322*AW320*ФОТ!BF124</f>
        <v>0</v>
      </c>
      <c r="AX322" s="219">
        <f>$F322*AX320*ФОТ!BG124</f>
        <v>0</v>
      </c>
      <c r="AY322" s="219">
        <f>$F322*AY320*ФОТ!BH124</f>
        <v>0</v>
      </c>
      <c r="AZ322" s="219">
        <f>$F322*AZ320*ФОТ!BI124</f>
        <v>0</v>
      </c>
      <c r="BA322" s="219">
        <f>$F322*BA320*ФОТ!BJ124</f>
        <v>0</v>
      </c>
      <c r="BB322" s="219">
        <f>$F322*BB320*ФОТ!BK124</f>
        <v>0</v>
      </c>
      <c r="BC322" s="219">
        <f>$F322*BC320*ФОТ!BL124</f>
        <v>0</v>
      </c>
      <c r="BD322" s="219">
        <f>$F322*BD320*ФОТ!BM124</f>
        <v>0</v>
      </c>
      <c r="BE322" s="219">
        <f>$F322*BE320*ФОТ!BN124</f>
        <v>0</v>
      </c>
      <c r="BF322" s="219">
        <f>$F322*BF320*ФОТ!BO124</f>
        <v>0</v>
      </c>
      <c r="BG322" s="219">
        <f>$F322*BG320*ФОТ!BP124</f>
        <v>0</v>
      </c>
      <c r="BH322" s="219">
        <f>$F322*BH320*ФОТ!BQ124</f>
        <v>0</v>
      </c>
      <c r="BI322" s="219">
        <f>$F322*BI320*ФОТ!BR124</f>
        <v>0</v>
      </c>
      <c r="BJ322" s="219">
        <f>$F322*BJ320*ФОТ!BS124</f>
        <v>0</v>
      </c>
      <c r="BK322" s="219">
        <f>$F322*BK320*ФОТ!BT124</f>
        <v>0</v>
      </c>
      <c r="BL322" s="219">
        <f>$F322*BL320*ФОТ!BU124</f>
        <v>0</v>
      </c>
      <c r="BM322" s="219">
        <f>$F322*BM320*ФОТ!BV124</f>
        <v>0</v>
      </c>
      <c r="BN322" s="219">
        <f>$F322*BN320*ФОТ!BW124</f>
        <v>0</v>
      </c>
    </row>
    <row r="323" spans="2:66">
      <c r="C323" s="9" t="s">
        <v>327</v>
      </c>
      <c r="D323" s="9"/>
      <c r="E323" s="9"/>
      <c r="F323" s="217"/>
      <c r="G323" s="217"/>
      <c r="H323" s="217"/>
      <c r="I323" s="217"/>
      <c r="J323" s="217"/>
      <c r="K323" s="217"/>
      <c r="L323" s="217"/>
      <c r="M323" s="217"/>
      <c r="N323" s="217"/>
      <c r="O323" s="217"/>
      <c r="P323" s="217"/>
      <c r="Q323" s="217"/>
      <c r="R323" s="217"/>
      <c r="S323" s="217"/>
      <c r="T323" s="217"/>
      <c r="U323" s="217"/>
      <c r="V323" s="217"/>
      <c r="W323" s="217"/>
      <c r="X323" s="217"/>
      <c r="Y323" s="217"/>
      <c r="Z323" s="217"/>
      <c r="AA323" s="217"/>
      <c r="AB323" s="217"/>
      <c r="AC323" s="217"/>
      <c r="AD323" s="217"/>
      <c r="AE323" s="217"/>
      <c r="AF323" s="217"/>
      <c r="AG323" s="217"/>
      <c r="AH323" s="217"/>
      <c r="AI323" s="217"/>
      <c r="AJ323" s="217"/>
      <c r="AK323" s="217"/>
      <c r="AL323" s="217"/>
      <c r="AM323" s="217"/>
      <c r="AN323" s="217"/>
      <c r="AO323" s="217"/>
      <c r="AP323" s="217"/>
      <c r="AQ323" s="217"/>
      <c r="AR323" s="217"/>
      <c r="AS323" s="217"/>
      <c r="AT323" s="217"/>
      <c r="AU323" s="217"/>
      <c r="AV323" s="217"/>
      <c r="AW323" s="217"/>
      <c r="AX323" s="217"/>
      <c r="AY323" s="217"/>
      <c r="AZ323" s="217"/>
      <c r="BA323" s="217"/>
      <c r="BB323" s="217"/>
      <c r="BC323" s="217"/>
      <c r="BD323" s="217"/>
      <c r="BE323" s="217"/>
      <c r="BF323" s="217"/>
      <c r="BG323" s="217"/>
      <c r="BH323" s="217"/>
      <c r="BI323" s="217"/>
      <c r="BJ323" s="217"/>
      <c r="BK323" s="217"/>
      <c r="BL323" s="217"/>
      <c r="BM323" s="217"/>
      <c r="BN323" s="217"/>
    </row>
    <row r="324" spans="2:66">
      <c r="B324" s="44" t="s">
        <v>484</v>
      </c>
      <c r="C324" s="60" t="s">
        <v>179</v>
      </c>
      <c r="D324" s="60"/>
      <c r="E324" s="60"/>
      <c r="F324" s="217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219"/>
      <c r="AJ324" s="219"/>
      <c r="AK324" s="219"/>
      <c r="AL324" s="219"/>
      <c r="AM324" s="219"/>
      <c r="AN324" s="219"/>
      <c r="AO324" s="219"/>
      <c r="AP324" s="219"/>
      <c r="AQ324" s="219"/>
      <c r="AR324" s="219"/>
      <c r="AS324" s="219"/>
      <c r="AT324" s="219"/>
      <c r="AU324" s="219"/>
      <c r="AV324" s="219"/>
      <c r="AW324" s="219"/>
      <c r="AX324" s="219"/>
      <c r="AY324" s="219"/>
      <c r="AZ324" s="219"/>
      <c r="BA324" s="219"/>
      <c r="BB324" s="219"/>
      <c r="BC324" s="219"/>
      <c r="BD324" s="219"/>
      <c r="BE324" s="219"/>
      <c r="BF324" s="219"/>
      <c r="BG324" s="219"/>
      <c r="BH324" s="219"/>
      <c r="BI324" s="219"/>
      <c r="BJ324" s="219"/>
      <c r="BK324" s="219"/>
      <c r="BL324" s="219"/>
      <c r="BM324" s="219"/>
      <c r="BN324" s="219"/>
    </row>
    <row r="325" spans="2:66">
      <c r="B325" s="44" t="s">
        <v>485</v>
      </c>
      <c r="C325" s="59" t="s">
        <v>124</v>
      </c>
      <c r="D325" s="59"/>
      <c r="E325" s="59"/>
      <c r="F325" s="217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  <c r="AH325" s="219"/>
      <c r="AI325" s="219"/>
      <c r="AJ325" s="219"/>
      <c r="AK325" s="219"/>
      <c r="AL325" s="219"/>
      <c r="AM325" s="219"/>
      <c r="AN325" s="219"/>
      <c r="AO325" s="219"/>
      <c r="AP325" s="219"/>
      <c r="AQ325" s="219"/>
      <c r="AR325" s="219"/>
      <c r="AS325" s="219"/>
      <c r="AT325" s="219"/>
      <c r="AU325" s="219"/>
      <c r="AV325" s="219"/>
      <c r="AW325" s="219"/>
      <c r="AX325" s="219"/>
      <c r="AY325" s="219"/>
      <c r="AZ325" s="219"/>
      <c r="BA325" s="219"/>
      <c r="BB325" s="219"/>
      <c r="BC325" s="219"/>
      <c r="BD325" s="219"/>
      <c r="BE325" s="219"/>
      <c r="BF325" s="219"/>
      <c r="BG325" s="219"/>
      <c r="BH325" s="219"/>
      <c r="BI325" s="219"/>
      <c r="BJ325" s="219"/>
      <c r="BK325" s="219"/>
      <c r="BL325" s="219"/>
      <c r="BM325" s="219"/>
      <c r="BN325" s="219"/>
    </row>
    <row r="326" spans="2:66" ht="15.75">
      <c r="B326" s="44" t="s">
        <v>486</v>
      </c>
      <c r="C326" s="59" t="s">
        <v>248</v>
      </c>
      <c r="D326" s="59"/>
      <c r="E326" s="59"/>
      <c r="F326" s="217"/>
      <c r="G326" s="338">
        <f>SUM(G327:G329)</f>
        <v>0</v>
      </c>
      <c r="H326" s="338">
        <f t="shared" ref="H326:BN326" si="5178">SUM(H327:H329)</f>
        <v>0</v>
      </c>
      <c r="I326" s="338">
        <f t="shared" si="5178"/>
        <v>0</v>
      </c>
      <c r="J326" s="338">
        <f t="shared" si="5178"/>
        <v>0</v>
      </c>
      <c r="K326" s="338">
        <f t="shared" si="5178"/>
        <v>0</v>
      </c>
      <c r="L326" s="338">
        <f t="shared" si="5178"/>
        <v>0</v>
      </c>
      <c r="M326" s="338">
        <f t="shared" si="5178"/>
        <v>0</v>
      </c>
      <c r="N326" s="338">
        <f t="shared" si="5178"/>
        <v>0</v>
      </c>
      <c r="O326" s="338">
        <f t="shared" si="5178"/>
        <v>0</v>
      </c>
      <c r="P326" s="338">
        <f t="shared" si="5178"/>
        <v>0</v>
      </c>
      <c r="Q326" s="338">
        <f t="shared" si="5178"/>
        <v>0</v>
      </c>
      <c r="R326" s="338">
        <f t="shared" si="5178"/>
        <v>0</v>
      </c>
      <c r="S326" s="338">
        <f t="shared" si="5178"/>
        <v>0</v>
      </c>
      <c r="T326" s="338">
        <f t="shared" si="5178"/>
        <v>0</v>
      </c>
      <c r="U326" s="338">
        <f t="shared" si="5178"/>
        <v>0</v>
      </c>
      <c r="V326" s="338">
        <f t="shared" si="5178"/>
        <v>0</v>
      </c>
      <c r="W326" s="338">
        <f t="shared" si="5178"/>
        <v>0</v>
      </c>
      <c r="X326" s="338">
        <f t="shared" si="5178"/>
        <v>0</v>
      </c>
      <c r="Y326" s="338">
        <f t="shared" si="5178"/>
        <v>0</v>
      </c>
      <c r="Z326" s="338">
        <f t="shared" si="5178"/>
        <v>0</v>
      </c>
      <c r="AA326" s="338">
        <f t="shared" si="5178"/>
        <v>0</v>
      </c>
      <c r="AB326" s="338">
        <f t="shared" si="5178"/>
        <v>0</v>
      </c>
      <c r="AC326" s="338">
        <f t="shared" si="5178"/>
        <v>0</v>
      </c>
      <c r="AD326" s="338">
        <f t="shared" si="5178"/>
        <v>0</v>
      </c>
      <c r="AE326" s="338">
        <f t="shared" si="5178"/>
        <v>0</v>
      </c>
      <c r="AF326" s="338">
        <f t="shared" si="5178"/>
        <v>0</v>
      </c>
      <c r="AG326" s="338">
        <f t="shared" si="5178"/>
        <v>0</v>
      </c>
      <c r="AH326" s="338">
        <f t="shared" si="5178"/>
        <v>0</v>
      </c>
      <c r="AI326" s="338">
        <f t="shared" si="5178"/>
        <v>0</v>
      </c>
      <c r="AJ326" s="338">
        <f t="shared" si="5178"/>
        <v>0</v>
      </c>
      <c r="AK326" s="338">
        <f t="shared" si="5178"/>
        <v>0</v>
      </c>
      <c r="AL326" s="338">
        <f t="shared" si="5178"/>
        <v>0</v>
      </c>
      <c r="AM326" s="338">
        <f t="shared" si="5178"/>
        <v>0</v>
      </c>
      <c r="AN326" s="338">
        <f t="shared" si="5178"/>
        <v>0</v>
      </c>
      <c r="AO326" s="338">
        <f t="shared" si="5178"/>
        <v>0</v>
      </c>
      <c r="AP326" s="338">
        <f t="shared" si="5178"/>
        <v>0</v>
      </c>
      <c r="AQ326" s="338">
        <f t="shared" si="5178"/>
        <v>0</v>
      </c>
      <c r="AR326" s="338">
        <f t="shared" si="5178"/>
        <v>0</v>
      </c>
      <c r="AS326" s="338">
        <f t="shared" si="5178"/>
        <v>0</v>
      </c>
      <c r="AT326" s="338">
        <f t="shared" si="5178"/>
        <v>0</v>
      </c>
      <c r="AU326" s="338">
        <f t="shared" si="5178"/>
        <v>0</v>
      </c>
      <c r="AV326" s="338">
        <f t="shared" si="5178"/>
        <v>0</v>
      </c>
      <c r="AW326" s="338">
        <f t="shared" si="5178"/>
        <v>0</v>
      </c>
      <c r="AX326" s="338">
        <f t="shared" si="5178"/>
        <v>0</v>
      </c>
      <c r="AY326" s="338">
        <f t="shared" si="5178"/>
        <v>0</v>
      </c>
      <c r="AZ326" s="338">
        <f t="shared" si="5178"/>
        <v>0</v>
      </c>
      <c r="BA326" s="338">
        <f t="shared" si="5178"/>
        <v>0</v>
      </c>
      <c r="BB326" s="338">
        <f t="shared" si="5178"/>
        <v>0</v>
      </c>
      <c r="BC326" s="338">
        <f t="shared" si="5178"/>
        <v>0</v>
      </c>
      <c r="BD326" s="338">
        <f t="shared" si="5178"/>
        <v>0</v>
      </c>
      <c r="BE326" s="338">
        <f t="shared" si="5178"/>
        <v>0</v>
      </c>
      <c r="BF326" s="338">
        <f t="shared" si="5178"/>
        <v>0</v>
      </c>
      <c r="BG326" s="338">
        <f t="shared" si="5178"/>
        <v>0</v>
      </c>
      <c r="BH326" s="338">
        <f t="shared" si="5178"/>
        <v>0</v>
      </c>
      <c r="BI326" s="338">
        <f t="shared" si="5178"/>
        <v>0</v>
      </c>
      <c r="BJ326" s="338">
        <f t="shared" si="5178"/>
        <v>0</v>
      </c>
      <c r="BK326" s="338">
        <f t="shared" si="5178"/>
        <v>0</v>
      </c>
      <c r="BL326" s="338">
        <f t="shared" si="5178"/>
        <v>0</v>
      </c>
      <c r="BM326" s="338">
        <f t="shared" si="5178"/>
        <v>0</v>
      </c>
      <c r="BN326" s="338">
        <f t="shared" si="5178"/>
        <v>0</v>
      </c>
    </row>
    <row r="327" spans="2:66">
      <c r="B327" s="44"/>
      <c r="C327" s="65" t="s">
        <v>669</v>
      </c>
      <c r="D327" s="59"/>
      <c r="E327" s="59"/>
      <c r="F327" s="219"/>
      <c r="G327" s="219">
        <f>F327</f>
        <v>0</v>
      </c>
      <c r="H327" s="219">
        <f t="shared" ref="H327:W329" si="5179">G327</f>
        <v>0</v>
      </c>
      <c r="I327" s="219">
        <f t="shared" si="5179"/>
        <v>0</v>
      </c>
      <c r="J327" s="219">
        <f t="shared" si="5179"/>
        <v>0</v>
      </c>
      <c r="K327" s="219">
        <f t="shared" si="5179"/>
        <v>0</v>
      </c>
      <c r="L327" s="219">
        <f t="shared" si="5179"/>
        <v>0</v>
      </c>
      <c r="M327" s="219">
        <f t="shared" si="5179"/>
        <v>0</v>
      </c>
      <c r="N327" s="219">
        <f t="shared" si="5179"/>
        <v>0</v>
      </c>
      <c r="O327" s="219">
        <f t="shared" si="5179"/>
        <v>0</v>
      </c>
      <c r="P327" s="219">
        <f t="shared" si="5179"/>
        <v>0</v>
      </c>
      <c r="Q327" s="219">
        <f t="shared" si="5179"/>
        <v>0</v>
      </c>
      <c r="R327" s="219">
        <f t="shared" si="5179"/>
        <v>0</v>
      </c>
      <c r="S327" s="219">
        <f t="shared" si="5179"/>
        <v>0</v>
      </c>
      <c r="T327" s="219">
        <f t="shared" si="5179"/>
        <v>0</v>
      </c>
      <c r="U327" s="219">
        <f t="shared" si="5179"/>
        <v>0</v>
      </c>
      <c r="V327" s="219">
        <f t="shared" si="5179"/>
        <v>0</v>
      </c>
      <c r="W327" s="219">
        <f t="shared" si="5179"/>
        <v>0</v>
      </c>
      <c r="X327" s="219">
        <f t="shared" ref="X327:AM329" si="5180">W327</f>
        <v>0</v>
      </c>
      <c r="Y327" s="219">
        <f t="shared" si="5180"/>
        <v>0</v>
      </c>
      <c r="Z327" s="219">
        <f t="shared" si="5180"/>
        <v>0</v>
      </c>
      <c r="AA327" s="219">
        <f t="shared" si="5180"/>
        <v>0</v>
      </c>
      <c r="AB327" s="219">
        <f t="shared" si="5180"/>
        <v>0</v>
      </c>
      <c r="AC327" s="219">
        <f t="shared" si="5180"/>
        <v>0</v>
      </c>
      <c r="AD327" s="219">
        <f t="shared" si="5180"/>
        <v>0</v>
      </c>
      <c r="AE327" s="219">
        <f t="shared" si="5180"/>
        <v>0</v>
      </c>
      <c r="AF327" s="219">
        <f t="shared" si="5180"/>
        <v>0</v>
      </c>
      <c r="AG327" s="219">
        <f t="shared" si="5180"/>
        <v>0</v>
      </c>
      <c r="AH327" s="219">
        <f t="shared" si="5180"/>
        <v>0</v>
      </c>
      <c r="AI327" s="219">
        <f t="shared" si="5180"/>
        <v>0</v>
      </c>
      <c r="AJ327" s="219">
        <f t="shared" si="5180"/>
        <v>0</v>
      </c>
      <c r="AK327" s="219">
        <f t="shared" si="5180"/>
        <v>0</v>
      </c>
      <c r="AL327" s="219">
        <f t="shared" si="5180"/>
        <v>0</v>
      </c>
      <c r="AM327" s="219">
        <f t="shared" si="5180"/>
        <v>0</v>
      </c>
      <c r="AN327" s="219">
        <f t="shared" ref="AN327:BC329" si="5181">AM327</f>
        <v>0</v>
      </c>
      <c r="AO327" s="219">
        <f t="shared" si="5181"/>
        <v>0</v>
      </c>
      <c r="AP327" s="219">
        <f t="shared" si="5181"/>
        <v>0</v>
      </c>
      <c r="AQ327" s="219">
        <f t="shared" si="5181"/>
        <v>0</v>
      </c>
      <c r="AR327" s="219">
        <f t="shared" si="5181"/>
        <v>0</v>
      </c>
      <c r="AS327" s="219">
        <f t="shared" si="5181"/>
        <v>0</v>
      </c>
      <c r="AT327" s="219">
        <f t="shared" si="5181"/>
        <v>0</v>
      </c>
      <c r="AU327" s="219">
        <f t="shared" si="5181"/>
        <v>0</v>
      </c>
      <c r="AV327" s="219">
        <f t="shared" si="5181"/>
        <v>0</v>
      </c>
      <c r="AW327" s="219">
        <f t="shared" si="5181"/>
        <v>0</v>
      </c>
      <c r="AX327" s="219">
        <f t="shared" si="5181"/>
        <v>0</v>
      </c>
      <c r="AY327" s="219">
        <f t="shared" si="5181"/>
        <v>0</v>
      </c>
      <c r="AZ327" s="219">
        <f t="shared" si="5181"/>
        <v>0</v>
      </c>
      <c r="BA327" s="219">
        <f t="shared" si="5181"/>
        <v>0</v>
      </c>
      <c r="BB327" s="219">
        <f t="shared" si="5181"/>
        <v>0</v>
      </c>
      <c r="BC327" s="219">
        <f t="shared" si="5181"/>
        <v>0</v>
      </c>
      <c r="BD327" s="219">
        <f t="shared" ref="BD327:BN329" si="5182">BC327</f>
        <v>0</v>
      </c>
      <c r="BE327" s="219">
        <f t="shared" si="5182"/>
        <v>0</v>
      </c>
      <c r="BF327" s="219">
        <f t="shared" si="5182"/>
        <v>0</v>
      </c>
      <c r="BG327" s="219">
        <f t="shared" si="5182"/>
        <v>0</v>
      </c>
      <c r="BH327" s="219">
        <f t="shared" si="5182"/>
        <v>0</v>
      </c>
      <c r="BI327" s="219">
        <f t="shared" si="5182"/>
        <v>0</v>
      </c>
      <c r="BJ327" s="219">
        <f t="shared" si="5182"/>
        <v>0</v>
      </c>
      <c r="BK327" s="219">
        <f t="shared" si="5182"/>
        <v>0</v>
      </c>
      <c r="BL327" s="219">
        <f t="shared" si="5182"/>
        <v>0</v>
      </c>
      <c r="BM327" s="219">
        <f t="shared" si="5182"/>
        <v>0</v>
      </c>
      <c r="BN327" s="219">
        <f t="shared" si="5182"/>
        <v>0</v>
      </c>
    </row>
    <row r="328" spans="2:66">
      <c r="B328" s="44"/>
      <c r="C328" s="212" t="s">
        <v>670</v>
      </c>
      <c r="D328" s="59"/>
      <c r="E328" s="59"/>
      <c r="F328" s="219">
        <v>0</v>
      </c>
      <c r="G328" s="219">
        <f>F328</f>
        <v>0</v>
      </c>
      <c r="H328" s="219">
        <f t="shared" si="5179"/>
        <v>0</v>
      </c>
      <c r="I328" s="219">
        <f t="shared" si="5179"/>
        <v>0</v>
      </c>
      <c r="J328" s="219">
        <f t="shared" si="5179"/>
        <v>0</v>
      </c>
      <c r="K328" s="219">
        <f t="shared" si="5179"/>
        <v>0</v>
      </c>
      <c r="L328" s="219">
        <f t="shared" si="5179"/>
        <v>0</v>
      </c>
      <c r="M328" s="219">
        <f t="shared" si="5179"/>
        <v>0</v>
      </c>
      <c r="N328" s="219">
        <f t="shared" si="5179"/>
        <v>0</v>
      </c>
      <c r="O328" s="219">
        <f t="shared" si="5179"/>
        <v>0</v>
      </c>
      <c r="P328" s="219">
        <f t="shared" si="5179"/>
        <v>0</v>
      </c>
      <c r="Q328" s="219">
        <f t="shared" si="5179"/>
        <v>0</v>
      </c>
      <c r="R328" s="219">
        <f t="shared" si="5179"/>
        <v>0</v>
      </c>
      <c r="S328" s="219">
        <f t="shared" si="5179"/>
        <v>0</v>
      </c>
      <c r="T328" s="219">
        <f t="shared" si="5179"/>
        <v>0</v>
      </c>
      <c r="U328" s="219">
        <f t="shared" si="5179"/>
        <v>0</v>
      </c>
      <c r="V328" s="219">
        <f t="shared" si="5179"/>
        <v>0</v>
      </c>
      <c r="W328" s="219">
        <f t="shared" si="5179"/>
        <v>0</v>
      </c>
      <c r="X328" s="219">
        <f t="shared" si="5180"/>
        <v>0</v>
      </c>
      <c r="Y328" s="219">
        <f t="shared" si="5180"/>
        <v>0</v>
      </c>
      <c r="Z328" s="219">
        <f t="shared" si="5180"/>
        <v>0</v>
      </c>
      <c r="AA328" s="219">
        <f t="shared" si="5180"/>
        <v>0</v>
      </c>
      <c r="AB328" s="219">
        <f t="shared" si="5180"/>
        <v>0</v>
      </c>
      <c r="AC328" s="219">
        <f t="shared" si="5180"/>
        <v>0</v>
      </c>
      <c r="AD328" s="219">
        <f t="shared" si="5180"/>
        <v>0</v>
      </c>
      <c r="AE328" s="219">
        <f t="shared" si="5180"/>
        <v>0</v>
      </c>
      <c r="AF328" s="219">
        <f t="shared" si="5180"/>
        <v>0</v>
      </c>
      <c r="AG328" s="219">
        <f t="shared" si="5180"/>
        <v>0</v>
      </c>
      <c r="AH328" s="219">
        <f t="shared" si="5180"/>
        <v>0</v>
      </c>
      <c r="AI328" s="219">
        <f t="shared" si="5180"/>
        <v>0</v>
      </c>
      <c r="AJ328" s="219">
        <f t="shared" si="5180"/>
        <v>0</v>
      </c>
      <c r="AK328" s="219">
        <f t="shared" si="5180"/>
        <v>0</v>
      </c>
      <c r="AL328" s="219">
        <f t="shared" si="5180"/>
        <v>0</v>
      </c>
      <c r="AM328" s="219">
        <f t="shared" si="5180"/>
        <v>0</v>
      </c>
      <c r="AN328" s="219">
        <f t="shared" si="5181"/>
        <v>0</v>
      </c>
      <c r="AO328" s="219">
        <f t="shared" si="5181"/>
        <v>0</v>
      </c>
      <c r="AP328" s="219">
        <f t="shared" si="5181"/>
        <v>0</v>
      </c>
      <c r="AQ328" s="219">
        <f t="shared" si="5181"/>
        <v>0</v>
      </c>
      <c r="AR328" s="219">
        <f t="shared" si="5181"/>
        <v>0</v>
      </c>
      <c r="AS328" s="219">
        <f t="shared" si="5181"/>
        <v>0</v>
      </c>
      <c r="AT328" s="219">
        <f t="shared" si="5181"/>
        <v>0</v>
      </c>
      <c r="AU328" s="219">
        <f t="shared" si="5181"/>
        <v>0</v>
      </c>
      <c r="AV328" s="219">
        <f t="shared" si="5181"/>
        <v>0</v>
      </c>
      <c r="AW328" s="219">
        <f t="shared" si="5181"/>
        <v>0</v>
      </c>
      <c r="AX328" s="219">
        <f t="shared" si="5181"/>
        <v>0</v>
      </c>
      <c r="AY328" s="219">
        <f t="shared" si="5181"/>
        <v>0</v>
      </c>
      <c r="AZ328" s="219">
        <f t="shared" si="5181"/>
        <v>0</v>
      </c>
      <c r="BA328" s="219">
        <f t="shared" si="5181"/>
        <v>0</v>
      </c>
      <c r="BB328" s="219">
        <f t="shared" si="5181"/>
        <v>0</v>
      </c>
      <c r="BC328" s="219">
        <f t="shared" si="5181"/>
        <v>0</v>
      </c>
      <c r="BD328" s="219">
        <f t="shared" si="5182"/>
        <v>0</v>
      </c>
      <c r="BE328" s="219">
        <f t="shared" si="5182"/>
        <v>0</v>
      </c>
      <c r="BF328" s="219">
        <f t="shared" si="5182"/>
        <v>0</v>
      </c>
      <c r="BG328" s="219">
        <f t="shared" si="5182"/>
        <v>0</v>
      </c>
      <c r="BH328" s="219">
        <f t="shared" si="5182"/>
        <v>0</v>
      </c>
      <c r="BI328" s="219">
        <f t="shared" si="5182"/>
        <v>0</v>
      </c>
      <c r="BJ328" s="219">
        <f t="shared" si="5182"/>
        <v>0</v>
      </c>
      <c r="BK328" s="219">
        <f t="shared" si="5182"/>
        <v>0</v>
      </c>
      <c r="BL328" s="219">
        <f t="shared" si="5182"/>
        <v>0</v>
      </c>
      <c r="BM328" s="219">
        <f t="shared" si="5182"/>
        <v>0</v>
      </c>
      <c r="BN328" s="219">
        <f t="shared" si="5182"/>
        <v>0</v>
      </c>
    </row>
    <row r="329" spans="2:66">
      <c r="B329" s="44"/>
      <c r="C329" s="212" t="s">
        <v>671</v>
      </c>
      <c r="D329" s="59"/>
      <c r="E329" s="59"/>
      <c r="F329" s="219">
        <v>0</v>
      </c>
      <c r="G329" s="219">
        <f>F329</f>
        <v>0</v>
      </c>
      <c r="H329" s="219">
        <f t="shared" si="5179"/>
        <v>0</v>
      </c>
      <c r="I329" s="219">
        <f t="shared" si="5179"/>
        <v>0</v>
      </c>
      <c r="J329" s="219">
        <f t="shared" si="5179"/>
        <v>0</v>
      </c>
      <c r="K329" s="219">
        <f t="shared" si="5179"/>
        <v>0</v>
      </c>
      <c r="L329" s="219">
        <f t="shared" si="5179"/>
        <v>0</v>
      </c>
      <c r="M329" s="219">
        <f t="shared" si="5179"/>
        <v>0</v>
      </c>
      <c r="N329" s="219">
        <f t="shared" si="5179"/>
        <v>0</v>
      </c>
      <c r="O329" s="219">
        <f t="shared" si="5179"/>
        <v>0</v>
      </c>
      <c r="P329" s="219">
        <f t="shared" si="5179"/>
        <v>0</v>
      </c>
      <c r="Q329" s="219">
        <f t="shared" si="5179"/>
        <v>0</v>
      </c>
      <c r="R329" s="219">
        <f t="shared" si="5179"/>
        <v>0</v>
      </c>
      <c r="S329" s="219">
        <f t="shared" si="5179"/>
        <v>0</v>
      </c>
      <c r="T329" s="219">
        <f t="shared" si="5179"/>
        <v>0</v>
      </c>
      <c r="U329" s="219">
        <f t="shared" si="5179"/>
        <v>0</v>
      </c>
      <c r="V329" s="219">
        <f t="shared" si="5179"/>
        <v>0</v>
      </c>
      <c r="W329" s="219">
        <f t="shared" si="5179"/>
        <v>0</v>
      </c>
      <c r="X329" s="219">
        <f t="shared" si="5180"/>
        <v>0</v>
      </c>
      <c r="Y329" s="219">
        <f t="shared" si="5180"/>
        <v>0</v>
      </c>
      <c r="Z329" s="219">
        <f t="shared" si="5180"/>
        <v>0</v>
      </c>
      <c r="AA329" s="219">
        <f t="shared" si="5180"/>
        <v>0</v>
      </c>
      <c r="AB329" s="219">
        <f t="shared" si="5180"/>
        <v>0</v>
      </c>
      <c r="AC329" s="219">
        <f t="shared" si="5180"/>
        <v>0</v>
      </c>
      <c r="AD329" s="219">
        <f t="shared" si="5180"/>
        <v>0</v>
      </c>
      <c r="AE329" s="219">
        <f t="shared" si="5180"/>
        <v>0</v>
      </c>
      <c r="AF329" s="219">
        <f t="shared" si="5180"/>
        <v>0</v>
      </c>
      <c r="AG329" s="219">
        <f t="shared" si="5180"/>
        <v>0</v>
      </c>
      <c r="AH329" s="219">
        <f t="shared" si="5180"/>
        <v>0</v>
      </c>
      <c r="AI329" s="219">
        <f t="shared" si="5180"/>
        <v>0</v>
      </c>
      <c r="AJ329" s="219">
        <f t="shared" si="5180"/>
        <v>0</v>
      </c>
      <c r="AK329" s="219">
        <f t="shared" si="5180"/>
        <v>0</v>
      </c>
      <c r="AL329" s="219">
        <f t="shared" si="5180"/>
        <v>0</v>
      </c>
      <c r="AM329" s="219">
        <f t="shared" si="5180"/>
        <v>0</v>
      </c>
      <c r="AN329" s="219">
        <f t="shared" si="5181"/>
        <v>0</v>
      </c>
      <c r="AO329" s="219">
        <f t="shared" si="5181"/>
        <v>0</v>
      </c>
      <c r="AP329" s="219">
        <f t="shared" si="5181"/>
        <v>0</v>
      </c>
      <c r="AQ329" s="219">
        <f t="shared" si="5181"/>
        <v>0</v>
      </c>
      <c r="AR329" s="219">
        <f t="shared" si="5181"/>
        <v>0</v>
      </c>
      <c r="AS329" s="219">
        <f t="shared" si="5181"/>
        <v>0</v>
      </c>
      <c r="AT329" s="219">
        <f t="shared" si="5181"/>
        <v>0</v>
      </c>
      <c r="AU329" s="219">
        <f t="shared" si="5181"/>
        <v>0</v>
      </c>
      <c r="AV329" s="219">
        <f t="shared" si="5181"/>
        <v>0</v>
      </c>
      <c r="AW329" s="219">
        <f t="shared" si="5181"/>
        <v>0</v>
      </c>
      <c r="AX329" s="219">
        <f t="shared" si="5181"/>
        <v>0</v>
      </c>
      <c r="AY329" s="219">
        <f t="shared" si="5181"/>
        <v>0</v>
      </c>
      <c r="AZ329" s="219">
        <f t="shared" si="5181"/>
        <v>0</v>
      </c>
      <c r="BA329" s="219">
        <f t="shared" si="5181"/>
        <v>0</v>
      </c>
      <c r="BB329" s="219">
        <f t="shared" si="5181"/>
        <v>0</v>
      </c>
      <c r="BC329" s="219">
        <f t="shared" si="5181"/>
        <v>0</v>
      </c>
      <c r="BD329" s="219">
        <f t="shared" si="5182"/>
        <v>0</v>
      </c>
      <c r="BE329" s="219">
        <f t="shared" si="5182"/>
        <v>0</v>
      </c>
      <c r="BF329" s="219">
        <f t="shared" si="5182"/>
        <v>0</v>
      </c>
      <c r="BG329" s="219">
        <f t="shared" si="5182"/>
        <v>0</v>
      </c>
      <c r="BH329" s="219">
        <f t="shared" si="5182"/>
        <v>0</v>
      </c>
      <c r="BI329" s="219">
        <f t="shared" si="5182"/>
        <v>0</v>
      </c>
      <c r="BJ329" s="219">
        <f t="shared" si="5182"/>
        <v>0</v>
      </c>
      <c r="BK329" s="219">
        <f t="shared" si="5182"/>
        <v>0</v>
      </c>
      <c r="BL329" s="219">
        <f t="shared" si="5182"/>
        <v>0</v>
      </c>
      <c r="BM329" s="219">
        <f t="shared" si="5182"/>
        <v>0</v>
      </c>
      <c r="BN329" s="219">
        <f t="shared" si="5182"/>
        <v>0</v>
      </c>
    </row>
    <row r="330" spans="2:66" ht="15.75">
      <c r="B330" s="44" t="s">
        <v>487</v>
      </c>
      <c r="C330" s="59" t="s">
        <v>257</v>
      </c>
      <c r="D330" s="59"/>
      <c r="E330" s="59"/>
      <c r="F330" s="217"/>
      <c r="G330" s="338">
        <f>IF(Параметры!$C$23="да",ФОТ!P122*Параметры!$C$34,SUM(ФОТ!P230:P231)*Параметры!$C$34*(1-Параметры!$C$24))*тех!X$6</f>
        <v>2038.41</v>
      </c>
      <c r="H330" s="338">
        <f>IF(Параметры!$C$23="да",ФОТ!Q122*Параметры!$C$34,SUM(ФОТ!Q230:Q231)*Параметры!$C$34*(1-Параметры!$C$24))*тех!Y$6</f>
        <v>2038.41</v>
      </c>
      <c r="I330" s="338">
        <f>IF(Параметры!$C$23="да",ФОТ!R122*Параметры!$C$34,SUM(ФОТ!R230:R231)*Параметры!$C$34*(1-Параметры!$C$24))*тех!Z$6</f>
        <v>2038.41</v>
      </c>
      <c r="J330" s="338">
        <f>IF(Параметры!$C$23="да",ФОТ!S122*Параметры!$C$34,SUM(ФОТ!S230:S231)*Параметры!$C$34*(1-Параметры!$C$24))*тех!AA$6</f>
        <v>2548.0124999999998</v>
      </c>
      <c r="K330" s="338">
        <f>IF(Параметры!$C$23="да",ФОТ!T122*Параметры!$C$34,SUM(ФОТ!T230:T231)*Параметры!$C$34*(1-Параметры!$C$24))*тех!AB$6</f>
        <v>2548.0124999999998</v>
      </c>
      <c r="L330" s="338">
        <f>IF(Параметры!$C$23="да",ФОТ!U122*Параметры!$C$34,SUM(ФОТ!U230:U231)*Параметры!$C$34*(1-Параметры!$C$24))*тех!AC$6</f>
        <v>2548.0124999999998</v>
      </c>
      <c r="M330" s="338">
        <f>IF(Параметры!$C$23="да",ФОТ!V122*Параметры!$C$34,SUM(ФОТ!V230:V231)*Параметры!$C$34*(1-Параметры!$C$24))*тех!AD$6</f>
        <v>2548.0124999999998</v>
      </c>
      <c r="N330" s="338">
        <f>IF(Параметры!$C$23="да",ФОТ!W122*Параметры!$C$34,SUM(ФОТ!W230:W231)*Параметры!$C$34*(1-Параметры!$C$24))*тех!AE$6</f>
        <v>2548.0124999999998</v>
      </c>
      <c r="O330" s="338">
        <f>IF(Параметры!$C$23="да",ФОТ!X122*Параметры!$C$34,SUM(ФОТ!X230:X231)*Параметры!$C$34*(1-Параметры!$C$24))*тех!AF$6</f>
        <v>2548.0124999999998</v>
      </c>
      <c r="P330" s="338">
        <f>IF(Параметры!$C$23="да",ФОТ!Y122*Параметры!$C$34,SUM(ФОТ!Y230:Y231)*Параметры!$C$34*(1-Параметры!$C$24))*тех!AG$6</f>
        <v>2548.0124999999998</v>
      </c>
      <c r="Q330" s="338">
        <f>IF(Параметры!$C$23="да",ФОТ!Z122*Параметры!$C$34,SUM(ФОТ!Z230:Z231)*Параметры!$C$34*(1-Параметры!$C$24))*тех!AH$6</f>
        <v>2038.41</v>
      </c>
      <c r="R330" s="338">
        <f>IF(Параметры!$C$23="да",ФОТ!AA122*Параметры!$C$34,SUM(ФОТ!AA230:AA231)*Параметры!$C$34*(1-Параметры!$C$24))*тех!AI$6</f>
        <v>2038.41</v>
      </c>
      <c r="S330" s="338">
        <f>IF(Параметры!$C$23="да",ФОТ!AB122*Параметры!$C$34,SUM(ФОТ!AB230:AB231)*Параметры!$C$34*(1-Параметры!$C$24))*тех!AJ$6</f>
        <v>0</v>
      </c>
      <c r="T330" s="338">
        <f>IF(Параметры!$C$23="да",ФОТ!AC122*Параметры!$C$34,SUM(ФОТ!AC230:AC231)*Параметры!$C$34*(1-Параметры!$C$24))*тех!AK$6</f>
        <v>0</v>
      </c>
      <c r="U330" s="338">
        <f>IF(Параметры!$C$23="да",ФОТ!AD122*Параметры!$C$34,SUM(ФОТ!AD230:AD231)*Параметры!$C$34*(1-Параметры!$C$24))*тех!AL$6</f>
        <v>0</v>
      </c>
      <c r="V330" s="338">
        <f>IF(Параметры!$C$23="да",ФОТ!AE122*Параметры!$C$34,SUM(ФОТ!AE230:AE231)*Параметры!$C$34*(1-Параметры!$C$24))*тех!AM$6</f>
        <v>0</v>
      </c>
      <c r="W330" s="338">
        <f>IF(Параметры!$C$23="да",ФОТ!AF122*Параметры!$C$34,SUM(ФОТ!AF230:AF231)*Параметры!$C$34*(1-Параметры!$C$24))*тех!AN$6</f>
        <v>0</v>
      </c>
      <c r="X330" s="338">
        <f>IF(Параметры!$C$23="да",ФОТ!AG122*Параметры!$C$34,SUM(ФОТ!AG230:AG231)*Параметры!$C$34*(1-Параметры!$C$24))*тех!AO$6</f>
        <v>0</v>
      </c>
      <c r="Y330" s="338">
        <f>IF(Параметры!$C$23="да",ФОТ!AH122*Параметры!$C$34,SUM(ФОТ!AH230:AH231)*Параметры!$C$34*(1-Параметры!$C$24))*тех!AP$6</f>
        <v>0</v>
      </c>
      <c r="Z330" s="338">
        <f>IF(Параметры!$C$23="да",ФОТ!AI122*Параметры!$C$34,SUM(ФОТ!AI230:AI231)*Параметры!$C$34*(1-Параметры!$C$24))*тех!AQ$6</f>
        <v>0</v>
      </c>
      <c r="AA330" s="338">
        <f>IF(Параметры!$C$23="да",ФОТ!AJ122*Параметры!$C$34,SUM(ФОТ!AJ230:AJ231)*Параметры!$C$34*(1-Параметры!$C$24))*тех!AR$6</f>
        <v>0</v>
      </c>
      <c r="AB330" s="338">
        <f>IF(Параметры!$C$23="да",ФОТ!AK122*Параметры!$C$34,SUM(ФОТ!AK230:AK231)*Параметры!$C$34*(1-Параметры!$C$24))*тех!AS$6</f>
        <v>0</v>
      </c>
      <c r="AC330" s="338">
        <f>IF(Параметры!$C$23="да",ФОТ!AL122*Параметры!$C$34,SUM(ФОТ!AL230:AL231)*Параметры!$C$34*(1-Параметры!$C$24))*тех!AT$6</f>
        <v>0</v>
      </c>
      <c r="AD330" s="338">
        <f>IF(Параметры!$C$23="да",ФОТ!AM122*Параметры!$C$34,SUM(ФОТ!AM230:AM231)*Параметры!$C$34*(1-Параметры!$C$24))*тех!AU$6</f>
        <v>0</v>
      </c>
      <c r="AE330" s="338">
        <f>IF(Параметры!$C$23="да",ФОТ!AN122*Параметры!$C$34,SUM(ФОТ!AN230:AN231)*Параметры!$C$34*(1-Параметры!$C$24))*тех!AV$6</f>
        <v>0</v>
      </c>
      <c r="AF330" s="338">
        <f>IF(Параметры!$C$23="да",ФОТ!AO122*Параметры!$C$34,SUM(ФОТ!AO230:AO231)*Параметры!$C$34*(1-Параметры!$C$24))*тех!AW$6</f>
        <v>0</v>
      </c>
      <c r="AG330" s="338">
        <f>IF(Параметры!$C$23="да",ФОТ!AP122*Параметры!$C$34,SUM(ФОТ!AP230:AP231)*Параметры!$C$34*(1-Параметры!$C$24))*тех!AX$6</f>
        <v>0</v>
      </c>
      <c r="AH330" s="338">
        <f>IF(Параметры!$C$23="да",ФОТ!AQ122*Параметры!$C$34,SUM(ФОТ!AQ230:AQ231)*Параметры!$C$34*(1-Параметры!$C$24))*тех!AY$6</f>
        <v>0</v>
      </c>
      <c r="AI330" s="338">
        <f>IF(Параметры!$C$23="да",ФОТ!AR122*Параметры!$C$34,SUM(ФОТ!AR230:AR231)*Параметры!$C$34*(1-Параметры!$C$24))*тех!AZ$6</f>
        <v>0</v>
      </c>
      <c r="AJ330" s="338">
        <f>IF(Параметры!$C$23="да",ФОТ!AS122*Параметры!$C$34,SUM(ФОТ!AS230:AS231)*Параметры!$C$34*(1-Параметры!$C$24))*тех!BA$6</f>
        <v>0</v>
      </c>
      <c r="AK330" s="338">
        <f>IF(Параметры!$C$23="да",ФОТ!AT122*Параметры!$C$34,SUM(ФОТ!AT230:AT231)*Параметры!$C$34*(1-Параметры!$C$24))*тех!BB$6</f>
        <v>0</v>
      </c>
      <c r="AL330" s="338">
        <f>IF(Параметры!$C$23="да",ФОТ!AU122*Параметры!$C$34,SUM(ФОТ!AU230:AU231)*Параметры!$C$34*(1-Параметры!$C$24))*тех!BC$6</f>
        <v>0</v>
      </c>
      <c r="AM330" s="338">
        <f>IF(Параметры!$C$23="да",ФОТ!AV122*Параметры!$C$34,SUM(ФОТ!AV230:AV231)*Параметры!$C$34*(1-Параметры!$C$24))*тех!BD$6</f>
        <v>0</v>
      </c>
      <c r="AN330" s="338">
        <f>IF(Параметры!$C$23="да",ФОТ!AW122*Параметры!$C$34,SUM(ФОТ!AW230:AW231)*Параметры!$C$34*(1-Параметры!$C$24))*тех!BE$6</f>
        <v>0</v>
      </c>
      <c r="AO330" s="338">
        <f>IF(Параметры!$C$23="да",ФОТ!AX122*Параметры!$C$34,SUM(ФОТ!AX230:AX231)*Параметры!$C$34*(1-Параметры!$C$24))*тех!BF$6</f>
        <v>0</v>
      </c>
      <c r="AP330" s="338">
        <f>IF(Параметры!$C$23="да",ФОТ!AY122*Параметры!$C$34,SUM(ФОТ!AY230:AY231)*Параметры!$C$34*(1-Параметры!$C$24))*тех!BG$6</f>
        <v>0</v>
      </c>
      <c r="AQ330" s="338">
        <f>IF(Параметры!$C$23="да",ФОТ!AZ122*Параметры!$C$34,SUM(ФОТ!AZ230:AZ231)*Параметры!$C$34*(1-Параметры!$C$24))*тех!BH$6</f>
        <v>0</v>
      </c>
      <c r="AR330" s="338">
        <f>IF(Параметры!$C$23="да",ФОТ!BA122*Параметры!$C$34,SUM(ФОТ!BA230:BA231)*Параметры!$C$34*(1-Параметры!$C$24))*тех!BI$6</f>
        <v>0</v>
      </c>
      <c r="AS330" s="338">
        <f>IF(Параметры!$C$23="да",ФОТ!BB122*Параметры!$C$34,SUM(ФОТ!BB230:BB231)*Параметры!$C$34*(1-Параметры!$C$24))*тех!BJ$6</f>
        <v>0</v>
      </c>
      <c r="AT330" s="338">
        <f>IF(Параметры!$C$23="да",ФОТ!BC122*Параметры!$C$34,SUM(ФОТ!BC230:BC231)*Параметры!$C$34*(1-Параметры!$C$24))*тех!BK$6</f>
        <v>0</v>
      </c>
      <c r="AU330" s="338">
        <f>IF(Параметры!$C$23="да",ФОТ!BD122*Параметры!$C$34,SUM(ФОТ!BD230:BD231)*Параметры!$C$34*(1-Параметры!$C$24))*тех!BL$6</f>
        <v>0</v>
      </c>
      <c r="AV330" s="338">
        <f>IF(Параметры!$C$23="да",ФОТ!BE122*Параметры!$C$34,SUM(ФОТ!BE230:BE231)*Параметры!$C$34*(1-Параметры!$C$24))*тех!BM$6</f>
        <v>0</v>
      </c>
      <c r="AW330" s="338">
        <f>IF(Параметры!$C$23="да",ФОТ!BF122*Параметры!$C$34,SUM(ФОТ!BF230:BF231)*Параметры!$C$34*(1-Параметры!$C$24))*тех!BN$6</f>
        <v>0</v>
      </c>
      <c r="AX330" s="338">
        <f>IF(Параметры!$C$23="да",ФОТ!BG122*Параметры!$C$34,SUM(ФОТ!BG230:BG231)*Параметры!$C$34*(1-Параметры!$C$24))*тех!BO$6</f>
        <v>0</v>
      </c>
      <c r="AY330" s="338">
        <f>IF(Параметры!$C$23="да",ФОТ!BH122*Параметры!$C$34,SUM(ФОТ!BH230:BH231)*Параметры!$C$34*(1-Параметры!$C$24))*тех!BP$6</f>
        <v>0</v>
      </c>
      <c r="AZ330" s="338">
        <f>IF(Параметры!$C$23="да",ФОТ!BI122*Параметры!$C$34,SUM(ФОТ!BI230:BI231)*Параметры!$C$34*(1-Параметры!$C$24))*тех!BQ$6</f>
        <v>0</v>
      </c>
      <c r="BA330" s="338">
        <f>IF(Параметры!$C$23="да",ФОТ!BJ122*Параметры!$C$34,SUM(ФОТ!BJ230:BJ231)*Параметры!$C$34*(1-Параметры!$C$24))*тех!BR$6</f>
        <v>0</v>
      </c>
      <c r="BB330" s="338">
        <f>IF(Параметры!$C$23="да",ФОТ!BK122*Параметры!$C$34,SUM(ФОТ!BK230:BK231)*Параметры!$C$34*(1-Параметры!$C$24))*тех!BS$6</f>
        <v>0</v>
      </c>
      <c r="BC330" s="338">
        <f>IF(Параметры!$C$23="да",ФОТ!BL122*Параметры!$C$34,SUM(ФОТ!BL230:BL231)*Параметры!$C$34*(1-Параметры!$C$24))*тех!BT$6</f>
        <v>0</v>
      </c>
      <c r="BD330" s="338">
        <f>IF(Параметры!$C$23="да",ФОТ!BM122*Параметры!$C$34,SUM(ФОТ!BM230:BM231)*Параметры!$C$34*(1-Параметры!$C$24))*тех!BU$6</f>
        <v>0</v>
      </c>
      <c r="BE330" s="338">
        <f>IF(Параметры!$C$23="да",ФОТ!BN122*Параметры!$C$34,SUM(ФОТ!BN230:BN231)*Параметры!$C$34*(1-Параметры!$C$24))*тех!BV$6</f>
        <v>0</v>
      </c>
      <c r="BF330" s="338">
        <f>IF(Параметры!$C$23="да",ФОТ!BO122*Параметры!$C$34,SUM(ФОТ!BO230:BO231)*Параметры!$C$34*(1-Параметры!$C$24))*тех!BW$6</f>
        <v>0</v>
      </c>
      <c r="BG330" s="338">
        <f>IF(Параметры!$C$23="да",ФОТ!BP122*Параметры!$C$34,SUM(ФОТ!BP230:BP231)*Параметры!$C$34*(1-Параметры!$C$24))*тех!BX$6</f>
        <v>0</v>
      </c>
      <c r="BH330" s="338">
        <f>IF(Параметры!$C$23="да",ФОТ!BQ122*Параметры!$C$34,SUM(ФОТ!BQ230:BQ231)*Параметры!$C$34*(1-Параметры!$C$24))*тех!BY$6</f>
        <v>0</v>
      </c>
      <c r="BI330" s="338">
        <f>IF(Параметры!$C$23="да",ФОТ!BR122*Параметры!$C$34,SUM(ФОТ!BR230:BR231)*Параметры!$C$34*(1-Параметры!$C$24))*тех!BZ$6</f>
        <v>0</v>
      </c>
      <c r="BJ330" s="338">
        <f>IF(Параметры!$C$23="да",ФОТ!BS122*Параметры!$C$34,SUM(ФОТ!BS230:BS231)*Параметры!$C$34*(1-Параметры!$C$24))*тех!CA$6</f>
        <v>0</v>
      </c>
      <c r="BK330" s="338">
        <f>IF(Параметры!$C$23="да",ФОТ!BT122*Параметры!$C$34,SUM(ФОТ!BT230:BT231)*Параметры!$C$34*(1-Параметры!$C$24))*тех!CB$6</f>
        <v>0</v>
      </c>
      <c r="BL330" s="338">
        <f>IF(Параметры!$C$23="да",ФОТ!BU122*Параметры!$C$34,SUM(ФОТ!BU230:BU231)*Параметры!$C$34*(1-Параметры!$C$24))*тех!CC$6</f>
        <v>0</v>
      </c>
      <c r="BM330" s="338">
        <f>IF(Параметры!$C$23="да",ФОТ!BV122*Параметры!$C$34,SUM(ФОТ!BV230:BV231)*Параметры!$C$34*(1-Параметры!$C$24))*тех!CD$6</f>
        <v>0</v>
      </c>
      <c r="BN330" s="338">
        <f>IF(Параметры!$C$23="да",ФОТ!BW122*Параметры!$C$34,SUM(ФОТ!BW230:BW231)*Параметры!$C$34*(1-Параметры!$C$24))*тех!CE$6</f>
        <v>0</v>
      </c>
    </row>
    <row r="331" spans="2:66" ht="15.75">
      <c r="B331" s="44" t="s">
        <v>488</v>
      </c>
      <c r="C331" s="59" t="s">
        <v>256</v>
      </c>
      <c r="D331" s="59"/>
      <c r="E331" s="59"/>
      <c r="F331" s="217"/>
      <c r="G331" s="338">
        <f>IF(Параметры!$C$23="да",,Параметры!$C$33*(ФОТ!P122-SUM(ФОТ!P230:P231)*(1-Параметры!$C$24)))*тех!X$6</f>
        <v>9127.0776502732242</v>
      </c>
      <c r="H331" s="338">
        <f>IF(Параметры!$C$23="да",,Параметры!$C$33*(ФОТ!Q122-SUM(ФОТ!Q230:Q231)*(1-Параметры!$C$24)))*тех!Y$6</f>
        <v>9127.0776502732242</v>
      </c>
      <c r="I331" s="338">
        <f>IF(Параметры!$C$23="да",,Параметры!$C$33*(ФОТ!R122-SUM(ФОТ!R230:R231)*(1-Параметры!$C$24)))*тех!Z$6</f>
        <v>9127.0776502732242</v>
      </c>
      <c r="J331" s="338">
        <f>IF(Параметры!$C$23="да",,Параметры!$C$33*(ФОТ!S122-SUM(ФОТ!S230:S231)*(1-Параметры!$C$24)))*тех!AA$6</f>
        <v>11595.9918715847</v>
      </c>
      <c r="K331" s="338">
        <f>IF(Параметры!$C$23="да",,Параметры!$C$33*(ФОТ!T122-SUM(ФОТ!T230:T231)*(1-Параметры!$C$24)))*тех!AB$6</f>
        <v>11595.9918715847</v>
      </c>
      <c r="L331" s="338">
        <f>IF(Параметры!$C$23="да",,Параметры!$C$33*(ФОТ!U122-SUM(ФОТ!U230:U231)*(1-Параметры!$C$24)))*тех!AC$6</f>
        <v>11595.9918715847</v>
      </c>
      <c r="M331" s="338">
        <f>IF(Параметры!$C$23="да",,Параметры!$C$33*(ФОТ!V122-SUM(ФОТ!V230:V231)*(1-Параметры!$C$24)))*тех!AD$6</f>
        <v>11595.9918715847</v>
      </c>
      <c r="N331" s="338">
        <f>IF(Параметры!$C$23="да",,Параметры!$C$33*(ФОТ!W122-SUM(ФОТ!W230:W231)*(1-Параметры!$C$24)))*тех!AE$6</f>
        <v>11595.9918715847</v>
      </c>
      <c r="O331" s="338">
        <f>IF(Параметры!$C$23="да",,Параметры!$C$33*(ФОТ!X122-SUM(ФОТ!X230:X231)*(1-Параметры!$C$24)))*тех!AF$6</f>
        <v>11595.9918715847</v>
      </c>
      <c r="P331" s="338">
        <f>IF(Параметры!$C$23="да",,Параметры!$C$33*(ФОТ!Y122-SUM(ФОТ!Y230:Y231)*(1-Параметры!$C$24)))*тех!AG$6</f>
        <v>11595.9918715847</v>
      </c>
      <c r="Q331" s="338">
        <f>IF(Параметры!$C$23="да",,Параметры!$C$33*(ФОТ!Z122-SUM(ФОТ!Z230:Z231)*(1-Параметры!$C$24)))*тех!AH$6</f>
        <v>9127.0776502732242</v>
      </c>
      <c r="R331" s="338">
        <f>IF(Параметры!$C$23="да",,Параметры!$C$33*(ФОТ!AA122-SUM(ФОТ!AA230:AA231)*(1-Параметры!$C$24)))*тех!AI$6</f>
        <v>9127.0776502732242</v>
      </c>
      <c r="S331" s="338">
        <f>IF(Параметры!$C$23="да",,Параметры!$C$33*(ФОТ!AB122-SUM(ФОТ!AB230:AB231)*(1-Параметры!$C$24)))*тех!AJ$6</f>
        <v>0</v>
      </c>
      <c r="T331" s="338">
        <f>IF(Параметры!$C$23="да",,Параметры!$C$33*(ФОТ!AC122-SUM(ФОТ!AC230:AC231)*(1-Параметры!$C$24)))*тех!AK$6</f>
        <v>0</v>
      </c>
      <c r="U331" s="338">
        <f>IF(Параметры!$C$23="да",,Параметры!$C$33*(ФОТ!AD122-SUM(ФОТ!AD230:AD231)*(1-Параметры!$C$24)))*тех!AL$6</f>
        <v>0</v>
      </c>
      <c r="V331" s="338">
        <f>IF(Параметры!$C$23="да",,Параметры!$C$33*(ФОТ!AE122-SUM(ФОТ!AE230:AE231)*(1-Параметры!$C$24)))*тех!AM$6</f>
        <v>0</v>
      </c>
      <c r="W331" s="338">
        <f>IF(Параметры!$C$23="да",,Параметры!$C$33*(ФОТ!AF122-SUM(ФОТ!AF230:AF231)*(1-Параметры!$C$24)))*тех!AN$6</f>
        <v>0</v>
      </c>
      <c r="X331" s="338">
        <f>IF(Параметры!$C$23="да",,Параметры!$C$33*(ФОТ!AG122-SUM(ФОТ!AG230:AG231)*(1-Параметры!$C$24)))*тех!AO$6</f>
        <v>0</v>
      </c>
      <c r="Y331" s="338">
        <f>IF(Параметры!$C$23="да",,Параметры!$C$33*(ФОТ!AH122-SUM(ФОТ!AH230:AH231)*(1-Параметры!$C$24)))*тех!AP$6</f>
        <v>0</v>
      </c>
      <c r="Z331" s="338">
        <f>IF(Параметры!$C$23="да",,Параметры!$C$33*(ФОТ!AI122-SUM(ФОТ!AI230:AI231)*(1-Параметры!$C$24)))*тех!AQ$6</f>
        <v>0</v>
      </c>
      <c r="AA331" s="338">
        <f>IF(Параметры!$C$23="да",,Параметры!$C$33*(ФОТ!AJ122-SUM(ФОТ!AJ230:AJ231)*(1-Параметры!$C$24)))*тех!AR$6</f>
        <v>0</v>
      </c>
      <c r="AB331" s="338">
        <f>IF(Параметры!$C$23="да",,Параметры!$C$33*(ФОТ!AK122-SUM(ФОТ!AK230:AK231)*(1-Параметры!$C$24)))*тех!AS$6</f>
        <v>0</v>
      </c>
      <c r="AC331" s="338">
        <f>IF(Параметры!$C$23="да",,Параметры!$C$33*(ФОТ!AL122-SUM(ФОТ!AL230:AL231)*(1-Параметры!$C$24)))*тех!AT$6</f>
        <v>0</v>
      </c>
      <c r="AD331" s="338">
        <f>IF(Параметры!$C$23="да",,Параметры!$C$33*(ФОТ!AM122-SUM(ФОТ!AM230:AM231)*(1-Параметры!$C$24)))*тех!AU$6</f>
        <v>0</v>
      </c>
      <c r="AE331" s="338">
        <f>IF(Параметры!$C$23="да",,Параметры!$C$33*(ФОТ!AN122-SUM(ФОТ!AN230:AN231)*(1-Параметры!$C$24)))*тех!AV$6</f>
        <v>0</v>
      </c>
      <c r="AF331" s="338">
        <f>IF(Параметры!$C$23="да",,Параметры!$C$33*(ФОТ!AO122-SUM(ФОТ!AO230:AO231)*(1-Параметры!$C$24)))*тех!AW$6</f>
        <v>0</v>
      </c>
      <c r="AG331" s="338">
        <f>IF(Параметры!$C$23="да",,Параметры!$C$33*(ФОТ!AP122-SUM(ФОТ!AP230:AP231)*(1-Параметры!$C$24)))*тех!AX$6</f>
        <v>0</v>
      </c>
      <c r="AH331" s="338">
        <f>IF(Параметры!$C$23="да",,Параметры!$C$33*(ФОТ!AQ122-SUM(ФОТ!AQ230:AQ231)*(1-Параметры!$C$24)))*тех!AY$6</f>
        <v>0</v>
      </c>
      <c r="AI331" s="338">
        <f>IF(Параметры!$C$23="да",,Параметры!$C$33*(ФОТ!AR122-SUM(ФОТ!AR230:AR231)*(1-Параметры!$C$24)))*тех!AZ$6</f>
        <v>0</v>
      </c>
      <c r="AJ331" s="338">
        <f>IF(Параметры!$C$23="да",,Параметры!$C$33*(ФОТ!AS122-SUM(ФОТ!AS230:AS231)*(1-Параметры!$C$24)))*тех!BA$6</f>
        <v>0</v>
      </c>
      <c r="AK331" s="338">
        <f>IF(Параметры!$C$23="да",,Параметры!$C$33*(ФОТ!AT122-SUM(ФОТ!AT230:AT231)*(1-Параметры!$C$24)))*тех!BB$6</f>
        <v>0</v>
      </c>
      <c r="AL331" s="338">
        <f>IF(Параметры!$C$23="да",,Параметры!$C$33*(ФОТ!AU122-SUM(ФОТ!AU230:AU231)*(1-Параметры!$C$24)))*тех!BC$6</f>
        <v>0</v>
      </c>
      <c r="AM331" s="338">
        <f>IF(Параметры!$C$23="да",,Параметры!$C$33*(ФОТ!AV122-SUM(ФОТ!AV230:AV231)*(1-Параметры!$C$24)))*тех!BD$6</f>
        <v>0</v>
      </c>
      <c r="AN331" s="338">
        <f>IF(Параметры!$C$23="да",,Параметры!$C$33*(ФОТ!AW122-SUM(ФОТ!AW230:AW231)*(1-Параметры!$C$24)))*тех!BE$6</f>
        <v>0</v>
      </c>
      <c r="AO331" s="338">
        <f>IF(Параметры!$C$23="да",,Параметры!$C$33*(ФОТ!AX122-SUM(ФОТ!AX230:AX231)*(1-Параметры!$C$24)))*тех!BF$6</f>
        <v>0</v>
      </c>
      <c r="AP331" s="338">
        <f>IF(Параметры!$C$23="да",,Параметры!$C$33*(ФОТ!AY122-SUM(ФОТ!AY230:AY231)*(1-Параметры!$C$24)))*тех!BG$6</f>
        <v>0</v>
      </c>
      <c r="AQ331" s="338">
        <f>IF(Параметры!$C$23="да",,Параметры!$C$33*(ФОТ!AZ122-SUM(ФОТ!AZ230:AZ231)*(1-Параметры!$C$24)))*тех!BH$6</f>
        <v>0</v>
      </c>
      <c r="AR331" s="338">
        <f>IF(Параметры!$C$23="да",,Параметры!$C$33*(ФОТ!BA122-SUM(ФОТ!BA230:BA231)*(1-Параметры!$C$24)))*тех!BI$6</f>
        <v>0</v>
      </c>
      <c r="AS331" s="338">
        <f>IF(Параметры!$C$23="да",,Параметры!$C$33*(ФОТ!BB122-SUM(ФОТ!BB230:BB231)*(1-Параметры!$C$24)))*тех!BJ$6</f>
        <v>0</v>
      </c>
      <c r="AT331" s="338">
        <f>IF(Параметры!$C$23="да",,Параметры!$C$33*(ФОТ!BC122-SUM(ФОТ!BC230:BC231)*(1-Параметры!$C$24)))*тех!BK$6</f>
        <v>0</v>
      </c>
      <c r="AU331" s="338">
        <f>IF(Параметры!$C$23="да",,Параметры!$C$33*(ФОТ!BD122-SUM(ФОТ!BD230:BD231)*(1-Параметры!$C$24)))*тех!BL$6</f>
        <v>0</v>
      </c>
      <c r="AV331" s="338">
        <f>IF(Параметры!$C$23="да",,Параметры!$C$33*(ФОТ!BE122-SUM(ФОТ!BE230:BE231)*(1-Параметры!$C$24)))*тех!BM$6</f>
        <v>0</v>
      </c>
      <c r="AW331" s="338">
        <f>IF(Параметры!$C$23="да",,Параметры!$C$33*(ФОТ!BF122-SUM(ФОТ!BF230:BF231)*(1-Параметры!$C$24)))*тех!BN$6</f>
        <v>0</v>
      </c>
      <c r="AX331" s="338">
        <f>IF(Параметры!$C$23="да",,Параметры!$C$33*(ФОТ!BG122-SUM(ФОТ!BG230:BG231)*(1-Параметры!$C$24)))*тех!BO$6</f>
        <v>0</v>
      </c>
      <c r="AY331" s="338">
        <f>IF(Параметры!$C$23="да",,Параметры!$C$33*(ФОТ!BH122-SUM(ФОТ!BH230:BH231)*(1-Параметры!$C$24)))*тех!BP$6</f>
        <v>0</v>
      </c>
      <c r="AZ331" s="338">
        <f>IF(Параметры!$C$23="да",,Параметры!$C$33*(ФОТ!BI122-SUM(ФОТ!BI230:BI231)*(1-Параметры!$C$24)))*тех!BQ$6</f>
        <v>0</v>
      </c>
      <c r="BA331" s="338">
        <f>IF(Параметры!$C$23="да",,Параметры!$C$33*(ФОТ!BJ122-SUM(ФОТ!BJ230:BJ231)*(1-Параметры!$C$24)))*тех!BR$6</f>
        <v>0</v>
      </c>
      <c r="BB331" s="338">
        <f>IF(Параметры!$C$23="да",,Параметры!$C$33*(ФОТ!BK122-SUM(ФОТ!BK230:BK231)*(1-Параметры!$C$24)))*тех!BS$6</f>
        <v>0</v>
      </c>
      <c r="BC331" s="338">
        <f>IF(Параметры!$C$23="да",,Параметры!$C$33*(ФОТ!BL122-SUM(ФОТ!BL230:BL231)*(1-Параметры!$C$24)))*тех!BT$6</f>
        <v>0</v>
      </c>
      <c r="BD331" s="338">
        <f>IF(Параметры!$C$23="да",,Параметры!$C$33*(ФОТ!BM122-SUM(ФОТ!BM230:BM231)*(1-Параметры!$C$24)))*тех!BU$6</f>
        <v>0</v>
      </c>
      <c r="BE331" s="338">
        <f>IF(Параметры!$C$23="да",,Параметры!$C$33*(ФОТ!BN122-SUM(ФОТ!BN230:BN231)*(1-Параметры!$C$24)))*тех!BV$6</f>
        <v>0</v>
      </c>
      <c r="BF331" s="338">
        <f>IF(Параметры!$C$23="да",,Параметры!$C$33*(ФОТ!BO122-SUM(ФОТ!BO230:BO231)*(1-Параметры!$C$24)))*тех!BW$6</f>
        <v>0</v>
      </c>
      <c r="BG331" s="338">
        <f>IF(Параметры!$C$23="да",,Параметры!$C$33*(ФОТ!BP122-SUM(ФОТ!BP230:BP231)*(1-Параметры!$C$24)))*тех!BX$6</f>
        <v>0</v>
      </c>
      <c r="BH331" s="338">
        <f>IF(Параметры!$C$23="да",,Параметры!$C$33*(ФОТ!BQ122-SUM(ФОТ!BQ230:BQ231)*(1-Параметры!$C$24)))*тех!BY$6</f>
        <v>0</v>
      </c>
      <c r="BI331" s="338">
        <f>IF(Параметры!$C$23="да",,Параметры!$C$33*(ФОТ!BR122-SUM(ФОТ!BR230:BR231)*(1-Параметры!$C$24)))*тех!BZ$6</f>
        <v>0</v>
      </c>
      <c r="BJ331" s="338">
        <f>IF(Параметры!$C$23="да",,Параметры!$C$33*(ФОТ!BS122-SUM(ФОТ!BS230:BS231)*(1-Параметры!$C$24)))*тех!CA$6</f>
        <v>0</v>
      </c>
      <c r="BK331" s="338">
        <f>IF(Параметры!$C$23="да",,Параметры!$C$33*(ФОТ!BT122-SUM(ФОТ!BT230:BT231)*(1-Параметры!$C$24)))*тех!CB$6</f>
        <v>0</v>
      </c>
      <c r="BL331" s="338">
        <f>IF(Параметры!$C$23="да",,Параметры!$C$33*(ФОТ!BU122-SUM(ФОТ!BU230:BU231)*(1-Параметры!$C$24)))*тех!CC$6</f>
        <v>0</v>
      </c>
      <c r="BM331" s="338">
        <f>IF(Параметры!$C$23="да",,Параметры!$C$33*(ФОТ!BV122-SUM(ФОТ!BV230:BV231)*(1-Параметры!$C$24)))*тех!CD$6</f>
        <v>0</v>
      </c>
      <c r="BN331" s="338">
        <f>IF(Параметры!$C$23="да",,Параметры!$C$33*(ФОТ!BW122-SUM(ФОТ!BW230:BW231)*(1-Параметры!$C$24)))*тех!CE$6</f>
        <v>0</v>
      </c>
    </row>
    <row r="332" spans="2:66">
      <c r="C332" s="6" t="s">
        <v>134</v>
      </c>
      <c r="D332" s="6"/>
      <c r="E332" s="6"/>
      <c r="F332" s="217"/>
      <c r="G332" s="217"/>
      <c r="H332" s="217"/>
      <c r="I332" s="217"/>
      <c r="J332" s="217"/>
      <c r="K332" s="217"/>
      <c r="L332" s="217"/>
      <c r="M332" s="217"/>
      <c r="N332" s="217"/>
      <c r="O332" s="217"/>
      <c r="P332" s="217"/>
      <c r="Q332" s="217"/>
      <c r="R332" s="217"/>
      <c r="S332" s="217"/>
      <c r="T332" s="217"/>
      <c r="U332" s="217"/>
      <c r="V332" s="217"/>
      <c r="W332" s="217"/>
      <c r="X332" s="217"/>
      <c r="Y332" s="217"/>
      <c r="Z332" s="217"/>
      <c r="AA332" s="217"/>
      <c r="AB332" s="217"/>
      <c r="AC332" s="217"/>
      <c r="AD332" s="217"/>
      <c r="AE332" s="217"/>
      <c r="AF332" s="217"/>
      <c r="AG332" s="217"/>
      <c r="AH332" s="217"/>
      <c r="AI332" s="217"/>
      <c r="AJ332" s="217"/>
      <c r="AK332" s="217"/>
      <c r="AL332" s="217"/>
      <c r="AM332" s="217"/>
      <c r="AN332" s="217"/>
      <c r="AO332" s="217"/>
      <c r="AP332" s="217"/>
      <c r="AQ332" s="217"/>
      <c r="AR332" s="217"/>
      <c r="AS332" s="217"/>
      <c r="AT332" s="217"/>
      <c r="AU332" s="217"/>
      <c r="AV332" s="217"/>
      <c r="AW332" s="217"/>
      <c r="AX332" s="217"/>
      <c r="AY332" s="217"/>
      <c r="AZ332" s="217"/>
      <c r="BA332" s="217"/>
      <c r="BB332" s="217"/>
      <c r="BC332" s="217"/>
      <c r="BD332" s="217"/>
      <c r="BE332" s="217"/>
      <c r="BF332" s="217"/>
      <c r="BG332" s="217"/>
      <c r="BH332" s="217"/>
      <c r="BI332" s="217"/>
      <c r="BJ332" s="217"/>
      <c r="BK332" s="217"/>
      <c r="BL332" s="217"/>
      <c r="BM332" s="217"/>
      <c r="BN332" s="217"/>
    </row>
    <row r="333" spans="2:66">
      <c r="B333" s="44" t="s">
        <v>673</v>
      </c>
      <c r="C333" s="47" t="s">
        <v>672</v>
      </c>
      <c r="D333" s="47"/>
      <c r="E333" s="47"/>
      <c r="F333" s="217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  <c r="AH333" s="219"/>
      <c r="AI333" s="219"/>
      <c r="AJ333" s="219"/>
      <c r="AK333" s="219"/>
      <c r="AL333" s="219"/>
      <c r="AM333" s="219"/>
      <c r="AN333" s="219"/>
      <c r="AO333" s="219"/>
      <c r="AP333" s="219"/>
      <c r="AQ333" s="219"/>
      <c r="AR333" s="219"/>
      <c r="AS333" s="219"/>
      <c r="AT333" s="219"/>
      <c r="AU333" s="219"/>
      <c r="AV333" s="219"/>
      <c r="AW333" s="219"/>
      <c r="AX333" s="219"/>
      <c r="AY333" s="219"/>
      <c r="AZ333" s="219"/>
      <c r="BA333" s="219"/>
      <c r="BB333" s="219"/>
      <c r="BC333" s="219"/>
      <c r="BD333" s="219"/>
      <c r="BE333" s="219"/>
      <c r="BF333" s="219"/>
      <c r="BG333" s="219"/>
      <c r="BH333" s="219"/>
      <c r="BI333" s="219"/>
      <c r="BJ333" s="219"/>
      <c r="BK333" s="219"/>
      <c r="BL333" s="219"/>
      <c r="BM333" s="219"/>
      <c r="BN333" s="219"/>
    </row>
    <row r="334" spans="2:66">
      <c r="B334" s="44" t="s">
        <v>674</v>
      </c>
      <c r="C334" s="213" t="s">
        <v>246</v>
      </c>
      <c r="D334" s="47"/>
      <c r="E334" s="47"/>
      <c r="F334" s="217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  <c r="AH334" s="219"/>
      <c r="AI334" s="219"/>
      <c r="AJ334" s="219"/>
      <c r="AK334" s="219"/>
      <c r="AL334" s="219"/>
      <c r="AM334" s="219"/>
      <c r="AN334" s="219"/>
      <c r="AO334" s="219"/>
      <c r="AP334" s="219"/>
      <c r="AQ334" s="219"/>
      <c r="AR334" s="219"/>
      <c r="AS334" s="219"/>
      <c r="AT334" s="219"/>
      <c r="AU334" s="219"/>
      <c r="AV334" s="219"/>
      <c r="AW334" s="219"/>
      <c r="AX334" s="219"/>
      <c r="AY334" s="219"/>
      <c r="AZ334" s="219"/>
      <c r="BA334" s="219"/>
      <c r="BB334" s="219"/>
      <c r="BC334" s="219"/>
      <c r="BD334" s="219"/>
      <c r="BE334" s="219"/>
      <c r="BF334" s="219"/>
      <c r="BG334" s="219"/>
      <c r="BH334" s="219"/>
      <c r="BI334" s="219"/>
      <c r="BJ334" s="219"/>
      <c r="BK334" s="219"/>
      <c r="BL334" s="219"/>
      <c r="BM334" s="219"/>
      <c r="BN334" s="219"/>
    </row>
    <row r="335" spans="2:66">
      <c r="B335" s="44" t="s">
        <v>493</v>
      </c>
      <c r="C335" s="47" t="s">
        <v>882</v>
      </c>
      <c r="D335" s="47"/>
      <c r="E335" s="47"/>
      <c r="F335" s="219">
        <v>0</v>
      </c>
      <c r="G335" s="219">
        <f>$F335*тех!X$8/(1-Параметры!$C$33)</f>
        <v>0</v>
      </c>
      <c r="H335" s="219">
        <f>$F335*тех!Y$8/(1-Параметры!$C$33)</f>
        <v>0</v>
      </c>
      <c r="I335" s="219">
        <f>$F335*тех!Z$8/(1-Параметры!$C$33)</f>
        <v>0</v>
      </c>
      <c r="J335" s="219">
        <f>$F335*тех!AA$8/(1-Параметры!$C$33)</f>
        <v>0</v>
      </c>
      <c r="K335" s="219">
        <f>$F335*тех!AB$8/(1-Параметры!$C$33)</f>
        <v>0</v>
      </c>
      <c r="L335" s="219">
        <f>$F335*тех!AC$8/(1-Параметры!$C$33)</f>
        <v>0</v>
      </c>
      <c r="M335" s="219">
        <f>$F335*тех!AD$8/(1-Параметры!$C$33)</f>
        <v>0</v>
      </c>
      <c r="N335" s="219">
        <f>$F335*тех!AE$8/(1-Параметры!$C$33)</f>
        <v>0</v>
      </c>
      <c r="O335" s="219">
        <f>$F335*тех!AF$8/(1-Параметры!$C$33)</f>
        <v>0</v>
      </c>
      <c r="P335" s="219">
        <f>$F335*тех!AG$8/(1-Параметры!$C$33)</f>
        <v>0</v>
      </c>
      <c r="Q335" s="219">
        <f>$F335*тех!AH$8/(1-Параметры!$C$33)</f>
        <v>0</v>
      </c>
      <c r="R335" s="219">
        <f>$F335*тех!AI$8/(1-Параметры!$C$33)</f>
        <v>0</v>
      </c>
      <c r="S335" s="219">
        <f>$F335*тех!AJ$8/(1-Параметры!$C$33)</f>
        <v>0</v>
      </c>
      <c r="T335" s="219">
        <f>$F335*тех!AK$8/(1-Параметры!$C$33)</f>
        <v>0</v>
      </c>
      <c r="U335" s="219">
        <f>$F335*тех!AL$8/(1-Параметры!$C$33)</f>
        <v>0</v>
      </c>
      <c r="V335" s="219">
        <f>$F335*тех!AM$8/(1-Параметры!$C$33)</f>
        <v>0</v>
      </c>
      <c r="W335" s="219">
        <f>$F335*тех!AN$8/(1-Параметры!$C$33)</f>
        <v>0</v>
      </c>
      <c r="X335" s="219">
        <f>$F335*тех!AO$8/(1-Параметры!$C$33)</f>
        <v>0</v>
      </c>
      <c r="Y335" s="219">
        <f>$F335*тех!AP$8/(1-Параметры!$C$33)</f>
        <v>0</v>
      </c>
      <c r="Z335" s="219">
        <f>$F335*тех!AQ$8/(1-Параметры!$C$33)</f>
        <v>0</v>
      </c>
      <c r="AA335" s="219">
        <f>$F335*тех!AR$8/(1-Параметры!$C$33)</f>
        <v>0</v>
      </c>
      <c r="AB335" s="219">
        <f>$F335*тех!AS$8/(1-Параметры!$C$33)</f>
        <v>0</v>
      </c>
      <c r="AC335" s="219">
        <f>$F335*тех!AT$8/(1-Параметры!$C$33)</f>
        <v>0</v>
      </c>
      <c r="AD335" s="219">
        <f>$F335*тех!AU$8/(1-Параметры!$C$33)</f>
        <v>0</v>
      </c>
      <c r="AE335" s="219">
        <f>$F335*тех!AV$8/(1-Параметры!$C$33)</f>
        <v>0</v>
      </c>
      <c r="AF335" s="219">
        <f>$F335*тех!AW$8/(1-Параметры!$C$33)</f>
        <v>0</v>
      </c>
      <c r="AG335" s="219">
        <f>$F335*тех!AX$8/(1-Параметры!$C$33)</f>
        <v>0</v>
      </c>
      <c r="AH335" s="219">
        <f>$F335*тех!AY$8/(1-Параметры!$C$33)</f>
        <v>0</v>
      </c>
      <c r="AI335" s="219">
        <f>$F335*тех!AZ$8/(1-Параметры!$C$33)</f>
        <v>0</v>
      </c>
      <c r="AJ335" s="219">
        <f>$F335*тех!BA$8/(1-Параметры!$C$33)</f>
        <v>0</v>
      </c>
      <c r="AK335" s="219">
        <f>$F335*тех!BB$8/(1-Параметры!$C$33)</f>
        <v>0</v>
      </c>
      <c r="AL335" s="219">
        <f>$F335*тех!BC$8/(1-Параметры!$C$33)</f>
        <v>0</v>
      </c>
      <c r="AM335" s="219">
        <f>$F335*тех!BD$8/(1-Параметры!$C$33)</f>
        <v>0</v>
      </c>
      <c r="AN335" s="219">
        <f>$F335*тех!BE$8/(1-Параметры!$C$33)</f>
        <v>0</v>
      </c>
      <c r="AO335" s="219">
        <f>$F335*тех!BF$8/(1-Параметры!$C$33)</f>
        <v>0</v>
      </c>
      <c r="AP335" s="219">
        <f>$F335*тех!BG$8/(1-Параметры!$C$33)</f>
        <v>0</v>
      </c>
      <c r="AQ335" s="219">
        <f>$F335*тех!BH$8/(1-Параметры!$C$33)</f>
        <v>0</v>
      </c>
      <c r="AR335" s="219">
        <f>$F335*тех!BI$8/(1-Параметры!$C$33)</f>
        <v>0</v>
      </c>
      <c r="AS335" s="219">
        <f>$F335*тех!BJ$8/(1-Параметры!$C$33)</f>
        <v>0</v>
      </c>
      <c r="AT335" s="219">
        <f>$F335*тех!BK$8/(1-Параметры!$C$33)</f>
        <v>0</v>
      </c>
      <c r="AU335" s="219">
        <f>$F335*тех!BL$8/(1-Параметры!$C$33)</f>
        <v>0</v>
      </c>
      <c r="AV335" s="219">
        <f>$F335*тех!BM$8/(1-Параметры!$C$33)</f>
        <v>0</v>
      </c>
      <c r="AW335" s="219">
        <f>$F335*тех!BN$8/(1-Параметры!$C$33)</f>
        <v>0</v>
      </c>
      <c r="AX335" s="219">
        <f>$F335*тех!BO$8/(1-Параметры!$C$33)</f>
        <v>0</v>
      </c>
      <c r="AY335" s="219">
        <f>$F335*тех!BP$8/(1-Параметры!$C$33)</f>
        <v>0</v>
      </c>
      <c r="AZ335" s="219">
        <f>$F335*тех!BQ$8/(1-Параметры!$C$33)</f>
        <v>0</v>
      </c>
      <c r="BA335" s="219">
        <f>$F335*тех!BR$8/(1-Параметры!$C$33)</f>
        <v>0</v>
      </c>
      <c r="BB335" s="219">
        <f>$F335*тех!BS$8/(1-Параметры!$C$33)</f>
        <v>0</v>
      </c>
      <c r="BC335" s="219">
        <f>$F335*тех!BT$8/(1-Параметры!$C$33)</f>
        <v>0</v>
      </c>
      <c r="BD335" s="219">
        <f>$F335*тех!BU$8/(1-Параметры!$C$33)</f>
        <v>0</v>
      </c>
      <c r="BE335" s="219">
        <f>$F335*тех!BV$8/(1-Параметры!$C$33)</f>
        <v>0</v>
      </c>
      <c r="BF335" s="219">
        <f>$F335*тех!BW$8/(1-Параметры!$C$33)</f>
        <v>0</v>
      </c>
      <c r="BG335" s="219">
        <f>$F335*тех!BX$8/(1-Параметры!$C$33)</f>
        <v>0</v>
      </c>
      <c r="BH335" s="219">
        <f>$F335*тех!BY$8/(1-Параметры!$C$33)</f>
        <v>0</v>
      </c>
      <c r="BI335" s="219">
        <f>$F335*тех!BZ$8/(1-Параметры!$C$33)</f>
        <v>0</v>
      </c>
      <c r="BJ335" s="219">
        <f>$F335*тех!CA$8/(1-Параметры!$C$33)</f>
        <v>0</v>
      </c>
      <c r="BK335" s="219">
        <f>$F335*тех!CB$8/(1-Параметры!$C$33)</f>
        <v>0</v>
      </c>
      <c r="BL335" s="219">
        <f>$F335*тех!CC$8/(1-Параметры!$C$33)</f>
        <v>0</v>
      </c>
      <c r="BM335" s="219">
        <f>$F335*тех!CD$8/(1-Параметры!$C$33)</f>
        <v>0</v>
      </c>
      <c r="BN335" s="219">
        <f>$F335*тех!CE$8/(1-Параметры!$C$33)</f>
        <v>0</v>
      </c>
    </row>
    <row r="336" spans="2:66">
      <c r="B336" s="44" t="s">
        <v>493</v>
      </c>
      <c r="C336" s="47" t="s">
        <v>883</v>
      </c>
      <c r="D336" s="47"/>
      <c r="E336" s="47"/>
      <c r="F336" s="219">
        <v>0</v>
      </c>
      <c r="G336" s="219">
        <f>$F336*Продажи!L83</f>
        <v>0</v>
      </c>
      <c r="H336" s="219">
        <f>$F336*Продажи!M83</f>
        <v>0</v>
      </c>
      <c r="I336" s="219">
        <f>$F336*Продажи!N83</f>
        <v>0</v>
      </c>
      <c r="J336" s="219">
        <f>$F336*Продажи!O83</f>
        <v>0</v>
      </c>
      <c r="K336" s="219">
        <f>$F336*Продажи!P83</f>
        <v>0</v>
      </c>
      <c r="L336" s="219">
        <f>$F336*Продажи!Q83</f>
        <v>0</v>
      </c>
      <c r="M336" s="219">
        <f>$F336*Продажи!R83</f>
        <v>0</v>
      </c>
      <c r="N336" s="219">
        <f>$F336*Продажи!S83</f>
        <v>0</v>
      </c>
      <c r="O336" s="219">
        <f>$F336*Продажи!T83</f>
        <v>0</v>
      </c>
      <c r="P336" s="219">
        <f>$F336*Продажи!U83</f>
        <v>0</v>
      </c>
      <c r="Q336" s="219">
        <f>$F336*Продажи!V83</f>
        <v>0</v>
      </c>
      <c r="R336" s="219">
        <f>$F336*Продажи!W83</f>
        <v>0</v>
      </c>
      <c r="S336" s="219">
        <f>$F336*Продажи!X83</f>
        <v>0</v>
      </c>
      <c r="T336" s="219">
        <f>$F336*Продажи!Y83</f>
        <v>0</v>
      </c>
      <c r="U336" s="219">
        <f>$F336*Продажи!Z83</f>
        <v>0</v>
      </c>
      <c r="V336" s="219">
        <f>$F336*Продажи!AA83</f>
        <v>0</v>
      </c>
      <c r="W336" s="219">
        <f>$F336*Продажи!AB83</f>
        <v>0</v>
      </c>
      <c r="X336" s="219">
        <f>$F336*Продажи!AC83</f>
        <v>0</v>
      </c>
      <c r="Y336" s="219">
        <f>$F336*Продажи!AD83</f>
        <v>0</v>
      </c>
      <c r="Z336" s="219">
        <f>$F336*Продажи!AE83</f>
        <v>0</v>
      </c>
      <c r="AA336" s="219">
        <f>$F336*Продажи!AF83</f>
        <v>0</v>
      </c>
      <c r="AB336" s="219">
        <f>$F336*Продажи!AG83</f>
        <v>0</v>
      </c>
      <c r="AC336" s="219">
        <f>$F336*Продажи!AH83</f>
        <v>0</v>
      </c>
      <c r="AD336" s="219">
        <f>$F336*Продажи!AI83</f>
        <v>0</v>
      </c>
      <c r="AE336" s="219">
        <f>$F336*Продажи!AJ83</f>
        <v>0</v>
      </c>
      <c r="AF336" s="219">
        <f>$F336*Продажи!AK83</f>
        <v>0</v>
      </c>
      <c r="AG336" s="219">
        <f>$F336*Продажи!AL83</f>
        <v>0</v>
      </c>
      <c r="AH336" s="219">
        <f>$F336*Продажи!AM83</f>
        <v>0</v>
      </c>
      <c r="AI336" s="219">
        <f>$F336*Продажи!AN83</f>
        <v>0</v>
      </c>
      <c r="AJ336" s="219">
        <f>$F336*Продажи!AO83</f>
        <v>0</v>
      </c>
      <c r="AK336" s="219">
        <f>$F336*Продажи!AP83</f>
        <v>0</v>
      </c>
      <c r="AL336" s="219">
        <f>$F336*Продажи!AQ83</f>
        <v>0</v>
      </c>
      <c r="AM336" s="219">
        <f>$F336*Продажи!AR83</f>
        <v>0</v>
      </c>
      <c r="AN336" s="219">
        <f>$F336*Продажи!AS83</f>
        <v>0</v>
      </c>
      <c r="AO336" s="219">
        <f>$F336*Продажи!AT83</f>
        <v>0</v>
      </c>
      <c r="AP336" s="219">
        <f>$F336*Продажи!AU83</f>
        <v>0</v>
      </c>
      <c r="AQ336" s="219">
        <f>$F336*Продажи!AV83</f>
        <v>0</v>
      </c>
      <c r="AR336" s="219">
        <f>$F336*Продажи!AW83</f>
        <v>0</v>
      </c>
      <c r="AS336" s="219">
        <f>$F336*Продажи!AX83</f>
        <v>0</v>
      </c>
      <c r="AT336" s="219">
        <f>$F336*Продажи!AY83</f>
        <v>0</v>
      </c>
      <c r="AU336" s="219">
        <f>$F336*Продажи!AZ83</f>
        <v>0</v>
      </c>
      <c r="AV336" s="219">
        <f>$F336*Продажи!BA83</f>
        <v>0</v>
      </c>
      <c r="AW336" s="219">
        <f>$F336*Продажи!BB83</f>
        <v>0</v>
      </c>
      <c r="AX336" s="219">
        <f>$F336*Продажи!BC83</f>
        <v>0</v>
      </c>
      <c r="AY336" s="219">
        <f>$F336*Продажи!BD83</f>
        <v>0</v>
      </c>
      <c r="AZ336" s="219">
        <f>$F336*Продажи!BE83</f>
        <v>0</v>
      </c>
      <c r="BA336" s="219">
        <f>$F336*Продажи!BF83</f>
        <v>0</v>
      </c>
      <c r="BB336" s="219">
        <f>$F336*Продажи!BG83</f>
        <v>0</v>
      </c>
      <c r="BC336" s="219">
        <f>$F336*Продажи!BH83</f>
        <v>0</v>
      </c>
      <c r="BD336" s="219">
        <f>$F336*Продажи!BI83</f>
        <v>0</v>
      </c>
      <c r="BE336" s="219">
        <f>$F336*Продажи!BJ83</f>
        <v>0</v>
      </c>
      <c r="BF336" s="219">
        <f>$F336*Продажи!BK83</f>
        <v>0</v>
      </c>
      <c r="BG336" s="219">
        <f>$F336*Продажи!BL83</f>
        <v>0</v>
      </c>
      <c r="BH336" s="219">
        <f>$F336*Продажи!BM83</f>
        <v>0</v>
      </c>
      <c r="BI336" s="219">
        <f>$F336*Продажи!BN83</f>
        <v>0</v>
      </c>
      <c r="BJ336" s="219">
        <f>$F336*Продажи!BO83</f>
        <v>0</v>
      </c>
      <c r="BK336" s="219">
        <f>$F336*Продажи!BP83</f>
        <v>0</v>
      </c>
      <c r="BL336" s="219">
        <f>$F336*Продажи!BQ83</f>
        <v>0</v>
      </c>
      <c r="BM336" s="219">
        <f>$F336*Продажи!BR83</f>
        <v>0</v>
      </c>
      <c r="BN336" s="219">
        <f>$F336*Продажи!BS83</f>
        <v>0</v>
      </c>
    </row>
    <row r="337" spans="2:66">
      <c r="F337" s="217"/>
      <c r="G337" s="217"/>
      <c r="H337" s="217"/>
      <c r="I337" s="217"/>
      <c r="J337" s="217"/>
      <c r="K337" s="217"/>
      <c r="L337" s="217"/>
      <c r="M337" s="217"/>
      <c r="N337" s="217"/>
      <c r="O337" s="217"/>
      <c r="P337" s="217"/>
      <c r="Q337" s="217"/>
      <c r="R337" s="217"/>
      <c r="S337" s="217"/>
      <c r="T337" s="217"/>
      <c r="U337" s="217"/>
      <c r="V337" s="217"/>
      <c r="W337" s="217"/>
      <c r="X337" s="217"/>
      <c r="Y337" s="217"/>
      <c r="Z337" s="217"/>
      <c r="AA337" s="217"/>
      <c r="AB337" s="217"/>
      <c r="AC337" s="217"/>
      <c r="AD337" s="217"/>
      <c r="AE337" s="217"/>
      <c r="AF337" s="217"/>
      <c r="AG337" s="217"/>
      <c r="AH337" s="217"/>
      <c r="AI337" s="217"/>
      <c r="AJ337" s="217"/>
      <c r="AK337" s="217"/>
      <c r="AL337" s="217"/>
      <c r="AM337" s="217"/>
      <c r="AN337" s="217"/>
      <c r="AO337" s="217"/>
      <c r="AP337" s="217"/>
      <c r="AQ337" s="217"/>
      <c r="AR337" s="217"/>
      <c r="AS337" s="217"/>
      <c r="AT337" s="217"/>
      <c r="AU337" s="217"/>
      <c r="AV337" s="217"/>
      <c r="AW337" s="217"/>
      <c r="AX337" s="217"/>
      <c r="AY337" s="217"/>
      <c r="AZ337" s="217"/>
      <c r="BA337" s="217"/>
      <c r="BB337" s="217"/>
      <c r="BC337" s="217"/>
      <c r="BD337" s="217"/>
      <c r="BE337" s="217"/>
      <c r="BF337" s="217"/>
      <c r="BG337" s="217"/>
      <c r="BH337" s="217"/>
      <c r="BI337" s="217"/>
      <c r="BJ337" s="217"/>
      <c r="BK337" s="217"/>
      <c r="BL337" s="217"/>
      <c r="BM337" s="217"/>
      <c r="BN337" s="217"/>
    </row>
    <row r="338" spans="2:66">
      <c r="C338" s="6" t="s">
        <v>322</v>
      </c>
      <c r="D338" s="6"/>
      <c r="E338" s="6"/>
      <c r="F338" s="217"/>
      <c r="G338" s="217"/>
      <c r="H338" s="217"/>
      <c r="I338" s="217"/>
      <c r="J338" s="217"/>
      <c r="K338" s="217"/>
      <c r="L338" s="217"/>
      <c r="M338" s="217"/>
      <c r="N338" s="217"/>
      <c r="O338" s="217"/>
      <c r="P338" s="217"/>
      <c r="Q338" s="217"/>
      <c r="R338" s="217"/>
      <c r="S338" s="217"/>
      <c r="T338" s="217"/>
      <c r="U338" s="217"/>
      <c r="V338" s="217"/>
      <c r="W338" s="217"/>
      <c r="X338" s="217"/>
      <c r="Y338" s="217"/>
      <c r="Z338" s="217"/>
      <c r="AA338" s="217"/>
      <c r="AB338" s="217"/>
      <c r="AC338" s="217"/>
      <c r="AD338" s="217"/>
      <c r="AE338" s="217"/>
      <c r="AF338" s="217"/>
      <c r="AG338" s="217"/>
      <c r="AH338" s="217"/>
      <c r="AI338" s="217"/>
      <c r="AJ338" s="217"/>
      <c r="AK338" s="217"/>
      <c r="AL338" s="217"/>
      <c r="AM338" s="217"/>
      <c r="AN338" s="217"/>
      <c r="AO338" s="217"/>
      <c r="AP338" s="217"/>
      <c r="AQ338" s="217"/>
      <c r="AR338" s="217"/>
      <c r="AS338" s="217"/>
      <c r="AT338" s="217"/>
      <c r="AU338" s="217"/>
      <c r="AV338" s="217"/>
      <c r="AW338" s="217"/>
      <c r="AX338" s="217"/>
      <c r="AY338" s="217"/>
      <c r="AZ338" s="217"/>
      <c r="BA338" s="217"/>
      <c r="BB338" s="217"/>
      <c r="BC338" s="217"/>
      <c r="BD338" s="217"/>
      <c r="BE338" s="217"/>
      <c r="BF338" s="217"/>
      <c r="BG338" s="217"/>
      <c r="BH338" s="217"/>
      <c r="BI338" s="217"/>
      <c r="BJ338" s="217"/>
      <c r="BK338" s="217"/>
      <c r="BL338" s="217"/>
      <c r="BM338" s="217"/>
      <c r="BN338" s="217"/>
    </row>
    <row r="339" spans="2:66">
      <c r="C339" s="50" t="s">
        <v>319</v>
      </c>
      <c r="D339" s="50"/>
      <c r="E339" s="50"/>
      <c r="F339" s="217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  <c r="AH339" s="219"/>
      <c r="AI339" s="219"/>
      <c r="AJ339" s="219"/>
      <c r="AK339" s="219"/>
      <c r="AL339" s="219"/>
      <c r="AM339" s="219"/>
      <c r="AN339" s="219"/>
      <c r="AO339" s="219"/>
      <c r="AP339" s="219"/>
      <c r="AQ339" s="219"/>
      <c r="AR339" s="219"/>
      <c r="AS339" s="219"/>
      <c r="AT339" s="219"/>
      <c r="AU339" s="219"/>
      <c r="AV339" s="219"/>
      <c r="AW339" s="219"/>
      <c r="AX339" s="219"/>
      <c r="AY339" s="219"/>
      <c r="AZ339" s="219"/>
      <c r="BA339" s="219"/>
      <c r="BB339" s="219"/>
      <c r="BC339" s="219"/>
      <c r="BD339" s="219"/>
      <c r="BE339" s="219"/>
      <c r="BF339" s="219"/>
      <c r="BG339" s="219"/>
      <c r="BH339" s="219"/>
      <c r="BI339" s="219"/>
      <c r="BJ339" s="219"/>
      <c r="BK339" s="219"/>
      <c r="BL339" s="219"/>
      <c r="BM339" s="219"/>
      <c r="BN339" s="219"/>
    </row>
    <row r="340" spans="2:66">
      <c r="C340" s="50" t="s">
        <v>320</v>
      </c>
      <c r="D340" s="50"/>
      <c r="E340" s="50"/>
      <c r="F340" s="217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  <c r="AH340" s="219"/>
      <c r="AI340" s="219"/>
      <c r="AJ340" s="219"/>
      <c r="AK340" s="219"/>
      <c r="AL340" s="219"/>
      <c r="AM340" s="219"/>
      <c r="AN340" s="219"/>
      <c r="AO340" s="219"/>
      <c r="AP340" s="219"/>
      <c r="AQ340" s="219"/>
      <c r="AR340" s="219"/>
      <c r="AS340" s="219"/>
      <c r="AT340" s="219"/>
      <c r="AU340" s="219"/>
      <c r="AV340" s="219"/>
      <c r="AW340" s="219"/>
      <c r="AX340" s="219"/>
      <c r="AY340" s="219"/>
      <c r="AZ340" s="219"/>
      <c r="BA340" s="219"/>
      <c r="BB340" s="219"/>
      <c r="BC340" s="219"/>
      <c r="BD340" s="219"/>
      <c r="BE340" s="219"/>
      <c r="BF340" s="219"/>
      <c r="BG340" s="219"/>
      <c r="BH340" s="219"/>
      <c r="BI340" s="219"/>
      <c r="BJ340" s="219"/>
      <c r="BK340" s="219"/>
      <c r="BL340" s="219"/>
      <c r="BM340" s="219"/>
      <c r="BN340" s="219"/>
    </row>
    <row r="341" spans="2:66">
      <c r="C341" s="50" t="s">
        <v>321</v>
      </c>
      <c r="D341" s="50"/>
      <c r="E341" s="50"/>
      <c r="F341" s="217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219"/>
      <c r="AJ341" s="219"/>
      <c r="AK341" s="219"/>
      <c r="AL341" s="219"/>
      <c r="AM341" s="219"/>
      <c r="AN341" s="219"/>
      <c r="AO341" s="219"/>
      <c r="AP341" s="219"/>
      <c r="AQ341" s="219"/>
      <c r="AR341" s="219"/>
      <c r="AS341" s="219"/>
      <c r="AT341" s="219"/>
      <c r="AU341" s="219"/>
      <c r="AV341" s="219"/>
      <c r="AW341" s="219"/>
      <c r="AX341" s="219"/>
      <c r="AY341" s="219"/>
      <c r="AZ341" s="219"/>
      <c r="BA341" s="219"/>
      <c r="BB341" s="219"/>
      <c r="BC341" s="219"/>
      <c r="BD341" s="219"/>
      <c r="BE341" s="219"/>
      <c r="BF341" s="219"/>
      <c r="BG341" s="219"/>
      <c r="BH341" s="219"/>
      <c r="BI341" s="219"/>
      <c r="BJ341" s="219"/>
      <c r="BK341" s="219"/>
      <c r="BL341" s="219"/>
      <c r="BM341" s="219"/>
      <c r="BN341" s="219"/>
    </row>
    <row r="342" spans="2:66">
      <c r="C342" s="50" t="s">
        <v>323</v>
      </c>
      <c r="D342" s="50"/>
      <c r="E342" s="50"/>
      <c r="F342" s="217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  <c r="AH342" s="219"/>
      <c r="AI342" s="219"/>
      <c r="AJ342" s="219"/>
      <c r="AK342" s="219"/>
      <c r="AL342" s="219"/>
      <c r="AM342" s="219"/>
      <c r="AN342" s="219"/>
      <c r="AO342" s="219"/>
      <c r="AP342" s="219"/>
      <c r="AQ342" s="219"/>
      <c r="AR342" s="219"/>
      <c r="AS342" s="219"/>
      <c r="AT342" s="219"/>
      <c r="AU342" s="219"/>
      <c r="AV342" s="219"/>
      <c r="AW342" s="219"/>
      <c r="AX342" s="219"/>
      <c r="AY342" s="219"/>
      <c r="AZ342" s="219"/>
      <c r="BA342" s="219"/>
      <c r="BB342" s="219"/>
      <c r="BC342" s="219"/>
      <c r="BD342" s="219"/>
      <c r="BE342" s="219"/>
      <c r="BF342" s="219"/>
      <c r="BG342" s="219"/>
      <c r="BH342" s="219"/>
      <c r="BI342" s="219"/>
      <c r="BJ342" s="219"/>
      <c r="BK342" s="219"/>
      <c r="BL342" s="219"/>
      <c r="BM342" s="219"/>
      <c r="BN342" s="219"/>
    </row>
    <row r="343" spans="2:66">
      <c r="C343" s="47" t="s">
        <v>324</v>
      </c>
      <c r="D343" s="47"/>
      <c r="E343" s="47"/>
      <c r="F343" s="217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  <c r="AH343" s="219"/>
      <c r="AI343" s="219"/>
      <c r="AJ343" s="219"/>
      <c r="AK343" s="219"/>
      <c r="AL343" s="219"/>
      <c r="AM343" s="219"/>
      <c r="AN343" s="219"/>
      <c r="AO343" s="219"/>
      <c r="AP343" s="219"/>
      <c r="AQ343" s="219"/>
      <c r="AR343" s="219"/>
      <c r="AS343" s="219"/>
      <c r="AT343" s="219"/>
      <c r="AU343" s="219"/>
      <c r="AV343" s="219"/>
      <c r="AW343" s="219"/>
      <c r="AX343" s="219"/>
      <c r="AY343" s="219"/>
      <c r="AZ343" s="219"/>
      <c r="BA343" s="219"/>
      <c r="BB343" s="219"/>
      <c r="BC343" s="219"/>
      <c r="BD343" s="219"/>
      <c r="BE343" s="219"/>
      <c r="BF343" s="219"/>
      <c r="BG343" s="219"/>
      <c r="BH343" s="219"/>
      <c r="BI343" s="219"/>
      <c r="BJ343" s="219"/>
      <c r="BK343" s="219"/>
      <c r="BL343" s="219"/>
      <c r="BM343" s="219"/>
      <c r="BN343" s="219"/>
    </row>
    <row r="344" spans="2:66">
      <c r="F344" s="217"/>
      <c r="G344" s="217"/>
      <c r="H344" s="217"/>
      <c r="I344" s="217"/>
      <c r="J344" s="217"/>
      <c r="K344" s="217"/>
      <c r="L344" s="217"/>
      <c r="M344" s="217"/>
      <c r="N344" s="217"/>
      <c r="O344" s="217"/>
      <c r="P344" s="217"/>
      <c r="Q344" s="217"/>
      <c r="R344" s="217"/>
      <c r="S344" s="217"/>
      <c r="T344" s="217"/>
      <c r="U344" s="217"/>
      <c r="V344" s="217"/>
      <c r="W344" s="217"/>
      <c r="X344" s="217"/>
      <c r="Y344" s="217"/>
      <c r="Z344" s="217"/>
      <c r="AA344" s="217"/>
      <c r="AB344" s="217"/>
      <c r="AC344" s="217"/>
      <c r="AD344" s="217"/>
      <c r="AE344" s="217"/>
      <c r="AF344" s="217"/>
      <c r="AG344" s="217"/>
      <c r="AH344" s="217"/>
      <c r="AI344" s="217"/>
      <c r="AJ344" s="217"/>
      <c r="AK344" s="217"/>
      <c r="AL344" s="217"/>
      <c r="AM344" s="217"/>
      <c r="AN344" s="217"/>
      <c r="AO344" s="217"/>
      <c r="AP344" s="217"/>
      <c r="AQ344" s="217"/>
      <c r="AR344" s="217"/>
      <c r="AS344" s="217"/>
      <c r="AT344" s="217"/>
      <c r="AU344" s="217"/>
      <c r="AV344" s="217"/>
      <c r="AW344" s="217"/>
      <c r="AX344" s="217"/>
      <c r="AY344" s="217"/>
      <c r="AZ344" s="217"/>
      <c r="BA344" s="217"/>
      <c r="BB344" s="217"/>
      <c r="BC344" s="217"/>
      <c r="BD344" s="217"/>
      <c r="BE344" s="217"/>
      <c r="BF344" s="217"/>
      <c r="BG344" s="217"/>
      <c r="BH344" s="217"/>
      <c r="BI344" s="217"/>
      <c r="BJ344" s="217"/>
      <c r="BK344" s="217"/>
      <c r="BL344" s="217"/>
      <c r="BM344" s="217"/>
      <c r="BN344" s="217"/>
    </row>
    <row r="345" spans="2:66">
      <c r="B345" s="5"/>
      <c r="C345" s="4" t="s">
        <v>278</v>
      </c>
      <c r="D345" s="4"/>
      <c r="E345" s="4"/>
      <c r="F345" s="232"/>
      <c r="G345" s="233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32"/>
      <c r="S345" s="232"/>
      <c r="T345" s="232"/>
      <c r="U345" s="232"/>
      <c r="V345" s="232"/>
      <c r="W345" s="232"/>
      <c r="X345" s="232"/>
      <c r="Y345" s="232"/>
      <c r="Z345" s="232"/>
      <c r="AA345" s="232"/>
      <c r="AB345" s="232"/>
      <c r="AC345" s="232"/>
      <c r="AD345" s="232"/>
      <c r="AE345" s="232"/>
      <c r="AF345" s="232"/>
      <c r="AG345" s="232"/>
      <c r="AH345" s="232"/>
      <c r="AI345" s="232"/>
      <c r="AJ345" s="232"/>
      <c r="AK345" s="232"/>
      <c r="AL345" s="232"/>
      <c r="AM345" s="232"/>
      <c r="AN345" s="232"/>
      <c r="AO345" s="232"/>
      <c r="AP345" s="232"/>
      <c r="AQ345" s="232"/>
      <c r="AR345" s="232"/>
      <c r="AS345" s="232"/>
      <c r="AT345" s="232"/>
      <c r="AU345" s="232"/>
      <c r="AV345" s="232"/>
      <c r="AW345" s="232"/>
      <c r="AX345" s="232"/>
      <c r="AY345" s="232"/>
      <c r="AZ345" s="232"/>
      <c r="BA345" s="232"/>
      <c r="BB345" s="232"/>
      <c r="BC345" s="232"/>
      <c r="BD345" s="232"/>
      <c r="BE345" s="232"/>
      <c r="BF345" s="232"/>
      <c r="BG345" s="232"/>
      <c r="BH345" s="232"/>
      <c r="BI345" s="232"/>
      <c r="BJ345" s="232"/>
      <c r="BK345" s="232"/>
      <c r="BL345" s="232"/>
      <c r="BM345" s="232"/>
      <c r="BN345" s="232"/>
    </row>
    <row r="346" spans="2:66">
      <c r="C346" s="9" t="s">
        <v>259</v>
      </c>
      <c r="D346" s="9"/>
      <c r="E346" s="9"/>
      <c r="F346" s="228">
        <f>Параметры!$C$53*Продажи!E83/12</f>
        <v>2799.9999999659344</v>
      </c>
      <c r="G346" s="217"/>
      <c r="H346" s="217"/>
      <c r="I346" s="217"/>
      <c r="J346" s="217"/>
      <c r="K346" s="217"/>
      <c r="L346" s="217"/>
      <c r="M346" s="217"/>
      <c r="N346" s="217"/>
      <c r="O346" s="217"/>
      <c r="P346" s="217"/>
      <c r="Q346" s="217"/>
      <c r="R346" s="217"/>
      <c r="S346" s="217"/>
      <c r="T346" s="217"/>
      <c r="U346" s="217"/>
      <c r="V346" s="217"/>
      <c r="W346" s="217"/>
      <c r="X346" s="217"/>
      <c r="Y346" s="217"/>
      <c r="Z346" s="217"/>
      <c r="AA346" s="217"/>
      <c r="AB346" s="217"/>
      <c r="AC346" s="217"/>
      <c r="AD346" s="217"/>
      <c r="AE346" s="217"/>
      <c r="AF346" s="217"/>
      <c r="AG346" s="217"/>
      <c r="AH346" s="217"/>
      <c r="AI346" s="217"/>
      <c r="AJ346" s="217"/>
      <c r="AK346" s="217"/>
      <c r="AL346" s="217"/>
      <c r="AM346" s="217"/>
      <c r="AN346" s="217"/>
      <c r="AO346" s="217"/>
      <c r="AP346" s="217"/>
      <c r="AQ346" s="217"/>
      <c r="AR346" s="217"/>
      <c r="AS346" s="217"/>
      <c r="AT346" s="217"/>
      <c r="AU346" s="217"/>
      <c r="AV346" s="217"/>
      <c r="AW346" s="217"/>
      <c r="AX346" s="217"/>
      <c r="AY346" s="217"/>
      <c r="AZ346" s="217"/>
      <c r="BA346" s="217"/>
      <c r="BB346" s="217"/>
      <c r="BC346" s="217"/>
      <c r="BD346" s="217"/>
      <c r="BE346" s="217"/>
      <c r="BF346" s="217"/>
      <c r="BG346" s="217"/>
      <c r="BH346" s="217"/>
      <c r="BI346" s="217"/>
      <c r="BJ346" s="217"/>
      <c r="BK346" s="217"/>
      <c r="BL346" s="217"/>
      <c r="BM346" s="217"/>
      <c r="BN346" s="217"/>
    </row>
    <row r="347" spans="2:66">
      <c r="C347" s="9" t="s">
        <v>795</v>
      </c>
      <c r="D347" s="9"/>
      <c r="E347" s="9"/>
      <c r="F347" s="228">
        <f>Параметры!$F$9*Продажи!E83/12</f>
        <v>8399.9999998978037</v>
      </c>
      <c r="G347" s="217"/>
      <c r="H347" s="217"/>
      <c r="I347" s="217"/>
      <c r="J347" s="217"/>
      <c r="K347" s="217"/>
      <c r="L347" s="217"/>
      <c r="M347" s="217"/>
      <c r="N347" s="217"/>
      <c r="O347" s="217"/>
      <c r="P347" s="217"/>
      <c r="Q347" s="217"/>
      <c r="R347" s="217"/>
      <c r="S347" s="217"/>
      <c r="T347" s="217"/>
      <c r="U347" s="217"/>
      <c r="V347" s="217"/>
      <c r="W347" s="217"/>
      <c r="X347" s="217"/>
      <c r="Y347" s="217"/>
      <c r="Z347" s="217"/>
      <c r="AA347" s="217"/>
      <c r="AB347" s="217"/>
      <c r="AC347" s="217"/>
      <c r="AD347" s="217"/>
      <c r="AE347" s="217"/>
      <c r="AF347" s="217"/>
      <c r="AG347" s="217"/>
      <c r="AH347" s="217"/>
      <c r="AI347" s="217"/>
      <c r="AJ347" s="217"/>
      <c r="AK347" s="217"/>
      <c r="AL347" s="217"/>
      <c r="AM347" s="217"/>
      <c r="AN347" s="217"/>
      <c r="AO347" s="217"/>
      <c r="AP347" s="217"/>
      <c r="AQ347" s="217"/>
      <c r="AR347" s="217"/>
      <c r="AS347" s="217"/>
      <c r="AT347" s="217"/>
      <c r="AU347" s="217"/>
      <c r="AV347" s="217"/>
      <c r="AW347" s="217"/>
      <c r="AX347" s="217"/>
      <c r="AY347" s="217"/>
      <c r="AZ347" s="217"/>
      <c r="BA347" s="217"/>
      <c r="BB347" s="217"/>
      <c r="BC347" s="217"/>
      <c r="BD347" s="217"/>
      <c r="BE347" s="217"/>
      <c r="BF347" s="217"/>
      <c r="BG347" s="217"/>
      <c r="BH347" s="217"/>
      <c r="BI347" s="217"/>
      <c r="BJ347" s="217"/>
      <c r="BK347" s="217"/>
      <c r="BL347" s="217"/>
      <c r="BM347" s="217"/>
      <c r="BN347" s="217"/>
    </row>
    <row r="348" spans="2:66">
      <c r="C348" s="6" t="s">
        <v>106</v>
      </c>
      <c r="D348" s="6"/>
      <c r="E348" s="6"/>
      <c r="F348" s="228">
        <f>SUM(F349:F351)</f>
        <v>0</v>
      </c>
      <c r="G348" s="217"/>
      <c r="H348" s="217"/>
      <c r="I348" s="217"/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217"/>
      <c r="Z348" s="217"/>
      <c r="AA348" s="217"/>
      <c r="AB348" s="217"/>
      <c r="AC348" s="217"/>
      <c r="AD348" s="217"/>
      <c r="AE348" s="217"/>
      <c r="AF348" s="217"/>
      <c r="AG348" s="217"/>
      <c r="AH348" s="217"/>
      <c r="AI348" s="217"/>
      <c r="AJ348" s="217"/>
      <c r="AK348" s="217"/>
      <c r="AL348" s="217"/>
      <c r="AM348" s="217"/>
      <c r="AN348" s="217"/>
      <c r="AO348" s="217"/>
      <c r="AP348" s="217"/>
      <c r="AQ348" s="217"/>
      <c r="AR348" s="217"/>
      <c r="AS348" s="217"/>
      <c r="AT348" s="217"/>
      <c r="AU348" s="217"/>
      <c r="AV348" s="217"/>
      <c r="AW348" s="217"/>
      <c r="AX348" s="217"/>
      <c r="AY348" s="217"/>
      <c r="AZ348" s="217"/>
      <c r="BA348" s="217"/>
      <c r="BB348" s="217"/>
      <c r="BC348" s="217"/>
      <c r="BD348" s="217"/>
      <c r="BE348" s="217"/>
      <c r="BF348" s="217"/>
      <c r="BG348" s="217"/>
      <c r="BH348" s="217"/>
      <c r="BI348" s="217"/>
      <c r="BJ348" s="217"/>
      <c r="BK348" s="217"/>
      <c r="BL348" s="217"/>
      <c r="BM348" s="217"/>
      <c r="BN348" s="217"/>
    </row>
    <row r="349" spans="2:66">
      <c r="C349" s="47" t="s">
        <v>260</v>
      </c>
      <c r="D349" s="47"/>
      <c r="E349" s="47"/>
      <c r="F349" s="219"/>
      <c r="G349" s="217"/>
      <c r="H349" s="217"/>
      <c r="I349" s="217"/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217"/>
      <c r="Z349" s="217"/>
      <c r="AA349" s="217"/>
      <c r="AB349" s="217"/>
      <c r="AC349" s="217"/>
      <c r="AD349" s="217"/>
      <c r="AE349" s="217"/>
      <c r="AF349" s="217"/>
      <c r="AG349" s="217"/>
      <c r="AH349" s="217"/>
      <c r="AI349" s="217"/>
      <c r="AJ349" s="217"/>
      <c r="AK349" s="217"/>
      <c r="AL349" s="217"/>
      <c r="AM349" s="217"/>
      <c r="AN349" s="217"/>
      <c r="AO349" s="217"/>
      <c r="AP349" s="217"/>
      <c r="AQ349" s="217"/>
      <c r="AR349" s="217"/>
      <c r="AS349" s="217"/>
      <c r="AT349" s="217"/>
      <c r="AU349" s="217"/>
      <c r="AV349" s="217"/>
      <c r="AW349" s="217"/>
      <c r="AX349" s="217"/>
      <c r="AY349" s="217"/>
      <c r="AZ349" s="217"/>
      <c r="BA349" s="217"/>
      <c r="BB349" s="217"/>
      <c r="BC349" s="217"/>
      <c r="BD349" s="217"/>
      <c r="BE349" s="217"/>
      <c r="BF349" s="217"/>
      <c r="BG349" s="217"/>
      <c r="BH349" s="217"/>
      <c r="BI349" s="217"/>
      <c r="BJ349" s="217"/>
      <c r="BK349" s="217"/>
      <c r="BL349" s="217"/>
      <c r="BM349" s="217"/>
      <c r="BN349" s="217"/>
    </row>
    <row r="350" spans="2:66">
      <c r="C350" s="47" t="s">
        <v>261</v>
      </c>
      <c r="D350" s="47"/>
      <c r="E350" s="47"/>
      <c r="F350" s="219"/>
      <c r="G350" s="217"/>
      <c r="H350" s="217"/>
      <c r="I350" s="217"/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217"/>
      <c r="Z350" s="217"/>
      <c r="AA350" s="217"/>
      <c r="AB350" s="217"/>
      <c r="AC350" s="217"/>
      <c r="AD350" s="217"/>
      <c r="AE350" s="217"/>
      <c r="AF350" s="217"/>
      <c r="AG350" s="217"/>
      <c r="AH350" s="217"/>
      <c r="AI350" s="217"/>
      <c r="AJ350" s="217"/>
      <c r="AK350" s="217"/>
      <c r="AL350" s="217"/>
      <c r="AM350" s="217"/>
      <c r="AN350" s="217"/>
      <c r="AO350" s="217"/>
      <c r="AP350" s="217"/>
      <c r="AQ350" s="217"/>
      <c r="AR350" s="217"/>
      <c r="AS350" s="217"/>
      <c r="AT350" s="217"/>
      <c r="AU350" s="217"/>
      <c r="AV350" s="217"/>
      <c r="AW350" s="217"/>
      <c r="AX350" s="217"/>
      <c r="AY350" s="217"/>
      <c r="AZ350" s="217"/>
      <c r="BA350" s="217"/>
      <c r="BB350" s="217"/>
      <c r="BC350" s="217"/>
      <c r="BD350" s="217"/>
      <c r="BE350" s="217"/>
      <c r="BF350" s="217"/>
      <c r="BG350" s="217"/>
      <c r="BH350" s="217"/>
      <c r="BI350" s="217"/>
      <c r="BJ350" s="217"/>
      <c r="BK350" s="217"/>
      <c r="BL350" s="217"/>
      <c r="BM350" s="217"/>
      <c r="BN350" s="217"/>
    </row>
    <row r="351" spans="2:66">
      <c r="C351" s="47" t="s">
        <v>262</v>
      </c>
      <c r="D351" s="47"/>
      <c r="E351" s="47"/>
      <c r="F351" s="219"/>
      <c r="G351" s="217"/>
      <c r="H351" s="217"/>
      <c r="I351" s="217"/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217"/>
      <c r="Z351" s="217"/>
      <c r="AA351" s="217"/>
      <c r="AB351" s="217"/>
      <c r="AC351" s="217"/>
      <c r="AD351" s="217"/>
      <c r="AE351" s="217"/>
      <c r="AF351" s="217"/>
      <c r="AG351" s="217"/>
      <c r="AH351" s="217"/>
      <c r="AI351" s="217"/>
      <c r="AJ351" s="217"/>
      <c r="AK351" s="217"/>
      <c r="AL351" s="217"/>
      <c r="AM351" s="217"/>
      <c r="AN351" s="217"/>
      <c r="AO351" s="217"/>
      <c r="AP351" s="217"/>
      <c r="AQ351" s="217"/>
      <c r="AR351" s="217"/>
      <c r="AS351" s="217"/>
      <c r="AT351" s="217"/>
      <c r="AU351" s="217"/>
      <c r="AV351" s="217"/>
      <c r="AW351" s="217"/>
      <c r="AX351" s="217"/>
      <c r="AY351" s="217"/>
      <c r="AZ351" s="217"/>
      <c r="BA351" s="217"/>
      <c r="BB351" s="217"/>
      <c r="BC351" s="217"/>
      <c r="BD351" s="217"/>
      <c r="BE351" s="217"/>
      <c r="BF351" s="217"/>
      <c r="BG351" s="217"/>
      <c r="BH351" s="217"/>
      <c r="BI351" s="217"/>
      <c r="BJ351" s="217"/>
      <c r="BK351" s="217"/>
      <c r="BL351" s="217"/>
      <c r="BM351" s="217"/>
      <c r="BN351" s="217"/>
    </row>
    <row r="352" spans="2:66">
      <c r="C352" s="6" t="s">
        <v>111</v>
      </c>
      <c r="D352" s="6"/>
      <c r="E352" s="6"/>
      <c r="F352" s="228">
        <f>SUM(F353:F354)</f>
        <v>0</v>
      </c>
      <c r="G352" s="217"/>
      <c r="H352" s="217"/>
      <c r="I352" s="217"/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217"/>
      <c r="Z352" s="217"/>
      <c r="AA352" s="217"/>
      <c r="AB352" s="217"/>
      <c r="AC352" s="217"/>
      <c r="AD352" s="217"/>
      <c r="AE352" s="217"/>
      <c r="AF352" s="217"/>
      <c r="AG352" s="217"/>
      <c r="AH352" s="217"/>
      <c r="AI352" s="217"/>
      <c r="AJ352" s="217"/>
      <c r="AK352" s="217"/>
      <c r="AL352" s="217"/>
      <c r="AM352" s="217"/>
      <c r="AN352" s="217"/>
      <c r="AO352" s="217"/>
      <c r="AP352" s="217"/>
      <c r="AQ352" s="217"/>
      <c r="AR352" s="217"/>
      <c r="AS352" s="217"/>
      <c r="AT352" s="217"/>
      <c r="AU352" s="217"/>
      <c r="AV352" s="217"/>
      <c r="AW352" s="217"/>
      <c r="AX352" s="217"/>
      <c r="AY352" s="217"/>
      <c r="AZ352" s="217"/>
      <c r="BA352" s="217"/>
      <c r="BB352" s="217"/>
      <c r="BC352" s="217"/>
      <c r="BD352" s="217"/>
      <c r="BE352" s="217"/>
      <c r="BF352" s="217"/>
      <c r="BG352" s="217"/>
      <c r="BH352" s="217"/>
      <c r="BI352" s="217"/>
      <c r="BJ352" s="217"/>
      <c r="BK352" s="217"/>
      <c r="BL352" s="217"/>
      <c r="BM352" s="217"/>
      <c r="BN352" s="217"/>
    </row>
    <row r="353" spans="3:66">
      <c r="C353" s="47" t="s">
        <v>112</v>
      </c>
      <c r="D353" s="47"/>
      <c r="E353" s="47"/>
      <c r="F353" s="219"/>
      <c r="G353" s="217"/>
      <c r="H353" s="217"/>
      <c r="I353" s="217"/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217"/>
      <c r="Z353" s="217"/>
      <c r="AA353" s="217"/>
      <c r="AB353" s="217"/>
      <c r="AC353" s="217"/>
      <c r="AD353" s="217"/>
      <c r="AE353" s="217"/>
      <c r="AF353" s="217"/>
      <c r="AG353" s="217"/>
      <c r="AH353" s="217"/>
      <c r="AI353" s="217"/>
      <c r="AJ353" s="217"/>
      <c r="AK353" s="217"/>
      <c r="AL353" s="217"/>
      <c r="AM353" s="217"/>
      <c r="AN353" s="217"/>
      <c r="AO353" s="217"/>
      <c r="AP353" s="217"/>
      <c r="AQ353" s="217"/>
      <c r="AR353" s="217"/>
      <c r="AS353" s="217"/>
      <c r="AT353" s="217"/>
      <c r="AU353" s="217"/>
      <c r="AV353" s="217"/>
      <c r="AW353" s="217"/>
      <c r="AX353" s="217"/>
      <c r="AY353" s="217"/>
      <c r="AZ353" s="217"/>
      <c r="BA353" s="217"/>
      <c r="BB353" s="217"/>
      <c r="BC353" s="217"/>
      <c r="BD353" s="217"/>
      <c r="BE353" s="217"/>
      <c r="BF353" s="217"/>
      <c r="BG353" s="217"/>
      <c r="BH353" s="217"/>
      <c r="BI353" s="217"/>
      <c r="BJ353" s="217"/>
      <c r="BK353" s="217"/>
      <c r="BL353" s="217"/>
      <c r="BM353" s="217"/>
      <c r="BN353" s="217"/>
    </row>
    <row r="354" spans="3:66">
      <c r="C354" s="47" t="s">
        <v>263</v>
      </c>
      <c r="D354" s="47"/>
      <c r="E354" s="47"/>
      <c r="F354" s="219"/>
      <c r="G354" s="217"/>
      <c r="H354" s="217"/>
      <c r="I354" s="217"/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217"/>
      <c r="Z354" s="217"/>
      <c r="AA354" s="217"/>
      <c r="AB354" s="217"/>
      <c r="AC354" s="217"/>
      <c r="AD354" s="217"/>
      <c r="AE354" s="217"/>
      <c r="AF354" s="217"/>
      <c r="AG354" s="217"/>
      <c r="AH354" s="217"/>
      <c r="AI354" s="217"/>
      <c r="AJ354" s="217"/>
      <c r="AK354" s="217"/>
      <c r="AL354" s="217"/>
      <c r="AM354" s="217"/>
      <c r="AN354" s="217"/>
      <c r="AO354" s="217"/>
      <c r="AP354" s="217"/>
      <c r="AQ354" s="217"/>
      <c r="AR354" s="217"/>
      <c r="AS354" s="217"/>
      <c r="AT354" s="217"/>
      <c r="AU354" s="217"/>
      <c r="AV354" s="217"/>
      <c r="AW354" s="217"/>
      <c r="AX354" s="217"/>
      <c r="AY354" s="217"/>
      <c r="AZ354" s="217"/>
      <c r="BA354" s="217"/>
      <c r="BB354" s="217"/>
      <c r="BC354" s="217"/>
      <c r="BD354" s="217"/>
      <c r="BE354" s="217"/>
      <c r="BF354" s="217"/>
      <c r="BG354" s="217"/>
      <c r="BH354" s="217"/>
      <c r="BI354" s="217"/>
      <c r="BJ354" s="217"/>
      <c r="BK354" s="217"/>
      <c r="BL354" s="217"/>
      <c r="BM354" s="217"/>
      <c r="BN354" s="217"/>
    </row>
    <row r="355" spans="3:66">
      <c r="C355" s="6" t="s">
        <v>115</v>
      </c>
      <c r="D355" s="6"/>
      <c r="E355" s="6"/>
      <c r="F355" s="228">
        <f>SUM(F356:F359)</f>
        <v>0</v>
      </c>
      <c r="G355" s="217"/>
      <c r="H355" s="217"/>
      <c r="I355" s="217"/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217"/>
      <c r="Z355" s="217"/>
      <c r="AA355" s="217"/>
      <c r="AB355" s="217"/>
      <c r="AC355" s="217"/>
      <c r="AD355" s="217"/>
      <c r="AE355" s="217"/>
      <c r="AF355" s="217"/>
      <c r="AG355" s="217"/>
      <c r="AH355" s="217"/>
      <c r="AI355" s="217"/>
      <c r="AJ355" s="217"/>
      <c r="AK355" s="217"/>
      <c r="AL355" s="217"/>
      <c r="AM355" s="217"/>
      <c r="AN355" s="217"/>
      <c r="AO355" s="217"/>
      <c r="AP355" s="217"/>
      <c r="AQ355" s="217"/>
      <c r="AR355" s="217"/>
      <c r="AS355" s="217"/>
      <c r="AT355" s="217"/>
      <c r="AU355" s="217"/>
      <c r="AV355" s="217"/>
      <c r="AW355" s="217"/>
      <c r="AX355" s="217"/>
      <c r="AY355" s="217"/>
      <c r="AZ355" s="217"/>
      <c r="BA355" s="217"/>
      <c r="BB355" s="217"/>
      <c r="BC355" s="217"/>
      <c r="BD355" s="217"/>
      <c r="BE355" s="217"/>
      <c r="BF355" s="217"/>
      <c r="BG355" s="217"/>
      <c r="BH355" s="217"/>
      <c r="BI355" s="217"/>
      <c r="BJ355" s="217"/>
      <c r="BK355" s="217"/>
      <c r="BL355" s="217"/>
      <c r="BM355" s="217"/>
      <c r="BN355" s="217"/>
    </row>
    <row r="356" spans="3:66">
      <c r="C356" s="47" t="s">
        <v>116</v>
      </c>
      <c r="D356" s="47"/>
      <c r="E356" s="47"/>
      <c r="F356" s="219"/>
      <c r="G356" s="217"/>
      <c r="H356" s="217"/>
      <c r="I356" s="217"/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217"/>
      <c r="Z356" s="217"/>
      <c r="AA356" s="217"/>
      <c r="AB356" s="217"/>
      <c r="AC356" s="217"/>
      <c r="AD356" s="217"/>
      <c r="AE356" s="217"/>
      <c r="AF356" s="217"/>
      <c r="AG356" s="217"/>
      <c r="AH356" s="217"/>
      <c r="AI356" s="217"/>
      <c r="AJ356" s="217"/>
      <c r="AK356" s="217"/>
      <c r="AL356" s="217"/>
      <c r="AM356" s="217"/>
      <c r="AN356" s="217"/>
      <c r="AO356" s="217"/>
      <c r="AP356" s="217"/>
      <c r="AQ356" s="217"/>
      <c r="AR356" s="217"/>
      <c r="AS356" s="217"/>
      <c r="AT356" s="217"/>
      <c r="AU356" s="217"/>
      <c r="AV356" s="217"/>
      <c r="AW356" s="217"/>
      <c r="AX356" s="217"/>
      <c r="AY356" s="217"/>
      <c r="AZ356" s="217"/>
      <c r="BA356" s="217"/>
      <c r="BB356" s="217"/>
      <c r="BC356" s="217"/>
      <c r="BD356" s="217"/>
      <c r="BE356" s="217"/>
      <c r="BF356" s="217"/>
      <c r="BG356" s="217"/>
      <c r="BH356" s="217"/>
      <c r="BI356" s="217"/>
      <c r="BJ356" s="217"/>
      <c r="BK356" s="217"/>
      <c r="BL356" s="217"/>
      <c r="BM356" s="217"/>
      <c r="BN356" s="217"/>
    </row>
    <row r="357" spans="3:66">
      <c r="C357" s="47" t="s">
        <v>119</v>
      </c>
      <c r="D357" s="47"/>
      <c r="E357" s="47"/>
      <c r="F357" s="219"/>
      <c r="G357" s="217"/>
      <c r="H357" s="217"/>
      <c r="I357" s="217"/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217"/>
      <c r="Z357" s="217"/>
      <c r="AA357" s="217"/>
      <c r="AB357" s="217"/>
      <c r="AC357" s="217"/>
      <c r="AD357" s="217"/>
      <c r="AE357" s="217"/>
      <c r="AF357" s="217"/>
      <c r="AG357" s="217"/>
      <c r="AH357" s="217"/>
      <c r="AI357" s="217"/>
      <c r="AJ357" s="217"/>
      <c r="AK357" s="217"/>
      <c r="AL357" s="217"/>
      <c r="AM357" s="217"/>
      <c r="AN357" s="217"/>
      <c r="AO357" s="217"/>
      <c r="AP357" s="217"/>
      <c r="AQ357" s="217"/>
      <c r="AR357" s="217"/>
      <c r="AS357" s="217"/>
      <c r="AT357" s="217"/>
      <c r="AU357" s="217"/>
      <c r="AV357" s="217"/>
      <c r="AW357" s="217"/>
      <c r="AX357" s="217"/>
      <c r="AY357" s="217"/>
      <c r="AZ357" s="217"/>
      <c r="BA357" s="217"/>
      <c r="BB357" s="217"/>
      <c r="BC357" s="217"/>
      <c r="BD357" s="217"/>
      <c r="BE357" s="217"/>
      <c r="BF357" s="217"/>
      <c r="BG357" s="217"/>
      <c r="BH357" s="217"/>
      <c r="BI357" s="217"/>
      <c r="BJ357" s="217"/>
      <c r="BK357" s="217"/>
      <c r="BL357" s="217"/>
      <c r="BM357" s="217"/>
      <c r="BN357" s="217"/>
    </row>
    <row r="358" spans="3:66">
      <c r="C358" s="47" t="s">
        <v>117</v>
      </c>
      <c r="D358" s="47"/>
      <c r="E358" s="47"/>
      <c r="F358" s="219"/>
      <c r="G358" s="217"/>
      <c r="H358" s="217"/>
      <c r="I358" s="217"/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217"/>
      <c r="Z358" s="217"/>
      <c r="AA358" s="217"/>
      <c r="AB358" s="217"/>
      <c r="AC358" s="217"/>
      <c r="AD358" s="217"/>
      <c r="AE358" s="217"/>
      <c r="AF358" s="217"/>
      <c r="AG358" s="217"/>
      <c r="AH358" s="217"/>
      <c r="AI358" s="217"/>
      <c r="AJ358" s="217"/>
      <c r="AK358" s="217"/>
      <c r="AL358" s="217"/>
      <c r="AM358" s="217"/>
      <c r="AN358" s="217"/>
      <c r="AO358" s="217"/>
      <c r="AP358" s="217"/>
      <c r="AQ358" s="217"/>
      <c r="AR358" s="217"/>
      <c r="AS358" s="217"/>
      <c r="AT358" s="217"/>
      <c r="AU358" s="217"/>
      <c r="AV358" s="217"/>
      <c r="AW358" s="217"/>
      <c r="AX358" s="217"/>
      <c r="AY358" s="217"/>
      <c r="AZ358" s="217"/>
      <c r="BA358" s="217"/>
      <c r="BB358" s="217"/>
      <c r="BC358" s="217"/>
      <c r="BD358" s="217"/>
      <c r="BE358" s="217"/>
      <c r="BF358" s="217"/>
      <c r="BG358" s="217"/>
      <c r="BH358" s="217"/>
      <c r="BI358" s="217"/>
      <c r="BJ358" s="217"/>
      <c r="BK358" s="217"/>
      <c r="BL358" s="217"/>
      <c r="BM358" s="217"/>
      <c r="BN358" s="217"/>
    </row>
    <row r="359" spans="3:66">
      <c r="C359" s="47" t="s">
        <v>118</v>
      </c>
      <c r="D359" s="47"/>
      <c r="E359" s="47"/>
      <c r="F359" s="219"/>
      <c r="G359" s="217"/>
      <c r="H359" s="217"/>
      <c r="I359" s="217"/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217"/>
      <c r="Z359" s="217"/>
      <c r="AA359" s="217"/>
      <c r="AB359" s="217"/>
      <c r="AC359" s="217"/>
      <c r="AD359" s="217"/>
      <c r="AE359" s="217"/>
      <c r="AF359" s="217"/>
      <c r="AG359" s="217"/>
      <c r="AH359" s="217"/>
      <c r="AI359" s="217"/>
      <c r="AJ359" s="217"/>
      <c r="AK359" s="217"/>
      <c r="AL359" s="217"/>
      <c r="AM359" s="217"/>
      <c r="AN359" s="217"/>
      <c r="AO359" s="217"/>
      <c r="AP359" s="217"/>
      <c r="AQ359" s="217"/>
      <c r="AR359" s="217"/>
      <c r="AS359" s="217"/>
      <c r="AT359" s="217"/>
      <c r="AU359" s="217"/>
      <c r="AV359" s="217"/>
      <c r="AW359" s="217"/>
      <c r="AX359" s="217"/>
      <c r="AY359" s="217"/>
      <c r="AZ359" s="217"/>
      <c r="BA359" s="217"/>
      <c r="BB359" s="217"/>
      <c r="BC359" s="217"/>
      <c r="BD359" s="217"/>
      <c r="BE359" s="217"/>
      <c r="BF359" s="217"/>
      <c r="BG359" s="217"/>
      <c r="BH359" s="217"/>
      <c r="BI359" s="217"/>
      <c r="BJ359" s="217"/>
      <c r="BK359" s="217"/>
      <c r="BL359" s="217"/>
      <c r="BM359" s="217"/>
      <c r="BN359" s="217"/>
    </row>
    <row r="360" spans="3:66">
      <c r="C360" s="6" t="s">
        <v>264</v>
      </c>
      <c r="D360" s="6"/>
      <c r="E360" s="6"/>
      <c r="F360" s="228">
        <f>SUM(F361:F362)</f>
        <v>0</v>
      </c>
      <c r="G360" s="217"/>
      <c r="H360" s="217"/>
      <c r="I360" s="217"/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217"/>
      <c r="Z360" s="217"/>
      <c r="AA360" s="217"/>
      <c r="AB360" s="217"/>
      <c r="AC360" s="217"/>
      <c r="AD360" s="217"/>
      <c r="AE360" s="217"/>
      <c r="AF360" s="217"/>
      <c r="AG360" s="217"/>
      <c r="AH360" s="217"/>
      <c r="AI360" s="217"/>
      <c r="AJ360" s="217"/>
      <c r="AK360" s="217"/>
      <c r="AL360" s="217"/>
      <c r="AM360" s="217"/>
      <c r="AN360" s="217"/>
      <c r="AO360" s="217"/>
      <c r="AP360" s="217"/>
      <c r="AQ360" s="217"/>
      <c r="AR360" s="217"/>
      <c r="AS360" s="217"/>
      <c r="AT360" s="217"/>
      <c r="AU360" s="217"/>
      <c r="AV360" s="217"/>
      <c r="AW360" s="217"/>
      <c r="AX360" s="217"/>
      <c r="AY360" s="217"/>
      <c r="AZ360" s="217"/>
      <c r="BA360" s="217"/>
      <c r="BB360" s="217"/>
      <c r="BC360" s="217"/>
      <c r="BD360" s="217"/>
      <c r="BE360" s="217"/>
      <c r="BF360" s="217"/>
      <c r="BG360" s="217"/>
      <c r="BH360" s="217"/>
      <c r="BI360" s="217"/>
      <c r="BJ360" s="217"/>
      <c r="BK360" s="217"/>
      <c r="BL360" s="217"/>
      <c r="BM360" s="217"/>
      <c r="BN360" s="217"/>
    </row>
    <row r="361" spans="3:66">
      <c r="C361" s="47" t="s">
        <v>122</v>
      </c>
      <c r="D361" s="47"/>
      <c r="E361" s="47"/>
      <c r="F361" s="219"/>
      <c r="G361" s="217"/>
      <c r="H361" s="217"/>
      <c r="I361" s="217"/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217"/>
      <c r="Z361" s="217"/>
      <c r="AA361" s="217"/>
      <c r="AB361" s="217"/>
      <c r="AC361" s="217"/>
      <c r="AD361" s="217"/>
      <c r="AE361" s="217"/>
      <c r="AF361" s="217"/>
      <c r="AG361" s="217"/>
      <c r="AH361" s="217"/>
      <c r="AI361" s="217"/>
      <c r="AJ361" s="217"/>
      <c r="AK361" s="217"/>
      <c r="AL361" s="217"/>
      <c r="AM361" s="217"/>
      <c r="AN361" s="217"/>
      <c r="AO361" s="217"/>
      <c r="AP361" s="217"/>
      <c r="AQ361" s="217"/>
      <c r="AR361" s="217"/>
      <c r="AS361" s="217"/>
      <c r="AT361" s="217"/>
      <c r="AU361" s="217"/>
      <c r="AV361" s="217"/>
      <c r="AW361" s="217"/>
      <c r="AX361" s="217"/>
      <c r="AY361" s="217"/>
      <c r="AZ361" s="217"/>
      <c r="BA361" s="217"/>
      <c r="BB361" s="217"/>
      <c r="BC361" s="217"/>
      <c r="BD361" s="217"/>
      <c r="BE361" s="217"/>
      <c r="BF361" s="217"/>
      <c r="BG361" s="217"/>
      <c r="BH361" s="217"/>
      <c r="BI361" s="217"/>
      <c r="BJ361" s="217"/>
      <c r="BK361" s="217"/>
      <c r="BL361" s="217"/>
      <c r="BM361" s="217"/>
      <c r="BN361" s="217"/>
    </row>
    <row r="362" spans="3:66">
      <c r="C362" s="47" t="s">
        <v>121</v>
      </c>
      <c r="D362" s="47"/>
      <c r="E362" s="47"/>
      <c r="F362" s="219"/>
      <c r="G362" s="217"/>
      <c r="H362" s="217"/>
      <c r="I362" s="217"/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217"/>
      <c r="Z362" s="217"/>
      <c r="AA362" s="217"/>
      <c r="AB362" s="217"/>
      <c r="AC362" s="217"/>
      <c r="AD362" s="217"/>
      <c r="AE362" s="217"/>
      <c r="AF362" s="217"/>
      <c r="AG362" s="217"/>
      <c r="AH362" s="217"/>
      <c r="AI362" s="217"/>
      <c r="AJ362" s="217"/>
      <c r="AK362" s="217"/>
      <c r="AL362" s="217"/>
      <c r="AM362" s="217"/>
      <c r="AN362" s="217"/>
      <c r="AO362" s="217"/>
      <c r="AP362" s="217"/>
      <c r="AQ362" s="217"/>
      <c r="AR362" s="217"/>
      <c r="AS362" s="217"/>
      <c r="AT362" s="217"/>
      <c r="AU362" s="217"/>
      <c r="AV362" s="217"/>
      <c r="AW362" s="217"/>
      <c r="AX362" s="217"/>
      <c r="AY362" s="217"/>
      <c r="AZ362" s="217"/>
      <c r="BA362" s="217"/>
      <c r="BB362" s="217"/>
      <c r="BC362" s="217"/>
      <c r="BD362" s="217"/>
      <c r="BE362" s="217"/>
      <c r="BF362" s="217"/>
      <c r="BG362" s="217"/>
      <c r="BH362" s="217"/>
      <c r="BI362" s="217"/>
      <c r="BJ362" s="217"/>
      <c r="BK362" s="217"/>
      <c r="BL362" s="217"/>
      <c r="BM362" s="217"/>
      <c r="BN362" s="217"/>
    </row>
    <row r="363" spans="3:66">
      <c r="C363" s="6" t="s">
        <v>187</v>
      </c>
      <c r="D363" s="6"/>
      <c r="E363" s="6"/>
      <c r="F363" s="228">
        <f>SUM(F364:F368)</f>
        <v>0</v>
      </c>
      <c r="G363" s="217"/>
      <c r="H363" s="217"/>
      <c r="I363" s="217"/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217"/>
      <c r="Z363" s="217"/>
      <c r="AA363" s="217"/>
      <c r="AB363" s="217"/>
      <c r="AC363" s="217"/>
      <c r="AD363" s="217"/>
      <c r="AE363" s="217"/>
      <c r="AF363" s="217"/>
      <c r="AG363" s="217"/>
      <c r="AH363" s="217"/>
      <c r="AI363" s="217"/>
      <c r="AJ363" s="217"/>
      <c r="AK363" s="217"/>
      <c r="AL363" s="217"/>
      <c r="AM363" s="217"/>
      <c r="AN363" s="217"/>
      <c r="AO363" s="217"/>
      <c r="AP363" s="217"/>
      <c r="AQ363" s="217"/>
      <c r="AR363" s="217"/>
      <c r="AS363" s="217"/>
      <c r="AT363" s="217"/>
      <c r="AU363" s="217"/>
      <c r="AV363" s="217"/>
      <c r="AW363" s="217"/>
      <c r="AX363" s="217"/>
      <c r="AY363" s="217"/>
      <c r="AZ363" s="217"/>
      <c r="BA363" s="217"/>
      <c r="BB363" s="217"/>
      <c r="BC363" s="217"/>
      <c r="BD363" s="217"/>
      <c r="BE363" s="217"/>
      <c r="BF363" s="217"/>
      <c r="BG363" s="217"/>
      <c r="BH363" s="217"/>
      <c r="BI363" s="217"/>
      <c r="BJ363" s="217"/>
      <c r="BK363" s="217"/>
      <c r="BL363" s="217"/>
      <c r="BM363" s="217"/>
      <c r="BN363" s="217"/>
    </row>
    <row r="364" spans="3:66">
      <c r="C364" s="47" t="s">
        <v>265</v>
      </c>
      <c r="D364" s="47"/>
      <c r="E364" s="47"/>
      <c r="F364" s="219"/>
      <c r="G364" s="217"/>
      <c r="H364" s="217"/>
      <c r="I364" s="217"/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217"/>
      <c r="Z364" s="217"/>
      <c r="AA364" s="217"/>
      <c r="AB364" s="217"/>
      <c r="AC364" s="217"/>
      <c r="AD364" s="217"/>
      <c r="AE364" s="217"/>
      <c r="AF364" s="217"/>
      <c r="AG364" s="217"/>
      <c r="AH364" s="217"/>
      <c r="AI364" s="217"/>
      <c r="AJ364" s="217"/>
      <c r="AK364" s="217"/>
      <c r="AL364" s="217"/>
      <c r="AM364" s="217"/>
      <c r="AN364" s="217"/>
      <c r="AO364" s="217"/>
      <c r="AP364" s="217"/>
      <c r="AQ364" s="217"/>
      <c r="AR364" s="217"/>
      <c r="AS364" s="217"/>
      <c r="AT364" s="217"/>
      <c r="AU364" s="217"/>
      <c r="AV364" s="217"/>
      <c r="AW364" s="217"/>
      <c r="AX364" s="217"/>
      <c r="AY364" s="217"/>
      <c r="AZ364" s="217"/>
      <c r="BA364" s="217"/>
      <c r="BB364" s="217"/>
      <c r="BC364" s="217"/>
      <c r="BD364" s="217"/>
      <c r="BE364" s="217"/>
      <c r="BF364" s="217"/>
      <c r="BG364" s="217"/>
      <c r="BH364" s="217"/>
      <c r="BI364" s="217"/>
      <c r="BJ364" s="217"/>
      <c r="BK364" s="217"/>
      <c r="BL364" s="217"/>
      <c r="BM364" s="217"/>
      <c r="BN364" s="217"/>
    </row>
    <row r="365" spans="3:66">
      <c r="C365" s="47" t="s">
        <v>266</v>
      </c>
      <c r="D365" s="47"/>
      <c r="E365" s="47"/>
      <c r="F365" s="219"/>
      <c r="G365" s="217"/>
      <c r="H365" s="217"/>
      <c r="I365" s="217"/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217"/>
      <c r="Z365" s="217"/>
      <c r="AA365" s="217"/>
      <c r="AB365" s="217"/>
      <c r="AC365" s="217"/>
      <c r="AD365" s="217"/>
      <c r="AE365" s="217"/>
      <c r="AF365" s="217"/>
      <c r="AG365" s="217"/>
      <c r="AH365" s="217"/>
      <c r="AI365" s="217"/>
      <c r="AJ365" s="217"/>
      <c r="AK365" s="217"/>
      <c r="AL365" s="217"/>
      <c r="AM365" s="217"/>
      <c r="AN365" s="217"/>
      <c r="AO365" s="217"/>
      <c r="AP365" s="217"/>
      <c r="AQ365" s="217"/>
      <c r="AR365" s="217"/>
      <c r="AS365" s="217"/>
      <c r="AT365" s="217"/>
      <c r="AU365" s="217"/>
      <c r="AV365" s="217"/>
      <c r="AW365" s="217"/>
      <c r="AX365" s="217"/>
      <c r="AY365" s="217"/>
      <c r="AZ365" s="217"/>
      <c r="BA365" s="217"/>
      <c r="BB365" s="217"/>
      <c r="BC365" s="217"/>
      <c r="BD365" s="217"/>
      <c r="BE365" s="217"/>
      <c r="BF365" s="217"/>
      <c r="BG365" s="217"/>
      <c r="BH365" s="217"/>
      <c r="BI365" s="217"/>
      <c r="BJ365" s="217"/>
      <c r="BK365" s="217"/>
      <c r="BL365" s="217"/>
      <c r="BM365" s="217"/>
      <c r="BN365" s="217"/>
    </row>
    <row r="366" spans="3:66">
      <c r="C366" s="47" t="s">
        <v>273</v>
      </c>
      <c r="D366" s="47"/>
      <c r="E366" s="47"/>
      <c r="F366" s="219"/>
      <c r="G366" s="217"/>
      <c r="H366" s="217"/>
      <c r="I366" s="217"/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217"/>
      <c r="Z366" s="217"/>
      <c r="AA366" s="217"/>
      <c r="AB366" s="217"/>
      <c r="AC366" s="217"/>
      <c r="AD366" s="217"/>
      <c r="AE366" s="217"/>
      <c r="AF366" s="217"/>
      <c r="AG366" s="217"/>
      <c r="AH366" s="217"/>
      <c r="AI366" s="217"/>
      <c r="AJ366" s="217"/>
      <c r="AK366" s="217"/>
      <c r="AL366" s="217"/>
      <c r="AM366" s="217"/>
      <c r="AN366" s="217"/>
      <c r="AO366" s="217"/>
      <c r="AP366" s="217"/>
      <c r="AQ366" s="217"/>
      <c r="AR366" s="217"/>
      <c r="AS366" s="217"/>
      <c r="AT366" s="217"/>
      <c r="AU366" s="217"/>
      <c r="AV366" s="217"/>
      <c r="AW366" s="217"/>
      <c r="AX366" s="217"/>
      <c r="AY366" s="217"/>
      <c r="AZ366" s="217"/>
      <c r="BA366" s="217"/>
      <c r="BB366" s="217"/>
      <c r="BC366" s="217"/>
      <c r="BD366" s="217"/>
      <c r="BE366" s="217"/>
      <c r="BF366" s="217"/>
      <c r="BG366" s="217"/>
      <c r="BH366" s="217"/>
      <c r="BI366" s="217"/>
      <c r="BJ366" s="217"/>
      <c r="BK366" s="217"/>
      <c r="BL366" s="217"/>
      <c r="BM366" s="217"/>
      <c r="BN366" s="217"/>
    </row>
    <row r="367" spans="3:66">
      <c r="C367" s="47" t="s">
        <v>269</v>
      </c>
      <c r="D367" s="47"/>
      <c r="E367" s="47"/>
      <c r="F367" s="219"/>
      <c r="G367" s="217"/>
      <c r="H367" s="217"/>
      <c r="I367" s="217"/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217"/>
      <c r="Z367" s="217"/>
      <c r="AA367" s="217"/>
      <c r="AB367" s="217"/>
      <c r="AC367" s="217"/>
      <c r="AD367" s="217"/>
      <c r="AE367" s="217"/>
      <c r="AF367" s="217"/>
      <c r="AG367" s="217"/>
      <c r="AH367" s="217"/>
      <c r="AI367" s="217"/>
      <c r="AJ367" s="217"/>
      <c r="AK367" s="217"/>
      <c r="AL367" s="217"/>
      <c r="AM367" s="217"/>
      <c r="AN367" s="217"/>
      <c r="AO367" s="217"/>
      <c r="AP367" s="217"/>
      <c r="AQ367" s="217"/>
      <c r="AR367" s="217"/>
      <c r="AS367" s="217"/>
      <c r="AT367" s="217"/>
      <c r="AU367" s="217"/>
      <c r="AV367" s="217"/>
      <c r="AW367" s="217"/>
      <c r="AX367" s="217"/>
      <c r="AY367" s="217"/>
      <c r="AZ367" s="217"/>
      <c r="BA367" s="217"/>
      <c r="BB367" s="217"/>
      <c r="BC367" s="217"/>
      <c r="BD367" s="217"/>
      <c r="BE367" s="217"/>
      <c r="BF367" s="217"/>
      <c r="BG367" s="217"/>
      <c r="BH367" s="217"/>
      <c r="BI367" s="217"/>
      <c r="BJ367" s="217"/>
      <c r="BK367" s="217"/>
      <c r="BL367" s="217"/>
      <c r="BM367" s="217"/>
      <c r="BN367" s="217"/>
    </row>
    <row r="368" spans="3:66">
      <c r="C368" s="47" t="s">
        <v>267</v>
      </c>
      <c r="D368" s="47"/>
      <c r="E368" s="47"/>
      <c r="F368" s="219"/>
      <c r="G368" s="217"/>
      <c r="H368" s="217"/>
      <c r="I368" s="217"/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217"/>
      <c r="Z368" s="217"/>
      <c r="AA368" s="217"/>
      <c r="AB368" s="217"/>
      <c r="AC368" s="217"/>
      <c r="AD368" s="217"/>
      <c r="AE368" s="217"/>
      <c r="AF368" s="217"/>
      <c r="AG368" s="217"/>
      <c r="AH368" s="217"/>
      <c r="AI368" s="217"/>
      <c r="AJ368" s="217"/>
      <c r="AK368" s="217"/>
      <c r="AL368" s="217"/>
      <c r="AM368" s="217"/>
      <c r="AN368" s="217"/>
      <c r="AO368" s="217"/>
      <c r="AP368" s="217"/>
      <c r="AQ368" s="217"/>
      <c r="AR368" s="217"/>
      <c r="AS368" s="217"/>
      <c r="AT368" s="217"/>
      <c r="AU368" s="217"/>
      <c r="AV368" s="217"/>
      <c r="AW368" s="217"/>
      <c r="AX368" s="217"/>
      <c r="AY368" s="217"/>
      <c r="AZ368" s="217"/>
      <c r="BA368" s="217"/>
      <c r="BB368" s="217"/>
      <c r="BC368" s="217"/>
      <c r="BD368" s="217"/>
      <c r="BE368" s="217"/>
      <c r="BF368" s="217"/>
      <c r="BG368" s="217"/>
      <c r="BH368" s="217"/>
      <c r="BI368" s="217"/>
      <c r="BJ368" s="217"/>
      <c r="BK368" s="217"/>
      <c r="BL368" s="217"/>
      <c r="BM368" s="217"/>
      <c r="BN368" s="217"/>
    </row>
    <row r="369" spans="3:66">
      <c r="C369" s="6" t="s">
        <v>128</v>
      </c>
      <c r="D369" s="6"/>
      <c r="E369" s="6"/>
      <c r="F369" s="219"/>
      <c r="G369" s="217"/>
      <c r="H369" s="217"/>
      <c r="I369" s="217"/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217"/>
      <c r="Z369" s="217"/>
      <c r="AA369" s="217"/>
      <c r="AB369" s="217"/>
      <c r="AC369" s="217"/>
      <c r="AD369" s="217"/>
      <c r="AE369" s="217"/>
      <c r="AF369" s="217"/>
      <c r="AG369" s="217"/>
      <c r="AH369" s="217"/>
      <c r="AI369" s="217"/>
      <c r="AJ369" s="217"/>
      <c r="AK369" s="217"/>
      <c r="AL369" s="217"/>
      <c r="AM369" s="217"/>
      <c r="AN369" s="217"/>
      <c r="AO369" s="217"/>
      <c r="AP369" s="217"/>
      <c r="AQ369" s="217"/>
      <c r="AR369" s="217"/>
      <c r="AS369" s="217"/>
      <c r="AT369" s="217"/>
      <c r="AU369" s="217"/>
      <c r="AV369" s="217"/>
      <c r="AW369" s="217"/>
      <c r="AX369" s="217"/>
      <c r="AY369" s="217"/>
      <c r="AZ369" s="217"/>
      <c r="BA369" s="217"/>
      <c r="BB369" s="217"/>
      <c r="BC369" s="217"/>
      <c r="BD369" s="217"/>
      <c r="BE369" s="217"/>
      <c r="BF369" s="217"/>
      <c r="BG369" s="217"/>
      <c r="BH369" s="217"/>
      <c r="BI369" s="217"/>
      <c r="BJ369" s="217"/>
      <c r="BK369" s="217"/>
      <c r="BL369" s="217"/>
      <c r="BM369" s="217"/>
      <c r="BN369" s="217"/>
    </row>
    <row r="370" spans="3:66">
      <c r="C370" s="6" t="s">
        <v>129</v>
      </c>
      <c r="D370" s="6"/>
      <c r="E370" s="6"/>
      <c r="F370" s="219"/>
      <c r="G370" s="217"/>
      <c r="H370" s="217"/>
      <c r="I370" s="217"/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217"/>
      <c r="Z370" s="217"/>
      <c r="AA370" s="217"/>
      <c r="AB370" s="217"/>
      <c r="AC370" s="217"/>
      <c r="AD370" s="217"/>
      <c r="AE370" s="217"/>
      <c r="AF370" s="217"/>
      <c r="AG370" s="217"/>
      <c r="AH370" s="217"/>
      <c r="AI370" s="217"/>
      <c r="AJ370" s="217"/>
      <c r="AK370" s="217"/>
      <c r="AL370" s="217"/>
      <c r="AM370" s="217"/>
      <c r="AN370" s="217"/>
      <c r="AO370" s="217"/>
      <c r="AP370" s="217"/>
      <c r="AQ370" s="217"/>
      <c r="AR370" s="217"/>
      <c r="AS370" s="217"/>
      <c r="AT370" s="217"/>
      <c r="AU370" s="217"/>
      <c r="AV370" s="217"/>
      <c r="AW370" s="217"/>
      <c r="AX370" s="217"/>
      <c r="AY370" s="217"/>
      <c r="AZ370" s="217"/>
      <c r="BA370" s="217"/>
      <c r="BB370" s="217"/>
      <c r="BC370" s="217"/>
      <c r="BD370" s="217"/>
      <c r="BE370" s="217"/>
      <c r="BF370" s="217"/>
      <c r="BG370" s="217"/>
      <c r="BH370" s="217"/>
      <c r="BI370" s="217"/>
      <c r="BJ370" s="217"/>
      <c r="BK370" s="217"/>
      <c r="BL370" s="217"/>
      <c r="BM370" s="217"/>
      <c r="BN370" s="217"/>
    </row>
    <row r="371" spans="3:66">
      <c r="C371" s="6" t="s">
        <v>276</v>
      </c>
      <c r="D371" s="6"/>
      <c r="E371" s="6"/>
      <c r="F371" s="228">
        <f>SUM(F372:F374)</f>
        <v>0</v>
      </c>
      <c r="G371" s="217"/>
      <c r="H371" s="217"/>
      <c r="I371" s="217"/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217"/>
      <c r="Z371" s="217"/>
      <c r="AA371" s="217"/>
      <c r="AB371" s="217"/>
      <c r="AC371" s="217"/>
      <c r="AD371" s="217"/>
      <c r="AE371" s="217"/>
      <c r="AF371" s="217"/>
      <c r="AG371" s="217"/>
      <c r="AH371" s="217"/>
      <c r="AI371" s="217"/>
      <c r="AJ371" s="217"/>
      <c r="AK371" s="217"/>
      <c r="AL371" s="217"/>
      <c r="AM371" s="217"/>
      <c r="AN371" s="217"/>
      <c r="AO371" s="217"/>
      <c r="AP371" s="217"/>
      <c r="AQ371" s="217"/>
      <c r="AR371" s="217"/>
      <c r="AS371" s="217"/>
      <c r="AT371" s="217"/>
      <c r="AU371" s="217"/>
      <c r="AV371" s="217"/>
      <c r="AW371" s="217"/>
      <c r="AX371" s="217"/>
      <c r="AY371" s="217"/>
      <c r="AZ371" s="217"/>
      <c r="BA371" s="217"/>
      <c r="BB371" s="217"/>
      <c r="BC371" s="217"/>
      <c r="BD371" s="217"/>
      <c r="BE371" s="217"/>
      <c r="BF371" s="217"/>
      <c r="BG371" s="217"/>
      <c r="BH371" s="217"/>
      <c r="BI371" s="217"/>
      <c r="BJ371" s="217"/>
      <c r="BK371" s="217"/>
      <c r="BL371" s="217"/>
      <c r="BM371" s="217"/>
      <c r="BN371" s="217"/>
    </row>
    <row r="372" spans="3:66">
      <c r="C372" s="47" t="s">
        <v>274</v>
      </c>
      <c r="D372" s="47"/>
      <c r="E372" s="47"/>
      <c r="F372" s="219"/>
      <c r="G372" s="217"/>
      <c r="H372" s="217"/>
      <c r="I372" s="217"/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217"/>
      <c r="Z372" s="217"/>
      <c r="AA372" s="217"/>
      <c r="AB372" s="217"/>
      <c r="AC372" s="217"/>
      <c r="AD372" s="217"/>
      <c r="AE372" s="217"/>
      <c r="AF372" s="217"/>
      <c r="AG372" s="217"/>
      <c r="AH372" s="217"/>
      <c r="AI372" s="217"/>
      <c r="AJ372" s="217"/>
      <c r="AK372" s="217"/>
      <c r="AL372" s="217"/>
      <c r="AM372" s="217"/>
      <c r="AN372" s="217"/>
      <c r="AO372" s="217"/>
      <c r="AP372" s="217"/>
      <c r="AQ372" s="217"/>
      <c r="AR372" s="217"/>
      <c r="AS372" s="217"/>
      <c r="AT372" s="217"/>
      <c r="AU372" s="217"/>
      <c r="AV372" s="217"/>
      <c r="AW372" s="217"/>
      <c r="AX372" s="217"/>
      <c r="AY372" s="217"/>
      <c r="AZ372" s="217"/>
      <c r="BA372" s="217"/>
      <c r="BB372" s="217"/>
      <c r="BC372" s="217"/>
      <c r="BD372" s="217"/>
      <c r="BE372" s="217"/>
      <c r="BF372" s="217"/>
      <c r="BG372" s="217"/>
      <c r="BH372" s="217"/>
      <c r="BI372" s="217"/>
      <c r="BJ372" s="217"/>
      <c r="BK372" s="217"/>
      <c r="BL372" s="217"/>
      <c r="BM372" s="217"/>
      <c r="BN372" s="217"/>
    </row>
    <row r="373" spans="3:66">
      <c r="C373" s="47" t="s">
        <v>270</v>
      </c>
      <c r="D373" s="47"/>
      <c r="E373" s="47"/>
      <c r="F373" s="219"/>
      <c r="G373" s="217"/>
      <c r="H373" s="217"/>
      <c r="I373" s="217"/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217"/>
      <c r="Z373" s="217"/>
      <c r="AA373" s="217"/>
      <c r="AB373" s="217"/>
      <c r="AC373" s="217"/>
      <c r="AD373" s="217"/>
      <c r="AE373" s="217"/>
      <c r="AF373" s="217"/>
      <c r="AG373" s="217"/>
      <c r="AH373" s="217"/>
      <c r="AI373" s="217"/>
      <c r="AJ373" s="217"/>
      <c r="AK373" s="217"/>
      <c r="AL373" s="217"/>
      <c r="AM373" s="217"/>
      <c r="AN373" s="217"/>
      <c r="AO373" s="217"/>
      <c r="AP373" s="217"/>
      <c r="AQ373" s="217"/>
      <c r="AR373" s="217"/>
      <c r="AS373" s="217"/>
      <c r="AT373" s="217"/>
      <c r="AU373" s="217"/>
      <c r="AV373" s="217"/>
      <c r="AW373" s="217"/>
      <c r="AX373" s="217"/>
      <c r="AY373" s="217"/>
      <c r="AZ373" s="217"/>
      <c r="BA373" s="217"/>
      <c r="BB373" s="217"/>
      <c r="BC373" s="217"/>
      <c r="BD373" s="217"/>
      <c r="BE373" s="217"/>
      <c r="BF373" s="217"/>
      <c r="BG373" s="217"/>
      <c r="BH373" s="217"/>
      <c r="BI373" s="217"/>
      <c r="BJ373" s="217"/>
      <c r="BK373" s="217"/>
      <c r="BL373" s="217"/>
      <c r="BM373" s="217"/>
      <c r="BN373" s="217"/>
    </row>
    <row r="374" spans="3:66">
      <c r="C374" s="47" t="s">
        <v>246</v>
      </c>
      <c r="D374" s="47"/>
      <c r="E374" s="47"/>
      <c r="F374" s="219"/>
      <c r="G374" s="217"/>
      <c r="H374" s="217"/>
      <c r="I374" s="217"/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217"/>
      <c r="Z374" s="217"/>
      <c r="AA374" s="217"/>
      <c r="AB374" s="217"/>
      <c r="AC374" s="217"/>
      <c r="AD374" s="217"/>
      <c r="AE374" s="217"/>
      <c r="AF374" s="217"/>
      <c r="AG374" s="217"/>
      <c r="AH374" s="217"/>
      <c r="AI374" s="217"/>
      <c r="AJ374" s="217"/>
      <c r="AK374" s="217"/>
      <c r="AL374" s="217"/>
      <c r="AM374" s="217"/>
      <c r="AN374" s="217"/>
      <c r="AO374" s="217"/>
      <c r="AP374" s="217"/>
      <c r="AQ374" s="217"/>
      <c r="AR374" s="217"/>
      <c r="AS374" s="217"/>
      <c r="AT374" s="217"/>
      <c r="AU374" s="217"/>
      <c r="AV374" s="217"/>
      <c r="AW374" s="217"/>
      <c r="AX374" s="217"/>
      <c r="AY374" s="217"/>
      <c r="AZ374" s="217"/>
      <c r="BA374" s="217"/>
      <c r="BB374" s="217"/>
      <c r="BC374" s="217"/>
      <c r="BD374" s="217"/>
      <c r="BE374" s="217"/>
      <c r="BF374" s="217"/>
      <c r="BG374" s="217"/>
      <c r="BH374" s="217"/>
      <c r="BI374" s="217"/>
      <c r="BJ374" s="217"/>
      <c r="BK374" s="217"/>
      <c r="BL374" s="217"/>
      <c r="BM374" s="217"/>
      <c r="BN374" s="217"/>
    </row>
    <row r="375" spans="3:66">
      <c r="C375" s="6" t="s">
        <v>132</v>
      </c>
      <c r="D375" s="6"/>
      <c r="E375" s="6"/>
      <c r="F375" s="228">
        <f>SUM(F376:F377)</f>
        <v>0</v>
      </c>
      <c r="G375" s="217"/>
      <c r="H375" s="217"/>
      <c r="I375" s="217"/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217"/>
      <c r="Z375" s="217"/>
      <c r="AA375" s="217"/>
      <c r="AB375" s="217"/>
      <c r="AC375" s="217"/>
      <c r="AD375" s="217"/>
      <c r="AE375" s="217"/>
      <c r="AF375" s="217"/>
      <c r="AG375" s="217"/>
      <c r="AH375" s="217"/>
      <c r="AI375" s="217"/>
      <c r="AJ375" s="217"/>
      <c r="AK375" s="217"/>
      <c r="AL375" s="217"/>
      <c r="AM375" s="217"/>
      <c r="AN375" s="217"/>
      <c r="AO375" s="217"/>
      <c r="AP375" s="217"/>
      <c r="AQ375" s="217"/>
      <c r="AR375" s="217"/>
      <c r="AS375" s="217"/>
      <c r="AT375" s="217"/>
      <c r="AU375" s="217"/>
      <c r="AV375" s="217"/>
      <c r="AW375" s="217"/>
      <c r="AX375" s="217"/>
      <c r="AY375" s="217"/>
      <c r="AZ375" s="217"/>
      <c r="BA375" s="217"/>
      <c r="BB375" s="217"/>
      <c r="BC375" s="217"/>
      <c r="BD375" s="217"/>
      <c r="BE375" s="217"/>
      <c r="BF375" s="217"/>
      <c r="BG375" s="217"/>
      <c r="BH375" s="217"/>
      <c r="BI375" s="217"/>
      <c r="BJ375" s="217"/>
      <c r="BK375" s="217"/>
      <c r="BL375" s="217"/>
      <c r="BM375" s="217"/>
      <c r="BN375" s="217"/>
    </row>
    <row r="376" spans="3:66">
      <c r="C376" s="47" t="s">
        <v>271</v>
      </c>
      <c r="D376" s="47"/>
      <c r="E376" s="47"/>
      <c r="F376" s="219"/>
      <c r="G376" s="217"/>
      <c r="H376" s="217"/>
      <c r="I376" s="217"/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217"/>
      <c r="Z376" s="217"/>
      <c r="AA376" s="217"/>
      <c r="AB376" s="217"/>
      <c r="AC376" s="217"/>
      <c r="AD376" s="217"/>
      <c r="AE376" s="217"/>
      <c r="AF376" s="217"/>
      <c r="AG376" s="217"/>
      <c r="AH376" s="217"/>
      <c r="AI376" s="217"/>
      <c r="AJ376" s="217"/>
      <c r="AK376" s="217"/>
      <c r="AL376" s="217"/>
      <c r="AM376" s="217"/>
      <c r="AN376" s="217"/>
      <c r="AO376" s="217"/>
      <c r="AP376" s="217"/>
      <c r="AQ376" s="217"/>
      <c r="AR376" s="217"/>
      <c r="AS376" s="217"/>
      <c r="AT376" s="217"/>
      <c r="AU376" s="217"/>
      <c r="AV376" s="217"/>
      <c r="AW376" s="217"/>
      <c r="AX376" s="217"/>
      <c r="AY376" s="217"/>
      <c r="AZ376" s="217"/>
      <c r="BA376" s="217"/>
      <c r="BB376" s="217"/>
      <c r="BC376" s="217"/>
      <c r="BD376" s="217"/>
      <c r="BE376" s="217"/>
      <c r="BF376" s="217"/>
      <c r="BG376" s="217"/>
      <c r="BH376" s="217"/>
      <c r="BI376" s="217"/>
      <c r="BJ376" s="217"/>
      <c r="BK376" s="217"/>
      <c r="BL376" s="217"/>
      <c r="BM376" s="217"/>
      <c r="BN376" s="217"/>
    </row>
    <row r="377" spans="3:66">
      <c r="C377" s="47" t="s">
        <v>272</v>
      </c>
      <c r="D377" s="47"/>
      <c r="E377" s="47"/>
      <c r="F377" s="219"/>
      <c r="G377" s="217"/>
      <c r="H377" s="217"/>
      <c r="I377" s="217"/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217"/>
      <c r="Z377" s="217"/>
      <c r="AA377" s="217"/>
      <c r="AB377" s="217"/>
      <c r="AC377" s="217"/>
      <c r="AD377" s="217"/>
      <c r="AE377" s="217"/>
      <c r="AF377" s="217"/>
      <c r="AG377" s="217"/>
      <c r="AH377" s="217"/>
      <c r="AI377" s="217"/>
      <c r="AJ377" s="217"/>
      <c r="AK377" s="217"/>
      <c r="AL377" s="217"/>
      <c r="AM377" s="217"/>
      <c r="AN377" s="217"/>
      <c r="AO377" s="217"/>
      <c r="AP377" s="217"/>
      <c r="AQ377" s="217"/>
      <c r="AR377" s="217"/>
      <c r="AS377" s="217"/>
      <c r="AT377" s="217"/>
      <c r="AU377" s="217"/>
      <c r="AV377" s="217"/>
      <c r="AW377" s="217"/>
      <c r="AX377" s="217"/>
      <c r="AY377" s="217"/>
      <c r="AZ377" s="217"/>
      <c r="BA377" s="217"/>
      <c r="BB377" s="217"/>
      <c r="BC377" s="217"/>
      <c r="BD377" s="217"/>
      <c r="BE377" s="217"/>
      <c r="BF377" s="217"/>
      <c r="BG377" s="217"/>
      <c r="BH377" s="217"/>
      <c r="BI377" s="217"/>
      <c r="BJ377" s="217"/>
      <c r="BK377" s="217"/>
      <c r="BL377" s="217"/>
      <c r="BM377" s="217"/>
      <c r="BN377" s="217"/>
    </row>
    <row r="378" spans="3:66">
      <c r="C378" s="6" t="s">
        <v>133</v>
      </c>
      <c r="D378" s="6"/>
      <c r="E378" s="6"/>
      <c r="F378" s="219"/>
      <c r="G378" s="217"/>
      <c r="H378" s="217"/>
      <c r="I378" s="217"/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217"/>
      <c r="Z378" s="217"/>
      <c r="AA378" s="217"/>
      <c r="AB378" s="217"/>
      <c r="AC378" s="217"/>
      <c r="AD378" s="217"/>
      <c r="AE378" s="217"/>
      <c r="AF378" s="217"/>
      <c r="AG378" s="217"/>
      <c r="AH378" s="217"/>
      <c r="AI378" s="217"/>
      <c r="AJ378" s="217"/>
      <c r="AK378" s="217"/>
      <c r="AL378" s="217"/>
      <c r="AM378" s="217"/>
      <c r="AN378" s="217"/>
      <c r="AO378" s="217"/>
      <c r="AP378" s="217"/>
      <c r="AQ378" s="217"/>
      <c r="AR378" s="217"/>
      <c r="AS378" s="217"/>
      <c r="AT378" s="217"/>
      <c r="AU378" s="217"/>
      <c r="AV378" s="217"/>
      <c r="AW378" s="217"/>
      <c r="AX378" s="217"/>
      <c r="AY378" s="217"/>
      <c r="AZ378" s="217"/>
      <c r="BA378" s="217"/>
      <c r="BB378" s="217"/>
      <c r="BC378" s="217"/>
      <c r="BD378" s="217"/>
      <c r="BE378" s="217"/>
      <c r="BF378" s="217"/>
      <c r="BG378" s="217"/>
      <c r="BH378" s="217"/>
      <c r="BI378" s="217"/>
      <c r="BJ378" s="217"/>
      <c r="BK378" s="217"/>
      <c r="BL378" s="217"/>
      <c r="BM378" s="217"/>
      <c r="BN378" s="217"/>
    </row>
    <row r="379" spans="3:66">
      <c r="C379" s="6" t="s">
        <v>134</v>
      </c>
      <c r="D379" s="6"/>
      <c r="E379" s="6"/>
      <c r="F379" s="228">
        <f>SUM(F380:F386)</f>
        <v>0</v>
      </c>
      <c r="G379" s="217"/>
      <c r="H379" s="217"/>
      <c r="I379" s="217"/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217"/>
      <c r="Z379" s="217"/>
      <c r="AA379" s="217"/>
      <c r="AB379" s="217"/>
      <c r="AC379" s="217"/>
      <c r="AD379" s="217"/>
      <c r="AE379" s="217"/>
      <c r="AF379" s="217"/>
      <c r="AG379" s="217"/>
      <c r="AH379" s="217"/>
      <c r="AI379" s="217"/>
      <c r="AJ379" s="217"/>
      <c r="AK379" s="217"/>
      <c r="AL379" s="217"/>
      <c r="AM379" s="217"/>
      <c r="AN379" s="217"/>
      <c r="AO379" s="217"/>
      <c r="AP379" s="217"/>
      <c r="AQ379" s="217"/>
      <c r="AR379" s="217"/>
      <c r="AS379" s="217"/>
      <c r="AT379" s="217"/>
      <c r="AU379" s="217"/>
      <c r="AV379" s="217"/>
      <c r="AW379" s="217"/>
      <c r="AX379" s="217"/>
      <c r="AY379" s="217"/>
      <c r="AZ379" s="217"/>
      <c r="BA379" s="217"/>
      <c r="BB379" s="217"/>
      <c r="BC379" s="217"/>
      <c r="BD379" s="217"/>
      <c r="BE379" s="217"/>
      <c r="BF379" s="217"/>
      <c r="BG379" s="217"/>
      <c r="BH379" s="217"/>
      <c r="BI379" s="217"/>
      <c r="BJ379" s="217"/>
      <c r="BK379" s="217"/>
      <c r="BL379" s="217"/>
      <c r="BM379" s="217"/>
      <c r="BN379" s="217"/>
    </row>
    <row r="380" spans="3:66">
      <c r="C380" s="47" t="s">
        <v>135</v>
      </c>
      <c r="D380" s="47"/>
      <c r="E380" s="47"/>
      <c r="F380" s="219"/>
      <c r="G380" s="217"/>
      <c r="H380" s="217"/>
      <c r="I380" s="217"/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217"/>
      <c r="Z380" s="217"/>
      <c r="AA380" s="217"/>
      <c r="AB380" s="217"/>
      <c r="AC380" s="217"/>
      <c r="AD380" s="217"/>
      <c r="AE380" s="217"/>
      <c r="AF380" s="217"/>
      <c r="AG380" s="217"/>
      <c r="AH380" s="217"/>
      <c r="AI380" s="217"/>
      <c r="AJ380" s="217"/>
      <c r="AK380" s="217"/>
      <c r="AL380" s="217"/>
      <c r="AM380" s="217"/>
      <c r="AN380" s="217"/>
      <c r="AO380" s="217"/>
      <c r="AP380" s="217"/>
      <c r="AQ380" s="217"/>
      <c r="AR380" s="217"/>
      <c r="AS380" s="217"/>
      <c r="AT380" s="217"/>
      <c r="AU380" s="217"/>
      <c r="AV380" s="217"/>
      <c r="AW380" s="217"/>
      <c r="AX380" s="217"/>
      <c r="AY380" s="217"/>
      <c r="AZ380" s="217"/>
      <c r="BA380" s="217"/>
      <c r="BB380" s="217"/>
      <c r="BC380" s="217"/>
      <c r="BD380" s="217"/>
      <c r="BE380" s="217"/>
      <c r="BF380" s="217"/>
      <c r="BG380" s="217"/>
      <c r="BH380" s="217"/>
      <c r="BI380" s="217"/>
      <c r="BJ380" s="217"/>
      <c r="BK380" s="217"/>
      <c r="BL380" s="217"/>
      <c r="BM380" s="217"/>
      <c r="BN380" s="217"/>
    </row>
    <row r="381" spans="3:66">
      <c r="C381" s="47" t="s">
        <v>136</v>
      </c>
      <c r="D381" s="47"/>
      <c r="E381" s="47"/>
      <c r="F381" s="219"/>
      <c r="G381" s="217"/>
      <c r="H381" s="217"/>
      <c r="I381" s="217"/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217"/>
      <c r="Z381" s="217"/>
      <c r="AA381" s="217"/>
      <c r="AB381" s="217"/>
      <c r="AC381" s="217"/>
      <c r="AD381" s="217"/>
      <c r="AE381" s="217"/>
      <c r="AF381" s="217"/>
      <c r="AG381" s="217"/>
      <c r="AH381" s="217"/>
      <c r="AI381" s="217"/>
      <c r="AJ381" s="217"/>
      <c r="AK381" s="217"/>
      <c r="AL381" s="217"/>
      <c r="AM381" s="217"/>
      <c r="AN381" s="217"/>
      <c r="AO381" s="217"/>
      <c r="AP381" s="217"/>
      <c r="AQ381" s="217"/>
      <c r="AR381" s="217"/>
      <c r="AS381" s="217"/>
      <c r="AT381" s="217"/>
      <c r="AU381" s="217"/>
      <c r="AV381" s="217"/>
      <c r="AW381" s="217"/>
      <c r="AX381" s="217"/>
      <c r="AY381" s="217"/>
      <c r="AZ381" s="217"/>
      <c r="BA381" s="217"/>
      <c r="BB381" s="217"/>
      <c r="BC381" s="217"/>
      <c r="BD381" s="217"/>
      <c r="BE381" s="217"/>
      <c r="BF381" s="217"/>
      <c r="BG381" s="217"/>
      <c r="BH381" s="217"/>
      <c r="BI381" s="217"/>
      <c r="BJ381" s="217"/>
      <c r="BK381" s="217"/>
      <c r="BL381" s="217"/>
      <c r="BM381" s="217"/>
      <c r="BN381" s="217"/>
    </row>
    <row r="382" spans="3:66">
      <c r="C382" s="47" t="s">
        <v>137</v>
      </c>
      <c r="D382" s="47"/>
      <c r="E382" s="47"/>
      <c r="F382" s="219"/>
      <c r="G382" s="217"/>
      <c r="H382" s="217"/>
      <c r="I382" s="217"/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217"/>
      <c r="Z382" s="217"/>
      <c r="AA382" s="217"/>
      <c r="AB382" s="217"/>
      <c r="AC382" s="217"/>
      <c r="AD382" s="217"/>
      <c r="AE382" s="217"/>
      <c r="AF382" s="217"/>
      <c r="AG382" s="217"/>
      <c r="AH382" s="217"/>
      <c r="AI382" s="217"/>
      <c r="AJ382" s="217"/>
      <c r="AK382" s="217"/>
      <c r="AL382" s="217"/>
      <c r="AM382" s="217"/>
      <c r="AN382" s="217"/>
      <c r="AO382" s="217"/>
      <c r="AP382" s="217"/>
      <c r="AQ382" s="217"/>
      <c r="AR382" s="217"/>
      <c r="AS382" s="217"/>
      <c r="AT382" s="217"/>
      <c r="AU382" s="217"/>
      <c r="AV382" s="217"/>
      <c r="AW382" s="217"/>
      <c r="AX382" s="217"/>
      <c r="AY382" s="217"/>
      <c r="AZ382" s="217"/>
      <c r="BA382" s="217"/>
      <c r="BB382" s="217"/>
      <c r="BC382" s="217"/>
      <c r="BD382" s="217"/>
      <c r="BE382" s="217"/>
      <c r="BF382" s="217"/>
      <c r="BG382" s="217"/>
      <c r="BH382" s="217"/>
      <c r="BI382" s="217"/>
      <c r="BJ382" s="217"/>
      <c r="BK382" s="217"/>
      <c r="BL382" s="217"/>
      <c r="BM382" s="217"/>
      <c r="BN382" s="217"/>
    </row>
    <row r="383" spans="3:66">
      <c r="C383" s="47" t="s">
        <v>138</v>
      </c>
      <c r="D383" s="47"/>
      <c r="E383" s="47"/>
      <c r="F383" s="219"/>
      <c r="G383" s="217"/>
      <c r="H383" s="217"/>
      <c r="I383" s="217"/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217"/>
      <c r="Z383" s="217"/>
      <c r="AA383" s="217"/>
      <c r="AB383" s="217"/>
      <c r="AC383" s="217"/>
      <c r="AD383" s="217"/>
      <c r="AE383" s="217"/>
      <c r="AF383" s="217"/>
      <c r="AG383" s="217"/>
      <c r="AH383" s="217"/>
      <c r="AI383" s="217"/>
      <c r="AJ383" s="217"/>
      <c r="AK383" s="217"/>
      <c r="AL383" s="217"/>
      <c r="AM383" s="217"/>
      <c r="AN383" s="217"/>
      <c r="AO383" s="217"/>
      <c r="AP383" s="217"/>
      <c r="AQ383" s="217"/>
      <c r="AR383" s="217"/>
      <c r="AS383" s="217"/>
      <c r="AT383" s="217"/>
      <c r="AU383" s="217"/>
      <c r="AV383" s="217"/>
      <c r="AW383" s="217"/>
      <c r="AX383" s="217"/>
      <c r="AY383" s="217"/>
      <c r="AZ383" s="217"/>
      <c r="BA383" s="217"/>
      <c r="BB383" s="217"/>
      <c r="BC383" s="217"/>
      <c r="BD383" s="217"/>
      <c r="BE383" s="217"/>
      <c r="BF383" s="217"/>
      <c r="BG383" s="217"/>
      <c r="BH383" s="217"/>
      <c r="BI383" s="217"/>
      <c r="BJ383" s="217"/>
      <c r="BK383" s="217"/>
      <c r="BL383" s="217"/>
      <c r="BM383" s="217"/>
      <c r="BN383" s="217"/>
    </row>
    <row r="384" spans="3:66">
      <c r="C384" s="47" t="s">
        <v>139</v>
      </c>
      <c r="D384" s="47"/>
      <c r="E384" s="47"/>
      <c r="F384" s="219"/>
      <c r="G384" s="217"/>
      <c r="H384" s="217"/>
      <c r="I384" s="217"/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217"/>
      <c r="Z384" s="217"/>
      <c r="AA384" s="217"/>
      <c r="AB384" s="217"/>
      <c r="AC384" s="217"/>
      <c r="AD384" s="217"/>
      <c r="AE384" s="217"/>
      <c r="AF384" s="217"/>
      <c r="AG384" s="217"/>
      <c r="AH384" s="217"/>
      <c r="AI384" s="217"/>
      <c r="AJ384" s="217"/>
      <c r="AK384" s="217"/>
      <c r="AL384" s="217"/>
      <c r="AM384" s="217"/>
      <c r="AN384" s="217"/>
      <c r="AO384" s="217"/>
      <c r="AP384" s="217"/>
      <c r="AQ384" s="217"/>
      <c r="AR384" s="217"/>
      <c r="AS384" s="217"/>
      <c r="AT384" s="217"/>
      <c r="AU384" s="217"/>
      <c r="AV384" s="217"/>
      <c r="AW384" s="217"/>
      <c r="AX384" s="217"/>
      <c r="AY384" s="217"/>
      <c r="AZ384" s="217"/>
      <c r="BA384" s="217"/>
      <c r="BB384" s="217"/>
      <c r="BC384" s="217"/>
      <c r="BD384" s="217"/>
      <c r="BE384" s="217"/>
      <c r="BF384" s="217"/>
      <c r="BG384" s="217"/>
      <c r="BH384" s="217"/>
      <c r="BI384" s="217"/>
      <c r="BJ384" s="217"/>
      <c r="BK384" s="217"/>
      <c r="BL384" s="217"/>
      <c r="BM384" s="217"/>
      <c r="BN384" s="217"/>
    </row>
    <row r="385" spans="2:66">
      <c r="C385" s="47" t="s">
        <v>140</v>
      </c>
      <c r="D385" s="47"/>
      <c r="E385" s="47"/>
      <c r="F385" s="219"/>
      <c r="G385" s="217"/>
      <c r="H385" s="217"/>
      <c r="I385" s="217"/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217"/>
      <c r="Z385" s="217"/>
      <c r="AA385" s="217"/>
      <c r="AB385" s="217"/>
      <c r="AC385" s="217"/>
      <c r="AD385" s="217"/>
      <c r="AE385" s="217"/>
      <c r="AF385" s="217"/>
      <c r="AG385" s="217"/>
      <c r="AH385" s="217"/>
      <c r="AI385" s="217"/>
      <c r="AJ385" s="217"/>
      <c r="AK385" s="217"/>
      <c r="AL385" s="217"/>
      <c r="AM385" s="217"/>
      <c r="AN385" s="217"/>
      <c r="AO385" s="217"/>
      <c r="AP385" s="217"/>
      <c r="AQ385" s="217"/>
      <c r="AR385" s="217"/>
      <c r="AS385" s="217"/>
      <c r="AT385" s="217"/>
      <c r="AU385" s="217"/>
      <c r="AV385" s="217"/>
      <c r="AW385" s="217"/>
      <c r="AX385" s="217"/>
      <c r="AY385" s="217"/>
      <c r="AZ385" s="217"/>
      <c r="BA385" s="217"/>
      <c r="BB385" s="217"/>
      <c r="BC385" s="217"/>
      <c r="BD385" s="217"/>
      <c r="BE385" s="217"/>
      <c r="BF385" s="217"/>
      <c r="BG385" s="217"/>
      <c r="BH385" s="217"/>
      <c r="BI385" s="217"/>
      <c r="BJ385" s="217"/>
      <c r="BK385" s="217"/>
      <c r="BL385" s="217"/>
      <c r="BM385" s="217"/>
      <c r="BN385" s="217"/>
    </row>
    <row r="386" spans="2:66">
      <c r="C386" s="47" t="s">
        <v>141</v>
      </c>
      <c r="D386" s="47"/>
      <c r="E386" s="47"/>
      <c r="F386" s="219"/>
      <c r="G386" s="217"/>
      <c r="H386" s="217"/>
      <c r="I386" s="217"/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217"/>
      <c r="Z386" s="217"/>
      <c r="AA386" s="217"/>
      <c r="AB386" s="217"/>
      <c r="AC386" s="217"/>
      <c r="AD386" s="217"/>
      <c r="AE386" s="217"/>
      <c r="AF386" s="217"/>
      <c r="AG386" s="217"/>
      <c r="AH386" s="217"/>
      <c r="AI386" s="217"/>
      <c r="AJ386" s="217"/>
      <c r="AK386" s="217"/>
      <c r="AL386" s="217"/>
      <c r="AM386" s="217"/>
      <c r="AN386" s="217"/>
      <c r="AO386" s="217"/>
      <c r="AP386" s="217"/>
      <c r="AQ386" s="217"/>
      <c r="AR386" s="217"/>
      <c r="AS386" s="217"/>
      <c r="AT386" s="217"/>
      <c r="AU386" s="217"/>
      <c r="AV386" s="217"/>
      <c r="AW386" s="217"/>
      <c r="AX386" s="217"/>
      <c r="AY386" s="217"/>
      <c r="AZ386" s="217"/>
      <c r="BA386" s="217"/>
      <c r="BB386" s="217"/>
      <c r="BC386" s="217"/>
      <c r="BD386" s="217"/>
      <c r="BE386" s="217"/>
      <c r="BF386" s="217"/>
      <c r="BG386" s="217"/>
      <c r="BH386" s="217"/>
      <c r="BI386" s="217"/>
      <c r="BJ386" s="217"/>
      <c r="BK386" s="217"/>
      <c r="BL386" s="217"/>
      <c r="BM386" s="217"/>
      <c r="BN386" s="217"/>
    </row>
    <row r="387" spans="2:66">
      <c r="C387" s="6"/>
      <c r="D387" s="6"/>
      <c r="E387" s="6"/>
      <c r="F387" s="217"/>
      <c r="G387" s="217"/>
      <c r="H387" s="217"/>
      <c r="I387" s="217"/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217"/>
      <c r="Z387" s="217"/>
      <c r="AA387" s="217"/>
      <c r="AB387" s="217"/>
      <c r="AC387" s="217"/>
      <c r="AD387" s="217"/>
      <c r="AE387" s="217"/>
      <c r="AF387" s="217"/>
      <c r="AG387" s="217"/>
      <c r="AH387" s="217"/>
      <c r="AI387" s="217"/>
      <c r="AJ387" s="217"/>
      <c r="AK387" s="217"/>
      <c r="AL387" s="217"/>
      <c r="AM387" s="217"/>
      <c r="AN387" s="217"/>
      <c r="AO387" s="217"/>
      <c r="AP387" s="217"/>
      <c r="AQ387" s="217"/>
      <c r="AR387" s="217"/>
      <c r="AS387" s="217"/>
      <c r="AT387" s="217"/>
      <c r="AU387" s="217"/>
      <c r="AV387" s="217"/>
      <c r="AW387" s="217"/>
      <c r="AX387" s="217"/>
      <c r="AY387" s="217"/>
      <c r="AZ387" s="217"/>
      <c r="BA387" s="217"/>
      <c r="BB387" s="217"/>
      <c r="BC387" s="217"/>
      <c r="BD387" s="217"/>
      <c r="BE387" s="217"/>
      <c r="BF387" s="217"/>
      <c r="BG387" s="217"/>
      <c r="BH387" s="217"/>
      <c r="BI387" s="217"/>
      <c r="BJ387" s="217"/>
      <c r="BK387" s="217"/>
      <c r="BL387" s="217"/>
      <c r="BM387" s="217"/>
      <c r="BN387" s="217"/>
    </row>
    <row r="388" spans="2:66">
      <c r="B388" s="5"/>
      <c r="C388" s="4" t="s">
        <v>277</v>
      </c>
      <c r="D388" s="4"/>
      <c r="E388" s="4"/>
      <c r="F388" s="232"/>
      <c r="G388" s="233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32"/>
      <c r="S388" s="232"/>
      <c r="T388" s="232"/>
      <c r="U388" s="232"/>
      <c r="V388" s="232"/>
      <c r="W388" s="232"/>
      <c r="X388" s="232"/>
      <c r="Y388" s="232"/>
      <c r="Z388" s="232"/>
      <c r="AA388" s="232"/>
      <c r="AB388" s="232"/>
      <c r="AC388" s="232"/>
      <c r="AD388" s="232"/>
      <c r="AE388" s="232"/>
      <c r="AF388" s="232"/>
      <c r="AG388" s="232"/>
      <c r="AH388" s="232"/>
      <c r="AI388" s="232"/>
      <c r="AJ388" s="232"/>
      <c r="AK388" s="232"/>
      <c r="AL388" s="232"/>
      <c r="AM388" s="232"/>
      <c r="AN388" s="232"/>
      <c r="AO388" s="232"/>
      <c r="AP388" s="232"/>
      <c r="AQ388" s="232"/>
      <c r="AR388" s="232"/>
      <c r="AS388" s="232"/>
      <c r="AT388" s="232"/>
      <c r="AU388" s="232"/>
      <c r="AV388" s="232"/>
      <c r="AW388" s="232"/>
      <c r="AX388" s="232"/>
      <c r="AY388" s="232"/>
      <c r="AZ388" s="232"/>
      <c r="BA388" s="232"/>
      <c r="BB388" s="232"/>
      <c r="BC388" s="232"/>
      <c r="BD388" s="232"/>
      <c r="BE388" s="232"/>
      <c r="BF388" s="232"/>
      <c r="BG388" s="232"/>
      <c r="BH388" s="232"/>
      <c r="BI388" s="232"/>
      <c r="BJ388" s="232"/>
      <c r="BK388" s="232"/>
      <c r="BL388" s="232"/>
      <c r="BM388" s="232"/>
      <c r="BN388" s="232"/>
    </row>
    <row r="389" spans="2:66">
      <c r="C389" s="6" t="s">
        <v>106</v>
      </c>
      <c r="D389" s="6"/>
      <c r="E389" s="6"/>
      <c r="F389" s="217"/>
      <c r="G389" s="217"/>
      <c r="H389" s="217"/>
      <c r="I389" s="217"/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217"/>
      <c r="Z389" s="217"/>
      <c r="AA389" s="217"/>
      <c r="AB389" s="217"/>
      <c r="AC389" s="217"/>
      <c r="AD389" s="217"/>
      <c r="AE389" s="217"/>
      <c r="AF389" s="217"/>
      <c r="AG389" s="217"/>
      <c r="AH389" s="217"/>
      <c r="AI389" s="217"/>
      <c r="AJ389" s="217"/>
      <c r="AK389" s="217"/>
      <c r="AL389" s="217"/>
      <c r="AM389" s="217"/>
      <c r="AN389" s="217"/>
      <c r="AO389" s="217"/>
      <c r="AP389" s="217"/>
      <c r="AQ389" s="217"/>
      <c r="AR389" s="217"/>
      <c r="AS389" s="217"/>
      <c r="AT389" s="217"/>
      <c r="AU389" s="217"/>
      <c r="AV389" s="217"/>
      <c r="AW389" s="217"/>
      <c r="AX389" s="217"/>
      <c r="AY389" s="217"/>
      <c r="AZ389" s="217"/>
      <c r="BA389" s="217"/>
      <c r="BB389" s="217"/>
      <c r="BC389" s="217"/>
      <c r="BD389" s="217"/>
      <c r="BE389" s="217"/>
      <c r="BF389" s="217"/>
      <c r="BG389" s="217"/>
      <c r="BH389" s="217"/>
      <c r="BI389" s="217"/>
      <c r="BJ389" s="217"/>
      <c r="BK389" s="217"/>
      <c r="BL389" s="217"/>
      <c r="BM389" s="217"/>
      <c r="BN389" s="217"/>
    </row>
    <row r="390" spans="2:66">
      <c r="C390" s="67" t="s">
        <v>260</v>
      </c>
      <c r="D390" s="67"/>
      <c r="E390" s="67"/>
      <c r="F390" s="217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  <c r="AH390" s="219"/>
      <c r="AI390" s="219"/>
      <c r="AJ390" s="219"/>
      <c r="AK390" s="219"/>
      <c r="AL390" s="219"/>
      <c r="AM390" s="219"/>
      <c r="AN390" s="219"/>
      <c r="AO390" s="219"/>
      <c r="AP390" s="219"/>
      <c r="AQ390" s="219"/>
      <c r="AR390" s="219"/>
      <c r="AS390" s="219"/>
      <c r="AT390" s="219"/>
      <c r="AU390" s="219"/>
      <c r="AV390" s="219"/>
      <c r="AW390" s="219"/>
      <c r="AX390" s="219"/>
      <c r="AY390" s="219"/>
      <c r="AZ390" s="219"/>
      <c r="BA390" s="219"/>
      <c r="BB390" s="219"/>
      <c r="BC390" s="219"/>
      <c r="BD390" s="219"/>
      <c r="BE390" s="219"/>
      <c r="BF390" s="219"/>
      <c r="BG390" s="219"/>
      <c r="BH390" s="219"/>
      <c r="BI390" s="219"/>
      <c r="BJ390" s="219"/>
      <c r="BK390" s="219"/>
      <c r="BL390" s="219"/>
      <c r="BM390" s="219"/>
      <c r="BN390" s="219"/>
    </row>
    <row r="391" spans="2:66">
      <c r="C391" s="67" t="s">
        <v>261</v>
      </c>
      <c r="D391" s="67"/>
      <c r="E391" s="67"/>
      <c r="F391" s="217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  <c r="AH391" s="219"/>
      <c r="AI391" s="219"/>
      <c r="AJ391" s="219"/>
      <c r="AK391" s="219"/>
      <c r="AL391" s="219"/>
      <c r="AM391" s="219"/>
      <c r="AN391" s="219"/>
      <c r="AO391" s="219"/>
      <c r="AP391" s="219"/>
      <c r="AQ391" s="219"/>
      <c r="AR391" s="219"/>
      <c r="AS391" s="219"/>
      <c r="AT391" s="219"/>
      <c r="AU391" s="219"/>
      <c r="AV391" s="219"/>
      <c r="AW391" s="219"/>
      <c r="AX391" s="219"/>
      <c r="AY391" s="219"/>
      <c r="AZ391" s="219"/>
      <c r="BA391" s="219"/>
      <c r="BB391" s="219"/>
      <c r="BC391" s="219"/>
      <c r="BD391" s="219"/>
      <c r="BE391" s="219"/>
      <c r="BF391" s="219"/>
      <c r="BG391" s="219"/>
      <c r="BH391" s="219"/>
      <c r="BI391" s="219"/>
      <c r="BJ391" s="219"/>
      <c r="BK391" s="219"/>
      <c r="BL391" s="219"/>
      <c r="BM391" s="219"/>
      <c r="BN391" s="219"/>
    </row>
    <row r="392" spans="2:66">
      <c r="C392" s="67" t="s">
        <v>262</v>
      </c>
      <c r="D392" s="67"/>
      <c r="E392" s="67"/>
      <c r="F392" s="217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  <c r="AH392" s="219"/>
      <c r="AI392" s="219"/>
      <c r="AJ392" s="219"/>
      <c r="AK392" s="219"/>
      <c r="AL392" s="219"/>
      <c r="AM392" s="219"/>
      <c r="AN392" s="219"/>
      <c r="AO392" s="219"/>
      <c r="AP392" s="219"/>
      <c r="AQ392" s="219"/>
      <c r="AR392" s="219"/>
      <c r="AS392" s="219"/>
      <c r="AT392" s="219"/>
      <c r="AU392" s="219"/>
      <c r="AV392" s="219"/>
      <c r="AW392" s="219"/>
      <c r="AX392" s="219"/>
      <c r="AY392" s="219"/>
      <c r="AZ392" s="219"/>
      <c r="BA392" s="219"/>
      <c r="BB392" s="219"/>
      <c r="BC392" s="219"/>
      <c r="BD392" s="219"/>
      <c r="BE392" s="219"/>
      <c r="BF392" s="219"/>
      <c r="BG392" s="219"/>
      <c r="BH392" s="219"/>
      <c r="BI392" s="219"/>
      <c r="BJ392" s="219"/>
      <c r="BK392" s="219"/>
      <c r="BL392" s="219"/>
      <c r="BM392" s="219"/>
      <c r="BN392" s="219"/>
    </row>
    <row r="393" spans="2:66">
      <c r="C393" s="6" t="s">
        <v>111</v>
      </c>
      <c r="D393" s="6"/>
      <c r="E393" s="6"/>
      <c r="F393" s="217"/>
      <c r="G393" s="217"/>
      <c r="H393" s="217"/>
      <c r="I393" s="217"/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217"/>
      <c r="Z393" s="217"/>
      <c r="AA393" s="217"/>
      <c r="AB393" s="217"/>
      <c r="AC393" s="217"/>
      <c r="AD393" s="217"/>
      <c r="AE393" s="217"/>
      <c r="AF393" s="217"/>
      <c r="AG393" s="217"/>
      <c r="AH393" s="217"/>
      <c r="AI393" s="217"/>
      <c r="AJ393" s="217"/>
      <c r="AK393" s="217"/>
      <c r="AL393" s="217"/>
      <c r="AM393" s="217"/>
      <c r="AN393" s="217"/>
      <c r="AO393" s="217"/>
      <c r="AP393" s="217"/>
      <c r="AQ393" s="217"/>
      <c r="AR393" s="217"/>
      <c r="AS393" s="217"/>
      <c r="AT393" s="217"/>
      <c r="AU393" s="217"/>
      <c r="AV393" s="217"/>
      <c r="AW393" s="217"/>
      <c r="AX393" s="217"/>
      <c r="AY393" s="217"/>
      <c r="AZ393" s="217"/>
      <c r="BA393" s="217"/>
      <c r="BB393" s="217"/>
      <c r="BC393" s="217"/>
      <c r="BD393" s="217"/>
      <c r="BE393" s="217"/>
      <c r="BF393" s="217"/>
      <c r="BG393" s="217"/>
      <c r="BH393" s="217"/>
      <c r="BI393" s="217"/>
      <c r="BJ393" s="217"/>
      <c r="BK393" s="217"/>
      <c r="BL393" s="217"/>
      <c r="BM393" s="217"/>
      <c r="BN393" s="217"/>
    </row>
    <row r="394" spans="2:66">
      <c r="C394" s="46" t="s">
        <v>112</v>
      </c>
      <c r="D394" s="46"/>
      <c r="E394" s="46"/>
      <c r="F394" s="217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  <c r="AH394" s="219"/>
      <c r="AI394" s="219"/>
      <c r="AJ394" s="219"/>
      <c r="AK394" s="219"/>
      <c r="AL394" s="219"/>
      <c r="AM394" s="219"/>
      <c r="AN394" s="219"/>
      <c r="AO394" s="219"/>
      <c r="AP394" s="219"/>
      <c r="AQ394" s="219"/>
      <c r="AR394" s="219"/>
      <c r="AS394" s="219"/>
      <c r="AT394" s="219"/>
      <c r="AU394" s="219"/>
      <c r="AV394" s="219"/>
      <c r="AW394" s="219"/>
      <c r="AX394" s="219"/>
      <c r="AY394" s="219"/>
      <c r="AZ394" s="219"/>
      <c r="BA394" s="219"/>
      <c r="BB394" s="219"/>
      <c r="BC394" s="219"/>
      <c r="BD394" s="219"/>
      <c r="BE394" s="219"/>
      <c r="BF394" s="219"/>
      <c r="BG394" s="219"/>
      <c r="BH394" s="219"/>
      <c r="BI394" s="219"/>
      <c r="BJ394" s="219"/>
      <c r="BK394" s="219"/>
      <c r="BL394" s="219"/>
      <c r="BM394" s="219"/>
      <c r="BN394" s="219"/>
    </row>
    <row r="395" spans="2:66">
      <c r="C395" s="46" t="s">
        <v>113</v>
      </c>
      <c r="D395" s="46"/>
      <c r="E395" s="46"/>
      <c r="F395" s="217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  <c r="AH395" s="219"/>
      <c r="AI395" s="219"/>
      <c r="AJ395" s="219"/>
      <c r="AK395" s="219"/>
      <c r="AL395" s="219"/>
      <c r="AM395" s="219"/>
      <c r="AN395" s="219"/>
      <c r="AO395" s="219"/>
      <c r="AP395" s="219"/>
      <c r="AQ395" s="219"/>
      <c r="AR395" s="219"/>
      <c r="AS395" s="219"/>
      <c r="AT395" s="219"/>
      <c r="AU395" s="219"/>
      <c r="AV395" s="219"/>
      <c r="AW395" s="219"/>
      <c r="AX395" s="219"/>
      <c r="AY395" s="219"/>
      <c r="AZ395" s="219"/>
      <c r="BA395" s="219"/>
      <c r="BB395" s="219"/>
      <c r="BC395" s="219"/>
      <c r="BD395" s="219"/>
      <c r="BE395" s="219"/>
      <c r="BF395" s="219"/>
      <c r="BG395" s="219"/>
      <c r="BH395" s="219"/>
      <c r="BI395" s="219"/>
      <c r="BJ395" s="219"/>
      <c r="BK395" s="219"/>
      <c r="BL395" s="219"/>
      <c r="BM395" s="219"/>
      <c r="BN395" s="219"/>
    </row>
    <row r="396" spans="2:66">
      <c r="C396" s="46" t="s">
        <v>114</v>
      </c>
      <c r="D396" s="46"/>
      <c r="E396" s="46"/>
      <c r="F396" s="217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  <c r="AH396" s="219"/>
      <c r="AI396" s="219"/>
      <c r="AJ396" s="219"/>
      <c r="AK396" s="219"/>
      <c r="AL396" s="219"/>
      <c r="AM396" s="219"/>
      <c r="AN396" s="219"/>
      <c r="AO396" s="219"/>
      <c r="AP396" s="219"/>
      <c r="AQ396" s="219"/>
      <c r="AR396" s="219"/>
      <c r="AS396" s="219"/>
      <c r="AT396" s="219"/>
      <c r="AU396" s="219"/>
      <c r="AV396" s="219"/>
      <c r="AW396" s="219"/>
      <c r="AX396" s="219"/>
      <c r="AY396" s="219"/>
      <c r="AZ396" s="219"/>
      <c r="BA396" s="219"/>
      <c r="BB396" s="219"/>
      <c r="BC396" s="219"/>
      <c r="BD396" s="219"/>
      <c r="BE396" s="219"/>
      <c r="BF396" s="219"/>
      <c r="BG396" s="219"/>
      <c r="BH396" s="219"/>
      <c r="BI396" s="219"/>
      <c r="BJ396" s="219"/>
      <c r="BK396" s="219"/>
      <c r="BL396" s="219"/>
      <c r="BM396" s="219"/>
      <c r="BN396" s="219"/>
    </row>
    <row r="397" spans="2:66">
      <c r="C397" s="6" t="s">
        <v>115</v>
      </c>
      <c r="D397" s="6"/>
      <c r="E397" s="6"/>
      <c r="F397" s="217"/>
      <c r="G397" s="217"/>
      <c r="H397" s="217"/>
      <c r="I397" s="217"/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217"/>
      <c r="Z397" s="217"/>
      <c r="AA397" s="217"/>
      <c r="AB397" s="217"/>
      <c r="AC397" s="217"/>
      <c r="AD397" s="217"/>
      <c r="AE397" s="217"/>
      <c r="AF397" s="217"/>
      <c r="AG397" s="217"/>
      <c r="AH397" s="217"/>
      <c r="AI397" s="217"/>
      <c r="AJ397" s="217"/>
      <c r="AK397" s="217"/>
      <c r="AL397" s="217"/>
      <c r="AM397" s="217"/>
      <c r="AN397" s="217"/>
      <c r="AO397" s="217"/>
      <c r="AP397" s="217"/>
      <c r="AQ397" s="217"/>
      <c r="AR397" s="217"/>
      <c r="AS397" s="217"/>
      <c r="AT397" s="217"/>
      <c r="AU397" s="217"/>
      <c r="AV397" s="217"/>
      <c r="AW397" s="217"/>
      <c r="AX397" s="217"/>
      <c r="AY397" s="217"/>
      <c r="AZ397" s="217"/>
      <c r="BA397" s="217"/>
      <c r="BB397" s="217"/>
      <c r="BC397" s="217"/>
      <c r="BD397" s="217"/>
      <c r="BE397" s="217"/>
      <c r="BF397" s="217"/>
      <c r="BG397" s="217"/>
      <c r="BH397" s="217"/>
      <c r="BI397" s="217"/>
      <c r="BJ397" s="217"/>
      <c r="BK397" s="217"/>
      <c r="BL397" s="217"/>
      <c r="BM397" s="217"/>
      <c r="BN397" s="217"/>
    </row>
    <row r="398" spans="2:66">
      <c r="C398" s="46" t="s">
        <v>116</v>
      </c>
      <c r="D398" s="46"/>
      <c r="E398" s="46"/>
      <c r="F398" s="217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  <c r="AH398" s="219"/>
      <c r="AI398" s="219"/>
      <c r="AJ398" s="219"/>
      <c r="AK398" s="219"/>
      <c r="AL398" s="219"/>
      <c r="AM398" s="219"/>
      <c r="AN398" s="219"/>
      <c r="AO398" s="219"/>
      <c r="AP398" s="219"/>
      <c r="AQ398" s="219"/>
      <c r="AR398" s="219"/>
      <c r="AS398" s="219"/>
      <c r="AT398" s="219"/>
      <c r="AU398" s="219"/>
      <c r="AV398" s="219"/>
      <c r="AW398" s="219"/>
      <c r="AX398" s="219"/>
      <c r="AY398" s="219"/>
      <c r="AZ398" s="219"/>
      <c r="BA398" s="219"/>
      <c r="BB398" s="219"/>
      <c r="BC398" s="219"/>
      <c r="BD398" s="219"/>
      <c r="BE398" s="219"/>
      <c r="BF398" s="219"/>
      <c r="BG398" s="219"/>
      <c r="BH398" s="219"/>
      <c r="BI398" s="219"/>
      <c r="BJ398" s="219"/>
      <c r="BK398" s="219"/>
      <c r="BL398" s="219"/>
      <c r="BM398" s="219"/>
      <c r="BN398" s="219"/>
    </row>
    <row r="399" spans="2:66">
      <c r="C399" s="46" t="s">
        <v>117</v>
      </c>
      <c r="D399" s="46"/>
      <c r="E399" s="46"/>
      <c r="F399" s="217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  <c r="AH399" s="219"/>
      <c r="AI399" s="219"/>
      <c r="AJ399" s="219"/>
      <c r="AK399" s="219"/>
      <c r="AL399" s="219"/>
      <c r="AM399" s="219"/>
      <c r="AN399" s="219"/>
      <c r="AO399" s="219"/>
      <c r="AP399" s="219"/>
      <c r="AQ399" s="219"/>
      <c r="AR399" s="219"/>
      <c r="AS399" s="219"/>
      <c r="AT399" s="219"/>
      <c r="AU399" s="219"/>
      <c r="AV399" s="219"/>
      <c r="AW399" s="219"/>
      <c r="AX399" s="219"/>
      <c r="AY399" s="219"/>
      <c r="AZ399" s="219"/>
      <c r="BA399" s="219"/>
      <c r="BB399" s="219"/>
      <c r="BC399" s="219"/>
      <c r="BD399" s="219"/>
      <c r="BE399" s="219"/>
      <c r="BF399" s="219"/>
      <c r="BG399" s="219"/>
      <c r="BH399" s="219"/>
      <c r="BI399" s="219"/>
      <c r="BJ399" s="219"/>
      <c r="BK399" s="219"/>
      <c r="BL399" s="219"/>
      <c r="BM399" s="219"/>
      <c r="BN399" s="219"/>
    </row>
    <row r="400" spans="2:66">
      <c r="C400" s="46" t="s">
        <v>118</v>
      </c>
      <c r="D400" s="46"/>
      <c r="E400" s="46"/>
      <c r="F400" s="217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  <c r="AH400" s="219"/>
      <c r="AI400" s="219"/>
      <c r="AJ400" s="219"/>
      <c r="AK400" s="219"/>
      <c r="AL400" s="219"/>
      <c r="AM400" s="219"/>
      <c r="AN400" s="219"/>
      <c r="AO400" s="219"/>
      <c r="AP400" s="219"/>
      <c r="AQ400" s="219"/>
      <c r="AR400" s="219"/>
      <c r="AS400" s="219"/>
      <c r="AT400" s="219"/>
      <c r="AU400" s="219"/>
      <c r="AV400" s="219"/>
      <c r="AW400" s="219"/>
      <c r="AX400" s="219"/>
      <c r="AY400" s="219"/>
      <c r="AZ400" s="219"/>
      <c r="BA400" s="219"/>
      <c r="BB400" s="219"/>
      <c r="BC400" s="219"/>
      <c r="BD400" s="219"/>
      <c r="BE400" s="219"/>
      <c r="BF400" s="219"/>
      <c r="BG400" s="219"/>
      <c r="BH400" s="219"/>
      <c r="BI400" s="219"/>
      <c r="BJ400" s="219"/>
      <c r="BK400" s="219"/>
      <c r="BL400" s="219"/>
      <c r="BM400" s="219"/>
      <c r="BN400" s="219"/>
    </row>
    <row r="401" spans="3:66">
      <c r="C401" s="46" t="s">
        <v>119</v>
      </c>
      <c r="D401" s="46"/>
      <c r="E401" s="46"/>
      <c r="F401" s="217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  <c r="AH401" s="219"/>
      <c r="AI401" s="219"/>
      <c r="AJ401" s="219"/>
      <c r="AK401" s="219"/>
      <c r="AL401" s="219"/>
      <c r="AM401" s="219"/>
      <c r="AN401" s="219"/>
      <c r="AO401" s="219"/>
      <c r="AP401" s="219"/>
      <c r="AQ401" s="219"/>
      <c r="AR401" s="219"/>
      <c r="AS401" s="219"/>
      <c r="AT401" s="219"/>
      <c r="AU401" s="219"/>
      <c r="AV401" s="219"/>
      <c r="AW401" s="219"/>
      <c r="AX401" s="219"/>
      <c r="AY401" s="219"/>
      <c r="AZ401" s="219"/>
      <c r="BA401" s="219"/>
      <c r="BB401" s="219"/>
      <c r="BC401" s="219"/>
      <c r="BD401" s="219"/>
      <c r="BE401" s="219"/>
      <c r="BF401" s="219"/>
      <c r="BG401" s="219"/>
      <c r="BH401" s="219"/>
      <c r="BI401" s="219"/>
      <c r="BJ401" s="219"/>
      <c r="BK401" s="219"/>
      <c r="BL401" s="219"/>
      <c r="BM401" s="219"/>
      <c r="BN401" s="219"/>
    </row>
    <row r="402" spans="3:66">
      <c r="C402" s="6" t="s">
        <v>120</v>
      </c>
      <c r="D402" s="6"/>
      <c r="E402" s="6"/>
      <c r="F402" s="217"/>
      <c r="G402" s="217"/>
      <c r="H402" s="217"/>
      <c r="I402" s="217"/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217"/>
      <c r="Z402" s="217"/>
      <c r="AA402" s="217"/>
      <c r="AB402" s="217"/>
      <c r="AC402" s="217"/>
      <c r="AD402" s="217"/>
      <c r="AE402" s="217"/>
      <c r="AF402" s="217"/>
      <c r="AG402" s="217"/>
      <c r="AH402" s="217"/>
      <c r="AI402" s="217"/>
      <c r="AJ402" s="217"/>
      <c r="AK402" s="217"/>
      <c r="AL402" s="217"/>
      <c r="AM402" s="217"/>
      <c r="AN402" s="217"/>
      <c r="AO402" s="217"/>
      <c r="AP402" s="217"/>
      <c r="AQ402" s="217"/>
      <c r="AR402" s="217"/>
      <c r="AS402" s="217"/>
      <c r="AT402" s="217"/>
      <c r="AU402" s="217"/>
      <c r="AV402" s="217"/>
      <c r="AW402" s="217"/>
      <c r="AX402" s="217"/>
      <c r="AY402" s="217"/>
      <c r="AZ402" s="217"/>
      <c r="BA402" s="217"/>
      <c r="BB402" s="217"/>
      <c r="BC402" s="217"/>
      <c r="BD402" s="217"/>
      <c r="BE402" s="217"/>
      <c r="BF402" s="217"/>
      <c r="BG402" s="217"/>
      <c r="BH402" s="217"/>
      <c r="BI402" s="217"/>
      <c r="BJ402" s="217"/>
      <c r="BK402" s="217"/>
      <c r="BL402" s="217"/>
      <c r="BM402" s="217"/>
      <c r="BN402" s="217"/>
    </row>
    <row r="403" spans="3:66">
      <c r="C403" s="46" t="s">
        <v>121</v>
      </c>
      <c r="D403" s="46"/>
      <c r="E403" s="46"/>
      <c r="F403" s="217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  <c r="AH403" s="219"/>
      <c r="AI403" s="219"/>
      <c r="AJ403" s="219"/>
      <c r="AK403" s="219"/>
      <c r="AL403" s="219"/>
      <c r="AM403" s="219"/>
      <c r="AN403" s="219"/>
      <c r="AO403" s="219"/>
      <c r="AP403" s="219"/>
      <c r="AQ403" s="219"/>
      <c r="AR403" s="219"/>
      <c r="AS403" s="219"/>
      <c r="AT403" s="219"/>
      <c r="AU403" s="219"/>
      <c r="AV403" s="219"/>
      <c r="AW403" s="219"/>
      <c r="AX403" s="219"/>
      <c r="AY403" s="219"/>
      <c r="AZ403" s="219"/>
      <c r="BA403" s="219"/>
      <c r="BB403" s="219"/>
      <c r="BC403" s="219"/>
      <c r="BD403" s="219"/>
      <c r="BE403" s="219"/>
      <c r="BF403" s="219"/>
      <c r="BG403" s="219"/>
      <c r="BH403" s="219"/>
      <c r="BI403" s="219"/>
      <c r="BJ403" s="219"/>
      <c r="BK403" s="219"/>
      <c r="BL403" s="219"/>
      <c r="BM403" s="219"/>
      <c r="BN403" s="219"/>
    </row>
    <row r="404" spans="3:66">
      <c r="C404" s="46" t="s">
        <v>122</v>
      </c>
      <c r="D404" s="46"/>
      <c r="E404" s="46"/>
      <c r="F404" s="217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  <c r="AH404" s="219"/>
      <c r="AI404" s="219"/>
      <c r="AJ404" s="219"/>
      <c r="AK404" s="219"/>
      <c r="AL404" s="219"/>
      <c r="AM404" s="219"/>
      <c r="AN404" s="219"/>
      <c r="AO404" s="219"/>
      <c r="AP404" s="219"/>
      <c r="AQ404" s="219"/>
      <c r="AR404" s="219"/>
      <c r="AS404" s="219"/>
      <c r="AT404" s="219"/>
      <c r="AU404" s="219"/>
      <c r="AV404" s="219"/>
      <c r="AW404" s="219"/>
      <c r="AX404" s="219"/>
      <c r="AY404" s="219"/>
      <c r="AZ404" s="219"/>
      <c r="BA404" s="219"/>
      <c r="BB404" s="219"/>
      <c r="BC404" s="219"/>
      <c r="BD404" s="219"/>
      <c r="BE404" s="219"/>
      <c r="BF404" s="219"/>
      <c r="BG404" s="219"/>
      <c r="BH404" s="219"/>
      <c r="BI404" s="219"/>
      <c r="BJ404" s="219"/>
      <c r="BK404" s="219"/>
      <c r="BL404" s="219"/>
      <c r="BM404" s="219"/>
      <c r="BN404" s="219"/>
    </row>
    <row r="405" spans="3:66">
      <c r="C405" s="6" t="s">
        <v>123</v>
      </c>
      <c r="D405" s="6"/>
      <c r="E405" s="6"/>
      <c r="F405" s="217"/>
      <c r="G405" s="217"/>
      <c r="H405" s="217"/>
      <c r="I405" s="217"/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217"/>
      <c r="Z405" s="217"/>
      <c r="AA405" s="217"/>
      <c r="AB405" s="217"/>
      <c r="AC405" s="217"/>
      <c r="AD405" s="217"/>
      <c r="AE405" s="217"/>
      <c r="AF405" s="217"/>
      <c r="AG405" s="217"/>
      <c r="AH405" s="217"/>
      <c r="AI405" s="217"/>
      <c r="AJ405" s="217"/>
      <c r="AK405" s="217"/>
      <c r="AL405" s="217"/>
      <c r="AM405" s="217"/>
      <c r="AN405" s="217"/>
      <c r="AO405" s="217"/>
      <c r="AP405" s="217"/>
      <c r="AQ405" s="217"/>
      <c r="AR405" s="217"/>
      <c r="AS405" s="217"/>
      <c r="AT405" s="217"/>
      <c r="AU405" s="217"/>
      <c r="AV405" s="217"/>
      <c r="AW405" s="217"/>
      <c r="AX405" s="217"/>
      <c r="AY405" s="217"/>
      <c r="AZ405" s="217"/>
      <c r="BA405" s="217"/>
      <c r="BB405" s="217"/>
      <c r="BC405" s="217"/>
      <c r="BD405" s="217"/>
      <c r="BE405" s="217"/>
      <c r="BF405" s="217"/>
      <c r="BG405" s="217"/>
      <c r="BH405" s="217"/>
      <c r="BI405" s="217"/>
      <c r="BJ405" s="217"/>
      <c r="BK405" s="217"/>
      <c r="BL405" s="217"/>
      <c r="BM405" s="217"/>
      <c r="BN405" s="217"/>
    </row>
    <row r="406" spans="3:66">
      <c r="C406" s="46" t="s">
        <v>124</v>
      </c>
      <c r="D406" s="46"/>
      <c r="E406" s="46"/>
      <c r="F406" s="217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  <c r="AH406" s="219"/>
      <c r="AI406" s="219"/>
      <c r="AJ406" s="219"/>
      <c r="AK406" s="219"/>
      <c r="AL406" s="219"/>
      <c r="AM406" s="219"/>
      <c r="AN406" s="219"/>
      <c r="AO406" s="219"/>
      <c r="AP406" s="219"/>
      <c r="AQ406" s="219"/>
      <c r="AR406" s="219"/>
      <c r="AS406" s="219"/>
      <c r="AT406" s="219"/>
      <c r="AU406" s="219"/>
      <c r="AV406" s="219"/>
      <c r="AW406" s="219"/>
      <c r="AX406" s="219"/>
      <c r="AY406" s="219"/>
      <c r="AZ406" s="219"/>
      <c r="BA406" s="219"/>
      <c r="BB406" s="219"/>
      <c r="BC406" s="219"/>
      <c r="BD406" s="219"/>
      <c r="BE406" s="219"/>
      <c r="BF406" s="219"/>
      <c r="BG406" s="219"/>
      <c r="BH406" s="219"/>
      <c r="BI406" s="219"/>
      <c r="BJ406" s="219"/>
      <c r="BK406" s="219"/>
      <c r="BL406" s="219"/>
      <c r="BM406" s="219"/>
      <c r="BN406" s="219"/>
    </row>
    <row r="407" spans="3:66">
      <c r="C407" s="46" t="s">
        <v>125</v>
      </c>
      <c r="D407" s="46"/>
      <c r="E407" s="46"/>
      <c r="F407" s="217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  <c r="AH407" s="219"/>
      <c r="AI407" s="219"/>
      <c r="AJ407" s="219"/>
      <c r="AK407" s="219"/>
      <c r="AL407" s="219"/>
      <c r="AM407" s="219"/>
      <c r="AN407" s="219"/>
      <c r="AO407" s="219"/>
      <c r="AP407" s="219"/>
      <c r="AQ407" s="219"/>
      <c r="AR407" s="219"/>
      <c r="AS407" s="219"/>
      <c r="AT407" s="219"/>
      <c r="AU407" s="219"/>
      <c r="AV407" s="219"/>
      <c r="AW407" s="219"/>
      <c r="AX407" s="219"/>
      <c r="AY407" s="219"/>
      <c r="AZ407" s="219"/>
      <c r="BA407" s="219"/>
      <c r="BB407" s="219"/>
      <c r="BC407" s="219"/>
      <c r="BD407" s="219"/>
      <c r="BE407" s="219"/>
      <c r="BF407" s="219"/>
      <c r="BG407" s="219"/>
      <c r="BH407" s="219"/>
      <c r="BI407" s="219"/>
      <c r="BJ407" s="219"/>
      <c r="BK407" s="219"/>
      <c r="BL407" s="219"/>
      <c r="BM407" s="219"/>
      <c r="BN407" s="219"/>
    </row>
    <row r="408" spans="3:66">
      <c r="C408" s="46" t="s">
        <v>126</v>
      </c>
      <c r="D408" s="46"/>
      <c r="E408" s="46"/>
      <c r="F408" s="217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  <c r="AH408" s="219"/>
      <c r="AI408" s="219"/>
      <c r="AJ408" s="219"/>
      <c r="AK408" s="219"/>
      <c r="AL408" s="219"/>
      <c r="AM408" s="219"/>
      <c r="AN408" s="219"/>
      <c r="AO408" s="219"/>
      <c r="AP408" s="219"/>
      <c r="AQ408" s="219"/>
      <c r="AR408" s="219"/>
      <c r="AS408" s="219"/>
      <c r="AT408" s="219"/>
      <c r="AU408" s="219"/>
      <c r="AV408" s="219"/>
      <c r="AW408" s="219"/>
      <c r="AX408" s="219"/>
      <c r="AY408" s="219"/>
      <c r="AZ408" s="219"/>
      <c r="BA408" s="219"/>
      <c r="BB408" s="219"/>
      <c r="BC408" s="219"/>
      <c r="BD408" s="219"/>
      <c r="BE408" s="219"/>
      <c r="BF408" s="219"/>
      <c r="BG408" s="219"/>
      <c r="BH408" s="219"/>
      <c r="BI408" s="219"/>
      <c r="BJ408" s="219"/>
      <c r="BK408" s="219"/>
      <c r="BL408" s="219"/>
      <c r="BM408" s="219"/>
      <c r="BN408" s="219"/>
    </row>
    <row r="409" spans="3:66">
      <c r="C409" s="46" t="s">
        <v>127</v>
      </c>
      <c r="D409" s="46"/>
      <c r="E409" s="46"/>
      <c r="F409" s="217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  <c r="AH409" s="219"/>
      <c r="AI409" s="219"/>
      <c r="AJ409" s="219"/>
      <c r="AK409" s="219"/>
      <c r="AL409" s="219"/>
      <c r="AM409" s="219"/>
      <c r="AN409" s="219"/>
      <c r="AO409" s="219"/>
      <c r="AP409" s="219"/>
      <c r="AQ409" s="219"/>
      <c r="AR409" s="219"/>
      <c r="AS409" s="219"/>
      <c r="AT409" s="219"/>
      <c r="AU409" s="219"/>
      <c r="AV409" s="219"/>
      <c r="AW409" s="219"/>
      <c r="AX409" s="219"/>
      <c r="AY409" s="219"/>
      <c r="AZ409" s="219"/>
      <c r="BA409" s="219"/>
      <c r="BB409" s="219"/>
      <c r="BC409" s="219"/>
      <c r="BD409" s="219"/>
      <c r="BE409" s="219"/>
      <c r="BF409" s="219"/>
      <c r="BG409" s="219"/>
      <c r="BH409" s="219"/>
      <c r="BI409" s="219"/>
      <c r="BJ409" s="219"/>
      <c r="BK409" s="219"/>
      <c r="BL409" s="219"/>
      <c r="BM409" s="219"/>
      <c r="BN409" s="219"/>
    </row>
    <row r="410" spans="3:66">
      <c r="C410" s="6" t="s">
        <v>128</v>
      </c>
      <c r="D410" s="6"/>
      <c r="E410" s="6"/>
      <c r="F410" s="217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  <c r="AH410" s="219"/>
      <c r="AI410" s="219"/>
      <c r="AJ410" s="219"/>
      <c r="AK410" s="219"/>
      <c r="AL410" s="219"/>
      <c r="AM410" s="219"/>
      <c r="AN410" s="219"/>
      <c r="AO410" s="219"/>
      <c r="AP410" s="219"/>
      <c r="AQ410" s="219"/>
      <c r="AR410" s="219"/>
      <c r="AS410" s="219"/>
      <c r="AT410" s="219"/>
      <c r="AU410" s="219"/>
      <c r="AV410" s="219"/>
      <c r="AW410" s="219"/>
      <c r="AX410" s="219"/>
      <c r="AY410" s="219"/>
      <c r="AZ410" s="219"/>
      <c r="BA410" s="219"/>
      <c r="BB410" s="219"/>
      <c r="BC410" s="219"/>
      <c r="BD410" s="219"/>
      <c r="BE410" s="219"/>
      <c r="BF410" s="219"/>
      <c r="BG410" s="219"/>
      <c r="BH410" s="219"/>
      <c r="BI410" s="219"/>
      <c r="BJ410" s="219"/>
      <c r="BK410" s="219"/>
      <c r="BL410" s="219"/>
      <c r="BM410" s="219"/>
      <c r="BN410" s="219"/>
    </row>
    <row r="411" spans="3:66">
      <c r="C411" s="6" t="s">
        <v>129</v>
      </c>
      <c r="D411" s="6"/>
      <c r="E411" s="6"/>
      <c r="F411" s="217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  <c r="AH411" s="219"/>
      <c r="AI411" s="219"/>
      <c r="AJ411" s="219"/>
      <c r="AK411" s="219"/>
      <c r="AL411" s="219"/>
      <c r="AM411" s="219"/>
      <c r="AN411" s="219"/>
      <c r="AO411" s="219"/>
      <c r="AP411" s="219"/>
      <c r="AQ411" s="219"/>
      <c r="AR411" s="219"/>
      <c r="AS411" s="219"/>
      <c r="AT411" s="219"/>
      <c r="AU411" s="219"/>
      <c r="AV411" s="219"/>
      <c r="AW411" s="219"/>
      <c r="AX411" s="219"/>
      <c r="AY411" s="219"/>
      <c r="AZ411" s="219"/>
      <c r="BA411" s="219"/>
      <c r="BB411" s="219"/>
      <c r="BC411" s="219"/>
      <c r="BD411" s="219"/>
      <c r="BE411" s="219"/>
      <c r="BF411" s="219"/>
      <c r="BG411" s="219"/>
      <c r="BH411" s="219"/>
      <c r="BI411" s="219"/>
      <c r="BJ411" s="219"/>
      <c r="BK411" s="219"/>
      <c r="BL411" s="219"/>
      <c r="BM411" s="219"/>
      <c r="BN411" s="219"/>
    </row>
    <row r="412" spans="3:66">
      <c r="C412" s="6" t="s">
        <v>131</v>
      </c>
      <c r="D412" s="6"/>
      <c r="E412" s="6"/>
      <c r="F412" s="217"/>
      <c r="G412" s="217"/>
      <c r="H412" s="217"/>
      <c r="I412" s="217"/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217"/>
      <c r="Z412" s="217"/>
      <c r="AA412" s="217"/>
      <c r="AB412" s="217"/>
      <c r="AC412" s="217"/>
      <c r="AD412" s="217"/>
      <c r="AE412" s="217"/>
      <c r="AF412" s="217"/>
      <c r="AG412" s="217"/>
      <c r="AH412" s="217"/>
      <c r="AI412" s="217"/>
      <c r="AJ412" s="217"/>
      <c r="AK412" s="217"/>
      <c r="AL412" s="217"/>
      <c r="AM412" s="217"/>
      <c r="AN412" s="217"/>
      <c r="AO412" s="217"/>
      <c r="AP412" s="217"/>
      <c r="AQ412" s="217"/>
      <c r="AR412" s="217"/>
      <c r="AS412" s="217"/>
      <c r="AT412" s="217"/>
      <c r="AU412" s="217"/>
      <c r="AV412" s="217"/>
      <c r="AW412" s="217"/>
      <c r="AX412" s="217"/>
      <c r="AY412" s="217"/>
      <c r="AZ412" s="217"/>
      <c r="BA412" s="217"/>
      <c r="BB412" s="217"/>
      <c r="BC412" s="217"/>
      <c r="BD412" s="217"/>
      <c r="BE412" s="217"/>
      <c r="BF412" s="217"/>
      <c r="BG412" s="217"/>
      <c r="BH412" s="217"/>
      <c r="BI412" s="217"/>
      <c r="BJ412" s="217"/>
      <c r="BK412" s="217"/>
      <c r="BL412" s="217"/>
      <c r="BM412" s="217"/>
      <c r="BN412" s="217"/>
    </row>
    <row r="413" spans="3:66">
      <c r="C413" s="67" t="s">
        <v>268</v>
      </c>
      <c r="D413" s="67"/>
      <c r="E413" s="67"/>
      <c r="F413" s="217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  <c r="AH413" s="219"/>
      <c r="AI413" s="219"/>
      <c r="AJ413" s="219"/>
      <c r="AK413" s="219"/>
      <c r="AL413" s="219"/>
      <c r="AM413" s="219"/>
      <c r="AN413" s="219"/>
      <c r="AO413" s="219"/>
      <c r="AP413" s="219"/>
      <c r="AQ413" s="219"/>
      <c r="AR413" s="219"/>
      <c r="AS413" s="219"/>
      <c r="AT413" s="219"/>
      <c r="AU413" s="219"/>
      <c r="AV413" s="219"/>
      <c r="AW413" s="219"/>
      <c r="AX413" s="219"/>
      <c r="AY413" s="219"/>
      <c r="AZ413" s="219"/>
      <c r="BA413" s="219"/>
      <c r="BB413" s="219"/>
      <c r="BC413" s="219"/>
      <c r="BD413" s="219"/>
      <c r="BE413" s="219"/>
      <c r="BF413" s="219"/>
      <c r="BG413" s="219"/>
      <c r="BH413" s="219"/>
      <c r="BI413" s="219"/>
      <c r="BJ413" s="219"/>
      <c r="BK413" s="219"/>
      <c r="BL413" s="219"/>
      <c r="BM413" s="219"/>
      <c r="BN413" s="219"/>
    </row>
    <row r="414" spans="3:66">
      <c r="C414" s="67" t="s">
        <v>270</v>
      </c>
      <c r="D414" s="67"/>
      <c r="E414" s="67"/>
      <c r="F414" s="217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  <c r="AH414" s="219"/>
      <c r="AI414" s="219"/>
      <c r="AJ414" s="219"/>
      <c r="AK414" s="219"/>
      <c r="AL414" s="219"/>
      <c r="AM414" s="219"/>
      <c r="AN414" s="219"/>
      <c r="AO414" s="219"/>
      <c r="AP414" s="219"/>
      <c r="AQ414" s="219"/>
      <c r="AR414" s="219"/>
      <c r="AS414" s="219"/>
      <c r="AT414" s="219"/>
      <c r="AU414" s="219"/>
      <c r="AV414" s="219"/>
      <c r="AW414" s="219"/>
      <c r="AX414" s="219"/>
      <c r="AY414" s="219"/>
      <c r="AZ414" s="219"/>
      <c r="BA414" s="219"/>
      <c r="BB414" s="219"/>
      <c r="BC414" s="219"/>
      <c r="BD414" s="219"/>
      <c r="BE414" s="219"/>
      <c r="BF414" s="219"/>
      <c r="BG414" s="219"/>
      <c r="BH414" s="219"/>
      <c r="BI414" s="219"/>
      <c r="BJ414" s="219"/>
      <c r="BK414" s="219"/>
      <c r="BL414" s="219"/>
      <c r="BM414" s="219"/>
      <c r="BN414" s="219"/>
    </row>
    <row r="415" spans="3:66">
      <c r="C415" s="67" t="s">
        <v>246</v>
      </c>
      <c r="D415" s="67"/>
      <c r="E415" s="67"/>
      <c r="F415" s="217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  <c r="AH415" s="219"/>
      <c r="AI415" s="219"/>
      <c r="AJ415" s="219"/>
      <c r="AK415" s="219"/>
      <c r="AL415" s="219"/>
      <c r="AM415" s="219"/>
      <c r="AN415" s="219"/>
      <c r="AO415" s="219"/>
      <c r="AP415" s="219"/>
      <c r="AQ415" s="219"/>
      <c r="AR415" s="219"/>
      <c r="AS415" s="219"/>
      <c r="AT415" s="219"/>
      <c r="AU415" s="219"/>
      <c r="AV415" s="219"/>
      <c r="AW415" s="219"/>
      <c r="AX415" s="219"/>
      <c r="AY415" s="219"/>
      <c r="AZ415" s="219"/>
      <c r="BA415" s="219"/>
      <c r="BB415" s="219"/>
      <c r="BC415" s="219"/>
      <c r="BD415" s="219"/>
      <c r="BE415" s="219"/>
      <c r="BF415" s="219"/>
      <c r="BG415" s="219"/>
      <c r="BH415" s="219"/>
      <c r="BI415" s="219"/>
      <c r="BJ415" s="219"/>
      <c r="BK415" s="219"/>
      <c r="BL415" s="219"/>
      <c r="BM415" s="219"/>
      <c r="BN415" s="219"/>
    </row>
    <row r="416" spans="3:66">
      <c r="C416" s="6" t="s">
        <v>132</v>
      </c>
      <c r="D416" s="6"/>
      <c r="E416" s="6"/>
      <c r="F416" s="217"/>
      <c r="G416" s="217"/>
      <c r="H416" s="217"/>
      <c r="I416" s="217"/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217"/>
      <c r="Z416" s="217"/>
      <c r="AA416" s="217"/>
      <c r="AB416" s="217"/>
      <c r="AC416" s="217"/>
      <c r="AD416" s="217"/>
      <c r="AE416" s="217"/>
      <c r="AF416" s="217"/>
      <c r="AG416" s="217"/>
      <c r="AH416" s="217"/>
      <c r="AI416" s="217"/>
      <c r="AJ416" s="217"/>
      <c r="AK416" s="217"/>
      <c r="AL416" s="217"/>
      <c r="AM416" s="217"/>
      <c r="AN416" s="217"/>
      <c r="AO416" s="217"/>
      <c r="AP416" s="217"/>
      <c r="AQ416" s="217"/>
      <c r="AR416" s="217"/>
      <c r="AS416" s="217"/>
      <c r="AT416" s="217"/>
      <c r="AU416" s="217"/>
      <c r="AV416" s="217"/>
      <c r="AW416" s="217"/>
      <c r="AX416" s="217"/>
      <c r="AY416" s="217"/>
      <c r="AZ416" s="217"/>
      <c r="BA416" s="217"/>
      <c r="BB416" s="217"/>
      <c r="BC416" s="217"/>
      <c r="BD416" s="217"/>
      <c r="BE416" s="217"/>
      <c r="BF416" s="217"/>
      <c r="BG416" s="217"/>
      <c r="BH416" s="217"/>
      <c r="BI416" s="217"/>
      <c r="BJ416" s="217"/>
      <c r="BK416" s="217"/>
      <c r="BL416" s="217"/>
      <c r="BM416" s="217"/>
      <c r="BN416" s="217"/>
    </row>
    <row r="417" spans="2:78">
      <c r="C417" s="67" t="s">
        <v>271</v>
      </c>
      <c r="D417" s="67"/>
      <c r="E417" s="67"/>
      <c r="F417" s="217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  <c r="AH417" s="219"/>
      <c r="AI417" s="219"/>
      <c r="AJ417" s="219"/>
      <c r="AK417" s="219"/>
      <c r="AL417" s="219"/>
      <c r="AM417" s="219"/>
      <c r="AN417" s="219"/>
      <c r="AO417" s="219"/>
      <c r="AP417" s="219"/>
      <c r="AQ417" s="219"/>
      <c r="AR417" s="219"/>
      <c r="AS417" s="219"/>
      <c r="AT417" s="219"/>
      <c r="AU417" s="219"/>
      <c r="AV417" s="219"/>
      <c r="AW417" s="219"/>
      <c r="AX417" s="219"/>
      <c r="AY417" s="219"/>
      <c r="AZ417" s="219"/>
      <c r="BA417" s="219"/>
      <c r="BB417" s="219"/>
      <c r="BC417" s="219"/>
      <c r="BD417" s="219"/>
      <c r="BE417" s="219"/>
      <c r="BF417" s="219"/>
      <c r="BG417" s="219"/>
      <c r="BH417" s="219"/>
      <c r="BI417" s="219"/>
      <c r="BJ417" s="219"/>
      <c r="BK417" s="219"/>
      <c r="BL417" s="219"/>
      <c r="BM417" s="219"/>
      <c r="BN417" s="219"/>
    </row>
    <row r="418" spans="2:78">
      <c r="C418" s="67" t="s">
        <v>272</v>
      </c>
      <c r="D418" s="67"/>
      <c r="E418" s="67"/>
      <c r="F418" s="217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  <c r="AH418" s="219"/>
      <c r="AI418" s="219"/>
      <c r="AJ418" s="219"/>
      <c r="AK418" s="219"/>
      <c r="AL418" s="219"/>
      <c r="AM418" s="219"/>
      <c r="AN418" s="219"/>
      <c r="AO418" s="219"/>
      <c r="AP418" s="219"/>
      <c r="AQ418" s="219"/>
      <c r="AR418" s="219"/>
      <c r="AS418" s="219"/>
      <c r="AT418" s="219"/>
      <c r="AU418" s="219"/>
      <c r="AV418" s="219"/>
      <c r="AW418" s="219"/>
      <c r="AX418" s="219"/>
      <c r="AY418" s="219"/>
      <c r="AZ418" s="219"/>
      <c r="BA418" s="219"/>
      <c r="BB418" s="219"/>
      <c r="BC418" s="219"/>
      <c r="BD418" s="219"/>
      <c r="BE418" s="219"/>
      <c r="BF418" s="219"/>
      <c r="BG418" s="219"/>
      <c r="BH418" s="219"/>
      <c r="BI418" s="219"/>
      <c r="BJ418" s="219"/>
      <c r="BK418" s="219"/>
      <c r="BL418" s="219"/>
      <c r="BM418" s="219"/>
      <c r="BN418" s="219"/>
    </row>
    <row r="419" spans="2:78">
      <c r="C419" s="6" t="s">
        <v>133</v>
      </c>
      <c r="D419" s="6"/>
      <c r="E419" s="6"/>
      <c r="F419" s="217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  <c r="AH419" s="219"/>
      <c r="AI419" s="219"/>
      <c r="AJ419" s="219"/>
      <c r="AK419" s="219"/>
      <c r="AL419" s="219"/>
      <c r="AM419" s="219"/>
      <c r="AN419" s="219"/>
      <c r="AO419" s="219"/>
      <c r="AP419" s="219"/>
      <c r="AQ419" s="219"/>
      <c r="AR419" s="219"/>
      <c r="AS419" s="219"/>
      <c r="AT419" s="219"/>
      <c r="AU419" s="219"/>
      <c r="AV419" s="219"/>
      <c r="AW419" s="219"/>
      <c r="AX419" s="219"/>
      <c r="AY419" s="219"/>
      <c r="AZ419" s="219"/>
      <c r="BA419" s="219"/>
      <c r="BB419" s="219"/>
      <c r="BC419" s="219"/>
      <c r="BD419" s="219"/>
      <c r="BE419" s="219"/>
      <c r="BF419" s="219"/>
      <c r="BG419" s="219"/>
      <c r="BH419" s="219"/>
      <c r="BI419" s="219"/>
      <c r="BJ419" s="219"/>
      <c r="BK419" s="219"/>
      <c r="BL419" s="219"/>
      <c r="BM419" s="219"/>
      <c r="BN419" s="219"/>
    </row>
    <row r="420" spans="2:78">
      <c r="C420" s="6" t="s">
        <v>134</v>
      </c>
      <c r="D420" s="6"/>
      <c r="E420" s="6"/>
      <c r="F420" s="217"/>
      <c r="G420" s="217"/>
      <c r="H420" s="217"/>
      <c r="I420" s="217"/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217"/>
      <c r="Z420" s="217"/>
      <c r="AA420" s="217"/>
      <c r="AB420" s="217"/>
      <c r="AC420" s="217"/>
      <c r="AD420" s="217"/>
      <c r="AE420" s="217"/>
      <c r="AF420" s="217"/>
      <c r="AG420" s="217"/>
      <c r="AH420" s="217"/>
      <c r="AI420" s="217"/>
      <c r="AJ420" s="217"/>
      <c r="AK420" s="217"/>
      <c r="AL420" s="217"/>
      <c r="AM420" s="217"/>
      <c r="AN420" s="217"/>
      <c r="AO420" s="217"/>
      <c r="AP420" s="217"/>
      <c r="AQ420" s="217"/>
      <c r="AR420" s="217"/>
      <c r="AS420" s="217"/>
      <c r="AT420" s="217"/>
      <c r="AU420" s="217"/>
      <c r="AV420" s="217"/>
      <c r="AW420" s="217"/>
      <c r="AX420" s="217"/>
      <c r="AY420" s="217"/>
      <c r="AZ420" s="217"/>
      <c r="BA420" s="217"/>
      <c r="BB420" s="217"/>
      <c r="BC420" s="217"/>
      <c r="BD420" s="217"/>
      <c r="BE420" s="217"/>
      <c r="BF420" s="217"/>
      <c r="BG420" s="217"/>
      <c r="BH420" s="217"/>
      <c r="BI420" s="217"/>
      <c r="BJ420" s="217"/>
      <c r="BK420" s="217"/>
      <c r="BL420" s="217"/>
      <c r="BM420" s="217"/>
      <c r="BN420" s="217"/>
    </row>
    <row r="421" spans="2:78">
      <c r="C421" s="46" t="s">
        <v>135</v>
      </c>
      <c r="D421" s="46"/>
      <c r="E421" s="46"/>
      <c r="F421" s="217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219"/>
      <c r="AJ421" s="219"/>
      <c r="AK421" s="219"/>
      <c r="AL421" s="219"/>
      <c r="AM421" s="219"/>
      <c r="AN421" s="219"/>
      <c r="AO421" s="219"/>
      <c r="AP421" s="219"/>
      <c r="AQ421" s="219"/>
      <c r="AR421" s="219"/>
      <c r="AS421" s="219"/>
      <c r="AT421" s="219"/>
      <c r="AU421" s="219"/>
      <c r="AV421" s="219"/>
      <c r="AW421" s="219"/>
      <c r="AX421" s="219"/>
      <c r="AY421" s="219"/>
      <c r="AZ421" s="219"/>
      <c r="BA421" s="219"/>
      <c r="BB421" s="219"/>
      <c r="BC421" s="219"/>
      <c r="BD421" s="219"/>
      <c r="BE421" s="219"/>
      <c r="BF421" s="219"/>
      <c r="BG421" s="219"/>
      <c r="BH421" s="219"/>
      <c r="BI421" s="219"/>
      <c r="BJ421" s="219"/>
      <c r="BK421" s="219"/>
      <c r="BL421" s="219"/>
      <c r="BM421" s="219"/>
      <c r="BN421" s="219"/>
    </row>
    <row r="422" spans="2:78">
      <c r="C422" s="46" t="s">
        <v>136</v>
      </c>
      <c r="D422" s="46"/>
      <c r="E422" s="46"/>
      <c r="F422" s="217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  <c r="AH422" s="219"/>
      <c r="AI422" s="219"/>
      <c r="AJ422" s="219"/>
      <c r="AK422" s="219"/>
      <c r="AL422" s="219"/>
      <c r="AM422" s="219"/>
      <c r="AN422" s="219"/>
      <c r="AO422" s="219"/>
      <c r="AP422" s="219"/>
      <c r="AQ422" s="219"/>
      <c r="AR422" s="219"/>
      <c r="AS422" s="219"/>
      <c r="AT422" s="219"/>
      <c r="AU422" s="219"/>
      <c r="AV422" s="219"/>
      <c r="AW422" s="219"/>
      <c r="AX422" s="219"/>
      <c r="AY422" s="219"/>
      <c r="AZ422" s="219"/>
      <c r="BA422" s="219"/>
      <c r="BB422" s="219"/>
      <c r="BC422" s="219"/>
      <c r="BD422" s="219"/>
      <c r="BE422" s="219"/>
      <c r="BF422" s="219"/>
      <c r="BG422" s="219"/>
      <c r="BH422" s="219"/>
      <c r="BI422" s="219"/>
      <c r="BJ422" s="219"/>
      <c r="BK422" s="219"/>
      <c r="BL422" s="219"/>
      <c r="BM422" s="219"/>
      <c r="BN422" s="219"/>
    </row>
    <row r="423" spans="2:78">
      <c r="C423" s="46" t="s">
        <v>137</v>
      </c>
      <c r="D423" s="46"/>
      <c r="E423" s="46"/>
      <c r="F423" s="217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  <c r="AH423" s="219"/>
      <c r="AI423" s="219"/>
      <c r="AJ423" s="219"/>
      <c r="AK423" s="219"/>
      <c r="AL423" s="219"/>
      <c r="AM423" s="219"/>
      <c r="AN423" s="219"/>
      <c r="AO423" s="219"/>
      <c r="AP423" s="219"/>
      <c r="AQ423" s="219"/>
      <c r="AR423" s="219"/>
      <c r="AS423" s="219"/>
      <c r="AT423" s="219"/>
      <c r="AU423" s="219"/>
      <c r="AV423" s="219"/>
      <c r="AW423" s="219"/>
      <c r="AX423" s="219"/>
      <c r="AY423" s="219"/>
      <c r="AZ423" s="219"/>
      <c r="BA423" s="219"/>
      <c r="BB423" s="219"/>
      <c r="BC423" s="219"/>
      <c r="BD423" s="219"/>
      <c r="BE423" s="219"/>
      <c r="BF423" s="219"/>
      <c r="BG423" s="219"/>
      <c r="BH423" s="219"/>
      <c r="BI423" s="219"/>
      <c r="BJ423" s="219"/>
      <c r="BK423" s="219"/>
      <c r="BL423" s="219"/>
      <c r="BM423" s="219"/>
      <c r="BN423" s="219"/>
    </row>
    <row r="424" spans="2:78">
      <c r="C424" s="46" t="s">
        <v>138</v>
      </c>
      <c r="D424" s="46"/>
      <c r="E424" s="46"/>
      <c r="F424" s="217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  <c r="AH424" s="219"/>
      <c r="AI424" s="219"/>
      <c r="AJ424" s="219"/>
      <c r="AK424" s="219"/>
      <c r="AL424" s="219"/>
      <c r="AM424" s="219"/>
      <c r="AN424" s="219"/>
      <c r="AO424" s="219"/>
      <c r="AP424" s="219"/>
      <c r="AQ424" s="219"/>
      <c r="AR424" s="219"/>
      <c r="AS424" s="219"/>
      <c r="AT424" s="219"/>
      <c r="AU424" s="219"/>
      <c r="AV424" s="219"/>
      <c r="AW424" s="219"/>
      <c r="AX424" s="219"/>
      <c r="AY424" s="219"/>
      <c r="AZ424" s="219"/>
      <c r="BA424" s="219"/>
      <c r="BB424" s="219"/>
      <c r="BC424" s="219"/>
      <c r="BD424" s="219"/>
      <c r="BE424" s="219"/>
      <c r="BF424" s="219"/>
      <c r="BG424" s="219"/>
      <c r="BH424" s="219"/>
      <c r="BI424" s="219"/>
      <c r="BJ424" s="219"/>
      <c r="BK424" s="219"/>
      <c r="BL424" s="219"/>
      <c r="BM424" s="219"/>
      <c r="BN424" s="219"/>
    </row>
    <row r="425" spans="2:78">
      <c r="C425" s="46" t="s">
        <v>139</v>
      </c>
      <c r="D425" s="46"/>
      <c r="E425" s="46"/>
      <c r="F425" s="217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219"/>
      <c r="AJ425" s="219"/>
      <c r="AK425" s="219"/>
      <c r="AL425" s="219"/>
      <c r="AM425" s="219"/>
      <c r="AN425" s="219"/>
      <c r="AO425" s="219"/>
      <c r="AP425" s="219"/>
      <c r="AQ425" s="219"/>
      <c r="AR425" s="219"/>
      <c r="AS425" s="219"/>
      <c r="AT425" s="219"/>
      <c r="AU425" s="219"/>
      <c r="AV425" s="219"/>
      <c r="AW425" s="219"/>
      <c r="AX425" s="219"/>
      <c r="AY425" s="219"/>
      <c r="AZ425" s="219"/>
      <c r="BA425" s="219"/>
      <c r="BB425" s="219"/>
      <c r="BC425" s="219"/>
      <c r="BD425" s="219"/>
      <c r="BE425" s="219"/>
      <c r="BF425" s="219"/>
      <c r="BG425" s="219"/>
      <c r="BH425" s="219"/>
      <c r="BI425" s="219"/>
      <c r="BJ425" s="219"/>
      <c r="BK425" s="219"/>
      <c r="BL425" s="219"/>
      <c r="BM425" s="219"/>
      <c r="BN425" s="219"/>
    </row>
    <row r="426" spans="2:78">
      <c r="C426" s="46" t="s">
        <v>140</v>
      </c>
      <c r="D426" s="46"/>
      <c r="E426" s="46"/>
      <c r="F426" s="217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  <c r="AH426" s="219"/>
      <c r="AI426" s="219"/>
      <c r="AJ426" s="219"/>
      <c r="AK426" s="219"/>
      <c r="AL426" s="219"/>
      <c r="AM426" s="219"/>
      <c r="AN426" s="219"/>
      <c r="AO426" s="219"/>
      <c r="AP426" s="219"/>
      <c r="AQ426" s="219"/>
      <c r="AR426" s="219"/>
      <c r="AS426" s="219"/>
      <c r="AT426" s="219"/>
      <c r="AU426" s="219"/>
      <c r="AV426" s="219"/>
      <c r="AW426" s="219"/>
      <c r="AX426" s="219"/>
      <c r="AY426" s="219"/>
      <c r="AZ426" s="219"/>
      <c r="BA426" s="219"/>
      <c r="BB426" s="219"/>
      <c r="BC426" s="219"/>
      <c r="BD426" s="219"/>
      <c r="BE426" s="219"/>
      <c r="BF426" s="219"/>
      <c r="BG426" s="219"/>
      <c r="BH426" s="219"/>
      <c r="BI426" s="219"/>
      <c r="BJ426" s="219"/>
      <c r="BK426" s="219"/>
      <c r="BL426" s="219"/>
      <c r="BM426" s="219"/>
      <c r="BN426" s="219"/>
    </row>
    <row r="427" spans="2:78">
      <c r="C427" s="46" t="s">
        <v>141</v>
      </c>
      <c r="D427" s="46"/>
      <c r="E427" s="46"/>
      <c r="F427" s="217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  <c r="AH427" s="219"/>
      <c r="AI427" s="219"/>
      <c r="AJ427" s="219"/>
      <c r="AK427" s="219"/>
      <c r="AL427" s="219"/>
      <c r="AM427" s="219"/>
      <c r="AN427" s="219"/>
      <c r="AO427" s="219"/>
      <c r="AP427" s="219"/>
      <c r="AQ427" s="219"/>
      <c r="AR427" s="219"/>
      <c r="AS427" s="219"/>
      <c r="AT427" s="219"/>
      <c r="AU427" s="219"/>
      <c r="AV427" s="219"/>
      <c r="AW427" s="219"/>
      <c r="AX427" s="219"/>
      <c r="AY427" s="219"/>
      <c r="AZ427" s="219"/>
      <c r="BA427" s="219"/>
      <c r="BB427" s="219"/>
      <c r="BC427" s="219"/>
      <c r="BD427" s="219"/>
      <c r="BE427" s="219"/>
      <c r="BF427" s="219"/>
      <c r="BG427" s="219"/>
      <c r="BH427" s="219"/>
      <c r="BI427" s="219"/>
      <c r="BJ427" s="219"/>
      <c r="BK427" s="219"/>
      <c r="BL427" s="219"/>
      <c r="BM427" s="219"/>
      <c r="BN427" s="219"/>
    </row>
    <row r="428" spans="2:78">
      <c r="B428" s="8"/>
      <c r="C428" s="68"/>
      <c r="D428" s="68"/>
      <c r="E428" s="6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</row>
    <row r="429" spans="2:78">
      <c r="B429" s="5"/>
      <c r="C429" s="4" t="s">
        <v>428</v>
      </c>
      <c r="D429" s="4"/>
      <c r="E429" s="4"/>
      <c r="F429" s="5"/>
      <c r="G429" s="4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</row>
    <row r="430" spans="2:78">
      <c r="C430" s="69" t="s">
        <v>435</v>
      </c>
      <c r="D430" s="69"/>
      <c r="E430" s="69"/>
    </row>
    <row r="431" spans="2:78">
      <c r="C431" s="19" t="s">
        <v>431</v>
      </c>
      <c r="D431" s="19"/>
      <c r="E431" s="19"/>
      <c r="F431" s="72" t="s">
        <v>430</v>
      </c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  <c r="Z431" s="19"/>
      <c r="AA431" s="19"/>
      <c r="AB431" s="19"/>
      <c r="AC431" s="19"/>
      <c r="AD431" s="19"/>
      <c r="AE431" s="19"/>
      <c r="AF431" s="19"/>
      <c r="AG431" s="19"/>
      <c r="AH431" s="19"/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9"/>
      <c r="BL431" s="19"/>
      <c r="BM431" s="19"/>
      <c r="BN431" s="19"/>
      <c r="BO431" s="19"/>
      <c r="BP431" s="19"/>
      <c r="BQ431" s="19"/>
      <c r="BR431" s="19"/>
      <c r="BS431" s="19"/>
      <c r="BT431" s="19"/>
      <c r="BU431" s="19"/>
      <c r="BV431" s="19"/>
      <c r="BW431" s="19"/>
      <c r="BX431" s="19"/>
      <c r="BY431" s="19"/>
      <c r="BZ431" s="19"/>
    </row>
    <row r="432" spans="2:78">
      <c r="C432" s="19"/>
      <c r="D432" s="19"/>
      <c r="E432" s="19"/>
      <c r="F432" s="73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9"/>
      <c r="BL432" s="19"/>
      <c r="BM432" s="19"/>
      <c r="BN432" s="19"/>
      <c r="BO432" s="19"/>
      <c r="BP432" s="19"/>
      <c r="BQ432" s="19"/>
      <c r="BR432" s="19"/>
      <c r="BS432" s="19"/>
      <c r="BT432" s="19"/>
      <c r="BU432" s="19"/>
      <c r="BV432" s="19"/>
      <c r="BW432" s="19"/>
      <c r="BX432" s="19"/>
      <c r="BY432" s="19"/>
      <c r="BZ432" s="19"/>
    </row>
    <row r="433" spans="3:78">
      <c r="C433" s="19"/>
      <c r="D433" s="19"/>
      <c r="E433" s="19"/>
      <c r="F433" s="73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9"/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9"/>
      <c r="BL433" s="19"/>
      <c r="BM433" s="19"/>
      <c r="BN433" s="19"/>
      <c r="BO433" s="19"/>
      <c r="BP433" s="19"/>
      <c r="BQ433" s="19"/>
      <c r="BR433" s="19"/>
      <c r="BS433" s="19"/>
      <c r="BT433" s="19"/>
      <c r="BU433" s="19"/>
      <c r="BV433" s="19"/>
      <c r="BW433" s="19"/>
      <c r="BX433" s="19"/>
      <c r="BY433" s="19"/>
      <c r="BZ433" s="19"/>
    </row>
    <row r="434" spans="3:78">
      <c r="C434" s="19"/>
      <c r="D434" s="19"/>
      <c r="E434" s="19"/>
      <c r="F434" s="73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9"/>
      <c r="BN434" s="19"/>
      <c r="BO434" s="19"/>
      <c r="BP434" s="19"/>
      <c r="BQ434" s="19"/>
      <c r="BR434" s="19"/>
      <c r="BS434" s="19"/>
      <c r="BT434" s="19"/>
      <c r="BU434" s="19"/>
      <c r="BV434" s="19"/>
      <c r="BW434" s="19"/>
      <c r="BX434" s="19"/>
      <c r="BY434" s="19"/>
      <c r="BZ434" s="19"/>
    </row>
    <row r="435" spans="3:78">
      <c r="C435" s="19"/>
      <c r="D435" s="19"/>
      <c r="E435" s="19"/>
      <c r="F435" s="73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  <c r="Z435" s="19"/>
      <c r="AA435" s="19"/>
      <c r="AB435" s="19"/>
      <c r="AC435" s="19"/>
      <c r="AD435" s="19"/>
      <c r="AE435" s="19"/>
      <c r="AF435" s="19"/>
      <c r="AG435" s="19"/>
      <c r="AH435" s="19"/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9"/>
      <c r="BF435" s="19"/>
      <c r="BG435" s="19"/>
      <c r="BH435" s="19"/>
      <c r="BI435" s="19"/>
      <c r="BJ435" s="19"/>
      <c r="BK435" s="19"/>
      <c r="BL435" s="19"/>
      <c r="BM435" s="19"/>
      <c r="BN435" s="19"/>
      <c r="BO435" s="19"/>
      <c r="BP435" s="19"/>
      <c r="BQ435" s="19"/>
      <c r="BR435" s="19"/>
      <c r="BS435" s="19"/>
      <c r="BT435" s="19"/>
      <c r="BU435" s="19"/>
      <c r="BV435" s="19"/>
      <c r="BW435" s="19"/>
      <c r="BX435" s="19"/>
      <c r="BY435" s="19"/>
      <c r="BZ435" s="19"/>
    </row>
    <row r="436" spans="3:78">
      <c r="C436" s="19"/>
      <c r="D436" s="19"/>
      <c r="E436" s="19"/>
      <c r="F436" s="73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9"/>
      <c r="BL436" s="19"/>
      <c r="BM436" s="19"/>
      <c r="BN436" s="19"/>
      <c r="BO436" s="19"/>
      <c r="BP436" s="19"/>
      <c r="BQ436" s="19"/>
      <c r="BR436" s="19"/>
      <c r="BS436" s="19"/>
      <c r="BT436" s="19"/>
      <c r="BU436" s="19"/>
      <c r="BV436" s="19"/>
      <c r="BW436" s="19"/>
      <c r="BX436" s="19"/>
      <c r="BY436" s="19"/>
      <c r="BZ436" s="19"/>
    </row>
    <row r="437" spans="3:78">
      <c r="C437" s="19"/>
      <c r="D437" s="19"/>
      <c r="E437" s="19"/>
      <c r="F437" s="73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9"/>
      <c r="BL437" s="19"/>
      <c r="BM437" s="19"/>
      <c r="BN437" s="19"/>
      <c r="BO437" s="19"/>
      <c r="BP437" s="19"/>
      <c r="BQ437" s="19"/>
      <c r="BR437" s="19"/>
      <c r="BS437" s="19"/>
      <c r="BT437" s="19"/>
      <c r="BU437" s="19"/>
      <c r="BV437" s="19"/>
      <c r="BW437" s="19"/>
      <c r="BX437" s="19"/>
      <c r="BY437" s="19"/>
      <c r="BZ437" s="19"/>
    </row>
    <row r="438" spans="3:78">
      <c r="C438" s="19"/>
      <c r="D438" s="19"/>
      <c r="E438" s="19"/>
      <c r="F438" s="73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19"/>
      <c r="BH438" s="19"/>
      <c r="BI438" s="19"/>
      <c r="BJ438" s="19"/>
      <c r="BK438" s="19"/>
      <c r="BL438" s="19"/>
      <c r="BM438" s="19"/>
      <c r="BN438" s="19"/>
      <c r="BO438" s="19"/>
      <c r="BP438" s="19"/>
      <c r="BQ438" s="19"/>
      <c r="BR438" s="19"/>
      <c r="BS438" s="19"/>
      <c r="BT438" s="19"/>
      <c r="BU438" s="19"/>
      <c r="BV438" s="19"/>
      <c r="BW438" s="19"/>
      <c r="BX438" s="19"/>
      <c r="BY438" s="19"/>
      <c r="BZ438" s="19"/>
    </row>
    <row r="439" spans="3:78">
      <c r="C439" s="19"/>
      <c r="D439" s="19"/>
      <c r="E439" s="19"/>
      <c r="F439" s="73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/>
      <c r="AD439" s="19"/>
      <c r="AE439" s="19"/>
      <c r="AF439" s="19"/>
      <c r="AG439" s="19"/>
      <c r="AH439" s="19"/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9"/>
      <c r="BL439" s="19"/>
      <c r="BM439" s="19"/>
      <c r="BN439" s="19"/>
      <c r="BO439" s="19"/>
      <c r="BP439" s="19"/>
      <c r="BQ439" s="19"/>
      <c r="BR439" s="19"/>
      <c r="BS439" s="19"/>
      <c r="BT439" s="19"/>
      <c r="BU439" s="19"/>
      <c r="BV439" s="19"/>
      <c r="BW439" s="19"/>
      <c r="BX439" s="19"/>
      <c r="BY439" s="19"/>
      <c r="BZ439" s="19"/>
    </row>
    <row r="440" spans="3:78">
      <c r="C440" s="19"/>
      <c r="D440" s="19"/>
      <c r="E440" s="19"/>
      <c r="F440" s="74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19"/>
      <c r="BH440" s="19"/>
      <c r="BI440" s="19"/>
      <c r="BJ440" s="19"/>
      <c r="BK440" s="19"/>
      <c r="BL440" s="19"/>
      <c r="BM440" s="19"/>
      <c r="BN440" s="19"/>
      <c r="BO440" s="19"/>
      <c r="BP440" s="19"/>
      <c r="BQ440" s="19"/>
      <c r="BR440" s="19"/>
      <c r="BS440" s="19"/>
      <c r="BT440" s="19"/>
      <c r="BU440" s="19"/>
      <c r="BV440" s="19"/>
      <c r="BW440" s="19"/>
      <c r="BX440" s="19"/>
      <c r="BY440" s="19"/>
      <c r="BZ440" s="19"/>
    </row>
    <row r="441" spans="3:78" s="7" customFormat="1">
      <c r="C441" s="69" t="s">
        <v>434</v>
      </c>
      <c r="D441" s="69"/>
      <c r="E441" s="69"/>
      <c r="F441" s="48"/>
    </row>
    <row r="442" spans="3:78">
      <c r="C442" s="19" t="s">
        <v>431</v>
      </c>
      <c r="D442" s="19"/>
      <c r="E442" s="19"/>
      <c r="F442" s="72" t="s">
        <v>430</v>
      </c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9"/>
      <c r="BL442" s="19"/>
      <c r="BM442" s="19"/>
      <c r="BN442" s="19"/>
      <c r="BO442" s="19"/>
      <c r="BP442" s="19"/>
      <c r="BQ442" s="19"/>
      <c r="BR442" s="19"/>
      <c r="BS442" s="19"/>
      <c r="BT442" s="19"/>
      <c r="BU442" s="19"/>
      <c r="BV442" s="19"/>
      <c r="BW442" s="19"/>
      <c r="BX442" s="19"/>
      <c r="BY442" s="19"/>
      <c r="BZ442" s="19"/>
    </row>
    <row r="443" spans="3:78">
      <c r="C443" s="19"/>
      <c r="D443" s="19"/>
      <c r="E443" s="19"/>
      <c r="F443" s="73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  <c r="Z443" s="19"/>
      <c r="AA443" s="19"/>
      <c r="AB443" s="19"/>
      <c r="AC443" s="19"/>
      <c r="AD443" s="19"/>
      <c r="AE443" s="19"/>
      <c r="AF443" s="19"/>
      <c r="AG443" s="19"/>
      <c r="AH443" s="19"/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/>
      <c r="AY443" s="19"/>
      <c r="AZ443" s="19"/>
      <c r="BA443" s="19"/>
      <c r="BB443" s="19"/>
      <c r="BC443" s="19"/>
      <c r="BD443" s="19"/>
      <c r="BE443" s="19"/>
      <c r="BF443" s="19"/>
      <c r="BG443" s="19"/>
      <c r="BH443" s="19"/>
      <c r="BI443" s="19"/>
      <c r="BJ443" s="19"/>
      <c r="BK443" s="19"/>
      <c r="BL443" s="19"/>
      <c r="BM443" s="19"/>
      <c r="BN443" s="19"/>
      <c r="BO443" s="19"/>
      <c r="BP443" s="19"/>
      <c r="BQ443" s="19"/>
      <c r="BR443" s="19"/>
      <c r="BS443" s="19"/>
      <c r="BT443" s="19"/>
      <c r="BU443" s="19"/>
      <c r="BV443" s="19"/>
      <c r="BW443" s="19"/>
      <c r="BX443" s="19"/>
      <c r="BY443" s="19"/>
      <c r="BZ443" s="19"/>
    </row>
    <row r="444" spans="3:78">
      <c r="C444" s="19"/>
      <c r="D444" s="19"/>
      <c r="E444" s="19"/>
      <c r="F444" s="73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9"/>
      <c r="BL444" s="19"/>
      <c r="BM444" s="19"/>
      <c r="BN444" s="19"/>
      <c r="BO444" s="19"/>
      <c r="BP444" s="19"/>
      <c r="BQ444" s="19"/>
      <c r="BR444" s="19"/>
      <c r="BS444" s="19"/>
      <c r="BT444" s="19"/>
      <c r="BU444" s="19"/>
      <c r="BV444" s="19"/>
      <c r="BW444" s="19"/>
      <c r="BX444" s="19"/>
      <c r="BY444" s="19"/>
      <c r="BZ444" s="19"/>
    </row>
    <row r="445" spans="3:78">
      <c r="C445" s="19"/>
      <c r="D445" s="19"/>
      <c r="E445" s="19"/>
      <c r="F445" s="73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9"/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9"/>
      <c r="BF445" s="19"/>
      <c r="BG445" s="19"/>
      <c r="BH445" s="19"/>
      <c r="BI445" s="19"/>
      <c r="BJ445" s="19"/>
      <c r="BK445" s="19"/>
      <c r="BL445" s="19"/>
      <c r="BM445" s="19"/>
      <c r="BN445" s="19"/>
      <c r="BO445" s="19"/>
      <c r="BP445" s="19"/>
      <c r="BQ445" s="19"/>
      <c r="BR445" s="19"/>
      <c r="BS445" s="19"/>
      <c r="BT445" s="19"/>
      <c r="BU445" s="19"/>
      <c r="BV445" s="19"/>
      <c r="BW445" s="19"/>
      <c r="BX445" s="19"/>
      <c r="BY445" s="19"/>
      <c r="BZ445" s="19"/>
    </row>
    <row r="446" spans="3:78">
      <c r="C446" s="19"/>
      <c r="D446" s="19"/>
      <c r="E446" s="19"/>
      <c r="F446" s="73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9"/>
      <c r="BL446" s="19"/>
      <c r="BM446" s="19"/>
      <c r="BN446" s="19"/>
      <c r="BO446" s="19"/>
      <c r="BP446" s="19"/>
      <c r="BQ446" s="19"/>
      <c r="BR446" s="19"/>
      <c r="BS446" s="19"/>
      <c r="BT446" s="19"/>
      <c r="BU446" s="19"/>
      <c r="BV446" s="19"/>
      <c r="BW446" s="19"/>
      <c r="BX446" s="19"/>
      <c r="BY446" s="19"/>
      <c r="BZ446" s="19"/>
    </row>
    <row r="447" spans="3:78">
      <c r="C447" s="19"/>
      <c r="D447" s="19"/>
      <c r="E447" s="19"/>
      <c r="F447" s="73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9"/>
      <c r="BL447" s="19"/>
      <c r="BM447" s="19"/>
      <c r="BN447" s="19"/>
      <c r="BO447" s="19"/>
      <c r="BP447" s="19"/>
      <c r="BQ447" s="19"/>
      <c r="BR447" s="19"/>
      <c r="BS447" s="19"/>
      <c r="BT447" s="19"/>
      <c r="BU447" s="19"/>
      <c r="BV447" s="19"/>
      <c r="BW447" s="19"/>
      <c r="BX447" s="19"/>
      <c r="BY447" s="19"/>
      <c r="BZ447" s="19"/>
    </row>
    <row r="448" spans="3:78">
      <c r="C448" s="19"/>
      <c r="D448" s="19"/>
      <c r="E448" s="19"/>
      <c r="F448" s="73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19"/>
      <c r="BH448" s="19"/>
      <c r="BI448" s="19"/>
      <c r="BJ448" s="19"/>
      <c r="BK448" s="19"/>
      <c r="BL448" s="19"/>
      <c r="BM448" s="19"/>
      <c r="BN448" s="19"/>
      <c r="BO448" s="19"/>
      <c r="BP448" s="19"/>
      <c r="BQ448" s="19"/>
      <c r="BR448" s="19"/>
      <c r="BS448" s="19"/>
      <c r="BT448" s="19"/>
      <c r="BU448" s="19"/>
      <c r="BV448" s="19"/>
      <c r="BW448" s="19"/>
      <c r="BX448" s="19"/>
      <c r="BY448" s="19"/>
      <c r="BZ448" s="19"/>
    </row>
    <row r="449" spans="3:78">
      <c r="C449" s="19"/>
      <c r="D449" s="19"/>
      <c r="E449" s="19"/>
      <c r="F449" s="73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  <c r="Z449" s="19"/>
      <c r="AA449" s="19"/>
      <c r="AB449" s="19"/>
      <c r="AC449" s="19"/>
      <c r="AD449" s="19"/>
      <c r="AE449" s="19"/>
      <c r="AF449" s="19"/>
      <c r="AG449" s="19"/>
      <c r="AH449" s="19"/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9"/>
      <c r="BL449" s="19"/>
      <c r="BM449" s="19"/>
      <c r="BN449" s="19"/>
      <c r="BO449" s="19"/>
      <c r="BP449" s="19"/>
      <c r="BQ449" s="19"/>
      <c r="BR449" s="19"/>
      <c r="BS449" s="19"/>
      <c r="BT449" s="19"/>
      <c r="BU449" s="19"/>
      <c r="BV449" s="19"/>
      <c r="BW449" s="19"/>
      <c r="BX449" s="19"/>
      <c r="BY449" s="19"/>
      <c r="BZ449" s="19"/>
    </row>
    <row r="450" spans="3:78">
      <c r="C450" s="19"/>
      <c r="D450" s="19"/>
      <c r="E450" s="19"/>
      <c r="F450" s="73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9"/>
      <c r="BL450" s="19"/>
      <c r="BM450" s="19"/>
      <c r="BN450" s="19"/>
      <c r="BO450" s="19"/>
      <c r="BP450" s="19"/>
      <c r="BQ450" s="19"/>
      <c r="BR450" s="19"/>
      <c r="BS450" s="19"/>
      <c r="BT450" s="19"/>
      <c r="BU450" s="19"/>
      <c r="BV450" s="19"/>
      <c r="BW450" s="19"/>
      <c r="BX450" s="19"/>
      <c r="BY450" s="19"/>
      <c r="BZ450" s="19"/>
    </row>
    <row r="451" spans="3:78">
      <c r="C451" s="19"/>
      <c r="D451" s="19"/>
      <c r="E451" s="19"/>
      <c r="F451" s="74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  <c r="Z451" s="19"/>
      <c r="AA451" s="19"/>
      <c r="AB451" s="19"/>
      <c r="AC451" s="19"/>
      <c r="AD451" s="19"/>
      <c r="AE451" s="19"/>
      <c r="AF451" s="19"/>
      <c r="AG451" s="19"/>
      <c r="AH451" s="19"/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9"/>
      <c r="BL451" s="19"/>
      <c r="BM451" s="19"/>
      <c r="BN451" s="19"/>
      <c r="BO451" s="19"/>
      <c r="BP451" s="19"/>
      <c r="BQ451" s="19"/>
      <c r="BR451" s="19"/>
      <c r="BS451" s="19"/>
      <c r="BT451" s="19"/>
      <c r="BU451" s="19"/>
      <c r="BV451" s="19"/>
      <c r="BW451" s="19"/>
      <c r="BX451" s="19"/>
      <c r="BY451" s="19"/>
      <c r="BZ451" s="19"/>
    </row>
    <row r="452" spans="3:78">
      <c r="C452" s="6" t="s">
        <v>429</v>
      </c>
      <c r="D452" s="6"/>
      <c r="E452" s="6"/>
    </row>
    <row r="453" spans="3:78">
      <c r="C453" s="19" t="s">
        <v>431</v>
      </c>
      <c r="D453" s="19"/>
      <c r="E453" s="19"/>
      <c r="F453" s="72" t="s">
        <v>430</v>
      </c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  <c r="Z453" s="19"/>
      <c r="AA453" s="19"/>
      <c r="AB453" s="19"/>
      <c r="AC453" s="19"/>
      <c r="AD453" s="19"/>
      <c r="AE453" s="19"/>
      <c r="AF453" s="19"/>
      <c r="AG453" s="19"/>
      <c r="AH453" s="19"/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9"/>
      <c r="BL453" s="19"/>
      <c r="BM453" s="19"/>
      <c r="BN453" s="19"/>
      <c r="BO453" s="19"/>
      <c r="BP453" s="19"/>
      <c r="BQ453" s="19"/>
      <c r="BR453" s="19"/>
      <c r="BS453" s="19"/>
      <c r="BT453" s="19"/>
      <c r="BU453" s="19"/>
      <c r="BV453" s="19"/>
      <c r="BW453" s="19"/>
      <c r="BX453" s="19"/>
      <c r="BY453" s="19"/>
      <c r="BZ453" s="19"/>
    </row>
    <row r="454" spans="3:78">
      <c r="C454" s="19"/>
      <c r="D454" s="19"/>
      <c r="E454" s="19"/>
      <c r="F454" s="73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9"/>
      <c r="BL454" s="19"/>
      <c r="BM454" s="19"/>
      <c r="BN454" s="19"/>
      <c r="BO454" s="19"/>
      <c r="BP454" s="19"/>
      <c r="BQ454" s="19"/>
      <c r="BR454" s="19"/>
      <c r="BS454" s="19"/>
      <c r="BT454" s="19"/>
      <c r="BU454" s="19"/>
      <c r="BV454" s="19"/>
      <c r="BW454" s="19"/>
      <c r="BX454" s="19"/>
      <c r="BY454" s="19"/>
      <c r="BZ454" s="19"/>
    </row>
    <row r="455" spans="3:78">
      <c r="C455" s="19"/>
      <c r="D455" s="19"/>
      <c r="E455" s="19"/>
      <c r="F455" s="73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  <c r="Z455" s="19"/>
      <c r="AA455" s="19"/>
      <c r="AB455" s="19"/>
      <c r="AC455" s="19"/>
      <c r="AD455" s="19"/>
      <c r="AE455" s="19"/>
      <c r="AF455" s="19"/>
      <c r="AG455" s="19"/>
      <c r="AH455" s="19"/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9"/>
      <c r="BL455" s="19"/>
      <c r="BM455" s="19"/>
      <c r="BN455" s="19"/>
      <c r="BO455" s="19"/>
      <c r="BP455" s="19"/>
      <c r="BQ455" s="19"/>
      <c r="BR455" s="19"/>
      <c r="BS455" s="19"/>
      <c r="BT455" s="19"/>
      <c r="BU455" s="19"/>
      <c r="BV455" s="19"/>
      <c r="BW455" s="19"/>
      <c r="BX455" s="19"/>
      <c r="BY455" s="19"/>
      <c r="BZ455" s="19"/>
    </row>
    <row r="456" spans="3:78">
      <c r="C456" s="19"/>
      <c r="D456" s="19"/>
      <c r="E456" s="19"/>
      <c r="F456" s="73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19"/>
      <c r="BH456" s="19"/>
      <c r="BI456" s="19"/>
      <c r="BJ456" s="19"/>
      <c r="BK456" s="19"/>
      <c r="BL456" s="19"/>
      <c r="BM456" s="19"/>
      <c r="BN456" s="19"/>
      <c r="BO456" s="19"/>
      <c r="BP456" s="19"/>
      <c r="BQ456" s="19"/>
      <c r="BR456" s="19"/>
      <c r="BS456" s="19"/>
      <c r="BT456" s="19"/>
      <c r="BU456" s="19"/>
      <c r="BV456" s="19"/>
      <c r="BW456" s="19"/>
      <c r="BX456" s="19"/>
      <c r="BY456" s="19"/>
      <c r="BZ456" s="19"/>
    </row>
    <row r="457" spans="3:78">
      <c r="C457" s="19"/>
      <c r="D457" s="19"/>
      <c r="E457" s="19"/>
      <c r="F457" s="73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9"/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  <c r="BI457" s="19"/>
      <c r="BJ457" s="19"/>
      <c r="BK457" s="19"/>
      <c r="BL457" s="19"/>
      <c r="BM457" s="19"/>
      <c r="BN457" s="19"/>
      <c r="BO457" s="19"/>
      <c r="BP457" s="19"/>
      <c r="BQ457" s="19"/>
      <c r="BR457" s="19"/>
      <c r="BS457" s="19"/>
      <c r="BT457" s="19"/>
      <c r="BU457" s="19"/>
      <c r="BV457" s="19"/>
      <c r="BW457" s="19"/>
      <c r="BX457" s="19"/>
      <c r="BY457" s="19"/>
      <c r="BZ457" s="19"/>
    </row>
    <row r="458" spans="3:78">
      <c r="C458" s="19"/>
      <c r="D458" s="19"/>
      <c r="E458" s="19"/>
      <c r="F458" s="73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  <c r="BI458" s="19"/>
      <c r="BJ458" s="19"/>
      <c r="BK458" s="19"/>
      <c r="BL458" s="19"/>
      <c r="BM458" s="19"/>
      <c r="BN458" s="19"/>
      <c r="BO458" s="19"/>
      <c r="BP458" s="19"/>
      <c r="BQ458" s="19"/>
      <c r="BR458" s="19"/>
      <c r="BS458" s="19"/>
      <c r="BT458" s="19"/>
      <c r="BU458" s="19"/>
      <c r="BV458" s="19"/>
      <c r="BW458" s="19"/>
      <c r="BX458" s="19"/>
      <c r="BY458" s="19"/>
      <c r="BZ458" s="19"/>
    </row>
    <row r="459" spans="3:78">
      <c r="C459" s="19"/>
      <c r="D459" s="19"/>
      <c r="E459" s="19"/>
      <c r="F459" s="73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  <c r="Z459" s="19"/>
      <c r="AA459" s="19"/>
      <c r="AB459" s="19"/>
      <c r="AC459" s="19"/>
      <c r="AD459" s="19"/>
      <c r="AE459" s="19"/>
      <c r="AF459" s="19"/>
      <c r="AG459" s="19"/>
      <c r="AH459" s="19"/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/>
      <c r="AY459" s="19"/>
      <c r="AZ459" s="19"/>
      <c r="BA459" s="19"/>
      <c r="BB459" s="19"/>
      <c r="BC459" s="19"/>
      <c r="BD459" s="19"/>
      <c r="BE459" s="19"/>
      <c r="BF459" s="19"/>
      <c r="BG459" s="19"/>
      <c r="BH459" s="19"/>
      <c r="BI459" s="19"/>
      <c r="BJ459" s="19"/>
      <c r="BK459" s="19"/>
      <c r="BL459" s="19"/>
      <c r="BM459" s="19"/>
      <c r="BN459" s="19"/>
      <c r="BO459" s="19"/>
      <c r="BP459" s="19"/>
      <c r="BQ459" s="19"/>
      <c r="BR459" s="19"/>
      <c r="BS459" s="19"/>
      <c r="BT459" s="19"/>
      <c r="BU459" s="19"/>
      <c r="BV459" s="19"/>
      <c r="BW459" s="19"/>
      <c r="BX459" s="19"/>
      <c r="BY459" s="19"/>
      <c r="BZ459" s="19"/>
    </row>
    <row r="460" spans="3:78">
      <c r="C460" s="19"/>
      <c r="D460" s="19"/>
      <c r="E460" s="19"/>
      <c r="F460" s="73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19"/>
      <c r="BH460" s="19"/>
      <c r="BI460" s="19"/>
      <c r="BJ460" s="19"/>
      <c r="BK460" s="19"/>
      <c r="BL460" s="19"/>
      <c r="BM460" s="19"/>
      <c r="BN460" s="19"/>
      <c r="BO460" s="19"/>
      <c r="BP460" s="19"/>
      <c r="BQ460" s="19"/>
      <c r="BR460" s="19"/>
      <c r="BS460" s="19"/>
      <c r="BT460" s="19"/>
      <c r="BU460" s="19"/>
      <c r="BV460" s="19"/>
      <c r="BW460" s="19"/>
      <c r="BX460" s="19"/>
      <c r="BY460" s="19"/>
      <c r="BZ460" s="19"/>
    </row>
    <row r="461" spans="3:78">
      <c r="C461" s="19"/>
      <c r="D461" s="19"/>
      <c r="E461" s="19"/>
      <c r="F461" s="73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  <c r="Z461" s="19"/>
      <c r="AA461" s="19"/>
      <c r="AB461" s="19"/>
      <c r="AC461" s="19"/>
      <c r="AD461" s="19"/>
      <c r="AE461" s="19"/>
      <c r="AF461" s="19"/>
      <c r="AG461" s="19"/>
      <c r="AH461" s="19"/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/>
      <c r="AY461" s="19"/>
      <c r="AZ461" s="19"/>
      <c r="BA461" s="19"/>
      <c r="BB461" s="19"/>
      <c r="BC461" s="19"/>
      <c r="BD461" s="19"/>
      <c r="BE461" s="19"/>
      <c r="BF461" s="19"/>
      <c r="BG461" s="19"/>
      <c r="BH461" s="19"/>
      <c r="BI461" s="19"/>
      <c r="BJ461" s="19"/>
      <c r="BK461" s="19"/>
      <c r="BL461" s="19"/>
      <c r="BM461" s="19"/>
      <c r="BN461" s="19"/>
      <c r="BO461" s="19"/>
      <c r="BP461" s="19"/>
      <c r="BQ461" s="19"/>
      <c r="BR461" s="19"/>
      <c r="BS461" s="19"/>
      <c r="BT461" s="19"/>
      <c r="BU461" s="19"/>
      <c r="BV461" s="19"/>
      <c r="BW461" s="19"/>
      <c r="BX461" s="19"/>
      <c r="BY461" s="19"/>
      <c r="BZ461" s="19"/>
    </row>
    <row r="462" spans="3:78">
      <c r="C462" s="19"/>
      <c r="D462" s="19"/>
      <c r="E462" s="19"/>
      <c r="F462" s="74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19"/>
      <c r="BH462" s="19"/>
      <c r="BI462" s="19"/>
      <c r="BJ462" s="19"/>
      <c r="BK462" s="19"/>
      <c r="BL462" s="19"/>
      <c r="BM462" s="19"/>
      <c r="BN462" s="19"/>
      <c r="BO462" s="19"/>
      <c r="BP462" s="19"/>
      <c r="BQ462" s="19"/>
      <c r="BR462" s="19"/>
      <c r="BS462" s="19"/>
      <c r="BT462" s="19"/>
      <c r="BU462" s="19"/>
      <c r="BV462" s="19"/>
      <c r="BW462" s="19"/>
      <c r="BX462" s="19"/>
      <c r="BY462" s="19"/>
      <c r="BZ462" s="19"/>
    </row>
    <row r="463" spans="3:78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</row>
  </sheetData>
  <sheetProtection password="D908" sheet="1" objects="1" scenarios="1" formatColumns="0" formatRows="0"/>
  <dataValidations disablePrompts="1" count="1">
    <dataValidation type="list" allowBlank="1" showInputMessage="1" showErrorMessage="1" sqref="F442:F451 F431:F440 F453:F462">
      <formula1>"БДДС,БДР+БДДС"</formula1>
    </dataValidation>
  </dataValidations>
  <pageMargins left="0.7" right="0.7" top="0.75" bottom="0.75" header="0.3" footer="0.3"/>
  <pageSetup paperSize="9" orientation="portrait" horizontalDpi="4294967293" r:id="rId1"/>
  <ignoredErrors>
    <ignoredError sqref="G311:BN311" formulaRange="1"/>
    <ignoredError sqref="G68:BN68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BW307"/>
  <sheetViews>
    <sheetView zoomScale="85" zoomScaleNormal="85" workbookViewId="0">
      <pane xSplit="3" ySplit="3" topLeftCell="D113" activePane="bottomRight" state="frozen"/>
      <selection pane="topRight" activeCell="D1" sqref="D1"/>
      <selection pane="bottomLeft" activeCell="A4" sqref="A4"/>
      <selection pane="bottomRight" activeCell="K28" sqref="K28"/>
    </sheetView>
  </sheetViews>
  <sheetFormatPr defaultColWidth="8.85546875" defaultRowHeight="15" outlineLevelRow="2"/>
  <cols>
    <col min="1" max="1" width="2.7109375" style="3" customWidth="1"/>
    <col min="2" max="2" width="4.28515625" style="3" customWidth="1"/>
    <col min="3" max="3" width="32.85546875" style="3" customWidth="1"/>
    <col min="4" max="6" width="10.42578125" style="3" customWidth="1"/>
    <col min="7" max="7" width="8.7109375" style="3" customWidth="1"/>
    <col min="8" max="8" width="5.5703125" style="3" customWidth="1"/>
    <col min="9" max="9" width="9.140625" style="3" customWidth="1"/>
    <col min="10" max="10" width="11.140625" style="3" customWidth="1"/>
    <col min="11" max="11" width="9.28515625" style="3" customWidth="1"/>
    <col min="12" max="12" width="9" style="3" customWidth="1"/>
    <col min="13" max="13" width="9.7109375" style="3" bestFit="1" customWidth="1"/>
    <col min="14" max="14" width="11.42578125" style="3" bestFit="1" customWidth="1"/>
    <col min="15" max="15" width="5.85546875" style="3" customWidth="1"/>
    <col min="16" max="75" width="10.85546875" style="3" bestFit="1" customWidth="1"/>
    <col min="76" max="16384" width="8.85546875" style="3"/>
  </cols>
  <sheetData>
    <row r="1" spans="2:75">
      <c r="P1" s="75"/>
    </row>
    <row r="2" spans="2:75" ht="18.75">
      <c r="B2" s="1" t="s">
        <v>73</v>
      </c>
      <c r="N2" s="76"/>
      <c r="P2" s="25" t="s">
        <v>1</v>
      </c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7" t="s">
        <v>2</v>
      </c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9" t="s">
        <v>3</v>
      </c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1" t="s">
        <v>4</v>
      </c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3" t="s">
        <v>5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</row>
    <row r="3" spans="2:75" ht="30">
      <c r="B3" s="77" t="s">
        <v>66</v>
      </c>
      <c r="C3" s="77" t="s">
        <v>65</v>
      </c>
      <c r="D3" s="77" t="s">
        <v>69</v>
      </c>
      <c r="E3" s="77" t="s">
        <v>1125</v>
      </c>
      <c r="F3" s="77" t="s">
        <v>1126</v>
      </c>
      <c r="G3" s="77" t="s">
        <v>1212</v>
      </c>
      <c r="H3" s="77" t="s">
        <v>74</v>
      </c>
      <c r="I3" s="77" t="s">
        <v>43</v>
      </c>
      <c r="J3" s="77" t="s">
        <v>70</v>
      </c>
      <c r="K3" s="77" t="s">
        <v>71</v>
      </c>
      <c r="L3" s="77" t="s">
        <v>402</v>
      </c>
      <c r="M3" s="77" t="s">
        <v>403</v>
      </c>
      <c r="N3" s="77" t="s">
        <v>72</v>
      </c>
      <c r="P3" s="39">
        <f>Параметры!C11</f>
        <v>42370</v>
      </c>
      <c r="Q3" s="39">
        <f>DATE(YEAR(P3),MONTH(P3)+1,1)</f>
        <v>42401</v>
      </c>
      <c r="R3" s="39">
        <f t="shared" ref="R3:BW3" si="0">DATE(YEAR(Q3),MONTH(Q3)+1,1)</f>
        <v>42430</v>
      </c>
      <c r="S3" s="39">
        <f t="shared" si="0"/>
        <v>42461</v>
      </c>
      <c r="T3" s="39">
        <f t="shared" si="0"/>
        <v>42491</v>
      </c>
      <c r="U3" s="39">
        <f t="shared" si="0"/>
        <v>42522</v>
      </c>
      <c r="V3" s="39">
        <f t="shared" si="0"/>
        <v>42552</v>
      </c>
      <c r="W3" s="39">
        <f t="shared" si="0"/>
        <v>42583</v>
      </c>
      <c r="X3" s="39">
        <f t="shared" si="0"/>
        <v>42614</v>
      </c>
      <c r="Y3" s="39">
        <f t="shared" si="0"/>
        <v>42644</v>
      </c>
      <c r="Z3" s="39">
        <f t="shared" si="0"/>
        <v>42675</v>
      </c>
      <c r="AA3" s="39">
        <f t="shared" si="0"/>
        <v>42705</v>
      </c>
      <c r="AB3" s="39">
        <f t="shared" si="0"/>
        <v>42736</v>
      </c>
      <c r="AC3" s="39">
        <f t="shared" si="0"/>
        <v>42767</v>
      </c>
      <c r="AD3" s="39">
        <f t="shared" si="0"/>
        <v>42795</v>
      </c>
      <c r="AE3" s="39">
        <f t="shared" si="0"/>
        <v>42826</v>
      </c>
      <c r="AF3" s="39">
        <f t="shared" si="0"/>
        <v>42856</v>
      </c>
      <c r="AG3" s="39">
        <f t="shared" si="0"/>
        <v>42887</v>
      </c>
      <c r="AH3" s="39">
        <f t="shared" si="0"/>
        <v>42917</v>
      </c>
      <c r="AI3" s="39">
        <f t="shared" si="0"/>
        <v>42948</v>
      </c>
      <c r="AJ3" s="39">
        <f t="shared" si="0"/>
        <v>42979</v>
      </c>
      <c r="AK3" s="39">
        <f t="shared" si="0"/>
        <v>43009</v>
      </c>
      <c r="AL3" s="39">
        <f t="shared" si="0"/>
        <v>43040</v>
      </c>
      <c r="AM3" s="39">
        <f t="shared" si="0"/>
        <v>43070</v>
      </c>
      <c r="AN3" s="39">
        <f t="shared" si="0"/>
        <v>43101</v>
      </c>
      <c r="AO3" s="39">
        <f t="shared" si="0"/>
        <v>43132</v>
      </c>
      <c r="AP3" s="39">
        <f t="shared" si="0"/>
        <v>43160</v>
      </c>
      <c r="AQ3" s="39">
        <f t="shared" si="0"/>
        <v>43191</v>
      </c>
      <c r="AR3" s="39">
        <f t="shared" si="0"/>
        <v>43221</v>
      </c>
      <c r="AS3" s="39">
        <f t="shared" si="0"/>
        <v>43252</v>
      </c>
      <c r="AT3" s="39">
        <f t="shared" si="0"/>
        <v>43282</v>
      </c>
      <c r="AU3" s="39">
        <f t="shared" si="0"/>
        <v>43313</v>
      </c>
      <c r="AV3" s="39">
        <f t="shared" si="0"/>
        <v>43344</v>
      </c>
      <c r="AW3" s="39">
        <f t="shared" si="0"/>
        <v>43374</v>
      </c>
      <c r="AX3" s="39">
        <f t="shared" si="0"/>
        <v>43405</v>
      </c>
      <c r="AY3" s="39">
        <f t="shared" si="0"/>
        <v>43435</v>
      </c>
      <c r="AZ3" s="39">
        <f t="shared" si="0"/>
        <v>43466</v>
      </c>
      <c r="BA3" s="39">
        <f t="shared" si="0"/>
        <v>43497</v>
      </c>
      <c r="BB3" s="39">
        <f t="shared" si="0"/>
        <v>43525</v>
      </c>
      <c r="BC3" s="39">
        <f t="shared" si="0"/>
        <v>43556</v>
      </c>
      <c r="BD3" s="39">
        <f t="shared" si="0"/>
        <v>43586</v>
      </c>
      <c r="BE3" s="39">
        <f t="shared" si="0"/>
        <v>43617</v>
      </c>
      <c r="BF3" s="39">
        <f t="shared" si="0"/>
        <v>43647</v>
      </c>
      <c r="BG3" s="39">
        <f t="shared" si="0"/>
        <v>43678</v>
      </c>
      <c r="BH3" s="39">
        <f t="shared" si="0"/>
        <v>43709</v>
      </c>
      <c r="BI3" s="39">
        <f t="shared" si="0"/>
        <v>43739</v>
      </c>
      <c r="BJ3" s="39">
        <f t="shared" si="0"/>
        <v>43770</v>
      </c>
      <c r="BK3" s="39">
        <f t="shared" si="0"/>
        <v>43800</v>
      </c>
      <c r="BL3" s="39">
        <f t="shared" si="0"/>
        <v>43831</v>
      </c>
      <c r="BM3" s="39">
        <f t="shared" si="0"/>
        <v>43862</v>
      </c>
      <c r="BN3" s="39">
        <f t="shared" si="0"/>
        <v>43891</v>
      </c>
      <c r="BO3" s="39">
        <f t="shared" si="0"/>
        <v>43922</v>
      </c>
      <c r="BP3" s="39">
        <f t="shared" si="0"/>
        <v>43952</v>
      </c>
      <c r="BQ3" s="39">
        <f t="shared" si="0"/>
        <v>43983</v>
      </c>
      <c r="BR3" s="39">
        <f t="shared" si="0"/>
        <v>44013</v>
      </c>
      <c r="BS3" s="39">
        <f t="shared" si="0"/>
        <v>44044</v>
      </c>
      <c r="BT3" s="39">
        <f t="shared" si="0"/>
        <v>44075</v>
      </c>
      <c r="BU3" s="39">
        <f t="shared" si="0"/>
        <v>44105</v>
      </c>
      <c r="BV3" s="39">
        <f t="shared" si="0"/>
        <v>44136</v>
      </c>
      <c r="BW3" s="39">
        <f t="shared" si="0"/>
        <v>44166</v>
      </c>
    </row>
    <row r="4" spans="2:75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</row>
    <row r="5" spans="2:75">
      <c r="B5" s="5"/>
      <c r="C5" s="4" t="s">
        <v>67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</row>
    <row r="6" spans="2:75">
      <c r="C6" s="6" t="s">
        <v>86</v>
      </c>
      <c r="I6" s="78"/>
      <c r="J6" s="78"/>
      <c r="K6" s="76"/>
      <c r="L6" s="76"/>
      <c r="M6" s="76"/>
      <c r="N6" s="76"/>
      <c r="P6" s="76"/>
      <c r="Q6" s="76"/>
      <c r="R6" s="64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</row>
    <row r="7" spans="2:75">
      <c r="B7" s="3">
        <v>1</v>
      </c>
      <c r="C7" s="97" t="s">
        <v>798</v>
      </c>
      <c r="D7" s="19"/>
      <c r="E7" s="19"/>
      <c r="F7" s="19"/>
      <c r="G7" s="20"/>
      <c r="H7" s="19"/>
      <c r="I7" s="20"/>
      <c r="J7" s="20"/>
      <c r="K7" s="71"/>
      <c r="L7" s="64"/>
      <c r="M7" s="64"/>
      <c r="N7" s="64">
        <f>SUM(L7:M7)</f>
        <v>0</v>
      </c>
      <c r="P7" s="219">
        <f>IF(AND(P$3&gt;=$I7,P$3&lt;=$J7),$K7*$H7*тех!X$9*тех!X$6,)</f>
        <v>0</v>
      </c>
      <c r="Q7" s="219">
        <f>IF(AND(Q$3&gt;=$I7,Q$3&lt;=$J7),$K7*$H7*тех!Y$9*тех!Y$6,)</f>
        <v>0</v>
      </c>
      <c r="R7" s="219">
        <f>IF(AND(R$3&gt;=$I7,R$3&lt;=$J7),$K7*$H7*тех!Z$9*тех!Z$6,)</f>
        <v>0</v>
      </c>
      <c r="S7" s="219">
        <f>IF(AND(S$3&gt;=$I7,S$3&lt;=$J7),$K7*$H7*тех!AA$9*тех!AA$6,)</f>
        <v>0</v>
      </c>
      <c r="T7" s="219">
        <f>IF(AND(T$3&gt;=$I7,T$3&lt;=$J7),$K7*$H7*тех!AB$9*тех!AB$6,)</f>
        <v>0</v>
      </c>
      <c r="U7" s="219">
        <f>IF(AND(U$3&gt;=$I7,U$3&lt;=$J7),$K7*$H7*тех!AC$9*тех!AC$6,)</f>
        <v>0</v>
      </c>
      <c r="V7" s="219">
        <f>IF(AND(V$3&gt;=$I7,V$3&lt;=$J7),$K7*$H7*тех!AD$9*тех!AD$6,)</f>
        <v>0</v>
      </c>
      <c r="W7" s="219">
        <f>IF(AND(W$3&gt;=$I7,W$3&lt;=$J7),$K7*$H7*тех!AE$9*тех!AE$6,)</f>
        <v>0</v>
      </c>
      <c r="X7" s="219">
        <f>IF(AND(X$3&gt;=$I7,X$3&lt;=$J7),$K7*$H7*тех!AF$9*тех!AF$6,)</f>
        <v>0</v>
      </c>
      <c r="Y7" s="219">
        <f>IF(AND(Y$3&gt;=$I7,Y$3&lt;=$J7),$K7*$H7*тех!AG$9*тех!AG$6,)</f>
        <v>0</v>
      </c>
      <c r="Z7" s="219">
        <f>IF(AND(Z$3&gt;=$I7,Z$3&lt;=$J7),$K7*$H7*тех!AH$9*тех!AH$6,)</f>
        <v>0</v>
      </c>
      <c r="AA7" s="219">
        <f>IF(AND(AA$3&gt;=$I7,AA$3&lt;=$J7),$K7*$H7*тех!AI$9*тех!AI$6,)</f>
        <v>0</v>
      </c>
      <c r="AB7" s="219">
        <f>IF(AND(AB$3&gt;=$I7,AB$3&lt;=$J7),$K7*$H7*тех!AJ$9*тех!AJ$6,)</f>
        <v>0</v>
      </c>
      <c r="AC7" s="219">
        <f>IF(AND(AC$3&gt;=$I7,AC$3&lt;=$J7),$K7*$H7*тех!AK$9*тех!AK$6,)</f>
        <v>0</v>
      </c>
      <c r="AD7" s="219">
        <f>IF(AND(AD$3&gt;=$I7,AD$3&lt;=$J7),$K7*$H7*тех!AL$9*тех!AL$6,)</f>
        <v>0</v>
      </c>
      <c r="AE7" s="219">
        <f>IF(AND(AE$3&gt;=$I7,AE$3&lt;=$J7),$K7*$H7*тех!AM$9*тех!AM$6,)</f>
        <v>0</v>
      </c>
      <c r="AF7" s="219">
        <f>IF(AND(AF$3&gt;=$I7,AF$3&lt;=$J7),$K7*$H7*тех!AN$9*тех!AN$6,)</f>
        <v>0</v>
      </c>
      <c r="AG7" s="219">
        <f>IF(AND(AG$3&gt;=$I7,AG$3&lt;=$J7),$K7*$H7*тех!AO$9*тех!AO$6,)</f>
        <v>0</v>
      </c>
      <c r="AH7" s="219">
        <f>IF(AND(AH$3&gt;=$I7,AH$3&lt;=$J7),$K7*$H7*тех!AP$9*тех!AP$6,)</f>
        <v>0</v>
      </c>
      <c r="AI7" s="219">
        <f>IF(AND(AI$3&gt;=$I7,AI$3&lt;=$J7),$K7*$H7*тех!AQ$9*тех!AQ$6,)</f>
        <v>0</v>
      </c>
      <c r="AJ7" s="219">
        <f>IF(AND(AJ$3&gt;=$I7,AJ$3&lt;=$J7),$K7*$H7*тех!AR$9*тех!AR$6,)</f>
        <v>0</v>
      </c>
      <c r="AK7" s="219">
        <f>IF(AND(AK$3&gt;=$I7,AK$3&lt;=$J7),$K7*$H7*тех!AS$9*тех!AS$6,)</f>
        <v>0</v>
      </c>
      <c r="AL7" s="219">
        <f>IF(AND(AL$3&gt;=$I7,AL$3&lt;=$J7),$K7*$H7*тех!AT$9*тех!AT$6,)</f>
        <v>0</v>
      </c>
      <c r="AM7" s="219">
        <f>IF(AND(AM$3&gt;=$I7,AM$3&lt;=$J7),$K7*$H7*тех!AU$9*тех!AU$6,)</f>
        <v>0</v>
      </c>
      <c r="AN7" s="219">
        <f>IF(AND(AN$3&gt;=$I7,AN$3&lt;=$J7),$K7*$H7*тех!AV$9*тех!AV$6,)</f>
        <v>0</v>
      </c>
      <c r="AO7" s="219">
        <f>IF(AND(AO$3&gt;=$I7,AO$3&lt;=$J7),$K7*$H7*тех!AW$9*тех!AW$6,)</f>
        <v>0</v>
      </c>
      <c r="AP7" s="219">
        <f>IF(AND(AP$3&gt;=$I7,AP$3&lt;=$J7),$K7*$H7*тех!AX$9*тех!AX$6,)</f>
        <v>0</v>
      </c>
      <c r="AQ7" s="219">
        <f>IF(AND(AQ$3&gt;=$I7,AQ$3&lt;=$J7),$K7*$H7*тех!AY$9*тех!AY$6,)</f>
        <v>0</v>
      </c>
      <c r="AR7" s="219">
        <f>IF(AND(AR$3&gt;=$I7,AR$3&lt;=$J7),$K7*$H7*тех!AZ$9*тех!AZ$6,)</f>
        <v>0</v>
      </c>
      <c r="AS7" s="219">
        <f>IF(AND(AS$3&gt;=$I7,AS$3&lt;=$J7),$K7*$H7*тех!BA$9*тех!BA$6,)</f>
        <v>0</v>
      </c>
      <c r="AT7" s="219">
        <f>IF(AND(AT$3&gt;=$I7,AT$3&lt;=$J7),$K7*$H7*тех!BB$9*тех!BB$6,)</f>
        <v>0</v>
      </c>
      <c r="AU7" s="219">
        <f>IF(AND(AU$3&gt;=$I7,AU$3&lt;=$J7),$K7*$H7*тех!BC$9*тех!BC$6,)</f>
        <v>0</v>
      </c>
      <c r="AV7" s="219">
        <f>IF(AND(AV$3&gt;=$I7,AV$3&lt;=$J7),$K7*$H7*тех!BD$9*тех!BD$6,)</f>
        <v>0</v>
      </c>
      <c r="AW7" s="219">
        <f>IF(AND(AW$3&gt;=$I7,AW$3&lt;=$J7),$K7*$H7*тех!BE$9*тех!BE$6,)</f>
        <v>0</v>
      </c>
      <c r="AX7" s="219">
        <f>IF(AND(AX$3&gt;=$I7,AX$3&lt;=$J7),$K7*$H7*тех!BF$9*тех!BF$6,)</f>
        <v>0</v>
      </c>
      <c r="AY7" s="219">
        <f>IF(AND(AY$3&gt;=$I7,AY$3&lt;=$J7),$K7*$H7*тех!BG$9*тех!BG$6,)</f>
        <v>0</v>
      </c>
      <c r="AZ7" s="219">
        <f>IF(AND(AZ$3&gt;=$I7,AZ$3&lt;=$J7),$K7*$H7*тех!BH$9*тех!BH$6,)</f>
        <v>0</v>
      </c>
      <c r="BA7" s="219">
        <f>IF(AND(BA$3&gt;=$I7,BA$3&lt;=$J7),$K7*$H7*тех!BI$9*тех!BI$6,)</f>
        <v>0</v>
      </c>
      <c r="BB7" s="219">
        <f>IF(AND(BB$3&gt;=$I7,BB$3&lt;=$J7),$K7*$H7*тех!BJ$9*тех!BJ$6,)</f>
        <v>0</v>
      </c>
      <c r="BC7" s="219">
        <f>IF(AND(BC$3&gt;=$I7,BC$3&lt;=$J7),$K7*$H7*тех!BK$9*тех!BK$6,)</f>
        <v>0</v>
      </c>
      <c r="BD7" s="219">
        <f>IF(AND(BD$3&gt;=$I7,BD$3&lt;=$J7),$K7*$H7*тех!BL$9*тех!BL$6,)</f>
        <v>0</v>
      </c>
      <c r="BE7" s="219">
        <f>IF(AND(BE$3&gt;=$I7,BE$3&lt;=$J7),$K7*$H7*тех!BM$9*тех!BM$6,)</f>
        <v>0</v>
      </c>
      <c r="BF7" s="219">
        <f>IF(AND(BF$3&gt;=$I7,BF$3&lt;=$J7),$K7*$H7*тех!BN$9*тех!BN$6,)</f>
        <v>0</v>
      </c>
      <c r="BG7" s="219">
        <f>IF(AND(BG$3&gt;=$I7,BG$3&lt;=$J7),$K7*$H7*тех!BO$9*тех!BO$6,)</f>
        <v>0</v>
      </c>
      <c r="BH7" s="219">
        <f>IF(AND(BH$3&gt;=$I7,BH$3&lt;=$J7),$K7*$H7*тех!BP$9*тех!BP$6,)</f>
        <v>0</v>
      </c>
      <c r="BI7" s="219">
        <f>IF(AND(BI$3&gt;=$I7,BI$3&lt;=$J7),$K7*$H7*тех!BQ$9*тех!BQ$6,)</f>
        <v>0</v>
      </c>
      <c r="BJ7" s="219">
        <f>IF(AND(BJ$3&gt;=$I7,BJ$3&lt;=$J7),$K7*$H7*тех!BR$9*тех!BR$6,)</f>
        <v>0</v>
      </c>
      <c r="BK7" s="219">
        <f>IF(AND(BK$3&gt;=$I7,BK$3&lt;=$J7),$K7*$H7*тех!BS$9*тех!BS$6,)</f>
        <v>0</v>
      </c>
      <c r="BL7" s="219">
        <f>IF(AND(BL$3&gt;=$I7,BL$3&lt;=$J7),$K7*$H7*тех!BT$9*тех!BT$6,)</f>
        <v>0</v>
      </c>
      <c r="BM7" s="219">
        <f>IF(AND(BM$3&gt;=$I7,BM$3&lt;=$J7),$K7*$H7*тех!BU$9*тех!BU$6,)</f>
        <v>0</v>
      </c>
      <c r="BN7" s="219">
        <f>IF(AND(BN$3&gt;=$I7,BN$3&lt;=$J7),$K7*$H7*тех!BV$9*тех!BV$6,)</f>
        <v>0</v>
      </c>
      <c r="BO7" s="219">
        <f>IF(AND(BO$3&gt;=$I7,BO$3&lt;=$J7),$K7*$H7*тех!BW$9*тех!BW$6,)</f>
        <v>0</v>
      </c>
      <c r="BP7" s="219">
        <f>IF(AND(BP$3&gt;=$I7,BP$3&lt;=$J7),$K7*$H7*тех!BX$9*тех!BX$6,)</f>
        <v>0</v>
      </c>
      <c r="BQ7" s="219">
        <f>IF(AND(BQ$3&gt;=$I7,BQ$3&lt;=$J7),$K7*$H7*тех!BY$9*тех!BY$6,)</f>
        <v>0</v>
      </c>
      <c r="BR7" s="219">
        <f>IF(AND(BR$3&gt;=$I7,BR$3&lt;=$J7),$K7*$H7*тех!BZ$9*тех!BZ$6,)</f>
        <v>0</v>
      </c>
      <c r="BS7" s="219">
        <f>IF(AND(BS$3&gt;=$I7,BS$3&lt;=$J7),$K7*$H7*тех!CA$9*тех!CA$6,)</f>
        <v>0</v>
      </c>
      <c r="BT7" s="219">
        <f>IF(AND(BT$3&gt;=$I7,BT$3&lt;=$J7),$K7*$H7*тех!CB$9*тех!CB$6,)</f>
        <v>0</v>
      </c>
      <c r="BU7" s="219">
        <f>IF(AND(BU$3&gt;=$I7,BU$3&lt;=$J7),$K7*$H7*тех!CC$9*тех!CC$6,)</f>
        <v>0</v>
      </c>
      <c r="BV7" s="219">
        <f>IF(AND(BV$3&gt;=$I7,BV$3&lt;=$J7),$K7*$H7*тех!CD$9*тех!CD$6,)</f>
        <v>0</v>
      </c>
      <c r="BW7" s="219">
        <f>IF(AND(BW$3&gt;=$I7,BW$3&lt;=$J7),$K7*$H7*тех!CE$9*тех!CE$6,)</f>
        <v>0</v>
      </c>
    </row>
    <row r="8" spans="2:75">
      <c r="B8" s="3">
        <v>2</v>
      </c>
      <c r="C8" s="19" t="s">
        <v>181</v>
      </c>
      <c r="D8" s="97" t="s">
        <v>1138</v>
      </c>
      <c r="E8" s="19" t="s">
        <v>1110</v>
      </c>
      <c r="F8" s="19" t="s">
        <v>1120</v>
      </c>
      <c r="G8" s="334" t="s">
        <v>1213</v>
      </c>
      <c r="H8" s="19">
        <v>1</v>
      </c>
      <c r="I8" s="20">
        <f>$P$3</f>
        <v>42370</v>
      </c>
      <c r="J8" s="20">
        <f>DATE(YEAR($P$3),MONTH($P$3)+Параметры!$C$12-1,1)</f>
        <v>42705</v>
      </c>
      <c r="K8" s="71">
        <v>23000</v>
      </c>
      <c r="L8" s="64"/>
      <c r="M8" s="64"/>
      <c r="N8" s="64">
        <f t="shared" ref="N8:N106" si="1">SUM(L8:M8)</f>
        <v>0</v>
      </c>
      <c r="P8" s="219">
        <f>IF(AND(P$3&gt;=$I8,P$3&lt;=$J8),$K8*$H8*тех!X$9*тех!X$6,)</f>
        <v>23000</v>
      </c>
      <c r="Q8" s="219">
        <f>IF(AND(Q$3&gt;=$I8,Q$3&lt;=$J8),$K8*$H8*тех!Y$9*тех!Y$6,)</f>
        <v>23000</v>
      </c>
      <c r="R8" s="219">
        <f>IF(AND(R$3&gt;=$I8,R$3&lt;=$J8),$K8*$H8*тех!Z$9*тех!Z$6,)</f>
        <v>23000</v>
      </c>
      <c r="S8" s="219">
        <f>IF(AND(S$3&gt;=$I8,S$3&lt;=$J8),$K8*$H8*тех!AA$9*тех!AA$6,)</f>
        <v>23000</v>
      </c>
      <c r="T8" s="219">
        <f>IF(AND(T$3&gt;=$I8,T$3&lt;=$J8),$K8*$H8*тех!AB$9*тех!AB$6,)</f>
        <v>23000</v>
      </c>
      <c r="U8" s="219">
        <f>IF(AND(U$3&gt;=$I8,U$3&lt;=$J8),$K8*$H8*тех!AC$9*тех!AC$6,)</f>
        <v>23000</v>
      </c>
      <c r="V8" s="219">
        <f>IF(AND(V$3&gt;=$I8,V$3&lt;=$J8),$K8*$H8*тех!AD$9*тех!AD$6,)</f>
        <v>23000</v>
      </c>
      <c r="W8" s="219">
        <f>IF(AND(W$3&gt;=$I8,W$3&lt;=$J8),$K8*$H8*тех!AE$9*тех!AE$6,)</f>
        <v>23000</v>
      </c>
      <c r="X8" s="219">
        <f>IF(AND(X$3&gt;=$I8,X$3&lt;=$J8),$K8*$H8*тех!AF$9*тех!AF$6,)</f>
        <v>23000</v>
      </c>
      <c r="Y8" s="219">
        <f>IF(AND(Y$3&gt;=$I8,Y$3&lt;=$J8),$K8*$H8*тех!AG$9*тех!AG$6,)</f>
        <v>23000</v>
      </c>
      <c r="Z8" s="219">
        <f>IF(AND(Z$3&gt;=$I8,Z$3&lt;=$J8),$K8*$H8*тех!AH$9*тех!AH$6,)</f>
        <v>23000</v>
      </c>
      <c r="AA8" s="219">
        <f>IF(AND(AA$3&gt;=$I8,AA$3&lt;=$J8),$K8*$H8*тех!AI$9*тех!AI$6,)</f>
        <v>23000</v>
      </c>
      <c r="AB8" s="219">
        <f>IF(AND(AB$3&gt;=$I8,AB$3&lt;=$J8),$K8*$H8*тех!AJ$9*тех!AJ$6,)</f>
        <v>0</v>
      </c>
      <c r="AC8" s="219">
        <f>IF(AND(AC$3&gt;=$I8,AC$3&lt;=$J8),$K8*$H8*тех!AK$9*тех!AK$6,)</f>
        <v>0</v>
      </c>
      <c r="AD8" s="219">
        <f>IF(AND(AD$3&gt;=$I8,AD$3&lt;=$J8),$K8*$H8*тех!AL$9*тех!AL$6,)</f>
        <v>0</v>
      </c>
      <c r="AE8" s="219">
        <f>IF(AND(AE$3&gt;=$I8,AE$3&lt;=$J8),$K8*$H8*тех!AM$9*тех!AM$6,)</f>
        <v>0</v>
      </c>
      <c r="AF8" s="219">
        <f>IF(AND(AF$3&gt;=$I8,AF$3&lt;=$J8),$K8*$H8*тех!AN$9*тех!AN$6,)</f>
        <v>0</v>
      </c>
      <c r="AG8" s="219">
        <f>IF(AND(AG$3&gt;=$I8,AG$3&lt;=$J8),$K8*$H8*тех!AO$9*тех!AO$6,)</f>
        <v>0</v>
      </c>
      <c r="AH8" s="219">
        <f>IF(AND(AH$3&gt;=$I8,AH$3&lt;=$J8),$K8*$H8*тех!AP$9*тех!AP$6,)</f>
        <v>0</v>
      </c>
      <c r="AI8" s="219">
        <f>IF(AND(AI$3&gt;=$I8,AI$3&lt;=$J8),$K8*$H8*тех!AQ$9*тех!AQ$6,)</f>
        <v>0</v>
      </c>
      <c r="AJ8" s="219">
        <f>IF(AND(AJ$3&gt;=$I8,AJ$3&lt;=$J8),$K8*$H8*тех!AR$9*тех!AR$6,)</f>
        <v>0</v>
      </c>
      <c r="AK8" s="219">
        <f>IF(AND(AK$3&gt;=$I8,AK$3&lt;=$J8),$K8*$H8*тех!AS$9*тех!AS$6,)</f>
        <v>0</v>
      </c>
      <c r="AL8" s="219">
        <f>IF(AND(AL$3&gt;=$I8,AL$3&lt;=$J8),$K8*$H8*тех!AT$9*тех!AT$6,)</f>
        <v>0</v>
      </c>
      <c r="AM8" s="219">
        <f>IF(AND(AM$3&gt;=$I8,AM$3&lt;=$J8),$K8*$H8*тех!AU$9*тех!AU$6,)</f>
        <v>0</v>
      </c>
      <c r="AN8" s="219">
        <f>IF(AND(AN$3&gt;=$I8,AN$3&lt;=$J8),$K8*$H8*тех!AV$9*тех!AV$6,)</f>
        <v>0</v>
      </c>
      <c r="AO8" s="219">
        <f>IF(AND(AO$3&gt;=$I8,AO$3&lt;=$J8),$K8*$H8*тех!AW$9*тех!AW$6,)</f>
        <v>0</v>
      </c>
      <c r="AP8" s="219">
        <f>IF(AND(AP$3&gt;=$I8,AP$3&lt;=$J8),$K8*$H8*тех!AX$9*тех!AX$6,)</f>
        <v>0</v>
      </c>
      <c r="AQ8" s="219">
        <f>IF(AND(AQ$3&gt;=$I8,AQ$3&lt;=$J8),$K8*$H8*тех!AY$9*тех!AY$6,)</f>
        <v>0</v>
      </c>
      <c r="AR8" s="219">
        <f>IF(AND(AR$3&gt;=$I8,AR$3&lt;=$J8),$K8*$H8*тех!AZ$9*тех!AZ$6,)</f>
        <v>0</v>
      </c>
      <c r="AS8" s="219">
        <f>IF(AND(AS$3&gt;=$I8,AS$3&lt;=$J8),$K8*$H8*тех!BA$9*тех!BA$6,)</f>
        <v>0</v>
      </c>
      <c r="AT8" s="219">
        <f>IF(AND(AT$3&gt;=$I8,AT$3&lt;=$J8),$K8*$H8*тех!BB$9*тех!BB$6,)</f>
        <v>0</v>
      </c>
      <c r="AU8" s="219">
        <f>IF(AND(AU$3&gt;=$I8,AU$3&lt;=$J8),$K8*$H8*тех!BC$9*тех!BC$6,)</f>
        <v>0</v>
      </c>
      <c r="AV8" s="219">
        <f>IF(AND(AV$3&gt;=$I8,AV$3&lt;=$J8),$K8*$H8*тех!BD$9*тех!BD$6,)</f>
        <v>0</v>
      </c>
      <c r="AW8" s="219">
        <f>IF(AND(AW$3&gt;=$I8,AW$3&lt;=$J8),$K8*$H8*тех!BE$9*тех!BE$6,)</f>
        <v>0</v>
      </c>
      <c r="AX8" s="219">
        <f>IF(AND(AX$3&gt;=$I8,AX$3&lt;=$J8),$K8*$H8*тех!BF$9*тех!BF$6,)</f>
        <v>0</v>
      </c>
      <c r="AY8" s="219">
        <f>IF(AND(AY$3&gt;=$I8,AY$3&lt;=$J8),$K8*$H8*тех!BG$9*тех!BG$6,)</f>
        <v>0</v>
      </c>
      <c r="AZ8" s="219">
        <f>IF(AND(AZ$3&gt;=$I8,AZ$3&lt;=$J8),$K8*$H8*тех!BH$9*тех!BH$6,)</f>
        <v>0</v>
      </c>
      <c r="BA8" s="219">
        <f>IF(AND(BA$3&gt;=$I8,BA$3&lt;=$J8),$K8*$H8*тех!BI$9*тех!BI$6,)</f>
        <v>0</v>
      </c>
      <c r="BB8" s="219">
        <f>IF(AND(BB$3&gt;=$I8,BB$3&lt;=$J8),$K8*$H8*тех!BJ$9*тех!BJ$6,)</f>
        <v>0</v>
      </c>
      <c r="BC8" s="219">
        <f>IF(AND(BC$3&gt;=$I8,BC$3&lt;=$J8),$K8*$H8*тех!BK$9*тех!BK$6,)</f>
        <v>0</v>
      </c>
      <c r="BD8" s="219">
        <f>IF(AND(BD$3&gt;=$I8,BD$3&lt;=$J8),$K8*$H8*тех!BL$9*тех!BL$6,)</f>
        <v>0</v>
      </c>
      <c r="BE8" s="219">
        <f>IF(AND(BE$3&gt;=$I8,BE$3&lt;=$J8),$K8*$H8*тех!BM$9*тех!BM$6,)</f>
        <v>0</v>
      </c>
      <c r="BF8" s="219">
        <f>IF(AND(BF$3&gt;=$I8,BF$3&lt;=$J8),$K8*$H8*тех!BN$9*тех!BN$6,)</f>
        <v>0</v>
      </c>
      <c r="BG8" s="219">
        <f>IF(AND(BG$3&gt;=$I8,BG$3&lt;=$J8),$K8*$H8*тех!BO$9*тех!BO$6,)</f>
        <v>0</v>
      </c>
      <c r="BH8" s="219">
        <f>IF(AND(BH$3&gt;=$I8,BH$3&lt;=$J8),$K8*$H8*тех!BP$9*тех!BP$6,)</f>
        <v>0</v>
      </c>
      <c r="BI8" s="219">
        <f>IF(AND(BI$3&gt;=$I8,BI$3&lt;=$J8),$K8*$H8*тех!BQ$9*тех!BQ$6,)</f>
        <v>0</v>
      </c>
      <c r="BJ8" s="219">
        <f>IF(AND(BJ$3&gt;=$I8,BJ$3&lt;=$J8),$K8*$H8*тех!BR$9*тех!BR$6,)</f>
        <v>0</v>
      </c>
      <c r="BK8" s="219">
        <f>IF(AND(BK$3&gt;=$I8,BK$3&lt;=$J8),$K8*$H8*тех!BS$9*тех!BS$6,)</f>
        <v>0</v>
      </c>
      <c r="BL8" s="219">
        <f>IF(AND(BL$3&gt;=$I8,BL$3&lt;=$J8),$K8*$H8*тех!BT$9*тех!BT$6,)</f>
        <v>0</v>
      </c>
      <c r="BM8" s="219">
        <f>IF(AND(BM$3&gt;=$I8,BM$3&lt;=$J8),$K8*$H8*тех!BU$9*тех!BU$6,)</f>
        <v>0</v>
      </c>
      <c r="BN8" s="219">
        <f>IF(AND(BN$3&gt;=$I8,BN$3&lt;=$J8),$K8*$H8*тех!BV$9*тех!BV$6,)</f>
        <v>0</v>
      </c>
      <c r="BO8" s="219">
        <f>IF(AND(BO$3&gt;=$I8,BO$3&lt;=$J8),$K8*$H8*тех!BW$9*тех!BW$6,)</f>
        <v>0</v>
      </c>
      <c r="BP8" s="219">
        <f>IF(AND(BP$3&gt;=$I8,BP$3&lt;=$J8),$K8*$H8*тех!BX$9*тех!BX$6,)</f>
        <v>0</v>
      </c>
      <c r="BQ8" s="219">
        <f>IF(AND(BQ$3&gt;=$I8,BQ$3&lt;=$J8),$K8*$H8*тех!BY$9*тех!BY$6,)</f>
        <v>0</v>
      </c>
      <c r="BR8" s="219">
        <f>IF(AND(BR$3&gt;=$I8,BR$3&lt;=$J8),$K8*$H8*тех!BZ$9*тех!BZ$6,)</f>
        <v>0</v>
      </c>
      <c r="BS8" s="219">
        <f>IF(AND(BS$3&gt;=$I8,BS$3&lt;=$J8),$K8*$H8*тех!CA$9*тех!CA$6,)</f>
        <v>0</v>
      </c>
      <c r="BT8" s="219">
        <f>IF(AND(BT$3&gt;=$I8,BT$3&lt;=$J8),$K8*$H8*тех!CB$9*тех!CB$6,)</f>
        <v>0</v>
      </c>
      <c r="BU8" s="219">
        <f>IF(AND(BU$3&gt;=$I8,BU$3&lt;=$J8),$K8*$H8*тех!CC$9*тех!CC$6,)</f>
        <v>0</v>
      </c>
      <c r="BV8" s="219">
        <f>IF(AND(BV$3&gt;=$I8,BV$3&lt;=$J8),$K8*$H8*тех!CD$9*тех!CD$6,)</f>
        <v>0</v>
      </c>
      <c r="BW8" s="219">
        <f>IF(AND(BW$3&gt;=$I8,BW$3&lt;=$J8),$K8*$H8*тех!CE$9*тех!CE$6,)</f>
        <v>0</v>
      </c>
    </row>
    <row r="9" spans="2:75">
      <c r="B9" s="3">
        <v>3</v>
      </c>
      <c r="C9" s="19"/>
      <c r="D9" s="19"/>
      <c r="E9" s="19"/>
      <c r="F9" s="19"/>
      <c r="G9" s="334" t="str">
        <f>G8</f>
        <v>СНГ</v>
      </c>
      <c r="H9" s="19"/>
      <c r="I9" s="20"/>
      <c r="J9" s="20"/>
      <c r="K9" s="71"/>
      <c r="L9" s="64"/>
      <c r="M9" s="64"/>
      <c r="N9" s="64">
        <f t="shared" si="1"/>
        <v>0</v>
      </c>
      <c r="P9" s="219">
        <f>IF(AND(P$3&gt;=$I9,P$3&lt;=$J9),$K9*$H9*тех!X$9*тех!X$6,)</f>
        <v>0</v>
      </c>
      <c r="Q9" s="219">
        <f>IF(AND(Q$3&gt;=$I9,Q$3&lt;=$J9),$K9*$H9*тех!Y$9*тех!Y$6,)</f>
        <v>0</v>
      </c>
      <c r="R9" s="219">
        <f>IF(AND(R$3&gt;=$I9,R$3&lt;=$J9),$K9*$H9*тех!Z$9*тех!Z$6,)</f>
        <v>0</v>
      </c>
      <c r="S9" s="219">
        <f>IF(AND(S$3&gt;=$I9,S$3&lt;=$J9),$K9*$H9*тех!AA$9*тех!AA$6,)</f>
        <v>0</v>
      </c>
      <c r="T9" s="219">
        <f>IF(AND(T$3&gt;=$I9,T$3&lt;=$J9),$K9*$H9*тех!AB$9*тех!AB$6,)</f>
        <v>0</v>
      </c>
      <c r="U9" s="219">
        <f>IF(AND(U$3&gt;=$I9,U$3&lt;=$J9),$K9*$H9*тех!AC$9*тех!AC$6,)</f>
        <v>0</v>
      </c>
      <c r="V9" s="219">
        <f>IF(AND(V$3&gt;=$I9,V$3&lt;=$J9),$K9*$H9*тех!AD$9*тех!AD$6,)</f>
        <v>0</v>
      </c>
      <c r="W9" s="219">
        <f>IF(AND(W$3&gt;=$I9,W$3&lt;=$J9),$K9*$H9*тех!AE$9*тех!AE$6,)</f>
        <v>0</v>
      </c>
      <c r="X9" s="219">
        <f>IF(AND(X$3&gt;=$I9,X$3&lt;=$J9),$K9*$H9*тех!AF$9*тех!AF$6,)</f>
        <v>0</v>
      </c>
      <c r="Y9" s="219">
        <f>IF(AND(Y$3&gt;=$I9,Y$3&lt;=$J9),$K9*$H9*тех!AG$9*тех!AG$6,)</f>
        <v>0</v>
      </c>
      <c r="Z9" s="219">
        <f>IF(AND(Z$3&gt;=$I9,Z$3&lt;=$J9),$K9*$H9*тех!AH$9*тех!AH$6,)</f>
        <v>0</v>
      </c>
      <c r="AA9" s="219">
        <f>IF(AND(AA$3&gt;=$I9,AA$3&lt;=$J9),$K9*$H9*тех!AI$9*тех!AI$6,)</f>
        <v>0</v>
      </c>
      <c r="AB9" s="219">
        <f>IF(AND(AB$3&gt;=$I9,AB$3&lt;=$J9),$K9*$H9*тех!AJ$9*тех!AJ$6,)</f>
        <v>0</v>
      </c>
      <c r="AC9" s="219">
        <f>IF(AND(AC$3&gt;=$I9,AC$3&lt;=$J9),$K9*$H9*тех!AK$9*тех!AK$6,)</f>
        <v>0</v>
      </c>
      <c r="AD9" s="219">
        <f>IF(AND(AD$3&gt;=$I9,AD$3&lt;=$J9),$K9*$H9*тех!AL$9*тех!AL$6,)</f>
        <v>0</v>
      </c>
      <c r="AE9" s="219">
        <f>IF(AND(AE$3&gt;=$I9,AE$3&lt;=$J9),$K9*$H9*тех!AM$9*тех!AM$6,)</f>
        <v>0</v>
      </c>
      <c r="AF9" s="219">
        <f>IF(AND(AF$3&gt;=$I9,AF$3&lt;=$J9),$K9*$H9*тех!AN$9*тех!AN$6,)</f>
        <v>0</v>
      </c>
      <c r="AG9" s="219">
        <f>IF(AND(AG$3&gt;=$I9,AG$3&lt;=$J9),$K9*$H9*тех!AO$9*тех!AO$6,)</f>
        <v>0</v>
      </c>
      <c r="AH9" s="219">
        <f>IF(AND(AH$3&gt;=$I9,AH$3&lt;=$J9),$K9*$H9*тех!AP$9*тех!AP$6,)</f>
        <v>0</v>
      </c>
      <c r="AI9" s="219">
        <f>IF(AND(AI$3&gt;=$I9,AI$3&lt;=$J9),$K9*$H9*тех!AQ$9*тех!AQ$6,)</f>
        <v>0</v>
      </c>
      <c r="AJ9" s="219">
        <f>IF(AND(AJ$3&gt;=$I9,AJ$3&lt;=$J9),$K9*$H9*тех!AR$9*тех!AR$6,)</f>
        <v>0</v>
      </c>
      <c r="AK9" s="219">
        <f>IF(AND(AK$3&gt;=$I9,AK$3&lt;=$J9),$K9*$H9*тех!AS$9*тех!AS$6,)</f>
        <v>0</v>
      </c>
      <c r="AL9" s="219">
        <f>IF(AND(AL$3&gt;=$I9,AL$3&lt;=$J9),$K9*$H9*тех!AT$9*тех!AT$6,)</f>
        <v>0</v>
      </c>
      <c r="AM9" s="219">
        <f>IF(AND(AM$3&gt;=$I9,AM$3&lt;=$J9),$K9*$H9*тех!AU$9*тех!AU$6,)</f>
        <v>0</v>
      </c>
      <c r="AN9" s="219">
        <f>IF(AND(AN$3&gt;=$I9,AN$3&lt;=$J9),$K9*$H9*тех!AV$9*тех!AV$6,)</f>
        <v>0</v>
      </c>
      <c r="AO9" s="219">
        <f>IF(AND(AO$3&gt;=$I9,AO$3&lt;=$J9),$K9*$H9*тех!AW$9*тех!AW$6,)</f>
        <v>0</v>
      </c>
      <c r="AP9" s="219">
        <f>IF(AND(AP$3&gt;=$I9,AP$3&lt;=$J9),$K9*$H9*тех!AX$9*тех!AX$6,)</f>
        <v>0</v>
      </c>
      <c r="AQ9" s="219">
        <f>IF(AND(AQ$3&gt;=$I9,AQ$3&lt;=$J9),$K9*$H9*тех!AY$9*тех!AY$6,)</f>
        <v>0</v>
      </c>
      <c r="AR9" s="219">
        <f>IF(AND(AR$3&gt;=$I9,AR$3&lt;=$J9),$K9*$H9*тех!AZ$9*тех!AZ$6,)</f>
        <v>0</v>
      </c>
      <c r="AS9" s="219">
        <f>IF(AND(AS$3&gt;=$I9,AS$3&lt;=$J9),$K9*$H9*тех!BA$9*тех!BA$6,)</f>
        <v>0</v>
      </c>
      <c r="AT9" s="219">
        <f>IF(AND(AT$3&gt;=$I9,AT$3&lt;=$J9),$K9*$H9*тех!BB$9*тех!BB$6,)</f>
        <v>0</v>
      </c>
      <c r="AU9" s="219">
        <f>IF(AND(AU$3&gt;=$I9,AU$3&lt;=$J9),$K9*$H9*тех!BC$9*тех!BC$6,)</f>
        <v>0</v>
      </c>
      <c r="AV9" s="219">
        <f>IF(AND(AV$3&gt;=$I9,AV$3&lt;=$J9),$K9*$H9*тех!BD$9*тех!BD$6,)</f>
        <v>0</v>
      </c>
      <c r="AW9" s="219">
        <f>IF(AND(AW$3&gt;=$I9,AW$3&lt;=$J9),$K9*$H9*тех!BE$9*тех!BE$6,)</f>
        <v>0</v>
      </c>
      <c r="AX9" s="219">
        <f>IF(AND(AX$3&gt;=$I9,AX$3&lt;=$J9),$K9*$H9*тех!BF$9*тех!BF$6,)</f>
        <v>0</v>
      </c>
      <c r="AY9" s="219">
        <f>IF(AND(AY$3&gt;=$I9,AY$3&lt;=$J9),$K9*$H9*тех!BG$9*тех!BG$6,)</f>
        <v>0</v>
      </c>
      <c r="AZ9" s="219">
        <f>IF(AND(AZ$3&gt;=$I9,AZ$3&lt;=$J9),$K9*$H9*тех!BH$9*тех!BH$6,)</f>
        <v>0</v>
      </c>
      <c r="BA9" s="219">
        <f>IF(AND(BA$3&gt;=$I9,BA$3&lt;=$J9),$K9*$H9*тех!BI$9*тех!BI$6,)</f>
        <v>0</v>
      </c>
      <c r="BB9" s="219">
        <f>IF(AND(BB$3&gt;=$I9,BB$3&lt;=$J9),$K9*$H9*тех!BJ$9*тех!BJ$6,)</f>
        <v>0</v>
      </c>
      <c r="BC9" s="219">
        <f>IF(AND(BC$3&gt;=$I9,BC$3&lt;=$J9),$K9*$H9*тех!BK$9*тех!BK$6,)</f>
        <v>0</v>
      </c>
      <c r="BD9" s="219">
        <f>IF(AND(BD$3&gt;=$I9,BD$3&lt;=$J9),$K9*$H9*тех!BL$9*тех!BL$6,)</f>
        <v>0</v>
      </c>
      <c r="BE9" s="219">
        <f>IF(AND(BE$3&gt;=$I9,BE$3&lt;=$J9),$K9*$H9*тех!BM$9*тех!BM$6,)</f>
        <v>0</v>
      </c>
      <c r="BF9" s="219">
        <f>IF(AND(BF$3&gt;=$I9,BF$3&lt;=$J9),$K9*$H9*тех!BN$9*тех!BN$6,)</f>
        <v>0</v>
      </c>
      <c r="BG9" s="219">
        <f>IF(AND(BG$3&gt;=$I9,BG$3&lt;=$J9),$K9*$H9*тех!BO$9*тех!BO$6,)</f>
        <v>0</v>
      </c>
      <c r="BH9" s="219">
        <f>IF(AND(BH$3&gt;=$I9,BH$3&lt;=$J9),$K9*$H9*тех!BP$9*тех!BP$6,)</f>
        <v>0</v>
      </c>
      <c r="BI9" s="219">
        <f>IF(AND(BI$3&gt;=$I9,BI$3&lt;=$J9),$K9*$H9*тех!BQ$9*тех!BQ$6,)</f>
        <v>0</v>
      </c>
      <c r="BJ9" s="219">
        <f>IF(AND(BJ$3&gt;=$I9,BJ$3&lt;=$J9),$K9*$H9*тех!BR$9*тех!BR$6,)</f>
        <v>0</v>
      </c>
      <c r="BK9" s="219">
        <f>IF(AND(BK$3&gt;=$I9,BK$3&lt;=$J9),$K9*$H9*тех!BS$9*тех!BS$6,)</f>
        <v>0</v>
      </c>
      <c r="BL9" s="219">
        <f>IF(AND(BL$3&gt;=$I9,BL$3&lt;=$J9),$K9*$H9*тех!BT$9*тех!BT$6,)</f>
        <v>0</v>
      </c>
      <c r="BM9" s="219">
        <f>IF(AND(BM$3&gt;=$I9,BM$3&lt;=$J9),$K9*$H9*тех!BU$9*тех!BU$6,)</f>
        <v>0</v>
      </c>
      <c r="BN9" s="219">
        <f>IF(AND(BN$3&gt;=$I9,BN$3&lt;=$J9),$K9*$H9*тех!BV$9*тех!BV$6,)</f>
        <v>0</v>
      </c>
      <c r="BO9" s="219">
        <f>IF(AND(BO$3&gt;=$I9,BO$3&lt;=$J9),$K9*$H9*тех!BW$9*тех!BW$6,)</f>
        <v>0</v>
      </c>
      <c r="BP9" s="219">
        <f>IF(AND(BP$3&gt;=$I9,BP$3&lt;=$J9),$K9*$H9*тех!BX$9*тех!BX$6,)</f>
        <v>0</v>
      </c>
      <c r="BQ9" s="219">
        <f>IF(AND(BQ$3&gt;=$I9,BQ$3&lt;=$J9),$K9*$H9*тех!BY$9*тех!BY$6,)</f>
        <v>0</v>
      </c>
      <c r="BR9" s="219">
        <f>IF(AND(BR$3&gt;=$I9,BR$3&lt;=$J9),$K9*$H9*тех!BZ$9*тех!BZ$6,)</f>
        <v>0</v>
      </c>
      <c r="BS9" s="219">
        <f>IF(AND(BS$3&gt;=$I9,BS$3&lt;=$J9),$K9*$H9*тех!CA$9*тех!CA$6,)</f>
        <v>0</v>
      </c>
      <c r="BT9" s="219">
        <f>IF(AND(BT$3&gt;=$I9,BT$3&lt;=$J9),$K9*$H9*тех!CB$9*тех!CB$6,)</f>
        <v>0</v>
      </c>
      <c r="BU9" s="219">
        <f>IF(AND(BU$3&gt;=$I9,BU$3&lt;=$J9),$K9*$H9*тех!CC$9*тех!CC$6,)</f>
        <v>0</v>
      </c>
      <c r="BV9" s="219">
        <f>IF(AND(BV$3&gt;=$I9,BV$3&lt;=$J9),$K9*$H9*тех!CD$9*тех!CD$6,)</f>
        <v>0</v>
      </c>
      <c r="BW9" s="219">
        <f>IF(AND(BW$3&gt;=$I9,BW$3&lt;=$J9),$K9*$H9*тех!CE$9*тех!CE$6,)</f>
        <v>0</v>
      </c>
    </row>
    <row r="10" spans="2:75">
      <c r="B10" s="3">
        <v>4</v>
      </c>
      <c r="C10" s="19"/>
      <c r="D10" s="19"/>
      <c r="E10" s="19"/>
      <c r="F10" s="19"/>
      <c r="G10" s="334" t="str">
        <f t="shared" ref="G10:G73" si="2">G9</f>
        <v>СНГ</v>
      </c>
      <c r="H10" s="19"/>
      <c r="I10" s="20"/>
      <c r="J10" s="20"/>
      <c r="K10" s="71"/>
      <c r="L10" s="64"/>
      <c r="M10" s="64"/>
      <c r="N10" s="64">
        <f t="shared" si="1"/>
        <v>0</v>
      </c>
      <c r="P10" s="219">
        <f>IF(AND(P$3&gt;=$I10,P$3&lt;=$J10),$K10*$H10*тех!X$9*тех!X$6,)</f>
        <v>0</v>
      </c>
      <c r="Q10" s="219">
        <f>IF(AND(Q$3&gt;=$I10,Q$3&lt;=$J10),$K10*$H10*тех!Y$9*тех!Y$6,)</f>
        <v>0</v>
      </c>
      <c r="R10" s="219">
        <f>IF(AND(R$3&gt;=$I10,R$3&lt;=$J10),$K10*$H10*тех!Z$9*тех!Z$6,)</f>
        <v>0</v>
      </c>
      <c r="S10" s="219">
        <f>IF(AND(S$3&gt;=$I10,S$3&lt;=$J10),$K10*$H10*тех!AA$9*тех!AA$6,)</f>
        <v>0</v>
      </c>
      <c r="T10" s="219">
        <f>IF(AND(T$3&gt;=$I10,T$3&lt;=$J10),$K10*$H10*тех!AB$9*тех!AB$6,)</f>
        <v>0</v>
      </c>
      <c r="U10" s="219">
        <f>IF(AND(U$3&gt;=$I10,U$3&lt;=$J10),$K10*$H10*тех!AC$9*тех!AC$6,)</f>
        <v>0</v>
      </c>
      <c r="V10" s="219">
        <f>IF(AND(V$3&gt;=$I10,V$3&lt;=$J10),$K10*$H10*тех!AD$9*тех!AD$6,)</f>
        <v>0</v>
      </c>
      <c r="W10" s="219">
        <f>IF(AND(W$3&gt;=$I10,W$3&lt;=$J10),$K10*$H10*тех!AE$9*тех!AE$6,)</f>
        <v>0</v>
      </c>
      <c r="X10" s="219">
        <f>IF(AND(X$3&gt;=$I10,X$3&lt;=$J10),$K10*$H10*тех!AF$9*тех!AF$6,)</f>
        <v>0</v>
      </c>
      <c r="Y10" s="219">
        <f>IF(AND(Y$3&gt;=$I10,Y$3&lt;=$J10),$K10*$H10*тех!AG$9*тех!AG$6,)</f>
        <v>0</v>
      </c>
      <c r="Z10" s="219">
        <f>IF(AND(Z$3&gt;=$I10,Z$3&lt;=$J10),$K10*$H10*тех!AH$9*тех!AH$6,)</f>
        <v>0</v>
      </c>
      <c r="AA10" s="219">
        <f>IF(AND(AA$3&gt;=$I10,AA$3&lt;=$J10),$K10*$H10*тех!AI$9*тех!AI$6,)</f>
        <v>0</v>
      </c>
      <c r="AB10" s="219">
        <f>IF(AND(AB$3&gt;=$I10,AB$3&lt;=$J10),$K10*$H10*тех!AJ$9*тех!AJ$6,)</f>
        <v>0</v>
      </c>
      <c r="AC10" s="219">
        <f>IF(AND(AC$3&gt;=$I10,AC$3&lt;=$J10),$K10*$H10*тех!AK$9*тех!AK$6,)</f>
        <v>0</v>
      </c>
      <c r="AD10" s="219">
        <f>IF(AND(AD$3&gt;=$I10,AD$3&lt;=$J10),$K10*$H10*тех!AL$9*тех!AL$6,)</f>
        <v>0</v>
      </c>
      <c r="AE10" s="219">
        <f>IF(AND(AE$3&gt;=$I10,AE$3&lt;=$J10),$K10*$H10*тех!AM$9*тех!AM$6,)</f>
        <v>0</v>
      </c>
      <c r="AF10" s="219">
        <f>IF(AND(AF$3&gt;=$I10,AF$3&lt;=$J10),$K10*$H10*тех!AN$9*тех!AN$6,)</f>
        <v>0</v>
      </c>
      <c r="AG10" s="219">
        <f>IF(AND(AG$3&gt;=$I10,AG$3&lt;=$J10),$K10*$H10*тех!AO$9*тех!AO$6,)</f>
        <v>0</v>
      </c>
      <c r="AH10" s="219">
        <f>IF(AND(AH$3&gt;=$I10,AH$3&lt;=$J10),$K10*$H10*тех!AP$9*тех!AP$6,)</f>
        <v>0</v>
      </c>
      <c r="AI10" s="219">
        <f>IF(AND(AI$3&gt;=$I10,AI$3&lt;=$J10),$K10*$H10*тех!AQ$9*тех!AQ$6,)</f>
        <v>0</v>
      </c>
      <c r="AJ10" s="219">
        <f>IF(AND(AJ$3&gt;=$I10,AJ$3&lt;=$J10),$K10*$H10*тех!AR$9*тех!AR$6,)</f>
        <v>0</v>
      </c>
      <c r="AK10" s="219">
        <f>IF(AND(AK$3&gt;=$I10,AK$3&lt;=$J10),$K10*$H10*тех!AS$9*тех!AS$6,)</f>
        <v>0</v>
      </c>
      <c r="AL10" s="219">
        <f>IF(AND(AL$3&gt;=$I10,AL$3&lt;=$J10),$K10*$H10*тех!AT$9*тех!AT$6,)</f>
        <v>0</v>
      </c>
      <c r="AM10" s="219">
        <f>IF(AND(AM$3&gt;=$I10,AM$3&lt;=$J10),$K10*$H10*тех!AU$9*тех!AU$6,)</f>
        <v>0</v>
      </c>
      <c r="AN10" s="219">
        <f>IF(AND(AN$3&gt;=$I10,AN$3&lt;=$J10),$K10*$H10*тех!AV$9*тех!AV$6,)</f>
        <v>0</v>
      </c>
      <c r="AO10" s="219">
        <f>IF(AND(AO$3&gt;=$I10,AO$3&lt;=$J10),$K10*$H10*тех!AW$9*тех!AW$6,)</f>
        <v>0</v>
      </c>
      <c r="AP10" s="219">
        <f>IF(AND(AP$3&gt;=$I10,AP$3&lt;=$J10),$K10*$H10*тех!AX$9*тех!AX$6,)</f>
        <v>0</v>
      </c>
      <c r="AQ10" s="219">
        <f>IF(AND(AQ$3&gt;=$I10,AQ$3&lt;=$J10),$K10*$H10*тех!AY$9*тех!AY$6,)</f>
        <v>0</v>
      </c>
      <c r="AR10" s="219">
        <f>IF(AND(AR$3&gt;=$I10,AR$3&lt;=$J10),$K10*$H10*тех!AZ$9*тех!AZ$6,)</f>
        <v>0</v>
      </c>
      <c r="AS10" s="219">
        <f>IF(AND(AS$3&gt;=$I10,AS$3&lt;=$J10),$K10*$H10*тех!BA$9*тех!BA$6,)</f>
        <v>0</v>
      </c>
      <c r="AT10" s="219">
        <f>IF(AND(AT$3&gt;=$I10,AT$3&lt;=$J10),$K10*$H10*тех!BB$9*тех!BB$6,)</f>
        <v>0</v>
      </c>
      <c r="AU10" s="219">
        <f>IF(AND(AU$3&gt;=$I10,AU$3&lt;=$J10),$K10*$H10*тех!BC$9*тех!BC$6,)</f>
        <v>0</v>
      </c>
      <c r="AV10" s="219">
        <f>IF(AND(AV$3&gt;=$I10,AV$3&lt;=$J10),$K10*$H10*тех!BD$9*тех!BD$6,)</f>
        <v>0</v>
      </c>
      <c r="AW10" s="219">
        <f>IF(AND(AW$3&gt;=$I10,AW$3&lt;=$J10),$K10*$H10*тех!BE$9*тех!BE$6,)</f>
        <v>0</v>
      </c>
      <c r="AX10" s="219">
        <f>IF(AND(AX$3&gt;=$I10,AX$3&lt;=$J10),$K10*$H10*тех!BF$9*тех!BF$6,)</f>
        <v>0</v>
      </c>
      <c r="AY10" s="219">
        <f>IF(AND(AY$3&gt;=$I10,AY$3&lt;=$J10),$K10*$H10*тех!BG$9*тех!BG$6,)</f>
        <v>0</v>
      </c>
      <c r="AZ10" s="219">
        <f>IF(AND(AZ$3&gt;=$I10,AZ$3&lt;=$J10),$K10*$H10*тех!BH$9*тех!BH$6,)</f>
        <v>0</v>
      </c>
      <c r="BA10" s="219">
        <f>IF(AND(BA$3&gt;=$I10,BA$3&lt;=$J10),$K10*$H10*тех!BI$9*тех!BI$6,)</f>
        <v>0</v>
      </c>
      <c r="BB10" s="219">
        <f>IF(AND(BB$3&gt;=$I10,BB$3&lt;=$J10),$K10*$H10*тех!BJ$9*тех!BJ$6,)</f>
        <v>0</v>
      </c>
      <c r="BC10" s="219">
        <f>IF(AND(BC$3&gt;=$I10,BC$3&lt;=$J10),$K10*$H10*тех!BK$9*тех!BK$6,)</f>
        <v>0</v>
      </c>
      <c r="BD10" s="219">
        <f>IF(AND(BD$3&gt;=$I10,BD$3&lt;=$J10),$K10*$H10*тех!BL$9*тех!BL$6,)</f>
        <v>0</v>
      </c>
      <c r="BE10" s="219">
        <f>IF(AND(BE$3&gt;=$I10,BE$3&lt;=$J10),$K10*$H10*тех!BM$9*тех!BM$6,)</f>
        <v>0</v>
      </c>
      <c r="BF10" s="219">
        <f>IF(AND(BF$3&gt;=$I10,BF$3&lt;=$J10),$K10*$H10*тех!BN$9*тех!BN$6,)</f>
        <v>0</v>
      </c>
      <c r="BG10" s="219">
        <f>IF(AND(BG$3&gt;=$I10,BG$3&lt;=$J10),$K10*$H10*тех!BO$9*тех!BO$6,)</f>
        <v>0</v>
      </c>
      <c r="BH10" s="219">
        <f>IF(AND(BH$3&gt;=$I10,BH$3&lt;=$J10),$K10*$H10*тех!BP$9*тех!BP$6,)</f>
        <v>0</v>
      </c>
      <c r="BI10" s="219">
        <f>IF(AND(BI$3&gt;=$I10,BI$3&lt;=$J10),$K10*$H10*тех!BQ$9*тех!BQ$6,)</f>
        <v>0</v>
      </c>
      <c r="BJ10" s="219">
        <f>IF(AND(BJ$3&gt;=$I10,BJ$3&lt;=$J10),$K10*$H10*тех!BR$9*тех!BR$6,)</f>
        <v>0</v>
      </c>
      <c r="BK10" s="219">
        <f>IF(AND(BK$3&gt;=$I10,BK$3&lt;=$J10),$K10*$H10*тех!BS$9*тех!BS$6,)</f>
        <v>0</v>
      </c>
      <c r="BL10" s="219">
        <f>IF(AND(BL$3&gt;=$I10,BL$3&lt;=$J10),$K10*$H10*тех!BT$9*тех!BT$6,)</f>
        <v>0</v>
      </c>
      <c r="BM10" s="219">
        <f>IF(AND(BM$3&gt;=$I10,BM$3&lt;=$J10),$K10*$H10*тех!BU$9*тех!BU$6,)</f>
        <v>0</v>
      </c>
      <c r="BN10" s="219">
        <f>IF(AND(BN$3&gt;=$I10,BN$3&lt;=$J10),$K10*$H10*тех!BV$9*тех!BV$6,)</f>
        <v>0</v>
      </c>
      <c r="BO10" s="219">
        <f>IF(AND(BO$3&gt;=$I10,BO$3&lt;=$J10),$K10*$H10*тех!BW$9*тех!BW$6,)</f>
        <v>0</v>
      </c>
      <c r="BP10" s="219">
        <f>IF(AND(BP$3&gt;=$I10,BP$3&lt;=$J10),$K10*$H10*тех!BX$9*тех!BX$6,)</f>
        <v>0</v>
      </c>
      <c r="BQ10" s="219">
        <f>IF(AND(BQ$3&gt;=$I10,BQ$3&lt;=$J10),$K10*$H10*тех!BY$9*тех!BY$6,)</f>
        <v>0</v>
      </c>
      <c r="BR10" s="219">
        <f>IF(AND(BR$3&gt;=$I10,BR$3&lt;=$J10),$K10*$H10*тех!BZ$9*тех!BZ$6,)</f>
        <v>0</v>
      </c>
      <c r="BS10" s="219">
        <f>IF(AND(BS$3&gt;=$I10,BS$3&lt;=$J10),$K10*$H10*тех!CA$9*тех!CA$6,)</f>
        <v>0</v>
      </c>
      <c r="BT10" s="219">
        <f>IF(AND(BT$3&gt;=$I10,BT$3&lt;=$J10),$K10*$H10*тех!CB$9*тех!CB$6,)</f>
        <v>0</v>
      </c>
      <c r="BU10" s="219">
        <f>IF(AND(BU$3&gt;=$I10,BU$3&lt;=$J10),$K10*$H10*тех!CC$9*тех!CC$6,)</f>
        <v>0</v>
      </c>
      <c r="BV10" s="219">
        <f>IF(AND(BV$3&gt;=$I10,BV$3&lt;=$J10),$K10*$H10*тех!CD$9*тех!CD$6,)</f>
        <v>0</v>
      </c>
      <c r="BW10" s="219">
        <f>IF(AND(BW$3&gt;=$I10,BW$3&lt;=$J10),$K10*$H10*тех!CE$9*тех!CE$6,)</f>
        <v>0</v>
      </c>
    </row>
    <row r="11" spans="2:75">
      <c r="B11" s="3">
        <v>5</v>
      </c>
      <c r="C11" s="19"/>
      <c r="D11" s="19"/>
      <c r="E11" s="19"/>
      <c r="F11" s="19"/>
      <c r="G11" s="334" t="str">
        <f t="shared" si="2"/>
        <v>СНГ</v>
      </c>
      <c r="H11" s="19"/>
      <c r="I11" s="20"/>
      <c r="J11" s="20"/>
      <c r="K11" s="71"/>
      <c r="L11" s="64"/>
      <c r="M11" s="64"/>
      <c r="N11" s="64">
        <f t="shared" si="1"/>
        <v>0</v>
      </c>
      <c r="P11" s="219">
        <f>IF(AND(P$3&gt;=$I11,P$3&lt;=$J11),$K11*$H11*тех!X$9*тех!X$6,)</f>
        <v>0</v>
      </c>
      <c r="Q11" s="219">
        <f>IF(AND(Q$3&gt;=$I11,Q$3&lt;=$J11),$K11*$H11*тех!Y$9*тех!Y$6,)</f>
        <v>0</v>
      </c>
      <c r="R11" s="219">
        <f>IF(AND(R$3&gt;=$I11,R$3&lt;=$J11),$K11*$H11*тех!Z$9*тех!Z$6,)</f>
        <v>0</v>
      </c>
      <c r="S11" s="219">
        <f>IF(AND(S$3&gt;=$I11,S$3&lt;=$J11),$K11*$H11*тех!AA$9*тех!AA$6,)</f>
        <v>0</v>
      </c>
      <c r="T11" s="219">
        <f>IF(AND(T$3&gt;=$I11,T$3&lt;=$J11),$K11*$H11*тех!AB$9*тех!AB$6,)</f>
        <v>0</v>
      </c>
      <c r="U11" s="219">
        <f>IF(AND(U$3&gt;=$I11,U$3&lt;=$J11),$K11*$H11*тех!AC$9*тех!AC$6,)</f>
        <v>0</v>
      </c>
      <c r="V11" s="219">
        <f>IF(AND(V$3&gt;=$I11,V$3&lt;=$J11),$K11*$H11*тех!AD$9*тех!AD$6,)</f>
        <v>0</v>
      </c>
      <c r="W11" s="219">
        <f>IF(AND(W$3&gt;=$I11,W$3&lt;=$J11),$K11*$H11*тех!AE$9*тех!AE$6,)</f>
        <v>0</v>
      </c>
      <c r="X11" s="219">
        <f>IF(AND(X$3&gt;=$I11,X$3&lt;=$J11),$K11*$H11*тех!AF$9*тех!AF$6,)</f>
        <v>0</v>
      </c>
      <c r="Y11" s="219">
        <f>IF(AND(Y$3&gt;=$I11,Y$3&lt;=$J11),$K11*$H11*тех!AG$9*тех!AG$6,)</f>
        <v>0</v>
      </c>
      <c r="Z11" s="219">
        <f>IF(AND(Z$3&gt;=$I11,Z$3&lt;=$J11),$K11*$H11*тех!AH$9*тех!AH$6,)</f>
        <v>0</v>
      </c>
      <c r="AA11" s="219">
        <f>IF(AND(AA$3&gt;=$I11,AA$3&lt;=$J11),$K11*$H11*тех!AI$9*тех!AI$6,)</f>
        <v>0</v>
      </c>
      <c r="AB11" s="219">
        <f>IF(AND(AB$3&gt;=$I11,AB$3&lt;=$J11),$K11*$H11*тех!AJ$9*тех!AJ$6,)</f>
        <v>0</v>
      </c>
      <c r="AC11" s="219">
        <f>IF(AND(AC$3&gt;=$I11,AC$3&lt;=$J11),$K11*$H11*тех!AK$9*тех!AK$6,)</f>
        <v>0</v>
      </c>
      <c r="AD11" s="219">
        <f>IF(AND(AD$3&gt;=$I11,AD$3&lt;=$J11),$K11*$H11*тех!AL$9*тех!AL$6,)</f>
        <v>0</v>
      </c>
      <c r="AE11" s="219">
        <f>IF(AND(AE$3&gt;=$I11,AE$3&lt;=$J11),$K11*$H11*тех!AM$9*тех!AM$6,)</f>
        <v>0</v>
      </c>
      <c r="AF11" s="219">
        <f>IF(AND(AF$3&gt;=$I11,AF$3&lt;=$J11),$K11*$H11*тех!AN$9*тех!AN$6,)</f>
        <v>0</v>
      </c>
      <c r="AG11" s="219">
        <f>IF(AND(AG$3&gt;=$I11,AG$3&lt;=$J11),$K11*$H11*тех!AO$9*тех!AO$6,)</f>
        <v>0</v>
      </c>
      <c r="AH11" s="219">
        <f>IF(AND(AH$3&gt;=$I11,AH$3&lt;=$J11),$K11*$H11*тех!AP$9*тех!AP$6,)</f>
        <v>0</v>
      </c>
      <c r="AI11" s="219">
        <f>IF(AND(AI$3&gt;=$I11,AI$3&lt;=$J11),$K11*$H11*тех!AQ$9*тех!AQ$6,)</f>
        <v>0</v>
      </c>
      <c r="AJ11" s="219">
        <f>IF(AND(AJ$3&gt;=$I11,AJ$3&lt;=$J11),$K11*$H11*тех!AR$9*тех!AR$6,)</f>
        <v>0</v>
      </c>
      <c r="AK11" s="219">
        <f>IF(AND(AK$3&gt;=$I11,AK$3&lt;=$J11),$K11*$H11*тех!AS$9*тех!AS$6,)</f>
        <v>0</v>
      </c>
      <c r="AL11" s="219">
        <f>IF(AND(AL$3&gt;=$I11,AL$3&lt;=$J11),$K11*$H11*тех!AT$9*тех!AT$6,)</f>
        <v>0</v>
      </c>
      <c r="AM11" s="219">
        <f>IF(AND(AM$3&gt;=$I11,AM$3&lt;=$J11),$K11*$H11*тех!AU$9*тех!AU$6,)</f>
        <v>0</v>
      </c>
      <c r="AN11" s="219">
        <f>IF(AND(AN$3&gt;=$I11,AN$3&lt;=$J11),$K11*$H11*тех!AV$9*тех!AV$6,)</f>
        <v>0</v>
      </c>
      <c r="AO11" s="219">
        <f>IF(AND(AO$3&gt;=$I11,AO$3&lt;=$J11),$K11*$H11*тех!AW$9*тех!AW$6,)</f>
        <v>0</v>
      </c>
      <c r="AP11" s="219">
        <f>IF(AND(AP$3&gt;=$I11,AP$3&lt;=$J11),$K11*$H11*тех!AX$9*тех!AX$6,)</f>
        <v>0</v>
      </c>
      <c r="AQ11" s="219">
        <f>IF(AND(AQ$3&gt;=$I11,AQ$3&lt;=$J11),$K11*$H11*тех!AY$9*тех!AY$6,)</f>
        <v>0</v>
      </c>
      <c r="AR11" s="219">
        <f>IF(AND(AR$3&gt;=$I11,AR$3&lt;=$J11),$K11*$H11*тех!AZ$9*тех!AZ$6,)</f>
        <v>0</v>
      </c>
      <c r="AS11" s="219">
        <f>IF(AND(AS$3&gt;=$I11,AS$3&lt;=$J11),$K11*$H11*тех!BA$9*тех!BA$6,)</f>
        <v>0</v>
      </c>
      <c r="AT11" s="219">
        <f>IF(AND(AT$3&gt;=$I11,AT$3&lt;=$J11),$K11*$H11*тех!BB$9*тех!BB$6,)</f>
        <v>0</v>
      </c>
      <c r="AU11" s="219">
        <f>IF(AND(AU$3&gt;=$I11,AU$3&lt;=$J11),$K11*$H11*тех!BC$9*тех!BC$6,)</f>
        <v>0</v>
      </c>
      <c r="AV11" s="219">
        <f>IF(AND(AV$3&gt;=$I11,AV$3&lt;=$J11),$K11*$H11*тех!BD$9*тех!BD$6,)</f>
        <v>0</v>
      </c>
      <c r="AW11" s="219">
        <f>IF(AND(AW$3&gt;=$I11,AW$3&lt;=$J11),$K11*$H11*тех!BE$9*тех!BE$6,)</f>
        <v>0</v>
      </c>
      <c r="AX11" s="219">
        <f>IF(AND(AX$3&gt;=$I11,AX$3&lt;=$J11),$K11*$H11*тех!BF$9*тех!BF$6,)</f>
        <v>0</v>
      </c>
      <c r="AY11" s="219">
        <f>IF(AND(AY$3&gt;=$I11,AY$3&lt;=$J11),$K11*$H11*тех!BG$9*тех!BG$6,)</f>
        <v>0</v>
      </c>
      <c r="AZ11" s="219">
        <f>IF(AND(AZ$3&gt;=$I11,AZ$3&lt;=$J11),$K11*$H11*тех!BH$9*тех!BH$6,)</f>
        <v>0</v>
      </c>
      <c r="BA11" s="219">
        <f>IF(AND(BA$3&gt;=$I11,BA$3&lt;=$J11),$K11*$H11*тех!BI$9*тех!BI$6,)</f>
        <v>0</v>
      </c>
      <c r="BB11" s="219">
        <f>IF(AND(BB$3&gt;=$I11,BB$3&lt;=$J11),$K11*$H11*тех!BJ$9*тех!BJ$6,)</f>
        <v>0</v>
      </c>
      <c r="BC11" s="219">
        <f>IF(AND(BC$3&gt;=$I11,BC$3&lt;=$J11),$K11*$H11*тех!BK$9*тех!BK$6,)</f>
        <v>0</v>
      </c>
      <c r="BD11" s="219">
        <f>IF(AND(BD$3&gt;=$I11,BD$3&lt;=$J11),$K11*$H11*тех!BL$9*тех!BL$6,)</f>
        <v>0</v>
      </c>
      <c r="BE11" s="219">
        <f>IF(AND(BE$3&gt;=$I11,BE$3&lt;=$J11),$K11*$H11*тех!BM$9*тех!BM$6,)</f>
        <v>0</v>
      </c>
      <c r="BF11" s="219">
        <f>IF(AND(BF$3&gt;=$I11,BF$3&lt;=$J11),$K11*$H11*тех!BN$9*тех!BN$6,)</f>
        <v>0</v>
      </c>
      <c r="BG11" s="219">
        <f>IF(AND(BG$3&gt;=$I11,BG$3&lt;=$J11),$K11*$H11*тех!BO$9*тех!BO$6,)</f>
        <v>0</v>
      </c>
      <c r="BH11" s="219">
        <f>IF(AND(BH$3&gt;=$I11,BH$3&lt;=$J11),$K11*$H11*тех!BP$9*тех!BP$6,)</f>
        <v>0</v>
      </c>
      <c r="BI11" s="219">
        <f>IF(AND(BI$3&gt;=$I11,BI$3&lt;=$J11),$K11*$H11*тех!BQ$9*тех!BQ$6,)</f>
        <v>0</v>
      </c>
      <c r="BJ11" s="219">
        <f>IF(AND(BJ$3&gt;=$I11,BJ$3&lt;=$J11),$K11*$H11*тех!BR$9*тех!BR$6,)</f>
        <v>0</v>
      </c>
      <c r="BK11" s="219">
        <f>IF(AND(BK$3&gt;=$I11,BK$3&lt;=$J11),$K11*$H11*тех!BS$9*тех!BS$6,)</f>
        <v>0</v>
      </c>
      <c r="BL11" s="219">
        <f>IF(AND(BL$3&gt;=$I11,BL$3&lt;=$J11),$K11*$H11*тех!BT$9*тех!BT$6,)</f>
        <v>0</v>
      </c>
      <c r="BM11" s="219">
        <f>IF(AND(BM$3&gt;=$I11,BM$3&lt;=$J11),$K11*$H11*тех!BU$9*тех!BU$6,)</f>
        <v>0</v>
      </c>
      <c r="BN11" s="219">
        <f>IF(AND(BN$3&gt;=$I11,BN$3&lt;=$J11),$K11*$H11*тех!BV$9*тех!BV$6,)</f>
        <v>0</v>
      </c>
      <c r="BO11" s="219">
        <f>IF(AND(BO$3&gt;=$I11,BO$3&lt;=$J11),$K11*$H11*тех!BW$9*тех!BW$6,)</f>
        <v>0</v>
      </c>
      <c r="BP11" s="219">
        <f>IF(AND(BP$3&gt;=$I11,BP$3&lt;=$J11),$K11*$H11*тех!BX$9*тех!BX$6,)</f>
        <v>0</v>
      </c>
      <c r="BQ11" s="219">
        <f>IF(AND(BQ$3&gt;=$I11,BQ$3&lt;=$J11),$K11*$H11*тех!BY$9*тех!BY$6,)</f>
        <v>0</v>
      </c>
      <c r="BR11" s="219">
        <f>IF(AND(BR$3&gt;=$I11,BR$3&lt;=$J11),$K11*$H11*тех!BZ$9*тех!BZ$6,)</f>
        <v>0</v>
      </c>
      <c r="BS11" s="219">
        <f>IF(AND(BS$3&gt;=$I11,BS$3&lt;=$J11),$K11*$H11*тех!CA$9*тех!CA$6,)</f>
        <v>0</v>
      </c>
      <c r="BT11" s="219">
        <f>IF(AND(BT$3&gt;=$I11,BT$3&lt;=$J11),$K11*$H11*тех!CB$9*тех!CB$6,)</f>
        <v>0</v>
      </c>
      <c r="BU11" s="219">
        <f>IF(AND(BU$3&gt;=$I11,BU$3&lt;=$J11),$K11*$H11*тех!CC$9*тех!CC$6,)</f>
        <v>0</v>
      </c>
      <c r="BV11" s="219">
        <f>IF(AND(BV$3&gt;=$I11,BV$3&lt;=$J11),$K11*$H11*тех!CD$9*тех!CD$6,)</f>
        <v>0</v>
      </c>
      <c r="BW11" s="219">
        <f>IF(AND(BW$3&gt;=$I11,BW$3&lt;=$J11),$K11*$H11*тех!CE$9*тех!CE$6,)</f>
        <v>0</v>
      </c>
    </row>
    <row r="12" spans="2:75" hidden="1" outlineLevel="1">
      <c r="B12" s="3">
        <v>6</v>
      </c>
      <c r="C12" s="19"/>
      <c r="D12" s="19"/>
      <c r="E12" s="19"/>
      <c r="F12" s="19"/>
      <c r="G12" s="334" t="str">
        <f t="shared" si="2"/>
        <v>СНГ</v>
      </c>
      <c r="H12" s="19"/>
      <c r="I12" s="20"/>
      <c r="J12" s="20"/>
      <c r="K12" s="71"/>
      <c r="L12" s="64"/>
      <c r="M12" s="64"/>
      <c r="N12" s="64">
        <f t="shared" si="1"/>
        <v>0</v>
      </c>
      <c r="P12" s="219">
        <f>IF(AND(P$3&gt;=$I12,P$3&lt;=$J12),$K12*$H12*тех!X$9*тех!X$6,)</f>
        <v>0</v>
      </c>
      <c r="Q12" s="219">
        <f>IF(AND(Q$3&gt;=$I12,Q$3&lt;=$J12),$K12*$H12*тех!Y$9*тех!Y$6,)</f>
        <v>0</v>
      </c>
      <c r="R12" s="219">
        <f>IF(AND(R$3&gt;=$I12,R$3&lt;=$J12),$K12*$H12*тех!Z$9*тех!Z$6,)</f>
        <v>0</v>
      </c>
      <c r="S12" s="219">
        <f>IF(AND(S$3&gt;=$I12,S$3&lt;=$J12),$K12*$H12*тех!AA$9*тех!AA$6,)</f>
        <v>0</v>
      </c>
      <c r="T12" s="219">
        <f>IF(AND(T$3&gt;=$I12,T$3&lt;=$J12),$K12*$H12*тех!AB$9*тех!AB$6,)</f>
        <v>0</v>
      </c>
      <c r="U12" s="219">
        <f>IF(AND(U$3&gt;=$I12,U$3&lt;=$J12),$K12*$H12*тех!AC$9*тех!AC$6,)</f>
        <v>0</v>
      </c>
      <c r="V12" s="219">
        <f>IF(AND(V$3&gt;=$I12,V$3&lt;=$J12),$K12*$H12*тех!AD$9*тех!AD$6,)</f>
        <v>0</v>
      </c>
      <c r="W12" s="219">
        <f>IF(AND(W$3&gt;=$I12,W$3&lt;=$J12),$K12*$H12*тех!AE$9*тех!AE$6,)</f>
        <v>0</v>
      </c>
      <c r="X12" s="219">
        <f>IF(AND(X$3&gt;=$I12,X$3&lt;=$J12),$K12*$H12*тех!AF$9*тех!AF$6,)</f>
        <v>0</v>
      </c>
      <c r="Y12" s="219">
        <f>IF(AND(Y$3&gt;=$I12,Y$3&lt;=$J12),$K12*$H12*тех!AG$9*тех!AG$6,)</f>
        <v>0</v>
      </c>
      <c r="Z12" s="219">
        <f>IF(AND(Z$3&gt;=$I12,Z$3&lt;=$J12),$K12*$H12*тех!AH$9*тех!AH$6,)</f>
        <v>0</v>
      </c>
      <c r="AA12" s="219">
        <f>IF(AND(AA$3&gt;=$I12,AA$3&lt;=$J12),$K12*$H12*тех!AI$9*тех!AI$6,)</f>
        <v>0</v>
      </c>
      <c r="AB12" s="219">
        <f>IF(AND(AB$3&gt;=$I12,AB$3&lt;=$J12),$K12*$H12*тех!AJ$9*тех!AJ$6,)</f>
        <v>0</v>
      </c>
      <c r="AC12" s="219">
        <f>IF(AND(AC$3&gt;=$I12,AC$3&lt;=$J12),$K12*$H12*тех!AK$9*тех!AK$6,)</f>
        <v>0</v>
      </c>
      <c r="AD12" s="219">
        <f>IF(AND(AD$3&gt;=$I12,AD$3&lt;=$J12),$K12*$H12*тех!AL$9*тех!AL$6,)</f>
        <v>0</v>
      </c>
      <c r="AE12" s="219">
        <f>IF(AND(AE$3&gt;=$I12,AE$3&lt;=$J12),$K12*$H12*тех!AM$9*тех!AM$6,)</f>
        <v>0</v>
      </c>
      <c r="AF12" s="219">
        <f>IF(AND(AF$3&gt;=$I12,AF$3&lt;=$J12),$K12*$H12*тех!AN$9*тех!AN$6,)</f>
        <v>0</v>
      </c>
      <c r="AG12" s="219">
        <f>IF(AND(AG$3&gt;=$I12,AG$3&lt;=$J12),$K12*$H12*тех!AO$9*тех!AO$6,)</f>
        <v>0</v>
      </c>
      <c r="AH12" s="219">
        <f>IF(AND(AH$3&gt;=$I12,AH$3&lt;=$J12),$K12*$H12*тех!AP$9*тех!AP$6,)</f>
        <v>0</v>
      </c>
      <c r="AI12" s="219">
        <f>IF(AND(AI$3&gt;=$I12,AI$3&lt;=$J12),$K12*$H12*тех!AQ$9*тех!AQ$6,)</f>
        <v>0</v>
      </c>
      <c r="AJ12" s="219">
        <f>IF(AND(AJ$3&gt;=$I12,AJ$3&lt;=$J12),$K12*$H12*тех!AR$9*тех!AR$6,)</f>
        <v>0</v>
      </c>
      <c r="AK12" s="219">
        <f>IF(AND(AK$3&gt;=$I12,AK$3&lt;=$J12),$K12*$H12*тех!AS$9*тех!AS$6,)</f>
        <v>0</v>
      </c>
      <c r="AL12" s="219">
        <f>IF(AND(AL$3&gt;=$I12,AL$3&lt;=$J12),$K12*$H12*тех!AT$9*тех!AT$6,)</f>
        <v>0</v>
      </c>
      <c r="AM12" s="219">
        <f>IF(AND(AM$3&gt;=$I12,AM$3&lt;=$J12),$K12*$H12*тех!AU$9*тех!AU$6,)</f>
        <v>0</v>
      </c>
      <c r="AN12" s="219">
        <f>IF(AND(AN$3&gt;=$I12,AN$3&lt;=$J12),$K12*$H12*тех!AV$9*тех!AV$6,)</f>
        <v>0</v>
      </c>
      <c r="AO12" s="219">
        <f>IF(AND(AO$3&gt;=$I12,AO$3&lt;=$J12),$K12*$H12*тех!AW$9*тех!AW$6,)</f>
        <v>0</v>
      </c>
      <c r="AP12" s="219">
        <f>IF(AND(AP$3&gt;=$I12,AP$3&lt;=$J12),$K12*$H12*тех!AX$9*тех!AX$6,)</f>
        <v>0</v>
      </c>
      <c r="AQ12" s="219">
        <f>IF(AND(AQ$3&gt;=$I12,AQ$3&lt;=$J12),$K12*$H12*тех!AY$9*тех!AY$6,)</f>
        <v>0</v>
      </c>
      <c r="AR12" s="219">
        <f>IF(AND(AR$3&gt;=$I12,AR$3&lt;=$J12),$K12*$H12*тех!AZ$9*тех!AZ$6,)</f>
        <v>0</v>
      </c>
      <c r="AS12" s="219">
        <f>IF(AND(AS$3&gt;=$I12,AS$3&lt;=$J12),$K12*$H12*тех!BA$9*тех!BA$6,)</f>
        <v>0</v>
      </c>
      <c r="AT12" s="219">
        <f>IF(AND(AT$3&gt;=$I12,AT$3&lt;=$J12),$K12*$H12*тех!BB$9*тех!BB$6,)</f>
        <v>0</v>
      </c>
      <c r="AU12" s="219">
        <f>IF(AND(AU$3&gt;=$I12,AU$3&lt;=$J12),$K12*$H12*тех!BC$9*тех!BC$6,)</f>
        <v>0</v>
      </c>
      <c r="AV12" s="219">
        <f>IF(AND(AV$3&gt;=$I12,AV$3&lt;=$J12),$K12*$H12*тех!BD$9*тех!BD$6,)</f>
        <v>0</v>
      </c>
      <c r="AW12" s="219">
        <f>IF(AND(AW$3&gt;=$I12,AW$3&lt;=$J12),$K12*$H12*тех!BE$9*тех!BE$6,)</f>
        <v>0</v>
      </c>
      <c r="AX12" s="219">
        <f>IF(AND(AX$3&gt;=$I12,AX$3&lt;=$J12),$K12*$H12*тех!BF$9*тех!BF$6,)</f>
        <v>0</v>
      </c>
      <c r="AY12" s="219">
        <f>IF(AND(AY$3&gt;=$I12,AY$3&lt;=$J12),$K12*$H12*тех!BG$9*тех!BG$6,)</f>
        <v>0</v>
      </c>
      <c r="AZ12" s="219">
        <f>IF(AND(AZ$3&gt;=$I12,AZ$3&lt;=$J12),$K12*$H12*тех!BH$9*тех!BH$6,)</f>
        <v>0</v>
      </c>
      <c r="BA12" s="219">
        <f>IF(AND(BA$3&gt;=$I12,BA$3&lt;=$J12),$K12*$H12*тех!BI$9*тех!BI$6,)</f>
        <v>0</v>
      </c>
      <c r="BB12" s="219">
        <f>IF(AND(BB$3&gt;=$I12,BB$3&lt;=$J12),$K12*$H12*тех!BJ$9*тех!BJ$6,)</f>
        <v>0</v>
      </c>
      <c r="BC12" s="219">
        <f>IF(AND(BC$3&gt;=$I12,BC$3&lt;=$J12),$K12*$H12*тех!BK$9*тех!BK$6,)</f>
        <v>0</v>
      </c>
      <c r="BD12" s="219">
        <f>IF(AND(BD$3&gt;=$I12,BD$3&lt;=$J12),$K12*$H12*тех!BL$9*тех!BL$6,)</f>
        <v>0</v>
      </c>
      <c r="BE12" s="219">
        <f>IF(AND(BE$3&gt;=$I12,BE$3&lt;=$J12),$K12*$H12*тех!BM$9*тех!BM$6,)</f>
        <v>0</v>
      </c>
      <c r="BF12" s="219">
        <f>IF(AND(BF$3&gt;=$I12,BF$3&lt;=$J12),$K12*$H12*тех!BN$9*тех!BN$6,)</f>
        <v>0</v>
      </c>
      <c r="BG12" s="219">
        <f>IF(AND(BG$3&gt;=$I12,BG$3&lt;=$J12),$K12*$H12*тех!BO$9*тех!BO$6,)</f>
        <v>0</v>
      </c>
      <c r="BH12" s="219">
        <f>IF(AND(BH$3&gt;=$I12,BH$3&lt;=$J12),$K12*$H12*тех!BP$9*тех!BP$6,)</f>
        <v>0</v>
      </c>
      <c r="BI12" s="219">
        <f>IF(AND(BI$3&gt;=$I12,BI$3&lt;=$J12),$K12*$H12*тех!BQ$9*тех!BQ$6,)</f>
        <v>0</v>
      </c>
      <c r="BJ12" s="219">
        <f>IF(AND(BJ$3&gt;=$I12,BJ$3&lt;=$J12),$K12*$H12*тех!BR$9*тех!BR$6,)</f>
        <v>0</v>
      </c>
      <c r="BK12" s="219">
        <f>IF(AND(BK$3&gt;=$I12,BK$3&lt;=$J12),$K12*$H12*тех!BS$9*тех!BS$6,)</f>
        <v>0</v>
      </c>
      <c r="BL12" s="219">
        <f>IF(AND(BL$3&gt;=$I12,BL$3&lt;=$J12),$K12*$H12*тех!BT$9*тех!BT$6,)</f>
        <v>0</v>
      </c>
      <c r="BM12" s="219">
        <f>IF(AND(BM$3&gt;=$I12,BM$3&lt;=$J12),$K12*$H12*тех!BU$9*тех!BU$6,)</f>
        <v>0</v>
      </c>
      <c r="BN12" s="219">
        <f>IF(AND(BN$3&gt;=$I12,BN$3&lt;=$J12),$K12*$H12*тех!BV$9*тех!BV$6,)</f>
        <v>0</v>
      </c>
      <c r="BO12" s="219">
        <f>IF(AND(BO$3&gt;=$I12,BO$3&lt;=$J12),$K12*$H12*тех!BW$9*тех!BW$6,)</f>
        <v>0</v>
      </c>
      <c r="BP12" s="219">
        <f>IF(AND(BP$3&gt;=$I12,BP$3&lt;=$J12),$K12*$H12*тех!BX$9*тех!BX$6,)</f>
        <v>0</v>
      </c>
      <c r="BQ12" s="219">
        <f>IF(AND(BQ$3&gt;=$I12,BQ$3&lt;=$J12),$K12*$H12*тех!BY$9*тех!BY$6,)</f>
        <v>0</v>
      </c>
      <c r="BR12" s="219">
        <f>IF(AND(BR$3&gt;=$I12,BR$3&lt;=$J12),$K12*$H12*тех!BZ$9*тех!BZ$6,)</f>
        <v>0</v>
      </c>
      <c r="BS12" s="219">
        <f>IF(AND(BS$3&gt;=$I12,BS$3&lt;=$J12),$K12*$H12*тех!CA$9*тех!CA$6,)</f>
        <v>0</v>
      </c>
      <c r="BT12" s="219">
        <f>IF(AND(BT$3&gt;=$I12,BT$3&lt;=$J12),$K12*$H12*тех!CB$9*тех!CB$6,)</f>
        <v>0</v>
      </c>
      <c r="BU12" s="219">
        <f>IF(AND(BU$3&gt;=$I12,BU$3&lt;=$J12),$K12*$H12*тех!CC$9*тех!CC$6,)</f>
        <v>0</v>
      </c>
      <c r="BV12" s="219">
        <f>IF(AND(BV$3&gt;=$I12,BV$3&lt;=$J12),$K12*$H12*тех!CD$9*тех!CD$6,)</f>
        <v>0</v>
      </c>
      <c r="BW12" s="219">
        <f>IF(AND(BW$3&gt;=$I12,BW$3&lt;=$J12),$K12*$H12*тех!CE$9*тех!CE$6,)</f>
        <v>0</v>
      </c>
    </row>
    <row r="13" spans="2:75" hidden="1" outlineLevel="1">
      <c r="B13" s="3">
        <v>7</v>
      </c>
      <c r="C13" s="19"/>
      <c r="D13" s="19"/>
      <c r="E13" s="19"/>
      <c r="F13" s="19"/>
      <c r="G13" s="334" t="str">
        <f t="shared" si="2"/>
        <v>СНГ</v>
      </c>
      <c r="H13" s="19"/>
      <c r="I13" s="20"/>
      <c r="J13" s="20"/>
      <c r="K13" s="71"/>
      <c r="L13" s="64"/>
      <c r="M13" s="64"/>
      <c r="N13" s="64">
        <f t="shared" si="1"/>
        <v>0</v>
      </c>
      <c r="P13" s="219">
        <f>IF(AND(P$3&gt;=$I13,P$3&lt;=$J13),$K13*$H13*тех!X$9*тех!X$6,)</f>
        <v>0</v>
      </c>
      <c r="Q13" s="219">
        <f>IF(AND(Q$3&gt;=$I13,Q$3&lt;=$J13),$K13*$H13*тех!Y$9*тех!Y$6,)</f>
        <v>0</v>
      </c>
      <c r="R13" s="219">
        <f>IF(AND(R$3&gt;=$I13,R$3&lt;=$J13),$K13*$H13*тех!Z$9*тех!Z$6,)</f>
        <v>0</v>
      </c>
      <c r="S13" s="219">
        <f>IF(AND(S$3&gt;=$I13,S$3&lt;=$J13),$K13*$H13*тех!AA$9*тех!AA$6,)</f>
        <v>0</v>
      </c>
      <c r="T13" s="219">
        <f>IF(AND(T$3&gt;=$I13,T$3&lt;=$J13),$K13*$H13*тех!AB$9*тех!AB$6,)</f>
        <v>0</v>
      </c>
      <c r="U13" s="219">
        <f>IF(AND(U$3&gt;=$I13,U$3&lt;=$J13),$K13*$H13*тех!AC$9*тех!AC$6,)</f>
        <v>0</v>
      </c>
      <c r="V13" s="219">
        <f>IF(AND(V$3&gt;=$I13,V$3&lt;=$J13),$K13*$H13*тех!AD$9*тех!AD$6,)</f>
        <v>0</v>
      </c>
      <c r="W13" s="219">
        <f>IF(AND(W$3&gt;=$I13,W$3&lt;=$J13),$K13*$H13*тех!AE$9*тех!AE$6,)</f>
        <v>0</v>
      </c>
      <c r="X13" s="219">
        <f>IF(AND(X$3&gt;=$I13,X$3&lt;=$J13),$K13*$H13*тех!AF$9*тех!AF$6,)</f>
        <v>0</v>
      </c>
      <c r="Y13" s="219">
        <f>IF(AND(Y$3&gt;=$I13,Y$3&lt;=$J13),$K13*$H13*тех!AG$9*тех!AG$6,)</f>
        <v>0</v>
      </c>
      <c r="Z13" s="219">
        <f>IF(AND(Z$3&gt;=$I13,Z$3&lt;=$J13),$K13*$H13*тех!AH$9*тех!AH$6,)</f>
        <v>0</v>
      </c>
      <c r="AA13" s="219">
        <f>IF(AND(AA$3&gt;=$I13,AA$3&lt;=$J13),$K13*$H13*тех!AI$9*тех!AI$6,)</f>
        <v>0</v>
      </c>
      <c r="AB13" s="219">
        <f>IF(AND(AB$3&gt;=$I13,AB$3&lt;=$J13),$K13*$H13*тех!AJ$9*тех!AJ$6,)</f>
        <v>0</v>
      </c>
      <c r="AC13" s="219">
        <f>IF(AND(AC$3&gt;=$I13,AC$3&lt;=$J13),$K13*$H13*тех!AK$9*тех!AK$6,)</f>
        <v>0</v>
      </c>
      <c r="AD13" s="219">
        <f>IF(AND(AD$3&gt;=$I13,AD$3&lt;=$J13),$K13*$H13*тех!AL$9*тех!AL$6,)</f>
        <v>0</v>
      </c>
      <c r="AE13" s="219">
        <f>IF(AND(AE$3&gt;=$I13,AE$3&lt;=$J13),$K13*$H13*тех!AM$9*тех!AM$6,)</f>
        <v>0</v>
      </c>
      <c r="AF13" s="219">
        <f>IF(AND(AF$3&gt;=$I13,AF$3&lt;=$J13),$K13*$H13*тех!AN$9*тех!AN$6,)</f>
        <v>0</v>
      </c>
      <c r="AG13" s="219">
        <f>IF(AND(AG$3&gt;=$I13,AG$3&lt;=$J13),$K13*$H13*тех!AO$9*тех!AO$6,)</f>
        <v>0</v>
      </c>
      <c r="AH13" s="219">
        <f>IF(AND(AH$3&gt;=$I13,AH$3&lt;=$J13),$K13*$H13*тех!AP$9*тех!AP$6,)</f>
        <v>0</v>
      </c>
      <c r="AI13" s="219">
        <f>IF(AND(AI$3&gt;=$I13,AI$3&lt;=$J13),$K13*$H13*тех!AQ$9*тех!AQ$6,)</f>
        <v>0</v>
      </c>
      <c r="AJ13" s="219">
        <f>IF(AND(AJ$3&gt;=$I13,AJ$3&lt;=$J13),$K13*$H13*тех!AR$9*тех!AR$6,)</f>
        <v>0</v>
      </c>
      <c r="AK13" s="219">
        <f>IF(AND(AK$3&gt;=$I13,AK$3&lt;=$J13),$K13*$H13*тех!AS$9*тех!AS$6,)</f>
        <v>0</v>
      </c>
      <c r="AL13" s="219">
        <f>IF(AND(AL$3&gt;=$I13,AL$3&lt;=$J13),$K13*$H13*тех!AT$9*тех!AT$6,)</f>
        <v>0</v>
      </c>
      <c r="AM13" s="219">
        <f>IF(AND(AM$3&gt;=$I13,AM$3&lt;=$J13),$K13*$H13*тех!AU$9*тех!AU$6,)</f>
        <v>0</v>
      </c>
      <c r="AN13" s="219">
        <f>IF(AND(AN$3&gt;=$I13,AN$3&lt;=$J13),$K13*$H13*тех!AV$9*тех!AV$6,)</f>
        <v>0</v>
      </c>
      <c r="AO13" s="219">
        <f>IF(AND(AO$3&gt;=$I13,AO$3&lt;=$J13),$K13*$H13*тех!AW$9*тех!AW$6,)</f>
        <v>0</v>
      </c>
      <c r="AP13" s="219">
        <f>IF(AND(AP$3&gt;=$I13,AP$3&lt;=$J13),$K13*$H13*тех!AX$9*тех!AX$6,)</f>
        <v>0</v>
      </c>
      <c r="AQ13" s="219">
        <f>IF(AND(AQ$3&gt;=$I13,AQ$3&lt;=$J13),$K13*$H13*тех!AY$9*тех!AY$6,)</f>
        <v>0</v>
      </c>
      <c r="AR13" s="219">
        <f>IF(AND(AR$3&gt;=$I13,AR$3&lt;=$J13),$K13*$H13*тех!AZ$9*тех!AZ$6,)</f>
        <v>0</v>
      </c>
      <c r="AS13" s="219">
        <f>IF(AND(AS$3&gt;=$I13,AS$3&lt;=$J13),$K13*$H13*тех!BA$9*тех!BA$6,)</f>
        <v>0</v>
      </c>
      <c r="AT13" s="219">
        <f>IF(AND(AT$3&gt;=$I13,AT$3&lt;=$J13),$K13*$H13*тех!BB$9*тех!BB$6,)</f>
        <v>0</v>
      </c>
      <c r="AU13" s="219">
        <f>IF(AND(AU$3&gt;=$I13,AU$3&lt;=$J13),$K13*$H13*тех!BC$9*тех!BC$6,)</f>
        <v>0</v>
      </c>
      <c r="AV13" s="219">
        <f>IF(AND(AV$3&gt;=$I13,AV$3&lt;=$J13),$K13*$H13*тех!BD$9*тех!BD$6,)</f>
        <v>0</v>
      </c>
      <c r="AW13" s="219">
        <f>IF(AND(AW$3&gt;=$I13,AW$3&lt;=$J13),$K13*$H13*тех!BE$9*тех!BE$6,)</f>
        <v>0</v>
      </c>
      <c r="AX13" s="219">
        <f>IF(AND(AX$3&gt;=$I13,AX$3&lt;=$J13),$K13*$H13*тех!BF$9*тех!BF$6,)</f>
        <v>0</v>
      </c>
      <c r="AY13" s="219">
        <f>IF(AND(AY$3&gt;=$I13,AY$3&lt;=$J13),$K13*$H13*тех!BG$9*тех!BG$6,)</f>
        <v>0</v>
      </c>
      <c r="AZ13" s="219">
        <f>IF(AND(AZ$3&gt;=$I13,AZ$3&lt;=$J13),$K13*$H13*тех!BH$9*тех!BH$6,)</f>
        <v>0</v>
      </c>
      <c r="BA13" s="219">
        <f>IF(AND(BA$3&gt;=$I13,BA$3&lt;=$J13),$K13*$H13*тех!BI$9*тех!BI$6,)</f>
        <v>0</v>
      </c>
      <c r="BB13" s="219">
        <f>IF(AND(BB$3&gt;=$I13,BB$3&lt;=$J13),$K13*$H13*тех!BJ$9*тех!BJ$6,)</f>
        <v>0</v>
      </c>
      <c r="BC13" s="219">
        <f>IF(AND(BC$3&gt;=$I13,BC$3&lt;=$J13),$K13*$H13*тех!BK$9*тех!BK$6,)</f>
        <v>0</v>
      </c>
      <c r="BD13" s="219">
        <f>IF(AND(BD$3&gt;=$I13,BD$3&lt;=$J13),$K13*$H13*тех!BL$9*тех!BL$6,)</f>
        <v>0</v>
      </c>
      <c r="BE13" s="219">
        <f>IF(AND(BE$3&gt;=$I13,BE$3&lt;=$J13),$K13*$H13*тех!BM$9*тех!BM$6,)</f>
        <v>0</v>
      </c>
      <c r="BF13" s="219">
        <f>IF(AND(BF$3&gt;=$I13,BF$3&lt;=$J13),$K13*$H13*тех!BN$9*тех!BN$6,)</f>
        <v>0</v>
      </c>
      <c r="BG13" s="219">
        <f>IF(AND(BG$3&gt;=$I13,BG$3&lt;=$J13),$K13*$H13*тех!BO$9*тех!BO$6,)</f>
        <v>0</v>
      </c>
      <c r="BH13" s="219">
        <f>IF(AND(BH$3&gt;=$I13,BH$3&lt;=$J13),$K13*$H13*тех!BP$9*тех!BP$6,)</f>
        <v>0</v>
      </c>
      <c r="BI13" s="219">
        <f>IF(AND(BI$3&gt;=$I13,BI$3&lt;=$J13),$K13*$H13*тех!BQ$9*тех!BQ$6,)</f>
        <v>0</v>
      </c>
      <c r="BJ13" s="219">
        <f>IF(AND(BJ$3&gt;=$I13,BJ$3&lt;=$J13),$K13*$H13*тех!BR$9*тех!BR$6,)</f>
        <v>0</v>
      </c>
      <c r="BK13" s="219">
        <f>IF(AND(BK$3&gt;=$I13,BK$3&lt;=$J13),$K13*$H13*тех!BS$9*тех!BS$6,)</f>
        <v>0</v>
      </c>
      <c r="BL13" s="219">
        <f>IF(AND(BL$3&gt;=$I13,BL$3&lt;=$J13),$K13*$H13*тех!BT$9*тех!BT$6,)</f>
        <v>0</v>
      </c>
      <c r="BM13" s="219">
        <f>IF(AND(BM$3&gt;=$I13,BM$3&lt;=$J13),$K13*$H13*тех!BU$9*тех!BU$6,)</f>
        <v>0</v>
      </c>
      <c r="BN13" s="219">
        <f>IF(AND(BN$3&gt;=$I13,BN$3&lt;=$J13),$K13*$H13*тех!BV$9*тех!BV$6,)</f>
        <v>0</v>
      </c>
      <c r="BO13" s="219">
        <f>IF(AND(BO$3&gt;=$I13,BO$3&lt;=$J13),$K13*$H13*тех!BW$9*тех!BW$6,)</f>
        <v>0</v>
      </c>
      <c r="BP13" s="219">
        <f>IF(AND(BP$3&gt;=$I13,BP$3&lt;=$J13),$K13*$H13*тех!BX$9*тех!BX$6,)</f>
        <v>0</v>
      </c>
      <c r="BQ13" s="219">
        <f>IF(AND(BQ$3&gt;=$I13,BQ$3&lt;=$J13),$K13*$H13*тех!BY$9*тех!BY$6,)</f>
        <v>0</v>
      </c>
      <c r="BR13" s="219">
        <f>IF(AND(BR$3&gt;=$I13,BR$3&lt;=$J13),$K13*$H13*тех!BZ$9*тех!BZ$6,)</f>
        <v>0</v>
      </c>
      <c r="BS13" s="219">
        <f>IF(AND(BS$3&gt;=$I13,BS$3&lt;=$J13),$K13*$H13*тех!CA$9*тех!CA$6,)</f>
        <v>0</v>
      </c>
      <c r="BT13" s="219">
        <f>IF(AND(BT$3&gt;=$I13,BT$3&lt;=$J13),$K13*$H13*тех!CB$9*тех!CB$6,)</f>
        <v>0</v>
      </c>
      <c r="BU13" s="219">
        <f>IF(AND(BU$3&gt;=$I13,BU$3&lt;=$J13),$K13*$H13*тех!CC$9*тех!CC$6,)</f>
        <v>0</v>
      </c>
      <c r="BV13" s="219">
        <f>IF(AND(BV$3&gt;=$I13,BV$3&lt;=$J13),$K13*$H13*тех!CD$9*тех!CD$6,)</f>
        <v>0</v>
      </c>
      <c r="BW13" s="219">
        <f>IF(AND(BW$3&gt;=$I13,BW$3&lt;=$J13),$K13*$H13*тех!CE$9*тех!CE$6,)</f>
        <v>0</v>
      </c>
    </row>
    <row r="14" spans="2:75" hidden="1" outlineLevel="1">
      <c r="B14" s="3">
        <v>8</v>
      </c>
      <c r="C14" s="19"/>
      <c r="D14" s="19"/>
      <c r="E14" s="19"/>
      <c r="F14" s="19"/>
      <c r="G14" s="334" t="str">
        <f t="shared" si="2"/>
        <v>СНГ</v>
      </c>
      <c r="H14" s="19"/>
      <c r="I14" s="20"/>
      <c r="J14" s="20"/>
      <c r="K14" s="71"/>
      <c r="L14" s="64"/>
      <c r="M14" s="64"/>
      <c r="N14" s="64">
        <f t="shared" si="1"/>
        <v>0</v>
      </c>
      <c r="P14" s="219">
        <f>IF(AND(P$3&gt;=$I14,P$3&lt;=$J14),$K14*$H14*тех!X$9*тех!X$6,)</f>
        <v>0</v>
      </c>
      <c r="Q14" s="219">
        <f>IF(AND(Q$3&gt;=$I14,Q$3&lt;=$J14),$K14*$H14*тех!Y$9*тех!Y$6,)</f>
        <v>0</v>
      </c>
      <c r="R14" s="219">
        <f>IF(AND(R$3&gt;=$I14,R$3&lt;=$J14),$K14*$H14*тех!Z$9*тех!Z$6,)</f>
        <v>0</v>
      </c>
      <c r="S14" s="219">
        <f>IF(AND(S$3&gt;=$I14,S$3&lt;=$J14),$K14*$H14*тех!AA$9*тех!AA$6,)</f>
        <v>0</v>
      </c>
      <c r="T14" s="219">
        <f>IF(AND(T$3&gt;=$I14,T$3&lt;=$J14),$K14*$H14*тех!AB$9*тех!AB$6,)</f>
        <v>0</v>
      </c>
      <c r="U14" s="219">
        <f>IF(AND(U$3&gt;=$I14,U$3&lt;=$J14),$K14*$H14*тех!AC$9*тех!AC$6,)</f>
        <v>0</v>
      </c>
      <c r="V14" s="219">
        <f>IF(AND(V$3&gt;=$I14,V$3&lt;=$J14),$K14*$H14*тех!AD$9*тех!AD$6,)</f>
        <v>0</v>
      </c>
      <c r="W14" s="219">
        <f>IF(AND(W$3&gt;=$I14,W$3&lt;=$J14),$K14*$H14*тех!AE$9*тех!AE$6,)</f>
        <v>0</v>
      </c>
      <c r="X14" s="219">
        <f>IF(AND(X$3&gt;=$I14,X$3&lt;=$J14),$K14*$H14*тех!AF$9*тех!AF$6,)</f>
        <v>0</v>
      </c>
      <c r="Y14" s="219">
        <f>IF(AND(Y$3&gt;=$I14,Y$3&lt;=$J14),$K14*$H14*тех!AG$9*тех!AG$6,)</f>
        <v>0</v>
      </c>
      <c r="Z14" s="219">
        <f>IF(AND(Z$3&gt;=$I14,Z$3&lt;=$J14),$K14*$H14*тех!AH$9*тех!AH$6,)</f>
        <v>0</v>
      </c>
      <c r="AA14" s="219">
        <f>IF(AND(AA$3&gt;=$I14,AA$3&lt;=$J14),$K14*$H14*тех!AI$9*тех!AI$6,)</f>
        <v>0</v>
      </c>
      <c r="AB14" s="219">
        <f>IF(AND(AB$3&gt;=$I14,AB$3&lt;=$J14),$K14*$H14*тех!AJ$9*тех!AJ$6,)</f>
        <v>0</v>
      </c>
      <c r="AC14" s="219">
        <f>IF(AND(AC$3&gt;=$I14,AC$3&lt;=$J14),$K14*$H14*тех!AK$9*тех!AK$6,)</f>
        <v>0</v>
      </c>
      <c r="AD14" s="219">
        <f>IF(AND(AD$3&gt;=$I14,AD$3&lt;=$J14),$K14*$H14*тех!AL$9*тех!AL$6,)</f>
        <v>0</v>
      </c>
      <c r="AE14" s="219">
        <f>IF(AND(AE$3&gt;=$I14,AE$3&lt;=$J14),$K14*$H14*тех!AM$9*тех!AM$6,)</f>
        <v>0</v>
      </c>
      <c r="AF14" s="219">
        <f>IF(AND(AF$3&gt;=$I14,AF$3&lt;=$J14),$K14*$H14*тех!AN$9*тех!AN$6,)</f>
        <v>0</v>
      </c>
      <c r="AG14" s="219">
        <f>IF(AND(AG$3&gt;=$I14,AG$3&lt;=$J14),$K14*$H14*тех!AO$9*тех!AO$6,)</f>
        <v>0</v>
      </c>
      <c r="AH14" s="219">
        <f>IF(AND(AH$3&gt;=$I14,AH$3&lt;=$J14),$K14*$H14*тех!AP$9*тех!AP$6,)</f>
        <v>0</v>
      </c>
      <c r="AI14" s="219">
        <f>IF(AND(AI$3&gt;=$I14,AI$3&lt;=$J14),$K14*$H14*тех!AQ$9*тех!AQ$6,)</f>
        <v>0</v>
      </c>
      <c r="AJ14" s="219">
        <f>IF(AND(AJ$3&gt;=$I14,AJ$3&lt;=$J14),$K14*$H14*тех!AR$9*тех!AR$6,)</f>
        <v>0</v>
      </c>
      <c r="AK14" s="219">
        <f>IF(AND(AK$3&gt;=$I14,AK$3&lt;=$J14),$K14*$H14*тех!AS$9*тех!AS$6,)</f>
        <v>0</v>
      </c>
      <c r="AL14" s="219">
        <f>IF(AND(AL$3&gt;=$I14,AL$3&lt;=$J14),$K14*$H14*тех!AT$9*тех!AT$6,)</f>
        <v>0</v>
      </c>
      <c r="AM14" s="219">
        <f>IF(AND(AM$3&gt;=$I14,AM$3&lt;=$J14),$K14*$H14*тех!AU$9*тех!AU$6,)</f>
        <v>0</v>
      </c>
      <c r="AN14" s="219">
        <f>IF(AND(AN$3&gt;=$I14,AN$3&lt;=$J14),$K14*$H14*тех!AV$9*тех!AV$6,)</f>
        <v>0</v>
      </c>
      <c r="AO14" s="219">
        <f>IF(AND(AO$3&gt;=$I14,AO$3&lt;=$J14),$K14*$H14*тех!AW$9*тех!AW$6,)</f>
        <v>0</v>
      </c>
      <c r="AP14" s="219">
        <f>IF(AND(AP$3&gt;=$I14,AP$3&lt;=$J14),$K14*$H14*тех!AX$9*тех!AX$6,)</f>
        <v>0</v>
      </c>
      <c r="AQ14" s="219">
        <f>IF(AND(AQ$3&gt;=$I14,AQ$3&lt;=$J14),$K14*$H14*тех!AY$9*тех!AY$6,)</f>
        <v>0</v>
      </c>
      <c r="AR14" s="219">
        <f>IF(AND(AR$3&gt;=$I14,AR$3&lt;=$J14),$K14*$H14*тех!AZ$9*тех!AZ$6,)</f>
        <v>0</v>
      </c>
      <c r="AS14" s="219">
        <f>IF(AND(AS$3&gt;=$I14,AS$3&lt;=$J14),$K14*$H14*тех!BA$9*тех!BA$6,)</f>
        <v>0</v>
      </c>
      <c r="AT14" s="219">
        <f>IF(AND(AT$3&gt;=$I14,AT$3&lt;=$J14),$K14*$H14*тех!BB$9*тех!BB$6,)</f>
        <v>0</v>
      </c>
      <c r="AU14" s="219">
        <f>IF(AND(AU$3&gt;=$I14,AU$3&lt;=$J14),$K14*$H14*тех!BC$9*тех!BC$6,)</f>
        <v>0</v>
      </c>
      <c r="AV14" s="219">
        <f>IF(AND(AV$3&gt;=$I14,AV$3&lt;=$J14),$K14*$H14*тех!BD$9*тех!BD$6,)</f>
        <v>0</v>
      </c>
      <c r="AW14" s="219">
        <f>IF(AND(AW$3&gt;=$I14,AW$3&lt;=$J14),$K14*$H14*тех!BE$9*тех!BE$6,)</f>
        <v>0</v>
      </c>
      <c r="AX14" s="219">
        <f>IF(AND(AX$3&gt;=$I14,AX$3&lt;=$J14),$K14*$H14*тех!BF$9*тех!BF$6,)</f>
        <v>0</v>
      </c>
      <c r="AY14" s="219">
        <f>IF(AND(AY$3&gt;=$I14,AY$3&lt;=$J14),$K14*$H14*тех!BG$9*тех!BG$6,)</f>
        <v>0</v>
      </c>
      <c r="AZ14" s="219">
        <f>IF(AND(AZ$3&gt;=$I14,AZ$3&lt;=$J14),$K14*$H14*тех!BH$9*тех!BH$6,)</f>
        <v>0</v>
      </c>
      <c r="BA14" s="219">
        <f>IF(AND(BA$3&gt;=$I14,BA$3&lt;=$J14),$K14*$H14*тех!BI$9*тех!BI$6,)</f>
        <v>0</v>
      </c>
      <c r="BB14" s="219">
        <f>IF(AND(BB$3&gt;=$I14,BB$3&lt;=$J14),$K14*$H14*тех!BJ$9*тех!BJ$6,)</f>
        <v>0</v>
      </c>
      <c r="BC14" s="219">
        <f>IF(AND(BC$3&gt;=$I14,BC$3&lt;=$J14),$K14*$H14*тех!BK$9*тех!BK$6,)</f>
        <v>0</v>
      </c>
      <c r="BD14" s="219">
        <f>IF(AND(BD$3&gt;=$I14,BD$3&lt;=$J14),$K14*$H14*тех!BL$9*тех!BL$6,)</f>
        <v>0</v>
      </c>
      <c r="BE14" s="219">
        <f>IF(AND(BE$3&gt;=$I14,BE$3&lt;=$J14),$K14*$H14*тех!BM$9*тех!BM$6,)</f>
        <v>0</v>
      </c>
      <c r="BF14" s="219">
        <f>IF(AND(BF$3&gt;=$I14,BF$3&lt;=$J14),$K14*$H14*тех!BN$9*тех!BN$6,)</f>
        <v>0</v>
      </c>
      <c r="BG14" s="219">
        <f>IF(AND(BG$3&gt;=$I14,BG$3&lt;=$J14),$K14*$H14*тех!BO$9*тех!BO$6,)</f>
        <v>0</v>
      </c>
      <c r="BH14" s="219">
        <f>IF(AND(BH$3&gt;=$I14,BH$3&lt;=$J14),$K14*$H14*тех!BP$9*тех!BP$6,)</f>
        <v>0</v>
      </c>
      <c r="BI14" s="219">
        <f>IF(AND(BI$3&gt;=$I14,BI$3&lt;=$J14),$K14*$H14*тех!BQ$9*тех!BQ$6,)</f>
        <v>0</v>
      </c>
      <c r="BJ14" s="219">
        <f>IF(AND(BJ$3&gt;=$I14,BJ$3&lt;=$J14),$K14*$H14*тех!BR$9*тех!BR$6,)</f>
        <v>0</v>
      </c>
      <c r="BK14" s="219">
        <f>IF(AND(BK$3&gt;=$I14,BK$3&lt;=$J14),$K14*$H14*тех!BS$9*тех!BS$6,)</f>
        <v>0</v>
      </c>
      <c r="BL14" s="219">
        <f>IF(AND(BL$3&gt;=$I14,BL$3&lt;=$J14),$K14*$H14*тех!BT$9*тех!BT$6,)</f>
        <v>0</v>
      </c>
      <c r="BM14" s="219">
        <f>IF(AND(BM$3&gt;=$I14,BM$3&lt;=$J14),$K14*$H14*тех!BU$9*тех!BU$6,)</f>
        <v>0</v>
      </c>
      <c r="BN14" s="219">
        <f>IF(AND(BN$3&gt;=$I14,BN$3&lt;=$J14),$K14*$H14*тех!BV$9*тех!BV$6,)</f>
        <v>0</v>
      </c>
      <c r="BO14" s="219">
        <f>IF(AND(BO$3&gt;=$I14,BO$3&lt;=$J14),$K14*$H14*тех!BW$9*тех!BW$6,)</f>
        <v>0</v>
      </c>
      <c r="BP14" s="219">
        <f>IF(AND(BP$3&gt;=$I14,BP$3&lt;=$J14),$K14*$H14*тех!BX$9*тех!BX$6,)</f>
        <v>0</v>
      </c>
      <c r="BQ14" s="219">
        <f>IF(AND(BQ$3&gt;=$I14,BQ$3&lt;=$J14),$K14*$H14*тех!BY$9*тех!BY$6,)</f>
        <v>0</v>
      </c>
      <c r="BR14" s="219">
        <f>IF(AND(BR$3&gt;=$I14,BR$3&lt;=$J14),$K14*$H14*тех!BZ$9*тех!BZ$6,)</f>
        <v>0</v>
      </c>
      <c r="BS14" s="219">
        <f>IF(AND(BS$3&gt;=$I14,BS$3&lt;=$J14),$K14*$H14*тех!CA$9*тех!CA$6,)</f>
        <v>0</v>
      </c>
      <c r="BT14" s="219">
        <f>IF(AND(BT$3&gt;=$I14,BT$3&lt;=$J14),$K14*$H14*тех!CB$9*тех!CB$6,)</f>
        <v>0</v>
      </c>
      <c r="BU14" s="219">
        <f>IF(AND(BU$3&gt;=$I14,BU$3&lt;=$J14),$K14*$H14*тех!CC$9*тех!CC$6,)</f>
        <v>0</v>
      </c>
      <c r="BV14" s="219">
        <f>IF(AND(BV$3&gt;=$I14,BV$3&lt;=$J14),$K14*$H14*тех!CD$9*тех!CD$6,)</f>
        <v>0</v>
      </c>
      <c r="BW14" s="219">
        <f>IF(AND(BW$3&gt;=$I14,BW$3&lt;=$J14),$K14*$H14*тех!CE$9*тех!CE$6,)</f>
        <v>0</v>
      </c>
    </row>
    <row r="15" spans="2:75" hidden="1" outlineLevel="1">
      <c r="B15" s="3">
        <v>9</v>
      </c>
      <c r="C15" s="19"/>
      <c r="D15" s="19"/>
      <c r="E15" s="19"/>
      <c r="F15" s="19"/>
      <c r="G15" s="334" t="str">
        <f t="shared" si="2"/>
        <v>СНГ</v>
      </c>
      <c r="H15" s="19"/>
      <c r="I15" s="20"/>
      <c r="J15" s="20"/>
      <c r="K15" s="71"/>
      <c r="L15" s="64"/>
      <c r="M15" s="64"/>
      <c r="N15" s="64">
        <f t="shared" si="1"/>
        <v>0</v>
      </c>
      <c r="P15" s="219">
        <f>IF(AND(P$3&gt;=$I15,P$3&lt;=$J15),$K15*$H15*тех!X$9*тех!X$6,)</f>
        <v>0</v>
      </c>
      <c r="Q15" s="219">
        <f>IF(AND(Q$3&gt;=$I15,Q$3&lt;=$J15),$K15*$H15*тех!Y$9*тех!Y$6,)</f>
        <v>0</v>
      </c>
      <c r="R15" s="219">
        <f>IF(AND(R$3&gt;=$I15,R$3&lt;=$J15),$K15*$H15*тех!Z$9*тех!Z$6,)</f>
        <v>0</v>
      </c>
      <c r="S15" s="219">
        <f>IF(AND(S$3&gt;=$I15,S$3&lt;=$J15),$K15*$H15*тех!AA$9*тех!AA$6,)</f>
        <v>0</v>
      </c>
      <c r="T15" s="219">
        <f>IF(AND(T$3&gt;=$I15,T$3&lt;=$J15),$K15*$H15*тех!AB$9*тех!AB$6,)</f>
        <v>0</v>
      </c>
      <c r="U15" s="219">
        <f>IF(AND(U$3&gt;=$I15,U$3&lt;=$J15),$K15*$H15*тех!AC$9*тех!AC$6,)</f>
        <v>0</v>
      </c>
      <c r="V15" s="219">
        <f>IF(AND(V$3&gt;=$I15,V$3&lt;=$J15),$K15*$H15*тех!AD$9*тех!AD$6,)</f>
        <v>0</v>
      </c>
      <c r="W15" s="219">
        <f>IF(AND(W$3&gt;=$I15,W$3&lt;=$J15),$K15*$H15*тех!AE$9*тех!AE$6,)</f>
        <v>0</v>
      </c>
      <c r="X15" s="219">
        <f>IF(AND(X$3&gt;=$I15,X$3&lt;=$J15),$K15*$H15*тех!AF$9*тех!AF$6,)</f>
        <v>0</v>
      </c>
      <c r="Y15" s="219">
        <f>IF(AND(Y$3&gt;=$I15,Y$3&lt;=$J15),$K15*$H15*тех!AG$9*тех!AG$6,)</f>
        <v>0</v>
      </c>
      <c r="Z15" s="219">
        <f>IF(AND(Z$3&gt;=$I15,Z$3&lt;=$J15),$K15*$H15*тех!AH$9*тех!AH$6,)</f>
        <v>0</v>
      </c>
      <c r="AA15" s="219">
        <f>IF(AND(AA$3&gt;=$I15,AA$3&lt;=$J15),$K15*$H15*тех!AI$9*тех!AI$6,)</f>
        <v>0</v>
      </c>
      <c r="AB15" s="219">
        <f>IF(AND(AB$3&gt;=$I15,AB$3&lt;=$J15),$K15*$H15*тех!AJ$9*тех!AJ$6,)</f>
        <v>0</v>
      </c>
      <c r="AC15" s="219">
        <f>IF(AND(AC$3&gt;=$I15,AC$3&lt;=$J15),$K15*$H15*тех!AK$9*тех!AK$6,)</f>
        <v>0</v>
      </c>
      <c r="AD15" s="219">
        <f>IF(AND(AD$3&gt;=$I15,AD$3&lt;=$J15),$K15*$H15*тех!AL$9*тех!AL$6,)</f>
        <v>0</v>
      </c>
      <c r="AE15" s="219">
        <f>IF(AND(AE$3&gt;=$I15,AE$3&lt;=$J15),$K15*$H15*тех!AM$9*тех!AM$6,)</f>
        <v>0</v>
      </c>
      <c r="AF15" s="219">
        <f>IF(AND(AF$3&gt;=$I15,AF$3&lt;=$J15),$K15*$H15*тех!AN$9*тех!AN$6,)</f>
        <v>0</v>
      </c>
      <c r="AG15" s="219">
        <f>IF(AND(AG$3&gt;=$I15,AG$3&lt;=$J15),$K15*$H15*тех!AO$9*тех!AO$6,)</f>
        <v>0</v>
      </c>
      <c r="AH15" s="219">
        <f>IF(AND(AH$3&gt;=$I15,AH$3&lt;=$J15),$K15*$H15*тех!AP$9*тех!AP$6,)</f>
        <v>0</v>
      </c>
      <c r="AI15" s="219">
        <f>IF(AND(AI$3&gt;=$I15,AI$3&lt;=$J15),$K15*$H15*тех!AQ$9*тех!AQ$6,)</f>
        <v>0</v>
      </c>
      <c r="AJ15" s="219">
        <f>IF(AND(AJ$3&gt;=$I15,AJ$3&lt;=$J15),$K15*$H15*тех!AR$9*тех!AR$6,)</f>
        <v>0</v>
      </c>
      <c r="AK15" s="219">
        <f>IF(AND(AK$3&gt;=$I15,AK$3&lt;=$J15),$K15*$H15*тех!AS$9*тех!AS$6,)</f>
        <v>0</v>
      </c>
      <c r="AL15" s="219">
        <f>IF(AND(AL$3&gt;=$I15,AL$3&lt;=$J15),$K15*$H15*тех!AT$9*тех!AT$6,)</f>
        <v>0</v>
      </c>
      <c r="AM15" s="219">
        <f>IF(AND(AM$3&gt;=$I15,AM$3&lt;=$J15),$K15*$H15*тех!AU$9*тех!AU$6,)</f>
        <v>0</v>
      </c>
      <c r="AN15" s="219">
        <f>IF(AND(AN$3&gt;=$I15,AN$3&lt;=$J15),$K15*$H15*тех!AV$9*тех!AV$6,)</f>
        <v>0</v>
      </c>
      <c r="AO15" s="219">
        <f>IF(AND(AO$3&gt;=$I15,AO$3&lt;=$J15),$K15*$H15*тех!AW$9*тех!AW$6,)</f>
        <v>0</v>
      </c>
      <c r="AP15" s="219">
        <f>IF(AND(AP$3&gt;=$I15,AP$3&lt;=$J15),$K15*$H15*тех!AX$9*тех!AX$6,)</f>
        <v>0</v>
      </c>
      <c r="AQ15" s="219">
        <f>IF(AND(AQ$3&gt;=$I15,AQ$3&lt;=$J15),$K15*$H15*тех!AY$9*тех!AY$6,)</f>
        <v>0</v>
      </c>
      <c r="AR15" s="219">
        <f>IF(AND(AR$3&gt;=$I15,AR$3&lt;=$J15),$K15*$H15*тех!AZ$9*тех!AZ$6,)</f>
        <v>0</v>
      </c>
      <c r="AS15" s="219">
        <f>IF(AND(AS$3&gt;=$I15,AS$3&lt;=$J15),$K15*$H15*тех!BA$9*тех!BA$6,)</f>
        <v>0</v>
      </c>
      <c r="AT15" s="219">
        <f>IF(AND(AT$3&gt;=$I15,AT$3&lt;=$J15),$K15*$H15*тех!BB$9*тех!BB$6,)</f>
        <v>0</v>
      </c>
      <c r="AU15" s="219">
        <f>IF(AND(AU$3&gt;=$I15,AU$3&lt;=$J15),$K15*$H15*тех!BC$9*тех!BC$6,)</f>
        <v>0</v>
      </c>
      <c r="AV15" s="219">
        <f>IF(AND(AV$3&gt;=$I15,AV$3&lt;=$J15),$K15*$H15*тех!BD$9*тех!BD$6,)</f>
        <v>0</v>
      </c>
      <c r="AW15" s="219">
        <f>IF(AND(AW$3&gt;=$I15,AW$3&lt;=$J15),$K15*$H15*тех!BE$9*тех!BE$6,)</f>
        <v>0</v>
      </c>
      <c r="AX15" s="219">
        <f>IF(AND(AX$3&gt;=$I15,AX$3&lt;=$J15),$K15*$H15*тех!BF$9*тех!BF$6,)</f>
        <v>0</v>
      </c>
      <c r="AY15" s="219">
        <f>IF(AND(AY$3&gt;=$I15,AY$3&lt;=$J15),$K15*$H15*тех!BG$9*тех!BG$6,)</f>
        <v>0</v>
      </c>
      <c r="AZ15" s="219">
        <f>IF(AND(AZ$3&gt;=$I15,AZ$3&lt;=$J15),$K15*$H15*тех!BH$9*тех!BH$6,)</f>
        <v>0</v>
      </c>
      <c r="BA15" s="219">
        <f>IF(AND(BA$3&gt;=$I15,BA$3&lt;=$J15),$K15*$H15*тех!BI$9*тех!BI$6,)</f>
        <v>0</v>
      </c>
      <c r="BB15" s="219">
        <f>IF(AND(BB$3&gt;=$I15,BB$3&lt;=$J15),$K15*$H15*тех!BJ$9*тех!BJ$6,)</f>
        <v>0</v>
      </c>
      <c r="BC15" s="219">
        <f>IF(AND(BC$3&gt;=$I15,BC$3&lt;=$J15),$K15*$H15*тех!BK$9*тех!BK$6,)</f>
        <v>0</v>
      </c>
      <c r="BD15" s="219">
        <f>IF(AND(BD$3&gt;=$I15,BD$3&lt;=$J15),$K15*$H15*тех!BL$9*тех!BL$6,)</f>
        <v>0</v>
      </c>
      <c r="BE15" s="219">
        <f>IF(AND(BE$3&gt;=$I15,BE$3&lt;=$J15),$K15*$H15*тех!BM$9*тех!BM$6,)</f>
        <v>0</v>
      </c>
      <c r="BF15" s="219">
        <f>IF(AND(BF$3&gt;=$I15,BF$3&lt;=$J15),$K15*$H15*тех!BN$9*тех!BN$6,)</f>
        <v>0</v>
      </c>
      <c r="BG15" s="219">
        <f>IF(AND(BG$3&gt;=$I15,BG$3&lt;=$J15),$K15*$H15*тех!BO$9*тех!BO$6,)</f>
        <v>0</v>
      </c>
      <c r="BH15" s="219">
        <f>IF(AND(BH$3&gt;=$I15,BH$3&lt;=$J15),$K15*$H15*тех!BP$9*тех!BP$6,)</f>
        <v>0</v>
      </c>
      <c r="BI15" s="219">
        <f>IF(AND(BI$3&gt;=$I15,BI$3&lt;=$J15),$K15*$H15*тех!BQ$9*тех!BQ$6,)</f>
        <v>0</v>
      </c>
      <c r="BJ15" s="219">
        <f>IF(AND(BJ$3&gt;=$I15,BJ$3&lt;=$J15),$K15*$H15*тех!BR$9*тех!BR$6,)</f>
        <v>0</v>
      </c>
      <c r="BK15" s="219">
        <f>IF(AND(BK$3&gt;=$I15,BK$3&lt;=$J15),$K15*$H15*тех!BS$9*тех!BS$6,)</f>
        <v>0</v>
      </c>
      <c r="BL15" s="219">
        <f>IF(AND(BL$3&gt;=$I15,BL$3&lt;=$J15),$K15*$H15*тех!BT$9*тех!BT$6,)</f>
        <v>0</v>
      </c>
      <c r="BM15" s="219">
        <f>IF(AND(BM$3&gt;=$I15,BM$3&lt;=$J15),$K15*$H15*тех!BU$9*тех!BU$6,)</f>
        <v>0</v>
      </c>
      <c r="BN15" s="219">
        <f>IF(AND(BN$3&gt;=$I15,BN$3&lt;=$J15),$K15*$H15*тех!BV$9*тех!BV$6,)</f>
        <v>0</v>
      </c>
      <c r="BO15" s="219">
        <f>IF(AND(BO$3&gt;=$I15,BO$3&lt;=$J15),$K15*$H15*тех!BW$9*тех!BW$6,)</f>
        <v>0</v>
      </c>
      <c r="BP15" s="219">
        <f>IF(AND(BP$3&gt;=$I15,BP$3&lt;=$J15),$K15*$H15*тех!BX$9*тех!BX$6,)</f>
        <v>0</v>
      </c>
      <c r="BQ15" s="219">
        <f>IF(AND(BQ$3&gt;=$I15,BQ$3&lt;=$J15),$K15*$H15*тех!BY$9*тех!BY$6,)</f>
        <v>0</v>
      </c>
      <c r="BR15" s="219">
        <f>IF(AND(BR$3&gt;=$I15,BR$3&lt;=$J15),$K15*$H15*тех!BZ$9*тех!BZ$6,)</f>
        <v>0</v>
      </c>
      <c r="BS15" s="219">
        <f>IF(AND(BS$3&gt;=$I15,BS$3&lt;=$J15),$K15*$H15*тех!CA$9*тех!CA$6,)</f>
        <v>0</v>
      </c>
      <c r="BT15" s="219">
        <f>IF(AND(BT$3&gt;=$I15,BT$3&lt;=$J15),$K15*$H15*тех!CB$9*тех!CB$6,)</f>
        <v>0</v>
      </c>
      <c r="BU15" s="219">
        <f>IF(AND(BU$3&gt;=$I15,BU$3&lt;=$J15),$K15*$H15*тех!CC$9*тех!CC$6,)</f>
        <v>0</v>
      </c>
      <c r="BV15" s="219">
        <f>IF(AND(BV$3&gt;=$I15,BV$3&lt;=$J15),$K15*$H15*тех!CD$9*тех!CD$6,)</f>
        <v>0</v>
      </c>
      <c r="BW15" s="219">
        <f>IF(AND(BW$3&gt;=$I15,BW$3&lt;=$J15),$K15*$H15*тех!CE$9*тех!CE$6,)</f>
        <v>0</v>
      </c>
    </row>
    <row r="16" spans="2:75" hidden="1" outlineLevel="1">
      <c r="B16" s="3">
        <v>10</v>
      </c>
      <c r="C16" s="19"/>
      <c r="D16" s="19"/>
      <c r="E16" s="19"/>
      <c r="F16" s="19"/>
      <c r="G16" s="334" t="str">
        <f t="shared" si="2"/>
        <v>СНГ</v>
      </c>
      <c r="H16" s="19"/>
      <c r="I16" s="20"/>
      <c r="J16" s="20"/>
      <c r="K16" s="71"/>
      <c r="L16" s="64"/>
      <c r="M16" s="64"/>
      <c r="N16" s="64">
        <f t="shared" si="1"/>
        <v>0</v>
      </c>
      <c r="P16" s="219">
        <f>IF(AND(P$3&gt;=$I16,P$3&lt;=$J16),$K16*$H16*тех!X$9*тех!X$6,)</f>
        <v>0</v>
      </c>
      <c r="Q16" s="219">
        <f>IF(AND(Q$3&gt;=$I16,Q$3&lt;=$J16),$K16*$H16*тех!Y$9*тех!Y$6,)</f>
        <v>0</v>
      </c>
      <c r="R16" s="219">
        <f>IF(AND(R$3&gt;=$I16,R$3&lt;=$J16),$K16*$H16*тех!Z$9*тех!Z$6,)</f>
        <v>0</v>
      </c>
      <c r="S16" s="219">
        <f>IF(AND(S$3&gt;=$I16,S$3&lt;=$J16),$K16*$H16*тех!AA$9*тех!AA$6,)</f>
        <v>0</v>
      </c>
      <c r="T16" s="219">
        <f>IF(AND(T$3&gt;=$I16,T$3&lt;=$J16),$K16*$H16*тех!AB$9*тех!AB$6,)</f>
        <v>0</v>
      </c>
      <c r="U16" s="219">
        <f>IF(AND(U$3&gt;=$I16,U$3&lt;=$J16),$K16*$H16*тех!AC$9*тех!AC$6,)</f>
        <v>0</v>
      </c>
      <c r="V16" s="219">
        <f>IF(AND(V$3&gt;=$I16,V$3&lt;=$J16),$K16*$H16*тех!AD$9*тех!AD$6,)</f>
        <v>0</v>
      </c>
      <c r="W16" s="219">
        <f>IF(AND(W$3&gt;=$I16,W$3&lt;=$J16),$K16*$H16*тех!AE$9*тех!AE$6,)</f>
        <v>0</v>
      </c>
      <c r="X16" s="219">
        <f>IF(AND(X$3&gt;=$I16,X$3&lt;=$J16),$K16*$H16*тех!AF$9*тех!AF$6,)</f>
        <v>0</v>
      </c>
      <c r="Y16" s="219">
        <f>IF(AND(Y$3&gt;=$I16,Y$3&lt;=$J16),$K16*$H16*тех!AG$9*тех!AG$6,)</f>
        <v>0</v>
      </c>
      <c r="Z16" s="219">
        <f>IF(AND(Z$3&gt;=$I16,Z$3&lt;=$J16),$K16*$H16*тех!AH$9*тех!AH$6,)</f>
        <v>0</v>
      </c>
      <c r="AA16" s="219">
        <f>IF(AND(AA$3&gt;=$I16,AA$3&lt;=$J16),$K16*$H16*тех!AI$9*тех!AI$6,)</f>
        <v>0</v>
      </c>
      <c r="AB16" s="219">
        <f>IF(AND(AB$3&gt;=$I16,AB$3&lt;=$J16),$K16*$H16*тех!AJ$9*тех!AJ$6,)</f>
        <v>0</v>
      </c>
      <c r="AC16" s="219">
        <f>IF(AND(AC$3&gt;=$I16,AC$3&lt;=$J16),$K16*$H16*тех!AK$9*тех!AK$6,)</f>
        <v>0</v>
      </c>
      <c r="AD16" s="219">
        <f>IF(AND(AD$3&gt;=$I16,AD$3&lt;=$J16),$K16*$H16*тех!AL$9*тех!AL$6,)</f>
        <v>0</v>
      </c>
      <c r="AE16" s="219">
        <f>IF(AND(AE$3&gt;=$I16,AE$3&lt;=$J16),$K16*$H16*тех!AM$9*тех!AM$6,)</f>
        <v>0</v>
      </c>
      <c r="AF16" s="219">
        <f>IF(AND(AF$3&gt;=$I16,AF$3&lt;=$J16),$K16*$H16*тех!AN$9*тех!AN$6,)</f>
        <v>0</v>
      </c>
      <c r="AG16" s="219">
        <f>IF(AND(AG$3&gt;=$I16,AG$3&lt;=$J16),$K16*$H16*тех!AO$9*тех!AO$6,)</f>
        <v>0</v>
      </c>
      <c r="AH16" s="219">
        <f>IF(AND(AH$3&gt;=$I16,AH$3&lt;=$J16),$K16*$H16*тех!AP$9*тех!AP$6,)</f>
        <v>0</v>
      </c>
      <c r="AI16" s="219">
        <f>IF(AND(AI$3&gt;=$I16,AI$3&lt;=$J16),$K16*$H16*тех!AQ$9*тех!AQ$6,)</f>
        <v>0</v>
      </c>
      <c r="AJ16" s="219">
        <f>IF(AND(AJ$3&gt;=$I16,AJ$3&lt;=$J16),$K16*$H16*тех!AR$9*тех!AR$6,)</f>
        <v>0</v>
      </c>
      <c r="AK16" s="219">
        <f>IF(AND(AK$3&gt;=$I16,AK$3&lt;=$J16),$K16*$H16*тех!AS$9*тех!AS$6,)</f>
        <v>0</v>
      </c>
      <c r="AL16" s="219">
        <f>IF(AND(AL$3&gt;=$I16,AL$3&lt;=$J16),$K16*$H16*тех!AT$9*тех!AT$6,)</f>
        <v>0</v>
      </c>
      <c r="AM16" s="219">
        <f>IF(AND(AM$3&gt;=$I16,AM$3&lt;=$J16),$K16*$H16*тех!AU$9*тех!AU$6,)</f>
        <v>0</v>
      </c>
      <c r="AN16" s="219">
        <f>IF(AND(AN$3&gt;=$I16,AN$3&lt;=$J16),$K16*$H16*тех!AV$9*тех!AV$6,)</f>
        <v>0</v>
      </c>
      <c r="AO16" s="219">
        <f>IF(AND(AO$3&gt;=$I16,AO$3&lt;=$J16),$K16*$H16*тех!AW$9*тех!AW$6,)</f>
        <v>0</v>
      </c>
      <c r="AP16" s="219">
        <f>IF(AND(AP$3&gt;=$I16,AP$3&lt;=$J16),$K16*$H16*тех!AX$9*тех!AX$6,)</f>
        <v>0</v>
      </c>
      <c r="AQ16" s="219">
        <f>IF(AND(AQ$3&gt;=$I16,AQ$3&lt;=$J16),$K16*$H16*тех!AY$9*тех!AY$6,)</f>
        <v>0</v>
      </c>
      <c r="AR16" s="219">
        <f>IF(AND(AR$3&gt;=$I16,AR$3&lt;=$J16),$K16*$H16*тех!AZ$9*тех!AZ$6,)</f>
        <v>0</v>
      </c>
      <c r="AS16" s="219">
        <f>IF(AND(AS$3&gt;=$I16,AS$3&lt;=$J16),$K16*$H16*тех!BA$9*тех!BA$6,)</f>
        <v>0</v>
      </c>
      <c r="AT16" s="219">
        <f>IF(AND(AT$3&gt;=$I16,AT$3&lt;=$J16),$K16*$H16*тех!BB$9*тех!BB$6,)</f>
        <v>0</v>
      </c>
      <c r="AU16" s="219">
        <f>IF(AND(AU$3&gt;=$I16,AU$3&lt;=$J16),$K16*$H16*тех!BC$9*тех!BC$6,)</f>
        <v>0</v>
      </c>
      <c r="AV16" s="219">
        <f>IF(AND(AV$3&gt;=$I16,AV$3&lt;=$J16),$K16*$H16*тех!BD$9*тех!BD$6,)</f>
        <v>0</v>
      </c>
      <c r="AW16" s="219">
        <f>IF(AND(AW$3&gt;=$I16,AW$3&lt;=$J16),$K16*$H16*тех!BE$9*тех!BE$6,)</f>
        <v>0</v>
      </c>
      <c r="AX16" s="219">
        <f>IF(AND(AX$3&gt;=$I16,AX$3&lt;=$J16),$K16*$H16*тех!BF$9*тех!BF$6,)</f>
        <v>0</v>
      </c>
      <c r="AY16" s="219">
        <f>IF(AND(AY$3&gt;=$I16,AY$3&lt;=$J16),$K16*$H16*тех!BG$9*тех!BG$6,)</f>
        <v>0</v>
      </c>
      <c r="AZ16" s="219">
        <f>IF(AND(AZ$3&gt;=$I16,AZ$3&lt;=$J16),$K16*$H16*тех!BH$9*тех!BH$6,)</f>
        <v>0</v>
      </c>
      <c r="BA16" s="219">
        <f>IF(AND(BA$3&gt;=$I16,BA$3&lt;=$J16),$K16*$H16*тех!BI$9*тех!BI$6,)</f>
        <v>0</v>
      </c>
      <c r="BB16" s="219">
        <f>IF(AND(BB$3&gt;=$I16,BB$3&lt;=$J16),$K16*$H16*тех!BJ$9*тех!BJ$6,)</f>
        <v>0</v>
      </c>
      <c r="BC16" s="219">
        <f>IF(AND(BC$3&gt;=$I16,BC$3&lt;=$J16),$K16*$H16*тех!BK$9*тех!BK$6,)</f>
        <v>0</v>
      </c>
      <c r="BD16" s="219">
        <f>IF(AND(BD$3&gt;=$I16,BD$3&lt;=$J16),$K16*$H16*тех!BL$9*тех!BL$6,)</f>
        <v>0</v>
      </c>
      <c r="BE16" s="219">
        <f>IF(AND(BE$3&gt;=$I16,BE$3&lt;=$J16),$K16*$H16*тех!BM$9*тех!BM$6,)</f>
        <v>0</v>
      </c>
      <c r="BF16" s="219">
        <f>IF(AND(BF$3&gt;=$I16,BF$3&lt;=$J16),$K16*$H16*тех!BN$9*тех!BN$6,)</f>
        <v>0</v>
      </c>
      <c r="BG16" s="219">
        <f>IF(AND(BG$3&gt;=$I16,BG$3&lt;=$J16),$K16*$H16*тех!BO$9*тех!BO$6,)</f>
        <v>0</v>
      </c>
      <c r="BH16" s="219">
        <f>IF(AND(BH$3&gt;=$I16,BH$3&lt;=$J16),$K16*$H16*тех!BP$9*тех!BP$6,)</f>
        <v>0</v>
      </c>
      <c r="BI16" s="219">
        <f>IF(AND(BI$3&gt;=$I16,BI$3&lt;=$J16),$K16*$H16*тех!BQ$9*тех!BQ$6,)</f>
        <v>0</v>
      </c>
      <c r="BJ16" s="219">
        <f>IF(AND(BJ$3&gt;=$I16,BJ$3&lt;=$J16),$K16*$H16*тех!BR$9*тех!BR$6,)</f>
        <v>0</v>
      </c>
      <c r="BK16" s="219">
        <f>IF(AND(BK$3&gt;=$I16,BK$3&lt;=$J16),$K16*$H16*тех!BS$9*тех!BS$6,)</f>
        <v>0</v>
      </c>
      <c r="BL16" s="219">
        <f>IF(AND(BL$3&gt;=$I16,BL$3&lt;=$J16),$K16*$H16*тех!BT$9*тех!BT$6,)</f>
        <v>0</v>
      </c>
      <c r="BM16" s="219">
        <f>IF(AND(BM$3&gt;=$I16,BM$3&lt;=$J16),$K16*$H16*тех!BU$9*тех!BU$6,)</f>
        <v>0</v>
      </c>
      <c r="BN16" s="219">
        <f>IF(AND(BN$3&gt;=$I16,BN$3&lt;=$J16),$K16*$H16*тех!BV$9*тех!BV$6,)</f>
        <v>0</v>
      </c>
      <c r="BO16" s="219">
        <f>IF(AND(BO$3&gt;=$I16,BO$3&lt;=$J16),$K16*$H16*тех!BW$9*тех!BW$6,)</f>
        <v>0</v>
      </c>
      <c r="BP16" s="219">
        <f>IF(AND(BP$3&gt;=$I16,BP$3&lt;=$J16),$K16*$H16*тех!BX$9*тех!BX$6,)</f>
        <v>0</v>
      </c>
      <c r="BQ16" s="219">
        <f>IF(AND(BQ$3&gt;=$I16,BQ$3&lt;=$J16),$K16*$H16*тех!BY$9*тех!BY$6,)</f>
        <v>0</v>
      </c>
      <c r="BR16" s="219">
        <f>IF(AND(BR$3&gt;=$I16,BR$3&lt;=$J16),$K16*$H16*тех!BZ$9*тех!BZ$6,)</f>
        <v>0</v>
      </c>
      <c r="BS16" s="219">
        <f>IF(AND(BS$3&gt;=$I16,BS$3&lt;=$J16),$K16*$H16*тех!CA$9*тех!CA$6,)</f>
        <v>0</v>
      </c>
      <c r="BT16" s="219">
        <f>IF(AND(BT$3&gt;=$I16,BT$3&lt;=$J16),$K16*$H16*тех!CB$9*тех!CB$6,)</f>
        <v>0</v>
      </c>
      <c r="BU16" s="219">
        <f>IF(AND(BU$3&gt;=$I16,BU$3&lt;=$J16),$K16*$H16*тех!CC$9*тех!CC$6,)</f>
        <v>0</v>
      </c>
      <c r="BV16" s="219">
        <f>IF(AND(BV$3&gt;=$I16,BV$3&lt;=$J16),$K16*$H16*тех!CD$9*тех!CD$6,)</f>
        <v>0</v>
      </c>
      <c r="BW16" s="219">
        <f>IF(AND(BW$3&gt;=$I16,BW$3&lt;=$J16),$K16*$H16*тех!CE$9*тех!CE$6,)</f>
        <v>0</v>
      </c>
    </row>
    <row r="17" spans="2:75" hidden="1" outlineLevel="1">
      <c r="B17" s="3">
        <v>11</v>
      </c>
      <c r="C17" s="19"/>
      <c r="D17" s="19"/>
      <c r="E17" s="19"/>
      <c r="F17" s="19"/>
      <c r="G17" s="334" t="str">
        <f t="shared" si="2"/>
        <v>СНГ</v>
      </c>
      <c r="H17" s="19"/>
      <c r="I17" s="20"/>
      <c r="J17" s="20"/>
      <c r="K17" s="71"/>
      <c r="L17" s="64"/>
      <c r="M17" s="64"/>
      <c r="N17" s="64">
        <f t="shared" si="1"/>
        <v>0</v>
      </c>
      <c r="P17" s="219">
        <f>IF(AND(P$3&gt;=$I17,P$3&lt;=$J17),$K17*$H17*тех!X$9*тех!X$6,)</f>
        <v>0</v>
      </c>
      <c r="Q17" s="219">
        <f>IF(AND(Q$3&gt;=$I17,Q$3&lt;=$J17),$K17*$H17*тех!Y$9*тех!Y$6,)</f>
        <v>0</v>
      </c>
      <c r="R17" s="219">
        <f>IF(AND(R$3&gt;=$I17,R$3&lt;=$J17),$K17*$H17*тех!Z$9*тех!Z$6,)</f>
        <v>0</v>
      </c>
      <c r="S17" s="219">
        <f>IF(AND(S$3&gt;=$I17,S$3&lt;=$J17),$K17*$H17*тех!AA$9*тех!AA$6,)</f>
        <v>0</v>
      </c>
      <c r="T17" s="219">
        <f>IF(AND(T$3&gt;=$I17,T$3&lt;=$J17),$K17*$H17*тех!AB$9*тех!AB$6,)</f>
        <v>0</v>
      </c>
      <c r="U17" s="219">
        <f>IF(AND(U$3&gt;=$I17,U$3&lt;=$J17),$K17*$H17*тех!AC$9*тех!AC$6,)</f>
        <v>0</v>
      </c>
      <c r="V17" s="219">
        <f>IF(AND(V$3&gt;=$I17,V$3&lt;=$J17),$K17*$H17*тех!AD$9*тех!AD$6,)</f>
        <v>0</v>
      </c>
      <c r="W17" s="219">
        <f>IF(AND(W$3&gt;=$I17,W$3&lt;=$J17),$K17*$H17*тех!AE$9*тех!AE$6,)</f>
        <v>0</v>
      </c>
      <c r="X17" s="219">
        <f>IF(AND(X$3&gt;=$I17,X$3&lt;=$J17),$K17*$H17*тех!AF$9*тех!AF$6,)</f>
        <v>0</v>
      </c>
      <c r="Y17" s="219">
        <f>IF(AND(Y$3&gt;=$I17,Y$3&lt;=$J17),$K17*$H17*тех!AG$9*тех!AG$6,)</f>
        <v>0</v>
      </c>
      <c r="Z17" s="219">
        <f>IF(AND(Z$3&gt;=$I17,Z$3&lt;=$J17),$K17*$H17*тех!AH$9*тех!AH$6,)</f>
        <v>0</v>
      </c>
      <c r="AA17" s="219">
        <f>IF(AND(AA$3&gt;=$I17,AA$3&lt;=$J17),$K17*$H17*тех!AI$9*тех!AI$6,)</f>
        <v>0</v>
      </c>
      <c r="AB17" s="219">
        <f>IF(AND(AB$3&gt;=$I17,AB$3&lt;=$J17),$K17*$H17*тех!AJ$9*тех!AJ$6,)</f>
        <v>0</v>
      </c>
      <c r="AC17" s="219">
        <f>IF(AND(AC$3&gt;=$I17,AC$3&lt;=$J17),$K17*$H17*тех!AK$9*тех!AK$6,)</f>
        <v>0</v>
      </c>
      <c r="AD17" s="219">
        <f>IF(AND(AD$3&gt;=$I17,AD$3&lt;=$J17),$K17*$H17*тех!AL$9*тех!AL$6,)</f>
        <v>0</v>
      </c>
      <c r="AE17" s="219">
        <f>IF(AND(AE$3&gt;=$I17,AE$3&lt;=$J17),$K17*$H17*тех!AM$9*тех!AM$6,)</f>
        <v>0</v>
      </c>
      <c r="AF17" s="219">
        <f>IF(AND(AF$3&gt;=$I17,AF$3&lt;=$J17),$K17*$H17*тех!AN$9*тех!AN$6,)</f>
        <v>0</v>
      </c>
      <c r="AG17" s="219">
        <f>IF(AND(AG$3&gt;=$I17,AG$3&lt;=$J17),$K17*$H17*тех!AO$9*тех!AO$6,)</f>
        <v>0</v>
      </c>
      <c r="AH17" s="219">
        <f>IF(AND(AH$3&gt;=$I17,AH$3&lt;=$J17),$K17*$H17*тех!AP$9*тех!AP$6,)</f>
        <v>0</v>
      </c>
      <c r="AI17" s="219">
        <f>IF(AND(AI$3&gt;=$I17,AI$3&lt;=$J17),$K17*$H17*тех!AQ$9*тех!AQ$6,)</f>
        <v>0</v>
      </c>
      <c r="AJ17" s="219">
        <f>IF(AND(AJ$3&gt;=$I17,AJ$3&lt;=$J17),$K17*$H17*тех!AR$9*тех!AR$6,)</f>
        <v>0</v>
      </c>
      <c r="AK17" s="219">
        <f>IF(AND(AK$3&gt;=$I17,AK$3&lt;=$J17),$K17*$H17*тех!AS$9*тех!AS$6,)</f>
        <v>0</v>
      </c>
      <c r="AL17" s="219">
        <f>IF(AND(AL$3&gt;=$I17,AL$3&lt;=$J17),$K17*$H17*тех!AT$9*тех!AT$6,)</f>
        <v>0</v>
      </c>
      <c r="AM17" s="219">
        <f>IF(AND(AM$3&gt;=$I17,AM$3&lt;=$J17),$K17*$H17*тех!AU$9*тех!AU$6,)</f>
        <v>0</v>
      </c>
      <c r="AN17" s="219">
        <f>IF(AND(AN$3&gt;=$I17,AN$3&lt;=$J17),$K17*$H17*тех!AV$9*тех!AV$6,)</f>
        <v>0</v>
      </c>
      <c r="AO17" s="219">
        <f>IF(AND(AO$3&gt;=$I17,AO$3&lt;=$J17),$K17*$H17*тех!AW$9*тех!AW$6,)</f>
        <v>0</v>
      </c>
      <c r="AP17" s="219">
        <f>IF(AND(AP$3&gt;=$I17,AP$3&lt;=$J17),$K17*$H17*тех!AX$9*тех!AX$6,)</f>
        <v>0</v>
      </c>
      <c r="AQ17" s="219">
        <f>IF(AND(AQ$3&gt;=$I17,AQ$3&lt;=$J17),$K17*$H17*тех!AY$9*тех!AY$6,)</f>
        <v>0</v>
      </c>
      <c r="AR17" s="219">
        <f>IF(AND(AR$3&gt;=$I17,AR$3&lt;=$J17),$K17*$H17*тех!AZ$9*тех!AZ$6,)</f>
        <v>0</v>
      </c>
      <c r="AS17" s="219">
        <f>IF(AND(AS$3&gt;=$I17,AS$3&lt;=$J17),$K17*$H17*тех!BA$9*тех!BA$6,)</f>
        <v>0</v>
      </c>
      <c r="AT17" s="219">
        <f>IF(AND(AT$3&gt;=$I17,AT$3&lt;=$J17),$K17*$H17*тех!BB$9*тех!BB$6,)</f>
        <v>0</v>
      </c>
      <c r="AU17" s="219">
        <f>IF(AND(AU$3&gt;=$I17,AU$3&lt;=$J17),$K17*$H17*тех!BC$9*тех!BC$6,)</f>
        <v>0</v>
      </c>
      <c r="AV17" s="219">
        <f>IF(AND(AV$3&gt;=$I17,AV$3&lt;=$J17),$K17*$H17*тех!BD$9*тех!BD$6,)</f>
        <v>0</v>
      </c>
      <c r="AW17" s="219">
        <f>IF(AND(AW$3&gt;=$I17,AW$3&lt;=$J17),$K17*$H17*тех!BE$9*тех!BE$6,)</f>
        <v>0</v>
      </c>
      <c r="AX17" s="219">
        <f>IF(AND(AX$3&gt;=$I17,AX$3&lt;=$J17),$K17*$H17*тех!BF$9*тех!BF$6,)</f>
        <v>0</v>
      </c>
      <c r="AY17" s="219">
        <f>IF(AND(AY$3&gt;=$I17,AY$3&lt;=$J17),$K17*$H17*тех!BG$9*тех!BG$6,)</f>
        <v>0</v>
      </c>
      <c r="AZ17" s="219">
        <f>IF(AND(AZ$3&gt;=$I17,AZ$3&lt;=$J17),$K17*$H17*тех!BH$9*тех!BH$6,)</f>
        <v>0</v>
      </c>
      <c r="BA17" s="219">
        <f>IF(AND(BA$3&gt;=$I17,BA$3&lt;=$J17),$K17*$H17*тех!BI$9*тех!BI$6,)</f>
        <v>0</v>
      </c>
      <c r="BB17" s="219">
        <f>IF(AND(BB$3&gt;=$I17,BB$3&lt;=$J17),$K17*$H17*тех!BJ$9*тех!BJ$6,)</f>
        <v>0</v>
      </c>
      <c r="BC17" s="219">
        <f>IF(AND(BC$3&gt;=$I17,BC$3&lt;=$J17),$K17*$H17*тех!BK$9*тех!BK$6,)</f>
        <v>0</v>
      </c>
      <c r="BD17" s="219">
        <f>IF(AND(BD$3&gt;=$I17,BD$3&lt;=$J17),$K17*$H17*тех!BL$9*тех!BL$6,)</f>
        <v>0</v>
      </c>
      <c r="BE17" s="219">
        <f>IF(AND(BE$3&gt;=$I17,BE$3&lt;=$J17),$K17*$H17*тех!BM$9*тех!BM$6,)</f>
        <v>0</v>
      </c>
      <c r="BF17" s="219">
        <f>IF(AND(BF$3&gt;=$I17,BF$3&lt;=$J17),$K17*$H17*тех!BN$9*тех!BN$6,)</f>
        <v>0</v>
      </c>
      <c r="BG17" s="219">
        <f>IF(AND(BG$3&gt;=$I17,BG$3&lt;=$J17),$K17*$H17*тех!BO$9*тех!BO$6,)</f>
        <v>0</v>
      </c>
      <c r="BH17" s="219">
        <f>IF(AND(BH$3&gt;=$I17,BH$3&lt;=$J17),$K17*$H17*тех!BP$9*тех!BP$6,)</f>
        <v>0</v>
      </c>
      <c r="BI17" s="219">
        <f>IF(AND(BI$3&gt;=$I17,BI$3&lt;=$J17),$K17*$H17*тех!BQ$9*тех!BQ$6,)</f>
        <v>0</v>
      </c>
      <c r="BJ17" s="219">
        <f>IF(AND(BJ$3&gt;=$I17,BJ$3&lt;=$J17),$K17*$H17*тех!BR$9*тех!BR$6,)</f>
        <v>0</v>
      </c>
      <c r="BK17" s="219">
        <f>IF(AND(BK$3&gt;=$I17,BK$3&lt;=$J17),$K17*$H17*тех!BS$9*тех!BS$6,)</f>
        <v>0</v>
      </c>
      <c r="BL17" s="219">
        <f>IF(AND(BL$3&gt;=$I17,BL$3&lt;=$J17),$K17*$H17*тех!BT$9*тех!BT$6,)</f>
        <v>0</v>
      </c>
      <c r="BM17" s="219">
        <f>IF(AND(BM$3&gt;=$I17,BM$3&lt;=$J17),$K17*$H17*тех!BU$9*тех!BU$6,)</f>
        <v>0</v>
      </c>
      <c r="BN17" s="219">
        <f>IF(AND(BN$3&gt;=$I17,BN$3&lt;=$J17),$K17*$H17*тех!BV$9*тех!BV$6,)</f>
        <v>0</v>
      </c>
      <c r="BO17" s="219">
        <f>IF(AND(BO$3&gt;=$I17,BO$3&lt;=$J17),$K17*$H17*тех!BW$9*тех!BW$6,)</f>
        <v>0</v>
      </c>
      <c r="BP17" s="219">
        <f>IF(AND(BP$3&gt;=$I17,BP$3&lt;=$J17),$K17*$H17*тех!BX$9*тех!BX$6,)</f>
        <v>0</v>
      </c>
      <c r="BQ17" s="219">
        <f>IF(AND(BQ$3&gt;=$I17,BQ$3&lt;=$J17),$K17*$H17*тех!BY$9*тех!BY$6,)</f>
        <v>0</v>
      </c>
      <c r="BR17" s="219">
        <f>IF(AND(BR$3&gt;=$I17,BR$3&lt;=$J17),$K17*$H17*тех!BZ$9*тех!BZ$6,)</f>
        <v>0</v>
      </c>
      <c r="BS17" s="219">
        <f>IF(AND(BS$3&gt;=$I17,BS$3&lt;=$J17),$K17*$H17*тех!CA$9*тех!CA$6,)</f>
        <v>0</v>
      </c>
      <c r="BT17" s="219">
        <f>IF(AND(BT$3&gt;=$I17,BT$3&lt;=$J17),$K17*$H17*тех!CB$9*тех!CB$6,)</f>
        <v>0</v>
      </c>
      <c r="BU17" s="219">
        <f>IF(AND(BU$3&gt;=$I17,BU$3&lt;=$J17),$K17*$H17*тех!CC$9*тех!CC$6,)</f>
        <v>0</v>
      </c>
      <c r="BV17" s="219">
        <f>IF(AND(BV$3&gt;=$I17,BV$3&lt;=$J17),$K17*$H17*тех!CD$9*тех!CD$6,)</f>
        <v>0</v>
      </c>
      <c r="BW17" s="219">
        <f>IF(AND(BW$3&gt;=$I17,BW$3&lt;=$J17),$K17*$H17*тех!CE$9*тех!CE$6,)</f>
        <v>0</v>
      </c>
    </row>
    <row r="18" spans="2:75" hidden="1" outlineLevel="1">
      <c r="B18" s="3">
        <v>12</v>
      </c>
      <c r="C18" s="19"/>
      <c r="D18" s="19"/>
      <c r="E18" s="19"/>
      <c r="F18" s="19"/>
      <c r="G18" s="334" t="str">
        <f t="shared" si="2"/>
        <v>СНГ</v>
      </c>
      <c r="H18" s="19"/>
      <c r="I18" s="20"/>
      <c r="J18" s="20"/>
      <c r="K18" s="71"/>
      <c r="L18" s="64"/>
      <c r="M18" s="64"/>
      <c r="N18" s="64">
        <f t="shared" si="1"/>
        <v>0</v>
      </c>
      <c r="P18" s="219">
        <f>IF(AND(P$3&gt;=$I18,P$3&lt;=$J18),$K18*$H18*тех!X$9*тех!X$6,)</f>
        <v>0</v>
      </c>
      <c r="Q18" s="219">
        <f>IF(AND(Q$3&gt;=$I18,Q$3&lt;=$J18),$K18*$H18*тех!Y$9*тех!Y$6,)</f>
        <v>0</v>
      </c>
      <c r="R18" s="219">
        <f>IF(AND(R$3&gt;=$I18,R$3&lt;=$J18),$K18*$H18*тех!Z$9*тех!Z$6,)</f>
        <v>0</v>
      </c>
      <c r="S18" s="219">
        <f>IF(AND(S$3&gt;=$I18,S$3&lt;=$J18),$K18*$H18*тех!AA$9*тех!AA$6,)</f>
        <v>0</v>
      </c>
      <c r="T18" s="219">
        <f>IF(AND(T$3&gt;=$I18,T$3&lt;=$J18),$K18*$H18*тех!AB$9*тех!AB$6,)</f>
        <v>0</v>
      </c>
      <c r="U18" s="219">
        <f>IF(AND(U$3&gt;=$I18,U$3&lt;=$J18),$K18*$H18*тех!AC$9*тех!AC$6,)</f>
        <v>0</v>
      </c>
      <c r="V18" s="219">
        <f>IF(AND(V$3&gt;=$I18,V$3&lt;=$J18),$K18*$H18*тех!AD$9*тех!AD$6,)</f>
        <v>0</v>
      </c>
      <c r="W18" s="219">
        <f>IF(AND(W$3&gt;=$I18,W$3&lt;=$J18),$K18*$H18*тех!AE$9*тех!AE$6,)</f>
        <v>0</v>
      </c>
      <c r="X18" s="219">
        <f>IF(AND(X$3&gt;=$I18,X$3&lt;=$J18),$K18*$H18*тех!AF$9*тех!AF$6,)</f>
        <v>0</v>
      </c>
      <c r="Y18" s="219">
        <f>IF(AND(Y$3&gt;=$I18,Y$3&lt;=$J18),$K18*$H18*тех!AG$9*тех!AG$6,)</f>
        <v>0</v>
      </c>
      <c r="Z18" s="219">
        <f>IF(AND(Z$3&gt;=$I18,Z$3&lt;=$J18),$K18*$H18*тех!AH$9*тех!AH$6,)</f>
        <v>0</v>
      </c>
      <c r="AA18" s="219">
        <f>IF(AND(AA$3&gt;=$I18,AA$3&lt;=$J18),$K18*$H18*тех!AI$9*тех!AI$6,)</f>
        <v>0</v>
      </c>
      <c r="AB18" s="219">
        <f>IF(AND(AB$3&gt;=$I18,AB$3&lt;=$J18),$K18*$H18*тех!AJ$9*тех!AJ$6,)</f>
        <v>0</v>
      </c>
      <c r="AC18" s="219">
        <f>IF(AND(AC$3&gt;=$I18,AC$3&lt;=$J18),$K18*$H18*тех!AK$9*тех!AK$6,)</f>
        <v>0</v>
      </c>
      <c r="AD18" s="219">
        <f>IF(AND(AD$3&gt;=$I18,AD$3&lt;=$J18),$K18*$H18*тех!AL$9*тех!AL$6,)</f>
        <v>0</v>
      </c>
      <c r="AE18" s="219">
        <f>IF(AND(AE$3&gt;=$I18,AE$3&lt;=$J18),$K18*$H18*тех!AM$9*тех!AM$6,)</f>
        <v>0</v>
      </c>
      <c r="AF18" s="219">
        <f>IF(AND(AF$3&gt;=$I18,AF$3&lt;=$J18),$K18*$H18*тех!AN$9*тех!AN$6,)</f>
        <v>0</v>
      </c>
      <c r="AG18" s="219">
        <f>IF(AND(AG$3&gt;=$I18,AG$3&lt;=$J18),$K18*$H18*тех!AO$9*тех!AO$6,)</f>
        <v>0</v>
      </c>
      <c r="AH18" s="219">
        <f>IF(AND(AH$3&gt;=$I18,AH$3&lt;=$J18),$K18*$H18*тех!AP$9*тех!AP$6,)</f>
        <v>0</v>
      </c>
      <c r="AI18" s="219">
        <f>IF(AND(AI$3&gt;=$I18,AI$3&lt;=$J18),$K18*$H18*тех!AQ$9*тех!AQ$6,)</f>
        <v>0</v>
      </c>
      <c r="AJ18" s="219">
        <f>IF(AND(AJ$3&gt;=$I18,AJ$3&lt;=$J18),$K18*$H18*тех!AR$9*тех!AR$6,)</f>
        <v>0</v>
      </c>
      <c r="AK18" s="219">
        <f>IF(AND(AK$3&gt;=$I18,AK$3&lt;=$J18),$K18*$H18*тех!AS$9*тех!AS$6,)</f>
        <v>0</v>
      </c>
      <c r="AL18" s="219">
        <f>IF(AND(AL$3&gt;=$I18,AL$3&lt;=$J18),$K18*$H18*тех!AT$9*тех!AT$6,)</f>
        <v>0</v>
      </c>
      <c r="AM18" s="219">
        <f>IF(AND(AM$3&gt;=$I18,AM$3&lt;=$J18),$K18*$H18*тех!AU$9*тех!AU$6,)</f>
        <v>0</v>
      </c>
      <c r="AN18" s="219">
        <f>IF(AND(AN$3&gt;=$I18,AN$3&lt;=$J18),$K18*$H18*тех!AV$9*тех!AV$6,)</f>
        <v>0</v>
      </c>
      <c r="AO18" s="219">
        <f>IF(AND(AO$3&gt;=$I18,AO$3&lt;=$J18),$K18*$H18*тех!AW$9*тех!AW$6,)</f>
        <v>0</v>
      </c>
      <c r="AP18" s="219">
        <f>IF(AND(AP$3&gt;=$I18,AP$3&lt;=$J18),$K18*$H18*тех!AX$9*тех!AX$6,)</f>
        <v>0</v>
      </c>
      <c r="AQ18" s="219">
        <f>IF(AND(AQ$3&gt;=$I18,AQ$3&lt;=$J18),$K18*$H18*тех!AY$9*тех!AY$6,)</f>
        <v>0</v>
      </c>
      <c r="AR18" s="219">
        <f>IF(AND(AR$3&gt;=$I18,AR$3&lt;=$J18),$K18*$H18*тех!AZ$9*тех!AZ$6,)</f>
        <v>0</v>
      </c>
      <c r="AS18" s="219">
        <f>IF(AND(AS$3&gt;=$I18,AS$3&lt;=$J18),$K18*$H18*тех!BA$9*тех!BA$6,)</f>
        <v>0</v>
      </c>
      <c r="AT18" s="219">
        <f>IF(AND(AT$3&gt;=$I18,AT$3&lt;=$J18),$K18*$H18*тех!BB$9*тех!BB$6,)</f>
        <v>0</v>
      </c>
      <c r="AU18" s="219">
        <f>IF(AND(AU$3&gt;=$I18,AU$3&lt;=$J18),$K18*$H18*тех!BC$9*тех!BC$6,)</f>
        <v>0</v>
      </c>
      <c r="AV18" s="219">
        <f>IF(AND(AV$3&gt;=$I18,AV$3&lt;=$J18),$K18*$H18*тех!BD$9*тех!BD$6,)</f>
        <v>0</v>
      </c>
      <c r="AW18" s="219">
        <f>IF(AND(AW$3&gt;=$I18,AW$3&lt;=$J18),$K18*$H18*тех!BE$9*тех!BE$6,)</f>
        <v>0</v>
      </c>
      <c r="AX18" s="219">
        <f>IF(AND(AX$3&gt;=$I18,AX$3&lt;=$J18),$K18*$H18*тех!BF$9*тех!BF$6,)</f>
        <v>0</v>
      </c>
      <c r="AY18" s="219">
        <f>IF(AND(AY$3&gt;=$I18,AY$3&lt;=$J18),$K18*$H18*тех!BG$9*тех!BG$6,)</f>
        <v>0</v>
      </c>
      <c r="AZ18" s="219">
        <f>IF(AND(AZ$3&gt;=$I18,AZ$3&lt;=$J18),$K18*$H18*тех!BH$9*тех!BH$6,)</f>
        <v>0</v>
      </c>
      <c r="BA18" s="219">
        <f>IF(AND(BA$3&gt;=$I18,BA$3&lt;=$J18),$K18*$H18*тех!BI$9*тех!BI$6,)</f>
        <v>0</v>
      </c>
      <c r="BB18" s="219">
        <f>IF(AND(BB$3&gt;=$I18,BB$3&lt;=$J18),$K18*$H18*тех!BJ$9*тех!BJ$6,)</f>
        <v>0</v>
      </c>
      <c r="BC18" s="219">
        <f>IF(AND(BC$3&gt;=$I18,BC$3&lt;=$J18),$K18*$H18*тех!BK$9*тех!BK$6,)</f>
        <v>0</v>
      </c>
      <c r="BD18" s="219">
        <f>IF(AND(BD$3&gt;=$I18,BD$3&lt;=$J18),$K18*$H18*тех!BL$9*тех!BL$6,)</f>
        <v>0</v>
      </c>
      <c r="BE18" s="219">
        <f>IF(AND(BE$3&gt;=$I18,BE$3&lt;=$J18),$K18*$H18*тех!BM$9*тех!BM$6,)</f>
        <v>0</v>
      </c>
      <c r="BF18" s="219">
        <f>IF(AND(BF$3&gt;=$I18,BF$3&lt;=$J18),$K18*$H18*тех!BN$9*тех!BN$6,)</f>
        <v>0</v>
      </c>
      <c r="BG18" s="219">
        <f>IF(AND(BG$3&gt;=$I18,BG$3&lt;=$J18),$K18*$H18*тех!BO$9*тех!BO$6,)</f>
        <v>0</v>
      </c>
      <c r="BH18" s="219">
        <f>IF(AND(BH$3&gt;=$I18,BH$3&lt;=$J18),$K18*$H18*тех!BP$9*тех!BP$6,)</f>
        <v>0</v>
      </c>
      <c r="BI18" s="219">
        <f>IF(AND(BI$3&gt;=$I18,BI$3&lt;=$J18),$K18*$H18*тех!BQ$9*тех!BQ$6,)</f>
        <v>0</v>
      </c>
      <c r="BJ18" s="219">
        <f>IF(AND(BJ$3&gt;=$I18,BJ$3&lt;=$J18),$K18*$H18*тех!BR$9*тех!BR$6,)</f>
        <v>0</v>
      </c>
      <c r="BK18" s="219">
        <f>IF(AND(BK$3&gt;=$I18,BK$3&lt;=$J18),$K18*$H18*тех!BS$9*тех!BS$6,)</f>
        <v>0</v>
      </c>
      <c r="BL18" s="219">
        <f>IF(AND(BL$3&gt;=$I18,BL$3&lt;=$J18),$K18*$H18*тех!BT$9*тех!BT$6,)</f>
        <v>0</v>
      </c>
      <c r="BM18" s="219">
        <f>IF(AND(BM$3&gt;=$I18,BM$3&lt;=$J18),$K18*$H18*тех!BU$9*тех!BU$6,)</f>
        <v>0</v>
      </c>
      <c r="BN18" s="219">
        <f>IF(AND(BN$3&gt;=$I18,BN$3&lt;=$J18),$K18*$H18*тех!BV$9*тех!BV$6,)</f>
        <v>0</v>
      </c>
      <c r="BO18" s="219">
        <f>IF(AND(BO$3&gt;=$I18,BO$3&lt;=$J18),$K18*$H18*тех!BW$9*тех!BW$6,)</f>
        <v>0</v>
      </c>
      <c r="BP18" s="219">
        <f>IF(AND(BP$3&gt;=$I18,BP$3&lt;=$J18),$K18*$H18*тех!BX$9*тех!BX$6,)</f>
        <v>0</v>
      </c>
      <c r="BQ18" s="219">
        <f>IF(AND(BQ$3&gt;=$I18,BQ$3&lt;=$J18),$K18*$H18*тех!BY$9*тех!BY$6,)</f>
        <v>0</v>
      </c>
      <c r="BR18" s="219">
        <f>IF(AND(BR$3&gt;=$I18,BR$3&lt;=$J18),$K18*$H18*тех!BZ$9*тех!BZ$6,)</f>
        <v>0</v>
      </c>
      <c r="BS18" s="219">
        <f>IF(AND(BS$3&gt;=$I18,BS$3&lt;=$J18),$K18*$H18*тех!CA$9*тех!CA$6,)</f>
        <v>0</v>
      </c>
      <c r="BT18" s="219">
        <f>IF(AND(BT$3&gt;=$I18,BT$3&lt;=$J18),$K18*$H18*тех!CB$9*тех!CB$6,)</f>
        <v>0</v>
      </c>
      <c r="BU18" s="219">
        <f>IF(AND(BU$3&gt;=$I18,BU$3&lt;=$J18),$K18*$H18*тех!CC$9*тех!CC$6,)</f>
        <v>0</v>
      </c>
      <c r="BV18" s="219">
        <f>IF(AND(BV$3&gt;=$I18,BV$3&lt;=$J18),$K18*$H18*тех!CD$9*тех!CD$6,)</f>
        <v>0</v>
      </c>
      <c r="BW18" s="219">
        <f>IF(AND(BW$3&gt;=$I18,BW$3&lt;=$J18),$K18*$H18*тех!CE$9*тех!CE$6,)</f>
        <v>0</v>
      </c>
    </row>
    <row r="19" spans="2:75" hidden="1" outlineLevel="1">
      <c r="B19" s="3">
        <v>13</v>
      </c>
      <c r="C19" s="19"/>
      <c r="D19" s="19"/>
      <c r="E19" s="19"/>
      <c r="F19" s="19"/>
      <c r="G19" s="334" t="str">
        <f t="shared" si="2"/>
        <v>СНГ</v>
      </c>
      <c r="H19" s="19"/>
      <c r="I19" s="20"/>
      <c r="J19" s="20"/>
      <c r="K19" s="71"/>
      <c r="L19" s="64"/>
      <c r="M19" s="64"/>
      <c r="N19" s="64">
        <f t="shared" si="1"/>
        <v>0</v>
      </c>
      <c r="P19" s="219">
        <f>IF(AND(P$3&gt;=$I19,P$3&lt;=$J19),$K19*$H19*тех!X$9*тех!X$6,)</f>
        <v>0</v>
      </c>
      <c r="Q19" s="219">
        <f>IF(AND(Q$3&gt;=$I19,Q$3&lt;=$J19),$K19*$H19*тех!Y$9*тех!Y$6,)</f>
        <v>0</v>
      </c>
      <c r="R19" s="219">
        <f>IF(AND(R$3&gt;=$I19,R$3&lt;=$J19),$K19*$H19*тех!Z$9*тех!Z$6,)</f>
        <v>0</v>
      </c>
      <c r="S19" s="219">
        <f>IF(AND(S$3&gt;=$I19,S$3&lt;=$J19),$K19*$H19*тех!AA$9*тех!AA$6,)</f>
        <v>0</v>
      </c>
      <c r="T19" s="219">
        <f>IF(AND(T$3&gt;=$I19,T$3&lt;=$J19),$K19*$H19*тех!AB$9*тех!AB$6,)</f>
        <v>0</v>
      </c>
      <c r="U19" s="219">
        <f>IF(AND(U$3&gt;=$I19,U$3&lt;=$J19),$K19*$H19*тех!AC$9*тех!AC$6,)</f>
        <v>0</v>
      </c>
      <c r="V19" s="219">
        <f>IF(AND(V$3&gt;=$I19,V$3&lt;=$J19),$K19*$H19*тех!AD$9*тех!AD$6,)</f>
        <v>0</v>
      </c>
      <c r="W19" s="219">
        <f>IF(AND(W$3&gt;=$I19,W$3&lt;=$J19),$K19*$H19*тех!AE$9*тех!AE$6,)</f>
        <v>0</v>
      </c>
      <c r="X19" s="219">
        <f>IF(AND(X$3&gt;=$I19,X$3&lt;=$J19),$K19*$H19*тех!AF$9*тех!AF$6,)</f>
        <v>0</v>
      </c>
      <c r="Y19" s="219">
        <f>IF(AND(Y$3&gt;=$I19,Y$3&lt;=$J19),$K19*$H19*тех!AG$9*тех!AG$6,)</f>
        <v>0</v>
      </c>
      <c r="Z19" s="219">
        <f>IF(AND(Z$3&gt;=$I19,Z$3&lt;=$J19),$K19*$H19*тех!AH$9*тех!AH$6,)</f>
        <v>0</v>
      </c>
      <c r="AA19" s="219">
        <f>IF(AND(AA$3&gt;=$I19,AA$3&lt;=$J19),$K19*$H19*тех!AI$9*тех!AI$6,)</f>
        <v>0</v>
      </c>
      <c r="AB19" s="219">
        <f>IF(AND(AB$3&gt;=$I19,AB$3&lt;=$J19),$K19*$H19*тех!AJ$9*тех!AJ$6,)</f>
        <v>0</v>
      </c>
      <c r="AC19" s="219">
        <f>IF(AND(AC$3&gt;=$I19,AC$3&lt;=$J19),$K19*$H19*тех!AK$9*тех!AK$6,)</f>
        <v>0</v>
      </c>
      <c r="AD19" s="219">
        <f>IF(AND(AD$3&gt;=$I19,AD$3&lt;=$J19),$K19*$H19*тех!AL$9*тех!AL$6,)</f>
        <v>0</v>
      </c>
      <c r="AE19" s="219">
        <f>IF(AND(AE$3&gt;=$I19,AE$3&lt;=$J19),$K19*$H19*тех!AM$9*тех!AM$6,)</f>
        <v>0</v>
      </c>
      <c r="AF19" s="219">
        <f>IF(AND(AF$3&gt;=$I19,AF$3&lt;=$J19),$K19*$H19*тех!AN$9*тех!AN$6,)</f>
        <v>0</v>
      </c>
      <c r="AG19" s="219">
        <f>IF(AND(AG$3&gt;=$I19,AG$3&lt;=$J19),$K19*$H19*тех!AO$9*тех!AO$6,)</f>
        <v>0</v>
      </c>
      <c r="AH19" s="219">
        <f>IF(AND(AH$3&gt;=$I19,AH$3&lt;=$J19),$K19*$H19*тех!AP$9*тех!AP$6,)</f>
        <v>0</v>
      </c>
      <c r="AI19" s="219">
        <f>IF(AND(AI$3&gt;=$I19,AI$3&lt;=$J19),$K19*$H19*тех!AQ$9*тех!AQ$6,)</f>
        <v>0</v>
      </c>
      <c r="AJ19" s="219">
        <f>IF(AND(AJ$3&gt;=$I19,AJ$3&lt;=$J19),$K19*$H19*тех!AR$9*тех!AR$6,)</f>
        <v>0</v>
      </c>
      <c r="AK19" s="219">
        <f>IF(AND(AK$3&gt;=$I19,AK$3&lt;=$J19),$K19*$H19*тех!AS$9*тех!AS$6,)</f>
        <v>0</v>
      </c>
      <c r="AL19" s="219">
        <f>IF(AND(AL$3&gt;=$I19,AL$3&lt;=$J19),$K19*$H19*тех!AT$9*тех!AT$6,)</f>
        <v>0</v>
      </c>
      <c r="AM19" s="219">
        <f>IF(AND(AM$3&gt;=$I19,AM$3&lt;=$J19),$K19*$H19*тех!AU$9*тех!AU$6,)</f>
        <v>0</v>
      </c>
      <c r="AN19" s="219">
        <f>IF(AND(AN$3&gt;=$I19,AN$3&lt;=$J19),$K19*$H19*тех!AV$9*тех!AV$6,)</f>
        <v>0</v>
      </c>
      <c r="AO19" s="219">
        <f>IF(AND(AO$3&gt;=$I19,AO$3&lt;=$J19),$K19*$H19*тех!AW$9*тех!AW$6,)</f>
        <v>0</v>
      </c>
      <c r="AP19" s="219">
        <f>IF(AND(AP$3&gt;=$I19,AP$3&lt;=$J19),$K19*$H19*тех!AX$9*тех!AX$6,)</f>
        <v>0</v>
      </c>
      <c r="AQ19" s="219">
        <f>IF(AND(AQ$3&gt;=$I19,AQ$3&lt;=$J19),$K19*$H19*тех!AY$9*тех!AY$6,)</f>
        <v>0</v>
      </c>
      <c r="AR19" s="219">
        <f>IF(AND(AR$3&gt;=$I19,AR$3&lt;=$J19),$K19*$H19*тех!AZ$9*тех!AZ$6,)</f>
        <v>0</v>
      </c>
      <c r="AS19" s="219">
        <f>IF(AND(AS$3&gt;=$I19,AS$3&lt;=$J19),$K19*$H19*тех!BA$9*тех!BA$6,)</f>
        <v>0</v>
      </c>
      <c r="AT19" s="219">
        <f>IF(AND(AT$3&gt;=$I19,AT$3&lt;=$J19),$K19*$H19*тех!BB$9*тех!BB$6,)</f>
        <v>0</v>
      </c>
      <c r="AU19" s="219">
        <f>IF(AND(AU$3&gt;=$I19,AU$3&lt;=$J19),$K19*$H19*тех!BC$9*тех!BC$6,)</f>
        <v>0</v>
      </c>
      <c r="AV19" s="219">
        <f>IF(AND(AV$3&gt;=$I19,AV$3&lt;=$J19),$K19*$H19*тех!BD$9*тех!BD$6,)</f>
        <v>0</v>
      </c>
      <c r="AW19" s="219">
        <f>IF(AND(AW$3&gt;=$I19,AW$3&lt;=$J19),$K19*$H19*тех!BE$9*тех!BE$6,)</f>
        <v>0</v>
      </c>
      <c r="AX19" s="219">
        <f>IF(AND(AX$3&gt;=$I19,AX$3&lt;=$J19),$K19*$H19*тех!BF$9*тех!BF$6,)</f>
        <v>0</v>
      </c>
      <c r="AY19" s="219">
        <f>IF(AND(AY$3&gt;=$I19,AY$3&lt;=$J19),$K19*$H19*тех!BG$9*тех!BG$6,)</f>
        <v>0</v>
      </c>
      <c r="AZ19" s="219">
        <f>IF(AND(AZ$3&gt;=$I19,AZ$3&lt;=$J19),$K19*$H19*тех!BH$9*тех!BH$6,)</f>
        <v>0</v>
      </c>
      <c r="BA19" s="219">
        <f>IF(AND(BA$3&gt;=$I19,BA$3&lt;=$J19),$K19*$H19*тех!BI$9*тех!BI$6,)</f>
        <v>0</v>
      </c>
      <c r="BB19" s="219">
        <f>IF(AND(BB$3&gt;=$I19,BB$3&lt;=$J19),$K19*$H19*тех!BJ$9*тех!BJ$6,)</f>
        <v>0</v>
      </c>
      <c r="BC19" s="219">
        <f>IF(AND(BC$3&gt;=$I19,BC$3&lt;=$J19),$K19*$H19*тех!BK$9*тех!BK$6,)</f>
        <v>0</v>
      </c>
      <c r="BD19" s="219">
        <f>IF(AND(BD$3&gt;=$I19,BD$3&lt;=$J19),$K19*$H19*тех!BL$9*тех!BL$6,)</f>
        <v>0</v>
      </c>
      <c r="BE19" s="219">
        <f>IF(AND(BE$3&gt;=$I19,BE$3&lt;=$J19),$K19*$H19*тех!BM$9*тех!BM$6,)</f>
        <v>0</v>
      </c>
      <c r="BF19" s="219">
        <f>IF(AND(BF$3&gt;=$I19,BF$3&lt;=$J19),$K19*$H19*тех!BN$9*тех!BN$6,)</f>
        <v>0</v>
      </c>
      <c r="BG19" s="219">
        <f>IF(AND(BG$3&gt;=$I19,BG$3&lt;=$J19),$K19*$H19*тех!BO$9*тех!BO$6,)</f>
        <v>0</v>
      </c>
      <c r="BH19" s="219">
        <f>IF(AND(BH$3&gt;=$I19,BH$3&lt;=$J19),$K19*$H19*тех!BP$9*тех!BP$6,)</f>
        <v>0</v>
      </c>
      <c r="BI19" s="219">
        <f>IF(AND(BI$3&gt;=$I19,BI$3&lt;=$J19),$K19*$H19*тех!BQ$9*тех!BQ$6,)</f>
        <v>0</v>
      </c>
      <c r="BJ19" s="219">
        <f>IF(AND(BJ$3&gt;=$I19,BJ$3&lt;=$J19),$K19*$H19*тех!BR$9*тех!BR$6,)</f>
        <v>0</v>
      </c>
      <c r="BK19" s="219">
        <f>IF(AND(BK$3&gt;=$I19,BK$3&lt;=$J19),$K19*$H19*тех!BS$9*тех!BS$6,)</f>
        <v>0</v>
      </c>
      <c r="BL19" s="219">
        <f>IF(AND(BL$3&gt;=$I19,BL$3&lt;=$J19),$K19*$H19*тех!BT$9*тех!BT$6,)</f>
        <v>0</v>
      </c>
      <c r="BM19" s="219">
        <f>IF(AND(BM$3&gt;=$I19,BM$3&lt;=$J19),$K19*$H19*тех!BU$9*тех!BU$6,)</f>
        <v>0</v>
      </c>
      <c r="BN19" s="219">
        <f>IF(AND(BN$3&gt;=$I19,BN$3&lt;=$J19),$K19*$H19*тех!BV$9*тех!BV$6,)</f>
        <v>0</v>
      </c>
      <c r="BO19" s="219">
        <f>IF(AND(BO$3&gt;=$I19,BO$3&lt;=$J19),$K19*$H19*тех!BW$9*тех!BW$6,)</f>
        <v>0</v>
      </c>
      <c r="BP19" s="219">
        <f>IF(AND(BP$3&gt;=$I19,BP$3&lt;=$J19),$K19*$H19*тех!BX$9*тех!BX$6,)</f>
        <v>0</v>
      </c>
      <c r="BQ19" s="219">
        <f>IF(AND(BQ$3&gt;=$I19,BQ$3&lt;=$J19),$K19*$H19*тех!BY$9*тех!BY$6,)</f>
        <v>0</v>
      </c>
      <c r="BR19" s="219">
        <f>IF(AND(BR$3&gt;=$I19,BR$3&lt;=$J19),$K19*$H19*тех!BZ$9*тех!BZ$6,)</f>
        <v>0</v>
      </c>
      <c r="BS19" s="219">
        <f>IF(AND(BS$3&gt;=$I19,BS$3&lt;=$J19),$K19*$H19*тех!CA$9*тех!CA$6,)</f>
        <v>0</v>
      </c>
      <c r="BT19" s="219">
        <f>IF(AND(BT$3&gt;=$I19,BT$3&lt;=$J19),$K19*$H19*тех!CB$9*тех!CB$6,)</f>
        <v>0</v>
      </c>
      <c r="BU19" s="219">
        <f>IF(AND(BU$3&gt;=$I19,BU$3&lt;=$J19),$K19*$H19*тех!CC$9*тех!CC$6,)</f>
        <v>0</v>
      </c>
      <c r="BV19" s="219">
        <f>IF(AND(BV$3&gt;=$I19,BV$3&lt;=$J19),$K19*$H19*тех!CD$9*тех!CD$6,)</f>
        <v>0</v>
      </c>
      <c r="BW19" s="219">
        <f>IF(AND(BW$3&gt;=$I19,BW$3&lt;=$J19),$K19*$H19*тех!CE$9*тех!CE$6,)</f>
        <v>0</v>
      </c>
    </row>
    <row r="20" spans="2:75" hidden="1" outlineLevel="1">
      <c r="B20" s="3">
        <v>14</v>
      </c>
      <c r="C20" s="98"/>
      <c r="D20" s="19"/>
      <c r="E20" s="19"/>
      <c r="F20" s="19"/>
      <c r="G20" s="334" t="str">
        <f t="shared" si="2"/>
        <v>СНГ</v>
      </c>
      <c r="H20" s="19"/>
      <c r="I20" s="20"/>
      <c r="J20" s="20"/>
      <c r="K20" s="71"/>
      <c r="L20" s="64"/>
      <c r="M20" s="64"/>
      <c r="N20" s="64">
        <f t="shared" si="1"/>
        <v>0</v>
      </c>
      <c r="P20" s="219">
        <f>IF(AND(P$3&gt;=$I20,P$3&lt;=$J20),$K20*$H20*тех!X$9*тех!X$6,)</f>
        <v>0</v>
      </c>
      <c r="Q20" s="219">
        <f>IF(AND(Q$3&gt;=$I20,Q$3&lt;=$J20),$K20*$H20*тех!Y$9*тех!Y$6,)</f>
        <v>0</v>
      </c>
      <c r="R20" s="219">
        <f>IF(AND(R$3&gt;=$I20,R$3&lt;=$J20),$K20*$H20*тех!Z$9*тех!Z$6,)</f>
        <v>0</v>
      </c>
      <c r="S20" s="219">
        <f>IF(AND(S$3&gt;=$I20,S$3&lt;=$J20),$K20*$H20*тех!AA$9*тех!AA$6,)</f>
        <v>0</v>
      </c>
      <c r="T20" s="219">
        <f>IF(AND(T$3&gt;=$I20,T$3&lt;=$J20),$K20*$H20*тех!AB$9*тех!AB$6,)</f>
        <v>0</v>
      </c>
      <c r="U20" s="219">
        <f>IF(AND(U$3&gt;=$I20,U$3&lt;=$J20),$K20*$H20*тех!AC$9*тех!AC$6,)</f>
        <v>0</v>
      </c>
      <c r="V20" s="219">
        <f>IF(AND(V$3&gt;=$I20,V$3&lt;=$J20),$K20*$H20*тех!AD$9*тех!AD$6,)</f>
        <v>0</v>
      </c>
      <c r="W20" s="219">
        <f>IF(AND(W$3&gt;=$I20,W$3&lt;=$J20),$K20*$H20*тех!AE$9*тех!AE$6,)</f>
        <v>0</v>
      </c>
      <c r="X20" s="219">
        <f>IF(AND(X$3&gt;=$I20,X$3&lt;=$J20),$K20*$H20*тех!AF$9*тех!AF$6,)</f>
        <v>0</v>
      </c>
      <c r="Y20" s="219">
        <f>IF(AND(Y$3&gt;=$I20,Y$3&lt;=$J20),$K20*$H20*тех!AG$9*тех!AG$6,)</f>
        <v>0</v>
      </c>
      <c r="Z20" s="219">
        <f>IF(AND(Z$3&gt;=$I20,Z$3&lt;=$J20),$K20*$H20*тех!AH$9*тех!AH$6,)</f>
        <v>0</v>
      </c>
      <c r="AA20" s="219">
        <f>IF(AND(AA$3&gt;=$I20,AA$3&lt;=$J20),$K20*$H20*тех!AI$9*тех!AI$6,)</f>
        <v>0</v>
      </c>
      <c r="AB20" s="219">
        <f>IF(AND(AB$3&gt;=$I20,AB$3&lt;=$J20),$K20*$H20*тех!AJ$9*тех!AJ$6,)</f>
        <v>0</v>
      </c>
      <c r="AC20" s="219">
        <f>IF(AND(AC$3&gt;=$I20,AC$3&lt;=$J20),$K20*$H20*тех!AK$9*тех!AK$6,)</f>
        <v>0</v>
      </c>
      <c r="AD20" s="219">
        <f>IF(AND(AD$3&gt;=$I20,AD$3&lt;=$J20),$K20*$H20*тех!AL$9*тех!AL$6,)</f>
        <v>0</v>
      </c>
      <c r="AE20" s="219">
        <f>IF(AND(AE$3&gt;=$I20,AE$3&lt;=$J20),$K20*$H20*тех!AM$9*тех!AM$6,)</f>
        <v>0</v>
      </c>
      <c r="AF20" s="219">
        <f>IF(AND(AF$3&gt;=$I20,AF$3&lt;=$J20),$K20*$H20*тех!AN$9*тех!AN$6,)</f>
        <v>0</v>
      </c>
      <c r="AG20" s="219">
        <f>IF(AND(AG$3&gt;=$I20,AG$3&lt;=$J20),$K20*$H20*тех!AO$9*тех!AO$6,)</f>
        <v>0</v>
      </c>
      <c r="AH20" s="219">
        <f>IF(AND(AH$3&gt;=$I20,AH$3&lt;=$J20),$K20*$H20*тех!AP$9*тех!AP$6,)</f>
        <v>0</v>
      </c>
      <c r="AI20" s="219">
        <f>IF(AND(AI$3&gt;=$I20,AI$3&lt;=$J20),$K20*$H20*тех!AQ$9*тех!AQ$6,)</f>
        <v>0</v>
      </c>
      <c r="AJ20" s="219">
        <f>IF(AND(AJ$3&gt;=$I20,AJ$3&lt;=$J20),$K20*$H20*тех!AR$9*тех!AR$6,)</f>
        <v>0</v>
      </c>
      <c r="AK20" s="219">
        <f>IF(AND(AK$3&gt;=$I20,AK$3&lt;=$J20),$K20*$H20*тех!AS$9*тех!AS$6,)</f>
        <v>0</v>
      </c>
      <c r="AL20" s="219">
        <f>IF(AND(AL$3&gt;=$I20,AL$3&lt;=$J20),$K20*$H20*тех!AT$9*тех!AT$6,)</f>
        <v>0</v>
      </c>
      <c r="AM20" s="219">
        <f>IF(AND(AM$3&gt;=$I20,AM$3&lt;=$J20),$K20*$H20*тех!AU$9*тех!AU$6,)</f>
        <v>0</v>
      </c>
      <c r="AN20" s="219">
        <f>IF(AND(AN$3&gt;=$I20,AN$3&lt;=$J20),$K20*$H20*тех!AV$9*тех!AV$6,)</f>
        <v>0</v>
      </c>
      <c r="AO20" s="219">
        <f>IF(AND(AO$3&gt;=$I20,AO$3&lt;=$J20),$K20*$H20*тех!AW$9*тех!AW$6,)</f>
        <v>0</v>
      </c>
      <c r="AP20" s="219">
        <f>IF(AND(AP$3&gt;=$I20,AP$3&lt;=$J20),$K20*$H20*тех!AX$9*тех!AX$6,)</f>
        <v>0</v>
      </c>
      <c r="AQ20" s="219">
        <f>IF(AND(AQ$3&gt;=$I20,AQ$3&lt;=$J20),$K20*$H20*тех!AY$9*тех!AY$6,)</f>
        <v>0</v>
      </c>
      <c r="AR20" s="219">
        <f>IF(AND(AR$3&gt;=$I20,AR$3&lt;=$J20),$K20*$H20*тех!AZ$9*тех!AZ$6,)</f>
        <v>0</v>
      </c>
      <c r="AS20" s="219">
        <f>IF(AND(AS$3&gt;=$I20,AS$3&lt;=$J20),$K20*$H20*тех!BA$9*тех!BA$6,)</f>
        <v>0</v>
      </c>
      <c r="AT20" s="219">
        <f>IF(AND(AT$3&gt;=$I20,AT$3&lt;=$J20),$K20*$H20*тех!BB$9*тех!BB$6,)</f>
        <v>0</v>
      </c>
      <c r="AU20" s="219">
        <f>IF(AND(AU$3&gt;=$I20,AU$3&lt;=$J20),$K20*$H20*тех!BC$9*тех!BC$6,)</f>
        <v>0</v>
      </c>
      <c r="AV20" s="219">
        <f>IF(AND(AV$3&gt;=$I20,AV$3&lt;=$J20),$K20*$H20*тех!BD$9*тех!BD$6,)</f>
        <v>0</v>
      </c>
      <c r="AW20" s="219">
        <f>IF(AND(AW$3&gt;=$I20,AW$3&lt;=$J20),$K20*$H20*тех!BE$9*тех!BE$6,)</f>
        <v>0</v>
      </c>
      <c r="AX20" s="219">
        <f>IF(AND(AX$3&gt;=$I20,AX$3&lt;=$J20),$K20*$H20*тех!BF$9*тех!BF$6,)</f>
        <v>0</v>
      </c>
      <c r="AY20" s="219">
        <f>IF(AND(AY$3&gt;=$I20,AY$3&lt;=$J20),$K20*$H20*тех!BG$9*тех!BG$6,)</f>
        <v>0</v>
      </c>
      <c r="AZ20" s="219">
        <f>IF(AND(AZ$3&gt;=$I20,AZ$3&lt;=$J20),$K20*$H20*тех!BH$9*тех!BH$6,)</f>
        <v>0</v>
      </c>
      <c r="BA20" s="219">
        <f>IF(AND(BA$3&gt;=$I20,BA$3&lt;=$J20),$K20*$H20*тех!BI$9*тех!BI$6,)</f>
        <v>0</v>
      </c>
      <c r="BB20" s="219">
        <f>IF(AND(BB$3&gt;=$I20,BB$3&lt;=$J20),$K20*$H20*тех!BJ$9*тех!BJ$6,)</f>
        <v>0</v>
      </c>
      <c r="BC20" s="219">
        <f>IF(AND(BC$3&gt;=$I20,BC$3&lt;=$J20),$K20*$H20*тех!BK$9*тех!BK$6,)</f>
        <v>0</v>
      </c>
      <c r="BD20" s="219">
        <f>IF(AND(BD$3&gt;=$I20,BD$3&lt;=$J20),$K20*$H20*тех!BL$9*тех!BL$6,)</f>
        <v>0</v>
      </c>
      <c r="BE20" s="219">
        <f>IF(AND(BE$3&gt;=$I20,BE$3&lt;=$J20),$K20*$H20*тех!BM$9*тех!BM$6,)</f>
        <v>0</v>
      </c>
      <c r="BF20" s="219">
        <f>IF(AND(BF$3&gt;=$I20,BF$3&lt;=$J20),$K20*$H20*тех!BN$9*тех!BN$6,)</f>
        <v>0</v>
      </c>
      <c r="BG20" s="219">
        <f>IF(AND(BG$3&gt;=$I20,BG$3&lt;=$J20),$K20*$H20*тех!BO$9*тех!BO$6,)</f>
        <v>0</v>
      </c>
      <c r="BH20" s="219">
        <f>IF(AND(BH$3&gt;=$I20,BH$3&lt;=$J20),$K20*$H20*тех!BP$9*тех!BP$6,)</f>
        <v>0</v>
      </c>
      <c r="BI20" s="219">
        <f>IF(AND(BI$3&gt;=$I20,BI$3&lt;=$J20),$K20*$H20*тех!BQ$9*тех!BQ$6,)</f>
        <v>0</v>
      </c>
      <c r="BJ20" s="219">
        <f>IF(AND(BJ$3&gt;=$I20,BJ$3&lt;=$J20),$K20*$H20*тех!BR$9*тех!BR$6,)</f>
        <v>0</v>
      </c>
      <c r="BK20" s="219">
        <f>IF(AND(BK$3&gt;=$I20,BK$3&lt;=$J20),$K20*$H20*тех!BS$9*тех!BS$6,)</f>
        <v>0</v>
      </c>
      <c r="BL20" s="219">
        <f>IF(AND(BL$3&gt;=$I20,BL$3&lt;=$J20),$K20*$H20*тех!BT$9*тех!BT$6,)</f>
        <v>0</v>
      </c>
      <c r="BM20" s="219">
        <f>IF(AND(BM$3&gt;=$I20,BM$3&lt;=$J20),$K20*$H20*тех!BU$9*тех!BU$6,)</f>
        <v>0</v>
      </c>
      <c r="BN20" s="219">
        <f>IF(AND(BN$3&gt;=$I20,BN$3&lt;=$J20),$K20*$H20*тех!BV$9*тех!BV$6,)</f>
        <v>0</v>
      </c>
      <c r="BO20" s="219">
        <f>IF(AND(BO$3&gt;=$I20,BO$3&lt;=$J20),$K20*$H20*тех!BW$9*тех!BW$6,)</f>
        <v>0</v>
      </c>
      <c r="BP20" s="219">
        <f>IF(AND(BP$3&gt;=$I20,BP$3&lt;=$J20),$K20*$H20*тех!BX$9*тех!BX$6,)</f>
        <v>0</v>
      </c>
      <c r="BQ20" s="219">
        <f>IF(AND(BQ$3&gt;=$I20,BQ$3&lt;=$J20),$K20*$H20*тех!BY$9*тех!BY$6,)</f>
        <v>0</v>
      </c>
      <c r="BR20" s="219">
        <f>IF(AND(BR$3&gt;=$I20,BR$3&lt;=$J20),$K20*$H20*тех!BZ$9*тех!BZ$6,)</f>
        <v>0</v>
      </c>
      <c r="BS20" s="219">
        <f>IF(AND(BS$3&gt;=$I20,BS$3&lt;=$J20),$K20*$H20*тех!CA$9*тех!CA$6,)</f>
        <v>0</v>
      </c>
      <c r="BT20" s="219">
        <f>IF(AND(BT$3&gt;=$I20,BT$3&lt;=$J20),$K20*$H20*тех!CB$9*тех!CB$6,)</f>
        <v>0</v>
      </c>
      <c r="BU20" s="219">
        <f>IF(AND(BU$3&gt;=$I20,BU$3&lt;=$J20),$K20*$H20*тех!CC$9*тех!CC$6,)</f>
        <v>0</v>
      </c>
      <c r="BV20" s="219">
        <f>IF(AND(BV$3&gt;=$I20,BV$3&lt;=$J20),$K20*$H20*тех!CD$9*тех!CD$6,)</f>
        <v>0</v>
      </c>
      <c r="BW20" s="219">
        <f>IF(AND(BW$3&gt;=$I20,BW$3&lt;=$J20),$K20*$H20*тех!CE$9*тех!CE$6,)</f>
        <v>0</v>
      </c>
    </row>
    <row r="21" spans="2:75" hidden="1" outlineLevel="1">
      <c r="B21" s="3">
        <v>15</v>
      </c>
      <c r="C21" s="19"/>
      <c r="D21" s="19"/>
      <c r="E21" s="19"/>
      <c r="F21" s="19"/>
      <c r="G21" s="334" t="str">
        <f t="shared" si="2"/>
        <v>СНГ</v>
      </c>
      <c r="H21" s="19"/>
      <c r="I21" s="20"/>
      <c r="J21" s="20"/>
      <c r="K21" s="71"/>
      <c r="L21" s="64"/>
      <c r="M21" s="64"/>
      <c r="N21" s="64">
        <f t="shared" si="1"/>
        <v>0</v>
      </c>
      <c r="P21" s="219">
        <f>IF(AND(P$3&gt;=$I21,P$3&lt;=$J21),$K21*$H21*тех!X$9*тех!X$6,)</f>
        <v>0</v>
      </c>
      <c r="Q21" s="219">
        <f>IF(AND(Q$3&gt;=$I21,Q$3&lt;=$J21),$K21*$H21*тех!Y$9*тех!Y$6,)</f>
        <v>0</v>
      </c>
      <c r="R21" s="219">
        <f>IF(AND(R$3&gt;=$I21,R$3&lt;=$J21),$K21*$H21*тех!Z$9*тех!Z$6,)</f>
        <v>0</v>
      </c>
      <c r="S21" s="219">
        <f>IF(AND(S$3&gt;=$I21,S$3&lt;=$J21),$K21*$H21*тех!AA$9*тех!AA$6,)</f>
        <v>0</v>
      </c>
      <c r="T21" s="219">
        <f>IF(AND(T$3&gt;=$I21,T$3&lt;=$J21),$K21*$H21*тех!AB$9*тех!AB$6,)</f>
        <v>0</v>
      </c>
      <c r="U21" s="219">
        <f>IF(AND(U$3&gt;=$I21,U$3&lt;=$J21),$K21*$H21*тех!AC$9*тех!AC$6,)</f>
        <v>0</v>
      </c>
      <c r="V21" s="219">
        <f>IF(AND(V$3&gt;=$I21,V$3&lt;=$J21),$K21*$H21*тех!AD$9*тех!AD$6,)</f>
        <v>0</v>
      </c>
      <c r="W21" s="219">
        <f>IF(AND(W$3&gt;=$I21,W$3&lt;=$J21),$K21*$H21*тех!AE$9*тех!AE$6,)</f>
        <v>0</v>
      </c>
      <c r="X21" s="219">
        <f>IF(AND(X$3&gt;=$I21,X$3&lt;=$J21),$K21*$H21*тех!AF$9*тех!AF$6,)</f>
        <v>0</v>
      </c>
      <c r="Y21" s="219">
        <f>IF(AND(Y$3&gt;=$I21,Y$3&lt;=$J21),$K21*$H21*тех!AG$9*тех!AG$6,)</f>
        <v>0</v>
      </c>
      <c r="Z21" s="219">
        <f>IF(AND(Z$3&gt;=$I21,Z$3&lt;=$J21),$K21*$H21*тех!AH$9*тех!AH$6,)</f>
        <v>0</v>
      </c>
      <c r="AA21" s="219">
        <f>IF(AND(AA$3&gt;=$I21,AA$3&lt;=$J21),$K21*$H21*тех!AI$9*тех!AI$6,)</f>
        <v>0</v>
      </c>
      <c r="AB21" s="219">
        <f>IF(AND(AB$3&gt;=$I21,AB$3&lt;=$J21),$K21*$H21*тех!AJ$9*тех!AJ$6,)</f>
        <v>0</v>
      </c>
      <c r="AC21" s="219">
        <f>IF(AND(AC$3&gt;=$I21,AC$3&lt;=$J21),$K21*$H21*тех!AK$9*тех!AK$6,)</f>
        <v>0</v>
      </c>
      <c r="AD21" s="219">
        <f>IF(AND(AD$3&gt;=$I21,AD$3&lt;=$J21),$K21*$H21*тех!AL$9*тех!AL$6,)</f>
        <v>0</v>
      </c>
      <c r="AE21" s="219">
        <f>IF(AND(AE$3&gt;=$I21,AE$3&lt;=$J21),$K21*$H21*тех!AM$9*тех!AM$6,)</f>
        <v>0</v>
      </c>
      <c r="AF21" s="219">
        <f>IF(AND(AF$3&gt;=$I21,AF$3&lt;=$J21),$K21*$H21*тех!AN$9*тех!AN$6,)</f>
        <v>0</v>
      </c>
      <c r="AG21" s="219">
        <f>IF(AND(AG$3&gt;=$I21,AG$3&lt;=$J21),$K21*$H21*тех!AO$9*тех!AO$6,)</f>
        <v>0</v>
      </c>
      <c r="AH21" s="219">
        <f>IF(AND(AH$3&gt;=$I21,AH$3&lt;=$J21),$K21*$H21*тех!AP$9*тех!AP$6,)</f>
        <v>0</v>
      </c>
      <c r="AI21" s="219">
        <f>IF(AND(AI$3&gt;=$I21,AI$3&lt;=$J21),$K21*$H21*тех!AQ$9*тех!AQ$6,)</f>
        <v>0</v>
      </c>
      <c r="AJ21" s="219">
        <f>IF(AND(AJ$3&gt;=$I21,AJ$3&lt;=$J21),$K21*$H21*тех!AR$9*тех!AR$6,)</f>
        <v>0</v>
      </c>
      <c r="AK21" s="219">
        <f>IF(AND(AK$3&gt;=$I21,AK$3&lt;=$J21),$K21*$H21*тех!AS$9*тех!AS$6,)</f>
        <v>0</v>
      </c>
      <c r="AL21" s="219">
        <f>IF(AND(AL$3&gt;=$I21,AL$3&lt;=$J21),$K21*$H21*тех!AT$9*тех!AT$6,)</f>
        <v>0</v>
      </c>
      <c r="AM21" s="219">
        <f>IF(AND(AM$3&gt;=$I21,AM$3&lt;=$J21),$K21*$H21*тех!AU$9*тех!AU$6,)</f>
        <v>0</v>
      </c>
      <c r="AN21" s="219">
        <f>IF(AND(AN$3&gt;=$I21,AN$3&lt;=$J21),$K21*$H21*тех!AV$9*тех!AV$6,)</f>
        <v>0</v>
      </c>
      <c r="AO21" s="219">
        <f>IF(AND(AO$3&gt;=$I21,AO$3&lt;=$J21),$K21*$H21*тех!AW$9*тех!AW$6,)</f>
        <v>0</v>
      </c>
      <c r="AP21" s="219">
        <f>IF(AND(AP$3&gt;=$I21,AP$3&lt;=$J21),$K21*$H21*тех!AX$9*тех!AX$6,)</f>
        <v>0</v>
      </c>
      <c r="AQ21" s="219">
        <f>IF(AND(AQ$3&gt;=$I21,AQ$3&lt;=$J21),$K21*$H21*тех!AY$9*тех!AY$6,)</f>
        <v>0</v>
      </c>
      <c r="AR21" s="219">
        <f>IF(AND(AR$3&gt;=$I21,AR$3&lt;=$J21),$K21*$H21*тех!AZ$9*тех!AZ$6,)</f>
        <v>0</v>
      </c>
      <c r="AS21" s="219">
        <f>IF(AND(AS$3&gt;=$I21,AS$3&lt;=$J21),$K21*$H21*тех!BA$9*тех!BA$6,)</f>
        <v>0</v>
      </c>
      <c r="AT21" s="219">
        <f>IF(AND(AT$3&gt;=$I21,AT$3&lt;=$J21),$K21*$H21*тех!BB$9*тех!BB$6,)</f>
        <v>0</v>
      </c>
      <c r="AU21" s="219">
        <f>IF(AND(AU$3&gt;=$I21,AU$3&lt;=$J21),$K21*$H21*тех!BC$9*тех!BC$6,)</f>
        <v>0</v>
      </c>
      <c r="AV21" s="219">
        <f>IF(AND(AV$3&gt;=$I21,AV$3&lt;=$J21),$K21*$H21*тех!BD$9*тех!BD$6,)</f>
        <v>0</v>
      </c>
      <c r="AW21" s="219">
        <f>IF(AND(AW$3&gt;=$I21,AW$3&lt;=$J21),$K21*$H21*тех!BE$9*тех!BE$6,)</f>
        <v>0</v>
      </c>
      <c r="AX21" s="219">
        <f>IF(AND(AX$3&gt;=$I21,AX$3&lt;=$J21),$K21*$H21*тех!BF$9*тех!BF$6,)</f>
        <v>0</v>
      </c>
      <c r="AY21" s="219">
        <f>IF(AND(AY$3&gt;=$I21,AY$3&lt;=$J21),$K21*$H21*тех!BG$9*тех!BG$6,)</f>
        <v>0</v>
      </c>
      <c r="AZ21" s="219">
        <f>IF(AND(AZ$3&gt;=$I21,AZ$3&lt;=$J21),$K21*$H21*тех!BH$9*тех!BH$6,)</f>
        <v>0</v>
      </c>
      <c r="BA21" s="219">
        <f>IF(AND(BA$3&gt;=$I21,BA$3&lt;=$J21),$K21*$H21*тех!BI$9*тех!BI$6,)</f>
        <v>0</v>
      </c>
      <c r="BB21" s="219">
        <f>IF(AND(BB$3&gt;=$I21,BB$3&lt;=$J21),$K21*$H21*тех!BJ$9*тех!BJ$6,)</f>
        <v>0</v>
      </c>
      <c r="BC21" s="219">
        <f>IF(AND(BC$3&gt;=$I21,BC$3&lt;=$J21),$K21*$H21*тех!BK$9*тех!BK$6,)</f>
        <v>0</v>
      </c>
      <c r="BD21" s="219">
        <f>IF(AND(BD$3&gt;=$I21,BD$3&lt;=$J21),$K21*$H21*тех!BL$9*тех!BL$6,)</f>
        <v>0</v>
      </c>
      <c r="BE21" s="219">
        <f>IF(AND(BE$3&gt;=$I21,BE$3&lt;=$J21),$K21*$H21*тех!BM$9*тех!BM$6,)</f>
        <v>0</v>
      </c>
      <c r="BF21" s="219">
        <f>IF(AND(BF$3&gt;=$I21,BF$3&lt;=$J21),$K21*$H21*тех!BN$9*тех!BN$6,)</f>
        <v>0</v>
      </c>
      <c r="BG21" s="219">
        <f>IF(AND(BG$3&gt;=$I21,BG$3&lt;=$J21),$K21*$H21*тех!BO$9*тех!BO$6,)</f>
        <v>0</v>
      </c>
      <c r="BH21" s="219">
        <f>IF(AND(BH$3&gt;=$I21,BH$3&lt;=$J21),$K21*$H21*тех!BP$9*тех!BP$6,)</f>
        <v>0</v>
      </c>
      <c r="BI21" s="219">
        <f>IF(AND(BI$3&gt;=$I21,BI$3&lt;=$J21),$K21*$H21*тех!BQ$9*тех!BQ$6,)</f>
        <v>0</v>
      </c>
      <c r="BJ21" s="219">
        <f>IF(AND(BJ$3&gt;=$I21,BJ$3&lt;=$J21),$K21*$H21*тех!BR$9*тех!BR$6,)</f>
        <v>0</v>
      </c>
      <c r="BK21" s="219">
        <f>IF(AND(BK$3&gt;=$I21,BK$3&lt;=$J21),$K21*$H21*тех!BS$9*тех!BS$6,)</f>
        <v>0</v>
      </c>
      <c r="BL21" s="219">
        <f>IF(AND(BL$3&gt;=$I21,BL$3&lt;=$J21),$K21*$H21*тех!BT$9*тех!BT$6,)</f>
        <v>0</v>
      </c>
      <c r="BM21" s="219">
        <f>IF(AND(BM$3&gt;=$I21,BM$3&lt;=$J21),$K21*$H21*тех!BU$9*тех!BU$6,)</f>
        <v>0</v>
      </c>
      <c r="BN21" s="219">
        <f>IF(AND(BN$3&gt;=$I21,BN$3&lt;=$J21),$K21*$H21*тех!BV$9*тех!BV$6,)</f>
        <v>0</v>
      </c>
      <c r="BO21" s="219">
        <f>IF(AND(BO$3&gt;=$I21,BO$3&lt;=$J21),$K21*$H21*тех!BW$9*тех!BW$6,)</f>
        <v>0</v>
      </c>
      <c r="BP21" s="219">
        <f>IF(AND(BP$3&gt;=$I21,BP$3&lt;=$J21),$K21*$H21*тех!BX$9*тех!BX$6,)</f>
        <v>0</v>
      </c>
      <c r="BQ21" s="219">
        <f>IF(AND(BQ$3&gt;=$I21,BQ$3&lt;=$J21),$K21*$H21*тех!BY$9*тех!BY$6,)</f>
        <v>0</v>
      </c>
      <c r="BR21" s="219">
        <f>IF(AND(BR$3&gt;=$I21,BR$3&lt;=$J21),$K21*$H21*тех!BZ$9*тех!BZ$6,)</f>
        <v>0</v>
      </c>
      <c r="BS21" s="219">
        <f>IF(AND(BS$3&gt;=$I21,BS$3&lt;=$J21),$K21*$H21*тех!CA$9*тех!CA$6,)</f>
        <v>0</v>
      </c>
      <c r="BT21" s="219">
        <f>IF(AND(BT$3&gt;=$I21,BT$3&lt;=$J21),$K21*$H21*тех!CB$9*тех!CB$6,)</f>
        <v>0</v>
      </c>
      <c r="BU21" s="219">
        <f>IF(AND(BU$3&gt;=$I21,BU$3&lt;=$J21),$K21*$H21*тех!CC$9*тех!CC$6,)</f>
        <v>0</v>
      </c>
      <c r="BV21" s="219">
        <f>IF(AND(BV$3&gt;=$I21,BV$3&lt;=$J21),$K21*$H21*тех!CD$9*тех!CD$6,)</f>
        <v>0</v>
      </c>
      <c r="BW21" s="219">
        <f>IF(AND(BW$3&gt;=$I21,BW$3&lt;=$J21),$K21*$H21*тех!CE$9*тех!CE$6,)</f>
        <v>0</v>
      </c>
    </row>
    <row r="22" spans="2:75" hidden="1" outlineLevel="1">
      <c r="B22" s="3">
        <v>16</v>
      </c>
      <c r="C22" s="19"/>
      <c r="D22" s="19"/>
      <c r="E22" s="19"/>
      <c r="F22" s="19"/>
      <c r="G22" s="334" t="str">
        <f t="shared" si="2"/>
        <v>СНГ</v>
      </c>
      <c r="H22" s="19"/>
      <c r="I22" s="20"/>
      <c r="J22" s="20"/>
      <c r="K22" s="71"/>
      <c r="L22" s="64"/>
      <c r="M22" s="64"/>
      <c r="N22" s="64">
        <f t="shared" si="1"/>
        <v>0</v>
      </c>
      <c r="P22" s="219">
        <f>IF(AND(P$3&gt;=$I22,P$3&lt;=$J22),$K22*$H22*тех!X$9*тех!X$6,)</f>
        <v>0</v>
      </c>
      <c r="Q22" s="219">
        <f>IF(AND(Q$3&gt;=$I22,Q$3&lt;=$J22),$K22*$H22*тех!Y$9*тех!Y$6,)</f>
        <v>0</v>
      </c>
      <c r="R22" s="219">
        <f>IF(AND(R$3&gt;=$I22,R$3&lt;=$J22),$K22*$H22*тех!Z$9*тех!Z$6,)</f>
        <v>0</v>
      </c>
      <c r="S22" s="219">
        <f>IF(AND(S$3&gt;=$I22,S$3&lt;=$J22),$K22*$H22*тех!AA$9*тех!AA$6,)</f>
        <v>0</v>
      </c>
      <c r="T22" s="219">
        <f>IF(AND(T$3&gt;=$I22,T$3&lt;=$J22),$K22*$H22*тех!AB$9*тех!AB$6,)</f>
        <v>0</v>
      </c>
      <c r="U22" s="219">
        <f>IF(AND(U$3&gt;=$I22,U$3&lt;=$J22),$K22*$H22*тех!AC$9*тех!AC$6,)</f>
        <v>0</v>
      </c>
      <c r="V22" s="219">
        <f>IF(AND(V$3&gt;=$I22,V$3&lt;=$J22),$K22*$H22*тех!AD$9*тех!AD$6,)</f>
        <v>0</v>
      </c>
      <c r="W22" s="219">
        <f>IF(AND(W$3&gt;=$I22,W$3&lt;=$J22),$K22*$H22*тех!AE$9*тех!AE$6,)</f>
        <v>0</v>
      </c>
      <c r="X22" s="219">
        <f>IF(AND(X$3&gt;=$I22,X$3&lt;=$J22),$K22*$H22*тех!AF$9*тех!AF$6,)</f>
        <v>0</v>
      </c>
      <c r="Y22" s="219">
        <f>IF(AND(Y$3&gt;=$I22,Y$3&lt;=$J22),$K22*$H22*тех!AG$9*тех!AG$6,)</f>
        <v>0</v>
      </c>
      <c r="Z22" s="219">
        <f>IF(AND(Z$3&gt;=$I22,Z$3&lt;=$J22),$K22*$H22*тех!AH$9*тех!AH$6,)</f>
        <v>0</v>
      </c>
      <c r="AA22" s="219">
        <f>IF(AND(AA$3&gt;=$I22,AA$3&lt;=$J22),$K22*$H22*тех!AI$9*тех!AI$6,)</f>
        <v>0</v>
      </c>
      <c r="AB22" s="219">
        <f>IF(AND(AB$3&gt;=$I22,AB$3&lt;=$J22),$K22*$H22*тех!AJ$9*тех!AJ$6,)</f>
        <v>0</v>
      </c>
      <c r="AC22" s="219">
        <f>IF(AND(AC$3&gt;=$I22,AC$3&lt;=$J22),$K22*$H22*тех!AK$9*тех!AK$6,)</f>
        <v>0</v>
      </c>
      <c r="AD22" s="219">
        <f>IF(AND(AD$3&gt;=$I22,AD$3&lt;=$J22),$K22*$H22*тех!AL$9*тех!AL$6,)</f>
        <v>0</v>
      </c>
      <c r="AE22" s="219">
        <f>IF(AND(AE$3&gt;=$I22,AE$3&lt;=$J22),$K22*$H22*тех!AM$9*тех!AM$6,)</f>
        <v>0</v>
      </c>
      <c r="AF22" s="219">
        <f>IF(AND(AF$3&gt;=$I22,AF$3&lt;=$J22),$K22*$H22*тех!AN$9*тех!AN$6,)</f>
        <v>0</v>
      </c>
      <c r="AG22" s="219">
        <f>IF(AND(AG$3&gt;=$I22,AG$3&lt;=$J22),$K22*$H22*тех!AO$9*тех!AO$6,)</f>
        <v>0</v>
      </c>
      <c r="AH22" s="219">
        <f>IF(AND(AH$3&gt;=$I22,AH$3&lt;=$J22),$K22*$H22*тех!AP$9*тех!AP$6,)</f>
        <v>0</v>
      </c>
      <c r="AI22" s="219">
        <f>IF(AND(AI$3&gt;=$I22,AI$3&lt;=$J22),$K22*$H22*тех!AQ$9*тех!AQ$6,)</f>
        <v>0</v>
      </c>
      <c r="AJ22" s="219">
        <f>IF(AND(AJ$3&gt;=$I22,AJ$3&lt;=$J22),$K22*$H22*тех!AR$9*тех!AR$6,)</f>
        <v>0</v>
      </c>
      <c r="AK22" s="219">
        <f>IF(AND(AK$3&gt;=$I22,AK$3&lt;=$J22),$K22*$H22*тех!AS$9*тех!AS$6,)</f>
        <v>0</v>
      </c>
      <c r="AL22" s="219">
        <f>IF(AND(AL$3&gt;=$I22,AL$3&lt;=$J22),$K22*$H22*тех!AT$9*тех!AT$6,)</f>
        <v>0</v>
      </c>
      <c r="AM22" s="219">
        <f>IF(AND(AM$3&gt;=$I22,AM$3&lt;=$J22),$K22*$H22*тех!AU$9*тех!AU$6,)</f>
        <v>0</v>
      </c>
      <c r="AN22" s="219">
        <f>IF(AND(AN$3&gt;=$I22,AN$3&lt;=$J22),$K22*$H22*тех!AV$9*тех!AV$6,)</f>
        <v>0</v>
      </c>
      <c r="AO22" s="219">
        <f>IF(AND(AO$3&gt;=$I22,AO$3&lt;=$J22),$K22*$H22*тех!AW$9*тех!AW$6,)</f>
        <v>0</v>
      </c>
      <c r="AP22" s="219">
        <f>IF(AND(AP$3&gt;=$I22,AP$3&lt;=$J22),$K22*$H22*тех!AX$9*тех!AX$6,)</f>
        <v>0</v>
      </c>
      <c r="AQ22" s="219">
        <f>IF(AND(AQ$3&gt;=$I22,AQ$3&lt;=$J22),$K22*$H22*тех!AY$9*тех!AY$6,)</f>
        <v>0</v>
      </c>
      <c r="AR22" s="219">
        <f>IF(AND(AR$3&gt;=$I22,AR$3&lt;=$J22),$K22*$H22*тех!AZ$9*тех!AZ$6,)</f>
        <v>0</v>
      </c>
      <c r="AS22" s="219">
        <f>IF(AND(AS$3&gt;=$I22,AS$3&lt;=$J22),$K22*$H22*тех!BA$9*тех!BA$6,)</f>
        <v>0</v>
      </c>
      <c r="AT22" s="219">
        <f>IF(AND(AT$3&gt;=$I22,AT$3&lt;=$J22),$K22*$H22*тех!BB$9*тех!BB$6,)</f>
        <v>0</v>
      </c>
      <c r="AU22" s="219">
        <f>IF(AND(AU$3&gt;=$I22,AU$3&lt;=$J22),$K22*$H22*тех!BC$9*тех!BC$6,)</f>
        <v>0</v>
      </c>
      <c r="AV22" s="219">
        <f>IF(AND(AV$3&gt;=$I22,AV$3&lt;=$J22),$K22*$H22*тех!BD$9*тех!BD$6,)</f>
        <v>0</v>
      </c>
      <c r="AW22" s="219">
        <f>IF(AND(AW$3&gt;=$I22,AW$3&lt;=$J22),$K22*$H22*тех!BE$9*тех!BE$6,)</f>
        <v>0</v>
      </c>
      <c r="AX22" s="219">
        <f>IF(AND(AX$3&gt;=$I22,AX$3&lt;=$J22),$K22*$H22*тех!BF$9*тех!BF$6,)</f>
        <v>0</v>
      </c>
      <c r="AY22" s="219">
        <f>IF(AND(AY$3&gt;=$I22,AY$3&lt;=$J22),$K22*$H22*тех!BG$9*тех!BG$6,)</f>
        <v>0</v>
      </c>
      <c r="AZ22" s="219">
        <f>IF(AND(AZ$3&gt;=$I22,AZ$3&lt;=$J22),$K22*$H22*тех!BH$9*тех!BH$6,)</f>
        <v>0</v>
      </c>
      <c r="BA22" s="219">
        <f>IF(AND(BA$3&gt;=$I22,BA$3&lt;=$J22),$K22*$H22*тех!BI$9*тех!BI$6,)</f>
        <v>0</v>
      </c>
      <c r="BB22" s="219">
        <f>IF(AND(BB$3&gt;=$I22,BB$3&lt;=$J22),$K22*$H22*тех!BJ$9*тех!BJ$6,)</f>
        <v>0</v>
      </c>
      <c r="BC22" s="219">
        <f>IF(AND(BC$3&gt;=$I22,BC$3&lt;=$J22),$K22*$H22*тех!BK$9*тех!BK$6,)</f>
        <v>0</v>
      </c>
      <c r="BD22" s="219">
        <f>IF(AND(BD$3&gt;=$I22,BD$3&lt;=$J22),$K22*$H22*тех!BL$9*тех!BL$6,)</f>
        <v>0</v>
      </c>
      <c r="BE22" s="219">
        <f>IF(AND(BE$3&gt;=$I22,BE$3&lt;=$J22),$K22*$H22*тех!BM$9*тех!BM$6,)</f>
        <v>0</v>
      </c>
      <c r="BF22" s="219">
        <f>IF(AND(BF$3&gt;=$I22,BF$3&lt;=$J22),$K22*$H22*тех!BN$9*тех!BN$6,)</f>
        <v>0</v>
      </c>
      <c r="BG22" s="219">
        <f>IF(AND(BG$3&gt;=$I22,BG$3&lt;=$J22),$K22*$H22*тех!BO$9*тех!BO$6,)</f>
        <v>0</v>
      </c>
      <c r="BH22" s="219">
        <f>IF(AND(BH$3&gt;=$I22,BH$3&lt;=$J22),$K22*$H22*тех!BP$9*тех!BP$6,)</f>
        <v>0</v>
      </c>
      <c r="BI22" s="219">
        <f>IF(AND(BI$3&gt;=$I22,BI$3&lt;=$J22),$K22*$H22*тех!BQ$9*тех!BQ$6,)</f>
        <v>0</v>
      </c>
      <c r="BJ22" s="219">
        <f>IF(AND(BJ$3&gt;=$I22,BJ$3&lt;=$J22),$K22*$H22*тех!BR$9*тех!BR$6,)</f>
        <v>0</v>
      </c>
      <c r="BK22" s="219">
        <f>IF(AND(BK$3&gt;=$I22,BK$3&lt;=$J22),$K22*$H22*тех!BS$9*тех!BS$6,)</f>
        <v>0</v>
      </c>
      <c r="BL22" s="219">
        <f>IF(AND(BL$3&gt;=$I22,BL$3&lt;=$J22),$K22*$H22*тех!BT$9*тех!BT$6,)</f>
        <v>0</v>
      </c>
      <c r="BM22" s="219">
        <f>IF(AND(BM$3&gt;=$I22,BM$3&lt;=$J22),$K22*$H22*тех!BU$9*тех!BU$6,)</f>
        <v>0</v>
      </c>
      <c r="BN22" s="219">
        <f>IF(AND(BN$3&gt;=$I22,BN$3&lt;=$J22),$K22*$H22*тех!BV$9*тех!BV$6,)</f>
        <v>0</v>
      </c>
      <c r="BO22" s="219">
        <f>IF(AND(BO$3&gt;=$I22,BO$3&lt;=$J22),$K22*$H22*тех!BW$9*тех!BW$6,)</f>
        <v>0</v>
      </c>
      <c r="BP22" s="219">
        <f>IF(AND(BP$3&gt;=$I22,BP$3&lt;=$J22),$K22*$H22*тех!BX$9*тех!BX$6,)</f>
        <v>0</v>
      </c>
      <c r="BQ22" s="219">
        <f>IF(AND(BQ$3&gt;=$I22,BQ$3&lt;=$J22),$K22*$H22*тех!BY$9*тех!BY$6,)</f>
        <v>0</v>
      </c>
      <c r="BR22" s="219">
        <f>IF(AND(BR$3&gt;=$I22,BR$3&lt;=$J22),$K22*$H22*тех!BZ$9*тех!BZ$6,)</f>
        <v>0</v>
      </c>
      <c r="BS22" s="219">
        <f>IF(AND(BS$3&gt;=$I22,BS$3&lt;=$J22),$K22*$H22*тех!CA$9*тех!CA$6,)</f>
        <v>0</v>
      </c>
      <c r="BT22" s="219">
        <f>IF(AND(BT$3&gt;=$I22,BT$3&lt;=$J22),$K22*$H22*тех!CB$9*тех!CB$6,)</f>
        <v>0</v>
      </c>
      <c r="BU22" s="219">
        <f>IF(AND(BU$3&gt;=$I22,BU$3&lt;=$J22),$K22*$H22*тех!CC$9*тех!CC$6,)</f>
        <v>0</v>
      </c>
      <c r="BV22" s="219">
        <f>IF(AND(BV$3&gt;=$I22,BV$3&lt;=$J22),$K22*$H22*тех!CD$9*тех!CD$6,)</f>
        <v>0</v>
      </c>
      <c r="BW22" s="219">
        <f>IF(AND(BW$3&gt;=$I22,BW$3&lt;=$J22),$K22*$H22*тех!CE$9*тех!CE$6,)</f>
        <v>0</v>
      </c>
    </row>
    <row r="23" spans="2:75" hidden="1" outlineLevel="1">
      <c r="B23" s="3">
        <v>17</v>
      </c>
      <c r="C23" s="19"/>
      <c r="D23" s="19"/>
      <c r="E23" s="19"/>
      <c r="F23" s="19"/>
      <c r="G23" s="334" t="str">
        <f t="shared" si="2"/>
        <v>СНГ</v>
      </c>
      <c r="H23" s="19"/>
      <c r="I23" s="20"/>
      <c r="J23" s="20"/>
      <c r="K23" s="71"/>
      <c r="L23" s="64"/>
      <c r="M23" s="64"/>
      <c r="N23" s="64">
        <f t="shared" si="1"/>
        <v>0</v>
      </c>
      <c r="P23" s="219">
        <f>IF(AND(P$3&gt;=$I23,P$3&lt;=$J23),$K23*$H23*тех!X$9*тех!X$6,)</f>
        <v>0</v>
      </c>
      <c r="Q23" s="219">
        <f>IF(AND(Q$3&gt;=$I23,Q$3&lt;=$J23),$K23*$H23*тех!Y$9*тех!Y$6,)</f>
        <v>0</v>
      </c>
      <c r="R23" s="219">
        <f>IF(AND(R$3&gt;=$I23,R$3&lt;=$J23),$K23*$H23*тех!Z$9*тех!Z$6,)</f>
        <v>0</v>
      </c>
      <c r="S23" s="219">
        <f>IF(AND(S$3&gt;=$I23,S$3&lt;=$J23),$K23*$H23*тех!AA$9*тех!AA$6,)</f>
        <v>0</v>
      </c>
      <c r="T23" s="219">
        <f>IF(AND(T$3&gt;=$I23,T$3&lt;=$J23),$K23*$H23*тех!AB$9*тех!AB$6,)</f>
        <v>0</v>
      </c>
      <c r="U23" s="219">
        <f>IF(AND(U$3&gt;=$I23,U$3&lt;=$J23),$K23*$H23*тех!AC$9*тех!AC$6,)</f>
        <v>0</v>
      </c>
      <c r="V23" s="219">
        <f>IF(AND(V$3&gt;=$I23,V$3&lt;=$J23),$K23*$H23*тех!AD$9*тех!AD$6,)</f>
        <v>0</v>
      </c>
      <c r="W23" s="219">
        <f>IF(AND(W$3&gt;=$I23,W$3&lt;=$J23),$K23*$H23*тех!AE$9*тех!AE$6,)</f>
        <v>0</v>
      </c>
      <c r="X23" s="219">
        <f>IF(AND(X$3&gt;=$I23,X$3&lt;=$J23),$K23*$H23*тех!AF$9*тех!AF$6,)</f>
        <v>0</v>
      </c>
      <c r="Y23" s="219">
        <f>IF(AND(Y$3&gt;=$I23,Y$3&lt;=$J23),$K23*$H23*тех!AG$9*тех!AG$6,)</f>
        <v>0</v>
      </c>
      <c r="Z23" s="219">
        <f>IF(AND(Z$3&gt;=$I23,Z$3&lt;=$J23),$K23*$H23*тех!AH$9*тех!AH$6,)</f>
        <v>0</v>
      </c>
      <c r="AA23" s="219">
        <f>IF(AND(AA$3&gt;=$I23,AA$3&lt;=$J23),$K23*$H23*тех!AI$9*тех!AI$6,)</f>
        <v>0</v>
      </c>
      <c r="AB23" s="219">
        <f>IF(AND(AB$3&gt;=$I23,AB$3&lt;=$J23),$K23*$H23*тех!AJ$9*тех!AJ$6,)</f>
        <v>0</v>
      </c>
      <c r="AC23" s="219">
        <f>IF(AND(AC$3&gt;=$I23,AC$3&lt;=$J23),$K23*$H23*тех!AK$9*тех!AK$6,)</f>
        <v>0</v>
      </c>
      <c r="AD23" s="219">
        <f>IF(AND(AD$3&gt;=$I23,AD$3&lt;=$J23),$K23*$H23*тех!AL$9*тех!AL$6,)</f>
        <v>0</v>
      </c>
      <c r="AE23" s="219">
        <f>IF(AND(AE$3&gt;=$I23,AE$3&lt;=$J23),$K23*$H23*тех!AM$9*тех!AM$6,)</f>
        <v>0</v>
      </c>
      <c r="AF23" s="219">
        <f>IF(AND(AF$3&gt;=$I23,AF$3&lt;=$J23),$K23*$H23*тех!AN$9*тех!AN$6,)</f>
        <v>0</v>
      </c>
      <c r="AG23" s="219">
        <f>IF(AND(AG$3&gt;=$I23,AG$3&lt;=$J23),$K23*$H23*тех!AO$9*тех!AO$6,)</f>
        <v>0</v>
      </c>
      <c r="AH23" s="219">
        <f>IF(AND(AH$3&gt;=$I23,AH$3&lt;=$J23),$K23*$H23*тех!AP$9*тех!AP$6,)</f>
        <v>0</v>
      </c>
      <c r="AI23" s="219">
        <f>IF(AND(AI$3&gt;=$I23,AI$3&lt;=$J23),$K23*$H23*тех!AQ$9*тех!AQ$6,)</f>
        <v>0</v>
      </c>
      <c r="AJ23" s="219">
        <f>IF(AND(AJ$3&gt;=$I23,AJ$3&lt;=$J23),$K23*$H23*тех!AR$9*тех!AR$6,)</f>
        <v>0</v>
      </c>
      <c r="AK23" s="219">
        <f>IF(AND(AK$3&gt;=$I23,AK$3&lt;=$J23),$K23*$H23*тех!AS$9*тех!AS$6,)</f>
        <v>0</v>
      </c>
      <c r="AL23" s="219">
        <f>IF(AND(AL$3&gt;=$I23,AL$3&lt;=$J23),$K23*$H23*тех!AT$9*тех!AT$6,)</f>
        <v>0</v>
      </c>
      <c r="AM23" s="219">
        <f>IF(AND(AM$3&gt;=$I23,AM$3&lt;=$J23),$K23*$H23*тех!AU$9*тех!AU$6,)</f>
        <v>0</v>
      </c>
      <c r="AN23" s="219">
        <f>IF(AND(AN$3&gt;=$I23,AN$3&lt;=$J23),$K23*$H23*тех!AV$9*тех!AV$6,)</f>
        <v>0</v>
      </c>
      <c r="AO23" s="219">
        <f>IF(AND(AO$3&gt;=$I23,AO$3&lt;=$J23),$K23*$H23*тех!AW$9*тех!AW$6,)</f>
        <v>0</v>
      </c>
      <c r="AP23" s="219">
        <f>IF(AND(AP$3&gt;=$I23,AP$3&lt;=$J23),$K23*$H23*тех!AX$9*тех!AX$6,)</f>
        <v>0</v>
      </c>
      <c r="AQ23" s="219">
        <f>IF(AND(AQ$3&gt;=$I23,AQ$3&lt;=$J23),$K23*$H23*тех!AY$9*тех!AY$6,)</f>
        <v>0</v>
      </c>
      <c r="AR23" s="219">
        <f>IF(AND(AR$3&gt;=$I23,AR$3&lt;=$J23),$K23*$H23*тех!AZ$9*тех!AZ$6,)</f>
        <v>0</v>
      </c>
      <c r="AS23" s="219">
        <f>IF(AND(AS$3&gt;=$I23,AS$3&lt;=$J23),$K23*$H23*тех!BA$9*тех!BA$6,)</f>
        <v>0</v>
      </c>
      <c r="AT23" s="219">
        <f>IF(AND(AT$3&gt;=$I23,AT$3&lt;=$J23),$K23*$H23*тех!BB$9*тех!BB$6,)</f>
        <v>0</v>
      </c>
      <c r="AU23" s="219">
        <f>IF(AND(AU$3&gt;=$I23,AU$3&lt;=$J23),$K23*$H23*тех!BC$9*тех!BC$6,)</f>
        <v>0</v>
      </c>
      <c r="AV23" s="219">
        <f>IF(AND(AV$3&gt;=$I23,AV$3&lt;=$J23),$K23*$H23*тех!BD$9*тех!BD$6,)</f>
        <v>0</v>
      </c>
      <c r="AW23" s="219">
        <f>IF(AND(AW$3&gt;=$I23,AW$3&lt;=$J23),$K23*$H23*тех!BE$9*тех!BE$6,)</f>
        <v>0</v>
      </c>
      <c r="AX23" s="219">
        <f>IF(AND(AX$3&gt;=$I23,AX$3&lt;=$J23),$K23*$H23*тех!BF$9*тех!BF$6,)</f>
        <v>0</v>
      </c>
      <c r="AY23" s="219">
        <f>IF(AND(AY$3&gt;=$I23,AY$3&lt;=$J23),$K23*$H23*тех!BG$9*тех!BG$6,)</f>
        <v>0</v>
      </c>
      <c r="AZ23" s="219">
        <f>IF(AND(AZ$3&gt;=$I23,AZ$3&lt;=$J23),$K23*$H23*тех!BH$9*тех!BH$6,)</f>
        <v>0</v>
      </c>
      <c r="BA23" s="219">
        <f>IF(AND(BA$3&gt;=$I23,BA$3&lt;=$J23),$K23*$H23*тех!BI$9*тех!BI$6,)</f>
        <v>0</v>
      </c>
      <c r="BB23" s="219">
        <f>IF(AND(BB$3&gt;=$I23,BB$3&lt;=$J23),$K23*$H23*тех!BJ$9*тех!BJ$6,)</f>
        <v>0</v>
      </c>
      <c r="BC23" s="219">
        <f>IF(AND(BC$3&gt;=$I23,BC$3&lt;=$J23),$K23*$H23*тех!BK$9*тех!BK$6,)</f>
        <v>0</v>
      </c>
      <c r="BD23" s="219">
        <f>IF(AND(BD$3&gt;=$I23,BD$3&lt;=$J23),$K23*$H23*тех!BL$9*тех!BL$6,)</f>
        <v>0</v>
      </c>
      <c r="BE23" s="219">
        <f>IF(AND(BE$3&gt;=$I23,BE$3&lt;=$J23),$K23*$H23*тех!BM$9*тех!BM$6,)</f>
        <v>0</v>
      </c>
      <c r="BF23" s="219">
        <f>IF(AND(BF$3&gt;=$I23,BF$3&lt;=$J23),$K23*$H23*тех!BN$9*тех!BN$6,)</f>
        <v>0</v>
      </c>
      <c r="BG23" s="219">
        <f>IF(AND(BG$3&gt;=$I23,BG$3&lt;=$J23),$K23*$H23*тех!BO$9*тех!BO$6,)</f>
        <v>0</v>
      </c>
      <c r="BH23" s="219">
        <f>IF(AND(BH$3&gt;=$I23,BH$3&lt;=$J23),$K23*$H23*тех!BP$9*тех!BP$6,)</f>
        <v>0</v>
      </c>
      <c r="BI23" s="219">
        <f>IF(AND(BI$3&gt;=$I23,BI$3&lt;=$J23),$K23*$H23*тех!BQ$9*тех!BQ$6,)</f>
        <v>0</v>
      </c>
      <c r="BJ23" s="219">
        <f>IF(AND(BJ$3&gt;=$I23,BJ$3&lt;=$J23),$K23*$H23*тех!BR$9*тех!BR$6,)</f>
        <v>0</v>
      </c>
      <c r="BK23" s="219">
        <f>IF(AND(BK$3&gt;=$I23,BK$3&lt;=$J23),$K23*$H23*тех!BS$9*тех!BS$6,)</f>
        <v>0</v>
      </c>
      <c r="BL23" s="219">
        <f>IF(AND(BL$3&gt;=$I23,BL$3&lt;=$J23),$K23*$H23*тех!BT$9*тех!BT$6,)</f>
        <v>0</v>
      </c>
      <c r="BM23" s="219">
        <f>IF(AND(BM$3&gt;=$I23,BM$3&lt;=$J23),$K23*$H23*тех!BU$9*тех!BU$6,)</f>
        <v>0</v>
      </c>
      <c r="BN23" s="219">
        <f>IF(AND(BN$3&gt;=$I23,BN$3&lt;=$J23),$K23*$H23*тех!BV$9*тех!BV$6,)</f>
        <v>0</v>
      </c>
      <c r="BO23" s="219">
        <f>IF(AND(BO$3&gt;=$I23,BO$3&lt;=$J23),$K23*$H23*тех!BW$9*тех!BW$6,)</f>
        <v>0</v>
      </c>
      <c r="BP23" s="219">
        <f>IF(AND(BP$3&gt;=$I23,BP$3&lt;=$J23),$K23*$H23*тех!BX$9*тех!BX$6,)</f>
        <v>0</v>
      </c>
      <c r="BQ23" s="219">
        <f>IF(AND(BQ$3&gt;=$I23,BQ$3&lt;=$J23),$K23*$H23*тех!BY$9*тех!BY$6,)</f>
        <v>0</v>
      </c>
      <c r="BR23" s="219">
        <f>IF(AND(BR$3&gt;=$I23,BR$3&lt;=$J23),$K23*$H23*тех!BZ$9*тех!BZ$6,)</f>
        <v>0</v>
      </c>
      <c r="BS23" s="219">
        <f>IF(AND(BS$3&gt;=$I23,BS$3&lt;=$J23),$K23*$H23*тех!CA$9*тех!CA$6,)</f>
        <v>0</v>
      </c>
      <c r="BT23" s="219">
        <f>IF(AND(BT$3&gt;=$I23,BT$3&lt;=$J23),$K23*$H23*тех!CB$9*тех!CB$6,)</f>
        <v>0</v>
      </c>
      <c r="BU23" s="219">
        <f>IF(AND(BU$3&gt;=$I23,BU$3&lt;=$J23),$K23*$H23*тех!CC$9*тех!CC$6,)</f>
        <v>0</v>
      </c>
      <c r="BV23" s="219">
        <f>IF(AND(BV$3&gt;=$I23,BV$3&lt;=$J23),$K23*$H23*тех!CD$9*тех!CD$6,)</f>
        <v>0</v>
      </c>
      <c r="BW23" s="219">
        <f>IF(AND(BW$3&gt;=$I23,BW$3&lt;=$J23),$K23*$H23*тех!CE$9*тех!CE$6,)</f>
        <v>0</v>
      </c>
    </row>
    <row r="24" spans="2:75" hidden="1" outlineLevel="1">
      <c r="B24" s="3">
        <v>18</v>
      </c>
      <c r="C24" s="19"/>
      <c r="D24" s="19"/>
      <c r="E24" s="19"/>
      <c r="F24" s="19"/>
      <c r="G24" s="334" t="str">
        <f t="shared" si="2"/>
        <v>СНГ</v>
      </c>
      <c r="H24" s="19"/>
      <c r="I24" s="20"/>
      <c r="J24" s="20"/>
      <c r="K24" s="71"/>
      <c r="L24" s="64"/>
      <c r="M24" s="64"/>
      <c r="N24" s="64">
        <f t="shared" si="1"/>
        <v>0</v>
      </c>
      <c r="P24" s="219">
        <f>IF(AND(P$3&gt;=$I24,P$3&lt;=$J24),$K24*$H24*тех!X$9*тех!X$6,)</f>
        <v>0</v>
      </c>
      <c r="Q24" s="219">
        <f>IF(AND(Q$3&gt;=$I24,Q$3&lt;=$J24),$K24*$H24*тех!Y$9*тех!Y$6,)</f>
        <v>0</v>
      </c>
      <c r="R24" s="219">
        <f>IF(AND(R$3&gt;=$I24,R$3&lt;=$J24),$K24*$H24*тех!Z$9*тех!Z$6,)</f>
        <v>0</v>
      </c>
      <c r="S24" s="219">
        <f>IF(AND(S$3&gt;=$I24,S$3&lt;=$J24),$K24*$H24*тех!AA$9*тех!AA$6,)</f>
        <v>0</v>
      </c>
      <c r="T24" s="219">
        <f>IF(AND(T$3&gt;=$I24,T$3&lt;=$J24),$K24*$H24*тех!AB$9*тех!AB$6,)</f>
        <v>0</v>
      </c>
      <c r="U24" s="219">
        <f>IF(AND(U$3&gt;=$I24,U$3&lt;=$J24),$K24*$H24*тех!AC$9*тех!AC$6,)</f>
        <v>0</v>
      </c>
      <c r="V24" s="219">
        <f>IF(AND(V$3&gt;=$I24,V$3&lt;=$J24),$K24*$H24*тех!AD$9*тех!AD$6,)</f>
        <v>0</v>
      </c>
      <c r="W24" s="219">
        <f>IF(AND(W$3&gt;=$I24,W$3&lt;=$J24),$K24*$H24*тех!AE$9*тех!AE$6,)</f>
        <v>0</v>
      </c>
      <c r="X24" s="219">
        <f>IF(AND(X$3&gt;=$I24,X$3&lt;=$J24),$K24*$H24*тех!AF$9*тех!AF$6,)</f>
        <v>0</v>
      </c>
      <c r="Y24" s="219">
        <f>IF(AND(Y$3&gt;=$I24,Y$3&lt;=$J24),$K24*$H24*тех!AG$9*тех!AG$6,)</f>
        <v>0</v>
      </c>
      <c r="Z24" s="219">
        <f>IF(AND(Z$3&gt;=$I24,Z$3&lt;=$J24),$K24*$H24*тех!AH$9*тех!AH$6,)</f>
        <v>0</v>
      </c>
      <c r="AA24" s="219">
        <f>IF(AND(AA$3&gt;=$I24,AA$3&lt;=$J24),$K24*$H24*тех!AI$9*тех!AI$6,)</f>
        <v>0</v>
      </c>
      <c r="AB24" s="219">
        <f>IF(AND(AB$3&gt;=$I24,AB$3&lt;=$J24),$K24*$H24*тех!AJ$9*тех!AJ$6,)</f>
        <v>0</v>
      </c>
      <c r="AC24" s="219">
        <f>IF(AND(AC$3&gt;=$I24,AC$3&lt;=$J24),$K24*$H24*тех!AK$9*тех!AK$6,)</f>
        <v>0</v>
      </c>
      <c r="AD24" s="219">
        <f>IF(AND(AD$3&gt;=$I24,AD$3&lt;=$J24),$K24*$H24*тех!AL$9*тех!AL$6,)</f>
        <v>0</v>
      </c>
      <c r="AE24" s="219">
        <f>IF(AND(AE$3&gt;=$I24,AE$3&lt;=$J24),$K24*$H24*тех!AM$9*тех!AM$6,)</f>
        <v>0</v>
      </c>
      <c r="AF24" s="219">
        <f>IF(AND(AF$3&gt;=$I24,AF$3&lt;=$J24),$K24*$H24*тех!AN$9*тех!AN$6,)</f>
        <v>0</v>
      </c>
      <c r="AG24" s="219">
        <f>IF(AND(AG$3&gt;=$I24,AG$3&lt;=$J24),$K24*$H24*тех!AO$9*тех!AO$6,)</f>
        <v>0</v>
      </c>
      <c r="AH24" s="219">
        <f>IF(AND(AH$3&gt;=$I24,AH$3&lt;=$J24),$K24*$H24*тех!AP$9*тех!AP$6,)</f>
        <v>0</v>
      </c>
      <c r="AI24" s="219">
        <f>IF(AND(AI$3&gt;=$I24,AI$3&lt;=$J24),$K24*$H24*тех!AQ$9*тех!AQ$6,)</f>
        <v>0</v>
      </c>
      <c r="AJ24" s="219">
        <f>IF(AND(AJ$3&gt;=$I24,AJ$3&lt;=$J24),$K24*$H24*тех!AR$9*тех!AR$6,)</f>
        <v>0</v>
      </c>
      <c r="AK24" s="219">
        <f>IF(AND(AK$3&gt;=$I24,AK$3&lt;=$J24),$K24*$H24*тех!AS$9*тех!AS$6,)</f>
        <v>0</v>
      </c>
      <c r="AL24" s="219">
        <f>IF(AND(AL$3&gt;=$I24,AL$3&lt;=$J24),$K24*$H24*тех!AT$9*тех!AT$6,)</f>
        <v>0</v>
      </c>
      <c r="AM24" s="219">
        <f>IF(AND(AM$3&gt;=$I24,AM$3&lt;=$J24),$K24*$H24*тех!AU$9*тех!AU$6,)</f>
        <v>0</v>
      </c>
      <c r="AN24" s="219">
        <f>IF(AND(AN$3&gt;=$I24,AN$3&lt;=$J24),$K24*$H24*тех!AV$9*тех!AV$6,)</f>
        <v>0</v>
      </c>
      <c r="AO24" s="219">
        <f>IF(AND(AO$3&gt;=$I24,AO$3&lt;=$J24),$K24*$H24*тех!AW$9*тех!AW$6,)</f>
        <v>0</v>
      </c>
      <c r="AP24" s="219">
        <f>IF(AND(AP$3&gt;=$I24,AP$3&lt;=$J24),$K24*$H24*тех!AX$9*тех!AX$6,)</f>
        <v>0</v>
      </c>
      <c r="AQ24" s="219">
        <f>IF(AND(AQ$3&gt;=$I24,AQ$3&lt;=$J24),$K24*$H24*тех!AY$9*тех!AY$6,)</f>
        <v>0</v>
      </c>
      <c r="AR24" s="219">
        <f>IF(AND(AR$3&gt;=$I24,AR$3&lt;=$J24),$K24*$H24*тех!AZ$9*тех!AZ$6,)</f>
        <v>0</v>
      </c>
      <c r="AS24" s="219">
        <f>IF(AND(AS$3&gt;=$I24,AS$3&lt;=$J24),$K24*$H24*тех!BA$9*тех!BA$6,)</f>
        <v>0</v>
      </c>
      <c r="AT24" s="219">
        <f>IF(AND(AT$3&gt;=$I24,AT$3&lt;=$J24),$K24*$H24*тех!BB$9*тех!BB$6,)</f>
        <v>0</v>
      </c>
      <c r="AU24" s="219">
        <f>IF(AND(AU$3&gt;=$I24,AU$3&lt;=$J24),$K24*$H24*тех!BC$9*тех!BC$6,)</f>
        <v>0</v>
      </c>
      <c r="AV24" s="219">
        <f>IF(AND(AV$3&gt;=$I24,AV$3&lt;=$J24),$K24*$H24*тех!BD$9*тех!BD$6,)</f>
        <v>0</v>
      </c>
      <c r="AW24" s="219">
        <f>IF(AND(AW$3&gt;=$I24,AW$3&lt;=$J24),$K24*$H24*тех!BE$9*тех!BE$6,)</f>
        <v>0</v>
      </c>
      <c r="AX24" s="219">
        <f>IF(AND(AX$3&gt;=$I24,AX$3&lt;=$J24),$K24*$H24*тех!BF$9*тех!BF$6,)</f>
        <v>0</v>
      </c>
      <c r="AY24" s="219">
        <f>IF(AND(AY$3&gt;=$I24,AY$3&lt;=$J24),$K24*$H24*тех!BG$9*тех!BG$6,)</f>
        <v>0</v>
      </c>
      <c r="AZ24" s="219">
        <f>IF(AND(AZ$3&gt;=$I24,AZ$3&lt;=$J24),$K24*$H24*тех!BH$9*тех!BH$6,)</f>
        <v>0</v>
      </c>
      <c r="BA24" s="219">
        <f>IF(AND(BA$3&gt;=$I24,BA$3&lt;=$J24),$K24*$H24*тех!BI$9*тех!BI$6,)</f>
        <v>0</v>
      </c>
      <c r="BB24" s="219">
        <f>IF(AND(BB$3&gt;=$I24,BB$3&lt;=$J24),$K24*$H24*тех!BJ$9*тех!BJ$6,)</f>
        <v>0</v>
      </c>
      <c r="BC24" s="219">
        <f>IF(AND(BC$3&gt;=$I24,BC$3&lt;=$J24),$K24*$H24*тех!BK$9*тех!BK$6,)</f>
        <v>0</v>
      </c>
      <c r="BD24" s="219">
        <f>IF(AND(BD$3&gt;=$I24,BD$3&lt;=$J24),$K24*$H24*тех!BL$9*тех!BL$6,)</f>
        <v>0</v>
      </c>
      <c r="BE24" s="219">
        <f>IF(AND(BE$3&gt;=$I24,BE$3&lt;=$J24),$K24*$H24*тех!BM$9*тех!BM$6,)</f>
        <v>0</v>
      </c>
      <c r="BF24" s="219">
        <f>IF(AND(BF$3&gt;=$I24,BF$3&lt;=$J24),$K24*$H24*тех!BN$9*тех!BN$6,)</f>
        <v>0</v>
      </c>
      <c r="BG24" s="219">
        <f>IF(AND(BG$3&gt;=$I24,BG$3&lt;=$J24),$K24*$H24*тех!BO$9*тех!BO$6,)</f>
        <v>0</v>
      </c>
      <c r="BH24" s="219">
        <f>IF(AND(BH$3&gt;=$I24,BH$3&lt;=$J24),$K24*$H24*тех!BP$9*тех!BP$6,)</f>
        <v>0</v>
      </c>
      <c r="BI24" s="219">
        <f>IF(AND(BI$3&gt;=$I24,BI$3&lt;=$J24),$K24*$H24*тех!BQ$9*тех!BQ$6,)</f>
        <v>0</v>
      </c>
      <c r="BJ24" s="219">
        <f>IF(AND(BJ$3&gt;=$I24,BJ$3&lt;=$J24),$K24*$H24*тех!BR$9*тех!BR$6,)</f>
        <v>0</v>
      </c>
      <c r="BK24" s="219">
        <f>IF(AND(BK$3&gt;=$I24,BK$3&lt;=$J24),$K24*$H24*тех!BS$9*тех!BS$6,)</f>
        <v>0</v>
      </c>
      <c r="BL24" s="219">
        <f>IF(AND(BL$3&gt;=$I24,BL$3&lt;=$J24),$K24*$H24*тех!BT$9*тех!BT$6,)</f>
        <v>0</v>
      </c>
      <c r="BM24" s="219">
        <f>IF(AND(BM$3&gt;=$I24,BM$3&lt;=$J24),$K24*$H24*тех!BU$9*тех!BU$6,)</f>
        <v>0</v>
      </c>
      <c r="BN24" s="219">
        <f>IF(AND(BN$3&gt;=$I24,BN$3&lt;=$J24),$K24*$H24*тех!BV$9*тех!BV$6,)</f>
        <v>0</v>
      </c>
      <c r="BO24" s="219">
        <f>IF(AND(BO$3&gt;=$I24,BO$3&lt;=$J24),$K24*$H24*тех!BW$9*тех!BW$6,)</f>
        <v>0</v>
      </c>
      <c r="BP24" s="219">
        <f>IF(AND(BP$3&gt;=$I24,BP$3&lt;=$J24),$K24*$H24*тех!BX$9*тех!BX$6,)</f>
        <v>0</v>
      </c>
      <c r="BQ24" s="219">
        <f>IF(AND(BQ$3&gt;=$I24,BQ$3&lt;=$J24),$K24*$H24*тех!BY$9*тех!BY$6,)</f>
        <v>0</v>
      </c>
      <c r="BR24" s="219">
        <f>IF(AND(BR$3&gt;=$I24,BR$3&lt;=$J24),$K24*$H24*тех!BZ$9*тех!BZ$6,)</f>
        <v>0</v>
      </c>
      <c r="BS24" s="219">
        <f>IF(AND(BS$3&gt;=$I24,BS$3&lt;=$J24),$K24*$H24*тех!CA$9*тех!CA$6,)</f>
        <v>0</v>
      </c>
      <c r="BT24" s="219">
        <f>IF(AND(BT$3&gt;=$I24,BT$3&lt;=$J24),$K24*$H24*тех!CB$9*тех!CB$6,)</f>
        <v>0</v>
      </c>
      <c r="BU24" s="219">
        <f>IF(AND(BU$3&gt;=$I24,BU$3&lt;=$J24),$K24*$H24*тех!CC$9*тех!CC$6,)</f>
        <v>0</v>
      </c>
      <c r="BV24" s="219">
        <f>IF(AND(BV$3&gt;=$I24,BV$3&lt;=$J24),$K24*$H24*тех!CD$9*тех!CD$6,)</f>
        <v>0</v>
      </c>
      <c r="BW24" s="219">
        <f>IF(AND(BW$3&gt;=$I24,BW$3&lt;=$J24),$K24*$H24*тех!CE$9*тех!CE$6,)</f>
        <v>0</v>
      </c>
    </row>
    <row r="25" spans="2:75" collapsed="1">
      <c r="B25" s="3">
        <v>19</v>
      </c>
      <c r="C25" s="97" t="s">
        <v>797</v>
      </c>
      <c r="D25" s="19"/>
      <c r="E25" s="19"/>
      <c r="F25" s="19"/>
      <c r="G25" s="334" t="str">
        <f t="shared" si="2"/>
        <v>СНГ</v>
      </c>
      <c r="H25" s="19"/>
      <c r="I25" s="20"/>
      <c r="J25" s="20"/>
      <c r="K25" s="71"/>
      <c r="L25" s="64"/>
      <c r="M25" s="64"/>
      <c r="N25" s="64">
        <f t="shared" si="1"/>
        <v>0</v>
      </c>
      <c r="P25" s="219">
        <f>IF(AND(P$3&gt;=$I25,P$3&lt;=$J25),$K25*$H25*тех!X$9*тех!X$6,)</f>
        <v>0</v>
      </c>
      <c r="Q25" s="219">
        <f>IF(AND(Q$3&gt;=$I25,Q$3&lt;=$J25),$K25*$H25*тех!Y$9*тех!Y$6,)</f>
        <v>0</v>
      </c>
      <c r="R25" s="219">
        <f>IF(AND(R$3&gt;=$I25,R$3&lt;=$J25),$K25*$H25*тех!Z$9*тех!Z$6,)</f>
        <v>0</v>
      </c>
      <c r="S25" s="219">
        <f>IF(AND(S$3&gt;=$I25,S$3&lt;=$J25),$K25*$H25*тех!AA$9*тех!AA$6,)</f>
        <v>0</v>
      </c>
      <c r="T25" s="219">
        <f>IF(AND(T$3&gt;=$I25,T$3&lt;=$J25),$K25*$H25*тех!AB$9*тех!AB$6,)</f>
        <v>0</v>
      </c>
      <c r="U25" s="219">
        <f>IF(AND(U$3&gt;=$I25,U$3&lt;=$J25),$K25*$H25*тех!AC$9*тех!AC$6,)</f>
        <v>0</v>
      </c>
      <c r="V25" s="219">
        <f>IF(AND(V$3&gt;=$I25,V$3&lt;=$J25),$K25*$H25*тех!AD$9*тех!AD$6,)</f>
        <v>0</v>
      </c>
      <c r="W25" s="219">
        <f>IF(AND(W$3&gt;=$I25,W$3&lt;=$J25),$K25*$H25*тех!AE$9*тех!AE$6,)</f>
        <v>0</v>
      </c>
      <c r="X25" s="219">
        <f>IF(AND(X$3&gt;=$I25,X$3&lt;=$J25),$K25*$H25*тех!AF$9*тех!AF$6,)</f>
        <v>0</v>
      </c>
      <c r="Y25" s="219">
        <f>IF(AND(Y$3&gt;=$I25,Y$3&lt;=$J25),$K25*$H25*тех!AG$9*тех!AG$6,)</f>
        <v>0</v>
      </c>
      <c r="Z25" s="219">
        <f>IF(AND(Z$3&gt;=$I25,Z$3&lt;=$J25),$K25*$H25*тех!AH$9*тех!AH$6,)</f>
        <v>0</v>
      </c>
      <c r="AA25" s="219">
        <f>IF(AND(AA$3&gt;=$I25,AA$3&lt;=$J25),$K25*$H25*тех!AI$9*тех!AI$6,)</f>
        <v>0</v>
      </c>
      <c r="AB25" s="219">
        <f>IF(AND(AB$3&gt;=$I25,AB$3&lt;=$J25),$K25*$H25*тех!AJ$9*тех!AJ$6,)</f>
        <v>0</v>
      </c>
      <c r="AC25" s="219">
        <f>IF(AND(AC$3&gt;=$I25,AC$3&lt;=$J25),$K25*$H25*тех!AK$9*тех!AK$6,)</f>
        <v>0</v>
      </c>
      <c r="AD25" s="219">
        <f>IF(AND(AD$3&gt;=$I25,AD$3&lt;=$J25),$K25*$H25*тех!AL$9*тех!AL$6,)</f>
        <v>0</v>
      </c>
      <c r="AE25" s="219">
        <f>IF(AND(AE$3&gt;=$I25,AE$3&lt;=$J25),$K25*$H25*тех!AM$9*тех!AM$6,)</f>
        <v>0</v>
      </c>
      <c r="AF25" s="219">
        <f>IF(AND(AF$3&gt;=$I25,AF$3&lt;=$J25),$K25*$H25*тех!AN$9*тех!AN$6,)</f>
        <v>0</v>
      </c>
      <c r="AG25" s="219">
        <f>IF(AND(AG$3&gt;=$I25,AG$3&lt;=$J25),$K25*$H25*тех!AO$9*тех!AO$6,)</f>
        <v>0</v>
      </c>
      <c r="AH25" s="219">
        <f>IF(AND(AH$3&gt;=$I25,AH$3&lt;=$J25),$K25*$H25*тех!AP$9*тех!AP$6,)</f>
        <v>0</v>
      </c>
      <c r="AI25" s="219">
        <f>IF(AND(AI$3&gt;=$I25,AI$3&lt;=$J25),$K25*$H25*тех!AQ$9*тех!AQ$6,)</f>
        <v>0</v>
      </c>
      <c r="AJ25" s="219">
        <f>IF(AND(AJ$3&gt;=$I25,AJ$3&lt;=$J25),$K25*$H25*тех!AR$9*тех!AR$6,)</f>
        <v>0</v>
      </c>
      <c r="AK25" s="219">
        <f>IF(AND(AK$3&gt;=$I25,AK$3&lt;=$J25),$K25*$H25*тех!AS$9*тех!AS$6,)</f>
        <v>0</v>
      </c>
      <c r="AL25" s="219">
        <f>IF(AND(AL$3&gt;=$I25,AL$3&lt;=$J25),$K25*$H25*тех!AT$9*тех!AT$6,)</f>
        <v>0</v>
      </c>
      <c r="AM25" s="219">
        <f>IF(AND(AM$3&gt;=$I25,AM$3&lt;=$J25),$K25*$H25*тех!AU$9*тех!AU$6,)</f>
        <v>0</v>
      </c>
      <c r="AN25" s="219">
        <f>IF(AND(AN$3&gt;=$I25,AN$3&lt;=$J25),$K25*$H25*тех!AV$9*тех!AV$6,)</f>
        <v>0</v>
      </c>
      <c r="AO25" s="219">
        <f>IF(AND(AO$3&gt;=$I25,AO$3&lt;=$J25),$K25*$H25*тех!AW$9*тех!AW$6,)</f>
        <v>0</v>
      </c>
      <c r="AP25" s="219">
        <f>IF(AND(AP$3&gt;=$I25,AP$3&lt;=$J25),$K25*$H25*тех!AX$9*тех!AX$6,)</f>
        <v>0</v>
      </c>
      <c r="AQ25" s="219">
        <f>IF(AND(AQ$3&gt;=$I25,AQ$3&lt;=$J25),$K25*$H25*тех!AY$9*тех!AY$6,)</f>
        <v>0</v>
      </c>
      <c r="AR25" s="219">
        <f>IF(AND(AR$3&gt;=$I25,AR$3&lt;=$J25),$K25*$H25*тех!AZ$9*тех!AZ$6,)</f>
        <v>0</v>
      </c>
      <c r="AS25" s="219">
        <f>IF(AND(AS$3&gt;=$I25,AS$3&lt;=$J25),$K25*$H25*тех!BA$9*тех!BA$6,)</f>
        <v>0</v>
      </c>
      <c r="AT25" s="219">
        <f>IF(AND(AT$3&gt;=$I25,AT$3&lt;=$J25),$K25*$H25*тех!BB$9*тех!BB$6,)</f>
        <v>0</v>
      </c>
      <c r="AU25" s="219">
        <f>IF(AND(AU$3&gt;=$I25,AU$3&lt;=$J25),$K25*$H25*тех!BC$9*тех!BC$6,)</f>
        <v>0</v>
      </c>
      <c r="AV25" s="219">
        <f>IF(AND(AV$3&gt;=$I25,AV$3&lt;=$J25),$K25*$H25*тех!BD$9*тех!BD$6,)</f>
        <v>0</v>
      </c>
      <c r="AW25" s="219">
        <f>IF(AND(AW$3&gt;=$I25,AW$3&lt;=$J25),$K25*$H25*тех!BE$9*тех!BE$6,)</f>
        <v>0</v>
      </c>
      <c r="AX25" s="219">
        <f>IF(AND(AX$3&gt;=$I25,AX$3&lt;=$J25),$K25*$H25*тех!BF$9*тех!BF$6,)</f>
        <v>0</v>
      </c>
      <c r="AY25" s="219">
        <f>IF(AND(AY$3&gt;=$I25,AY$3&lt;=$J25),$K25*$H25*тех!BG$9*тех!BG$6,)</f>
        <v>0</v>
      </c>
      <c r="AZ25" s="219">
        <f>IF(AND(AZ$3&gt;=$I25,AZ$3&lt;=$J25),$K25*$H25*тех!BH$9*тех!BH$6,)</f>
        <v>0</v>
      </c>
      <c r="BA25" s="219">
        <f>IF(AND(BA$3&gt;=$I25,BA$3&lt;=$J25),$K25*$H25*тех!BI$9*тех!BI$6,)</f>
        <v>0</v>
      </c>
      <c r="BB25" s="219">
        <f>IF(AND(BB$3&gt;=$I25,BB$3&lt;=$J25),$K25*$H25*тех!BJ$9*тех!BJ$6,)</f>
        <v>0</v>
      </c>
      <c r="BC25" s="219">
        <f>IF(AND(BC$3&gt;=$I25,BC$3&lt;=$J25),$K25*$H25*тех!BK$9*тех!BK$6,)</f>
        <v>0</v>
      </c>
      <c r="BD25" s="219">
        <f>IF(AND(BD$3&gt;=$I25,BD$3&lt;=$J25),$K25*$H25*тех!BL$9*тех!BL$6,)</f>
        <v>0</v>
      </c>
      <c r="BE25" s="219">
        <f>IF(AND(BE$3&gt;=$I25,BE$3&lt;=$J25),$K25*$H25*тех!BM$9*тех!BM$6,)</f>
        <v>0</v>
      </c>
      <c r="BF25" s="219">
        <f>IF(AND(BF$3&gt;=$I25,BF$3&lt;=$J25),$K25*$H25*тех!BN$9*тех!BN$6,)</f>
        <v>0</v>
      </c>
      <c r="BG25" s="219">
        <f>IF(AND(BG$3&gt;=$I25,BG$3&lt;=$J25),$K25*$H25*тех!BO$9*тех!BO$6,)</f>
        <v>0</v>
      </c>
      <c r="BH25" s="219">
        <f>IF(AND(BH$3&gt;=$I25,BH$3&lt;=$J25),$K25*$H25*тех!BP$9*тех!BP$6,)</f>
        <v>0</v>
      </c>
      <c r="BI25" s="219">
        <f>IF(AND(BI$3&gt;=$I25,BI$3&lt;=$J25),$K25*$H25*тех!BQ$9*тех!BQ$6,)</f>
        <v>0</v>
      </c>
      <c r="BJ25" s="219">
        <f>IF(AND(BJ$3&gt;=$I25,BJ$3&lt;=$J25),$K25*$H25*тех!BR$9*тех!BR$6,)</f>
        <v>0</v>
      </c>
      <c r="BK25" s="219">
        <f>IF(AND(BK$3&gt;=$I25,BK$3&lt;=$J25),$K25*$H25*тех!BS$9*тех!BS$6,)</f>
        <v>0</v>
      </c>
      <c r="BL25" s="219">
        <f>IF(AND(BL$3&gt;=$I25,BL$3&lt;=$J25),$K25*$H25*тех!BT$9*тех!BT$6,)</f>
        <v>0</v>
      </c>
      <c r="BM25" s="219">
        <f>IF(AND(BM$3&gt;=$I25,BM$3&lt;=$J25),$K25*$H25*тех!BU$9*тех!BU$6,)</f>
        <v>0</v>
      </c>
      <c r="BN25" s="219">
        <f>IF(AND(BN$3&gt;=$I25,BN$3&lt;=$J25),$K25*$H25*тех!BV$9*тех!BV$6,)</f>
        <v>0</v>
      </c>
      <c r="BO25" s="219">
        <f>IF(AND(BO$3&gt;=$I25,BO$3&lt;=$J25),$K25*$H25*тех!BW$9*тех!BW$6,)</f>
        <v>0</v>
      </c>
      <c r="BP25" s="219">
        <f>IF(AND(BP$3&gt;=$I25,BP$3&lt;=$J25),$K25*$H25*тех!BX$9*тех!BX$6,)</f>
        <v>0</v>
      </c>
      <c r="BQ25" s="219">
        <f>IF(AND(BQ$3&gt;=$I25,BQ$3&lt;=$J25),$K25*$H25*тех!BY$9*тех!BY$6,)</f>
        <v>0</v>
      </c>
      <c r="BR25" s="219">
        <f>IF(AND(BR$3&gt;=$I25,BR$3&lt;=$J25),$K25*$H25*тех!BZ$9*тех!BZ$6,)</f>
        <v>0</v>
      </c>
      <c r="BS25" s="219">
        <f>IF(AND(BS$3&gt;=$I25,BS$3&lt;=$J25),$K25*$H25*тех!CA$9*тех!CA$6,)</f>
        <v>0</v>
      </c>
      <c r="BT25" s="219">
        <f>IF(AND(BT$3&gt;=$I25,BT$3&lt;=$J25),$K25*$H25*тех!CB$9*тех!CB$6,)</f>
        <v>0</v>
      </c>
      <c r="BU25" s="219">
        <f>IF(AND(BU$3&gt;=$I25,BU$3&lt;=$J25),$K25*$H25*тех!CC$9*тех!CC$6,)</f>
        <v>0</v>
      </c>
      <c r="BV25" s="219">
        <f>IF(AND(BV$3&gt;=$I25,BV$3&lt;=$J25),$K25*$H25*тех!CD$9*тех!CD$6,)</f>
        <v>0</v>
      </c>
      <c r="BW25" s="219">
        <f>IF(AND(BW$3&gt;=$I25,BW$3&lt;=$J25),$K25*$H25*тех!CE$9*тех!CE$6,)</f>
        <v>0</v>
      </c>
    </row>
    <row r="26" spans="2:75">
      <c r="B26" s="3">
        <v>20</v>
      </c>
      <c r="C26" s="99" t="s">
        <v>758</v>
      </c>
      <c r="D26" s="19"/>
      <c r="E26" s="19"/>
      <c r="F26" s="19"/>
      <c r="G26" s="334" t="str">
        <f t="shared" si="2"/>
        <v>СНГ</v>
      </c>
      <c r="H26" s="19"/>
      <c r="I26" s="20"/>
      <c r="J26" s="20"/>
      <c r="K26" s="71"/>
      <c r="L26" s="64"/>
      <c r="M26" s="64"/>
      <c r="N26" s="64">
        <f t="shared" si="1"/>
        <v>0</v>
      </c>
      <c r="P26" s="219">
        <f>IF(AND(P$3&gt;=$I26,P$3&lt;=$J26),$K26*$H26*тех!X$9*тех!X$6,)</f>
        <v>0</v>
      </c>
      <c r="Q26" s="219">
        <f>IF(AND(Q$3&gt;=$I26,Q$3&lt;=$J26),$K26*$H26*тех!Y$9*тех!Y$6,)</f>
        <v>0</v>
      </c>
      <c r="R26" s="219">
        <f>IF(AND(R$3&gt;=$I26,R$3&lt;=$J26),$K26*$H26*тех!Z$9*тех!Z$6,)</f>
        <v>0</v>
      </c>
      <c r="S26" s="219">
        <f>IF(AND(S$3&gt;=$I26,S$3&lt;=$J26),$K26*$H26*тех!AA$9*тех!AA$6,)</f>
        <v>0</v>
      </c>
      <c r="T26" s="219">
        <f>IF(AND(T$3&gt;=$I26,T$3&lt;=$J26),$K26*$H26*тех!AB$9*тех!AB$6,)</f>
        <v>0</v>
      </c>
      <c r="U26" s="219">
        <f>IF(AND(U$3&gt;=$I26,U$3&lt;=$J26),$K26*$H26*тех!AC$9*тех!AC$6,)</f>
        <v>0</v>
      </c>
      <c r="V26" s="219">
        <f>IF(AND(V$3&gt;=$I26,V$3&lt;=$J26),$K26*$H26*тех!AD$9*тех!AD$6,)</f>
        <v>0</v>
      </c>
      <c r="W26" s="219">
        <f>IF(AND(W$3&gt;=$I26,W$3&lt;=$J26),$K26*$H26*тех!AE$9*тех!AE$6,)</f>
        <v>0</v>
      </c>
      <c r="X26" s="219">
        <f>IF(AND(X$3&gt;=$I26,X$3&lt;=$J26),$K26*$H26*тех!AF$9*тех!AF$6,)</f>
        <v>0</v>
      </c>
      <c r="Y26" s="219">
        <f>IF(AND(Y$3&gt;=$I26,Y$3&lt;=$J26),$K26*$H26*тех!AG$9*тех!AG$6,)</f>
        <v>0</v>
      </c>
      <c r="Z26" s="219">
        <f>IF(AND(Z$3&gt;=$I26,Z$3&lt;=$J26),$K26*$H26*тех!AH$9*тех!AH$6,)</f>
        <v>0</v>
      </c>
      <c r="AA26" s="219">
        <f>IF(AND(AA$3&gt;=$I26,AA$3&lt;=$J26),$K26*$H26*тех!AI$9*тех!AI$6,)</f>
        <v>0</v>
      </c>
      <c r="AB26" s="219">
        <f>IF(AND(AB$3&gt;=$I26,AB$3&lt;=$J26),$K26*$H26*тех!AJ$9*тех!AJ$6,)</f>
        <v>0</v>
      </c>
      <c r="AC26" s="219">
        <f>IF(AND(AC$3&gt;=$I26,AC$3&lt;=$J26),$K26*$H26*тех!AK$9*тех!AK$6,)</f>
        <v>0</v>
      </c>
      <c r="AD26" s="219">
        <f>IF(AND(AD$3&gt;=$I26,AD$3&lt;=$J26),$K26*$H26*тех!AL$9*тех!AL$6,)</f>
        <v>0</v>
      </c>
      <c r="AE26" s="219">
        <f>IF(AND(AE$3&gt;=$I26,AE$3&lt;=$J26),$K26*$H26*тех!AM$9*тех!AM$6,)</f>
        <v>0</v>
      </c>
      <c r="AF26" s="219">
        <f>IF(AND(AF$3&gt;=$I26,AF$3&lt;=$J26),$K26*$H26*тех!AN$9*тех!AN$6,)</f>
        <v>0</v>
      </c>
      <c r="AG26" s="219">
        <f>IF(AND(AG$3&gt;=$I26,AG$3&lt;=$J26),$K26*$H26*тех!AO$9*тех!AO$6,)</f>
        <v>0</v>
      </c>
      <c r="AH26" s="219">
        <f>IF(AND(AH$3&gt;=$I26,AH$3&lt;=$J26),$K26*$H26*тех!AP$9*тех!AP$6,)</f>
        <v>0</v>
      </c>
      <c r="AI26" s="219">
        <f>IF(AND(AI$3&gt;=$I26,AI$3&lt;=$J26),$K26*$H26*тех!AQ$9*тех!AQ$6,)</f>
        <v>0</v>
      </c>
      <c r="AJ26" s="219">
        <f>IF(AND(AJ$3&gt;=$I26,AJ$3&lt;=$J26),$K26*$H26*тех!AR$9*тех!AR$6,)</f>
        <v>0</v>
      </c>
      <c r="AK26" s="219">
        <f>IF(AND(AK$3&gt;=$I26,AK$3&lt;=$J26),$K26*$H26*тех!AS$9*тех!AS$6,)</f>
        <v>0</v>
      </c>
      <c r="AL26" s="219">
        <f>IF(AND(AL$3&gt;=$I26,AL$3&lt;=$J26),$K26*$H26*тех!AT$9*тех!AT$6,)</f>
        <v>0</v>
      </c>
      <c r="AM26" s="219">
        <f>IF(AND(AM$3&gt;=$I26,AM$3&lt;=$J26),$K26*$H26*тех!AU$9*тех!AU$6,)</f>
        <v>0</v>
      </c>
      <c r="AN26" s="219">
        <f>IF(AND(AN$3&gt;=$I26,AN$3&lt;=$J26),$K26*$H26*тех!AV$9*тех!AV$6,)</f>
        <v>0</v>
      </c>
      <c r="AO26" s="219">
        <f>IF(AND(AO$3&gt;=$I26,AO$3&lt;=$J26),$K26*$H26*тех!AW$9*тех!AW$6,)</f>
        <v>0</v>
      </c>
      <c r="AP26" s="219">
        <f>IF(AND(AP$3&gt;=$I26,AP$3&lt;=$J26),$K26*$H26*тех!AX$9*тех!AX$6,)</f>
        <v>0</v>
      </c>
      <c r="AQ26" s="219">
        <f>IF(AND(AQ$3&gt;=$I26,AQ$3&lt;=$J26),$K26*$H26*тех!AY$9*тех!AY$6,)</f>
        <v>0</v>
      </c>
      <c r="AR26" s="219">
        <f>IF(AND(AR$3&gt;=$I26,AR$3&lt;=$J26),$K26*$H26*тех!AZ$9*тех!AZ$6,)</f>
        <v>0</v>
      </c>
      <c r="AS26" s="219">
        <f>IF(AND(AS$3&gt;=$I26,AS$3&lt;=$J26),$K26*$H26*тех!BA$9*тех!BA$6,)</f>
        <v>0</v>
      </c>
      <c r="AT26" s="219">
        <f>IF(AND(AT$3&gt;=$I26,AT$3&lt;=$J26),$K26*$H26*тех!BB$9*тех!BB$6,)</f>
        <v>0</v>
      </c>
      <c r="AU26" s="219">
        <f>IF(AND(AU$3&gt;=$I26,AU$3&lt;=$J26),$K26*$H26*тех!BC$9*тех!BC$6,)</f>
        <v>0</v>
      </c>
      <c r="AV26" s="219">
        <f>IF(AND(AV$3&gt;=$I26,AV$3&lt;=$J26),$K26*$H26*тех!BD$9*тех!BD$6,)</f>
        <v>0</v>
      </c>
      <c r="AW26" s="219">
        <f>IF(AND(AW$3&gt;=$I26,AW$3&lt;=$J26),$K26*$H26*тех!BE$9*тех!BE$6,)</f>
        <v>0</v>
      </c>
      <c r="AX26" s="219">
        <f>IF(AND(AX$3&gt;=$I26,AX$3&lt;=$J26),$K26*$H26*тех!BF$9*тех!BF$6,)</f>
        <v>0</v>
      </c>
      <c r="AY26" s="219">
        <f>IF(AND(AY$3&gt;=$I26,AY$3&lt;=$J26),$K26*$H26*тех!BG$9*тех!BG$6,)</f>
        <v>0</v>
      </c>
      <c r="AZ26" s="219">
        <f>IF(AND(AZ$3&gt;=$I26,AZ$3&lt;=$J26),$K26*$H26*тех!BH$9*тех!BH$6,)</f>
        <v>0</v>
      </c>
      <c r="BA26" s="219">
        <f>IF(AND(BA$3&gt;=$I26,BA$3&lt;=$J26),$K26*$H26*тех!BI$9*тех!BI$6,)</f>
        <v>0</v>
      </c>
      <c r="BB26" s="219">
        <f>IF(AND(BB$3&gt;=$I26,BB$3&lt;=$J26),$K26*$H26*тех!BJ$9*тех!BJ$6,)</f>
        <v>0</v>
      </c>
      <c r="BC26" s="219">
        <f>IF(AND(BC$3&gt;=$I26,BC$3&lt;=$J26),$K26*$H26*тех!BK$9*тех!BK$6,)</f>
        <v>0</v>
      </c>
      <c r="BD26" s="219">
        <f>IF(AND(BD$3&gt;=$I26,BD$3&lt;=$J26),$K26*$H26*тех!BL$9*тех!BL$6,)</f>
        <v>0</v>
      </c>
      <c r="BE26" s="219">
        <f>IF(AND(BE$3&gt;=$I26,BE$3&lt;=$J26),$K26*$H26*тех!BM$9*тех!BM$6,)</f>
        <v>0</v>
      </c>
      <c r="BF26" s="219">
        <f>IF(AND(BF$3&gt;=$I26,BF$3&lt;=$J26),$K26*$H26*тех!BN$9*тех!BN$6,)</f>
        <v>0</v>
      </c>
      <c r="BG26" s="219">
        <f>IF(AND(BG$3&gt;=$I26,BG$3&lt;=$J26),$K26*$H26*тех!BO$9*тех!BO$6,)</f>
        <v>0</v>
      </c>
      <c r="BH26" s="219">
        <f>IF(AND(BH$3&gt;=$I26,BH$3&lt;=$J26),$K26*$H26*тех!BP$9*тех!BP$6,)</f>
        <v>0</v>
      </c>
      <c r="BI26" s="219">
        <f>IF(AND(BI$3&gt;=$I26,BI$3&lt;=$J26),$K26*$H26*тех!BQ$9*тех!BQ$6,)</f>
        <v>0</v>
      </c>
      <c r="BJ26" s="219">
        <f>IF(AND(BJ$3&gt;=$I26,BJ$3&lt;=$J26),$K26*$H26*тех!BR$9*тех!BR$6,)</f>
        <v>0</v>
      </c>
      <c r="BK26" s="219">
        <f>IF(AND(BK$3&gt;=$I26,BK$3&lt;=$J26),$K26*$H26*тех!BS$9*тех!BS$6,)</f>
        <v>0</v>
      </c>
      <c r="BL26" s="219">
        <f>IF(AND(BL$3&gt;=$I26,BL$3&lt;=$J26),$K26*$H26*тех!BT$9*тех!BT$6,)</f>
        <v>0</v>
      </c>
      <c r="BM26" s="219">
        <f>IF(AND(BM$3&gt;=$I26,BM$3&lt;=$J26),$K26*$H26*тех!BU$9*тех!BU$6,)</f>
        <v>0</v>
      </c>
      <c r="BN26" s="219">
        <f>IF(AND(BN$3&gt;=$I26,BN$3&lt;=$J26),$K26*$H26*тех!BV$9*тех!BV$6,)</f>
        <v>0</v>
      </c>
      <c r="BO26" s="219">
        <f>IF(AND(BO$3&gt;=$I26,BO$3&lt;=$J26),$K26*$H26*тех!BW$9*тех!BW$6,)</f>
        <v>0</v>
      </c>
      <c r="BP26" s="219">
        <f>IF(AND(BP$3&gt;=$I26,BP$3&lt;=$J26),$K26*$H26*тех!BX$9*тех!BX$6,)</f>
        <v>0</v>
      </c>
      <c r="BQ26" s="219">
        <f>IF(AND(BQ$3&gt;=$I26,BQ$3&lt;=$J26),$K26*$H26*тех!BY$9*тех!BY$6,)</f>
        <v>0</v>
      </c>
      <c r="BR26" s="219">
        <f>IF(AND(BR$3&gt;=$I26,BR$3&lt;=$J26),$K26*$H26*тех!BZ$9*тех!BZ$6,)</f>
        <v>0</v>
      </c>
      <c r="BS26" s="219">
        <f>IF(AND(BS$3&gt;=$I26,BS$3&lt;=$J26),$K26*$H26*тех!CA$9*тех!CA$6,)</f>
        <v>0</v>
      </c>
      <c r="BT26" s="219">
        <f>IF(AND(BT$3&gt;=$I26,BT$3&lt;=$J26),$K26*$H26*тех!CB$9*тех!CB$6,)</f>
        <v>0</v>
      </c>
      <c r="BU26" s="219">
        <f>IF(AND(BU$3&gt;=$I26,BU$3&lt;=$J26),$K26*$H26*тех!CC$9*тех!CC$6,)</f>
        <v>0</v>
      </c>
      <c r="BV26" s="219">
        <f>IF(AND(BV$3&gt;=$I26,BV$3&lt;=$J26),$K26*$H26*тех!CD$9*тех!CD$6,)</f>
        <v>0</v>
      </c>
      <c r="BW26" s="219">
        <f>IF(AND(BW$3&gt;=$I26,BW$3&lt;=$J26),$K26*$H26*тех!CE$9*тех!CE$6,)</f>
        <v>0</v>
      </c>
    </row>
    <row r="27" spans="2:75">
      <c r="B27" s="3">
        <v>21</v>
      </c>
      <c r="C27" s="19" t="s">
        <v>977</v>
      </c>
      <c r="D27" s="19" t="s">
        <v>1138</v>
      </c>
      <c r="E27" s="19" t="s">
        <v>1108</v>
      </c>
      <c r="F27" s="19" t="s">
        <v>1122</v>
      </c>
      <c r="G27" s="334" t="str">
        <f t="shared" si="2"/>
        <v>СНГ</v>
      </c>
      <c r="H27" s="19">
        <v>3</v>
      </c>
      <c r="I27" s="20">
        <f>$P$3</f>
        <v>42370</v>
      </c>
      <c r="J27" s="20">
        <f>DATE(YEAR($P$3),MONTH($P$3)+Параметры!$C$12-1,1)</f>
        <v>42705</v>
      </c>
      <c r="K27" s="71">
        <v>15000</v>
      </c>
      <c r="L27" s="64"/>
      <c r="M27" s="64"/>
      <c r="N27" s="64">
        <f t="shared" si="1"/>
        <v>0</v>
      </c>
      <c r="P27" s="219">
        <f>IF(AND(P$3&gt;=$I27,P$3&lt;=$J27),$K27*$H27*тех!X$9*тех!X$6,)</f>
        <v>45000</v>
      </c>
      <c r="Q27" s="219">
        <f>IF(AND(Q$3&gt;=$I27,Q$3&lt;=$J27),$K27*$H27*тех!Y$9*тех!Y$6,)</f>
        <v>45000</v>
      </c>
      <c r="R27" s="219">
        <f>IF(AND(R$3&gt;=$I27,R$3&lt;=$J27),$K27*$H27*тех!Z$9*тех!Z$6,)</f>
        <v>45000</v>
      </c>
      <c r="S27" s="219">
        <f>IF(AND(S$3&gt;=$I27,S$3&lt;=$J27),$K27*$H27*тех!AA$9*тех!AA$6,)</f>
        <v>45000</v>
      </c>
      <c r="T27" s="219">
        <f>IF(AND(T$3&gt;=$I27,T$3&lt;=$J27),$K27*$H27*тех!AB$9*тех!AB$6,)</f>
        <v>45000</v>
      </c>
      <c r="U27" s="219">
        <f>IF(AND(U$3&gt;=$I27,U$3&lt;=$J27),$K27*$H27*тех!AC$9*тех!AC$6,)</f>
        <v>45000</v>
      </c>
      <c r="V27" s="219">
        <f>IF(AND(V$3&gt;=$I27,V$3&lt;=$J27),$K27*$H27*тех!AD$9*тех!AD$6,)</f>
        <v>45000</v>
      </c>
      <c r="W27" s="219">
        <f>IF(AND(W$3&gt;=$I27,W$3&lt;=$J27),$K27*$H27*тех!AE$9*тех!AE$6,)</f>
        <v>45000</v>
      </c>
      <c r="X27" s="219">
        <f>IF(AND(X$3&gt;=$I27,X$3&lt;=$J27),$K27*$H27*тех!AF$9*тех!AF$6,)</f>
        <v>45000</v>
      </c>
      <c r="Y27" s="219">
        <f>IF(AND(Y$3&gt;=$I27,Y$3&lt;=$J27),$K27*$H27*тех!AG$9*тех!AG$6,)</f>
        <v>45000</v>
      </c>
      <c r="Z27" s="219">
        <f>IF(AND(Z$3&gt;=$I27,Z$3&lt;=$J27),$K27*$H27*тех!AH$9*тех!AH$6,)</f>
        <v>45000</v>
      </c>
      <c r="AA27" s="219">
        <f>IF(AND(AA$3&gt;=$I27,AA$3&lt;=$J27),$K27*$H27*тех!AI$9*тех!AI$6,)</f>
        <v>45000</v>
      </c>
      <c r="AB27" s="219">
        <f>IF(AND(AB$3&gt;=$I27,AB$3&lt;=$J27),$K27*$H27*тех!AJ$9*тех!AJ$6,)</f>
        <v>0</v>
      </c>
      <c r="AC27" s="219">
        <f>IF(AND(AC$3&gt;=$I27,AC$3&lt;=$J27),$K27*$H27*тех!AK$9*тех!AK$6,)</f>
        <v>0</v>
      </c>
      <c r="AD27" s="219">
        <f>IF(AND(AD$3&gt;=$I27,AD$3&lt;=$J27),$K27*$H27*тех!AL$9*тех!AL$6,)</f>
        <v>0</v>
      </c>
      <c r="AE27" s="219">
        <f>IF(AND(AE$3&gt;=$I27,AE$3&lt;=$J27),$K27*$H27*тех!AM$9*тех!AM$6,)</f>
        <v>0</v>
      </c>
      <c r="AF27" s="219">
        <f>IF(AND(AF$3&gt;=$I27,AF$3&lt;=$J27),$K27*$H27*тех!AN$9*тех!AN$6,)</f>
        <v>0</v>
      </c>
      <c r="AG27" s="219">
        <f>IF(AND(AG$3&gt;=$I27,AG$3&lt;=$J27),$K27*$H27*тех!AO$9*тех!AO$6,)</f>
        <v>0</v>
      </c>
      <c r="AH27" s="219">
        <f>IF(AND(AH$3&gt;=$I27,AH$3&lt;=$J27),$K27*$H27*тех!AP$9*тех!AP$6,)</f>
        <v>0</v>
      </c>
      <c r="AI27" s="219">
        <f>IF(AND(AI$3&gt;=$I27,AI$3&lt;=$J27),$K27*$H27*тех!AQ$9*тех!AQ$6,)</f>
        <v>0</v>
      </c>
      <c r="AJ27" s="219">
        <f>IF(AND(AJ$3&gt;=$I27,AJ$3&lt;=$J27),$K27*$H27*тех!AR$9*тех!AR$6,)</f>
        <v>0</v>
      </c>
      <c r="AK27" s="219">
        <f>IF(AND(AK$3&gt;=$I27,AK$3&lt;=$J27),$K27*$H27*тех!AS$9*тех!AS$6,)</f>
        <v>0</v>
      </c>
      <c r="AL27" s="219">
        <f>IF(AND(AL$3&gt;=$I27,AL$3&lt;=$J27),$K27*$H27*тех!AT$9*тех!AT$6,)</f>
        <v>0</v>
      </c>
      <c r="AM27" s="219">
        <f>IF(AND(AM$3&gt;=$I27,AM$3&lt;=$J27),$K27*$H27*тех!AU$9*тех!AU$6,)</f>
        <v>0</v>
      </c>
      <c r="AN27" s="219">
        <f>IF(AND(AN$3&gt;=$I27,AN$3&lt;=$J27),$K27*$H27*тех!AV$9*тех!AV$6,)</f>
        <v>0</v>
      </c>
      <c r="AO27" s="219">
        <f>IF(AND(AO$3&gt;=$I27,AO$3&lt;=$J27),$K27*$H27*тех!AW$9*тех!AW$6,)</f>
        <v>0</v>
      </c>
      <c r="AP27" s="219">
        <f>IF(AND(AP$3&gt;=$I27,AP$3&lt;=$J27),$K27*$H27*тех!AX$9*тех!AX$6,)</f>
        <v>0</v>
      </c>
      <c r="AQ27" s="219">
        <f>IF(AND(AQ$3&gt;=$I27,AQ$3&lt;=$J27),$K27*$H27*тех!AY$9*тех!AY$6,)</f>
        <v>0</v>
      </c>
      <c r="AR27" s="219">
        <f>IF(AND(AR$3&gt;=$I27,AR$3&lt;=$J27),$K27*$H27*тех!AZ$9*тех!AZ$6,)</f>
        <v>0</v>
      </c>
      <c r="AS27" s="219">
        <f>IF(AND(AS$3&gt;=$I27,AS$3&lt;=$J27),$K27*$H27*тех!BA$9*тех!BA$6,)</f>
        <v>0</v>
      </c>
      <c r="AT27" s="219">
        <f>IF(AND(AT$3&gt;=$I27,AT$3&lt;=$J27),$K27*$H27*тех!BB$9*тех!BB$6,)</f>
        <v>0</v>
      </c>
      <c r="AU27" s="219">
        <f>IF(AND(AU$3&gt;=$I27,AU$3&lt;=$J27),$K27*$H27*тех!BC$9*тех!BC$6,)</f>
        <v>0</v>
      </c>
      <c r="AV27" s="219">
        <f>IF(AND(AV$3&gt;=$I27,AV$3&lt;=$J27),$K27*$H27*тех!BD$9*тех!BD$6,)</f>
        <v>0</v>
      </c>
      <c r="AW27" s="219">
        <f>IF(AND(AW$3&gt;=$I27,AW$3&lt;=$J27),$K27*$H27*тех!BE$9*тех!BE$6,)</f>
        <v>0</v>
      </c>
      <c r="AX27" s="219">
        <f>IF(AND(AX$3&gt;=$I27,AX$3&lt;=$J27),$K27*$H27*тех!BF$9*тех!BF$6,)</f>
        <v>0</v>
      </c>
      <c r="AY27" s="219">
        <f>IF(AND(AY$3&gt;=$I27,AY$3&lt;=$J27),$K27*$H27*тех!BG$9*тех!BG$6,)</f>
        <v>0</v>
      </c>
      <c r="AZ27" s="219">
        <f>IF(AND(AZ$3&gt;=$I27,AZ$3&lt;=$J27),$K27*$H27*тех!BH$9*тех!BH$6,)</f>
        <v>0</v>
      </c>
      <c r="BA27" s="219">
        <f>IF(AND(BA$3&gt;=$I27,BA$3&lt;=$J27),$K27*$H27*тех!BI$9*тех!BI$6,)</f>
        <v>0</v>
      </c>
      <c r="BB27" s="219">
        <f>IF(AND(BB$3&gt;=$I27,BB$3&lt;=$J27),$K27*$H27*тех!BJ$9*тех!BJ$6,)</f>
        <v>0</v>
      </c>
      <c r="BC27" s="219">
        <f>IF(AND(BC$3&gt;=$I27,BC$3&lt;=$J27),$K27*$H27*тех!BK$9*тех!BK$6,)</f>
        <v>0</v>
      </c>
      <c r="BD27" s="219">
        <f>IF(AND(BD$3&gt;=$I27,BD$3&lt;=$J27),$K27*$H27*тех!BL$9*тех!BL$6,)</f>
        <v>0</v>
      </c>
      <c r="BE27" s="219">
        <f>IF(AND(BE$3&gt;=$I27,BE$3&lt;=$J27),$K27*$H27*тех!BM$9*тех!BM$6,)</f>
        <v>0</v>
      </c>
      <c r="BF27" s="219">
        <f>IF(AND(BF$3&gt;=$I27,BF$3&lt;=$J27),$K27*$H27*тех!BN$9*тех!BN$6,)</f>
        <v>0</v>
      </c>
      <c r="BG27" s="219">
        <f>IF(AND(BG$3&gt;=$I27,BG$3&lt;=$J27),$K27*$H27*тех!BO$9*тех!BO$6,)</f>
        <v>0</v>
      </c>
      <c r="BH27" s="219">
        <f>IF(AND(BH$3&gt;=$I27,BH$3&lt;=$J27),$K27*$H27*тех!BP$9*тех!BP$6,)</f>
        <v>0</v>
      </c>
      <c r="BI27" s="219">
        <f>IF(AND(BI$3&gt;=$I27,BI$3&lt;=$J27),$K27*$H27*тех!BQ$9*тех!BQ$6,)</f>
        <v>0</v>
      </c>
      <c r="BJ27" s="219">
        <f>IF(AND(BJ$3&gt;=$I27,BJ$3&lt;=$J27),$K27*$H27*тех!BR$9*тех!BR$6,)</f>
        <v>0</v>
      </c>
      <c r="BK27" s="219">
        <f>IF(AND(BK$3&gt;=$I27,BK$3&lt;=$J27),$K27*$H27*тех!BS$9*тех!BS$6,)</f>
        <v>0</v>
      </c>
      <c r="BL27" s="219">
        <f>IF(AND(BL$3&gt;=$I27,BL$3&lt;=$J27),$K27*$H27*тех!BT$9*тех!BT$6,)</f>
        <v>0</v>
      </c>
      <c r="BM27" s="219">
        <f>IF(AND(BM$3&gt;=$I27,BM$3&lt;=$J27),$K27*$H27*тех!BU$9*тех!BU$6,)</f>
        <v>0</v>
      </c>
      <c r="BN27" s="219">
        <f>IF(AND(BN$3&gt;=$I27,BN$3&lt;=$J27),$K27*$H27*тех!BV$9*тех!BV$6,)</f>
        <v>0</v>
      </c>
      <c r="BO27" s="219">
        <f>IF(AND(BO$3&gt;=$I27,BO$3&lt;=$J27),$K27*$H27*тех!BW$9*тех!BW$6,)</f>
        <v>0</v>
      </c>
      <c r="BP27" s="219">
        <f>IF(AND(BP$3&gt;=$I27,BP$3&lt;=$J27),$K27*$H27*тех!BX$9*тех!BX$6,)</f>
        <v>0</v>
      </c>
      <c r="BQ27" s="219">
        <f>IF(AND(BQ$3&gt;=$I27,BQ$3&lt;=$J27),$K27*$H27*тех!BY$9*тех!BY$6,)</f>
        <v>0</v>
      </c>
      <c r="BR27" s="219">
        <f>IF(AND(BR$3&gt;=$I27,BR$3&lt;=$J27),$K27*$H27*тех!BZ$9*тех!BZ$6,)</f>
        <v>0</v>
      </c>
      <c r="BS27" s="219">
        <f>IF(AND(BS$3&gt;=$I27,BS$3&lt;=$J27),$K27*$H27*тех!CA$9*тех!CA$6,)</f>
        <v>0</v>
      </c>
      <c r="BT27" s="219">
        <f>IF(AND(BT$3&gt;=$I27,BT$3&lt;=$J27),$K27*$H27*тех!CB$9*тех!CB$6,)</f>
        <v>0</v>
      </c>
      <c r="BU27" s="219">
        <f>IF(AND(BU$3&gt;=$I27,BU$3&lt;=$J27),$K27*$H27*тех!CC$9*тех!CC$6,)</f>
        <v>0</v>
      </c>
      <c r="BV27" s="219">
        <f>IF(AND(BV$3&gt;=$I27,BV$3&lt;=$J27),$K27*$H27*тех!CD$9*тех!CD$6,)</f>
        <v>0</v>
      </c>
      <c r="BW27" s="219">
        <f>IF(AND(BW$3&gt;=$I27,BW$3&lt;=$J27),$K27*$H27*тех!CE$9*тех!CE$6,)</f>
        <v>0</v>
      </c>
    </row>
    <row r="28" spans="2:75">
      <c r="B28" s="3">
        <v>22</v>
      </c>
      <c r="C28" s="19"/>
      <c r="D28" s="19"/>
      <c r="E28" s="19"/>
      <c r="F28" s="19"/>
      <c r="G28" s="334" t="str">
        <f t="shared" si="2"/>
        <v>СНГ</v>
      </c>
      <c r="H28" s="19"/>
      <c r="I28" s="20"/>
      <c r="J28" s="20"/>
      <c r="K28" s="71"/>
      <c r="L28" s="64"/>
      <c r="M28" s="64"/>
      <c r="N28" s="64">
        <f t="shared" si="1"/>
        <v>0</v>
      </c>
      <c r="P28" s="219">
        <f>IF(AND(P$3&gt;=$I28,P$3&lt;=$J28),$K28*$H28*тех!X$9*тех!X$6,)</f>
        <v>0</v>
      </c>
      <c r="Q28" s="219">
        <f>IF(AND(Q$3&gt;=$I28,Q$3&lt;=$J28),$K28*$H28*тех!Y$9*тех!Y$6,)</f>
        <v>0</v>
      </c>
      <c r="R28" s="219">
        <f>IF(AND(R$3&gt;=$I28,R$3&lt;=$J28),$K28*$H28*тех!Z$9*тех!Z$6,)</f>
        <v>0</v>
      </c>
      <c r="S28" s="219">
        <f>IF(AND(S$3&gt;=$I28,S$3&lt;=$J28),$K28*$H28*тех!AA$9*тех!AA$6,)</f>
        <v>0</v>
      </c>
      <c r="T28" s="219">
        <f>IF(AND(T$3&gt;=$I28,T$3&lt;=$J28),$K28*$H28*тех!AB$9*тех!AB$6,)</f>
        <v>0</v>
      </c>
      <c r="U28" s="219">
        <f>IF(AND(U$3&gt;=$I28,U$3&lt;=$J28),$K28*$H28*тех!AC$9*тех!AC$6,)</f>
        <v>0</v>
      </c>
      <c r="V28" s="219">
        <f>IF(AND(V$3&gt;=$I28,V$3&lt;=$J28),$K28*$H28*тех!AD$9*тех!AD$6,)</f>
        <v>0</v>
      </c>
      <c r="W28" s="219">
        <f>IF(AND(W$3&gt;=$I28,W$3&lt;=$J28),$K28*$H28*тех!AE$9*тех!AE$6,)</f>
        <v>0</v>
      </c>
      <c r="X28" s="219">
        <f>IF(AND(X$3&gt;=$I28,X$3&lt;=$J28),$K28*$H28*тех!AF$9*тех!AF$6,)</f>
        <v>0</v>
      </c>
      <c r="Y28" s="219">
        <f>IF(AND(Y$3&gt;=$I28,Y$3&lt;=$J28),$K28*$H28*тех!AG$9*тех!AG$6,)</f>
        <v>0</v>
      </c>
      <c r="Z28" s="219">
        <f>IF(AND(Z$3&gt;=$I28,Z$3&lt;=$J28),$K28*$H28*тех!AH$9*тех!AH$6,)</f>
        <v>0</v>
      </c>
      <c r="AA28" s="219">
        <f>IF(AND(AA$3&gt;=$I28,AA$3&lt;=$J28),$K28*$H28*тех!AI$9*тех!AI$6,)</f>
        <v>0</v>
      </c>
      <c r="AB28" s="219">
        <f>IF(AND(AB$3&gt;=$I28,AB$3&lt;=$J28),$K28*$H28*тех!AJ$9*тех!AJ$6,)</f>
        <v>0</v>
      </c>
      <c r="AC28" s="219">
        <f>IF(AND(AC$3&gt;=$I28,AC$3&lt;=$J28),$K28*$H28*тех!AK$9*тех!AK$6,)</f>
        <v>0</v>
      </c>
      <c r="AD28" s="219">
        <f>IF(AND(AD$3&gt;=$I28,AD$3&lt;=$J28),$K28*$H28*тех!AL$9*тех!AL$6,)</f>
        <v>0</v>
      </c>
      <c r="AE28" s="219">
        <f>IF(AND(AE$3&gt;=$I28,AE$3&lt;=$J28),$K28*$H28*тех!AM$9*тех!AM$6,)</f>
        <v>0</v>
      </c>
      <c r="AF28" s="219">
        <f>IF(AND(AF$3&gt;=$I28,AF$3&lt;=$J28),$K28*$H28*тех!AN$9*тех!AN$6,)</f>
        <v>0</v>
      </c>
      <c r="AG28" s="219">
        <f>IF(AND(AG$3&gt;=$I28,AG$3&lt;=$J28),$K28*$H28*тех!AO$9*тех!AO$6,)</f>
        <v>0</v>
      </c>
      <c r="AH28" s="219">
        <f>IF(AND(AH$3&gt;=$I28,AH$3&lt;=$J28),$K28*$H28*тех!AP$9*тех!AP$6,)</f>
        <v>0</v>
      </c>
      <c r="AI28" s="219">
        <f>IF(AND(AI$3&gt;=$I28,AI$3&lt;=$J28),$K28*$H28*тех!AQ$9*тех!AQ$6,)</f>
        <v>0</v>
      </c>
      <c r="AJ28" s="219">
        <f>IF(AND(AJ$3&gt;=$I28,AJ$3&lt;=$J28),$K28*$H28*тех!AR$9*тех!AR$6,)</f>
        <v>0</v>
      </c>
      <c r="AK28" s="219">
        <f>IF(AND(AK$3&gt;=$I28,AK$3&lt;=$J28),$K28*$H28*тех!AS$9*тех!AS$6,)</f>
        <v>0</v>
      </c>
      <c r="AL28" s="219">
        <f>IF(AND(AL$3&gt;=$I28,AL$3&lt;=$J28),$K28*$H28*тех!AT$9*тех!AT$6,)</f>
        <v>0</v>
      </c>
      <c r="AM28" s="219">
        <f>IF(AND(AM$3&gt;=$I28,AM$3&lt;=$J28),$K28*$H28*тех!AU$9*тех!AU$6,)</f>
        <v>0</v>
      </c>
      <c r="AN28" s="219">
        <f>IF(AND(AN$3&gt;=$I28,AN$3&lt;=$J28),$K28*$H28*тех!AV$9*тех!AV$6,)</f>
        <v>0</v>
      </c>
      <c r="AO28" s="219">
        <f>IF(AND(AO$3&gt;=$I28,AO$3&lt;=$J28),$K28*$H28*тех!AW$9*тех!AW$6,)</f>
        <v>0</v>
      </c>
      <c r="AP28" s="219">
        <f>IF(AND(AP$3&gt;=$I28,AP$3&lt;=$J28),$K28*$H28*тех!AX$9*тех!AX$6,)</f>
        <v>0</v>
      </c>
      <c r="AQ28" s="219">
        <f>IF(AND(AQ$3&gt;=$I28,AQ$3&lt;=$J28),$K28*$H28*тех!AY$9*тех!AY$6,)</f>
        <v>0</v>
      </c>
      <c r="AR28" s="219">
        <f>IF(AND(AR$3&gt;=$I28,AR$3&lt;=$J28),$K28*$H28*тех!AZ$9*тех!AZ$6,)</f>
        <v>0</v>
      </c>
      <c r="AS28" s="219">
        <f>IF(AND(AS$3&gt;=$I28,AS$3&lt;=$J28),$K28*$H28*тех!BA$9*тех!BA$6,)</f>
        <v>0</v>
      </c>
      <c r="AT28" s="219">
        <f>IF(AND(AT$3&gt;=$I28,AT$3&lt;=$J28),$K28*$H28*тех!BB$9*тех!BB$6,)</f>
        <v>0</v>
      </c>
      <c r="AU28" s="219">
        <f>IF(AND(AU$3&gt;=$I28,AU$3&lt;=$J28),$K28*$H28*тех!BC$9*тех!BC$6,)</f>
        <v>0</v>
      </c>
      <c r="AV28" s="219">
        <f>IF(AND(AV$3&gt;=$I28,AV$3&lt;=$J28),$K28*$H28*тех!BD$9*тех!BD$6,)</f>
        <v>0</v>
      </c>
      <c r="AW28" s="219">
        <f>IF(AND(AW$3&gt;=$I28,AW$3&lt;=$J28),$K28*$H28*тех!BE$9*тех!BE$6,)</f>
        <v>0</v>
      </c>
      <c r="AX28" s="219">
        <f>IF(AND(AX$3&gt;=$I28,AX$3&lt;=$J28),$K28*$H28*тех!BF$9*тех!BF$6,)</f>
        <v>0</v>
      </c>
      <c r="AY28" s="219">
        <f>IF(AND(AY$3&gt;=$I28,AY$3&lt;=$J28),$K28*$H28*тех!BG$9*тех!BG$6,)</f>
        <v>0</v>
      </c>
      <c r="AZ28" s="219">
        <f>IF(AND(AZ$3&gt;=$I28,AZ$3&lt;=$J28),$K28*$H28*тех!BH$9*тех!BH$6,)</f>
        <v>0</v>
      </c>
      <c r="BA28" s="219">
        <f>IF(AND(BA$3&gt;=$I28,BA$3&lt;=$J28),$K28*$H28*тех!BI$9*тех!BI$6,)</f>
        <v>0</v>
      </c>
      <c r="BB28" s="219">
        <f>IF(AND(BB$3&gt;=$I28,BB$3&lt;=$J28),$K28*$H28*тех!BJ$9*тех!BJ$6,)</f>
        <v>0</v>
      </c>
      <c r="BC28" s="219">
        <f>IF(AND(BC$3&gt;=$I28,BC$3&lt;=$J28),$K28*$H28*тех!BK$9*тех!BK$6,)</f>
        <v>0</v>
      </c>
      <c r="BD28" s="219">
        <f>IF(AND(BD$3&gt;=$I28,BD$3&lt;=$J28),$K28*$H28*тех!BL$9*тех!BL$6,)</f>
        <v>0</v>
      </c>
      <c r="BE28" s="219">
        <f>IF(AND(BE$3&gt;=$I28,BE$3&lt;=$J28),$K28*$H28*тех!BM$9*тех!BM$6,)</f>
        <v>0</v>
      </c>
      <c r="BF28" s="219">
        <f>IF(AND(BF$3&gt;=$I28,BF$3&lt;=$J28),$K28*$H28*тех!BN$9*тех!BN$6,)</f>
        <v>0</v>
      </c>
      <c r="BG28" s="219">
        <f>IF(AND(BG$3&gt;=$I28,BG$3&lt;=$J28),$K28*$H28*тех!BO$9*тех!BO$6,)</f>
        <v>0</v>
      </c>
      <c r="BH28" s="219">
        <f>IF(AND(BH$3&gt;=$I28,BH$3&lt;=$J28),$K28*$H28*тех!BP$9*тех!BP$6,)</f>
        <v>0</v>
      </c>
      <c r="BI28" s="219">
        <f>IF(AND(BI$3&gt;=$I28,BI$3&lt;=$J28),$K28*$H28*тех!BQ$9*тех!BQ$6,)</f>
        <v>0</v>
      </c>
      <c r="BJ28" s="219">
        <f>IF(AND(BJ$3&gt;=$I28,BJ$3&lt;=$J28),$K28*$H28*тех!BR$9*тех!BR$6,)</f>
        <v>0</v>
      </c>
      <c r="BK28" s="219">
        <f>IF(AND(BK$3&gt;=$I28,BK$3&lt;=$J28),$K28*$H28*тех!BS$9*тех!BS$6,)</f>
        <v>0</v>
      </c>
      <c r="BL28" s="219">
        <f>IF(AND(BL$3&gt;=$I28,BL$3&lt;=$J28),$K28*$H28*тех!BT$9*тех!BT$6,)</f>
        <v>0</v>
      </c>
      <c r="BM28" s="219">
        <f>IF(AND(BM$3&gt;=$I28,BM$3&lt;=$J28),$K28*$H28*тех!BU$9*тех!BU$6,)</f>
        <v>0</v>
      </c>
      <c r="BN28" s="219">
        <f>IF(AND(BN$3&gt;=$I28,BN$3&lt;=$J28),$K28*$H28*тех!BV$9*тех!BV$6,)</f>
        <v>0</v>
      </c>
      <c r="BO28" s="219">
        <f>IF(AND(BO$3&gt;=$I28,BO$3&lt;=$J28),$K28*$H28*тех!BW$9*тех!BW$6,)</f>
        <v>0</v>
      </c>
      <c r="BP28" s="219">
        <f>IF(AND(BP$3&gt;=$I28,BP$3&lt;=$J28),$K28*$H28*тех!BX$9*тех!BX$6,)</f>
        <v>0</v>
      </c>
      <c r="BQ28" s="219">
        <f>IF(AND(BQ$3&gt;=$I28,BQ$3&lt;=$J28),$K28*$H28*тех!BY$9*тех!BY$6,)</f>
        <v>0</v>
      </c>
      <c r="BR28" s="219">
        <f>IF(AND(BR$3&gt;=$I28,BR$3&lt;=$J28),$K28*$H28*тех!BZ$9*тех!BZ$6,)</f>
        <v>0</v>
      </c>
      <c r="BS28" s="219">
        <f>IF(AND(BS$3&gt;=$I28,BS$3&lt;=$J28),$K28*$H28*тех!CA$9*тех!CA$6,)</f>
        <v>0</v>
      </c>
      <c r="BT28" s="219">
        <f>IF(AND(BT$3&gt;=$I28,BT$3&lt;=$J28),$K28*$H28*тех!CB$9*тех!CB$6,)</f>
        <v>0</v>
      </c>
      <c r="BU28" s="219">
        <f>IF(AND(BU$3&gt;=$I28,BU$3&lt;=$J28),$K28*$H28*тех!CC$9*тех!CC$6,)</f>
        <v>0</v>
      </c>
      <c r="BV28" s="219">
        <f>IF(AND(BV$3&gt;=$I28,BV$3&lt;=$J28),$K28*$H28*тех!CD$9*тех!CD$6,)</f>
        <v>0</v>
      </c>
      <c r="BW28" s="219">
        <f>IF(AND(BW$3&gt;=$I28,BW$3&lt;=$J28),$K28*$H28*тех!CE$9*тех!CE$6,)</f>
        <v>0</v>
      </c>
    </row>
    <row r="29" spans="2:75">
      <c r="B29" s="3">
        <v>23</v>
      </c>
      <c r="C29" s="19"/>
      <c r="D29" s="19"/>
      <c r="E29" s="19"/>
      <c r="F29" s="19"/>
      <c r="G29" s="334" t="str">
        <f t="shared" si="2"/>
        <v>СНГ</v>
      </c>
      <c r="H29" s="19"/>
      <c r="I29" s="20"/>
      <c r="J29" s="20"/>
      <c r="K29" s="71"/>
      <c r="L29" s="64"/>
      <c r="M29" s="64"/>
      <c r="N29" s="64">
        <f t="shared" si="1"/>
        <v>0</v>
      </c>
      <c r="P29" s="219">
        <f>IF(AND(P$3&gt;=$I29,P$3&lt;=$J29),$K29*$H29*тех!X$9*тех!X$6,)</f>
        <v>0</v>
      </c>
      <c r="Q29" s="219">
        <f>IF(AND(Q$3&gt;=$I29,Q$3&lt;=$J29),$K29*$H29*тех!Y$9*тех!Y$6,)</f>
        <v>0</v>
      </c>
      <c r="R29" s="219">
        <f>IF(AND(R$3&gt;=$I29,R$3&lt;=$J29),$K29*$H29*тех!Z$9*тех!Z$6,)</f>
        <v>0</v>
      </c>
      <c r="S29" s="219">
        <f>IF(AND(S$3&gt;=$I29,S$3&lt;=$J29),$K29*$H29*тех!AA$9*тех!AA$6,)</f>
        <v>0</v>
      </c>
      <c r="T29" s="219">
        <f>IF(AND(T$3&gt;=$I29,T$3&lt;=$J29),$K29*$H29*тех!AB$9*тех!AB$6,)</f>
        <v>0</v>
      </c>
      <c r="U29" s="219">
        <f>IF(AND(U$3&gt;=$I29,U$3&lt;=$J29),$K29*$H29*тех!AC$9*тех!AC$6,)</f>
        <v>0</v>
      </c>
      <c r="V29" s="219">
        <f>IF(AND(V$3&gt;=$I29,V$3&lt;=$J29),$K29*$H29*тех!AD$9*тех!AD$6,)</f>
        <v>0</v>
      </c>
      <c r="W29" s="219">
        <f>IF(AND(W$3&gt;=$I29,W$3&lt;=$J29),$K29*$H29*тех!AE$9*тех!AE$6,)</f>
        <v>0</v>
      </c>
      <c r="X29" s="219">
        <f>IF(AND(X$3&gt;=$I29,X$3&lt;=$J29),$K29*$H29*тех!AF$9*тех!AF$6,)</f>
        <v>0</v>
      </c>
      <c r="Y29" s="219">
        <f>IF(AND(Y$3&gt;=$I29,Y$3&lt;=$J29),$K29*$H29*тех!AG$9*тех!AG$6,)</f>
        <v>0</v>
      </c>
      <c r="Z29" s="219">
        <f>IF(AND(Z$3&gt;=$I29,Z$3&lt;=$J29),$K29*$H29*тех!AH$9*тех!AH$6,)</f>
        <v>0</v>
      </c>
      <c r="AA29" s="219">
        <f>IF(AND(AA$3&gt;=$I29,AA$3&lt;=$J29),$K29*$H29*тех!AI$9*тех!AI$6,)</f>
        <v>0</v>
      </c>
      <c r="AB29" s="219">
        <f>IF(AND(AB$3&gt;=$I29,AB$3&lt;=$J29),$K29*$H29*тех!AJ$9*тех!AJ$6,)</f>
        <v>0</v>
      </c>
      <c r="AC29" s="219">
        <f>IF(AND(AC$3&gt;=$I29,AC$3&lt;=$J29),$K29*$H29*тех!AK$9*тех!AK$6,)</f>
        <v>0</v>
      </c>
      <c r="AD29" s="219">
        <f>IF(AND(AD$3&gt;=$I29,AD$3&lt;=$J29),$K29*$H29*тех!AL$9*тех!AL$6,)</f>
        <v>0</v>
      </c>
      <c r="AE29" s="219">
        <f>IF(AND(AE$3&gt;=$I29,AE$3&lt;=$J29),$K29*$H29*тех!AM$9*тех!AM$6,)</f>
        <v>0</v>
      </c>
      <c r="AF29" s="219">
        <f>IF(AND(AF$3&gt;=$I29,AF$3&lt;=$J29),$K29*$H29*тех!AN$9*тех!AN$6,)</f>
        <v>0</v>
      </c>
      <c r="AG29" s="219">
        <f>IF(AND(AG$3&gt;=$I29,AG$3&lt;=$J29),$K29*$H29*тех!AO$9*тех!AO$6,)</f>
        <v>0</v>
      </c>
      <c r="AH29" s="219">
        <f>IF(AND(AH$3&gt;=$I29,AH$3&lt;=$J29),$K29*$H29*тех!AP$9*тех!AP$6,)</f>
        <v>0</v>
      </c>
      <c r="AI29" s="219">
        <f>IF(AND(AI$3&gt;=$I29,AI$3&lt;=$J29),$K29*$H29*тех!AQ$9*тех!AQ$6,)</f>
        <v>0</v>
      </c>
      <c r="AJ29" s="219">
        <f>IF(AND(AJ$3&gt;=$I29,AJ$3&lt;=$J29),$K29*$H29*тех!AR$9*тех!AR$6,)</f>
        <v>0</v>
      </c>
      <c r="AK29" s="219">
        <f>IF(AND(AK$3&gt;=$I29,AK$3&lt;=$J29),$K29*$H29*тех!AS$9*тех!AS$6,)</f>
        <v>0</v>
      </c>
      <c r="AL29" s="219">
        <f>IF(AND(AL$3&gt;=$I29,AL$3&lt;=$J29),$K29*$H29*тех!AT$9*тех!AT$6,)</f>
        <v>0</v>
      </c>
      <c r="AM29" s="219">
        <f>IF(AND(AM$3&gt;=$I29,AM$3&lt;=$J29),$K29*$H29*тех!AU$9*тех!AU$6,)</f>
        <v>0</v>
      </c>
      <c r="AN29" s="219">
        <f>IF(AND(AN$3&gt;=$I29,AN$3&lt;=$J29),$K29*$H29*тех!AV$9*тех!AV$6,)</f>
        <v>0</v>
      </c>
      <c r="AO29" s="219">
        <f>IF(AND(AO$3&gt;=$I29,AO$3&lt;=$J29),$K29*$H29*тех!AW$9*тех!AW$6,)</f>
        <v>0</v>
      </c>
      <c r="AP29" s="219">
        <f>IF(AND(AP$3&gt;=$I29,AP$3&lt;=$J29),$K29*$H29*тех!AX$9*тех!AX$6,)</f>
        <v>0</v>
      </c>
      <c r="AQ29" s="219">
        <f>IF(AND(AQ$3&gt;=$I29,AQ$3&lt;=$J29),$K29*$H29*тех!AY$9*тех!AY$6,)</f>
        <v>0</v>
      </c>
      <c r="AR29" s="219">
        <f>IF(AND(AR$3&gt;=$I29,AR$3&lt;=$J29),$K29*$H29*тех!AZ$9*тех!AZ$6,)</f>
        <v>0</v>
      </c>
      <c r="AS29" s="219">
        <f>IF(AND(AS$3&gt;=$I29,AS$3&lt;=$J29),$K29*$H29*тех!BA$9*тех!BA$6,)</f>
        <v>0</v>
      </c>
      <c r="AT29" s="219">
        <f>IF(AND(AT$3&gt;=$I29,AT$3&lt;=$J29),$K29*$H29*тех!BB$9*тех!BB$6,)</f>
        <v>0</v>
      </c>
      <c r="AU29" s="219">
        <f>IF(AND(AU$3&gt;=$I29,AU$3&lt;=$J29),$K29*$H29*тех!BC$9*тех!BC$6,)</f>
        <v>0</v>
      </c>
      <c r="AV29" s="219">
        <f>IF(AND(AV$3&gt;=$I29,AV$3&lt;=$J29),$K29*$H29*тех!BD$9*тех!BD$6,)</f>
        <v>0</v>
      </c>
      <c r="AW29" s="219">
        <f>IF(AND(AW$3&gt;=$I29,AW$3&lt;=$J29),$K29*$H29*тех!BE$9*тех!BE$6,)</f>
        <v>0</v>
      </c>
      <c r="AX29" s="219">
        <f>IF(AND(AX$3&gt;=$I29,AX$3&lt;=$J29),$K29*$H29*тех!BF$9*тех!BF$6,)</f>
        <v>0</v>
      </c>
      <c r="AY29" s="219">
        <f>IF(AND(AY$3&gt;=$I29,AY$3&lt;=$J29),$K29*$H29*тех!BG$9*тех!BG$6,)</f>
        <v>0</v>
      </c>
      <c r="AZ29" s="219">
        <f>IF(AND(AZ$3&gt;=$I29,AZ$3&lt;=$J29),$K29*$H29*тех!BH$9*тех!BH$6,)</f>
        <v>0</v>
      </c>
      <c r="BA29" s="219">
        <f>IF(AND(BA$3&gt;=$I29,BA$3&lt;=$J29),$K29*$H29*тех!BI$9*тех!BI$6,)</f>
        <v>0</v>
      </c>
      <c r="BB29" s="219">
        <f>IF(AND(BB$3&gt;=$I29,BB$3&lt;=$J29),$K29*$H29*тех!BJ$9*тех!BJ$6,)</f>
        <v>0</v>
      </c>
      <c r="BC29" s="219">
        <f>IF(AND(BC$3&gt;=$I29,BC$3&lt;=$J29),$K29*$H29*тех!BK$9*тех!BK$6,)</f>
        <v>0</v>
      </c>
      <c r="BD29" s="219">
        <f>IF(AND(BD$3&gt;=$I29,BD$3&lt;=$J29),$K29*$H29*тех!BL$9*тех!BL$6,)</f>
        <v>0</v>
      </c>
      <c r="BE29" s="219">
        <f>IF(AND(BE$3&gt;=$I29,BE$3&lt;=$J29),$K29*$H29*тех!BM$9*тех!BM$6,)</f>
        <v>0</v>
      </c>
      <c r="BF29" s="219">
        <f>IF(AND(BF$3&gt;=$I29,BF$3&lt;=$J29),$K29*$H29*тех!BN$9*тех!BN$6,)</f>
        <v>0</v>
      </c>
      <c r="BG29" s="219">
        <f>IF(AND(BG$3&gt;=$I29,BG$3&lt;=$J29),$K29*$H29*тех!BO$9*тех!BO$6,)</f>
        <v>0</v>
      </c>
      <c r="BH29" s="219">
        <f>IF(AND(BH$3&gt;=$I29,BH$3&lt;=$J29),$K29*$H29*тех!BP$9*тех!BP$6,)</f>
        <v>0</v>
      </c>
      <c r="BI29" s="219">
        <f>IF(AND(BI$3&gt;=$I29,BI$3&lt;=$J29),$K29*$H29*тех!BQ$9*тех!BQ$6,)</f>
        <v>0</v>
      </c>
      <c r="BJ29" s="219">
        <f>IF(AND(BJ$3&gt;=$I29,BJ$3&lt;=$J29),$K29*$H29*тех!BR$9*тех!BR$6,)</f>
        <v>0</v>
      </c>
      <c r="BK29" s="219">
        <f>IF(AND(BK$3&gt;=$I29,BK$3&lt;=$J29),$K29*$H29*тех!BS$9*тех!BS$6,)</f>
        <v>0</v>
      </c>
      <c r="BL29" s="219">
        <f>IF(AND(BL$3&gt;=$I29,BL$3&lt;=$J29),$K29*$H29*тех!BT$9*тех!BT$6,)</f>
        <v>0</v>
      </c>
      <c r="BM29" s="219">
        <f>IF(AND(BM$3&gt;=$I29,BM$3&lt;=$J29),$K29*$H29*тех!BU$9*тех!BU$6,)</f>
        <v>0</v>
      </c>
      <c r="BN29" s="219">
        <f>IF(AND(BN$3&gt;=$I29,BN$3&lt;=$J29),$K29*$H29*тех!BV$9*тех!BV$6,)</f>
        <v>0</v>
      </c>
      <c r="BO29" s="219">
        <f>IF(AND(BO$3&gt;=$I29,BO$3&lt;=$J29),$K29*$H29*тех!BW$9*тех!BW$6,)</f>
        <v>0</v>
      </c>
      <c r="BP29" s="219">
        <f>IF(AND(BP$3&gt;=$I29,BP$3&lt;=$J29),$K29*$H29*тех!BX$9*тех!BX$6,)</f>
        <v>0</v>
      </c>
      <c r="BQ29" s="219">
        <f>IF(AND(BQ$3&gt;=$I29,BQ$3&lt;=$J29),$K29*$H29*тех!BY$9*тех!BY$6,)</f>
        <v>0</v>
      </c>
      <c r="BR29" s="219">
        <f>IF(AND(BR$3&gt;=$I29,BR$3&lt;=$J29),$K29*$H29*тех!BZ$9*тех!BZ$6,)</f>
        <v>0</v>
      </c>
      <c r="BS29" s="219">
        <f>IF(AND(BS$3&gt;=$I29,BS$3&lt;=$J29),$K29*$H29*тех!CA$9*тех!CA$6,)</f>
        <v>0</v>
      </c>
      <c r="BT29" s="219">
        <f>IF(AND(BT$3&gt;=$I29,BT$3&lt;=$J29),$K29*$H29*тех!CB$9*тех!CB$6,)</f>
        <v>0</v>
      </c>
      <c r="BU29" s="219">
        <f>IF(AND(BU$3&gt;=$I29,BU$3&lt;=$J29),$K29*$H29*тех!CC$9*тех!CC$6,)</f>
        <v>0</v>
      </c>
      <c r="BV29" s="219">
        <f>IF(AND(BV$3&gt;=$I29,BV$3&lt;=$J29),$K29*$H29*тех!CD$9*тех!CD$6,)</f>
        <v>0</v>
      </c>
      <c r="BW29" s="219">
        <f>IF(AND(BW$3&gt;=$I29,BW$3&lt;=$J29),$K29*$H29*тех!CE$9*тех!CE$6,)</f>
        <v>0</v>
      </c>
    </row>
    <row r="30" spans="2:75">
      <c r="B30" s="3">
        <v>24</v>
      </c>
      <c r="C30" s="19"/>
      <c r="D30" s="19"/>
      <c r="E30" s="19"/>
      <c r="F30" s="19"/>
      <c r="G30" s="334" t="str">
        <f t="shared" si="2"/>
        <v>СНГ</v>
      </c>
      <c r="H30" s="19"/>
      <c r="I30" s="20"/>
      <c r="J30" s="20"/>
      <c r="K30" s="71"/>
      <c r="L30" s="64"/>
      <c r="M30" s="64"/>
      <c r="N30" s="64">
        <f t="shared" si="1"/>
        <v>0</v>
      </c>
      <c r="P30" s="219">
        <f>IF(AND(P$3&gt;=$I30,P$3&lt;=$J30),$K30*$H30*тех!X$9*тех!X$6,)</f>
        <v>0</v>
      </c>
      <c r="Q30" s="219">
        <f>IF(AND(Q$3&gt;=$I30,Q$3&lt;=$J30),$K30*$H30*тех!Y$9*тех!Y$6,)</f>
        <v>0</v>
      </c>
      <c r="R30" s="219">
        <f>IF(AND(R$3&gt;=$I30,R$3&lt;=$J30),$K30*$H30*тех!Z$9*тех!Z$6,)</f>
        <v>0</v>
      </c>
      <c r="S30" s="219">
        <f>IF(AND(S$3&gt;=$I30,S$3&lt;=$J30),$K30*$H30*тех!AA$9*тех!AA$6,)</f>
        <v>0</v>
      </c>
      <c r="T30" s="219">
        <f>IF(AND(T$3&gt;=$I30,T$3&lt;=$J30),$K30*$H30*тех!AB$9*тех!AB$6,)</f>
        <v>0</v>
      </c>
      <c r="U30" s="219">
        <f>IF(AND(U$3&gt;=$I30,U$3&lt;=$J30),$K30*$H30*тех!AC$9*тех!AC$6,)</f>
        <v>0</v>
      </c>
      <c r="V30" s="219">
        <f>IF(AND(V$3&gt;=$I30,V$3&lt;=$J30),$K30*$H30*тех!AD$9*тех!AD$6,)</f>
        <v>0</v>
      </c>
      <c r="W30" s="219">
        <f>IF(AND(W$3&gt;=$I30,W$3&lt;=$J30),$K30*$H30*тех!AE$9*тех!AE$6,)</f>
        <v>0</v>
      </c>
      <c r="X30" s="219">
        <f>IF(AND(X$3&gt;=$I30,X$3&lt;=$J30),$K30*$H30*тех!AF$9*тех!AF$6,)</f>
        <v>0</v>
      </c>
      <c r="Y30" s="219">
        <f>IF(AND(Y$3&gt;=$I30,Y$3&lt;=$J30),$K30*$H30*тех!AG$9*тех!AG$6,)</f>
        <v>0</v>
      </c>
      <c r="Z30" s="219">
        <f>IF(AND(Z$3&gt;=$I30,Z$3&lt;=$J30),$K30*$H30*тех!AH$9*тех!AH$6,)</f>
        <v>0</v>
      </c>
      <c r="AA30" s="219">
        <f>IF(AND(AA$3&gt;=$I30,AA$3&lt;=$J30),$K30*$H30*тех!AI$9*тех!AI$6,)</f>
        <v>0</v>
      </c>
      <c r="AB30" s="219">
        <f>IF(AND(AB$3&gt;=$I30,AB$3&lt;=$J30),$K30*$H30*тех!AJ$9*тех!AJ$6,)</f>
        <v>0</v>
      </c>
      <c r="AC30" s="219">
        <f>IF(AND(AC$3&gt;=$I30,AC$3&lt;=$J30),$K30*$H30*тех!AK$9*тех!AK$6,)</f>
        <v>0</v>
      </c>
      <c r="AD30" s="219">
        <f>IF(AND(AD$3&gt;=$I30,AD$3&lt;=$J30),$K30*$H30*тех!AL$9*тех!AL$6,)</f>
        <v>0</v>
      </c>
      <c r="AE30" s="219">
        <f>IF(AND(AE$3&gt;=$I30,AE$3&lt;=$J30),$K30*$H30*тех!AM$9*тех!AM$6,)</f>
        <v>0</v>
      </c>
      <c r="AF30" s="219">
        <f>IF(AND(AF$3&gt;=$I30,AF$3&lt;=$J30),$K30*$H30*тех!AN$9*тех!AN$6,)</f>
        <v>0</v>
      </c>
      <c r="AG30" s="219">
        <f>IF(AND(AG$3&gt;=$I30,AG$3&lt;=$J30),$K30*$H30*тех!AO$9*тех!AO$6,)</f>
        <v>0</v>
      </c>
      <c r="AH30" s="219">
        <f>IF(AND(AH$3&gt;=$I30,AH$3&lt;=$J30),$K30*$H30*тех!AP$9*тех!AP$6,)</f>
        <v>0</v>
      </c>
      <c r="AI30" s="219">
        <f>IF(AND(AI$3&gt;=$I30,AI$3&lt;=$J30),$K30*$H30*тех!AQ$9*тех!AQ$6,)</f>
        <v>0</v>
      </c>
      <c r="AJ30" s="219">
        <f>IF(AND(AJ$3&gt;=$I30,AJ$3&lt;=$J30),$K30*$H30*тех!AR$9*тех!AR$6,)</f>
        <v>0</v>
      </c>
      <c r="AK30" s="219">
        <f>IF(AND(AK$3&gt;=$I30,AK$3&lt;=$J30),$K30*$H30*тех!AS$9*тех!AS$6,)</f>
        <v>0</v>
      </c>
      <c r="AL30" s="219">
        <f>IF(AND(AL$3&gt;=$I30,AL$3&lt;=$J30),$K30*$H30*тех!AT$9*тех!AT$6,)</f>
        <v>0</v>
      </c>
      <c r="AM30" s="219">
        <f>IF(AND(AM$3&gt;=$I30,AM$3&lt;=$J30),$K30*$H30*тех!AU$9*тех!AU$6,)</f>
        <v>0</v>
      </c>
      <c r="AN30" s="219">
        <f>IF(AND(AN$3&gt;=$I30,AN$3&lt;=$J30),$K30*$H30*тех!AV$9*тех!AV$6,)</f>
        <v>0</v>
      </c>
      <c r="AO30" s="219">
        <f>IF(AND(AO$3&gt;=$I30,AO$3&lt;=$J30),$K30*$H30*тех!AW$9*тех!AW$6,)</f>
        <v>0</v>
      </c>
      <c r="AP30" s="219">
        <f>IF(AND(AP$3&gt;=$I30,AP$3&lt;=$J30),$K30*$H30*тех!AX$9*тех!AX$6,)</f>
        <v>0</v>
      </c>
      <c r="AQ30" s="219">
        <f>IF(AND(AQ$3&gt;=$I30,AQ$3&lt;=$J30),$K30*$H30*тех!AY$9*тех!AY$6,)</f>
        <v>0</v>
      </c>
      <c r="AR30" s="219">
        <f>IF(AND(AR$3&gt;=$I30,AR$3&lt;=$J30),$K30*$H30*тех!AZ$9*тех!AZ$6,)</f>
        <v>0</v>
      </c>
      <c r="AS30" s="219">
        <f>IF(AND(AS$3&gt;=$I30,AS$3&lt;=$J30),$K30*$H30*тех!BA$9*тех!BA$6,)</f>
        <v>0</v>
      </c>
      <c r="AT30" s="219">
        <f>IF(AND(AT$3&gt;=$I30,AT$3&lt;=$J30),$K30*$H30*тех!BB$9*тех!BB$6,)</f>
        <v>0</v>
      </c>
      <c r="AU30" s="219">
        <f>IF(AND(AU$3&gt;=$I30,AU$3&lt;=$J30),$K30*$H30*тех!BC$9*тех!BC$6,)</f>
        <v>0</v>
      </c>
      <c r="AV30" s="219">
        <f>IF(AND(AV$3&gt;=$I30,AV$3&lt;=$J30),$K30*$H30*тех!BD$9*тех!BD$6,)</f>
        <v>0</v>
      </c>
      <c r="AW30" s="219">
        <f>IF(AND(AW$3&gt;=$I30,AW$3&lt;=$J30),$K30*$H30*тех!BE$9*тех!BE$6,)</f>
        <v>0</v>
      </c>
      <c r="AX30" s="219">
        <f>IF(AND(AX$3&gt;=$I30,AX$3&lt;=$J30),$K30*$H30*тех!BF$9*тех!BF$6,)</f>
        <v>0</v>
      </c>
      <c r="AY30" s="219">
        <f>IF(AND(AY$3&gt;=$I30,AY$3&lt;=$J30),$K30*$H30*тех!BG$9*тех!BG$6,)</f>
        <v>0</v>
      </c>
      <c r="AZ30" s="219">
        <f>IF(AND(AZ$3&gt;=$I30,AZ$3&lt;=$J30),$K30*$H30*тех!BH$9*тех!BH$6,)</f>
        <v>0</v>
      </c>
      <c r="BA30" s="219">
        <f>IF(AND(BA$3&gt;=$I30,BA$3&lt;=$J30),$K30*$H30*тех!BI$9*тех!BI$6,)</f>
        <v>0</v>
      </c>
      <c r="BB30" s="219">
        <f>IF(AND(BB$3&gt;=$I30,BB$3&lt;=$J30),$K30*$H30*тех!BJ$9*тех!BJ$6,)</f>
        <v>0</v>
      </c>
      <c r="BC30" s="219">
        <f>IF(AND(BC$3&gt;=$I30,BC$3&lt;=$J30),$K30*$H30*тех!BK$9*тех!BK$6,)</f>
        <v>0</v>
      </c>
      <c r="BD30" s="219">
        <f>IF(AND(BD$3&gt;=$I30,BD$3&lt;=$J30),$K30*$H30*тех!BL$9*тех!BL$6,)</f>
        <v>0</v>
      </c>
      <c r="BE30" s="219">
        <f>IF(AND(BE$3&gt;=$I30,BE$3&lt;=$J30),$K30*$H30*тех!BM$9*тех!BM$6,)</f>
        <v>0</v>
      </c>
      <c r="BF30" s="219">
        <f>IF(AND(BF$3&gt;=$I30,BF$3&lt;=$J30),$K30*$H30*тех!BN$9*тех!BN$6,)</f>
        <v>0</v>
      </c>
      <c r="BG30" s="219">
        <f>IF(AND(BG$3&gt;=$I30,BG$3&lt;=$J30),$K30*$H30*тех!BO$9*тех!BO$6,)</f>
        <v>0</v>
      </c>
      <c r="BH30" s="219">
        <f>IF(AND(BH$3&gt;=$I30,BH$3&lt;=$J30),$K30*$H30*тех!BP$9*тех!BP$6,)</f>
        <v>0</v>
      </c>
      <c r="BI30" s="219">
        <f>IF(AND(BI$3&gt;=$I30,BI$3&lt;=$J30),$K30*$H30*тех!BQ$9*тех!BQ$6,)</f>
        <v>0</v>
      </c>
      <c r="BJ30" s="219">
        <f>IF(AND(BJ$3&gt;=$I30,BJ$3&lt;=$J30),$K30*$H30*тех!BR$9*тех!BR$6,)</f>
        <v>0</v>
      </c>
      <c r="BK30" s="219">
        <f>IF(AND(BK$3&gt;=$I30,BK$3&lt;=$J30),$K30*$H30*тех!BS$9*тех!BS$6,)</f>
        <v>0</v>
      </c>
      <c r="BL30" s="219">
        <f>IF(AND(BL$3&gt;=$I30,BL$3&lt;=$J30),$K30*$H30*тех!BT$9*тех!BT$6,)</f>
        <v>0</v>
      </c>
      <c r="BM30" s="219">
        <f>IF(AND(BM$3&gt;=$I30,BM$3&lt;=$J30),$K30*$H30*тех!BU$9*тех!BU$6,)</f>
        <v>0</v>
      </c>
      <c r="BN30" s="219">
        <f>IF(AND(BN$3&gt;=$I30,BN$3&lt;=$J30),$K30*$H30*тех!BV$9*тех!BV$6,)</f>
        <v>0</v>
      </c>
      <c r="BO30" s="219">
        <f>IF(AND(BO$3&gt;=$I30,BO$3&lt;=$J30),$K30*$H30*тех!BW$9*тех!BW$6,)</f>
        <v>0</v>
      </c>
      <c r="BP30" s="219">
        <f>IF(AND(BP$3&gt;=$I30,BP$3&lt;=$J30),$K30*$H30*тех!BX$9*тех!BX$6,)</f>
        <v>0</v>
      </c>
      <c r="BQ30" s="219">
        <f>IF(AND(BQ$3&gt;=$I30,BQ$3&lt;=$J30),$K30*$H30*тех!BY$9*тех!BY$6,)</f>
        <v>0</v>
      </c>
      <c r="BR30" s="219">
        <f>IF(AND(BR$3&gt;=$I30,BR$3&lt;=$J30),$K30*$H30*тех!BZ$9*тех!BZ$6,)</f>
        <v>0</v>
      </c>
      <c r="BS30" s="219">
        <f>IF(AND(BS$3&gt;=$I30,BS$3&lt;=$J30),$K30*$H30*тех!CA$9*тех!CA$6,)</f>
        <v>0</v>
      </c>
      <c r="BT30" s="219">
        <f>IF(AND(BT$3&gt;=$I30,BT$3&lt;=$J30),$K30*$H30*тех!CB$9*тех!CB$6,)</f>
        <v>0</v>
      </c>
      <c r="BU30" s="219">
        <f>IF(AND(BU$3&gt;=$I30,BU$3&lt;=$J30),$K30*$H30*тех!CC$9*тех!CC$6,)</f>
        <v>0</v>
      </c>
      <c r="BV30" s="219">
        <f>IF(AND(BV$3&gt;=$I30,BV$3&lt;=$J30),$K30*$H30*тех!CD$9*тех!CD$6,)</f>
        <v>0</v>
      </c>
      <c r="BW30" s="219">
        <f>IF(AND(BW$3&gt;=$I30,BW$3&lt;=$J30),$K30*$H30*тех!CE$9*тех!CE$6,)</f>
        <v>0</v>
      </c>
    </row>
    <row r="31" spans="2:75">
      <c r="B31" s="3">
        <v>25</v>
      </c>
      <c r="C31" s="19"/>
      <c r="D31" s="19"/>
      <c r="E31" s="19"/>
      <c r="F31" s="19"/>
      <c r="G31" s="334" t="str">
        <f t="shared" si="2"/>
        <v>СНГ</v>
      </c>
      <c r="H31" s="19"/>
      <c r="I31" s="20"/>
      <c r="J31" s="20"/>
      <c r="K31" s="71"/>
      <c r="L31" s="64"/>
      <c r="M31" s="64"/>
      <c r="N31" s="64">
        <f t="shared" si="1"/>
        <v>0</v>
      </c>
      <c r="P31" s="219">
        <f>IF(AND(P$3&gt;=$I31,P$3&lt;=$J31),$K31*$H31*тех!X$9*тех!X$6,)</f>
        <v>0</v>
      </c>
      <c r="Q31" s="219">
        <f>IF(AND(Q$3&gt;=$I31,Q$3&lt;=$J31),$K31*$H31*тех!Y$9*тех!Y$6,)</f>
        <v>0</v>
      </c>
      <c r="R31" s="219">
        <f>IF(AND(R$3&gt;=$I31,R$3&lt;=$J31),$K31*$H31*тех!Z$9*тех!Z$6,)</f>
        <v>0</v>
      </c>
      <c r="S31" s="219">
        <f>IF(AND(S$3&gt;=$I31,S$3&lt;=$J31),$K31*$H31*тех!AA$9*тех!AA$6,)</f>
        <v>0</v>
      </c>
      <c r="T31" s="219">
        <f>IF(AND(T$3&gt;=$I31,T$3&lt;=$J31),$K31*$H31*тех!AB$9*тех!AB$6,)</f>
        <v>0</v>
      </c>
      <c r="U31" s="219">
        <f>IF(AND(U$3&gt;=$I31,U$3&lt;=$J31),$K31*$H31*тех!AC$9*тех!AC$6,)</f>
        <v>0</v>
      </c>
      <c r="V31" s="219">
        <f>IF(AND(V$3&gt;=$I31,V$3&lt;=$J31),$K31*$H31*тех!AD$9*тех!AD$6,)</f>
        <v>0</v>
      </c>
      <c r="W31" s="219">
        <f>IF(AND(W$3&gt;=$I31,W$3&lt;=$J31),$K31*$H31*тех!AE$9*тех!AE$6,)</f>
        <v>0</v>
      </c>
      <c r="X31" s="219">
        <f>IF(AND(X$3&gt;=$I31,X$3&lt;=$J31),$K31*$H31*тех!AF$9*тех!AF$6,)</f>
        <v>0</v>
      </c>
      <c r="Y31" s="219">
        <f>IF(AND(Y$3&gt;=$I31,Y$3&lt;=$J31),$K31*$H31*тех!AG$9*тех!AG$6,)</f>
        <v>0</v>
      </c>
      <c r="Z31" s="219">
        <f>IF(AND(Z$3&gt;=$I31,Z$3&lt;=$J31),$K31*$H31*тех!AH$9*тех!AH$6,)</f>
        <v>0</v>
      </c>
      <c r="AA31" s="219">
        <f>IF(AND(AA$3&gt;=$I31,AA$3&lt;=$J31),$K31*$H31*тех!AI$9*тех!AI$6,)</f>
        <v>0</v>
      </c>
      <c r="AB31" s="219">
        <f>IF(AND(AB$3&gt;=$I31,AB$3&lt;=$J31),$K31*$H31*тех!AJ$9*тех!AJ$6,)</f>
        <v>0</v>
      </c>
      <c r="AC31" s="219">
        <f>IF(AND(AC$3&gt;=$I31,AC$3&lt;=$J31),$K31*$H31*тех!AK$9*тех!AK$6,)</f>
        <v>0</v>
      </c>
      <c r="AD31" s="219">
        <f>IF(AND(AD$3&gt;=$I31,AD$3&lt;=$J31),$K31*$H31*тех!AL$9*тех!AL$6,)</f>
        <v>0</v>
      </c>
      <c r="AE31" s="219">
        <f>IF(AND(AE$3&gt;=$I31,AE$3&lt;=$J31),$K31*$H31*тех!AM$9*тех!AM$6,)</f>
        <v>0</v>
      </c>
      <c r="AF31" s="219">
        <f>IF(AND(AF$3&gt;=$I31,AF$3&lt;=$J31),$K31*$H31*тех!AN$9*тех!AN$6,)</f>
        <v>0</v>
      </c>
      <c r="AG31" s="219">
        <f>IF(AND(AG$3&gt;=$I31,AG$3&lt;=$J31),$K31*$H31*тех!AO$9*тех!AO$6,)</f>
        <v>0</v>
      </c>
      <c r="AH31" s="219">
        <f>IF(AND(AH$3&gt;=$I31,AH$3&lt;=$J31),$K31*$H31*тех!AP$9*тех!AP$6,)</f>
        <v>0</v>
      </c>
      <c r="AI31" s="219">
        <f>IF(AND(AI$3&gt;=$I31,AI$3&lt;=$J31),$K31*$H31*тех!AQ$9*тех!AQ$6,)</f>
        <v>0</v>
      </c>
      <c r="AJ31" s="219">
        <f>IF(AND(AJ$3&gt;=$I31,AJ$3&lt;=$J31),$K31*$H31*тех!AR$9*тех!AR$6,)</f>
        <v>0</v>
      </c>
      <c r="AK31" s="219">
        <f>IF(AND(AK$3&gt;=$I31,AK$3&lt;=$J31),$K31*$H31*тех!AS$9*тех!AS$6,)</f>
        <v>0</v>
      </c>
      <c r="AL31" s="219">
        <f>IF(AND(AL$3&gt;=$I31,AL$3&lt;=$J31),$K31*$H31*тех!AT$9*тех!AT$6,)</f>
        <v>0</v>
      </c>
      <c r="AM31" s="219">
        <f>IF(AND(AM$3&gt;=$I31,AM$3&lt;=$J31),$K31*$H31*тех!AU$9*тех!AU$6,)</f>
        <v>0</v>
      </c>
      <c r="AN31" s="219">
        <f>IF(AND(AN$3&gt;=$I31,AN$3&lt;=$J31),$K31*$H31*тех!AV$9*тех!AV$6,)</f>
        <v>0</v>
      </c>
      <c r="AO31" s="219">
        <f>IF(AND(AO$3&gt;=$I31,AO$3&lt;=$J31),$K31*$H31*тех!AW$9*тех!AW$6,)</f>
        <v>0</v>
      </c>
      <c r="AP31" s="219">
        <f>IF(AND(AP$3&gt;=$I31,AP$3&lt;=$J31),$K31*$H31*тех!AX$9*тех!AX$6,)</f>
        <v>0</v>
      </c>
      <c r="AQ31" s="219">
        <f>IF(AND(AQ$3&gt;=$I31,AQ$3&lt;=$J31),$K31*$H31*тех!AY$9*тех!AY$6,)</f>
        <v>0</v>
      </c>
      <c r="AR31" s="219">
        <f>IF(AND(AR$3&gt;=$I31,AR$3&lt;=$J31),$K31*$H31*тех!AZ$9*тех!AZ$6,)</f>
        <v>0</v>
      </c>
      <c r="AS31" s="219">
        <f>IF(AND(AS$3&gt;=$I31,AS$3&lt;=$J31),$K31*$H31*тех!BA$9*тех!BA$6,)</f>
        <v>0</v>
      </c>
      <c r="AT31" s="219">
        <f>IF(AND(AT$3&gt;=$I31,AT$3&lt;=$J31),$K31*$H31*тех!BB$9*тех!BB$6,)</f>
        <v>0</v>
      </c>
      <c r="AU31" s="219">
        <f>IF(AND(AU$3&gt;=$I31,AU$3&lt;=$J31),$K31*$H31*тех!BC$9*тех!BC$6,)</f>
        <v>0</v>
      </c>
      <c r="AV31" s="219">
        <f>IF(AND(AV$3&gt;=$I31,AV$3&lt;=$J31),$K31*$H31*тех!BD$9*тех!BD$6,)</f>
        <v>0</v>
      </c>
      <c r="AW31" s="219">
        <f>IF(AND(AW$3&gt;=$I31,AW$3&lt;=$J31),$K31*$H31*тех!BE$9*тех!BE$6,)</f>
        <v>0</v>
      </c>
      <c r="AX31" s="219">
        <f>IF(AND(AX$3&gt;=$I31,AX$3&lt;=$J31),$K31*$H31*тех!BF$9*тех!BF$6,)</f>
        <v>0</v>
      </c>
      <c r="AY31" s="219">
        <f>IF(AND(AY$3&gt;=$I31,AY$3&lt;=$J31),$K31*$H31*тех!BG$9*тех!BG$6,)</f>
        <v>0</v>
      </c>
      <c r="AZ31" s="219">
        <f>IF(AND(AZ$3&gt;=$I31,AZ$3&lt;=$J31),$K31*$H31*тех!BH$9*тех!BH$6,)</f>
        <v>0</v>
      </c>
      <c r="BA31" s="219">
        <f>IF(AND(BA$3&gt;=$I31,BA$3&lt;=$J31),$K31*$H31*тех!BI$9*тех!BI$6,)</f>
        <v>0</v>
      </c>
      <c r="BB31" s="219">
        <f>IF(AND(BB$3&gt;=$I31,BB$3&lt;=$J31),$K31*$H31*тех!BJ$9*тех!BJ$6,)</f>
        <v>0</v>
      </c>
      <c r="BC31" s="219">
        <f>IF(AND(BC$3&gt;=$I31,BC$3&lt;=$J31),$K31*$H31*тех!BK$9*тех!BK$6,)</f>
        <v>0</v>
      </c>
      <c r="BD31" s="219">
        <f>IF(AND(BD$3&gt;=$I31,BD$3&lt;=$J31),$K31*$H31*тех!BL$9*тех!BL$6,)</f>
        <v>0</v>
      </c>
      <c r="BE31" s="219">
        <f>IF(AND(BE$3&gt;=$I31,BE$3&lt;=$J31),$K31*$H31*тех!BM$9*тех!BM$6,)</f>
        <v>0</v>
      </c>
      <c r="BF31" s="219">
        <f>IF(AND(BF$3&gt;=$I31,BF$3&lt;=$J31),$K31*$H31*тех!BN$9*тех!BN$6,)</f>
        <v>0</v>
      </c>
      <c r="BG31" s="219">
        <f>IF(AND(BG$3&gt;=$I31,BG$3&lt;=$J31),$K31*$H31*тех!BO$9*тех!BO$6,)</f>
        <v>0</v>
      </c>
      <c r="BH31" s="219">
        <f>IF(AND(BH$3&gt;=$I31,BH$3&lt;=$J31),$K31*$H31*тех!BP$9*тех!BP$6,)</f>
        <v>0</v>
      </c>
      <c r="BI31" s="219">
        <f>IF(AND(BI$3&gt;=$I31,BI$3&lt;=$J31),$K31*$H31*тех!BQ$9*тех!BQ$6,)</f>
        <v>0</v>
      </c>
      <c r="BJ31" s="219">
        <f>IF(AND(BJ$3&gt;=$I31,BJ$3&lt;=$J31),$K31*$H31*тех!BR$9*тех!BR$6,)</f>
        <v>0</v>
      </c>
      <c r="BK31" s="219">
        <f>IF(AND(BK$3&gt;=$I31,BK$3&lt;=$J31),$K31*$H31*тех!BS$9*тех!BS$6,)</f>
        <v>0</v>
      </c>
      <c r="BL31" s="219">
        <f>IF(AND(BL$3&gt;=$I31,BL$3&lt;=$J31),$K31*$H31*тех!BT$9*тех!BT$6,)</f>
        <v>0</v>
      </c>
      <c r="BM31" s="219">
        <f>IF(AND(BM$3&gt;=$I31,BM$3&lt;=$J31),$K31*$H31*тех!BU$9*тех!BU$6,)</f>
        <v>0</v>
      </c>
      <c r="BN31" s="219">
        <f>IF(AND(BN$3&gt;=$I31,BN$3&lt;=$J31),$K31*$H31*тех!BV$9*тех!BV$6,)</f>
        <v>0</v>
      </c>
      <c r="BO31" s="219">
        <f>IF(AND(BO$3&gt;=$I31,BO$3&lt;=$J31),$K31*$H31*тех!BW$9*тех!BW$6,)</f>
        <v>0</v>
      </c>
      <c r="BP31" s="219">
        <f>IF(AND(BP$3&gt;=$I31,BP$3&lt;=$J31),$K31*$H31*тех!BX$9*тех!BX$6,)</f>
        <v>0</v>
      </c>
      <c r="BQ31" s="219">
        <f>IF(AND(BQ$3&gt;=$I31,BQ$3&lt;=$J31),$K31*$H31*тех!BY$9*тех!BY$6,)</f>
        <v>0</v>
      </c>
      <c r="BR31" s="219">
        <f>IF(AND(BR$3&gt;=$I31,BR$3&lt;=$J31),$K31*$H31*тех!BZ$9*тех!BZ$6,)</f>
        <v>0</v>
      </c>
      <c r="BS31" s="219">
        <f>IF(AND(BS$3&gt;=$I31,BS$3&lt;=$J31),$K31*$H31*тех!CA$9*тех!CA$6,)</f>
        <v>0</v>
      </c>
      <c r="BT31" s="219">
        <f>IF(AND(BT$3&gt;=$I31,BT$3&lt;=$J31),$K31*$H31*тех!CB$9*тех!CB$6,)</f>
        <v>0</v>
      </c>
      <c r="BU31" s="219">
        <f>IF(AND(BU$3&gt;=$I31,BU$3&lt;=$J31),$K31*$H31*тех!CC$9*тех!CC$6,)</f>
        <v>0</v>
      </c>
      <c r="BV31" s="219">
        <f>IF(AND(BV$3&gt;=$I31,BV$3&lt;=$J31),$K31*$H31*тех!CD$9*тех!CD$6,)</f>
        <v>0</v>
      </c>
      <c r="BW31" s="219">
        <f>IF(AND(BW$3&gt;=$I31,BW$3&lt;=$J31),$K31*$H31*тех!CE$9*тех!CE$6,)</f>
        <v>0</v>
      </c>
    </row>
    <row r="32" spans="2:75">
      <c r="B32" s="3">
        <v>26</v>
      </c>
      <c r="C32" s="19"/>
      <c r="D32" s="19"/>
      <c r="E32" s="19"/>
      <c r="F32" s="19"/>
      <c r="G32" s="334" t="str">
        <f t="shared" si="2"/>
        <v>СНГ</v>
      </c>
      <c r="H32" s="19"/>
      <c r="I32" s="20"/>
      <c r="J32" s="20"/>
      <c r="K32" s="71"/>
      <c r="L32" s="64"/>
      <c r="M32" s="64"/>
      <c r="N32" s="64">
        <f t="shared" si="1"/>
        <v>0</v>
      </c>
      <c r="P32" s="219">
        <f>IF(AND(P$3&gt;=$I32,P$3&lt;=$J32),$K32*$H32*тех!X$9*тех!X$6,)</f>
        <v>0</v>
      </c>
      <c r="Q32" s="219">
        <f>IF(AND(Q$3&gt;=$I32,Q$3&lt;=$J32),$K32*$H32*тех!Y$9*тех!Y$6,)</f>
        <v>0</v>
      </c>
      <c r="R32" s="219">
        <f>IF(AND(R$3&gt;=$I32,R$3&lt;=$J32),$K32*$H32*тех!Z$9*тех!Z$6,)</f>
        <v>0</v>
      </c>
      <c r="S32" s="219">
        <f>IF(AND(S$3&gt;=$I32,S$3&lt;=$J32),$K32*$H32*тех!AA$9*тех!AA$6,)</f>
        <v>0</v>
      </c>
      <c r="T32" s="219">
        <f>IF(AND(T$3&gt;=$I32,T$3&lt;=$J32),$K32*$H32*тех!AB$9*тех!AB$6,)</f>
        <v>0</v>
      </c>
      <c r="U32" s="219">
        <f>IF(AND(U$3&gt;=$I32,U$3&lt;=$J32),$K32*$H32*тех!AC$9*тех!AC$6,)</f>
        <v>0</v>
      </c>
      <c r="V32" s="219">
        <f>IF(AND(V$3&gt;=$I32,V$3&lt;=$J32),$K32*$H32*тех!AD$9*тех!AD$6,)</f>
        <v>0</v>
      </c>
      <c r="W32" s="219">
        <f>IF(AND(W$3&gt;=$I32,W$3&lt;=$J32),$K32*$H32*тех!AE$9*тех!AE$6,)</f>
        <v>0</v>
      </c>
      <c r="X32" s="219">
        <f>IF(AND(X$3&gt;=$I32,X$3&lt;=$J32),$K32*$H32*тех!AF$9*тех!AF$6,)</f>
        <v>0</v>
      </c>
      <c r="Y32" s="219">
        <f>IF(AND(Y$3&gt;=$I32,Y$3&lt;=$J32),$K32*$H32*тех!AG$9*тех!AG$6,)</f>
        <v>0</v>
      </c>
      <c r="Z32" s="219">
        <f>IF(AND(Z$3&gt;=$I32,Z$3&lt;=$J32),$K32*$H32*тех!AH$9*тех!AH$6,)</f>
        <v>0</v>
      </c>
      <c r="AA32" s="219">
        <f>IF(AND(AA$3&gt;=$I32,AA$3&lt;=$J32),$K32*$H32*тех!AI$9*тех!AI$6,)</f>
        <v>0</v>
      </c>
      <c r="AB32" s="219">
        <f>IF(AND(AB$3&gt;=$I32,AB$3&lt;=$J32),$K32*$H32*тех!AJ$9*тех!AJ$6,)</f>
        <v>0</v>
      </c>
      <c r="AC32" s="219">
        <f>IF(AND(AC$3&gt;=$I32,AC$3&lt;=$J32),$K32*$H32*тех!AK$9*тех!AK$6,)</f>
        <v>0</v>
      </c>
      <c r="AD32" s="219">
        <f>IF(AND(AD$3&gt;=$I32,AD$3&lt;=$J32),$K32*$H32*тех!AL$9*тех!AL$6,)</f>
        <v>0</v>
      </c>
      <c r="AE32" s="219">
        <f>IF(AND(AE$3&gt;=$I32,AE$3&lt;=$J32),$K32*$H32*тех!AM$9*тех!AM$6,)</f>
        <v>0</v>
      </c>
      <c r="AF32" s="219">
        <f>IF(AND(AF$3&gt;=$I32,AF$3&lt;=$J32),$K32*$H32*тех!AN$9*тех!AN$6,)</f>
        <v>0</v>
      </c>
      <c r="AG32" s="219">
        <f>IF(AND(AG$3&gt;=$I32,AG$3&lt;=$J32),$K32*$H32*тех!AO$9*тех!AO$6,)</f>
        <v>0</v>
      </c>
      <c r="AH32" s="219">
        <f>IF(AND(AH$3&gt;=$I32,AH$3&lt;=$J32),$K32*$H32*тех!AP$9*тех!AP$6,)</f>
        <v>0</v>
      </c>
      <c r="AI32" s="219">
        <f>IF(AND(AI$3&gt;=$I32,AI$3&lt;=$J32),$K32*$H32*тех!AQ$9*тех!AQ$6,)</f>
        <v>0</v>
      </c>
      <c r="AJ32" s="219">
        <f>IF(AND(AJ$3&gt;=$I32,AJ$3&lt;=$J32),$K32*$H32*тех!AR$9*тех!AR$6,)</f>
        <v>0</v>
      </c>
      <c r="AK32" s="219">
        <f>IF(AND(AK$3&gt;=$I32,AK$3&lt;=$J32),$K32*$H32*тех!AS$9*тех!AS$6,)</f>
        <v>0</v>
      </c>
      <c r="AL32" s="219">
        <f>IF(AND(AL$3&gt;=$I32,AL$3&lt;=$J32),$K32*$H32*тех!AT$9*тех!AT$6,)</f>
        <v>0</v>
      </c>
      <c r="AM32" s="219">
        <f>IF(AND(AM$3&gt;=$I32,AM$3&lt;=$J32),$K32*$H32*тех!AU$9*тех!AU$6,)</f>
        <v>0</v>
      </c>
      <c r="AN32" s="219">
        <f>IF(AND(AN$3&gt;=$I32,AN$3&lt;=$J32),$K32*$H32*тех!AV$9*тех!AV$6,)</f>
        <v>0</v>
      </c>
      <c r="AO32" s="219">
        <f>IF(AND(AO$3&gt;=$I32,AO$3&lt;=$J32),$K32*$H32*тех!AW$9*тех!AW$6,)</f>
        <v>0</v>
      </c>
      <c r="AP32" s="219">
        <f>IF(AND(AP$3&gt;=$I32,AP$3&lt;=$J32),$K32*$H32*тех!AX$9*тех!AX$6,)</f>
        <v>0</v>
      </c>
      <c r="AQ32" s="219">
        <f>IF(AND(AQ$3&gt;=$I32,AQ$3&lt;=$J32),$K32*$H32*тех!AY$9*тех!AY$6,)</f>
        <v>0</v>
      </c>
      <c r="AR32" s="219">
        <f>IF(AND(AR$3&gt;=$I32,AR$3&lt;=$J32),$K32*$H32*тех!AZ$9*тех!AZ$6,)</f>
        <v>0</v>
      </c>
      <c r="AS32" s="219">
        <f>IF(AND(AS$3&gt;=$I32,AS$3&lt;=$J32),$K32*$H32*тех!BA$9*тех!BA$6,)</f>
        <v>0</v>
      </c>
      <c r="AT32" s="219">
        <f>IF(AND(AT$3&gt;=$I32,AT$3&lt;=$J32),$K32*$H32*тех!BB$9*тех!BB$6,)</f>
        <v>0</v>
      </c>
      <c r="AU32" s="219">
        <f>IF(AND(AU$3&gt;=$I32,AU$3&lt;=$J32),$K32*$H32*тех!BC$9*тех!BC$6,)</f>
        <v>0</v>
      </c>
      <c r="AV32" s="219">
        <f>IF(AND(AV$3&gt;=$I32,AV$3&lt;=$J32),$K32*$H32*тех!BD$9*тех!BD$6,)</f>
        <v>0</v>
      </c>
      <c r="AW32" s="219">
        <f>IF(AND(AW$3&gt;=$I32,AW$3&lt;=$J32),$K32*$H32*тех!BE$9*тех!BE$6,)</f>
        <v>0</v>
      </c>
      <c r="AX32" s="219">
        <f>IF(AND(AX$3&gt;=$I32,AX$3&lt;=$J32),$K32*$H32*тех!BF$9*тех!BF$6,)</f>
        <v>0</v>
      </c>
      <c r="AY32" s="219">
        <f>IF(AND(AY$3&gt;=$I32,AY$3&lt;=$J32),$K32*$H32*тех!BG$9*тех!BG$6,)</f>
        <v>0</v>
      </c>
      <c r="AZ32" s="219">
        <f>IF(AND(AZ$3&gt;=$I32,AZ$3&lt;=$J32),$K32*$H32*тех!BH$9*тех!BH$6,)</f>
        <v>0</v>
      </c>
      <c r="BA32" s="219">
        <f>IF(AND(BA$3&gt;=$I32,BA$3&lt;=$J32),$K32*$H32*тех!BI$9*тех!BI$6,)</f>
        <v>0</v>
      </c>
      <c r="BB32" s="219">
        <f>IF(AND(BB$3&gt;=$I32,BB$3&lt;=$J32),$K32*$H32*тех!BJ$9*тех!BJ$6,)</f>
        <v>0</v>
      </c>
      <c r="BC32" s="219">
        <f>IF(AND(BC$3&gt;=$I32,BC$3&lt;=$J32),$K32*$H32*тех!BK$9*тех!BK$6,)</f>
        <v>0</v>
      </c>
      <c r="BD32" s="219">
        <f>IF(AND(BD$3&gt;=$I32,BD$3&lt;=$J32),$K32*$H32*тех!BL$9*тех!BL$6,)</f>
        <v>0</v>
      </c>
      <c r="BE32" s="219">
        <f>IF(AND(BE$3&gt;=$I32,BE$3&lt;=$J32),$K32*$H32*тех!BM$9*тех!BM$6,)</f>
        <v>0</v>
      </c>
      <c r="BF32" s="219">
        <f>IF(AND(BF$3&gt;=$I32,BF$3&lt;=$J32),$K32*$H32*тех!BN$9*тех!BN$6,)</f>
        <v>0</v>
      </c>
      <c r="BG32" s="219">
        <f>IF(AND(BG$3&gt;=$I32,BG$3&lt;=$J32),$K32*$H32*тех!BO$9*тех!BO$6,)</f>
        <v>0</v>
      </c>
      <c r="BH32" s="219">
        <f>IF(AND(BH$3&gt;=$I32,BH$3&lt;=$J32),$K32*$H32*тех!BP$9*тех!BP$6,)</f>
        <v>0</v>
      </c>
      <c r="BI32" s="219">
        <f>IF(AND(BI$3&gt;=$I32,BI$3&lt;=$J32),$K32*$H32*тех!BQ$9*тех!BQ$6,)</f>
        <v>0</v>
      </c>
      <c r="BJ32" s="219">
        <f>IF(AND(BJ$3&gt;=$I32,BJ$3&lt;=$J32),$K32*$H32*тех!BR$9*тех!BR$6,)</f>
        <v>0</v>
      </c>
      <c r="BK32" s="219">
        <f>IF(AND(BK$3&gt;=$I32,BK$3&lt;=$J32),$K32*$H32*тех!BS$9*тех!BS$6,)</f>
        <v>0</v>
      </c>
      <c r="BL32" s="219">
        <f>IF(AND(BL$3&gt;=$I32,BL$3&lt;=$J32),$K32*$H32*тех!BT$9*тех!BT$6,)</f>
        <v>0</v>
      </c>
      <c r="BM32" s="219">
        <f>IF(AND(BM$3&gt;=$I32,BM$3&lt;=$J32),$K32*$H32*тех!BU$9*тех!BU$6,)</f>
        <v>0</v>
      </c>
      <c r="BN32" s="219">
        <f>IF(AND(BN$3&gt;=$I32,BN$3&lt;=$J32),$K32*$H32*тех!BV$9*тех!BV$6,)</f>
        <v>0</v>
      </c>
      <c r="BO32" s="219">
        <f>IF(AND(BO$3&gt;=$I32,BO$3&lt;=$J32),$K32*$H32*тех!BW$9*тех!BW$6,)</f>
        <v>0</v>
      </c>
      <c r="BP32" s="219">
        <f>IF(AND(BP$3&gt;=$I32,BP$3&lt;=$J32),$K32*$H32*тех!BX$9*тех!BX$6,)</f>
        <v>0</v>
      </c>
      <c r="BQ32" s="219">
        <f>IF(AND(BQ$3&gt;=$I32,BQ$3&lt;=$J32),$K32*$H32*тех!BY$9*тех!BY$6,)</f>
        <v>0</v>
      </c>
      <c r="BR32" s="219">
        <f>IF(AND(BR$3&gt;=$I32,BR$3&lt;=$J32),$K32*$H32*тех!BZ$9*тех!BZ$6,)</f>
        <v>0</v>
      </c>
      <c r="BS32" s="219">
        <f>IF(AND(BS$3&gt;=$I32,BS$3&lt;=$J32),$K32*$H32*тех!CA$9*тех!CA$6,)</f>
        <v>0</v>
      </c>
      <c r="BT32" s="219">
        <f>IF(AND(BT$3&gt;=$I32,BT$3&lt;=$J32),$K32*$H32*тех!CB$9*тех!CB$6,)</f>
        <v>0</v>
      </c>
      <c r="BU32" s="219">
        <f>IF(AND(BU$3&gt;=$I32,BU$3&lt;=$J32),$K32*$H32*тех!CC$9*тех!CC$6,)</f>
        <v>0</v>
      </c>
      <c r="BV32" s="219">
        <f>IF(AND(BV$3&gt;=$I32,BV$3&lt;=$J32),$K32*$H32*тех!CD$9*тех!CD$6,)</f>
        <v>0</v>
      </c>
      <c r="BW32" s="219">
        <f>IF(AND(BW$3&gt;=$I32,BW$3&lt;=$J32),$K32*$H32*тех!CE$9*тех!CE$6,)</f>
        <v>0</v>
      </c>
    </row>
    <row r="33" spans="2:75">
      <c r="B33" s="3">
        <v>27</v>
      </c>
      <c r="C33" s="19"/>
      <c r="D33" s="19"/>
      <c r="E33" s="19"/>
      <c r="F33" s="19"/>
      <c r="G33" s="334" t="str">
        <f t="shared" si="2"/>
        <v>СНГ</v>
      </c>
      <c r="H33" s="19"/>
      <c r="I33" s="20"/>
      <c r="J33" s="20"/>
      <c r="K33" s="71"/>
      <c r="L33" s="64"/>
      <c r="M33" s="64"/>
      <c r="N33" s="64">
        <f t="shared" si="1"/>
        <v>0</v>
      </c>
      <c r="P33" s="219">
        <f>IF(AND(P$3&gt;=$I33,P$3&lt;=$J33),$K33*$H33*тех!X$9*тех!X$6,)</f>
        <v>0</v>
      </c>
      <c r="Q33" s="219">
        <f>IF(AND(Q$3&gt;=$I33,Q$3&lt;=$J33),$K33*$H33*тех!Y$9*тех!Y$6,)</f>
        <v>0</v>
      </c>
      <c r="R33" s="219">
        <f>IF(AND(R$3&gt;=$I33,R$3&lt;=$J33),$K33*$H33*тех!Z$9*тех!Z$6,)</f>
        <v>0</v>
      </c>
      <c r="S33" s="219">
        <f>IF(AND(S$3&gt;=$I33,S$3&lt;=$J33),$K33*$H33*тех!AA$9*тех!AA$6,)</f>
        <v>0</v>
      </c>
      <c r="T33" s="219">
        <f>IF(AND(T$3&gt;=$I33,T$3&lt;=$J33),$K33*$H33*тех!AB$9*тех!AB$6,)</f>
        <v>0</v>
      </c>
      <c r="U33" s="219">
        <f>IF(AND(U$3&gt;=$I33,U$3&lt;=$J33),$K33*$H33*тех!AC$9*тех!AC$6,)</f>
        <v>0</v>
      </c>
      <c r="V33" s="219">
        <f>IF(AND(V$3&gt;=$I33,V$3&lt;=$J33),$K33*$H33*тех!AD$9*тех!AD$6,)</f>
        <v>0</v>
      </c>
      <c r="W33" s="219">
        <f>IF(AND(W$3&gt;=$I33,W$3&lt;=$J33),$K33*$H33*тех!AE$9*тех!AE$6,)</f>
        <v>0</v>
      </c>
      <c r="X33" s="219">
        <f>IF(AND(X$3&gt;=$I33,X$3&lt;=$J33),$K33*$H33*тех!AF$9*тех!AF$6,)</f>
        <v>0</v>
      </c>
      <c r="Y33" s="219">
        <f>IF(AND(Y$3&gt;=$I33,Y$3&lt;=$J33),$K33*$H33*тех!AG$9*тех!AG$6,)</f>
        <v>0</v>
      </c>
      <c r="Z33" s="219">
        <f>IF(AND(Z$3&gt;=$I33,Z$3&lt;=$J33),$K33*$H33*тех!AH$9*тех!AH$6,)</f>
        <v>0</v>
      </c>
      <c r="AA33" s="219">
        <f>IF(AND(AA$3&gt;=$I33,AA$3&lt;=$J33),$K33*$H33*тех!AI$9*тех!AI$6,)</f>
        <v>0</v>
      </c>
      <c r="AB33" s="219">
        <f>IF(AND(AB$3&gt;=$I33,AB$3&lt;=$J33),$K33*$H33*тех!AJ$9*тех!AJ$6,)</f>
        <v>0</v>
      </c>
      <c r="AC33" s="219">
        <f>IF(AND(AC$3&gt;=$I33,AC$3&lt;=$J33),$K33*$H33*тех!AK$9*тех!AK$6,)</f>
        <v>0</v>
      </c>
      <c r="AD33" s="219">
        <f>IF(AND(AD$3&gt;=$I33,AD$3&lt;=$J33),$K33*$H33*тех!AL$9*тех!AL$6,)</f>
        <v>0</v>
      </c>
      <c r="AE33" s="219">
        <f>IF(AND(AE$3&gt;=$I33,AE$3&lt;=$J33),$K33*$H33*тех!AM$9*тех!AM$6,)</f>
        <v>0</v>
      </c>
      <c r="AF33" s="219">
        <f>IF(AND(AF$3&gt;=$I33,AF$3&lt;=$J33),$K33*$H33*тех!AN$9*тех!AN$6,)</f>
        <v>0</v>
      </c>
      <c r="AG33" s="219">
        <f>IF(AND(AG$3&gt;=$I33,AG$3&lt;=$J33),$K33*$H33*тех!AO$9*тех!AO$6,)</f>
        <v>0</v>
      </c>
      <c r="AH33" s="219">
        <f>IF(AND(AH$3&gt;=$I33,AH$3&lt;=$J33),$K33*$H33*тех!AP$9*тех!AP$6,)</f>
        <v>0</v>
      </c>
      <c r="AI33" s="219">
        <f>IF(AND(AI$3&gt;=$I33,AI$3&lt;=$J33),$K33*$H33*тех!AQ$9*тех!AQ$6,)</f>
        <v>0</v>
      </c>
      <c r="AJ33" s="219">
        <f>IF(AND(AJ$3&gt;=$I33,AJ$3&lt;=$J33),$K33*$H33*тех!AR$9*тех!AR$6,)</f>
        <v>0</v>
      </c>
      <c r="AK33" s="219">
        <f>IF(AND(AK$3&gt;=$I33,AK$3&lt;=$J33),$K33*$H33*тех!AS$9*тех!AS$6,)</f>
        <v>0</v>
      </c>
      <c r="AL33" s="219">
        <f>IF(AND(AL$3&gt;=$I33,AL$3&lt;=$J33),$K33*$H33*тех!AT$9*тех!AT$6,)</f>
        <v>0</v>
      </c>
      <c r="AM33" s="219">
        <f>IF(AND(AM$3&gt;=$I33,AM$3&lt;=$J33),$K33*$H33*тех!AU$9*тех!AU$6,)</f>
        <v>0</v>
      </c>
      <c r="AN33" s="219">
        <f>IF(AND(AN$3&gt;=$I33,AN$3&lt;=$J33),$K33*$H33*тех!AV$9*тех!AV$6,)</f>
        <v>0</v>
      </c>
      <c r="AO33" s="219">
        <f>IF(AND(AO$3&gt;=$I33,AO$3&lt;=$J33),$K33*$H33*тех!AW$9*тех!AW$6,)</f>
        <v>0</v>
      </c>
      <c r="AP33" s="219">
        <f>IF(AND(AP$3&gt;=$I33,AP$3&lt;=$J33),$K33*$H33*тех!AX$9*тех!AX$6,)</f>
        <v>0</v>
      </c>
      <c r="AQ33" s="219">
        <f>IF(AND(AQ$3&gt;=$I33,AQ$3&lt;=$J33),$K33*$H33*тех!AY$9*тех!AY$6,)</f>
        <v>0</v>
      </c>
      <c r="AR33" s="219">
        <f>IF(AND(AR$3&gt;=$I33,AR$3&lt;=$J33),$K33*$H33*тех!AZ$9*тех!AZ$6,)</f>
        <v>0</v>
      </c>
      <c r="AS33" s="219">
        <f>IF(AND(AS$3&gt;=$I33,AS$3&lt;=$J33),$K33*$H33*тех!BA$9*тех!BA$6,)</f>
        <v>0</v>
      </c>
      <c r="AT33" s="219">
        <f>IF(AND(AT$3&gt;=$I33,AT$3&lt;=$J33),$K33*$H33*тех!BB$9*тех!BB$6,)</f>
        <v>0</v>
      </c>
      <c r="AU33" s="219">
        <f>IF(AND(AU$3&gt;=$I33,AU$3&lt;=$J33),$K33*$H33*тех!BC$9*тех!BC$6,)</f>
        <v>0</v>
      </c>
      <c r="AV33" s="219">
        <f>IF(AND(AV$3&gt;=$I33,AV$3&lt;=$J33),$K33*$H33*тех!BD$9*тех!BD$6,)</f>
        <v>0</v>
      </c>
      <c r="AW33" s="219">
        <f>IF(AND(AW$3&gt;=$I33,AW$3&lt;=$J33),$K33*$H33*тех!BE$9*тех!BE$6,)</f>
        <v>0</v>
      </c>
      <c r="AX33" s="219">
        <f>IF(AND(AX$3&gt;=$I33,AX$3&lt;=$J33),$K33*$H33*тех!BF$9*тех!BF$6,)</f>
        <v>0</v>
      </c>
      <c r="AY33" s="219">
        <f>IF(AND(AY$3&gt;=$I33,AY$3&lt;=$J33),$K33*$H33*тех!BG$9*тех!BG$6,)</f>
        <v>0</v>
      </c>
      <c r="AZ33" s="219">
        <f>IF(AND(AZ$3&gt;=$I33,AZ$3&lt;=$J33),$K33*$H33*тех!BH$9*тех!BH$6,)</f>
        <v>0</v>
      </c>
      <c r="BA33" s="219">
        <f>IF(AND(BA$3&gt;=$I33,BA$3&lt;=$J33),$K33*$H33*тех!BI$9*тех!BI$6,)</f>
        <v>0</v>
      </c>
      <c r="BB33" s="219">
        <f>IF(AND(BB$3&gt;=$I33,BB$3&lt;=$J33),$K33*$H33*тех!BJ$9*тех!BJ$6,)</f>
        <v>0</v>
      </c>
      <c r="BC33" s="219">
        <f>IF(AND(BC$3&gt;=$I33,BC$3&lt;=$J33),$K33*$H33*тех!BK$9*тех!BK$6,)</f>
        <v>0</v>
      </c>
      <c r="BD33" s="219">
        <f>IF(AND(BD$3&gt;=$I33,BD$3&lt;=$J33),$K33*$H33*тех!BL$9*тех!BL$6,)</f>
        <v>0</v>
      </c>
      <c r="BE33" s="219">
        <f>IF(AND(BE$3&gt;=$I33,BE$3&lt;=$J33),$K33*$H33*тех!BM$9*тех!BM$6,)</f>
        <v>0</v>
      </c>
      <c r="BF33" s="219">
        <f>IF(AND(BF$3&gt;=$I33,BF$3&lt;=$J33),$K33*$H33*тех!BN$9*тех!BN$6,)</f>
        <v>0</v>
      </c>
      <c r="BG33" s="219">
        <f>IF(AND(BG$3&gt;=$I33,BG$3&lt;=$J33),$K33*$H33*тех!BO$9*тех!BO$6,)</f>
        <v>0</v>
      </c>
      <c r="BH33" s="219">
        <f>IF(AND(BH$3&gt;=$I33,BH$3&lt;=$J33),$K33*$H33*тех!BP$9*тех!BP$6,)</f>
        <v>0</v>
      </c>
      <c r="BI33" s="219">
        <f>IF(AND(BI$3&gt;=$I33,BI$3&lt;=$J33),$K33*$H33*тех!BQ$9*тех!BQ$6,)</f>
        <v>0</v>
      </c>
      <c r="BJ33" s="219">
        <f>IF(AND(BJ$3&gt;=$I33,BJ$3&lt;=$J33),$K33*$H33*тех!BR$9*тех!BR$6,)</f>
        <v>0</v>
      </c>
      <c r="BK33" s="219">
        <f>IF(AND(BK$3&gt;=$I33,BK$3&lt;=$J33),$K33*$H33*тех!BS$9*тех!BS$6,)</f>
        <v>0</v>
      </c>
      <c r="BL33" s="219">
        <f>IF(AND(BL$3&gt;=$I33,BL$3&lt;=$J33),$K33*$H33*тех!BT$9*тех!BT$6,)</f>
        <v>0</v>
      </c>
      <c r="BM33" s="219">
        <f>IF(AND(BM$3&gt;=$I33,BM$3&lt;=$J33),$K33*$H33*тех!BU$9*тех!BU$6,)</f>
        <v>0</v>
      </c>
      <c r="BN33" s="219">
        <f>IF(AND(BN$3&gt;=$I33,BN$3&lt;=$J33),$K33*$H33*тех!BV$9*тех!BV$6,)</f>
        <v>0</v>
      </c>
      <c r="BO33" s="219">
        <f>IF(AND(BO$3&gt;=$I33,BO$3&lt;=$J33),$K33*$H33*тех!BW$9*тех!BW$6,)</f>
        <v>0</v>
      </c>
      <c r="BP33" s="219">
        <f>IF(AND(BP$3&gt;=$I33,BP$3&lt;=$J33),$K33*$H33*тех!BX$9*тех!BX$6,)</f>
        <v>0</v>
      </c>
      <c r="BQ33" s="219">
        <f>IF(AND(BQ$3&gt;=$I33,BQ$3&lt;=$J33),$K33*$H33*тех!BY$9*тех!BY$6,)</f>
        <v>0</v>
      </c>
      <c r="BR33" s="219">
        <f>IF(AND(BR$3&gt;=$I33,BR$3&lt;=$J33),$K33*$H33*тех!BZ$9*тех!BZ$6,)</f>
        <v>0</v>
      </c>
      <c r="BS33" s="219">
        <f>IF(AND(BS$3&gt;=$I33,BS$3&lt;=$J33),$K33*$H33*тех!CA$9*тех!CA$6,)</f>
        <v>0</v>
      </c>
      <c r="BT33" s="219">
        <f>IF(AND(BT$3&gt;=$I33,BT$3&lt;=$J33),$K33*$H33*тех!CB$9*тех!CB$6,)</f>
        <v>0</v>
      </c>
      <c r="BU33" s="219">
        <f>IF(AND(BU$3&gt;=$I33,BU$3&lt;=$J33),$K33*$H33*тех!CC$9*тех!CC$6,)</f>
        <v>0</v>
      </c>
      <c r="BV33" s="219">
        <f>IF(AND(BV$3&gt;=$I33,BV$3&lt;=$J33),$K33*$H33*тех!CD$9*тех!CD$6,)</f>
        <v>0</v>
      </c>
      <c r="BW33" s="219">
        <f>IF(AND(BW$3&gt;=$I33,BW$3&lt;=$J33),$K33*$H33*тех!CE$9*тех!CE$6,)</f>
        <v>0</v>
      </c>
    </row>
    <row r="34" spans="2:75">
      <c r="B34" s="3">
        <v>28</v>
      </c>
      <c r="C34" s="19"/>
      <c r="D34" s="19"/>
      <c r="E34" s="19"/>
      <c r="F34" s="19"/>
      <c r="G34" s="334" t="str">
        <f t="shared" si="2"/>
        <v>СНГ</v>
      </c>
      <c r="H34" s="19"/>
      <c r="I34" s="20"/>
      <c r="J34" s="20"/>
      <c r="K34" s="71"/>
      <c r="L34" s="64"/>
      <c r="M34" s="64"/>
      <c r="N34" s="64">
        <f t="shared" si="1"/>
        <v>0</v>
      </c>
      <c r="P34" s="219">
        <f>IF(AND(P$3&gt;=$I34,P$3&lt;=$J34),$K34*$H34*тех!X$9*тех!X$6,)</f>
        <v>0</v>
      </c>
      <c r="Q34" s="219">
        <f>IF(AND(Q$3&gt;=$I34,Q$3&lt;=$J34),$K34*$H34*тех!Y$9*тех!Y$6,)</f>
        <v>0</v>
      </c>
      <c r="R34" s="219">
        <f>IF(AND(R$3&gt;=$I34,R$3&lt;=$J34),$K34*$H34*тех!Z$9*тех!Z$6,)</f>
        <v>0</v>
      </c>
      <c r="S34" s="219">
        <f>IF(AND(S$3&gt;=$I34,S$3&lt;=$J34),$K34*$H34*тех!AA$9*тех!AA$6,)</f>
        <v>0</v>
      </c>
      <c r="T34" s="219">
        <f>IF(AND(T$3&gt;=$I34,T$3&lt;=$J34),$K34*$H34*тех!AB$9*тех!AB$6,)</f>
        <v>0</v>
      </c>
      <c r="U34" s="219">
        <f>IF(AND(U$3&gt;=$I34,U$3&lt;=$J34),$K34*$H34*тех!AC$9*тех!AC$6,)</f>
        <v>0</v>
      </c>
      <c r="V34" s="219">
        <f>IF(AND(V$3&gt;=$I34,V$3&lt;=$J34),$K34*$H34*тех!AD$9*тех!AD$6,)</f>
        <v>0</v>
      </c>
      <c r="W34" s="219">
        <f>IF(AND(W$3&gt;=$I34,W$3&lt;=$J34),$K34*$H34*тех!AE$9*тех!AE$6,)</f>
        <v>0</v>
      </c>
      <c r="X34" s="219">
        <f>IF(AND(X$3&gt;=$I34,X$3&lt;=$J34),$K34*$H34*тех!AF$9*тех!AF$6,)</f>
        <v>0</v>
      </c>
      <c r="Y34" s="219">
        <f>IF(AND(Y$3&gt;=$I34,Y$3&lt;=$J34),$K34*$H34*тех!AG$9*тех!AG$6,)</f>
        <v>0</v>
      </c>
      <c r="Z34" s="219">
        <f>IF(AND(Z$3&gt;=$I34,Z$3&lt;=$J34),$K34*$H34*тех!AH$9*тех!AH$6,)</f>
        <v>0</v>
      </c>
      <c r="AA34" s="219">
        <f>IF(AND(AA$3&gt;=$I34,AA$3&lt;=$J34),$K34*$H34*тех!AI$9*тех!AI$6,)</f>
        <v>0</v>
      </c>
      <c r="AB34" s="219">
        <f>IF(AND(AB$3&gt;=$I34,AB$3&lt;=$J34),$K34*$H34*тех!AJ$9*тех!AJ$6,)</f>
        <v>0</v>
      </c>
      <c r="AC34" s="219">
        <f>IF(AND(AC$3&gt;=$I34,AC$3&lt;=$J34),$K34*$H34*тех!AK$9*тех!AK$6,)</f>
        <v>0</v>
      </c>
      <c r="AD34" s="219">
        <f>IF(AND(AD$3&gt;=$I34,AD$3&lt;=$J34),$K34*$H34*тех!AL$9*тех!AL$6,)</f>
        <v>0</v>
      </c>
      <c r="AE34" s="219">
        <f>IF(AND(AE$3&gt;=$I34,AE$3&lt;=$J34),$K34*$H34*тех!AM$9*тех!AM$6,)</f>
        <v>0</v>
      </c>
      <c r="AF34" s="219">
        <f>IF(AND(AF$3&gt;=$I34,AF$3&lt;=$J34),$K34*$H34*тех!AN$9*тех!AN$6,)</f>
        <v>0</v>
      </c>
      <c r="AG34" s="219">
        <f>IF(AND(AG$3&gt;=$I34,AG$3&lt;=$J34),$K34*$H34*тех!AO$9*тех!AO$6,)</f>
        <v>0</v>
      </c>
      <c r="AH34" s="219">
        <f>IF(AND(AH$3&gt;=$I34,AH$3&lt;=$J34),$K34*$H34*тех!AP$9*тех!AP$6,)</f>
        <v>0</v>
      </c>
      <c r="AI34" s="219">
        <f>IF(AND(AI$3&gt;=$I34,AI$3&lt;=$J34),$K34*$H34*тех!AQ$9*тех!AQ$6,)</f>
        <v>0</v>
      </c>
      <c r="AJ34" s="219">
        <f>IF(AND(AJ$3&gt;=$I34,AJ$3&lt;=$J34),$K34*$H34*тех!AR$9*тех!AR$6,)</f>
        <v>0</v>
      </c>
      <c r="AK34" s="219">
        <f>IF(AND(AK$3&gt;=$I34,AK$3&lt;=$J34),$K34*$H34*тех!AS$9*тех!AS$6,)</f>
        <v>0</v>
      </c>
      <c r="AL34" s="219">
        <f>IF(AND(AL$3&gt;=$I34,AL$3&lt;=$J34),$K34*$H34*тех!AT$9*тех!AT$6,)</f>
        <v>0</v>
      </c>
      <c r="AM34" s="219">
        <f>IF(AND(AM$3&gt;=$I34,AM$3&lt;=$J34),$K34*$H34*тех!AU$9*тех!AU$6,)</f>
        <v>0</v>
      </c>
      <c r="AN34" s="219">
        <f>IF(AND(AN$3&gt;=$I34,AN$3&lt;=$J34),$K34*$H34*тех!AV$9*тех!AV$6,)</f>
        <v>0</v>
      </c>
      <c r="AO34" s="219">
        <f>IF(AND(AO$3&gt;=$I34,AO$3&lt;=$J34),$K34*$H34*тех!AW$9*тех!AW$6,)</f>
        <v>0</v>
      </c>
      <c r="AP34" s="219">
        <f>IF(AND(AP$3&gt;=$I34,AP$3&lt;=$J34),$K34*$H34*тех!AX$9*тех!AX$6,)</f>
        <v>0</v>
      </c>
      <c r="AQ34" s="219">
        <f>IF(AND(AQ$3&gt;=$I34,AQ$3&lt;=$J34),$K34*$H34*тех!AY$9*тех!AY$6,)</f>
        <v>0</v>
      </c>
      <c r="AR34" s="219">
        <f>IF(AND(AR$3&gt;=$I34,AR$3&lt;=$J34),$K34*$H34*тех!AZ$9*тех!AZ$6,)</f>
        <v>0</v>
      </c>
      <c r="AS34" s="219">
        <f>IF(AND(AS$3&gt;=$I34,AS$3&lt;=$J34),$K34*$H34*тех!BA$9*тех!BA$6,)</f>
        <v>0</v>
      </c>
      <c r="AT34" s="219">
        <f>IF(AND(AT$3&gt;=$I34,AT$3&lt;=$J34),$K34*$H34*тех!BB$9*тех!BB$6,)</f>
        <v>0</v>
      </c>
      <c r="AU34" s="219">
        <f>IF(AND(AU$3&gt;=$I34,AU$3&lt;=$J34),$K34*$H34*тех!BC$9*тех!BC$6,)</f>
        <v>0</v>
      </c>
      <c r="AV34" s="219">
        <f>IF(AND(AV$3&gt;=$I34,AV$3&lt;=$J34),$K34*$H34*тех!BD$9*тех!BD$6,)</f>
        <v>0</v>
      </c>
      <c r="AW34" s="219">
        <f>IF(AND(AW$3&gt;=$I34,AW$3&lt;=$J34),$K34*$H34*тех!BE$9*тех!BE$6,)</f>
        <v>0</v>
      </c>
      <c r="AX34" s="219">
        <f>IF(AND(AX$3&gt;=$I34,AX$3&lt;=$J34),$K34*$H34*тех!BF$9*тех!BF$6,)</f>
        <v>0</v>
      </c>
      <c r="AY34" s="219">
        <f>IF(AND(AY$3&gt;=$I34,AY$3&lt;=$J34),$K34*$H34*тех!BG$9*тех!BG$6,)</f>
        <v>0</v>
      </c>
      <c r="AZ34" s="219">
        <f>IF(AND(AZ$3&gt;=$I34,AZ$3&lt;=$J34),$K34*$H34*тех!BH$9*тех!BH$6,)</f>
        <v>0</v>
      </c>
      <c r="BA34" s="219">
        <f>IF(AND(BA$3&gt;=$I34,BA$3&lt;=$J34),$K34*$H34*тех!BI$9*тех!BI$6,)</f>
        <v>0</v>
      </c>
      <c r="BB34" s="219">
        <f>IF(AND(BB$3&gt;=$I34,BB$3&lt;=$J34),$K34*$H34*тех!BJ$9*тех!BJ$6,)</f>
        <v>0</v>
      </c>
      <c r="BC34" s="219">
        <f>IF(AND(BC$3&gt;=$I34,BC$3&lt;=$J34),$K34*$H34*тех!BK$9*тех!BK$6,)</f>
        <v>0</v>
      </c>
      <c r="BD34" s="219">
        <f>IF(AND(BD$3&gt;=$I34,BD$3&lt;=$J34),$K34*$H34*тех!BL$9*тех!BL$6,)</f>
        <v>0</v>
      </c>
      <c r="BE34" s="219">
        <f>IF(AND(BE$3&gt;=$I34,BE$3&lt;=$J34),$K34*$H34*тех!BM$9*тех!BM$6,)</f>
        <v>0</v>
      </c>
      <c r="BF34" s="219">
        <f>IF(AND(BF$3&gt;=$I34,BF$3&lt;=$J34),$K34*$H34*тех!BN$9*тех!BN$6,)</f>
        <v>0</v>
      </c>
      <c r="BG34" s="219">
        <f>IF(AND(BG$3&gt;=$I34,BG$3&lt;=$J34),$K34*$H34*тех!BO$9*тех!BO$6,)</f>
        <v>0</v>
      </c>
      <c r="BH34" s="219">
        <f>IF(AND(BH$3&gt;=$I34,BH$3&lt;=$J34),$K34*$H34*тех!BP$9*тех!BP$6,)</f>
        <v>0</v>
      </c>
      <c r="BI34" s="219">
        <f>IF(AND(BI$3&gt;=$I34,BI$3&lt;=$J34),$K34*$H34*тех!BQ$9*тех!BQ$6,)</f>
        <v>0</v>
      </c>
      <c r="BJ34" s="219">
        <f>IF(AND(BJ$3&gt;=$I34,BJ$3&lt;=$J34),$K34*$H34*тех!BR$9*тех!BR$6,)</f>
        <v>0</v>
      </c>
      <c r="BK34" s="219">
        <f>IF(AND(BK$3&gt;=$I34,BK$3&lt;=$J34),$K34*$H34*тех!BS$9*тех!BS$6,)</f>
        <v>0</v>
      </c>
      <c r="BL34" s="219">
        <f>IF(AND(BL$3&gt;=$I34,BL$3&lt;=$J34),$K34*$H34*тех!BT$9*тех!BT$6,)</f>
        <v>0</v>
      </c>
      <c r="BM34" s="219">
        <f>IF(AND(BM$3&gt;=$I34,BM$3&lt;=$J34),$K34*$H34*тех!BU$9*тех!BU$6,)</f>
        <v>0</v>
      </c>
      <c r="BN34" s="219">
        <f>IF(AND(BN$3&gt;=$I34,BN$3&lt;=$J34),$K34*$H34*тех!BV$9*тех!BV$6,)</f>
        <v>0</v>
      </c>
      <c r="BO34" s="219">
        <f>IF(AND(BO$3&gt;=$I34,BO$3&lt;=$J34),$K34*$H34*тех!BW$9*тех!BW$6,)</f>
        <v>0</v>
      </c>
      <c r="BP34" s="219">
        <f>IF(AND(BP$3&gt;=$I34,BP$3&lt;=$J34),$K34*$H34*тех!BX$9*тех!BX$6,)</f>
        <v>0</v>
      </c>
      <c r="BQ34" s="219">
        <f>IF(AND(BQ$3&gt;=$I34,BQ$3&lt;=$J34),$K34*$H34*тех!BY$9*тех!BY$6,)</f>
        <v>0</v>
      </c>
      <c r="BR34" s="219">
        <f>IF(AND(BR$3&gt;=$I34,BR$3&lt;=$J34),$K34*$H34*тех!BZ$9*тех!BZ$6,)</f>
        <v>0</v>
      </c>
      <c r="BS34" s="219">
        <f>IF(AND(BS$3&gt;=$I34,BS$3&lt;=$J34),$K34*$H34*тех!CA$9*тех!CA$6,)</f>
        <v>0</v>
      </c>
      <c r="BT34" s="219">
        <f>IF(AND(BT$3&gt;=$I34,BT$3&lt;=$J34),$K34*$H34*тех!CB$9*тех!CB$6,)</f>
        <v>0</v>
      </c>
      <c r="BU34" s="219">
        <f>IF(AND(BU$3&gt;=$I34,BU$3&lt;=$J34),$K34*$H34*тех!CC$9*тех!CC$6,)</f>
        <v>0</v>
      </c>
      <c r="BV34" s="219">
        <f>IF(AND(BV$3&gt;=$I34,BV$3&lt;=$J34),$K34*$H34*тех!CD$9*тех!CD$6,)</f>
        <v>0</v>
      </c>
      <c r="BW34" s="219">
        <f>IF(AND(BW$3&gt;=$I34,BW$3&lt;=$J34),$K34*$H34*тех!CE$9*тех!CE$6,)</f>
        <v>0</v>
      </c>
    </row>
    <row r="35" spans="2:75">
      <c r="B35" s="3">
        <v>29</v>
      </c>
      <c r="C35" s="19"/>
      <c r="D35" s="19"/>
      <c r="E35" s="19"/>
      <c r="F35" s="19"/>
      <c r="G35" s="334" t="str">
        <f t="shared" si="2"/>
        <v>СНГ</v>
      </c>
      <c r="H35" s="19"/>
      <c r="I35" s="20"/>
      <c r="J35" s="20"/>
      <c r="K35" s="71"/>
      <c r="L35" s="64"/>
      <c r="M35" s="64"/>
      <c r="N35" s="64">
        <f t="shared" si="1"/>
        <v>0</v>
      </c>
      <c r="P35" s="219">
        <f>IF(AND(P$3&gt;=$I35,P$3&lt;=$J35),$K35*$H35*тех!X$9*тех!X$6,)</f>
        <v>0</v>
      </c>
      <c r="Q35" s="219">
        <f>IF(AND(Q$3&gt;=$I35,Q$3&lt;=$J35),$K35*$H35*тех!Y$9*тех!Y$6,)</f>
        <v>0</v>
      </c>
      <c r="R35" s="219">
        <f>IF(AND(R$3&gt;=$I35,R$3&lt;=$J35),$K35*$H35*тех!Z$9*тех!Z$6,)</f>
        <v>0</v>
      </c>
      <c r="S35" s="219">
        <f>IF(AND(S$3&gt;=$I35,S$3&lt;=$J35),$K35*$H35*тех!AA$9*тех!AA$6,)</f>
        <v>0</v>
      </c>
      <c r="T35" s="219">
        <f>IF(AND(T$3&gt;=$I35,T$3&lt;=$J35),$K35*$H35*тех!AB$9*тех!AB$6,)</f>
        <v>0</v>
      </c>
      <c r="U35" s="219">
        <f>IF(AND(U$3&gt;=$I35,U$3&lt;=$J35),$K35*$H35*тех!AC$9*тех!AC$6,)</f>
        <v>0</v>
      </c>
      <c r="V35" s="219">
        <f>IF(AND(V$3&gt;=$I35,V$3&lt;=$J35),$K35*$H35*тех!AD$9*тех!AD$6,)</f>
        <v>0</v>
      </c>
      <c r="W35" s="219">
        <f>IF(AND(W$3&gt;=$I35,W$3&lt;=$J35),$K35*$H35*тех!AE$9*тех!AE$6,)</f>
        <v>0</v>
      </c>
      <c r="X35" s="219">
        <f>IF(AND(X$3&gt;=$I35,X$3&lt;=$J35),$K35*$H35*тех!AF$9*тех!AF$6,)</f>
        <v>0</v>
      </c>
      <c r="Y35" s="219">
        <f>IF(AND(Y$3&gt;=$I35,Y$3&lt;=$J35),$K35*$H35*тех!AG$9*тех!AG$6,)</f>
        <v>0</v>
      </c>
      <c r="Z35" s="219">
        <f>IF(AND(Z$3&gt;=$I35,Z$3&lt;=$J35),$K35*$H35*тех!AH$9*тех!AH$6,)</f>
        <v>0</v>
      </c>
      <c r="AA35" s="219">
        <f>IF(AND(AA$3&gt;=$I35,AA$3&lt;=$J35),$K35*$H35*тех!AI$9*тех!AI$6,)</f>
        <v>0</v>
      </c>
      <c r="AB35" s="219">
        <f>IF(AND(AB$3&gt;=$I35,AB$3&lt;=$J35),$K35*$H35*тех!AJ$9*тех!AJ$6,)</f>
        <v>0</v>
      </c>
      <c r="AC35" s="219">
        <f>IF(AND(AC$3&gt;=$I35,AC$3&lt;=$J35),$K35*$H35*тех!AK$9*тех!AK$6,)</f>
        <v>0</v>
      </c>
      <c r="AD35" s="219">
        <f>IF(AND(AD$3&gt;=$I35,AD$3&lt;=$J35),$K35*$H35*тех!AL$9*тех!AL$6,)</f>
        <v>0</v>
      </c>
      <c r="AE35" s="219">
        <f>IF(AND(AE$3&gt;=$I35,AE$3&lt;=$J35),$K35*$H35*тех!AM$9*тех!AM$6,)</f>
        <v>0</v>
      </c>
      <c r="AF35" s="219">
        <f>IF(AND(AF$3&gt;=$I35,AF$3&lt;=$J35),$K35*$H35*тех!AN$9*тех!AN$6,)</f>
        <v>0</v>
      </c>
      <c r="AG35" s="219">
        <f>IF(AND(AG$3&gt;=$I35,AG$3&lt;=$J35),$K35*$H35*тех!AO$9*тех!AO$6,)</f>
        <v>0</v>
      </c>
      <c r="AH35" s="219">
        <f>IF(AND(AH$3&gt;=$I35,AH$3&lt;=$J35),$K35*$H35*тех!AP$9*тех!AP$6,)</f>
        <v>0</v>
      </c>
      <c r="AI35" s="219">
        <f>IF(AND(AI$3&gt;=$I35,AI$3&lt;=$J35),$K35*$H35*тех!AQ$9*тех!AQ$6,)</f>
        <v>0</v>
      </c>
      <c r="AJ35" s="219">
        <f>IF(AND(AJ$3&gt;=$I35,AJ$3&lt;=$J35),$K35*$H35*тех!AR$9*тех!AR$6,)</f>
        <v>0</v>
      </c>
      <c r="AK35" s="219">
        <f>IF(AND(AK$3&gt;=$I35,AK$3&lt;=$J35),$K35*$H35*тех!AS$9*тех!AS$6,)</f>
        <v>0</v>
      </c>
      <c r="AL35" s="219">
        <f>IF(AND(AL$3&gt;=$I35,AL$3&lt;=$J35),$K35*$H35*тех!AT$9*тех!AT$6,)</f>
        <v>0</v>
      </c>
      <c r="AM35" s="219">
        <f>IF(AND(AM$3&gt;=$I35,AM$3&lt;=$J35),$K35*$H35*тех!AU$9*тех!AU$6,)</f>
        <v>0</v>
      </c>
      <c r="AN35" s="219">
        <f>IF(AND(AN$3&gt;=$I35,AN$3&lt;=$J35),$K35*$H35*тех!AV$9*тех!AV$6,)</f>
        <v>0</v>
      </c>
      <c r="AO35" s="219">
        <f>IF(AND(AO$3&gt;=$I35,AO$3&lt;=$J35),$K35*$H35*тех!AW$9*тех!AW$6,)</f>
        <v>0</v>
      </c>
      <c r="AP35" s="219">
        <f>IF(AND(AP$3&gt;=$I35,AP$3&lt;=$J35),$K35*$H35*тех!AX$9*тех!AX$6,)</f>
        <v>0</v>
      </c>
      <c r="AQ35" s="219">
        <f>IF(AND(AQ$3&gt;=$I35,AQ$3&lt;=$J35),$K35*$H35*тех!AY$9*тех!AY$6,)</f>
        <v>0</v>
      </c>
      <c r="AR35" s="219">
        <f>IF(AND(AR$3&gt;=$I35,AR$3&lt;=$J35),$K35*$H35*тех!AZ$9*тех!AZ$6,)</f>
        <v>0</v>
      </c>
      <c r="AS35" s="219">
        <f>IF(AND(AS$3&gt;=$I35,AS$3&lt;=$J35),$K35*$H35*тех!BA$9*тех!BA$6,)</f>
        <v>0</v>
      </c>
      <c r="AT35" s="219">
        <f>IF(AND(AT$3&gt;=$I35,AT$3&lt;=$J35),$K35*$H35*тех!BB$9*тех!BB$6,)</f>
        <v>0</v>
      </c>
      <c r="AU35" s="219">
        <f>IF(AND(AU$3&gt;=$I35,AU$3&lt;=$J35),$K35*$H35*тех!BC$9*тех!BC$6,)</f>
        <v>0</v>
      </c>
      <c r="AV35" s="219">
        <f>IF(AND(AV$3&gt;=$I35,AV$3&lt;=$J35),$K35*$H35*тех!BD$9*тех!BD$6,)</f>
        <v>0</v>
      </c>
      <c r="AW35" s="219">
        <f>IF(AND(AW$3&gt;=$I35,AW$3&lt;=$J35),$K35*$H35*тех!BE$9*тех!BE$6,)</f>
        <v>0</v>
      </c>
      <c r="AX35" s="219">
        <f>IF(AND(AX$3&gt;=$I35,AX$3&lt;=$J35),$K35*$H35*тех!BF$9*тех!BF$6,)</f>
        <v>0</v>
      </c>
      <c r="AY35" s="219">
        <f>IF(AND(AY$3&gt;=$I35,AY$3&lt;=$J35),$K35*$H35*тех!BG$9*тех!BG$6,)</f>
        <v>0</v>
      </c>
      <c r="AZ35" s="219">
        <f>IF(AND(AZ$3&gt;=$I35,AZ$3&lt;=$J35),$K35*$H35*тех!BH$9*тех!BH$6,)</f>
        <v>0</v>
      </c>
      <c r="BA35" s="219">
        <f>IF(AND(BA$3&gt;=$I35,BA$3&lt;=$J35),$K35*$H35*тех!BI$9*тех!BI$6,)</f>
        <v>0</v>
      </c>
      <c r="BB35" s="219">
        <f>IF(AND(BB$3&gt;=$I35,BB$3&lt;=$J35),$K35*$H35*тех!BJ$9*тех!BJ$6,)</f>
        <v>0</v>
      </c>
      <c r="BC35" s="219">
        <f>IF(AND(BC$3&gt;=$I35,BC$3&lt;=$J35),$K35*$H35*тех!BK$9*тех!BK$6,)</f>
        <v>0</v>
      </c>
      <c r="BD35" s="219">
        <f>IF(AND(BD$3&gt;=$I35,BD$3&lt;=$J35),$K35*$H35*тех!BL$9*тех!BL$6,)</f>
        <v>0</v>
      </c>
      <c r="BE35" s="219">
        <f>IF(AND(BE$3&gt;=$I35,BE$3&lt;=$J35),$K35*$H35*тех!BM$9*тех!BM$6,)</f>
        <v>0</v>
      </c>
      <c r="BF35" s="219">
        <f>IF(AND(BF$3&gt;=$I35,BF$3&lt;=$J35),$K35*$H35*тех!BN$9*тех!BN$6,)</f>
        <v>0</v>
      </c>
      <c r="BG35" s="219">
        <f>IF(AND(BG$3&gt;=$I35,BG$3&lt;=$J35),$K35*$H35*тех!BO$9*тех!BO$6,)</f>
        <v>0</v>
      </c>
      <c r="BH35" s="219">
        <f>IF(AND(BH$3&gt;=$I35,BH$3&lt;=$J35),$K35*$H35*тех!BP$9*тех!BP$6,)</f>
        <v>0</v>
      </c>
      <c r="BI35" s="219">
        <f>IF(AND(BI$3&gt;=$I35,BI$3&lt;=$J35),$K35*$H35*тех!BQ$9*тех!BQ$6,)</f>
        <v>0</v>
      </c>
      <c r="BJ35" s="219">
        <f>IF(AND(BJ$3&gt;=$I35,BJ$3&lt;=$J35),$K35*$H35*тех!BR$9*тех!BR$6,)</f>
        <v>0</v>
      </c>
      <c r="BK35" s="219">
        <f>IF(AND(BK$3&gt;=$I35,BK$3&lt;=$J35),$K35*$H35*тех!BS$9*тех!BS$6,)</f>
        <v>0</v>
      </c>
      <c r="BL35" s="219">
        <f>IF(AND(BL$3&gt;=$I35,BL$3&lt;=$J35),$K35*$H35*тех!BT$9*тех!BT$6,)</f>
        <v>0</v>
      </c>
      <c r="BM35" s="219">
        <f>IF(AND(BM$3&gt;=$I35,BM$3&lt;=$J35),$K35*$H35*тех!BU$9*тех!BU$6,)</f>
        <v>0</v>
      </c>
      <c r="BN35" s="219">
        <f>IF(AND(BN$3&gt;=$I35,BN$3&lt;=$J35),$K35*$H35*тех!BV$9*тех!BV$6,)</f>
        <v>0</v>
      </c>
      <c r="BO35" s="219">
        <f>IF(AND(BO$3&gt;=$I35,BO$3&lt;=$J35),$K35*$H35*тех!BW$9*тех!BW$6,)</f>
        <v>0</v>
      </c>
      <c r="BP35" s="219">
        <f>IF(AND(BP$3&gt;=$I35,BP$3&lt;=$J35),$K35*$H35*тех!BX$9*тех!BX$6,)</f>
        <v>0</v>
      </c>
      <c r="BQ35" s="219">
        <f>IF(AND(BQ$3&gt;=$I35,BQ$3&lt;=$J35),$K35*$H35*тех!BY$9*тех!BY$6,)</f>
        <v>0</v>
      </c>
      <c r="BR35" s="219">
        <f>IF(AND(BR$3&gt;=$I35,BR$3&lt;=$J35),$K35*$H35*тех!BZ$9*тех!BZ$6,)</f>
        <v>0</v>
      </c>
      <c r="BS35" s="219">
        <f>IF(AND(BS$3&gt;=$I35,BS$3&lt;=$J35),$K35*$H35*тех!CA$9*тех!CA$6,)</f>
        <v>0</v>
      </c>
      <c r="BT35" s="219">
        <f>IF(AND(BT$3&gt;=$I35,BT$3&lt;=$J35),$K35*$H35*тех!CB$9*тех!CB$6,)</f>
        <v>0</v>
      </c>
      <c r="BU35" s="219">
        <f>IF(AND(BU$3&gt;=$I35,BU$3&lt;=$J35),$K35*$H35*тех!CC$9*тех!CC$6,)</f>
        <v>0</v>
      </c>
      <c r="BV35" s="219">
        <f>IF(AND(BV$3&gt;=$I35,BV$3&lt;=$J35),$K35*$H35*тех!CD$9*тех!CD$6,)</f>
        <v>0</v>
      </c>
      <c r="BW35" s="219">
        <f>IF(AND(BW$3&gt;=$I35,BW$3&lt;=$J35),$K35*$H35*тех!CE$9*тех!CE$6,)</f>
        <v>0</v>
      </c>
    </row>
    <row r="36" spans="2:75">
      <c r="B36" s="3">
        <v>30</v>
      </c>
      <c r="C36" s="19"/>
      <c r="D36" s="19"/>
      <c r="E36" s="19"/>
      <c r="F36" s="19"/>
      <c r="G36" s="334" t="str">
        <f t="shared" si="2"/>
        <v>СНГ</v>
      </c>
      <c r="H36" s="19"/>
      <c r="I36" s="20"/>
      <c r="J36" s="20"/>
      <c r="K36" s="71"/>
      <c r="L36" s="64"/>
      <c r="M36" s="64"/>
      <c r="N36" s="64">
        <f t="shared" si="1"/>
        <v>0</v>
      </c>
      <c r="P36" s="219">
        <f>IF(AND(P$3&gt;=$I36,P$3&lt;=$J36),$K36*$H36*тех!X$9*тех!X$6,)</f>
        <v>0</v>
      </c>
      <c r="Q36" s="219">
        <f>IF(AND(Q$3&gt;=$I36,Q$3&lt;=$J36),$K36*$H36*тех!Y$9*тех!Y$6,)</f>
        <v>0</v>
      </c>
      <c r="R36" s="219">
        <f>IF(AND(R$3&gt;=$I36,R$3&lt;=$J36),$K36*$H36*тех!Z$9*тех!Z$6,)</f>
        <v>0</v>
      </c>
      <c r="S36" s="219">
        <f>IF(AND(S$3&gt;=$I36,S$3&lt;=$J36),$K36*$H36*тех!AA$9*тех!AA$6,)</f>
        <v>0</v>
      </c>
      <c r="T36" s="219">
        <f>IF(AND(T$3&gt;=$I36,T$3&lt;=$J36),$K36*$H36*тех!AB$9*тех!AB$6,)</f>
        <v>0</v>
      </c>
      <c r="U36" s="219">
        <f>IF(AND(U$3&gt;=$I36,U$3&lt;=$J36),$K36*$H36*тех!AC$9*тех!AC$6,)</f>
        <v>0</v>
      </c>
      <c r="V36" s="219">
        <f>IF(AND(V$3&gt;=$I36,V$3&lt;=$J36),$K36*$H36*тех!AD$9*тех!AD$6,)</f>
        <v>0</v>
      </c>
      <c r="W36" s="219">
        <f>IF(AND(W$3&gt;=$I36,W$3&lt;=$J36),$K36*$H36*тех!AE$9*тех!AE$6,)</f>
        <v>0</v>
      </c>
      <c r="X36" s="219">
        <f>IF(AND(X$3&gt;=$I36,X$3&lt;=$J36),$K36*$H36*тех!AF$9*тех!AF$6,)</f>
        <v>0</v>
      </c>
      <c r="Y36" s="219">
        <f>IF(AND(Y$3&gt;=$I36,Y$3&lt;=$J36),$K36*$H36*тех!AG$9*тех!AG$6,)</f>
        <v>0</v>
      </c>
      <c r="Z36" s="219">
        <f>IF(AND(Z$3&gt;=$I36,Z$3&lt;=$J36),$K36*$H36*тех!AH$9*тех!AH$6,)</f>
        <v>0</v>
      </c>
      <c r="AA36" s="219">
        <f>IF(AND(AA$3&gt;=$I36,AA$3&lt;=$J36),$K36*$H36*тех!AI$9*тех!AI$6,)</f>
        <v>0</v>
      </c>
      <c r="AB36" s="219">
        <f>IF(AND(AB$3&gt;=$I36,AB$3&lt;=$J36),$K36*$H36*тех!AJ$9*тех!AJ$6,)</f>
        <v>0</v>
      </c>
      <c r="AC36" s="219">
        <f>IF(AND(AC$3&gt;=$I36,AC$3&lt;=$J36),$K36*$H36*тех!AK$9*тех!AK$6,)</f>
        <v>0</v>
      </c>
      <c r="AD36" s="219">
        <f>IF(AND(AD$3&gt;=$I36,AD$3&lt;=$J36),$K36*$H36*тех!AL$9*тех!AL$6,)</f>
        <v>0</v>
      </c>
      <c r="AE36" s="219">
        <f>IF(AND(AE$3&gt;=$I36,AE$3&lt;=$J36),$K36*$H36*тех!AM$9*тех!AM$6,)</f>
        <v>0</v>
      </c>
      <c r="AF36" s="219">
        <f>IF(AND(AF$3&gt;=$I36,AF$3&lt;=$J36),$K36*$H36*тех!AN$9*тех!AN$6,)</f>
        <v>0</v>
      </c>
      <c r="AG36" s="219">
        <f>IF(AND(AG$3&gt;=$I36,AG$3&lt;=$J36),$K36*$H36*тех!AO$9*тех!AO$6,)</f>
        <v>0</v>
      </c>
      <c r="AH36" s="219">
        <f>IF(AND(AH$3&gt;=$I36,AH$3&lt;=$J36),$K36*$H36*тех!AP$9*тех!AP$6,)</f>
        <v>0</v>
      </c>
      <c r="AI36" s="219">
        <f>IF(AND(AI$3&gt;=$I36,AI$3&lt;=$J36),$K36*$H36*тех!AQ$9*тех!AQ$6,)</f>
        <v>0</v>
      </c>
      <c r="AJ36" s="219">
        <f>IF(AND(AJ$3&gt;=$I36,AJ$3&lt;=$J36),$K36*$H36*тех!AR$9*тех!AR$6,)</f>
        <v>0</v>
      </c>
      <c r="AK36" s="219">
        <f>IF(AND(AK$3&gt;=$I36,AK$3&lt;=$J36),$K36*$H36*тех!AS$9*тех!AS$6,)</f>
        <v>0</v>
      </c>
      <c r="AL36" s="219">
        <f>IF(AND(AL$3&gt;=$I36,AL$3&lt;=$J36),$K36*$H36*тех!AT$9*тех!AT$6,)</f>
        <v>0</v>
      </c>
      <c r="AM36" s="219">
        <f>IF(AND(AM$3&gt;=$I36,AM$3&lt;=$J36),$K36*$H36*тех!AU$9*тех!AU$6,)</f>
        <v>0</v>
      </c>
      <c r="AN36" s="219">
        <f>IF(AND(AN$3&gt;=$I36,AN$3&lt;=$J36),$K36*$H36*тех!AV$9*тех!AV$6,)</f>
        <v>0</v>
      </c>
      <c r="AO36" s="219">
        <f>IF(AND(AO$3&gt;=$I36,AO$3&lt;=$J36),$K36*$H36*тех!AW$9*тех!AW$6,)</f>
        <v>0</v>
      </c>
      <c r="AP36" s="219">
        <f>IF(AND(AP$3&gt;=$I36,AP$3&lt;=$J36),$K36*$H36*тех!AX$9*тех!AX$6,)</f>
        <v>0</v>
      </c>
      <c r="AQ36" s="219">
        <f>IF(AND(AQ$3&gt;=$I36,AQ$3&lt;=$J36),$K36*$H36*тех!AY$9*тех!AY$6,)</f>
        <v>0</v>
      </c>
      <c r="AR36" s="219">
        <f>IF(AND(AR$3&gt;=$I36,AR$3&lt;=$J36),$K36*$H36*тех!AZ$9*тех!AZ$6,)</f>
        <v>0</v>
      </c>
      <c r="AS36" s="219">
        <f>IF(AND(AS$3&gt;=$I36,AS$3&lt;=$J36),$K36*$H36*тех!BA$9*тех!BA$6,)</f>
        <v>0</v>
      </c>
      <c r="AT36" s="219">
        <f>IF(AND(AT$3&gt;=$I36,AT$3&lt;=$J36),$K36*$H36*тех!BB$9*тех!BB$6,)</f>
        <v>0</v>
      </c>
      <c r="AU36" s="219">
        <f>IF(AND(AU$3&gt;=$I36,AU$3&lt;=$J36),$K36*$H36*тех!BC$9*тех!BC$6,)</f>
        <v>0</v>
      </c>
      <c r="AV36" s="219">
        <f>IF(AND(AV$3&gt;=$I36,AV$3&lt;=$J36),$K36*$H36*тех!BD$9*тех!BD$6,)</f>
        <v>0</v>
      </c>
      <c r="AW36" s="219">
        <f>IF(AND(AW$3&gt;=$I36,AW$3&lt;=$J36),$K36*$H36*тех!BE$9*тех!BE$6,)</f>
        <v>0</v>
      </c>
      <c r="AX36" s="219">
        <f>IF(AND(AX$3&gt;=$I36,AX$3&lt;=$J36),$K36*$H36*тех!BF$9*тех!BF$6,)</f>
        <v>0</v>
      </c>
      <c r="AY36" s="219">
        <f>IF(AND(AY$3&gt;=$I36,AY$3&lt;=$J36),$K36*$H36*тех!BG$9*тех!BG$6,)</f>
        <v>0</v>
      </c>
      <c r="AZ36" s="219">
        <f>IF(AND(AZ$3&gt;=$I36,AZ$3&lt;=$J36),$K36*$H36*тех!BH$9*тех!BH$6,)</f>
        <v>0</v>
      </c>
      <c r="BA36" s="219">
        <f>IF(AND(BA$3&gt;=$I36,BA$3&lt;=$J36),$K36*$H36*тех!BI$9*тех!BI$6,)</f>
        <v>0</v>
      </c>
      <c r="BB36" s="219">
        <f>IF(AND(BB$3&gt;=$I36,BB$3&lt;=$J36),$K36*$H36*тех!BJ$9*тех!BJ$6,)</f>
        <v>0</v>
      </c>
      <c r="BC36" s="219">
        <f>IF(AND(BC$3&gt;=$I36,BC$3&lt;=$J36),$K36*$H36*тех!BK$9*тех!BK$6,)</f>
        <v>0</v>
      </c>
      <c r="BD36" s="219">
        <f>IF(AND(BD$3&gt;=$I36,BD$3&lt;=$J36),$K36*$H36*тех!BL$9*тех!BL$6,)</f>
        <v>0</v>
      </c>
      <c r="BE36" s="219">
        <f>IF(AND(BE$3&gt;=$I36,BE$3&lt;=$J36),$K36*$H36*тех!BM$9*тех!BM$6,)</f>
        <v>0</v>
      </c>
      <c r="BF36" s="219">
        <f>IF(AND(BF$3&gt;=$I36,BF$3&lt;=$J36),$K36*$H36*тех!BN$9*тех!BN$6,)</f>
        <v>0</v>
      </c>
      <c r="BG36" s="219">
        <f>IF(AND(BG$3&gt;=$I36,BG$3&lt;=$J36),$K36*$H36*тех!BO$9*тех!BO$6,)</f>
        <v>0</v>
      </c>
      <c r="BH36" s="219">
        <f>IF(AND(BH$3&gt;=$I36,BH$3&lt;=$J36),$K36*$H36*тех!BP$9*тех!BP$6,)</f>
        <v>0</v>
      </c>
      <c r="BI36" s="219">
        <f>IF(AND(BI$3&gt;=$I36,BI$3&lt;=$J36),$K36*$H36*тех!BQ$9*тех!BQ$6,)</f>
        <v>0</v>
      </c>
      <c r="BJ36" s="219">
        <f>IF(AND(BJ$3&gt;=$I36,BJ$3&lt;=$J36),$K36*$H36*тех!BR$9*тех!BR$6,)</f>
        <v>0</v>
      </c>
      <c r="BK36" s="219">
        <f>IF(AND(BK$3&gt;=$I36,BK$3&lt;=$J36),$K36*$H36*тех!BS$9*тех!BS$6,)</f>
        <v>0</v>
      </c>
      <c r="BL36" s="219">
        <f>IF(AND(BL$3&gt;=$I36,BL$3&lt;=$J36),$K36*$H36*тех!BT$9*тех!BT$6,)</f>
        <v>0</v>
      </c>
      <c r="BM36" s="219">
        <f>IF(AND(BM$3&gt;=$I36,BM$3&lt;=$J36),$K36*$H36*тех!BU$9*тех!BU$6,)</f>
        <v>0</v>
      </c>
      <c r="BN36" s="219">
        <f>IF(AND(BN$3&gt;=$I36,BN$3&lt;=$J36),$K36*$H36*тех!BV$9*тех!BV$6,)</f>
        <v>0</v>
      </c>
      <c r="BO36" s="219">
        <f>IF(AND(BO$3&gt;=$I36,BO$3&lt;=$J36),$K36*$H36*тех!BW$9*тех!BW$6,)</f>
        <v>0</v>
      </c>
      <c r="BP36" s="219">
        <f>IF(AND(BP$3&gt;=$I36,BP$3&lt;=$J36),$K36*$H36*тех!BX$9*тех!BX$6,)</f>
        <v>0</v>
      </c>
      <c r="BQ36" s="219">
        <f>IF(AND(BQ$3&gt;=$I36,BQ$3&lt;=$J36),$K36*$H36*тех!BY$9*тех!BY$6,)</f>
        <v>0</v>
      </c>
      <c r="BR36" s="219">
        <f>IF(AND(BR$3&gt;=$I36,BR$3&lt;=$J36),$K36*$H36*тех!BZ$9*тех!BZ$6,)</f>
        <v>0</v>
      </c>
      <c r="BS36" s="219">
        <f>IF(AND(BS$3&gt;=$I36,BS$3&lt;=$J36),$K36*$H36*тех!CA$9*тех!CA$6,)</f>
        <v>0</v>
      </c>
      <c r="BT36" s="219">
        <f>IF(AND(BT$3&gt;=$I36,BT$3&lt;=$J36),$K36*$H36*тех!CB$9*тех!CB$6,)</f>
        <v>0</v>
      </c>
      <c r="BU36" s="219">
        <f>IF(AND(BU$3&gt;=$I36,BU$3&lt;=$J36),$K36*$H36*тех!CC$9*тех!CC$6,)</f>
        <v>0</v>
      </c>
      <c r="BV36" s="219">
        <f>IF(AND(BV$3&gt;=$I36,BV$3&lt;=$J36),$K36*$H36*тех!CD$9*тех!CD$6,)</f>
        <v>0</v>
      </c>
      <c r="BW36" s="219">
        <f>IF(AND(BW$3&gt;=$I36,BW$3&lt;=$J36),$K36*$H36*тех!CE$9*тех!CE$6,)</f>
        <v>0</v>
      </c>
    </row>
    <row r="37" spans="2:75" hidden="1">
      <c r="B37" s="3">
        <v>31</v>
      </c>
      <c r="C37" s="19"/>
      <c r="D37" s="19"/>
      <c r="E37" s="19"/>
      <c r="F37" s="19"/>
      <c r="G37" s="334" t="str">
        <f t="shared" si="2"/>
        <v>СНГ</v>
      </c>
      <c r="H37" s="19"/>
      <c r="I37" s="20"/>
      <c r="J37" s="20"/>
      <c r="K37" s="71"/>
      <c r="L37" s="64"/>
      <c r="M37" s="64"/>
      <c r="N37" s="64">
        <f t="shared" si="1"/>
        <v>0</v>
      </c>
      <c r="P37" s="219">
        <f>IF(AND(P$3&gt;=$I37,P$3&lt;=$J37),$K37*$H37*тех!X$9*тех!X$6,)</f>
        <v>0</v>
      </c>
      <c r="Q37" s="219">
        <f>IF(AND(Q$3&gt;=$I37,Q$3&lt;=$J37),$K37*$H37*тех!Y$9*тех!Y$6,)</f>
        <v>0</v>
      </c>
      <c r="R37" s="219">
        <f>IF(AND(R$3&gt;=$I37,R$3&lt;=$J37),$K37*$H37*тех!Z$9*тех!Z$6,)</f>
        <v>0</v>
      </c>
      <c r="S37" s="219">
        <f>IF(AND(S$3&gt;=$I37,S$3&lt;=$J37),$K37*$H37*тех!AA$9*тех!AA$6,)</f>
        <v>0</v>
      </c>
      <c r="T37" s="219">
        <f>IF(AND(T$3&gt;=$I37,T$3&lt;=$J37),$K37*$H37*тех!AB$9*тех!AB$6,)</f>
        <v>0</v>
      </c>
      <c r="U37" s="219">
        <f>IF(AND(U$3&gt;=$I37,U$3&lt;=$J37),$K37*$H37*тех!AC$9*тех!AC$6,)</f>
        <v>0</v>
      </c>
      <c r="V37" s="219">
        <f>IF(AND(V$3&gt;=$I37,V$3&lt;=$J37),$K37*$H37*тех!AD$9*тех!AD$6,)</f>
        <v>0</v>
      </c>
      <c r="W37" s="219">
        <f>IF(AND(W$3&gt;=$I37,W$3&lt;=$J37),$K37*$H37*тех!AE$9*тех!AE$6,)</f>
        <v>0</v>
      </c>
      <c r="X37" s="219">
        <f>IF(AND(X$3&gt;=$I37,X$3&lt;=$J37),$K37*$H37*тех!AF$9*тех!AF$6,)</f>
        <v>0</v>
      </c>
      <c r="Y37" s="219">
        <f>IF(AND(Y$3&gt;=$I37,Y$3&lt;=$J37),$K37*$H37*тех!AG$9*тех!AG$6,)</f>
        <v>0</v>
      </c>
      <c r="Z37" s="219">
        <f>IF(AND(Z$3&gt;=$I37,Z$3&lt;=$J37),$K37*$H37*тех!AH$9*тех!AH$6,)</f>
        <v>0</v>
      </c>
      <c r="AA37" s="219">
        <f>IF(AND(AA$3&gt;=$I37,AA$3&lt;=$J37),$K37*$H37*тех!AI$9*тех!AI$6,)</f>
        <v>0</v>
      </c>
      <c r="AB37" s="219">
        <f>IF(AND(AB$3&gt;=$I37,AB$3&lt;=$J37),$K37*$H37*тех!AJ$9*тех!AJ$6,)</f>
        <v>0</v>
      </c>
      <c r="AC37" s="219">
        <f>IF(AND(AC$3&gt;=$I37,AC$3&lt;=$J37),$K37*$H37*тех!AK$9*тех!AK$6,)</f>
        <v>0</v>
      </c>
      <c r="AD37" s="219">
        <f>IF(AND(AD$3&gt;=$I37,AD$3&lt;=$J37),$K37*$H37*тех!AL$9*тех!AL$6,)</f>
        <v>0</v>
      </c>
      <c r="AE37" s="219">
        <f>IF(AND(AE$3&gt;=$I37,AE$3&lt;=$J37),$K37*$H37*тех!AM$9*тех!AM$6,)</f>
        <v>0</v>
      </c>
      <c r="AF37" s="219">
        <f>IF(AND(AF$3&gt;=$I37,AF$3&lt;=$J37),$K37*$H37*тех!AN$9*тех!AN$6,)</f>
        <v>0</v>
      </c>
      <c r="AG37" s="219">
        <f>IF(AND(AG$3&gt;=$I37,AG$3&lt;=$J37),$K37*$H37*тех!AO$9*тех!AO$6,)</f>
        <v>0</v>
      </c>
      <c r="AH37" s="219">
        <f>IF(AND(AH$3&gt;=$I37,AH$3&lt;=$J37),$K37*$H37*тех!AP$9*тех!AP$6,)</f>
        <v>0</v>
      </c>
      <c r="AI37" s="219">
        <f>IF(AND(AI$3&gt;=$I37,AI$3&lt;=$J37),$K37*$H37*тех!AQ$9*тех!AQ$6,)</f>
        <v>0</v>
      </c>
      <c r="AJ37" s="219">
        <f>IF(AND(AJ$3&gt;=$I37,AJ$3&lt;=$J37),$K37*$H37*тех!AR$9*тех!AR$6,)</f>
        <v>0</v>
      </c>
      <c r="AK37" s="219">
        <f>IF(AND(AK$3&gt;=$I37,AK$3&lt;=$J37),$K37*$H37*тех!AS$9*тех!AS$6,)</f>
        <v>0</v>
      </c>
      <c r="AL37" s="219">
        <f>IF(AND(AL$3&gt;=$I37,AL$3&lt;=$J37),$K37*$H37*тех!AT$9*тех!AT$6,)</f>
        <v>0</v>
      </c>
      <c r="AM37" s="219">
        <f>IF(AND(AM$3&gt;=$I37,AM$3&lt;=$J37),$K37*$H37*тех!AU$9*тех!AU$6,)</f>
        <v>0</v>
      </c>
      <c r="AN37" s="219">
        <f>IF(AND(AN$3&gt;=$I37,AN$3&lt;=$J37),$K37*$H37*тех!AV$9*тех!AV$6,)</f>
        <v>0</v>
      </c>
      <c r="AO37" s="219">
        <f>IF(AND(AO$3&gt;=$I37,AO$3&lt;=$J37),$K37*$H37*тех!AW$9*тех!AW$6,)</f>
        <v>0</v>
      </c>
      <c r="AP37" s="219">
        <f>IF(AND(AP$3&gt;=$I37,AP$3&lt;=$J37),$K37*$H37*тех!AX$9*тех!AX$6,)</f>
        <v>0</v>
      </c>
      <c r="AQ37" s="219">
        <f>IF(AND(AQ$3&gt;=$I37,AQ$3&lt;=$J37),$K37*$H37*тех!AY$9*тех!AY$6,)</f>
        <v>0</v>
      </c>
      <c r="AR37" s="219">
        <f>IF(AND(AR$3&gt;=$I37,AR$3&lt;=$J37),$K37*$H37*тех!AZ$9*тех!AZ$6,)</f>
        <v>0</v>
      </c>
      <c r="AS37" s="219">
        <f>IF(AND(AS$3&gt;=$I37,AS$3&lt;=$J37),$K37*$H37*тех!BA$9*тех!BA$6,)</f>
        <v>0</v>
      </c>
      <c r="AT37" s="219">
        <f>IF(AND(AT$3&gt;=$I37,AT$3&lt;=$J37),$K37*$H37*тех!BB$9*тех!BB$6,)</f>
        <v>0</v>
      </c>
      <c r="AU37" s="219">
        <f>IF(AND(AU$3&gt;=$I37,AU$3&lt;=$J37),$K37*$H37*тех!BC$9*тех!BC$6,)</f>
        <v>0</v>
      </c>
      <c r="AV37" s="219">
        <f>IF(AND(AV$3&gt;=$I37,AV$3&lt;=$J37),$K37*$H37*тех!BD$9*тех!BD$6,)</f>
        <v>0</v>
      </c>
      <c r="AW37" s="219">
        <f>IF(AND(AW$3&gt;=$I37,AW$3&lt;=$J37),$K37*$H37*тех!BE$9*тех!BE$6,)</f>
        <v>0</v>
      </c>
      <c r="AX37" s="219">
        <f>IF(AND(AX$3&gt;=$I37,AX$3&lt;=$J37),$K37*$H37*тех!BF$9*тех!BF$6,)</f>
        <v>0</v>
      </c>
      <c r="AY37" s="219">
        <f>IF(AND(AY$3&gt;=$I37,AY$3&lt;=$J37),$K37*$H37*тех!BG$9*тех!BG$6,)</f>
        <v>0</v>
      </c>
      <c r="AZ37" s="219">
        <f>IF(AND(AZ$3&gt;=$I37,AZ$3&lt;=$J37),$K37*$H37*тех!BH$9*тех!BH$6,)</f>
        <v>0</v>
      </c>
      <c r="BA37" s="219">
        <f>IF(AND(BA$3&gt;=$I37,BA$3&lt;=$J37),$K37*$H37*тех!BI$9*тех!BI$6,)</f>
        <v>0</v>
      </c>
      <c r="BB37" s="219">
        <f>IF(AND(BB$3&gt;=$I37,BB$3&lt;=$J37),$K37*$H37*тех!BJ$9*тех!BJ$6,)</f>
        <v>0</v>
      </c>
      <c r="BC37" s="219">
        <f>IF(AND(BC$3&gt;=$I37,BC$3&lt;=$J37),$K37*$H37*тех!BK$9*тех!BK$6,)</f>
        <v>0</v>
      </c>
      <c r="BD37" s="219">
        <f>IF(AND(BD$3&gt;=$I37,BD$3&lt;=$J37),$K37*$H37*тех!BL$9*тех!BL$6,)</f>
        <v>0</v>
      </c>
      <c r="BE37" s="219">
        <f>IF(AND(BE$3&gt;=$I37,BE$3&lt;=$J37),$K37*$H37*тех!BM$9*тех!BM$6,)</f>
        <v>0</v>
      </c>
      <c r="BF37" s="219">
        <f>IF(AND(BF$3&gt;=$I37,BF$3&lt;=$J37),$K37*$H37*тех!BN$9*тех!BN$6,)</f>
        <v>0</v>
      </c>
      <c r="BG37" s="219">
        <f>IF(AND(BG$3&gt;=$I37,BG$3&lt;=$J37),$K37*$H37*тех!BO$9*тех!BO$6,)</f>
        <v>0</v>
      </c>
      <c r="BH37" s="219">
        <f>IF(AND(BH$3&gt;=$I37,BH$3&lt;=$J37),$K37*$H37*тех!BP$9*тех!BP$6,)</f>
        <v>0</v>
      </c>
      <c r="BI37" s="219">
        <f>IF(AND(BI$3&gt;=$I37,BI$3&lt;=$J37),$K37*$H37*тех!BQ$9*тех!BQ$6,)</f>
        <v>0</v>
      </c>
      <c r="BJ37" s="219">
        <f>IF(AND(BJ$3&gt;=$I37,BJ$3&lt;=$J37),$K37*$H37*тех!BR$9*тех!BR$6,)</f>
        <v>0</v>
      </c>
      <c r="BK37" s="219">
        <f>IF(AND(BK$3&gt;=$I37,BK$3&lt;=$J37),$K37*$H37*тех!BS$9*тех!BS$6,)</f>
        <v>0</v>
      </c>
      <c r="BL37" s="219">
        <f>IF(AND(BL$3&gt;=$I37,BL$3&lt;=$J37),$K37*$H37*тех!BT$9*тех!BT$6,)</f>
        <v>0</v>
      </c>
      <c r="BM37" s="219">
        <f>IF(AND(BM$3&gt;=$I37,BM$3&lt;=$J37),$K37*$H37*тех!BU$9*тех!BU$6,)</f>
        <v>0</v>
      </c>
      <c r="BN37" s="219">
        <f>IF(AND(BN$3&gt;=$I37,BN$3&lt;=$J37),$K37*$H37*тех!BV$9*тех!BV$6,)</f>
        <v>0</v>
      </c>
      <c r="BO37" s="219">
        <f>IF(AND(BO$3&gt;=$I37,BO$3&lt;=$J37),$K37*$H37*тех!BW$9*тех!BW$6,)</f>
        <v>0</v>
      </c>
      <c r="BP37" s="219">
        <f>IF(AND(BP$3&gt;=$I37,BP$3&lt;=$J37),$K37*$H37*тех!BX$9*тех!BX$6,)</f>
        <v>0</v>
      </c>
      <c r="BQ37" s="219">
        <f>IF(AND(BQ$3&gt;=$I37,BQ$3&lt;=$J37),$K37*$H37*тех!BY$9*тех!BY$6,)</f>
        <v>0</v>
      </c>
      <c r="BR37" s="219">
        <f>IF(AND(BR$3&gt;=$I37,BR$3&lt;=$J37),$K37*$H37*тех!BZ$9*тех!BZ$6,)</f>
        <v>0</v>
      </c>
      <c r="BS37" s="219">
        <f>IF(AND(BS$3&gt;=$I37,BS$3&lt;=$J37),$K37*$H37*тех!CA$9*тех!CA$6,)</f>
        <v>0</v>
      </c>
      <c r="BT37" s="219">
        <f>IF(AND(BT$3&gt;=$I37,BT$3&lt;=$J37),$K37*$H37*тех!CB$9*тех!CB$6,)</f>
        <v>0</v>
      </c>
      <c r="BU37" s="219">
        <f>IF(AND(BU$3&gt;=$I37,BU$3&lt;=$J37),$K37*$H37*тех!CC$9*тех!CC$6,)</f>
        <v>0</v>
      </c>
      <c r="BV37" s="219">
        <f>IF(AND(BV$3&gt;=$I37,BV$3&lt;=$J37),$K37*$H37*тех!CD$9*тех!CD$6,)</f>
        <v>0</v>
      </c>
      <c r="BW37" s="219">
        <f>IF(AND(BW$3&gt;=$I37,BW$3&lt;=$J37),$K37*$H37*тех!CE$9*тех!CE$6,)</f>
        <v>0</v>
      </c>
    </row>
    <row r="38" spans="2:75" hidden="1">
      <c r="B38" s="3">
        <v>32</v>
      </c>
      <c r="C38" s="19"/>
      <c r="D38" s="19"/>
      <c r="E38" s="19"/>
      <c r="F38" s="19"/>
      <c r="G38" s="334" t="str">
        <f t="shared" si="2"/>
        <v>СНГ</v>
      </c>
      <c r="H38" s="19"/>
      <c r="I38" s="20"/>
      <c r="J38" s="20"/>
      <c r="K38" s="71"/>
      <c r="L38" s="64"/>
      <c r="M38" s="64"/>
      <c r="N38" s="64">
        <f t="shared" si="1"/>
        <v>0</v>
      </c>
      <c r="P38" s="219">
        <f>IF(AND(P$3&gt;=$I38,P$3&lt;=$J38),$K38*$H38*тех!X$9*тех!X$6,)</f>
        <v>0</v>
      </c>
      <c r="Q38" s="219">
        <f>IF(AND(Q$3&gt;=$I38,Q$3&lt;=$J38),$K38*$H38*тех!Y$9*тех!Y$6,)</f>
        <v>0</v>
      </c>
      <c r="R38" s="219">
        <f>IF(AND(R$3&gt;=$I38,R$3&lt;=$J38),$K38*$H38*тех!Z$9*тех!Z$6,)</f>
        <v>0</v>
      </c>
      <c r="S38" s="219">
        <f>IF(AND(S$3&gt;=$I38,S$3&lt;=$J38),$K38*$H38*тех!AA$9*тех!AA$6,)</f>
        <v>0</v>
      </c>
      <c r="T38" s="219">
        <f>IF(AND(T$3&gt;=$I38,T$3&lt;=$J38),$K38*$H38*тех!AB$9*тех!AB$6,)</f>
        <v>0</v>
      </c>
      <c r="U38" s="219">
        <f>IF(AND(U$3&gt;=$I38,U$3&lt;=$J38),$K38*$H38*тех!AC$9*тех!AC$6,)</f>
        <v>0</v>
      </c>
      <c r="V38" s="219">
        <f>IF(AND(V$3&gt;=$I38,V$3&lt;=$J38),$K38*$H38*тех!AD$9*тех!AD$6,)</f>
        <v>0</v>
      </c>
      <c r="W38" s="219">
        <f>IF(AND(W$3&gt;=$I38,W$3&lt;=$J38),$K38*$H38*тех!AE$9*тех!AE$6,)</f>
        <v>0</v>
      </c>
      <c r="X38" s="219">
        <f>IF(AND(X$3&gt;=$I38,X$3&lt;=$J38),$K38*$H38*тех!AF$9*тех!AF$6,)</f>
        <v>0</v>
      </c>
      <c r="Y38" s="219">
        <f>IF(AND(Y$3&gt;=$I38,Y$3&lt;=$J38),$K38*$H38*тех!AG$9*тех!AG$6,)</f>
        <v>0</v>
      </c>
      <c r="Z38" s="219">
        <f>IF(AND(Z$3&gt;=$I38,Z$3&lt;=$J38),$K38*$H38*тех!AH$9*тех!AH$6,)</f>
        <v>0</v>
      </c>
      <c r="AA38" s="219">
        <f>IF(AND(AA$3&gt;=$I38,AA$3&lt;=$J38),$K38*$H38*тех!AI$9*тех!AI$6,)</f>
        <v>0</v>
      </c>
      <c r="AB38" s="219">
        <f>IF(AND(AB$3&gt;=$I38,AB$3&lt;=$J38),$K38*$H38*тех!AJ$9*тех!AJ$6,)</f>
        <v>0</v>
      </c>
      <c r="AC38" s="219">
        <f>IF(AND(AC$3&gt;=$I38,AC$3&lt;=$J38),$K38*$H38*тех!AK$9*тех!AK$6,)</f>
        <v>0</v>
      </c>
      <c r="AD38" s="219">
        <f>IF(AND(AD$3&gt;=$I38,AD$3&lt;=$J38),$K38*$H38*тех!AL$9*тех!AL$6,)</f>
        <v>0</v>
      </c>
      <c r="AE38" s="219">
        <f>IF(AND(AE$3&gt;=$I38,AE$3&lt;=$J38),$K38*$H38*тех!AM$9*тех!AM$6,)</f>
        <v>0</v>
      </c>
      <c r="AF38" s="219">
        <f>IF(AND(AF$3&gt;=$I38,AF$3&lt;=$J38),$K38*$H38*тех!AN$9*тех!AN$6,)</f>
        <v>0</v>
      </c>
      <c r="AG38" s="219">
        <f>IF(AND(AG$3&gt;=$I38,AG$3&lt;=$J38),$K38*$H38*тех!AO$9*тех!AO$6,)</f>
        <v>0</v>
      </c>
      <c r="AH38" s="219">
        <f>IF(AND(AH$3&gt;=$I38,AH$3&lt;=$J38),$K38*$H38*тех!AP$9*тех!AP$6,)</f>
        <v>0</v>
      </c>
      <c r="AI38" s="219">
        <f>IF(AND(AI$3&gt;=$I38,AI$3&lt;=$J38),$K38*$H38*тех!AQ$9*тех!AQ$6,)</f>
        <v>0</v>
      </c>
      <c r="AJ38" s="219">
        <f>IF(AND(AJ$3&gt;=$I38,AJ$3&lt;=$J38),$K38*$H38*тех!AR$9*тех!AR$6,)</f>
        <v>0</v>
      </c>
      <c r="AK38" s="219">
        <f>IF(AND(AK$3&gt;=$I38,AK$3&lt;=$J38),$K38*$H38*тех!AS$9*тех!AS$6,)</f>
        <v>0</v>
      </c>
      <c r="AL38" s="219">
        <f>IF(AND(AL$3&gt;=$I38,AL$3&lt;=$J38),$K38*$H38*тех!AT$9*тех!AT$6,)</f>
        <v>0</v>
      </c>
      <c r="AM38" s="219">
        <f>IF(AND(AM$3&gt;=$I38,AM$3&lt;=$J38),$K38*$H38*тех!AU$9*тех!AU$6,)</f>
        <v>0</v>
      </c>
      <c r="AN38" s="219">
        <f>IF(AND(AN$3&gt;=$I38,AN$3&lt;=$J38),$K38*$H38*тех!AV$9*тех!AV$6,)</f>
        <v>0</v>
      </c>
      <c r="AO38" s="219">
        <f>IF(AND(AO$3&gt;=$I38,AO$3&lt;=$J38),$K38*$H38*тех!AW$9*тех!AW$6,)</f>
        <v>0</v>
      </c>
      <c r="AP38" s="219">
        <f>IF(AND(AP$3&gt;=$I38,AP$3&lt;=$J38),$K38*$H38*тех!AX$9*тех!AX$6,)</f>
        <v>0</v>
      </c>
      <c r="AQ38" s="219">
        <f>IF(AND(AQ$3&gt;=$I38,AQ$3&lt;=$J38),$K38*$H38*тех!AY$9*тех!AY$6,)</f>
        <v>0</v>
      </c>
      <c r="AR38" s="219">
        <f>IF(AND(AR$3&gt;=$I38,AR$3&lt;=$J38),$K38*$H38*тех!AZ$9*тех!AZ$6,)</f>
        <v>0</v>
      </c>
      <c r="AS38" s="219">
        <f>IF(AND(AS$3&gt;=$I38,AS$3&lt;=$J38),$K38*$H38*тех!BA$9*тех!BA$6,)</f>
        <v>0</v>
      </c>
      <c r="AT38" s="219">
        <f>IF(AND(AT$3&gt;=$I38,AT$3&lt;=$J38),$K38*$H38*тех!BB$9*тех!BB$6,)</f>
        <v>0</v>
      </c>
      <c r="AU38" s="219">
        <f>IF(AND(AU$3&gt;=$I38,AU$3&lt;=$J38),$K38*$H38*тех!BC$9*тех!BC$6,)</f>
        <v>0</v>
      </c>
      <c r="AV38" s="219">
        <f>IF(AND(AV$3&gt;=$I38,AV$3&lt;=$J38),$K38*$H38*тех!BD$9*тех!BD$6,)</f>
        <v>0</v>
      </c>
      <c r="AW38" s="219">
        <f>IF(AND(AW$3&gt;=$I38,AW$3&lt;=$J38),$K38*$H38*тех!BE$9*тех!BE$6,)</f>
        <v>0</v>
      </c>
      <c r="AX38" s="219">
        <f>IF(AND(AX$3&gt;=$I38,AX$3&lt;=$J38),$K38*$H38*тех!BF$9*тех!BF$6,)</f>
        <v>0</v>
      </c>
      <c r="AY38" s="219">
        <f>IF(AND(AY$3&gt;=$I38,AY$3&lt;=$J38),$K38*$H38*тех!BG$9*тех!BG$6,)</f>
        <v>0</v>
      </c>
      <c r="AZ38" s="219">
        <f>IF(AND(AZ$3&gt;=$I38,AZ$3&lt;=$J38),$K38*$H38*тех!BH$9*тех!BH$6,)</f>
        <v>0</v>
      </c>
      <c r="BA38" s="219">
        <f>IF(AND(BA$3&gt;=$I38,BA$3&lt;=$J38),$K38*$H38*тех!BI$9*тех!BI$6,)</f>
        <v>0</v>
      </c>
      <c r="BB38" s="219">
        <f>IF(AND(BB$3&gt;=$I38,BB$3&lt;=$J38),$K38*$H38*тех!BJ$9*тех!BJ$6,)</f>
        <v>0</v>
      </c>
      <c r="BC38" s="219">
        <f>IF(AND(BC$3&gt;=$I38,BC$3&lt;=$J38),$K38*$H38*тех!BK$9*тех!BK$6,)</f>
        <v>0</v>
      </c>
      <c r="BD38" s="219">
        <f>IF(AND(BD$3&gt;=$I38,BD$3&lt;=$J38),$K38*$H38*тех!BL$9*тех!BL$6,)</f>
        <v>0</v>
      </c>
      <c r="BE38" s="219">
        <f>IF(AND(BE$3&gt;=$I38,BE$3&lt;=$J38),$K38*$H38*тех!BM$9*тех!BM$6,)</f>
        <v>0</v>
      </c>
      <c r="BF38" s="219">
        <f>IF(AND(BF$3&gt;=$I38,BF$3&lt;=$J38),$K38*$H38*тех!BN$9*тех!BN$6,)</f>
        <v>0</v>
      </c>
      <c r="BG38" s="219">
        <f>IF(AND(BG$3&gt;=$I38,BG$3&lt;=$J38),$K38*$H38*тех!BO$9*тех!BO$6,)</f>
        <v>0</v>
      </c>
      <c r="BH38" s="219">
        <f>IF(AND(BH$3&gt;=$I38,BH$3&lt;=$J38),$K38*$H38*тех!BP$9*тех!BP$6,)</f>
        <v>0</v>
      </c>
      <c r="BI38" s="219">
        <f>IF(AND(BI$3&gt;=$I38,BI$3&lt;=$J38),$K38*$H38*тех!BQ$9*тех!BQ$6,)</f>
        <v>0</v>
      </c>
      <c r="BJ38" s="219">
        <f>IF(AND(BJ$3&gt;=$I38,BJ$3&lt;=$J38),$K38*$H38*тех!BR$9*тех!BR$6,)</f>
        <v>0</v>
      </c>
      <c r="BK38" s="219">
        <f>IF(AND(BK$3&gt;=$I38,BK$3&lt;=$J38),$K38*$H38*тех!BS$9*тех!BS$6,)</f>
        <v>0</v>
      </c>
      <c r="BL38" s="219">
        <f>IF(AND(BL$3&gt;=$I38,BL$3&lt;=$J38),$K38*$H38*тех!BT$9*тех!BT$6,)</f>
        <v>0</v>
      </c>
      <c r="BM38" s="219">
        <f>IF(AND(BM$3&gt;=$I38,BM$3&lt;=$J38),$K38*$H38*тех!BU$9*тех!BU$6,)</f>
        <v>0</v>
      </c>
      <c r="BN38" s="219">
        <f>IF(AND(BN$3&gt;=$I38,BN$3&lt;=$J38),$K38*$H38*тех!BV$9*тех!BV$6,)</f>
        <v>0</v>
      </c>
      <c r="BO38" s="219">
        <f>IF(AND(BO$3&gt;=$I38,BO$3&lt;=$J38),$K38*$H38*тех!BW$9*тех!BW$6,)</f>
        <v>0</v>
      </c>
      <c r="BP38" s="219">
        <f>IF(AND(BP$3&gt;=$I38,BP$3&lt;=$J38),$K38*$H38*тех!BX$9*тех!BX$6,)</f>
        <v>0</v>
      </c>
      <c r="BQ38" s="219">
        <f>IF(AND(BQ$3&gt;=$I38,BQ$3&lt;=$J38),$K38*$H38*тех!BY$9*тех!BY$6,)</f>
        <v>0</v>
      </c>
      <c r="BR38" s="219">
        <f>IF(AND(BR$3&gt;=$I38,BR$3&lt;=$J38),$K38*$H38*тех!BZ$9*тех!BZ$6,)</f>
        <v>0</v>
      </c>
      <c r="BS38" s="219">
        <f>IF(AND(BS$3&gt;=$I38,BS$3&lt;=$J38),$K38*$H38*тех!CA$9*тех!CA$6,)</f>
        <v>0</v>
      </c>
      <c r="BT38" s="219">
        <f>IF(AND(BT$3&gt;=$I38,BT$3&lt;=$J38),$K38*$H38*тех!CB$9*тех!CB$6,)</f>
        <v>0</v>
      </c>
      <c r="BU38" s="219">
        <f>IF(AND(BU$3&gt;=$I38,BU$3&lt;=$J38),$K38*$H38*тех!CC$9*тех!CC$6,)</f>
        <v>0</v>
      </c>
      <c r="BV38" s="219">
        <f>IF(AND(BV$3&gt;=$I38,BV$3&lt;=$J38),$K38*$H38*тех!CD$9*тех!CD$6,)</f>
        <v>0</v>
      </c>
      <c r="BW38" s="219">
        <f>IF(AND(BW$3&gt;=$I38,BW$3&lt;=$J38),$K38*$H38*тех!CE$9*тех!CE$6,)</f>
        <v>0</v>
      </c>
    </row>
    <row r="39" spans="2:75" hidden="1">
      <c r="B39" s="3">
        <v>33</v>
      </c>
      <c r="C39" s="19"/>
      <c r="D39" s="19"/>
      <c r="E39" s="19"/>
      <c r="F39" s="19"/>
      <c r="G39" s="334" t="str">
        <f t="shared" si="2"/>
        <v>СНГ</v>
      </c>
      <c r="H39" s="19"/>
      <c r="I39" s="20"/>
      <c r="J39" s="20"/>
      <c r="K39" s="71"/>
      <c r="L39" s="64"/>
      <c r="M39" s="64"/>
      <c r="N39" s="64">
        <f t="shared" si="1"/>
        <v>0</v>
      </c>
      <c r="P39" s="219">
        <f>IF(AND(P$3&gt;=$I39,P$3&lt;=$J39),$K39*$H39*тех!X$9*тех!X$6,)</f>
        <v>0</v>
      </c>
      <c r="Q39" s="219">
        <f>IF(AND(Q$3&gt;=$I39,Q$3&lt;=$J39),$K39*$H39*тех!Y$9*тех!Y$6,)</f>
        <v>0</v>
      </c>
      <c r="R39" s="219">
        <f>IF(AND(R$3&gt;=$I39,R$3&lt;=$J39),$K39*$H39*тех!Z$9*тех!Z$6,)</f>
        <v>0</v>
      </c>
      <c r="S39" s="219">
        <f>IF(AND(S$3&gt;=$I39,S$3&lt;=$J39),$K39*$H39*тех!AA$9*тех!AA$6,)</f>
        <v>0</v>
      </c>
      <c r="T39" s="219">
        <f>IF(AND(T$3&gt;=$I39,T$3&lt;=$J39),$K39*$H39*тех!AB$9*тех!AB$6,)</f>
        <v>0</v>
      </c>
      <c r="U39" s="219">
        <f>IF(AND(U$3&gt;=$I39,U$3&lt;=$J39),$K39*$H39*тех!AC$9*тех!AC$6,)</f>
        <v>0</v>
      </c>
      <c r="V39" s="219">
        <f>IF(AND(V$3&gt;=$I39,V$3&lt;=$J39),$K39*$H39*тех!AD$9*тех!AD$6,)</f>
        <v>0</v>
      </c>
      <c r="W39" s="219">
        <f>IF(AND(W$3&gt;=$I39,W$3&lt;=$J39),$K39*$H39*тех!AE$9*тех!AE$6,)</f>
        <v>0</v>
      </c>
      <c r="X39" s="219">
        <f>IF(AND(X$3&gt;=$I39,X$3&lt;=$J39),$K39*$H39*тех!AF$9*тех!AF$6,)</f>
        <v>0</v>
      </c>
      <c r="Y39" s="219">
        <f>IF(AND(Y$3&gt;=$I39,Y$3&lt;=$J39),$K39*$H39*тех!AG$9*тех!AG$6,)</f>
        <v>0</v>
      </c>
      <c r="Z39" s="219">
        <f>IF(AND(Z$3&gt;=$I39,Z$3&lt;=$J39),$K39*$H39*тех!AH$9*тех!AH$6,)</f>
        <v>0</v>
      </c>
      <c r="AA39" s="219">
        <f>IF(AND(AA$3&gt;=$I39,AA$3&lt;=$J39),$K39*$H39*тех!AI$9*тех!AI$6,)</f>
        <v>0</v>
      </c>
      <c r="AB39" s="219">
        <f>IF(AND(AB$3&gt;=$I39,AB$3&lt;=$J39),$K39*$H39*тех!AJ$9*тех!AJ$6,)</f>
        <v>0</v>
      </c>
      <c r="AC39" s="219">
        <f>IF(AND(AC$3&gt;=$I39,AC$3&lt;=$J39),$K39*$H39*тех!AK$9*тех!AK$6,)</f>
        <v>0</v>
      </c>
      <c r="AD39" s="219">
        <f>IF(AND(AD$3&gt;=$I39,AD$3&lt;=$J39),$K39*$H39*тех!AL$9*тех!AL$6,)</f>
        <v>0</v>
      </c>
      <c r="AE39" s="219">
        <f>IF(AND(AE$3&gt;=$I39,AE$3&lt;=$J39),$K39*$H39*тех!AM$9*тех!AM$6,)</f>
        <v>0</v>
      </c>
      <c r="AF39" s="219">
        <f>IF(AND(AF$3&gt;=$I39,AF$3&lt;=$J39),$K39*$H39*тех!AN$9*тех!AN$6,)</f>
        <v>0</v>
      </c>
      <c r="AG39" s="219">
        <f>IF(AND(AG$3&gt;=$I39,AG$3&lt;=$J39),$K39*$H39*тех!AO$9*тех!AO$6,)</f>
        <v>0</v>
      </c>
      <c r="AH39" s="219">
        <f>IF(AND(AH$3&gt;=$I39,AH$3&lt;=$J39),$K39*$H39*тех!AP$9*тех!AP$6,)</f>
        <v>0</v>
      </c>
      <c r="AI39" s="219">
        <f>IF(AND(AI$3&gt;=$I39,AI$3&lt;=$J39),$K39*$H39*тех!AQ$9*тех!AQ$6,)</f>
        <v>0</v>
      </c>
      <c r="AJ39" s="219">
        <f>IF(AND(AJ$3&gt;=$I39,AJ$3&lt;=$J39),$K39*$H39*тех!AR$9*тех!AR$6,)</f>
        <v>0</v>
      </c>
      <c r="AK39" s="219">
        <f>IF(AND(AK$3&gt;=$I39,AK$3&lt;=$J39),$K39*$H39*тех!AS$9*тех!AS$6,)</f>
        <v>0</v>
      </c>
      <c r="AL39" s="219">
        <f>IF(AND(AL$3&gt;=$I39,AL$3&lt;=$J39),$K39*$H39*тех!AT$9*тех!AT$6,)</f>
        <v>0</v>
      </c>
      <c r="AM39" s="219">
        <f>IF(AND(AM$3&gt;=$I39,AM$3&lt;=$J39),$K39*$H39*тех!AU$9*тех!AU$6,)</f>
        <v>0</v>
      </c>
      <c r="AN39" s="219">
        <f>IF(AND(AN$3&gt;=$I39,AN$3&lt;=$J39),$K39*$H39*тех!AV$9*тех!AV$6,)</f>
        <v>0</v>
      </c>
      <c r="AO39" s="219">
        <f>IF(AND(AO$3&gt;=$I39,AO$3&lt;=$J39),$K39*$H39*тех!AW$9*тех!AW$6,)</f>
        <v>0</v>
      </c>
      <c r="AP39" s="219">
        <f>IF(AND(AP$3&gt;=$I39,AP$3&lt;=$J39),$K39*$H39*тех!AX$9*тех!AX$6,)</f>
        <v>0</v>
      </c>
      <c r="AQ39" s="219">
        <f>IF(AND(AQ$3&gt;=$I39,AQ$3&lt;=$J39),$K39*$H39*тех!AY$9*тех!AY$6,)</f>
        <v>0</v>
      </c>
      <c r="AR39" s="219">
        <f>IF(AND(AR$3&gt;=$I39,AR$3&lt;=$J39),$K39*$H39*тех!AZ$9*тех!AZ$6,)</f>
        <v>0</v>
      </c>
      <c r="AS39" s="219">
        <f>IF(AND(AS$3&gt;=$I39,AS$3&lt;=$J39),$K39*$H39*тех!BA$9*тех!BA$6,)</f>
        <v>0</v>
      </c>
      <c r="AT39" s="219">
        <f>IF(AND(AT$3&gt;=$I39,AT$3&lt;=$J39),$K39*$H39*тех!BB$9*тех!BB$6,)</f>
        <v>0</v>
      </c>
      <c r="AU39" s="219">
        <f>IF(AND(AU$3&gt;=$I39,AU$3&lt;=$J39),$K39*$H39*тех!BC$9*тех!BC$6,)</f>
        <v>0</v>
      </c>
      <c r="AV39" s="219">
        <f>IF(AND(AV$3&gt;=$I39,AV$3&lt;=$J39),$K39*$H39*тех!BD$9*тех!BD$6,)</f>
        <v>0</v>
      </c>
      <c r="AW39" s="219">
        <f>IF(AND(AW$3&gt;=$I39,AW$3&lt;=$J39),$K39*$H39*тех!BE$9*тех!BE$6,)</f>
        <v>0</v>
      </c>
      <c r="AX39" s="219">
        <f>IF(AND(AX$3&gt;=$I39,AX$3&lt;=$J39),$K39*$H39*тех!BF$9*тех!BF$6,)</f>
        <v>0</v>
      </c>
      <c r="AY39" s="219">
        <f>IF(AND(AY$3&gt;=$I39,AY$3&lt;=$J39),$K39*$H39*тех!BG$9*тех!BG$6,)</f>
        <v>0</v>
      </c>
      <c r="AZ39" s="219">
        <f>IF(AND(AZ$3&gt;=$I39,AZ$3&lt;=$J39),$K39*$H39*тех!BH$9*тех!BH$6,)</f>
        <v>0</v>
      </c>
      <c r="BA39" s="219">
        <f>IF(AND(BA$3&gt;=$I39,BA$3&lt;=$J39),$K39*$H39*тех!BI$9*тех!BI$6,)</f>
        <v>0</v>
      </c>
      <c r="BB39" s="219">
        <f>IF(AND(BB$3&gt;=$I39,BB$3&lt;=$J39),$K39*$H39*тех!BJ$9*тех!BJ$6,)</f>
        <v>0</v>
      </c>
      <c r="BC39" s="219">
        <f>IF(AND(BC$3&gt;=$I39,BC$3&lt;=$J39),$K39*$H39*тех!BK$9*тех!BK$6,)</f>
        <v>0</v>
      </c>
      <c r="BD39" s="219">
        <f>IF(AND(BD$3&gt;=$I39,BD$3&lt;=$J39),$K39*$H39*тех!BL$9*тех!BL$6,)</f>
        <v>0</v>
      </c>
      <c r="BE39" s="219">
        <f>IF(AND(BE$3&gt;=$I39,BE$3&lt;=$J39),$K39*$H39*тех!BM$9*тех!BM$6,)</f>
        <v>0</v>
      </c>
      <c r="BF39" s="219">
        <f>IF(AND(BF$3&gt;=$I39,BF$3&lt;=$J39),$K39*$H39*тех!BN$9*тех!BN$6,)</f>
        <v>0</v>
      </c>
      <c r="BG39" s="219">
        <f>IF(AND(BG$3&gt;=$I39,BG$3&lt;=$J39),$K39*$H39*тех!BO$9*тех!BO$6,)</f>
        <v>0</v>
      </c>
      <c r="BH39" s="219">
        <f>IF(AND(BH$3&gt;=$I39,BH$3&lt;=$J39),$K39*$H39*тех!BP$9*тех!BP$6,)</f>
        <v>0</v>
      </c>
      <c r="BI39" s="219">
        <f>IF(AND(BI$3&gt;=$I39,BI$3&lt;=$J39),$K39*$H39*тех!BQ$9*тех!BQ$6,)</f>
        <v>0</v>
      </c>
      <c r="BJ39" s="219">
        <f>IF(AND(BJ$3&gt;=$I39,BJ$3&lt;=$J39),$K39*$H39*тех!BR$9*тех!BR$6,)</f>
        <v>0</v>
      </c>
      <c r="BK39" s="219">
        <f>IF(AND(BK$3&gt;=$I39,BK$3&lt;=$J39),$K39*$H39*тех!BS$9*тех!BS$6,)</f>
        <v>0</v>
      </c>
      <c r="BL39" s="219">
        <f>IF(AND(BL$3&gt;=$I39,BL$3&lt;=$J39),$K39*$H39*тех!BT$9*тех!BT$6,)</f>
        <v>0</v>
      </c>
      <c r="BM39" s="219">
        <f>IF(AND(BM$3&gt;=$I39,BM$3&lt;=$J39),$K39*$H39*тех!BU$9*тех!BU$6,)</f>
        <v>0</v>
      </c>
      <c r="BN39" s="219">
        <f>IF(AND(BN$3&gt;=$I39,BN$3&lt;=$J39),$K39*$H39*тех!BV$9*тех!BV$6,)</f>
        <v>0</v>
      </c>
      <c r="BO39" s="219">
        <f>IF(AND(BO$3&gt;=$I39,BO$3&lt;=$J39),$K39*$H39*тех!BW$9*тех!BW$6,)</f>
        <v>0</v>
      </c>
      <c r="BP39" s="219">
        <f>IF(AND(BP$3&gt;=$I39,BP$3&lt;=$J39),$K39*$H39*тех!BX$9*тех!BX$6,)</f>
        <v>0</v>
      </c>
      <c r="BQ39" s="219">
        <f>IF(AND(BQ$3&gt;=$I39,BQ$3&lt;=$J39),$K39*$H39*тех!BY$9*тех!BY$6,)</f>
        <v>0</v>
      </c>
      <c r="BR39" s="219">
        <f>IF(AND(BR$3&gt;=$I39,BR$3&lt;=$J39),$K39*$H39*тех!BZ$9*тех!BZ$6,)</f>
        <v>0</v>
      </c>
      <c r="BS39" s="219">
        <f>IF(AND(BS$3&gt;=$I39,BS$3&lt;=$J39),$K39*$H39*тех!CA$9*тех!CA$6,)</f>
        <v>0</v>
      </c>
      <c r="BT39" s="219">
        <f>IF(AND(BT$3&gt;=$I39,BT$3&lt;=$J39),$K39*$H39*тех!CB$9*тех!CB$6,)</f>
        <v>0</v>
      </c>
      <c r="BU39" s="219">
        <f>IF(AND(BU$3&gt;=$I39,BU$3&lt;=$J39),$K39*$H39*тех!CC$9*тех!CC$6,)</f>
        <v>0</v>
      </c>
      <c r="BV39" s="219">
        <f>IF(AND(BV$3&gt;=$I39,BV$3&lt;=$J39),$K39*$H39*тех!CD$9*тех!CD$6,)</f>
        <v>0</v>
      </c>
      <c r="BW39" s="219">
        <f>IF(AND(BW$3&gt;=$I39,BW$3&lt;=$J39),$K39*$H39*тех!CE$9*тех!CE$6,)</f>
        <v>0</v>
      </c>
    </row>
    <row r="40" spans="2:75" hidden="1">
      <c r="B40" s="3">
        <v>34</v>
      </c>
      <c r="C40" s="19"/>
      <c r="D40" s="19"/>
      <c r="E40" s="19"/>
      <c r="F40" s="19"/>
      <c r="G40" s="334" t="str">
        <f t="shared" si="2"/>
        <v>СНГ</v>
      </c>
      <c r="H40" s="19"/>
      <c r="I40" s="20"/>
      <c r="J40" s="20"/>
      <c r="K40" s="71"/>
      <c r="L40" s="64"/>
      <c r="M40" s="64"/>
      <c r="N40" s="64">
        <f t="shared" si="1"/>
        <v>0</v>
      </c>
      <c r="P40" s="219">
        <f>IF(AND(P$3&gt;=$I40,P$3&lt;=$J40),$K40*$H40*тех!X$9*тех!X$6,)</f>
        <v>0</v>
      </c>
      <c r="Q40" s="219">
        <f>IF(AND(Q$3&gt;=$I40,Q$3&lt;=$J40),$K40*$H40*тех!Y$9*тех!Y$6,)</f>
        <v>0</v>
      </c>
      <c r="R40" s="219">
        <f>IF(AND(R$3&gt;=$I40,R$3&lt;=$J40),$K40*$H40*тех!Z$9*тех!Z$6,)</f>
        <v>0</v>
      </c>
      <c r="S40" s="219">
        <f>IF(AND(S$3&gt;=$I40,S$3&lt;=$J40),$K40*$H40*тех!AA$9*тех!AA$6,)</f>
        <v>0</v>
      </c>
      <c r="T40" s="219">
        <f>IF(AND(T$3&gt;=$I40,T$3&lt;=$J40),$K40*$H40*тех!AB$9*тех!AB$6,)</f>
        <v>0</v>
      </c>
      <c r="U40" s="219">
        <f>IF(AND(U$3&gt;=$I40,U$3&lt;=$J40),$K40*$H40*тех!AC$9*тех!AC$6,)</f>
        <v>0</v>
      </c>
      <c r="V40" s="219">
        <f>IF(AND(V$3&gt;=$I40,V$3&lt;=$J40),$K40*$H40*тех!AD$9*тех!AD$6,)</f>
        <v>0</v>
      </c>
      <c r="W40" s="219">
        <f>IF(AND(W$3&gt;=$I40,W$3&lt;=$J40),$K40*$H40*тех!AE$9*тех!AE$6,)</f>
        <v>0</v>
      </c>
      <c r="X40" s="219">
        <f>IF(AND(X$3&gt;=$I40,X$3&lt;=$J40),$K40*$H40*тех!AF$9*тех!AF$6,)</f>
        <v>0</v>
      </c>
      <c r="Y40" s="219">
        <f>IF(AND(Y$3&gt;=$I40,Y$3&lt;=$J40),$K40*$H40*тех!AG$9*тех!AG$6,)</f>
        <v>0</v>
      </c>
      <c r="Z40" s="219">
        <f>IF(AND(Z$3&gt;=$I40,Z$3&lt;=$J40),$K40*$H40*тех!AH$9*тех!AH$6,)</f>
        <v>0</v>
      </c>
      <c r="AA40" s="219">
        <f>IF(AND(AA$3&gt;=$I40,AA$3&lt;=$J40),$K40*$H40*тех!AI$9*тех!AI$6,)</f>
        <v>0</v>
      </c>
      <c r="AB40" s="219">
        <f>IF(AND(AB$3&gt;=$I40,AB$3&lt;=$J40),$K40*$H40*тех!AJ$9*тех!AJ$6,)</f>
        <v>0</v>
      </c>
      <c r="AC40" s="219">
        <f>IF(AND(AC$3&gt;=$I40,AC$3&lt;=$J40),$K40*$H40*тех!AK$9*тех!AK$6,)</f>
        <v>0</v>
      </c>
      <c r="AD40" s="219">
        <f>IF(AND(AD$3&gt;=$I40,AD$3&lt;=$J40),$K40*$H40*тех!AL$9*тех!AL$6,)</f>
        <v>0</v>
      </c>
      <c r="AE40" s="219">
        <f>IF(AND(AE$3&gt;=$I40,AE$3&lt;=$J40),$K40*$H40*тех!AM$9*тех!AM$6,)</f>
        <v>0</v>
      </c>
      <c r="AF40" s="219">
        <f>IF(AND(AF$3&gt;=$I40,AF$3&lt;=$J40),$K40*$H40*тех!AN$9*тех!AN$6,)</f>
        <v>0</v>
      </c>
      <c r="AG40" s="219">
        <f>IF(AND(AG$3&gt;=$I40,AG$3&lt;=$J40),$K40*$H40*тех!AO$9*тех!AO$6,)</f>
        <v>0</v>
      </c>
      <c r="AH40" s="219">
        <f>IF(AND(AH$3&gt;=$I40,AH$3&lt;=$J40),$K40*$H40*тех!AP$9*тех!AP$6,)</f>
        <v>0</v>
      </c>
      <c r="AI40" s="219">
        <f>IF(AND(AI$3&gt;=$I40,AI$3&lt;=$J40),$K40*$H40*тех!AQ$9*тех!AQ$6,)</f>
        <v>0</v>
      </c>
      <c r="AJ40" s="219">
        <f>IF(AND(AJ$3&gt;=$I40,AJ$3&lt;=$J40),$K40*$H40*тех!AR$9*тех!AR$6,)</f>
        <v>0</v>
      </c>
      <c r="AK40" s="219">
        <f>IF(AND(AK$3&gt;=$I40,AK$3&lt;=$J40),$K40*$H40*тех!AS$9*тех!AS$6,)</f>
        <v>0</v>
      </c>
      <c r="AL40" s="219">
        <f>IF(AND(AL$3&gt;=$I40,AL$3&lt;=$J40),$K40*$H40*тех!AT$9*тех!AT$6,)</f>
        <v>0</v>
      </c>
      <c r="AM40" s="219">
        <f>IF(AND(AM$3&gt;=$I40,AM$3&lt;=$J40),$K40*$H40*тех!AU$9*тех!AU$6,)</f>
        <v>0</v>
      </c>
      <c r="AN40" s="219">
        <f>IF(AND(AN$3&gt;=$I40,AN$3&lt;=$J40),$K40*$H40*тех!AV$9*тех!AV$6,)</f>
        <v>0</v>
      </c>
      <c r="AO40" s="219">
        <f>IF(AND(AO$3&gt;=$I40,AO$3&lt;=$J40),$K40*$H40*тех!AW$9*тех!AW$6,)</f>
        <v>0</v>
      </c>
      <c r="AP40" s="219">
        <f>IF(AND(AP$3&gt;=$I40,AP$3&lt;=$J40),$K40*$H40*тех!AX$9*тех!AX$6,)</f>
        <v>0</v>
      </c>
      <c r="AQ40" s="219">
        <f>IF(AND(AQ$3&gt;=$I40,AQ$3&lt;=$J40),$K40*$H40*тех!AY$9*тех!AY$6,)</f>
        <v>0</v>
      </c>
      <c r="AR40" s="219">
        <f>IF(AND(AR$3&gt;=$I40,AR$3&lt;=$J40),$K40*$H40*тех!AZ$9*тех!AZ$6,)</f>
        <v>0</v>
      </c>
      <c r="AS40" s="219">
        <f>IF(AND(AS$3&gt;=$I40,AS$3&lt;=$J40),$K40*$H40*тех!BA$9*тех!BA$6,)</f>
        <v>0</v>
      </c>
      <c r="AT40" s="219">
        <f>IF(AND(AT$3&gt;=$I40,AT$3&lt;=$J40),$K40*$H40*тех!BB$9*тех!BB$6,)</f>
        <v>0</v>
      </c>
      <c r="AU40" s="219">
        <f>IF(AND(AU$3&gt;=$I40,AU$3&lt;=$J40),$K40*$H40*тех!BC$9*тех!BC$6,)</f>
        <v>0</v>
      </c>
      <c r="AV40" s="219">
        <f>IF(AND(AV$3&gt;=$I40,AV$3&lt;=$J40),$K40*$H40*тех!BD$9*тех!BD$6,)</f>
        <v>0</v>
      </c>
      <c r="AW40" s="219">
        <f>IF(AND(AW$3&gt;=$I40,AW$3&lt;=$J40),$K40*$H40*тех!BE$9*тех!BE$6,)</f>
        <v>0</v>
      </c>
      <c r="AX40" s="219">
        <f>IF(AND(AX$3&gt;=$I40,AX$3&lt;=$J40),$K40*$H40*тех!BF$9*тех!BF$6,)</f>
        <v>0</v>
      </c>
      <c r="AY40" s="219">
        <f>IF(AND(AY$3&gt;=$I40,AY$3&lt;=$J40),$K40*$H40*тех!BG$9*тех!BG$6,)</f>
        <v>0</v>
      </c>
      <c r="AZ40" s="219">
        <f>IF(AND(AZ$3&gt;=$I40,AZ$3&lt;=$J40),$K40*$H40*тех!BH$9*тех!BH$6,)</f>
        <v>0</v>
      </c>
      <c r="BA40" s="219">
        <f>IF(AND(BA$3&gt;=$I40,BA$3&lt;=$J40),$K40*$H40*тех!BI$9*тех!BI$6,)</f>
        <v>0</v>
      </c>
      <c r="BB40" s="219">
        <f>IF(AND(BB$3&gt;=$I40,BB$3&lt;=$J40),$K40*$H40*тех!BJ$9*тех!BJ$6,)</f>
        <v>0</v>
      </c>
      <c r="BC40" s="219">
        <f>IF(AND(BC$3&gt;=$I40,BC$3&lt;=$J40),$K40*$H40*тех!BK$9*тех!BK$6,)</f>
        <v>0</v>
      </c>
      <c r="BD40" s="219">
        <f>IF(AND(BD$3&gt;=$I40,BD$3&lt;=$J40),$K40*$H40*тех!BL$9*тех!BL$6,)</f>
        <v>0</v>
      </c>
      <c r="BE40" s="219">
        <f>IF(AND(BE$3&gt;=$I40,BE$3&lt;=$J40),$K40*$H40*тех!BM$9*тех!BM$6,)</f>
        <v>0</v>
      </c>
      <c r="BF40" s="219">
        <f>IF(AND(BF$3&gt;=$I40,BF$3&lt;=$J40),$K40*$H40*тех!BN$9*тех!BN$6,)</f>
        <v>0</v>
      </c>
      <c r="BG40" s="219">
        <f>IF(AND(BG$3&gt;=$I40,BG$3&lt;=$J40),$K40*$H40*тех!BO$9*тех!BO$6,)</f>
        <v>0</v>
      </c>
      <c r="BH40" s="219">
        <f>IF(AND(BH$3&gt;=$I40,BH$3&lt;=$J40),$K40*$H40*тех!BP$9*тех!BP$6,)</f>
        <v>0</v>
      </c>
      <c r="BI40" s="219">
        <f>IF(AND(BI$3&gt;=$I40,BI$3&lt;=$J40),$K40*$H40*тех!BQ$9*тех!BQ$6,)</f>
        <v>0</v>
      </c>
      <c r="BJ40" s="219">
        <f>IF(AND(BJ$3&gt;=$I40,BJ$3&lt;=$J40),$K40*$H40*тех!BR$9*тех!BR$6,)</f>
        <v>0</v>
      </c>
      <c r="BK40" s="219">
        <f>IF(AND(BK$3&gt;=$I40,BK$3&lt;=$J40),$K40*$H40*тех!BS$9*тех!BS$6,)</f>
        <v>0</v>
      </c>
      <c r="BL40" s="219">
        <f>IF(AND(BL$3&gt;=$I40,BL$3&lt;=$J40),$K40*$H40*тех!BT$9*тех!BT$6,)</f>
        <v>0</v>
      </c>
      <c r="BM40" s="219">
        <f>IF(AND(BM$3&gt;=$I40,BM$3&lt;=$J40),$K40*$H40*тех!BU$9*тех!BU$6,)</f>
        <v>0</v>
      </c>
      <c r="BN40" s="219">
        <f>IF(AND(BN$3&gt;=$I40,BN$3&lt;=$J40),$K40*$H40*тех!BV$9*тех!BV$6,)</f>
        <v>0</v>
      </c>
      <c r="BO40" s="219">
        <f>IF(AND(BO$3&gt;=$I40,BO$3&lt;=$J40),$K40*$H40*тех!BW$9*тех!BW$6,)</f>
        <v>0</v>
      </c>
      <c r="BP40" s="219">
        <f>IF(AND(BP$3&gt;=$I40,BP$3&lt;=$J40),$K40*$H40*тех!BX$9*тех!BX$6,)</f>
        <v>0</v>
      </c>
      <c r="BQ40" s="219">
        <f>IF(AND(BQ$3&gt;=$I40,BQ$3&lt;=$J40),$K40*$H40*тех!BY$9*тех!BY$6,)</f>
        <v>0</v>
      </c>
      <c r="BR40" s="219">
        <f>IF(AND(BR$3&gt;=$I40,BR$3&lt;=$J40),$K40*$H40*тех!BZ$9*тех!BZ$6,)</f>
        <v>0</v>
      </c>
      <c r="BS40" s="219">
        <f>IF(AND(BS$3&gt;=$I40,BS$3&lt;=$J40),$K40*$H40*тех!CA$9*тех!CA$6,)</f>
        <v>0</v>
      </c>
      <c r="BT40" s="219">
        <f>IF(AND(BT$3&gt;=$I40,BT$3&lt;=$J40),$K40*$H40*тех!CB$9*тех!CB$6,)</f>
        <v>0</v>
      </c>
      <c r="BU40" s="219">
        <f>IF(AND(BU$3&gt;=$I40,BU$3&lt;=$J40),$K40*$H40*тех!CC$9*тех!CC$6,)</f>
        <v>0</v>
      </c>
      <c r="BV40" s="219">
        <f>IF(AND(BV$3&gt;=$I40,BV$3&lt;=$J40),$K40*$H40*тех!CD$9*тех!CD$6,)</f>
        <v>0</v>
      </c>
      <c r="BW40" s="219">
        <f>IF(AND(BW$3&gt;=$I40,BW$3&lt;=$J40),$K40*$H40*тех!CE$9*тех!CE$6,)</f>
        <v>0</v>
      </c>
    </row>
    <row r="41" spans="2:75" hidden="1">
      <c r="B41" s="3">
        <v>35</v>
      </c>
      <c r="C41" s="19"/>
      <c r="D41" s="19"/>
      <c r="E41" s="19"/>
      <c r="F41" s="19"/>
      <c r="G41" s="334" t="str">
        <f t="shared" si="2"/>
        <v>СНГ</v>
      </c>
      <c r="H41" s="19"/>
      <c r="I41" s="20"/>
      <c r="J41" s="20"/>
      <c r="K41" s="71"/>
      <c r="L41" s="64"/>
      <c r="M41" s="64"/>
      <c r="N41" s="64">
        <f t="shared" si="1"/>
        <v>0</v>
      </c>
      <c r="P41" s="219">
        <f>IF(AND(P$3&gt;=$I41,P$3&lt;=$J41),$K41*$H41*тех!X$9*тех!X$6,)</f>
        <v>0</v>
      </c>
      <c r="Q41" s="219">
        <f>IF(AND(Q$3&gt;=$I41,Q$3&lt;=$J41),$K41*$H41*тех!Y$9*тех!Y$6,)</f>
        <v>0</v>
      </c>
      <c r="R41" s="219">
        <f>IF(AND(R$3&gt;=$I41,R$3&lt;=$J41),$K41*$H41*тех!Z$9*тех!Z$6,)</f>
        <v>0</v>
      </c>
      <c r="S41" s="219">
        <f>IF(AND(S$3&gt;=$I41,S$3&lt;=$J41),$K41*$H41*тех!AA$9*тех!AA$6,)</f>
        <v>0</v>
      </c>
      <c r="T41" s="219">
        <f>IF(AND(T$3&gt;=$I41,T$3&lt;=$J41),$K41*$H41*тех!AB$9*тех!AB$6,)</f>
        <v>0</v>
      </c>
      <c r="U41" s="219">
        <f>IF(AND(U$3&gt;=$I41,U$3&lt;=$J41),$K41*$H41*тех!AC$9*тех!AC$6,)</f>
        <v>0</v>
      </c>
      <c r="V41" s="219">
        <f>IF(AND(V$3&gt;=$I41,V$3&lt;=$J41),$K41*$H41*тех!AD$9*тех!AD$6,)</f>
        <v>0</v>
      </c>
      <c r="W41" s="219">
        <f>IF(AND(W$3&gt;=$I41,W$3&lt;=$J41),$K41*$H41*тех!AE$9*тех!AE$6,)</f>
        <v>0</v>
      </c>
      <c r="X41" s="219">
        <f>IF(AND(X$3&gt;=$I41,X$3&lt;=$J41),$K41*$H41*тех!AF$9*тех!AF$6,)</f>
        <v>0</v>
      </c>
      <c r="Y41" s="219">
        <f>IF(AND(Y$3&gt;=$I41,Y$3&lt;=$J41),$K41*$H41*тех!AG$9*тех!AG$6,)</f>
        <v>0</v>
      </c>
      <c r="Z41" s="219">
        <f>IF(AND(Z$3&gt;=$I41,Z$3&lt;=$J41),$K41*$H41*тех!AH$9*тех!AH$6,)</f>
        <v>0</v>
      </c>
      <c r="AA41" s="219">
        <f>IF(AND(AA$3&gt;=$I41,AA$3&lt;=$J41),$K41*$H41*тех!AI$9*тех!AI$6,)</f>
        <v>0</v>
      </c>
      <c r="AB41" s="219">
        <f>IF(AND(AB$3&gt;=$I41,AB$3&lt;=$J41),$K41*$H41*тех!AJ$9*тех!AJ$6,)</f>
        <v>0</v>
      </c>
      <c r="AC41" s="219">
        <f>IF(AND(AC$3&gt;=$I41,AC$3&lt;=$J41),$K41*$H41*тех!AK$9*тех!AK$6,)</f>
        <v>0</v>
      </c>
      <c r="AD41" s="219">
        <f>IF(AND(AD$3&gt;=$I41,AD$3&lt;=$J41),$K41*$H41*тех!AL$9*тех!AL$6,)</f>
        <v>0</v>
      </c>
      <c r="AE41" s="219">
        <f>IF(AND(AE$3&gt;=$I41,AE$3&lt;=$J41),$K41*$H41*тех!AM$9*тех!AM$6,)</f>
        <v>0</v>
      </c>
      <c r="AF41" s="219">
        <f>IF(AND(AF$3&gt;=$I41,AF$3&lt;=$J41),$K41*$H41*тех!AN$9*тех!AN$6,)</f>
        <v>0</v>
      </c>
      <c r="AG41" s="219">
        <f>IF(AND(AG$3&gt;=$I41,AG$3&lt;=$J41),$K41*$H41*тех!AO$9*тех!AO$6,)</f>
        <v>0</v>
      </c>
      <c r="AH41" s="219">
        <f>IF(AND(AH$3&gt;=$I41,AH$3&lt;=$J41),$K41*$H41*тех!AP$9*тех!AP$6,)</f>
        <v>0</v>
      </c>
      <c r="AI41" s="219">
        <f>IF(AND(AI$3&gt;=$I41,AI$3&lt;=$J41),$K41*$H41*тех!AQ$9*тех!AQ$6,)</f>
        <v>0</v>
      </c>
      <c r="AJ41" s="219">
        <f>IF(AND(AJ$3&gt;=$I41,AJ$3&lt;=$J41),$K41*$H41*тех!AR$9*тех!AR$6,)</f>
        <v>0</v>
      </c>
      <c r="AK41" s="219">
        <f>IF(AND(AK$3&gt;=$I41,AK$3&lt;=$J41),$K41*$H41*тех!AS$9*тех!AS$6,)</f>
        <v>0</v>
      </c>
      <c r="AL41" s="219">
        <f>IF(AND(AL$3&gt;=$I41,AL$3&lt;=$J41),$K41*$H41*тех!AT$9*тех!AT$6,)</f>
        <v>0</v>
      </c>
      <c r="AM41" s="219">
        <f>IF(AND(AM$3&gt;=$I41,AM$3&lt;=$J41),$K41*$H41*тех!AU$9*тех!AU$6,)</f>
        <v>0</v>
      </c>
      <c r="AN41" s="219">
        <f>IF(AND(AN$3&gt;=$I41,AN$3&lt;=$J41),$K41*$H41*тех!AV$9*тех!AV$6,)</f>
        <v>0</v>
      </c>
      <c r="AO41" s="219">
        <f>IF(AND(AO$3&gt;=$I41,AO$3&lt;=$J41),$K41*$H41*тех!AW$9*тех!AW$6,)</f>
        <v>0</v>
      </c>
      <c r="AP41" s="219">
        <f>IF(AND(AP$3&gt;=$I41,AP$3&lt;=$J41),$K41*$H41*тех!AX$9*тех!AX$6,)</f>
        <v>0</v>
      </c>
      <c r="AQ41" s="219">
        <f>IF(AND(AQ$3&gt;=$I41,AQ$3&lt;=$J41),$K41*$H41*тех!AY$9*тех!AY$6,)</f>
        <v>0</v>
      </c>
      <c r="AR41" s="219">
        <f>IF(AND(AR$3&gt;=$I41,AR$3&lt;=$J41),$K41*$H41*тех!AZ$9*тех!AZ$6,)</f>
        <v>0</v>
      </c>
      <c r="AS41" s="219">
        <f>IF(AND(AS$3&gt;=$I41,AS$3&lt;=$J41),$K41*$H41*тех!BA$9*тех!BA$6,)</f>
        <v>0</v>
      </c>
      <c r="AT41" s="219">
        <f>IF(AND(AT$3&gt;=$I41,AT$3&lt;=$J41),$K41*$H41*тех!BB$9*тех!BB$6,)</f>
        <v>0</v>
      </c>
      <c r="AU41" s="219">
        <f>IF(AND(AU$3&gt;=$I41,AU$3&lt;=$J41),$K41*$H41*тех!BC$9*тех!BC$6,)</f>
        <v>0</v>
      </c>
      <c r="AV41" s="219">
        <f>IF(AND(AV$3&gt;=$I41,AV$3&lt;=$J41),$K41*$H41*тех!BD$9*тех!BD$6,)</f>
        <v>0</v>
      </c>
      <c r="AW41" s="219">
        <f>IF(AND(AW$3&gt;=$I41,AW$3&lt;=$J41),$K41*$H41*тех!BE$9*тех!BE$6,)</f>
        <v>0</v>
      </c>
      <c r="AX41" s="219">
        <f>IF(AND(AX$3&gt;=$I41,AX$3&lt;=$J41),$K41*$H41*тех!BF$9*тех!BF$6,)</f>
        <v>0</v>
      </c>
      <c r="AY41" s="219">
        <f>IF(AND(AY$3&gt;=$I41,AY$3&lt;=$J41),$K41*$H41*тех!BG$9*тех!BG$6,)</f>
        <v>0</v>
      </c>
      <c r="AZ41" s="219">
        <f>IF(AND(AZ$3&gt;=$I41,AZ$3&lt;=$J41),$K41*$H41*тех!BH$9*тех!BH$6,)</f>
        <v>0</v>
      </c>
      <c r="BA41" s="219">
        <f>IF(AND(BA$3&gt;=$I41,BA$3&lt;=$J41),$K41*$H41*тех!BI$9*тех!BI$6,)</f>
        <v>0</v>
      </c>
      <c r="BB41" s="219">
        <f>IF(AND(BB$3&gt;=$I41,BB$3&lt;=$J41),$K41*$H41*тех!BJ$9*тех!BJ$6,)</f>
        <v>0</v>
      </c>
      <c r="BC41" s="219">
        <f>IF(AND(BC$3&gt;=$I41,BC$3&lt;=$J41),$K41*$H41*тех!BK$9*тех!BK$6,)</f>
        <v>0</v>
      </c>
      <c r="BD41" s="219">
        <f>IF(AND(BD$3&gt;=$I41,BD$3&lt;=$J41),$K41*$H41*тех!BL$9*тех!BL$6,)</f>
        <v>0</v>
      </c>
      <c r="BE41" s="219">
        <f>IF(AND(BE$3&gt;=$I41,BE$3&lt;=$J41),$K41*$H41*тех!BM$9*тех!BM$6,)</f>
        <v>0</v>
      </c>
      <c r="BF41" s="219">
        <f>IF(AND(BF$3&gt;=$I41,BF$3&lt;=$J41),$K41*$H41*тех!BN$9*тех!BN$6,)</f>
        <v>0</v>
      </c>
      <c r="BG41" s="219">
        <f>IF(AND(BG$3&gt;=$I41,BG$3&lt;=$J41),$K41*$H41*тех!BO$9*тех!BO$6,)</f>
        <v>0</v>
      </c>
      <c r="BH41" s="219">
        <f>IF(AND(BH$3&gt;=$I41,BH$3&lt;=$J41),$K41*$H41*тех!BP$9*тех!BP$6,)</f>
        <v>0</v>
      </c>
      <c r="BI41" s="219">
        <f>IF(AND(BI$3&gt;=$I41,BI$3&lt;=$J41),$K41*$H41*тех!BQ$9*тех!BQ$6,)</f>
        <v>0</v>
      </c>
      <c r="BJ41" s="219">
        <f>IF(AND(BJ$3&gt;=$I41,BJ$3&lt;=$J41),$K41*$H41*тех!BR$9*тех!BR$6,)</f>
        <v>0</v>
      </c>
      <c r="BK41" s="219">
        <f>IF(AND(BK$3&gt;=$I41,BK$3&lt;=$J41),$K41*$H41*тех!BS$9*тех!BS$6,)</f>
        <v>0</v>
      </c>
      <c r="BL41" s="219">
        <f>IF(AND(BL$3&gt;=$I41,BL$3&lt;=$J41),$K41*$H41*тех!BT$9*тех!BT$6,)</f>
        <v>0</v>
      </c>
      <c r="BM41" s="219">
        <f>IF(AND(BM$3&gt;=$I41,BM$3&lt;=$J41),$K41*$H41*тех!BU$9*тех!BU$6,)</f>
        <v>0</v>
      </c>
      <c r="BN41" s="219">
        <f>IF(AND(BN$3&gt;=$I41,BN$3&lt;=$J41),$K41*$H41*тех!BV$9*тех!BV$6,)</f>
        <v>0</v>
      </c>
      <c r="BO41" s="219">
        <f>IF(AND(BO$3&gt;=$I41,BO$3&lt;=$J41),$K41*$H41*тех!BW$9*тех!BW$6,)</f>
        <v>0</v>
      </c>
      <c r="BP41" s="219">
        <f>IF(AND(BP$3&gt;=$I41,BP$3&lt;=$J41),$K41*$H41*тех!BX$9*тех!BX$6,)</f>
        <v>0</v>
      </c>
      <c r="BQ41" s="219">
        <f>IF(AND(BQ$3&gt;=$I41,BQ$3&lt;=$J41),$K41*$H41*тех!BY$9*тех!BY$6,)</f>
        <v>0</v>
      </c>
      <c r="BR41" s="219">
        <f>IF(AND(BR$3&gt;=$I41,BR$3&lt;=$J41),$K41*$H41*тех!BZ$9*тех!BZ$6,)</f>
        <v>0</v>
      </c>
      <c r="BS41" s="219">
        <f>IF(AND(BS$3&gt;=$I41,BS$3&lt;=$J41),$K41*$H41*тех!CA$9*тех!CA$6,)</f>
        <v>0</v>
      </c>
      <c r="BT41" s="219">
        <f>IF(AND(BT$3&gt;=$I41,BT$3&lt;=$J41),$K41*$H41*тех!CB$9*тех!CB$6,)</f>
        <v>0</v>
      </c>
      <c r="BU41" s="219">
        <f>IF(AND(BU$3&gt;=$I41,BU$3&lt;=$J41),$K41*$H41*тех!CC$9*тех!CC$6,)</f>
        <v>0</v>
      </c>
      <c r="BV41" s="219">
        <f>IF(AND(BV$3&gt;=$I41,BV$3&lt;=$J41),$K41*$H41*тех!CD$9*тех!CD$6,)</f>
        <v>0</v>
      </c>
      <c r="BW41" s="219">
        <f>IF(AND(BW$3&gt;=$I41,BW$3&lt;=$J41),$K41*$H41*тех!CE$9*тех!CE$6,)</f>
        <v>0</v>
      </c>
    </row>
    <row r="42" spans="2:75" hidden="1">
      <c r="B42" s="3">
        <v>36</v>
      </c>
      <c r="C42" s="19"/>
      <c r="D42" s="19"/>
      <c r="E42" s="19"/>
      <c r="F42" s="19"/>
      <c r="G42" s="334" t="str">
        <f t="shared" si="2"/>
        <v>СНГ</v>
      </c>
      <c r="H42" s="19"/>
      <c r="I42" s="20"/>
      <c r="J42" s="20"/>
      <c r="K42" s="71"/>
      <c r="L42" s="64"/>
      <c r="M42" s="64"/>
      <c r="N42" s="64">
        <f t="shared" si="1"/>
        <v>0</v>
      </c>
      <c r="P42" s="219">
        <f>IF(AND(P$3&gt;=$I42,P$3&lt;=$J42),$K42*$H42*тех!X$9*тех!X$6,)</f>
        <v>0</v>
      </c>
      <c r="Q42" s="219">
        <f>IF(AND(Q$3&gt;=$I42,Q$3&lt;=$J42),$K42*$H42*тех!Y$9*тех!Y$6,)</f>
        <v>0</v>
      </c>
      <c r="R42" s="219">
        <f>IF(AND(R$3&gt;=$I42,R$3&lt;=$J42),$K42*$H42*тех!Z$9*тех!Z$6,)</f>
        <v>0</v>
      </c>
      <c r="S42" s="219">
        <f>IF(AND(S$3&gt;=$I42,S$3&lt;=$J42),$K42*$H42*тех!AA$9*тех!AA$6,)</f>
        <v>0</v>
      </c>
      <c r="T42" s="219">
        <f>IF(AND(T$3&gt;=$I42,T$3&lt;=$J42),$K42*$H42*тех!AB$9*тех!AB$6,)</f>
        <v>0</v>
      </c>
      <c r="U42" s="219">
        <f>IF(AND(U$3&gt;=$I42,U$3&lt;=$J42),$K42*$H42*тех!AC$9*тех!AC$6,)</f>
        <v>0</v>
      </c>
      <c r="V42" s="219">
        <f>IF(AND(V$3&gt;=$I42,V$3&lt;=$J42),$K42*$H42*тех!AD$9*тех!AD$6,)</f>
        <v>0</v>
      </c>
      <c r="W42" s="219">
        <f>IF(AND(W$3&gt;=$I42,W$3&lt;=$J42),$K42*$H42*тех!AE$9*тех!AE$6,)</f>
        <v>0</v>
      </c>
      <c r="X42" s="219">
        <f>IF(AND(X$3&gt;=$I42,X$3&lt;=$J42),$K42*$H42*тех!AF$9*тех!AF$6,)</f>
        <v>0</v>
      </c>
      <c r="Y42" s="219">
        <f>IF(AND(Y$3&gt;=$I42,Y$3&lt;=$J42),$K42*$H42*тех!AG$9*тех!AG$6,)</f>
        <v>0</v>
      </c>
      <c r="Z42" s="219">
        <f>IF(AND(Z$3&gt;=$I42,Z$3&lt;=$J42),$K42*$H42*тех!AH$9*тех!AH$6,)</f>
        <v>0</v>
      </c>
      <c r="AA42" s="219">
        <f>IF(AND(AA$3&gt;=$I42,AA$3&lt;=$J42),$K42*$H42*тех!AI$9*тех!AI$6,)</f>
        <v>0</v>
      </c>
      <c r="AB42" s="219">
        <f>IF(AND(AB$3&gt;=$I42,AB$3&lt;=$J42),$K42*$H42*тех!AJ$9*тех!AJ$6,)</f>
        <v>0</v>
      </c>
      <c r="AC42" s="219">
        <f>IF(AND(AC$3&gt;=$I42,AC$3&lt;=$J42),$K42*$H42*тех!AK$9*тех!AK$6,)</f>
        <v>0</v>
      </c>
      <c r="AD42" s="219">
        <f>IF(AND(AD$3&gt;=$I42,AD$3&lt;=$J42),$K42*$H42*тех!AL$9*тех!AL$6,)</f>
        <v>0</v>
      </c>
      <c r="AE42" s="219">
        <f>IF(AND(AE$3&gt;=$I42,AE$3&lt;=$J42),$K42*$H42*тех!AM$9*тех!AM$6,)</f>
        <v>0</v>
      </c>
      <c r="AF42" s="219">
        <f>IF(AND(AF$3&gt;=$I42,AF$3&lt;=$J42),$K42*$H42*тех!AN$9*тех!AN$6,)</f>
        <v>0</v>
      </c>
      <c r="AG42" s="219">
        <f>IF(AND(AG$3&gt;=$I42,AG$3&lt;=$J42),$K42*$H42*тех!AO$9*тех!AO$6,)</f>
        <v>0</v>
      </c>
      <c r="AH42" s="219">
        <f>IF(AND(AH$3&gt;=$I42,AH$3&lt;=$J42),$K42*$H42*тех!AP$9*тех!AP$6,)</f>
        <v>0</v>
      </c>
      <c r="AI42" s="219">
        <f>IF(AND(AI$3&gt;=$I42,AI$3&lt;=$J42),$K42*$H42*тех!AQ$9*тех!AQ$6,)</f>
        <v>0</v>
      </c>
      <c r="AJ42" s="219">
        <f>IF(AND(AJ$3&gt;=$I42,AJ$3&lt;=$J42),$K42*$H42*тех!AR$9*тех!AR$6,)</f>
        <v>0</v>
      </c>
      <c r="AK42" s="219">
        <f>IF(AND(AK$3&gt;=$I42,AK$3&lt;=$J42),$K42*$H42*тех!AS$9*тех!AS$6,)</f>
        <v>0</v>
      </c>
      <c r="AL42" s="219">
        <f>IF(AND(AL$3&gt;=$I42,AL$3&lt;=$J42),$K42*$H42*тех!AT$9*тех!AT$6,)</f>
        <v>0</v>
      </c>
      <c r="AM42" s="219">
        <f>IF(AND(AM$3&gt;=$I42,AM$3&lt;=$J42),$K42*$H42*тех!AU$9*тех!AU$6,)</f>
        <v>0</v>
      </c>
      <c r="AN42" s="219">
        <f>IF(AND(AN$3&gt;=$I42,AN$3&lt;=$J42),$K42*$H42*тех!AV$9*тех!AV$6,)</f>
        <v>0</v>
      </c>
      <c r="AO42" s="219">
        <f>IF(AND(AO$3&gt;=$I42,AO$3&lt;=$J42),$K42*$H42*тех!AW$9*тех!AW$6,)</f>
        <v>0</v>
      </c>
      <c r="AP42" s="219">
        <f>IF(AND(AP$3&gt;=$I42,AP$3&lt;=$J42),$K42*$H42*тех!AX$9*тех!AX$6,)</f>
        <v>0</v>
      </c>
      <c r="AQ42" s="219">
        <f>IF(AND(AQ$3&gt;=$I42,AQ$3&lt;=$J42),$K42*$H42*тех!AY$9*тех!AY$6,)</f>
        <v>0</v>
      </c>
      <c r="AR42" s="219">
        <f>IF(AND(AR$3&gt;=$I42,AR$3&lt;=$J42),$K42*$H42*тех!AZ$9*тех!AZ$6,)</f>
        <v>0</v>
      </c>
      <c r="AS42" s="219">
        <f>IF(AND(AS$3&gt;=$I42,AS$3&lt;=$J42),$K42*$H42*тех!BA$9*тех!BA$6,)</f>
        <v>0</v>
      </c>
      <c r="AT42" s="219">
        <f>IF(AND(AT$3&gt;=$I42,AT$3&lt;=$J42),$K42*$H42*тех!BB$9*тех!BB$6,)</f>
        <v>0</v>
      </c>
      <c r="AU42" s="219">
        <f>IF(AND(AU$3&gt;=$I42,AU$3&lt;=$J42),$K42*$H42*тех!BC$9*тех!BC$6,)</f>
        <v>0</v>
      </c>
      <c r="AV42" s="219">
        <f>IF(AND(AV$3&gt;=$I42,AV$3&lt;=$J42),$K42*$H42*тех!BD$9*тех!BD$6,)</f>
        <v>0</v>
      </c>
      <c r="AW42" s="219">
        <f>IF(AND(AW$3&gt;=$I42,AW$3&lt;=$J42),$K42*$H42*тех!BE$9*тех!BE$6,)</f>
        <v>0</v>
      </c>
      <c r="AX42" s="219">
        <f>IF(AND(AX$3&gt;=$I42,AX$3&lt;=$J42),$K42*$H42*тех!BF$9*тех!BF$6,)</f>
        <v>0</v>
      </c>
      <c r="AY42" s="219">
        <f>IF(AND(AY$3&gt;=$I42,AY$3&lt;=$J42),$K42*$H42*тех!BG$9*тех!BG$6,)</f>
        <v>0</v>
      </c>
      <c r="AZ42" s="219">
        <f>IF(AND(AZ$3&gt;=$I42,AZ$3&lt;=$J42),$K42*$H42*тех!BH$9*тех!BH$6,)</f>
        <v>0</v>
      </c>
      <c r="BA42" s="219">
        <f>IF(AND(BA$3&gt;=$I42,BA$3&lt;=$J42),$K42*$H42*тех!BI$9*тех!BI$6,)</f>
        <v>0</v>
      </c>
      <c r="BB42" s="219">
        <f>IF(AND(BB$3&gt;=$I42,BB$3&lt;=$J42),$K42*$H42*тех!BJ$9*тех!BJ$6,)</f>
        <v>0</v>
      </c>
      <c r="BC42" s="219">
        <f>IF(AND(BC$3&gt;=$I42,BC$3&lt;=$J42),$K42*$H42*тех!BK$9*тех!BK$6,)</f>
        <v>0</v>
      </c>
      <c r="BD42" s="219">
        <f>IF(AND(BD$3&gt;=$I42,BD$3&lt;=$J42),$K42*$H42*тех!BL$9*тех!BL$6,)</f>
        <v>0</v>
      </c>
      <c r="BE42" s="219">
        <f>IF(AND(BE$3&gt;=$I42,BE$3&lt;=$J42),$K42*$H42*тех!BM$9*тех!BM$6,)</f>
        <v>0</v>
      </c>
      <c r="BF42" s="219">
        <f>IF(AND(BF$3&gt;=$I42,BF$3&lt;=$J42),$K42*$H42*тех!BN$9*тех!BN$6,)</f>
        <v>0</v>
      </c>
      <c r="BG42" s="219">
        <f>IF(AND(BG$3&gt;=$I42,BG$3&lt;=$J42),$K42*$H42*тех!BO$9*тех!BO$6,)</f>
        <v>0</v>
      </c>
      <c r="BH42" s="219">
        <f>IF(AND(BH$3&gt;=$I42,BH$3&lt;=$J42),$K42*$H42*тех!BP$9*тех!BP$6,)</f>
        <v>0</v>
      </c>
      <c r="BI42" s="219">
        <f>IF(AND(BI$3&gt;=$I42,BI$3&lt;=$J42),$K42*$H42*тех!BQ$9*тех!BQ$6,)</f>
        <v>0</v>
      </c>
      <c r="BJ42" s="219">
        <f>IF(AND(BJ$3&gt;=$I42,BJ$3&lt;=$J42),$K42*$H42*тех!BR$9*тех!BR$6,)</f>
        <v>0</v>
      </c>
      <c r="BK42" s="219">
        <f>IF(AND(BK$3&gt;=$I42,BK$3&lt;=$J42),$K42*$H42*тех!BS$9*тех!BS$6,)</f>
        <v>0</v>
      </c>
      <c r="BL42" s="219">
        <f>IF(AND(BL$3&gt;=$I42,BL$3&lt;=$J42),$K42*$H42*тех!BT$9*тех!BT$6,)</f>
        <v>0</v>
      </c>
      <c r="BM42" s="219">
        <f>IF(AND(BM$3&gt;=$I42,BM$3&lt;=$J42),$K42*$H42*тех!BU$9*тех!BU$6,)</f>
        <v>0</v>
      </c>
      <c r="BN42" s="219">
        <f>IF(AND(BN$3&gt;=$I42,BN$3&lt;=$J42),$K42*$H42*тех!BV$9*тех!BV$6,)</f>
        <v>0</v>
      </c>
      <c r="BO42" s="219">
        <f>IF(AND(BO$3&gt;=$I42,BO$3&lt;=$J42),$K42*$H42*тех!BW$9*тех!BW$6,)</f>
        <v>0</v>
      </c>
      <c r="BP42" s="219">
        <f>IF(AND(BP$3&gt;=$I42,BP$3&lt;=$J42),$K42*$H42*тех!BX$9*тех!BX$6,)</f>
        <v>0</v>
      </c>
      <c r="BQ42" s="219">
        <f>IF(AND(BQ$3&gt;=$I42,BQ$3&lt;=$J42),$K42*$H42*тех!BY$9*тех!BY$6,)</f>
        <v>0</v>
      </c>
      <c r="BR42" s="219">
        <f>IF(AND(BR$3&gt;=$I42,BR$3&lt;=$J42),$K42*$H42*тех!BZ$9*тех!BZ$6,)</f>
        <v>0</v>
      </c>
      <c r="BS42" s="219">
        <f>IF(AND(BS$3&gt;=$I42,BS$3&lt;=$J42),$K42*$H42*тех!CA$9*тех!CA$6,)</f>
        <v>0</v>
      </c>
      <c r="BT42" s="219">
        <f>IF(AND(BT$3&gt;=$I42,BT$3&lt;=$J42),$K42*$H42*тех!CB$9*тех!CB$6,)</f>
        <v>0</v>
      </c>
      <c r="BU42" s="219">
        <f>IF(AND(BU$3&gt;=$I42,BU$3&lt;=$J42),$K42*$H42*тех!CC$9*тех!CC$6,)</f>
        <v>0</v>
      </c>
      <c r="BV42" s="219">
        <f>IF(AND(BV$3&gt;=$I42,BV$3&lt;=$J42),$K42*$H42*тех!CD$9*тех!CD$6,)</f>
        <v>0</v>
      </c>
      <c r="BW42" s="219">
        <f>IF(AND(BW$3&gt;=$I42,BW$3&lt;=$J42),$K42*$H42*тех!CE$9*тех!CE$6,)</f>
        <v>0</v>
      </c>
    </row>
    <row r="43" spans="2:75" hidden="1">
      <c r="B43" s="3">
        <v>37</v>
      </c>
      <c r="C43" s="19"/>
      <c r="D43" s="19"/>
      <c r="E43" s="19"/>
      <c r="F43" s="19"/>
      <c r="G43" s="334" t="str">
        <f t="shared" si="2"/>
        <v>СНГ</v>
      </c>
      <c r="H43" s="19"/>
      <c r="I43" s="20"/>
      <c r="J43" s="20"/>
      <c r="K43" s="71"/>
      <c r="L43" s="64"/>
      <c r="M43" s="64"/>
      <c r="N43" s="64">
        <f t="shared" si="1"/>
        <v>0</v>
      </c>
      <c r="P43" s="219">
        <f>IF(AND(P$3&gt;=$I43,P$3&lt;=$J43),$K43*$H43*тех!X$9*тех!X$6,)</f>
        <v>0</v>
      </c>
      <c r="Q43" s="219">
        <f>IF(AND(Q$3&gt;=$I43,Q$3&lt;=$J43),$K43*$H43*тех!Y$9*тех!Y$6,)</f>
        <v>0</v>
      </c>
      <c r="R43" s="219">
        <f>IF(AND(R$3&gt;=$I43,R$3&lt;=$J43),$K43*$H43*тех!Z$9*тех!Z$6,)</f>
        <v>0</v>
      </c>
      <c r="S43" s="219">
        <f>IF(AND(S$3&gt;=$I43,S$3&lt;=$J43),$K43*$H43*тех!AA$9*тех!AA$6,)</f>
        <v>0</v>
      </c>
      <c r="T43" s="219">
        <f>IF(AND(T$3&gt;=$I43,T$3&lt;=$J43),$K43*$H43*тех!AB$9*тех!AB$6,)</f>
        <v>0</v>
      </c>
      <c r="U43" s="219">
        <f>IF(AND(U$3&gt;=$I43,U$3&lt;=$J43),$K43*$H43*тех!AC$9*тех!AC$6,)</f>
        <v>0</v>
      </c>
      <c r="V43" s="219">
        <f>IF(AND(V$3&gt;=$I43,V$3&lt;=$J43),$K43*$H43*тех!AD$9*тех!AD$6,)</f>
        <v>0</v>
      </c>
      <c r="W43" s="219">
        <f>IF(AND(W$3&gt;=$I43,W$3&lt;=$J43),$K43*$H43*тех!AE$9*тех!AE$6,)</f>
        <v>0</v>
      </c>
      <c r="X43" s="219">
        <f>IF(AND(X$3&gt;=$I43,X$3&lt;=$J43),$K43*$H43*тех!AF$9*тех!AF$6,)</f>
        <v>0</v>
      </c>
      <c r="Y43" s="219">
        <f>IF(AND(Y$3&gt;=$I43,Y$3&lt;=$J43),$K43*$H43*тех!AG$9*тех!AG$6,)</f>
        <v>0</v>
      </c>
      <c r="Z43" s="219">
        <f>IF(AND(Z$3&gt;=$I43,Z$3&lt;=$J43),$K43*$H43*тех!AH$9*тех!AH$6,)</f>
        <v>0</v>
      </c>
      <c r="AA43" s="219">
        <f>IF(AND(AA$3&gt;=$I43,AA$3&lt;=$J43),$K43*$H43*тех!AI$9*тех!AI$6,)</f>
        <v>0</v>
      </c>
      <c r="AB43" s="219">
        <f>IF(AND(AB$3&gt;=$I43,AB$3&lt;=$J43),$K43*$H43*тех!AJ$9*тех!AJ$6,)</f>
        <v>0</v>
      </c>
      <c r="AC43" s="219">
        <f>IF(AND(AC$3&gt;=$I43,AC$3&lt;=$J43),$K43*$H43*тех!AK$9*тех!AK$6,)</f>
        <v>0</v>
      </c>
      <c r="AD43" s="219">
        <f>IF(AND(AD$3&gt;=$I43,AD$3&lt;=$J43),$K43*$H43*тех!AL$9*тех!AL$6,)</f>
        <v>0</v>
      </c>
      <c r="AE43" s="219">
        <f>IF(AND(AE$3&gt;=$I43,AE$3&lt;=$J43),$K43*$H43*тех!AM$9*тех!AM$6,)</f>
        <v>0</v>
      </c>
      <c r="AF43" s="219">
        <f>IF(AND(AF$3&gt;=$I43,AF$3&lt;=$J43),$K43*$H43*тех!AN$9*тех!AN$6,)</f>
        <v>0</v>
      </c>
      <c r="AG43" s="219">
        <f>IF(AND(AG$3&gt;=$I43,AG$3&lt;=$J43),$K43*$H43*тех!AO$9*тех!AO$6,)</f>
        <v>0</v>
      </c>
      <c r="AH43" s="219">
        <f>IF(AND(AH$3&gt;=$I43,AH$3&lt;=$J43),$K43*$H43*тех!AP$9*тех!AP$6,)</f>
        <v>0</v>
      </c>
      <c r="AI43" s="219">
        <f>IF(AND(AI$3&gt;=$I43,AI$3&lt;=$J43),$K43*$H43*тех!AQ$9*тех!AQ$6,)</f>
        <v>0</v>
      </c>
      <c r="AJ43" s="219">
        <f>IF(AND(AJ$3&gt;=$I43,AJ$3&lt;=$J43),$K43*$H43*тех!AR$9*тех!AR$6,)</f>
        <v>0</v>
      </c>
      <c r="AK43" s="219">
        <f>IF(AND(AK$3&gt;=$I43,AK$3&lt;=$J43),$K43*$H43*тех!AS$9*тех!AS$6,)</f>
        <v>0</v>
      </c>
      <c r="AL43" s="219">
        <f>IF(AND(AL$3&gt;=$I43,AL$3&lt;=$J43),$K43*$H43*тех!AT$9*тех!AT$6,)</f>
        <v>0</v>
      </c>
      <c r="AM43" s="219">
        <f>IF(AND(AM$3&gt;=$I43,AM$3&lt;=$J43),$K43*$H43*тех!AU$9*тех!AU$6,)</f>
        <v>0</v>
      </c>
      <c r="AN43" s="219">
        <f>IF(AND(AN$3&gt;=$I43,AN$3&lt;=$J43),$K43*$H43*тех!AV$9*тех!AV$6,)</f>
        <v>0</v>
      </c>
      <c r="AO43" s="219">
        <f>IF(AND(AO$3&gt;=$I43,AO$3&lt;=$J43),$K43*$H43*тех!AW$9*тех!AW$6,)</f>
        <v>0</v>
      </c>
      <c r="AP43" s="219">
        <f>IF(AND(AP$3&gt;=$I43,AP$3&lt;=$J43),$K43*$H43*тех!AX$9*тех!AX$6,)</f>
        <v>0</v>
      </c>
      <c r="AQ43" s="219">
        <f>IF(AND(AQ$3&gt;=$I43,AQ$3&lt;=$J43),$K43*$H43*тех!AY$9*тех!AY$6,)</f>
        <v>0</v>
      </c>
      <c r="AR43" s="219">
        <f>IF(AND(AR$3&gt;=$I43,AR$3&lt;=$J43),$K43*$H43*тех!AZ$9*тех!AZ$6,)</f>
        <v>0</v>
      </c>
      <c r="AS43" s="219">
        <f>IF(AND(AS$3&gt;=$I43,AS$3&lt;=$J43),$K43*$H43*тех!BA$9*тех!BA$6,)</f>
        <v>0</v>
      </c>
      <c r="AT43" s="219">
        <f>IF(AND(AT$3&gt;=$I43,AT$3&lt;=$J43),$K43*$H43*тех!BB$9*тех!BB$6,)</f>
        <v>0</v>
      </c>
      <c r="AU43" s="219">
        <f>IF(AND(AU$3&gt;=$I43,AU$3&lt;=$J43),$K43*$H43*тех!BC$9*тех!BC$6,)</f>
        <v>0</v>
      </c>
      <c r="AV43" s="219">
        <f>IF(AND(AV$3&gt;=$I43,AV$3&lt;=$J43),$K43*$H43*тех!BD$9*тех!BD$6,)</f>
        <v>0</v>
      </c>
      <c r="AW43" s="219">
        <f>IF(AND(AW$3&gt;=$I43,AW$3&lt;=$J43),$K43*$H43*тех!BE$9*тех!BE$6,)</f>
        <v>0</v>
      </c>
      <c r="AX43" s="219">
        <f>IF(AND(AX$3&gt;=$I43,AX$3&lt;=$J43),$K43*$H43*тех!BF$9*тех!BF$6,)</f>
        <v>0</v>
      </c>
      <c r="AY43" s="219">
        <f>IF(AND(AY$3&gt;=$I43,AY$3&lt;=$J43),$K43*$H43*тех!BG$9*тех!BG$6,)</f>
        <v>0</v>
      </c>
      <c r="AZ43" s="219">
        <f>IF(AND(AZ$3&gt;=$I43,AZ$3&lt;=$J43),$K43*$H43*тех!BH$9*тех!BH$6,)</f>
        <v>0</v>
      </c>
      <c r="BA43" s="219">
        <f>IF(AND(BA$3&gt;=$I43,BA$3&lt;=$J43),$K43*$H43*тех!BI$9*тех!BI$6,)</f>
        <v>0</v>
      </c>
      <c r="BB43" s="219">
        <f>IF(AND(BB$3&gt;=$I43,BB$3&lt;=$J43),$K43*$H43*тех!BJ$9*тех!BJ$6,)</f>
        <v>0</v>
      </c>
      <c r="BC43" s="219">
        <f>IF(AND(BC$3&gt;=$I43,BC$3&lt;=$J43),$K43*$H43*тех!BK$9*тех!BK$6,)</f>
        <v>0</v>
      </c>
      <c r="BD43" s="219">
        <f>IF(AND(BD$3&gt;=$I43,BD$3&lt;=$J43),$K43*$H43*тех!BL$9*тех!BL$6,)</f>
        <v>0</v>
      </c>
      <c r="BE43" s="219">
        <f>IF(AND(BE$3&gt;=$I43,BE$3&lt;=$J43),$K43*$H43*тех!BM$9*тех!BM$6,)</f>
        <v>0</v>
      </c>
      <c r="BF43" s="219">
        <f>IF(AND(BF$3&gt;=$I43,BF$3&lt;=$J43),$K43*$H43*тех!BN$9*тех!BN$6,)</f>
        <v>0</v>
      </c>
      <c r="BG43" s="219">
        <f>IF(AND(BG$3&gt;=$I43,BG$3&lt;=$J43),$K43*$H43*тех!BO$9*тех!BO$6,)</f>
        <v>0</v>
      </c>
      <c r="BH43" s="219">
        <f>IF(AND(BH$3&gt;=$I43,BH$3&lt;=$J43),$K43*$H43*тех!BP$9*тех!BP$6,)</f>
        <v>0</v>
      </c>
      <c r="BI43" s="219">
        <f>IF(AND(BI$3&gt;=$I43,BI$3&lt;=$J43),$K43*$H43*тех!BQ$9*тех!BQ$6,)</f>
        <v>0</v>
      </c>
      <c r="BJ43" s="219">
        <f>IF(AND(BJ$3&gt;=$I43,BJ$3&lt;=$J43),$K43*$H43*тех!BR$9*тех!BR$6,)</f>
        <v>0</v>
      </c>
      <c r="BK43" s="219">
        <f>IF(AND(BK$3&gt;=$I43,BK$3&lt;=$J43),$K43*$H43*тех!BS$9*тех!BS$6,)</f>
        <v>0</v>
      </c>
      <c r="BL43" s="219">
        <f>IF(AND(BL$3&gt;=$I43,BL$3&lt;=$J43),$K43*$H43*тех!BT$9*тех!BT$6,)</f>
        <v>0</v>
      </c>
      <c r="BM43" s="219">
        <f>IF(AND(BM$3&gt;=$I43,BM$3&lt;=$J43),$K43*$H43*тех!BU$9*тех!BU$6,)</f>
        <v>0</v>
      </c>
      <c r="BN43" s="219">
        <f>IF(AND(BN$3&gt;=$I43,BN$3&lt;=$J43),$K43*$H43*тех!BV$9*тех!BV$6,)</f>
        <v>0</v>
      </c>
      <c r="BO43" s="219">
        <f>IF(AND(BO$3&gt;=$I43,BO$3&lt;=$J43),$K43*$H43*тех!BW$9*тех!BW$6,)</f>
        <v>0</v>
      </c>
      <c r="BP43" s="219">
        <f>IF(AND(BP$3&gt;=$I43,BP$3&lt;=$J43),$K43*$H43*тех!BX$9*тех!BX$6,)</f>
        <v>0</v>
      </c>
      <c r="BQ43" s="219">
        <f>IF(AND(BQ$3&gt;=$I43,BQ$3&lt;=$J43),$K43*$H43*тех!BY$9*тех!BY$6,)</f>
        <v>0</v>
      </c>
      <c r="BR43" s="219">
        <f>IF(AND(BR$3&gt;=$I43,BR$3&lt;=$J43),$K43*$H43*тех!BZ$9*тех!BZ$6,)</f>
        <v>0</v>
      </c>
      <c r="BS43" s="219">
        <f>IF(AND(BS$3&gt;=$I43,BS$3&lt;=$J43),$K43*$H43*тех!CA$9*тех!CA$6,)</f>
        <v>0</v>
      </c>
      <c r="BT43" s="219">
        <f>IF(AND(BT$3&gt;=$I43,BT$3&lt;=$J43),$K43*$H43*тех!CB$9*тех!CB$6,)</f>
        <v>0</v>
      </c>
      <c r="BU43" s="219">
        <f>IF(AND(BU$3&gt;=$I43,BU$3&lt;=$J43),$K43*$H43*тех!CC$9*тех!CC$6,)</f>
        <v>0</v>
      </c>
      <c r="BV43" s="219">
        <f>IF(AND(BV$3&gt;=$I43,BV$3&lt;=$J43),$K43*$H43*тех!CD$9*тех!CD$6,)</f>
        <v>0</v>
      </c>
      <c r="BW43" s="219">
        <f>IF(AND(BW$3&gt;=$I43,BW$3&lt;=$J43),$K43*$H43*тех!CE$9*тех!CE$6,)</f>
        <v>0</v>
      </c>
    </row>
    <row r="44" spans="2:75" hidden="1">
      <c r="B44" s="3">
        <v>38</v>
      </c>
      <c r="C44" s="19"/>
      <c r="D44" s="19"/>
      <c r="E44" s="19"/>
      <c r="F44" s="19"/>
      <c r="G44" s="334" t="str">
        <f t="shared" si="2"/>
        <v>СНГ</v>
      </c>
      <c r="H44" s="19"/>
      <c r="I44" s="20"/>
      <c r="J44" s="20"/>
      <c r="K44" s="71"/>
      <c r="L44" s="64"/>
      <c r="M44" s="64"/>
      <c r="N44" s="64">
        <f t="shared" si="1"/>
        <v>0</v>
      </c>
      <c r="P44" s="219">
        <f>IF(AND(P$3&gt;=$I44,P$3&lt;=$J44),$K44*$H44*тех!X$9*тех!X$6,)</f>
        <v>0</v>
      </c>
      <c r="Q44" s="219">
        <f>IF(AND(Q$3&gt;=$I44,Q$3&lt;=$J44),$K44*$H44*тех!Y$9*тех!Y$6,)</f>
        <v>0</v>
      </c>
      <c r="R44" s="219">
        <f>IF(AND(R$3&gt;=$I44,R$3&lt;=$J44),$K44*$H44*тех!Z$9*тех!Z$6,)</f>
        <v>0</v>
      </c>
      <c r="S44" s="219">
        <f>IF(AND(S$3&gt;=$I44,S$3&lt;=$J44),$K44*$H44*тех!AA$9*тех!AA$6,)</f>
        <v>0</v>
      </c>
      <c r="T44" s="219">
        <f>IF(AND(T$3&gt;=$I44,T$3&lt;=$J44),$K44*$H44*тех!AB$9*тех!AB$6,)</f>
        <v>0</v>
      </c>
      <c r="U44" s="219">
        <f>IF(AND(U$3&gt;=$I44,U$3&lt;=$J44),$K44*$H44*тех!AC$9*тех!AC$6,)</f>
        <v>0</v>
      </c>
      <c r="V44" s="219">
        <f>IF(AND(V$3&gt;=$I44,V$3&lt;=$J44),$K44*$H44*тех!AD$9*тех!AD$6,)</f>
        <v>0</v>
      </c>
      <c r="W44" s="219">
        <f>IF(AND(W$3&gt;=$I44,W$3&lt;=$J44),$K44*$H44*тех!AE$9*тех!AE$6,)</f>
        <v>0</v>
      </c>
      <c r="X44" s="219">
        <f>IF(AND(X$3&gt;=$I44,X$3&lt;=$J44),$K44*$H44*тех!AF$9*тех!AF$6,)</f>
        <v>0</v>
      </c>
      <c r="Y44" s="219">
        <f>IF(AND(Y$3&gt;=$I44,Y$3&lt;=$J44),$K44*$H44*тех!AG$9*тех!AG$6,)</f>
        <v>0</v>
      </c>
      <c r="Z44" s="219">
        <f>IF(AND(Z$3&gt;=$I44,Z$3&lt;=$J44),$K44*$H44*тех!AH$9*тех!AH$6,)</f>
        <v>0</v>
      </c>
      <c r="AA44" s="219">
        <f>IF(AND(AA$3&gt;=$I44,AA$3&lt;=$J44),$K44*$H44*тех!AI$9*тех!AI$6,)</f>
        <v>0</v>
      </c>
      <c r="AB44" s="219">
        <f>IF(AND(AB$3&gt;=$I44,AB$3&lt;=$J44),$K44*$H44*тех!AJ$9*тех!AJ$6,)</f>
        <v>0</v>
      </c>
      <c r="AC44" s="219">
        <f>IF(AND(AC$3&gt;=$I44,AC$3&lt;=$J44),$K44*$H44*тех!AK$9*тех!AK$6,)</f>
        <v>0</v>
      </c>
      <c r="AD44" s="219">
        <f>IF(AND(AD$3&gt;=$I44,AD$3&lt;=$J44),$K44*$H44*тех!AL$9*тех!AL$6,)</f>
        <v>0</v>
      </c>
      <c r="AE44" s="219">
        <f>IF(AND(AE$3&gt;=$I44,AE$3&lt;=$J44),$K44*$H44*тех!AM$9*тех!AM$6,)</f>
        <v>0</v>
      </c>
      <c r="AF44" s="219">
        <f>IF(AND(AF$3&gt;=$I44,AF$3&lt;=$J44),$K44*$H44*тех!AN$9*тех!AN$6,)</f>
        <v>0</v>
      </c>
      <c r="AG44" s="219">
        <f>IF(AND(AG$3&gt;=$I44,AG$3&lt;=$J44),$K44*$H44*тех!AO$9*тех!AO$6,)</f>
        <v>0</v>
      </c>
      <c r="AH44" s="219">
        <f>IF(AND(AH$3&gt;=$I44,AH$3&lt;=$J44),$K44*$H44*тех!AP$9*тех!AP$6,)</f>
        <v>0</v>
      </c>
      <c r="AI44" s="219">
        <f>IF(AND(AI$3&gt;=$I44,AI$3&lt;=$J44),$K44*$H44*тех!AQ$9*тех!AQ$6,)</f>
        <v>0</v>
      </c>
      <c r="AJ44" s="219">
        <f>IF(AND(AJ$3&gt;=$I44,AJ$3&lt;=$J44),$K44*$H44*тех!AR$9*тех!AR$6,)</f>
        <v>0</v>
      </c>
      <c r="AK44" s="219">
        <f>IF(AND(AK$3&gt;=$I44,AK$3&lt;=$J44),$K44*$H44*тех!AS$9*тех!AS$6,)</f>
        <v>0</v>
      </c>
      <c r="AL44" s="219">
        <f>IF(AND(AL$3&gt;=$I44,AL$3&lt;=$J44),$K44*$H44*тех!AT$9*тех!AT$6,)</f>
        <v>0</v>
      </c>
      <c r="AM44" s="219">
        <f>IF(AND(AM$3&gt;=$I44,AM$3&lt;=$J44),$K44*$H44*тех!AU$9*тех!AU$6,)</f>
        <v>0</v>
      </c>
      <c r="AN44" s="219">
        <f>IF(AND(AN$3&gt;=$I44,AN$3&lt;=$J44),$K44*$H44*тех!AV$9*тех!AV$6,)</f>
        <v>0</v>
      </c>
      <c r="AO44" s="219">
        <f>IF(AND(AO$3&gt;=$I44,AO$3&lt;=$J44),$K44*$H44*тех!AW$9*тех!AW$6,)</f>
        <v>0</v>
      </c>
      <c r="AP44" s="219">
        <f>IF(AND(AP$3&gt;=$I44,AP$3&lt;=$J44),$K44*$H44*тех!AX$9*тех!AX$6,)</f>
        <v>0</v>
      </c>
      <c r="AQ44" s="219">
        <f>IF(AND(AQ$3&gt;=$I44,AQ$3&lt;=$J44),$K44*$H44*тех!AY$9*тех!AY$6,)</f>
        <v>0</v>
      </c>
      <c r="AR44" s="219">
        <f>IF(AND(AR$3&gt;=$I44,AR$3&lt;=$J44),$K44*$H44*тех!AZ$9*тех!AZ$6,)</f>
        <v>0</v>
      </c>
      <c r="AS44" s="219">
        <f>IF(AND(AS$3&gt;=$I44,AS$3&lt;=$J44),$K44*$H44*тех!BA$9*тех!BA$6,)</f>
        <v>0</v>
      </c>
      <c r="AT44" s="219">
        <f>IF(AND(AT$3&gt;=$I44,AT$3&lt;=$J44),$K44*$H44*тех!BB$9*тех!BB$6,)</f>
        <v>0</v>
      </c>
      <c r="AU44" s="219">
        <f>IF(AND(AU$3&gt;=$I44,AU$3&lt;=$J44),$K44*$H44*тех!BC$9*тех!BC$6,)</f>
        <v>0</v>
      </c>
      <c r="AV44" s="219">
        <f>IF(AND(AV$3&gt;=$I44,AV$3&lt;=$J44),$K44*$H44*тех!BD$9*тех!BD$6,)</f>
        <v>0</v>
      </c>
      <c r="AW44" s="219">
        <f>IF(AND(AW$3&gt;=$I44,AW$3&lt;=$J44),$K44*$H44*тех!BE$9*тех!BE$6,)</f>
        <v>0</v>
      </c>
      <c r="AX44" s="219">
        <f>IF(AND(AX$3&gt;=$I44,AX$3&lt;=$J44),$K44*$H44*тех!BF$9*тех!BF$6,)</f>
        <v>0</v>
      </c>
      <c r="AY44" s="219">
        <f>IF(AND(AY$3&gt;=$I44,AY$3&lt;=$J44),$K44*$H44*тех!BG$9*тех!BG$6,)</f>
        <v>0</v>
      </c>
      <c r="AZ44" s="219">
        <f>IF(AND(AZ$3&gt;=$I44,AZ$3&lt;=$J44),$K44*$H44*тех!BH$9*тех!BH$6,)</f>
        <v>0</v>
      </c>
      <c r="BA44" s="219">
        <f>IF(AND(BA$3&gt;=$I44,BA$3&lt;=$J44),$K44*$H44*тех!BI$9*тех!BI$6,)</f>
        <v>0</v>
      </c>
      <c r="BB44" s="219">
        <f>IF(AND(BB$3&gt;=$I44,BB$3&lt;=$J44),$K44*$H44*тех!BJ$9*тех!BJ$6,)</f>
        <v>0</v>
      </c>
      <c r="BC44" s="219">
        <f>IF(AND(BC$3&gt;=$I44,BC$3&lt;=$J44),$K44*$H44*тех!BK$9*тех!BK$6,)</f>
        <v>0</v>
      </c>
      <c r="BD44" s="219">
        <f>IF(AND(BD$3&gt;=$I44,BD$3&lt;=$J44),$K44*$H44*тех!BL$9*тех!BL$6,)</f>
        <v>0</v>
      </c>
      <c r="BE44" s="219">
        <f>IF(AND(BE$3&gt;=$I44,BE$3&lt;=$J44),$K44*$H44*тех!BM$9*тех!BM$6,)</f>
        <v>0</v>
      </c>
      <c r="BF44" s="219">
        <f>IF(AND(BF$3&gt;=$I44,BF$3&lt;=$J44),$K44*$H44*тех!BN$9*тех!BN$6,)</f>
        <v>0</v>
      </c>
      <c r="BG44" s="219">
        <f>IF(AND(BG$3&gt;=$I44,BG$3&lt;=$J44),$K44*$H44*тех!BO$9*тех!BO$6,)</f>
        <v>0</v>
      </c>
      <c r="BH44" s="219">
        <f>IF(AND(BH$3&gt;=$I44,BH$3&lt;=$J44),$K44*$H44*тех!BP$9*тех!BP$6,)</f>
        <v>0</v>
      </c>
      <c r="BI44" s="219">
        <f>IF(AND(BI$3&gt;=$I44,BI$3&lt;=$J44),$K44*$H44*тех!BQ$9*тех!BQ$6,)</f>
        <v>0</v>
      </c>
      <c r="BJ44" s="219">
        <f>IF(AND(BJ$3&gt;=$I44,BJ$3&lt;=$J44),$K44*$H44*тех!BR$9*тех!BR$6,)</f>
        <v>0</v>
      </c>
      <c r="BK44" s="219">
        <f>IF(AND(BK$3&gt;=$I44,BK$3&lt;=$J44),$K44*$H44*тех!BS$9*тех!BS$6,)</f>
        <v>0</v>
      </c>
      <c r="BL44" s="219">
        <f>IF(AND(BL$3&gt;=$I44,BL$3&lt;=$J44),$K44*$H44*тех!BT$9*тех!BT$6,)</f>
        <v>0</v>
      </c>
      <c r="BM44" s="219">
        <f>IF(AND(BM$3&gt;=$I44,BM$3&lt;=$J44),$K44*$H44*тех!BU$9*тех!BU$6,)</f>
        <v>0</v>
      </c>
      <c r="BN44" s="219">
        <f>IF(AND(BN$3&gt;=$I44,BN$3&lt;=$J44),$K44*$H44*тех!BV$9*тех!BV$6,)</f>
        <v>0</v>
      </c>
      <c r="BO44" s="219">
        <f>IF(AND(BO$3&gt;=$I44,BO$3&lt;=$J44),$K44*$H44*тех!BW$9*тех!BW$6,)</f>
        <v>0</v>
      </c>
      <c r="BP44" s="219">
        <f>IF(AND(BP$3&gt;=$I44,BP$3&lt;=$J44),$K44*$H44*тех!BX$9*тех!BX$6,)</f>
        <v>0</v>
      </c>
      <c r="BQ44" s="219">
        <f>IF(AND(BQ$3&gt;=$I44,BQ$3&lt;=$J44),$K44*$H44*тех!BY$9*тех!BY$6,)</f>
        <v>0</v>
      </c>
      <c r="BR44" s="219">
        <f>IF(AND(BR$3&gt;=$I44,BR$3&lt;=$J44),$K44*$H44*тех!BZ$9*тех!BZ$6,)</f>
        <v>0</v>
      </c>
      <c r="BS44" s="219">
        <f>IF(AND(BS$3&gt;=$I44,BS$3&lt;=$J44),$K44*$H44*тех!CA$9*тех!CA$6,)</f>
        <v>0</v>
      </c>
      <c r="BT44" s="219">
        <f>IF(AND(BT$3&gt;=$I44,BT$3&lt;=$J44),$K44*$H44*тех!CB$9*тех!CB$6,)</f>
        <v>0</v>
      </c>
      <c r="BU44" s="219">
        <f>IF(AND(BU$3&gt;=$I44,BU$3&lt;=$J44),$K44*$H44*тех!CC$9*тех!CC$6,)</f>
        <v>0</v>
      </c>
      <c r="BV44" s="219">
        <f>IF(AND(BV$3&gt;=$I44,BV$3&lt;=$J44),$K44*$H44*тех!CD$9*тех!CD$6,)</f>
        <v>0</v>
      </c>
      <c r="BW44" s="219">
        <f>IF(AND(BW$3&gt;=$I44,BW$3&lt;=$J44),$K44*$H44*тех!CE$9*тех!CE$6,)</f>
        <v>0</v>
      </c>
    </row>
    <row r="45" spans="2:75" hidden="1">
      <c r="B45" s="3">
        <v>39</v>
      </c>
      <c r="C45" s="19"/>
      <c r="D45" s="19"/>
      <c r="E45" s="19"/>
      <c r="F45" s="19"/>
      <c r="G45" s="334" t="str">
        <f t="shared" si="2"/>
        <v>СНГ</v>
      </c>
      <c r="H45" s="19"/>
      <c r="I45" s="20"/>
      <c r="J45" s="20"/>
      <c r="K45" s="71"/>
      <c r="L45" s="64"/>
      <c r="M45" s="64"/>
      <c r="N45" s="64">
        <f t="shared" si="1"/>
        <v>0</v>
      </c>
      <c r="P45" s="219">
        <f>IF(AND(P$3&gt;=$I45,P$3&lt;=$J45),$K45*$H45*тех!X$9*тех!X$6,)</f>
        <v>0</v>
      </c>
      <c r="Q45" s="219">
        <f>IF(AND(Q$3&gt;=$I45,Q$3&lt;=$J45),$K45*$H45*тех!Y$9*тех!Y$6,)</f>
        <v>0</v>
      </c>
      <c r="R45" s="219">
        <f>IF(AND(R$3&gt;=$I45,R$3&lt;=$J45),$K45*$H45*тех!Z$9*тех!Z$6,)</f>
        <v>0</v>
      </c>
      <c r="S45" s="219">
        <f>IF(AND(S$3&gt;=$I45,S$3&lt;=$J45),$K45*$H45*тех!AA$9*тех!AA$6,)</f>
        <v>0</v>
      </c>
      <c r="T45" s="219">
        <f>IF(AND(T$3&gt;=$I45,T$3&lt;=$J45),$K45*$H45*тех!AB$9*тех!AB$6,)</f>
        <v>0</v>
      </c>
      <c r="U45" s="219">
        <f>IF(AND(U$3&gt;=$I45,U$3&lt;=$J45),$K45*$H45*тех!AC$9*тех!AC$6,)</f>
        <v>0</v>
      </c>
      <c r="V45" s="219">
        <f>IF(AND(V$3&gt;=$I45,V$3&lt;=$J45),$K45*$H45*тех!AD$9*тех!AD$6,)</f>
        <v>0</v>
      </c>
      <c r="W45" s="219">
        <f>IF(AND(W$3&gt;=$I45,W$3&lt;=$J45),$K45*$H45*тех!AE$9*тех!AE$6,)</f>
        <v>0</v>
      </c>
      <c r="X45" s="219">
        <f>IF(AND(X$3&gt;=$I45,X$3&lt;=$J45),$K45*$H45*тех!AF$9*тех!AF$6,)</f>
        <v>0</v>
      </c>
      <c r="Y45" s="219">
        <f>IF(AND(Y$3&gt;=$I45,Y$3&lt;=$J45),$K45*$H45*тех!AG$9*тех!AG$6,)</f>
        <v>0</v>
      </c>
      <c r="Z45" s="219">
        <f>IF(AND(Z$3&gt;=$I45,Z$3&lt;=$J45),$K45*$H45*тех!AH$9*тех!AH$6,)</f>
        <v>0</v>
      </c>
      <c r="AA45" s="219">
        <f>IF(AND(AA$3&gt;=$I45,AA$3&lt;=$J45),$K45*$H45*тех!AI$9*тех!AI$6,)</f>
        <v>0</v>
      </c>
      <c r="AB45" s="219">
        <f>IF(AND(AB$3&gt;=$I45,AB$3&lt;=$J45),$K45*$H45*тех!AJ$9*тех!AJ$6,)</f>
        <v>0</v>
      </c>
      <c r="AC45" s="219">
        <f>IF(AND(AC$3&gt;=$I45,AC$3&lt;=$J45),$K45*$H45*тех!AK$9*тех!AK$6,)</f>
        <v>0</v>
      </c>
      <c r="AD45" s="219">
        <f>IF(AND(AD$3&gt;=$I45,AD$3&lt;=$J45),$K45*$H45*тех!AL$9*тех!AL$6,)</f>
        <v>0</v>
      </c>
      <c r="AE45" s="219">
        <f>IF(AND(AE$3&gt;=$I45,AE$3&lt;=$J45),$K45*$H45*тех!AM$9*тех!AM$6,)</f>
        <v>0</v>
      </c>
      <c r="AF45" s="219">
        <f>IF(AND(AF$3&gt;=$I45,AF$3&lt;=$J45),$K45*$H45*тех!AN$9*тех!AN$6,)</f>
        <v>0</v>
      </c>
      <c r="AG45" s="219">
        <f>IF(AND(AG$3&gt;=$I45,AG$3&lt;=$J45),$K45*$H45*тех!AO$9*тех!AO$6,)</f>
        <v>0</v>
      </c>
      <c r="AH45" s="219">
        <f>IF(AND(AH$3&gt;=$I45,AH$3&lt;=$J45),$K45*$H45*тех!AP$9*тех!AP$6,)</f>
        <v>0</v>
      </c>
      <c r="AI45" s="219">
        <f>IF(AND(AI$3&gt;=$I45,AI$3&lt;=$J45),$K45*$H45*тех!AQ$9*тех!AQ$6,)</f>
        <v>0</v>
      </c>
      <c r="AJ45" s="219">
        <f>IF(AND(AJ$3&gt;=$I45,AJ$3&lt;=$J45),$K45*$H45*тех!AR$9*тех!AR$6,)</f>
        <v>0</v>
      </c>
      <c r="AK45" s="219">
        <f>IF(AND(AK$3&gt;=$I45,AK$3&lt;=$J45),$K45*$H45*тех!AS$9*тех!AS$6,)</f>
        <v>0</v>
      </c>
      <c r="AL45" s="219">
        <f>IF(AND(AL$3&gt;=$I45,AL$3&lt;=$J45),$K45*$H45*тех!AT$9*тех!AT$6,)</f>
        <v>0</v>
      </c>
      <c r="AM45" s="219">
        <f>IF(AND(AM$3&gt;=$I45,AM$3&lt;=$J45),$K45*$H45*тех!AU$9*тех!AU$6,)</f>
        <v>0</v>
      </c>
      <c r="AN45" s="219">
        <f>IF(AND(AN$3&gt;=$I45,AN$3&lt;=$J45),$K45*$H45*тех!AV$9*тех!AV$6,)</f>
        <v>0</v>
      </c>
      <c r="AO45" s="219">
        <f>IF(AND(AO$3&gt;=$I45,AO$3&lt;=$J45),$K45*$H45*тех!AW$9*тех!AW$6,)</f>
        <v>0</v>
      </c>
      <c r="AP45" s="219">
        <f>IF(AND(AP$3&gt;=$I45,AP$3&lt;=$J45),$K45*$H45*тех!AX$9*тех!AX$6,)</f>
        <v>0</v>
      </c>
      <c r="AQ45" s="219">
        <f>IF(AND(AQ$3&gt;=$I45,AQ$3&lt;=$J45),$K45*$H45*тех!AY$9*тех!AY$6,)</f>
        <v>0</v>
      </c>
      <c r="AR45" s="219">
        <f>IF(AND(AR$3&gt;=$I45,AR$3&lt;=$J45),$K45*$H45*тех!AZ$9*тех!AZ$6,)</f>
        <v>0</v>
      </c>
      <c r="AS45" s="219">
        <f>IF(AND(AS$3&gt;=$I45,AS$3&lt;=$J45),$K45*$H45*тех!BA$9*тех!BA$6,)</f>
        <v>0</v>
      </c>
      <c r="AT45" s="219">
        <f>IF(AND(AT$3&gt;=$I45,AT$3&lt;=$J45),$K45*$H45*тех!BB$9*тех!BB$6,)</f>
        <v>0</v>
      </c>
      <c r="AU45" s="219">
        <f>IF(AND(AU$3&gt;=$I45,AU$3&lt;=$J45),$K45*$H45*тех!BC$9*тех!BC$6,)</f>
        <v>0</v>
      </c>
      <c r="AV45" s="219">
        <f>IF(AND(AV$3&gt;=$I45,AV$3&lt;=$J45),$K45*$H45*тех!BD$9*тех!BD$6,)</f>
        <v>0</v>
      </c>
      <c r="AW45" s="219">
        <f>IF(AND(AW$3&gt;=$I45,AW$3&lt;=$J45),$K45*$H45*тех!BE$9*тех!BE$6,)</f>
        <v>0</v>
      </c>
      <c r="AX45" s="219">
        <f>IF(AND(AX$3&gt;=$I45,AX$3&lt;=$J45),$K45*$H45*тех!BF$9*тех!BF$6,)</f>
        <v>0</v>
      </c>
      <c r="AY45" s="219">
        <f>IF(AND(AY$3&gt;=$I45,AY$3&lt;=$J45),$K45*$H45*тех!BG$9*тех!BG$6,)</f>
        <v>0</v>
      </c>
      <c r="AZ45" s="219">
        <f>IF(AND(AZ$3&gt;=$I45,AZ$3&lt;=$J45),$K45*$H45*тех!BH$9*тех!BH$6,)</f>
        <v>0</v>
      </c>
      <c r="BA45" s="219">
        <f>IF(AND(BA$3&gt;=$I45,BA$3&lt;=$J45),$K45*$H45*тех!BI$9*тех!BI$6,)</f>
        <v>0</v>
      </c>
      <c r="BB45" s="219">
        <f>IF(AND(BB$3&gt;=$I45,BB$3&lt;=$J45),$K45*$H45*тех!BJ$9*тех!BJ$6,)</f>
        <v>0</v>
      </c>
      <c r="BC45" s="219">
        <f>IF(AND(BC$3&gt;=$I45,BC$3&lt;=$J45),$K45*$H45*тех!BK$9*тех!BK$6,)</f>
        <v>0</v>
      </c>
      <c r="BD45" s="219">
        <f>IF(AND(BD$3&gt;=$I45,BD$3&lt;=$J45),$K45*$H45*тех!BL$9*тех!BL$6,)</f>
        <v>0</v>
      </c>
      <c r="BE45" s="219">
        <f>IF(AND(BE$3&gt;=$I45,BE$3&lt;=$J45),$K45*$H45*тех!BM$9*тех!BM$6,)</f>
        <v>0</v>
      </c>
      <c r="BF45" s="219">
        <f>IF(AND(BF$3&gt;=$I45,BF$3&lt;=$J45),$K45*$H45*тех!BN$9*тех!BN$6,)</f>
        <v>0</v>
      </c>
      <c r="BG45" s="219">
        <f>IF(AND(BG$3&gt;=$I45,BG$3&lt;=$J45),$K45*$H45*тех!BO$9*тех!BO$6,)</f>
        <v>0</v>
      </c>
      <c r="BH45" s="219">
        <f>IF(AND(BH$3&gt;=$I45,BH$3&lt;=$J45),$K45*$H45*тех!BP$9*тех!BP$6,)</f>
        <v>0</v>
      </c>
      <c r="BI45" s="219">
        <f>IF(AND(BI$3&gt;=$I45,BI$3&lt;=$J45),$K45*$H45*тех!BQ$9*тех!BQ$6,)</f>
        <v>0</v>
      </c>
      <c r="BJ45" s="219">
        <f>IF(AND(BJ$3&gt;=$I45,BJ$3&lt;=$J45),$K45*$H45*тех!BR$9*тех!BR$6,)</f>
        <v>0</v>
      </c>
      <c r="BK45" s="219">
        <f>IF(AND(BK$3&gt;=$I45,BK$3&lt;=$J45),$K45*$H45*тех!BS$9*тех!BS$6,)</f>
        <v>0</v>
      </c>
      <c r="BL45" s="219">
        <f>IF(AND(BL$3&gt;=$I45,BL$3&lt;=$J45),$K45*$H45*тех!BT$9*тех!BT$6,)</f>
        <v>0</v>
      </c>
      <c r="BM45" s="219">
        <f>IF(AND(BM$3&gt;=$I45,BM$3&lt;=$J45),$K45*$H45*тех!BU$9*тех!BU$6,)</f>
        <v>0</v>
      </c>
      <c r="BN45" s="219">
        <f>IF(AND(BN$3&gt;=$I45,BN$3&lt;=$J45),$K45*$H45*тех!BV$9*тех!BV$6,)</f>
        <v>0</v>
      </c>
      <c r="BO45" s="219">
        <f>IF(AND(BO$3&gt;=$I45,BO$3&lt;=$J45),$K45*$H45*тех!BW$9*тех!BW$6,)</f>
        <v>0</v>
      </c>
      <c r="BP45" s="219">
        <f>IF(AND(BP$3&gt;=$I45,BP$3&lt;=$J45),$K45*$H45*тех!BX$9*тех!BX$6,)</f>
        <v>0</v>
      </c>
      <c r="BQ45" s="219">
        <f>IF(AND(BQ$3&gt;=$I45,BQ$3&lt;=$J45),$K45*$H45*тех!BY$9*тех!BY$6,)</f>
        <v>0</v>
      </c>
      <c r="BR45" s="219">
        <f>IF(AND(BR$3&gt;=$I45,BR$3&lt;=$J45),$K45*$H45*тех!BZ$9*тех!BZ$6,)</f>
        <v>0</v>
      </c>
      <c r="BS45" s="219">
        <f>IF(AND(BS$3&gt;=$I45,BS$3&lt;=$J45),$K45*$H45*тех!CA$9*тех!CA$6,)</f>
        <v>0</v>
      </c>
      <c r="BT45" s="219">
        <f>IF(AND(BT$3&gt;=$I45,BT$3&lt;=$J45),$K45*$H45*тех!CB$9*тех!CB$6,)</f>
        <v>0</v>
      </c>
      <c r="BU45" s="219">
        <f>IF(AND(BU$3&gt;=$I45,BU$3&lt;=$J45),$K45*$H45*тех!CC$9*тех!CC$6,)</f>
        <v>0</v>
      </c>
      <c r="BV45" s="219">
        <f>IF(AND(BV$3&gt;=$I45,BV$3&lt;=$J45),$K45*$H45*тех!CD$9*тех!CD$6,)</f>
        <v>0</v>
      </c>
      <c r="BW45" s="219">
        <f>IF(AND(BW$3&gt;=$I45,BW$3&lt;=$J45),$K45*$H45*тех!CE$9*тех!CE$6,)</f>
        <v>0</v>
      </c>
    </row>
    <row r="46" spans="2:75" hidden="1">
      <c r="B46" s="3">
        <v>40</v>
      </c>
      <c r="C46" s="19"/>
      <c r="D46" s="19"/>
      <c r="E46" s="19"/>
      <c r="F46" s="19"/>
      <c r="G46" s="334" t="str">
        <f t="shared" si="2"/>
        <v>СНГ</v>
      </c>
      <c r="H46" s="19"/>
      <c r="I46" s="20"/>
      <c r="J46" s="20"/>
      <c r="K46" s="71"/>
      <c r="L46" s="64"/>
      <c r="M46" s="64"/>
      <c r="N46" s="64">
        <f t="shared" si="1"/>
        <v>0</v>
      </c>
      <c r="P46" s="219">
        <f>IF(AND(P$3&gt;=$I46,P$3&lt;=$J46),$K46*$H46*тех!X$9*тех!X$6,)</f>
        <v>0</v>
      </c>
      <c r="Q46" s="219">
        <f>IF(AND(Q$3&gt;=$I46,Q$3&lt;=$J46),$K46*$H46*тех!Y$9*тех!Y$6,)</f>
        <v>0</v>
      </c>
      <c r="R46" s="219">
        <f>IF(AND(R$3&gt;=$I46,R$3&lt;=$J46),$K46*$H46*тех!Z$9*тех!Z$6,)</f>
        <v>0</v>
      </c>
      <c r="S46" s="219">
        <f>IF(AND(S$3&gt;=$I46,S$3&lt;=$J46),$K46*$H46*тех!AA$9*тех!AA$6,)</f>
        <v>0</v>
      </c>
      <c r="T46" s="219">
        <f>IF(AND(T$3&gt;=$I46,T$3&lt;=$J46),$K46*$H46*тех!AB$9*тех!AB$6,)</f>
        <v>0</v>
      </c>
      <c r="U46" s="219">
        <f>IF(AND(U$3&gt;=$I46,U$3&lt;=$J46),$K46*$H46*тех!AC$9*тех!AC$6,)</f>
        <v>0</v>
      </c>
      <c r="V46" s="219">
        <f>IF(AND(V$3&gt;=$I46,V$3&lt;=$J46),$K46*$H46*тех!AD$9*тех!AD$6,)</f>
        <v>0</v>
      </c>
      <c r="W46" s="219">
        <f>IF(AND(W$3&gt;=$I46,W$3&lt;=$J46),$K46*$H46*тех!AE$9*тех!AE$6,)</f>
        <v>0</v>
      </c>
      <c r="X46" s="219">
        <f>IF(AND(X$3&gt;=$I46,X$3&lt;=$J46),$K46*$H46*тех!AF$9*тех!AF$6,)</f>
        <v>0</v>
      </c>
      <c r="Y46" s="219">
        <f>IF(AND(Y$3&gt;=$I46,Y$3&lt;=$J46),$K46*$H46*тех!AG$9*тех!AG$6,)</f>
        <v>0</v>
      </c>
      <c r="Z46" s="219">
        <f>IF(AND(Z$3&gt;=$I46,Z$3&lt;=$J46),$K46*$H46*тех!AH$9*тех!AH$6,)</f>
        <v>0</v>
      </c>
      <c r="AA46" s="219">
        <f>IF(AND(AA$3&gt;=$I46,AA$3&lt;=$J46),$K46*$H46*тех!AI$9*тех!AI$6,)</f>
        <v>0</v>
      </c>
      <c r="AB46" s="219">
        <f>IF(AND(AB$3&gt;=$I46,AB$3&lt;=$J46),$K46*$H46*тех!AJ$9*тех!AJ$6,)</f>
        <v>0</v>
      </c>
      <c r="AC46" s="219">
        <f>IF(AND(AC$3&gt;=$I46,AC$3&lt;=$J46),$K46*$H46*тех!AK$9*тех!AK$6,)</f>
        <v>0</v>
      </c>
      <c r="AD46" s="219">
        <f>IF(AND(AD$3&gt;=$I46,AD$3&lt;=$J46),$K46*$H46*тех!AL$9*тех!AL$6,)</f>
        <v>0</v>
      </c>
      <c r="AE46" s="219">
        <f>IF(AND(AE$3&gt;=$I46,AE$3&lt;=$J46),$K46*$H46*тех!AM$9*тех!AM$6,)</f>
        <v>0</v>
      </c>
      <c r="AF46" s="219">
        <f>IF(AND(AF$3&gt;=$I46,AF$3&lt;=$J46),$K46*$H46*тех!AN$9*тех!AN$6,)</f>
        <v>0</v>
      </c>
      <c r="AG46" s="219">
        <f>IF(AND(AG$3&gt;=$I46,AG$3&lt;=$J46),$K46*$H46*тех!AO$9*тех!AO$6,)</f>
        <v>0</v>
      </c>
      <c r="AH46" s="219">
        <f>IF(AND(AH$3&gt;=$I46,AH$3&lt;=$J46),$K46*$H46*тех!AP$9*тех!AP$6,)</f>
        <v>0</v>
      </c>
      <c r="AI46" s="219">
        <f>IF(AND(AI$3&gt;=$I46,AI$3&lt;=$J46),$K46*$H46*тех!AQ$9*тех!AQ$6,)</f>
        <v>0</v>
      </c>
      <c r="AJ46" s="219">
        <f>IF(AND(AJ$3&gt;=$I46,AJ$3&lt;=$J46),$K46*$H46*тех!AR$9*тех!AR$6,)</f>
        <v>0</v>
      </c>
      <c r="AK46" s="219">
        <f>IF(AND(AK$3&gt;=$I46,AK$3&lt;=$J46),$K46*$H46*тех!AS$9*тех!AS$6,)</f>
        <v>0</v>
      </c>
      <c r="AL46" s="219">
        <f>IF(AND(AL$3&gt;=$I46,AL$3&lt;=$J46),$K46*$H46*тех!AT$9*тех!AT$6,)</f>
        <v>0</v>
      </c>
      <c r="AM46" s="219">
        <f>IF(AND(AM$3&gt;=$I46,AM$3&lt;=$J46),$K46*$H46*тех!AU$9*тех!AU$6,)</f>
        <v>0</v>
      </c>
      <c r="AN46" s="219">
        <f>IF(AND(AN$3&gt;=$I46,AN$3&lt;=$J46),$K46*$H46*тех!AV$9*тех!AV$6,)</f>
        <v>0</v>
      </c>
      <c r="AO46" s="219">
        <f>IF(AND(AO$3&gt;=$I46,AO$3&lt;=$J46),$K46*$H46*тех!AW$9*тех!AW$6,)</f>
        <v>0</v>
      </c>
      <c r="AP46" s="219">
        <f>IF(AND(AP$3&gt;=$I46,AP$3&lt;=$J46),$K46*$H46*тех!AX$9*тех!AX$6,)</f>
        <v>0</v>
      </c>
      <c r="AQ46" s="219">
        <f>IF(AND(AQ$3&gt;=$I46,AQ$3&lt;=$J46),$K46*$H46*тех!AY$9*тех!AY$6,)</f>
        <v>0</v>
      </c>
      <c r="AR46" s="219">
        <f>IF(AND(AR$3&gt;=$I46,AR$3&lt;=$J46),$K46*$H46*тех!AZ$9*тех!AZ$6,)</f>
        <v>0</v>
      </c>
      <c r="AS46" s="219">
        <f>IF(AND(AS$3&gt;=$I46,AS$3&lt;=$J46),$K46*$H46*тех!BA$9*тех!BA$6,)</f>
        <v>0</v>
      </c>
      <c r="AT46" s="219">
        <f>IF(AND(AT$3&gt;=$I46,AT$3&lt;=$J46),$K46*$H46*тех!BB$9*тех!BB$6,)</f>
        <v>0</v>
      </c>
      <c r="AU46" s="219">
        <f>IF(AND(AU$3&gt;=$I46,AU$3&lt;=$J46),$K46*$H46*тех!BC$9*тех!BC$6,)</f>
        <v>0</v>
      </c>
      <c r="AV46" s="219">
        <f>IF(AND(AV$3&gt;=$I46,AV$3&lt;=$J46),$K46*$H46*тех!BD$9*тех!BD$6,)</f>
        <v>0</v>
      </c>
      <c r="AW46" s="219">
        <f>IF(AND(AW$3&gt;=$I46,AW$3&lt;=$J46),$K46*$H46*тех!BE$9*тех!BE$6,)</f>
        <v>0</v>
      </c>
      <c r="AX46" s="219">
        <f>IF(AND(AX$3&gt;=$I46,AX$3&lt;=$J46),$K46*$H46*тех!BF$9*тех!BF$6,)</f>
        <v>0</v>
      </c>
      <c r="AY46" s="219">
        <f>IF(AND(AY$3&gt;=$I46,AY$3&lt;=$J46),$K46*$H46*тех!BG$9*тех!BG$6,)</f>
        <v>0</v>
      </c>
      <c r="AZ46" s="219">
        <f>IF(AND(AZ$3&gt;=$I46,AZ$3&lt;=$J46),$K46*$H46*тех!BH$9*тех!BH$6,)</f>
        <v>0</v>
      </c>
      <c r="BA46" s="219">
        <f>IF(AND(BA$3&gt;=$I46,BA$3&lt;=$J46),$K46*$H46*тех!BI$9*тех!BI$6,)</f>
        <v>0</v>
      </c>
      <c r="BB46" s="219">
        <f>IF(AND(BB$3&gt;=$I46,BB$3&lt;=$J46),$K46*$H46*тех!BJ$9*тех!BJ$6,)</f>
        <v>0</v>
      </c>
      <c r="BC46" s="219">
        <f>IF(AND(BC$3&gt;=$I46,BC$3&lt;=$J46),$K46*$H46*тех!BK$9*тех!BK$6,)</f>
        <v>0</v>
      </c>
      <c r="BD46" s="219">
        <f>IF(AND(BD$3&gt;=$I46,BD$3&lt;=$J46),$K46*$H46*тех!BL$9*тех!BL$6,)</f>
        <v>0</v>
      </c>
      <c r="BE46" s="219">
        <f>IF(AND(BE$3&gt;=$I46,BE$3&lt;=$J46),$K46*$H46*тех!BM$9*тех!BM$6,)</f>
        <v>0</v>
      </c>
      <c r="BF46" s="219">
        <f>IF(AND(BF$3&gt;=$I46,BF$3&lt;=$J46),$K46*$H46*тех!BN$9*тех!BN$6,)</f>
        <v>0</v>
      </c>
      <c r="BG46" s="219">
        <f>IF(AND(BG$3&gt;=$I46,BG$3&lt;=$J46),$K46*$H46*тех!BO$9*тех!BO$6,)</f>
        <v>0</v>
      </c>
      <c r="BH46" s="219">
        <f>IF(AND(BH$3&gt;=$I46,BH$3&lt;=$J46),$K46*$H46*тех!BP$9*тех!BP$6,)</f>
        <v>0</v>
      </c>
      <c r="BI46" s="219">
        <f>IF(AND(BI$3&gt;=$I46,BI$3&lt;=$J46),$K46*$H46*тех!BQ$9*тех!BQ$6,)</f>
        <v>0</v>
      </c>
      <c r="BJ46" s="219">
        <f>IF(AND(BJ$3&gt;=$I46,BJ$3&lt;=$J46),$K46*$H46*тех!BR$9*тех!BR$6,)</f>
        <v>0</v>
      </c>
      <c r="BK46" s="219">
        <f>IF(AND(BK$3&gt;=$I46,BK$3&lt;=$J46),$K46*$H46*тех!BS$9*тех!BS$6,)</f>
        <v>0</v>
      </c>
      <c r="BL46" s="219">
        <f>IF(AND(BL$3&gt;=$I46,BL$3&lt;=$J46),$K46*$H46*тех!BT$9*тех!BT$6,)</f>
        <v>0</v>
      </c>
      <c r="BM46" s="219">
        <f>IF(AND(BM$3&gt;=$I46,BM$3&lt;=$J46),$K46*$H46*тех!BU$9*тех!BU$6,)</f>
        <v>0</v>
      </c>
      <c r="BN46" s="219">
        <f>IF(AND(BN$3&gt;=$I46,BN$3&lt;=$J46),$K46*$H46*тех!BV$9*тех!BV$6,)</f>
        <v>0</v>
      </c>
      <c r="BO46" s="219">
        <f>IF(AND(BO$3&gt;=$I46,BO$3&lt;=$J46),$K46*$H46*тех!BW$9*тех!BW$6,)</f>
        <v>0</v>
      </c>
      <c r="BP46" s="219">
        <f>IF(AND(BP$3&gt;=$I46,BP$3&lt;=$J46),$K46*$H46*тех!BX$9*тех!BX$6,)</f>
        <v>0</v>
      </c>
      <c r="BQ46" s="219">
        <f>IF(AND(BQ$3&gt;=$I46,BQ$3&lt;=$J46),$K46*$H46*тех!BY$9*тех!BY$6,)</f>
        <v>0</v>
      </c>
      <c r="BR46" s="219">
        <f>IF(AND(BR$3&gt;=$I46,BR$3&lt;=$J46),$K46*$H46*тех!BZ$9*тех!BZ$6,)</f>
        <v>0</v>
      </c>
      <c r="BS46" s="219">
        <f>IF(AND(BS$3&gt;=$I46,BS$3&lt;=$J46),$K46*$H46*тех!CA$9*тех!CA$6,)</f>
        <v>0</v>
      </c>
      <c r="BT46" s="219">
        <f>IF(AND(BT$3&gt;=$I46,BT$3&lt;=$J46),$K46*$H46*тех!CB$9*тех!CB$6,)</f>
        <v>0</v>
      </c>
      <c r="BU46" s="219">
        <f>IF(AND(BU$3&gt;=$I46,BU$3&lt;=$J46),$K46*$H46*тех!CC$9*тех!CC$6,)</f>
        <v>0</v>
      </c>
      <c r="BV46" s="219">
        <f>IF(AND(BV$3&gt;=$I46,BV$3&lt;=$J46),$K46*$H46*тех!CD$9*тех!CD$6,)</f>
        <v>0</v>
      </c>
      <c r="BW46" s="219">
        <f>IF(AND(BW$3&gt;=$I46,BW$3&lt;=$J46),$K46*$H46*тех!CE$9*тех!CE$6,)</f>
        <v>0</v>
      </c>
    </row>
    <row r="47" spans="2:75" hidden="1">
      <c r="B47" s="3">
        <v>41</v>
      </c>
      <c r="C47" s="19"/>
      <c r="D47" s="19"/>
      <c r="E47" s="19"/>
      <c r="F47" s="19"/>
      <c r="G47" s="334" t="str">
        <f t="shared" si="2"/>
        <v>СНГ</v>
      </c>
      <c r="H47" s="19"/>
      <c r="I47" s="20"/>
      <c r="J47" s="20"/>
      <c r="K47" s="71"/>
      <c r="L47" s="64"/>
      <c r="M47" s="64"/>
      <c r="N47" s="64">
        <f t="shared" si="1"/>
        <v>0</v>
      </c>
      <c r="P47" s="219">
        <f>IF(AND(P$3&gt;=$I47,P$3&lt;=$J47),$K47*$H47*тех!X$9*тех!X$6,)</f>
        <v>0</v>
      </c>
      <c r="Q47" s="219">
        <f>IF(AND(Q$3&gt;=$I47,Q$3&lt;=$J47),$K47*$H47*тех!Y$9*тех!Y$6,)</f>
        <v>0</v>
      </c>
      <c r="R47" s="219">
        <f>IF(AND(R$3&gt;=$I47,R$3&lt;=$J47),$K47*$H47*тех!Z$9*тех!Z$6,)</f>
        <v>0</v>
      </c>
      <c r="S47" s="219">
        <f>IF(AND(S$3&gt;=$I47,S$3&lt;=$J47),$K47*$H47*тех!AA$9*тех!AA$6,)</f>
        <v>0</v>
      </c>
      <c r="T47" s="219">
        <f>IF(AND(T$3&gt;=$I47,T$3&lt;=$J47),$K47*$H47*тех!AB$9*тех!AB$6,)</f>
        <v>0</v>
      </c>
      <c r="U47" s="219">
        <f>IF(AND(U$3&gt;=$I47,U$3&lt;=$J47),$K47*$H47*тех!AC$9*тех!AC$6,)</f>
        <v>0</v>
      </c>
      <c r="V47" s="219">
        <f>IF(AND(V$3&gt;=$I47,V$3&lt;=$J47),$K47*$H47*тех!AD$9*тех!AD$6,)</f>
        <v>0</v>
      </c>
      <c r="W47" s="219">
        <f>IF(AND(W$3&gt;=$I47,W$3&lt;=$J47),$K47*$H47*тех!AE$9*тех!AE$6,)</f>
        <v>0</v>
      </c>
      <c r="X47" s="219">
        <f>IF(AND(X$3&gt;=$I47,X$3&lt;=$J47),$K47*$H47*тех!AF$9*тех!AF$6,)</f>
        <v>0</v>
      </c>
      <c r="Y47" s="219">
        <f>IF(AND(Y$3&gt;=$I47,Y$3&lt;=$J47),$K47*$H47*тех!AG$9*тех!AG$6,)</f>
        <v>0</v>
      </c>
      <c r="Z47" s="219">
        <f>IF(AND(Z$3&gt;=$I47,Z$3&lt;=$J47),$K47*$H47*тех!AH$9*тех!AH$6,)</f>
        <v>0</v>
      </c>
      <c r="AA47" s="219">
        <f>IF(AND(AA$3&gt;=$I47,AA$3&lt;=$J47),$K47*$H47*тех!AI$9*тех!AI$6,)</f>
        <v>0</v>
      </c>
      <c r="AB47" s="219">
        <f>IF(AND(AB$3&gt;=$I47,AB$3&lt;=$J47),$K47*$H47*тех!AJ$9*тех!AJ$6,)</f>
        <v>0</v>
      </c>
      <c r="AC47" s="219">
        <f>IF(AND(AC$3&gt;=$I47,AC$3&lt;=$J47),$K47*$H47*тех!AK$9*тех!AK$6,)</f>
        <v>0</v>
      </c>
      <c r="AD47" s="219">
        <f>IF(AND(AD$3&gt;=$I47,AD$3&lt;=$J47),$K47*$H47*тех!AL$9*тех!AL$6,)</f>
        <v>0</v>
      </c>
      <c r="AE47" s="219">
        <f>IF(AND(AE$3&gt;=$I47,AE$3&lt;=$J47),$K47*$H47*тех!AM$9*тех!AM$6,)</f>
        <v>0</v>
      </c>
      <c r="AF47" s="219">
        <f>IF(AND(AF$3&gt;=$I47,AF$3&lt;=$J47),$K47*$H47*тех!AN$9*тех!AN$6,)</f>
        <v>0</v>
      </c>
      <c r="AG47" s="219">
        <f>IF(AND(AG$3&gt;=$I47,AG$3&lt;=$J47),$K47*$H47*тех!AO$9*тех!AO$6,)</f>
        <v>0</v>
      </c>
      <c r="AH47" s="219">
        <f>IF(AND(AH$3&gt;=$I47,AH$3&lt;=$J47),$K47*$H47*тех!AP$9*тех!AP$6,)</f>
        <v>0</v>
      </c>
      <c r="AI47" s="219">
        <f>IF(AND(AI$3&gt;=$I47,AI$3&lt;=$J47),$K47*$H47*тех!AQ$9*тех!AQ$6,)</f>
        <v>0</v>
      </c>
      <c r="AJ47" s="219">
        <f>IF(AND(AJ$3&gt;=$I47,AJ$3&lt;=$J47),$K47*$H47*тех!AR$9*тех!AR$6,)</f>
        <v>0</v>
      </c>
      <c r="AK47" s="219">
        <f>IF(AND(AK$3&gt;=$I47,AK$3&lt;=$J47),$K47*$H47*тех!AS$9*тех!AS$6,)</f>
        <v>0</v>
      </c>
      <c r="AL47" s="219">
        <f>IF(AND(AL$3&gt;=$I47,AL$3&lt;=$J47),$K47*$H47*тех!AT$9*тех!AT$6,)</f>
        <v>0</v>
      </c>
      <c r="AM47" s="219">
        <f>IF(AND(AM$3&gt;=$I47,AM$3&lt;=$J47),$K47*$H47*тех!AU$9*тех!AU$6,)</f>
        <v>0</v>
      </c>
      <c r="AN47" s="219">
        <f>IF(AND(AN$3&gt;=$I47,AN$3&lt;=$J47),$K47*$H47*тех!AV$9*тех!AV$6,)</f>
        <v>0</v>
      </c>
      <c r="AO47" s="219">
        <f>IF(AND(AO$3&gt;=$I47,AO$3&lt;=$J47),$K47*$H47*тех!AW$9*тех!AW$6,)</f>
        <v>0</v>
      </c>
      <c r="AP47" s="219">
        <f>IF(AND(AP$3&gt;=$I47,AP$3&lt;=$J47),$K47*$H47*тех!AX$9*тех!AX$6,)</f>
        <v>0</v>
      </c>
      <c r="AQ47" s="219">
        <f>IF(AND(AQ$3&gt;=$I47,AQ$3&lt;=$J47),$K47*$H47*тех!AY$9*тех!AY$6,)</f>
        <v>0</v>
      </c>
      <c r="AR47" s="219">
        <f>IF(AND(AR$3&gt;=$I47,AR$3&lt;=$J47),$K47*$H47*тех!AZ$9*тех!AZ$6,)</f>
        <v>0</v>
      </c>
      <c r="AS47" s="219">
        <f>IF(AND(AS$3&gt;=$I47,AS$3&lt;=$J47),$K47*$H47*тех!BA$9*тех!BA$6,)</f>
        <v>0</v>
      </c>
      <c r="AT47" s="219">
        <f>IF(AND(AT$3&gt;=$I47,AT$3&lt;=$J47),$K47*$H47*тех!BB$9*тех!BB$6,)</f>
        <v>0</v>
      </c>
      <c r="AU47" s="219">
        <f>IF(AND(AU$3&gt;=$I47,AU$3&lt;=$J47),$K47*$H47*тех!BC$9*тех!BC$6,)</f>
        <v>0</v>
      </c>
      <c r="AV47" s="219">
        <f>IF(AND(AV$3&gt;=$I47,AV$3&lt;=$J47),$K47*$H47*тех!BD$9*тех!BD$6,)</f>
        <v>0</v>
      </c>
      <c r="AW47" s="219">
        <f>IF(AND(AW$3&gt;=$I47,AW$3&lt;=$J47),$K47*$H47*тех!BE$9*тех!BE$6,)</f>
        <v>0</v>
      </c>
      <c r="AX47" s="219">
        <f>IF(AND(AX$3&gt;=$I47,AX$3&lt;=$J47),$K47*$H47*тех!BF$9*тех!BF$6,)</f>
        <v>0</v>
      </c>
      <c r="AY47" s="219">
        <f>IF(AND(AY$3&gt;=$I47,AY$3&lt;=$J47),$K47*$H47*тех!BG$9*тех!BG$6,)</f>
        <v>0</v>
      </c>
      <c r="AZ47" s="219">
        <f>IF(AND(AZ$3&gt;=$I47,AZ$3&lt;=$J47),$K47*$H47*тех!BH$9*тех!BH$6,)</f>
        <v>0</v>
      </c>
      <c r="BA47" s="219">
        <f>IF(AND(BA$3&gt;=$I47,BA$3&lt;=$J47),$K47*$H47*тех!BI$9*тех!BI$6,)</f>
        <v>0</v>
      </c>
      <c r="BB47" s="219">
        <f>IF(AND(BB$3&gt;=$I47,BB$3&lt;=$J47),$K47*$H47*тех!BJ$9*тех!BJ$6,)</f>
        <v>0</v>
      </c>
      <c r="BC47" s="219">
        <f>IF(AND(BC$3&gt;=$I47,BC$3&lt;=$J47),$K47*$H47*тех!BK$9*тех!BK$6,)</f>
        <v>0</v>
      </c>
      <c r="BD47" s="219">
        <f>IF(AND(BD$3&gt;=$I47,BD$3&lt;=$J47),$K47*$H47*тех!BL$9*тех!BL$6,)</f>
        <v>0</v>
      </c>
      <c r="BE47" s="219">
        <f>IF(AND(BE$3&gt;=$I47,BE$3&lt;=$J47),$K47*$H47*тех!BM$9*тех!BM$6,)</f>
        <v>0</v>
      </c>
      <c r="BF47" s="219">
        <f>IF(AND(BF$3&gt;=$I47,BF$3&lt;=$J47),$K47*$H47*тех!BN$9*тех!BN$6,)</f>
        <v>0</v>
      </c>
      <c r="BG47" s="219">
        <f>IF(AND(BG$3&gt;=$I47,BG$3&lt;=$J47),$K47*$H47*тех!BO$9*тех!BO$6,)</f>
        <v>0</v>
      </c>
      <c r="BH47" s="219">
        <f>IF(AND(BH$3&gt;=$I47,BH$3&lt;=$J47),$K47*$H47*тех!BP$9*тех!BP$6,)</f>
        <v>0</v>
      </c>
      <c r="BI47" s="219">
        <f>IF(AND(BI$3&gt;=$I47,BI$3&lt;=$J47),$K47*$H47*тех!BQ$9*тех!BQ$6,)</f>
        <v>0</v>
      </c>
      <c r="BJ47" s="219">
        <f>IF(AND(BJ$3&gt;=$I47,BJ$3&lt;=$J47),$K47*$H47*тех!BR$9*тех!BR$6,)</f>
        <v>0</v>
      </c>
      <c r="BK47" s="219">
        <f>IF(AND(BK$3&gt;=$I47,BK$3&lt;=$J47),$K47*$H47*тех!BS$9*тех!BS$6,)</f>
        <v>0</v>
      </c>
      <c r="BL47" s="219">
        <f>IF(AND(BL$3&gt;=$I47,BL$3&lt;=$J47),$K47*$H47*тех!BT$9*тех!BT$6,)</f>
        <v>0</v>
      </c>
      <c r="BM47" s="219">
        <f>IF(AND(BM$3&gt;=$I47,BM$3&lt;=$J47),$K47*$H47*тех!BU$9*тех!BU$6,)</f>
        <v>0</v>
      </c>
      <c r="BN47" s="219">
        <f>IF(AND(BN$3&gt;=$I47,BN$3&lt;=$J47),$K47*$H47*тех!BV$9*тех!BV$6,)</f>
        <v>0</v>
      </c>
      <c r="BO47" s="219">
        <f>IF(AND(BO$3&gt;=$I47,BO$3&lt;=$J47),$K47*$H47*тех!BW$9*тех!BW$6,)</f>
        <v>0</v>
      </c>
      <c r="BP47" s="219">
        <f>IF(AND(BP$3&gt;=$I47,BP$3&lt;=$J47),$K47*$H47*тех!BX$9*тех!BX$6,)</f>
        <v>0</v>
      </c>
      <c r="BQ47" s="219">
        <f>IF(AND(BQ$3&gt;=$I47,BQ$3&lt;=$J47),$K47*$H47*тех!BY$9*тех!BY$6,)</f>
        <v>0</v>
      </c>
      <c r="BR47" s="219">
        <f>IF(AND(BR$3&gt;=$I47,BR$3&lt;=$J47),$K47*$H47*тех!BZ$9*тех!BZ$6,)</f>
        <v>0</v>
      </c>
      <c r="BS47" s="219">
        <f>IF(AND(BS$3&gt;=$I47,BS$3&lt;=$J47),$K47*$H47*тех!CA$9*тех!CA$6,)</f>
        <v>0</v>
      </c>
      <c r="BT47" s="219">
        <f>IF(AND(BT$3&gt;=$I47,BT$3&lt;=$J47),$K47*$H47*тех!CB$9*тех!CB$6,)</f>
        <v>0</v>
      </c>
      <c r="BU47" s="219">
        <f>IF(AND(BU$3&gt;=$I47,BU$3&lt;=$J47),$K47*$H47*тех!CC$9*тех!CC$6,)</f>
        <v>0</v>
      </c>
      <c r="BV47" s="219">
        <f>IF(AND(BV$3&gt;=$I47,BV$3&lt;=$J47),$K47*$H47*тех!CD$9*тех!CD$6,)</f>
        <v>0</v>
      </c>
      <c r="BW47" s="219">
        <f>IF(AND(BW$3&gt;=$I47,BW$3&lt;=$J47),$K47*$H47*тех!CE$9*тех!CE$6,)</f>
        <v>0</v>
      </c>
    </row>
    <row r="48" spans="2:75" hidden="1">
      <c r="B48" s="3">
        <v>42</v>
      </c>
      <c r="C48" s="19"/>
      <c r="D48" s="19"/>
      <c r="E48" s="19"/>
      <c r="F48" s="19"/>
      <c r="G48" s="334" t="str">
        <f t="shared" si="2"/>
        <v>СНГ</v>
      </c>
      <c r="H48" s="19"/>
      <c r="I48" s="20"/>
      <c r="J48" s="20"/>
      <c r="K48" s="71"/>
      <c r="L48" s="64"/>
      <c r="M48" s="64"/>
      <c r="N48" s="64">
        <f t="shared" si="1"/>
        <v>0</v>
      </c>
      <c r="P48" s="219">
        <f>IF(AND(P$3&gt;=$I48,P$3&lt;=$J48),$K48*$H48*тех!X$9*тех!X$6,)</f>
        <v>0</v>
      </c>
      <c r="Q48" s="219">
        <f>IF(AND(Q$3&gt;=$I48,Q$3&lt;=$J48),$K48*$H48*тех!Y$9*тех!Y$6,)</f>
        <v>0</v>
      </c>
      <c r="R48" s="219">
        <f>IF(AND(R$3&gt;=$I48,R$3&lt;=$J48),$K48*$H48*тех!Z$9*тех!Z$6,)</f>
        <v>0</v>
      </c>
      <c r="S48" s="219">
        <f>IF(AND(S$3&gt;=$I48,S$3&lt;=$J48),$K48*$H48*тех!AA$9*тех!AA$6,)</f>
        <v>0</v>
      </c>
      <c r="T48" s="219">
        <f>IF(AND(T$3&gt;=$I48,T$3&lt;=$J48),$K48*$H48*тех!AB$9*тех!AB$6,)</f>
        <v>0</v>
      </c>
      <c r="U48" s="219">
        <f>IF(AND(U$3&gt;=$I48,U$3&lt;=$J48),$K48*$H48*тех!AC$9*тех!AC$6,)</f>
        <v>0</v>
      </c>
      <c r="V48" s="219">
        <f>IF(AND(V$3&gt;=$I48,V$3&lt;=$J48),$K48*$H48*тех!AD$9*тех!AD$6,)</f>
        <v>0</v>
      </c>
      <c r="W48" s="219">
        <f>IF(AND(W$3&gt;=$I48,W$3&lt;=$J48),$K48*$H48*тех!AE$9*тех!AE$6,)</f>
        <v>0</v>
      </c>
      <c r="X48" s="219">
        <f>IF(AND(X$3&gt;=$I48,X$3&lt;=$J48),$K48*$H48*тех!AF$9*тех!AF$6,)</f>
        <v>0</v>
      </c>
      <c r="Y48" s="219">
        <f>IF(AND(Y$3&gt;=$I48,Y$3&lt;=$J48),$K48*$H48*тех!AG$9*тех!AG$6,)</f>
        <v>0</v>
      </c>
      <c r="Z48" s="219">
        <f>IF(AND(Z$3&gt;=$I48,Z$3&lt;=$J48),$K48*$H48*тех!AH$9*тех!AH$6,)</f>
        <v>0</v>
      </c>
      <c r="AA48" s="219">
        <f>IF(AND(AA$3&gt;=$I48,AA$3&lt;=$J48),$K48*$H48*тех!AI$9*тех!AI$6,)</f>
        <v>0</v>
      </c>
      <c r="AB48" s="219">
        <f>IF(AND(AB$3&gt;=$I48,AB$3&lt;=$J48),$K48*$H48*тех!AJ$9*тех!AJ$6,)</f>
        <v>0</v>
      </c>
      <c r="AC48" s="219">
        <f>IF(AND(AC$3&gt;=$I48,AC$3&lt;=$J48),$K48*$H48*тех!AK$9*тех!AK$6,)</f>
        <v>0</v>
      </c>
      <c r="AD48" s="219">
        <f>IF(AND(AD$3&gt;=$I48,AD$3&lt;=$J48),$K48*$H48*тех!AL$9*тех!AL$6,)</f>
        <v>0</v>
      </c>
      <c r="AE48" s="219">
        <f>IF(AND(AE$3&gt;=$I48,AE$3&lt;=$J48),$K48*$H48*тех!AM$9*тех!AM$6,)</f>
        <v>0</v>
      </c>
      <c r="AF48" s="219">
        <f>IF(AND(AF$3&gt;=$I48,AF$3&lt;=$J48),$K48*$H48*тех!AN$9*тех!AN$6,)</f>
        <v>0</v>
      </c>
      <c r="AG48" s="219">
        <f>IF(AND(AG$3&gt;=$I48,AG$3&lt;=$J48),$K48*$H48*тех!AO$9*тех!AO$6,)</f>
        <v>0</v>
      </c>
      <c r="AH48" s="219">
        <f>IF(AND(AH$3&gt;=$I48,AH$3&lt;=$J48),$K48*$H48*тех!AP$9*тех!AP$6,)</f>
        <v>0</v>
      </c>
      <c r="AI48" s="219">
        <f>IF(AND(AI$3&gt;=$I48,AI$3&lt;=$J48),$K48*$H48*тех!AQ$9*тех!AQ$6,)</f>
        <v>0</v>
      </c>
      <c r="AJ48" s="219">
        <f>IF(AND(AJ$3&gt;=$I48,AJ$3&lt;=$J48),$K48*$H48*тех!AR$9*тех!AR$6,)</f>
        <v>0</v>
      </c>
      <c r="AK48" s="219">
        <f>IF(AND(AK$3&gt;=$I48,AK$3&lt;=$J48),$K48*$H48*тех!AS$9*тех!AS$6,)</f>
        <v>0</v>
      </c>
      <c r="AL48" s="219">
        <f>IF(AND(AL$3&gt;=$I48,AL$3&lt;=$J48),$K48*$H48*тех!AT$9*тех!AT$6,)</f>
        <v>0</v>
      </c>
      <c r="AM48" s="219">
        <f>IF(AND(AM$3&gt;=$I48,AM$3&lt;=$J48),$K48*$H48*тех!AU$9*тех!AU$6,)</f>
        <v>0</v>
      </c>
      <c r="AN48" s="219">
        <f>IF(AND(AN$3&gt;=$I48,AN$3&lt;=$J48),$K48*$H48*тех!AV$9*тех!AV$6,)</f>
        <v>0</v>
      </c>
      <c r="AO48" s="219">
        <f>IF(AND(AO$3&gt;=$I48,AO$3&lt;=$J48),$K48*$H48*тех!AW$9*тех!AW$6,)</f>
        <v>0</v>
      </c>
      <c r="AP48" s="219">
        <f>IF(AND(AP$3&gt;=$I48,AP$3&lt;=$J48),$K48*$H48*тех!AX$9*тех!AX$6,)</f>
        <v>0</v>
      </c>
      <c r="AQ48" s="219">
        <f>IF(AND(AQ$3&gt;=$I48,AQ$3&lt;=$J48),$K48*$H48*тех!AY$9*тех!AY$6,)</f>
        <v>0</v>
      </c>
      <c r="AR48" s="219">
        <f>IF(AND(AR$3&gt;=$I48,AR$3&lt;=$J48),$K48*$H48*тех!AZ$9*тех!AZ$6,)</f>
        <v>0</v>
      </c>
      <c r="AS48" s="219">
        <f>IF(AND(AS$3&gt;=$I48,AS$3&lt;=$J48),$K48*$H48*тех!BA$9*тех!BA$6,)</f>
        <v>0</v>
      </c>
      <c r="AT48" s="219">
        <f>IF(AND(AT$3&gt;=$I48,AT$3&lt;=$J48),$K48*$H48*тех!BB$9*тех!BB$6,)</f>
        <v>0</v>
      </c>
      <c r="AU48" s="219">
        <f>IF(AND(AU$3&gt;=$I48,AU$3&lt;=$J48),$K48*$H48*тех!BC$9*тех!BC$6,)</f>
        <v>0</v>
      </c>
      <c r="AV48" s="219">
        <f>IF(AND(AV$3&gt;=$I48,AV$3&lt;=$J48),$K48*$H48*тех!BD$9*тех!BD$6,)</f>
        <v>0</v>
      </c>
      <c r="AW48" s="219">
        <f>IF(AND(AW$3&gt;=$I48,AW$3&lt;=$J48),$K48*$H48*тех!BE$9*тех!BE$6,)</f>
        <v>0</v>
      </c>
      <c r="AX48" s="219">
        <f>IF(AND(AX$3&gt;=$I48,AX$3&lt;=$J48),$K48*$H48*тех!BF$9*тех!BF$6,)</f>
        <v>0</v>
      </c>
      <c r="AY48" s="219">
        <f>IF(AND(AY$3&gt;=$I48,AY$3&lt;=$J48),$K48*$H48*тех!BG$9*тех!BG$6,)</f>
        <v>0</v>
      </c>
      <c r="AZ48" s="219">
        <f>IF(AND(AZ$3&gt;=$I48,AZ$3&lt;=$J48),$K48*$H48*тех!BH$9*тех!BH$6,)</f>
        <v>0</v>
      </c>
      <c r="BA48" s="219">
        <f>IF(AND(BA$3&gt;=$I48,BA$3&lt;=$J48),$K48*$H48*тех!BI$9*тех!BI$6,)</f>
        <v>0</v>
      </c>
      <c r="BB48" s="219">
        <f>IF(AND(BB$3&gt;=$I48,BB$3&lt;=$J48),$K48*$H48*тех!BJ$9*тех!BJ$6,)</f>
        <v>0</v>
      </c>
      <c r="BC48" s="219">
        <f>IF(AND(BC$3&gt;=$I48,BC$3&lt;=$J48),$K48*$H48*тех!BK$9*тех!BK$6,)</f>
        <v>0</v>
      </c>
      <c r="BD48" s="219">
        <f>IF(AND(BD$3&gt;=$I48,BD$3&lt;=$J48),$K48*$H48*тех!BL$9*тех!BL$6,)</f>
        <v>0</v>
      </c>
      <c r="BE48" s="219">
        <f>IF(AND(BE$3&gt;=$I48,BE$3&lt;=$J48),$K48*$H48*тех!BM$9*тех!BM$6,)</f>
        <v>0</v>
      </c>
      <c r="BF48" s="219">
        <f>IF(AND(BF$3&gt;=$I48,BF$3&lt;=$J48),$K48*$H48*тех!BN$9*тех!BN$6,)</f>
        <v>0</v>
      </c>
      <c r="BG48" s="219">
        <f>IF(AND(BG$3&gt;=$I48,BG$3&lt;=$J48),$K48*$H48*тех!BO$9*тех!BO$6,)</f>
        <v>0</v>
      </c>
      <c r="BH48" s="219">
        <f>IF(AND(BH$3&gt;=$I48,BH$3&lt;=$J48),$K48*$H48*тех!BP$9*тех!BP$6,)</f>
        <v>0</v>
      </c>
      <c r="BI48" s="219">
        <f>IF(AND(BI$3&gt;=$I48,BI$3&lt;=$J48),$K48*$H48*тех!BQ$9*тех!BQ$6,)</f>
        <v>0</v>
      </c>
      <c r="BJ48" s="219">
        <f>IF(AND(BJ$3&gt;=$I48,BJ$3&lt;=$J48),$K48*$H48*тех!BR$9*тех!BR$6,)</f>
        <v>0</v>
      </c>
      <c r="BK48" s="219">
        <f>IF(AND(BK$3&gt;=$I48,BK$3&lt;=$J48),$K48*$H48*тех!BS$9*тех!BS$6,)</f>
        <v>0</v>
      </c>
      <c r="BL48" s="219">
        <f>IF(AND(BL$3&gt;=$I48,BL$3&lt;=$J48),$K48*$H48*тех!BT$9*тех!BT$6,)</f>
        <v>0</v>
      </c>
      <c r="BM48" s="219">
        <f>IF(AND(BM$3&gt;=$I48,BM$3&lt;=$J48),$K48*$H48*тех!BU$9*тех!BU$6,)</f>
        <v>0</v>
      </c>
      <c r="BN48" s="219">
        <f>IF(AND(BN$3&gt;=$I48,BN$3&lt;=$J48),$K48*$H48*тех!BV$9*тех!BV$6,)</f>
        <v>0</v>
      </c>
      <c r="BO48" s="219">
        <f>IF(AND(BO$3&gt;=$I48,BO$3&lt;=$J48),$K48*$H48*тех!BW$9*тех!BW$6,)</f>
        <v>0</v>
      </c>
      <c r="BP48" s="219">
        <f>IF(AND(BP$3&gt;=$I48,BP$3&lt;=$J48),$K48*$H48*тех!BX$9*тех!BX$6,)</f>
        <v>0</v>
      </c>
      <c r="BQ48" s="219">
        <f>IF(AND(BQ$3&gt;=$I48,BQ$3&lt;=$J48),$K48*$H48*тех!BY$9*тех!BY$6,)</f>
        <v>0</v>
      </c>
      <c r="BR48" s="219">
        <f>IF(AND(BR$3&gt;=$I48,BR$3&lt;=$J48),$K48*$H48*тех!BZ$9*тех!BZ$6,)</f>
        <v>0</v>
      </c>
      <c r="BS48" s="219">
        <f>IF(AND(BS$3&gt;=$I48,BS$3&lt;=$J48),$K48*$H48*тех!CA$9*тех!CA$6,)</f>
        <v>0</v>
      </c>
      <c r="BT48" s="219">
        <f>IF(AND(BT$3&gt;=$I48,BT$3&lt;=$J48),$K48*$H48*тех!CB$9*тех!CB$6,)</f>
        <v>0</v>
      </c>
      <c r="BU48" s="219">
        <f>IF(AND(BU$3&gt;=$I48,BU$3&lt;=$J48),$K48*$H48*тех!CC$9*тех!CC$6,)</f>
        <v>0</v>
      </c>
      <c r="BV48" s="219">
        <f>IF(AND(BV$3&gt;=$I48,BV$3&lt;=$J48),$K48*$H48*тех!CD$9*тех!CD$6,)</f>
        <v>0</v>
      </c>
      <c r="BW48" s="219">
        <f>IF(AND(BW$3&gt;=$I48,BW$3&lt;=$J48),$K48*$H48*тех!CE$9*тех!CE$6,)</f>
        <v>0</v>
      </c>
    </row>
    <row r="49" spans="2:75" hidden="1">
      <c r="B49" s="3">
        <v>43</v>
      </c>
      <c r="C49" s="19"/>
      <c r="D49" s="19"/>
      <c r="E49" s="19"/>
      <c r="F49" s="19"/>
      <c r="G49" s="334" t="str">
        <f t="shared" si="2"/>
        <v>СНГ</v>
      </c>
      <c r="H49" s="19"/>
      <c r="I49" s="20"/>
      <c r="J49" s="20"/>
      <c r="K49" s="71"/>
      <c r="L49" s="64"/>
      <c r="M49" s="64"/>
      <c r="N49" s="64">
        <f t="shared" si="1"/>
        <v>0</v>
      </c>
      <c r="P49" s="219">
        <f>IF(AND(P$3&gt;=$I49,P$3&lt;=$J49),$K49*$H49*тех!X$9*тех!X$6,)</f>
        <v>0</v>
      </c>
      <c r="Q49" s="219">
        <f>IF(AND(Q$3&gt;=$I49,Q$3&lt;=$J49),$K49*$H49*тех!Y$9*тех!Y$6,)</f>
        <v>0</v>
      </c>
      <c r="R49" s="219">
        <f>IF(AND(R$3&gt;=$I49,R$3&lt;=$J49),$K49*$H49*тех!Z$9*тех!Z$6,)</f>
        <v>0</v>
      </c>
      <c r="S49" s="219">
        <f>IF(AND(S$3&gt;=$I49,S$3&lt;=$J49),$K49*$H49*тех!AA$9*тех!AA$6,)</f>
        <v>0</v>
      </c>
      <c r="T49" s="219">
        <f>IF(AND(T$3&gt;=$I49,T$3&lt;=$J49),$K49*$H49*тех!AB$9*тех!AB$6,)</f>
        <v>0</v>
      </c>
      <c r="U49" s="219">
        <f>IF(AND(U$3&gt;=$I49,U$3&lt;=$J49),$K49*$H49*тех!AC$9*тех!AC$6,)</f>
        <v>0</v>
      </c>
      <c r="V49" s="219">
        <f>IF(AND(V$3&gt;=$I49,V$3&lt;=$J49),$K49*$H49*тех!AD$9*тех!AD$6,)</f>
        <v>0</v>
      </c>
      <c r="W49" s="219">
        <f>IF(AND(W$3&gt;=$I49,W$3&lt;=$J49),$K49*$H49*тех!AE$9*тех!AE$6,)</f>
        <v>0</v>
      </c>
      <c r="X49" s="219">
        <f>IF(AND(X$3&gt;=$I49,X$3&lt;=$J49),$K49*$H49*тех!AF$9*тех!AF$6,)</f>
        <v>0</v>
      </c>
      <c r="Y49" s="219">
        <f>IF(AND(Y$3&gt;=$I49,Y$3&lt;=$J49),$K49*$H49*тех!AG$9*тех!AG$6,)</f>
        <v>0</v>
      </c>
      <c r="Z49" s="219">
        <f>IF(AND(Z$3&gt;=$I49,Z$3&lt;=$J49),$K49*$H49*тех!AH$9*тех!AH$6,)</f>
        <v>0</v>
      </c>
      <c r="AA49" s="219">
        <f>IF(AND(AA$3&gt;=$I49,AA$3&lt;=$J49),$K49*$H49*тех!AI$9*тех!AI$6,)</f>
        <v>0</v>
      </c>
      <c r="AB49" s="219">
        <f>IF(AND(AB$3&gt;=$I49,AB$3&lt;=$J49),$K49*$H49*тех!AJ$9*тех!AJ$6,)</f>
        <v>0</v>
      </c>
      <c r="AC49" s="219">
        <f>IF(AND(AC$3&gt;=$I49,AC$3&lt;=$J49),$K49*$H49*тех!AK$9*тех!AK$6,)</f>
        <v>0</v>
      </c>
      <c r="AD49" s="219">
        <f>IF(AND(AD$3&gt;=$I49,AD$3&lt;=$J49),$K49*$H49*тех!AL$9*тех!AL$6,)</f>
        <v>0</v>
      </c>
      <c r="AE49" s="219">
        <f>IF(AND(AE$3&gt;=$I49,AE$3&lt;=$J49),$K49*$H49*тех!AM$9*тех!AM$6,)</f>
        <v>0</v>
      </c>
      <c r="AF49" s="219">
        <f>IF(AND(AF$3&gt;=$I49,AF$3&lt;=$J49),$K49*$H49*тех!AN$9*тех!AN$6,)</f>
        <v>0</v>
      </c>
      <c r="AG49" s="219">
        <f>IF(AND(AG$3&gt;=$I49,AG$3&lt;=$J49),$K49*$H49*тех!AO$9*тех!AO$6,)</f>
        <v>0</v>
      </c>
      <c r="AH49" s="219">
        <f>IF(AND(AH$3&gt;=$I49,AH$3&lt;=$J49),$K49*$H49*тех!AP$9*тех!AP$6,)</f>
        <v>0</v>
      </c>
      <c r="AI49" s="219">
        <f>IF(AND(AI$3&gt;=$I49,AI$3&lt;=$J49),$K49*$H49*тех!AQ$9*тех!AQ$6,)</f>
        <v>0</v>
      </c>
      <c r="AJ49" s="219">
        <f>IF(AND(AJ$3&gt;=$I49,AJ$3&lt;=$J49),$K49*$H49*тех!AR$9*тех!AR$6,)</f>
        <v>0</v>
      </c>
      <c r="AK49" s="219">
        <f>IF(AND(AK$3&gt;=$I49,AK$3&lt;=$J49),$K49*$H49*тех!AS$9*тех!AS$6,)</f>
        <v>0</v>
      </c>
      <c r="AL49" s="219">
        <f>IF(AND(AL$3&gt;=$I49,AL$3&lt;=$J49),$K49*$H49*тех!AT$9*тех!AT$6,)</f>
        <v>0</v>
      </c>
      <c r="AM49" s="219">
        <f>IF(AND(AM$3&gt;=$I49,AM$3&lt;=$J49),$K49*$H49*тех!AU$9*тех!AU$6,)</f>
        <v>0</v>
      </c>
      <c r="AN49" s="219">
        <f>IF(AND(AN$3&gt;=$I49,AN$3&lt;=$J49),$K49*$H49*тех!AV$9*тех!AV$6,)</f>
        <v>0</v>
      </c>
      <c r="AO49" s="219">
        <f>IF(AND(AO$3&gt;=$I49,AO$3&lt;=$J49),$K49*$H49*тех!AW$9*тех!AW$6,)</f>
        <v>0</v>
      </c>
      <c r="AP49" s="219">
        <f>IF(AND(AP$3&gt;=$I49,AP$3&lt;=$J49),$K49*$H49*тех!AX$9*тех!AX$6,)</f>
        <v>0</v>
      </c>
      <c r="AQ49" s="219">
        <f>IF(AND(AQ$3&gt;=$I49,AQ$3&lt;=$J49),$K49*$H49*тех!AY$9*тех!AY$6,)</f>
        <v>0</v>
      </c>
      <c r="AR49" s="219">
        <f>IF(AND(AR$3&gt;=$I49,AR$3&lt;=$J49),$K49*$H49*тех!AZ$9*тех!AZ$6,)</f>
        <v>0</v>
      </c>
      <c r="AS49" s="219">
        <f>IF(AND(AS$3&gt;=$I49,AS$3&lt;=$J49),$K49*$H49*тех!BA$9*тех!BA$6,)</f>
        <v>0</v>
      </c>
      <c r="AT49" s="219">
        <f>IF(AND(AT$3&gt;=$I49,AT$3&lt;=$J49),$K49*$H49*тех!BB$9*тех!BB$6,)</f>
        <v>0</v>
      </c>
      <c r="AU49" s="219">
        <f>IF(AND(AU$3&gt;=$I49,AU$3&lt;=$J49),$K49*$H49*тех!BC$9*тех!BC$6,)</f>
        <v>0</v>
      </c>
      <c r="AV49" s="219">
        <f>IF(AND(AV$3&gt;=$I49,AV$3&lt;=$J49),$K49*$H49*тех!BD$9*тех!BD$6,)</f>
        <v>0</v>
      </c>
      <c r="AW49" s="219">
        <f>IF(AND(AW$3&gt;=$I49,AW$3&lt;=$J49),$K49*$H49*тех!BE$9*тех!BE$6,)</f>
        <v>0</v>
      </c>
      <c r="AX49" s="219">
        <f>IF(AND(AX$3&gt;=$I49,AX$3&lt;=$J49),$K49*$H49*тех!BF$9*тех!BF$6,)</f>
        <v>0</v>
      </c>
      <c r="AY49" s="219">
        <f>IF(AND(AY$3&gt;=$I49,AY$3&lt;=$J49),$K49*$H49*тех!BG$9*тех!BG$6,)</f>
        <v>0</v>
      </c>
      <c r="AZ49" s="219">
        <f>IF(AND(AZ$3&gt;=$I49,AZ$3&lt;=$J49),$K49*$H49*тех!BH$9*тех!BH$6,)</f>
        <v>0</v>
      </c>
      <c r="BA49" s="219">
        <f>IF(AND(BA$3&gt;=$I49,BA$3&lt;=$J49),$K49*$H49*тех!BI$9*тех!BI$6,)</f>
        <v>0</v>
      </c>
      <c r="BB49" s="219">
        <f>IF(AND(BB$3&gt;=$I49,BB$3&lt;=$J49),$K49*$H49*тех!BJ$9*тех!BJ$6,)</f>
        <v>0</v>
      </c>
      <c r="BC49" s="219">
        <f>IF(AND(BC$3&gt;=$I49,BC$3&lt;=$J49),$K49*$H49*тех!BK$9*тех!BK$6,)</f>
        <v>0</v>
      </c>
      <c r="BD49" s="219">
        <f>IF(AND(BD$3&gt;=$I49,BD$3&lt;=$J49),$K49*$H49*тех!BL$9*тех!BL$6,)</f>
        <v>0</v>
      </c>
      <c r="BE49" s="219">
        <f>IF(AND(BE$3&gt;=$I49,BE$3&lt;=$J49),$K49*$H49*тех!BM$9*тех!BM$6,)</f>
        <v>0</v>
      </c>
      <c r="BF49" s="219">
        <f>IF(AND(BF$3&gt;=$I49,BF$3&lt;=$J49),$K49*$H49*тех!BN$9*тех!BN$6,)</f>
        <v>0</v>
      </c>
      <c r="BG49" s="219">
        <f>IF(AND(BG$3&gt;=$I49,BG$3&lt;=$J49),$K49*$H49*тех!BO$9*тех!BO$6,)</f>
        <v>0</v>
      </c>
      <c r="BH49" s="219">
        <f>IF(AND(BH$3&gt;=$I49,BH$3&lt;=$J49),$K49*$H49*тех!BP$9*тех!BP$6,)</f>
        <v>0</v>
      </c>
      <c r="BI49" s="219">
        <f>IF(AND(BI$3&gt;=$I49,BI$3&lt;=$J49),$K49*$H49*тех!BQ$9*тех!BQ$6,)</f>
        <v>0</v>
      </c>
      <c r="BJ49" s="219">
        <f>IF(AND(BJ$3&gt;=$I49,BJ$3&lt;=$J49),$K49*$H49*тех!BR$9*тех!BR$6,)</f>
        <v>0</v>
      </c>
      <c r="BK49" s="219">
        <f>IF(AND(BK$3&gt;=$I49,BK$3&lt;=$J49),$K49*$H49*тех!BS$9*тех!BS$6,)</f>
        <v>0</v>
      </c>
      <c r="BL49" s="219">
        <f>IF(AND(BL$3&gt;=$I49,BL$3&lt;=$J49),$K49*$H49*тех!BT$9*тех!BT$6,)</f>
        <v>0</v>
      </c>
      <c r="BM49" s="219">
        <f>IF(AND(BM$3&gt;=$I49,BM$3&lt;=$J49),$K49*$H49*тех!BU$9*тех!BU$6,)</f>
        <v>0</v>
      </c>
      <c r="BN49" s="219">
        <f>IF(AND(BN$3&gt;=$I49,BN$3&lt;=$J49),$K49*$H49*тех!BV$9*тех!BV$6,)</f>
        <v>0</v>
      </c>
      <c r="BO49" s="219">
        <f>IF(AND(BO$3&gt;=$I49,BO$3&lt;=$J49),$K49*$H49*тех!BW$9*тех!BW$6,)</f>
        <v>0</v>
      </c>
      <c r="BP49" s="219">
        <f>IF(AND(BP$3&gt;=$I49,BP$3&lt;=$J49),$K49*$H49*тех!BX$9*тех!BX$6,)</f>
        <v>0</v>
      </c>
      <c r="BQ49" s="219">
        <f>IF(AND(BQ$3&gt;=$I49,BQ$3&lt;=$J49),$K49*$H49*тех!BY$9*тех!BY$6,)</f>
        <v>0</v>
      </c>
      <c r="BR49" s="219">
        <f>IF(AND(BR$3&gt;=$I49,BR$3&lt;=$J49),$K49*$H49*тех!BZ$9*тех!BZ$6,)</f>
        <v>0</v>
      </c>
      <c r="BS49" s="219">
        <f>IF(AND(BS$3&gt;=$I49,BS$3&lt;=$J49),$K49*$H49*тех!CA$9*тех!CA$6,)</f>
        <v>0</v>
      </c>
      <c r="BT49" s="219">
        <f>IF(AND(BT$3&gt;=$I49,BT$3&lt;=$J49),$K49*$H49*тех!CB$9*тех!CB$6,)</f>
        <v>0</v>
      </c>
      <c r="BU49" s="219">
        <f>IF(AND(BU$3&gt;=$I49,BU$3&lt;=$J49),$K49*$H49*тех!CC$9*тех!CC$6,)</f>
        <v>0</v>
      </c>
      <c r="BV49" s="219">
        <f>IF(AND(BV$3&gt;=$I49,BV$3&lt;=$J49),$K49*$H49*тех!CD$9*тех!CD$6,)</f>
        <v>0</v>
      </c>
      <c r="BW49" s="219">
        <f>IF(AND(BW$3&gt;=$I49,BW$3&lt;=$J49),$K49*$H49*тех!CE$9*тех!CE$6,)</f>
        <v>0</v>
      </c>
    </row>
    <row r="50" spans="2:75" hidden="1">
      <c r="B50" s="3">
        <v>44</v>
      </c>
      <c r="C50" s="19"/>
      <c r="D50" s="19"/>
      <c r="E50" s="19"/>
      <c r="F50" s="19"/>
      <c r="G50" s="334" t="str">
        <f t="shared" si="2"/>
        <v>СНГ</v>
      </c>
      <c r="H50" s="19"/>
      <c r="I50" s="20"/>
      <c r="J50" s="20"/>
      <c r="K50" s="71"/>
      <c r="L50" s="64"/>
      <c r="M50" s="64"/>
      <c r="N50" s="64">
        <f t="shared" si="1"/>
        <v>0</v>
      </c>
      <c r="P50" s="219">
        <f>IF(AND(P$3&gt;=$I50,P$3&lt;=$J50),$K50*$H50*тех!X$9*тех!X$6,)</f>
        <v>0</v>
      </c>
      <c r="Q50" s="219">
        <f>IF(AND(Q$3&gt;=$I50,Q$3&lt;=$J50),$K50*$H50*тех!Y$9*тех!Y$6,)</f>
        <v>0</v>
      </c>
      <c r="R50" s="219">
        <f>IF(AND(R$3&gt;=$I50,R$3&lt;=$J50),$K50*$H50*тех!Z$9*тех!Z$6,)</f>
        <v>0</v>
      </c>
      <c r="S50" s="219">
        <f>IF(AND(S$3&gt;=$I50,S$3&lt;=$J50),$K50*$H50*тех!AA$9*тех!AA$6,)</f>
        <v>0</v>
      </c>
      <c r="T50" s="219">
        <f>IF(AND(T$3&gt;=$I50,T$3&lt;=$J50),$K50*$H50*тех!AB$9*тех!AB$6,)</f>
        <v>0</v>
      </c>
      <c r="U50" s="219">
        <f>IF(AND(U$3&gt;=$I50,U$3&lt;=$J50),$K50*$H50*тех!AC$9*тех!AC$6,)</f>
        <v>0</v>
      </c>
      <c r="V50" s="219">
        <f>IF(AND(V$3&gt;=$I50,V$3&lt;=$J50),$K50*$H50*тех!AD$9*тех!AD$6,)</f>
        <v>0</v>
      </c>
      <c r="W50" s="219">
        <f>IF(AND(W$3&gt;=$I50,W$3&lt;=$J50),$K50*$H50*тех!AE$9*тех!AE$6,)</f>
        <v>0</v>
      </c>
      <c r="X50" s="219">
        <f>IF(AND(X$3&gt;=$I50,X$3&lt;=$J50),$K50*$H50*тех!AF$9*тех!AF$6,)</f>
        <v>0</v>
      </c>
      <c r="Y50" s="219">
        <f>IF(AND(Y$3&gt;=$I50,Y$3&lt;=$J50),$K50*$H50*тех!AG$9*тех!AG$6,)</f>
        <v>0</v>
      </c>
      <c r="Z50" s="219">
        <f>IF(AND(Z$3&gt;=$I50,Z$3&lt;=$J50),$K50*$H50*тех!AH$9*тех!AH$6,)</f>
        <v>0</v>
      </c>
      <c r="AA50" s="219">
        <f>IF(AND(AA$3&gt;=$I50,AA$3&lt;=$J50),$K50*$H50*тех!AI$9*тех!AI$6,)</f>
        <v>0</v>
      </c>
      <c r="AB50" s="219">
        <f>IF(AND(AB$3&gt;=$I50,AB$3&lt;=$J50),$K50*$H50*тех!AJ$9*тех!AJ$6,)</f>
        <v>0</v>
      </c>
      <c r="AC50" s="219">
        <f>IF(AND(AC$3&gt;=$I50,AC$3&lt;=$J50),$K50*$H50*тех!AK$9*тех!AK$6,)</f>
        <v>0</v>
      </c>
      <c r="AD50" s="219">
        <f>IF(AND(AD$3&gt;=$I50,AD$3&lt;=$J50),$K50*$H50*тех!AL$9*тех!AL$6,)</f>
        <v>0</v>
      </c>
      <c r="AE50" s="219">
        <f>IF(AND(AE$3&gt;=$I50,AE$3&lt;=$J50),$K50*$H50*тех!AM$9*тех!AM$6,)</f>
        <v>0</v>
      </c>
      <c r="AF50" s="219">
        <f>IF(AND(AF$3&gt;=$I50,AF$3&lt;=$J50),$K50*$H50*тех!AN$9*тех!AN$6,)</f>
        <v>0</v>
      </c>
      <c r="AG50" s="219">
        <f>IF(AND(AG$3&gt;=$I50,AG$3&lt;=$J50),$K50*$H50*тех!AO$9*тех!AO$6,)</f>
        <v>0</v>
      </c>
      <c r="AH50" s="219">
        <f>IF(AND(AH$3&gt;=$I50,AH$3&lt;=$J50),$K50*$H50*тех!AP$9*тех!AP$6,)</f>
        <v>0</v>
      </c>
      <c r="AI50" s="219">
        <f>IF(AND(AI$3&gt;=$I50,AI$3&lt;=$J50),$K50*$H50*тех!AQ$9*тех!AQ$6,)</f>
        <v>0</v>
      </c>
      <c r="AJ50" s="219">
        <f>IF(AND(AJ$3&gt;=$I50,AJ$3&lt;=$J50),$K50*$H50*тех!AR$9*тех!AR$6,)</f>
        <v>0</v>
      </c>
      <c r="AK50" s="219">
        <f>IF(AND(AK$3&gt;=$I50,AK$3&lt;=$J50),$K50*$H50*тех!AS$9*тех!AS$6,)</f>
        <v>0</v>
      </c>
      <c r="AL50" s="219">
        <f>IF(AND(AL$3&gt;=$I50,AL$3&lt;=$J50),$K50*$H50*тех!AT$9*тех!AT$6,)</f>
        <v>0</v>
      </c>
      <c r="AM50" s="219">
        <f>IF(AND(AM$3&gt;=$I50,AM$3&lt;=$J50),$K50*$H50*тех!AU$9*тех!AU$6,)</f>
        <v>0</v>
      </c>
      <c r="AN50" s="219">
        <f>IF(AND(AN$3&gt;=$I50,AN$3&lt;=$J50),$K50*$H50*тех!AV$9*тех!AV$6,)</f>
        <v>0</v>
      </c>
      <c r="AO50" s="219">
        <f>IF(AND(AO$3&gt;=$I50,AO$3&lt;=$J50),$K50*$H50*тех!AW$9*тех!AW$6,)</f>
        <v>0</v>
      </c>
      <c r="AP50" s="219">
        <f>IF(AND(AP$3&gt;=$I50,AP$3&lt;=$J50),$K50*$H50*тех!AX$9*тех!AX$6,)</f>
        <v>0</v>
      </c>
      <c r="AQ50" s="219">
        <f>IF(AND(AQ$3&gt;=$I50,AQ$3&lt;=$J50),$K50*$H50*тех!AY$9*тех!AY$6,)</f>
        <v>0</v>
      </c>
      <c r="AR50" s="219">
        <f>IF(AND(AR$3&gt;=$I50,AR$3&lt;=$J50),$K50*$H50*тех!AZ$9*тех!AZ$6,)</f>
        <v>0</v>
      </c>
      <c r="AS50" s="219">
        <f>IF(AND(AS$3&gt;=$I50,AS$3&lt;=$J50),$K50*$H50*тех!BA$9*тех!BA$6,)</f>
        <v>0</v>
      </c>
      <c r="AT50" s="219">
        <f>IF(AND(AT$3&gt;=$I50,AT$3&lt;=$J50),$K50*$H50*тех!BB$9*тех!BB$6,)</f>
        <v>0</v>
      </c>
      <c r="AU50" s="219">
        <f>IF(AND(AU$3&gt;=$I50,AU$3&lt;=$J50),$K50*$H50*тех!BC$9*тех!BC$6,)</f>
        <v>0</v>
      </c>
      <c r="AV50" s="219">
        <f>IF(AND(AV$3&gt;=$I50,AV$3&lt;=$J50),$K50*$H50*тех!BD$9*тех!BD$6,)</f>
        <v>0</v>
      </c>
      <c r="AW50" s="219">
        <f>IF(AND(AW$3&gt;=$I50,AW$3&lt;=$J50),$K50*$H50*тех!BE$9*тех!BE$6,)</f>
        <v>0</v>
      </c>
      <c r="AX50" s="219">
        <f>IF(AND(AX$3&gt;=$I50,AX$3&lt;=$J50),$K50*$H50*тех!BF$9*тех!BF$6,)</f>
        <v>0</v>
      </c>
      <c r="AY50" s="219">
        <f>IF(AND(AY$3&gt;=$I50,AY$3&lt;=$J50),$K50*$H50*тех!BG$9*тех!BG$6,)</f>
        <v>0</v>
      </c>
      <c r="AZ50" s="219">
        <f>IF(AND(AZ$3&gt;=$I50,AZ$3&lt;=$J50),$K50*$H50*тех!BH$9*тех!BH$6,)</f>
        <v>0</v>
      </c>
      <c r="BA50" s="219">
        <f>IF(AND(BA$3&gt;=$I50,BA$3&lt;=$J50),$K50*$H50*тех!BI$9*тех!BI$6,)</f>
        <v>0</v>
      </c>
      <c r="BB50" s="219">
        <f>IF(AND(BB$3&gt;=$I50,BB$3&lt;=$J50),$K50*$H50*тех!BJ$9*тех!BJ$6,)</f>
        <v>0</v>
      </c>
      <c r="BC50" s="219">
        <f>IF(AND(BC$3&gt;=$I50,BC$3&lt;=$J50),$K50*$H50*тех!BK$9*тех!BK$6,)</f>
        <v>0</v>
      </c>
      <c r="BD50" s="219">
        <f>IF(AND(BD$3&gt;=$I50,BD$3&lt;=$J50),$K50*$H50*тех!BL$9*тех!BL$6,)</f>
        <v>0</v>
      </c>
      <c r="BE50" s="219">
        <f>IF(AND(BE$3&gt;=$I50,BE$3&lt;=$J50),$K50*$H50*тех!BM$9*тех!BM$6,)</f>
        <v>0</v>
      </c>
      <c r="BF50" s="219">
        <f>IF(AND(BF$3&gt;=$I50,BF$3&lt;=$J50),$K50*$H50*тех!BN$9*тех!BN$6,)</f>
        <v>0</v>
      </c>
      <c r="BG50" s="219">
        <f>IF(AND(BG$3&gt;=$I50,BG$3&lt;=$J50),$K50*$H50*тех!BO$9*тех!BO$6,)</f>
        <v>0</v>
      </c>
      <c r="BH50" s="219">
        <f>IF(AND(BH$3&gt;=$I50,BH$3&lt;=$J50),$K50*$H50*тех!BP$9*тех!BP$6,)</f>
        <v>0</v>
      </c>
      <c r="BI50" s="219">
        <f>IF(AND(BI$3&gt;=$I50,BI$3&lt;=$J50),$K50*$H50*тех!BQ$9*тех!BQ$6,)</f>
        <v>0</v>
      </c>
      <c r="BJ50" s="219">
        <f>IF(AND(BJ$3&gt;=$I50,BJ$3&lt;=$J50),$K50*$H50*тех!BR$9*тех!BR$6,)</f>
        <v>0</v>
      </c>
      <c r="BK50" s="219">
        <f>IF(AND(BK$3&gt;=$I50,BK$3&lt;=$J50),$K50*$H50*тех!BS$9*тех!BS$6,)</f>
        <v>0</v>
      </c>
      <c r="BL50" s="219">
        <f>IF(AND(BL$3&gt;=$I50,BL$3&lt;=$J50),$K50*$H50*тех!BT$9*тех!BT$6,)</f>
        <v>0</v>
      </c>
      <c r="BM50" s="219">
        <f>IF(AND(BM$3&gt;=$I50,BM$3&lt;=$J50),$K50*$H50*тех!BU$9*тех!BU$6,)</f>
        <v>0</v>
      </c>
      <c r="BN50" s="219">
        <f>IF(AND(BN$3&gt;=$I50,BN$3&lt;=$J50),$K50*$H50*тех!BV$9*тех!BV$6,)</f>
        <v>0</v>
      </c>
      <c r="BO50" s="219">
        <f>IF(AND(BO$3&gt;=$I50,BO$3&lt;=$J50),$K50*$H50*тех!BW$9*тех!BW$6,)</f>
        <v>0</v>
      </c>
      <c r="BP50" s="219">
        <f>IF(AND(BP$3&gt;=$I50,BP$3&lt;=$J50),$K50*$H50*тех!BX$9*тех!BX$6,)</f>
        <v>0</v>
      </c>
      <c r="BQ50" s="219">
        <f>IF(AND(BQ$3&gt;=$I50,BQ$3&lt;=$J50),$K50*$H50*тех!BY$9*тех!BY$6,)</f>
        <v>0</v>
      </c>
      <c r="BR50" s="219">
        <f>IF(AND(BR$3&gt;=$I50,BR$3&lt;=$J50),$K50*$H50*тех!BZ$9*тех!BZ$6,)</f>
        <v>0</v>
      </c>
      <c r="BS50" s="219">
        <f>IF(AND(BS$3&gt;=$I50,BS$3&lt;=$J50),$K50*$H50*тех!CA$9*тех!CA$6,)</f>
        <v>0</v>
      </c>
      <c r="BT50" s="219">
        <f>IF(AND(BT$3&gt;=$I50,BT$3&lt;=$J50),$K50*$H50*тех!CB$9*тех!CB$6,)</f>
        <v>0</v>
      </c>
      <c r="BU50" s="219">
        <f>IF(AND(BU$3&gt;=$I50,BU$3&lt;=$J50),$K50*$H50*тех!CC$9*тех!CC$6,)</f>
        <v>0</v>
      </c>
      <c r="BV50" s="219">
        <f>IF(AND(BV$3&gt;=$I50,BV$3&lt;=$J50),$K50*$H50*тех!CD$9*тех!CD$6,)</f>
        <v>0</v>
      </c>
      <c r="BW50" s="219">
        <f>IF(AND(BW$3&gt;=$I50,BW$3&lt;=$J50),$K50*$H50*тех!CE$9*тех!CE$6,)</f>
        <v>0</v>
      </c>
    </row>
    <row r="51" spans="2:75">
      <c r="B51" s="3">
        <v>45</v>
      </c>
      <c r="C51" s="99" t="s">
        <v>589</v>
      </c>
      <c r="D51" s="19"/>
      <c r="E51" s="19"/>
      <c r="F51" s="19"/>
      <c r="G51" s="334" t="str">
        <f t="shared" si="2"/>
        <v>СНГ</v>
      </c>
      <c r="H51" s="19"/>
      <c r="I51" s="20"/>
      <c r="J51" s="20"/>
      <c r="K51" s="71"/>
      <c r="L51" s="64"/>
      <c r="M51" s="64"/>
      <c r="N51" s="64">
        <f t="shared" si="1"/>
        <v>0</v>
      </c>
      <c r="P51" s="219">
        <f>IF(AND(P$3&gt;=$I51,P$3&lt;=$J51),$K51*$H51*тех!X$9*тех!X$6,)</f>
        <v>0</v>
      </c>
      <c r="Q51" s="219">
        <f>IF(AND(Q$3&gt;=$I51,Q$3&lt;=$J51),$K51*$H51*тех!Y$9*тех!Y$6,)</f>
        <v>0</v>
      </c>
      <c r="R51" s="219">
        <f>IF(AND(R$3&gt;=$I51,R$3&lt;=$J51),$K51*$H51*тех!Z$9*тех!Z$6,)</f>
        <v>0</v>
      </c>
      <c r="S51" s="219">
        <f>IF(AND(S$3&gt;=$I51,S$3&lt;=$J51),$K51*$H51*тех!AA$9*тех!AA$6,)</f>
        <v>0</v>
      </c>
      <c r="T51" s="219">
        <f>IF(AND(T$3&gt;=$I51,T$3&lt;=$J51),$K51*$H51*тех!AB$9*тех!AB$6,)</f>
        <v>0</v>
      </c>
      <c r="U51" s="219">
        <f>IF(AND(U$3&gt;=$I51,U$3&lt;=$J51),$K51*$H51*тех!AC$9*тех!AC$6,)</f>
        <v>0</v>
      </c>
      <c r="V51" s="219">
        <f>IF(AND(V$3&gt;=$I51,V$3&lt;=$J51),$K51*$H51*тех!AD$9*тех!AD$6,)</f>
        <v>0</v>
      </c>
      <c r="W51" s="219">
        <f>IF(AND(W$3&gt;=$I51,W$3&lt;=$J51),$K51*$H51*тех!AE$9*тех!AE$6,)</f>
        <v>0</v>
      </c>
      <c r="X51" s="219">
        <f>IF(AND(X$3&gt;=$I51,X$3&lt;=$J51),$K51*$H51*тех!AF$9*тех!AF$6,)</f>
        <v>0</v>
      </c>
      <c r="Y51" s="219">
        <f>IF(AND(Y$3&gt;=$I51,Y$3&lt;=$J51),$K51*$H51*тех!AG$9*тех!AG$6,)</f>
        <v>0</v>
      </c>
      <c r="Z51" s="219">
        <f>IF(AND(Z$3&gt;=$I51,Z$3&lt;=$J51),$K51*$H51*тех!AH$9*тех!AH$6,)</f>
        <v>0</v>
      </c>
      <c r="AA51" s="219">
        <f>IF(AND(AA$3&gt;=$I51,AA$3&lt;=$J51),$K51*$H51*тех!AI$9*тех!AI$6,)</f>
        <v>0</v>
      </c>
      <c r="AB51" s="219">
        <f>IF(AND(AB$3&gt;=$I51,AB$3&lt;=$J51),$K51*$H51*тех!AJ$9*тех!AJ$6,)</f>
        <v>0</v>
      </c>
      <c r="AC51" s="219">
        <f>IF(AND(AC$3&gt;=$I51,AC$3&lt;=$J51),$K51*$H51*тех!AK$9*тех!AK$6,)</f>
        <v>0</v>
      </c>
      <c r="AD51" s="219">
        <f>IF(AND(AD$3&gt;=$I51,AD$3&lt;=$J51),$K51*$H51*тех!AL$9*тех!AL$6,)</f>
        <v>0</v>
      </c>
      <c r="AE51" s="219">
        <f>IF(AND(AE$3&gt;=$I51,AE$3&lt;=$J51),$K51*$H51*тех!AM$9*тех!AM$6,)</f>
        <v>0</v>
      </c>
      <c r="AF51" s="219">
        <f>IF(AND(AF$3&gt;=$I51,AF$3&lt;=$J51),$K51*$H51*тех!AN$9*тех!AN$6,)</f>
        <v>0</v>
      </c>
      <c r="AG51" s="219">
        <f>IF(AND(AG$3&gt;=$I51,AG$3&lt;=$J51),$K51*$H51*тех!AO$9*тех!AO$6,)</f>
        <v>0</v>
      </c>
      <c r="AH51" s="219">
        <f>IF(AND(AH$3&gt;=$I51,AH$3&lt;=$J51),$K51*$H51*тех!AP$9*тех!AP$6,)</f>
        <v>0</v>
      </c>
      <c r="AI51" s="219">
        <f>IF(AND(AI$3&gt;=$I51,AI$3&lt;=$J51),$K51*$H51*тех!AQ$9*тех!AQ$6,)</f>
        <v>0</v>
      </c>
      <c r="AJ51" s="219">
        <f>IF(AND(AJ$3&gt;=$I51,AJ$3&lt;=$J51),$K51*$H51*тех!AR$9*тех!AR$6,)</f>
        <v>0</v>
      </c>
      <c r="AK51" s="219">
        <f>IF(AND(AK$3&gt;=$I51,AK$3&lt;=$J51),$K51*$H51*тех!AS$9*тех!AS$6,)</f>
        <v>0</v>
      </c>
      <c r="AL51" s="219">
        <f>IF(AND(AL$3&gt;=$I51,AL$3&lt;=$J51),$K51*$H51*тех!AT$9*тех!AT$6,)</f>
        <v>0</v>
      </c>
      <c r="AM51" s="219">
        <f>IF(AND(AM$3&gt;=$I51,AM$3&lt;=$J51),$K51*$H51*тех!AU$9*тех!AU$6,)</f>
        <v>0</v>
      </c>
      <c r="AN51" s="219">
        <f>IF(AND(AN$3&gt;=$I51,AN$3&lt;=$J51),$K51*$H51*тех!AV$9*тех!AV$6,)</f>
        <v>0</v>
      </c>
      <c r="AO51" s="219">
        <f>IF(AND(AO$3&gt;=$I51,AO$3&lt;=$J51),$K51*$H51*тех!AW$9*тех!AW$6,)</f>
        <v>0</v>
      </c>
      <c r="AP51" s="219">
        <f>IF(AND(AP$3&gt;=$I51,AP$3&lt;=$J51),$K51*$H51*тех!AX$9*тех!AX$6,)</f>
        <v>0</v>
      </c>
      <c r="AQ51" s="219">
        <f>IF(AND(AQ$3&gt;=$I51,AQ$3&lt;=$J51),$K51*$H51*тех!AY$9*тех!AY$6,)</f>
        <v>0</v>
      </c>
      <c r="AR51" s="219">
        <f>IF(AND(AR$3&gt;=$I51,AR$3&lt;=$J51),$K51*$H51*тех!AZ$9*тех!AZ$6,)</f>
        <v>0</v>
      </c>
      <c r="AS51" s="219">
        <f>IF(AND(AS$3&gt;=$I51,AS$3&lt;=$J51),$K51*$H51*тех!BA$9*тех!BA$6,)</f>
        <v>0</v>
      </c>
      <c r="AT51" s="219">
        <f>IF(AND(AT$3&gt;=$I51,AT$3&lt;=$J51),$K51*$H51*тех!BB$9*тех!BB$6,)</f>
        <v>0</v>
      </c>
      <c r="AU51" s="219">
        <f>IF(AND(AU$3&gt;=$I51,AU$3&lt;=$J51),$K51*$H51*тех!BC$9*тех!BC$6,)</f>
        <v>0</v>
      </c>
      <c r="AV51" s="219">
        <f>IF(AND(AV$3&gt;=$I51,AV$3&lt;=$J51),$K51*$H51*тех!BD$9*тех!BD$6,)</f>
        <v>0</v>
      </c>
      <c r="AW51" s="219">
        <f>IF(AND(AW$3&gt;=$I51,AW$3&lt;=$J51),$K51*$H51*тех!BE$9*тех!BE$6,)</f>
        <v>0</v>
      </c>
      <c r="AX51" s="219">
        <f>IF(AND(AX$3&gt;=$I51,AX$3&lt;=$J51),$K51*$H51*тех!BF$9*тех!BF$6,)</f>
        <v>0</v>
      </c>
      <c r="AY51" s="219">
        <f>IF(AND(AY$3&gt;=$I51,AY$3&lt;=$J51),$K51*$H51*тех!BG$9*тех!BG$6,)</f>
        <v>0</v>
      </c>
      <c r="AZ51" s="219">
        <f>IF(AND(AZ$3&gt;=$I51,AZ$3&lt;=$J51),$K51*$H51*тех!BH$9*тех!BH$6,)</f>
        <v>0</v>
      </c>
      <c r="BA51" s="219">
        <f>IF(AND(BA$3&gt;=$I51,BA$3&lt;=$J51),$K51*$H51*тех!BI$9*тех!BI$6,)</f>
        <v>0</v>
      </c>
      <c r="BB51" s="219">
        <f>IF(AND(BB$3&gt;=$I51,BB$3&lt;=$J51),$K51*$H51*тех!BJ$9*тех!BJ$6,)</f>
        <v>0</v>
      </c>
      <c r="BC51" s="219">
        <f>IF(AND(BC$3&gt;=$I51,BC$3&lt;=$J51),$K51*$H51*тех!BK$9*тех!BK$6,)</f>
        <v>0</v>
      </c>
      <c r="BD51" s="219">
        <f>IF(AND(BD$3&gt;=$I51,BD$3&lt;=$J51),$K51*$H51*тех!BL$9*тех!BL$6,)</f>
        <v>0</v>
      </c>
      <c r="BE51" s="219">
        <f>IF(AND(BE$3&gt;=$I51,BE$3&lt;=$J51),$K51*$H51*тех!BM$9*тех!BM$6,)</f>
        <v>0</v>
      </c>
      <c r="BF51" s="219">
        <f>IF(AND(BF$3&gt;=$I51,BF$3&lt;=$J51),$K51*$H51*тех!BN$9*тех!BN$6,)</f>
        <v>0</v>
      </c>
      <c r="BG51" s="219">
        <f>IF(AND(BG$3&gt;=$I51,BG$3&lt;=$J51),$K51*$H51*тех!BO$9*тех!BO$6,)</f>
        <v>0</v>
      </c>
      <c r="BH51" s="219">
        <f>IF(AND(BH$3&gt;=$I51,BH$3&lt;=$J51),$K51*$H51*тех!BP$9*тех!BP$6,)</f>
        <v>0</v>
      </c>
      <c r="BI51" s="219">
        <f>IF(AND(BI$3&gt;=$I51,BI$3&lt;=$J51),$K51*$H51*тех!BQ$9*тех!BQ$6,)</f>
        <v>0</v>
      </c>
      <c r="BJ51" s="219">
        <f>IF(AND(BJ$3&gt;=$I51,BJ$3&lt;=$J51),$K51*$H51*тех!BR$9*тех!BR$6,)</f>
        <v>0</v>
      </c>
      <c r="BK51" s="219">
        <f>IF(AND(BK$3&gt;=$I51,BK$3&lt;=$J51),$K51*$H51*тех!BS$9*тех!BS$6,)</f>
        <v>0</v>
      </c>
      <c r="BL51" s="219">
        <f>IF(AND(BL$3&gt;=$I51,BL$3&lt;=$J51),$K51*$H51*тех!BT$9*тех!BT$6,)</f>
        <v>0</v>
      </c>
      <c r="BM51" s="219">
        <f>IF(AND(BM$3&gt;=$I51,BM$3&lt;=$J51),$K51*$H51*тех!BU$9*тех!BU$6,)</f>
        <v>0</v>
      </c>
      <c r="BN51" s="219">
        <f>IF(AND(BN$3&gt;=$I51,BN$3&lt;=$J51),$K51*$H51*тех!BV$9*тех!BV$6,)</f>
        <v>0</v>
      </c>
      <c r="BO51" s="219">
        <f>IF(AND(BO$3&gt;=$I51,BO$3&lt;=$J51),$K51*$H51*тех!BW$9*тех!BW$6,)</f>
        <v>0</v>
      </c>
      <c r="BP51" s="219">
        <f>IF(AND(BP$3&gt;=$I51,BP$3&lt;=$J51),$K51*$H51*тех!BX$9*тех!BX$6,)</f>
        <v>0</v>
      </c>
      <c r="BQ51" s="219">
        <f>IF(AND(BQ$3&gt;=$I51,BQ$3&lt;=$J51),$K51*$H51*тех!BY$9*тех!BY$6,)</f>
        <v>0</v>
      </c>
      <c r="BR51" s="219">
        <f>IF(AND(BR$3&gt;=$I51,BR$3&lt;=$J51),$K51*$H51*тех!BZ$9*тех!BZ$6,)</f>
        <v>0</v>
      </c>
      <c r="BS51" s="219">
        <f>IF(AND(BS$3&gt;=$I51,BS$3&lt;=$J51),$K51*$H51*тех!CA$9*тех!CA$6,)</f>
        <v>0</v>
      </c>
      <c r="BT51" s="219">
        <f>IF(AND(BT$3&gt;=$I51,BT$3&lt;=$J51),$K51*$H51*тех!CB$9*тех!CB$6,)</f>
        <v>0</v>
      </c>
      <c r="BU51" s="219">
        <f>IF(AND(BU$3&gt;=$I51,BU$3&lt;=$J51),$K51*$H51*тех!CC$9*тех!CC$6,)</f>
        <v>0</v>
      </c>
      <c r="BV51" s="219">
        <f>IF(AND(BV$3&gt;=$I51,BV$3&lt;=$J51),$K51*$H51*тех!CD$9*тех!CD$6,)</f>
        <v>0</v>
      </c>
      <c r="BW51" s="219">
        <f>IF(AND(BW$3&gt;=$I51,BW$3&lt;=$J51),$K51*$H51*тех!CE$9*тех!CE$6,)</f>
        <v>0</v>
      </c>
    </row>
    <row r="52" spans="2:75">
      <c r="B52" s="3">
        <v>46</v>
      </c>
      <c r="C52" s="19" t="s">
        <v>978</v>
      </c>
      <c r="D52" s="19"/>
      <c r="E52" s="19"/>
      <c r="F52" s="19"/>
      <c r="G52" s="334" t="str">
        <f t="shared" si="2"/>
        <v>СНГ</v>
      </c>
      <c r="H52" s="19">
        <v>0</v>
      </c>
      <c r="I52" s="20">
        <f>$P$3</f>
        <v>42370</v>
      </c>
      <c r="J52" s="20">
        <f>DATE(YEAR($P$3),MONTH($P$3)+Параметры!$C$12-1,1)</f>
        <v>42705</v>
      </c>
      <c r="K52" s="71">
        <v>0</v>
      </c>
      <c r="L52" s="64"/>
      <c r="M52" s="64"/>
      <c r="N52" s="64">
        <f t="shared" si="1"/>
        <v>0</v>
      </c>
      <c r="P52" s="219">
        <f>IF(AND(P$3&gt;=$I52,P$3&lt;=$J52),$K52*$H52*тех!X$9*тех!X$6,)</f>
        <v>0</v>
      </c>
      <c r="Q52" s="219">
        <f>IF(AND(Q$3&gt;=$I52,Q$3&lt;=$J52),$K52*$H52*тех!Y$9*тех!Y$6,)</f>
        <v>0</v>
      </c>
      <c r="R52" s="219">
        <f>IF(AND(R$3&gt;=$I52,R$3&lt;=$J52),$K52*$H52*тех!Z$9*тех!Z$6,)</f>
        <v>0</v>
      </c>
      <c r="S52" s="219">
        <f>IF(AND(S$3&gt;=$I52,S$3&lt;=$J52),$K52*$H52*тех!AA$9*тех!AA$6,)</f>
        <v>0</v>
      </c>
      <c r="T52" s="219">
        <f>IF(AND(T$3&gt;=$I52,T$3&lt;=$J52),$K52*$H52*тех!AB$9*тех!AB$6,)</f>
        <v>0</v>
      </c>
      <c r="U52" s="219">
        <f>IF(AND(U$3&gt;=$I52,U$3&lt;=$J52),$K52*$H52*тех!AC$9*тех!AC$6,)</f>
        <v>0</v>
      </c>
      <c r="V52" s="219">
        <f>IF(AND(V$3&gt;=$I52,V$3&lt;=$J52),$K52*$H52*тех!AD$9*тех!AD$6,)</f>
        <v>0</v>
      </c>
      <c r="W52" s="219">
        <f>IF(AND(W$3&gt;=$I52,W$3&lt;=$J52),$K52*$H52*тех!AE$9*тех!AE$6,)</f>
        <v>0</v>
      </c>
      <c r="X52" s="219">
        <f>IF(AND(X$3&gt;=$I52,X$3&lt;=$J52),$K52*$H52*тех!AF$9*тех!AF$6,)</f>
        <v>0</v>
      </c>
      <c r="Y52" s="219">
        <f>IF(AND(Y$3&gt;=$I52,Y$3&lt;=$J52),$K52*$H52*тех!AG$9*тех!AG$6,)</f>
        <v>0</v>
      </c>
      <c r="Z52" s="219">
        <f>IF(AND(Z$3&gt;=$I52,Z$3&lt;=$J52),$K52*$H52*тех!AH$9*тех!AH$6,)</f>
        <v>0</v>
      </c>
      <c r="AA52" s="219">
        <f>IF(AND(AA$3&gt;=$I52,AA$3&lt;=$J52),$K52*$H52*тех!AI$9*тех!AI$6,)</f>
        <v>0</v>
      </c>
      <c r="AB52" s="219">
        <f>IF(AND(AB$3&gt;=$I52,AB$3&lt;=$J52),$K52*$H52*тех!AJ$9*тех!AJ$6,)</f>
        <v>0</v>
      </c>
      <c r="AC52" s="219">
        <f>IF(AND(AC$3&gt;=$I52,AC$3&lt;=$J52),$K52*$H52*тех!AK$9*тех!AK$6,)</f>
        <v>0</v>
      </c>
      <c r="AD52" s="219">
        <f>IF(AND(AD$3&gt;=$I52,AD$3&lt;=$J52),$K52*$H52*тех!AL$9*тех!AL$6,)</f>
        <v>0</v>
      </c>
      <c r="AE52" s="219">
        <f>IF(AND(AE$3&gt;=$I52,AE$3&lt;=$J52),$K52*$H52*тех!AM$9*тех!AM$6,)</f>
        <v>0</v>
      </c>
      <c r="AF52" s="219">
        <f>IF(AND(AF$3&gt;=$I52,AF$3&lt;=$J52),$K52*$H52*тех!AN$9*тех!AN$6,)</f>
        <v>0</v>
      </c>
      <c r="AG52" s="219">
        <f>IF(AND(AG$3&gt;=$I52,AG$3&lt;=$J52),$K52*$H52*тех!AO$9*тех!AO$6,)</f>
        <v>0</v>
      </c>
      <c r="AH52" s="219">
        <f>IF(AND(AH$3&gt;=$I52,AH$3&lt;=$J52),$K52*$H52*тех!AP$9*тех!AP$6,)</f>
        <v>0</v>
      </c>
      <c r="AI52" s="219">
        <f>IF(AND(AI$3&gt;=$I52,AI$3&lt;=$J52),$K52*$H52*тех!AQ$9*тех!AQ$6,)</f>
        <v>0</v>
      </c>
      <c r="AJ52" s="219">
        <f>IF(AND(AJ$3&gt;=$I52,AJ$3&lt;=$J52),$K52*$H52*тех!AR$9*тех!AR$6,)</f>
        <v>0</v>
      </c>
      <c r="AK52" s="219">
        <f>IF(AND(AK$3&gt;=$I52,AK$3&lt;=$J52),$K52*$H52*тех!AS$9*тех!AS$6,)</f>
        <v>0</v>
      </c>
      <c r="AL52" s="219">
        <f>IF(AND(AL$3&gt;=$I52,AL$3&lt;=$J52),$K52*$H52*тех!AT$9*тех!AT$6,)</f>
        <v>0</v>
      </c>
      <c r="AM52" s="219">
        <f>IF(AND(AM$3&gt;=$I52,AM$3&lt;=$J52),$K52*$H52*тех!AU$9*тех!AU$6,)</f>
        <v>0</v>
      </c>
      <c r="AN52" s="219">
        <f>IF(AND(AN$3&gt;=$I52,AN$3&lt;=$J52),$K52*$H52*тех!AV$9*тех!AV$6,)</f>
        <v>0</v>
      </c>
      <c r="AO52" s="219">
        <f>IF(AND(AO$3&gt;=$I52,AO$3&lt;=$J52),$K52*$H52*тех!AW$9*тех!AW$6,)</f>
        <v>0</v>
      </c>
      <c r="AP52" s="219">
        <f>IF(AND(AP$3&gt;=$I52,AP$3&lt;=$J52),$K52*$H52*тех!AX$9*тех!AX$6,)</f>
        <v>0</v>
      </c>
      <c r="AQ52" s="219">
        <f>IF(AND(AQ$3&gt;=$I52,AQ$3&lt;=$J52),$K52*$H52*тех!AY$9*тех!AY$6,)</f>
        <v>0</v>
      </c>
      <c r="AR52" s="219">
        <f>IF(AND(AR$3&gt;=$I52,AR$3&lt;=$J52),$K52*$H52*тех!AZ$9*тех!AZ$6,)</f>
        <v>0</v>
      </c>
      <c r="AS52" s="219">
        <f>IF(AND(AS$3&gt;=$I52,AS$3&lt;=$J52),$K52*$H52*тех!BA$9*тех!BA$6,)</f>
        <v>0</v>
      </c>
      <c r="AT52" s="219">
        <f>IF(AND(AT$3&gt;=$I52,AT$3&lt;=$J52),$K52*$H52*тех!BB$9*тех!BB$6,)</f>
        <v>0</v>
      </c>
      <c r="AU52" s="219">
        <f>IF(AND(AU$3&gt;=$I52,AU$3&lt;=$J52),$K52*$H52*тех!BC$9*тех!BC$6,)</f>
        <v>0</v>
      </c>
      <c r="AV52" s="219">
        <f>IF(AND(AV$3&gt;=$I52,AV$3&lt;=$J52),$K52*$H52*тех!BD$9*тех!BD$6,)</f>
        <v>0</v>
      </c>
      <c r="AW52" s="219">
        <f>IF(AND(AW$3&gt;=$I52,AW$3&lt;=$J52),$K52*$H52*тех!BE$9*тех!BE$6,)</f>
        <v>0</v>
      </c>
      <c r="AX52" s="219">
        <f>IF(AND(AX$3&gt;=$I52,AX$3&lt;=$J52),$K52*$H52*тех!BF$9*тех!BF$6,)</f>
        <v>0</v>
      </c>
      <c r="AY52" s="219">
        <f>IF(AND(AY$3&gt;=$I52,AY$3&lt;=$J52),$K52*$H52*тех!BG$9*тех!BG$6,)</f>
        <v>0</v>
      </c>
      <c r="AZ52" s="219">
        <f>IF(AND(AZ$3&gt;=$I52,AZ$3&lt;=$J52),$K52*$H52*тех!BH$9*тех!BH$6,)</f>
        <v>0</v>
      </c>
      <c r="BA52" s="219">
        <f>IF(AND(BA$3&gt;=$I52,BA$3&lt;=$J52),$K52*$H52*тех!BI$9*тех!BI$6,)</f>
        <v>0</v>
      </c>
      <c r="BB52" s="219">
        <f>IF(AND(BB$3&gt;=$I52,BB$3&lt;=$J52),$K52*$H52*тех!BJ$9*тех!BJ$6,)</f>
        <v>0</v>
      </c>
      <c r="BC52" s="219">
        <f>IF(AND(BC$3&gt;=$I52,BC$3&lt;=$J52),$K52*$H52*тех!BK$9*тех!BK$6,)</f>
        <v>0</v>
      </c>
      <c r="BD52" s="219">
        <f>IF(AND(BD$3&gt;=$I52,BD$3&lt;=$J52),$K52*$H52*тех!BL$9*тех!BL$6,)</f>
        <v>0</v>
      </c>
      <c r="BE52" s="219">
        <f>IF(AND(BE$3&gt;=$I52,BE$3&lt;=$J52),$K52*$H52*тех!BM$9*тех!BM$6,)</f>
        <v>0</v>
      </c>
      <c r="BF52" s="219">
        <f>IF(AND(BF$3&gt;=$I52,BF$3&lt;=$J52),$K52*$H52*тех!BN$9*тех!BN$6,)</f>
        <v>0</v>
      </c>
      <c r="BG52" s="219">
        <f>IF(AND(BG$3&gt;=$I52,BG$3&lt;=$J52),$K52*$H52*тех!BO$9*тех!BO$6,)</f>
        <v>0</v>
      </c>
      <c r="BH52" s="219">
        <f>IF(AND(BH$3&gt;=$I52,BH$3&lt;=$J52),$K52*$H52*тех!BP$9*тех!BP$6,)</f>
        <v>0</v>
      </c>
      <c r="BI52" s="219">
        <f>IF(AND(BI$3&gt;=$I52,BI$3&lt;=$J52),$K52*$H52*тех!BQ$9*тех!BQ$6,)</f>
        <v>0</v>
      </c>
      <c r="BJ52" s="219">
        <f>IF(AND(BJ$3&gt;=$I52,BJ$3&lt;=$J52),$K52*$H52*тех!BR$9*тех!BR$6,)</f>
        <v>0</v>
      </c>
      <c r="BK52" s="219">
        <f>IF(AND(BK$3&gt;=$I52,BK$3&lt;=$J52),$K52*$H52*тех!BS$9*тех!BS$6,)</f>
        <v>0</v>
      </c>
      <c r="BL52" s="219">
        <f>IF(AND(BL$3&gt;=$I52,BL$3&lt;=$J52),$K52*$H52*тех!BT$9*тех!BT$6,)</f>
        <v>0</v>
      </c>
      <c r="BM52" s="219">
        <f>IF(AND(BM$3&gt;=$I52,BM$3&lt;=$J52),$K52*$H52*тех!BU$9*тех!BU$6,)</f>
        <v>0</v>
      </c>
      <c r="BN52" s="219">
        <f>IF(AND(BN$3&gt;=$I52,BN$3&lt;=$J52),$K52*$H52*тех!BV$9*тех!BV$6,)</f>
        <v>0</v>
      </c>
      <c r="BO52" s="219">
        <f>IF(AND(BO$3&gt;=$I52,BO$3&lt;=$J52),$K52*$H52*тех!BW$9*тех!BW$6,)</f>
        <v>0</v>
      </c>
      <c r="BP52" s="219">
        <f>IF(AND(BP$3&gt;=$I52,BP$3&lt;=$J52),$K52*$H52*тех!BX$9*тех!BX$6,)</f>
        <v>0</v>
      </c>
      <c r="BQ52" s="219">
        <f>IF(AND(BQ$3&gt;=$I52,BQ$3&lt;=$J52),$K52*$H52*тех!BY$9*тех!BY$6,)</f>
        <v>0</v>
      </c>
      <c r="BR52" s="219">
        <f>IF(AND(BR$3&gt;=$I52,BR$3&lt;=$J52),$K52*$H52*тех!BZ$9*тех!BZ$6,)</f>
        <v>0</v>
      </c>
      <c r="BS52" s="219">
        <f>IF(AND(BS$3&gt;=$I52,BS$3&lt;=$J52),$K52*$H52*тех!CA$9*тех!CA$6,)</f>
        <v>0</v>
      </c>
      <c r="BT52" s="219">
        <f>IF(AND(BT$3&gt;=$I52,BT$3&lt;=$J52),$K52*$H52*тех!CB$9*тех!CB$6,)</f>
        <v>0</v>
      </c>
      <c r="BU52" s="219">
        <f>IF(AND(BU$3&gt;=$I52,BU$3&lt;=$J52),$K52*$H52*тех!CC$9*тех!CC$6,)</f>
        <v>0</v>
      </c>
      <c r="BV52" s="219">
        <f>IF(AND(BV$3&gt;=$I52,BV$3&lt;=$J52),$K52*$H52*тех!CD$9*тех!CD$6,)</f>
        <v>0</v>
      </c>
      <c r="BW52" s="219">
        <f>IF(AND(BW$3&gt;=$I52,BW$3&lt;=$J52),$K52*$H52*тех!CE$9*тех!CE$6,)</f>
        <v>0</v>
      </c>
    </row>
    <row r="53" spans="2:75">
      <c r="B53" s="3">
        <v>47</v>
      </c>
      <c r="C53" s="19"/>
      <c r="D53" s="19"/>
      <c r="E53" s="19"/>
      <c r="F53" s="19"/>
      <c r="G53" s="334" t="str">
        <f t="shared" si="2"/>
        <v>СНГ</v>
      </c>
      <c r="H53" s="19"/>
      <c r="I53" s="20"/>
      <c r="J53" s="20"/>
      <c r="K53" s="71"/>
      <c r="L53" s="64"/>
      <c r="M53" s="64"/>
      <c r="N53" s="64">
        <f t="shared" si="1"/>
        <v>0</v>
      </c>
      <c r="P53" s="219">
        <f>IF(AND(P$3&gt;=$I53,P$3&lt;=$J53),$K53*$H53*тех!X$9*тех!X$6,)</f>
        <v>0</v>
      </c>
      <c r="Q53" s="219">
        <f>IF(AND(Q$3&gt;=$I53,Q$3&lt;=$J53),$K53*$H53*тех!Y$9*тех!Y$6,)</f>
        <v>0</v>
      </c>
      <c r="R53" s="219">
        <f>IF(AND(R$3&gt;=$I53,R$3&lt;=$J53),$K53*$H53*тех!Z$9*тех!Z$6,)</f>
        <v>0</v>
      </c>
      <c r="S53" s="219">
        <f>IF(AND(S$3&gt;=$I53,S$3&lt;=$J53),$K53*$H53*тех!AA$9*тех!AA$6,)</f>
        <v>0</v>
      </c>
      <c r="T53" s="219">
        <f>IF(AND(T$3&gt;=$I53,T$3&lt;=$J53),$K53*$H53*тех!AB$9*тех!AB$6,)</f>
        <v>0</v>
      </c>
      <c r="U53" s="219">
        <f>IF(AND(U$3&gt;=$I53,U$3&lt;=$J53),$K53*$H53*тех!AC$9*тех!AC$6,)</f>
        <v>0</v>
      </c>
      <c r="V53" s="219">
        <f>IF(AND(V$3&gt;=$I53,V$3&lt;=$J53),$K53*$H53*тех!AD$9*тех!AD$6,)</f>
        <v>0</v>
      </c>
      <c r="W53" s="219">
        <f>IF(AND(W$3&gt;=$I53,W$3&lt;=$J53),$K53*$H53*тех!AE$9*тех!AE$6,)</f>
        <v>0</v>
      </c>
      <c r="X53" s="219">
        <f>IF(AND(X$3&gt;=$I53,X$3&lt;=$J53),$K53*$H53*тех!AF$9*тех!AF$6,)</f>
        <v>0</v>
      </c>
      <c r="Y53" s="219">
        <f>IF(AND(Y$3&gt;=$I53,Y$3&lt;=$J53),$K53*$H53*тех!AG$9*тех!AG$6,)</f>
        <v>0</v>
      </c>
      <c r="Z53" s="219">
        <f>IF(AND(Z$3&gt;=$I53,Z$3&lt;=$J53),$K53*$H53*тех!AH$9*тех!AH$6,)</f>
        <v>0</v>
      </c>
      <c r="AA53" s="219">
        <f>IF(AND(AA$3&gt;=$I53,AA$3&lt;=$J53),$K53*$H53*тех!AI$9*тех!AI$6,)</f>
        <v>0</v>
      </c>
      <c r="AB53" s="219">
        <f>IF(AND(AB$3&gt;=$I53,AB$3&lt;=$J53),$K53*$H53*тех!AJ$9*тех!AJ$6,)</f>
        <v>0</v>
      </c>
      <c r="AC53" s="219">
        <f>IF(AND(AC$3&gt;=$I53,AC$3&lt;=$J53),$K53*$H53*тех!AK$9*тех!AK$6,)</f>
        <v>0</v>
      </c>
      <c r="AD53" s="219">
        <f>IF(AND(AD$3&gt;=$I53,AD$3&lt;=$J53),$K53*$H53*тех!AL$9*тех!AL$6,)</f>
        <v>0</v>
      </c>
      <c r="AE53" s="219">
        <f>IF(AND(AE$3&gt;=$I53,AE$3&lt;=$J53),$K53*$H53*тех!AM$9*тех!AM$6,)</f>
        <v>0</v>
      </c>
      <c r="AF53" s="219">
        <f>IF(AND(AF$3&gt;=$I53,AF$3&lt;=$J53),$K53*$H53*тех!AN$9*тех!AN$6,)</f>
        <v>0</v>
      </c>
      <c r="AG53" s="219">
        <f>IF(AND(AG$3&gt;=$I53,AG$3&lt;=$J53),$K53*$H53*тех!AO$9*тех!AO$6,)</f>
        <v>0</v>
      </c>
      <c r="AH53" s="219">
        <f>IF(AND(AH$3&gt;=$I53,AH$3&lt;=$J53),$K53*$H53*тех!AP$9*тех!AP$6,)</f>
        <v>0</v>
      </c>
      <c r="AI53" s="219">
        <f>IF(AND(AI$3&gt;=$I53,AI$3&lt;=$J53),$K53*$H53*тех!AQ$9*тех!AQ$6,)</f>
        <v>0</v>
      </c>
      <c r="AJ53" s="219">
        <f>IF(AND(AJ$3&gt;=$I53,AJ$3&lt;=$J53),$K53*$H53*тех!AR$9*тех!AR$6,)</f>
        <v>0</v>
      </c>
      <c r="AK53" s="219">
        <f>IF(AND(AK$3&gt;=$I53,AK$3&lt;=$J53),$K53*$H53*тех!AS$9*тех!AS$6,)</f>
        <v>0</v>
      </c>
      <c r="AL53" s="219">
        <f>IF(AND(AL$3&gt;=$I53,AL$3&lt;=$J53),$K53*$H53*тех!AT$9*тех!AT$6,)</f>
        <v>0</v>
      </c>
      <c r="AM53" s="219">
        <f>IF(AND(AM$3&gt;=$I53,AM$3&lt;=$J53),$K53*$H53*тех!AU$9*тех!AU$6,)</f>
        <v>0</v>
      </c>
      <c r="AN53" s="219">
        <f>IF(AND(AN$3&gt;=$I53,AN$3&lt;=$J53),$K53*$H53*тех!AV$9*тех!AV$6,)</f>
        <v>0</v>
      </c>
      <c r="AO53" s="219">
        <f>IF(AND(AO$3&gt;=$I53,AO$3&lt;=$J53),$K53*$H53*тех!AW$9*тех!AW$6,)</f>
        <v>0</v>
      </c>
      <c r="AP53" s="219">
        <f>IF(AND(AP$3&gt;=$I53,AP$3&lt;=$J53),$K53*$H53*тех!AX$9*тех!AX$6,)</f>
        <v>0</v>
      </c>
      <c r="AQ53" s="219">
        <f>IF(AND(AQ$3&gt;=$I53,AQ$3&lt;=$J53),$K53*$H53*тех!AY$9*тех!AY$6,)</f>
        <v>0</v>
      </c>
      <c r="AR53" s="219">
        <f>IF(AND(AR$3&gt;=$I53,AR$3&lt;=$J53),$K53*$H53*тех!AZ$9*тех!AZ$6,)</f>
        <v>0</v>
      </c>
      <c r="AS53" s="219">
        <f>IF(AND(AS$3&gt;=$I53,AS$3&lt;=$J53),$K53*$H53*тех!BA$9*тех!BA$6,)</f>
        <v>0</v>
      </c>
      <c r="AT53" s="219">
        <f>IF(AND(AT$3&gt;=$I53,AT$3&lt;=$J53),$K53*$H53*тех!BB$9*тех!BB$6,)</f>
        <v>0</v>
      </c>
      <c r="AU53" s="219">
        <f>IF(AND(AU$3&gt;=$I53,AU$3&lt;=$J53),$K53*$H53*тех!BC$9*тех!BC$6,)</f>
        <v>0</v>
      </c>
      <c r="AV53" s="219">
        <f>IF(AND(AV$3&gt;=$I53,AV$3&lt;=$J53),$K53*$H53*тех!BD$9*тех!BD$6,)</f>
        <v>0</v>
      </c>
      <c r="AW53" s="219">
        <f>IF(AND(AW$3&gt;=$I53,AW$3&lt;=$J53),$K53*$H53*тех!BE$9*тех!BE$6,)</f>
        <v>0</v>
      </c>
      <c r="AX53" s="219">
        <f>IF(AND(AX$3&gt;=$I53,AX$3&lt;=$J53),$K53*$H53*тех!BF$9*тех!BF$6,)</f>
        <v>0</v>
      </c>
      <c r="AY53" s="219">
        <f>IF(AND(AY$3&gt;=$I53,AY$3&lt;=$J53),$K53*$H53*тех!BG$9*тех!BG$6,)</f>
        <v>0</v>
      </c>
      <c r="AZ53" s="219">
        <f>IF(AND(AZ$3&gt;=$I53,AZ$3&lt;=$J53),$K53*$H53*тех!BH$9*тех!BH$6,)</f>
        <v>0</v>
      </c>
      <c r="BA53" s="219">
        <f>IF(AND(BA$3&gt;=$I53,BA$3&lt;=$J53),$K53*$H53*тех!BI$9*тех!BI$6,)</f>
        <v>0</v>
      </c>
      <c r="BB53" s="219">
        <f>IF(AND(BB$3&gt;=$I53,BB$3&lt;=$J53),$K53*$H53*тех!BJ$9*тех!BJ$6,)</f>
        <v>0</v>
      </c>
      <c r="BC53" s="219">
        <f>IF(AND(BC$3&gt;=$I53,BC$3&lt;=$J53),$K53*$H53*тех!BK$9*тех!BK$6,)</f>
        <v>0</v>
      </c>
      <c r="BD53" s="219">
        <f>IF(AND(BD$3&gt;=$I53,BD$3&lt;=$J53),$K53*$H53*тех!BL$9*тех!BL$6,)</f>
        <v>0</v>
      </c>
      <c r="BE53" s="219">
        <f>IF(AND(BE$3&gt;=$I53,BE$3&lt;=$J53),$K53*$H53*тех!BM$9*тех!BM$6,)</f>
        <v>0</v>
      </c>
      <c r="BF53" s="219">
        <f>IF(AND(BF$3&gt;=$I53,BF$3&lt;=$J53),$K53*$H53*тех!BN$9*тех!BN$6,)</f>
        <v>0</v>
      </c>
      <c r="BG53" s="219">
        <f>IF(AND(BG$3&gt;=$I53,BG$3&lt;=$J53),$K53*$H53*тех!BO$9*тех!BO$6,)</f>
        <v>0</v>
      </c>
      <c r="BH53" s="219">
        <f>IF(AND(BH$3&gt;=$I53,BH$3&lt;=$J53),$K53*$H53*тех!BP$9*тех!BP$6,)</f>
        <v>0</v>
      </c>
      <c r="BI53" s="219">
        <f>IF(AND(BI$3&gt;=$I53,BI$3&lt;=$J53),$K53*$H53*тех!BQ$9*тех!BQ$6,)</f>
        <v>0</v>
      </c>
      <c r="BJ53" s="219">
        <f>IF(AND(BJ$3&gt;=$I53,BJ$3&lt;=$J53),$K53*$H53*тех!BR$9*тех!BR$6,)</f>
        <v>0</v>
      </c>
      <c r="BK53" s="219">
        <f>IF(AND(BK$3&gt;=$I53,BK$3&lt;=$J53),$K53*$H53*тех!BS$9*тех!BS$6,)</f>
        <v>0</v>
      </c>
      <c r="BL53" s="219">
        <f>IF(AND(BL$3&gt;=$I53,BL$3&lt;=$J53),$K53*$H53*тех!BT$9*тех!BT$6,)</f>
        <v>0</v>
      </c>
      <c r="BM53" s="219">
        <f>IF(AND(BM$3&gt;=$I53,BM$3&lt;=$J53),$K53*$H53*тех!BU$9*тех!BU$6,)</f>
        <v>0</v>
      </c>
      <c r="BN53" s="219">
        <f>IF(AND(BN$3&gt;=$I53,BN$3&lt;=$J53),$K53*$H53*тех!BV$9*тех!BV$6,)</f>
        <v>0</v>
      </c>
      <c r="BO53" s="219">
        <f>IF(AND(BO$3&gt;=$I53,BO$3&lt;=$J53),$K53*$H53*тех!BW$9*тех!BW$6,)</f>
        <v>0</v>
      </c>
      <c r="BP53" s="219">
        <f>IF(AND(BP$3&gt;=$I53,BP$3&lt;=$J53),$K53*$H53*тех!BX$9*тех!BX$6,)</f>
        <v>0</v>
      </c>
      <c r="BQ53" s="219">
        <f>IF(AND(BQ$3&gt;=$I53,BQ$3&lt;=$J53),$K53*$H53*тех!BY$9*тех!BY$6,)</f>
        <v>0</v>
      </c>
      <c r="BR53" s="219">
        <f>IF(AND(BR$3&gt;=$I53,BR$3&lt;=$J53),$K53*$H53*тех!BZ$9*тех!BZ$6,)</f>
        <v>0</v>
      </c>
      <c r="BS53" s="219">
        <f>IF(AND(BS$3&gt;=$I53,BS$3&lt;=$J53),$K53*$H53*тех!CA$9*тех!CA$6,)</f>
        <v>0</v>
      </c>
      <c r="BT53" s="219">
        <f>IF(AND(BT$3&gt;=$I53,BT$3&lt;=$J53),$K53*$H53*тех!CB$9*тех!CB$6,)</f>
        <v>0</v>
      </c>
      <c r="BU53" s="219">
        <f>IF(AND(BU$3&gt;=$I53,BU$3&lt;=$J53),$K53*$H53*тех!CC$9*тех!CC$6,)</f>
        <v>0</v>
      </c>
      <c r="BV53" s="219">
        <f>IF(AND(BV$3&gt;=$I53,BV$3&lt;=$J53),$K53*$H53*тех!CD$9*тех!CD$6,)</f>
        <v>0</v>
      </c>
      <c r="BW53" s="219">
        <f>IF(AND(BW$3&gt;=$I53,BW$3&lt;=$J53),$K53*$H53*тех!CE$9*тех!CE$6,)</f>
        <v>0</v>
      </c>
    </row>
    <row r="54" spans="2:75">
      <c r="B54" s="3">
        <v>48</v>
      </c>
      <c r="C54" s="19"/>
      <c r="D54" s="19"/>
      <c r="E54" s="19"/>
      <c r="F54" s="19"/>
      <c r="G54" s="334" t="str">
        <f t="shared" si="2"/>
        <v>СНГ</v>
      </c>
      <c r="H54" s="19"/>
      <c r="I54" s="20"/>
      <c r="J54" s="20"/>
      <c r="K54" s="71"/>
      <c r="L54" s="64"/>
      <c r="M54" s="64"/>
      <c r="N54" s="64">
        <f t="shared" si="1"/>
        <v>0</v>
      </c>
      <c r="P54" s="219">
        <f>IF(AND(P$3&gt;=$I54,P$3&lt;=$J54),$K54*$H54*тех!X$9*тех!X$6,)</f>
        <v>0</v>
      </c>
      <c r="Q54" s="219">
        <f>IF(AND(Q$3&gt;=$I54,Q$3&lt;=$J54),$K54*$H54*тех!Y$9*тех!Y$6,)</f>
        <v>0</v>
      </c>
      <c r="R54" s="219">
        <f>IF(AND(R$3&gt;=$I54,R$3&lt;=$J54),$K54*$H54*тех!Z$9*тех!Z$6,)</f>
        <v>0</v>
      </c>
      <c r="S54" s="219">
        <f>IF(AND(S$3&gt;=$I54,S$3&lt;=$J54),$K54*$H54*тех!AA$9*тех!AA$6,)</f>
        <v>0</v>
      </c>
      <c r="T54" s="219">
        <f>IF(AND(T$3&gt;=$I54,T$3&lt;=$J54),$K54*$H54*тех!AB$9*тех!AB$6,)</f>
        <v>0</v>
      </c>
      <c r="U54" s="219">
        <f>IF(AND(U$3&gt;=$I54,U$3&lt;=$J54),$K54*$H54*тех!AC$9*тех!AC$6,)</f>
        <v>0</v>
      </c>
      <c r="V54" s="219">
        <f>IF(AND(V$3&gt;=$I54,V$3&lt;=$J54),$K54*$H54*тех!AD$9*тех!AD$6,)</f>
        <v>0</v>
      </c>
      <c r="W54" s="219">
        <f>IF(AND(W$3&gt;=$I54,W$3&lt;=$J54),$K54*$H54*тех!AE$9*тех!AE$6,)</f>
        <v>0</v>
      </c>
      <c r="X54" s="219">
        <f>IF(AND(X$3&gt;=$I54,X$3&lt;=$J54),$K54*$H54*тех!AF$9*тех!AF$6,)</f>
        <v>0</v>
      </c>
      <c r="Y54" s="219">
        <f>IF(AND(Y$3&gt;=$I54,Y$3&lt;=$J54),$K54*$H54*тех!AG$9*тех!AG$6,)</f>
        <v>0</v>
      </c>
      <c r="Z54" s="219">
        <f>IF(AND(Z$3&gt;=$I54,Z$3&lt;=$J54),$K54*$H54*тех!AH$9*тех!AH$6,)</f>
        <v>0</v>
      </c>
      <c r="AA54" s="219">
        <f>IF(AND(AA$3&gt;=$I54,AA$3&lt;=$J54),$K54*$H54*тех!AI$9*тех!AI$6,)</f>
        <v>0</v>
      </c>
      <c r="AB54" s="219">
        <f>IF(AND(AB$3&gt;=$I54,AB$3&lt;=$J54),$K54*$H54*тех!AJ$9*тех!AJ$6,)</f>
        <v>0</v>
      </c>
      <c r="AC54" s="219">
        <f>IF(AND(AC$3&gt;=$I54,AC$3&lt;=$J54),$K54*$H54*тех!AK$9*тех!AK$6,)</f>
        <v>0</v>
      </c>
      <c r="AD54" s="219">
        <f>IF(AND(AD$3&gt;=$I54,AD$3&lt;=$J54),$K54*$H54*тех!AL$9*тех!AL$6,)</f>
        <v>0</v>
      </c>
      <c r="AE54" s="219">
        <f>IF(AND(AE$3&gt;=$I54,AE$3&lt;=$J54),$K54*$H54*тех!AM$9*тех!AM$6,)</f>
        <v>0</v>
      </c>
      <c r="AF54" s="219">
        <f>IF(AND(AF$3&gt;=$I54,AF$3&lt;=$J54),$K54*$H54*тех!AN$9*тех!AN$6,)</f>
        <v>0</v>
      </c>
      <c r="AG54" s="219">
        <f>IF(AND(AG$3&gt;=$I54,AG$3&lt;=$J54),$K54*$H54*тех!AO$9*тех!AO$6,)</f>
        <v>0</v>
      </c>
      <c r="AH54" s="219">
        <f>IF(AND(AH$3&gt;=$I54,AH$3&lt;=$J54),$K54*$H54*тех!AP$9*тех!AP$6,)</f>
        <v>0</v>
      </c>
      <c r="AI54" s="219">
        <f>IF(AND(AI$3&gt;=$I54,AI$3&lt;=$J54),$K54*$H54*тех!AQ$9*тех!AQ$6,)</f>
        <v>0</v>
      </c>
      <c r="AJ54" s="219">
        <f>IF(AND(AJ$3&gt;=$I54,AJ$3&lt;=$J54),$K54*$H54*тех!AR$9*тех!AR$6,)</f>
        <v>0</v>
      </c>
      <c r="AK54" s="219">
        <f>IF(AND(AK$3&gt;=$I54,AK$3&lt;=$J54),$K54*$H54*тех!AS$9*тех!AS$6,)</f>
        <v>0</v>
      </c>
      <c r="AL54" s="219">
        <f>IF(AND(AL$3&gt;=$I54,AL$3&lt;=$J54),$K54*$H54*тех!AT$9*тех!AT$6,)</f>
        <v>0</v>
      </c>
      <c r="AM54" s="219">
        <f>IF(AND(AM$3&gt;=$I54,AM$3&lt;=$J54),$K54*$H54*тех!AU$9*тех!AU$6,)</f>
        <v>0</v>
      </c>
      <c r="AN54" s="219">
        <f>IF(AND(AN$3&gt;=$I54,AN$3&lt;=$J54),$K54*$H54*тех!AV$9*тех!AV$6,)</f>
        <v>0</v>
      </c>
      <c r="AO54" s="219">
        <f>IF(AND(AO$3&gt;=$I54,AO$3&lt;=$J54),$K54*$H54*тех!AW$9*тех!AW$6,)</f>
        <v>0</v>
      </c>
      <c r="AP54" s="219">
        <f>IF(AND(AP$3&gt;=$I54,AP$3&lt;=$J54),$K54*$H54*тех!AX$9*тех!AX$6,)</f>
        <v>0</v>
      </c>
      <c r="AQ54" s="219">
        <f>IF(AND(AQ$3&gt;=$I54,AQ$3&lt;=$J54),$K54*$H54*тех!AY$9*тех!AY$6,)</f>
        <v>0</v>
      </c>
      <c r="AR54" s="219">
        <f>IF(AND(AR$3&gt;=$I54,AR$3&lt;=$J54),$K54*$H54*тех!AZ$9*тех!AZ$6,)</f>
        <v>0</v>
      </c>
      <c r="AS54" s="219">
        <f>IF(AND(AS$3&gt;=$I54,AS$3&lt;=$J54),$K54*$H54*тех!BA$9*тех!BA$6,)</f>
        <v>0</v>
      </c>
      <c r="AT54" s="219">
        <f>IF(AND(AT$3&gt;=$I54,AT$3&lt;=$J54),$K54*$H54*тех!BB$9*тех!BB$6,)</f>
        <v>0</v>
      </c>
      <c r="AU54" s="219">
        <f>IF(AND(AU$3&gt;=$I54,AU$3&lt;=$J54),$K54*$H54*тех!BC$9*тех!BC$6,)</f>
        <v>0</v>
      </c>
      <c r="AV54" s="219">
        <f>IF(AND(AV$3&gt;=$I54,AV$3&lt;=$J54),$K54*$H54*тех!BD$9*тех!BD$6,)</f>
        <v>0</v>
      </c>
      <c r="AW54" s="219">
        <f>IF(AND(AW$3&gt;=$I54,AW$3&lt;=$J54),$K54*$H54*тех!BE$9*тех!BE$6,)</f>
        <v>0</v>
      </c>
      <c r="AX54" s="219">
        <f>IF(AND(AX$3&gt;=$I54,AX$3&lt;=$J54),$K54*$H54*тех!BF$9*тех!BF$6,)</f>
        <v>0</v>
      </c>
      <c r="AY54" s="219">
        <f>IF(AND(AY$3&gt;=$I54,AY$3&lt;=$J54),$K54*$H54*тех!BG$9*тех!BG$6,)</f>
        <v>0</v>
      </c>
      <c r="AZ54" s="219">
        <f>IF(AND(AZ$3&gt;=$I54,AZ$3&lt;=$J54),$K54*$H54*тех!BH$9*тех!BH$6,)</f>
        <v>0</v>
      </c>
      <c r="BA54" s="219">
        <f>IF(AND(BA$3&gt;=$I54,BA$3&lt;=$J54),$K54*$H54*тех!BI$9*тех!BI$6,)</f>
        <v>0</v>
      </c>
      <c r="BB54" s="219">
        <f>IF(AND(BB$3&gt;=$I54,BB$3&lt;=$J54),$K54*$H54*тех!BJ$9*тех!BJ$6,)</f>
        <v>0</v>
      </c>
      <c r="BC54" s="219">
        <f>IF(AND(BC$3&gt;=$I54,BC$3&lt;=$J54),$K54*$H54*тех!BK$9*тех!BK$6,)</f>
        <v>0</v>
      </c>
      <c r="BD54" s="219">
        <f>IF(AND(BD$3&gt;=$I54,BD$3&lt;=$J54),$K54*$H54*тех!BL$9*тех!BL$6,)</f>
        <v>0</v>
      </c>
      <c r="BE54" s="219">
        <f>IF(AND(BE$3&gt;=$I54,BE$3&lt;=$J54),$K54*$H54*тех!BM$9*тех!BM$6,)</f>
        <v>0</v>
      </c>
      <c r="BF54" s="219">
        <f>IF(AND(BF$3&gt;=$I54,BF$3&lt;=$J54),$K54*$H54*тех!BN$9*тех!BN$6,)</f>
        <v>0</v>
      </c>
      <c r="BG54" s="219">
        <f>IF(AND(BG$3&gt;=$I54,BG$3&lt;=$J54),$K54*$H54*тех!BO$9*тех!BO$6,)</f>
        <v>0</v>
      </c>
      <c r="BH54" s="219">
        <f>IF(AND(BH$3&gt;=$I54,BH$3&lt;=$J54),$K54*$H54*тех!BP$9*тех!BP$6,)</f>
        <v>0</v>
      </c>
      <c r="BI54" s="219">
        <f>IF(AND(BI$3&gt;=$I54,BI$3&lt;=$J54),$K54*$H54*тех!BQ$9*тех!BQ$6,)</f>
        <v>0</v>
      </c>
      <c r="BJ54" s="219">
        <f>IF(AND(BJ$3&gt;=$I54,BJ$3&lt;=$J54),$K54*$H54*тех!BR$9*тех!BR$6,)</f>
        <v>0</v>
      </c>
      <c r="BK54" s="219">
        <f>IF(AND(BK$3&gt;=$I54,BK$3&lt;=$J54),$K54*$H54*тех!BS$9*тех!BS$6,)</f>
        <v>0</v>
      </c>
      <c r="BL54" s="219">
        <f>IF(AND(BL$3&gt;=$I54,BL$3&lt;=$J54),$K54*$H54*тех!BT$9*тех!BT$6,)</f>
        <v>0</v>
      </c>
      <c r="BM54" s="219">
        <f>IF(AND(BM$3&gt;=$I54,BM$3&lt;=$J54),$K54*$H54*тех!BU$9*тех!BU$6,)</f>
        <v>0</v>
      </c>
      <c r="BN54" s="219">
        <f>IF(AND(BN$3&gt;=$I54,BN$3&lt;=$J54),$K54*$H54*тех!BV$9*тех!BV$6,)</f>
        <v>0</v>
      </c>
      <c r="BO54" s="219">
        <f>IF(AND(BO$3&gt;=$I54,BO$3&lt;=$J54),$K54*$H54*тех!BW$9*тех!BW$6,)</f>
        <v>0</v>
      </c>
      <c r="BP54" s="219">
        <f>IF(AND(BP$3&gt;=$I54,BP$3&lt;=$J54),$K54*$H54*тех!BX$9*тех!BX$6,)</f>
        <v>0</v>
      </c>
      <c r="BQ54" s="219">
        <f>IF(AND(BQ$3&gt;=$I54,BQ$3&lt;=$J54),$K54*$H54*тех!BY$9*тех!BY$6,)</f>
        <v>0</v>
      </c>
      <c r="BR54" s="219">
        <f>IF(AND(BR$3&gt;=$I54,BR$3&lt;=$J54),$K54*$H54*тех!BZ$9*тех!BZ$6,)</f>
        <v>0</v>
      </c>
      <c r="BS54" s="219">
        <f>IF(AND(BS$3&gt;=$I54,BS$3&lt;=$J54),$K54*$H54*тех!CA$9*тех!CA$6,)</f>
        <v>0</v>
      </c>
      <c r="BT54" s="219">
        <f>IF(AND(BT$3&gt;=$I54,BT$3&lt;=$J54),$K54*$H54*тех!CB$9*тех!CB$6,)</f>
        <v>0</v>
      </c>
      <c r="BU54" s="219">
        <f>IF(AND(BU$3&gt;=$I54,BU$3&lt;=$J54),$K54*$H54*тех!CC$9*тех!CC$6,)</f>
        <v>0</v>
      </c>
      <c r="BV54" s="219">
        <f>IF(AND(BV$3&gt;=$I54,BV$3&lt;=$J54),$K54*$H54*тех!CD$9*тех!CD$6,)</f>
        <v>0</v>
      </c>
      <c r="BW54" s="219">
        <f>IF(AND(BW$3&gt;=$I54,BW$3&lt;=$J54),$K54*$H54*тех!CE$9*тех!CE$6,)</f>
        <v>0</v>
      </c>
    </row>
    <row r="55" spans="2:75">
      <c r="B55" s="3">
        <v>49</v>
      </c>
      <c r="C55" s="19"/>
      <c r="D55" s="19"/>
      <c r="E55" s="19"/>
      <c r="F55" s="19"/>
      <c r="G55" s="334" t="str">
        <f t="shared" si="2"/>
        <v>СНГ</v>
      </c>
      <c r="H55" s="19"/>
      <c r="I55" s="20"/>
      <c r="J55" s="20"/>
      <c r="K55" s="71"/>
      <c r="L55" s="64"/>
      <c r="M55" s="64"/>
      <c r="N55" s="64">
        <f t="shared" si="1"/>
        <v>0</v>
      </c>
      <c r="P55" s="219">
        <f>IF(AND(P$3&gt;=$I55,P$3&lt;=$J55),$K55*$H55*тех!X$9*тех!X$6,)</f>
        <v>0</v>
      </c>
      <c r="Q55" s="219">
        <f>IF(AND(Q$3&gt;=$I55,Q$3&lt;=$J55),$K55*$H55*тех!Y$9*тех!Y$6,)</f>
        <v>0</v>
      </c>
      <c r="R55" s="219">
        <f>IF(AND(R$3&gt;=$I55,R$3&lt;=$J55),$K55*$H55*тех!Z$9*тех!Z$6,)</f>
        <v>0</v>
      </c>
      <c r="S55" s="219">
        <f>IF(AND(S$3&gt;=$I55,S$3&lt;=$J55),$K55*$H55*тех!AA$9*тех!AA$6,)</f>
        <v>0</v>
      </c>
      <c r="T55" s="219">
        <f>IF(AND(T$3&gt;=$I55,T$3&lt;=$J55),$K55*$H55*тех!AB$9*тех!AB$6,)</f>
        <v>0</v>
      </c>
      <c r="U55" s="219">
        <f>IF(AND(U$3&gt;=$I55,U$3&lt;=$J55),$K55*$H55*тех!AC$9*тех!AC$6,)</f>
        <v>0</v>
      </c>
      <c r="V55" s="219">
        <f>IF(AND(V$3&gt;=$I55,V$3&lt;=$J55),$K55*$H55*тех!AD$9*тех!AD$6,)</f>
        <v>0</v>
      </c>
      <c r="W55" s="219">
        <f>IF(AND(W$3&gt;=$I55,W$3&lt;=$J55),$K55*$H55*тех!AE$9*тех!AE$6,)</f>
        <v>0</v>
      </c>
      <c r="X55" s="219">
        <f>IF(AND(X$3&gt;=$I55,X$3&lt;=$J55),$K55*$H55*тех!AF$9*тех!AF$6,)</f>
        <v>0</v>
      </c>
      <c r="Y55" s="219">
        <f>IF(AND(Y$3&gt;=$I55,Y$3&lt;=$J55),$K55*$H55*тех!AG$9*тех!AG$6,)</f>
        <v>0</v>
      </c>
      <c r="Z55" s="219">
        <f>IF(AND(Z$3&gt;=$I55,Z$3&lt;=$J55),$K55*$H55*тех!AH$9*тех!AH$6,)</f>
        <v>0</v>
      </c>
      <c r="AA55" s="219">
        <f>IF(AND(AA$3&gt;=$I55,AA$3&lt;=$J55),$K55*$H55*тех!AI$9*тех!AI$6,)</f>
        <v>0</v>
      </c>
      <c r="AB55" s="219">
        <f>IF(AND(AB$3&gt;=$I55,AB$3&lt;=$J55),$K55*$H55*тех!AJ$9*тех!AJ$6,)</f>
        <v>0</v>
      </c>
      <c r="AC55" s="219">
        <f>IF(AND(AC$3&gt;=$I55,AC$3&lt;=$J55),$K55*$H55*тех!AK$9*тех!AK$6,)</f>
        <v>0</v>
      </c>
      <c r="AD55" s="219">
        <f>IF(AND(AD$3&gt;=$I55,AD$3&lt;=$J55),$K55*$H55*тех!AL$9*тех!AL$6,)</f>
        <v>0</v>
      </c>
      <c r="AE55" s="219">
        <f>IF(AND(AE$3&gt;=$I55,AE$3&lt;=$J55),$K55*$H55*тех!AM$9*тех!AM$6,)</f>
        <v>0</v>
      </c>
      <c r="AF55" s="219">
        <f>IF(AND(AF$3&gt;=$I55,AF$3&lt;=$J55),$K55*$H55*тех!AN$9*тех!AN$6,)</f>
        <v>0</v>
      </c>
      <c r="AG55" s="219">
        <f>IF(AND(AG$3&gt;=$I55,AG$3&lt;=$J55),$K55*$H55*тех!AO$9*тех!AO$6,)</f>
        <v>0</v>
      </c>
      <c r="AH55" s="219">
        <f>IF(AND(AH$3&gt;=$I55,AH$3&lt;=$J55),$K55*$H55*тех!AP$9*тех!AP$6,)</f>
        <v>0</v>
      </c>
      <c r="AI55" s="219">
        <f>IF(AND(AI$3&gt;=$I55,AI$3&lt;=$J55),$K55*$H55*тех!AQ$9*тех!AQ$6,)</f>
        <v>0</v>
      </c>
      <c r="AJ55" s="219">
        <f>IF(AND(AJ$3&gt;=$I55,AJ$3&lt;=$J55),$K55*$H55*тех!AR$9*тех!AR$6,)</f>
        <v>0</v>
      </c>
      <c r="AK55" s="219">
        <f>IF(AND(AK$3&gt;=$I55,AK$3&lt;=$J55),$K55*$H55*тех!AS$9*тех!AS$6,)</f>
        <v>0</v>
      </c>
      <c r="AL55" s="219">
        <f>IF(AND(AL$3&gt;=$I55,AL$3&lt;=$J55),$K55*$H55*тех!AT$9*тех!AT$6,)</f>
        <v>0</v>
      </c>
      <c r="AM55" s="219">
        <f>IF(AND(AM$3&gt;=$I55,AM$3&lt;=$J55),$K55*$H55*тех!AU$9*тех!AU$6,)</f>
        <v>0</v>
      </c>
      <c r="AN55" s="219">
        <f>IF(AND(AN$3&gt;=$I55,AN$3&lt;=$J55),$K55*$H55*тех!AV$9*тех!AV$6,)</f>
        <v>0</v>
      </c>
      <c r="AO55" s="219">
        <f>IF(AND(AO$3&gt;=$I55,AO$3&lt;=$J55),$K55*$H55*тех!AW$9*тех!AW$6,)</f>
        <v>0</v>
      </c>
      <c r="AP55" s="219">
        <f>IF(AND(AP$3&gt;=$I55,AP$3&lt;=$J55),$K55*$H55*тех!AX$9*тех!AX$6,)</f>
        <v>0</v>
      </c>
      <c r="AQ55" s="219">
        <f>IF(AND(AQ$3&gt;=$I55,AQ$3&lt;=$J55),$K55*$H55*тех!AY$9*тех!AY$6,)</f>
        <v>0</v>
      </c>
      <c r="AR55" s="219">
        <f>IF(AND(AR$3&gt;=$I55,AR$3&lt;=$J55),$K55*$H55*тех!AZ$9*тех!AZ$6,)</f>
        <v>0</v>
      </c>
      <c r="AS55" s="219">
        <f>IF(AND(AS$3&gt;=$I55,AS$3&lt;=$J55),$K55*$H55*тех!BA$9*тех!BA$6,)</f>
        <v>0</v>
      </c>
      <c r="AT55" s="219">
        <f>IF(AND(AT$3&gt;=$I55,AT$3&lt;=$J55),$K55*$H55*тех!BB$9*тех!BB$6,)</f>
        <v>0</v>
      </c>
      <c r="AU55" s="219">
        <f>IF(AND(AU$3&gt;=$I55,AU$3&lt;=$J55),$K55*$H55*тех!BC$9*тех!BC$6,)</f>
        <v>0</v>
      </c>
      <c r="AV55" s="219">
        <f>IF(AND(AV$3&gt;=$I55,AV$3&lt;=$J55),$K55*$H55*тех!BD$9*тех!BD$6,)</f>
        <v>0</v>
      </c>
      <c r="AW55" s="219">
        <f>IF(AND(AW$3&gt;=$I55,AW$3&lt;=$J55),$K55*$H55*тех!BE$9*тех!BE$6,)</f>
        <v>0</v>
      </c>
      <c r="AX55" s="219">
        <f>IF(AND(AX$3&gt;=$I55,AX$3&lt;=$J55),$K55*$H55*тех!BF$9*тех!BF$6,)</f>
        <v>0</v>
      </c>
      <c r="AY55" s="219">
        <f>IF(AND(AY$3&gt;=$I55,AY$3&lt;=$J55),$K55*$H55*тех!BG$9*тех!BG$6,)</f>
        <v>0</v>
      </c>
      <c r="AZ55" s="219">
        <f>IF(AND(AZ$3&gt;=$I55,AZ$3&lt;=$J55),$K55*$H55*тех!BH$9*тех!BH$6,)</f>
        <v>0</v>
      </c>
      <c r="BA55" s="219">
        <f>IF(AND(BA$3&gt;=$I55,BA$3&lt;=$J55),$K55*$H55*тех!BI$9*тех!BI$6,)</f>
        <v>0</v>
      </c>
      <c r="BB55" s="219">
        <f>IF(AND(BB$3&gt;=$I55,BB$3&lt;=$J55),$K55*$H55*тех!BJ$9*тех!BJ$6,)</f>
        <v>0</v>
      </c>
      <c r="BC55" s="219">
        <f>IF(AND(BC$3&gt;=$I55,BC$3&lt;=$J55),$K55*$H55*тех!BK$9*тех!BK$6,)</f>
        <v>0</v>
      </c>
      <c r="BD55" s="219">
        <f>IF(AND(BD$3&gt;=$I55,BD$3&lt;=$J55),$K55*$H55*тех!BL$9*тех!BL$6,)</f>
        <v>0</v>
      </c>
      <c r="BE55" s="219">
        <f>IF(AND(BE$3&gt;=$I55,BE$3&lt;=$J55),$K55*$H55*тех!BM$9*тех!BM$6,)</f>
        <v>0</v>
      </c>
      <c r="BF55" s="219">
        <f>IF(AND(BF$3&gt;=$I55,BF$3&lt;=$J55),$K55*$H55*тех!BN$9*тех!BN$6,)</f>
        <v>0</v>
      </c>
      <c r="BG55" s="219">
        <f>IF(AND(BG$3&gt;=$I55,BG$3&lt;=$J55),$K55*$H55*тех!BO$9*тех!BO$6,)</f>
        <v>0</v>
      </c>
      <c r="BH55" s="219">
        <f>IF(AND(BH$3&gt;=$I55,BH$3&lt;=$J55),$K55*$H55*тех!BP$9*тех!BP$6,)</f>
        <v>0</v>
      </c>
      <c r="BI55" s="219">
        <f>IF(AND(BI$3&gt;=$I55,BI$3&lt;=$J55),$K55*$H55*тех!BQ$9*тех!BQ$6,)</f>
        <v>0</v>
      </c>
      <c r="BJ55" s="219">
        <f>IF(AND(BJ$3&gt;=$I55,BJ$3&lt;=$J55),$K55*$H55*тех!BR$9*тех!BR$6,)</f>
        <v>0</v>
      </c>
      <c r="BK55" s="219">
        <f>IF(AND(BK$3&gt;=$I55,BK$3&lt;=$J55),$K55*$H55*тех!BS$9*тех!BS$6,)</f>
        <v>0</v>
      </c>
      <c r="BL55" s="219">
        <f>IF(AND(BL$3&gt;=$I55,BL$3&lt;=$J55),$K55*$H55*тех!BT$9*тех!BT$6,)</f>
        <v>0</v>
      </c>
      <c r="BM55" s="219">
        <f>IF(AND(BM$3&gt;=$I55,BM$3&lt;=$J55),$K55*$H55*тех!BU$9*тех!BU$6,)</f>
        <v>0</v>
      </c>
      <c r="BN55" s="219">
        <f>IF(AND(BN$3&gt;=$I55,BN$3&lt;=$J55),$K55*$H55*тех!BV$9*тех!BV$6,)</f>
        <v>0</v>
      </c>
      <c r="BO55" s="219">
        <f>IF(AND(BO$3&gt;=$I55,BO$3&lt;=$J55),$K55*$H55*тех!BW$9*тех!BW$6,)</f>
        <v>0</v>
      </c>
      <c r="BP55" s="219">
        <f>IF(AND(BP$3&gt;=$I55,BP$3&lt;=$J55),$K55*$H55*тех!BX$9*тех!BX$6,)</f>
        <v>0</v>
      </c>
      <c r="BQ55" s="219">
        <f>IF(AND(BQ$3&gt;=$I55,BQ$3&lt;=$J55),$K55*$H55*тех!BY$9*тех!BY$6,)</f>
        <v>0</v>
      </c>
      <c r="BR55" s="219">
        <f>IF(AND(BR$3&gt;=$I55,BR$3&lt;=$J55),$K55*$H55*тех!BZ$9*тех!BZ$6,)</f>
        <v>0</v>
      </c>
      <c r="BS55" s="219">
        <f>IF(AND(BS$3&gt;=$I55,BS$3&lt;=$J55),$K55*$H55*тех!CA$9*тех!CA$6,)</f>
        <v>0</v>
      </c>
      <c r="BT55" s="219">
        <f>IF(AND(BT$3&gt;=$I55,BT$3&lt;=$J55),$K55*$H55*тех!CB$9*тех!CB$6,)</f>
        <v>0</v>
      </c>
      <c r="BU55" s="219">
        <f>IF(AND(BU$3&gt;=$I55,BU$3&lt;=$J55),$K55*$H55*тех!CC$9*тех!CC$6,)</f>
        <v>0</v>
      </c>
      <c r="BV55" s="219">
        <f>IF(AND(BV$3&gt;=$I55,BV$3&lt;=$J55),$K55*$H55*тех!CD$9*тех!CD$6,)</f>
        <v>0</v>
      </c>
      <c r="BW55" s="219">
        <f>IF(AND(BW$3&gt;=$I55,BW$3&lt;=$J55),$K55*$H55*тех!CE$9*тех!CE$6,)</f>
        <v>0</v>
      </c>
    </row>
    <row r="56" spans="2:75" hidden="1" outlineLevel="1">
      <c r="B56" s="3">
        <v>50</v>
      </c>
      <c r="C56" s="19"/>
      <c r="D56" s="19"/>
      <c r="E56" s="19"/>
      <c r="F56" s="19"/>
      <c r="G56" s="334" t="str">
        <f t="shared" si="2"/>
        <v>СНГ</v>
      </c>
      <c r="H56" s="19"/>
      <c r="I56" s="20"/>
      <c r="J56" s="20"/>
      <c r="K56" s="71"/>
      <c r="L56" s="64"/>
      <c r="M56" s="64"/>
      <c r="N56" s="64">
        <f t="shared" si="1"/>
        <v>0</v>
      </c>
      <c r="P56" s="219">
        <f>IF(AND(P$3&gt;=$I56,P$3&lt;=$J56),$K56*$H56*тех!X$9*тех!X$6,)</f>
        <v>0</v>
      </c>
      <c r="Q56" s="219">
        <f>IF(AND(Q$3&gt;=$I56,Q$3&lt;=$J56),$K56*$H56*тех!Y$9*тех!Y$6,)</f>
        <v>0</v>
      </c>
      <c r="R56" s="219">
        <f>IF(AND(R$3&gt;=$I56,R$3&lt;=$J56),$K56*$H56*тех!Z$9*тех!Z$6,)</f>
        <v>0</v>
      </c>
      <c r="S56" s="219">
        <f>IF(AND(S$3&gt;=$I56,S$3&lt;=$J56),$K56*$H56*тех!AA$9*тех!AA$6,)</f>
        <v>0</v>
      </c>
      <c r="T56" s="219">
        <f>IF(AND(T$3&gt;=$I56,T$3&lt;=$J56),$K56*$H56*тех!AB$9*тех!AB$6,)</f>
        <v>0</v>
      </c>
      <c r="U56" s="219">
        <f>IF(AND(U$3&gt;=$I56,U$3&lt;=$J56),$K56*$H56*тех!AC$9*тех!AC$6,)</f>
        <v>0</v>
      </c>
      <c r="V56" s="219">
        <f>IF(AND(V$3&gt;=$I56,V$3&lt;=$J56),$K56*$H56*тех!AD$9*тех!AD$6,)</f>
        <v>0</v>
      </c>
      <c r="W56" s="219">
        <f>IF(AND(W$3&gt;=$I56,W$3&lt;=$J56),$K56*$H56*тех!AE$9*тех!AE$6,)</f>
        <v>0</v>
      </c>
      <c r="X56" s="219">
        <f>IF(AND(X$3&gt;=$I56,X$3&lt;=$J56),$K56*$H56*тех!AF$9*тех!AF$6,)</f>
        <v>0</v>
      </c>
      <c r="Y56" s="219">
        <f>IF(AND(Y$3&gt;=$I56,Y$3&lt;=$J56),$K56*$H56*тех!AG$9*тех!AG$6,)</f>
        <v>0</v>
      </c>
      <c r="Z56" s="219">
        <f>IF(AND(Z$3&gt;=$I56,Z$3&lt;=$J56),$K56*$H56*тех!AH$9*тех!AH$6,)</f>
        <v>0</v>
      </c>
      <c r="AA56" s="219">
        <f>IF(AND(AA$3&gt;=$I56,AA$3&lt;=$J56),$K56*$H56*тех!AI$9*тех!AI$6,)</f>
        <v>0</v>
      </c>
      <c r="AB56" s="219">
        <f>IF(AND(AB$3&gt;=$I56,AB$3&lt;=$J56),$K56*$H56*тех!AJ$9*тех!AJ$6,)</f>
        <v>0</v>
      </c>
      <c r="AC56" s="219">
        <f>IF(AND(AC$3&gt;=$I56,AC$3&lt;=$J56),$K56*$H56*тех!AK$9*тех!AK$6,)</f>
        <v>0</v>
      </c>
      <c r="AD56" s="219">
        <f>IF(AND(AD$3&gt;=$I56,AD$3&lt;=$J56),$K56*$H56*тех!AL$9*тех!AL$6,)</f>
        <v>0</v>
      </c>
      <c r="AE56" s="219">
        <f>IF(AND(AE$3&gt;=$I56,AE$3&lt;=$J56),$K56*$H56*тех!AM$9*тех!AM$6,)</f>
        <v>0</v>
      </c>
      <c r="AF56" s="219">
        <f>IF(AND(AF$3&gt;=$I56,AF$3&lt;=$J56),$K56*$H56*тех!AN$9*тех!AN$6,)</f>
        <v>0</v>
      </c>
      <c r="AG56" s="219">
        <f>IF(AND(AG$3&gt;=$I56,AG$3&lt;=$J56),$K56*$H56*тех!AO$9*тех!AO$6,)</f>
        <v>0</v>
      </c>
      <c r="AH56" s="219">
        <f>IF(AND(AH$3&gt;=$I56,AH$3&lt;=$J56),$K56*$H56*тех!AP$9*тех!AP$6,)</f>
        <v>0</v>
      </c>
      <c r="AI56" s="219">
        <f>IF(AND(AI$3&gt;=$I56,AI$3&lt;=$J56),$K56*$H56*тех!AQ$9*тех!AQ$6,)</f>
        <v>0</v>
      </c>
      <c r="AJ56" s="219">
        <f>IF(AND(AJ$3&gt;=$I56,AJ$3&lt;=$J56),$K56*$H56*тех!AR$9*тех!AR$6,)</f>
        <v>0</v>
      </c>
      <c r="AK56" s="219">
        <f>IF(AND(AK$3&gt;=$I56,AK$3&lt;=$J56),$K56*$H56*тех!AS$9*тех!AS$6,)</f>
        <v>0</v>
      </c>
      <c r="AL56" s="219">
        <f>IF(AND(AL$3&gt;=$I56,AL$3&lt;=$J56),$K56*$H56*тех!AT$9*тех!AT$6,)</f>
        <v>0</v>
      </c>
      <c r="AM56" s="219">
        <f>IF(AND(AM$3&gt;=$I56,AM$3&lt;=$J56),$K56*$H56*тех!AU$9*тех!AU$6,)</f>
        <v>0</v>
      </c>
      <c r="AN56" s="219">
        <f>IF(AND(AN$3&gt;=$I56,AN$3&lt;=$J56),$K56*$H56*тех!AV$9*тех!AV$6,)</f>
        <v>0</v>
      </c>
      <c r="AO56" s="219">
        <f>IF(AND(AO$3&gt;=$I56,AO$3&lt;=$J56),$K56*$H56*тех!AW$9*тех!AW$6,)</f>
        <v>0</v>
      </c>
      <c r="AP56" s="219">
        <f>IF(AND(AP$3&gt;=$I56,AP$3&lt;=$J56),$K56*$H56*тех!AX$9*тех!AX$6,)</f>
        <v>0</v>
      </c>
      <c r="AQ56" s="219">
        <f>IF(AND(AQ$3&gt;=$I56,AQ$3&lt;=$J56),$K56*$H56*тех!AY$9*тех!AY$6,)</f>
        <v>0</v>
      </c>
      <c r="AR56" s="219">
        <f>IF(AND(AR$3&gt;=$I56,AR$3&lt;=$J56),$K56*$H56*тех!AZ$9*тех!AZ$6,)</f>
        <v>0</v>
      </c>
      <c r="AS56" s="219">
        <f>IF(AND(AS$3&gt;=$I56,AS$3&lt;=$J56),$K56*$H56*тех!BA$9*тех!BA$6,)</f>
        <v>0</v>
      </c>
      <c r="AT56" s="219">
        <f>IF(AND(AT$3&gt;=$I56,AT$3&lt;=$J56),$K56*$H56*тех!BB$9*тех!BB$6,)</f>
        <v>0</v>
      </c>
      <c r="AU56" s="219">
        <f>IF(AND(AU$3&gt;=$I56,AU$3&lt;=$J56),$K56*$H56*тех!BC$9*тех!BC$6,)</f>
        <v>0</v>
      </c>
      <c r="AV56" s="219">
        <f>IF(AND(AV$3&gt;=$I56,AV$3&lt;=$J56),$K56*$H56*тех!BD$9*тех!BD$6,)</f>
        <v>0</v>
      </c>
      <c r="AW56" s="219">
        <f>IF(AND(AW$3&gt;=$I56,AW$3&lt;=$J56),$K56*$H56*тех!BE$9*тех!BE$6,)</f>
        <v>0</v>
      </c>
      <c r="AX56" s="219">
        <f>IF(AND(AX$3&gt;=$I56,AX$3&lt;=$J56),$K56*$H56*тех!BF$9*тех!BF$6,)</f>
        <v>0</v>
      </c>
      <c r="AY56" s="219">
        <f>IF(AND(AY$3&gt;=$I56,AY$3&lt;=$J56),$K56*$H56*тех!BG$9*тех!BG$6,)</f>
        <v>0</v>
      </c>
      <c r="AZ56" s="219">
        <f>IF(AND(AZ$3&gt;=$I56,AZ$3&lt;=$J56),$K56*$H56*тех!BH$9*тех!BH$6,)</f>
        <v>0</v>
      </c>
      <c r="BA56" s="219">
        <f>IF(AND(BA$3&gt;=$I56,BA$3&lt;=$J56),$K56*$H56*тех!BI$9*тех!BI$6,)</f>
        <v>0</v>
      </c>
      <c r="BB56" s="219">
        <f>IF(AND(BB$3&gt;=$I56,BB$3&lt;=$J56),$K56*$H56*тех!BJ$9*тех!BJ$6,)</f>
        <v>0</v>
      </c>
      <c r="BC56" s="219">
        <f>IF(AND(BC$3&gt;=$I56,BC$3&lt;=$J56),$K56*$H56*тех!BK$9*тех!BK$6,)</f>
        <v>0</v>
      </c>
      <c r="BD56" s="219">
        <f>IF(AND(BD$3&gt;=$I56,BD$3&lt;=$J56),$K56*$H56*тех!BL$9*тех!BL$6,)</f>
        <v>0</v>
      </c>
      <c r="BE56" s="219">
        <f>IF(AND(BE$3&gt;=$I56,BE$3&lt;=$J56),$K56*$H56*тех!BM$9*тех!BM$6,)</f>
        <v>0</v>
      </c>
      <c r="BF56" s="219">
        <f>IF(AND(BF$3&gt;=$I56,BF$3&lt;=$J56),$K56*$H56*тех!BN$9*тех!BN$6,)</f>
        <v>0</v>
      </c>
      <c r="BG56" s="219">
        <f>IF(AND(BG$3&gt;=$I56,BG$3&lt;=$J56),$K56*$H56*тех!BO$9*тех!BO$6,)</f>
        <v>0</v>
      </c>
      <c r="BH56" s="219">
        <f>IF(AND(BH$3&gt;=$I56,BH$3&lt;=$J56),$K56*$H56*тех!BP$9*тех!BP$6,)</f>
        <v>0</v>
      </c>
      <c r="BI56" s="219">
        <f>IF(AND(BI$3&gt;=$I56,BI$3&lt;=$J56),$K56*$H56*тех!BQ$9*тех!BQ$6,)</f>
        <v>0</v>
      </c>
      <c r="BJ56" s="219">
        <f>IF(AND(BJ$3&gt;=$I56,BJ$3&lt;=$J56),$K56*$H56*тех!BR$9*тех!BR$6,)</f>
        <v>0</v>
      </c>
      <c r="BK56" s="219">
        <f>IF(AND(BK$3&gt;=$I56,BK$3&lt;=$J56),$K56*$H56*тех!BS$9*тех!BS$6,)</f>
        <v>0</v>
      </c>
      <c r="BL56" s="219">
        <f>IF(AND(BL$3&gt;=$I56,BL$3&lt;=$J56),$K56*$H56*тех!BT$9*тех!BT$6,)</f>
        <v>0</v>
      </c>
      <c r="BM56" s="219">
        <f>IF(AND(BM$3&gt;=$I56,BM$3&lt;=$J56),$K56*$H56*тех!BU$9*тех!BU$6,)</f>
        <v>0</v>
      </c>
      <c r="BN56" s="219">
        <f>IF(AND(BN$3&gt;=$I56,BN$3&lt;=$J56),$K56*$H56*тех!BV$9*тех!BV$6,)</f>
        <v>0</v>
      </c>
      <c r="BO56" s="219">
        <f>IF(AND(BO$3&gt;=$I56,BO$3&lt;=$J56),$K56*$H56*тех!BW$9*тех!BW$6,)</f>
        <v>0</v>
      </c>
      <c r="BP56" s="219">
        <f>IF(AND(BP$3&gt;=$I56,BP$3&lt;=$J56),$K56*$H56*тех!BX$9*тех!BX$6,)</f>
        <v>0</v>
      </c>
      <c r="BQ56" s="219">
        <f>IF(AND(BQ$3&gt;=$I56,BQ$3&lt;=$J56),$K56*$H56*тех!BY$9*тех!BY$6,)</f>
        <v>0</v>
      </c>
      <c r="BR56" s="219">
        <f>IF(AND(BR$3&gt;=$I56,BR$3&lt;=$J56),$K56*$H56*тех!BZ$9*тех!BZ$6,)</f>
        <v>0</v>
      </c>
      <c r="BS56" s="219">
        <f>IF(AND(BS$3&gt;=$I56,BS$3&lt;=$J56),$K56*$H56*тех!CA$9*тех!CA$6,)</f>
        <v>0</v>
      </c>
      <c r="BT56" s="219">
        <f>IF(AND(BT$3&gt;=$I56,BT$3&lt;=$J56),$K56*$H56*тех!CB$9*тех!CB$6,)</f>
        <v>0</v>
      </c>
      <c r="BU56" s="219">
        <f>IF(AND(BU$3&gt;=$I56,BU$3&lt;=$J56),$K56*$H56*тех!CC$9*тех!CC$6,)</f>
        <v>0</v>
      </c>
      <c r="BV56" s="219">
        <f>IF(AND(BV$3&gt;=$I56,BV$3&lt;=$J56),$K56*$H56*тех!CD$9*тех!CD$6,)</f>
        <v>0</v>
      </c>
      <c r="BW56" s="219">
        <f>IF(AND(BW$3&gt;=$I56,BW$3&lt;=$J56),$K56*$H56*тех!CE$9*тех!CE$6,)</f>
        <v>0</v>
      </c>
    </row>
    <row r="57" spans="2:75" hidden="1" outlineLevel="1">
      <c r="B57" s="3">
        <v>51</v>
      </c>
      <c r="C57" s="19"/>
      <c r="D57" s="19"/>
      <c r="E57" s="19"/>
      <c r="F57" s="19"/>
      <c r="G57" s="334" t="str">
        <f t="shared" si="2"/>
        <v>СНГ</v>
      </c>
      <c r="H57" s="19"/>
      <c r="I57" s="20"/>
      <c r="J57" s="20"/>
      <c r="K57" s="71"/>
      <c r="L57" s="64"/>
      <c r="M57" s="64"/>
      <c r="N57" s="64">
        <f t="shared" si="1"/>
        <v>0</v>
      </c>
      <c r="P57" s="219">
        <f>IF(AND(P$3&gt;=$I57,P$3&lt;=$J57),$K57*$H57*тех!X$9*тех!X$6,)</f>
        <v>0</v>
      </c>
      <c r="Q57" s="219">
        <f>IF(AND(Q$3&gt;=$I57,Q$3&lt;=$J57),$K57*$H57*тех!Y$9*тех!Y$6,)</f>
        <v>0</v>
      </c>
      <c r="R57" s="219">
        <f>IF(AND(R$3&gt;=$I57,R$3&lt;=$J57),$K57*$H57*тех!Z$9*тех!Z$6,)</f>
        <v>0</v>
      </c>
      <c r="S57" s="219">
        <f>IF(AND(S$3&gt;=$I57,S$3&lt;=$J57),$K57*$H57*тех!AA$9*тех!AA$6,)</f>
        <v>0</v>
      </c>
      <c r="T57" s="219">
        <f>IF(AND(T$3&gt;=$I57,T$3&lt;=$J57),$K57*$H57*тех!AB$9*тех!AB$6,)</f>
        <v>0</v>
      </c>
      <c r="U57" s="219">
        <f>IF(AND(U$3&gt;=$I57,U$3&lt;=$J57),$K57*$H57*тех!AC$9*тех!AC$6,)</f>
        <v>0</v>
      </c>
      <c r="V57" s="219">
        <f>IF(AND(V$3&gt;=$I57,V$3&lt;=$J57),$K57*$H57*тех!AD$9*тех!AD$6,)</f>
        <v>0</v>
      </c>
      <c r="W57" s="219">
        <f>IF(AND(W$3&gt;=$I57,W$3&lt;=$J57),$K57*$H57*тех!AE$9*тех!AE$6,)</f>
        <v>0</v>
      </c>
      <c r="X57" s="219">
        <f>IF(AND(X$3&gt;=$I57,X$3&lt;=$J57),$K57*$H57*тех!AF$9*тех!AF$6,)</f>
        <v>0</v>
      </c>
      <c r="Y57" s="219">
        <f>IF(AND(Y$3&gt;=$I57,Y$3&lt;=$J57),$K57*$H57*тех!AG$9*тех!AG$6,)</f>
        <v>0</v>
      </c>
      <c r="Z57" s="219">
        <f>IF(AND(Z$3&gt;=$I57,Z$3&lt;=$J57),$K57*$H57*тех!AH$9*тех!AH$6,)</f>
        <v>0</v>
      </c>
      <c r="AA57" s="219">
        <f>IF(AND(AA$3&gt;=$I57,AA$3&lt;=$J57),$K57*$H57*тех!AI$9*тех!AI$6,)</f>
        <v>0</v>
      </c>
      <c r="AB57" s="219">
        <f>IF(AND(AB$3&gt;=$I57,AB$3&lt;=$J57),$K57*$H57*тех!AJ$9*тех!AJ$6,)</f>
        <v>0</v>
      </c>
      <c r="AC57" s="219">
        <f>IF(AND(AC$3&gt;=$I57,AC$3&lt;=$J57),$K57*$H57*тех!AK$9*тех!AK$6,)</f>
        <v>0</v>
      </c>
      <c r="AD57" s="219">
        <f>IF(AND(AD$3&gt;=$I57,AD$3&lt;=$J57),$K57*$H57*тех!AL$9*тех!AL$6,)</f>
        <v>0</v>
      </c>
      <c r="AE57" s="219">
        <f>IF(AND(AE$3&gt;=$I57,AE$3&lt;=$J57),$K57*$H57*тех!AM$9*тех!AM$6,)</f>
        <v>0</v>
      </c>
      <c r="AF57" s="219">
        <f>IF(AND(AF$3&gt;=$I57,AF$3&lt;=$J57),$K57*$H57*тех!AN$9*тех!AN$6,)</f>
        <v>0</v>
      </c>
      <c r="AG57" s="219">
        <f>IF(AND(AG$3&gt;=$I57,AG$3&lt;=$J57),$K57*$H57*тех!AO$9*тех!AO$6,)</f>
        <v>0</v>
      </c>
      <c r="AH57" s="219">
        <f>IF(AND(AH$3&gt;=$I57,AH$3&lt;=$J57),$K57*$H57*тех!AP$9*тех!AP$6,)</f>
        <v>0</v>
      </c>
      <c r="AI57" s="219">
        <f>IF(AND(AI$3&gt;=$I57,AI$3&lt;=$J57),$K57*$H57*тех!AQ$9*тех!AQ$6,)</f>
        <v>0</v>
      </c>
      <c r="AJ57" s="219">
        <f>IF(AND(AJ$3&gt;=$I57,AJ$3&lt;=$J57),$K57*$H57*тех!AR$9*тех!AR$6,)</f>
        <v>0</v>
      </c>
      <c r="AK57" s="219">
        <f>IF(AND(AK$3&gt;=$I57,AK$3&lt;=$J57),$K57*$H57*тех!AS$9*тех!AS$6,)</f>
        <v>0</v>
      </c>
      <c r="AL57" s="219">
        <f>IF(AND(AL$3&gt;=$I57,AL$3&lt;=$J57),$K57*$H57*тех!AT$9*тех!AT$6,)</f>
        <v>0</v>
      </c>
      <c r="AM57" s="219">
        <f>IF(AND(AM$3&gt;=$I57,AM$3&lt;=$J57),$K57*$H57*тех!AU$9*тех!AU$6,)</f>
        <v>0</v>
      </c>
      <c r="AN57" s="219">
        <f>IF(AND(AN$3&gt;=$I57,AN$3&lt;=$J57),$K57*$H57*тех!AV$9*тех!AV$6,)</f>
        <v>0</v>
      </c>
      <c r="AO57" s="219">
        <f>IF(AND(AO$3&gt;=$I57,AO$3&lt;=$J57),$K57*$H57*тех!AW$9*тех!AW$6,)</f>
        <v>0</v>
      </c>
      <c r="AP57" s="219">
        <f>IF(AND(AP$3&gt;=$I57,AP$3&lt;=$J57),$K57*$H57*тех!AX$9*тех!AX$6,)</f>
        <v>0</v>
      </c>
      <c r="AQ57" s="219">
        <f>IF(AND(AQ$3&gt;=$I57,AQ$3&lt;=$J57),$K57*$H57*тех!AY$9*тех!AY$6,)</f>
        <v>0</v>
      </c>
      <c r="AR57" s="219">
        <f>IF(AND(AR$3&gt;=$I57,AR$3&lt;=$J57),$K57*$H57*тех!AZ$9*тех!AZ$6,)</f>
        <v>0</v>
      </c>
      <c r="AS57" s="219">
        <f>IF(AND(AS$3&gt;=$I57,AS$3&lt;=$J57),$K57*$H57*тех!BA$9*тех!BA$6,)</f>
        <v>0</v>
      </c>
      <c r="AT57" s="219">
        <f>IF(AND(AT$3&gt;=$I57,AT$3&lt;=$J57),$K57*$H57*тех!BB$9*тех!BB$6,)</f>
        <v>0</v>
      </c>
      <c r="AU57" s="219">
        <f>IF(AND(AU$3&gt;=$I57,AU$3&lt;=$J57),$K57*$H57*тех!BC$9*тех!BC$6,)</f>
        <v>0</v>
      </c>
      <c r="AV57" s="219">
        <f>IF(AND(AV$3&gt;=$I57,AV$3&lt;=$J57),$K57*$H57*тех!BD$9*тех!BD$6,)</f>
        <v>0</v>
      </c>
      <c r="AW57" s="219">
        <f>IF(AND(AW$3&gt;=$I57,AW$3&lt;=$J57),$K57*$H57*тех!BE$9*тех!BE$6,)</f>
        <v>0</v>
      </c>
      <c r="AX57" s="219">
        <f>IF(AND(AX$3&gt;=$I57,AX$3&lt;=$J57),$K57*$H57*тех!BF$9*тех!BF$6,)</f>
        <v>0</v>
      </c>
      <c r="AY57" s="219">
        <f>IF(AND(AY$3&gt;=$I57,AY$3&lt;=$J57),$K57*$H57*тех!BG$9*тех!BG$6,)</f>
        <v>0</v>
      </c>
      <c r="AZ57" s="219">
        <f>IF(AND(AZ$3&gt;=$I57,AZ$3&lt;=$J57),$K57*$H57*тех!BH$9*тех!BH$6,)</f>
        <v>0</v>
      </c>
      <c r="BA57" s="219">
        <f>IF(AND(BA$3&gt;=$I57,BA$3&lt;=$J57),$K57*$H57*тех!BI$9*тех!BI$6,)</f>
        <v>0</v>
      </c>
      <c r="BB57" s="219">
        <f>IF(AND(BB$3&gt;=$I57,BB$3&lt;=$J57),$K57*$H57*тех!BJ$9*тех!BJ$6,)</f>
        <v>0</v>
      </c>
      <c r="BC57" s="219">
        <f>IF(AND(BC$3&gt;=$I57,BC$3&lt;=$J57),$K57*$H57*тех!BK$9*тех!BK$6,)</f>
        <v>0</v>
      </c>
      <c r="BD57" s="219">
        <f>IF(AND(BD$3&gt;=$I57,BD$3&lt;=$J57),$K57*$H57*тех!BL$9*тех!BL$6,)</f>
        <v>0</v>
      </c>
      <c r="BE57" s="219">
        <f>IF(AND(BE$3&gt;=$I57,BE$3&lt;=$J57),$K57*$H57*тех!BM$9*тех!BM$6,)</f>
        <v>0</v>
      </c>
      <c r="BF57" s="219">
        <f>IF(AND(BF$3&gt;=$I57,BF$3&lt;=$J57),$K57*$H57*тех!BN$9*тех!BN$6,)</f>
        <v>0</v>
      </c>
      <c r="BG57" s="219">
        <f>IF(AND(BG$3&gt;=$I57,BG$3&lt;=$J57),$K57*$H57*тех!BO$9*тех!BO$6,)</f>
        <v>0</v>
      </c>
      <c r="BH57" s="219">
        <f>IF(AND(BH$3&gt;=$I57,BH$3&lt;=$J57),$K57*$H57*тех!BP$9*тех!BP$6,)</f>
        <v>0</v>
      </c>
      <c r="BI57" s="219">
        <f>IF(AND(BI$3&gt;=$I57,BI$3&lt;=$J57),$K57*$H57*тех!BQ$9*тех!BQ$6,)</f>
        <v>0</v>
      </c>
      <c r="BJ57" s="219">
        <f>IF(AND(BJ$3&gt;=$I57,BJ$3&lt;=$J57),$K57*$H57*тех!BR$9*тех!BR$6,)</f>
        <v>0</v>
      </c>
      <c r="BK57" s="219">
        <f>IF(AND(BK$3&gt;=$I57,BK$3&lt;=$J57),$K57*$H57*тех!BS$9*тех!BS$6,)</f>
        <v>0</v>
      </c>
      <c r="BL57" s="219">
        <f>IF(AND(BL$3&gt;=$I57,BL$3&lt;=$J57),$K57*$H57*тех!BT$9*тех!BT$6,)</f>
        <v>0</v>
      </c>
      <c r="BM57" s="219">
        <f>IF(AND(BM$3&gt;=$I57,BM$3&lt;=$J57),$K57*$H57*тех!BU$9*тех!BU$6,)</f>
        <v>0</v>
      </c>
      <c r="BN57" s="219">
        <f>IF(AND(BN$3&gt;=$I57,BN$3&lt;=$J57),$K57*$H57*тех!BV$9*тех!BV$6,)</f>
        <v>0</v>
      </c>
      <c r="BO57" s="219">
        <f>IF(AND(BO$3&gt;=$I57,BO$3&lt;=$J57),$K57*$H57*тех!BW$9*тех!BW$6,)</f>
        <v>0</v>
      </c>
      <c r="BP57" s="219">
        <f>IF(AND(BP$3&gt;=$I57,BP$3&lt;=$J57),$K57*$H57*тех!BX$9*тех!BX$6,)</f>
        <v>0</v>
      </c>
      <c r="BQ57" s="219">
        <f>IF(AND(BQ$3&gt;=$I57,BQ$3&lt;=$J57),$K57*$H57*тех!BY$9*тех!BY$6,)</f>
        <v>0</v>
      </c>
      <c r="BR57" s="219">
        <f>IF(AND(BR$3&gt;=$I57,BR$3&lt;=$J57),$K57*$H57*тех!BZ$9*тех!BZ$6,)</f>
        <v>0</v>
      </c>
      <c r="BS57" s="219">
        <f>IF(AND(BS$3&gt;=$I57,BS$3&lt;=$J57),$K57*$H57*тех!CA$9*тех!CA$6,)</f>
        <v>0</v>
      </c>
      <c r="BT57" s="219">
        <f>IF(AND(BT$3&gt;=$I57,BT$3&lt;=$J57),$K57*$H57*тех!CB$9*тех!CB$6,)</f>
        <v>0</v>
      </c>
      <c r="BU57" s="219">
        <f>IF(AND(BU$3&gt;=$I57,BU$3&lt;=$J57),$K57*$H57*тех!CC$9*тех!CC$6,)</f>
        <v>0</v>
      </c>
      <c r="BV57" s="219">
        <f>IF(AND(BV$3&gt;=$I57,BV$3&lt;=$J57),$K57*$H57*тех!CD$9*тех!CD$6,)</f>
        <v>0</v>
      </c>
      <c r="BW57" s="219">
        <f>IF(AND(BW$3&gt;=$I57,BW$3&lt;=$J57),$K57*$H57*тех!CE$9*тех!CE$6,)</f>
        <v>0</v>
      </c>
    </row>
    <row r="58" spans="2:75" hidden="1" outlineLevel="1">
      <c r="B58" s="3">
        <v>52</v>
      </c>
      <c r="C58" s="19"/>
      <c r="D58" s="19"/>
      <c r="E58" s="19"/>
      <c r="F58" s="19"/>
      <c r="G58" s="334" t="str">
        <f t="shared" si="2"/>
        <v>СНГ</v>
      </c>
      <c r="H58" s="19"/>
      <c r="I58" s="20"/>
      <c r="J58" s="20"/>
      <c r="K58" s="71"/>
      <c r="L58" s="64"/>
      <c r="M58" s="64"/>
      <c r="N58" s="64">
        <f t="shared" si="1"/>
        <v>0</v>
      </c>
      <c r="P58" s="219">
        <f>IF(AND(P$3&gt;=$I58,P$3&lt;=$J58),$K58*$H58*тех!X$9*тех!X$6,)</f>
        <v>0</v>
      </c>
      <c r="Q58" s="219">
        <f>IF(AND(Q$3&gt;=$I58,Q$3&lt;=$J58),$K58*$H58*тех!Y$9*тех!Y$6,)</f>
        <v>0</v>
      </c>
      <c r="R58" s="219">
        <f>IF(AND(R$3&gt;=$I58,R$3&lt;=$J58),$K58*$H58*тех!Z$9*тех!Z$6,)</f>
        <v>0</v>
      </c>
      <c r="S58" s="219">
        <f>IF(AND(S$3&gt;=$I58,S$3&lt;=$J58),$K58*$H58*тех!AA$9*тех!AA$6,)</f>
        <v>0</v>
      </c>
      <c r="T58" s="219">
        <f>IF(AND(T$3&gt;=$I58,T$3&lt;=$J58),$K58*$H58*тех!AB$9*тех!AB$6,)</f>
        <v>0</v>
      </c>
      <c r="U58" s="219">
        <f>IF(AND(U$3&gt;=$I58,U$3&lt;=$J58),$K58*$H58*тех!AC$9*тех!AC$6,)</f>
        <v>0</v>
      </c>
      <c r="V58" s="219">
        <f>IF(AND(V$3&gt;=$I58,V$3&lt;=$J58),$K58*$H58*тех!AD$9*тех!AD$6,)</f>
        <v>0</v>
      </c>
      <c r="W58" s="219">
        <f>IF(AND(W$3&gt;=$I58,W$3&lt;=$J58),$K58*$H58*тех!AE$9*тех!AE$6,)</f>
        <v>0</v>
      </c>
      <c r="X58" s="219">
        <f>IF(AND(X$3&gt;=$I58,X$3&lt;=$J58),$K58*$H58*тех!AF$9*тех!AF$6,)</f>
        <v>0</v>
      </c>
      <c r="Y58" s="219">
        <f>IF(AND(Y$3&gt;=$I58,Y$3&lt;=$J58),$K58*$H58*тех!AG$9*тех!AG$6,)</f>
        <v>0</v>
      </c>
      <c r="Z58" s="219">
        <f>IF(AND(Z$3&gt;=$I58,Z$3&lt;=$J58),$K58*$H58*тех!AH$9*тех!AH$6,)</f>
        <v>0</v>
      </c>
      <c r="AA58" s="219">
        <f>IF(AND(AA$3&gt;=$I58,AA$3&lt;=$J58),$K58*$H58*тех!AI$9*тех!AI$6,)</f>
        <v>0</v>
      </c>
      <c r="AB58" s="219">
        <f>IF(AND(AB$3&gt;=$I58,AB$3&lt;=$J58),$K58*$H58*тех!AJ$9*тех!AJ$6,)</f>
        <v>0</v>
      </c>
      <c r="AC58" s="219">
        <f>IF(AND(AC$3&gt;=$I58,AC$3&lt;=$J58),$K58*$H58*тех!AK$9*тех!AK$6,)</f>
        <v>0</v>
      </c>
      <c r="AD58" s="219">
        <f>IF(AND(AD$3&gt;=$I58,AD$3&lt;=$J58),$K58*$H58*тех!AL$9*тех!AL$6,)</f>
        <v>0</v>
      </c>
      <c r="AE58" s="219">
        <f>IF(AND(AE$3&gt;=$I58,AE$3&lt;=$J58),$K58*$H58*тех!AM$9*тех!AM$6,)</f>
        <v>0</v>
      </c>
      <c r="AF58" s="219">
        <f>IF(AND(AF$3&gt;=$I58,AF$3&lt;=$J58),$K58*$H58*тех!AN$9*тех!AN$6,)</f>
        <v>0</v>
      </c>
      <c r="AG58" s="219">
        <f>IF(AND(AG$3&gt;=$I58,AG$3&lt;=$J58),$K58*$H58*тех!AO$9*тех!AO$6,)</f>
        <v>0</v>
      </c>
      <c r="AH58" s="219">
        <f>IF(AND(AH$3&gt;=$I58,AH$3&lt;=$J58),$K58*$H58*тех!AP$9*тех!AP$6,)</f>
        <v>0</v>
      </c>
      <c r="AI58" s="219">
        <f>IF(AND(AI$3&gt;=$I58,AI$3&lt;=$J58),$K58*$H58*тех!AQ$9*тех!AQ$6,)</f>
        <v>0</v>
      </c>
      <c r="AJ58" s="219">
        <f>IF(AND(AJ$3&gt;=$I58,AJ$3&lt;=$J58),$K58*$H58*тех!AR$9*тех!AR$6,)</f>
        <v>0</v>
      </c>
      <c r="AK58" s="219">
        <f>IF(AND(AK$3&gt;=$I58,AK$3&lt;=$J58),$K58*$H58*тех!AS$9*тех!AS$6,)</f>
        <v>0</v>
      </c>
      <c r="AL58" s="219">
        <f>IF(AND(AL$3&gt;=$I58,AL$3&lt;=$J58),$K58*$H58*тех!AT$9*тех!AT$6,)</f>
        <v>0</v>
      </c>
      <c r="AM58" s="219">
        <f>IF(AND(AM$3&gt;=$I58,AM$3&lt;=$J58),$K58*$H58*тех!AU$9*тех!AU$6,)</f>
        <v>0</v>
      </c>
      <c r="AN58" s="219">
        <f>IF(AND(AN$3&gt;=$I58,AN$3&lt;=$J58),$K58*$H58*тех!AV$9*тех!AV$6,)</f>
        <v>0</v>
      </c>
      <c r="AO58" s="219">
        <f>IF(AND(AO$3&gt;=$I58,AO$3&lt;=$J58),$K58*$H58*тех!AW$9*тех!AW$6,)</f>
        <v>0</v>
      </c>
      <c r="AP58" s="219">
        <f>IF(AND(AP$3&gt;=$I58,AP$3&lt;=$J58),$K58*$H58*тех!AX$9*тех!AX$6,)</f>
        <v>0</v>
      </c>
      <c r="AQ58" s="219">
        <f>IF(AND(AQ$3&gt;=$I58,AQ$3&lt;=$J58),$K58*$H58*тех!AY$9*тех!AY$6,)</f>
        <v>0</v>
      </c>
      <c r="AR58" s="219">
        <f>IF(AND(AR$3&gt;=$I58,AR$3&lt;=$J58),$K58*$H58*тех!AZ$9*тех!AZ$6,)</f>
        <v>0</v>
      </c>
      <c r="AS58" s="219">
        <f>IF(AND(AS$3&gt;=$I58,AS$3&lt;=$J58),$K58*$H58*тех!BA$9*тех!BA$6,)</f>
        <v>0</v>
      </c>
      <c r="AT58" s="219">
        <f>IF(AND(AT$3&gt;=$I58,AT$3&lt;=$J58),$K58*$H58*тех!BB$9*тех!BB$6,)</f>
        <v>0</v>
      </c>
      <c r="AU58" s="219">
        <f>IF(AND(AU$3&gt;=$I58,AU$3&lt;=$J58),$K58*$H58*тех!BC$9*тех!BC$6,)</f>
        <v>0</v>
      </c>
      <c r="AV58" s="219">
        <f>IF(AND(AV$3&gt;=$I58,AV$3&lt;=$J58),$K58*$H58*тех!BD$9*тех!BD$6,)</f>
        <v>0</v>
      </c>
      <c r="AW58" s="219">
        <f>IF(AND(AW$3&gt;=$I58,AW$3&lt;=$J58),$K58*$H58*тех!BE$9*тех!BE$6,)</f>
        <v>0</v>
      </c>
      <c r="AX58" s="219">
        <f>IF(AND(AX$3&gt;=$I58,AX$3&lt;=$J58),$K58*$H58*тех!BF$9*тех!BF$6,)</f>
        <v>0</v>
      </c>
      <c r="AY58" s="219">
        <f>IF(AND(AY$3&gt;=$I58,AY$3&lt;=$J58),$K58*$H58*тех!BG$9*тех!BG$6,)</f>
        <v>0</v>
      </c>
      <c r="AZ58" s="219">
        <f>IF(AND(AZ$3&gt;=$I58,AZ$3&lt;=$J58),$K58*$H58*тех!BH$9*тех!BH$6,)</f>
        <v>0</v>
      </c>
      <c r="BA58" s="219">
        <f>IF(AND(BA$3&gt;=$I58,BA$3&lt;=$J58),$K58*$H58*тех!BI$9*тех!BI$6,)</f>
        <v>0</v>
      </c>
      <c r="BB58" s="219">
        <f>IF(AND(BB$3&gt;=$I58,BB$3&lt;=$J58),$K58*$H58*тех!BJ$9*тех!BJ$6,)</f>
        <v>0</v>
      </c>
      <c r="BC58" s="219">
        <f>IF(AND(BC$3&gt;=$I58,BC$3&lt;=$J58),$K58*$H58*тех!BK$9*тех!BK$6,)</f>
        <v>0</v>
      </c>
      <c r="BD58" s="219">
        <f>IF(AND(BD$3&gt;=$I58,BD$3&lt;=$J58),$K58*$H58*тех!BL$9*тех!BL$6,)</f>
        <v>0</v>
      </c>
      <c r="BE58" s="219">
        <f>IF(AND(BE$3&gt;=$I58,BE$3&lt;=$J58),$K58*$H58*тех!BM$9*тех!BM$6,)</f>
        <v>0</v>
      </c>
      <c r="BF58" s="219">
        <f>IF(AND(BF$3&gt;=$I58,BF$3&lt;=$J58),$K58*$H58*тех!BN$9*тех!BN$6,)</f>
        <v>0</v>
      </c>
      <c r="BG58" s="219">
        <f>IF(AND(BG$3&gt;=$I58,BG$3&lt;=$J58),$K58*$H58*тех!BO$9*тех!BO$6,)</f>
        <v>0</v>
      </c>
      <c r="BH58" s="219">
        <f>IF(AND(BH$3&gt;=$I58,BH$3&lt;=$J58),$K58*$H58*тех!BP$9*тех!BP$6,)</f>
        <v>0</v>
      </c>
      <c r="BI58" s="219">
        <f>IF(AND(BI$3&gt;=$I58,BI$3&lt;=$J58),$K58*$H58*тех!BQ$9*тех!BQ$6,)</f>
        <v>0</v>
      </c>
      <c r="BJ58" s="219">
        <f>IF(AND(BJ$3&gt;=$I58,BJ$3&lt;=$J58),$K58*$H58*тех!BR$9*тех!BR$6,)</f>
        <v>0</v>
      </c>
      <c r="BK58" s="219">
        <f>IF(AND(BK$3&gt;=$I58,BK$3&lt;=$J58),$K58*$H58*тех!BS$9*тех!BS$6,)</f>
        <v>0</v>
      </c>
      <c r="BL58" s="219">
        <f>IF(AND(BL$3&gt;=$I58,BL$3&lt;=$J58),$K58*$H58*тех!BT$9*тех!BT$6,)</f>
        <v>0</v>
      </c>
      <c r="BM58" s="219">
        <f>IF(AND(BM$3&gt;=$I58,BM$3&lt;=$J58),$K58*$H58*тех!BU$9*тех!BU$6,)</f>
        <v>0</v>
      </c>
      <c r="BN58" s="219">
        <f>IF(AND(BN$3&gt;=$I58,BN$3&lt;=$J58),$K58*$H58*тех!BV$9*тех!BV$6,)</f>
        <v>0</v>
      </c>
      <c r="BO58" s="219">
        <f>IF(AND(BO$3&gt;=$I58,BO$3&lt;=$J58),$K58*$H58*тех!BW$9*тех!BW$6,)</f>
        <v>0</v>
      </c>
      <c r="BP58" s="219">
        <f>IF(AND(BP$3&gt;=$I58,BP$3&lt;=$J58),$K58*$H58*тех!BX$9*тех!BX$6,)</f>
        <v>0</v>
      </c>
      <c r="BQ58" s="219">
        <f>IF(AND(BQ$3&gt;=$I58,BQ$3&lt;=$J58),$K58*$H58*тех!BY$9*тех!BY$6,)</f>
        <v>0</v>
      </c>
      <c r="BR58" s="219">
        <f>IF(AND(BR$3&gt;=$I58,BR$3&lt;=$J58),$K58*$H58*тех!BZ$9*тех!BZ$6,)</f>
        <v>0</v>
      </c>
      <c r="BS58" s="219">
        <f>IF(AND(BS$3&gt;=$I58,BS$3&lt;=$J58),$K58*$H58*тех!CA$9*тех!CA$6,)</f>
        <v>0</v>
      </c>
      <c r="BT58" s="219">
        <f>IF(AND(BT$3&gt;=$I58,BT$3&lt;=$J58),$K58*$H58*тех!CB$9*тех!CB$6,)</f>
        <v>0</v>
      </c>
      <c r="BU58" s="219">
        <f>IF(AND(BU$3&gt;=$I58,BU$3&lt;=$J58),$K58*$H58*тех!CC$9*тех!CC$6,)</f>
        <v>0</v>
      </c>
      <c r="BV58" s="219">
        <f>IF(AND(BV$3&gt;=$I58,BV$3&lt;=$J58),$K58*$H58*тех!CD$9*тех!CD$6,)</f>
        <v>0</v>
      </c>
      <c r="BW58" s="219">
        <f>IF(AND(BW$3&gt;=$I58,BW$3&lt;=$J58),$K58*$H58*тех!CE$9*тех!CE$6,)</f>
        <v>0</v>
      </c>
    </row>
    <row r="59" spans="2:75" hidden="1" outlineLevel="1">
      <c r="B59" s="3">
        <v>53</v>
      </c>
      <c r="C59" s="19"/>
      <c r="D59" s="19"/>
      <c r="E59" s="19"/>
      <c r="F59" s="19"/>
      <c r="G59" s="334" t="str">
        <f t="shared" si="2"/>
        <v>СНГ</v>
      </c>
      <c r="H59" s="19"/>
      <c r="I59" s="20"/>
      <c r="J59" s="20"/>
      <c r="K59" s="71"/>
      <c r="L59" s="64"/>
      <c r="M59" s="64"/>
      <c r="N59" s="64">
        <f t="shared" si="1"/>
        <v>0</v>
      </c>
      <c r="P59" s="219">
        <f>IF(AND(P$3&gt;=$I59,P$3&lt;=$J59),$K59*$H59*тех!X$9*тех!X$6,)</f>
        <v>0</v>
      </c>
      <c r="Q59" s="219">
        <f>IF(AND(Q$3&gt;=$I59,Q$3&lt;=$J59),$K59*$H59*тех!Y$9*тех!Y$6,)</f>
        <v>0</v>
      </c>
      <c r="R59" s="219">
        <f>IF(AND(R$3&gt;=$I59,R$3&lt;=$J59),$K59*$H59*тех!Z$9*тех!Z$6,)</f>
        <v>0</v>
      </c>
      <c r="S59" s="219">
        <f>IF(AND(S$3&gt;=$I59,S$3&lt;=$J59),$K59*$H59*тех!AA$9*тех!AA$6,)</f>
        <v>0</v>
      </c>
      <c r="T59" s="219">
        <f>IF(AND(T$3&gt;=$I59,T$3&lt;=$J59),$K59*$H59*тех!AB$9*тех!AB$6,)</f>
        <v>0</v>
      </c>
      <c r="U59" s="219">
        <f>IF(AND(U$3&gt;=$I59,U$3&lt;=$J59),$K59*$H59*тех!AC$9*тех!AC$6,)</f>
        <v>0</v>
      </c>
      <c r="V59" s="219">
        <f>IF(AND(V$3&gt;=$I59,V$3&lt;=$J59),$K59*$H59*тех!AD$9*тех!AD$6,)</f>
        <v>0</v>
      </c>
      <c r="W59" s="219">
        <f>IF(AND(W$3&gt;=$I59,W$3&lt;=$J59),$K59*$H59*тех!AE$9*тех!AE$6,)</f>
        <v>0</v>
      </c>
      <c r="X59" s="219">
        <f>IF(AND(X$3&gt;=$I59,X$3&lt;=$J59),$K59*$H59*тех!AF$9*тех!AF$6,)</f>
        <v>0</v>
      </c>
      <c r="Y59" s="219">
        <f>IF(AND(Y$3&gt;=$I59,Y$3&lt;=$J59),$K59*$H59*тех!AG$9*тех!AG$6,)</f>
        <v>0</v>
      </c>
      <c r="Z59" s="219">
        <f>IF(AND(Z$3&gt;=$I59,Z$3&lt;=$J59),$K59*$H59*тех!AH$9*тех!AH$6,)</f>
        <v>0</v>
      </c>
      <c r="AA59" s="219">
        <f>IF(AND(AA$3&gt;=$I59,AA$3&lt;=$J59),$K59*$H59*тех!AI$9*тех!AI$6,)</f>
        <v>0</v>
      </c>
      <c r="AB59" s="219">
        <f>IF(AND(AB$3&gt;=$I59,AB$3&lt;=$J59),$K59*$H59*тех!AJ$9*тех!AJ$6,)</f>
        <v>0</v>
      </c>
      <c r="AC59" s="219">
        <f>IF(AND(AC$3&gt;=$I59,AC$3&lt;=$J59),$K59*$H59*тех!AK$9*тех!AK$6,)</f>
        <v>0</v>
      </c>
      <c r="AD59" s="219">
        <f>IF(AND(AD$3&gt;=$I59,AD$3&lt;=$J59),$K59*$H59*тех!AL$9*тех!AL$6,)</f>
        <v>0</v>
      </c>
      <c r="AE59" s="219">
        <f>IF(AND(AE$3&gt;=$I59,AE$3&lt;=$J59),$K59*$H59*тех!AM$9*тех!AM$6,)</f>
        <v>0</v>
      </c>
      <c r="AF59" s="219">
        <f>IF(AND(AF$3&gt;=$I59,AF$3&lt;=$J59),$K59*$H59*тех!AN$9*тех!AN$6,)</f>
        <v>0</v>
      </c>
      <c r="AG59" s="219">
        <f>IF(AND(AG$3&gt;=$I59,AG$3&lt;=$J59),$K59*$H59*тех!AO$9*тех!AO$6,)</f>
        <v>0</v>
      </c>
      <c r="AH59" s="219">
        <f>IF(AND(AH$3&gt;=$I59,AH$3&lt;=$J59),$K59*$H59*тех!AP$9*тех!AP$6,)</f>
        <v>0</v>
      </c>
      <c r="AI59" s="219">
        <f>IF(AND(AI$3&gt;=$I59,AI$3&lt;=$J59),$K59*$H59*тех!AQ$9*тех!AQ$6,)</f>
        <v>0</v>
      </c>
      <c r="AJ59" s="219">
        <f>IF(AND(AJ$3&gt;=$I59,AJ$3&lt;=$J59),$K59*$H59*тех!AR$9*тех!AR$6,)</f>
        <v>0</v>
      </c>
      <c r="AK59" s="219">
        <f>IF(AND(AK$3&gt;=$I59,AK$3&lt;=$J59),$K59*$H59*тех!AS$9*тех!AS$6,)</f>
        <v>0</v>
      </c>
      <c r="AL59" s="219">
        <f>IF(AND(AL$3&gt;=$I59,AL$3&lt;=$J59),$K59*$H59*тех!AT$9*тех!AT$6,)</f>
        <v>0</v>
      </c>
      <c r="AM59" s="219">
        <f>IF(AND(AM$3&gt;=$I59,AM$3&lt;=$J59),$K59*$H59*тех!AU$9*тех!AU$6,)</f>
        <v>0</v>
      </c>
      <c r="AN59" s="219">
        <f>IF(AND(AN$3&gt;=$I59,AN$3&lt;=$J59),$K59*$H59*тех!AV$9*тех!AV$6,)</f>
        <v>0</v>
      </c>
      <c r="AO59" s="219">
        <f>IF(AND(AO$3&gt;=$I59,AO$3&lt;=$J59),$K59*$H59*тех!AW$9*тех!AW$6,)</f>
        <v>0</v>
      </c>
      <c r="AP59" s="219">
        <f>IF(AND(AP$3&gt;=$I59,AP$3&lt;=$J59),$K59*$H59*тех!AX$9*тех!AX$6,)</f>
        <v>0</v>
      </c>
      <c r="AQ59" s="219">
        <f>IF(AND(AQ$3&gt;=$I59,AQ$3&lt;=$J59),$K59*$H59*тех!AY$9*тех!AY$6,)</f>
        <v>0</v>
      </c>
      <c r="AR59" s="219">
        <f>IF(AND(AR$3&gt;=$I59,AR$3&lt;=$J59),$K59*$H59*тех!AZ$9*тех!AZ$6,)</f>
        <v>0</v>
      </c>
      <c r="AS59" s="219">
        <f>IF(AND(AS$3&gt;=$I59,AS$3&lt;=$J59),$K59*$H59*тех!BA$9*тех!BA$6,)</f>
        <v>0</v>
      </c>
      <c r="AT59" s="219">
        <f>IF(AND(AT$3&gt;=$I59,AT$3&lt;=$J59),$K59*$H59*тех!BB$9*тех!BB$6,)</f>
        <v>0</v>
      </c>
      <c r="AU59" s="219">
        <f>IF(AND(AU$3&gt;=$I59,AU$3&lt;=$J59),$K59*$H59*тех!BC$9*тех!BC$6,)</f>
        <v>0</v>
      </c>
      <c r="AV59" s="219">
        <f>IF(AND(AV$3&gt;=$I59,AV$3&lt;=$J59),$K59*$H59*тех!BD$9*тех!BD$6,)</f>
        <v>0</v>
      </c>
      <c r="AW59" s="219">
        <f>IF(AND(AW$3&gt;=$I59,AW$3&lt;=$J59),$K59*$H59*тех!BE$9*тех!BE$6,)</f>
        <v>0</v>
      </c>
      <c r="AX59" s="219">
        <f>IF(AND(AX$3&gt;=$I59,AX$3&lt;=$J59),$K59*$H59*тех!BF$9*тех!BF$6,)</f>
        <v>0</v>
      </c>
      <c r="AY59" s="219">
        <f>IF(AND(AY$3&gt;=$I59,AY$3&lt;=$J59),$K59*$H59*тех!BG$9*тех!BG$6,)</f>
        <v>0</v>
      </c>
      <c r="AZ59" s="219">
        <f>IF(AND(AZ$3&gt;=$I59,AZ$3&lt;=$J59),$K59*$H59*тех!BH$9*тех!BH$6,)</f>
        <v>0</v>
      </c>
      <c r="BA59" s="219">
        <f>IF(AND(BA$3&gt;=$I59,BA$3&lt;=$J59),$K59*$H59*тех!BI$9*тех!BI$6,)</f>
        <v>0</v>
      </c>
      <c r="BB59" s="219">
        <f>IF(AND(BB$3&gt;=$I59,BB$3&lt;=$J59),$K59*$H59*тех!BJ$9*тех!BJ$6,)</f>
        <v>0</v>
      </c>
      <c r="BC59" s="219">
        <f>IF(AND(BC$3&gt;=$I59,BC$3&lt;=$J59),$K59*$H59*тех!BK$9*тех!BK$6,)</f>
        <v>0</v>
      </c>
      <c r="BD59" s="219">
        <f>IF(AND(BD$3&gt;=$I59,BD$3&lt;=$J59),$K59*$H59*тех!BL$9*тех!BL$6,)</f>
        <v>0</v>
      </c>
      <c r="BE59" s="219">
        <f>IF(AND(BE$3&gt;=$I59,BE$3&lt;=$J59),$K59*$H59*тех!BM$9*тех!BM$6,)</f>
        <v>0</v>
      </c>
      <c r="BF59" s="219">
        <f>IF(AND(BF$3&gt;=$I59,BF$3&lt;=$J59),$K59*$H59*тех!BN$9*тех!BN$6,)</f>
        <v>0</v>
      </c>
      <c r="BG59" s="219">
        <f>IF(AND(BG$3&gt;=$I59,BG$3&lt;=$J59),$K59*$H59*тех!BO$9*тех!BO$6,)</f>
        <v>0</v>
      </c>
      <c r="BH59" s="219">
        <f>IF(AND(BH$3&gt;=$I59,BH$3&lt;=$J59),$K59*$H59*тех!BP$9*тех!BP$6,)</f>
        <v>0</v>
      </c>
      <c r="BI59" s="219">
        <f>IF(AND(BI$3&gt;=$I59,BI$3&lt;=$J59),$K59*$H59*тех!BQ$9*тех!BQ$6,)</f>
        <v>0</v>
      </c>
      <c r="BJ59" s="219">
        <f>IF(AND(BJ$3&gt;=$I59,BJ$3&lt;=$J59),$K59*$H59*тех!BR$9*тех!BR$6,)</f>
        <v>0</v>
      </c>
      <c r="BK59" s="219">
        <f>IF(AND(BK$3&gt;=$I59,BK$3&lt;=$J59),$K59*$H59*тех!BS$9*тех!BS$6,)</f>
        <v>0</v>
      </c>
      <c r="BL59" s="219">
        <f>IF(AND(BL$3&gt;=$I59,BL$3&lt;=$J59),$K59*$H59*тех!BT$9*тех!BT$6,)</f>
        <v>0</v>
      </c>
      <c r="BM59" s="219">
        <f>IF(AND(BM$3&gt;=$I59,BM$3&lt;=$J59),$K59*$H59*тех!BU$9*тех!BU$6,)</f>
        <v>0</v>
      </c>
      <c r="BN59" s="219">
        <f>IF(AND(BN$3&gt;=$I59,BN$3&lt;=$J59),$K59*$H59*тех!BV$9*тех!BV$6,)</f>
        <v>0</v>
      </c>
      <c r="BO59" s="219">
        <f>IF(AND(BO$3&gt;=$I59,BO$3&lt;=$J59),$K59*$H59*тех!BW$9*тех!BW$6,)</f>
        <v>0</v>
      </c>
      <c r="BP59" s="219">
        <f>IF(AND(BP$3&gt;=$I59,BP$3&lt;=$J59),$K59*$H59*тех!BX$9*тех!BX$6,)</f>
        <v>0</v>
      </c>
      <c r="BQ59" s="219">
        <f>IF(AND(BQ$3&gt;=$I59,BQ$3&lt;=$J59),$K59*$H59*тех!BY$9*тех!BY$6,)</f>
        <v>0</v>
      </c>
      <c r="BR59" s="219">
        <f>IF(AND(BR$3&gt;=$I59,BR$3&lt;=$J59),$K59*$H59*тех!BZ$9*тех!BZ$6,)</f>
        <v>0</v>
      </c>
      <c r="BS59" s="219">
        <f>IF(AND(BS$3&gt;=$I59,BS$3&lt;=$J59),$K59*$H59*тех!CA$9*тех!CA$6,)</f>
        <v>0</v>
      </c>
      <c r="BT59" s="219">
        <f>IF(AND(BT$3&gt;=$I59,BT$3&lt;=$J59),$K59*$H59*тех!CB$9*тех!CB$6,)</f>
        <v>0</v>
      </c>
      <c r="BU59" s="219">
        <f>IF(AND(BU$3&gt;=$I59,BU$3&lt;=$J59),$K59*$H59*тех!CC$9*тех!CC$6,)</f>
        <v>0</v>
      </c>
      <c r="BV59" s="219">
        <f>IF(AND(BV$3&gt;=$I59,BV$3&lt;=$J59),$K59*$H59*тех!CD$9*тех!CD$6,)</f>
        <v>0</v>
      </c>
      <c r="BW59" s="219">
        <f>IF(AND(BW$3&gt;=$I59,BW$3&lt;=$J59),$K59*$H59*тех!CE$9*тех!CE$6,)</f>
        <v>0</v>
      </c>
    </row>
    <row r="60" spans="2:75" hidden="1" outlineLevel="1">
      <c r="B60" s="3">
        <v>54</v>
      </c>
      <c r="C60" s="19"/>
      <c r="D60" s="19"/>
      <c r="E60" s="19"/>
      <c r="F60" s="19"/>
      <c r="G60" s="334" t="str">
        <f t="shared" si="2"/>
        <v>СНГ</v>
      </c>
      <c r="H60" s="19"/>
      <c r="I60" s="20"/>
      <c r="J60" s="20"/>
      <c r="K60" s="71"/>
      <c r="L60" s="64"/>
      <c r="M60" s="64"/>
      <c r="N60" s="64">
        <f t="shared" si="1"/>
        <v>0</v>
      </c>
      <c r="P60" s="219">
        <f>IF(AND(P$3&gt;=$I60,P$3&lt;=$J60),$K60*$H60*тех!X$9*тех!X$6,)</f>
        <v>0</v>
      </c>
      <c r="Q60" s="219">
        <f>IF(AND(Q$3&gt;=$I60,Q$3&lt;=$J60),$K60*$H60*тех!Y$9*тех!Y$6,)</f>
        <v>0</v>
      </c>
      <c r="R60" s="219">
        <f>IF(AND(R$3&gt;=$I60,R$3&lt;=$J60),$K60*$H60*тех!Z$9*тех!Z$6,)</f>
        <v>0</v>
      </c>
      <c r="S60" s="219">
        <f>IF(AND(S$3&gt;=$I60,S$3&lt;=$J60),$K60*$H60*тех!AA$9*тех!AA$6,)</f>
        <v>0</v>
      </c>
      <c r="T60" s="219">
        <f>IF(AND(T$3&gt;=$I60,T$3&lt;=$J60),$K60*$H60*тех!AB$9*тех!AB$6,)</f>
        <v>0</v>
      </c>
      <c r="U60" s="219">
        <f>IF(AND(U$3&gt;=$I60,U$3&lt;=$J60),$K60*$H60*тех!AC$9*тех!AC$6,)</f>
        <v>0</v>
      </c>
      <c r="V60" s="219">
        <f>IF(AND(V$3&gt;=$I60,V$3&lt;=$J60),$K60*$H60*тех!AD$9*тех!AD$6,)</f>
        <v>0</v>
      </c>
      <c r="W60" s="219">
        <f>IF(AND(W$3&gt;=$I60,W$3&lt;=$J60),$K60*$H60*тех!AE$9*тех!AE$6,)</f>
        <v>0</v>
      </c>
      <c r="X60" s="219">
        <f>IF(AND(X$3&gt;=$I60,X$3&lt;=$J60),$K60*$H60*тех!AF$9*тех!AF$6,)</f>
        <v>0</v>
      </c>
      <c r="Y60" s="219">
        <f>IF(AND(Y$3&gt;=$I60,Y$3&lt;=$J60),$K60*$H60*тех!AG$9*тех!AG$6,)</f>
        <v>0</v>
      </c>
      <c r="Z60" s="219">
        <f>IF(AND(Z$3&gt;=$I60,Z$3&lt;=$J60),$K60*$H60*тех!AH$9*тех!AH$6,)</f>
        <v>0</v>
      </c>
      <c r="AA60" s="219">
        <f>IF(AND(AA$3&gt;=$I60,AA$3&lt;=$J60),$K60*$H60*тех!AI$9*тех!AI$6,)</f>
        <v>0</v>
      </c>
      <c r="AB60" s="219">
        <f>IF(AND(AB$3&gt;=$I60,AB$3&lt;=$J60),$K60*$H60*тех!AJ$9*тех!AJ$6,)</f>
        <v>0</v>
      </c>
      <c r="AC60" s="219">
        <f>IF(AND(AC$3&gt;=$I60,AC$3&lt;=$J60),$K60*$H60*тех!AK$9*тех!AK$6,)</f>
        <v>0</v>
      </c>
      <c r="AD60" s="219">
        <f>IF(AND(AD$3&gt;=$I60,AD$3&lt;=$J60),$K60*$H60*тех!AL$9*тех!AL$6,)</f>
        <v>0</v>
      </c>
      <c r="AE60" s="219">
        <f>IF(AND(AE$3&gt;=$I60,AE$3&lt;=$J60),$K60*$H60*тех!AM$9*тех!AM$6,)</f>
        <v>0</v>
      </c>
      <c r="AF60" s="219">
        <f>IF(AND(AF$3&gt;=$I60,AF$3&lt;=$J60),$K60*$H60*тех!AN$9*тех!AN$6,)</f>
        <v>0</v>
      </c>
      <c r="AG60" s="219">
        <f>IF(AND(AG$3&gt;=$I60,AG$3&lt;=$J60),$K60*$H60*тех!AO$9*тех!AO$6,)</f>
        <v>0</v>
      </c>
      <c r="AH60" s="219">
        <f>IF(AND(AH$3&gt;=$I60,AH$3&lt;=$J60),$K60*$H60*тех!AP$9*тех!AP$6,)</f>
        <v>0</v>
      </c>
      <c r="AI60" s="219">
        <f>IF(AND(AI$3&gt;=$I60,AI$3&lt;=$J60),$K60*$H60*тех!AQ$9*тех!AQ$6,)</f>
        <v>0</v>
      </c>
      <c r="AJ60" s="219">
        <f>IF(AND(AJ$3&gt;=$I60,AJ$3&lt;=$J60),$K60*$H60*тех!AR$9*тех!AR$6,)</f>
        <v>0</v>
      </c>
      <c r="AK60" s="219">
        <f>IF(AND(AK$3&gt;=$I60,AK$3&lt;=$J60),$K60*$H60*тех!AS$9*тех!AS$6,)</f>
        <v>0</v>
      </c>
      <c r="AL60" s="219">
        <f>IF(AND(AL$3&gt;=$I60,AL$3&lt;=$J60),$K60*$H60*тех!AT$9*тех!AT$6,)</f>
        <v>0</v>
      </c>
      <c r="AM60" s="219">
        <f>IF(AND(AM$3&gt;=$I60,AM$3&lt;=$J60),$K60*$H60*тех!AU$9*тех!AU$6,)</f>
        <v>0</v>
      </c>
      <c r="AN60" s="219">
        <f>IF(AND(AN$3&gt;=$I60,AN$3&lt;=$J60),$K60*$H60*тех!AV$9*тех!AV$6,)</f>
        <v>0</v>
      </c>
      <c r="AO60" s="219">
        <f>IF(AND(AO$3&gt;=$I60,AO$3&lt;=$J60),$K60*$H60*тех!AW$9*тех!AW$6,)</f>
        <v>0</v>
      </c>
      <c r="AP60" s="219">
        <f>IF(AND(AP$3&gt;=$I60,AP$3&lt;=$J60),$K60*$H60*тех!AX$9*тех!AX$6,)</f>
        <v>0</v>
      </c>
      <c r="AQ60" s="219">
        <f>IF(AND(AQ$3&gt;=$I60,AQ$3&lt;=$J60),$K60*$H60*тех!AY$9*тех!AY$6,)</f>
        <v>0</v>
      </c>
      <c r="AR60" s="219">
        <f>IF(AND(AR$3&gt;=$I60,AR$3&lt;=$J60),$K60*$H60*тех!AZ$9*тех!AZ$6,)</f>
        <v>0</v>
      </c>
      <c r="AS60" s="219">
        <f>IF(AND(AS$3&gt;=$I60,AS$3&lt;=$J60),$K60*$H60*тех!BA$9*тех!BA$6,)</f>
        <v>0</v>
      </c>
      <c r="AT60" s="219">
        <f>IF(AND(AT$3&gt;=$I60,AT$3&lt;=$J60),$K60*$H60*тех!BB$9*тех!BB$6,)</f>
        <v>0</v>
      </c>
      <c r="AU60" s="219">
        <f>IF(AND(AU$3&gt;=$I60,AU$3&lt;=$J60),$K60*$H60*тех!BC$9*тех!BC$6,)</f>
        <v>0</v>
      </c>
      <c r="AV60" s="219">
        <f>IF(AND(AV$3&gt;=$I60,AV$3&lt;=$J60),$K60*$H60*тех!BD$9*тех!BD$6,)</f>
        <v>0</v>
      </c>
      <c r="AW60" s="219">
        <f>IF(AND(AW$3&gt;=$I60,AW$3&lt;=$J60),$K60*$H60*тех!BE$9*тех!BE$6,)</f>
        <v>0</v>
      </c>
      <c r="AX60" s="219">
        <f>IF(AND(AX$3&gt;=$I60,AX$3&lt;=$J60),$K60*$H60*тех!BF$9*тех!BF$6,)</f>
        <v>0</v>
      </c>
      <c r="AY60" s="219">
        <f>IF(AND(AY$3&gt;=$I60,AY$3&lt;=$J60),$K60*$H60*тех!BG$9*тех!BG$6,)</f>
        <v>0</v>
      </c>
      <c r="AZ60" s="219">
        <f>IF(AND(AZ$3&gt;=$I60,AZ$3&lt;=$J60),$K60*$H60*тех!BH$9*тех!BH$6,)</f>
        <v>0</v>
      </c>
      <c r="BA60" s="219">
        <f>IF(AND(BA$3&gt;=$I60,BA$3&lt;=$J60),$K60*$H60*тех!BI$9*тех!BI$6,)</f>
        <v>0</v>
      </c>
      <c r="BB60" s="219">
        <f>IF(AND(BB$3&gt;=$I60,BB$3&lt;=$J60),$K60*$H60*тех!BJ$9*тех!BJ$6,)</f>
        <v>0</v>
      </c>
      <c r="BC60" s="219">
        <f>IF(AND(BC$3&gt;=$I60,BC$3&lt;=$J60),$K60*$H60*тех!BK$9*тех!BK$6,)</f>
        <v>0</v>
      </c>
      <c r="BD60" s="219">
        <f>IF(AND(BD$3&gt;=$I60,BD$3&lt;=$J60),$K60*$H60*тех!BL$9*тех!BL$6,)</f>
        <v>0</v>
      </c>
      <c r="BE60" s="219">
        <f>IF(AND(BE$3&gt;=$I60,BE$3&lt;=$J60),$K60*$H60*тех!BM$9*тех!BM$6,)</f>
        <v>0</v>
      </c>
      <c r="BF60" s="219">
        <f>IF(AND(BF$3&gt;=$I60,BF$3&lt;=$J60),$K60*$H60*тех!BN$9*тех!BN$6,)</f>
        <v>0</v>
      </c>
      <c r="BG60" s="219">
        <f>IF(AND(BG$3&gt;=$I60,BG$3&lt;=$J60),$K60*$H60*тех!BO$9*тех!BO$6,)</f>
        <v>0</v>
      </c>
      <c r="BH60" s="219">
        <f>IF(AND(BH$3&gt;=$I60,BH$3&lt;=$J60),$K60*$H60*тех!BP$9*тех!BP$6,)</f>
        <v>0</v>
      </c>
      <c r="BI60" s="219">
        <f>IF(AND(BI$3&gt;=$I60,BI$3&lt;=$J60),$K60*$H60*тех!BQ$9*тех!BQ$6,)</f>
        <v>0</v>
      </c>
      <c r="BJ60" s="219">
        <f>IF(AND(BJ$3&gt;=$I60,BJ$3&lt;=$J60),$K60*$H60*тех!BR$9*тех!BR$6,)</f>
        <v>0</v>
      </c>
      <c r="BK60" s="219">
        <f>IF(AND(BK$3&gt;=$I60,BK$3&lt;=$J60),$K60*$H60*тех!BS$9*тех!BS$6,)</f>
        <v>0</v>
      </c>
      <c r="BL60" s="219">
        <f>IF(AND(BL$3&gt;=$I60,BL$3&lt;=$J60),$K60*$H60*тех!BT$9*тех!BT$6,)</f>
        <v>0</v>
      </c>
      <c r="BM60" s="219">
        <f>IF(AND(BM$3&gt;=$I60,BM$3&lt;=$J60),$K60*$H60*тех!BU$9*тех!BU$6,)</f>
        <v>0</v>
      </c>
      <c r="BN60" s="219">
        <f>IF(AND(BN$3&gt;=$I60,BN$3&lt;=$J60),$K60*$H60*тех!BV$9*тех!BV$6,)</f>
        <v>0</v>
      </c>
      <c r="BO60" s="219">
        <f>IF(AND(BO$3&gt;=$I60,BO$3&lt;=$J60),$K60*$H60*тех!BW$9*тех!BW$6,)</f>
        <v>0</v>
      </c>
      <c r="BP60" s="219">
        <f>IF(AND(BP$3&gt;=$I60,BP$3&lt;=$J60),$K60*$H60*тех!BX$9*тех!BX$6,)</f>
        <v>0</v>
      </c>
      <c r="BQ60" s="219">
        <f>IF(AND(BQ$3&gt;=$I60,BQ$3&lt;=$J60),$K60*$H60*тех!BY$9*тех!BY$6,)</f>
        <v>0</v>
      </c>
      <c r="BR60" s="219">
        <f>IF(AND(BR$3&gt;=$I60,BR$3&lt;=$J60),$K60*$H60*тех!BZ$9*тех!BZ$6,)</f>
        <v>0</v>
      </c>
      <c r="BS60" s="219">
        <f>IF(AND(BS$3&gt;=$I60,BS$3&lt;=$J60),$K60*$H60*тех!CA$9*тех!CA$6,)</f>
        <v>0</v>
      </c>
      <c r="BT60" s="219">
        <f>IF(AND(BT$3&gt;=$I60,BT$3&lt;=$J60),$K60*$H60*тех!CB$9*тех!CB$6,)</f>
        <v>0</v>
      </c>
      <c r="BU60" s="219">
        <f>IF(AND(BU$3&gt;=$I60,BU$3&lt;=$J60),$K60*$H60*тех!CC$9*тех!CC$6,)</f>
        <v>0</v>
      </c>
      <c r="BV60" s="219">
        <f>IF(AND(BV$3&gt;=$I60,BV$3&lt;=$J60),$K60*$H60*тех!CD$9*тех!CD$6,)</f>
        <v>0</v>
      </c>
      <c r="BW60" s="219">
        <f>IF(AND(BW$3&gt;=$I60,BW$3&lt;=$J60),$K60*$H60*тех!CE$9*тех!CE$6,)</f>
        <v>0</v>
      </c>
    </row>
    <row r="61" spans="2:75" hidden="1" outlineLevel="1">
      <c r="B61" s="3">
        <v>55</v>
      </c>
      <c r="C61" s="19"/>
      <c r="D61" s="19"/>
      <c r="E61" s="19"/>
      <c r="F61" s="19"/>
      <c r="G61" s="334" t="str">
        <f t="shared" si="2"/>
        <v>СНГ</v>
      </c>
      <c r="H61" s="19"/>
      <c r="I61" s="20"/>
      <c r="J61" s="20"/>
      <c r="K61" s="71"/>
      <c r="L61" s="64"/>
      <c r="M61" s="64"/>
      <c r="N61" s="64">
        <f t="shared" si="1"/>
        <v>0</v>
      </c>
      <c r="P61" s="219">
        <f>IF(AND(P$3&gt;=$I61,P$3&lt;=$J61),$K61*$H61*тех!X$9*тех!X$6,)</f>
        <v>0</v>
      </c>
      <c r="Q61" s="219">
        <f>IF(AND(Q$3&gt;=$I61,Q$3&lt;=$J61),$K61*$H61*тех!Y$9*тех!Y$6,)</f>
        <v>0</v>
      </c>
      <c r="R61" s="219">
        <f>IF(AND(R$3&gt;=$I61,R$3&lt;=$J61),$K61*$H61*тех!Z$9*тех!Z$6,)</f>
        <v>0</v>
      </c>
      <c r="S61" s="219">
        <f>IF(AND(S$3&gt;=$I61,S$3&lt;=$J61),$K61*$H61*тех!AA$9*тех!AA$6,)</f>
        <v>0</v>
      </c>
      <c r="T61" s="219">
        <f>IF(AND(T$3&gt;=$I61,T$3&lt;=$J61),$K61*$H61*тех!AB$9*тех!AB$6,)</f>
        <v>0</v>
      </c>
      <c r="U61" s="219">
        <f>IF(AND(U$3&gt;=$I61,U$3&lt;=$J61),$K61*$H61*тех!AC$9*тех!AC$6,)</f>
        <v>0</v>
      </c>
      <c r="V61" s="219">
        <f>IF(AND(V$3&gt;=$I61,V$3&lt;=$J61),$K61*$H61*тех!AD$9*тех!AD$6,)</f>
        <v>0</v>
      </c>
      <c r="W61" s="219">
        <f>IF(AND(W$3&gt;=$I61,W$3&lt;=$J61),$K61*$H61*тех!AE$9*тех!AE$6,)</f>
        <v>0</v>
      </c>
      <c r="X61" s="219">
        <f>IF(AND(X$3&gt;=$I61,X$3&lt;=$J61),$K61*$H61*тех!AF$9*тех!AF$6,)</f>
        <v>0</v>
      </c>
      <c r="Y61" s="219">
        <f>IF(AND(Y$3&gt;=$I61,Y$3&lt;=$J61),$K61*$H61*тех!AG$9*тех!AG$6,)</f>
        <v>0</v>
      </c>
      <c r="Z61" s="219">
        <f>IF(AND(Z$3&gt;=$I61,Z$3&lt;=$J61),$K61*$H61*тех!AH$9*тех!AH$6,)</f>
        <v>0</v>
      </c>
      <c r="AA61" s="219">
        <f>IF(AND(AA$3&gt;=$I61,AA$3&lt;=$J61),$K61*$H61*тех!AI$9*тех!AI$6,)</f>
        <v>0</v>
      </c>
      <c r="AB61" s="219">
        <f>IF(AND(AB$3&gt;=$I61,AB$3&lt;=$J61),$K61*$H61*тех!AJ$9*тех!AJ$6,)</f>
        <v>0</v>
      </c>
      <c r="AC61" s="219">
        <f>IF(AND(AC$3&gt;=$I61,AC$3&lt;=$J61),$K61*$H61*тех!AK$9*тех!AK$6,)</f>
        <v>0</v>
      </c>
      <c r="AD61" s="219">
        <f>IF(AND(AD$3&gt;=$I61,AD$3&lt;=$J61),$K61*$H61*тех!AL$9*тех!AL$6,)</f>
        <v>0</v>
      </c>
      <c r="AE61" s="219">
        <f>IF(AND(AE$3&gt;=$I61,AE$3&lt;=$J61),$K61*$H61*тех!AM$9*тех!AM$6,)</f>
        <v>0</v>
      </c>
      <c r="AF61" s="219">
        <f>IF(AND(AF$3&gt;=$I61,AF$3&lt;=$J61),$K61*$H61*тех!AN$9*тех!AN$6,)</f>
        <v>0</v>
      </c>
      <c r="AG61" s="219">
        <f>IF(AND(AG$3&gt;=$I61,AG$3&lt;=$J61),$K61*$H61*тех!AO$9*тех!AO$6,)</f>
        <v>0</v>
      </c>
      <c r="AH61" s="219">
        <f>IF(AND(AH$3&gt;=$I61,AH$3&lt;=$J61),$K61*$H61*тех!AP$9*тех!AP$6,)</f>
        <v>0</v>
      </c>
      <c r="AI61" s="219">
        <f>IF(AND(AI$3&gt;=$I61,AI$3&lt;=$J61),$K61*$H61*тех!AQ$9*тех!AQ$6,)</f>
        <v>0</v>
      </c>
      <c r="AJ61" s="219">
        <f>IF(AND(AJ$3&gt;=$I61,AJ$3&lt;=$J61),$K61*$H61*тех!AR$9*тех!AR$6,)</f>
        <v>0</v>
      </c>
      <c r="AK61" s="219">
        <f>IF(AND(AK$3&gt;=$I61,AK$3&lt;=$J61),$K61*$H61*тех!AS$9*тех!AS$6,)</f>
        <v>0</v>
      </c>
      <c r="AL61" s="219">
        <f>IF(AND(AL$3&gt;=$I61,AL$3&lt;=$J61),$K61*$H61*тех!AT$9*тех!AT$6,)</f>
        <v>0</v>
      </c>
      <c r="AM61" s="219">
        <f>IF(AND(AM$3&gt;=$I61,AM$3&lt;=$J61),$K61*$H61*тех!AU$9*тех!AU$6,)</f>
        <v>0</v>
      </c>
      <c r="AN61" s="219">
        <f>IF(AND(AN$3&gt;=$I61,AN$3&lt;=$J61),$K61*$H61*тех!AV$9*тех!AV$6,)</f>
        <v>0</v>
      </c>
      <c r="AO61" s="219">
        <f>IF(AND(AO$3&gt;=$I61,AO$3&lt;=$J61),$K61*$H61*тех!AW$9*тех!AW$6,)</f>
        <v>0</v>
      </c>
      <c r="AP61" s="219">
        <f>IF(AND(AP$3&gt;=$I61,AP$3&lt;=$J61),$K61*$H61*тех!AX$9*тех!AX$6,)</f>
        <v>0</v>
      </c>
      <c r="AQ61" s="219">
        <f>IF(AND(AQ$3&gt;=$I61,AQ$3&lt;=$J61),$K61*$H61*тех!AY$9*тех!AY$6,)</f>
        <v>0</v>
      </c>
      <c r="AR61" s="219">
        <f>IF(AND(AR$3&gt;=$I61,AR$3&lt;=$J61),$K61*$H61*тех!AZ$9*тех!AZ$6,)</f>
        <v>0</v>
      </c>
      <c r="AS61" s="219">
        <f>IF(AND(AS$3&gt;=$I61,AS$3&lt;=$J61),$K61*$H61*тех!BA$9*тех!BA$6,)</f>
        <v>0</v>
      </c>
      <c r="AT61" s="219">
        <f>IF(AND(AT$3&gt;=$I61,AT$3&lt;=$J61),$K61*$H61*тех!BB$9*тех!BB$6,)</f>
        <v>0</v>
      </c>
      <c r="AU61" s="219">
        <f>IF(AND(AU$3&gt;=$I61,AU$3&lt;=$J61),$K61*$H61*тех!BC$9*тех!BC$6,)</f>
        <v>0</v>
      </c>
      <c r="AV61" s="219">
        <f>IF(AND(AV$3&gt;=$I61,AV$3&lt;=$J61),$K61*$H61*тех!BD$9*тех!BD$6,)</f>
        <v>0</v>
      </c>
      <c r="AW61" s="219">
        <f>IF(AND(AW$3&gt;=$I61,AW$3&lt;=$J61),$K61*$H61*тех!BE$9*тех!BE$6,)</f>
        <v>0</v>
      </c>
      <c r="AX61" s="219">
        <f>IF(AND(AX$3&gt;=$I61,AX$3&lt;=$J61),$K61*$H61*тех!BF$9*тех!BF$6,)</f>
        <v>0</v>
      </c>
      <c r="AY61" s="219">
        <f>IF(AND(AY$3&gt;=$I61,AY$3&lt;=$J61),$K61*$H61*тех!BG$9*тех!BG$6,)</f>
        <v>0</v>
      </c>
      <c r="AZ61" s="219">
        <f>IF(AND(AZ$3&gt;=$I61,AZ$3&lt;=$J61),$K61*$H61*тех!BH$9*тех!BH$6,)</f>
        <v>0</v>
      </c>
      <c r="BA61" s="219">
        <f>IF(AND(BA$3&gt;=$I61,BA$3&lt;=$J61),$K61*$H61*тех!BI$9*тех!BI$6,)</f>
        <v>0</v>
      </c>
      <c r="BB61" s="219">
        <f>IF(AND(BB$3&gt;=$I61,BB$3&lt;=$J61),$K61*$H61*тех!BJ$9*тех!BJ$6,)</f>
        <v>0</v>
      </c>
      <c r="BC61" s="219">
        <f>IF(AND(BC$3&gt;=$I61,BC$3&lt;=$J61),$K61*$H61*тех!BK$9*тех!BK$6,)</f>
        <v>0</v>
      </c>
      <c r="BD61" s="219">
        <f>IF(AND(BD$3&gt;=$I61,BD$3&lt;=$J61),$K61*$H61*тех!BL$9*тех!BL$6,)</f>
        <v>0</v>
      </c>
      <c r="BE61" s="219">
        <f>IF(AND(BE$3&gt;=$I61,BE$3&lt;=$J61),$K61*$H61*тех!BM$9*тех!BM$6,)</f>
        <v>0</v>
      </c>
      <c r="BF61" s="219">
        <f>IF(AND(BF$3&gt;=$I61,BF$3&lt;=$J61),$K61*$H61*тех!BN$9*тех!BN$6,)</f>
        <v>0</v>
      </c>
      <c r="BG61" s="219">
        <f>IF(AND(BG$3&gt;=$I61,BG$3&lt;=$J61),$K61*$H61*тех!BO$9*тех!BO$6,)</f>
        <v>0</v>
      </c>
      <c r="BH61" s="219">
        <f>IF(AND(BH$3&gt;=$I61,BH$3&lt;=$J61),$K61*$H61*тех!BP$9*тех!BP$6,)</f>
        <v>0</v>
      </c>
      <c r="BI61" s="219">
        <f>IF(AND(BI$3&gt;=$I61,BI$3&lt;=$J61),$K61*$H61*тех!BQ$9*тех!BQ$6,)</f>
        <v>0</v>
      </c>
      <c r="BJ61" s="219">
        <f>IF(AND(BJ$3&gt;=$I61,BJ$3&lt;=$J61),$K61*$H61*тех!BR$9*тех!BR$6,)</f>
        <v>0</v>
      </c>
      <c r="BK61" s="219">
        <f>IF(AND(BK$3&gt;=$I61,BK$3&lt;=$J61),$K61*$H61*тех!BS$9*тех!BS$6,)</f>
        <v>0</v>
      </c>
      <c r="BL61" s="219">
        <f>IF(AND(BL$3&gt;=$I61,BL$3&lt;=$J61),$K61*$H61*тех!BT$9*тех!BT$6,)</f>
        <v>0</v>
      </c>
      <c r="BM61" s="219">
        <f>IF(AND(BM$3&gt;=$I61,BM$3&lt;=$J61),$K61*$H61*тех!BU$9*тех!BU$6,)</f>
        <v>0</v>
      </c>
      <c r="BN61" s="219">
        <f>IF(AND(BN$3&gt;=$I61,BN$3&lt;=$J61),$K61*$H61*тех!BV$9*тех!BV$6,)</f>
        <v>0</v>
      </c>
      <c r="BO61" s="219">
        <f>IF(AND(BO$3&gt;=$I61,BO$3&lt;=$J61),$K61*$H61*тех!BW$9*тех!BW$6,)</f>
        <v>0</v>
      </c>
      <c r="BP61" s="219">
        <f>IF(AND(BP$3&gt;=$I61,BP$3&lt;=$J61),$K61*$H61*тех!BX$9*тех!BX$6,)</f>
        <v>0</v>
      </c>
      <c r="BQ61" s="219">
        <f>IF(AND(BQ$3&gt;=$I61,BQ$3&lt;=$J61),$K61*$H61*тех!BY$9*тех!BY$6,)</f>
        <v>0</v>
      </c>
      <c r="BR61" s="219">
        <f>IF(AND(BR$3&gt;=$I61,BR$3&lt;=$J61),$K61*$H61*тех!BZ$9*тех!BZ$6,)</f>
        <v>0</v>
      </c>
      <c r="BS61" s="219">
        <f>IF(AND(BS$3&gt;=$I61,BS$3&lt;=$J61),$K61*$H61*тех!CA$9*тех!CA$6,)</f>
        <v>0</v>
      </c>
      <c r="BT61" s="219">
        <f>IF(AND(BT$3&gt;=$I61,BT$3&lt;=$J61),$K61*$H61*тех!CB$9*тех!CB$6,)</f>
        <v>0</v>
      </c>
      <c r="BU61" s="219">
        <f>IF(AND(BU$3&gt;=$I61,BU$3&lt;=$J61),$K61*$H61*тех!CC$9*тех!CC$6,)</f>
        <v>0</v>
      </c>
      <c r="BV61" s="219">
        <f>IF(AND(BV$3&gt;=$I61,BV$3&lt;=$J61),$K61*$H61*тех!CD$9*тех!CD$6,)</f>
        <v>0</v>
      </c>
      <c r="BW61" s="219">
        <f>IF(AND(BW$3&gt;=$I61,BW$3&lt;=$J61),$K61*$H61*тех!CE$9*тех!CE$6,)</f>
        <v>0</v>
      </c>
    </row>
    <row r="62" spans="2:75" hidden="1" collapsed="1">
      <c r="B62" s="3">
        <v>56</v>
      </c>
      <c r="C62" s="19"/>
      <c r="D62" s="19"/>
      <c r="E62" s="19"/>
      <c r="F62" s="19"/>
      <c r="G62" s="334" t="str">
        <f t="shared" si="2"/>
        <v>СНГ</v>
      </c>
      <c r="H62" s="19"/>
      <c r="I62" s="20"/>
      <c r="J62" s="20"/>
      <c r="K62" s="71"/>
      <c r="L62" s="64"/>
      <c r="M62" s="64"/>
      <c r="N62" s="64">
        <f t="shared" si="1"/>
        <v>0</v>
      </c>
      <c r="P62" s="219">
        <f>IF(AND(P$3&gt;=$I62,P$3&lt;=$J62),$K62*$H62*тех!X$9*тех!X$6,)</f>
        <v>0</v>
      </c>
      <c r="Q62" s="219">
        <f>IF(AND(Q$3&gt;=$I62,Q$3&lt;=$J62),$K62*$H62*тех!Y$9*тех!Y$6,)</f>
        <v>0</v>
      </c>
      <c r="R62" s="219">
        <f>IF(AND(R$3&gt;=$I62,R$3&lt;=$J62),$K62*$H62*тех!Z$9*тех!Z$6,)</f>
        <v>0</v>
      </c>
      <c r="S62" s="219">
        <f>IF(AND(S$3&gt;=$I62,S$3&lt;=$J62),$K62*$H62*тех!AA$9*тех!AA$6,)</f>
        <v>0</v>
      </c>
      <c r="T62" s="219">
        <f>IF(AND(T$3&gt;=$I62,T$3&lt;=$J62),$K62*$H62*тех!AB$9*тех!AB$6,)</f>
        <v>0</v>
      </c>
      <c r="U62" s="219">
        <f>IF(AND(U$3&gt;=$I62,U$3&lt;=$J62),$K62*$H62*тех!AC$9*тех!AC$6,)</f>
        <v>0</v>
      </c>
      <c r="V62" s="219">
        <f>IF(AND(V$3&gt;=$I62,V$3&lt;=$J62),$K62*$H62*тех!AD$9*тех!AD$6,)</f>
        <v>0</v>
      </c>
      <c r="W62" s="219">
        <f>IF(AND(W$3&gt;=$I62,W$3&lt;=$J62),$K62*$H62*тех!AE$9*тех!AE$6,)</f>
        <v>0</v>
      </c>
      <c r="X62" s="219">
        <f>IF(AND(X$3&gt;=$I62,X$3&lt;=$J62),$K62*$H62*тех!AF$9*тех!AF$6,)</f>
        <v>0</v>
      </c>
      <c r="Y62" s="219">
        <f>IF(AND(Y$3&gt;=$I62,Y$3&lt;=$J62),$K62*$H62*тех!AG$9*тех!AG$6,)</f>
        <v>0</v>
      </c>
      <c r="Z62" s="219">
        <f>IF(AND(Z$3&gt;=$I62,Z$3&lt;=$J62),$K62*$H62*тех!AH$9*тех!AH$6,)</f>
        <v>0</v>
      </c>
      <c r="AA62" s="219">
        <f>IF(AND(AA$3&gt;=$I62,AA$3&lt;=$J62),$K62*$H62*тех!AI$9*тех!AI$6,)</f>
        <v>0</v>
      </c>
      <c r="AB62" s="219">
        <f>IF(AND(AB$3&gt;=$I62,AB$3&lt;=$J62),$K62*$H62*тех!AJ$9*тех!AJ$6,)</f>
        <v>0</v>
      </c>
      <c r="AC62" s="219">
        <f>IF(AND(AC$3&gt;=$I62,AC$3&lt;=$J62),$K62*$H62*тех!AK$9*тех!AK$6,)</f>
        <v>0</v>
      </c>
      <c r="AD62" s="219">
        <f>IF(AND(AD$3&gt;=$I62,AD$3&lt;=$J62),$K62*$H62*тех!AL$9*тех!AL$6,)</f>
        <v>0</v>
      </c>
      <c r="AE62" s="219">
        <f>IF(AND(AE$3&gt;=$I62,AE$3&lt;=$J62),$K62*$H62*тех!AM$9*тех!AM$6,)</f>
        <v>0</v>
      </c>
      <c r="AF62" s="219">
        <f>IF(AND(AF$3&gt;=$I62,AF$3&lt;=$J62),$K62*$H62*тех!AN$9*тех!AN$6,)</f>
        <v>0</v>
      </c>
      <c r="AG62" s="219">
        <f>IF(AND(AG$3&gt;=$I62,AG$3&lt;=$J62),$K62*$H62*тех!AO$9*тех!AO$6,)</f>
        <v>0</v>
      </c>
      <c r="AH62" s="219">
        <f>IF(AND(AH$3&gt;=$I62,AH$3&lt;=$J62),$K62*$H62*тех!AP$9*тех!AP$6,)</f>
        <v>0</v>
      </c>
      <c r="AI62" s="219">
        <f>IF(AND(AI$3&gt;=$I62,AI$3&lt;=$J62),$K62*$H62*тех!AQ$9*тех!AQ$6,)</f>
        <v>0</v>
      </c>
      <c r="AJ62" s="219">
        <f>IF(AND(AJ$3&gt;=$I62,AJ$3&lt;=$J62),$K62*$H62*тех!AR$9*тех!AR$6,)</f>
        <v>0</v>
      </c>
      <c r="AK62" s="219">
        <f>IF(AND(AK$3&gt;=$I62,AK$3&lt;=$J62),$K62*$H62*тех!AS$9*тех!AS$6,)</f>
        <v>0</v>
      </c>
      <c r="AL62" s="219">
        <f>IF(AND(AL$3&gt;=$I62,AL$3&lt;=$J62),$K62*$H62*тех!AT$9*тех!AT$6,)</f>
        <v>0</v>
      </c>
      <c r="AM62" s="219">
        <f>IF(AND(AM$3&gt;=$I62,AM$3&lt;=$J62),$K62*$H62*тех!AU$9*тех!AU$6,)</f>
        <v>0</v>
      </c>
      <c r="AN62" s="219">
        <f>IF(AND(AN$3&gt;=$I62,AN$3&lt;=$J62),$K62*$H62*тех!AV$9*тех!AV$6,)</f>
        <v>0</v>
      </c>
      <c r="AO62" s="219">
        <f>IF(AND(AO$3&gt;=$I62,AO$3&lt;=$J62),$K62*$H62*тех!AW$9*тех!AW$6,)</f>
        <v>0</v>
      </c>
      <c r="AP62" s="219">
        <f>IF(AND(AP$3&gt;=$I62,AP$3&lt;=$J62),$K62*$H62*тех!AX$9*тех!AX$6,)</f>
        <v>0</v>
      </c>
      <c r="AQ62" s="219">
        <f>IF(AND(AQ$3&gt;=$I62,AQ$3&lt;=$J62),$K62*$H62*тех!AY$9*тех!AY$6,)</f>
        <v>0</v>
      </c>
      <c r="AR62" s="219">
        <f>IF(AND(AR$3&gt;=$I62,AR$3&lt;=$J62),$K62*$H62*тех!AZ$9*тех!AZ$6,)</f>
        <v>0</v>
      </c>
      <c r="AS62" s="219">
        <f>IF(AND(AS$3&gt;=$I62,AS$3&lt;=$J62),$K62*$H62*тех!BA$9*тех!BA$6,)</f>
        <v>0</v>
      </c>
      <c r="AT62" s="219">
        <f>IF(AND(AT$3&gt;=$I62,AT$3&lt;=$J62),$K62*$H62*тех!BB$9*тех!BB$6,)</f>
        <v>0</v>
      </c>
      <c r="AU62" s="219">
        <f>IF(AND(AU$3&gt;=$I62,AU$3&lt;=$J62),$K62*$H62*тех!BC$9*тех!BC$6,)</f>
        <v>0</v>
      </c>
      <c r="AV62" s="219">
        <f>IF(AND(AV$3&gt;=$I62,AV$3&lt;=$J62),$K62*$H62*тех!BD$9*тех!BD$6,)</f>
        <v>0</v>
      </c>
      <c r="AW62" s="219">
        <f>IF(AND(AW$3&gt;=$I62,AW$3&lt;=$J62),$K62*$H62*тех!BE$9*тех!BE$6,)</f>
        <v>0</v>
      </c>
      <c r="AX62" s="219">
        <f>IF(AND(AX$3&gt;=$I62,AX$3&lt;=$J62),$K62*$H62*тех!BF$9*тех!BF$6,)</f>
        <v>0</v>
      </c>
      <c r="AY62" s="219">
        <f>IF(AND(AY$3&gt;=$I62,AY$3&lt;=$J62),$K62*$H62*тех!BG$9*тех!BG$6,)</f>
        <v>0</v>
      </c>
      <c r="AZ62" s="219">
        <f>IF(AND(AZ$3&gt;=$I62,AZ$3&lt;=$J62),$K62*$H62*тех!BH$9*тех!BH$6,)</f>
        <v>0</v>
      </c>
      <c r="BA62" s="219">
        <f>IF(AND(BA$3&gt;=$I62,BA$3&lt;=$J62),$K62*$H62*тех!BI$9*тех!BI$6,)</f>
        <v>0</v>
      </c>
      <c r="BB62" s="219">
        <f>IF(AND(BB$3&gt;=$I62,BB$3&lt;=$J62),$K62*$H62*тех!BJ$9*тех!BJ$6,)</f>
        <v>0</v>
      </c>
      <c r="BC62" s="219">
        <f>IF(AND(BC$3&gt;=$I62,BC$3&lt;=$J62),$K62*$H62*тех!BK$9*тех!BK$6,)</f>
        <v>0</v>
      </c>
      <c r="BD62" s="219">
        <f>IF(AND(BD$3&gt;=$I62,BD$3&lt;=$J62),$K62*$H62*тех!BL$9*тех!BL$6,)</f>
        <v>0</v>
      </c>
      <c r="BE62" s="219">
        <f>IF(AND(BE$3&gt;=$I62,BE$3&lt;=$J62),$K62*$H62*тех!BM$9*тех!BM$6,)</f>
        <v>0</v>
      </c>
      <c r="BF62" s="219">
        <f>IF(AND(BF$3&gt;=$I62,BF$3&lt;=$J62),$K62*$H62*тех!BN$9*тех!BN$6,)</f>
        <v>0</v>
      </c>
      <c r="BG62" s="219">
        <f>IF(AND(BG$3&gt;=$I62,BG$3&lt;=$J62),$K62*$H62*тех!BO$9*тех!BO$6,)</f>
        <v>0</v>
      </c>
      <c r="BH62" s="219">
        <f>IF(AND(BH$3&gt;=$I62,BH$3&lt;=$J62),$K62*$H62*тех!BP$9*тех!BP$6,)</f>
        <v>0</v>
      </c>
      <c r="BI62" s="219">
        <f>IF(AND(BI$3&gt;=$I62,BI$3&lt;=$J62),$K62*$H62*тех!BQ$9*тех!BQ$6,)</f>
        <v>0</v>
      </c>
      <c r="BJ62" s="219">
        <f>IF(AND(BJ$3&gt;=$I62,BJ$3&lt;=$J62),$K62*$H62*тех!BR$9*тех!BR$6,)</f>
        <v>0</v>
      </c>
      <c r="BK62" s="219">
        <f>IF(AND(BK$3&gt;=$I62,BK$3&lt;=$J62),$K62*$H62*тех!BS$9*тех!BS$6,)</f>
        <v>0</v>
      </c>
      <c r="BL62" s="219">
        <f>IF(AND(BL$3&gt;=$I62,BL$3&lt;=$J62),$K62*$H62*тех!BT$9*тех!BT$6,)</f>
        <v>0</v>
      </c>
      <c r="BM62" s="219">
        <f>IF(AND(BM$3&gt;=$I62,BM$3&lt;=$J62),$K62*$H62*тех!BU$9*тех!BU$6,)</f>
        <v>0</v>
      </c>
      <c r="BN62" s="219">
        <f>IF(AND(BN$3&gt;=$I62,BN$3&lt;=$J62),$K62*$H62*тех!BV$9*тех!BV$6,)</f>
        <v>0</v>
      </c>
      <c r="BO62" s="219">
        <f>IF(AND(BO$3&gt;=$I62,BO$3&lt;=$J62),$K62*$H62*тех!BW$9*тех!BW$6,)</f>
        <v>0</v>
      </c>
      <c r="BP62" s="219">
        <f>IF(AND(BP$3&gt;=$I62,BP$3&lt;=$J62),$K62*$H62*тех!BX$9*тех!BX$6,)</f>
        <v>0</v>
      </c>
      <c r="BQ62" s="219">
        <f>IF(AND(BQ$3&gt;=$I62,BQ$3&lt;=$J62),$K62*$H62*тех!BY$9*тех!BY$6,)</f>
        <v>0</v>
      </c>
      <c r="BR62" s="219">
        <f>IF(AND(BR$3&gt;=$I62,BR$3&lt;=$J62),$K62*$H62*тех!BZ$9*тех!BZ$6,)</f>
        <v>0</v>
      </c>
      <c r="BS62" s="219">
        <f>IF(AND(BS$3&gt;=$I62,BS$3&lt;=$J62),$K62*$H62*тех!CA$9*тех!CA$6,)</f>
        <v>0</v>
      </c>
      <c r="BT62" s="219">
        <f>IF(AND(BT$3&gt;=$I62,BT$3&lt;=$J62),$K62*$H62*тех!CB$9*тех!CB$6,)</f>
        <v>0</v>
      </c>
      <c r="BU62" s="219">
        <f>IF(AND(BU$3&gt;=$I62,BU$3&lt;=$J62),$K62*$H62*тех!CC$9*тех!CC$6,)</f>
        <v>0</v>
      </c>
      <c r="BV62" s="219">
        <f>IF(AND(BV$3&gt;=$I62,BV$3&lt;=$J62),$K62*$H62*тех!CD$9*тех!CD$6,)</f>
        <v>0</v>
      </c>
      <c r="BW62" s="219">
        <f>IF(AND(BW$3&gt;=$I62,BW$3&lt;=$J62),$K62*$H62*тех!CE$9*тех!CE$6,)</f>
        <v>0</v>
      </c>
    </row>
    <row r="63" spans="2:75" hidden="1">
      <c r="B63" s="3">
        <v>57</v>
      </c>
      <c r="C63" s="19"/>
      <c r="D63" s="19"/>
      <c r="E63" s="19"/>
      <c r="F63" s="19"/>
      <c r="G63" s="334" t="str">
        <f t="shared" si="2"/>
        <v>СНГ</v>
      </c>
      <c r="H63" s="19"/>
      <c r="I63" s="20"/>
      <c r="J63" s="20"/>
      <c r="K63" s="71"/>
      <c r="L63" s="64"/>
      <c r="M63" s="64"/>
      <c r="N63" s="64">
        <f t="shared" si="1"/>
        <v>0</v>
      </c>
      <c r="P63" s="219">
        <f>IF(AND(P$3&gt;=$I63,P$3&lt;=$J63),$K63*$H63*тех!X$9*тех!X$6,)</f>
        <v>0</v>
      </c>
      <c r="Q63" s="219">
        <f>IF(AND(Q$3&gt;=$I63,Q$3&lt;=$J63),$K63*$H63*тех!Y$9*тех!Y$6,)</f>
        <v>0</v>
      </c>
      <c r="R63" s="219">
        <f>IF(AND(R$3&gt;=$I63,R$3&lt;=$J63),$K63*$H63*тех!Z$9*тех!Z$6,)</f>
        <v>0</v>
      </c>
      <c r="S63" s="219">
        <f>IF(AND(S$3&gt;=$I63,S$3&lt;=$J63),$K63*$H63*тех!AA$9*тех!AA$6,)</f>
        <v>0</v>
      </c>
      <c r="T63" s="219">
        <f>IF(AND(T$3&gt;=$I63,T$3&lt;=$J63),$K63*$H63*тех!AB$9*тех!AB$6,)</f>
        <v>0</v>
      </c>
      <c r="U63" s="219">
        <f>IF(AND(U$3&gt;=$I63,U$3&lt;=$J63),$K63*$H63*тех!AC$9*тех!AC$6,)</f>
        <v>0</v>
      </c>
      <c r="V63" s="219">
        <f>IF(AND(V$3&gt;=$I63,V$3&lt;=$J63),$K63*$H63*тех!AD$9*тех!AD$6,)</f>
        <v>0</v>
      </c>
      <c r="W63" s="219">
        <f>IF(AND(W$3&gt;=$I63,W$3&lt;=$J63),$K63*$H63*тех!AE$9*тех!AE$6,)</f>
        <v>0</v>
      </c>
      <c r="X63" s="219">
        <f>IF(AND(X$3&gt;=$I63,X$3&lt;=$J63),$K63*$H63*тех!AF$9*тех!AF$6,)</f>
        <v>0</v>
      </c>
      <c r="Y63" s="219">
        <f>IF(AND(Y$3&gt;=$I63,Y$3&lt;=$J63),$K63*$H63*тех!AG$9*тех!AG$6,)</f>
        <v>0</v>
      </c>
      <c r="Z63" s="219">
        <f>IF(AND(Z$3&gt;=$I63,Z$3&lt;=$J63),$K63*$H63*тех!AH$9*тех!AH$6,)</f>
        <v>0</v>
      </c>
      <c r="AA63" s="219">
        <f>IF(AND(AA$3&gt;=$I63,AA$3&lt;=$J63),$K63*$H63*тех!AI$9*тех!AI$6,)</f>
        <v>0</v>
      </c>
      <c r="AB63" s="219">
        <f>IF(AND(AB$3&gt;=$I63,AB$3&lt;=$J63),$K63*$H63*тех!AJ$9*тех!AJ$6,)</f>
        <v>0</v>
      </c>
      <c r="AC63" s="219">
        <f>IF(AND(AC$3&gt;=$I63,AC$3&lt;=$J63),$K63*$H63*тех!AK$9*тех!AK$6,)</f>
        <v>0</v>
      </c>
      <c r="AD63" s="219">
        <f>IF(AND(AD$3&gt;=$I63,AD$3&lt;=$J63),$K63*$H63*тех!AL$9*тех!AL$6,)</f>
        <v>0</v>
      </c>
      <c r="AE63" s="219">
        <f>IF(AND(AE$3&gt;=$I63,AE$3&lt;=$J63),$K63*$H63*тех!AM$9*тех!AM$6,)</f>
        <v>0</v>
      </c>
      <c r="AF63" s="219">
        <f>IF(AND(AF$3&gt;=$I63,AF$3&lt;=$J63),$K63*$H63*тех!AN$9*тех!AN$6,)</f>
        <v>0</v>
      </c>
      <c r="AG63" s="219">
        <f>IF(AND(AG$3&gt;=$I63,AG$3&lt;=$J63),$K63*$H63*тех!AO$9*тех!AO$6,)</f>
        <v>0</v>
      </c>
      <c r="AH63" s="219">
        <f>IF(AND(AH$3&gt;=$I63,AH$3&lt;=$J63),$K63*$H63*тех!AP$9*тех!AP$6,)</f>
        <v>0</v>
      </c>
      <c r="AI63" s="219">
        <f>IF(AND(AI$3&gt;=$I63,AI$3&lt;=$J63),$K63*$H63*тех!AQ$9*тех!AQ$6,)</f>
        <v>0</v>
      </c>
      <c r="AJ63" s="219">
        <f>IF(AND(AJ$3&gt;=$I63,AJ$3&lt;=$J63),$K63*$H63*тех!AR$9*тех!AR$6,)</f>
        <v>0</v>
      </c>
      <c r="AK63" s="219">
        <f>IF(AND(AK$3&gt;=$I63,AK$3&lt;=$J63),$K63*$H63*тех!AS$9*тех!AS$6,)</f>
        <v>0</v>
      </c>
      <c r="AL63" s="219">
        <f>IF(AND(AL$3&gt;=$I63,AL$3&lt;=$J63),$K63*$H63*тех!AT$9*тех!AT$6,)</f>
        <v>0</v>
      </c>
      <c r="AM63" s="219">
        <f>IF(AND(AM$3&gt;=$I63,AM$3&lt;=$J63),$K63*$H63*тех!AU$9*тех!AU$6,)</f>
        <v>0</v>
      </c>
      <c r="AN63" s="219">
        <f>IF(AND(AN$3&gt;=$I63,AN$3&lt;=$J63),$K63*$H63*тех!AV$9*тех!AV$6,)</f>
        <v>0</v>
      </c>
      <c r="AO63" s="219">
        <f>IF(AND(AO$3&gt;=$I63,AO$3&lt;=$J63),$K63*$H63*тех!AW$9*тех!AW$6,)</f>
        <v>0</v>
      </c>
      <c r="AP63" s="219">
        <f>IF(AND(AP$3&gt;=$I63,AP$3&lt;=$J63),$K63*$H63*тех!AX$9*тех!AX$6,)</f>
        <v>0</v>
      </c>
      <c r="AQ63" s="219">
        <f>IF(AND(AQ$3&gt;=$I63,AQ$3&lt;=$J63),$K63*$H63*тех!AY$9*тех!AY$6,)</f>
        <v>0</v>
      </c>
      <c r="AR63" s="219">
        <f>IF(AND(AR$3&gt;=$I63,AR$3&lt;=$J63),$K63*$H63*тех!AZ$9*тех!AZ$6,)</f>
        <v>0</v>
      </c>
      <c r="AS63" s="219">
        <f>IF(AND(AS$3&gt;=$I63,AS$3&lt;=$J63),$K63*$H63*тех!BA$9*тех!BA$6,)</f>
        <v>0</v>
      </c>
      <c r="AT63" s="219">
        <f>IF(AND(AT$3&gt;=$I63,AT$3&lt;=$J63),$K63*$H63*тех!BB$9*тех!BB$6,)</f>
        <v>0</v>
      </c>
      <c r="AU63" s="219">
        <f>IF(AND(AU$3&gt;=$I63,AU$3&lt;=$J63),$K63*$H63*тех!BC$9*тех!BC$6,)</f>
        <v>0</v>
      </c>
      <c r="AV63" s="219">
        <f>IF(AND(AV$3&gt;=$I63,AV$3&lt;=$J63),$K63*$H63*тех!BD$9*тех!BD$6,)</f>
        <v>0</v>
      </c>
      <c r="AW63" s="219">
        <f>IF(AND(AW$3&gt;=$I63,AW$3&lt;=$J63),$K63*$H63*тех!BE$9*тех!BE$6,)</f>
        <v>0</v>
      </c>
      <c r="AX63" s="219">
        <f>IF(AND(AX$3&gt;=$I63,AX$3&lt;=$J63),$K63*$H63*тех!BF$9*тех!BF$6,)</f>
        <v>0</v>
      </c>
      <c r="AY63" s="219">
        <f>IF(AND(AY$3&gt;=$I63,AY$3&lt;=$J63),$K63*$H63*тех!BG$9*тех!BG$6,)</f>
        <v>0</v>
      </c>
      <c r="AZ63" s="219">
        <f>IF(AND(AZ$3&gt;=$I63,AZ$3&lt;=$J63),$K63*$H63*тех!BH$9*тех!BH$6,)</f>
        <v>0</v>
      </c>
      <c r="BA63" s="219">
        <f>IF(AND(BA$3&gt;=$I63,BA$3&lt;=$J63),$K63*$H63*тех!BI$9*тех!BI$6,)</f>
        <v>0</v>
      </c>
      <c r="BB63" s="219">
        <f>IF(AND(BB$3&gt;=$I63,BB$3&lt;=$J63),$K63*$H63*тех!BJ$9*тех!BJ$6,)</f>
        <v>0</v>
      </c>
      <c r="BC63" s="219">
        <f>IF(AND(BC$3&gt;=$I63,BC$3&lt;=$J63),$K63*$H63*тех!BK$9*тех!BK$6,)</f>
        <v>0</v>
      </c>
      <c r="BD63" s="219">
        <f>IF(AND(BD$3&gt;=$I63,BD$3&lt;=$J63),$K63*$H63*тех!BL$9*тех!BL$6,)</f>
        <v>0</v>
      </c>
      <c r="BE63" s="219">
        <f>IF(AND(BE$3&gt;=$I63,BE$3&lt;=$J63),$K63*$H63*тех!BM$9*тех!BM$6,)</f>
        <v>0</v>
      </c>
      <c r="BF63" s="219">
        <f>IF(AND(BF$3&gt;=$I63,BF$3&lt;=$J63),$K63*$H63*тех!BN$9*тех!BN$6,)</f>
        <v>0</v>
      </c>
      <c r="BG63" s="219">
        <f>IF(AND(BG$3&gt;=$I63,BG$3&lt;=$J63),$K63*$H63*тех!BO$9*тех!BO$6,)</f>
        <v>0</v>
      </c>
      <c r="BH63" s="219">
        <f>IF(AND(BH$3&gt;=$I63,BH$3&lt;=$J63),$K63*$H63*тех!BP$9*тех!BP$6,)</f>
        <v>0</v>
      </c>
      <c r="BI63" s="219">
        <f>IF(AND(BI$3&gt;=$I63,BI$3&lt;=$J63),$K63*$H63*тех!BQ$9*тех!BQ$6,)</f>
        <v>0</v>
      </c>
      <c r="BJ63" s="219">
        <f>IF(AND(BJ$3&gt;=$I63,BJ$3&lt;=$J63),$K63*$H63*тех!BR$9*тех!BR$6,)</f>
        <v>0</v>
      </c>
      <c r="BK63" s="219">
        <f>IF(AND(BK$3&gt;=$I63,BK$3&lt;=$J63),$K63*$H63*тех!BS$9*тех!BS$6,)</f>
        <v>0</v>
      </c>
      <c r="BL63" s="219">
        <f>IF(AND(BL$3&gt;=$I63,BL$3&lt;=$J63),$K63*$H63*тех!BT$9*тех!BT$6,)</f>
        <v>0</v>
      </c>
      <c r="BM63" s="219">
        <f>IF(AND(BM$3&gt;=$I63,BM$3&lt;=$J63),$K63*$H63*тех!BU$9*тех!BU$6,)</f>
        <v>0</v>
      </c>
      <c r="BN63" s="219">
        <f>IF(AND(BN$3&gt;=$I63,BN$3&lt;=$J63),$K63*$H63*тех!BV$9*тех!BV$6,)</f>
        <v>0</v>
      </c>
      <c r="BO63" s="219">
        <f>IF(AND(BO$3&gt;=$I63,BO$3&lt;=$J63),$K63*$H63*тех!BW$9*тех!BW$6,)</f>
        <v>0</v>
      </c>
      <c r="BP63" s="219">
        <f>IF(AND(BP$3&gt;=$I63,BP$3&lt;=$J63),$K63*$H63*тех!BX$9*тех!BX$6,)</f>
        <v>0</v>
      </c>
      <c r="BQ63" s="219">
        <f>IF(AND(BQ$3&gt;=$I63,BQ$3&lt;=$J63),$K63*$H63*тех!BY$9*тех!BY$6,)</f>
        <v>0</v>
      </c>
      <c r="BR63" s="219">
        <f>IF(AND(BR$3&gt;=$I63,BR$3&lt;=$J63),$K63*$H63*тех!BZ$9*тех!BZ$6,)</f>
        <v>0</v>
      </c>
      <c r="BS63" s="219">
        <f>IF(AND(BS$3&gt;=$I63,BS$3&lt;=$J63),$K63*$H63*тех!CA$9*тех!CA$6,)</f>
        <v>0</v>
      </c>
      <c r="BT63" s="219">
        <f>IF(AND(BT$3&gt;=$I63,BT$3&lt;=$J63),$K63*$H63*тех!CB$9*тех!CB$6,)</f>
        <v>0</v>
      </c>
      <c r="BU63" s="219">
        <f>IF(AND(BU$3&gt;=$I63,BU$3&lt;=$J63),$K63*$H63*тех!CC$9*тех!CC$6,)</f>
        <v>0</v>
      </c>
      <c r="BV63" s="219">
        <f>IF(AND(BV$3&gt;=$I63,BV$3&lt;=$J63),$K63*$H63*тех!CD$9*тех!CD$6,)</f>
        <v>0</v>
      </c>
      <c r="BW63" s="219">
        <f>IF(AND(BW$3&gt;=$I63,BW$3&lt;=$J63),$K63*$H63*тех!CE$9*тех!CE$6,)</f>
        <v>0</v>
      </c>
    </row>
    <row r="64" spans="2:75" hidden="1">
      <c r="B64" s="3">
        <v>58</v>
      </c>
      <c r="C64" s="19"/>
      <c r="D64" s="19"/>
      <c r="E64" s="19"/>
      <c r="F64" s="19"/>
      <c r="G64" s="334" t="str">
        <f t="shared" si="2"/>
        <v>СНГ</v>
      </c>
      <c r="H64" s="19"/>
      <c r="I64" s="20"/>
      <c r="J64" s="20"/>
      <c r="K64" s="71"/>
      <c r="L64" s="64"/>
      <c r="M64" s="64"/>
      <c r="N64" s="64">
        <f t="shared" si="1"/>
        <v>0</v>
      </c>
      <c r="P64" s="219">
        <f>IF(AND(P$3&gt;=$I64,P$3&lt;=$J64),$K64*$H64*тех!X$9*тех!X$6,)</f>
        <v>0</v>
      </c>
      <c r="Q64" s="219">
        <f>IF(AND(Q$3&gt;=$I64,Q$3&lt;=$J64),$K64*$H64*тех!Y$9*тех!Y$6,)</f>
        <v>0</v>
      </c>
      <c r="R64" s="219">
        <f>IF(AND(R$3&gt;=$I64,R$3&lt;=$J64),$K64*$H64*тех!Z$9*тех!Z$6,)</f>
        <v>0</v>
      </c>
      <c r="S64" s="219">
        <f>IF(AND(S$3&gt;=$I64,S$3&lt;=$J64),$K64*$H64*тех!AA$9*тех!AA$6,)</f>
        <v>0</v>
      </c>
      <c r="T64" s="219">
        <f>IF(AND(T$3&gt;=$I64,T$3&lt;=$J64),$K64*$H64*тех!AB$9*тех!AB$6,)</f>
        <v>0</v>
      </c>
      <c r="U64" s="219">
        <f>IF(AND(U$3&gt;=$I64,U$3&lt;=$J64),$K64*$H64*тех!AC$9*тех!AC$6,)</f>
        <v>0</v>
      </c>
      <c r="V64" s="219">
        <f>IF(AND(V$3&gt;=$I64,V$3&lt;=$J64),$K64*$H64*тех!AD$9*тех!AD$6,)</f>
        <v>0</v>
      </c>
      <c r="W64" s="219">
        <f>IF(AND(W$3&gt;=$I64,W$3&lt;=$J64),$K64*$H64*тех!AE$9*тех!AE$6,)</f>
        <v>0</v>
      </c>
      <c r="X64" s="219">
        <f>IF(AND(X$3&gt;=$I64,X$3&lt;=$J64),$K64*$H64*тех!AF$9*тех!AF$6,)</f>
        <v>0</v>
      </c>
      <c r="Y64" s="219">
        <f>IF(AND(Y$3&gt;=$I64,Y$3&lt;=$J64),$K64*$H64*тех!AG$9*тех!AG$6,)</f>
        <v>0</v>
      </c>
      <c r="Z64" s="219">
        <f>IF(AND(Z$3&gt;=$I64,Z$3&lt;=$J64),$K64*$H64*тех!AH$9*тех!AH$6,)</f>
        <v>0</v>
      </c>
      <c r="AA64" s="219">
        <f>IF(AND(AA$3&gt;=$I64,AA$3&lt;=$J64),$K64*$H64*тех!AI$9*тех!AI$6,)</f>
        <v>0</v>
      </c>
      <c r="AB64" s="219">
        <f>IF(AND(AB$3&gt;=$I64,AB$3&lt;=$J64),$K64*$H64*тех!AJ$9*тех!AJ$6,)</f>
        <v>0</v>
      </c>
      <c r="AC64" s="219">
        <f>IF(AND(AC$3&gt;=$I64,AC$3&lt;=$J64),$K64*$H64*тех!AK$9*тех!AK$6,)</f>
        <v>0</v>
      </c>
      <c r="AD64" s="219">
        <f>IF(AND(AD$3&gt;=$I64,AD$3&lt;=$J64),$K64*$H64*тех!AL$9*тех!AL$6,)</f>
        <v>0</v>
      </c>
      <c r="AE64" s="219">
        <f>IF(AND(AE$3&gt;=$I64,AE$3&lt;=$J64),$K64*$H64*тех!AM$9*тех!AM$6,)</f>
        <v>0</v>
      </c>
      <c r="AF64" s="219">
        <f>IF(AND(AF$3&gt;=$I64,AF$3&lt;=$J64),$K64*$H64*тех!AN$9*тех!AN$6,)</f>
        <v>0</v>
      </c>
      <c r="AG64" s="219">
        <f>IF(AND(AG$3&gt;=$I64,AG$3&lt;=$J64),$K64*$H64*тех!AO$9*тех!AO$6,)</f>
        <v>0</v>
      </c>
      <c r="AH64" s="219">
        <f>IF(AND(AH$3&gt;=$I64,AH$3&lt;=$J64),$K64*$H64*тех!AP$9*тех!AP$6,)</f>
        <v>0</v>
      </c>
      <c r="AI64" s="219">
        <f>IF(AND(AI$3&gt;=$I64,AI$3&lt;=$J64),$K64*$H64*тех!AQ$9*тех!AQ$6,)</f>
        <v>0</v>
      </c>
      <c r="AJ64" s="219">
        <f>IF(AND(AJ$3&gt;=$I64,AJ$3&lt;=$J64),$K64*$H64*тех!AR$9*тех!AR$6,)</f>
        <v>0</v>
      </c>
      <c r="AK64" s="219">
        <f>IF(AND(AK$3&gt;=$I64,AK$3&lt;=$J64),$K64*$H64*тех!AS$9*тех!AS$6,)</f>
        <v>0</v>
      </c>
      <c r="AL64" s="219">
        <f>IF(AND(AL$3&gt;=$I64,AL$3&lt;=$J64),$K64*$H64*тех!AT$9*тех!AT$6,)</f>
        <v>0</v>
      </c>
      <c r="AM64" s="219">
        <f>IF(AND(AM$3&gt;=$I64,AM$3&lt;=$J64),$K64*$H64*тех!AU$9*тех!AU$6,)</f>
        <v>0</v>
      </c>
      <c r="AN64" s="219">
        <f>IF(AND(AN$3&gt;=$I64,AN$3&lt;=$J64),$K64*$H64*тех!AV$9*тех!AV$6,)</f>
        <v>0</v>
      </c>
      <c r="AO64" s="219">
        <f>IF(AND(AO$3&gt;=$I64,AO$3&lt;=$J64),$K64*$H64*тех!AW$9*тех!AW$6,)</f>
        <v>0</v>
      </c>
      <c r="AP64" s="219">
        <f>IF(AND(AP$3&gt;=$I64,AP$3&lt;=$J64),$K64*$H64*тех!AX$9*тех!AX$6,)</f>
        <v>0</v>
      </c>
      <c r="AQ64" s="219">
        <f>IF(AND(AQ$3&gt;=$I64,AQ$3&lt;=$J64),$K64*$H64*тех!AY$9*тех!AY$6,)</f>
        <v>0</v>
      </c>
      <c r="AR64" s="219">
        <f>IF(AND(AR$3&gt;=$I64,AR$3&lt;=$J64),$K64*$H64*тех!AZ$9*тех!AZ$6,)</f>
        <v>0</v>
      </c>
      <c r="AS64" s="219">
        <f>IF(AND(AS$3&gt;=$I64,AS$3&lt;=$J64),$K64*$H64*тех!BA$9*тех!BA$6,)</f>
        <v>0</v>
      </c>
      <c r="AT64" s="219">
        <f>IF(AND(AT$3&gt;=$I64,AT$3&lt;=$J64),$K64*$H64*тех!BB$9*тех!BB$6,)</f>
        <v>0</v>
      </c>
      <c r="AU64" s="219">
        <f>IF(AND(AU$3&gt;=$I64,AU$3&lt;=$J64),$K64*$H64*тех!BC$9*тех!BC$6,)</f>
        <v>0</v>
      </c>
      <c r="AV64" s="219">
        <f>IF(AND(AV$3&gt;=$I64,AV$3&lt;=$J64),$K64*$H64*тех!BD$9*тех!BD$6,)</f>
        <v>0</v>
      </c>
      <c r="AW64" s="219">
        <f>IF(AND(AW$3&gt;=$I64,AW$3&lt;=$J64),$K64*$H64*тех!BE$9*тех!BE$6,)</f>
        <v>0</v>
      </c>
      <c r="AX64" s="219">
        <f>IF(AND(AX$3&gt;=$I64,AX$3&lt;=$J64),$K64*$H64*тех!BF$9*тех!BF$6,)</f>
        <v>0</v>
      </c>
      <c r="AY64" s="219">
        <f>IF(AND(AY$3&gt;=$I64,AY$3&lt;=$J64),$K64*$H64*тех!BG$9*тех!BG$6,)</f>
        <v>0</v>
      </c>
      <c r="AZ64" s="219">
        <f>IF(AND(AZ$3&gt;=$I64,AZ$3&lt;=$J64),$K64*$H64*тех!BH$9*тех!BH$6,)</f>
        <v>0</v>
      </c>
      <c r="BA64" s="219">
        <f>IF(AND(BA$3&gt;=$I64,BA$3&lt;=$J64),$K64*$H64*тех!BI$9*тех!BI$6,)</f>
        <v>0</v>
      </c>
      <c r="BB64" s="219">
        <f>IF(AND(BB$3&gt;=$I64,BB$3&lt;=$J64),$K64*$H64*тех!BJ$9*тех!BJ$6,)</f>
        <v>0</v>
      </c>
      <c r="BC64" s="219">
        <f>IF(AND(BC$3&gt;=$I64,BC$3&lt;=$J64),$K64*$H64*тех!BK$9*тех!BK$6,)</f>
        <v>0</v>
      </c>
      <c r="BD64" s="219">
        <f>IF(AND(BD$3&gt;=$I64,BD$3&lt;=$J64),$K64*$H64*тех!BL$9*тех!BL$6,)</f>
        <v>0</v>
      </c>
      <c r="BE64" s="219">
        <f>IF(AND(BE$3&gt;=$I64,BE$3&lt;=$J64),$K64*$H64*тех!BM$9*тех!BM$6,)</f>
        <v>0</v>
      </c>
      <c r="BF64" s="219">
        <f>IF(AND(BF$3&gt;=$I64,BF$3&lt;=$J64),$K64*$H64*тех!BN$9*тех!BN$6,)</f>
        <v>0</v>
      </c>
      <c r="BG64" s="219">
        <f>IF(AND(BG$3&gt;=$I64,BG$3&lt;=$J64),$K64*$H64*тех!BO$9*тех!BO$6,)</f>
        <v>0</v>
      </c>
      <c r="BH64" s="219">
        <f>IF(AND(BH$3&gt;=$I64,BH$3&lt;=$J64),$K64*$H64*тех!BP$9*тех!BP$6,)</f>
        <v>0</v>
      </c>
      <c r="BI64" s="219">
        <f>IF(AND(BI$3&gt;=$I64,BI$3&lt;=$J64),$K64*$H64*тех!BQ$9*тех!BQ$6,)</f>
        <v>0</v>
      </c>
      <c r="BJ64" s="219">
        <f>IF(AND(BJ$3&gt;=$I64,BJ$3&lt;=$J64),$K64*$H64*тех!BR$9*тех!BR$6,)</f>
        <v>0</v>
      </c>
      <c r="BK64" s="219">
        <f>IF(AND(BK$3&gt;=$I64,BK$3&lt;=$J64),$K64*$H64*тех!BS$9*тех!BS$6,)</f>
        <v>0</v>
      </c>
      <c r="BL64" s="219">
        <f>IF(AND(BL$3&gt;=$I64,BL$3&lt;=$J64),$K64*$H64*тех!BT$9*тех!BT$6,)</f>
        <v>0</v>
      </c>
      <c r="BM64" s="219">
        <f>IF(AND(BM$3&gt;=$I64,BM$3&lt;=$J64),$K64*$H64*тех!BU$9*тех!BU$6,)</f>
        <v>0</v>
      </c>
      <c r="BN64" s="219">
        <f>IF(AND(BN$3&gt;=$I64,BN$3&lt;=$J64),$K64*$H64*тех!BV$9*тех!BV$6,)</f>
        <v>0</v>
      </c>
      <c r="BO64" s="219">
        <f>IF(AND(BO$3&gt;=$I64,BO$3&lt;=$J64),$K64*$H64*тех!BW$9*тех!BW$6,)</f>
        <v>0</v>
      </c>
      <c r="BP64" s="219">
        <f>IF(AND(BP$3&gt;=$I64,BP$3&lt;=$J64),$K64*$H64*тех!BX$9*тех!BX$6,)</f>
        <v>0</v>
      </c>
      <c r="BQ64" s="219">
        <f>IF(AND(BQ$3&gt;=$I64,BQ$3&lt;=$J64),$K64*$H64*тех!BY$9*тех!BY$6,)</f>
        <v>0</v>
      </c>
      <c r="BR64" s="219">
        <f>IF(AND(BR$3&gt;=$I64,BR$3&lt;=$J64),$K64*$H64*тех!BZ$9*тех!BZ$6,)</f>
        <v>0</v>
      </c>
      <c r="BS64" s="219">
        <f>IF(AND(BS$3&gt;=$I64,BS$3&lt;=$J64),$K64*$H64*тех!CA$9*тех!CA$6,)</f>
        <v>0</v>
      </c>
      <c r="BT64" s="219">
        <f>IF(AND(BT$3&gt;=$I64,BT$3&lt;=$J64),$K64*$H64*тех!CB$9*тех!CB$6,)</f>
        <v>0</v>
      </c>
      <c r="BU64" s="219">
        <f>IF(AND(BU$3&gt;=$I64,BU$3&lt;=$J64),$K64*$H64*тех!CC$9*тех!CC$6,)</f>
        <v>0</v>
      </c>
      <c r="BV64" s="219">
        <f>IF(AND(BV$3&gt;=$I64,BV$3&lt;=$J64),$K64*$H64*тех!CD$9*тех!CD$6,)</f>
        <v>0</v>
      </c>
      <c r="BW64" s="219">
        <f>IF(AND(BW$3&gt;=$I64,BW$3&lt;=$J64),$K64*$H64*тех!CE$9*тех!CE$6,)</f>
        <v>0</v>
      </c>
    </row>
    <row r="65" spans="2:75" hidden="1">
      <c r="B65" s="3">
        <v>59</v>
      </c>
      <c r="C65" s="19"/>
      <c r="D65" s="19"/>
      <c r="E65" s="19"/>
      <c r="F65" s="19"/>
      <c r="G65" s="334" t="str">
        <f t="shared" si="2"/>
        <v>СНГ</v>
      </c>
      <c r="H65" s="19"/>
      <c r="I65" s="20"/>
      <c r="J65" s="20"/>
      <c r="K65" s="71"/>
      <c r="L65" s="64"/>
      <c r="M65" s="64"/>
      <c r="N65" s="64">
        <f t="shared" si="1"/>
        <v>0</v>
      </c>
      <c r="P65" s="219">
        <f>IF(AND(P$3&gt;=$I65,P$3&lt;=$J65),$K65*$H65*тех!X$9*тех!X$6,)</f>
        <v>0</v>
      </c>
      <c r="Q65" s="219">
        <f>IF(AND(Q$3&gt;=$I65,Q$3&lt;=$J65),$K65*$H65*тех!Y$9*тех!Y$6,)</f>
        <v>0</v>
      </c>
      <c r="R65" s="219">
        <f>IF(AND(R$3&gt;=$I65,R$3&lt;=$J65),$K65*$H65*тех!Z$9*тех!Z$6,)</f>
        <v>0</v>
      </c>
      <c r="S65" s="219">
        <f>IF(AND(S$3&gt;=$I65,S$3&lt;=$J65),$K65*$H65*тех!AA$9*тех!AA$6,)</f>
        <v>0</v>
      </c>
      <c r="T65" s="219">
        <f>IF(AND(T$3&gt;=$I65,T$3&lt;=$J65),$K65*$H65*тех!AB$9*тех!AB$6,)</f>
        <v>0</v>
      </c>
      <c r="U65" s="219">
        <f>IF(AND(U$3&gt;=$I65,U$3&lt;=$J65),$K65*$H65*тех!AC$9*тех!AC$6,)</f>
        <v>0</v>
      </c>
      <c r="V65" s="219">
        <f>IF(AND(V$3&gt;=$I65,V$3&lt;=$J65),$K65*$H65*тех!AD$9*тех!AD$6,)</f>
        <v>0</v>
      </c>
      <c r="W65" s="219">
        <f>IF(AND(W$3&gt;=$I65,W$3&lt;=$J65),$K65*$H65*тех!AE$9*тех!AE$6,)</f>
        <v>0</v>
      </c>
      <c r="X65" s="219">
        <f>IF(AND(X$3&gt;=$I65,X$3&lt;=$J65),$K65*$H65*тех!AF$9*тех!AF$6,)</f>
        <v>0</v>
      </c>
      <c r="Y65" s="219">
        <f>IF(AND(Y$3&gt;=$I65,Y$3&lt;=$J65),$K65*$H65*тех!AG$9*тех!AG$6,)</f>
        <v>0</v>
      </c>
      <c r="Z65" s="219">
        <f>IF(AND(Z$3&gt;=$I65,Z$3&lt;=$J65),$K65*$H65*тех!AH$9*тех!AH$6,)</f>
        <v>0</v>
      </c>
      <c r="AA65" s="219">
        <f>IF(AND(AA$3&gt;=$I65,AA$3&lt;=$J65),$K65*$H65*тех!AI$9*тех!AI$6,)</f>
        <v>0</v>
      </c>
      <c r="AB65" s="219">
        <f>IF(AND(AB$3&gt;=$I65,AB$3&lt;=$J65),$K65*$H65*тех!AJ$9*тех!AJ$6,)</f>
        <v>0</v>
      </c>
      <c r="AC65" s="219">
        <f>IF(AND(AC$3&gt;=$I65,AC$3&lt;=$J65),$K65*$H65*тех!AK$9*тех!AK$6,)</f>
        <v>0</v>
      </c>
      <c r="AD65" s="219">
        <f>IF(AND(AD$3&gt;=$I65,AD$3&lt;=$J65),$K65*$H65*тех!AL$9*тех!AL$6,)</f>
        <v>0</v>
      </c>
      <c r="AE65" s="219">
        <f>IF(AND(AE$3&gt;=$I65,AE$3&lt;=$J65),$K65*$H65*тех!AM$9*тех!AM$6,)</f>
        <v>0</v>
      </c>
      <c r="AF65" s="219">
        <f>IF(AND(AF$3&gt;=$I65,AF$3&lt;=$J65),$K65*$H65*тех!AN$9*тех!AN$6,)</f>
        <v>0</v>
      </c>
      <c r="AG65" s="219">
        <f>IF(AND(AG$3&gt;=$I65,AG$3&lt;=$J65),$K65*$H65*тех!AO$9*тех!AO$6,)</f>
        <v>0</v>
      </c>
      <c r="AH65" s="219">
        <f>IF(AND(AH$3&gt;=$I65,AH$3&lt;=$J65),$K65*$H65*тех!AP$9*тех!AP$6,)</f>
        <v>0</v>
      </c>
      <c r="AI65" s="219">
        <f>IF(AND(AI$3&gt;=$I65,AI$3&lt;=$J65),$K65*$H65*тех!AQ$9*тех!AQ$6,)</f>
        <v>0</v>
      </c>
      <c r="AJ65" s="219">
        <f>IF(AND(AJ$3&gt;=$I65,AJ$3&lt;=$J65),$K65*$H65*тех!AR$9*тех!AR$6,)</f>
        <v>0</v>
      </c>
      <c r="AK65" s="219">
        <f>IF(AND(AK$3&gt;=$I65,AK$3&lt;=$J65),$K65*$H65*тех!AS$9*тех!AS$6,)</f>
        <v>0</v>
      </c>
      <c r="AL65" s="219">
        <f>IF(AND(AL$3&gt;=$I65,AL$3&lt;=$J65),$K65*$H65*тех!AT$9*тех!AT$6,)</f>
        <v>0</v>
      </c>
      <c r="AM65" s="219">
        <f>IF(AND(AM$3&gt;=$I65,AM$3&lt;=$J65),$K65*$H65*тех!AU$9*тех!AU$6,)</f>
        <v>0</v>
      </c>
      <c r="AN65" s="219">
        <f>IF(AND(AN$3&gt;=$I65,AN$3&lt;=$J65),$K65*$H65*тех!AV$9*тех!AV$6,)</f>
        <v>0</v>
      </c>
      <c r="AO65" s="219">
        <f>IF(AND(AO$3&gt;=$I65,AO$3&lt;=$J65),$K65*$H65*тех!AW$9*тех!AW$6,)</f>
        <v>0</v>
      </c>
      <c r="AP65" s="219">
        <f>IF(AND(AP$3&gt;=$I65,AP$3&lt;=$J65),$K65*$H65*тех!AX$9*тех!AX$6,)</f>
        <v>0</v>
      </c>
      <c r="AQ65" s="219">
        <f>IF(AND(AQ$3&gt;=$I65,AQ$3&lt;=$J65),$K65*$H65*тех!AY$9*тех!AY$6,)</f>
        <v>0</v>
      </c>
      <c r="AR65" s="219">
        <f>IF(AND(AR$3&gt;=$I65,AR$3&lt;=$J65),$K65*$H65*тех!AZ$9*тех!AZ$6,)</f>
        <v>0</v>
      </c>
      <c r="AS65" s="219">
        <f>IF(AND(AS$3&gt;=$I65,AS$3&lt;=$J65),$K65*$H65*тех!BA$9*тех!BA$6,)</f>
        <v>0</v>
      </c>
      <c r="AT65" s="219">
        <f>IF(AND(AT$3&gt;=$I65,AT$3&lt;=$J65),$K65*$H65*тех!BB$9*тех!BB$6,)</f>
        <v>0</v>
      </c>
      <c r="AU65" s="219">
        <f>IF(AND(AU$3&gt;=$I65,AU$3&lt;=$J65),$K65*$H65*тех!BC$9*тех!BC$6,)</f>
        <v>0</v>
      </c>
      <c r="AV65" s="219">
        <f>IF(AND(AV$3&gt;=$I65,AV$3&lt;=$J65),$K65*$H65*тех!BD$9*тех!BD$6,)</f>
        <v>0</v>
      </c>
      <c r="AW65" s="219">
        <f>IF(AND(AW$3&gt;=$I65,AW$3&lt;=$J65),$K65*$H65*тех!BE$9*тех!BE$6,)</f>
        <v>0</v>
      </c>
      <c r="AX65" s="219">
        <f>IF(AND(AX$3&gt;=$I65,AX$3&lt;=$J65),$K65*$H65*тех!BF$9*тех!BF$6,)</f>
        <v>0</v>
      </c>
      <c r="AY65" s="219">
        <f>IF(AND(AY$3&gt;=$I65,AY$3&lt;=$J65),$K65*$H65*тех!BG$9*тех!BG$6,)</f>
        <v>0</v>
      </c>
      <c r="AZ65" s="219">
        <f>IF(AND(AZ$3&gt;=$I65,AZ$3&lt;=$J65),$K65*$H65*тех!BH$9*тех!BH$6,)</f>
        <v>0</v>
      </c>
      <c r="BA65" s="219">
        <f>IF(AND(BA$3&gt;=$I65,BA$3&lt;=$J65),$K65*$H65*тех!BI$9*тех!BI$6,)</f>
        <v>0</v>
      </c>
      <c r="BB65" s="219">
        <f>IF(AND(BB$3&gt;=$I65,BB$3&lt;=$J65),$K65*$H65*тех!BJ$9*тех!BJ$6,)</f>
        <v>0</v>
      </c>
      <c r="BC65" s="219">
        <f>IF(AND(BC$3&gt;=$I65,BC$3&lt;=$J65),$K65*$H65*тех!BK$9*тех!BK$6,)</f>
        <v>0</v>
      </c>
      <c r="BD65" s="219">
        <f>IF(AND(BD$3&gt;=$I65,BD$3&lt;=$J65),$K65*$H65*тех!BL$9*тех!BL$6,)</f>
        <v>0</v>
      </c>
      <c r="BE65" s="219">
        <f>IF(AND(BE$3&gt;=$I65,BE$3&lt;=$J65),$K65*$H65*тех!BM$9*тех!BM$6,)</f>
        <v>0</v>
      </c>
      <c r="BF65" s="219">
        <f>IF(AND(BF$3&gt;=$I65,BF$3&lt;=$J65),$K65*$H65*тех!BN$9*тех!BN$6,)</f>
        <v>0</v>
      </c>
      <c r="BG65" s="219">
        <f>IF(AND(BG$3&gt;=$I65,BG$3&lt;=$J65),$K65*$H65*тех!BO$9*тех!BO$6,)</f>
        <v>0</v>
      </c>
      <c r="BH65" s="219">
        <f>IF(AND(BH$3&gt;=$I65,BH$3&lt;=$J65),$K65*$H65*тех!BP$9*тех!BP$6,)</f>
        <v>0</v>
      </c>
      <c r="BI65" s="219">
        <f>IF(AND(BI$3&gt;=$I65,BI$3&lt;=$J65),$K65*$H65*тех!BQ$9*тех!BQ$6,)</f>
        <v>0</v>
      </c>
      <c r="BJ65" s="219">
        <f>IF(AND(BJ$3&gt;=$I65,BJ$3&lt;=$J65),$K65*$H65*тех!BR$9*тех!BR$6,)</f>
        <v>0</v>
      </c>
      <c r="BK65" s="219">
        <f>IF(AND(BK$3&gt;=$I65,BK$3&lt;=$J65),$K65*$H65*тех!BS$9*тех!BS$6,)</f>
        <v>0</v>
      </c>
      <c r="BL65" s="219">
        <f>IF(AND(BL$3&gt;=$I65,BL$3&lt;=$J65),$K65*$H65*тех!BT$9*тех!BT$6,)</f>
        <v>0</v>
      </c>
      <c r="BM65" s="219">
        <f>IF(AND(BM$3&gt;=$I65,BM$3&lt;=$J65),$K65*$H65*тех!BU$9*тех!BU$6,)</f>
        <v>0</v>
      </c>
      <c r="BN65" s="219">
        <f>IF(AND(BN$3&gt;=$I65,BN$3&lt;=$J65),$K65*$H65*тех!BV$9*тех!BV$6,)</f>
        <v>0</v>
      </c>
      <c r="BO65" s="219">
        <f>IF(AND(BO$3&gt;=$I65,BO$3&lt;=$J65),$K65*$H65*тех!BW$9*тех!BW$6,)</f>
        <v>0</v>
      </c>
      <c r="BP65" s="219">
        <f>IF(AND(BP$3&gt;=$I65,BP$3&lt;=$J65),$K65*$H65*тех!BX$9*тех!BX$6,)</f>
        <v>0</v>
      </c>
      <c r="BQ65" s="219">
        <f>IF(AND(BQ$3&gt;=$I65,BQ$3&lt;=$J65),$K65*$H65*тех!BY$9*тех!BY$6,)</f>
        <v>0</v>
      </c>
      <c r="BR65" s="219">
        <f>IF(AND(BR$3&gt;=$I65,BR$3&lt;=$J65),$K65*$H65*тех!BZ$9*тех!BZ$6,)</f>
        <v>0</v>
      </c>
      <c r="BS65" s="219">
        <f>IF(AND(BS$3&gt;=$I65,BS$3&lt;=$J65),$K65*$H65*тех!CA$9*тех!CA$6,)</f>
        <v>0</v>
      </c>
      <c r="BT65" s="219">
        <f>IF(AND(BT$3&gt;=$I65,BT$3&lt;=$J65),$K65*$H65*тех!CB$9*тех!CB$6,)</f>
        <v>0</v>
      </c>
      <c r="BU65" s="219">
        <f>IF(AND(BU$3&gt;=$I65,BU$3&lt;=$J65),$K65*$H65*тех!CC$9*тех!CC$6,)</f>
        <v>0</v>
      </c>
      <c r="BV65" s="219">
        <f>IF(AND(BV$3&gt;=$I65,BV$3&lt;=$J65),$K65*$H65*тех!CD$9*тех!CD$6,)</f>
        <v>0</v>
      </c>
      <c r="BW65" s="219">
        <f>IF(AND(BW$3&gt;=$I65,BW$3&lt;=$J65),$K65*$H65*тех!CE$9*тех!CE$6,)</f>
        <v>0</v>
      </c>
    </row>
    <row r="66" spans="2:75" hidden="1">
      <c r="B66" s="3">
        <v>60</v>
      </c>
      <c r="C66" s="19"/>
      <c r="D66" s="19"/>
      <c r="E66" s="19"/>
      <c r="F66" s="19"/>
      <c r="G66" s="334" t="str">
        <f t="shared" si="2"/>
        <v>СНГ</v>
      </c>
      <c r="H66" s="19"/>
      <c r="I66" s="20"/>
      <c r="J66" s="20"/>
      <c r="K66" s="71"/>
      <c r="L66" s="64"/>
      <c r="M66" s="64"/>
      <c r="N66" s="64">
        <f t="shared" si="1"/>
        <v>0</v>
      </c>
      <c r="P66" s="219">
        <f>IF(AND(P$3&gt;=$I66,P$3&lt;=$J66),$K66*$H66*тех!X$9*тех!X$6,)</f>
        <v>0</v>
      </c>
      <c r="Q66" s="219">
        <f>IF(AND(Q$3&gt;=$I66,Q$3&lt;=$J66),$K66*$H66*тех!Y$9*тех!Y$6,)</f>
        <v>0</v>
      </c>
      <c r="R66" s="219">
        <f>IF(AND(R$3&gt;=$I66,R$3&lt;=$J66),$K66*$H66*тех!Z$9*тех!Z$6,)</f>
        <v>0</v>
      </c>
      <c r="S66" s="219">
        <f>IF(AND(S$3&gt;=$I66,S$3&lt;=$J66),$K66*$H66*тех!AA$9*тех!AA$6,)</f>
        <v>0</v>
      </c>
      <c r="T66" s="219">
        <f>IF(AND(T$3&gt;=$I66,T$3&lt;=$J66),$K66*$H66*тех!AB$9*тех!AB$6,)</f>
        <v>0</v>
      </c>
      <c r="U66" s="219">
        <f>IF(AND(U$3&gt;=$I66,U$3&lt;=$J66),$K66*$H66*тех!AC$9*тех!AC$6,)</f>
        <v>0</v>
      </c>
      <c r="V66" s="219">
        <f>IF(AND(V$3&gt;=$I66,V$3&lt;=$J66),$K66*$H66*тех!AD$9*тех!AD$6,)</f>
        <v>0</v>
      </c>
      <c r="W66" s="219">
        <f>IF(AND(W$3&gt;=$I66,W$3&lt;=$J66),$K66*$H66*тех!AE$9*тех!AE$6,)</f>
        <v>0</v>
      </c>
      <c r="X66" s="219">
        <f>IF(AND(X$3&gt;=$I66,X$3&lt;=$J66),$K66*$H66*тех!AF$9*тех!AF$6,)</f>
        <v>0</v>
      </c>
      <c r="Y66" s="219">
        <f>IF(AND(Y$3&gt;=$I66,Y$3&lt;=$J66),$K66*$H66*тех!AG$9*тех!AG$6,)</f>
        <v>0</v>
      </c>
      <c r="Z66" s="219">
        <f>IF(AND(Z$3&gt;=$I66,Z$3&lt;=$J66),$K66*$H66*тех!AH$9*тех!AH$6,)</f>
        <v>0</v>
      </c>
      <c r="AA66" s="219">
        <f>IF(AND(AA$3&gt;=$I66,AA$3&lt;=$J66),$K66*$H66*тех!AI$9*тех!AI$6,)</f>
        <v>0</v>
      </c>
      <c r="AB66" s="219">
        <f>IF(AND(AB$3&gt;=$I66,AB$3&lt;=$J66),$K66*$H66*тех!AJ$9*тех!AJ$6,)</f>
        <v>0</v>
      </c>
      <c r="AC66" s="219">
        <f>IF(AND(AC$3&gt;=$I66,AC$3&lt;=$J66),$K66*$H66*тех!AK$9*тех!AK$6,)</f>
        <v>0</v>
      </c>
      <c r="AD66" s="219">
        <f>IF(AND(AD$3&gt;=$I66,AD$3&lt;=$J66),$K66*$H66*тех!AL$9*тех!AL$6,)</f>
        <v>0</v>
      </c>
      <c r="AE66" s="219">
        <f>IF(AND(AE$3&gt;=$I66,AE$3&lt;=$J66),$K66*$H66*тех!AM$9*тех!AM$6,)</f>
        <v>0</v>
      </c>
      <c r="AF66" s="219">
        <f>IF(AND(AF$3&gt;=$I66,AF$3&lt;=$J66),$K66*$H66*тех!AN$9*тех!AN$6,)</f>
        <v>0</v>
      </c>
      <c r="AG66" s="219">
        <f>IF(AND(AG$3&gt;=$I66,AG$3&lt;=$J66),$K66*$H66*тех!AO$9*тех!AO$6,)</f>
        <v>0</v>
      </c>
      <c r="AH66" s="219">
        <f>IF(AND(AH$3&gt;=$I66,AH$3&lt;=$J66),$K66*$H66*тех!AP$9*тех!AP$6,)</f>
        <v>0</v>
      </c>
      <c r="AI66" s="219">
        <f>IF(AND(AI$3&gt;=$I66,AI$3&lt;=$J66),$K66*$H66*тех!AQ$9*тех!AQ$6,)</f>
        <v>0</v>
      </c>
      <c r="AJ66" s="219">
        <f>IF(AND(AJ$3&gt;=$I66,AJ$3&lt;=$J66),$K66*$H66*тех!AR$9*тех!AR$6,)</f>
        <v>0</v>
      </c>
      <c r="AK66" s="219">
        <f>IF(AND(AK$3&gt;=$I66,AK$3&lt;=$J66),$K66*$H66*тех!AS$9*тех!AS$6,)</f>
        <v>0</v>
      </c>
      <c r="AL66" s="219">
        <f>IF(AND(AL$3&gt;=$I66,AL$3&lt;=$J66),$K66*$H66*тех!AT$9*тех!AT$6,)</f>
        <v>0</v>
      </c>
      <c r="AM66" s="219">
        <f>IF(AND(AM$3&gt;=$I66,AM$3&lt;=$J66),$K66*$H66*тех!AU$9*тех!AU$6,)</f>
        <v>0</v>
      </c>
      <c r="AN66" s="219">
        <f>IF(AND(AN$3&gt;=$I66,AN$3&lt;=$J66),$K66*$H66*тех!AV$9*тех!AV$6,)</f>
        <v>0</v>
      </c>
      <c r="AO66" s="219">
        <f>IF(AND(AO$3&gt;=$I66,AO$3&lt;=$J66),$K66*$H66*тех!AW$9*тех!AW$6,)</f>
        <v>0</v>
      </c>
      <c r="AP66" s="219">
        <f>IF(AND(AP$3&gt;=$I66,AP$3&lt;=$J66),$K66*$H66*тех!AX$9*тех!AX$6,)</f>
        <v>0</v>
      </c>
      <c r="AQ66" s="219">
        <f>IF(AND(AQ$3&gt;=$I66,AQ$3&lt;=$J66),$K66*$H66*тех!AY$9*тех!AY$6,)</f>
        <v>0</v>
      </c>
      <c r="AR66" s="219">
        <f>IF(AND(AR$3&gt;=$I66,AR$3&lt;=$J66),$K66*$H66*тех!AZ$9*тех!AZ$6,)</f>
        <v>0</v>
      </c>
      <c r="AS66" s="219">
        <f>IF(AND(AS$3&gt;=$I66,AS$3&lt;=$J66),$K66*$H66*тех!BA$9*тех!BA$6,)</f>
        <v>0</v>
      </c>
      <c r="AT66" s="219">
        <f>IF(AND(AT$3&gt;=$I66,AT$3&lt;=$J66),$K66*$H66*тех!BB$9*тех!BB$6,)</f>
        <v>0</v>
      </c>
      <c r="AU66" s="219">
        <f>IF(AND(AU$3&gt;=$I66,AU$3&lt;=$J66),$K66*$H66*тех!BC$9*тех!BC$6,)</f>
        <v>0</v>
      </c>
      <c r="AV66" s="219">
        <f>IF(AND(AV$3&gt;=$I66,AV$3&lt;=$J66),$K66*$H66*тех!BD$9*тех!BD$6,)</f>
        <v>0</v>
      </c>
      <c r="AW66" s="219">
        <f>IF(AND(AW$3&gt;=$I66,AW$3&lt;=$J66),$K66*$H66*тех!BE$9*тех!BE$6,)</f>
        <v>0</v>
      </c>
      <c r="AX66" s="219">
        <f>IF(AND(AX$3&gt;=$I66,AX$3&lt;=$J66),$K66*$H66*тех!BF$9*тех!BF$6,)</f>
        <v>0</v>
      </c>
      <c r="AY66" s="219">
        <f>IF(AND(AY$3&gt;=$I66,AY$3&lt;=$J66),$K66*$H66*тех!BG$9*тех!BG$6,)</f>
        <v>0</v>
      </c>
      <c r="AZ66" s="219">
        <f>IF(AND(AZ$3&gt;=$I66,AZ$3&lt;=$J66),$K66*$H66*тех!BH$9*тех!BH$6,)</f>
        <v>0</v>
      </c>
      <c r="BA66" s="219">
        <f>IF(AND(BA$3&gt;=$I66,BA$3&lt;=$J66),$K66*$H66*тех!BI$9*тех!BI$6,)</f>
        <v>0</v>
      </c>
      <c r="BB66" s="219">
        <f>IF(AND(BB$3&gt;=$I66,BB$3&lt;=$J66),$K66*$H66*тех!BJ$9*тех!BJ$6,)</f>
        <v>0</v>
      </c>
      <c r="BC66" s="219">
        <f>IF(AND(BC$3&gt;=$I66,BC$3&lt;=$J66),$K66*$H66*тех!BK$9*тех!BK$6,)</f>
        <v>0</v>
      </c>
      <c r="BD66" s="219">
        <f>IF(AND(BD$3&gt;=$I66,BD$3&lt;=$J66),$K66*$H66*тех!BL$9*тех!BL$6,)</f>
        <v>0</v>
      </c>
      <c r="BE66" s="219">
        <f>IF(AND(BE$3&gt;=$I66,BE$3&lt;=$J66),$K66*$H66*тех!BM$9*тех!BM$6,)</f>
        <v>0</v>
      </c>
      <c r="BF66" s="219">
        <f>IF(AND(BF$3&gt;=$I66,BF$3&lt;=$J66),$K66*$H66*тех!BN$9*тех!BN$6,)</f>
        <v>0</v>
      </c>
      <c r="BG66" s="219">
        <f>IF(AND(BG$3&gt;=$I66,BG$3&lt;=$J66),$K66*$H66*тех!BO$9*тех!BO$6,)</f>
        <v>0</v>
      </c>
      <c r="BH66" s="219">
        <f>IF(AND(BH$3&gt;=$I66,BH$3&lt;=$J66),$K66*$H66*тех!BP$9*тех!BP$6,)</f>
        <v>0</v>
      </c>
      <c r="BI66" s="219">
        <f>IF(AND(BI$3&gt;=$I66,BI$3&lt;=$J66),$K66*$H66*тех!BQ$9*тех!BQ$6,)</f>
        <v>0</v>
      </c>
      <c r="BJ66" s="219">
        <f>IF(AND(BJ$3&gt;=$I66,BJ$3&lt;=$J66),$K66*$H66*тех!BR$9*тех!BR$6,)</f>
        <v>0</v>
      </c>
      <c r="BK66" s="219">
        <f>IF(AND(BK$3&gt;=$I66,BK$3&lt;=$J66),$K66*$H66*тех!BS$9*тех!BS$6,)</f>
        <v>0</v>
      </c>
      <c r="BL66" s="219">
        <f>IF(AND(BL$3&gt;=$I66,BL$3&lt;=$J66),$K66*$H66*тех!BT$9*тех!BT$6,)</f>
        <v>0</v>
      </c>
      <c r="BM66" s="219">
        <f>IF(AND(BM$3&gt;=$I66,BM$3&lt;=$J66),$K66*$H66*тех!BU$9*тех!BU$6,)</f>
        <v>0</v>
      </c>
      <c r="BN66" s="219">
        <f>IF(AND(BN$3&gt;=$I66,BN$3&lt;=$J66),$K66*$H66*тех!BV$9*тех!BV$6,)</f>
        <v>0</v>
      </c>
      <c r="BO66" s="219">
        <f>IF(AND(BO$3&gt;=$I66,BO$3&lt;=$J66),$K66*$H66*тех!BW$9*тех!BW$6,)</f>
        <v>0</v>
      </c>
      <c r="BP66" s="219">
        <f>IF(AND(BP$3&gt;=$I66,BP$3&lt;=$J66),$K66*$H66*тех!BX$9*тех!BX$6,)</f>
        <v>0</v>
      </c>
      <c r="BQ66" s="219">
        <f>IF(AND(BQ$3&gt;=$I66,BQ$3&lt;=$J66),$K66*$H66*тех!BY$9*тех!BY$6,)</f>
        <v>0</v>
      </c>
      <c r="BR66" s="219">
        <f>IF(AND(BR$3&gt;=$I66,BR$3&lt;=$J66),$K66*$H66*тех!BZ$9*тех!BZ$6,)</f>
        <v>0</v>
      </c>
      <c r="BS66" s="219">
        <f>IF(AND(BS$3&gt;=$I66,BS$3&lt;=$J66),$K66*$H66*тех!CA$9*тех!CA$6,)</f>
        <v>0</v>
      </c>
      <c r="BT66" s="219">
        <f>IF(AND(BT$3&gt;=$I66,BT$3&lt;=$J66),$K66*$H66*тех!CB$9*тех!CB$6,)</f>
        <v>0</v>
      </c>
      <c r="BU66" s="219">
        <f>IF(AND(BU$3&gt;=$I66,BU$3&lt;=$J66),$K66*$H66*тех!CC$9*тех!CC$6,)</f>
        <v>0</v>
      </c>
      <c r="BV66" s="219">
        <f>IF(AND(BV$3&gt;=$I66,BV$3&lt;=$J66),$K66*$H66*тех!CD$9*тех!CD$6,)</f>
        <v>0</v>
      </c>
      <c r="BW66" s="219">
        <f>IF(AND(BW$3&gt;=$I66,BW$3&lt;=$J66),$K66*$H66*тех!CE$9*тех!CE$6,)</f>
        <v>0</v>
      </c>
    </row>
    <row r="67" spans="2:75" hidden="1">
      <c r="B67" s="3">
        <v>61</v>
      </c>
      <c r="C67" s="19"/>
      <c r="D67" s="19"/>
      <c r="E67" s="19"/>
      <c r="F67" s="19"/>
      <c r="G67" s="334" t="str">
        <f t="shared" si="2"/>
        <v>СНГ</v>
      </c>
      <c r="H67" s="19"/>
      <c r="I67" s="20"/>
      <c r="J67" s="20"/>
      <c r="K67" s="71"/>
      <c r="L67" s="64"/>
      <c r="M67" s="64"/>
      <c r="N67" s="64">
        <f t="shared" si="1"/>
        <v>0</v>
      </c>
      <c r="P67" s="219">
        <f>IF(AND(P$3&gt;=$I67,P$3&lt;=$J67),$K67*$H67*тех!X$9*тех!X$6,)</f>
        <v>0</v>
      </c>
      <c r="Q67" s="219">
        <f>IF(AND(Q$3&gt;=$I67,Q$3&lt;=$J67),$K67*$H67*тех!Y$9*тех!Y$6,)</f>
        <v>0</v>
      </c>
      <c r="R67" s="219">
        <f>IF(AND(R$3&gt;=$I67,R$3&lt;=$J67),$K67*$H67*тех!Z$9*тех!Z$6,)</f>
        <v>0</v>
      </c>
      <c r="S67" s="219">
        <f>IF(AND(S$3&gt;=$I67,S$3&lt;=$J67),$K67*$H67*тех!AA$9*тех!AA$6,)</f>
        <v>0</v>
      </c>
      <c r="T67" s="219">
        <f>IF(AND(T$3&gt;=$I67,T$3&lt;=$J67),$K67*$H67*тех!AB$9*тех!AB$6,)</f>
        <v>0</v>
      </c>
      <c r="U67" s="219">
        <f>IF(AND(U$3&gt;=$I67,U$3&lt;=$J67),$K67*$H67*тех!AC$9*тех!AC$6,)</f>
        <v>0</v>
      </c>
      <c r="V67" s="219">
        <f>IF(AND(V$3&gt;=$I67,V$3&lt;=$J67),$K67*$H67*тех!AD$9*тех!AD$6,)</f>
        <v>0</v>
      </c>
      <c r="W67" s="219">
        <f>IF(AND(W$3&gt;=$I67,W$3&lt;=$J67),$K67*$H67*тех!AE$9*тех!AE$6,)</f>
        <v>0</v>
      </c>
      <c r="X67" s="219">
        <f>IF(AND(X$3&gt;=$I67,X$3&lt;=$J67),$K67*$H67*тех!AF$9*тех!AF$6,)</f>
        <v>0</v>
      </c>
      <c r="Y67" s="219">
        <f>IF(AND(Y$3&gt;=$I67,Y$3&lt;=$J67),$K67*$H67*тех!AG$9*тех!AG$6,)</f>
        <v>0</v>
      </c>
      <c r="Z67" s="219">
        <f>IF(AND(Z$3&gt;=$I67,Z$3&lt;=$J67),$K67*$H67*тех!AH$9*тех!AH$6,)</f>
        <v>0</v>
      </c>
      <c r="AA67" s="219">
        <f>IF(AND(AA$3&gt;=$I67,AA$3&lt;=$J67),$K67*$H67*тех!AI$9*тех!AI$6,)</f>
        <v>0</v>
      </c>
      <c r="AB67" s="219">
        <f>IF(AND(AB$3&gt;=$I67,AB$3&lt;=$J67),$K67*$H67*тех!AJ$9*тех!AJ$6,)</f>
        <v>0</v>
      </c>
      <c r="AC67" s="219">
        <f>IF(AND(AC$3&gt;=$I67,AC$3&lt;=$J67),$K67*$H67*тех!AK$9*тех!AK$6,)</f>
        <v>0</v>
      </c>
      <c r="AD67" s="219">
        <f>IF(AND(AD$3&gt;=$I67,AD$3&lt;=$J67),$K67*$H67*тех!AL$9*тех!AL$6,)</f>
        <v>0</v>
      </c>
      <c r="AE67" s="219">
        <f>IF(AND(AE$3&gt;=$I67,AE$3&lt;=$J67),$K67*$H67*тех!AM$9*тех!AM$6,)</f>
        <v>0</v>
      </c>
      <c r="AF67" s="219">
        <f>IF(AND(AF$3&gt;=$I67,AF$3&lt;=$J67),$K67*$H67*тех!AN$9*тех!AN$6,)</f>
        <v>0</v>
      </c>
      <c r="AG67" s="219">
        <f>IF(AND(AG$3&gt;=$I67,AG$3&lt;=$J67),$K67*$H67*тех!AO$9*тех!AO$6,)</f>
        <v>0</v>
      </c>
      <c r="AH67" s="219">
        <f>IF(AND(AH$3&gt;=$I67,AH$3&lt;=$J67),$K67*$H67*тех!AP$9*тех!AP$6,)</f>
        <v>0</v>
      </c>
      <c r="AI67" s="219">
        <f>IF(AND(AI$3&gt;=$I67,AI$3&lt;=$J67),$K67*$H67*тех!AQ$9*тех!AQ$6,)</f>
        <v>0</v>
      </c>
      <c r="AJ67" s="219">
        <f>IF(AND(AJ$3&gt;=$I67,AJ$3&lt;=$J67),$K67*$H67*тех!AR$9*тех!AR$6,)</f>
        <v>0</v>
      </c>
      <c r="AK67" s="219">
        <f>IF(AND(AK$3&gt;=$I67,AK$3&lt;=$J67),$K67*$H67*тех!AS$9*тех!AS$6,)</f>
        <v>0</v>
      </c>
      <c r="AL67" s="219">
        <f>IF(AND(AL$3&gt;=$I67,AL$3&lt;=$J67),$K67*$H67*тех!AT$9*тех!AT$6,)</f>
        <v>0</v>
      </c>
      <c r="AM67" s="219">
        <f>IF(AND(AM$3&gt;=$I67,AM$3&lt;=$J67),$K67*$H67*тех!AU$9*тех!AU$6,)</f>
        <v>0</v>
      </c>
      <c r="AN67" s="219">
        <f>IF(AND(AN$3&gt;=$I67,AN$3&lt;=$J67),$K67*$H67*тех!AV$9*тех!AV$6,)</f>
        <v>0</v>
      </c>
      <c r="AO67" s="219">
        <f>IF(AND(AO$3&gt;=$I67,AO$3&lt;=$J67),$K67*$H67*тех!AW$9*тех!AW$6,)</f>
        <v>0</v>
      </c>
      <c r="AP67" s="219">
        <f>IF(AND(AP$3&gt;=$I67,AP$3&lt;=$J67),$K67*$H67*тех!AX$9*тех!AX$6,)</f>
        <v>0</v>
      </c>
      <c r="AQ67" s="219">
        <f>IF(AND(AQ$3&gt;=$I67,AQ$3&lt;=$J67),$K67*$H67*тех!AY$9*тех!AY$6,)</f>
        <v>0</v>
      </c>
      <c r="AR67" s="219">
        <f>IF(AND(AR$3&gt;=$I67,AR$3&lt;=$J67),$K67*$H67*тех!AZ$9*тех!AZ$6,)</f>
        <v>0</v>
      </c>
      <c r="AS67" s="219">
        <f>IF(AND(AS$3&gt;=$I67,AS$3&lt;=$J67),$K67*$H67*тех!BA$9*тех!BA$6,)</f>
        <v>0</v>
      </c>
      <c r="AT67" s="219">
        <f>IF(AND(AT$3&gt;=$I67,AT$3&lt;=$J67),$K67*$H67*тех!BB$9*тех!BB$6,)</f>
        <v>0</v>
      </c>
      <c r="AU67" s="219">
        <f>IF(AND(AU$3&gt;=$I67,AU$3&lt;=$J67),$K67*$H67*тех!BC$9*тех!BC$6,)</f>
        <v>0</v>
      </c>
      <c r="AV67" s="219">
        <f>IF(AND(AV$3&gt;=$I67,AV$3&lt;=$J67),$K67*$H67*тех!BD$9*тех!BD$6,)</f>
        <v>0</v>
      </c>
      <c r="AW67" s="219">
        <f>IF(AND(AW$3&gt;=$I67,AW$3&lt;=$J67),$K67*$H67*тех!BE$9*тех!BE$6,)</f>
        <v>0</v>
      </c>
      <c r="AX67" s="219">
        <f>IF(AND(AX$3&gt;=$I67,AX$3&lt;=$J67),$K67*$H67*тех!BF$9*тех!BF$6,)</f>
        <v>0</v>
      </c>
      <c r="AY67" s="219">
        <f>IF(AND(AY$3&gt;=$I67,AY$3&lt;=$J67),$K67*$H67*тех!BG$9*тех!BG$6,)</f>
        <v>0</v>
      </c>
      <c r="AZ67" s="219">
        <f>IF(AND(AZ$3&gt;=$I67,AZ$3&lt;=$J67),$K67*$H67*тех!BH$9*тех!BH$6,)</f>
        <v>0</v>
      </c>
      <c r="BA67" s="219">
        <f>IF(AND(BA$3&gt;=$I67,BA$3&lt;=$J67),$K67*$H67*тех!BI$9*тех!BI$6,)</f>
        <v>0</v>
      </c>
      <c r="BB67" s="219">
        <f>IF(AND(BB$3&gt;=$I67,BB$3&lt;=$J67),$K67*$H67*тех!BJ$9*тех!BJ$6,)</f>
        <v>0</v>
      </c>
      <c r="BC67" s="219">
        <f>IF(AND(BC$3&gt;=$I67,BC$3&lt;=$J67),$K67*$H67*тех!BK$9*тех!BK$6,)</f>
        <v>0</v>
      </c>
      <c r="BD67" s="219">
        <f>IF(AND(BD$3&gt;=$I67,BD$3&lt;=$J67),$K67*$H67*тех!BL$9*тех!BL$6,)</f>
        <v>0</v>
      </c>
      <c r="BE67" s="219">
        <f>IF(AND(BE$3&gt;=$I67,BE$3&lt;=$J67),$K67*$H67*тех!BM$9*тех!BM$6,)</f>
        <v>0</v>
      </c>
      <c r="BF67" s="219">
        <f>IF(AND(BF$3&gt;=$I67,BF$3&lt;=$J67),$K67*$H67*тех!BN$9*тех!BN$6,)</f>
        <v>0</v>
      </c>
      <c r="BG67" s="219">
        <f>IF(AND(BG$3&gt;=$I67,BG$3&lt;=$J67),$K67*$H67*тех!BO$9*тех!BO$6,)</f>
        <v>0</v>
      </c>
      <c r="BH67" s="219">
        <f>IF(AND(BH$3&gt;=$I67,BH$3&lt;=$J67),$K67*$H67*тех!BP$9*тех!BP$6,)</f>
        <v>0</v>
      </c>
      <c r="BI67" s="219">
        <f>IF(AND(BI$3&gt;=$I67,BI$3&lt;=$J67),$K67*$H67*тех!BQ$9*тех!BQ$6,)</f>
        <v>0</v>
      </c>
      <c r="BJ67" s="219">
        <f>IF(AND(BJ$3&gt;=$I67,BJ$3&lt;=$J67),$K67*$H67*тех!BR$9*тех!BR$6,)</f>
        <v>0</v>
      </c>
      <c r="BK67" s="219">
        <f>IF(AND(BK$3&gt;=$I67,BK$3&lt;=$J67),$K67*$H67*тех!BS$9*тех!BS$6,)</f>
        <v>0</v>
      </c>
      <c r="BL67" s="219">
        <f>IF(AND(BL$3&gt;=$I67,BL$3&lt;=$J67),$K67*$H67*тех!BT$9*тех!BT$6,)</f>
        <v>0</v>
      </c>
      <c r="BM67" s="219">
        <f>IF(AND(BM$3&gt;=$I67,BM$3&lt;=$J67),$K67*$H67*тех!BU$9*тех!BU$6,)</f>
        <v>0</v>
      </c>
      <c r="BN67" s="219">
        <f>IF(AND(BN$3&gt;=$I67,BN$3&lt;=$J67),$K67*$H67*тех!BV$9*тех!BV$6,)</f>
        <v>0</v>
      </c>
      <c r="BO67" s="219">
        <f>IF(AND(BO$3&gt;=$I67,BO$3&lt;=$J67),$K67*$H67*тех!BW$9*тех!BW$6,)</f>
        <v>0</v>
      </c>
      <c r="BP67" s="219">
        <f>IF(AND(BP$3&gt;=$I67,BP$3&lt;=$J67),$K67*$H67*тех!BX$9*тех!BX$6,)</f>
        <v>0</v>
      </c>
      <c r="BQ67" s="219">
        <f>IF(AND(BQ$3&gt;=$I67,BQ$3&lt;=$J67),$K67*$H67*тех!BY$9*тех!BY$6,)</f>
        <v>0</v>
      </c>
      <c r="BR67" s="219">
        <f>IF(AND(BR$3&gt;=$I67,BR$3&lt;=$J67),$K67*$H67*тех!BZ$9*тех!BZ$6,)</f>
        <v>0</v>
      </c>
      <c r="BS67" s="219">
        <f>IF(AND(BS$3&gt;=$I67,BS$3&lt;=$J67),$K67*$H67*тех!CA$9*тех!CA$6,)</f>
        <v>0</v>
      </c>
      <c r="BT67" s="219">
        <f>IF(AND(BT$3&gt;=$I67,BT$3&lt;=$J67),$K67*$H67*тех!CB$9*тех!CB$6,)</f>
        <v>0</v>
      </c>
      <c r="BU67" s="219">
        <f>IF(AND(BU$3&gt;=$I67,BU$3&lt;=$J67),$K67*$H67*тех!CC$9*тех!CC$6,)</f>
        <v>0</v>
      </c>
      <c r="BV67" s="219">
        <f>IF(AND(BV$3&gt;=$I67,BV$3&lt;=$J67),$K67*$H67*тех!CD$9*тех!CD$6,)</f>
        <v>0</v>
      </c>
      <c r="BW67" s="219">
        <f>IF(AND(BW$3&gt;=$I67,BW$3&lt;=$J67),$K67*$H67*тех!CE$9*тех!CE$6,)</f>
        <v>0</v>
      </c>
    </row>
    <row r="68" spans="2:75" hidden="1">
      <c r="B68" s="3">
        <v>62</v>
      </c>
      <c r="C68" s="19"/>
      <c r="D68" s="19"/>
      <c r="E68" s="19"/>
      <c r="F68" s="19"/>
      <c r="G68" s="334" t="str">
        <f t="shared" si="2"/>
        <v>СНГ</v>
      </c>
      <c r="H68" s="19"/>
      <c r="I68" s="20"/>
      <c r="J68" s="20"/>
      <c r="K68" s="71"/>
      <c r="L68" s="64"/>
      <c r="M68" s="64"/>
      <c r="N68" s="64">
        <f t="shared" si="1"/>
        <v>0</v>
      </c>
      <c r="P68" s="219">
        <f>IF(AND(P$3&gt;=$I68,P$3&lt;=$J68),$K68*$H68*тех!X$9*тех!X$6,)</f>
        <v>0</v>
      </c>
      <c r="Q68" s="219">
        <f>IF(AND(Q$3&gt;=$I68,Q$3&lt;=$J68),$K68*$H68*тех!Y$9*тех!Y$6,)</f>
        <v>0</v>
      </c>
      <c r="R68" s="219">
        <f>IF(AND(R$3&gt;=$I68,R$3&lt;=$J68),$K68*$H68*тех!Z$9*тех!Z$6,)</f>
        <v>0</v>
      </c>
      <c r="S68" s="219">
        <f>IF(AND(S$3&gt;=$I68,S$3&lt;=$J68),$K68*$H68*тех!AA$9*тех!AA$6,)</f>
        <v>0</v>
      </c>
      <c r="T68" s="219">
        <f>IF(AND(T$3&gt;=$I68,T$3&lt;=$J68),$K68*$H68*тех!AB$9*тех!AB$6,)</f>
        <v>0</v>
      </c>
      <c r="U68" s="219">
        <f>IF(AND(U$3&gt;=$I68,U$3&lt;=$J68),$K68*$H68*тех!AC$9*тех!AC$6,)</f>
        <v>0</v>
      </c>
      <c r="V68" s="219">
        <f>IF(AND(V$3&gt;=$I68,V$3&lt;=$J68),$K68*$H68*тех!AD$9*тех!AD$6,)</f>
        <v>0</v>
      </c>
      <c r="W68" s="219">
        <f>IF(AND(W$3&gt;=$I68,W$3&lt;=$J68),$K68*$H68*тех!AE$9*тех!AE$6,)</f>
        <v>0</v>
      </c>
      <c r="X68" s="219">
        <f>IF(AND(X$3&gt;=$I68,X$3&lt;=$J68),$K68*$H68*тех!AF$9*тех!AF$6,)</f>
        <v>0</v>
      </c>
      <c r="Y68" s="219">
        <f>IF(AND(Y$3&gt;=$I68,Y$3&lt;=$J68),$K68*$H68*тех!AG$9*тех!AG$6,)</f>
        <v>0</v>
      </c>
      <c r="Z68" s="219">
        <f>IF(AND(Z$3&gt;=$I68,Z$3&lt;=$J68),$K68*$H68*тех!AH$9*тех!AH$6,)</f>
        <v>0</v>
      </c>
      <c r="AA68" s="219">
        <f>IF(AND(AA$3&gt;=$I68,AA$3&lt;=$J68),$K68*$H68*тех!AI$9*тех!AI$6,)</f>
        <v>0</v>
      </c>
      <c r="AB68" s="219">
        <f>IF(AND(AB$3&gt;=$I68,AB$3&lt;=$J68),$K68*$H68*тех!AJ$9*тех!AJ$6,)</f>
        <v>0</v>
      </c>
      <c r="AC68" s="219">
        <f>IF(AND(AC$3&gt;=$I68,AC$3&lt;=$J68),$K68*$H68*тех!AK$9*тех!AK$6,)</f>
        <v>0</v>
      </c>
      <c r="AD68" s="219">
        <f>IF(AND(AD$3&gt;=$I68,AD$3&lt;=$J68),$K68*$H68*тех!AL$9*тех!AL$6,)</f>
        <v>0</v>
      </c>
      <c r="AE68" s="219">
        <f>IF(AND(AE$3&gt;=$I68,AE$3&lt;=$J68),$K68*$H68*тех!AM$9*тех!AM$6,)</f>
        <v>0</v>
      </c>
      <c r="AF68" s="219">
        <f>IF(AND(AF$3&gt;=$I68,AF$3&lt;=$J68),$K68*$H68*тех!AN$9*тех!AN$6,)</f>
        <v>0</v>
      </c>
      <c r="AG68" s="219">
        <f>IF(AND(AG$3&gt;=$I68,AG$3&lt;=$J68),$K68*$H68*тех!AO$9*тех!AO$6,)</f>
        <v>0</v>
      </c>
      <c r="AH68" s="219">
        <f>IF(AND(AH$3&gt;=$I68,AH$3&lt;=$J68),$K68*$H68*тех!AP$9*тех!AP$6,)</f>
        <v>0</v>
      </c>
      <c r="AI68" s="219">
        <f>IF(AND(AI$3&gt;=$I68,AI$3&lt;=$J68),$K68*$H68*тех!AQ$9*тех!AQ$6,)</f>
        <v>0</v>
      </c>
      <c r="AJ68" s="219">
        <f>IF(AND(AJ$3&gt;=$I68,AJ$3&lt;=$J68),$K68*$H68*тех!AR$9*тех!AR$6,)</f>
        <v>0</v>
      </c>
      <c r="AK68" s="219">
        <f>IF(AND(AK$3&gt;=$I68,AK$3&lt;=$J68),$K68*$H68*тех!AS$9*тех!AS$6,)</f>
        <v>0</v>
      </c>
      <c r="AL68" s="219">
        <f>IF(AND(AL$3&gt;=$I68,AL$3&lt;=$J68),$K68*$H68*тех!AT$9*тех!AT$6,)</f>
        <v>0</v>
      </c>
      <c r="AM68" s="219">
        <f>IF(AND(AM$3&gt;=$I68,AM$3&lt;=$J68),$K68*$H68*тех!AU$9*тех!AU$6,)</f>
        <v>0</v>
      </c>
      <c r="AN68" s="219">
        <f>IF(AND(AN$3&gt;=$I68,AN$3&lt;=$J68),$K68*$H68*тех!AV$9*тех!AV$6,)</f>
        <v>0</v>
      </c>
      <c r="AO68" s="219">
        <f>IF(AND(AO$3&gt;=$I68,AO$3&lt;=$J68),$K68*$H68*тех!AW$9*тех!AW$6,)</f>
        <v>0</v>
      </c>
      <c r="AP68" s="219">
        <f>IF(AND(AP$3&gt;=$I68,AP$3&lt;=$J68),$K68*$H68*тех!AX$9*тех!AX$6,)</f>
        <v>0</v>
      </c>
      <c r="AQ68" s="219">
        <f>IF(AND(AQ$3&gt;=$I68,AQ$3&lt;=$J68),$K68*$H68*тех!AY$9*тех!AY$6,)</f>
        <v>0</v>
      </c>
      <c r="AR68" s="219">
        <f>IF(AND(AR$3&gt;=$I68,AR$3&lt;=$J68),$K68*$H68*тех!AZ$9*тех!AZ$6,)</f>
        <v>0</v>
      </c>
      <c r="AS68" s="219">
        <f>IF(AND(AS$3&gt;=$I68,AS$3&lt;=$J68),$K68*$H68*тех!BA$9*тех!BA$6,)</f>
        <v>0</v>
      </c>
      <c r="AT68" s="219">
        <f>IF(AND(AT$3&gt;=$I68,AT$3&lt;=$J68),$K68*$H68*тех!BB$9*тех!BB$6,)</f>
        <v>0</v>
      </c>
      <c r="AU68" s="219">
        <f>IF(AND(AU$3&gt;=$I68,AU$3&lt;=$J68),$K68*$H68*тех!BC$9*тех!BC$6,)</f>
        <v>0</v>
      </c>
      <c r="AV68" s="219">
        <f>IF(AND(AV$3&gt;=$I68,AV$3&lt;=$J68),$K68*$H68*тех!BD$9*тех!BD$6,)</f>
        <v>0</v>
      </c>
      <c r="AW68" s="219">
        <f>IF(AND(AW$3&gt;=$I68,AW$3&lt;=$J68),$K68*$H68*тех!BE$9*тех!BE$6,)</f>
        <v>0</v>
      </c>
      <c r="AX68" s="219">
        <f>IF(AND(AX$3&gt;=$I68,AX$3&lt;=$J68),$K68*$H68*тех!BF$9*тех!BF$6,)</f>
        <v>0</v>
      </c>
      <c r="AY68" s="219">
        <f>IF(AND(AY$3&gt;=$I68,AY$3&lt;=$J68),$K68*$H68*тех!BG$9*тех!BG$6,)</f>
        <v>0</v>
      </c>
      <c r="AZ68" s="219">
        <f>IF(AND(AZ$3&gt;=$I68,AZ$3&lt;=$J68),$K68*$H68*тех!BH$9*тех!BH$6,)</f>
        <v>0</v>
      </c>
      <c r="BA68" s="219">
        <f>IF(AND(BA$3&gt;=$I68,BA$3&lt;=$J68),$K68*$H68*тех!BI$9*тех!BI$6,)</f>
        <v>0</v>
      </c>
      <c r="BB68" s="219">
        <f>IF(AND(BB$3&gt;=$I68,BB$3&lt;=$J68),$K68*$H68*тех!BJ$9*тех!BJ$6,)</f>
        <v>0</v>
      </c>
      <c r="BC68" s="219">
        <f>IF(AND(BC$3&gt;=$I68,BC$3&lt;=$J68),$K68*$H68*тех!BK$9*тех!BK$6,)</f>
        <v>0</v>
      </c>
      <c r="BD68" s="219">
        <f>IF(AND(BD$3&gt;=$I68,BD$3&lt;=$J68),$K68*$H68*тех!BL$9*тех!BL$6,)</f>
        <v>0</v>
      </c>
      <c r="BE68" s="219">
        <f>IF(AND(BE$3&gt;=$I68,BE$3&lt;=$J68),$K68*$H68*тех!BM$9*тех!BM$6,)</f>
        <v>0</v>
      </c>
      <c r="BF68" s="219">
        <f>IF(AND(BF$3&gt;=$I68,BF$3&lt;=$J68),$K68*$H68*тех!BN$9*тех!BN$6,)</f>
        <v>0</v>
      </c>
      <c r="BG68" s="219">
        <f>IF(AND(BG$3&gt;=$I68,BG$3&lt;=$J68),$K68*$H68*тех!BO$9*тех!BO$6,)</f>
        <v>0</v>
      </c>
      <c r="BH68" s="219">
        <f>IF(AND(BH$3&gt;=$I68,BH$3&lt;=$J68),$K68*$H68*тех!BP$9*тех!BP$6,)</f>
        <v>0</v>
      </c>
      <c r="BI68" s="219">
        <f>IF(AND(BI$3&gt;=$I68,BI$3&lt;=$J68),$K68*$H68*тех!BQ$9*тех!BQ$6,)</f>
        <v>0</v>
      </c>
      <c r="BJ68" s="219">
        <f>IF(AND(BJ$3&gt;=$I68,BJ$3&lt;=$J68),$K68*$H68*тех!BR$9*тех!BR$6,)</f>
        <v>0</v>
      </c>
      <c r="BK68" s="219">
        <f>IF(AND(BK$3&gt;=$I68,BK$3&lt;=$J68),$K68*$H68*тех!BS$9*тех!BS$6,)</f>
        <v>0</v>
      </c>
      <c r="BL68" s="219">
        <f>IF(AND(BL$3&gt;=$I68,BL$3&lt;=$J68),$K68*$H68*тех!BT$9*тех!BT$6,)</f>
        <v>0</v>
      </c>
      <c r="BM68" s="219">
        <f>IF(AND(BM$3&gt;=$I68,BM$3&lt;=$J68),$K68*$H68*тех!BU$9*тех!BU$6,)</f>
        <v>0</v>
      </c>
      <c r="BN68" s="219">
        <f>IF(AND(BN$3&gt;=$I68,BN$3&lt;=$J68),$K68*$H68*тех!BV$9*тех!BV$6,)</f>
        <v>0</v>
      </c>
      <c r="BO68" s="219">
        <f>IF(AND(BO$3&gt;=$I68,BO$3&lt;=$J68),$K68*$H68*тех!BW$9*тех!BW$6,)</f>
        <v>0</v>
      </c>
      <c r="BP68" s="219">
        <f>IF(AND(BP$3&gt;=$I68,BP$3&lt;=$J68),$K68*$H68*тех!BX$9*тех!BX$6,)</f>
        <v>0</v>
      </c>
      <c r="BQ68" s="219">
        <f>IF(AND(BQ$3&gt;=$I68,BQ$3&lt;=$J68),$K68*$H68*тех!BY$9*тех!BY$6,)</f>
        <v>0</v>
      </c>
      <c r="BR68" s="219">
        <f>IF(AND(BR$3&gt;=$I68,BR$3&lt;=$J68),$K68*$H68*тех!BZ$9*тех!BZ$6,)</f>
        <v>0</v>
      </c>
      <c r="BS68" s="219">
        <f>IF(AND(BS$3&gt;=$I68,BS$3&lt;=$J68),$K68*$H68*тех!CA$9*тех!CA$6,)</f>
        <v>0</v>
      </c>
      <c r="BT68" s="219">
        <f>IF(AND(BT$3&gt;=$I68,BT$3&lt;=$J68),$K68*$H68*тех!CB$9*тех!CB$6,)</f>
        <v>0</v>
      </c>
      <c r="BU68" s="219">
        <f>IF(AND(BU$3&gt;=$I68,BU$3&lt;=$J68),$K68*$H68*тех!CC$9*тех!CC$6,)</f>
        <v>0</v>
      </c>
      <c r="BV68" s="219">
        <f>IF(AND(BV$3&gt;=$I68,BV$3&lt;=$J68),$K68*$H68*тех!CD$9*тех!CD$6,)</f>
        <v>0</v>
      </c>
      <c r="BW68" s="219">
        <f>IF(AND(BW$3&gt;=$I68,BW$3&lt;=$J68),$K68*$H68*тех!CE$9*тех!CE$6,)</f>
        <v>0</v>
      </c>
    </row>
    <row r="69" spans="2:75" hidden="1">
      <c r="B69" s="3">
        <v>63</v>
      </c>
      <c r="C69" s="19"/>
      <c r="D69" s="19"/>
      <c r="E69" s="19"/>
      <c r="F69" s="19"/>
      <c r="G69" s="334" t="str">
        <f t="shared" si="2"/>
        <v>СНГ</v>
      </c>
      <c r="H69" s="19"/>
      <c r="I69" s="20"/>
      <c r="J69" s="20"/>
      <c r="K69" s="71"/>
      <c r="L69" s="64"/>
      <c r="M69" s="64"/>
      <c r="N69" s="64">
        <f t="shared" si="1"/>
        <v>0</v>
      </c>
      <c r="P69" s="219">
        <f>IF(AND(P$3&gt;=$I69,P$3&lt;=$J69),$K69*$H69*тех!X$9*тех!X$6,)</f>
        <v>0</v>
      </c>
      <c r="Q69" s="219">
        <f>IF(AND(Q$3&gt;=$I69,Q$3&lt;=$J69),$K69*$H69*тех!Y$9*тех!Y$6,)</f>
        <v>0</v>
      </c>
      <c r="R69" s="219">
        <f>IF(AND(R$3&gt;=$I69,R$3&lt;=$J69),$K69*$H69*тех!Z$9*тех!Z$6,)</f>
        <v>0</v>
      </c>
      <c r="S69" s="219">
        <f>IF(AND(S$3&gt;=$I69,S$3&lt;=$J69),$K69*$H69*тех!AA$9*тех!AA$6,)</f>
        <v>0</v>
      </c>
      <c r="T69" s="219">
        <f>IF(AND(T$3&gt;=$I69,T$3&lt;=$J69),$K69*$H69*тех!AB$9*тех!AB$6,)</f>
        <v>0</v>
      </c>
      <c r="U69" s="219">
        <f>IF(AND(U$3&gt;=$I69,U$3&lt;=$J69),$K69*$H69*тех!AC$9*тех!AC$6,)</f>
        <v>0</v>
      </c>
      <c r="V69" s="219">
        <f>IF(AND(V$3&gt;=$I69,V$3&lt;=$J69),$K69*$H69*тех!AD$9*тех!AD$6,)</f>
        <v>0</v>
      </c>
      <c r="W69" s="219">
        <f>IF(AND(W$3&gt;=$I69,W$3&lt;=$J69),$K69*$H69*тех!AE$9*тех!AE$6,)</f>
        <v>0</v>
      </c>
      <c r="X69" s="219">
        <f>IF(AND(X$3&gt;=$I69,X$3&lt;=$J69),$K69*$H69*тех!AF$9*тех!AF$6,)</f>
        <v>0</v>
      </c>
      <c r="Y69" s="219">
        <f>IF(AND(Y$3&gt;=$I69,Y$3&lt;=$J69),$K69*$H69*тех!AG$9*тех!AG$6,)</f>
        <v>0</v>
      </c>
      <c r="Z69" s="219">
        <f>IF(AND(Z$3&gt;=$I69,Z$3&lt;=$J69),$K69*$H69*тех!AH$9*тех!AH$6,)</f>
        <v>0</v>
      </c>
      <c r="AA69" s="219">
        <f>IF(AND(AA$3&gt;=$I69,AA$3&lt;=$J69),$K69*$H69*тех!AI$9*тех!AI$6,)</f>
        <v>0</v>
      </c>
      <c r="AB69" s="219">
        <f>IF(AND(AB$3&gt;=$I69,AB$3&lt;=$J69),$K69*$H69*тех!AJ$9*тех!AJ$6,)</f>
        <v>0</v>
      </c>
      <c r="AC69" s="219">
        <f>IF(AND(AC$3&gt;=$I69,AC$3&lt;=$J69),$K69*$H69*тех!AK$9*тех!AK$6,)</f>
        <v>0</v>
      </c>
      <c r="AD69" s="219">
        <f>IF(AND(AD$3&gt;=$I69,AD$3&lt;=$J69),$K69*$H69*тех!AL$9*тех!AL$6,)</f>
        <v>0</v>
      </c>
      <c r="AE69" s="219">
        <f>IF(AND(AE$3&gt;=$I69,AE$3&lt;=$J69),$K69*$H69*тех!AM$9*тех!AM$6,)</f>
        <v>0</v>
      </c>
      <c r="AF69" s="219">
        <f>IF(AND(AF$3&gt;=$I69,AF$3&lt;=$J69),$K69*$H69*тех!AN$9*тех!AN$6,)</f>
        <v>0</v>
      </c>
      <c r="AG69" s="219">
        <f>IF(AND(AG$3&gt;=$I69,AG$3&lt;=$J69),$K69*$H69*тех!AO$9*тех!AO$6,)</f>
        <v>0</v>
      </c>
      <c r="AH69" s="219">
        <f>IF(AND(AH$3&gt;=$I69,AH$3&lt;=$J69),$K69*$H69*тех!AP$9*тех!AP$6,)</f>
        <v>0</v>
      </c>
      <c r="AI69" s="219">
        <f>IF(AND(AI$3&gt;=$I69,AI$3&lt;=$J69),$K69*$H69*тех!AQ$9*тех!AQ$6,)</f>
        <v>0</v>
      </c>
      <c r="AJ69" s="219">
        <f>IF(AND(AJ$3&gt;=$I69,AJ$3&lt;=$J69),$K69*$H69*тех!AR$9*тех!AR$6,)</f>
        <v>0</v>
      </c>
      <c r="AK69" s="219">
        <f>IF(AND(AK$3&gt;=$I69,AK$3&lt;=$J69),$K69*$H69*тех!AS$9*тех!AS$6,)</f>
        <v>0</v>
      </c>
      <c r="AL69" s="219">
        <f>IF(AND(AL$3&gt;=$I69,AL$3&lt;=$J69),$K69*$H69*тех!AT$9*тех!AT$6,)</f>
        <v>0</v>
      </c>
      <c r="AM69" s="219">
        <f>IF(AND(AM$3&gt;=$I69,AM$3&lt;=$J69),$K69*$H69*тех!AU$9*тех!AU$6,)</f>
        <v>0</v>
      </c>
      <c r="AN69" s="219">
        <f>IF(AND(AN$3&gt;=$I69,AN$3&lt;=$J69),$K69*$H69*тех!AV$9*тех!AV$6,)</f>
        <v>0</v>
      </c>
      <c r="AO69" s="219">
        <f>IF(AND(AO$3&gt;=$I69,AO$3&lt;=$J69),$K69*$H69*тех!AW$9*тех!AW$6,)</f>
        <v>0</v>
      </c>
      <c r="AP69" s="219">
        <f>IF(AND(AP$3&gt;=$I69,AP$3&lt;=$J69),$K69*$H69*тех!AX$9*тех!AX$6,)</f>
        <v>0</v>
      </c>
      <c r="AQ69" s="219">
        <f>IF(AND(AQ$3&gt;=$I69,AQ$3&lt;=$J69),$K69*$H69*тех!AY$9*тех!AY$6,)</f>
        <v>0</v>
      </c>
      <c r="AR69" s="219">
        <f>IF(AND(AR$3&gt;=$I69,AR$3&lt;=$J69),$K69*$H69*тех!AZ$9*тех!AZ$6,)</f>
        <v>0</v>
      </c>
      <c r="AS69" s="219">
        <f>IF(AND(AS$3&gt;=$I69,AS$3&lt;=$J69),$K69*$H69*тех!BA$9*тех!BA$6,)</f>
        <v>0</v>
      </c>
      <c r="AT69" s="219">
        <f>IF(AND(AT$3&gt;=$I69,AT$3&lt;=$J69),$K69*$H69*тех!BB$9*тех!BB$6,)</f>
        <v>0</v>
      </c>
      <c r="AU69" s="219">
        <f>IF(AND(AU$3&gt;=$I69,AU$3&lt;=$J69),$K69*$H69*тех!BC$9*тех!BC$6,)</f>
        <v>0</v>
      </c>
      <c r="AV69" s="219">
        <f>IF(AND(AV$3&gt;=$I69,AV$3&lt;=$J69),$K69*$H69*тех!BD$9*тех!BD$6,)</f>
        <v>0</v>
      </c>
      <c r="AW69" s="219">
        <f>IF(AND(AW$3&gt;=$I69,AW$3&lt;=$J69),$K69*$H69*тех!BE$9*тех!BE$6,)</f>
        <v>0</v>
      </c>
      <c r="AX69" s="219">
        <f>IF(AND(AX$3&gt;=$I69,AX$3&lt;=$J69),$K69*$H69*тех!BF$9*тех!BF$6,)</f>
        <v>0</v>
      </c>
      <c r="AY69" s="219">
        <f>IF(AND(AY$3&gt;=$I69,AY$3&lt;=$J69),$K69*$H69*тех!BG$9*тех!BG$6,)</f>
        <v>0</v>
      </c>
      <c r="AZ69" s="219">
        <f>IF(AND(AZ$3&gt;=$I69,AZ$3&lt;=$J69),$K69*$H69*тех!BH$9*тех!BH$6,)</f>
        <v>0</v>
      </c>
      <c r="BA69" s="219">
        <f>IF(AND(BA$3&gt;=$I69,BA$3&lt;=$J69),$K69*$H69*тех!BI$9*тех!BI$6,)</f>
        <v>0</v>
      </c>
      <c r="BB69" s="219">
        <f>IF(AND(BB$3&gt;=$I69,BB$3&lt;=$J69),$K69*$H69*тех!BJ$9*тех!BJ$6,)</f>
        <v>0</v>
      </c>
      <c r="BC69" s="219">
        <f>IF(AND(BC$3&gt;=$I69,BC$3&lt;=$J69),$K69*$H69*тех!BK$9*тех!BK$6,)</f>
        <v>0</v>
      </c>
      <c r="BD69" s="219">
        <f>IF(AND(BD$3&gt;=$I69,BD$3&lt;=$J69),$K69*$H69*тех!BL$9*тех!BL$6,)</f>
        <v>0</v>
      </c>
      <c r="BE69" s="219">
        <f>IF(AND(BE$3&gt;=$I69,BE$3&lt;=$J69),$K69*$H69*тех!BM$9*тех!BM$6,)</f>
        <v>0</v>
      </c>
      <c r="BF69" s="219">
        <f>IF(AND(BF$3&gt;=$I69,BF$3&lt;=$J69),$K69*$H69*тех!BN$9*тех!BN$6,)</f>
        <v>0</v>
      </c>
      <c r="BG69" s="219">
        <f>IF(AND(BG$3&gt;=$I69,BG$3&lt;=$J69),$K69*$H69*тех!BO$9*тех!BO$6,)</f>
        <v>0</v>
      </c>
      <c r="BH69" s="219">
        <f>IF(AND(BH$3&gt;=$I69,BH$3&lt;=$J69),$K69*$H69*тех!BP$9*тех!BP$6,)</f>
        <v>0</v>
      </c>
      <c r="BI69" s="219">
        <f>IF(AND(BI$3&gt;=$I69,BI$3&lt;=$J69),$K69*$H69*тех!BQ$9*тех!BQ$6,)</f>
        <v>0</v>
      </c>
      <c r="BJ69" s="219">
        <f>IF(AND(BJ$3&gt;=$I69,BJ$3&lt;=$J69),$K69*$H69*тех!BR$9*тех!BR$6,)</f>
        <v>0</v>
      </c>
      <c r="BK69" s="219">
        <f>IF(AND(BK$3&gt;=$I69,BK$3&lt;=$J69),$K69*$H69*тех!BS$9*тех!BS$6,)</f>
        <v>0</v>
      </c>
      <c r="BL69" s="219">
        <f>IF(AND(BL$3&gt;=$I69,BL$3&lt;=$J69),$K69*$H69*тех!BT$9*тех!BT$6,)</f>
        <v>0</v>
      </c>
      <c r="BM69" s="219">
        <f>IF(AND(BM$3&gt;=$I69,BM$3&lt;=$J69),$K69*$H69*тех!BU$9*тех!BU$6,)</f>
        <v>0</v>
      </c>
      <c r="BN69" s="219">
        <f>IF(AND(BN$3&gt;=$I69,BN$3&lt;=$J69),$K69*$H69*тех!BV$9*тех!BV$6,)</f>
        <v>0</v>
      </c>
      <c r="BO69" s="219">
        <f>IF(AND(BO$3&gt;=$I69,BO$3&lt;=$J69),$K69*$H69*тех!BW$9*тех!BW$6,)</f>
        <v>0</v>
      </c>
      <c r="BP69" s="219">
        <f>IF(AND(BP$3&gt;=$I69,BP$3&lt;=$J69),$K69*$H69*тех!BX$9*тех!BX$6,)</f>
        <v>0</v>
      </c>
      <c r="BQ69" s="219">
        <f>IF(AND(BQ$3&gt;=$I69,BQ$3&lt;=$J69),$K69*$H69*тех!BY$9*тех!BY$6,)</f>
        <v>0</v>
      </c>
      <c r="BR69" s="219">
        <f>IF(AND(BR$3&gt;=$I69,BR$3&lt;=$J69),$K69*$H69*тех!BZ$9*тех!BZ$6,)</f>
        <v>0</v>
      </c>
      <c r="BS69" s="219">
        <f>IF(AND(BS$3&gt;=$I69,BS$3&lt;=$J69),$K69*$H69*тех!CA$9*тех!CA$6,)</f>
        <v>0</v>
      </c>
      <c r="BT69" s="219">
        <f>IF(AND(BT$3&gt;=$I69,BT$3&lt;=$J69),$K69*$H69*тех!CB$9*тех!CB$6,)</f>
        <v>0</v>
      </c>
      <c r="BU69" s="219">
        <f>IF(AND(BU$3&gt;=$I69,BU$3&lt;=$J69),$K69*$H69*тех!CC$9*тех!CC$6,)</f>
        <v>0</v>
      </c>
      <c r="BV69" s="219">
        <f>IF(AND(BV$3&gt;=$I69,BV$3&lt;=$J69),$K69*$H69*тех!CD$9*тех!CD$6,)</f>
        <v>0</v>
      </c>
      <c r="BW69" s="219">
        <f>IF(AND(BW$3&gt;=$I69,BW$3&lt;=$J69),$K69*$H69*тех!CE$9*тех!CE$6,)</f>
        <v>0</v>
      </c>
    </row>
    <row r="70" spans="2:75" hidden="1">
      <c r="B70" s="3">
        <v>64</v>
      </c>
      <c r="C70" s="19"/>
      <c r="D70" s="19"/>
      <c r="E70" s="19"/>
      <c r="F70" s="19"/>
      <c r="G70" s="334" t="str">
        <f t="shared" si="2"/>
        <v>СНГ</v>
      </c>
      <c r="H70" s="19"/>
      <c r="I70" s="20"/>
      <c r="J70" s="20"/>
      <c r="K70" s="71"/>
      <c r="L70" s="64"/>
      <c r="M70" s="64"/>
      <c r="N70" s="64">
        <f t="shared" si="1"/>
        <v>0</v>
      </c>
      <c r="P70" s="219">
        <f>IF(AND(P$3&gt;=$I70,P$3&lt;=$J70),$K70*$H70*тех!X$9*тех!X$6,)</f>
        <v>0</v>
      </c>
      <c r="Q70" s="219">
        <f>IF(AND(Q$3&gt;=$I70,Q$3&lt;=$J70),$K70*$H70*тех!Y$9*тех!Y$6,)</f>
        <v>0</v>
      </c>
      <c r="R70" s="219">
        <f>IF(AND(R$3&gt;=$I70,R$3&lt;=$J70),$K70*$H70*тех!Z$9*тех!Z$6,)</f>
        <v>0</v>
      </c>
      <c r="S70" s="219">
        <f>IF(AND(S$3&gt;=$I70,S$3&lt;=$J70),$K70*$H70*тех!AA$9*тех!AA$6,)</f>
        <v>0</v>
      </c>
      <c r="T70" s="219">
        <f>IF(AND(T$3&gt;=$I70,T$3&lt;=$J70),$K70*$H70*тех!AB$9*тех!AB$6,)</f>
        <v>0</v>
      </c>
      <c r="U70" s="219">
        <f>IF(AND(U$3&gt;=$I70,U$3&lt;=$J70),$K70*$H70*тех!AC$9*тех!AC$6,)</f>
        <v>0</v>
      </c>
      <c r="V70" s="219">
        <f>IF(AND(V$3&gt;=$I70,V$3&lt;=$J70),$K70*$H70*тех!AD$9*тех!AD$6,)</f>
        <v>0</v>
      </c>
      <c r="W70" s="219">
        <f>IF(AND(W$3&gt;=$I70,W$3&lt;=$J70),$K70*$H70*тех!AE$9*тех!AE$6,)</f>
        <v>0</v>
      </c>
      <c r="X70" s="219">
        <f>IF(AND(X$3&gt;=$I70,X$3&lt;=$J70),$K70*$H70*тех!AF$9*тех!AF$6,)</f>
        <v>0</v>
      </c>
      <c r="Y70" s="219">
        <f>IF(AND(Y$3&gt;=$I70,Y$3&lt;=$J70),$K70*$H70*тех!AG$9*тех!AG$6,)</f>
        <v>0</v>
      </c>
      <c r="Z70" s="219">
        <f>IF(AND(Z$3&gt;=$I70,Z$3&lt;=$J70),$K70*$H70*тех!AH$9*тех!AH$6,)</f>
        <v>0</v>
      </c>
      <c r="AA70" s="219">
        <f>IF(AND(AA$3&gt;=$I70,AA$3&lt;=$J70),$K70*$H70*тех!AI$9*тех!AI$6,)</f>
        <v>0</v>
      </c>
      <c r="AB70" s="219">
        <f>IF(AND(AB$3&gt;=$I70,AB$3&lt;=$J70),$K70*$H70*тех!AJ$9*тех!AJ$6,)</f>
        <v>0</v>
      </c>
      <c r="AC70" s="219">
        <f>IF(AND(AC$3&gt;=$I70,AC$3&lt;=$J70),$K70*$H70*тех!AK$9*тех!AK$6,)</f>
        <v>0</v>
      </c>
      <c r="AD70" s="219">
        <f>IF(AND(AD$3&gt;=$I70,AD$3&lt;=$J70),$K70*$H70*тех!AL$9*тех!AL$6,)</f>
        <v>0</v>
      </c>
      <c r="AE70" s="219">
        <f>IF(AND(AE$3&gt;=$I70,AE$3&lt;=$J70),$K70*$H70*тех!AM$9*тех!AM$6,)</f>
        <v>0</v>
      </c>
      <c r="AF70" s="219">
        <f>IF(AND(AF$3&gt;=$I70,AF$3&lt;=$J70),$K70*$H70*тех!AN$9*тех!AN$6,)</f>
        <v>0</v>
      </c>
      <c r="AG70" s="219">
        <f>IF(AND(AG$3&gt;=$I70,AG$3&lt;=$J70),$K70*$H70*тех!AO$9*тех!AO$6,)</f>
        <v>0</v>
      </c>
      <c r="AH70" s="219">
        <f>IF(AND(AH$3&gt;=$I70,AH$3&lt;=$J70),$K70*$H70*тех!AP$9*тех!AP$6,)</f>
        <v>0</v>
      </c>
      <c r="AI70" s="219">
        <f>IF(AND(AI$3&gt;=$I70,AI$3&lt;=$J70),$K70*$H70*тех!AQ$9*тех!AQ$6,)</f>
        <v>0</v>
      </c>
      <c r="AJ70" s="219">
        <f>IF(AND(AJ$3&gt;=$I70,AJ$3&lt;=$J70),$K70*$H70*тех!AR$9*тех!AR$6,)</f>
        <v>0</v>
      </c>
      <c r="AK70" s="219">
        <f>IF(AND(AK$3&gt;=$I70,AK$3&lt;=$J70),$K70*$H70*тех!AS$9*тех!AS$6,)</f>
        <v>0</v>
      </c>
      <c r="AL70" s="219">
        <f>IF(AND(AL$3&gt;=$I70,AL$3&lt;=$J70),$K70*$H70*тех!AT$9*тех!AT$6,)</f>
        <v>0</v>
      </c>
      <c r="AM70" s="219">
        <f>IF(AND(AM$3&gt;=$I70,AM$3&lt;=$J70),$K70*$H70*тех!AU$9*тех!AU$6,)</f>
        <v>0</v>
      </c>
      <c r="AN70" s="219">
        <f>IF(AND(AN$3&gt;=$I70,AN$3&lt;=$J70),$K70*$H70*тех!AV$9*тех!AV$6,)</f>
        <v>0</v>
      </c>
      <c r="AO70" s="219">
        <f>IF(AND(AO$3&gt;=$I70,AO$3&lt;=$J70),$K70*$H70*тех!AW$9*тех!AW$6,)</f>
        <v>0</v>
      </c>
      <c r="AP70" s="219">
        <f>IF(AND(AP$3&gt;=$I70,AP$3&lt;=$J70),$K70*$H70*тех!AX$9*тех!AX$6,)</f>
        <v>0</v>
      </c>
      <c r="AQ70" s="219">
        <f>IF(AND(AQ$3&gt;=$I70,AQ$3&lt;=$J70),$K70*$H70*тех!AY$9*тех!AY$6,)</f>
        <v>0</v>
      </c>
      <c r="AR70" s="219">
        <f>IF(AND(AR$3&gt;=$I70,AR$3&lt;=$J70),$K70*$H70*тех!AZ$9*тех!AZ$6,)</f>
        <v>0</v>
      </c>
      <c r="AS70" s="219">
        <f>IF(AND(AS$3&gt;=$I70,AS$3&lt;=$J70),$K70*$H70*тех!BA$9*тех!BA$6,)</f>
        <v>0</v>
      </c>
      <c r="AT70" s="219">
        <f>IF(AND(AT$3&gt;=$I70,AT$3&lt;=$J70),$K70*$H70*тех!BB$9*тех!BB$6,)</f>
        <v>0</v>
      </c>
      <c r="AU70" s="219">
        <f>IF(AND(AU$3&gt;=$I70,AU$3&lt;=$J70),$K70*$H70*тех!BC$9*тех!BC$6,)</f>
        <v>0</v>
      </c>
      <c r="AV70" s="219">
        <f>IF(AND(AV$3&gt;=$I70,AV$3&lt;=$J70),$K70*$H70*тех!BD$9*тех!BD$6,)</f>
        <v>0</v>
      </c>
      <c r="AW70" s="219">
        <f>IF(AND(AW$3&gt;=$I70,AW$3&lt;=$J70),$K70*$H70*тех!BE$9*тех!BE$6,)</f>
        <v>0</v>
      </c>
      <c r="AX70" s="219">
        <f>IF(AND(AX$3&gt;=$I70,AX$3&lt;=$J70),$K70*$H70*тех!BF$9*тех!BF$6,)</f>
        <v>0</v>
      </c>
      <c r="AY70" s="219">
        <f>IF(AND(AY$3&gt;=$I70,AY$3&lt;=$J70),$K70*$H70*тех!BG$9*тех!BG$6,)</f>
        <v>0</v>
      </c>
      <c r="AZ70" s="219">
        <f>IF(AND(AZ$3&gt;=$I70,AZ$3&lt;=$J70),$K70*$H70*тех!BH$9*тех!BH$6,)</f>
        <v>0</v>
      </c>
      <c r="BA70" s="219">
        <f>IF(AND(BA$3&gt;=$I70,BA$3&lt;=$J70),$K70*$H70*тех!BI$9*тех!BI$6,)</f>
        <v>0</v>
      </c>
      <c r="BB70" s="219">
        <f>IF(AND(BB$3&gt;=$I70,BB$3&lt;=$J70),$K70*$H70*тех!BJ$9*тех!BJ$6,)</f>
        <v>0</v>
      </c>
      <c r="BC70" s="219">
        <f>IF(AND(BC$3&gt;=$I70,BC$3&lt;=$J70),$K70*$H70*тех!BK$9*тех!BK$6,)</f>
        <v>0</v>
      </c>
      <c r="BD70" s="219">
        <f>IF(AND(BD$3&gt;=$I70,BD$3&lt;=$J70),$K70*$H70*тех!BL$9*тех!BL$6,)</f>
        <v>0</v>
      </c>
      <c r="BE70" s="219">
        <f>IF(AND(BE$3&gt;=$I70,BE$3&lt;=$J70),$K70*$H70*тех!BM$9*тех!BM$6,)</f>
        <v>0</v>
      </c>
      <c r="BF70" s="219">
        <f>IF(AND(BF$3&gt;=$I70,BF$3&lt;=$J70),$K70*$H70*тех!BN$9*тех!BN$6,)</f>
        <v>0</v>
      </c>
      <c r="BG70" s="219">
        <f>IF(AND(BG$3&gt;=$I70,BG$3&lt;=$J70),$K70*$H70*тех!BO$9*тех!BO$6,)</f>
        <v>0</v>
      </c>
      <c r="BH70" s="219">
        <f>IF(AND(BH$3&gt;=$I70,BH$3&lt;=$J70),$K70*$H70*тех!BP$9*тех!BP$6,)</f>
        <v>0</v>
      </c>
      <c r="BI70" s="219">
        <f>IF(AND(BI$3&gt;=$I70,BI$3&lt;=$J70),$K70*$H70*тех!BQ$9*тех!BQ$6,)</f>
        <v>0</v>
      </c>
      <c r="BJ70" s="219">
        <f>IF(AND(BJ$3&gt;=$I70,BJ$3&lt;=$J70),$K70*$H70*тех!BR$9*тех!BR$6,)</f>
        <v>0</v>
      </c>
      <c r="BK70" s="219">
        <f>IF(AND(BK$3&gt;=$I70,BK$3&lt;=$J70),$K70*$H70*тех!BS$9*тех!BS$6,)</f>
        <v>0</v>
      </c>
      <c r="BL70" s="219">
        <f>IF(AND(BL$3&gt;=$I70,BL$3&lt;=$J70),$K70*$H70*тех!BT$9*тех!BT$6,)</f>
        <v>0</v>
      </c>
      <c r="BM70" s="219">
        <f>IF(AND(BM$3&gt;=$I70,BM$3&lt;=$J70),$K70*$H70*тех!BU$9*тех!BU$6,)</f>
        <v>0</v>
      </c>
      <c r="BN70" s="219">
        <f>IF(AND(BN$3&gt;=$I70,BN$3&lt;=$J70),$K70*$H70*тех!BV$9*тех!BV$6,)</f>
        <v>0</v>
      </c>
      <c r="BO70" s="219">
        <f>IF(AND(BO$3&gt;=$I70,BO$3&lt;=$J70),$K70*$H70*тех!BW$9*тех!BW$6,)</f>
        <v>0</v>
      </c>
      <c r="BP70" s="219">
        <f>IF(AND(BP$3&gt;=$I70,BP$3&lt;=$J70),$K70*$H70*тех!BX$9*тех!BX$6,)</f>
        <v>0</v>
      </c>
      <c r="BQ70" s="219">
        <f>IF(AND(BQ$3&gt;=$I70,BQ$3&lt;=$J70),$K70*$H70*тех!BY$9*тех!BY$6,)</f>
        <v>0</v>
      </c>
      <c r="BR70" s="219">
        <f>IF(AND(BR$3&gt;=$I70,BR$3&lt;=$J70),$K70*$H70*тех!BZ$9*тех!BZ$6,)</f>
        <v>0</v>
      </c>
      <c r="BS70" s="219">
        <f>IF(AND(BS$3&gt;=$I70,BS$3&lt;=$J70),$K70*$H70*тех!CA$9*тех!CA$6,)</f>
        <v>0</v>
      </c>
      <c r="BT70" s="219">
        <f>IF(AND(BT$3&gt;=$I70,BT$3&lt;=$J70),$K70*$H70*тех!CB$9*тех!CB$6,)</f>
        <v>0</v>
      </c>
      <c r="BU70" s="219">
        <f>IF(AND(BU$3&gt;=$I70,BU$3&lt;=$J70),$K70*$H70*тех!CC$9*тех!CC$6,)</f>
        <v>0</v>
      </c>
      <c r="BV70" s="219">
        <f>IF(AND(BV$3&gt;=$I70,BV$3&lt;=$J70),$K70*$H70*тех!CD$9*тех!CD$6,)</f>
        <v>0</v>
      </c>
      <c r="BW70" s="219">
        <f>IF(AND(BW$3&gt;=$I70,BW$3&lt;=$J70),$K70*$H70*тех!CE$9*тех!CE$6,)</f>
        <v>0</v>
      </c>
    </row>
    <row r="71" spans="2:75" hidden="1">
      <c r="B71" s="3">
        <v>65</v>
      </c>
      <c r="C71" s="19"/>
      <c r="D71" s="19"/>
      <c r="E71" s="19"/>
      <c r="F71" s="19"/>
      <c r="G71" s="334" t="str">
        <f t="shared" si="2"/>
        <v>СНГ</v>
      </c>
      <c r="H71" s="19"/>
      <c r="I71" s="20"/>
      <c r="J71" s="20"/>
      <c r="K71" s="71"/>
      <c r="L71" s="64"/>
      <c r="M71" s="64"/>
      <c r="N71" s="64">
        <f t="shared" si="1"/>
        <v>0</v>
      </c>
      <c r="P71" s="219">
        <f>IF(AND(P$3&gt;=$I71,P$3&lt;=$J71),$K71*$H71*тех!X$9*тех!X$6,)</f>
        <v>0</v>
      </c>
      <c r="Q71" s="219">
        <f>IF(AND(Q$3&gt;=$I71,Q$3&lt;=$J71),$K71*$H71*тех!Y$9*тех!Y$6,)</f>
        <v>0</v>
      </c>
      <c r="R71" s="219">
        <f>IF(AND(R$3&gt;=$I71,R$3&lt;=$J71),$K71*$H71*тех!Z$9*тех!Z$6,)</f>
        <v>0</v>
      </c>
      <c r="S71" s="219">
        <f>IF(AND(S$3&gt;=$I71,S$3&lt;=$J71),$K71*$H71*тех!AA$9*тех!AA$6,)</f>
        <v>0</v>
      </c>
      <c r="T71" s="219">
        <f>IF(AND(T$3&gt;=$I71,T$3&lt;=$J71),$K71*$H71*тех!AB$9*тех!AB$6,)</f>
        <v>0</v>
      </c>
      <c r="U71" s="219">
        <f>IF(AND(U$3&gt;=$I71,U$3&lt;=$J71),$K71*$H71*тех!AC$9*тех!AC$6,)</f>
        <v>0</v>
      </c>
      <c r="V71" s="219">
        <f>IF(AND(V$3&gt;=$I71,V$3&lt;=$J71),$K71*$H71*тех!AD$9*тех!AD$6,)</f>
        <v>0</v>
      </c>
      <c r="W71" s="219">
        <f>IF(AND(W$3&gt;=$I71,W$3&lt;=$J71),$K71*$H71*тех!AE$9*тех!AE$6,)</f>
        <v>0</v>
      </c>
      <c r="X71" s="219">
        <f>IF(AND(X$3&gt;=$I71,X$3&lt;=$J71),$K71*$H71*тех!AF$9*тех!AF$6,)</f>
        <v>0</v>
      </c>
      <c r="Y71" s="219">
        <f>IF(AND(Y$3&gt;=$I71,Y$3&lt;=$J71),$K71*$H71*тех!AG$9*тех!AG$6,)</f>
        <v>0</v>
      </c>
      <c r="Z71" s="219">
        <f>IF(AND(Z$3&gt;=$I71,Z$3&lt;=$J71),$K71*$H71*тех!AH$9*тех!AH$6,)</f>
        <v>0</v>
      </c>
      <c r="AA71" s="219">
        <f>IF(AND(AA$3&gt;=$I71,AA$3&lt;=$J71),$K71*$H71*тех!AI$9*тех!AI$6,)</f>
        <v>0</v>
      </c>
      <c r="AB71" s="219">
        <f>IF(AND(AB$3&gt;=$I71,AB$3&lt;=$J71),$K71*$H71*тех!AJ$9*тех!AJ$6,)</f>
        <v>0</v>
      </c>
      <c r="AC71" s="219">
        <f>IF(AND(AC$3&gt;=$I71,AC$3&lt;=$J71),$K71*$H71*тех!AK$9*тех!AK$6,)</f>
        <v>0</v>
      </c>
      <c r="AD71" s="219">
        <f>IF(AND(AD$3&gt;=$I71,AD$3&lt;=$J71),$K71*$H71*тех!AL$9*тех!AL$6,)</f>
        <v>0</v>
      </c>
      <c r="AE71" s="219">
        <f>IF(AND(AE$3&gt;=$I71,AE$3&lt;=$J71),$K71*$H71*тех!AM$9*тех!AM$6,)</f>
        <v>0</v>
      </c>
      <c r="AF71" s="219">
        <f>IF(AND(AF$3&gt;=$I71,AF$3&lt;=$J71),$K71*$H71*тех!AN$9*тех!AN$6,)</f>
        <v>0</v>
      </c>
      <c r="AG71" s="219">
        <f>IF(AND(AG$3&gt;=$I71,AG$3&lt;=$J71),$K71*$H71*тех!AO$9*тех!AO$6,)</f>
        <v>0</v>
      </c>
      <c r="AH71" s="219">
        <f>IF(AND(AH$3&gt;=$I71,AH$3&lt;=$J71),$K71*$H71*тех!AP$9*тех!AP$6,)</f>
        <v>0</v>
      </c>
      <c r="AI71" s="219">
        <f>IF(AND(AI$3&gt;=$I71,AI$3&lt;=$J71),$K71*$H71*тех!AQ$9*тех!AQ$6,)</f>
        <v>0</v>
      </c>
      <c r="AJ71" s="219">
        <f>IF(AND(AJ$3&gt;=$I71,AJ$3&lt;=$J71),$K71*$H71*тех!AR$9*тех!AR$6,)</f>
        <v>0</v>
      </c>
      <c r="AK71" s="219">
        <f>IF(AND(AK$3&gt;=$I71,AK$3&lt;=$J71),$K71*$H71*тех!AS$9*тех!AS$6,)</f>
        <v>0</v>
      </c>
      <c r="AL71" s="219">
        <f>IF(AND(AL$3&gt;=$I71,AL$3&lt;=$J71),$K71*$H71*тех!AT$9*тех!AT$6,)</f>
        <v>0</v>
      </c>
      <c r="AM71" s="219">
        <f>IF(AND(AM$3&gt;=$I71,AM$3&lt;=$J71),$K71*$H71*тех!AU$9*тех!AU$6,)</f>
        <v>0</v>
      </c>
      <c r="AN71" s="219">
        <f>IF(AND(AN$3&gt;=$I71,AN$3&lt;=$J71),$K71*$H71*тех!AV$9*тех!AV$6,)</f>
        <v>0</v>
      </c>
      <c r="AO71" s="219">
        <f>IF(AND(AO$3&gt;=$I71,AO$3&lt;=$J71),$K71*$H71*тех!AW$9*тех!AW$6,)</f>
        <v>0</v>
      </c>
      <c r="AP71" s="219">
        <f>IF(AND(AP$3&gt;=$I71,AP$3&lt;=$J71),$K71*$H71*тех!AX$9*тех!AX$6,)</f>
        <v>0</v>
      </c>
      <c r="AQ71" s="219">
        <f>IF(AND(AQ$3&gt;=$I71,AQ$3&lt;=$J71),$K71*$H71*тех!AY$9*тех!AY$6,)</f>
        <v>0</v>
      </c>
      <c r="AR71" s="219">
        <f>IF(AND(AR$3&gt;=$I71,AR$3&lt;=$J71),$K71*$H71*тех!AZ$9*тех!AZ$6,)</f>
        <v>0</v>
      </c>
      <c r="AS71" s="219">
        <f>IF(AND(AS$3&gt;=$I71,AS$3&lt;=$J71),$K71*$H71*тех!BA$9*тех!BA$6,)</f>
        <v>0</v>
      </c>
      <c r="AT71" s="219">
        <f>IF(AND(AT$3&gt;=$I71,AT$3&lt;=$J71),$K71*$H71*тех!BB$9*тех!BB$6,)</f>
        <v>0</v>
      </c>
      <c r="AU71" s="219">
        <f>IF(AND(AU$3&gt;=$I71,AU$3&lt;=$J71),$K71*$H71*тех!BC$9*тех!BC$6,)</f>
        <v>0</v>
      </c>
      <c r="AV71" s="219">
        <f>IF(AND(AV$3&gt;=$I71,AV$3&lt;=$J71),$K71*$H71*тех!BD$9*тех!BD$6,)</f>
        <v>0</v>
      </c>
      <c r="AW71" s="219">
        <f>IF(AND(AW$3&gt;=$I71,AW$3&lt;=$J71),$K71*$H71*тех!BE$9*тех!BE$6,)</f>
        <v>0</v>
      </c>
      <c r="AX71" s="219">
        <f>IF(AND(AX$3&gt;=$I71,AX$3&lt;=$J71),$K71*$H71*тех!BF$9*тех!BF$6,)</f>
        <v>0</v>
      </c>
      <c r="AY71" s="219">
        <f>IF(AND(AY$3&gt;=$I71,AY$3&lt;=$J71),$K71*$H71*тех!BG$9*тех!BG$6,)</f>
        <v>0</v>
      </c>
      <c r="AZ71" s="219">
        <f>IF(AND(AZ$3&gt;=$I71,AZ$3&lt;=$J71),$K71*$H71*тех!BH$9*тех!BH$6,)</f>
        <v>0</v>
      </c>
      <c r="BA71" s="219">
        <f>IF(AND(BA$3&gt;=$I71,BA$3&lt;=$J71),$K71*$H71*тех!BI$9*тех!BI$6,)</f>
        <v>0</v>
      </c>
      <c r="BB71" s="219">
        <f>IF(AND(BB$3&gt;=$I71,BB$3&lt;=$J71),$K71*$H71*тех!BJ$9*тех!BJ$6,)</f>
        <v>0</v>
      </c>
      <c r="BC71" s="219">
        <f>IF(AND(BC$3&gt;=$I71,BC$3&lt;=$J71),$K71*$H71*тех!BK$9*тех!BK$6,)</f>
        <v>0</v>
      </c>
      <c r="BD71" s="219">
        <f>IF(AND(BD$3&gt;=$I71,BD$3&lt;=$J71),$K71*$H71*тех!BL$9*тех!BL$6,)</f>
        <v>0</v>
      </c>
      <c r="BE71" s="219">
        <f>IF(AND(BE$3&gt;=$I71,BE$3&lt;=$J71),$K71*$H71*тех!BM$9*тех!BM$6,)</f>
        <v>0</v>
      </c>
      <c r="BF71" s="219">
        <f>IF(AND(BF$3&gt;=$I71,BF$3&lt;=$J71),$K71*$H71*тех!BN$9*тех!BN$6,)</f>
        <v>0</v>
      </c>
      <c r="BG71" s="219">
        <f>IF(AND(BG$3&gt;=$I71,BG$3&lt;=$J71),$K71*$H71*тех!BO$9*тех!BO$6,)</f>
        <v>0</v>
      </c>
      <c r="BH71" s="219">
        <f>IF(AND(BH$3&gt;=$I71,BH$3&lt;=$J71),$K71*$H71*тех!BP$9*тех!BP$6,)</f>
        <v>0</v>
      </c>
      <c r="BI71" s="219">
        <f>IF(AND(BI$3&gt;=$I71,BI$3&lt;=$J71),$K71*$H71*тех!BQ$9*тех!BQ$6,)</f>
        <v>0</v>
      </c>
      <c r="BJ71" s="219">
        <f>IF(AND(BJ$3&gt;=$I71,BJ$3&lt;=$J71),$K71*$H71*тех!BR$9*тех!BR$6,)</f>
        <v>0</v>
      </c>
      <c r="BK71" s="219">
        <f>IF(AND(BK$3&gt;=$I71,BK$3&lt;=$J71),$K71*$H71*тех!BS$9*тех!BS$6,)</f>
        <v>0</v>
      </c>
      <c r="BL71" s="219">
        <f>IF(AND(BL$3&gt;=$I71,BL$3&lt;=$J71),$K71*$H71*тех!BT$9*тех!BT$6,)</f>
        <v>0</v>
      </c>
      <c r="BM71" s="219">
        <f>IF(AND(BM$3&gt;=$I71,BM$3&lt;=$J71),$K71*$H71*тех!BU$9*тех!BU$6,)</f>
        <v>0</v>
      </c>
      <c r="BN71" s="219">
        <f>IF(AND(BN$3&gt;=$I71,BN$3&lt;=$J71),$K71*$H71*тех!BV$9*тех!BV$6,)</f>
        <v>0</v>
      </c>
      <c r="BO71" s="219">
        <f>IF(AND(BO$3&gt;=$I71,BO$3&lt;=$J71),$K71*$H71*тех!BW$9*тех!BW$6,)</f>
        <v>0</v>
      </c>
      <c r="BP71" s="219">
        <f>IF(AND(BP$3&gt;=$I71,BP$3&lt;=$J71),$K71*$H71*тех!BX$9*тех!BX$6,)</f>
        <v>0</v>
      </c>
      <c r="BQ71" s="219">
        <f>IF(AND(BQ$3&gt;=$I71,BQ$3&lt;=$J71),$K71*$H71*тех!BY$9*тех!BY$6,)</f>
        <v>0</v>
      </c>
      <c r="BR71" s="219">
        <f>IF(AND(BR$3&gt;=$I71,BR$3&lt;=$J71),$K71*$H71*тех!BZ$9*тех!BZ$6,)</f>
        <v>0</v>
      </c>
      <c r="BS71" s="219">
        <f>IF(AND(BS$3&gt;=$I71,BS$3&lt;=$J71),$K71*$H71*тех!CA$9*тех!CA$6,)</f>
        <v>0</v>
      </c>
      <c r="BT71" s="219">
        <f>IF(AND(BT$3&gt;=$I71,BT$3&lt;=$J71),$K71*$H71*тех!CB$9*тех!CB$6,)</f>
        <v>0</v>
      </c>
      <c r="BU71" s="219">
        <f>IF(AND(BU$3&gt;=$I71,BU$3&lt;=$J71),$K71*$H71*тех!CC$9*тех!CC$6,)</f>
        <v>0</v>
      </c>
      <c r="BV71" s="219">
        <f>IF(AND(BV$3&gt;=$I71,BV$3&lt;=$J71),$K71*$H71*тех!CD$9*тех!CD$6,)</f>
        <v>0</v>
      </c>
      <c r="BW71" s="219">
        <f>IF(AND(BW$3&gt;=$I71,BW$3&lt;=$J71),$K71*$H71*тех!CE$9*тех!CE$6,)</f>
        <v>0</v>
      </c>
    </row>
    <row r="72" spans="2:75" hidden="1">
      <c r="B72" s="3">
        <v>66</v>
      </c>
      <c r="C72" s="19"/>
      <c r="D72" s="19"/>
      <c r="E72" s="19"/>
      <c r="F72" s="19"/>
      <c r="G72" s="334" t="str">
        <f t="shared" si="2"/>
        <v>СНГ</v>
      </c>
      <c r="H72" s="19"/>
      <c r="I72" s="20"/>
      <c r="J72" s="20"/>
      <c r="K72" s="71"/>
      <c r="L72" s="64"/>
      <c r="M72" s="64"/>
      <c r="N72" s="64">
        <f t="shared" si="1"/>
        <v>0</v>
      </c>
      <c r="P72" s="219">
        <f>IF(AND(P$3&gt;=$I72,P$3&lt;=$J72),$K72*$H72*тех!X$9*тех!X$6,)</f>
        <v>0</v>
      </c>
      <c r="Q72" s="219">
        <f>IF(AND(Q$3&gt;=$I72,Q$3&lt;=$J72),$K72*$H72*тех!Y$9*тех!Y$6,)</f>
        <v>0</v>
      </c>
      <c r="R72" s="219">
        <f>IF(AND(R$3&gt;=$I72,R$3&lt;=$J72),$K72*$H72*тех!Z$9*тех!Z$6,)</f>
        <v>0</v>
      </c>
      <c r="S72" s="219">
        <f>IF(AND(S$3&gt;=$I72,S$3&lt;=$J72),$K72*$H72*тех!AA$9*тех!AA$6,)</f>
        <v>0</v>
      </c>
      <c r="T72" s="219">
        <f>IF(AND(T$3&gt;=$I72,T$3&lt;=$J72),$K72*$H72*тех!AB$9*тех!AB$6,)</f>
        <v>0</v>
      </c>
      <c r="U72" s="219">
        <f>IF(AND(U$3&gt;=$I72,U$3&lt;=$J72),$K72*$H72*тех!AC$9*тех!AC$6,)</f>
        <v>0</v>
      </c>
      <c r="V72" s="219">
        <f>IF(AND(V$3&gt;=$I72,V$3&lt;=$J72),$K72*$H72*тех!AD$9*тех!AD$6,)</f>
        <v>0</v>
      </c>
      <c r="W72" s="219">
        <f>IF(AND(W$3&gt;=$I72,W$3&lt;=$J72),$K72*$H72*тех!AE$9*тех!AE$6,)</f>
        <v>0</v>
      </c>
      <c r="X72" s="219">
        <f>IF(AND(X$3&gt;=$I72,X$3&lt;=$J72),$K72*$H72*тех!AF$9*тех!AF$6,)</f>
        <v>0</v>
      </c>
      <c r="Y72" s="219">
        <f>IF(AND(Y$3&gt;=$I72,Y$3&lt;=$J72),$K72*$H72*тех!AG$9*тех!AG$6,)</f>
        <v>0</v>
      </c>
      <c r="Z72" s="219">
        <f>IF(AND(Z$3&gt;=$I72,Z$3&lt;=$J72),$K72*$H72*тех!AH$9*тех!AH$6,)</f>
        <v>0</v>
      </c>
      <c r="AA72" s="219">
        <f>IF(AND(AA$3&gt;=$I72,AA$3&lt;=$J72),$K72*$H72*тех!AI$9*тех!AI$6,)</f>
        <v>0</v>
      </c>
      <c r="AB72" s="219">
        <f>IF(AND(AB$3&gt;=$I72,AB$3&lt;=$J72),$K72*$H72*тех!AJ$9*тех!AJ$6,)</f>
        <v>0</v>
      </c>
      <c r="AC72" s="219">
        <f>IF(AND(AC$3&gt;=$I72,AC$3&lt;=$J72),$K72*$H72*тех!AK$9*тех!AK$6,)</f>
        <v>0</v>
      </c>
      <c r="AD72" s="219">
        <f>IF(AND(AD$3&gt;=$I72,AD$3&lt;=$J72),$K72*$H72*тех!AL$9*тех!AL$6,)</f>
        <v>0</v>
      </c>
      <c r="AE72" s="219">
        <f>IF(AND(AE$3&gt;=$I72,AE$3&lt;=$J72),$K72*$H72*тех!AM$9*тех!AM$6,)</f>
        <v>0</v>
      </c>
      <c r="AF72" s="219">
        <f>IF(AND(AF$3&gt;=$I72,AF$3&lt;=$J72),$K72*$H72*тех!AN$9*тех!AN$6,)</f>
        <v>0</v>
      </c>
      <c r="AG72" s="219">
        <f>IF(AND(AG$3&gt;=$I72,AG$3&lt;=$J72),$K72*$H72*тех!AO$9*тех!AO$6,)</f>
        <v>0</v>
      </c>
      <c r="AH72" s="219">
        <f>IF(AND(AH$3&gt;=$I72,AH$3&lt;=$J72),$K72*$H72*тех!AP$9*тех!AP$6,)</f>
        <v>0</v>
      </c>
      <c r="AI72" s="219">
        <f>IF(AND(AI$3&gt;=$I72,AI$3&lt;=$J72),$K72*$H72*тех!AQ$9*тех!AQ$6,)</f>
        <v>0</v>
      </c>
      <c r="AJ72" s="219">
        <f>IF(AND(AJ$3&gt;=$I72,AJ$3&lt;=$J72),$K72*$H72*тех!AR$9*тех!AR$6,)</f>
        <v>0</v>
      </c>
      <c r="AK72" s="219">
        <f>IF(AND(AK$3&gt;=$I72,AK$3&lt;=$J72),$K72*$H72*тех!AS$9*тех!AS$6,)</f>
        <v>0</v>
      </c>
      <c r="AL72" s="219">
        <f>IF(AND(AL$3&gt;=$I72,AL$3&lt;=$J72),$K72*$H72*тех!AT$9*тех!AT$6,)</f>
        <v>0</v>
      </c>
      <c r="AM72" s="219">
        <f>IF(AND(AM$3&gt;=$I72,AM$3&lt;=$J72),$K72*$H72*тех!AU$9*тех!AU$6,)</f>
        <v>0</v>
      </c>
      <c r="AN72" s="219">
        <f>IF(AND(AN$3&gt;=$I72,AN$3&lt;=$J72),$K72*$H72*тех!AV$9*тех!AV$6,)</f>
        <v>0</v>
      </c>
      <c r="AO72" s="219">
        <f>IF(AND(AO$3&gt;=$I72,AO$3&lt;=$J72),$K72*$H72*тех!AW$9*тех!AW$6,)</f>
        <v>0</v>
      </c>
      <c r="AP72" s="219">
        <f>IF(AND(AP$3&gt;=$I72,AP$3&lt;=$J72),$K72*$H72*тех!AX$9*тех!AX$6,)</f>
        <v>0</v>
      </c>
      <c r="AQ72" s="219">
        <f>IF(AND(AQ$3&gt;=$I72,AQ$3&lt;=$J72),$K72*$H72*тех!AY$9*тех!AY$6,)</f>
        <v>0</v>
      </c>
      <c r="AR72" s="219">
        <f>IF(AND(AR$3&gt;=$I72,AR$3&lt;=$J72),$K72*$H72*тех!AZ$9*тех!AZ$6,)</f>
        <v>0</v>
      </c>
      <c r="AS72" s="219">
        <f>IF(AND(AS$3&gt;=$I72,AS$3&lt;=$J72),$K72*$H72*тех!BA$9*тех!BA$6,)</f>
        <v>0</v>
      </c>
      <c r="AT72" s="219">
        <f>IF(AND(AT$3&gt;=$I72,AT$3&lt;=$J72),$K72*$H72*тех!BB$9*тех!BB$6,)</f>
        <v>0</v>
      </c>
      <c r="AU72" s="219">
        <f>IF(AND(AU$3&gt;=$I72,AU$3&lt;=$J72),$K72*$H72*тех!BC$9*тех!BC$6,)</f>
        <v>0</v>
      </c>
      <c r="AV72" s="219">
        <f>IF(AND(AV$3&gt;=$I72,AV$3&lt;=$J72),$K72*$H72*тех!BD$9*тех!BD$6,)</f>
        <v>0</v>
      </c>
      <c r="AW72" s="219">
        <f>IF(AND(AW$3&gt;=$I72,AW$3&lt;=$J72),$K72*$H72*тех!BE$9*тех!BE$6,)</f>
        <v>0</v>
      </c>
      <c r="AX72" s="219">
        <f>IF(AND(AX$3&gt;=$I72,AX$3&lt;=$J72),$K72*$H72*тех!BF$9*тех!BF$6,)</f>
        <v>0</v>
      </c>
      <c r="AY72" s="219">
        <f>IF(AND(AY$3&gt;=$I72,AY$3&lt;=$J72),$K72*$H72*тех!BG$9*тех!BG$6,)</f>
        <v>0</v>
      </c>
      <c r="AZ72" s="219">
        <f>IF(AND(AZ$3&gt;=$I72,AZ$3&lt;=$J72),$K72*$H72*тех!BH$9*тех!BH$6,)</f>
        <v>0</v>
      </c>
      <c r="BA72" s="219">
        <f>IF(AND(BA$3&gt;=$I72,BA$3&lt;=$J72),$K72*$H72*тех!BI$9*тех!BI$6,)</f>
        <v>0</v>
      </c>
      <c r="BB72" s="219">
        <f>IF(AND(BB$3&gt;=$I72,BB$3&lt;=$J72),$K72*$H72*тех!BJ$9*тех!BJ$6,)</f>
        <v>0</v>
      </c>
      <c r="BC72" s="219">
        <f>IF(AND(BC$3&gt;=$I72,BC$3&lt;=$J72),$K72*$H72*тех!BK$9*тех!BK$6,)</f>
        <v>0</v>
      </c>
      <c r="BD72" s="219">
        <f>IF(AND(BD$3&gt;=$I72,BD$3&lt;=$J72),$K72*$H72*тех!BL$9*тех!BL$6,)</f>
        <v>0</v>
      </c>
      <c r="BE72" s="219">
        <f>IF(AND(BE$3&gt;=$I72,BE$3&lt;=$J72),$K72*$H72*тех!BM$9*тех!BM$6,)</f>
        <v>0</v>
      </c>
      <c r="BF72" s="219">
        <f>IF(AND(BF$3&gt;=$I72,BF$3&lt;=$J72),$K72*$H72*тех!BN$9*тех!BN$6,)</f>
        <v>0</v>
      </c>
      <c r="BG72" s="219">
        <f>IF(AND(BG$3&gt;=$I72,BG$3&lt;=$J72),$K72*$H72*тех!BO$9*тех!BO$6,)</f>
        <v>0</v>
      </c>
      <c r="BH72" s="219">
        <f>IF(AND(BH$3&gt;=$I72,BH$3&lt;=$J72),$K72*$H72*тех!BP$9*тех!BP$6,)</f>
        <v>0</v>
      </c>
      <c r="BI72" s="219">
        <f>IF(AND(BI$3&gt;=$I72,BI$3&lt;=$J72),$K72*$H72*тех!BQ$9*тех!BQ$6,)</f>
        <v>0</v>
      </c>
      <c r="BJ72" s="219">
        <f>IF(AND(BJ$3&gt;=$I72,BJ$3&lt;=$J72),$K72*$H72*тех!BR$9*тех!BR$6,)</f>
        <v>0</v>
      </c>
      <c r="BK72" s="219">
        <f>IF(AND(BK$3&gt;=$I72,BK$3&lt;=$J72),$K72*$H72*тех!BS$9*тех!BS$6,)</f>
        <v>0</v>
      </c>
      <c r="BL72" s="219">
        <f>IF(AND(BL$3&gt;=$I72,BL$3&lt;=$J72),$K72*$H72*тех!BT$9*тех!BT$6,)</f>
        <v>0</v>
      </c>
      <c r="BM72" s="219">
        <f>IF(AND(BM$3&gt;=$I72,BM$3&lt;=$J72),$K72*$H72*тех!BU$9*тех!BU$6,)</f>
        <v>0</v>
      </c>
      <c r="BN72" s="219">
        <f>IF(AND(BN$3&gt;=$I72,BN$3&lt;=$J72),$K72*$H72*тех!BV$9*тех!BV$6,)</f>
        <v>0</v>
      </c>
      <c r="BO72" s="219">
        <f>IF(AND(BO$3&gt;=$I72,BO$3&lt;=$J72),$K72*$H72*тех!BW$9*тех!BW$6,)</f>
        <v>0</v>
      </c>
      <c r="BP72" s="219">
        <f>IF(AND(BP$3&gt;=$I72,BP$3&lt;=$J72),$K72*$H72*тех!BX$9*тех!BX$6,)</f>
        <v>0</v>
      </c>
      <c r="BQ72" s="219">
        <f>IF(AND(BQ$3&gt;=$I72,BQ$3&lt;=$J72),$K72*$H72*тех!BY$9*тех!BY$6,)</f>
        <v>0</v>
      </c>
      <c r="BR72" s="219">
        <f>IF(AND(BR$3&gt;=$I72,BR$3&lt;=$J72),$K72*$H72*тех!BZ$9*тех!BZ$6,)</f>
        <v>0</v>
      </c>
      <c r="BS72" s="219">
        <f>IF(AND(BS$3&gt;=$I72,BS$3&lt;=$J72),$K72*$H72*тех!CA$9*тех!CA$6,)</f>
        <v>0</v>
      </c>
      <c r="BT72" s="219">
        <f>IF(AND(BT$3&gt;=$I72,BT$3&lt;=$J72),$K72*$H72*тех!CB$9*тех!CB$6,)</f>
        <v>0</v>
      </c>
      <c r="BU72" s="219">
        <f>IF(AND(BU$3&gt;=$I72,BU$3&lt;=$J72),$K72*$H72*тех!CC$9*тех!CC$6,)</f>
        <v>0</v>
      </c>
      <c r="BV72" s="219">
        <f>IF(AND(BV$3&gt;=$I72,BV$3&lt;=$J72),$K72*$H72*тех!CD$9*тех!CD$6,)</f>
        <v>0</v>
      </c>
      <c r="BW72" s="219">
        <f>IF(AND(BW$3&gt;=$I72,BW$3&lt;=$J72),$K72*$H72*тех!CE$9*тех!CE$6,)</f>
        <v>0</v>
      </c>
    </row>
    <row r="73" spans="2:75" hidden="1">
      <c r="B73" s="3">
        <v>67</v>
      </c>
      <c r="C73" s="19"/>
      <c r="D73" s="19"/>
      <c r="E73" s="19"/>
      <c r="F73" s="19"/>
      <c r="G73" s="334" t="str">
        <f t="shared" si="2"/>
        <v>СНГ</v>
      </c>
      <c r="H73" s="19"/>
      <c r="I73" s="20"/>
      <c r="J73" s="20"/>
      <c r="K73" s="71"/>
      <c r="L73" s="64"/>
      <c r="M73" s="64"/>
      <c r="N73" s="64">
        <f t="shared" si="1"/>
        <v>0</v>
      </c>
      <c r="P73" s="219">
        <f>IF(AND(P$3&gt;=$I73,P$3&lt;=$J73),$K73*$H73*тех!X$9*тех!X$6,)</f>
        <v>0</v>
      </c>
      <c r="Q73" s="219">
        <f>IF(AND(Q$3&gt;=$I73,Q$3&lt;=$J73),$K73*$H73*тех!Y$9*тех!Y$6,)</f>
        <v>0</v>
      </c>
      <c r="R73" s="219">
        <f>IF(AND(R$3&gt;=$I73,R$3&lt;=$J73),$K73*$H73*тех!Z$9*тех!Z$6,)</f>
        <v>0</v>
      </c>
      <c r="S73" s="219">
        <f>IF(AND(S$3&gt;=$I73,S$3&lt;=$J73),$K73*$H73*тех!AA$9*тех!AA$6,)</f>
        <v>0</v>
      </c>
      <c r="T73" s="219">
        <f>IF(AND(T$3&gt;=$I73,T$3&lt;=$J73),$K73*$H73*тех!AB$9*тех!AB$6,)</f>
        <v>0</v>
      </c>
      <c r="U73" s="219">
        <f>IF(AND(U$3&gt;=$I73,U$3&lt;=$J73),$K73*$H73*тех!AC$9*тех!AC$6,)</f>
        <v>0</v>
      </c>
      <c r="V73" s="219">
        <f>IF(AND(V$3&gt;=$I73,V$3&lt;=$J73),$K73*$H73*тех!AD$9*тех!AD$6,)</f>
        <v>0</v>
      </c>
      <c r="W73" s="219">
        <f>IF(AND(W$3&gt;=$I73,W$3&lt;=$J73),$K73*$H73*тех!AE$9*тех!AE$6,)</f>
        <v>0</v>
      </c>
      <c r="X73" s="219">
        <f>IF(AND(X$3&gt;=$I73,X$3&lt;=$J73),$K73*$H73*тех!AF$9*тех!AF$6,)</f>
        <v>0</v>
      </c>
      <c r="Y73" s="219">
        <f>IF(AND(Y$3&gt;=$I73,Y$3&lt;=$J73),$K73*$H73*тех!AG$9*тех!AG$6,)</f>
        <v>0</v>
      </c>
      <c r="Z73" s="219">
        <f>IF(AND(Z$3&gt;=$I73,Z$3&lt;=$J73),$K73*$H73*тех!AH$9*тех!AH$6,)</f>
        <v>0</v>
      </c>
      <c r="AA73" s="219">
        <f>IF(AND(AA$3&gt;=$I73,AA$3&lt;=$J73),$K73*$H73*тех!AI$9*тех!AI$6,)</f>
        <v>0</v>
      </c>
      <c r="AB73" s="219">
        <f>IF(AND(AB$3&gt;=$I73,AB$3&lt;=$J73),$K73*$H73*тех!AJ$9*тех!AJ$6,)</f>
        <v>0</v>
      </c>
      <c r="AC73" s="219">
        <f>IF(AND(AC$3&gt;=$I73,AC$3&lt;=$J73),$K73*$H73*тех!AK$9*тех!AK$6,)</f>
        <v>0</v>
      </c>
      <c r="AD73" s="219">
        <f>IF(AND(AD$3&gt;=$I73,AD$3&lt;=$J73),$K73*$H73*тех!AL$9*тех!AL$6,)</f>
        <v>0</v>
      </c>
      <c r="AE73" s="219">
        <f>IF(AND(AE$3&gt;=$I73,AE$3&lt;=$J73),$K73*$H73*тех!AM$9*тех!AM$6,)</f>
        <v>0</v>
      </c>
      <c r="AF73" s="219">
        <f>IF(AND(AF$3&gt;=$I73,AF$3&lt;=$J73),$K73*$H73*тех!AN$9*тех!AN$6,)</f>
        <v>0</v>
      </c>
      <c r="AG73" s="219">
        <f>IF(AND(AG$3&gt;=$I73,AG$3&lt;=$J73),$K73*$H73*тех!AO$9*тех!AO$6,)</f>
        <v>0</v>
      </c>
      <c r="AH73" s="219">
        <f>IF(AND(AH$3&gt;=$I73,AH$3&lt;=$J73),$K73*$H73*тех!AP$9*тех!AP$6,)</f>
        <v>0</v>
      </c>
      <c r="AI73" s="219">
        <f>IF(AND(AI$3&gt;=$I73,AI$3&lt;=$J73),$K73*$H73*тех!AQ$9*тех!AQ$6,)</f>
        <v>0</v>
      </c>
      <c r="AJ73" s="219">
        <f>IF(AND(AJ$3&gt;=$I73,AJ$3&lt;=$J73),$K73*$H73*тех!AR$9*тех!AR$6,)</f>
        <v>0</v>
      </c>
      <c r="AK73" s="219">
        <f>IF(AND(AK$3&gt;=$I73,AK$3&lt;=$J73),$K73*$H73*тех!AS$9*тех!AS$6,)</f>
        <v>0</v>
      </c>
      <c r="AL73" s="219">
        <f>IF(AND(AL$3&gt;=$I73,AL$3&lt;=$J73),$K73*$H73*тех!AT$9*тех!AT$6,)</f>
        <v>0</v>
      </c>
      <c r="AM73" s="219">
        <f>IF(AND(AM$3&gt;=$I73,AM$3&lt;=$J73),$K73*$H73*тех!AU$9*тех!AU$6,)</f>
        <v>0</v>
      </c>
      <c r="AN73" s="219">
        <f>IF(AND(AN$3&gt;=$I73,AN$3&lt;=$J73),$K73*$H73*тех!AV$9*тех!AV$6,)</f>
        <v>0</v>
      </c>
      <c r="AO73" s="219">
        <f>IF(AND(AO$3&gt;=$I73,AO$3&lt;=$J73),$K73*$H73*тех!AW$9*тех!AW$6,)</f>
        <v>0</v>
      </c>
      <c r="AP73" s="219">
        <f>IF(AND(AP$3&gt;=$I73,AP$3&lt;=$J73),$K73*$H73*тех!AX$9*тех!AX$6,)</f>
        <v>0</v>
      </c>
      <c r="AQ73" s="219">
        <f>IF(AND(AQ$3&gt;=$I73,AQ$3&lt;=$J73),$K73*$H73*тех!AY$9*тех!AY$6,)</f>
        <v>0</v>
      </c>
      <c r="AR73" s="219">
        <f>IF(AND(AR$3&gt;=$I73,AR$3&lt;=$J73),$K73*$H73*тех!AZ$9*тех!AZ$6,)</f>
        <v>0</v>
      </c>
      <c r="AS73" s="219">
        <f>IF(AND(AS$3&gt;=$I73,AS$3&lt;=$J73),$K73*$H73*тех!BA$9*тех!BA$6,)</f>
        <v>0</v>
      </c>
      <c r="AT73" s="219">
        <f>IF(AND(AT$3&gt;=$I73,AT$3&lt;=$J73),$K73*$H73*тех!BB$9*тех!BB$6,)</f>
        <v>0</v>
      </c>
      <c r="AU73" s="219">
        <f>IF(AND(AU$3&gt;=$I73,AU$3&lt;=$J73),$K73*$H73*тех!BC$9*тех!BC$6,)</f>
        <v>0</v>
      </c>
      <c r="AV73" s="219">
        <f>IF(AND(AV$3&gt;=$I73,AV$3&lt;=$J73),$K73*$H73*тех!BD$9*тех!BD$6,)</f>
        <v>0</v>
      </c>
      <c r="AW73" s="219">
        <f>IF(AND(AW$3&gt;=$I73,AW$3&lt;=$J73),$K73*$H73*тех!BE$9*тех!BE$6,)</f>
        <v>0</v>
      </c>
      <c r="AX73" s="219">
        <f>IF(AND(AX$3&gt;=$I73,AX$3&lt;=$J73),$K73*$H73*тех!BF$9*тех!BF$6,)</f>
        <v>0</v>
      </c>
      <c r="AY73" s="219">
        <f>IF(AND(AY$3&gt;=$I73,AY$3&lt;=$J73),$K73*$H73*тех!BG$9*тех!BG$6,)</f>
        <v>0</v>
      </c>
      <c r="AZ73" s="219">
        <f>IF(AND(AZ$3&gt;=$I73,AZ$3&lt;=$J73),$K73*$H73*тех!BH$9*тех!BH$6,)</f>
        <v>0</v>
      </c>
      <c r="BA73" s="219">
        <f>IF(AND(BA$3&gt;=$I73,BA$3&lt;=$J73),$K73*$H73*тех!BI$9*тех!BI$6,)</f>
        <v>0</v>
      </c>
      <c r="BB73" s="219">
        <f>IF(AND(BB$3&gt;=$I73,BB$3&lt;=$J73),$K73*$H73*тех!BJ$9*тех!BJ$6,)</f>
        <v>0</v>
      </c>
      <c r="BC73" s="219">
        <f>IF(AND(BC$3&gt;=$I73,BC$3&lt;=$J73),$K73*$H73*тех!BK$9*тех!BK$6,)</f>
        <v>0</v>
      </c>
      <c r="BD73" s="219">
        <f>IF(AND(BD$3&gt;=$I73,BD$3&lt;=$J73),$K73*$H73*тех!BL$9*тех!BL$6,)</f>
        <v>0</v>
      </c>
      <c r="BE73" s="219">
        <f>IF(AND(BE$3&gt;=$I73,BE$3&lt;=$J73),$K73*$H73*тех!BM$9*тех!BM$6,)</f>
        <v>0</v>
      </c>
      <c r="BF73" s="219">
        <f>IF(AND(BF$3&gt;=$I73,BF$3&lt;=$J73),$K73*$H73*тех!BN$9*тех!BN$6,)</f>
        <v>0</v>
      </c>
      <c r="BG73" s="219">
        <f>IF(AND(BG$3&gt;=$I73,BG$3&lt;=$J73),$K73*$H73*тех!BO$9*тех!BO$6,)</f>
        <v>0</v>
      </c>
      <c r="BH73" s="219">
        <f>IF(AND(BH$3&gt;=$I73,BH$3&lt;=$J73),$K73*$H73*тех!BP$9*тех!BP$6,)</f>
        <v>0</v>
      </c>
      <c r="BI73" s="219">
        <f>IF(AND(BI$3&gt;=$I73,BI$3&lt;=$J73),$K73*$H73*тех!BQ$9*тех!BQ$6,)</f>
        <v>0</v>
      </c>
      <c r="BJ73" s="219">
        <f>IF(AND(BJ$3&gt;=$I73,BJ$3&lt;=$J73),$K73*$H73*тех!BR$9*тех!BR$6,)</f>
        <v>0</v>
      </c>
      <c r="BK73" s="219">
        <f>IF(AND(BK$3&gt;=$I73,BK$3&lt;=$J73),$K73*$H73*тех!BS$9*тех!BS$6,)</f>
        <v>0</v>
      </c>
      <c r="BL73" s="219">
        <f>IF(AND(BL$3&gt;=$I73,BL$3&lt;=$J73),$K73*$H73*тех!BT$9*тех!BT$6,)</f>
        <v>0</v>
      </c>
      <c r="BM73" s="219">
        <f>IF(AND(BM$3&gt;=$I73,BM$3&lt;=$J73),$K73*$H73*тех!BU$9*тех!BU$6,)</f>
        <v>0</v>
      </c>
      <c r="BN73" s="219">
        <f>IF(AND(BN$3&gt;=$I73,BN$3&lt;=$J73),$K73*$H73*тех!BV$9*тех!BV$6,)</f>
        <v>0</v>
      </c>
      <c r="BO73" s="219">
        <f>IF(AND(BO$3&gt;=$I73,BO$3&lt;=$J73),$K73*$H73*тех!BW$9*тех!BW$6,)</f>
        <v>0</v>
      </c>
      <c r="BP73" s="219">
        <f>IF(AND(BP$3&gt;=$I73,BP$3&lt;=$J73),$K73*$H73*тех!BX$9*тех!BX$6,)</f>
        <v>0</v>
      </c>
      <c r="BQ73" s="219">
        <f>IF(AND(BQ$3&gt;=$I73,BQ$3&lt;=$J73),$K73*$H73*тех!BY$9*тех!BY$6,)</f>
        <v>0</v>
      </c>
      <c r="BR73" s="219">
        <f>IF(AND(BR$3&gt;=$I73,BR$3&lt;=$J73),$K73*$H73*тех!BZ$9*тех!BZ$6,)</f>
        <v>0</v>
      </c>
      <c r="BS73" s="219">
        <f>IF(AND(BS$3&gt;=$I73,BS$3&lt;=$J73),$K73*$H73*тех!CA$9*тех!CA$6,)</f>
        <v>0</v>
      </c>
      <c r="BT73" s="219">
        <f>IF(AND(BT$3&gt;=$I73,BT$3&lt;=$J73),$K73*$H73*тех!CB$9*тех!CB$6,)</f>
        <v>0</v>
      </c>
      <c r="BU73" s="219">
        <f>IF(AND(BU$3&gt;=$I73,BU$3&lt;=$J73),$K73*$H73*тех!CC$9*тех!CC$6,)</f>
        <v>0</v>
      </c>
      <c r="BV73" s="219">
        <f>IF(AND(BV$3&gt;=$I73,BV$3&lt;=$J73),$K73*$H73*тех!CD$9*тех!CD$6,)</f>
        <v>0</v>
      </c>
      <c r="BW73" s="219">
        <f>IF(AND(BW$3&gt;=$I73,BW$3&lt;=$J73),$K73*$H73*тех!CE$9*тех!CE$6,)</f>
        <v>0</v>
      </c>
    </row>
    <row r="74" spans="2:75" hidden="1">
      <c r="B74" s="3">
        <v>68</v>
      </c>
      <c r="C74" s="19"/>
      <c r="D74" s="19"/>
      <c r="E74" s="19"/>
      <c r="F74" s="19"/>
      <c r="G74" s="334" t="str">
        <f t="shared" ref="G74:G106" si="3">G73</f>
        <v>СНГ</v>
      </c>
      <c r="H74" s="19"/>
      <c r="I74" s="20"/>
      <c r="J74" s="20"/>
      <c r="K74" s="71"/>
      <c r="L74" s="64"/>
      <c r="M74" s="64"/>
      <c r="N74" s="64">
        <f t="shared" si="1"/>
        <v>0</v>
      </c>
      <c r="P74" s="219">
        <f>IF(AND(P$3&gt;=$I74,P$3&lt;=$J74),$K74*$H74*тех!X$9*тех!X$6,)</f>
        <v>0</v>
      </c>
      <c r="Q74" s="219">
        <f>IF(AND(Q$3&gt;=$I74,Q$3&lt;=$J74),$K74*$H74*тех!Y$9*тех!Y$6,)</f>
        <v>0</v>
      </c>
      <c r="R74" s="219">
        <f>IF(AND(R$3&gt;=$I74,R$3&lt;=$J74),$K74*$H74*тех!Z$9*тех!Z$6,)</f>
        <v>0</v>
      </c>
      <c r="S74" s="219">
        <f>IF(AND(S$3&gt;=$I74,S$3&lt;=$J74),$K74*$H74*тех!AA$9*тех!AA$6,)</f>
        <v>0</v>
      </c>
      <c r="T74" s="219">
        <f>IF(AND(T$3&gt;=$I74,T$3&lt;=$J74),$K74*$H74*тех!AB$9*тех!AB$6,)</f>
        <v>0</v>
      </c>
      <c r="U74" s="219">
        <f>IF(AND(U$3&gt;=$I74,U$3&lt;=$J74),$K74*$H74*тех!AC$9*тех!AC$6,)</f>
        <v>0</v>
      </c>
      <c r="V74" s="219">
        <f>IF(AND(V$3&gt;=$I74,V$3&lt;=$J74),$K74*$H74*тех!AD$9*тех!AD$6,)</f>
        <v>0</v>
      </c>
      <c r="W74" s="219">
        <f>IF(AND(W$3&gt;=$I74,W$3&lt;=$J74),$K74*$H74*тех!AE$9*тех!AE$6,)</f>
        <v>0</v>
      </c>
      <c r="X74" s="219">
        <f>IF(AND(X$3&gt;=$I74,X$3&lt;=$J74),$K74*$H74*тех!AF$9*тех!AF$6,)</f>
        <v>0</v>
      </c>
      <c r="Y74" s="219">
        <f>IF(AND(Y$3&gt;=$I74,Y$3&lt;=$J74),$K74*$H74*тех!AG$9*тех!AG$6,)</f>
        <v>0</v>
      </c>
      <c r="Z74" s="219">
        <f>IF(AND(Z$3&gt;=$I74,Z$3&lt;=$J74),$K74*$H74*тех!AH$9*тех!AH$6,)</f>
        <v>0</v>
      </c>
      <c r="AA74" s="219">
        <f>IF(AND(AA$3&gt;=$I74,AA$3&lt;=$J74),$K74*$H74*тех!AI$9*тех!AI$6,)</f>
        <v>0</v>
      </c>
      <c r="AB74" s="219">
        <f>IF(AND(AB$3&gt;=$I74,AB$3&lt;=$J74),$K74*$H74*тех!AJ$9*тех!AJ$6,)</f>
        <v>0</v>
      </c>
      <c r="AC74" s="219">
        <f>IF(AND(AC$3&gt;=$I74,AC$3&lt;=$J74),$K74*$H74*тех!AK$9*тех!AK$6,)</f>
        <v>0</v>
      </c>
      <c r="AD74" s="219">
        <f>IF(AND(AD$3&gt;=$I74,AD$3&lt;=$J74),$K74*$H74*тех!AL$9*тех!AL$6,)</f>
        <v>0</v>
      </c>
      <c r="AE74" s="219">
        <f>IF(AND(AE$3&gt;=$I74,AE$3&lt;=$J74),$K74*$H74*тех!AM$9*тех!AM$6,)</f>
        <v>0</v>
      </c>
      <c r="AF74" s="219">
        <f>IF(AND(AF$3&gt;=$I74,AF$3&lt;=$J74),$K74*$H74*тех!AN$9*тех!AN$6,)</f>
        <v>0</v>
      </c>
      <c r="AG74" s="219">
        <f>IF(AND(AG$3&gt;=$I74,AG$3&lt;=$J74),$K74*$H74*тех!AO$9*тех!AO$6,)</f>
        <v>0</v>
      </c>
      <c r="AH74" s="219">
        <f>IF(AND(AH$3&gt;=$I74,AH$3&lt;=$J74),$K74*$H74*тех!AP$9*тех!AP$6,)</f>
        <v>0</v>
      </c>
      <c r="AI74" s="219">
        <f>IF(AND(AI$3&gt;=$I74,AI$3&lt;=$J74),$K74*$H74*тех!AQ$9*тех!AQ$6,)</f>
        <v>0</v>
      </c>
      <c r="AJ74" s="219">
        <f>IF(AND(AJ$3&gt;=$I74,AJ$3&lt;=$J74),$K74*$H74*тех!AR$9*тех!AR$6,)</f>
        <v>0</v>
      </c>
      <c r="AK74" s="219">
        <f>IF(AND(AK$3&gt;=$I74,AK$3&lt;=$J74),$K74*$H74*тех!AS$9*тех!AS$6,)</f>
        <v>0</v>
      </c>
      <c r="AL74" s="219">
        <f>IF(AND(AL$3&gt;=$I74,AL$3&lt;=$J74),$K74*$H74*тех!AT$9*тех!AT$6,)</f>
        <v>0</v>
      </c>
      <c r="AM74" s="219">
        <f>IF(AND(AM$3&gt;=$I74,AM$3&lt;=$J74),$K74*$H74*тех!AU$9*тех!AU$6,)</f>
        <v>0</v>
      </c>
      <c r="AN74" s="219">
        <f>IF(AND(AN$3&gt;=$I74,AN$3&lt;=$J74),$K74*$H74*тех!AV$9*тех!AV$6,)</f>
        <v>0</v>
      </c>
      <c r="AO74" s="219">
        <f>IF(AND(AO$3&gt;=$I74,AO$3&lt;=$J74),$K74*$H74*тех!AW$9*тех!AW$6,)</f>
        <v>0</v>
      </c>
      <c r="AP74" s="219">
        <f>IF(AND(AP$3&gt;=$I74,AP$3&lt;=$J74),$K74*$H74*тех!AX$9*тех!AX$6,)</f>
        <v>0</v>
      </c>
      <c r="AQ74" s="219">
        <f>IF(AND(AQ$3&gt;=$I74,AQ$3&lt;=$J74),$K74*$H74*тех!AY$9*тех!AY$6,)</f>
        <v>0</v>
      </c>
      <c r="AR74" s="219">
        <f>IF(AND(AR$3&gt;=$I74,AR$3&lt;=$J74),$K74*$H74*тех!AZ$9*тех!AZ$6,)</f>
        <v>0</v>
      </c>
      <c r="AS74" s="219">
        <f>IF(AND(AS$3&gt;=$I74,AS$3&lt;=$J74),$K74*$H74*тех!BA$9*тех!BA$6,)</f>
        <v>0</v>
      </c>
      <c r="AT74" s="219">
        <f>IF(AND(AT$3&gt;=$I74,AT$3&lt;=$J74),$K74*$H74*тех!BB$9*тех!BB$6,)</f>
        <v>0</v>
      </c>
      <c r="AU74" s="219">
        <f>IF(AND(AU$3&gt;=$I74,AU$3&lt;=$J74),$K74*$H74*тех!BC$9*тех!BC$6,)</f>
        <v>0</v>
      </c>
      <c r="AV74" s="219">
        <f>IF(AND(AV$3&gt;=$I74,AV$3&lt;=$J74),$K74*$H74*тех!BD$9*тех!BD$6,)</f>
        <v>0</v>
      </c>
      <c r="AW74" s="219">
        <f>IF(AND(AW$3&gt;=$I74,AW$3&lt;=$J74),$K74*$H74*тех!BE$9*тех!BE$6,)</f>
        <v>0</v>
      </c>
      <c r="AX74" s="219">
        <f>IF(AND(AX$3&gt;=$I74,AX$3&lt;=$J74),$K74*$H74*тех!BF$9*тех!BF$6,)</f>
        <v>0</v>
      </c>
      <c r="AY74" s="219">
        <f>IF(AND(AY$3&gt;=$I74,AY$3&lt;=$J74),$K74*$H74*тех!BG$9*тех!BG$6,)</f>
        <v>0</v>
      </c>
      <c r="AZ74" s="219">
        <f>IF(AND(AZ$3&gt;=$I74,AZ$3&lt;=$J74),$K74*$H74*тех!BH$9*тех!BH$6,)</f>
        <v>0</v>
      </c>
      <c r="BA74" s="219">
        <f>IF(AND(BA$3&gt;=$I74,BA$3&lt;=$J74),$K74*$H74*тех!BI$9*тех!BI$6,)</f>
        <v>0</v>
      </c>
      <c r="BB74" s="219">
        <f>IF(AND(BB$3&gt;=$I74,BB$3&lt;=$J74),$K74*$H74*тех!BJ$9*тех!BJ$6,)</f>
        <v>0</v>
      </c>
      <c r="BC74" s="219">
        <f>IF(AND(BC$3&gt;=$I74,BC$3&lt;=$J74),$K74*$H74*тех!BK$9*тех!BK$6,)</f>
        <v>0</v>
      </c>
      <c r="BD74" s="219">
        <f>IF(AND(BD$3&gt;=$I74,BD$3&lt;=$J74),$K74*$H74*тех!BL$9*тех!BL$6,)</f>
        <v>0</v>
      </c>
      <c r="BE74" s="219">
        <f>IF(AND(BE$3&gt;=$I74,BE$3&lt;=$J74),$K74*$H74*тех!BM$9*тех!BM$6,)</f>
        <v>0</v>
      </c>
      <c r="BF74" s="219">
        <f>IF(AND(BF$3&gt;=$I74,BF$3&lt;=$J74),$K74*$H74*тех!BN$9*тех!BN$6,)</f>
        <v>0</v>
      </c>
      <c r="BG74" s="219">
        <f>IF(AND(BG$3&gt;=$I74,BG$3&lt;=$J74),$K74*$H74*тех!BO$9*тех!BO$6,)</f>
        <v>0</v>
      </c>
      <c r="BH74" s="219">
        <f>IF(AND(BH$3&gt;=$I74,BH$3&lt;=$J74),$K74*$H74*тех!BP$9*тех!BP$6,)</f>
        <v>0</v>
      </c>
      <c r="BI74" s="219">
        <f>IF(AND(BI$3&gt;=$I74,BI$3&lt;=$J74),$K74*$H74*тех!BQ$9*тех!BQ$6,)</f>
        <v>0</v>
      </c>
      <c r="BJ74" s="219">
        <f>IF(AND(BJ$3&gt;=$I74,BJ$3&lt;=$J74),$K74*$H74*тех!BR$9*тех!BR$6,)</f>
        <v>0</v>
      </c>
      <c r="BK74" s="219">
        <f>IF(AND(BK$3&gt;=$I74,BK$3&lt;=$J74),$K74*$H74*тех!BS$9*тех!BS$6,)</f>
        <v>0</v>
      </c>
      <c r="BL74" s="219">
        <f>IF(AND(BL$3&gt;=$I74,BL$3&lt;=$J74),$K74*$H74*тех!BT$9*тех!BT$6,)</f>
        <v>0</v>
      </c>
      <c r="BM74" s="219">
        <f>IF(AND(BM$3&gt;=$I74,BM$3&lt;=$J74),$K74*$H74*тех!BU$9*тех!BU$6,)</f>
        <v>0</v>
      </c>
      <c r="BN74" s="219">
        <f>IF(AND(BN$3&gt;=$I74,BN$3&lt;=$J74),$K74*$H74*тех!BV$9*тех!BV$6,)</f>
        <v>0</v>
      </c>
      <c r="BO74" s="219">
        <f>IF(AND(BO$3&gt;=$I74,BO$3&lt;=$J74),$K74*$H74*тех!BW$9*тех!BW$6,)</f>
        <v>0</v>
      </c>
      <c r="BP74" s="219">
        <f>IF(AND(BP$3&gt;=$I74,BP$3&lt;=$J74),$K74*$H74*тех!BX$9*тех!BX$6,)</f>
        <v>0</v>
      </c>
      <c r="BQ74" s="219">
        <f>IF(AND(BQ$3&gt;=$I74,BQ$3&lt;=$J74),$K74*$H74*тех!BY$9*тех!BY$6,)</f>
        <v>0</v>
      </c>
      <c r="BR74" s="219">
        <f>IF(AND(BR$3&gt;=$I74,BR$3&lt;=$J74),$K74*$H74*тех!BZ$9*тех!BZ$6,)</f>
        <v>0</v>
      </c>
      <c r="BS74" s="219">
        <f>IF(AND(BS$3&gt;=$I74,BS$3&lt;=$J74),$K74*$H74*тех!CA$9*тех!CA$6,)</f>
        <v>0</v>
      </c>
      <c r="BT74" s="219">
        <f>IF(AND(BT$3&gt;=$I74,BT$3&lt;=$J74),$K74*$H74*тех!CB$9*тех!CB$6,)</f>
        <v>0</v>
      </c>
      <c r="BU74" s="219">
        <f>IF(AND(BU$3&gt;=$I74,BU$3&lt;=$J74),$K74*$H74*тех!CC$9*тех!CC$6,)</f>
        <v>0</v>
      </c>
      <c r="BV74" s="219">
        <f>IF(AND(BV$3&gt;=$I74,BV$3&lt;=$J74),$K74*$H74*тех!CD$9*тех!CD$6,)</f>
        <v>0</v>
      </c>
      <c r="BW74" s="219">
        <f>IF(AND(BW$3&gt;=$I74,BW$3&lt;=$J74),$K74*$H74*тех!CE$9*тех!CE$6,)</f>
        <v>0</v>
      </c>
    </row>
    <row r="75" spans="2:75" hidden="1">
      <c r="B75" s="3">
        <v>69</v>
      </c>
      <c r="C75" s="19"/>
      <c r="D75" s="19"/>
      <c r="E75" s="19"/>
      <c r="F75" s="19"/>
      <c r="G75" s="334" t="str">
        <f t="shared" si="3"/>
        <v>СНГ</v>
      </c>
      <c r="H75" s="19"/>
      <c r="I75" s="20"/>
      <c r="J75" s="20"/>
      <c r="K75" s="71"/>
      <c r="L75" s="64"/>
      <c r="M75" s="64"/>
      <c r="N75" s="64">
        <f t="shared" si="1"/>
        <v>0</v>
      </c>
      <c r="P75" s="219">
        <f>IF(AND(P$3&gt;=$I75,P$3&lt;=$J75),$K75*$H75*тех!X$9*тех!X$6,)</f>
        <v>0</v>
      </c>
      <c r="Q75" s="219">
        <f>IF(AND(Q$3&gt;=$I75,Q$3&lt;=$J75),$K75*$H75*тех!Y$9*тех!Y$6,)</f>
        <v>0</v>
      </c>
      <c r="R75" s="219">
        <f>IF(AND(R$3&gt;=$I75,R$3&lt;=$J75),$K75*$H75*тех!Z$9*тех!Z$6,)</f>
        <v>0</v>
      </c>
      <c r="S75" s="219">
        <f>IF(AND(S$3&gt;=$I75,S$3&lt;=$J75),$K75*$H75*тех!AA$9*тех!AA$6,)</f>
        <v>0</v>
      </c>
      <c r="T75" s="219">
        <f>IF(AND(T$3&gt;=$I75,T$3&lt;=$J75),$K75*$H75*тех!AB$9*тех!AB$6,)</f>
        <v>0</v>
      </c>
      <c r="U75" s="219">
        <f>IF(AND(U$3&gt;=$I75,U$3&lt;=$J75),$K75*$H75*тех!AC$9*тех!AC$6,)</f>
        <v>0</v>
      </c>
      <c r="V75" s="219">
        <f>IF(AND(V$3&gt;=$I75,V$3&lt;=$J75),$K75*$H75*тех!AD$9*тех!AD$6,)</f>
        <v>0</v>
      </c>
      <c r="W75" s="219">
        <f>IF(AND(W$3&gt;=$I75,W$3&lt;=$J75),$K75*$H75*тех!AE$9*тех!AE$6,)</f>
        <v>0</v>
      </c>
      <c r="X75" s="219">
        <f>IF(AND(X$3&gt;=$I75,X$3&lt;=$J75),$K75*$H75*тех!AF$9*тех!AF$6,)</f>
        <v>0</v>
      </c>
      <c r="Y75" s="219">
        <f>IF(AND(Y$3&gt;=$I75,Y$3&lt;=$J75),$K75*$H75*тех!AG$9*тех!AG$6,)</f>
        <v>0</v>
      </c>
      <c r="Z75" s="219">
        <f>IF(AND(Z$3&gt;=$I75,Z$3&lt;=$J75),$K75*$H75*тех!AH$9*тех!AH$6,)</f>
        <v>0</v>
      </c>
      <c r="AA75" s="219">
        <f>IF(AND(AA$3&gt;=$I75,AA$3&lt;=$J75),$K75*$H75*тех!AI$9*тех!AI$6,)</f>
        <v>0</v>
      </c>
      <c r="AB75" s="219">
        <f>IF(AND(AB$3&gt;=$I75,AB$3&lt;=$J75),$K75*$H75*тех!AJ$9*тех!AJ$6,)</f>
        <v>0</v>
      </c>
      <c r="AC75" s="219">
        <f>IF(AND(AC$3&gt;=$I75,AC$3&lt;=$J75),$K75*$H75*тех!AK$9*тех!AK$6,)</f>
        <v>0</v>
      </c>
      <c r="AD75" s="219">
        <f>IF(AND(AD$3&gt;=$I75,AD$3&lt;=$J75),$K75*$H75*тех!AL$9*тех!AL$6,)</f>
        <v>0</v>
      </c>
      <c r="AE75" s="219">
        <f>IF(AND(AE$3&gt;=$I75,AE$3&lt;=$J75),$K75*$H75*тех!AM$9*тех!AM$6,)</f>
        <v>0</v>
      </c>
      <c r="AF75" s="219">
        <f>IF(AND(AF$3&gt;=$I75,AF$3&lt;=$J75),$K75*$H75*тех!AN$9*тех!AN$6,)</f>
        <v>0</v>
      </c>
      <c r="AG75" s="219">
        <f>IF(AND(AG$3&gt;=$I75,AG$3&lt;=$J75),$K75*$H75*тех!AO$9*тех!AO$6,)</f>
        <v>0</v>
      </c>
      <c r="AH75" s="219">
        <f>IF(AND(AH$3&gt;=$I75,AH$3&lt;=$J75),$K75*$H75*тех!AP$9*тех!AP$6,)</f>
        <v>0</v>
      </c>
      <c r="AI75" s="219">
        <f>IF(AND(AI$3&gt;=$I75,AI$3&lt;=$J75),$K75*$H75*тех!AQ$9*тех!AQ$6,)</f>
        <v>0</v>
      </c>
      <c r="AJ75" s="219">
        <f>IF(AND(AJ$3&gt;=$I75,AJ$3&lt;=$J75),$K75*$H75*тех!AR$9*тех!AR$6,)</f>
        <v>0</v>
      </c>
      <c r="AK75" s="219">
        <f>IF(AND(AK$3&gt;=$I75,AK$3&lt;=$J75),$K75*$H75*тех!AS$9*тех!AS$6,)</f>
        <v>0</v>
      </c>
      <c r="AL75" s="219">
        <f>IF(AND(AL$3&gt;=$I75,AL$3&lt;=$J75),$K75*$H75*тех!AT$9*тех!AT$6,)</f>
        <v>0</v>
      </c>
      <c r="AM75" s="219">
        <f>IF(AND(AM$3&gt;=$I75,AM$3&lt;=$J75),$K75*$H75*тех!AU$9*тех!AU$6,)</f>
        <v>0</v>
      </c>
      <c r="AN75" s="219">
        <f>IF(AND(AN$3&gt;=$I75,AN$3&lt;=$J75),$K75*$H75*тех!AV$9*тех!AV$6,)</f>
        <v>0</v>
      </c>
      <c r="AO75" s="219">
        <f>IF(AND(AO$3&gt;=$I75,AO$3&lt;=$J75),$K75*$H75*тех!AW$9*тех!AW$6,)</f>
        <v>0</v>
      </c>
      <c r="AP75" s="219">
        <f>IF(AND(AP$3&gt;=$I75,AP$3&lt;=$J75),$K75*$H75*тех!AX$9*тех!AX$6,)</f>
        <v>0</v>
      </c>
      <c r="AQ75" s="219">
        <f>IF(AND(AQ$3&gt;=$I75,AQ$3&lt;=$J75),$K75*$H75*тех!AY$9*тех!AY$6,)</f>
        <v>0</v>
      </c>
      <c r="AR75" s="219">
        <f>IF(AND(AR$3&gt;=$I75,AR$3&lt;=$J75),$K75*$H75*тех!AZ$9*тех!AZ$6,)</f>
        <v>0</v>
      </c>
      <c r="AS75" s="219">
        <f>IF(AND(AS$3&gt;=$I75,AS$3&lt;=$J75),$K75*$H75*тех!BA$9*тех!BA$6,)</f>
        <v>0</v>
      </c>
      <c r="AT75" s="219">
        <f>IF(AND(AT$3&gt;=$I75,AT$3&lt;=$J75),$K75*$H75*тех!BB$9*тех!BB$6,)</f>
        <v>0</v>
      </c>
      <c r="AU75" s="219">
        <f>IF(AND(AU$3&gt;=$I75,AU$3&lt;=$J75),$K75*$H75*тех!BC$9*тех!BC$6,)</f>
        <v>0</v>
      </c>
      <c r="AV75" s="219">
        <f>IF(AND(AV$3&gt;=$I75,AV$3&lt;=$J75),$K75*$H75*тех!BD$9*тех!BD$6,)</f>
        <v>0</v>
      </c>
      <c r="AW75" s="219">
        <f>IF(AND(AW$3&gt;=$I75,AW$3&lt;=$J75),$K75*$H75*тех!BE$9*тех!BE$6,)</f>
        <v>0</v>
      </c>
      <c r="AX75" s="219">
        <f>IF(AND(AX$3&gt;=$I75,AX$3&lt;=$J75),$K75*$H75*тех!BF$9*тех!BF$6,)</f>
        <v>0</v>
      </c>
      <c r="AY75" s="219">
        <f>IF(AND(AY$3&gt;=$I75,AY$3&lt;=$J75),$K75*$H75*тех!BG$9*тех!BG$6,)</f>
        <v>0</v>
      </c>
      <c r="AZ75" s="219">
        <f>IF(AND(AZ$3&gt;=$I75,AZ$3&lt;=$J75),$K75*$H75*тех!BH$9*тех!BH$6,)</f>
        <v>0</v>
      </c>
      <c r="BA75" s="219">
        <f>IF(AND(BA$3&gt;=$I75,BA$3&lt;=$J75),$K75*$H75*тех!BI$9*тех!BI$6,)</f>
        <v>0</v>
      </c>
      <c r="BB75" s="219">
        <f>IF(AND(BB$3&gt;=$I75,BB$3&lt;=$J75),$K75*$H75*тех!BJ$9*тех!BJ$6,)</f>
        <v>0</v>
      </c>
      <c r="BC75" s="219">
        <f>IF(AND(BC$3&gt;=$I75,BC$3&lt;=$J75),$K75*$H75*тех!BK$9*тех!BK$6,)</f>
        <v>0</v>
      </c>
      <c r="BD75" s="219">
        <f>IF(AND(BD$3&gt;=$I75,BD$3&lt;=$J75),$K75*$H75*тех!BL$9*тех!BL$6,)</f>
        <v>0</v>
      </c>
      <c r="BE75" s="219">
        <f>IF(AND(BE$3&gt;=$I75,BE$3&lt;=$J75),$K75*$H75*тех!BM$9*тех!BM$6,)</f>
        <v>0</v>
      </c>
      <c r="BF75" s="219">
        <f>IF(AND(BF$3&gt;=$I75,BF$3&lt;=$J75),$K75*$H75*тех!BN$9*тех!BN$6,)</f>
        <v>0</v>
      </c>
      <c r="BG75" s="219">
        <f>IF(AND(BG$3&gt;=$I75,BG$3&lt;=$J75),$K75*$H75*тех!BO$9*тех!BO$6,)</f>
        <v>0</v>
      </c>
      <c r="BH75" s="219">
        <f>IF(AND(BH$3&gt;=$I75,BH$3&lt;=$J75),$K75*$H75*тех!BP$9*тех!BP$6,)</f>
        <v>0</v>
      </c>
      <c r="BI75" s="219">
        <f>IF(AND(BI$3&gt;=$I75,BI$3&lt;=$J75),$K75*$H75*тех!BQ$9*тех!BQ$6,)</f>
        <v>0</v>
      </c>
      <c r="BJ75" s="219">
        <f>IF(AND(BJ$3&gt;=$I75,BJ$3&lt;=$J75),$K75*$H75*тех!BR$9*тех!BR$6,)</f>
        <v>0</v>
      </c>
      <c r="BK75" s="219">
        <f>IF(AND(BK$3&gt;=$I75,BK$3&lt;=$J75),$K75*$H75*тех!BS$9*тех!BS$6,)</f>
        <v>0</v>
      </c>
      <c r="BL75" s="219">
        <f>IF(AND(BL$3&gt;=$I75,BL$3&lt;=$J75),$K75*$H75*тех!BT$9*тех!BT$6,)</f>
        <v>0</v>
      </c>
      <c r="BM75" s="219">
        <f>IF(AND(BM$3&gt;=$I75,BM$3&lt;=$J75),$K75*$H75*тех!BU$9*тех!BU$6,)</f>
        <v>0</v>
      </c>
      <c r="BN75" s="219">
        <f>IF(AND(BN$3&gt;=$I75,BN$3&lt;=$J75),$K75*$H75*тех!BV$9*тех!BV$6,)</f>
        <v>0</v>
      </c>
      <c r="BO75" s="219">
        <f>IF(AND(BO$3&gt;=$I75,BO$3&lt;=$J75),$K75*$H75*тех!BW$9*тех!BW$6,)</f>
        <v>0</v>
      </c>
      <c r="BP75" s="219">
        <f>IF(AND(BP$3&gt;=$I75,BP$3&lt;=$J75),$K75*$H75*тех!BX$9*тех!BX$6,)</f>
        <v>0</v>
      </c>
      <c r="BQ75" s="219">
        <f>IF(AND(BQ$3&gt;=$I75,BQ$3&lt;=$J75),$K75*$H75*тех!BY$9*тех!BY$6,)</f>
        <v>0</v>
      </c>
      <c r="BR75" s="219">
        <f>IF(AND(BR$3&gt;=$I75,BR$3&lt;=$J75),$K75*$H75*тех!BZ$9*тех!BZ$6,)</f>
        <v>0</v>
      </c>
      <c r="BS75" s="219">
        <f>IF(AND(BS$3&gt;=$I75,BS$3&lt;=$J75),$K75*$H75*тех!CA$9*тех!CA$6,)</f>
        <v>0</v>
      </c>
      <c r="BT75" s="219">
        <f>IF(AND(BT$3&gt;=$I75,BT$3&lt;=$J75),$K75*$H75*тех!CB$9*тех!CB$6,)</f>
        <v>0</v>
      </c>
      <c r="BU75" s="219">
        <f>IF(AND(BU$3&gt;=$I75,BU$3&lt;=$J75),$K75*$H75*тех!CC$9*тех!CC$6,)</f>
        <v>0</v>
      </c>
      <c r="BV75" s="219">
        <f>IF(AND(BV$3&gt;=$I75,BV$3&lt;=$J75),$K75*$H75*тех!CD$9*тех!CD$6,)</f>
        <v>0</v>
      </c>
      <c r="BW75" s="219">
        <f>IF(AND(BW$3&gt;=$I75,BW$3&lt;=$J75),$K75*$H75*тех!CE$9*тех!CE$6,)</f>
        <v>0</v>
      </c>
    </row>
    <row r="76" spans="2:75">
      <c r="B76" s="3">
        <v>70</v>
      </c>
      <c r="C76" s="99" t="s">
        <v>620</v>
      </c>
      <c r="D76" s="19"/>
      <c r="E76" s="19"/>
      <c r="F76" s="19"/>
      <c r="G76" s="334" t="str">
        <f t="shared" si="3"/>
        <v>СНГ</v>
      </c>
      <c r="H76" s="19"/>
      <c r="I76" s="20"/>
      <c r="J76" s="20"/>
      <c r="K76" s="71"/>
      <c r="L76" s="64"/>
      <c r="M76" s="64"/>
      <c r="N76" s="64">
        <f t="shared" si="1"/>
        <v>0</v>
      </c>
      <c r="P76" s="219">
        <f>IF(AND(P$3&gt;=$I76,P$3&lt;=$J76),$K76*$H76*тех!X$9*тех!X$6,)</f>
        <v>0</v>
      </c>
      <c r="Q76" s="219">
        <f>IF(AND(Q$3&gt;=$I76,Q$3&lt;=$J76),$K76*$H76*тех!Y$9*тех!Y$6,)</f>
        <v>0</v>
      </c>
      <c r="R76" s="219">
        <f>IF(AND(R$3&gt;=$I76,R$3&lt;=$J76),$K76*$H76*тех!Z$9*тех!Z$6,)</f>
        <v>0</v>
      </c>
      <c r="S76" s="219">
        <f>IF(AND(S$3&gt;=$I76,S$3&lt;=$J76),$K76*$H76*тех!AA$9*тех!AA$6,)</f>
        <v>0</v>
      </c>
      <c r="T76" s="219">
        <f>IF(AND(T$3&gt;=$I76,T$3&lt;=$J76),$K76*$H76*тех!AB$9*тех!AB$6,)</f>
        <v>0</v>
      </c>
      <c r="U76" s="219">
        <f>IF(AND(U$3&gt;=$I76,U$3&lt;=$J76),$K76*$H76*тех!AC$9*тех!AC$6,)</f>
        <v>0</v>
      </c>
      <c r="V76" s="219">
        <f>IF(AND(V$3&gt;=$I76,V$3&lt;=$J76),$K76*$H76*тех!AD$9*тех!AD$6,)</f>
        <v>0</v>
      </c>
      <c r="W76" s="219">
        <f>IF(AND(W$3&gt;=$I76,W$3&lt;=$J76),$K76*$H76*тех!AE$9*тех!AE$6,)</f>
        <v>0</v>
      </c>
      <c r="X76" s="219">
        <f>IF(AND(X$3&gt;=$I76,X$3&lt;=$J76),$K76*$H76*тех!AF$9*тех!AF$6,)</f>
        <v>0</v>
      </c>
      <c r="Y76" s="219">
        <f>IF(AND(Y$3&gt;=$I76,Y$3&lt;=$J76),$K76*$H76*тех!AG$9*тех!AG$6,)</f>
        <v>0</v>
      </c>
      <c r="Z76" s="219">
        <f>IF(AND(Z$3&gt;=$I76,Z$3&lt;=$J76),$K76*$H76*тех!AH$9*тех!AH$6,)</f>
        <v>0</v>
      </c>
      <c r="AA76" s="219">
        <f>IF(AND(AA$3&gt;=$I76,AA$3&lt;=$J76),$K76*$H76*тех!AI$9*тех!AI$6,)</f>
        <v>0</v>
      </c>
      <c r="AB76" s="219">
        <f>IF(AND(AB$3&gt;=$I76,AB$3&lt;=$J76),$K76*$H76*тех!AJ$9*тех!AJ$6,)</f>
        <v>0</v>
      </c>
      <c r="AC76" s="219">
        <f>IF(AND(AC$3&gt;=$I76,AC$3&lt;=$J76),$K76*$H76*тех!AK$9*тех!AK$6,)</f>
        <v>0</v>
      </c>
      <c r="AD76" s="219">
        <f>IF(AND(AD$3&gt;=$I76,AD$3&lt;=$J76),$K76*$H76*тех!AL$9*тех!AL$6,)</f>
        <v>0</v>
      </c>
      <c r="AE76" s="219">
        <f>IF(AND(AE$3&gt;=$I76,AE$3&lt;=$J76),$K76*$H76*тех!AM$9*тех!AM$6,)</f>
        <v>0</v>
      </c>
      <c r="AF76" s="219">
        <f>IF(AND(AF$3&gt;=$I76,AF$3&lt;=$J76),$K76*$H76*тех!AN$9*тех!AN$6,)</f>
        <v>0</v>
      </c>
      <c r="AG76" s="219">
        <f>IF(AND(AG$3&gt;=$I76,AG$3&lt;=$J76),$K76*$H76*тех!AO$9*тех!AO$6,)</f>
        <v>0</v>
      </c>
      <c r="AH76" s="219">
        <f>IF(AND(AH$3&gt;=$I76,AH$3&lt;=$J76),$K76*$H76*тех!AP$9*тех!AP$6,)</f>
        <v>0</v>
      </c>
      <c r="AI76" s="219">
        <f>IF(AND(AI$3&gt;=$I76,AI$3&lt;=$J76),$K76*$H76*тех!AQ$9*тех!AQ$6,)</f>
        <v>0</v>
      </c>
      <c r="AJ76" s="219">
        <f>IF(AND(AJ$3&gt;=$I76,AJ$3&lt;=$J76),$K76*$H76*тех!AR$9*тех!AR$6,)</f>
        <v>0</v>
      </c>
      <c r="AK76" s="219">
        <f>IF(AND(AK$3&gt;=$I76,AK$3&lt;=$J76),$K76*$H76*тех!AS$9*тех!AS$6,)</f>
        <v>0</v>
      </c>
      <c r="AL76" s="219">
        <f>IF(AND(AL$3&gt;=$I76,AL$3&lt;=$J76),$K76*$H76*тех!AT$9*тех!AT$6,)</f>
        <v>0</v>
      </c>
      <c r="AM76" s="219">
        <f>IF(AND(AM$3&gt;=$I76,AM$3&lt;=$J76),$K76*$H76*тех!AU$9*тех!AU$6,)</f>
        <v>0</v>
      </c>
      <c r="AN76" s="219">
        <f>IF(AND(AN$3&gt;=$I76,AN$3&lt;=$J76),$K76*$H76*тех!AV$9*тех!AV$6,)</f>
        <v>0</v>
      </c>
      <c r="AO76" s="219">
        <f>IF(AND(AO$3&gt;=$I76,AO$3&lt;=$J76),$K76*$H76*тех!AW$9*тех!AW$6,)</f>
        <v>0</v>
      </c>
      <c r="AP76" s="219">
        <f>IF(AND(AP$3&gt;=$I76,AP$3&lt;=$J76),$K76*$H76*тех!AX$9*тех!AX$6,)</f>
        <v>0</v>
      </c>
      <c r="AQ76" s="219">
        <f>IF(AND(AQ$3&gt;=$I76,AQ$3&lt;=$J76),$K76*$H76*тех!AY$9*тех!AY$6,)</f>
        <v>0</v>
      </c>
      <c r="AR76" s="219">
        <f>IF(AND(AR$3&gt;=$I76,AR$3&lt;=$J76),$K76*$H76*тех!AZ$9*тех!AZ$6,)</f>
        <v>0</v>
      </c>
      <c r="AS76" s="219">
        <f>IF(AND(AS$3&gt;=$I76,AS$3&lt;=$J76),$K76*$H76*тех!BA$9*тех!BA$6,)</f>
        <v>0</v>
      </c>
      <c r="AT76" s="219">
        <f>IF(AND(AT$3&gt;=$I76,AT$3&lt;=$J76),$K76*$H76*тех!BB$9*тех!BB$6,)</f>
        <v>0</v>
      </c>
      <c r="AU76" s="219">
        <f>IF(AND(AU$3&gt;=$I76,AU$3&lt;=$J76),$K76*$H76*тех!BC$9*тех!BC$6,)</f>
        <v>0</v>
      </c>
      <c r="AV76" s="219">
        <f>IF(AND(AV$3&gt;=$I76,AV$3&lt;=$J76),$K76*$H76*тех!BD$9*тех!BD$6,)</f>
        <v>0</v>
      </c>
      <c r="AW76" s="219">
        <f>IF(AND(AW$3&gt;=$I76,AW$3&lt;=$J76),$K76*$H76*тех!BE$9*тех!BE$6,)</f>
        <v>0</v>
      </c>
      <c r="AX76" s="219">
        <f>IF(AND(AX$3&gt;=$I76,AX$3&lt;=$J76),$K76*$H76*тех!BF$9*тех!BF$6,)</f>
        <v>0</v>
      </c>
      <c r="AY76" s="219">
        <f>IF(AND(AY$3&gt;=$I76,AY$3&lt;=$J76),$K76*$H76*тех!BG$9*тех!BG$6,)</f>
        <v>0</v>
      </c>
      <c r="AZ76" s="219">
        <f>IF(AND(AZ$3&gt;=$I76,AZ$3&lt;=$J76),$K76*$H76*тех!BH$9*тех!BH$6,)</f>
        <v>0</v>
      </c>
      <c r="BA76" s="219">
        <f>IF(AND(BA$3&gt;=$I76,BA$3&lt;=$J76),$K76*$H76*тех!BI$9*тех!BI$6,)</f>
        <v>0</v>
      </c>
      <c r="BB76" s="219">
        <f>IF(AND(BB$3&gt;=$I76,BB$3&lt;=$J76),$K76*$H76*тех!BJ$9*тех!BJ$6,)</f>
        <v>0</v>
      </c>
      <c r="BC76" s="219">
        <f>IF(AND(BC$3&gt;=$I76,BC$3&lt;=$J76),$K76*$H76*тех!BK$9*тех!BK$6,)</f>
        <v>0</v>
      </c>
      <c r="BD76" s="219">
        <f>IF(AND(BD$3&gt;=$I76,BD$3&lt;=$J76),$K76*$H76*тех!BL$9*тех!BL$6,)</f>
        <v>0</v>
      </c>
      <c r="BE76" s="219">
        <f>IF(AND(BE$3&gt;=$I76,BE$3&lt;=$J76),$K76*$H76*тех!BM$9*тех!BM$6,)</f>
        <v>0</v>
      </c>
      <c r="BF76" s="219">
        <f>IF(AND(BF$3&gt;=$I76,BF$3&lt;=$J76),$K76*$H76*тех!BN$9*тех!BN$6,)</f>
        <v>0</v>
      </c>
      <c r="BG76" s="219">
        <f>IF(AND(BG$3&gt;=$I76,BG$3&lt;=$J76),$K76*$H76*тех!BO$9*тех!BO$6,)</f>
        <v>0</v>
      </c>
      <c r="BH76" s="219">
        <f>IF(AND(BH$3&gt;=$I76,BH$3&lt;=$J76),$K76*$H76*тех!BP$9*тех!BP$6,)</f>
        <v>0</v>
      </c>
      <c r="BI76" s="219">
        <f>IF(AND(BI$3&gt;=$I76,BI$3&lt;=$J76),$K76*$H76*тех!BQ$9*тех!BQ$6,)</f>
        <v>0</v>
      </c>
      <c r="BJ76" s="219">
        <f>IF(AND(BJ$3&gt;=$I76,BJ$3&lt;=$J76),$K76*$H76*тех!BR$9*тех!BR$6,)</f>
        <v>0</v>
      </c>
      <c r="BK76" s="219">
        <f>IF(AND(BK$3&gt;=$I76,BK$3&lt;=$J76),$K76*$H76*тех!BS$9*тех!BS$6,)</f>
        <v>0</v>
      </c>
      <c r="BL76" s="219">
        <f>IF(AND(BL$3&gt;=$I76,BL$3&lt;=$J76),$K76*$H76*тех!BT$9*тех!BT$6,)</f>
        <v>0</v>
      </c>
      <c r="BM76" s="219">
        <f>IF(AND(BM$3&gt;=$I76,BM$3&lt;=$J76),$K76*$H76*тех!BU$9*тех!BU$6,)</f>
        <v>0</v>
      </c>
      <c r="BN76" s="219">
        <f>IF(AND(BN$3&gt;=$I76,BN$3&lt;=$J76),$K76*$H76*тех!BV$9*тех!BV$6,)</f>
        <v>0</v>
      </c>
      <c r="BO76" s="219">
        <f>IF(AND(BO$3&gt;=$I76,BO$3&lt;=$J76),$K76*$H76*тех!BW$9*тех!BW$6,)</f>
        <v>0</v>
      </c>
      <c r="BP76" s="219">
        <f>IF(AND(BP$3&gt;=$I76,BP$3&lt;=$J76),$K76*$H76*тех!BX$9*тех!BX$6,)</f>
        <v>0</v>
      </c>
      <c r="BQ76" s="219">
        <f>IF(AND(BQ$3&gt;=$I76,BQ$3&lt;=$J76),$K76*$H76*тех!BY$9*тех!BY$6,)</f>
        <v>0</v>
      </c>
      <c r="BR76" s="219">
        <f>IF(AND(BR$3&gt;=$I76,BR$3&lt;=$J76),$K76*$H76*тех!BZ$9*тех!BZ$6,)</f>
        <v>0</v>
      </c>
      <c r="BS76" s="219">
        <f>IF(AND(BS$3&gt;=$I76,BS$3&lt;=$J76),$K76*$H76*тех!CA$9*тех!CA$6,)</f>
        <v>0</v>
      </c>
      <c r="BT76" s="219">
        <f>IF(AND(BT$3&gt;=$I76,BT$3&lt;=$J76),$K76*$H76*тех!CB$9*тех!CB$6,)</f>
        <v>0</v>
      </c>
      <c r="BU76" s="219">
        <f>IF(AND(BU$3&gt;=$I76,BU$3&lt;=$J76),$K76*$H76*тех!CC$9*тех!CC$6,)</f>
        <v>0</v>
      </c>
      <c r="BV76" s="219">
        <f>IF(AND(BV$3&gt;=$I76,BV$3&lt;=$J76),$K76*$H76*тех!CD$9*тех!CD$6,)</f>
        <v>0</v>
      </c>
      <c r="BW76" s="219">
        <f>IF(AND(BW$3&gt;=$I76,BW$3&lt;=$J76),$K76*$H76*тех!CE$9*тех!CE$6,)</f>
        <v>0</v>
      </c>
    </row>
    <row r="77" spans="2:75">
      <c r="B77" s="3">
        <v>71</v>
      </c>
      <c r="C77" s="19" t="s">
        <v>976</v>
      </c>
      <c r="D77" s="19" t="s">
        <v>1138</v>
      </c>
      <c r="E77" s="19" t="str">
        <f>E27</f>
        <v>08.00</v>
      </c>
      <c r="F77" s="19" t="str">
        <f>F27</f>
        <v>17.00</v>
      </c>
      <c r="G77" s="334" t="str">
        <f t="shared" si="3"/>
        <v>СНГ</v>
      </c>
      <c r="H77" s="19">
        <v>4</v>
      </c>
      <c r="I77" s="20">
        <f>$P$3</f>
        <v>42370</v>
      </c>
      <c r="J77" s="20">
        <f>DATE(YEAR($P$3),MONTH($P$3)+Параметры!$C$12-1,1)</f>
        <v>42705</v>
      </c>
      <c r="K77" s="71">
        <v>15000</v>
      </c>
      <c r="L77" s="64"/>
      <c r="M77" s="64"/>
      <c r="N77" s="64">
        <f t="shared" si="1"/>
        <v>0</v>
      </c>
      <c r="P77" s="219"/>
      <c r="Q77" s="219"/>
      <c r="R77" s="219"/>
      <c r="S77" s="219">
        <f>IF(AND(S$3&gt;=$I77,S$3&lt;=$J77),$K77*$H77*тех!AA$9*тех!AA$6,)</f>
        <v>60000</v>
      </c>
      <c r="T77" s="219">
        <f>IF(AND(T$3&gt;=$I77,T$3&lt;=$J77),$K77*$H77*тех!AB$9*тех!AB$6,)</f>
        <v>60000</v>
      </c>
      <c r="U77" s="219">
        <f>IF(AND(U$3&gt;=$I77,U$3&lt;=$J77),$K77*$H77*тех!AC$9*тех!AC$6,)</f>
        <v>60000</v>
      </c>
      <c r="V77" s="219">
        <f>IF(AND(V$3&gt;=$I77,V$3&lt;=$J77),$K77*$H77*тех!AD$9*тех!AD$6,)</f>
        <v>60000</v>
      </c>
      <c r="W77" s="219">
        <f>IF(AND(W$3&gt;=$I77,W$3&lt;=$J77),$K77*$H77*тех!AE$9*тех!AE$6,)</f>
        <v>60000</v>
      </c>
      <c r="X77" s="219">
        <f>IF(AND(X$3&gt;=$I77,X$3&lt;=$J77),$K77*$H77*тех!AF$9*тех!AF$6,)</f>
        <v>60000</v>
      </c>
      <c r="Y77" s="219">
        <f>IF(AND(Y$3&gt;=$I77,Y$3&lt;=$J77),$K77*$H77*тех!AG$9*тех!AG$6,)</f>
        <v>60000</v>
      </c>
      <c r="Z77" s="219"/>
      <c r="AA77" s="219"/>
      <c r="AB77" s="219">
        <f>IF(AND(AB$3&gt;=$I77,AB$3&lt;=$J77),$K77*$H77*тех!AJ$9*тех!AJ$6,)</f>
        <v>0</v>
      </c>
      <c r="AC77" s="219">
        <f>IF(AND(AC$3&gt;=$I77,AC$3&lt;=$J77),$K77*$H77*тех!AK$9*тех!AK$6,)</f>
        <v>0</v>
      </c>
      <c r="AD77" s="219">
        <f>IF(AND(AD$3&gt;=$I77,AD$3&lt;=$J77),$K77*$H77*тех!AL$9*тех!AL$6,)</f>
        <v>0</v>
      </c>
      <c r="AE77" s="219">
        <f>IF(AND(AE$3&gt;=$I77,AE$3&lt;=$J77),$K77*$H77*тех!AM$9*тех!AM$6,)</f>
        <v>0</v>
      </c>
      <c r="AF77" s="219">
        <f>IF(AND(AF$3&gt;=$I77,AF$3&lt;=$J77),$K77*$H77*тех!AN$9*тех!AN$6,)</f>
        <v>0</v>
      </c>
      <c r="AG77" s="219">
        <f>IF(AND(AG$3&gt;=$I77,AG$3&lt;=$J77),$K77*$H77*тех!AO$9*тех!AO$6,)</f>
        <v>0</v>
      </c>
      <c r="AH77" s="219">
        <f>IF(AND(AH$3&gt;=$I77,AH$3&lt;=$J77),$K77*$H77*тех!AP$9*тех!AP$6,)</f>
        <v>0</v>
      </c>
      <c r="AI77" s="219">
        <f>IF(AND(AI$3&gt;=$I77,AI$3&lt;=$J77),$K77*$H77*тех!AQ$9*тех!AQ$6,)</f>
        <v>0</v>
      </c>
      <c r="AJ77" s="219">
        <f>IF(AND(AJ$3&gt;=$I77,AJ$3&lt;=$J77),$K77*$H77*тех!AR$9*тех!AR$6,)</f>
        <v>0</v>
      </c>
      <c r="AK77" s="219">
        <f>IF(AND(AK$3&gt;=$I77,AK$3&lt;=$J77),$K77*$H77*тех!AS$9*тех!AS$6,)</f>
        <v>0</v>
      </c>
      <c r="AL77" s="219">
        <f>IF(AND(AL$3&gt;=$I77,AL$3&lt;=$J77),$K77*$H77*тех!AT$9*тех!AT$6,)</f>
        <v>0</v>
      </c>
      <c r="AM77" s="219">
        <f>IF(AND(AM$3&gt;=$I77,AM$3&lt;=$J77),$K77*$H77*тех!AU$9*тех!AU$6,)</f>
        <v>0</v>
      </c>
      <c r="AN77" s="219">
        <f>IF(AND(AN$3&gt;=$I77,AN$3&lt;=$J77),$K77*$H77*тех!AV$9*тех!AV$6,)</f>
        <v>0</v>
      </c>
      <c r="AO77" s="219">
        <f>IF(AND(AO$3&gt;=$I77,AO$3&lt;=$J77),$K77*$H77*тех!AW$9*тех!AW$6,)</f>
        <v>0</v>
      </c>
      <c r="AP77" s="219">
        <f>IF(AND(AP$3&gt;=$I77,AP$3&lt;=$J77),$K77*$H77*тех!AX$9*тех!AX$6,)</f>
        <v>0</v>
      </c>
      <c r="AQ77" s="219">
        <f>IF(AND(AQ$3&gt;=$I77,AQ$3&lt;=$J77),$K77*$H77*тех!AY$9*тех!AY$6,)</f>
        <v>0</v>
      </c>
      <c r="AR77" s="219">
        <f>IF(AND(AR$3&gt;=$I77,AR$3&lt;=$J77),$K77*$H77*тех!AZ$9*тех!AZ$6,)</f>
        <v>0</v>
      </c>
      <c r="AS77" s="219">
        <f>IF(AND(AS$3&gt;=$I77,AS$3&lt;=$J77),$K77*$H77*тех!BA$9*тех!BA$6,)</f>
        <v>0</v>
      </c>
      <c r="AT77" s="219">
        <f>IF(AND(AT$3&gt;=$I77,AT$3&lt;=$J77),$K77*$H77*тех!BB$9*тех!BB$6,)</f>
        <v>0</v>
      </c>
      <c r="AU77" s="219">
        <f>IF(AND(AU$3&gt;=$I77,AU$3&lt;=$J77),$K77*$H77*тех!BC$9*тех!BC$6,)</f>
        <v>0</v>
      </c>
      <c r="AV77" s="219">
        <f>IF(AND(AV$3&gt;=$I77,AV$3&lt;=$J77),$K77*$H77*тех!BD$9*тех!BD$6,)</f>
        <v>0</v>
      </c>
      <c r="AW77" s="219">
        <f>IF(AND(AW$3&gt;=$I77,AW$3&lt;=$J77),$K77*$H77*тех!BE$9*тех!BE$6,)</f>
        <v>0</v>
      </c>
      <c r="AX77" s="219">
        <f>IF(AND(AX$3&gt;=$I77,AX$3&lt;=$J77),$K77*$H77*тех!BF$9*тех!BF$6,)</f>
        <v>0</v>
      </c>
      <c r="AY77" s="219">
        <f>IF(AND(AY$3&gt;=$I77,AY$3&lt;=$J77),$K77*$H77*тех!BG$9*тех!BG$6,)</f>
        <v>0</v>
      </c>
      <c r="AZ77" s="219">
        <f>IF(AND(AZ$3&gt;=$I77,AZ$3&lt;=$J77),$K77*$H77*тех!BH$9*тех!BH$6,)</f>
        <v>0</v>
      </c>
      <c r="BA77" s="219">
        <f>IF(AND(BA$3&gt;=$I77,BA$3&lt;=$J77),$K77*$H77*тех!BI$9*тех!BI$6,)</f>
        <v>0</v>
      </c>
      <c r="BB77" s="219">
        <f>IF(AND(BB$3&gt;=$I77,BB$3&lt;=$J77),$K77*$H77*тех!BJ$9*тех!BJ$6,)</f>
        <v>0</v>
      </c>
      <c r="BC77" s="219">
        <f>IF(AND(BC$3&gt;=$I77,BC$3&lt;=$J77),$K77*$H77*тех!BK$9*тех!BK$6,)</f>
        <v>0</v>
      </c>
      <c r="BD77" s="219">
        <f>IF(AND(BD$3&gt;=$I77,BD$3&lt;=$J77),$K77*$H77*тех!BL$9*тех!BL$6,)</f>
        <v>0</v>
      </c>
      <c r="BE77" s="219">
        <f>IF(AND(BE$3&gt;=$I77,BE$3&lt;=$J77),$K77*$H77*тех!BM$9*тех!BM$6,)</f>
        <v>0</v>
      </c>
      <c r="BF77" s="219">
        <f>IF(AND(BF$3&gt;=$I77,BF$3&lt;=$J77),$K77*$H77*тех!BN$9*тех!BN$6,)</f>
        <v>0</v>
      </c>
      <c r="BG77" s="219">
        <f>IF(AND(BG$3&gt;=$I77,BG$3&lt;=$J77),$K77*$H77*тех!BO$9*тех!BO$6,)</f>
        <v>0</v>
      </c>
      <c r="BH77" s="219">
        <f>IF(AND(BH$3&gt;=$I77,BH$3&lt;=$J77),$K77*$H77*тех!BP$9*тех!BP$6,)</f>
        <v>0</v>
      </c>
      <c r="BI77" s="219">
        <f>IF(AND(BI$3&gt;=$I77,BI$3&lt;=$J77),$K77*$H77*тех!BQ$9*тех!BQ$6,)</f>
        <v>0</v>
      </c>
      <c r="BJ77" s="219">
        <f>IF(AND(BJ$3&gt;=$I77,BJ$3&lt;=$J77),$K77*$H77*тех!BR$9*тех!BR$6,)</f>
        <v>0</v>
      </c>
      <c r="BK77" s="219">
        <f>IF(AND(BK$3&gt;=$I77,BK$3&lt;=$J77),$K77*$H77*тех!BS$9*тех!BS$6,)</f>
        <v>0</v>
      </c>
      <c r="BL77" s="219">
        <f>IF(AND(BL$3&gt;=$I77,BL$3&lt;=$J77),$K77*$H77*тех!BT$9*тех!BT$6,)</f>
        <v>0</v>
      </c>
      <c r="BM77" s="219">
        <f>IF(AND(BM$3&gt;=$I77,BM$3&lt;=$J77),$K77*$H77*тех!BU$9*тех!BU$6,)</f>
        <v>0</v>
      </c>
      <c r="BN77" s="219">
        <f>IF(AND(BN$3&gt;=$I77,BN$3&lt;=$J77),$K77*$H77*тех!BV$9*тех!BV$6,)</f>
        <v>0</v>
      </c>
      <c r="BO77" s="219">
        <f>IF(AND(BO$3&gt;=$I77,BO$3&lt;=$J77),$K77*$H77*тех!BW$9*тех!BW$6,)</f>
        <v>0</v>
      </c>
      <c r="BP77" s="219">
        <f>IF(AND(BP$3&gt;=$I77,BP$3&lt;=$J77),$K77*$H77*тех!BX$9*тех!BX$6,)</f>
        <v>0</v>
      </c>
      <c r="BQ77" s="219">
        <f>IF(AND(BQ$3&gt;=$I77,BQ$3&lt;=$J77),$K77*$H77*тех!BY$9*тех!BY$6,)</f>
        <v>0</v>
      </c>
      <c r="BR77" s="219">
        <f>IF(AND(BR$3&gt;=$I77,BR$3&lt;=$J77),$K77*$H77*тех!BZ$9*тех!BZ$6,)</f>
        <v>0</v>
      </c>
      <c r="BS77" s="219">
        <f>IF(AND(BS$3&gt;=$I77,BS$3&lt;=$J77),$K77*$H77*тех!CA$9*тех!CA$6,)</f>
        <v>0</v>
      </c>
      <c r="BT77" s="219">
        <f>IF(AND(BT$3&gt;=$I77,BT$3&lt;=$J77),$K77*$H77*тех!CB$9*тех!CB$6,)</f>
        <v>0</v>
      </c>
      <c r="BU77" s="219">
        <f>IF(AND(BU$3&gt;=$I77,BU$3&lt;=$J77),$K77*$H77*тех!CC$9*тех!CC$6,)</f>
        <v>0</v>
      </c>
      <c r="BV77" s="219">
        <f>IF(AND(BV$3&gt;=$I77,BV$3&lt;=$J77),$K77*$H77*тех!CD$9*тех!CD$6,)</f>
        <v>0</v>
      </c>
      <c r="BW77" s="219">
        <f>IF(AND(BW$3&gt;=$I77,BW$3&lt;=$J77),$K77*$H77*тех!CE$9*тех!CE$6,)</f>
        <v>0</v>
      </c>
    </row>
    <row r="78" spans="2:75">
      <c r="B78" s="3">
        <v>72</v>
      </c>
      <c r="C78" s="19" t="s">
        <v>967</v>
      </c>
      <c r="D78" s="19" t="str">
        <f>D77</f>
        <v>5х2</v>
      </c>
      <c r="E78" s="19" t="str">
        <f>E77</f>
        <v>08.00</v>
      </c>
      <c r="F78" s="19" t="str">
        <f>F77</f>
        <v>17.00</v>
      </c>
      <c r="G78" s="334" t="str">
        <f t="shared" si="3"/>
        <v>СНГ</v>
      </c>
      <c r="H78" s="19">
        <v>1</v>
      </c>
      <c r="I78" s="20">
        <f>I77</f>
        <v>42370</v>
      </c>
      <c r="J78" s="20">
        <f>J77</f>
        <v>42705</v>
      </c>
      <c r="K78" s="71">
        <f>K77</f>
        <v>15000</v>
      </c>
      <c r="L78" s="64"/>
      <c r="M78" s="64"/>
      <c r="N78" s="64">
        <f t="shared" si="1"/>
        <v>0</v>
      </c>
      <c r="P78" s="219">
        <f>IF(AND(P$3&gt;=$I78,P$3&lt;=$J78),$K78*$H78*тех!X$9*тех!X$6,)</f>
        <v>15000</v>
      </c>
      <c r="Q78" s="219">
        <f>IF(AND(Q$3&gt;=$I78,Q$3&lt;=$J78),$K78*$H78*тех!Y$9*тех!Y$6,)</f>
        <v>15000</v>
      </c>
      <c r="R78" s="219">
        <f>IF(AND(R$3&gt;=$I78,R$3&lt;=$J78),$K78*$H78*тех!Z$9*тех!Z$6,)</f>
        <v>15000</v>
      </c>
      <c r="S78" s="219">
        <f>IF(AND(S$3&gt;=$I78,S$3&lt;=$J78),$K78*$H78*тех!AA$9*тех!AA$6,)</f>
        <v>15000</v>
      </c>
      <c r="T78" s="219">
        <f>IF(AND(T$3&gt;=$I78,T$3&lt;=$J78),$K78*$H78*тех!AB$9*тех!AB$6,)</f>
        <v>15000</v>
      </c>
      <c r="U78" s="219">
        <f>IF(AND(U$3&gt;=$I78,U$3&lt;=$J78),$K78*$H78*тех!AC$9*тех!AC$6,)</f>
        <v>15000</v>
      </c>
      <c r="V78" s="219">
        <f>IF(AND(V$3&gt;=$I78,V$3&lt;=$J78),$K78*$H78*тех!AD$9*тех!AD$6,)</f>
        <v>15000</v>
      </c>
      <c r="W78" s="219">
        <f>IF(AND(W$3&gt;=$I78,W$3&lt;=$J78),$K78*$H78*тех!AE$9*тех!AE$6,)</f>
        <v>15000</v>
      </c>
      <c r="X78" s="219">
        <f>IF(AND(X$3&gt;=$I78,X$3&lt;=$J78),$K78*$H78*тех!AF$9*тех!AF$6,)</f>
        <v>15000</v>
      </c>
      <c r="Y78" s="219">
        <f>IF(AND(Y$3&gt;=$I78,Y$3&lt;=$J78),$K78*$H78*тех!AG$9*тех!AG$6,)</f>
        <v>15000</v>
      </c>
      <c r="Z78" s="219">
        <f>IF(AND(Z$3&gt;=$I78,Z$3&lt;=$J78),$K78*$H78*тех!AH$9*тех!AH$6,)</f>
        <v>15000</v>
      </c>
      <c r="AA78" s="219">
        <f>IF(AND(AA$3&gt;=$I78,AA$3&lt;=$J78),$K78*$H78*тех!AI$9*тех!AI$6,)</f>
        <v>15000</v>
      </c>
      <c r="AB78" s="219">
        <f>IF(AND(AB$3&gt;=$I78,AB$3&lt;=$J78),$K78*$H78*тех!AJ$9*тех!AJ$6,)</f>
        <v>0</v>
      </c>
      <c r="AC78" s="219">
        <f>IF(AND(AC$3&gt;=$I78,AC$3&lt;=$J78),$K78*$H78*тех!AK$9*тех!AK$6,)</f>
        <v>0</v>
      </c>
      <c r="AD78" s="219">
        <f>IF(AND(AD$3&gt;=$I78,AD$3&lt;=$J78),$K78*$H78*тех!AL$9*тех!AL$6,)</f>
        <v>0</v>
      </c>
      <c r="AE78" s="219">
        <f>IF(AND(AE$3&gt;=$I78,AE$3&lt;=$J78),$K78*$H78*тех!AM$9*тех!AM$6,)</f>
        <v>0</v>
      </c>
      <c r="AF78" s="219">
        <f>IF(AND(AF$3&gt;=$I78,AF$3&lt;=$J78),$K78*$H78*тех!AN$9*тех!AN$6,)</f>
        <v>0</v>
      </c>
      <c r="AG78" s="219">
        <f>IF(AND(AG$3&gt;=$I78,AG$3&lt;=$J78),$K78*$H78*тех!AO$9*тех!AO$6,)</f>
        <v>0</v>
      </c>
      <c r="AH78" s="219">
        <f>IF(AND(AH$3&gt;=$I78,AH$3&lt;=$J78),$K78*$H78*тех!AP$9*тех!AP$6,)</f>
        <v>0</v>
      </c>
      <c r="AI78" s="219">
        <f>IF(AND(AI$3&gt;=$I78,AI$3&lt;=$J78),$K78*$H78*тех!AQ$9*тех!AQ$6,)</f>
        <v>0</v>
      </c>
      <c r="AJ78" s="219">
        <f>IF(AND(AJ$3&gt;=$I78,AJ$3&lt;=$J78),$K78*$H78*тех!AR$9*тех!AR$6,)</f>
        <v>0</v>
      </c>
      <c r="AK78" s="219">
        <f>IF(AND(AK$3&gt;=$I78,AK$3&lt;=$J78),$K78*$H78*тех!AS$9*тех!AS$6,)</f>
        <v>0</v>
      </c>
      <c r="AL78" s="219">
        <f>IF(AND(AL$3&gt;=$I78,AL$3&lt;=$J78),$K78*$H78*тех!AT$9*тех!AT$6,)</f>
        <v>0</v>
      </c>
      <c r="AM78" s="219">
        <f>IF(AND(AM$3&gt;=$I78,AM$3&lt;=$J78),$K78*$H78*тех!AU$9*тех!AU$6,)</f>
        <v>0</v>
      </c>
      <c r="AN78" s="219">
        <f>IF(AND(AN$3&gt;=$I78,AN$3&lt;=$J78),$K78*$H78*тех!AV$9*тех!AV$6,)</f>
        <v>0</v>
      </c>
      <c r="AO78" s="219">
        <f>IF(AND(AO$3&gt;=$I78,AO$3&lt;=$J78),$K78*$H78*тех!AW$9*тех!AW$6,)</f>
        <v>0</v>
      </c>
      <c r="AP78" s="219">
        <f>IF(AND(AP$3&gt;=$I78,AP$3&lt;=$J78),$K78*$H78*тех!AX$9*тех!AX$6,)</f>
        <v>0</v>
      </c>
      <c r="AQ78" s="219">
        <f>IF(AND(AQ$3&gt;=$I78,AQ$3&lt;=$J78),$K78*$H78*тех!AY$9*тех!AY$6,)</f>
        <v>0</v>
      </c>
      <c r="AR78" s="219">
        <f>IF(AND(AR$3&gt;=$I78,AR$3&lt;=$J78),$K78*$H78*тех!AZ$9*тех!AZ$6,)</f>
        <v>0</v>
      </c>
      <c r="AS78" s="219">
        <f>IF(AND(AS$3&gt;=$I78,AS$3&lt;=$J78),$K78*$H78*тех!BA$9*тех!BA$6,)</f>
        <v>0</v>
      </c>
      <c r="AT78" s="219">
        <f>IF(AND(AT$3&gt;=$I78,AT$3&lt;=$J78),$K78*$H78*тех!BB$9*тех!BB$6,)</f>
        <v>0</v>
      </c>
      <c r="AU78" s="219">
        <f>IF(AND(AU$3&gt;=$I78,AU$3&lt;=$J78),$K78*$H78*тех!BC$9*тех!BC$6,)</f>
        <v>0</v>
      </c>
      <c r="AV78" s="219">
        <f>IF(AND(AV$3&gt;=$I78,AV$3&lt;=$J78),$K78*$H78*тех!BD$9*тех!BD$6,)</f>
        <v>0</v>
      </c>
      <c r="AW78" s="219">
        <f>IF(AND(AW$3&gt;=$I78,AW$3&lt;=$J78),$K78*$H78*тех!BE$9*тех!BE$6,)</f>
        <v>0</v>
      </c>
      <c r="AX78" s="219">
        <f>IF(AND(AX$3&gt;=$I78,AX$3&lt;=$J78),$K78*$H78*тех!BF$9*тех!BF$6,)</f>
        <v>0</v>
      </c>
      <c r="AY78" s="219">
        <f>IF(AND(AY$3&gt;=$I78,AY$3&lt;=$J78),$K78*$H78*тех!BG$9*тех!BG$6,)</f>
        <v>0</v>
      </c>
      <c r="AZ78" s="219">
        <f>IF(AND(AZ$3&gt;=$I78,AZ$3&lt;=$J78),$K78*$H78*тех!BH$9*тех!BH$6,)</f>
        <v>0</v>
      </c>
      <c r="BA78" s="219">
        <f>IF(AND(BA$3&gt;=$I78,BA$3&lt;=$J78),$K78*$H78*тех!BI$9*тех!BI$6,)</f>
        <v>0</v>
      </c>
      <c r="BB78" s="219">
        <f>IF(AND(BB$3&gt;=$I78,BB$3&lt;=$J78),$K78*$H78*тех!BJ$9*тех!BJ$6,)</f>
        <v>0</v>
      </c>
      <c r="BC78" s="219">
        <f>IF(AND(BC$3&gt;=$I78,BC$3&lt;=$J78),$K78*$H78*тех!BK$9*тех!BK$6,)</f>
        <v>0</v>
      </c>
      <c r="BD78" s="219">
        <f>IF(AND(BD$3&gt;=$I78,BD$3&lt;=$J78),$K78*$H78*тех!BL$9*тех!BL$6,)</f>
        <v>0</v>
      </c>
      <c r="BE78" s="219">
        <f>IF(AND(BE$3&gt;=$I78,BE$3&lt;=$J78),$K78*$H78*тех!BM$9*тех!BM$6,)</f>
        <v>0</v>
      </c>
      <c r="BF78" s="219">
        <f>IF(AND(BF$3&gt;=$I78,BF$3&lt;=$J78),$K78*$H78*тех!BN$9*тех!BN$6,)</f>
        <v>0</v>
      </c>
      <c r="BG78" s="219">
        <f>IF(AND(BG$3&gt;=$I78,BG$3&lt;=$J78),$K78*$H78*тех!BO$9*тех!BO$6,)</f>
        <v>0</v>
      </c>
      <c r="BH78" s="219">
        <f>IF(AND(BH$3&gt;=$I78,BH$3&lt;=$J78),$K78*$H78*тех!BP$9*тех!BP$6,)</f>
        <v>0</v>
      </c>
      <c r="BI78" s="219">
        <f>IF(AND(BI$3&gt;=$I78,BI$3&lt;=$J78),$K78*$H78*тех!BQ$9*тех!BQ$6,)</f>
        <v>0</v>
      </c>
      <c r="BJ78" s="219">
        <f>IF(AND(BJ$3&gt;=$I78,BJ$3&lt;=$J78),$K78*$H78*тех!BR$9*тех!BR$6,)</f>
        <v>0</v>
      </c>
      <c r="BK78" s="219">
        <f>IF(AND(BK$3&gt;=$I78,BK$3&lt;=$J78),$K78*$H78*тех!BS$9*тех!BS$6,)</f>
        <v>0</v>
      </c>
      <c r="BL78" s="219">
        <f>IF(AND(BL$3&gt;=$I78,BL$3&lt;=$J78),$K78*$H78*тех!BT$9*тех!BT$6,)</f>
        <v>0</v>
      </c>
      <c r="BM78" s="219">
        <f>IF(AND(BM$3&gt;=$I78,BM$3&lt;=$J78),$K78*$H78*тех!BU$9*тех!BU$6,)</f>
        <v>0</v>
      </c>
      <c r="BN78" s="219">
        <f>IF(AND(BN$3&gt;=$I78,BN$3&lt;=$J78),$K78*$H78*тех!BV$9*тех!BV$6,)</f>
        <v>0</v>
      </c>
      <c r="BO78" s="219">
        <f>IF(AND(BO$3&gt;=$I78,BO$3&lt;=$J78),$K78*$H78*тех!BW$9*тех!BW$6,)</f>
        <v>0</v>
      </c>
      <c r="BP78" s="219">
        <f>IF(AND(BP$3&gt;=$I78,BP$3&lt;=$J78),$K78*$H78*тех!BX$9*тех!BX$6,)</f>
        <v>0</v>
      </c>
      <c r="BQ78" s="219">
        <f>IF(AND(BQ$3&gt;=$I78,BQ$3&lt;=$J78),$K78*$H78*тех!BY$9*тех!BY$6,)</f>
        <v>0</v>
      </c>
      <c r="BR78" s="219">
        <f>IF(AND(BR$3&gt;=$I78,BR$3&lt;=$J78),$K78*$H78*тех!BZ$9*тех!BZ$6,)</f>
        <v>0</v>
      </c>
      <c r="BS78" s="219">
        <f>IF(AND(BS$3&gt;=$I78,BS$3&lt;=$J78),$K78*$H78*тех!CA$9*тех!CA$6,)</f>
        <v>0</v>
      </c>
      <c r="BT78" s="219">
        <f>IF(AND(BT$3&gt;=$I78,BT$3&lt;=$J78),$K78*$H78*тех!CB$9*тех!CB$6,)</f>
        <v>0</v>
      </c>
      <c r="BU78" s="219">
        <f>IF(AND(BU$3&gt;=$I78,BU$3&lt;=$J78),$K78*$H78*тех!CC$9*тех!CC$6,)</f>
        <v>0</v>
      </c>
      <c r="BV78" s="219">
        <f>IF(AND(BV$3&gt;=$I78,BV$3&lt;=$J78),$K78*$H78*тех!CD$9*тех!CD$6,)</f>
        <v>0</v>
      </c>
      <c r="BW78" s="219">
        <f>IF(AND(BW$3&gt;=$I78,BW$3&lt;=$J78),$K78*$H78*тех!CE$9*тех!CE$6,)</f>
        <v>0</v>
      </c>
    </row>
    <row r="79" spans="2:75">
      <c r="B79" s="3">
        <v>73</v>
      </c>
      <c r="C79" s="19" t="str">
        <f>C77</f>
        <v>Оператор внешней уборки</v>
      </c>
      <c r="D79" s="19" t="str">
        <f>D77</f>
        <v>5х2</v>
      </c>
      <c r="E79" s="19" t="str">
        <f>E77</f>
        <v>08.00</v>
      </c>
      <c r="F79" s="19" t="str">
        <f>F77</f>
        <v>17.00</v>
      </c>
      <c r="G79" s="334" t="str">
        <f t="shared" si="3"/>
        <v>СНГ</v>
      </c>
      <c r="H79" s="19">
        <v>2</v>
      </c>
      <c r="I79" s="20">
        <f>I78</f>
        <v>42370</v>
      </c>
      <c r="J79" s="20">
        <f>J78</f>
        <v>42705</v>
      </c>
      <c r="K79" s="71">
        <f>K77</f>
        <v>15000</v>
      </c>
      <c r="L79" s="64"/>
      <c r="M79" s="64"/>
      <c r="N79" s="64">
        <f t="shared" si="1"/>
        <v>0</v>
      </c>
      <c r="P79" s="219">
        <f>IF(AND(P$3&gt;=$I79,P$3&lt;=$J79),$K79*$H79*тех!X$9*тех!X$6,)</f>
        <v>30000</v>
      </c>
      <c r="Q79" s="219">
        <f>IF(AND(Q$3&gt;=$I79,Q$3&lt;=$J79),$K79*$H79*тех!Y$9*тех!Y$6,)</f>
        <v>30000</v>
      </c>
      <c r="R79" s="219">
        <f>IF(AND(R$3&gt;=$I79,R$3&lt;=$J79),$K79*$H79*тех!Z$9*тех!Z$6,)</f>
        <v>30000</v>
      </c>
      <c r="S79" s="219"/>
      <c r="T79" s="219"/>
      <c r="U79" s="219"/>
      <c r="V79" s="219"/>
      <c r="W79" s="219"/>
      <c r="X79" s="219"/>
      <c r="Y79" s="219"/>
      <c r="Z79" s="219">
        <f>IF(AND(Z$3&gt;=$I79,Z$3&lt;=$J79),$K79*$H79*тех!AH$9*тех!AH$6,)</f>
        <v>30000</v>
      </c>
      <c r="AA79" s="219">
        <f>IF(AND(AA$3&gt;=$I79,AA$3&lt;=$J79),$K79*$H79*тех!AI$9*тех!AI$6,)</f>
        <v>30000</v>
      </c>
      <c r="AB79" s="219">
        <f>IF(AND(AB$3&gt;=$I79,AB$3&lt;=$J79),$K79*$H79*тех!AJ$9*тех!AJ$6,)</f>
        <v>0</v>
      </c>
      <c r="AC79" s="219">
        <f>IF(AND(AC$3&gt;=$I79,AC$3&lt;=$J79),$K79*$H79*тех!AK$9*тех!AK$6,)</f>
        <v>0</v>
      </c>
      <c r="AD79" s="219">
        <f>IF(AND(AD$3&gt;=$I79,AD$3&lt;=$J79),$K79*$H79*тех!AL$9*тех!AL$6,)</f>
        <v>0</v>
      </c>
      <c r="AE79" s="219">
        <f>IF(AND(AE$3&gt;=$I79,AE$3&lt;=$J79),$K79*$H79*тех!AM$9*тех!AM$6,)</f>
        <v>0</v>
      </c>
      <c r="AF79" s="219">
        <f>IF(AND(AF$3&gt;=$I79,AF$3&lt;=$J79),$K79*$H79*тех!AN$9*тех!AN$6,)</f>
        <v>0</v>
      </c>
      <c r="AG79" s="219">
        <f>IF(AND(AG$3&gt;=$I79,AG$3&lt;=$J79),$K79*$H79*тех!AO$9*тех!AO$6,)</f>
        <v>0</v>
      </c>
      <c r="AH79" s="219">
        <f>IF(AND(AH$3&gt;=$I79,AH$3&lt;=$J79),$K79*$H79*тех!AP$9*тех!AP$6,)</f>
        <v>0</v>
      </c>
      <c r="AI79" s="219">
        <f>IF(AND(AI$3&gt;=$I79,AI$3&lt;=$J79),$K79*$H79*тех!AQ$9*тех!AQ$6,)</f>
        <v>0</v>
      </c>
      <c r="AJ79" s="219">
        <f>IF(AND(AJ$3&gt;=$I79,AJ$3&lt;=$J79),$K79*$H79*тех!AR$9*тех!AR$6,)</f>
        <v>0</v>
      </c>
      <c r="AK79" s="219">
        <f>IF(AND(AK$3&gt;=$I79,AK$3&lt;=$J79),$K79*$H79*тех!AS$9*тех!AS$6,)</f>
        <v>0</v>
      </c>
      <c r="AL79" s="219">
        <f>IF(AND(AL$3&gt;=$I79,AL$3&lt;=$J79),$K79*$H79*тех!AT$9*тех!AT$6,)</f>
        <v>0</v>
      </c>
      <c r="AM79" s="219">
        <f>IF(AND(AM$3&gt;=$I79,AM$3&lt;=$J79),$K79*$H79*тех!AU$9*тех!AU$6,)</f>
        <v>0</v>
      </c>
      <c r="AN79" s="219">
        <f>IF(AND(AN$3&gt;=$I79,AN$3&lt;=$J79),$K79*$H79*тех!AV$9*тех!AV$6,)</f>
        <v>0</v>
      </c>
      <c r="AO79" s="219">
        <f>IF(AND(AO$3&gt;=$I79,AO$3&lt;=$J79),$K79*$H79*тех!AW$9*тех!AW$6,)</f>
        <v>0</v>
      </c>
      <c r="AP79" s="219">
        <f>IF(AND(AP$3&gt;=$I79,AP$3&lt;=$J79),$K79*$H79*тех!AX$9*тех!AX$6,)</f>
        <v>0</v>
      </c>
      <c r="AQ79" s="219">
        <f>IF(AND(AQ$3&gt;=$I79,AQ$3&lt;=$J79),$K79*$H79*тех!AY$9*тех!AY$6,)</f>
        <v>0</v>
      </c>
      <c r="AR79" s="219">
        <f>IF(AND(AR$3&gt;=$I79,AR$3&lt;=$J79),$K79*$H79*тех!AZ$9*тех!AZ$6,)</f>
        <v>0</v>
      </c>
      <c r="AS79" s="219">
        <f>IF(AND(AS$3&gt;=$I79,AS$3&lt;=$J79),$K79*$H79*тех!BA$9*тех!BA$6,)</f>
        <v>0</v>
      </c>
      <c r="AT79" s="219">
        <f>IF(AND(AT$3&gt;=$I79,AT$3&lt;=$J79),$K79*$H79*тех!BB$9*тех!BB$6,)</f>
        <v>0</v>
      </c>
      <c r="AU79" s="219">
        <f>IF(AND(AU$3&gt;=$I79,AU$3&lt;=$J79),$K79*$H79*тех!BC$9*тех!BC$6,)</f>
        <v>0</v>
      </c>
      <c r="AV79" s="219">
        <f>IF(AND(AV$3&gt;=$I79,AV$3&lt;=$J79),$K79*$H79*тех!BD$9*тех!BD$6,)</f>
        <v>0</v>
      </c>
      <c r="AW79" s="219">
        <f>IF(AND(AW$3&gt;=$I79,AW$3&lt;=$J79),$K79*$H79*тех!BE$9*тех!BE$6,)</f>
        <v>0</v>
      </c>
      <c r="AX79" s="219">
        <f>IF(AND(AX$3&gt;=$I79,AX$3&lt;=$J79),$K79*$H79*тех!BF$9*тех!BF$6,)</f>
        <v>0</v>
      </c>
      <c r="AY79" s="219">
        <f>IF(AND(AY$3&gt;=$I79,AY$3&lt;=$J79),$K79*$H79*тех!BG$9*тех!BG$6,)</f>
        <v>0</v>
      </c>
      <c r="AZ79" s="219">
        <f>IF(AND(AZ$3&gt;=$I79,AZ$3&lt;=$J79),$K79*$H79*тех!BH$9*тех!BH$6,)</f>
        <v>0</v>
      </c>
      <c r="BA79" s="219">
        <f>IF(AND(BA$3&gt;=$I79,BA$3&lt;=$J79),$K79*$H79*тех!BI$9*тех!BI$6,)</f>
        <v>0</v>
      </c>
      <c r="BB79" s="219">
        <f>IF(AND(BB$3&gt;=$I79,BB$3&lt;=$J79),$K79*$H79*тех!BJ$9*тех!BJ$6,)</f>
        <v>0</v>
      </c>
      <c r="BC79" s="219">
        <f>IF(AND(BC$3&gt;=$I79,BC$3&lt;=$J79),$K79*$H79*тех!BK$9*тех!BK$6,)</f>
        <v>0</v>
      </c>
      <c r="BD79" s="219">
        <f>IF(AND(BD$3&gt;=$I79,BD$3&lt;=$J79),$K79*$H79*тех!BL$9*тех!BL$6,)</f>
        <v>0</v>
      </c>
      <c r="BE79" s="219">
        <f>IF(AND(BE$3&gt;=$I79,BE$3&lt;=$J79),$K79*$H79*тех!BM$9*тех!BM$6,)</f>
        <v>0</v>
      </c>
      <c r="BF79" s="219">
        <f>IF(AND(BF$3&gt;=$I79,BF$3&lt;=$J79),$K79*$H79*тех!BN$9*тех!BN$6,)</f>
        <v>0</v>
      </c>
      <c r="BG79" s="219">
        <f>IF(AND(BG$3&gt;=$I79,BG$3&lt;=$J79),$K79*$H79*тех!BO$9*тех!BO$6,)</f>
        <v>0</v>
      </c>
      <c r="BH79" s="219">
        <f>IF(AND(BH$3&gt;=$I79,BH$3&lt;=$J79),$K79*$H79*тех!BP$9*тех!BP$6,)</f>
        <v>0</v>
      </c>
      <c r="BI79" s="219">
        <f>IF(AND(BI$3&gt;=$I79,BI$3&lt;=$J79),$K79*$H79*тех!BQ$9*тех!BQ$6,)</f>
        <v>0</v>
      </c>
      <c r="BJ79" s="219">
        <f>IF(AND(BJ$3&gt;=$I79,BJ$3&lt;=$J79),$K79*$H79*тех!BR$9*тех!BR$6,)</f>
        <v>0</v>
      </c>
      <c r="BK79" s="219">
        <f>IF(AND(BK$3&gt;=$I79,BK$3&lt;=$J79),$K79*$H79*тех!BS$9*тех!BS$6,)</f>
        <v>0</v>
      </c>
      <c r="BL79" s="219">
        <f>IF(AND(BL$3&gt;=$I79,BL$3&lt;=$J79),$K79*$H79*тех!BT$9*тех!BT$6,)</f>
        <v>0</v>
      </c>
      <c r="BM79" s="219">
        <f>IF(AND(BM$3&gt;=$I79,BM$3&lt;=$J79),$K79*$H79*тех!BU$9*тех!BU$6,)</f>
        <v>0</v>
      </c>
      <c r="BN79" s="219">
        <f>IF(AND(BN$3&gt;=$I79,BN$3&lt;=$J79),$K79*$H79*тех!BV$9*тех!BV$6,)</f>
        <v>0</v>
      </c>
      <c r="BO79" s="219">
        <f>IF(AND(BO$3&gt;=$I79,BO$3&lt;=$J79),$K79*$H79*тех!BW$9*тех!BW$6,)</f>
        <v>0</v>
      </c>
      <c r="BP79" s="219">
        <f>IF(AND(BP$3&gt;=$I79,BP$3&lt;=$J79),$K79*$H79*тех!BX$9*тех!BX$6,)</f>
        <v>0</v>
      </c>
      <c r="BQ79" s="219">
        <f>IF(AND(BQ$3&gt;=$I79,BQ$3&lt;=$J79),$K79*$H79*тех!BY$9*тех!BY$6,)</f>
        <v>0</v>
      </c>
      <c r="BR79" s="219">
        <f>IF(AND(BR$3&gt;=$I79,BR$3&lt;=$J79),$K79*$H79*тех!BZ$9*тех!BZ$6,)</f>
        <v>0</v>
      </c>
      <c r="BS79" s="219">
        <f>IF(AND(BS$3&gt;=$I79,BS$3&lt;=$J79),$K79*$H79*тех!CA$9*тех!CA$6,)</f>
        <v>0</v>
      </c>
      <c r="BT79" s="219">
        <f>IF(AND(BT$3&gt;=$I79,BT$3&lt;=$J79),$K79*$H79*тех!CB$9*тех!CB$6,)</f>
        <v>0</v>
      </c>
      <c r="BU79" s="219">
        <f>IF(AND(BU$3&gt;=$I79,BU$3&lt;=$J79),$K79*$H79*тех!CC$9*тех!CC$6,)</f>
        <v>0</v>
      </c>
      <c r="BV79" s="219">
        <f>IF(AND(BV$3&gt;=$I79,BV$3&lt;=$J79),$K79*$H79*тех!CD$9*тех!CD$6,)</f>
        <v>0</v>
      </c>
      <c r="BW79" s="219">
        <f>IF(AND(BW$3&gt;=$I79,BW$3&lt;=$J79),$K79*$H79*тех!CE$9*тех!CE$6,)</f>
        <v>0</v>
      </c>
    </row>
    <row r="80" spans="2:75" hidden="1">
      <c r="B80" s="3">
        <v>74</v>
      </c>
      <c r="C80" s="19"/>
      <c r="D80" s="19"/>
      <c r="E80" s="19"/>
      <c r="F80" s="19"/>
      <c r="G80" s="334" t="str">
        <f t="shared" si="3"/>
        <v>СНГ</v>
      </c>
      <c r="H80" s="19"/>
      <c r="I80" s="20"/>
      <c r="J80" s="20"/>
      <c r="K80" s="71"/>
      <c r="L80" s="64"/>
      <c r="M80" s="64"/>
      <c r="N80" s="64">
        <f t="shared" si="1"/>
        <v>0</v>
      </c>
      <c r="P80" s="219">
        <f>IF(AND(P$3&gt;=$I80,P$3&lt;=$J80),$K80*$H80*тех!X$9*тех!X$6,)</f>
        <v>0</v>
      </c>
      <c r="Q80" s="219">
        <f>IF(AND(Q$3&gt;=$I80,Q$3&lt;=$J80),$K80*$H80*тех!Y$9*тех!Y$6,)</f>
        <v>0</v>
      </c>
      <c r="R80" s="219">
        <f>IF(AND(R$3&gt;=$I80,R$3&lt;=$J80),$K80*$H80*тех!Z$9*тех!Z$6,)</f>
        <v>0</v>
      </c>
      <c r="S80" s="219">
        <f>IF(AND(S$3&gt;=$I80,S$3&lt;=$J80),$K80*$H80*тех!AA$9*тех!AA$6,)</f>
        <v>0</v>
      </c>
      <c r="T80" s="219">
        <f>IF(AND(T$3&gt;=$I80,T$3&lt;=$J80),$K80*$H80*тех!AB$9*тех!AB$6,)</f>
        <v>0</v>
      </c>
      <c r="U80" s="219">
        <f>IF(AND(U$3&gt;=$I80,U$3&lt;=$J80),$K80*$H80*тех!AC$9*тех!AC$6,)</f>
        <v>0</v>
      </c>
      <c r="V80" s="219">
        <f>IF(AND(V$3&gt;=$I80,V$3&lt;=$J80),$K80*$H80*тех!AD$9*тех!AD$6,)</f>
        <v>0</v>
      </c>
      <c r="W80" s="219">
        <f>IF(AND(W$3&gt;=$I80,W$3&lt;=$J80),$K80*$H80*тех!AE$9*тех!AE$6,)</f>
        <v>0</v>
      </c>
      <c r="X80" s="219">
        <f>IF(AND(X$3&gt;=$I80,X$3&lt;=$J80),$K80*$H80*тех!AF$9*тех!AF$6,)</f>
        <v>0</v>
      </c>
      <c r="Y80" s="219">
        <f>IF(AND(Y$3&gt;=$I80,Y$3&lt;=$J80),$K80*$H80*тех!AG$9*тех!AG$6,)</f>
        <v>0</v>
      </c>
      <c r="Z80" s="219">
        <f>IF(AND(Z$3&gt;=$I80,Z$3&lt;=$J80),$K80*$H80*тех!AH$9*тех!AH$6,)</f>
        <v>0</v>
      </c>
      <c r="AA80" s="219">
        <f>IF(AND(AA$3&gt;=$I80,AA$3&lt;=$J80),$K80*$H80*тех!AI$9*тех!AI$6,)</f>
        <v>0</v>
      </c>
      <c r="AB80" s="219">
        <f>IF(AND(AB$3&gt;=$I80,AB$3&lt;=$J80),$K80*$H80*тех!AJ$9*тех!AJ$6,)</f>
        <v>0</v>
      </c>
      <c r="AC80" s="219">
        <f>IF(AND(AC$3&gt;=$I80,AC$3&lt;=$J80),$K80*$H80*тех!AK$9*тех!AK$6,)</f>
        <v>0</v>
      </c>
      <c r="AD80" s="219">
        <f>IF(AND(AD$3&gt;=$I80,AD$3&lt;=$J80),$K80*$H80*тех!AL$9*тех!AL$6,)</f>
        <v>0</v>
      </c>
      <c r="AE80" s="219">
        <f>IF(AND(AE$3&gt;=$I80,AE$3&lt;=$J80),$K80*$H80*тех!AM$9*тех!AM$6,)</f>
        <v>0</v>
      </c>
      <c r="AF80" s="219">
        <f>IF(AND(AF$3&gt;=$I80,AF$3&lt;=$J80),$K80*$H80*тех!AN$9*тех!AN$6,)</f>
        <v>0</v>
      </c>
      <c r="AG80" s="219">
        <f>IF(AND(AG$3&gt;=$I80,AG$3&lt;=$J80),$K80*$H80*тех!AO$9*тех!AO$6,)</f>
        <v>0</v>
      </c>
      <c r="AH80" s="219">
        <f>IF(AND(AH$3&gt;=$I80,AH$3&lt;=$J80),$K80*$H80*тех!AP$9*тех!AP$6,)</f>
        <v>0</v>
      </c>
      <c r="AI80" s="219">
        <f>IF(AND(AI$3&gt;=$I80,AI$3&lt;=$J80),$K80*$H80*тех!AQ$9*тех!AQ$6,)</f>
        <v>0</v>
      </c>
      <c r="AJ80" s="219">
        <f>IF(AND(AJ$3&gt;=$I80,AJ$3&lt;=$J80),$K80*$H80*тех!AR$9*тех!AR$6,)</f>
        <v>0</v>
      </c>
      <c r="AK80" s="219">
        <f>IF(AND(AK$3&gt;=$I80,AK$3&lt;=$J80),$K80*$H80*тех!AS$9*тех!AS$6,)</f>
        <v>0</v>
      </c>
      <c r="AL80" s="219">
        <f>IF(AND(AL$3&gt;=$I80,AL$3&lt;=$J80),$K80*$H80*тех!AT$9*тех!AT$6,)</f>
        <v>0</v>
      </c>
      <c r="AM80" s="219">
        <f>IF(AND(AM$3&gt;=$I80,AM$3&lt;=$J80),$K80*$H80*тех!AU$9*тех!AU$6,)</f>
        <v>0</v>
      </c>
      <c r="AN80" s="219">
        <f>IF(AND(AN$3&gt;=$I80,AN$3&lt;=$J80),$K80*$H80*тех!AV$9*тех!AV$6,)</f>
        <v>0</v>
      </c>
      <c r="AO80" s="219">
        <f>IF(AND(AO$3&gt;=$I80,AO$3&lt;=$J80),$K80*$H80*тех!AW$9*тех!AW$6,)</f>
        <v>0</v>
      </c>
      <c r="AP80" s="219">
        <f>IF(AND(AP$3&gt;=$I80,AP$3&lt;=$J80),$K80*$H80*тех!AX$9*тех!AX$6,)</f>
        <v>0</v>
      </c>
      <c r="AQ80" s="219">
        <f>IF(AND(AQ$3&gt;=$I80,AQ$3&lt;=$J80),$K80*$H80*тех!AY$9*тех!AY$6,)</f>
        <v>0</v>
      </c>
      <c r="AR80" s="219">
        <f>IF(AND(AR$3&gt;=$I80,AR$3&lt;=$J80),$K80*$H80*тех!AZ$9*тех!AZ$6,)</f>
        <v>0</v>
      </c>
      <c r="AS80" s="219">
        <f>IF(AND(AS$3&gt;=$I80,AS$3&lt;=$J80),$K80*$H80*тех!BA$9*тех!BA$6,)</f>
        <v>0</v>
      </c>
      <c r="AT80" s="219">
        <f>IF(AND(AT$3&gt;=$I80,AT$3&lt;=$J80),$K80*$H80*тех!BB$9*тех!BB$6,)</f>
        <v>0</v>
      </c>
      <c r="AU80" s="219">
        <f>IF(AND(AU$3&gt;=$I80,AU$3&lt;=$J80),$K80*$H80*тех!BC$9*тех!BC$6,)</f>
        <v>0</v>
      </c>
      <c r="AV80" s="219">
        <f>IF(AND(AV$3&gt;=$I80,AV$3&lt;=$J80),$K80*$H80*тех!BD$9*тех!BD$6,)</f>
        <v>0</v>
      </c>
      <c r="AW80" s="219">
        <f>IF(AND(AW$3&gt;=$I80,AW$3&lt;=$J80),$K80*$H80*тех!BE$9*тех!BE$6,)</f>
        <v>0</v>
      </c>
      <c r="AX80" s="219">
        <f>IF(AND(AX$3&gt;=$I80,AX$3&lt;=$J80),$K80*$H80*тех!BF$9*тех!BF$6,)</f>
        <v>0</v>
      </c>
      <c r="AY80" s="219">
        <f>IF(AND(AY$3&gt;=$I80,AY$3&lt;=$J80),$K80*$H80*тех!BG$9*тех!BG$6,)</f>
        <v>0</v>
      </c>
      <c r="AZ80" s="219">
        <f>IF(AND(AZ$3&gt;=$I80,AZ$3&lt;=$J80),$K80*$H80*тех!BH$9*тех!BH$6,)</f>
        <v>0</v>
      </c>
      <c r="BA80" s="219">
        <f>IF(AND(BA$3&gt;=$I80,BA$3&lt;=$J80),$K80*$H80*тех!BI$9*тех!BI$6,)</f>
        <v>0</v>
      </c>
      <c r="BB80" s="219">
        <f>IF(AND(BB$3&gt;=$I80,BB$3&lt;=$J80),$K80*$H80*тех!BJ$9*тех!BJ$6,)</f>
        <v>0</v>
      </c>
      <c r="BC80" s="219">
        <f>IF(AND(BC$3&gt;=$I80,BC$3&lt;=$J80),$K80*$H80*тех!BK$9*тех!BK$6,)</f>
        <v>0</v>
      </c>
      <c r="BD80" s="219">
        <f>IF(AND(BD$3&gt;=$I80,BD$3&lt;=$J80),$K80*$H80*тех!BL$9*тех!BL$6,)</f>
        <v>0</v>
      </c>
      <c r="BE80" s="219">
        <f>IF(AND(BE$3&gt;=$I80,BE$3&lt;=$J80),$K80*$H80*тех!BM$9*тех!BM$6,)</f>
        <v>0</v>
      </c>
      <c r="BF80" s="219">
        <f>IF(AND(BF$3&gt;=$I80,BF$3&lt;=$J80),$K80*$H80*тех!BN$9*тех!BN$6,)</f>
        <v>0</v>
      </c>
      <c r="BG80" s="219">
        <f>IF(AND(BG$3&gt;=$I80,BG$3&lt;=$J80),$K80*$H80*тех!BO$9*тех!BO$6,)</f>
        <v>0</v>
      </c>
      <c r="BH80" s="219">
        <f>IF(AND(BH$3&gt;=$I80,BH$3&lt;=$J80),$K80*$H80*тех!BP$9*тех!BP$6,)</f>
        <v>0</v>
      </c>
      <c r="BI80" s="219">
        <f>IF(AND(BI$3&gt;=$I80,BI$3&lt;=$J80),$K80*$H80*тех!BQ$9*тех!BQ$6,)</f>
        <v>0</v>
      </c>
      <c r="BJ80" s="219">
        <f>IF(AND(BJ$3&gt;=$I80,BJ$3&lt;=$J80),$K80*$H80*тех!BR$9*тех!BR$6,)</f>
        <v>0</v>
      </c>
      <c r="BK80" s="219">
        <f>IF(AND(BK$3&gt;=$I80,BK$3&lt;=$J80),$K80*$H80*тех!BS$9*тех!BS$6,)</f>
        <v>0</v>
      </c>
      <c r="BL80" s="219">
        <f>IF(AND(BL$3&gt;=$I80,BL$3&lt;=$J80),$K80*$H80*тех!BT$9*тех!BT$6,)</f>
        <v>0</v>
      </c>
      <c r="BM80" s="219">
        <f>IF(AND(BM$3&gt;=$I80,BM$3&lt;=$J80),$K80*$H80*тех!BU$9*тех!BU$6,)</f>
        <v>0</v>
      </c>
      <c r="BN80" s="219">
        <f>IF(AND(BN$3&gt;=$I80,BN$3&lt;=$J80),$K80*$H80*тех!BV$9*тех!BV$6,)</f>
        <v>0</v>
      </c>
      <c r="BO80" s="219">
        <f>IF(AND(BO$3&gt;=$I80,BO$3&lt;=$J80),$K80*$H80*тех!BW$9*тех!BW$6,)</f>
        <v>0</v>
      </c>
      <c r="BP80" s="219">
        <f>IF(AND(BP$3&gt;=$I80,BP$3&lt;=$J80),$K80*$H80*тех!BX$9*тех!BX$6,)</f>
        <v>0</v>
      </c>
      <c r="BQ80" s="219">
        <f>IF(AND(BQ$3&gt;=$I80,BQ$3&lt;=$J80),$K80*$H80*тех!BY$9*тех!BY$6,)</f>
        <v>0</v>
      </c>
      <c r="BR80" s="219">
        <f>IF(AND(BR$3&gt;=$I80,BR$3&lt;=$J80),$K80*$H80*тех!BZ$9*тех!BZ$6,)</f>
        <v>0</v>
      </c>
      <c r="BS80" s="219">
        <f>IF(AND(BS$3&gt;=$I80,BS$3&lt;=$J80),$K80*$H80*тех!CA$9*тех!CA$6,)</f>
        <v>0</v>
      </c>
      <c r="BT80" s="219">
        <f>IF(AND(BT$3&gt;=$I80,BT$3&lt;=$J80),$K80*$H80*тех!CB$9*тех!CB$6,)</f>
        <v>0</v>
      </c>
      <c r="BU80" s="219">
        <f>IF(AND(BU$3&gt;=$I80,BU$3&lt;=$J80),$K80*$H80*тех!CC$9*тех!CC$6,)</f>
        <v>0</v>
      </c>
      <c r="BV80" s="219">
        <f>IF(AND(BV$3&gt;=$I80,BV$3&lt;=$J80),$K80*$H80*тех!CD$9*тех!CD$6,)</f>
        <v>0</v>
      </c>
      <c r="BW80" s="219">
        <f>IF(AND(BW$3&gt;=$I80,BW$3&lt;=$J80),$K80*$H80*тех!CE$9*тех!CE$6,)</f>
        <v>0</v>
      </c>
    </row>
    <row r="81" spans="2:75" hidden="1">
      <c r="B81" s="3">
        <v>75</v>
      </c>
      <c r="C81" s="19"/>
      <c r="D81" s="19"/>
      <c r="E81" s="19"/>
      <c r="F81" s="19"/>
      <c r="G81" s="334" t="str">
        <f t="shared" si="3"/>
        <v>СНГ</v>
      </c>
      <c r="H81" s="19"/>
      <c r="I81" s="20"/>
      <c r="J81" s="20"/>
      <c r="K81" s="71"/>
      <c r="L81" s="64"/>
      <c r="M81" s="64"/>
      <c r="N81" s="64">
        <f t="shared" si="1"/>
        <v>0</v>
      </c>
      <c r="P81" s="219">
        <f>IF(AND(P$3&gt;=$I81,P$3&lt;=$J81),$K81*$H81*тех!X$9*тех!X$6,)</f>
        <v>0</v>
      </c>
      <c r="Q81" s="219">
        <f>IF(AND(Q$3&gt;=$I81,Q$3&lt;=$J81),$K81*$H81*тех!Y$9*тех!Y$6,)</f>
        <v>0</v>
      </c>
      <c r="R81" s="219">
        <f>IF(AND(R$3&gt;=$I81,R$3&lt;=$J81),$K81*$H81*тех!Z$9*тех!Z$6,)</f>
        <v>0</v>
      </c>
      <c r="S81" s="219">
        <f>IF(AND(S$3&gt;=$I81,S$3&lt;=$J81),$K81*$H81*тех!AA$9*тех!AA$6,)</f>
        <v>0</v>
      </c>
      <c r="T81" s="219">
        <f>IF(AND(T$3&gt;=$I81,T$3&lt;=$J81),$K81*$H81*тех!AB$9*тех!AB$6,)</f>
        <v>0</v>
      </c>
      <c r="U81" s="219">
        <f>IF(AND(U$3&gt;=$I81,U$3&lt;=$J81),$K81*$H81*тех!AC$9*тех!AC$6,)</f>
        <v>0</v>
      </c>
      <c r="V81" s="219">
        <f>IF(AND(V$3&gt;=$I81,V$3&lt;=$J81),$K81*$H81*тех!AD$9*тех!AD$6,)</f>
        <v>0</v>
      </c>
      <c r="W81" s="219">
        <f>IF(AND(W$3&gt;=$I81,W$3&lt;=$J81),$K81*$H81*тех!AE$9*тех!AE$6,)</f>
        <v>0</v>
      </c>
      <c r="X81" s="219">
        <f>IF(AND(X$3&gt;=$I81,X$3&lt;=$J81),$K81*$H81*тех!AF$9*тех!AF$6,)</f>
        <v>0</v>
      </c>
      <c r="Y81" s="219">
        <f>IF(AND(Y$3&gt;=$I81,Y$3&lt;=$J81),$K81*$H81*тех!AG$9*тех!AG$6,)</f>
        <v>0</v>
      </c>
      <c r="Z81" s="219">
        <f>IF(AND(Z$3&gt;=$I81,Z$3&lt;=$J81),$K81*$H81*тех!AH$9*тех!AH$6,)</f>
        <v>0</v>
      </c>
      <c r="AA81" s="219">
        <f>IF(AND(AA$3&gt;=$I81,AA$3&lt;=$J81),$K81*$H81*тех!AI$9*тех!AI$6,)</f>
        <v>0</v>
      </c>
      <c r="AB81" s="219">
        <f>IF(AND(AB$3&gt;=$I81,AB$3&lt;=$J81),$K81*$H81*тех!AJ$9*тех!AJ$6,)</f>
        <v>0</v>
      </c>
      <c r="AC81" s="219">
        <f>IF(AND(AC$3&gt;=$I81,AC$3&lt;=$J81),$K81*$H81*тех!AK$9*тех!AK$6,)</f>
        <v>0</v>
      </c>
      <c r="AD81" s="219">
        <f>IF(AND(AD$3&gt;=$I81,AD$3&lt;=$J81),$K81*$H81*тех!AL$9*тех!AL$6,)</f>
        <v>0</v>
      </c>
      <c r="AE81" s="219">
        <f>IF(AND(AE$3&gt;=$I81,AE$3&lt;=$J81),$K81*$H81*тех!AM$9*тех!AM$6,)</f>
        <v>0</v>
      </c>
      <c r="AF81" s="219">
        <f>IF(AND(AF$3&gt;=$I81,AF$3&lt;=$J81),$K81*$H81*тех!AN$9*тех!AN$6,)</f>
        <v>0</v>
      </c>
      <c r="AG81" s="219">
        <f>IF(AND(AG$3&gt;=$I81,AG$3&lt;=$J81),$K81*$H81*тех!AO$9*тех!AO$6,)</f>
        <v>0</v>
      </c>
      <c r="AH81" s="219">
        <f>IF(AND(AH$3&gt;=$I81,AH$3&lt;=$J81),$K81*$H81*тех!AP$9*тех!AP$6,)</f>
        <v>0</v>
      </c>
      <c r="AI81" s="219">
        <f>IF(AND(AI$3&gt;=$I81,AI$3&lt;=$J81),$K81*$H81*тех!AQ$9*тех!AQ$6,)</f>
        <v>0</v>
      </c>
      <c r="AJ81" s="219">
        <f>IF(AND(AJ$3&gt;=$I81,AJ$3&lt;=$J81),$K81*$H81*тех!AR$9*тех!AR$6,)</f>
        <v>0</v>
      </c>
      <c r="AK81" s="219">
        <f>IF(AND(AK$3&gt;=$I81,AK$3&lt;=$J81),$K81*$H81*тех!AS$9*тех!AS$6,)</f>
        <v>0</v>
      </c>
      <c r="AL81" s="219">
        <f>IF(AND(AL$3&gt;=$I81,AL$3&lt;=$J81),$K81*$H81*тех!AT$9*тех!AT$6,)</f>
        <v>0</v>
      </c>
      <c r="AM81" s="219">
        <f>IF(AND(AM$3&gt;=$I81,AM$3&lt;=$J81),$K81*$H81*тех!AU$9*тех!AU$6,)</f>
        <v>0</v>
      </c>
      <c r="AN81" s="219">
        <f>IF(AND(AN$3&gt;=$I81,AN$3&lt;=$J81),$K81*$H81*тех!AV$9*тех!AV$6,)</f>
        <v>0</v>
      </c>
      <c r="AO81" s="219">
        <f>IF(AND(AO$3&gt;=$I81,AO$3&lt;=$J81),$K81*$H81*тех!AW$9*тех!AW$6,)</f>
        <v>0</v>
      </c>
      <c r="AP81" s="219">
        <f>IF(AND(AP$3&gt;=$I81,AP$3&lt;=$J81),$K81*$H81*тех!AX$9*тех!AX$6,)</f>
        <v>0</v>
      </c>
      <c r="AQ81" s="219">
        <f>IF(AND(AQ$3&gt;=$I81,AQ$3&lt;=$J81),$K81*$H81*тех!AY$9*тех!AY$6,)</f>
        <v>0</v>
      </c>
      <c r="AR81" s="219">
        <f>IF(AND(AR$3&gt;=$I81,AR$3&lt;=$J81),$K81*$H81*тех!AZ$9*тех!AZ$6,)</f>
        <v>0</v>
      </c>
      <c r="AS81" s="219">
        <f>IF(AND(AS$3&gt;=$I81,AS$3&lt;=$J81),$K81*$H81*тех!BA$9*тех!BA$6,)</f>
        <v>0</v>
      </c>
      <c r="AT81" s="219">
        <f>IF(AND(AT$3&gt;=$I81,AT$3&lt;=$J81),$K81*$H81*тех!BB$9*тех!BB$6,)</f>
        <v>0</v>
      </c>
      <c r="AU81" s="219">
        <f>IF(AND(AU$3&gt;=$I81,AU$3&lt;=$J81),$K81*$H81*тех!BC$9*тех!BC$6,)</f>
        <v>0</v>
      </c>
      <c r="AV81" s="219">
        <f>IF(AND(AV$3&gt;=$I81,AV$3&lt;=$J81),$K81*$H81*тех!BD$9*тех!BD$6,)</f>
        <v>0</v>
      </c>
      <c r="AW81" s="219">
        <f>IF(AND(AW$3&gt;=$I81,AW$3&lt;=$J81),$K81*$H81*тех!BE$9*тех!BE$6,)</f>
        <v>0</v>
      </c>
      <c r="AX81" s="219">
        <f>IF(AND(AX$3&gt;=$I81,AX$3&lt;=$J81),$K81*$H81*тех!BF$9*тех!BF$6,)</f>
        <v>0</v>
      </c>
      <c r="AY81" s="219">
        <f>IF(AND(AY$3&gt;=$I81,AY$3&lt;=$J81),$K81*$H81*тех!BG$9*тех!BG$6,)</f>
        <v>0</v>
      </c>
      <c r="AZ81" s="219">
        <f>IF(AND(AZ$3&gt;=$I81,AZ$3&lt;=$J81),$K81*$H81*тех!BH$9*тех!BH$6,)</f>
        <v>0</v>
      </c>
      <c r="BA81" s="219">
        <f>IF(AND(BA$3&gt;=$I81,BA$3&lt;=$J81),$K81*$H81*тех!BI$9*тех!BI$6,)</f>
        <v>0</v>
      </c>
      <c r="BB81" s="219">
        <f>IF(AND(BB$3&gt;=$I81,BB$3&lt;=$J81),$K81*$H81*тех!BJ$9*тех!BJ$6,)</f>
        <v>0</v>
      </c>
      <c r="BC81" s="219">
        <f>IF(AND(BC$3&gt;=$I81,BC$3&lt;=$J81),$K81*$H81*тех!BK$9*тех!BK$6,)</f>
        <v>0</v>
      </c>
      <c r="BD81" s="219">
        <f>IF(AND(BD$3&gt;=$I81,BD$3&lt;=$J81),$K81*$H81*тех!BL$9*тех!BL$6,)</f>
        <v>0</v>
      </c>
      <c r="BE81" s="219">
        <f>IF(AND(BE$3&gt;=$I81,BE$3&lt;=$J81),$K81*$H81*тех!BM$9*тех!BM$6,)</f>
        <v>0</v>
      </c>
      <c r="BF81" s="219">
        <f>IF(AND(BF$3&gt;=$I81,BF$3&lt;=$J81),$K81*$H81*тех!BN$9*тех!BN$6,)</f>
        <v>0</v>
      </c>
      <c r="BG81" s="219">
        <f>IF(AND(BG$3&gt;=$I81,BG$3&lt;=$J81),$K81*$H81*тех!BO$9*тех!BO$6,)</f>
        <v>0</v>
      </c>
      <c r="BH81" s="219">
        <f>IF(AND(BH$3&gt;=$I81,BH$3&lt;=$J81),$K81*$H81*тех!BP$9*тех!BP$6,)</f>
        <v>0</v>
      </c>
      <c r="BI81" s="219">
        <f>IF(AND(BI$3&gt;=$I81,BI$3&lt;=$J81),$K81*$H81*тех!BQ$9*тех!BQ$6,)</f>
        <v>0</v>
      </c>
      <c r="BJ81" s="219">
        <f>IF(AND(BJ$3&gt;=$I81,BJ$3&lt;=$J81),$K81*$H81*тех!BR$9*тех!BR$6,)</f>
        <v>0</v>
      </c>
      <c r="BK81" s="219">
        <f>IF(AND(BK$3&gt;=$I81,BK$3&lt;=$J81),$K81*$H81*тех!BS$9*тех!BS$6,)</f>
        <v>0</v>
      </c>
      <c r="BL81" s="219">
        <f>IF(AND(BL$3&gt;=$I81,BL$3&lt;=$J81),$K81*$H81*тех!BT$9*тех!BT$6,)</f>
        <v>0</v>
      </c>
      <c r="BM81" s="219">
        <f>IF(AND(BM$3&gt;=$I81,BM$3&lt;=$J81),$K81*$H81*тех!BU$9*тех!BU$6,)</f>
        <v>0</v>
      </c>
      <c r="BN81" s="219">
        <f>IF(AND(BN$3&gt;=$I81,BN$3&lt;=$J81),$K81*$H81*тех!BV$9*тех!BV$6,)</f>
        <v>0</v>
      </c>
      <c r="BO81" s="219">
        <f>IF(AND(BO$3&gt;=$I81,BO$3&lt;=$J81),$K81*$H81*тех!BW$9*тех!BW$6,)</f>
        <v>0</v>
      </c>
      <c r="BP81" s="219">
        <f>IF(AND(BP$3&gt;=$I81,BP$3&lt;=$J81),$K81*$H81*тех!BX$9*тех!BX$6,)</f>
        <v>0</v>
      </c>
      <c r="BQ81" s="219">
        <f>IF(AND(BQ$3&gt;=$I81,BQ$3&lt;=$J81),$K81*$H81*тех!BY$9*тех!BY$6,)</f>
        <v>0</v>
      </c>
      <c r="BR81" s="219">
        <f>IF(AND(BR$3&gt;=$I81,BR$3&lt;=$J81),$K81*$H81*тех!BZ$9*тех!BZ$6,)</f>
        <v>0</v>
      </c>
      <c r="BS81" s="219">
        <f>IF(AND(BS$3&gt;=$I81,BS$3&lt;=$J81),$K81*$H81*тех!CA$9*тех!CA$6,)</f>
        <v>0</v>
      </c>
      <c r="BT81" s="219">
        <f>IF(AND(BT$3&gt;=$I81,BT$3&lt;=$J81),$K81*$H81*тех!CB$9*тех!CB$6,)</f>
        <v>0</v>
      </c>
      <c r="BU81" s="219">
        <f>IF(AND(BU$3&gt;=$I81,BU$3&lt;=$J81),$K81*$H81*тех!CC$9*тех!CC$6,)</f>
        <v>0</v>
      </c>
      <c r="BV81" s="219">
        <f>IF(AND(BV$3&gt;=$I81,BV$3&lt;=$J81),$K81*$H81*тех!CD$9*тех!CD$6,)</f>
        <v>0</v>
      </c>
      <c r="BW81" s="219">
        <f>IF(AND(BW$3&gt;=$I81,BW$3&lt;=$J81),$K81*$H81*тех!CE$9*тех!CE$6,)</f>
        <v>0</v>
      </c>
    </row>
    <row r="82" spans="2:75" hidden="1">
      <c r="B82" s="3">
        <v>76</v>
      </c>
      <c r="C82" s="19"/>
      <c r="D82" s="19"/>
      <c r="E82" s="19"/>
      <c r="F82" s="19"/>
      <c r="G82" s="334" t="str">
        <f t="shared" si="3"/>
        <v>СНГ</v>
      </c>
      <c r="H82" s="19"/>
      <c r="I82" s="20"/>
      <c r="J82" s="20"/>
      <c r="K82" s="71"/>
      <c r="L82" s="64"/>
      <c r="M82" s="64"/>
      <c r="N82" s="64">
        <f t="shared" si="1"/>
        <v>0</v>
      </c>
      <c r="P82" s="219">
        <f>IF(AND(P$3&gt;=$I82,P$3&lt;=$J82),$K82*$H82*тех!X$9*тех!X$6,)</f>
        <v>0</v>
      </c>
      <c r="Q82" s="219">
        <f>IF(AND(Q$3&gt;=$I82,Q$3&lt;=$J82),$K82*$H82*тех!Y$9*тех!Y$6,)</f>
        <v>0</v>
      </c>
      <c r="R82" s="219">
        <f>IF(AND(R$3&gt;=$I82,R$3&lt;=$J82),$K82*$H82*тех!Z$9*тех!Z$6,)</f>
        <v>0</v>
      </c>
      <c r="S82" s="219">
        <f>IF(AND(S$3&gt;=$I82,S$3&lt;=$J82),$K82*$H82*тех!AA$9*тех!AA$6,)</f>
        <v>0</v>
      </c>
      <c r="T82" s="219">
        <f>IF(AND(T$3&gt;=$I82,T$3&lt;=$J82),$K82*$H82*тех!AB$9*тех!AB$6,)</f>
        <v>0</v>
      </c>
      <c r="U82" s="219">
        <f>IF(AND(U$3&gt;=$I82,U$3&lt;=$J82),$K82*$H82*тех!AC$9*тех!AC$6,)</f>
        <v>0</v>
      </c>
      <c r="V82" s="219">
        <f>IF(AND(V$3&gt;=$I82,V$3&lt;=$J82),$K82*$H82*тех!AD$9*тех!AD$6,)</f>
        <v>0</v>
      </c>
      <c r="W82" s="219">
        <f>IF(AND(W$3&gt;=$I82,W$3&lt;=$J82),$K82*$H82*тех!AE$9*тех!AE$6,)</f>
        <v>0</v>
      </c>
      <c r="X82" s="219">
        <f>IF(AND(X$3&gt;=$I82,X$3&lt;=$J82),$K82*$H82*тех!AF$9*тех!AF$6,)</f>
        <v>0</v>
      </c>
      <c r="Y82" s="219">
        <f>IF(AND(Y$3&gt;=$I82,Y$3&lt;=$J82),$K82*$H82*тех!AG$9*тех!AG$6,)</f>
        <v>0</v>
      </c>
      <c r="Z82" s="219">
        <f>IF(AND(Z$3&gt;=$I82,Z$3&lt;=$J82),$K82*$H82*тех!AH$9*тех!AH$6,)</f>
        <v>0</v>
      </c>
      <c r="AA82" s="219">
        <f>IF(AND(AA$3&gt;=$I82,AA$3&lt;=$J82),$K82*$H82*тех!AI$9*тех!AI$6,)</f>
        <v>0</v>
      </c>
      <c r="AB82" s="219">
        <f>IF(AND(AB$3&gt;=$I82,AB$3&lt;=$J82),$K82*$H82*тех!AJ$9*тех!AJ$6,)</f>
        <v>0</v>
      </c>
      <c r="AC82" s="219">
        <f>IF(AND(AC$3&gt;=$I82,AC$3&lt;=$J82),$K82*$H82*тех!AK$9*тех!AK$6,)</f>
        <v>0</v>
      </c>
      <c r="AD82" s="219">
        <f>IF(AND(AD$3&gt;=$I82,AD$3&lt;=$J82),$K82*$H82*тех!AL$9*тех!AL$6,)</f>
        <v>0</v>
      </c>
      <c r="AE82" s="219">
        <f>IF(AND(AE$3&gt;=$I82,AE$3&lt;=$J82),$K82*$H82*тех!AM$9*тех!AM$6,)</f>
        <v>0</v>
      </c>
      <c r="AF82" s="219">
        <f>IF(AND(AF$3&gt;=$I82,AF$3&lt;=$J82),$K82*$H82*тех!AN$9*тех!AN$6,)</f>
        <v>0</v>
      </c>
      <c r="AG82" s="219">
        <f>IF(AND(AG$3&gt;=$I82,AG$3&lt;=$J82),$K82*$H82*тех!AO$9*тех!AO$6,)</f>
        <v>0</v>
      </c>
      <c r="AH82" s="219">
        <f>IF(AND(AH$3&gt;=$I82,AH$3&lt;=$J82),$K82*$H82*тех!AP$9*тех!AP$6,)</f>
        <v>0</v>
      </c>
      <c r="AI82" s="219">
        <f>IF(AND(AI$3&gt;=$I82,AI$3&lt;=$J82),$K82*$H82*тех!AQ$9*тех!AQ$6,)</f>
        <v>0</v>
      </c>
      <c r="AJ82" s="219">
        <f>IF(AND(AJ$3&gt;=$I82,AJ$3&lt;=$J82),$K82*$H82*тех!AR$9*тех!AR$6,)</f>
        <v>0</v>
      </c>
      <c r="AK82" s="219">
        <f>IF(AND(AK$3&gt;=$I82,AK$3&lt;=$J82),$K82*$H82*тех!AS$9*тех!AS$6,)</f>
        <v>0</v>
      </c>
      <c r="AL82" s="219">
        <f>IF(AND(AL$3&gt;=$I82,AL$3&lt;=$J82),$K82*$H82*тех!AT$9*тех!AT$6,)</f>
        <v>0</v>
      </c>
      <c r="AM82" s="219">
        <f>IF(AND(AM$3&gt;=$I82,AM$3&lt;=$J82),$K82*$H82*тех!AU$9*тех!AU$6,)</f>
        <v>0</v>
      </c>
      <c r="AN82" s="219">
        <f>IF(AND(AN$3&gt;=$I82,AN$3&lt;=$J82),$K82*$H82*тех!AV$9*тех!AV$6,)</f>
        <v>0</v>
      </c>
      <c r="AO82" s="219">
        <f>IF(AND(AO$3&gt;=$I82,AO$3&lt;=$J82),$K82*$H82*тех!AW$9*тех!AW$6,)</f>
        <v>0</v>
      </c>
      <c r="AP82" s="219">
        <f>IF(AND(AP$3&gt;=$I82,AP$3&lt;=$J82),$K82*$H82*тех!AX$9*тех!AX$6,)</f>
        <v>0</v>
      </c>
      <c r="AQ82" s="219">
        <f>IF(AND(AQ$3&gt;=$I82,AQ$3&lt;=$J82),$K82*$H82*тех!AY$9*тех!AY$6,)</f>
        <v>0</v>
      </c>
      <c r="AR82" s="219">
        <f>IF(AND(AR$3&gt;=$I82,AR$3&lt;=$J82),$K82*$H82*тех!AZ$9*тех!AZ$6,)</f>
        <v>0</v>
      </c>
      <c r="AS82" s="219">
        <f>IF(AND(AS$3&gt;=$I82,AS$3&lt;=$J82),$K82*$H82*тех!BA$9*тех!BA$6,)</f>
        <v>0</v>
      </c>
      <c r="AT82" s="219">
        <f>IF(AND(AT$3&gt;=$I82,AT$3&lt;=$J82),$K82*$H82*тех!BB$9*тех!BB$6,)</f>
        <v>0</v>
      </c>
      <c r="AU82" s="219">
        <f>IF(AND(AU$3&gt;=$I82,AU$3&lt;=$J82),$K82*$H82*тех!BC$9*тех!BC$6,)</f>
        <v>0</v>
      </c>
      <c r="AV82" s="219">
        <f>IF(AND(AV$3&gt;=$I82,AV$3&lt;=$J82),$K82*$H82*тех!BD$9*тех!BD$6,)</f>
        <v>0</v>
      </c>
      <c r="AW82" s="219">
        <f>IF(AND(AW$3&gt;=$I82,AW$3&lt;=$J82),$K82*$H82*тех!BE$9*тех!BE$6,)</f>
        <v>0</v>
      </c>
      <c r="AX82" s="219">
        <f>IF(AND(AX$3&gt;=$I82,AX$3&lt;=$J82),$K82*$H82*тех!BF$9*тех!BF$6,)</f>
        <v>0</v>
      </c>
      <c r="AY82" s="219">
        <f>IF(AND(AY$3&gt;=$I82,AY$3&lt;=$J82),$K82*$H82*тех!BG$9*тех!BG$6,)</f>
        <v>0</v>
      </c>
      <c r="AZ82" s="219">
        <f>IF(AND(AZ$3&gt;=$I82,AZ$3&lt;=$J82),$K82*$H82*тех!BH$9*тех!BH$6,)</f>
        <v>0</v>
      </c>
      <c r="BA82" s="219">
        <f>IF(AND(BA$3&gt;=$I82,BA$3&lt;=$J82),$K82*$H82*тех!BI$9*тех!BI$6,)</f>
        <v>0</v>
      </c>
      <c r="BB82" s="219">
        <f>IF(AND(BB$3&gt;=$I82,BB$3&lt;=$J82),$K82*$H82*тех!BJ$9*тех!BJ$6,)</f>
        <v>0</v>
      </c>
      <c r="BC82" s="219">
        <f>IF(AND(BC$3&gt;=$I82,BC$3&lt;=$J82),$K82*$H82*тех!BK$9*тех!BK$6,)</f>
        <v>0</v>
      </c>
      <c r="BD82" s="219">
        <f>IF(AND(BD$3&gt;=$I82,BD$3&lt;=$J82),$K82*$H82*тех!BL$9*тех!BL$6,)</f>
        <v>0</v>
      </c>
      <c r="BE82" s="219">
        <f>IF(AND(BE$3&gt;=$I82,BE$3&lt;=$J82),$K82*$H82*тех!BM$9*тех!BM$6,)</f>
        <v>0</v>
      </c>
      <c r="BF82" s="219">
        <f>IF(AND(BF$3&gt;=$I82,BF$3&lt;=$J82),$K82*$H82*тех!BN$9*тех!BN$6,)</f>
        <v>0</v>
      </c>
      <c r="BG82" s="219">
        <f>IF(AND(BG$3&gt;=$I82,BG$3&lt;=$J82),$K82*$H82*тех!BO$9*тех!BO$6,)</f>
        <v>0</v>
      </c>
      <c r="BH82" s="219">
        <f>IF(AND(BH$3&gt;=$I82,BH$3&lt;=$J82),$K82*$H82*тех!BP$9*тех!BP$6,)</f>
        <v>0</v>
      </c>
      <c r="BI82" s="219">
        <f>IF(AND(BI$3&gt;=$I82,BI$3&lt;=$J82),$K82*$H82*тех!BQ$9*тех!BQ$6,)</f>
        <v>0</v>
      </c>
      <c r="BJ82" s="219">
        <f>IF(AND(BJ$3&gt;=$I82,BJ$3&lt;=$J82),$K82*$H82*тех!BR$9*тех!BR$6,)</f>
        <v>0</v>
      </c>
      <c r="BK82" s="219">
        <f>IF(AND(BK$3&gt;=$I82,BK$3&lt;=$J82),$K82*$H82*тех!BS$9*тех!BS$6,)</f>
        <v>0</v>
      </c>
      <c r="BL82" s="219">
        <f>IF(AND(BL$3&gt;=$I82,BL$3&lt;=$J82),$K82*$H82*тех!BT$9*тех!BT$6,)</f>
        <v>0</v>
      </c>
      <c r="BM82" s="219">
        <f>IF(AND(BM$3&gt;=$I82,BM$3&lt;=$J82),$K82*$H82*тех!BU$9*тех!BU$6,)</f>
        <v>0</v>
      </c>
      <c r="BN82" s="219">
        <f>IF(AND(BN$3&gt;=$I82,BN$3&lt;=$J82),$K82*$H82*тех!BV$9*тех!BV$6,)</f>
        <v>0</v>
      </c>
      <c r="BO82" s="219">
        <f>IF(AND(BO$3&gt;=$I82,BO$3&lt;=$J82),$K82*$H82*тех!BW$9*тех!BW$6,)</f>
        <v>0</v>
      </c>
      <c r="BP82" s="219">
        <f>IF(AND(BP$3&gt;=$I82,BP$3&lt;=$J82),$K82*$H82*тех!BX$9*тех!BX$6,)</f>
        <v>0</v>
      </c>
      <c r="BQ82" s="219">
        <f>IF(AND(BQ$3&gt;=$I82,BQ$3&lt;=$J82),$K82*$H82*тех!BY$9*тех!BY$6,)</f>
        <v>0</v>
      </c>
      <c r="BR82" s="219">
        <f>IF(AND(BR$3&gt;=$I82,BR$3&lt;=$J82),$K82*$H82*тех!BZ$9*тех!BZ$6,)</f>
        <v>0</v>
      </c>
      <c r="BS82" s="219">
        <f>IF(AND(BS$3&gt;=$I82,BS$3&lt;=$J82),$K82*$H82*тех!CA$9*тех!CA$6,)</f>
        <v>0</v>
      </c>
      <c r="BT82" s="219">
        <f>IF(AND(BT$3&gt;=$I82,BT$3&lt;=$J82),$K82*$H82*тех!CB$9*тех!CB$6,)</f>
        <v>0</v>
      </c>
      <c r="BU82" s="219">
        <f>IF(AND(BU$3&gt;=$I82,BU$3&lt;=$J82),$K82*$H82*тех!CC$9*тех!CC$6,)</f>
        <v>0</v>
      </c>
      <c r="BV82" s="219">
        <f>IF(AND(BV$3&gt;=$I82,BV$3&lt;=$J82),$K82*$H82*тех!CD$9*тех!CD$6,)</f>
        <v>0</v>
      </c>
      <c r="BW82" s="219">
        <f>IF(AND(BW$3&gt;=$I82,BW$3&lt;=$J82),$K82*$H82*тех!CE$9*тех!CE$6,)</f>
        <v>0</v>
      </c>
    </row>
    <row r="83" spans="2:75" hidden="1">
      <c r="B83" s="3">
        <v>77</v>
      </c>
      <c r="C83" s="19"/>
      <c r="D83" s="19"/>
      <c r="E83" s="19"/>
      <c r="F83" s="19"/>
      <c r="G83" s="334" t="str">
        <f t="shared" si="3"/>
        <v>СНГ</v>
      </c>
      <c r="H83" s="19"/>
      <c r="I83" s="20"/>
      <c r="J83" s="20"/>
      <c r="K83" s="71"/>
      <c r="L83" s="64"/>
      <c r="M83" s="64"/>
      <c r="N83" s="64">
        <f t="shared" si="1"/>
        <v>0</v>
      </c>
      <c r="P83" s="219">
        <f>IF(AND(P$3&gt;=$I83,P$3&lt;=$J83),$K83*$H83*тех!X$9*тех!X$6,)</f>
        <v>0</v>
      </c>
      <c r="Q83" s="219">
        <f>IF(AND(Q$3&gt;=$I83,Q$3&lt;=$J83),$K83*$H83*тех!Y$9*тех!Y$6,)</f>
        <v>0</v>
      </c>
      <c r="R83" s="219">
        <f>IF(AND(R$3&gt;=$I83,R$3&lt;=$J83),$K83*$H83*тех!Z$9*тех!Z$6,)</f>
        <v>0</v>
      </c>
      <c r="S83" s="219">
        <f>IF(AND(S$3&gt;=$I83,S$3&lt;=$J83),$K83*$H83*тех!AA$9*тех!AA$6,)</f>
        <v>0</v>
      </c>
      <c r="T83" s="219">
        <f>IF(AND(T$3&gt;=$I83,T$3&lt;=$J83),$K83*$H83*тех!AB$9*тех!AB$6,)</f>
        <v>0</v>
      </c>
      <c r="U83" s="219">
        <f>IF(AND(U$3&gt;=$I83,U$3&lt;=$J83),$K83*$H83*тех!AC$9*тех!AC$6,)</f>
        <v>0</v>
      </c>
      <c r="V83" s="219">
        <f>IF(AND(V$3&gt;=$I83,V$3&lt;=$J83),$K83*$H83*тех!AD$9*тех!AD$6,)</f>
        <v>0</v>
      </c>
      <c r="W83" s="219">
        <f>IF(AND(W$3&gt;=$I83,W$3&lt;=$J83),$K83*$H83*тех!AE$9*тех!AE$6,)</f>
        <v>0</v>
      </c>
      <c r="X83" s="219">
        <f>IF(AND(X$3&gt;=$I83,X$3&lt;=$J83),$K83*$H83*тех!AF$9*тех!AF$6,)</f>
        <v>0</v>
      </c>
      <c r="Y83" s="219">
        <f>IF(AND(Y$3&gt;=$I83,Y$3&lt;=$J83),$K83*$H83*тех!AG$9*тех!AG$6,)</f>
        <v>0</v>
      </c>
      <c r="Z83" s="219">
        <f>IF(AND(Z$3&gt;=$I83,Z$3&lt;=$J83),$K83*$H83*тех!AH$9*тех!AH$6,)</f>
        <v>0</v>
      </c>
      <c r="AA83" s="219">
        <f>IF(AND(AA$3&gt;=$I83,AA$3&lt;=$J83),$K83*$H83*тех!AI$9*тех!AI$6,)</f>
        <v>0</v>
      </c>
      <c r="AB83" s="219">
        <f>IF(AND(AB$3&gt;=$I83,AB$3&lt;=$J83),$K83*$H83*тех!AJ$9*тех!AJ$6,)</f>
        <v>0</v>
      </c>
      <c r="AC83" s="219">
        <f>IF(AND(AC$3&gt;=$I83,AC$3&lt;=$J83),$K83*$H83*тех!AK$9*тех!AK$6,)</f>
        <v>0</v>
      </c>
      <c r="AD83" s="219">
        <f>IF(AND(AD$3&gt;=$I83,AD$3&lt;=$J83),$K83*$H83*тех!AL$9*тех!AL$6,)</f>
        <v>0</v>
      </c>
      <c r="AE83" s="219">
        <f>IF(AND(AE$3&gt;=$I83,AE$3&lt;=$J83),$K83*$H83*тех!AM$9*тех!AM$6,)</f>
        <v>0</v>
      </c>
      <c r="AF83" s="219">
        <f>IF(AND(AF$3&gt;=$I83,AF$3&lt;=$J83),$K83*$H83*тех!AN$9*тех!AN$6,)</f>
        <v>0</v>
      </c>
      <c r="AG83" s="219">
        <f>IF(AND(AG$3&gt;=$I83,AG$3&lt;=$J83),$K83*$H83*тех!AO$9*тех!AO$6,)</f>
        <v>0</v>
      </c>
      <c r="AH83" s="219">
        <f>IF(AND(AH$3&gt;=$I83,AH$3&lt;=$J83),$K83*$H83*тех!AP$9*тех!AP$6,)</f>
        <v>0</v>
      </c>
      <c r="AI83" s="219">
        <f>IF(AND(AI$3&gt;=$I83,AI$3&lt;=$J83),$K83*$H83*тех!AQ$9*тех!AQ$6,)</f>
        <v>0</v>
      </c>
      <c r="AJ83" s="219">
        <f>IF(AND(AJ$3&gt;=$I83,AJ$3&lt;=$J83),$K83*$H83*тех!AR$9*тех!AR$6,)</f>
        <v>0</v>
      </c>
      <c r="AK83" s="219">
        <f>IF(AND(AK$3&gt;=$I83,AK$3&lt;=$J83),$K83*$H83*тех!AS$9*тех!AS$6,)</f>
        <v>0</v>
      </c>
      <c r="AL83" s="219">
        <f>IF(AND(AL$3&gt;=$I83,AL$3&lt;=$J83),$K83*$H83*тех!AT$9*тех!AT$6,)</f>
        <v>0</v>
      </c>
      <c r="AM83" s="219">
        <f>IF(AND(AM$3&gt;=$I83,AM$3&lt;=$J83),$K83*$H83*тех!AU$9*тех!AU$6,)</f>
        <v>0</v>
      </c>
      <c r="AN83" s="219">
        <f>IF(AND(AN$3&gt;=$I83,AN$3&lt;=$J83),$K83*$H83*тех!AV$9*тех!AV$6,)</f>
        <v>0</v>
      </c>
      <c r="AO83" s="219">
        <f>IF(AND(AO$3&gt;=$I83,AO$3&lt;=$J83),$K83*$H83*тех!AW$9*тех!AW$6,)</f>
        <v>0</v>
      </c>
      <c r="AP83" s="219">
        <f>IF(AND(AP$3&gt;=$I83,AP$3&lt;=$J83),$K83*$H83*тех!AX$9*тех!AX$6,)</f>
        <v>0</v>
      </c>
      <c r="AQ83" s="219">
        <f>IF(AND(AQ$3&gt;=$I83,AQ$3&lt;=$J83),$K83*$H83*тех!AY$9*тех!AY$6,)</f>
        <v>0</v>
      </c>
      <c r="AR83" s="219">
        <f>IF(AND(AR$3&gt;=$I83,AR$3&lt;=$J83),$K83*$H83*тех!AZ$9*тех!AZ$6,)</f>
        <v>0</v>
      </c>
      <c r="AS83" s="219">
        <f>IF(AND(AS$3&gt;=$I83,AS$3&lt;=$J83),$K83*$H83*тех!BA$9*тех!BA$6,)</f>
        <v>0</v>
      </c>
      <c r="AT83" s="219">
        <f>IF(AND(AT$3&gt;=$I83,AT$3&lt;=$J83),$K83*$H83*тех!BB$9*тех!BB$6,)</f>
        <v>0</v>
      </c>
      <c r="AU83" s="219">
        <f>IF(AND(AU$3&gt;=$I83,AU$3&lt;=$J83),$K83*$H83*тех!BC$9*тех!BC$6,)</f>
        <v>0</v>
      </c>
      <c r="AV83" s="219">
        <f>IF(AND(AV$3&gt;=$I83,AV$3&lt;=$J83),$K83*$H83*тех!BD$9*тех!BD$6,)</f>
        <v>0</v>
      </c>
      <c r="AW83" s="219">
        <f>IF(AND(AW$3&gt;=$I83,AW$3&lt;=$J83),$K83*$H83*тех!BE$9*тех!BE$6,)</f>
        <v>0</v>
      </c>
      <c r="AX83" s="219">
        <f>IF(AND(AX$3&gt;=$I83,AX$3&lt;=$J83),$K83*$H83*тех!BF$9*тех!BF$6,)</f>
        <v>0</v>
      </c>
      <c r="AY83" s="219">
        <f>IF(AND(AY$3&gt;=$I83,AY$3&lt;=$J83),$K83*$H83*тех!BG$9*тех!BG$6,)</f>
        <v>0</v>
      </c>
      <c r="AZ83" s="219">
        <f>IF(AND(AZ$3&gt;=$I83,AZ$3&lt;=$J83),$K83*$H83*тех!BH$9*тех!BH$6,)</f>
        <v>0</v>
      </c>
      <c r="BA83" s="219">
        <f>IF(AND(BA$3&gt;=$I83,BA$3&lt;=$J83),$K83*$H83*тех!BI$9*тех!BI$6,)</f>
        <v>0</v>
      </c>
      <c r="BB83" s="219">
        <f>IF(AND(BB$3&gt;=$I83,BB$3&lt;=$J83),$K83*$H83*тех!BJ$9*тех!BJ$6,)</f>
        <v>0</v>
      </c>
      <c r="BC83" s="219">
        <f>IF(AND(BC$3&gt;=$I83,BC$3&lt;=$J83),$K83*$H83*тех!BK$9*тех!BK$6,)</f>
        <v>0</v>
      </c>
      <c r="BD83" s="219">
        <f>IF(AND(BD$3&gt;=$I83,BD$3&lt;=$J83),$K83*$H83*тех!BL$9*тех!BL$6,)</f>
        <v>0</v>
      </c>
      <c r="BE83" s="219">
        <f>IF(AND(BE$3&gt;=$I83,BE$3&lt;=$J83),$K83*$H83*тех!BM$9*тех!BM$6,)</f>
        <v>0</v>
      </c>
      <c r="BF83" s="219">
        <f>IF(AND(BF$3&gt;=$I83,BF$3&lt;=$J83),$K83*$H83*тех!BN$9*тех!BN$6,)</f>
        <v>0</v>
      </c>
      <c r="BG83" s="219">
        <f>IF(AND(BG$3&gt;=$I83,BG$3&lt;=$J83),$K83*$H83*тех!BO$9*тех!BO$6,)</f>
        <v>0</v>
      </c>
      <c r="BH83" s="219">
        <f>IF(AND(BH$3&gt;=$I83,BH$3&lt;=$J83),$K83*$H83*тех!BP$9*тех!BP$6,)</f>
        <v>0</v>
      </c>
      <c r="BI83" s="219">
        <f>IF(AND(BI$3&gt;=$I83,BI$3&lt;=$J83),$K83*$H83*тех!BQ$9*тех!BQ$6,)</f>
        <v>0</v>
      </c>
      <c r="BJ83" s="219">
        <f>IF(AND(BJ$3&gt;=$I83,BJ$3&lt;=$J83),$K83*$H83*тех!BR$9*тех!BR$6,)</f>
        <v>0</v>
      </c>
      <c r="BK83" s="219">
        <f>IF(AND(BK$3&gt;=$I83,BK$3&lt;=$J83),$K83*$H83*тех!BS$9*тех!BS$6,)</f>
        <v>0</v>
      </c>
      <c r="BL83" s="219">
        <f>IF(AND(BL$3&gt;=$I83,BL$3&lt;=$J83),$K83*$H83*тех!BT$9*тех!BT$6,)</f>
        <v>0</v>
      </c>
      <c r="BM83" s="219">
        <f>IF(AND(BM$3&gt;=$I83,BM$3&lt;=$J83),$K83*$H83*тех!BU$9*тех!BU$6,)</f>
        <v>0</v>
      </c>
      <c r="BN83" s="219">
        <f>IF(AND(BN$3&gt;=$I83,BN$3&lt;=$J83),$K83*$H83*тех!BV$9*тех!BV$6,)</f>
        <v>0</v>
      </c>
      <c r="BO83" s="219">
        <f>IF(AND(BO$3&gt;=$I83,BO$3&lt;=$J83),$K83*$H83*тех!BW$9*тех!BW$6,)</f>
        <v>0</v>
      </c>
      <c r="BP83" s="219">
        <f>IF(AND(BP$3&gt;=$I83,BP$3&lt;=$J83),$K83*$H83*тех!BX$9*тех!BX$6,)</f>
        <v>0</v>
      </c>
      <c r="BQ83" s="219">
        <f>IF(AND(BQ$3&gt;=$I83,BQ$3&lt;=$J83),$K83*$H83*тех!BY$9*тех!BY$6,)</f>
        <v>0</v>
      </c>
      <c r="BR83" s="219">
        <f>IF(AND(BR$3&gt;=$I83,BR$3&lt;=$J83),$K83*$H83*тех!BZ$9*тех!BZ$6,)</f>
        <v>0</v>
      </c>
      <c r="BS83" s="219">
        <f>IF(AND(BS$3&gt;=$I83,BS$3&lt;=$J83),$K83*$H83*тех!CA$9*тех!CA$6,)</f>
        <v>0</v>
      </c>
      <c r="BT83" s="219">
        <f>IF(AND(BT$3&gt;=$I83,BT$3&lt;=$J83),$K83*$H83*тех!CB$9*тех!CB$6,)</f>
        <v>0</v>
      </c>
      <c r="BU83" s="219">
        <f>IF(AND(BU$3&gt;=$I83,BU$3&lt;=$J83),$K83*$H83*тех!CC$9*тех!CC$6,)</f>
        <v>0</v>
      </c>
      <c r="BV83" s="219">
        <f>IF(AND(BV$3&gt;=$I83,BV$3&lt;=$J83),$K83*$H83*тех!CD$9*тех!CD$6,)</f>
        <v>0</v>
      </c>
      <c r="BW83" s="219">
        <f>IF(AND(BW$3&gt;=$I83,BW$3&lt;=$J83),$K83*$H83*тех!CE$9*тех!CE$6,)</f>
        <v>0</v>
      </c>
    </row>
    <row r="84" spans="2:75" hidden="1">
      <c r="B84" s="3">
        <v>78</v>
      </c>
      <c r="C84" s="19"/>
      <c r="D84" s="19"/>
      <c r="E84" s="19"/>
      <c r="F84" s="19"/>
      <c r="G84" s="334" t="str">
        <f t="shared" si="3"/>
        <v>СНГ</v>
      </c>
      <c r="H84" s="19"/>
      <c r="I84" s="20"/>
      <c r="J84" s="20"/>
      <c r="K84" s="71"/>
      <c r="L84" s="64"/>
      <c r="M84" s="64"/>
      <c r="N84" s="64">
        <f t="shared" si="1"/>
        <v>0</v>
      </c>
      <c r="P84" s="219">
        <f>IF(AND(P$3&gt;=$I84,P$3&lt;=$J84),$K84*$H84*тех!X$9*тех!X$6,)</f>
        <v>0</v>
      </c>
      <c r="Q84" s="219">
        <f>IF(AND(Q$3&gt;=$I84,Q$3&lt;=$J84),$K84*$H84*тех!Y$9*тех!Y$6,)</f>
        <v>0</v>
      </c>
      <c r="R84" s="219">
        <f>IF(AND(R$3&gt;=$I84,R$3&lt;=$J84),$K84*$H84*тех!Z$9*тех!Z$6,)</f>
        <v>0</v>
      </c>
      <c r="S84" s="219">
        <f>IF(AND(S$3&gt;=$I84,S$3&lt;=$J84),$K84*$H84*тех!AA$9*тех!AA$6,)</f>
        <v>0</v>
      </c>
      <c r="T84" s="219">
        <f>IF(AND(T$3&gt;=$I84,T$3&lt;=$J84),$K84*$H84*тех!AB$9*тех!AB$6,)</f>
        <v>0</v>
      </c>
      <c r="U84" s="219">
        <f>IF(AND(U$3&gt;=$I84,U$3&lt;=$J84),$K84*$H84*тех!AC$9*тех!AC$6,)</f>
        <v>0</v>
      </c>
      <c r="V84" s="219">
        <f>IF(AND(V$3&gt;=$I84,V$3&lt;=$J84),$K84*$H84*тех!AD$9*тех!AD$6,)</f>
        <v>0</v>
      </c>
      <c r="W84" s="219">
        <f>IF(AND(W$3&gt;=$I84,W$3&lt;=$J84),$K84*$H84*тех!AE$9*тех!AE$6,)</f>
        <v>0</v>
      </c>
      <c r="X84" s="219">
        <f>IF(AND(X$3&gt;=$I84,X$3&lt;=$J84),$K84*$H84*тех!AF$9*тех!AF$6,)</f>
        <v>0</v>
      </c>
      <c r="Y84" s="219">
        <f>IF(AND(Y$3&gt;=$I84,Y$3&lt;=$J84),$K84*$H84*тех!AG$9*тех!AG$6,)</f>
        <v>0</v>
      </c>
      <c r="Z84" s="219">
        <f>IF(AND(Z$3&gt;=$I84,Z$3&lt;=$J84),$K84*$H84*тех!AH$9*тех!AH$6,)</f>
        <v>0</v>
      </c>
      <c r="AA84" s="219">
        <f>IF(AND(AA$3&gt;=$I84,AA$3&lt;=$J84),$K84*$H84*тех!AI$9*тех!AI$6,)</f>
        <v>0</v>
      </c>
      <c r="AB84" s="219">
        <f>IF(AND(AB$3&gt;=$I84,AB$3&lt;=$J84),$K84*$H84*тех!AJ$9*тех!AJ$6,)</f>
        <v>0</v>
      </c>
      <c r="AC84" s="219">
        <f>IF(AND(AC$3&gt;=$I84,AC$3&lt;=$J84),$K84*$H84*тех!AK$9*тех!AK$6,)</f>
        <v>0</v>
      </c>
      <c r="AD84" s="219">
        <f>IF(AND(AD$3&gt;=$I84,AD$3&lt;=$J84),$K84*$H84*тех!AL$9*тех!AL$6,)</f>
        <v>0</v>
      </c>
      <c r="AE84" s="219">
        <f>IF(AND(AE$3&gt;=$I84,AE$3&lt;=$J84),$K84*$H84*тех!AM$9*тех!AM$6,)</f>
        <v>0</v>
      </c>
      <c r="AF84" s="219">
        <f>IF(AND(AF$3&gt;=$I84,AF$3&lt;=$J84),$K84*$H84*тех!AN$9*тех!AN$6,)</f>
        <v>0</v>
      </c>
      <c r="AG84" s="219">
        <f>IF(AND(AG$3&gt;=$I84,AG$3&lt;=$J84),$K84*$H84*тех!AO$9*тех!AO$6,)</f>
        <v>0</v>
      </c>
      <c r="AH84" s="219">
        <f>IF(AND(AH$3&gt;=$I84,AH$3&lt;=$J84),$K84*$H84*тех!AP$9*тех!AP$6,)</f>
        <v>0</v>
      </c>
      <c r="AI84" s="219">
        <f>IF(AND(AI$3&gt;=$I84,AI$3&lt;=$J84),$K84*$H84*тех!AQ$9*тех!AQ$6,)</f>
        <v>0</v>
      </c>
      <c r="AJ84" s="219">
        <f>IF(AND(AJ$3&gt;=$I84,AJ$3&lt;=$J84),$K84*$H84*тех!AR$9*тех!AR$6,)</f>
        <v>0</v>
      </c>
      <c r="AK84" s="219">
        <f>IF(AND(AK$3&gt;=$I84,AK$3&lt;=$J84),$K84*$H84*тех!AS$9*тех!AS$6,)</f>
        <v>0</v>
      </c>
      <c r="AL84" s="219">
        <f>IF(AND(AL$3&gt;=$I84,AL$3&lt;=$J84),$K84*$H84*тех!AT$9*тех!AT$6,)</f>
        <v>0</v>
      </c>
      <c r="AM84" s="219">
        <f>IF(AND(AM$3&gt;=$I84,AM$3&lt;=$J84),$K84*$H84*тех!AU$9*тех!AU$6,)</f>
        <v>0</v>
      </c>
      <c r="AN84" s="219">
        <f>IF(AND(AN$3&gt;=$I84,AN$3&lt;=$J84),$K84*$H84*тех!AV$9*тех!AV$6,)</f>
        <v>0</v>
      </c>
      <c r="AO84" s="219">
        <f>IF(AND(AO$3&gt;=$I84,AO$3&lt;=$J84),$K84*$H84*тех!AW$9*тех!AW$6,)</f>
        <v>0</v>
      </c>
      <c r="AP84" s="219">
        <f>IF(AND(AP$3&gt;=$I84,AP$3&lt;=$J84),$K84*$H84*тех!AX$9*тех!AX$6,)</f>
        <v>0</v>
      </c>
      <c r="AQ84" s="219">
        <f>IF(AND(AQ$3&gt;=$I84,AQ$3&lt;=$J84),$K84*$H84*тех!AY$9*тех!AY$6,)</f>
        <v>0</v>
      </c>
      <c r="AR84" s="219">
        <f>IF(AND(AR$3&gt;=$I84,AR$3&lt;=$J84),$K84*$H84*тех!AZ$9*тех!AZ$6,)</f>
        <v>0</v>
      </c>
      <c r="AS84" s="219">
        <f>IF(AND(AS$3&gt;=$I84,AS$3&lt;=$J84),$K84*$H84*тех!BA$9*тех!BA$6,)</f>
        <v>0</v>
      </c>
      <c r="AT84" s="219">
        <f>IF(AND(AT$3&gt;=$I84,AT$3&lt;=$J84),$K84*$H84*тех!BB$9*тех!BB$6,)</f>
        <v>0</v>
      </c>
      <c r="AU84" s="219">
        <f>IF(AND(AU$3&gt;=$I84,AU$3&lt;=$J84),$K84*$H84*тех!BC$9*тех!BC$6,)</f>
        <v>0</v>
      </c>
      <c r="AV84" s="219">
        <f>IF(AND(AV$3&gt;=$I84,AV$3&lt;=$J84),$K84*$H84*тех!BD$9*тех!BD$6,)</f>
        <v>0</v>
      </c>
      <c r="AW84" s="219">
        <f>IF(AND(AW$3&gt;=$I84,AW$3&lt;=$J84),$K84*$H84*тех!BE$9*тех!BE$6,)</f>
        <v>0</v>
      </c>
      <c r="AX84" s="219">
        <f>IF(AND(AX$3&gt;=$I84,AX$3&lt;=$J84),$K84*$H84*тех!BF$9*тех!BF$6,)</f>
        <v>0</v>
      </c>
      <c r="AY84" s="219">
        <f>IF(AND(AY$3&gt;=$I84,AY$3&lt;=$J84),$K84*$H84*тех!BG$9*тех!BG$6,)</f>
        <v>0</v>
      </c>
      <c r="AZ84" s="219">
        <f>IF(AND(AZ$3&gt;=$I84,AZ$3&lt;=$J84),$K84*$H84*тех!BH$9*тех!BH$6,)</f>
        <v>0</v>
      </c>
      <c r="BA84" s="219">
        <f>IF(AND(BA$3&gt;=$I84,BA$3&lt;=$J84),$K84*$H84*тех!BI$9*тех!BI$6,)</f>
        <v>0</v>
      </c>
      <c r="BB84" s="219">
        <f>IF(AND(BB$3&gt;=$I84,BB$3&lt;=$J84),$K84*$H84*тех!BJ$9*тех!BJ$6,)</f>
        <v>0</v>
      </c>
      <c r="BC84" s="219">
        <f>IF(AND(BC$3&gt;=$I84,BC$3&lt;=$J84),$K84*$H84*тех!BK$9*тех!BK$6,)</f>
        <v>0</v>
      </c>
      <c r="BD84" s="219">
        <f>IF(AND(BD$3&gt;=$I84,BD$3&lt;=$J84),$K84*$H84*тех!BL$9*тех!BL$6,)</f>
        <v>0</v>
      </c>
      <c r="BE84" s="219">
        <f>IF(AND(BE$3&gt;=$I84,BE$3&lt;=$J84),$K84*$H84*тех!BM$9*тех!BM$6,)</f>
        <v>0</v>
      </c>
      <c r="BF84" s="219">
        <f>IF(AND(BF$3&gt;=$I84,BF$3&lt;=$J84),$K84*$H84*тех!BN$9*тех!BN$6,)</f>
        <v>0</v>
      </c>
      <c r="BG84" s="219">
        <f>IF(AND(BG$3&gt;=$I84,BG$3&lt;=$J84),$K84*$H84*тех!BO$9*тех!BO$6,)</f>
        <v>0</v>
      </c>
      <c r="BH84" s="219">
        <f>IF(AND(BH$3&gt;=$I84,BH$3&lt;=$J84),$K84*$H84*тех!BP$9*тех!BP$6,)</f>
        <v>0</v>
      </c>
      <c r="BI84" s="219">
        <f>IF(AND(BI$3&gt;=$I84,BI$3&lt;=$J84),$K84*$H84*тех!BQ$9*тех!BQ$6,)</f>
        <v>0</v>
      </c>
      <c r="BJ84" s="219">
        <f>IF(AND(BJ$3&gt;=$I84,BJ$3&lt;=$J84),$K84*$H84*тех!BR$9*тех!BR$6,)</f>
        <v>0</v>
      </c>
      <c r="BK84" s="219">
        <f>IF(AND(BK$3&gt;=$I84,BK$3&lt;=$J84),$K84*$H84*тех!BS$9*тех!BS$6,)</f>
        <v>0</v>
      </c>
      <c r="BL84" s="219">
        <f>IF(AND(BL$3&gt;=$I84,BL$3&lt;=$J84),$K84*$H84*тех!BT$9*тех!BT$6,)</f>
        <v>0</v>
      </c>
      <c r="BM84" s="219">
        <f>IF(AND(BM$3&gt;=$I84,BM$3&lt;=$J84),$K84*$H84*тех!BU$9*тех!BU$6,)</f>
        <v>0</v>
      </c>
      <c r="BN84" s="219">
        <f>IF(AND(BN$3&gt;=$I84,BN$3&lt;=$J84),$K84*$H84*тех!BV$9*тех!BV$6,)</f>
        <v>0</v>
      </c>
      <c r="BO84" s="219">
        <f>IF(AND(BO$3&gt;=$I84,BO$3&lt;=$J84),$K84*$H84*тех!BW$9*тех!BW$6,)</f>
        <v>0</v>
      </c>
      <c r="BP84" s="219">
        <f>IF(AND(BP$3&gt;=$I84,BP$3&lt;=$J84),$K84*$H84*тех!BX$9*тех!BX$6,)</f>
        <v>0</v>
      </c>
      <c r="BQ84" s="219">
        <f>IF(AND(BQ$3&gt;=$I84,BQ$3&lt;=$J84),$K84*$H84*тех!BY$9*тех!BY$6,)</f>
        <v>0</v>
      </c>
      <c r="BR84" s="219">
        <f>IF(AND(BR$3&gt;=$I84,BR$3&lt;=$J84),$K84*$H84*тех!BZ$9*тех!BZ$6,)</f>
        <v>0</v>
      </c>
      <c r="BS84" s="219">
        <f>IF(AND(BS$3&gt;=$I84,BS$3&lt;=$J84),$K84*$H84*тех!CA$9*тех!CA$6,)</f>
        <v>0</v>
      </c>
      <c r="BT84" s="219">
        <f>IF(AND(BT$3&gt;=$I84,BT$3&lt;=$J84),$K84*$H84*тех!CB$9*тех!CB$6,)</f>
        <v>0</v>
      </c>
      <c r="BU84" s="219">
        <f>IF(AND(BU$3&gt;=$I84,BU$3&lt;=$J84),$K84*$H84*тех!CC$9*тех!CC$6,)</f>
        <v>0</v>
      </c>
      <c r="BV84" s="219">
        <f>IF(AND(BV$3&gt;=$I84,BV$3&lt;=$J84),$K84*$H84*тех!CD$9*тех!CD$6,)</f>
        <v>0</v>
      </c>
      <c r="BW84" s="219">
        <f>IF(AND(BW$3&gt;=$I84,BW$3&lt;=$J84),$K84*$H84*тех!CE$9*тех!CE$6,)</f>
        <v>0</v>
      </c>
    </row>
    <row r="85" spans="2:75" hidden="1">
      <c r="B85" s="3">
        <v>79</v>
      </c>
      <c r="C85" s="19"/>
      <c r="D85" s="19"/>
      <c r="E85" s="19"/>
      <c r="F85" s="19"/>
      <c r="G85" s="334" t="str">
        <f t="shared" si="3"/>
        <v>СНГ</v>
      </c>
      <c r="H85" s="19"/>
      <c r="I85" s="20"/>
      <c r="J85" s="20"/>
      <c r="K85" s="71"/>
      <c r="L85" s="64"/>
      <c r="M85" s="64"/>
      <c r="N85" s="64">
        <f t="shared" si="1"/>
        <v>0</v>
      </c>
      <c r="P85" s="219">
        <f>IF(AND(P$3&gt;=$I85,P$3&lt;=$J85),$K85*$H85*тех!X$9*тех!X$6,)</f>
        <v>0</v>
      </c>
      <c r="Q85" s="219">
        <f>IF(AND(Q$3&gt;=$I85,Q$3&lt;=$J85),$K85*$H85*тех!Y$9*тех!Y$6,)</f>
        <v>0</v>
      </c>
      <c r="R85" s="219">
        <f>IF(AND(R$3&gt;=$I85,R$3&lt;=$J85),$K85*$H85*тех!Z$9*тех!Z$6,)</f>
        <v>0</v>
      </c>
      <c r="S85" s="219">
        <f>IF(AND(S$3&gt;=$I85,S$3&lt;=$J85),$K85*$H85*тех!AA$9*тех!AA$6,)</f>
        <v>0</v>
      </c>
      <c r="T85" s="219">
        <f>IF(AND(T$3&gt;=$I85,T$3&lt;=$J85),$K85*$H85*тех!AB$9*тех!AB$6,)</f>
        <v>0</v>
      </c>
      <c r="U85" s="219">
        <f>IF(AND(U$3&gt;=$I85,U$3&lt;=$J85),$K85*$H85*тех!AC$9*тех!AC$6,)</f>
        <v>0</v>
      </c>
      <c r="V85" s="219">
        <f>IF(AND(V$3&gt;=$I85,V$3&lt;=$J85),$K85*$H85*тех!AD$9*тех!AD$6,)</f>
        <v>0</v>
      </c>
      <c r="W85" s="219">
        <f>IF(AND(W$3&gt;=$I85,W$3&lt;=$J85),$K85*$H85*тех!AE$9*тех!AE$6,)</f>
        <v>0</v>
      </c>
      <c r="X85" s="219">
        <f>IF(AND(X$3&gt;=$I85,X$3&lt;=$J85),$K85*$H85*тех!AF$9*тех!AF$6,)</f>
        <v>0</v>
      </c>
      <c r="Y85" s="219">
        <f>IF(AND(Y$3&gt;=$I85,Y$3&lt;=$J85),$K85*$H85*тех!AG$9*тех!AG$6,)</f>
        <v>0</v>
      </c>
      <c r="Z85" s="219">
        <f>IF(AND(Z$3&gt;=$I85,Z$3&lt;=$J85),$K85*$H85*тех!AH$9*тех!AH$6,)</f>
        <v>0</v>
      </c>
      <c r="AA85" s="219">
        <f>IF(AND(AA$3&gt;=$I85,AA$3&lt;=$J85),$K85*$H85*тех!AI$9*тех!AI$6,)</f>
        <v>0</v>
      </c>
      <c r="AB85" s="219">
        <f>IF(AND(AB$3&gt;=$I85,AB$3&lt;=$J85),$K85*$H85*тех!AJ$9*тех!AJ$6,)</f>
        <v>0</v>
      </c>
      <c r="AC85" s="219">
        <f>IF(AND(AC$3&gt;=$I85,AC$3&lt;=$J85),$K85*$H85*тех!AK$9*тех!AK$6,)</f>
        <v>0</v>
      </c>
      <c r="AD85" s="219">
        <f>IF(AND(AD$3&gt;=$I85,AD$3&lt;=$J85),$K85*$H85*тех!AL$9*тех!AL$6,)</f>
        <v>0</v>
      </c>
      <c r="AE85" s="219">
        <f>IF(AND(AE$3&gt;=$I85,AE$3&lt;=$J85),$K85*$H85*тех!AM$9*тех!AM$6,)</f>
        <v>0</v>
      </c>
      <c r="AF85" s="219">
        <f>IF(AND(AF$3&gt;=$I85,AF$3&lt;=$J85),$K85*$H85*тех!AN$9*тех!AN$6,)</f>
        <v>0</v>
      </c>
      <c r="AG85" s="219">
        <f>IF(AND(AG$3&gt;=$I85,AG$3&lt;=$J85),$K85*$H85*тех!AO$9*тех!AO$6,)</f>
        <v>0</v>
      </c>
      <c r="AH85" s="219">
        <f>IF(AND(AH$3&gt;=$I85,AH$3&lt;=$J85),$K85*$H85*тех!AP$9*тех!AP$6,)</f>
        <v>0</v>
      </c>
      <c r="AI85" s="219">
        <f>IF(AND(AI$3&gt;=$I85,AI$3&lt;=$J85),$K85*$H85*тех!AQ$9*тех!AQ$6,)</f>
        <v>0</v>
      </c>
      <c r="AJ85" s="219">
        <f>IF(AND(AJ$3&gt;=$I85,AJ$3&lt;=$J85),$K85*$H85*тех!AR$9*тех!AR$6,)</f>
        <v>0</v>
      </c>
      <c r="AK85" s="219">
        <f>IF(AND(AK$3&gt;=$I85,AK$3&lt;=$J85),$K85*$H85*тех!AS$9*тех!AS$6,)</f>
        <v>0</v>
      </c>
      <c r="AL85" s="219">
        <f>IF(AND(AL$3&gt;=$I85,AL$3&lt;=$J85),$K85*$H85*тех!AT$9*тех!AT$6,)</f>
        <v>0</v>
      </c>
      <c r="AM85" s="219">
        <f>IF(AND(AM$3&gt;=$I85,AM$3&lt;=$J85),$K85*$H85*тех!AU$9*тех!AU$6,)</f>
        <v>0</v>
      </c>
      <c r="AN85" s="219">
        <f>IF(AND(AN$3&gt;=$I85,AN$3&lt;=$J85),$K85*$H85*тех!AV$9*тех!AV$6,)</f>
        <v>0</v>
      </c>
      <c r="AO85" s="219">
        <f>IF(AND(AO$3&gt;=$I85,AO$3&lt;=$J85),$K85*$H85*тех!AW$9*тех!AW$6,)</f>
        <v>0</v>
      </c>
      <c r="AP85" s="219">
        <f>IF(AND(AP$3&gt;=$I85,AP$3&lt;=$J85),$K85*$H85*тех!AX$9*тех!AX$6,)</f>
        <v>0</v>
      </c>
      <c r="AQ85" s="219">
        <f>IF(AND(AQ$3&gt;=$I85,AQ$3&lt;=$J85),$K85*$H85*тех!AY$9*тех!AY$6,)</f>
        <v>0</v>
      </c>
      <c r="AR85" s="219">
        <f>IF(AND(AR$3&gt;=$I85,AR$3&lt;=$J85),$K85*$H85*тех!AZ$9*тех!AZ$6,)</f>
        <v>0</v>
      </c>
      <c r="AS85" s="219">
        <f>IF(AND(AS$3&gt;=$I85,AS$3&lt;=$J85),$K85*$H85*тех!BA$9*тех!BA$6,)</f>
        <v>0</v>
      </c>
      <c r="AT85" s="219">
        <f>IF(AND(AT$3&gt;=$I85,AT$3&lt;=$J85),$K85*$H85*тех!BB$9*тех!BB$6,)</f>
        <v>0</v>
      </c>
      <c r="AU85" s="219">
        <f>IF(AND(AU$3&gt;=$I85,AU$3&lt;=$J85),$K85*$H85*тех!BC$9*тех!BC$6,)</f>
        <v>0</v>
      </c>
      <c r="AV85" s="219">
        <f>IF(AND(AV$3&gt;=$I85,AV$3&lt;=$J85),$K85*$H85*тех!BD$9*тех!BD$6,)</f>
        <v>0</v>
      </c>
      <c r="AW85" s="219">
        <f>IF(AND(AW$3&gt;=$I85,AW$3&lt;=$J85),$K85*$H85*тех!BE$9*тех!BE$6,)</f>
        <v>0</v>
      </c>
      <c r="AX85" s="219">
        <f>IF(AND(AX$3&gt;=$I85,AX$3&lt;=$J85),$K85*$H85*тех!BF$9*тех!BF$6,)</f>
        <v>0</v>
      </c>
      <c r="AY85" s="219">
        <f>IF(AND(AY$3&gt;=$I85,AY$3&lt;=$J85),$K85*$H85*тех!BG$9*тех!BG$6,)</f>
        <v>0</v>
      </c>
      <c r="AZ85" s="219">
        <f>IF(AND(AZ$3&gt;=$I85,AZ$3&lt;=$J85),$K85*$H85*тех!BH$9*тех!BH$6,)</f>
        <v>0</v>
      </c>
      <c r="BA85" s="219">
        <f>IF(AND(BA$3&gt;=$I85,BA$3&lt;=$J85),$K85*$H85*тех!BI$9*тех!BI$6,)</f>
        <v>0</v>
      </c>
      <c r="BB85" s="219">
        <f>IF(AND(BB$3&gt;=$I85,BB$3&lt;=$J85),$K85*$H85*тех!BJ$9*тех!BJ$6,)</f>
        <v>0</v>
      </c>
      <c r="BC85" s="219">
        <f>IF(AND(BC$3&gt;=$I85,BC$3&lt;=$J85),$K85*$H85*тех!BK$9*тех!BK$6,)</f>
        <v>0</v>
      </c>
      <c r="BD85" s="219">
        <f>IF(AND(BD$3&gt;=$I85,BD$3&lt;=$J85),$K85*$H85*тех!BL$9*тех!BL$6,)</f>
        <v>0</v>
      </c>
      <c r="BE85" s="219">
        <f>IF(AND(BE$3&gt;=$I85,BE$3&lt;=$J85),$K85*$H85*тех!BM$9*тех!BM$6,)</f>
        <v>0</v>
      </c>
      <c r="BF85" s="219">
        <f>IF(AND(BF$3&gt;=$I85,BF$3&lt;=$J85),$K85*$H85*тех!BN$9*тех!BN$6,)</f>
        <v>0</v>
      </c>
      <c r="BG85" s="219">
        <f>IF(AND(BG$3&gt;=$I85,BG$3&lt;=$J85),$K85*$H85*тех!BO$9*тех!BO$6,)</f>
        <v>0</v>
      </c>
      <c r="BH85" s="219">
        <f>IF(AND(BH$3&gt;=$I85,BH$3&lt;=$J85),$K85*$H85*тех!BP$9*тех!BP$6,)</f>
        <v>0</v>
      </c>
      <c r="BI85" s="219">
        <f>IF(AND(BI$3&gt;=$I85,BI$3&lt;=$J85),$K85*$H85*тех!BQ$9*тех!BQ$6,)</f>
        <v>0</v>
      </c>
      <c r="BJ85" s="219">
        <f>IF(AND(BJ$3&gt;=$I85,BJ$3&lt;=$J85),$K85*$H85*тех!BR$9*тех!BR$6,)</f>
        <v>0</v>
      </c>
      <c r="BK85" s="219">
        <f>IF(AND(BK$3&gt;=$I85,BK$3&lt;=$J85),$K85*$H85*тех!BS$9*тех!BS$6,)</f>
        <v>0</v>
      </c>
      <c r="BL85" s="219">
        <f>IF(AND(BL$3&gt;=$I85,BL$3&lt;=$J85),$K85*$H85*тех!BT$9*тех!BT$6,)</f>
        <v>0</v>
      </c>
      <c r="BM85" s="219">
        <f>IF(AND(BM$3&gt;=$I85,BM$3&lt;=$J85),$K85*$H85*тех!BU$9*тех!BU$6,)</f>
        <v>0</v>
      </c>
      <c r="BN85" s="219">
        <f>IF(AND(BN$3&gt;=$I85,BN$3&lt;=$J85),$K85*$H85*тех!BV$9*тех!BV$6,)</f>
        <v>0</v>
      </c>
      <c r="BO85" s="219">
        <f>IF(AND(BO$3&gt;=$I85,BO$3&lt;=$J85),$K85*$H85*тех!BW$9*тех!BW$6,)</f>
        <v>0</v>
      </c>
      <c r="BP85" s="219">
        <f>IF(AND(BP$3&gt;=$I85,BP$3&lt;=$J85),$K85*$H85*тех!BX$9*тех!BX$6,)</f>
        <v>0</v>
      </c>
      <c r="BQ85" s="219">
        <f>IF(AND(BQ$3&gt;=$I85,BQ$3&lt;=$J85),$K85*$H85*тех!BY$9*тех!BY$6,)</f>
        <v>0</v>
      </c>
      <c r="BR85" s="219">
        <f>IF(AND(BR$3&gt;=$I85,BR$3&lt;=$J85),$K85*$H85*тех!BZ$9*тех!BZ$6,)</f>
        <v>0</v>
      </c>
      <c r="BS85" s="219">
        <f>IF(AND(BS$3&gt;=$I85,BS$3&lt;=$J85),$K85*$H85*тех!CA$9*тех!CA$6,)</f>
        <v>0</v>
      </c>
      <c r="BT85" s="219">
        <f>IF(AND(BT$3&gt;=$I85,BT$3&lt;=$J85),$K85*$H85*тех!CB$9*тех!CB$6,)</f>
        <v>0</v>
      </c>
      <c r="BU85" s="219">
        <f>IF(AND(BU$3&gt;=$I85,BU$3&lt;=$J85),$K85*$H85*тех!CC$9*тех!CC$6,)</f>
        <v>0</v>
      </c>
      <c r="BV85" s="219">
        <f>IF(AND(BV$3&gt;=$I85,BV$3&lt;=$J85),$K85*$H85*тех!CD$9*тех!CD$6,)</f>
        <v>0</v>
      </c>
      <c r="BW85" s="219">
        <f>IF(AND(BW$3&gt;=$I85,BW$3&lt;=$J85),$K85*$H85*тех!CE$9*тех!CE$6,)</f>
        <v>0</v>
      </c>
    </row>
    <row r="86" spans="2:75" hidden="1">
      <c r="B86" s="3">
        <v>80</v>
      </c>
      <c r="C86" s="19"/>
      <c r="D86" s="19"/>
      <c r="E86" s="19"/>
      <c r="F86" s="19"/>
      <c r="G86" s="334" t="str">
        <f t="shared" si="3"/>
        <v>СНГ</v>
      </c>
      <c r="H86" s="19"/>
      <c r="I86" s="20"/>
      <c r="J86" s="20"/>
      <c r="K86" s="71"/>
      <c r="L86" s="64"/>
      <c r="M86" s="64"/>
      <c r="N86" s="64">
        <f t="shared" si="1"/>
        <v>0</v>
      </c>
      <c r="P86" s="219">
        <f>IF(AND(P$3&gt;=$I86,P$3&lt;=$J86),$K86*$H86*тех!X$9*тех!X$6,)</f>
        <v>0</v>
      </c>
      <c r="Q86" s="219">
        <f>IF(AND(Q$3&gt;=$I86,Q$3&lt;=$J86),$K86*$H86*тех!Y$9*тех!Y$6,)</f>
        <v>0</v>
      </c>
      <c r="R86" s="219">
        <f>IF(AND(R$3&gt;=$I86,R$3&lt;=$J86),$K86*$H86*тех!Z$9*тех!Z$6,)</f>
        <v>0</v>
      </c>
      <c r="S86" s="219">
        <f>IF(AND(S$3&gt;=$I86,S$3&lt;=$J86),$K86*$H86*тех!AA$9*тех!AA$6,)</f>
        <v>0</v>
      </c>
      <c r="T86" s="219">
        <f>IF(AND(T$3&gt;=$I86,T$3&lt;=$J86),$K86*$H86*тех!AB$9*тех!AB$6,)</f>
        <v>0</v>
      </c>
      <c r="U86" s="219">
        <f>IF(AND(U$3&gt;=$I86,U$3&lt;=$J86),$K86*$H86*тех!AC$9*тех!AC$6,)</f>
        <v>0</v>
      </c>
      <c r="V86" s="219">
        <f>IF(AND(V$3&gt;=$I86,V$3&lt;=$J86),$K86*$H86*тех!AD$9*тех!AD$6,)</f>
        <v>0</v>
      </c>
      <c r="W86" s="219">
        <f>IF(AND(W$3&gt;=$I86,W$3&lt;=$J86),$K86*$H86*тех!AE$9*тех!AE$6,)</f>
        <v>0</v>
      </c>
      <c r="X86" s="219">
        <f>IF(AND(X$3&gt;=$I86,X$3&lt;=$J86),$K86*$H86*тех!AF$9*тех!AF$6,)</f>
        <v>0</v>
      </c>
      <c r="Y86" s="219">
        <f>IF(AND(Y$3&gt;=$I86,Y$3&lt;=$J86),$K86*$H86*тех!AG$9*тех!AG$6,)</f>
        <v>0</v>
      </c>
      <c r="Z86" s="219">
        <f>IF(AND(Z$3&gt;=$I86,Z$3&lt;=$J86),$K86*$H86*тех!AH$9*тех!AH$6,)</f>
        <v>0</v>
      </c>
      <c r="AA86" s="219">
        <f>IF(AND(AA$3&gt;=$I86,AA$3&lt;=$J86),$K86*$H86*тех!AI$9*тех!AI$6,)</f>
        <v>0</v>
      </c>
      <c r="AB86" s="219">
        <f>IF(AND(AB$3&gt;=$I86,AB$3&lt;=$J86),$K86*$H86*тех!AJ$9*тех!AJ$6,)</f>
        <v>0</v>
      </c>
      <c r="AC86" s="219">
        <f>IF(AND(AC$3&gt;=$I86,AC$3&lt;=$J86),$K86*$H86*тех!AK$9*тех!AK$6,)</f>
        <v>0</v>
      </c>
      <c r="AD86" s="219">
        <f>IF(AND(AD$3&gt;=$I86,AD$3&lt;=$J86),$K86*$H86*тех!AL$9*тех!AL$6,)</f>
        <v>0</v>
      </c>
      <c r="AE86" s="219">
        <f>IF(AND(AE$3&gt;=$I86,AE$3&lt;=$J86),$K86*$H86*тех!AM$9*тех!AM$6,)</f>
        <v>0</v>
      </c>
      <c r="AF86" s="219">
        <f>IF(AND(AF$3&gt;=$I86,AF$3&lt;=$J86),$K86*$H86*тех!AN$9*тех!AN$6,)</f>
        <v>0</v>
      </c>
      <c r="AG86" s="219">
        <f>IF(AND(AG$3&gt;=$I86,AG$3&lt;=$J86),$K86*$H86*тех!AO$9*тех!AO$6,)</f>
        <v>0</v>
      </c>
      <c r="AH86" s="219">
        <f>IF(AND(AH$3&gt;=$I86,AH$3&lt;=$J86),$K86*$H86*тех!AP$9*тех!AP$6,)</f>
        <v>0</v>
      </c>
      <c r="AI86" s="219">
        <f>IF(AND(AI$3&gt;=$I86,AI$3&lt;=$J86),$K86*$H86*тех!AQ$9*тех!AQ$6,)</f>
        <v>0</v>
      </c>
      <c r="AJ86" s="219">
        <f>IF(AND(AJ$3&gt;=$I86,AJ$3&lt;=$J86),$K86*$H86*тех!AR$9*тех!AR$6,)</f>
        <v>0</v>
      </c>
      <c r="AK86" s="219">
        <f>IF(AND(AK$3&gt;=$I86,AK$3&lt;=$J86),$K86*$H86*тех!AS$9*тех!AS$6,)</f>
        <v>0</v>
      </c>
      <c r="AL86" s="219">
        <f>IF(AND(AL$3&gt;=$I86,AL$3&lt;=$J86),$K86*$H86*тех!AT$9*тех!AT$6,)</f>
        <v>0</v>
      </c>
      <c r="AM86" s="219">
        <f>IF(AND(AM$3&gt;=$I86,AM$3&lt;=$J86),$K86*$H86*тех!AU$9*тех!AU$6,)</f>
        <v>0</v>
      </c>
      <c r="AN86" s="219">
        <f>IF(AND(AN$3&gt;=$I86,AN$3&lt;=$J86),$K86*$H86*тех!AV$9*тех!AV$6,)</f>
        <v>0</v>
      </c>
      <c r="AO86" s="219">
        <f>IF(AND(AO$3&gt;=$I86,AO$3&lt;=$J86),$K86*$H86*тех!AW$9*тех!AW$6,)</f>
        <v>0</v>
      </c>
      <c r="AP86" s="219">
        <f>IF(AND(AP$3&gt;=$I86,AP$3&lt;=$J86),$K86*$H86*тех!AX$9*тех!AX$6,)</f>
        <v>0</v>
      </c>
      <c r="AQ86" s="219">
        <f>IF(AND(AQ$3&gt;=$I86,AQ$3&lt;=$J86),$K86*$H86*тех!AY$9*тех!AY$6,)</f>
        <v>0</v>
      </c>
      <c r="AR86" s="219">
        <f>IF(AND(AR$3&gt;=$I86,AR$3&lt;=$J86),$K86*$H86*тех!AZ$9*тех!AZ$6,)</f>
        <v>0</v>
      </c>
      <c r="AS86" s="219">
        <f>IF(AND(AS$3&gt;=$I86,AS$3&lt;=$J86),$K86*$H86*тех!BA$9*тех!BA$6,)</f>
        <v>0</v>
      </c>
      <c r="AT86" s="219">
        <f>IF(AND(AT$3&gt;=$I86,AT$3&lt;=$J86),$K86*$H86*тех!BB$9*тех!BB$6,)</f>
        <v>0</v>
      </c>
      <c r="AU86" s="219">
        <f>IF(AND(AU$3&gt;=$I86,AU$3&lt;=$J86),$K86*$H86*тех!BC$9*тех!BC$6,)</f>
        <v>0</v>
      </c>
      <c r="AV86" s="219">
        <f>IF(AND(AV$3&gt;=$I86,AV$3&lt;=$J86),$K86*$H86*тех!BD$9*тех!BD$6,)</f>
        <v>0</v>
      </c>
      <c r="AW86" s="219">
        <f>IF(AND(AW$3&gt;=$I86,AW$3&lt;=$J86),$K86*$H86*тех!BE$9*тех!BE$6,)</f>
        <v>0</v>
      </c>
      <c r="AX86" s="219">
        <f>IF(AND(AX$3&gt;=$I86,AX$3&lt;=$J86),$K86*$H86*тех!BF$9*тех!BF$6,)</f>
        <v>0</v>
      </c>
      <c r="AY86" s="219">
        <f>IF(AND(AY$3&gt;=$I86,AY$3&lt;=$J86),$K86*$H86*тех!BG$9*тех!BG$6,)</f>
        <v>0</v>
      </c>
      <c r="AZ86" s="219">
        <f>IF(AND(AZ$3&gt;=$I86,AZ$3&lt;=$J86),$K86*$H86*тех!BH$9*тех!BH$6,)</f>
        <v>0</v>
      </c>
      <c r="BA86" s="219">
        <f>IF(AND(BA$3&gt;=$I86,BA$3&lt;=$J86),$K86*$H86*тех!BI$9*тех!BI$6,)</f>
        <v>0</v>
      </c>
      <c r="BB86" s="219">
        <f>IF(AND(BB$3&gt;=$I86,BB$3&lt;=$J86),$K86*$H86*тех!BJ$9*тех!BJ$6,)</f>
        <v>0</v>
      </c>
      <c r="BC86" s="219">
        <f>IF(AND(BC$3&gt;=$I86,BC$3&lt;=$J86),$K86*$H86*тех!BK$9*тех!BK$6,)</f>
        <v>0</v>
      </c>
      <c r="BD86" s="219">
        <f>IF(AND(BD$3&gt;=$I86,BD$3&lt;=$J86),$K86*$H86*тех!BL$9*тех!BL$6,)</f>
        <v>0</v>
      </c>
      <c r="BE86" s="219">
        <f>IF(AND(BE$3&gt;=$I86,BE$3&lt;=$J86),$K86*$H86*тех!BM$9*тех!BM$6,)</f>
        <v>0</v>
      </c>
      <c r="BF86" s="219">
        <f>IF(AND(BF$3&gt;=$I86,BF$3&lt;=$J86),$K86*$H86*тех!BN$9*тех!BN$6,)</f>
        <v>0</v>
      </c>
      <c r="BG86" s="219">
        <f>IF(AND(BG$3&gt;=$I86,BG$3&lt;=$J86),$K86*$H86*тех!BO$9*тех!BO$6,)</f>
        <v>0</v>
      </c>
      <c r="BH86" s="219">
        <f>IF(AND(BH$3&gt;=$I86,BH$3&lt;=$J86),$K86*$H86*тех!BP$9*тех!BP$6,)</f>
        <v>0</v>
      </c>
      <c r="BI86" s="219">
        <f>IF(AND(BI$3&gt;=$I86,BI$3&lt;=$J86),$K86*$H86*тех!BQ$9*тех!BQ$6,)</f>
        <v>0</v>
      </c>
      <c r="BJ86" s="219">
        <f>IF(AND(BJ$3&gt;=$I86,BJ$3&lt;=$J86),$K86*$H86*тех!BR$9*тех!BR$6,)</f>
        <v>0</v>
      </c>
      <c r="BK86" s="219">
        <f>IF(AND(BK$3&gt;=$I86,BK$3&lt;=$J86),$K86*$H86*тех!BS$9*тех!BS$6,)</f>
        <v>0</v>
      </c>
      <c r="BL86" s="219">
        <f>IF(AND(BL$3&gt;=$I86,BL$3&lt;=$J86),$K86*$H86*тех!BT$9*тех!BT$6,)</f>
        <v>0</v>
      </c>
      <c r="BM86" s="219">
        <f>IF(AND(BM$3&gt;=$I86,BM$3&lt;=$J86),$K86*$H86*тех!BU$9*тех!BU$6,)</f>
        <v>0</v>
      </c>
      <c r="BN86" s="219">
        <f>IF(AND(BN$3&gt;=$I86,BN$3&lt;=$J86),$K86*$H86*тех!BV$9*тех!BV$6,)</f>
        <v>0</v>
      </c>
      <c r="BO86" s="219">
        <f>IF(AND(BO$3&gt;=$I86,BO$3&lt;=$J86),$K86*$H86*тех!BW$9*тех!BW$6,)</f>
        <v>0</v>
      </c>
      <c r="BP86" s="219">
        <f>IF(AND(BP$3&gt;=$I86,BP$3&lt;=$J86),$K86*$H86*тех!BX$9*тех!BX$6,)</f>
        <v>0</v>
      </c>
      <c r="BQ86" s="219">
        <f>IF(AND(BQ$3&gt;=$I86,BQ$3&lt;=$J86),$K86*$H86*тех!BY$9*тех!BY$6,)</f>
        <v>0</v>
      </c>
      <c r="BR86" s="219">
        <f>IF(AND(BR$3&gt;=$I86,BR$3&lt;=$J86),$K86*$H86*тех!BZ$9*тех!BZ$6,)</f>
        <v>0</v>
      </c>
      <c r="BS86" s="219">
        <f>IF(AND(BS$3&gt;=$I86,BS$3&lt;=$J86),$K86*$H86*тех!CA$9*тех!CA$6,)</f>
        <v>0</v>
      </c>
      <c r="BT86" s="219">
        <f>IF(AND(BT$3&gt;=$I86,BT$3&lt;=$J86),$K86*$H86*тех!CB$9*тех!CB$6,)</f>
        <v>0</v>
      </c>
      <c r="BU86" s="219">
        <f>IF(AND(BU$3&gt;=$I86,BU$3&lt;=$J86),$K86*$H86*тех!CC$9*тех!CC$6,)</f>
        <v>0</v>
      </c>
      <c r="BV86" s="219">
        <f>IF(AND(BV$3&gt;=$I86,BV$3&lt;=$J86),$K86*$H86*тех!CD$9*тех!CD$6,)</f>
        <v>0</v>
      </c>
      <c r="BW86" s="219">
        <f>IF(AND(BW$3&gt;=$I86,BW$3&lt;=$J86),$K86*$H86*тех!CE$9*тех!CE$6,)</f>
        <v>0</v>
      </c>
    </row>
    <row r="87" spans="2:75" hidden="1">
      <c r="B87" s="3">
        <v>81</v>
      </c>
      <c r="C87" s="19"/>
      <c r="D87" s="19"/>
      <c r="E87" s="19"/>
      <c r="F87" s="19"/>
      <c r="G87" s="334" t="str">
        <f t="shared" si="3"/>
        <v>СНГ</v>
      </c>
      <c r="H87" s="19"/>
      <c r="I87" s="20"/>
      <c r="J87" s="20"/>
      <c r="K87" s="71"/>
      <c r="L87" s="64"/>
      <c r="M87" s="64"/>
      <c r="N87" s="64">
        <f t="shared" si="1"/>
        <v>0</v>
      </c>
      <c r="P87" s="219">
        <f>IF(AND(P$3&gt;=$I87,P$3&lt;=$J87),$K87*$H87*тех!X$9*тех!X$6,)</f>
        <v>0</v>
      </c>
      <c r="Q87" s="219">
        <f>IF(AND(Q$3&gt;=$I87,Q$3&lt;=$J87),$K87*$H87*тех!Y$9*тех!Y$6,)</f>
        <v>0</v>
      </c>
      <c r="R87" s="219">
        <f>IF(AND(R$3&gt;=$I87,R$3&lt;=$J87),$K87*$H87*тех!Z$9*тех!Z$6,)</f>
        <v>0</v>
      </c>
      <c r="S87" s="219">
        <f>IF(AND(S$3&gt;=$I87,S$3&lt;=$J87),$K87*$H87*тех!AA$9*тех!AA$6,)</f>
        <v>0</v>
      </c>
      <c r="T87" s="219">
        <f>IF(AND(T$3&gt;=$I87,T$3&lt;=$J87),$K87*$H87*тех!AB$9*тех!AB$6,)</f>
        <v>0</v>
      </c>
      <c r="U87" s="219">
        <f>IF(AND(U$3&gt;=$I87,U$3&lt;=$J87),$K87*$H87*тех!AC$9*тех!AC$6,)</f>
        <v>0</v>
      </c>
      <c r="V87" s="219">
        <f>IF(AND(V$3&gt;=$I87,V$3&lt;=$J87),$K87*$H87*тех!AD$9*тех!AD$6,)</f>
        <v>0</v>
      </c>
      <c r="W87" s="219">
        <f>IF(AND(W$3&gt;=$I87,W$3&lt;=$J87),$K87*$H87*тех!AE$9*тех!AE$6,)</f>
        <v>0</v>
      </c>
      <c r="X87" s="219">
        <f>IF(AND(X$3&gt;=$I87,X$3&lt;=$J87),$K87*$H87*тех!AF$9*тех!AF$6,)</f>
        <v>0</v>
      </c>
      <c r="Y87" s="219">
        <f>IF(AND(Y$3&gt;=$I87,Y$3&lt;=$J87),$K87*$H87*тех!AG$9*тех!AG$6,)</f>
        <v>0</v>
      </c>
      <c r="Z87" s="219">
        <f>IF(AND(Z$3&gt;=$I87,Z$3&lt;=$J87),$K87*$H87*тех!AH$9*тех!AH$6,)</f>
        <v>0</v>
      </c>
      <c r="AA87" s="219">
        <f>IF(AND(AA$3&gt;=$I87,AA$3&lt;=$J87),$K87*$H87*тех!AI$9*тех!AI$6,)</f>
        <v>0</v>
      </c>
      <c r="AB87" s="219">
        <f>IF(AND(AB$3&gt;=$I87,AB$3&lt;=$J87),$K87*$H87*тех!AJ$9*тех!AJ$6,)</f>
        <v>0</v>
      </c>
      <c r="AC87" s="219">
        <f>IF(AND(AC$3&gt;=$I87,AC$3&lt;=$J87),$K87*$H87*тех!AK$9*тех!AK$6,)</f>
        <v>0</v>
      </c>
      <c r="AD87" s="219">
        <f>IF(AND(AD$3&gt;=$I87,AD$3&lt;=$J87),$K87*$H87*тех!AL$9*тех!AL$6,)</f>
        <v>0</v>
      </c>
      <c r="AE87" s="219">
        <f>IF(AND(AE$3&gt;=$I87,AE$3&lt;=$J87),$K87*$H87*тех!AM$9*тех!AM$6,)</f>
        <v>0</v>
      </c>
      <c r="AF87" s="219">
        <f>IF(AND(AF$3&gt;=$I87,AF$3&lt;=$J87),$K87*$H87*тех!AN$9*тех!AN$6,)</f>
        <v>0</v>
      </c>
      <c r="AG87" s="219">
        <f>IF(AND(AG$3&gt;=$I87,AG$3&lt;=$J87),$K87*$H87*тех!AO$9*тех!AO$6,)</f>
        <v>0</v>
      </c>
      <c r="AH87" s="219">
        <f>IF(AND(AH$3&gt;=$I87,AH$3&lt;=$J87),$K87*$H87*тех!AP$9*тех!AP$6,)</f>
        <v>0</v>
      </c>
      <c r="AI87" s="219">
        <f>IF(AND(AI$3&gt;=$I87,AI$3&lt;=$J87),$K87*$H87*тех!AQ$9*тех!AQ$6,)</f>
        <v>0</v>
      </c>
      <c r="AJ87" s="219">
        <f>IF(AND(AJ$3&gt;=$I87,AJ$3&lt;=$J87),$K87*$H87*тех!AR$9*тех!AR$6,)</f>
        <v>0</v>
      </c>
      <c r="AK87" s="219">
        <f>IF(AND(AK$3&gt;=$I87,AK$3&lt;=$J87),$K87*$H87*тех!AS$9*тех!AS$6,)</f>
        <v>0</v>
      </c>
      <c r="AL87" s="219">
        <f>IF(AND(AL$3&gt;=$I87,AL$3&lt;=$J87),$K87*$H87*тех!AT$9*тех!AT$6,)</f>
        <v>0</v>
      </c>
      <c r="AM87" s="219">
        <f>IF(AND(AM$3&gt;=$I87,AM$3&lt;=$J87),$K87*$H87*тех!AU$9*тех!AU$6,)</f>
        <v>0</v>
      </c>
      <c r="AN87" s="219">
        <f>IF(AND(AN$3&gt;=$I87,AN$3&lt;=$J87),$K87*$H87*тех!AV$9*тех!AV$6,)</f>
        <v>0</v>
      </c>
      <c r="AO87" s="219">
        <f>IF(AND(AO$3&gt;=$I87,AO$3&lt;=$J87),$K87*$H87*тех!AW$9*тех!AW$6,)</f>
        <v>0</v>
      </c>
      <c r="AP87" s="219">
        <f>IF(AND(AP$3&gt;=$I87,AP$3&lt;=$J87),$K87*$H87*тех!AX$9*тех!AX$6,)</f>
        <v>0</v>
      </c>
      <c r="AQ87" s="219">
        <f>IF(AND(AQ$3&gt;=$I87,AQ$3&lt;=$J87),$K87*$H87*тех!AY$9*тех!AY$6,)</f>
        <v>0</v>
      </c>
      <c r="AR87" s="219">
        <f>IF(AND(AR$3&gt;=$I87,AR$3&lt;=$J87),$K87*$H87*тех!AZ$9*тех!AZ$6,)</f>
        <v>0</v>
      </c>
      <c r="AS87" s="219">
        <f>IF(AND(AS$3&gt;=$I87,AS$3&lt;=$J87),$K87*$H87*тех!BA$9*тех!BA$6,)</f>
        <v>0</v>
      </c>
      <c r="AT87" s="219">
        <f>IF(AND(AT$3&gt;=$I87,AT$3&lt;=$J87),$K87*$H87*тех!BB$9*тех!BB$6,)</f>
        <v>0</v>
      </c>
      <c r="AU87" s="219">
        <f>IF(AND(AU$3&gt;=$I87,AU$3&lt;=$J87),$K87*$H87*тех!BC$9*тех!BC$6,)</f>
        <v>0</v>
      </c>
      <c r="AV87" s="219">
        <f>IF(AND(AV$3&gt;=$I87,AV$3&lt;=$J87),$K87*$H87*тех!BD$9*тех!BD$6,)</f>
        <v>0</v>
      </c>
      <c r="AW87" s="219">
        <f>IF(AND(AW$3&gt;=$I87,AW$3&lt;=$J87),$K87*$H87*тех!BE$9*тех!BE$6,)</f>
        <v>0</v>
      </c>
      <c r="AX87" s="219">
        <f>IF(AND(AX$3&gt;=$I87,AX$3&lt;=$J87),$K87*$H87*тех!BF$9*тех!BF$6,)</f>
        <v>0</v>
      </c>
      <c r="AY87" s="219">
        <f>IF(AND(AY$3&gt;=$I87,AY$3&lt;=$J87),$K87*$H87*тех!BG$9*тех!BG$6,)</f>
        <v>0</v>
      </c>
      <c r="AZ87" s="219">
        <f>IF(AND(AZ$3&gt;=$I87,AZ$3&lt;=$J87),$K87*$H87*тех!BH$9*тех!BH$6,)</f>
        <v>0</v>
      </c>
      <c r="BA87" s="219">
        <f>IF(AND(BA$3&gt;=$I87,BA$3&lt;=$J87),$K87*$H87*тех!BI$9*тех!BI$6,)</f>
        <v>0</v>
      </c>
      <c r="BB87" s="219">
        <f>IF(AND(BB$3&gt;=$I87,BB$3&lt;=$J87),$K87*$H87*тех!BJ$9*тех!BJ$6,)</f>
        <v>0</v>
      </c>
      <c r="BC87" s="219">
        <f>IF(AND(BC$3&gt;=$I87,BC$3&lt;=$J87),$K87*$H87*тех!BK$9*тех!BK$6,)</f>
        <v>0</v>
      </c>
      <c r="BD87" s="219">
        <f>IF(AND(BD$3&gt;=$I87,BD$3&lt;=$J87),$K87*$H87*тех!BL$9*тех!BL$6,)</f>
        <v>0</v>
      </c>
      <c r="BE87" s="219">
        <f>IF(AND(BE$3&gt;=$I87,BE$3&lt;=$J87),$K87*$H87*тех!BM$9*тех!BM$6,)</f>
        <v>0</v>
      </c>
      <c r="BF87" s="219">
        <f>IF(AND(BF$3&gt;=$I87,BF$3&lt;=$J87),$K87*$H87*тех!BN$9*тех!BN$6,)</f>
        <v>0</v>
      </c>
      <c r="BG87" s="219">
        <f>IF(AND(BG$3&gt;=$I87,BG$3&lt;=$J87),$K87*$H87*тех!BO$9*тех!BO$6,)</f>
        <v>0</v>
      </c>
      <c r="BH87" s="219">
        <f>IF(AND(BH$3&gt;=$I87,BH$3&lt;=$J87),$K87*$H87*тех!BP$9*тех!BP$6,)</f>
        <v>0</v>
      </c>
      <c r="BI87" s="219">
        <f>IF(AND(BI$3&gt;=$I87,BI$3&lt;=$J87),$K87*$H87*тех!BQ$9*тех!BQ$6,)</f>
        <v>0</v>
      </c>
      <c r="BJ87" s="219">
        <f>IF(AND(BJ$3&gt;=$I87,BJ$3&lt;=$J87),$K87*$H87*тех!BR$9*тех!BR$6,)</f>
        <v>0</v>
      </c>
      <c r="BK87" s="219">
        <f>IF(AND(BK$3&gt;=$I87,BK$3&lt;=$J87),$K87*$H87*тех!BS$9*тех!BS$6,)</f>
        <v>0</v>
      </c>
      <c r="BL87" s="219">
        <f>IF(AND(BL$3&gt;=$I87,BL$3&lt;=$J87),$K87*$H87*тех!BT$9*тех!BT$6,)</f>
        <v>0</v>
      </c>
      <c r="BM87" s="219">
        <f>IF(AND(BM$3&gt;=$I87,BM$3&lt;=$J87),$K87*$H87*тех!BU$9*тех!BU$6,)</f>
        <v>0</v>
      </c>
      <c r="BN87" s="219">
        <f>IF(AND(BN$3&gt;=$I87,BN$3&lt;=$J87),$K87*$H87*тех!BV$9*тех!BV$6,)</f>
        <v>0</v>
      </c>
      <c r="BO87" s="219">
        <f>IF(AND(BO$3&gt;=$I87,BO$3&lt;=$J87),$K87*$H87*тех!BW$9*тех!BW$6,)</f>
        <v>0</v>
      </c>
      <c r="BP87" s="219">
        <f>IF(AND(BP$3&gt;=$I87,BP$3&lt;=$J87),$K87*$H87*тех!BX$9*тех!BX$6,)</f>
        <v>0</v>
      </c>
      <c r="BQ87" s="219">
        <f>IF(AND(BQ$3&gt;=$I87,BQ$3&lt;=$J87),$K87*$H87*тех!BY$9*тех!BY$6,)</f>
        <v>0</v>
      </c>
      <c r="BR87" s="219">
        <f>IF(AND(BR$3&gt;=$I87,BR$3&lt;=$J87),$K87*$H87*тех!BZ$9*тех!BZ$6,)</f>
        <v>0</v>
      </c>
      <c r="BS87" s="219">
        <f>IF(AND(BS$3&gt;=$I87,BS$3&lt;=$J87),$K87*$H87*тех!CA$9*тех!CA$6,)</f>
        <v>0</v>
      </c>
      <c r="BT87" s="219">
        <f>IF(AND(BT$3&gt;=$I87,BT$3&lt;=$J87),$K87*$H87*тех!CB$9*тех!CB$6,)</f>
        <v>0</v>
      </c>
      <c r="BU87" s="219">
        <f>IF(AND(BU$3&gt;=$I87,BU$3&lt;=$J87),$K87*$H87*тех!CC$9*тех!CC$6,)</f>
        <v>0</v>
      </c>
      <c r="BV87" s="219">
        <f>IF(AND(BV$3&gt;=$I87,BV$3&lt;=$J87),$K87*$H87*тех!CD$9*тех!CD$6,)</f>
        <v>0</v>
      </c>
      <c r="BW87" s="219">
        <f>IF(AND(BW$3&gt;=$I87,BW$3&lt;=$J87),$K87*$H87*тех!CE$9*тех!CE$6,)</f>
        <v>0</v>
      </c>
    </row>
    <row r="88" spans="2:75" hidden="1">
      <c r="B88" s="3">
        <v>82</v>
      </c>
      <c r="C88" s="19"/>
      <c r="D88" s="19"/>
      <c r="E88" s="19"/>
      <c r="F88" s="19"/>
      <c r="G88" s="334" t="str">
        <f t="shared" si="3"/>
        <v>СНГ</v>
      </c>
      <c r="H88" s="19"/>
      <c r="I88" s="20"/>
      <c r="J88" s="20"/>
      <c r="K88" s="71"/>
      <c r="L88" s="64"/>
      <c r="M88" s="64"/>
      <c r="N88" s="64">
        <f t="shared" si="1"/>
        <v>0</v>
      </c>
      <c r="P88" s="219">
        <f>IF(AND(P$3&gt;=$I88,P$3&lt;=$J88),$K88*$H88*тех!X$9*тех!X$6,)</f>
        <v>0</v>
      </c>
      <c r="Q88" s="219">
        <f>IF(AND(Q$3&gt;=$I88,Q$3&lt;=$J88),$K88*$H88*тех!Y$9*тех!Y$6,)</f>
        <v>0</v>
      </c>
      <c r="R88" s="219">
        <f>IF(AND(R$3&gt;=$I88,R$3&lt;=$J88),$K88*$H88*тех!Z$9*тех!Z$6,)</f>
        <v>0</v>
      </c>
      <c r="S88" s="219">
        <f>IF(AND(S$3&gt;=$I88,S$3&lt;=$J88),$K88*$H88*тех!AA$9*тех!AA$6,)</f>
        <v>0</v>
      </c>
      <c r="T88" s="219">
        <f>IF(AND(T$3&gt;=$I88,T$3&lt;=$J88),$K88*$H88*тех!AB$9*тех!AB$6,)</f>
        <v>0</v>
      </c>
      <c r="U88" s="219">
        <f>IF(AND(U$3&gt;=$I88,U$3&lt;=$J88),$K88*$H88*тех!AC$9*тех!AC$6,)</f>
        <v>0</v>
      </c>
      <c r="V88" s="219">
        <f>IF(AND(V$3&gt;=$I88,V$3&lt;=$J88),$K88*$H88*тех!AD$9*тех!AD$6,)</f>
        <v>0</v>
      </c>
      <c r="W88" s="219">
        <f>IF(AND(W$3&gt;=$I88,W$3&lt;=$J88),$K88*$H88*тех!AE$9*тех!AE$6,)</f>
        <v>0</v>
      </c>
      <c r="X88" s="219">
        <f>IF(AND(X$3&gt;=$I88,X$3&lt;=$J88),$K88*$H88*тех!AF$9*тех!AF$6,)</f>
        <v>0</v>
      </c>
      <c r="Y88" s="219">
        <f>IF(AND(Y$3&gt;=$I88,Y$3&lt;=$J88),$K88*$H88*тех!AG$9*тех!AG$6,)</f>
        <v>0</v>
      </c>
      <c r="Z88" s="219">
        <f>IF(AND(Z$3&gt;=$I88,Z$3&lt;=$J88),$K88*$H88*тех!AH$9*тех!AH$6,)</f>
        <v>0</v>
      </c>
      <c r="AA88" s="219">
        <f>IF(AND(AA$3&gt;=$I88,AA$3&lt;=$J88),$K88*$H88*тех!AI$9*тех!AI$6,)</f>
        <v>0</v>
      </c>
      <c r="AB88" s="219">
        <f>IF(AND(AB$3&gt;=$I88,AB$3&lt;=$J88),$K88*$H88*тех!AJ$9*тех!AJ$6,)</f>
        <v>0</v>
      </c>
      <c r="AC88" s="219">
        <f>IF(AND(AC$3&gt;=$I88,AC$3&lt;=$J88),$K88*$H88*тех!AK$9*тех!AK$6,)</f>
        <v>0</v>
      </c>
      <c r="AD88" s="219">
        <f>IF(AND(AD$3&gt;=$I88,AD$3&lt;=$J88),$K88*$H88*тех!AL$9*тех!AL$6,)</f>
        <v>0</v>
      </c>
      <c r="AE88" s="219">
        <f>IF(AND(AE$3&gt;=$I88,AE$3&lt;=$J88),$K88*$H88*тех!AM$9*тех!AM$6,)</f>
        <v>0</v>
      </c>
      <c r="AF88" s="219">
        <f>IF(AND(AF$3&gt;=$I88,AF$3&lt;=$J88),$K88*$H88*тех!AN$9*тех!AN$6,)</f>
        <v>0</v>
      </c>
      <c r="AG88" s="219">
        <f>IF(AND(AG$3&gt;=$I88,AG$3&lt;=$J88),$K88*$H88*тех!AO$9*тех!AO$6,)</f>
        <v>0</v>
      </c>
      <c r="AH88" s="219">
        <f>IF(AND(AH$3&gt;=$I88,AH$3&lt;=$J88),$K88*$H88*тех!AP$9*тех!AP$6,)</f>
        <v>0</v>
      </c>
      <c r="AI88" s="219">
        <f>IF(AND(AI$3&gt;=$I88,AI$3&lt;=$J88),$K88*$H88*тех!AQ$9*тех!AQ$6,)</f>
        <v>0</v>
      </c>
      <c r="AJ88" s="219">
        <f>IF(AND(AJ$3&gt;=$I88,AJ$3&lt;=$J88),$K88*$H88*тех!AR$9*тех!AR$6,)</f>
        <v>0</v>
      </c>
      <c r="AK88" s="219">
        <f>IF(AND(AK$3&gt;=$I88,AK$3&lt;=$J88),$K88*$H88*тех!AS$9*тех!AS$6,)</f>
        <v>0</v>
      </c>
      <c r="AL88" s="219">
        <f>IF(AND(AL$3&gt;=$I88,AL$3&lt;=$J88),$K88*$H88*тех!AT$9*тех!AT$6,)</f>
        <v>0</v>
      </c>
      <c r="AM88" s="219">
        <f>IF(AND(AM$3&gt;=$I88,AM$3&lt;=$J88),$K88*$H88*тех!AU$9*тех!AU$6,)</f>
        <v>0</v>
      </c>
      <c r="AN88" s="219">
        <f>IF(AND(AN$3&gt;=$I88,AN$3&lt;=$J88),$K88*$H88*тех!AV$9*тех!AV$6,)</f>
        <v>0</v>
      </c>
      <c r="AO88" s="219">
        <f>IF(AND(AO$3&gt;=$I88,AO$3&lt;=$J88),$K88*$H88*тех!AW$9*тех!AW$6,)</f>
        <v>0</v>
      </c>
      <c r="AP88" s="219">
        <f>IF(AND(AP$3&gt;=$I88,AP$3&lt;=$J88),$K88*$H88*тех!AX$9*тех!AX$6,)</f>
        <v>0</v>
      </c>
      <c r="AQ88" s="219">
        <f>IF(AND(AQ$3&gt;=$I88,AQ$3&lt;=$J88),$K88*$H88*тех!AY$9*тех!AY$6,)</f>
        <v>0</v>
      </c>
      <c r="AR88" s="219">
        <f>IF(AND(AR$3&gt;=$I88,AR$3&lt;=$J88),$K88*$H88*тех!AZ$9*тех!AZ$6,)</f>
        <v>0</v>
      </c>
      <c r="AS88" s="219">
        <f>IF(AND(AS$3&gt;=$I88,AS$3&lt;=$J88),$K88*$H88*тех!BA$9*тех!BA$6,)</f>
        <v>0</v>
      </c>
      <c r="AT88" s="219">
        <f>IF(AND(AT$3&gt;=$I88,AT$3&lt;=$J88),$K88*$H88*тех!BB$9*тех!BB$6,)</f>
        <v>0</v>
      </c>
      <c r="AU88" s="219">
        <f>IF(AND(AU$3&gt;=$I88,AU$3&lt;=$J88),$K88*$H88*тех!BC$9*тех!BC$6,)</f>
        <v>0</v>
      </c>
      <c r="AV88" s="219">
        <f>IF(AND(AV$3&gt;=$I88,AV$3&lt;=$J88),$K88*$H88*тех!BD$9*тех!BD$6,)</f>
        <v>0</v>
      </c>
      <c r="AW88" s="219">
        <f>IF(AND(AW$3&gt;=$I88,AW$3&lt;=$J88),$K88*$H88*тех!BE$9*тех!BE$6,)</f>
        <v>0</v>
      </c>
      <c r="AX88" s="219">
        <f>IF(AND(AX$3&gt;=$I88,AX$3&lt;=$J88),$K88*$H88*тех!BF$9*тех!BF$6,)</f>
        <v>0</v>
      </c>
      <c r="AY88" s="219">
        <f>IF(AND(AY$3&gt;=$I88,AY$3&lt;=$J88),$K88*$H88*тех!BG$9*тех!BG$6,)</f>
        <v>0</v>
      </c>
      <c r="AZ88" s="219">
        <f>IF(AND(AZ$3&gt;=$I88,AZ$3&lt;=$J88),$K88*$H88*тех!BH$9*тех!BH$6,)</f>
        <v>0</v>
      </c>
      <c r="BA88" s="219">
        <f>IF(AND(BA$3&gt;=$I88,BA$3&lt;=$J88),$K88*$H88*тех!BI$9*тех!BI$6,)</f>
        <v>0</v>
      </c>
      <c r="BB88" s="219">
        <f>IF(AND(BB$3&gt;=$I88,BB$3&lt;=$J88),$K88*$H88*тех!BJ$9*тех!BJ$6,)</f>
        <v>0</v>
      </c>
      <c r="BC88" s="219">
        <f>IF(AND(BC$3&gt;=$I88,BC$3&lt;=$J88),$K88*$H88*тех!BK$9*тех!BK$6,)</f>
        <v>0</v>
      </c>
      <c r="BD88" s="219">
        <f>IF(AND(BD$3&gt;=$I88,BD$3&lt;=$J88),$K88*$H88*тех!BL$9*тех!BL$6,)</f>
        <v>0</v>
      </c>
      <c r="BE88" s="219">
        <f>IF(AND(BE$3&gt;=$I88,BE$3&lt;=$J88),$K88*$H88*тех!BM$9*тех!BM$6,)</f>
        <v>0</v>
      </c>
      <c r="BF88" s="219">
        <f>IF(AND(BF$3&gt;=$I88,BF$3&lt;=$J88),$K88*$H88*тех!BN$9*тех!BN$6,)</f>
        <v>0</v>
      </c>
      <c r="BG88" s="219">
        <f>IF(AND(BG$3&gt;=$I88,BG$3&lt;=$J88),$K88*$H88*тех!BO$9*тех!BO$6,)</f>
        <v>0</v>
      </c>
      <c r="BH88" s="219">
        <f>IF(AND(BH$3&gt;=$I88,BH$3&lt;=$J88),$K88*$H88*тех!BP$9*тех!BP$6,)</f>
        <v>0</v>
      </c>
      <c r="BI88" s="219">
        <f>IF(AND(BI$3&gt;=$I88,BI$3&lt;=$J88),$K88*$H88*тех!BQ$9*тех!BQ$6,)</f>
        <v>0</v>
      </c>
      <c r="BJ88" s="219">
        <f>IF(AND(BJ$3&gt;=$I88,BJ$3&lt;=$J88),$K88*$H88*тех!BR$9*тех!BR$6,)</f>
        <v>0</v>
      </c>
      <c r="BK88" s="219">
        <f>IF(AND(BK$3&gt;=$I88,BK$3&lt;=$J88),$K88*$H88*тех!BS$9*тех!BS$6,)</f>
        <v>0</v>
      </c>
      <c r="BL88" s="219">
        <f>IF(AND(BL$3&gt;=$I88,BL$3&lt;=$J88),$K88*$H88*тех!BT$9*тех!BT$6,)</f>
        <v>0</v>
      </c>
      <c r="BM88" s="219">
        <f>IF(AND(BM$3&gt;=$I88,BM$3&lt;=$J88),$K88*$H88*тех!BU$9*тех!BU$6,)</f>
        <v>0</v>
      </c>
      <c r="BN88" s="219">
        <f>IF(AND(BN$3&gt;=$I88,BN$3&lt;=$J88),$K88*$H88*тех!BV$9*тех!BV$6,)</f>
        <v>0</v>
      </c>
      <c r="BO88" s="219">
        <f>IF(AND(BO$3&gt;=$I88,BO$3&lt;=$J88),$K88*$H88*тех!BW$9*тех!BW$6,)</f>
        <v>0</v>
      </c>
      <c r="BP88" s="219">
        <f>IF(AND(BP$3&gt;=$I88,BP$3&lt;=$J88),$K88*$H88*тех!BX$9*тех!BX$6,)</f>
        <v>0</v>
      </c>
      <c r="BQ88" s="219">
        <f>IF(AND(BQ$3&gt;=$I88,BQ$3&lt;=$J88),$K88*$H88*тех!BY$9*тех!BY$6,)</f>
        <v>0</v>
      </c>
      <c r="BR88" s="219">
        <f>IF(AND(BR$3&gt;=$I88,BR$3&lt;=$J88),$K88*$H88*тех!BZ$9*тех!BZ$6,)</f>
        <v>0</v>
      </c>
      <c r="BS88" s="219">
        <f>IF(AND(BS$3&gt;=$I88,BS$3&lt;=$J88),$K88*$H88*тех!CA$9*тех!CA$6,)</f>
        <v>0</v>
      </c>
      <c r="BT88" s="219">
        <f>IF(AND(BT$3&gt;=$I88,BT$3&lt;=$J88),$K88*$H88*тех!CB$9*тех!CB$6,)</f>
        <v>0</v>
      </c>
      <c r="BU88" s="219">
        <f>IF(AND(BU$3&gt;=$I88,BU$3&lt;=$J88),$K88*$H88*тех!CC$9*тех!CC$6,)</f>
        <v>0</v>
      </c>
      <c r="BV88" s="219">
        <f>IF(AND(BV$3&gt;=$I88,BV$3&lt;=$J88),$K88*$H88*тех!CD$9*тех!CD$6,)</f>
        <v>0</v>
      </c>
      <c r="BW88" s="219">
        <f>IF(AND(BW$3&gt;=$I88,BW$3&lt;=$J88),$K88*$H88*тех!CE$9*тех!CE$6,)</f>
        <v>0</v>
      </c>
    </row>
    <row r="89" spans="2:75" hidden="1">
      <c r="B89" s="3">
        <v>83</v>
      </c>
      <c r="C89" s="19"/>
      <c r="D89" s="19"/>
      <c r="E89" s="19"/>
      <c r="F89" s="19"/>
      <c r="G89" s="334" t="str">
        <f t="shared" si="3"/>
        <v>СНГ</v>
      </c>
      <c r="H89" s="19"/>
      <c r="I89" s="20"/>
      <c r="J89" s="20"/>
      <c r="K89" s="71"/>
      <c r="L89" s="64"/>
      <c r="M89" s="64"/>
      <c r="N89" s="64">
        <f t="shared" si="1"/>
        <v>0</v>
      </c>
      <c r="P89" s="219">
        <f>IF(AND(P$3&gt;=$I89,P$3&lt;=$J89),$K89*$H89*тех!X$9*тех!X$6,)</f>
        <v>0</v>
      </c>
      <c r="Q89" s="219">
        <f>IF(AND(Q$3&gt;=$I89,Q$3&lt;=$J89),$K89*$H89*тех!Y$9*тех!Y$6,)</f>
        <v>0</v>
      </c>
      <c r="R89" s="219">
        <f>IF(AND(R$3&gt;=$I89,R$3&lt;=$J89),$K89*$H89*тех!Z$9*тех!Z$6,)</f>
        <v>0</v>
      </c>
      <c r="S89" s="219">
        <f>IF(AND(S$3&gt;=$I89,S$3&lt;=$J89),$K89*$H89*тех!AA$9*тех!AA$6,)</f>
        <v>0</v>
      </c>
      <c r="T89" s="219">
        <f>IF(AND(T$3&gt;=$I89,T$3&lt;=$J89),$K89*$H89*тех!AB$9*тех!AB$6,)</f>
        <v>0</v>
      </c>
      <c r="U89" s="219">
        <f>IF(AND(U$3&gt;=$I89,U$3&lt;=$J89),$K89*$H89*тех!AC$9*тех!AC$6,)</f>
        <v>0</v>
      </c>
      <c r="V89" s="219">
        <f>IF(AND(V$3&gt;=$I89,V$3&lt;=$J89),$K89*$H89*тех!AD$9*тех!AD$6,)</f>
        <v>0</v>
      </c>
      <c r="W89" s="219">
        <f>IF(AND(W$3&gt;=$I89,W$3&lt;=$J89),$K89*$H89*тех!AE$9*тех!AE$6,)</f>
        <v>0</v>
      </c>
      <c r="X89" s="219">
        <f>IF(AND(X$3&gt;=$I89,X$3&lt;=$J89),$K89*$H89*тех!AF$9*тех!AF$6,)</f>
        <v>0</v>
      </c>
      <c r="Y89" s="219">
        <f>IF(AND(Y$3&gt;=$I89,Y$3&lt;=$J89),$K89*$H89*тех!AG$9*тех!AG$6,)</f>
        <v>0</v>
      </c>
      <c r="Z89" s="219">
        <f>IF(AND(Z$3&gt;=$I89,Z$3&lt;=$J89),$K89*$H89*тех!AH$9*тех!AH$6,)</f>
        <v>0</v>
      </c>
      <c r="AA89" s="219">
        <f>IF(AND(AA$3&gt;=$I89,AA$3&lt;=$J89),$K89*$H89*тех!AI$9*тех!AI$6,)</f>
        <v>0</v>
      </c>
      <c r="AB89" s="219">
        <f>IF(AND(AB$3&gt;=$I89,AB$3&lt;=$J89),$K89*$H89*тех!AJ$9*тех!AJ$6,)</f>
        <v>0</v>
      </c>
      <c r="AC89" s="219">
        <f>IF(AND(AC$3&gt;=$I89,AC$3&lt;=$J89),$K89*$H89*тех!AK$9*тех!AK$6,)</f>
        <v>0</v>
      </c>
      <c r="AD89" s="219">
        <f>IF(AND(AD$3&gt;=$I89,AD$3&lt;=$J89),$K89*$H89*тех!AL$9*тех!AL$6,)</f>
        <v>0</v>
      </c>
      <c r="AE89" s="219">
        <f>IF(AND(AE$3&gt;=$I89,AE$3&lt;=$J89),$K89*$H89*тех!AM$9*тех!AM$6,)</f>
        <v>0</v>
      </c>
      <c r="AF89" s="219">
        <f>IF(AND(AF$3&gt;=$I89,AF$3&lt;=$J89),$K89*$H89*тех!AN$9*тех!AN$6,)</f>
        <v>0</v>
      </c>
      <c r="AG89" s="219">
        <f>IF(AND(AG$3&gt;=$I89,AG$3&lt;=$J89),$K89*$H89*тех!AO$9*тех!AO$6,)</f>
        <v>0</v>
      </c>
      <c r="AH89" s="219">
        <f>IF(AND(AH$3&gt;=$I89,AH$3&lt;=$J89),$K89*$H89*тех!AP$9*тех!AP$6,)</f>
        <v>0</v>
      </c>
      <c r="AI89" s="219">
        <f>IF(AND(AI$3&gt;=$I89,AI$3&lt;=$J89),$K89*$H89*тех!AQ$9*тех!AQ$6,)</f>
        <v>0</v>
      </c>
      <c r="AJ89" s="219">
        <f>IF(AND(AJ$3&gt;=$I89,AJ$3&lt;=$J89),$K89*$H89*тех!AR$9*тех!AR$6,)</f>
        <v>0</v>
      </c>
      <c r="AK89" s="219">
        <f>IF(AND(AK$3&gt;=$I89,AK$3&lt;=$J89),$K89*$H89*тех!AS$9*тех!AS$6,)</f>
        <v>0</v>
      </c>
      <c r="AL89" s="219">
        <f>IF(AND(AL$3&gt;=$I89,AL$3&lt;=$J89),$K89*$H89*тех!AT$9*тех!AT$6,)</f>
        <v>0</v>
      </c>
      <c r="AM89" s="219">
        <f>IF(AND(AM$3&gt;=$I89,AM$3&lt;=$J89),$K89*$H89*тех!AU$9*тех!AU$6,)</f>
        <v>0</v>
      </c>
      <c r="AN89" s="219">
        <f>IF(AND(AN$3&gt;=$I89,AN$3&lt;=$J89),$K89*$H89*тех!AV$9*тех!AV$6,)</f>
        <v>0</v>
      </c>
      <c r="AO89" s="219">
        <f>IF(AND(AO$3&gt;=$I89,AO$3&lt;=$J89),$K89*$H89*тех!AW$9*тех!AW$6,)</f>
        <v>0</v>
      </c>
      <c r="AP89" s="219">
        <f>IF(AND(AP$3&gt;=$I89,AP$3&lt;=$J89),$K89*$H89*тех!AX$9*тех!AX$6,)</f>
        <v>0</v>
      </c>
      <c r="AQ89" s="219">
        <f>IF(AND(AQ$3&gt;=$I89,AQ$3&lt;=$J89),$K89*$H89*тех!AY$9*тех!AY$6,)</f>
        <v>0</v>
      </c>
      <c r="AR89" s="219">
        <f>IF(AND(AR$3&gt;=$I89,AR$3&lt;=$J89),$K89*$H89*тех!AZ$9*тех!AZ$6,)</f>
        <v>0</v>
      </c>
      <c r="AS89" s="219">
        <f>IF(AND(AS$3&gt;=$I89,AS$3&lt;=$J89),$K89*$H89*тех!BA$9*тех!BA$6,)</f>
        <v>0</v>
      </c>
      <c r="AT89" s="219">
        <f>IF(AND(AT$3&gt;=$I89,AT$3&lt;=$J89),$K89*$H89*тех!BB$9*тех!BB$6,)</f>
        <v>0</v>
      </c>
      <c r="AU89" s="219">
        <f>IF(AND(AU$3&gt;=$I89,AU$3&lt;=$J89),$K89*$H89*тех!BC$9*тех!BC$6,)</f>
        <v>0</v>
      </c>
      <c r="AV89" s="219">
        <f>IF(AND(AV$3&gt;=$I89,AV$3&lt;=$J89),$K89*$H89*тех!BD$9*тех!BD$6,)</f>
        <v>0</v>
      </c>
      <c r="AW89" s="219">
        <f>IF(AND(AW$3&gt;=$I89,AW$3&lt;=$J89),$K89*$H89*тех!BE$9*тех!BE$6,)</f>
        <v>0</v>
      </c>
      <c r="AX89" s="219">
        <f>IF(AND(AX$3&gt;=$I89,AX$3&lt;=$J89),$K89*$H89*тех!BF$9*тех!BF$6,)</f>
        <v>0</v>
      </c>
      <c r="AY89" s="219">
        <f>IF(AND(AY$3&gt;=$I89,AY$3&lt;=$J89),$K89*$H89*тех!BG$9*тех!BG$6,)</f>
        <v>0</v>
      </c>
      <c r="AZ89" s="219">
        <f>IF(AND(AZ$3&gt;=$I89,AZ$3&lt;=$J89),$K89*$H89*тех!BH$9*тех!BH$6,)</f>
        <v>0</v>
      </c>
      <c r="BA89" s="219">
        <f>IF(AND(BA$3&gt;=$I89,BA$3&lt;=$J89),$K89*$H89*тех!BI$9*тех!BI$6,)</f>
        <v>0</v>
      </c>
      <c r="BB89" s="219">
        <f>IF(AND(BB$3&gt;=$I89,BB$3&lt;=$J89),$K89*$H89*тех!BJ$9*тех!BJ$6,)</f>
        <v>0</v>
      </c>
      <c r="BC89" s="219">
        <f>IF(AND(BC$3&gt;=$I89,BC$3&lt;=$J89),$K89*$H89*тех!BK$9*тех!BK$6,)</f>
        <v>0</v>
      </c>
      <c r="BD89" s="219">
        <f>IF(AND(BD$3&gt;=$I89,BD$3&lt;=$J89),$K89*$H89*тех!BL$9*тех!BL$6,)</f>
        <v>0</v>
      </c>
      <c r="BE89" s="219">
        <f>IF(AND(BE$3&gt;=$I89,BE$3&lt;=$J89),$K89*$H89*тех!BM$9*тех!BM$6,)</f>
        <v>0</v>
      </c>
      <c r="BF89" s="219">
        <f>IF(AND(BF$3&gt;=$I89,BF$3&lt;=$J89),$K89*$H89*тех!BN$9*тех!BN$6,)</f>
        <v>0</v>
      </c>
      <c r="BG89" s="219">
        <f>IF(AND(BG$3&gt;=$I89,BG$3&lt;=$J89),$K89*$H89*тех!BO$9*тех!BO$6,)</f>
        <v>0</v>
      </c>
      <c r="BH89" s="219">
        <f>IF(AND(BH$3&gt;=$I89,BH$3&lt;=$J89),$K89*$H89*тех!BP$9*тех!BP$6,)</f>
        <v>0</v>
      </c>
      <c r="BI89" s="219">
        <f>IF(AND(BI$3&gt;=$I89,BI$3&lt;=$J89),$K89*$H89*тех!BQ$9*тех!BQ$6,)</f>
        <v>0</v>
      </c>
      <c r="BJ89" s="219">
        <f>IF(AND(BJ$3&gt;=$I89,BJ$3&lt;=$J89),$K89*$H89*тех!BR$9*тех!BR$6,)</f>
        <v>0</v>
      </c>
      <c r="BK89" s="219">
        <f>IF(AND(BK$3&gt;=$I89,BK$3&lt;=$J89),$K89*$H89*тех!BS$9*тех!BS$6,)</f>
        <v>0</v>
      </c>
      <c r="BL89" s="219">
        <f>IF(AND(BL$3&gt;=$I89,BL$3&lt;=$J89),$K89*$H89*тех!BT$9*тех!BT$6,)</f>
        <v>0</v>
      </c>
      <c r="BM89" s="219">
        <f>IF(AND(BM$3&gt;=$I89,BM$3&lt;=$J89),$K89*$H89*тех!BU$9*тех!BU$6,)</f>
        <v>0</v>
      </c>
      <c r="BN89" s="219">
        <f>IF(AND(BN$3&gt;=$I89,BN$3&lt;=$J89),$K89*$H89*тех!BV$9*тех!BV$6,)</f>
        <v>0</v>
      </c>
      <c r="BO89" s="219">
        <f>IF(AND(BO$3&gt;=$I89,BO$3&lt;=$J89),$K89*$H89*тех!BW$9*тех!BW$6,)</f>
        <v>0</v>
      </c>
      <c r="BP89" s="219">
        <f>IF(AND(BP$3&gt;=$I89,BP$3&lt;=$J89),$K89*$H89*тех!BX$9*тех!BX$6,)</f>
        <v>0</v>
      </c>
      <c r="BQ89" s="219">
        <f>IF(AND(BQ$3&gt;=$I89,BQ$3&lt;=$J89),$K89*$H89*тех!BY$9*тех!BY$6,)</f>
        <v>0</v>
      </c>
      <c r="BR89" s="219">
        <f>IF(AND(BR$3&gt;=$I89,BR$3&lt;=$J89),$K89*$H89*тех!BZ$9*тех!BZ$6,)</f>
        <v>0</v>
      </c>
      <c r="BS89" s="219">
        <f>IF(AND(BS$3&gt;=$I89,BS$3&lt;=$J89),$K89*$H89*тех!CA$9*тех!CA$6,)</f>
        <v>0</v>
      </c>
      <c r="BT89" s="219">
        <f>IF(AND(BT$3&gt;=$I89,BT$3&lt;=$J89),$K89*$H89*тех!CB$9*тех!CB$6,)</f>
        <v>0</v>
      </c>
      <c r="BU89" s="219">
        <f>IF(AND(BU$3&gt;=$I89,BU$3&lt;=$J89),$K89*$H89*тех!CC$9*тех!CC$6,)</f>
        <v>0</v>
      </c>
      <c r="BV89" s="219">
        <f>IF(AND(BV$3&gt;=$I89,BV$3&lt;=$J89),$K89*$H89*тех!CD$9*тех!CD$6,)</f>
        <v>0</v>
      </c>
      <c r="BW89" s="219">
        <f>IF(AND(BW$3&gt;=$I89,BW$3&lt;=$J89),$K89*$H89*тех!CE$9*тех!CE$6,)</f>
        <v>0</v>
      </c>
    </row>
    <row r="90" spans="2:75" hidden="1">
      <c r="B90" s="3">
        <v>84</v>
      </c>
      <c r="C90" s="19"/>
      <c r="D90" s="19"/>
      <c r="E90" s="19"/>
      <c r="F90" s="19"/>
      <c r="G90" s="334" t="str">
        <f t="shared" si="3"/>
        <v>СНГ</v>
      </c>
      <c r="H90" s="19"/>
      <c r="I90" s="20"/>
      <c r="J90" s="20"/>
      <c r="K90" s="71"/>
      <c r="L90" s="64"/>
      <c r="M90" s="64"/>
      <c r="N90" s="64">
        <f t="shared" si="1"/>
        <v>0</v>
      </c>
      <c r="P90" s="219">
        <f>IF(AND(P$3&gt;=$I90,P$3&lt;=$J90),$K90*$H90*тех!X$9*тех!X$6,)</f>
        <v>0</v>
      </c>
      <c r="Q90" s="219">
        <f>IF(AND(Q$3&gt;=$I90,Q$3&lt;=$J90),$K90*$H90*тех!Y$9*тех!Y$6,)</f>
        <v>0</v>
      </c>
      <c r="R90" s="219">
        <f>IF(AND(R$3&gt;=$I90,R$3&lt;=$J90),$K90*$H90*тех!Z$9*тех!Z$6,)</f>
        <v>0</v>
      </c>
      <c r="S90" s="219">
        <f>IF(AND(S$3&gt;=$I90,S$3&lt;=$J90),$K90*$H90*тех!AA$9*тех!AA$6,)</f>
        <v>0</v>
      </c>
      <c r="T90" s="219">
        <f>IF(AND(T$3&gt;=$I90,T$3&lt;=$J90),$K90*$H90*тех!AB$9*тех!AB$6,)</f>
        <v>0</v>
      </c>
      <c r="U90" s="219">
        <f>IF(AND(U$3&gt;=$I90,U$3&lt;=$J90),$K90*$H90*тех!AC$9*тех!AC$6,)</f>
        <v>0</v>
      </c>
      <c r="V90" s="219">
        <f>IF(AND(V$3&gt;=$I90,V$3&lt;=$J90),$K90*$H90*тех!AD$9*тех!AD$6,)</f>
        <v>0</v>
      </c>
      <c r="W90" s="219">
        <f>IF(AND(W$3&gt;=$I90,W$3&lt;=$J90),$K90*$H90*тех!AE$9*тех!AE$6,)</f>
        <v>0</v>
      </c>
      <c r="X90" s="219">
        <f>IF(AND(X$3&gt;=$I90,X$3&lt;=$J90),$K90*$H90*тех!AF$9*тех!AF$6,)</f>
        <v>0</v>
      </c>
      <c r="Y90" s="219">
        <f>IF(AND(Y$3&gt;=$I90,Y$3&lt;=$J90),$K90*$H90*тех!AG$9*тех!AG$6,)</f>
        <v>0</v>
      </c>
      <c r="Z90" s="219">
        <f>IF(AND(Z$3&gt;=$I90,Z$3&lt;=$J90),$K90*$H90*тех!AH$9*тех!AH$6,)</f>
        <v>0</v>
      </c>
      <c r="AA90" s="219">
        <f>IF(AND(AA$3&gt;=$I90,AA$3&lt;=$J90),$K90*$H90*тех!AI$9*тех!AI$6,)</f>
        <v>0</v>
      </c>
      <c r="AB90" s="219">
        <f>IF(AND(AB$3&gt;=$I90,AB$3&lt;=$J90),$K90*$H90*тех!AJ$9*тех!AJ$6,)</f>
        <v>0</v>
      </c>
      <c r="AC90" s="219">
        <f>IF(AND(AC$3&gt;=$I90,AC$3&lt;=$J90),$K90*$H90*тех!AK$9*тех!AK$6,)</f>
        <v>0</v>
      </c>
      <c r="AD90" s="219">
        <f>IF(AND(AD$3&gt;=$I90,AD$3&lt;=$J90),$K90*$H90*тех!AL$9*тех!AL$6,)</f>
        <v>0</v>
      </c>
      <c r="AE90" s="219">
        <f>IF(AND(AE$3&gt;=$I90,AE$3&lt;=$J90),$K90*$H90*тех!AM$9*тех!AM$6,)</f>
        <v>0</v>
      </c>
      <c r="AF90" s="219">
        <f>IF(AND(AF$3&gt;=$I90,AF$3&lt;=$J90),$K90*$H90*тех!AN$9*тех!AN$6,)</f>
        <v>0</v>
      </c>
      <c r="AG90" s="219">
        <f>IF(AND(AG$3&gt;=$I90,AG$3&lt;=$J90),$K90*$H90*тех!AO$9*тех!AO$6,)</f>
        <v>0</v>
      </c>
      <c r="AH90" s="219">
        <f>IF(AND(AH$3&gt;=$I90,AH$3&lt;=$J90),$K90*$H90*тех!AP$9*тех!AP$6,)</f>
        <v>0</v>
      </c>
      <c r="AI90" s="219">
        <f>IF(AND(AI$3&gt;=$I90,AI$3&lt;=$J90),$K90*$H90*тех!AQ$9*тех!AQ$6,)</f>
        <v>0</v>
      </c>
      <c r="AJ90" s="219">
        <f>IF(AND(AJ$3&gt;=$I90,AJ$3&lt;=$J90),$K90*$H90*тех!AR$9*тех!AR$6,)</f>
        <v>0</v>
      </c>
      <c r="AK90" s="219">
        <f>IF(AND(AK$3&gt;=$I90,AK$3&lt;=$J90),$K90*$H90*тех!AS$9*тех!AS$6,)</f>
        <v>0</v>
      </c>
      <c r="AL90" s="219">
        <f>IF(AND(AL$3&gt;=$I90,AL$3&lt;=$J90),$K90*$H90*тех!AT$9*тех!AT$6,)</f>
        <v>0</v>
      </c>
      <c r="AM90" s="219">
        <f>IF(AND(AM$3&gt;=$I90,AM$3&lt;=$J90),$K90*$H90*тех!AU$9*тех!AU$6,)</f>
        <v>0</v>
      </c>
      <c r="AN90" s="219">
        <f>IF(AND(AN$3&gt;=$I90,AN$3&lt;=$J90),$K90*$H90*тех!AV$9*тех!AV$6,)</f>
        <v>0</v>
      </c>
      <c r="AO90" s="219">
        <f>IF(AND(AO$3&gt;=$I90,AO$3&lt;=$J90),$K90*$H90*тех!AW$9*тех!AW$6,)</f>
        <v>0</v>
      </c>
      <c r="AP90" s="219">
        <f>IF(AND(AP$3&gt;=$I90,AP$3&lt;=$J90),$K90*$H90*тех!AX$9*тех!AX$6,)</f>
        <v>0</v>
      </c>
      <c r="AQ90" s="219">
        <f>IF(AND(AQ$3&gt;=$I90,AQ$3&lt;=$J90),$K90*$H90*тех!AY$9*тех!AY$6,)</f>
        <v>0</v>
      </c>
      <c r="AR90" s="219">
        <f>IF(AND(AR$3&gt;=$I90,AR$3&lt;=$J90),$K90*$H90*тех!AZ$9*тех!AZ$6,)</f>
        <v>0</v>
      </c>
      <c r="AS90" s="219">
        <f>IF(AND(AS$3&gt;=$I90,AS$3&lt;=$J90),$K90*$H90*тех!BA$9*тех!BA$6,)</f>
        <v>0</v>
      </c>
      <c r="AT90" s="219">
        <f>IF(AND(AT$3&gt;=$I90,AT$3&lt;=$J90),$K90*$H90*тех!BB$9*тех!BB$6,)</f>
        <v>0</v>
      </c>
      <c r="AU90" s="219">
        <f>IF(AND(AU$3&gt;=$I90,AU$3&lt;=$J90),$K90*$H90*тех!BC$9*тех!BC$6,)</f>
        <v>0</v>
      </c>
      <c r="AV90" s="219">
        <f>IF(AND(AV$3&gt;=$I90,AV$3&lt;=$J90),$K90*$H90*тех!BD$9*тех!BD$6,)</f>
        <v>0</v>
      </c>
      <c r="AW90" s="219">
        <f>IF(AND(AW$3&gt;=$I90,AW$3&lt;=$J90),$K90*$H90*тех!BE$9*тех!BE$6,)</f>
        <v>0</v>
      </c>
      <c r="AX90" s="219">
        <f>IF(AND(AX$3&gt;=$I90,AX$3&lt;=$J90),$K90*$H90*тех!BF$9*тех!BF$6,)</f>
        <v>0</v>
      </c>
      <c r="AY90" s="219">
        <f>IF(AND(AY$3&gt;=$I90,AY$3&lt;=$J90),$K90*$H90*тех!BG$9*тех!BG$6,)</f>
        <v>0</v>
      </c>
      <c r="AZ90" s="219">
        <f>IF(AND(AZ$3&gt;=$I90,AZ$3&lt;=$J90),$K90*$H90*тех!BH$9*тех!BH$6,)</f>
        <v>0</v>
      </c>
      <c r="BA90" s="219">
        <f>IF(AND(BA$3&gt;=$I90,BA$3&lt;=$J90),$K90*$H90*тех!BI$9*тех!BI$6,)</f>
        <v>0</v>
      </c>
      <c r="BB90" s="219">
        <f>IF(AND(BB$3&gt;=$I90,BB$3&lt;=$J90),$K90*$H90*тех!BJ$9*тех!BJ$6,)</f>
        <v>0</v>
      </c>
      <c r="BC90" s="219">
        <f>IF(AND(BC$3&gt;=$I90,BC$3&lt;=$J90),$K90*$H90*тех!BK$9*тех!BK$6,)</f>
        <v>0</v>
      </c>
      <c r="BD90" s="219">
        <f>IF(AND(BD$3&gt;=$I90,BD$3&lt;=$J90),$K90*$H90*тех!BL$9*тех!BL$6,)</f>
        <v>0</v>
      </c>
      <c r="BE90" s="219">
        <f>IF(AND(BE$3&gt;=$I90,BE$3&lt;=$J90),$K90*$H90*тех!BM$9*тех!BM$6,)</f>
        <v>0</v>
      </c>
      <c r="BF90" s="219">
        <f>IF(AND(BF$3&gt;=$I90,BF$3&lt;=$J90),$K90*$H90*тех!BN$9*тех!BN$6,)</f>
        <v>0</v>
      </c>
      <c r="BG90" s="219">
        <f>IF(AND(BG$3&gt;=$I90,BG$3&lt;=$J90),$K90*$H90*тех!BO$9*тех!BO$6,)</f>
        <v>0</v>
      </c>
      <c r="BH90" s="219">
        <f>IF(AND(BH$3&gt;=$I90,BH$3&lt;=$J90),$K90*$H90*тех!BP$9*тех!BP$6,)</f>
        <v>0</v>
      </c>
      <c r="BI90" s="219">
        <f>IF(AND(BI$3&gt;=$I90,BI$3&lt;=$J90),$K90*$H90*тех!BQ$9*тех!BQ$6,)</f>
        <v>0</v>
      </c>
      <c r="BJ90" s="219">
        <f>IF(AND(BJ$3&gt;=$I90,BJ$3&lt;=$J90),$K90*$H90*тех!BR$9*тех!BR$6,)</f>
        <v>0</v>
      </c>
      <c r="BK90" s="219">
        <f>IF(AND(BK$3&gt;=$I90,BK$3&lt;=$J90),$K90*$H90*тех!BS$9*тех!BS$6,)</f>
        <v>0</v>
      </c>
      <c r="BL90" s="219">
        <f>IF(AND(BL$3&gt;=$I90,BL$3&lt;=$J90),$K90*$H90*тех!BT$9*тех!BT$6,)</f>
        <v>0</v>
      </c>
      <c r="BM90" s="219">
        <f>IF(AND(BM$3&gt;=$I90,BM$3&lt;=$J90),$K90*$H90*тех!BU$9*тех!BU$6,)</f>
        <v>0</v>
      </c>
      <c r="BN90" s="219">
        <f>IF(AND(BN$3&gt;=$I90,BN$3&lt;=$J90),$K90*$H90*тех!BV$9*тех!BV$6,)</f>
        <v>0</v>
      </c>
      <c r="BO90" s="219">
        <f>IF(AND(BO$3&gt;=$I90,BO$3&lt;=$J90),$K90*$H90*тех!BW$9*тех!BW$6,)</f>
        <v>0</v>
      </c>
      <c r="BP90" s="219">
        <f>IF(AND(BP$3&gt;=$I90,BP$3&lt;=$J90),$K90*$H90*тех!BX$9*тех!BX$6,)</f>
        <v>0</v>
      </c>
      <c r="BQ90" s="219">
        <f>IF(AND(BQ$3&gt;=$I90,BQ$3&lt;=$J90),$K90*$H90*тех!BY$9*тех!BY$6,)</f>
        <v>0</v>
      </c>
      <c r="BR90" s="219">
        <f>IF(AND(BR$3&gt;=$I90,BR$3&lt;=$J90),$K90*$H90*тех!BZ$9*тех!BZ$6,)</f>
        <v>0</v>
      </c>
      <c r="BS90" s="219">
        <f>IF(AND(BS$3&gt;=$I90,BS$3&lt;=$J90),$K90*$H90*тех!CA$9*тех!CA$6,)</f>
        <v>0</v>
      </c>
      <c r="BT90" s="219">
        <f>IF(AND(BT$3&gt;=$I90,BT$3&lt;=$J90),$K90*$H90*тех!CB$9*тех!CB$6,)</f>
        <v>0</v>
      </c>
      <c r="BU90" s="219">
        <f>IF(AND(BU$3&gt;=$I90,BU$3&lt;=$J90),$K90*$H90*тех!CC$9*тех!CC$6,)</f>
        <v>0</v>
      </c>
      <c r="BV90" s="219">
        <f>IF(AND(BV$3&gt;=$I90,BV$3&lt;=$J90),$K90*$H90*тех!CD$9*тех!CD$6,)</f>
        <v>0</v>
      </c>
      <c r="BW90" s="219">
        <f>IF(AND(BW$3&gt;=$I90,BW$3&lt;=$J90),$K90*$H90*тех!CE$9*тех!CE$6,)</f>
        <v>0</v>
      </c>
    </row>
    <row r="91" spans="2:75" hidden="1">
      <c r="B91" s="3">
        <v>85</v>
      </c>
      <c r="C91" s="19"/>
      <c r="D91" s="19"/>
      <c r="E91" s="19"/>
      <c r="F91" s="19"/>
      <c r="G91" s="334" t="str">
        <f t="shared" si="3"/>
        <v>СНГ</v>
      </c>
      <c r="H91" s="19"/>
      <c r="I91" s="20"/>
      <c r="J91" s="20"/>
      <c r="K91" s="71"/>
      <c r="L91" s="64"/>
      <c r="M91" s="64"/>
      <c r="N91" s="64">
        <f t="shared" si="1"/>
        <v>0</v>
      </c>
      <c r="P91" s="219">
        <f>IF(AND(P$3&gt;=$I91,P$3&lt;=$J91),$K91*$H91*тех!X$9*тех!X$6,)</f>
        <v>0</v>
      </c>
      <c r="Q91" s="219">
        <f>IF(AND(Q$3&gt;=$I91,Q$3&lt;=$J91),$K91*$H91*тех!Y$9*тех!Y$6,)</f>
        <v>0</v>
      </c>
      <c r="R91" s="219">
        <f>IF(AND(R$3&gt;=$I91,R$3&lt;=$J91),$K91*$H91*тех!Z$9*тех!Z$6,)</f>
        <v>0</v>
      </c>
      <c r="S91" s="219">
        <f>IF(AND(S$3&gt;=$I91,S$3&lt;=$J91),$K91*$H91*тех!AA$9*тех!AA$6,)</f>
        <v>0</v>
      </c>
      <c r="T91" s="219">
        <f>IF(AND(T$3&gt;=$I91,T$3&lt;=$J91),$K91*$H91*тех!AB$9*тех!AB$6,)</f>
        <v>0</v>
      </c>
      <c r="U91" s="219">
        <f>IF(AND(U$3&gt;=$I91,U$3&lt;=$J91),$K91*$H91*тех!AC$9*тех!AC$6,)</f>
        <v>0</v>
      </c>
      <c r="V91" s="219">
        <f>IF(AND(V$3&gt;=$I91,V$3&lt;=$J91),$K91*$H91*тех!AD$9*тех!AD$6,)</f>
        <v>0</v>
      </c>
      <c r="W91" s="219">
        <f>IF(AND(W$3&gt;=$I91,W$3&lt;=$J91),$K91*$H91*тех!AE$9*тех!AE$6,)</f>
        <v>0</v>
      </c>
      <c r="X91" s="219">
        <f>IF(AND(X$3&gt;=$I91,X$3&lt;=$J91),$K91*$H91*тех!AF$9*тех!AF$6,)</f>
        <v>0</v>
      </c>
      <c r="Y91" s="219">
        <f>IF(AND(Y$3&gt;=$I91,Y$3&lt;=$J91),$K91*$H91*тех!AG$9*тех!AG$6,)</f>
        <v>0</v>
      </c>
      <c r="Z91" s="219">
        <f>IF(AND(Z$3&gt;=$I91,Z$3&lt;=$J91),$K91*$H91*тех!AH$9*тех!AH$6,)</f>
        <v>0</v>
      </c>
      <c r="AA91" s="219">
        <f>IF(AND(AA$3&gt;=$I91,AA$3&lt;=$J91),$K91*$H91*тех!AI$9*тех!AI$6,)</f>
        <v>0</v>
      </c>
      <c r="AB91" s="219">
        <f>IF(AND(AB$3&gt;=$I91,AB$3&lt;=$J91),$K91*$H91*тех!AJ$9*тех!AJ$6,)</f>
        <v>0</v>
      </c>
      <c r="AC91" s="219">
        <f>IF(AND(AC$3&gt;=$I91,AC$3&lt;=$J91),$K91*$H91*тех!AK$9*тех!AK$6,)</f>
        <v>0</v>
      </c>
      <c r="AD91" s="219">
        <f>IF(AND(AD$3&gt;=$I91,AD$3&lt;=$J91),$K91*$H91*тех!AL$9*тех!AL$6,)</f>
        <v>0</v>
      </c>
      <c r="AE91" s="219">
        <f>IF(AND(AE$3&gt;=$I91,AE$3&lt;=$J91),$K91*$H91*тех!AM$9*тех!AM$6,)</f>
        <v>0</v>
      </c>
      <c r="AF91" s="219">
        <f>IF(AND(AF$3&gt;=$I91,AF$3&lt;=$J91),$K91*$H91*тех!AN$9*тех!AN$6,)</f>
        <v>0</v>
      </c>
      <c r="AG91" s="219">
        <f>IF(AND(AG$3&gt;=$I91,AG$3&lt;=$J91),$K91*$H91*тех!AO$9*тех!AO$6,)</f>
        <v>0</v>
      </c>
      <c r="AH91" s="219">
        <f>IF(AND(AH$3&gt;=$I91,AH$3&lt;=$J91),$K91*$H91*тех!AP$9*тех!AP$6,)</f>
        <v>0</v>
      </c>
      <c r="AI91" s="219">
        <f>IF(AND(AI$3&gt;=$I91,AI$3&lt;=$J91),$K91*$H91*тех!AQ$9*тех!AQ$6,)</f>
        <v>0</v>
      </c>
      <c r="AJ91" s="219">
        <f>IF(AND(AJ$3&gt;=$I91,AJ$3&lt;=$J91),$K91*$H91*тех!AR$9*тех!AR$6,)</f>
        <v>0</v>
      </c>
      <c r="AK91" s="219">
        <f>IF(AND(AK$3&gt;=$I91,AK$3&lt;=$J91),$K91*$H91*тех!AS$9*тех!AS$6,)</f>
        <v>0</v>
      </c>
      <c r="AL91" s="219">
        <f>IF(AND(AL$3&gt;=$I91,AL$3&lt;=$J91),$K91*$H91*тех!AT$9*тех!AT$6,)</f>
        <v>0</v>
      </c>
      <c r="AM91" s="219">
        <f>IF(AND(AM$3&gt;=$I91,AM$3&lt;=$J91),$K91*$H91*тех!AU$9*тех!AU$6,)</f>
        <v>0</v>
      </c>
      <c r="AN91" s="219">
        <f>IF(AND(AN$3&gt;=$I91,AN$3&lt;=$J91),$K91*$H91*тех!AV$9*тех!AV$6,)</f>
        <v>0</v>
      </c>
      <c r="AO91" s="219">
        <f>IF(AND(AO$3&gt;=$I91,AO$3&lt;=$J91),$K91*$H91*тех!AW$9*тех!AW$6,)</f>
        <v>0</v>
      </c>
      <c r="AP91" s="219">
        <f>IF(AND(AP$3&gt;=$I91,AP$3&lt;=$J91),$K91*$H91*тех!AX$9*тех!AX$6,)</f>
        <v>0</v>
      </c>
      <c r="AQ91" s="219">
        <f>IF(AND(AQ$3&gt;=$I91,AQ$3&lt;=$J91),$K91*$H91*тех!AY$9*тех!AY$6,)</f>
        <v>0</v>
      </c>
      <c r="AR91" s="219">
        <f>IF(AND(AR$3&gt;=$I91,AR$3&lt;=$J91),$K91*$H91*тех!AZ$9*тех!AZ$6,)</f>
        <v>0</v>
      </c>
      <c r="AS91" s="219">
        <f>IF(AND(AS$3&gt;=$I91,AS$3&lt;=$J91),$K91*$H91*тех!BA$9*тех!BA$6,)</f>
        <v>0</v>
      </c>
      <c r="AT91" s="219">
        <f>IF(AND(AT$3&gt;=$I91,AT$3&lt;=$J91),$K91*$H91*тех!BB$9*тех!BB$6,)</f>
        <v>0</v>
      </c>
      <c r="AU91" s="219">
        <f>IF(AND(AU$3&gt;=$I91,AU$3&lt;=$J91),$K91*$H91*тех!BC$9*тех!BC$6,)</f>
        <v>0</v>
      </c>
      <c r="AV91" s="219">
        <f>IF(AND(AV$3&gt;=$I91,AV$3&lt;=$J91),$K91*$H91*тех!BD$9*тех!BD$6,)</f>
        <v>0</v>
      </c>
      <c r="AW91" s="219">
        <f>IF(AND(AW$3&gt;=$I91,AW$3&lt;=$J91),$K91*$H91*тех!BE$9*тех!BE$6,)</f>
        <v>0</v>
      </c>
      <c r="AX91" s="219">
        <f>IF(AND(AX$3&gt;=$I91,AX$3&lt;=$J91),$K91*$H91*тех!BF$9*тех!BF$6,)</f>
        <v>0</v>
      </c>
      <c r="AY91" s="219">
        <f>IF(AND(AY$3&gt;=$I91,AY$3&lt;=$J91),$K91*$H91*тех!BG$9*тех!BG$6,)</f>
        <v>0</v>
      </c>
      <c r="AZ91" s="219">
        <f>IF(AND(AZ$3&gt;=$I91,AZ$3&lt;=$J91),$K91*$H91*тех!BH$9*тех!BH$6,)</f>
        <v>0</v>
      </c>
      <c r="BA91" s="219">
        <f>IF(AND(BA$3&gt;=$I91,BA$3&lt;=$J91),$K91*$H91*тех!BI$9*тех!BI$6,)</f>
        <v>0</v>
      </c>
      <c r="BB91" s="219">
        <f>IF(AND(BB$3&gt;=$I91,BB$3&lt;=$J91),$K91*$H91*тех!BJ$9*тех!BJ$6,)</f>
        <v>0</v>
      </c>
      <c r="BC91" s="219">
        <f>IF(AND(BC$3&gt;=$I91,BC$3&lt;=$J91),$K91*$H91*тех!BK$9*тех!BK$6,)</f>
        <v>0</v>
      </c>
      <c r="BD91" s="219">
        <f>IF(AND(BD$3&gt;=$I91,BD$3&lt;=$J91),$K91*$H91*тех!BL$9*тех!BL$6,)</f>
        <v>0</v>
      </c>
      <c r="BE91" s="219">
        <f>IF(AND(BE$3&gt;=$I91,BE$3&lt;=$J91),$K91*$H91*тех!BM$9*тех!BM$6,)</f>
        <v>0</v>
      </c>
      <c r="BF91" s="219">
        <f>IF(AND(BF$3&gt;=$I91,BF$3&lt;=$J91),$K91*$H91*тех!BN$9*тех!BN$6,)</f>
        <v>0</v>
      </c>
      <c r="BG91" s="219">
        <f>IF(AND(BG$3&gt;=$I91,BG$3&lt;=$J91),$K91*$H91*тех!BO$9*тех!BO$6,)</f>
        <v>0</v>
      </c>
      <c r="BH91" s="219">
        <f>IF(AND(BH$3&gt;=$I91,BH$3&lt;=$J91),$K91*$H91*тех!BP$9*тех!BP$6,)</f>
        <v>0</v>
      </c>
      <c r="BI91" s="219">
        <f>IF(AND(BI$3&gt;=$I91,BI$3&lt;=$J91),$K91*$H91*тех!BQ$9*тех!BQ$6,)</f>
        <v>0</v>
      </c>
      <c r="BJ91" s="219">
        <f>IF(AND(BJ$3&gt;=$I91,BJ$3&lt;=$J91),$K91*$H91*тех!BR$9*тех!BR$6,)</f>
        <v>0</v>
      </c>
      <c r="BK91" s="219">
        <f>IF(AND(BK$3&gt;=$I91,BK$3&lt;=$J91),$K91*$H91*тех!BS$9*тех!BS$6,)</f>
        <v>0</v>
      </c>
      <c r="BL91" s="219">
        <f>IF(AND(BL$3&gt;=$I91,BL$3&lt;=$J91),$K91*$H91*тех!BT$9*тех!BT$6,)</f>
        <v>0</v>
      </c>
      <c r="BM91" s="219">
        <f>IF(AND(BM$3&gt;=$I91,BM$3&lt;=$J91),$K91*$H91*тех!BU$9*тех!BU$6,)</f>
        <v>0</v>
      </c>
      <c r="BN91" s="219">
        <f>IF(AND(BN$3&gt;=$I91,BN$3&lt;=$J91),$K91*$H91*тех!BV$9*тех!BV$6,)</f>
        <v>0</v>
      </c>
      <c r="BO91" s="219">
        <f>IF(AND(BO$3&gt;=$I91,BO$3&lt;=$J91),$K91*$H91*тех!BW$9*тех!BW$6,)</f>
        <v>0</v>
      </c>
      <c r="BP91" s="219">
        <f>IF(AND(BP$3&gt;=$I91,BP$3&lt;=$J91),$K91*$H91*тех!BX$9*тех!BX$6,)</f>
        <v>0</v>
      </c>
      <c r="BQ91" s="219">
        <f>IF(AND(BQ$3&gt;=$I91,BQ$3&lt;=$J91),$K91*$H91*тех!BY$9*тех!BY$6,)</f>
        <v>0</v>
      </c>
      <c r="BR91" s="219">
        <f>IF(AND(BR$3&gt;=$I91,BR$3&lt;=$J91),$K91*$H91*тех!BZ$9*тех!BZ$6,)</f>
        <v>0</v>
      </c>
      <c r="BS91" s="219">
        <f>IF(AND(BS$3&gt;=$I91,BS$3&lt;=$J91),$K91*$H91*тех!CA$9*тех!CA$6,)</f>
        <v>0</v>
      </c>
      <c r="BT91" s="219">
        <f>IF(AND(BT$3&gt;=$I91,BT$3&lt;=$J91),$K91*$H91*тех!CB$9*тех!CB$6,)</f>
        <v>0</v>
      </c>
      <c r="BU91" s="219">
        <f>IF(AND(BU$3&gt;=$I91,BU$3&lt;=$J91),$K91*$H91*тех!CC$9*тех!CC$6,)</f>
        <v>0</v>
      </c>
      <c r="BV91" s="219">
        <f>IF(AND(BV$3&gt;=$I91,BV$3&lt;=$J91),$K91*$H91*тех!CD$9*тех!CD$6,)</f>
        <v>0</v>
      </c>
      <c r="BW91" s="219">
        <f>IF(AND(BW$3&gt;=$I91,BW$3&lt;=$J91),$K91*$H91*тех!CE$9*тех!CE$6,)</f>
        <v>0</v>
      </c>
    </row>
    <row r="92" spans="2:75" hidden="1">
      <c r="B92" s="3">
        <v>86</v>
      </c>
      <c r="C92" s="19"/>
      <c r="D92" s="19"/>
      <c r="E92" s="19"/>
      <c r="F92" s="19"/>
      <c r="G92" s="334" t="str">
        <f t="shared" si="3"/>
        <v>СНГ</v>
      </c>
      <c r="H92" s="19"/>
      <c r="I92" s="20"/>
      <c r="J92" s="20"/>
      <c r="K92" s="71"/>
      <c r="L92" s="64"/>
      <c r="M92" s="64"/>
      <c r="N92" s="64">
        <f t="shared" si="1"/>
        <v>0</v>
      </c>
      <c r="P92" s="219">
        <f>IF(AND(P$3&gt;=$I92,P$3&lt;=$J92),$K92*$H92*тех!X$9*тех!X$6,)</f>
        <v>0</v>
      </c>
      <c r="Q92" s="219">
        <f>IF(AND(Q$3&gt;=$I92,Q$3&lt;=$J92),$K92*$H92*тех!Y$9*тех!Y$6,)</f>
        <v>0</v>
      </c>
      <c r="R92" s="219">
        <f>IF(AND(R$3&gt;=$I92,R$3&lt;=$J92),$K92*$H92*тех!Z$9*тех!Z$6,)</f>
        <v>0</v>
      </c>
      <c r="S92" s="219">
        <f>IF(AND(S$3&gt;=$I92,S$3&lt;=$J92),$K92*$H92*тех!AA$9*тех!AA$6,)</f>
        <v>0</v>
      </c>
      <c r="T92" s="219">
        <f>IF(AND(T$3&gt;=$I92,T$3&lt;=$J92),$K92*$H92*тех!AB$9*тех!AB$6,)</f>
        <v>0</v>
      </c>
      <c r="U92" s="219">
        <f>IF(AND(U$3&gt;=$I92,U$3&lt;=$J92),$K92*$H92*тех!AC$9*тех!AC$6,)</f>
        <v>0</v>
      </c>
      <c r="V92" s="219">
        <f>IF(AND(V$3&gt;=$I92,V$3&lt;=$J92),$K92*$H92*тех!AD$9*тех!AD$6,)</f>
        <v>0</v>
      </c>
      <c r="W92" s="219">
        <f>IF(AND(W$3&gt;=$I92,W$3&lt;=$J92),$K92*$H92*тех!AE$9*тех!AE$6,)</f>
        <v>0</v>
      </c>
      <c r="X92" s="219">
        <f>IF(AND(X$3&gt;=$I92,X$3&lt;=$J92),$K92*$H92*тех!AF$9*тех!AF$6,)</f>
        <v>0</v>
      </c>
      <c r="Y92" s="219">
        <f>IF(AND(Y$3&gt;=$I92,Y$3&lt;=$J92),$K92*$H92*тех!AG$9*тех!AG$6,)</f>
        <v>0</v>
      </c>
      <c r="Z92" s="219">
        <f>IF(AND(Z$3&gt;=$I92,Z$3&lt;=$J92),$K92*$H92*тех!AH$9*тех!AH$6,)</f>
        <v>0</v>
      </c>
      <c r="AA92" s="219">
        <f>IF(AND(AA$3&gt;=$I92,AA$3&lt;=$J92),$K92*$H92*тех!AI$9*тех!AI$6,)</f>
        <v>0</v>
      </c>
      <c r="AB92" s="219">
        <f>IF(AND(AB$3&gt;=$I92,AB$3&lt;=$J92),$K92*$H92*тех!AJ$9*тех!AJ$6,)</f>
        <v>0</v>
      </c>
      <c r="AC92" s="219">
        <f>IF(AND(AC$3&gt;=$I92,AC$3&lt;=$J92),$K92*$H92*тех!AK$9*тех!AK$6,)</f>
        <v>0</v>
      </c>
      <c r="AD92" s="219">
        <f>IF(AND(AD$3&gt;=$I92,AD$3&lt;=$J92),$K92*$H92*тех!AL$9*тех!AL$6,)</f>
        <v>0</v>
      </c>
      <c r="AE92" s="219">
        <f>IF(AND(AE$3&gt;=$I92,AE$3&lt;=$J92),$K92*$H92*тех!AM$9*тех!AM$6,)</f>
        <v>0</v>
      </c>
      <c r="AF92" s="219">
        <f>IF(AND(AF$3&gt;=$I92,AF$3&lt;=$J92),$K92*$H92*тех!AN$9*тех!AN$6,)</f>
        <v>0</v>
      </c>
      <c r="AG92" s="219">
        <f>IF(AND(AG$3&gt;=$I92,AG$3&lt;=$J92),$K92*$H92*тех!AO$9*тех!AO$6,)</f>
        <v>0</v>
      </c>
      <c r="AH92" s="219">
        <f>IF(AND(AH$3&gt;=$I92,AH$3&lt;=$J92),$K92*$H92*тех!AP$9*тех!AP$6,)</f>
        <v>0</v>
      </c>
      <c r="AI92" s="219">
        <f>IF(AND(AI$3&gt;=$I92,AI$3&lt;=$J92),$K92*$H92*тех!AQ$9*тех!AQ$6,)</f>
        <v>0</v>
      </c>
      <c r="AJ92" s="219">
        <f>IF(AND(AJ$3&gt;=$I92,AJ$3&lt;=$J92),$K92*$H92*тех!AR$9*тех!AR$6,)</f>
        <v>0</v>
      </c>
      <c r="AK92" s="219">
        <f>IF(AND(AK$3&gt;=$I92,AK$3&lt;=$J92),$K92*$H92*тех!AS$9*тех!AS$6,)</f>
        <v>0</v>
      </c>
      <c r="AL92" s="219">
        <f>IF(AND(AL$3&gt;=$I92,AL$3&lt;=$J92),$K92*$H92*тех!AT$9*тех!AT$6,)</f>
        <v>0</v>
      </c>
      <c r="AM92" s="219">
        <f>IF(AND(AM$3&gt;=$I92,AM$3&lt;=$J92),$K92*$H92*тех!AU$9*тех!AU$6,)</f>
        <v>0</v>
      </c>
      <c r="AN92" s="219">
        <f>IF(AND(AN$3&gt;=$I92,AN$3&lt;=$J92),$K92*$H92*тех!AV$9*тех!AV$6,)</f>
        <v>0</v>
      </c>
      <c r="AO92" s="219">
        <f>IF(AND(AO$3&gt;=$I92,AO$3&lt;=$J92),$K92*$H92*тех!AW$9*тех!AW$6,)</f>
        <v>0</v>
      </c>
      <c r="AP92" s="219">
        <f>IF(AND(AP$3&gt;=$I92,AP$3&lt;=$J92),$K92*$H92*тех!AX$9*тех!AX$6,)</f>
        <v>0</v>
      </c>
      <c r="AQ92" s="219">
        <f>IF(AND(AQ$3&gt;=$I92,AQ$3&lt;=$J92),$K92*$H92*тех!AY$9*тех!AY$6,)</f>
        <v>0</v>
      </c>
      <c r="AR92" s="219">
        <f>IF(AND(AR$3&gt;=$I92,AR$3&lt;=$J92),$K92*$H92*тех!AZ$9*тех!AZ$6,)</f>
        <v>0</v>
      </c>
      <c r="AS92" s="219">
        <f>IF(AND(AS$3&gt;=$I92,AS$3&lt;=$J92),$K92*$H92*тех!BA$9*тех!BA$6,)</f>
        <v>0</v>
      </c>
      <c r="AT92" s="219">
        <f>IF(AND(AT$3&gt;=$I92,AT$3&lt;=$J92),$K92*$H92*тех!BB$9*тех!BB$6,)</f>
        <v>0</v>
      </c>
      <c r="AU92" s="219">
        <f>IF(AND(AU$3&gt;=$I92,AU$3&lt;=$J92),$K92*$H92*тех!BC$9*тех!BC$6,)</f>
        <v>0</v>
      </c>
      <c r="AV92" s="219">
        <f>IF(AND(AV$3&gt;=$I92,AV$3&lt;=$J92),$K92*$H92*тех!BD$9*тех!BD$6,)</f>
        <v>0</v>
      </c>
      <c r="AW92" s="219">
        <f>IF(AND(AW$3&gt;=$I92,AW$3&lt;=$J92),$K92*$H92*тех!BE$9*тех!BE$6,)</f>
        <v>0</v>
      </c>
      <c r="AX92" s="219">
        <f>IF(AND(AX$3&gt;=$I92,AX$3&lt;=$J92),$K92*$H92*тех!BF$9*тех!BF$6,)</f>
        <v>0</v>
      </c>
      <c r="AY92" s="219">
        <f>IF(AND(AY$3&gt;=$I92,AY$3&lt;=$J92),$K92*$H92*тех!BG$9*тех!BG$6,)</f>
        <v>0</v>
      </c>
      <c r="AZ92" s="219">
        <f>IF(AND(AZ$3&gt;=$I92,AZ$3&lt;=$J92),$K92*$H92*тех!BH$9*тех!BH$6,)</f>
        <v>0</v>
      </c>
      <c r="BA92" s="219">
        <f>IF(AND(BA$3&gt;=$I92,BA$3&lt;=$J92),$K92*$H92*тех!BI$9*тех!BI$6,)</f>
        <v>0</v>
      </c>
      <c r="BB92" s="219">
        <f>IF(AND(BB$3&gt;=$I92,BB$3&lt;=$J92),$K92*$H92*тех!BJ$9*тех!BJ$6,)</f>
        <v>0</v>
      </c>
      <c r="BC92" s="219">
        <f>IF(AND(BC$3&gt;=$I92,BC$3&lt;=$J92),$K92*$H92*тех!BK$9*тех!BK$6,)</f>
        <v>0</v>
      </c>
      <c r="BD92" s="219">
        <f>IF(AND(BD$3&gt;=$I92,BD$3&lt;=$J92),$K92*$H92*тех!BL$9*тех!BL$6,)</f>
        <v>0</v>
      </c>
      <c r="BE92" s="219">
        <f>IF(AND(BE$3&gt;=$I92,BE$3&lt;=$J92),$K92*$H92*тех!BM$9*тех!BM$6,)</f>
        <v>0</v>
      </c>
      <c r="BF92" s="219">
        <f>IF(AND(BF$3&gt;=$I92,BF$3&lt;=$J92),$K92*$H92*тех!BN$9*тех!BN$6,)</f>
        <v>0</v>
      </c>
      <c r="BG92" s="219">
        <f>IF(AND(BG$3&gt;=$I92,BG$3&lt;=$J92),$K92*$H92*тех!BO$9*тех!BO$6,)</f>
        <v>0</v>
      </c>
      <c r="BH92" s="219">
        <f>IF(AND(BH$3&gt;=$I92,BH$3&lt;=$J92),$K92*$H92*тех!BP$9*тех!BP$6,)</f>
        <v>0</v>
      </c>
      <c r="BI92" s="219">
        <f>IF(AND(BI$3&gt;=$I92,BI$3&lt;=$J92),$K92*$H92*тех!BQ$9*тех!BQ$6,)</f>
        <v>0</v>
      </c>
      <c r="BJ92" s="219">
        <f>IF(AND(BJ$3&gt;=$I92,BJ$3&lt;=$J92),$K92*$H92*тех!BR$9*тех!BR$6,)</f>
        <v>0</v>
      </c>
      <c r="BK92" s="219">
        <f>IF(AND(BK$3&gt;=$I92,BK$3&lt;=$J92),$K92*$H92*тех!BS$9*тех!BS$6,)</f>
        <v>0</v>
      </c>
      <c r="BL92" s="219">
        <f>IF(AND(BL$3&gt;=$I92,BL$3&lt;=$J92),$K92*$H92*тех!BT$9*тех!BT$6,)</f>
        <v>0</v>
      </c>
      <c r="BM92" s="219">
        <f>IF(AND(BM$3&gt;=$I92,BM$3&lt;=$J92),$K92*$H92*тех!BU$9*тех!BU$6,)</f>
        <v>0</v>
      </c>
      <c r="BN92" s="219">
        <f>IF(AND(BN$3&gt;=$I92,BN$3&lt;=$J92),$K92*$H92*тех!BV$9*тех!BV$6,)</f>
        <v>0</v>
      </c>
      <c r="BO92" s="219">
        <f>IF(AND(BO$3&gt;=$I92,BO$3&lt;=$J92),$K92*$H92*тех!BW$9*тех!BW$6,)</f>
        <v>0</v>
      </c>
      <c r="BP92" s="219">
        <f>IF(AND(BP$3&gt;=$I92,BP$3&lt;=$J92),$K92*$H92*тех!BX$9*тех!BX$6,)</f>
        <v>0</v>
      </c>
      <c r="BQ92" s="219">
        <f>IF(AND(BQ$3&gt;=$I92,BQ$3&lt;=$J92),$K92*$H92*тех!BY$9*тех!BY$6,)</f>
        <v>0</v>
      </c>
      <c r="BR92" s="219">
        <f>IF(AND(BR$3&gt;=$I92,BR$3&lt;=$J92),$K92*$H92*тех!BZ$9*тех!BZ$6,)</f>
        <v>0</v>
      </c>
      <c r="BS92" s="219">
        <f>IF(AND(BS$3&gt;=$I92,BS$3&lt;=$J92),$K92*$H92*тех!CA$9*тех!CA$6,)</f>
        <v>0</v>
      </c>
      <c r="BT92" s="219">
        <f>IF(AND(BT$3&gt;=$I92,BT$3&lt;=$J92),$K92*$H92*тех!CB$9*тех!CB$6,)</f>
        <v>0</v>
      </c>
      <c r="BU92" s="219">
        <f>IF(AND(BU$3&gt;=$I92,BU$3&lt;=$J92),$K92*$H92*тех!CC$9*тех!CC$6,)</f>
        <v>0</v>
      </c>
      <c r="BV92" s="219">
        <f>IF(AND(BV$3&gt;=$I92,BV$3&lt;=$J92),$K92*$H92*тех!CD$9*тех!CD$6,)</f>
        <v>0</v>
      </c>
      <c r="BW92" s="219">
        <f>IF(AND(BW$3&gt;=$I92,BW$3&lt;=$J92),$K92*$H92*тех!CE$9*тех!CE$6,)</f>
        <v>0</v>
      </c>
    </row>
    <row r="93" spans="2:75" hidden="1">
      <c r="B93" s="3">
        <v>87</v>
      </c>
      <c r="C93" s="19"/>
      <c r="D93" s="19"/>
      <c r="E93" s="19"/>
      <c r="F93" s="19"/>
      <c r="G93" s="334" t="str">
        <f t="shared" si="3"/>
        <v>СНГ</v>
      </c>
      <c r="H93" s="19"/>
      <c r="I93" s="20"/>
      <c r="J93" s="20"/>
      <c r="K93" s="71"/>
      <c r="L93" s="64"/>
      <c r="M93" s="64"/>
      <c r="N93" s="64">
        <f t="shared" si="1"/>
        <v>0</v>
      </c>
      <c r="P93" s="219">
        <f>IF(AND(P$3&gt;=$I93,P$3&lt;=$J93),$K93*$H93*тех!X$9*тех!X$6,)</f>
        <v>0</v>
      </c>
      <c r="Q93" s="219">
        <f>IF(AND(Q$3&gt;=$I93,Q$3&lt;=$J93),$K93*$H93*тех!Y$9*тех!Y$6,)</f>
        <v>0</v>
      </c>
      <c r="R93" s="219">
        <f>IF(AND(R$3&gt;=$I93,R$3&lt;=$J93),$K93*$H93*тех!Z$9*тех!Z$6,)</f>
        <v>0</v>
      </c>
      <c r="S93" s="219">
        <f>IF(AND(S$3&gt;=$I93,S$3&lt;=$J93),$K93*$H93*тех!AA$9*тех!AA$6,)</f>
        <v>0</v>
      </c>
      <c r="T93" s="219">
        <f>IF(AND(T$3&gt;=$I93,T$3&lt;=$J93),$K93*$H93*тех!AB$9*тех!AB$6,)</f>
        <v>0</v>
      </c>
      <c r="U93" s="219">
        <f>IF(AND(U$3&gt;=$I93,U$3&lt;=$J93),$K93*$H93*тех!AC$9*тех!AC$6,)</f>
        <v>0</v>
      </c>
      <c r="V93" s="219">
        <f>IF(AND(V$3&gt;=$I93,V$3&lt;=$J93),$K93*$H93*тех!AD$9*тех!AD$6,)</f>
        <v>0</v>
      </c>
      <c r="W93" s="219">
        <f>IF(AND(W$3&gt;=$I93,W$3&lt;=$J93),$K93*$H93*тех!AE$9*тех!AE$6,)</f>
        <v>0</v>
      </c>
      <c r="X93" s="219">
        <f>IF(AND(X$3&gt;=$I93,X$3&lt;=$J93),$K93*$H93*тех!AF$9*тех!AF$6,)</f>
        <v>0</v>
      </c>
      <c r="Y93" s="219">
        <f>IF(AND(Y$3&gt;=$I93,Y$3&lt;=$J93),$K93*$H93*тех!AG$9*тех!AG$6,)</f>
        <v>0</v>
      </c>
      <c r="Z93" s="219">
        <f>IF(AND(Z$3&gt;=$I93,Z$3&lt;=$J93),$K93*$H93*тех!AH$9*тех!AH$6,)</f>
        <v>0</v>
      </c>
      <c r="AA93" s="219">
        <f>IF(AND(AA$3&gt;=$I93,AA$3&lt;=$J93),$K93*$H93*тех!AI$9*тех!AI$6,)</f>
        <v>0</v>
      </c>
      <c r="AB93" s="219">
        <f>IF(AND(AB$3&gt;=$I93,AB$3&lt;=$J93),$K93*$H93*тех!AJ$9*тех!AJ$6,)</f>
        <v>0</v>
      </c>
      <c r="AC93" s="219">
        <f>IF(AND(AC$3&gt;=$I93,AC$3&lt;=$J93),$K93*$H93*тех!AK$9*тех!AK$6,)</f>
        <v>0</v>
      </c>
      <c r="AD93" s="219">
        <f>IF(AND(AD$3&gt;=$I93,AD$3&lt;=$J93),$K93*$H93*тех!AL$9*тех!AL$6,)</f>
        <v>0</v>
      </c>
      <c r="AE93" s="219">
        <f>IF(AND(AE$3&gt;=$I93,AE$3&lt;=$J93),$K93*$H93*тех!AM$9*тех!AM$6,)</f>
        <v>0</v>
      </c>
      <c r="AF93" s="219">
        <f>IF(AND(AF$3&gt;=$I93,AF$3&lt;=$J93),$K93*$H93*тех!AN$9*тех!AN$6,)</f>
        <v>0</v>
      </c>
      <c r="AG93" s="219">
        <f>IF(AND(AG$3&gt;=$I93,AG$3&lt;=$J93),$K93*$H93*тех!AO$9*тех!AO$6,)</f>
        <v>0</v>
      </c>
      <c r="AH93" s="219">
        <f>IF(AND(AH$3&gt;=$I93,AH$3&lt;=$J93),$K93*$H93*тех!AP$9*тех!AP$6,)</f>
        <v>0</v>
      </c>
      <c r="AI93" s="219">
        <f>IF(AND(AI$3&gt;=$I93,AI$3&lt;=$J93),$K93*$H93*тех!AQ$9*тех!AQ$6,)</f>
        <v>0</v>
      </c>
      <c r="AJ93" s="219">
        <f>IF(AND(AJ$3&gt;=$I93,AJ$3&lt;=$J93),$K93*$H93*тех!AR$9*тех!AR$6,)</f>
        <v>0</v>
      </c>
      <c r="AK93" s="219">
        <f>IF(AND(AK$3&gt;=$I93,AK$3&lt;=$J93),$K93*$H93*тех!AS$9*тех!AS$6,)</f>
        <v>0</v>
      </c>
      <c r="AL93" s="219">
        <f>IF(AND(AL$3&gt;=$I93,AL$3&lt;=$J93),$K93*$H93*тех!AT$9*тех!AT$6,)</f>
        <v>0</v>
      </c>
      <c r="AM93" s="219">
        <f>IF(AND(AM$3&gt;=$I93,AM$3&lt;=$J93),$K93*$H93*тех!AU$9*тех!AU$6,)</f>
        <v>0</v>
      </c>
      <c r="AN93" s="219">
        <f>IF(AND(AN$3&gt;=$I93,AN$3&lt;=$J93),$K93*$H93*тех!AV$9*тех!AV$6,)</f>
        <v>0</v>
      </c>
      <c r="AO93" s="219">
        <f>IF(AND(AO$3&gt;=$I93,AO$3&lt;=$J93),$K93*$H93*тех!AW$9*тех!AW$6,)</f>
        <v>0</v>
      </c>
      <c r="AP93" s="219">
        <f>IF(AND(AP$3&gt;=$I93,AP$3&lt;=$J93),$K93*$H93*тех!AX$9*тех!AX$6,)</f>
        <v>0</v>
      </c>
      <c r="AQ93" s="219">
        <f>IF(AND(AQ$3&gt;=$I93,AQ$3&lt;=$J93),$K93*$H93*тех!AY$9*тех!AY$6,)</f>
        <v>0</v>
      </c>
      <c r="AR93" s="219">
        <f>IF(AND(AR$3&gt;=$I93,AR$3&lt;=$J93),$K93*$H93*тех!AZ$9*тех!AZ$6,)</f>
        <v>0</v>
      </c>
      <c r="AS93" s="219">
        <f>IF(AND(AS$3&gt;=$I93,AS$3&lt;=$J93),$K93*$H93*тех!BA$9*тех!BA$6,)</f>
        <v>0</v>
      </c>
      <c r="AT93" s="219">
        <f>IF(AND(AT$3&gt;=$I93,AT$3&lt;=$J93),$K93*$H93*тех!BB$9*тех!BB$6,)</f>
        <v>0</v>
      </c>
      <c r="AU93" s="219">
        <f>IF(AND(AU$3&gt;=$I93,AU$3&lt;=$J93),$K93*$H93*тех!BC$9*тех!BC$6,)</f>
        <v>0</v>
      </c>
      <c r="AV93" s="219">
        <f>IF(AND(AV$3&gt;=$I93,AV$3&lt;=$J93),$K93*$H93*тех!BD$9*тех!BD$6,)</f>
        <v>0</v>
      </c>
      <c r="AW93" s="219">
        <f>IF(AND(AW$3&gt;=$I93,AW$3&lt;=$J93),$K93*$H93*тех!BE$9*тех!BE$6,)</f>
        <v>0</v>
      </c>
      <c r="AX93" s="219">
        <f>IF(AND(AX$3&gt;=$I93,AX$3&lt;=$J93),$K93*$H93*тех!BF$9*тех!BF$6,)</f>
        <v>0</v>
      </c>
      <c r="AY93" s="219">
        <f>IF(AND(AY$3&gt;=$I93,AY$3&lt;=$J93),$K93*$H93*тех!BG$9*тех!BG$6,)</f>
        <v>0</v>
      </c>
      <c r="AZ93" s="219">
        <f>IF(AND(AZ$3&gt;=$I93,AZ$3&lt;=$J93),$K93*$H93*тех!BH$9*тех!BH$6,)</f>
        <v>0</v>
      </c>
      <c r="BA93" s="219">
        <f>IF(AND(BA$3&gt;=$I93,BA$3&lt;=$J93),$K93*$H93*тех!BI$9*тех!BI$6,)</f>
        <v>0</v>
      </c>
      <c r="BB93" s="219">
        <f>IF(AND(BB$3&gt;=$I93,BB$3&lt;=$J93),$K93*$H93*тех!BJ$9*тех!BJ$6,)</f>
        <v>0</v>
      </c>
      <c r="BC93" s="219">
        <f>IF(AND(BC$3&gt;=$I93,BC$3&lt;=$J93),$K93*$H93*тех!BK$9*тех!BK$6,)</f>
        <v>0</v>
      </c>
      <c r="BD93" s="219">
        <f>IF(AND(BD$3&gt;=$I93,BD$3&lt;=$J93),$K93*$H93*тех!BL$9*тех!BL$6,)</f>
        <v>0</v>
      </c>
      <c r="BE93" s="219">
        <f>IF(AND(BE$3&gt;=$I93,BE$3&lt;=$J93),$K93*$H93*тех!BM$9*тех!BM$6,)</f>
        <v>0</v>
      </c>
      <c r="BF93" s="219">
        <f>IF(AND(BF$3&gt;=$I93,BF$3&lt;=$J93),$K93*$H93*тех!BN$9*тех!BN$6,)</f>
        <v>0</v>
      </c>
      <c r="BG93" s="219">
        <f>IF(AND(BG$3&gt;=$I93,BG$3&lt;=$J93),$K93*$H93*тех!BO$9*тех!BO$6,)</f>
        <v>0</v>
      </c>
      <c r="BH93" s="219">
        <f>IF(AND(BH$3&gt;=$I93,BH$3&lt;=$J93),$K93*$H93*тех!BP$9*тех!BP$6,)</f>
        <v>0</v>
      </c>
      <c r="BI93" s="219">
        <f>IF(AND(BI$3&gt;=$I93,BI$3&lt;=$J93),$K93*$H93*тех!BQ$9*тех!BQ$6,)</f>
        <v>0</v>
      </c>
      <c r="BJ93" s="219">
        <f>IF(AND(BJ$3&gt;=$I93,BJ$3&lt;=$J93),$K93*$H93*тех!BR$9*тех!BR$6,)</f>
        <v>0</v>
      </c>
      <c r="BK93" s="219">
        <f>IF(AND(BK$3&gt;=$I93,BK$3&lt;=$J93),$K93*$H93*тех!BS$9*тех!BS$6,)</f>
        <v>0</v>
      </c>
      <c r="BL93" s="219">
        <f>IF(AND(BL$3&gt;=$I93,BL$3&lt;=$J93),$K93*$H93*тех!BT$9*тех!BT$6,)</f>
        <v>0</v>
      </c>
      <c r="BM93" s="219">
        <f>IF(AND(BM$3&gt;=$I93,BM$3&lt;=$J93),$K93*$H93*тех!BU$9*тех!BU$6,)</f>
        <v>0</v>
      </c>
      <c r="BN93" s="219">
        <f>IF(AND(BN$3&gt;=$I93,BN$3&lt;=$J93),$K93*$H93*тех!BV$9*тех!BV$6,)</f>
        <v>0</v>
      </c>
      <c r="BO93" s="219">
        <f>IF(AND(BO$3&gt;=$I93,BO$3&lt;=$J93),$K93*$H93*тех!BW$9*тех!BW$6,)</f>
        <v>0</v>
      </c>
      <c r="BP93" s="219">
        <f>IF(AND(BP$3&gt;=$I93,BP$3&lt;=$J93),$K93*$H93*тех!BX$9*тех!BX$6,)</f>
        <v>0</v>
      </c>
      <c r="BQ93" s="219">
        <f>IF(AND(BQ$3&gt;=$I93,BQ$3&lt;=$J93),$K93*$H93*тех!BY$9*тех!BY$6,)</f>
        <v>0</v>
      </c>
      <c r="BR93" s="219">
        <f>IF(AND(BR$3&gt;=$I93,BR$3&lt;=$J93),$K93*$H93*тех!BZ$9*тех!BZ$6,)</f>
        <v>0</v>
      </c>
      <c r="BS93" s="219">
        <f>IF(AND(BS$3&gt;=$I93,BS$3&lt;=$J93),$K93*$H93*тех!CA$9*тех!CA$6,)</f>
        <v>0</v>
      </c>
      <c r="BT93" s="219">
        <f>IF(AND(BT$3&gt;=$I93,BT$3&lt;=$J93),$K93*$H93*тех!CB$9*тех!CB$6,)</f>
        <v>0</v>
      </c>
      <c r="BU93" s="219">
        <f>IF(AND(BU$3&gt;=$I93,BU$3&lt;=$J93),$K93*$H93*тех!CC$9*тех!CC$6,)</f>
        <v>0</v>
      </c>
      <c r="BV93" s="219">
        <f>IF(AND(BV$3&gt;=$I93,BV$3&lt;=$J93),$K93*$H93*тех!CD$9*тех!CD$6,)</f>
        <v>0</v>
      </c>
      <c r="BW93" s="219">
        <f>IF(AND(BW$3&gt;=$I93,BW$3&lt;=$J93),$K93*$H93*тех!CE$9*тех!CE$6,)</f>
        <v>0</v>
      </c>
    </row>
    <row r="94" spans="2:75" hidden="1">
      <c r="B94" s="3">
        <v>88</v>
      </c>
      <c r="C94" s="19"/>
      <c r="D94" s="19"/>
      <c r="E94" s="19"/>
      <c r="F94" s="19"/>
      <c r="G94" s="334" t="str">
        <f t="shared" si="3"/>
        <v>СНГ</v>
      </c>
      <c r="H94" s="19"/>
      <c r="I94" s="20"/>
      <c r="J94" s="20"/>
      <c r="K94" s="71"/>
      <c r="L94" s="64"/>
      <c r="M94" s="64"/>
      <c r="N94" s="64">
        <f t="shared" si="1"/>
        <v>0</v>
      </c>
      <c r="P94" s="219">
        <f>IF(AND(P$3&gt;=$I94,P$3&lt;=$J94),$K94*$H94*тех!X$9*тех!X$6,)</f>
        <v>0</v>
      </c>
      <c r="Q94" s="219">
        <f>IF(AND(Q$3&gt;=$I94,Q$3&lt;=$J94),$K94*$H94*тех!Y$9*тех!Y$6,)</f>
        <v>0</v>
      </c>
      <c r="R94" s="219">
        <f>IF(AND(R$3&gt;=$I94,R$3&lt;=$J94),$K94*$H94*тех!Z$9*тех!Z$6,)</f>
        <v>0</v>
      </c>
      <c r="S94" s="219">
        <f>IF(AND(S$3&gt;=$I94,S$3&lt;=$J94),$K94*$H94*тех!AA$9*тех!AA$6,)</f>
        <v>0</v>
      </c>
      <c r="T94" s="219">
        <f>IF(AND(T$3&gt;=$I94,T$3&lt;=$J94),$K94*$H94*тех!AB$9*тех!AB$6,)</f>
        <v>0</v>
      </c>
      <c r="U94" s="219">
        <f>IF(AND(U$3&gt;=$I94,U$3&lt;=$J94),$K94*$H94*тех!AC$9*тех!AC$6,)</f>
        <v>0</v>
      </c>
      <c r="V94" s="219">
        <f>IF(AND(V$3&gt;=$I94,V$3&lt;=$J94),$K94*$H94*тех!AD$9*тех!AD$6,)</f>
        <v>0</v>
      </c>
      <c r="W94" s="219">
        <f>IF(AND(W$3&gt;=$I94,W$3&lt;=$J94),$K94*$H94*тех!AE$9*тех!AE$6,)</f>
        <v>0</v>
      </c>
      <c r="X94" s="219">
        <f>IF(AND(X$3&gt;=$I94,X$3&lt;=$J94),$K94*$H94*тех!AF$9*тех!AF$6,)</f>
        <v>0</v>
      </c>
      <c r="Y94" s="219">
        <f>IF(AND(Y$3&gt;=$I94,Y$3&lt;=$J94),$K94*$H94*тех!AG$9*тех!AG$6,)</f>
        <v>0</v>
      </c>
      <c r="Z94" s="219">
        <f>IF(AND(Z$3&gt;=$I94,Z$3&lt;=$J94),$K94*$H94*тех!AH$9*тех!AH$6,)</f>
        <v>0</v>
      </c>
      <c r="AA94" s="219">
        <f>IF(AND(AA$3&gt;=$I94,AA$3&lt;=$J94),$K94*$H94*тех!AI$9*тех!AI$6,)</f>
        <v>0</v>
      </c>
      <c r="AB94" s="219">
        <f>IF(AND(AB$3&gt;=$I94,AB$3&lt;=$J94),$K94*$H94*тех!AJ$9*тех!AJ$6,)</f>
        <v>0</v>
      </c>
      <c r="AC94" s="219">
        <f>IF(AND(AC$3&gt;=$I94,AC$3&lt;=$J94),$K94*$H94*тех!AK$9*тех!AK$6,)</f>
        <v>0</v>
      </c>
      <c r="AD94" s="219">
        <f>IF(AND(AD$3&gt;=$I94,AD$3&lt;=$J94),$K94*$H94*тех!AL$9*тех!AL$6,)</f>
        <v>0</v>
      </c>
      <c r="AE94" s="219">
        <f>IF(AND(AE$3&gt;=$I94,AE$3&lt;=$J94),$K94*$H94*тех!AM$9*тех!AM$6,)</f>
        <v>0</v>
      </c>
      <c r="AF94" s="219">
        <f>IF(AND(AF$3&gt;=$I94,AF$3&lt;=$J94),$K94*$H94*тех!AN$9*тех!AN$6,)</f>
        <v>0</v>
      </c>
      <c r="AG94" s="219">
        <f>IF(AND(AG$3&gt;=$I94,AG$3&lt;=$J94),$K94*$H94*тех!AO$9*тех!AO$6,)</f>
        <v>0</v>
      </c>
      <c r="AH94" s="219">
        <f>IF(AND(AH$3&gt;=$I94,AH$3&lt;=$J94),$K94*$H94*тех!AP$9*тех!AP$6,)</f>
        <v>0</v>
      </c>
      <c r="AI94" s="219">
        <f>IF(AND(AI$3&gt;=$I94,AI$3&lt;=$J94),$K94*$H94*тех!AQ$9*тех!AQ$6,)</f>
        <v>0</v>
      </c>
      <c r="AJ94" s="219">
        <f>IF(AND(AJ$3&gt;=$I94,AJ$3&lt;=$J94),$K94*$H94*тех!AR$9*тех!AR$6,)</f>
        <v>0</v>
      </c>
      <c r="AK94" s="219">
        <f>IF(AND(AK$3&gt;=$I94,AK$3&lt;=$J94),$K94*$H94*тех!AS$9*тех!AS$6,)</f>
        <v>0</v>
      </c>
      <c r="AL94" s="219">
        <f>IF(AND(AL$3&gt;=$I94,AL$3&lt;=$J94),$K94*$H94*тех!AT$9*тех!AT$6,)</f>
        <v>0</v>
      </c>
      <c r="AM94" s="219">
        <f>IF(AND(AM$3&gt;=$I94,AM$3&lt;=$J94),$K94*$H94*тех!AU$9*тех!AU$6,)</f>
        <v>0</v>
      </c>
      <c r="AN94" s="219">
        <f>IF(AND(AN$3&gt;=$I94,AN$3&lt;=$J94),$K94*$H94*тех!AV$9*тех!AV$6,)</f>
        <v>0</v>
      </c>
      <c r="AO94" s="219">
        <f>IF(AND(AO$3&gt;=$I94,AO$3&lt;=$J94),$K94*$H94*тех!AW$9*тех!AW$6,)</f>
        <v>0</v>
      </c>
      <c r="AP94" s="219">
        <f>IF(AND(AP$3&gt;=$I94,AP$3&lt;=$J94),$K94*$H94*тех!AX$9*тех!AX$6,)</f>
        <v>0</v>
      </c>
      <c r="AQ94" s="219">
        <f>IF(AND(AQ$3&gt;=$I94,AQ$3&lt;=$J94),$K94*$H94*тех!AY$9*тех!AY$6,)</f>
        <v>0</v>
      </c>
      <c r="AR94" s="219">
        <f>IF(AND(AR$3&gt;=$I94,AR$3&lt;=$J94),$K94*$H94*тех!AZ$9*тех!AZ$6,)</f>
        <v>0</v>
      </c>
      <c r="AS94" s="219">
        <f>IF(AND(AS$3&gt;=$I94,AS$3&lt;=$J94),$K94*$H94*тех!BA$9*тех!BA$6,)</f>
        <v>0</v>
      </c>
      <c r="AT94" s="219">
        <f>IF(AND(AT$3&gt;=$I94,AT$3&lt;=$J94),$K94*$H94*тех!BB$9*тех!BB$6,)</f>
        <v>0</v>
      </c>
      <c r="AU94" s="219">
        <f>IF(AND(AU$3&gt;=$I94,AU$3&lt;=$J94),$K94*$H94*тех!BC$9*тех!BC$6,)</f>
        <v>0</v>
      </c>
      <c r="AV94" s="219">
        <f>IF(AND(AV$3&gt;=$I94,AV$3&lt;=$J94),$K94*$H94*тех!BD$9*тех!BD$6,)</f>
        <v>0</v>
      </c>
      <c r="AW94" s="219">
        <f>IF(AND(AW$3&gt;=$I94,AW$3&lt;=$J94),$K94*$H94*тех!BE$9*тех!BE$6,)</f>
        <v>0</v>
      </c>
      <c r="AX94" s="219">
        <f>IF(AND(AX$3&gt;=$I94,AX$3&lt;=$J94),$K94*$H94*тех!BF$9*тех!BF$6,)</f>
        <v>0</v>
      </c>
      <c r="AY94" s="219">
        <f>IF(AND(AY$3&gt;=$I94,AY$3&lt;=$J94),$K94*$H94*тех!BG$9*тех!BG$6,)</f>
        <v>0</v>
      </c>
      <c r="AZ94" s="219">
        <f>IF(AND(AZ$3&gt;=$I94,AZ$3&lt;=$J94),$K94*$H94*тех!BH$9*тех!BH$6,)</f>
        <v>0</v>
      </c>
      <c r="BA94" s="219">
        <f>IF(AND(BA$3&gt;=$I94,BA$3&lt;=$J94),$K94*$H94*тех!BI$9*тех!BI$6,)</f>
        <v>0</v>
      </c>
      <c r="BB94" s="219">
        <f>IF(AND(BB$3&gt;=$I94,BB$3&lt;=$J94),$K94*$H94*тех!BJ$9*тех!BJ$6,)</f>
        <v>0</v>
      </c>
      <c r="BC94" s="219">
        <f>IF(AND(BC$3&gt;=$I94,BC$3&lt;=$J94),$K94*$H94*тех!BK$9*тех!BK$6,)</f>
        <v>0</v>
      </c>
      <c r="BD94" s="219">
        <f>IF(AND(BD$3&gt;=$I94,BD$3&lt;=$J94),$K94*$H94*тех!BL$9*тех!BL$6,)</f>
        <v>0</v>
      </c>
      <c r="BE94" s="219">
        <f>IF(AND(BE$3&gt;=$I94,BE$3&lt;=$J94),$K94*$H94*тех!BM$9*тех!BM$6,)</f>
        <v>0</v>
      </c>
      <c r="BF94" s="219">
        <f>IF(AND(BF$3&gt;=$I94,BF$3&lt;=$J94),$K94*$H94*тех!BN$9*тех!BN$6,)</f>
        <v>0</v>
      </c>
      <c r="BG94" s="219">
        <f>IF(AND(BG$3&gt;=$I94,BG$3&lt;=$J94),$K94*$H94*тех!BO$9*тех!BO$6,)</f>
        <v>0</v>
      </c>
      <c r="BH94" s="219">
        <f>IF(AND(BH$3&gt;=$I94,BH$3&lt;=$J94),$K94*$H94*тех!BP$9*тех!BP$6,)</f>
        <v>0</v>
      </c>
      <c r="BI94" s="219">
        <f>IF(AND(BI$3&gt;=$I94,BI$3&lt;=$J94),$K94*$H94*тех!BQ$9*тех!BQ$6,)</f>
        <v>0</v>
      </c>
      <c r="BJ94" s="219">
        <f>IF(AND(BJ$3&gt;=$I94,BJ$3&lt;=$J94),$K94*$H94*тех!BR$9*тех!BR$6,)</f>
        <v>0</v>
      </c>
      <c r="BK94" s="219">
        <f>IF(AND(BK$3&gt;=$I94,BK$3&lt;=$J94),$K94*$H94*тех!BS$9*тех!BS$6,)</f>
        <v>0</v>
      </c>
      <c r="BL94" s="219">
        <f>IF(AND(BL$3&gt;=$I94,BL$3&lt;=$J94),$K94*$H94*тех!BT$9*тех!BT$6,)</f>
        <v>0</v>
      </c>
      <c r="BM94" s="219">
        <f>IF(AND(BM$3&gt;=$I94,BM$3&lt;=$J94),$K94*$H94*тех!BU$9*тех!BU$6,)</f>
        <v>0</v>
      </c>
      <c r="BN94" s="219">
        <f>IF(AND(BN$3&gt;=$I94,BN$3&lt;=$J94),$K94*$H94*тех!BV$9*тех!BV$6,)</f>
        <v>0</v>
      </c>
      <c r="BO94" s="219">
        <f>IF(AND(BO$3&gt;=$I94,BO$3&lt;=$J94),$K94*$H94*тех!BW$9*тех!BW$6,)</f>
        <v>0</v>
      </c>
      <c r="BP94" s="219">
        <f>IF(AND(BP$3&gt;=$I94,BP$3&lt;=$J94),$K94*$H94*тех!BX$9*тех!BX$6,)</f>
        <v>0</v>
      </c>
      <c r="BQ94" s="219">
        <f>IF(AND(BQ$3&gt;=$I94,BQ$3&lt;=$J94),$K94*$H94*тех!BY$9*тех!BY$6,)</f>
        <v>0</v>
      </c>
      <c r="BR94" s="219">
        <f>IF(AND(BR$3&gt;=$I94,BR$3&lt;=$J94),$K94*$H94*тех!BZ$9*тех!BZ$6,)</f>
        <v>0</v>
      </c>
      <c r="BS94" s="219">
        <f>IF(AND(BS$3&gt;=$I94,BS$3&lt;=$J94),$K94*$H94*тех!CA$9*тех!CA$6,)</f>
        <v>0</v>
      </c>
      <c r="BT94" s="219">
        <f>IF(AND(BT$3&gt;=$I94,BT$3&lt;=$J94),$K94*$H94*тех!CB$9*тех!CB$6,)</f>
        <v>0</v>
      </c>
      <c r="BU94" s="219">
        <f>IF(AND(BU$3&gt;=$I94,BU$3&lt;=$J94),$K94*$H94*тех!CC$9*тех!CC$6,)</f>
        <v>0</v>
      </c>
      <c r="BV94" s="219">
        <f>IF(AND(BV$3&gt;=$I94,BV$3&lt;=$J94),$K94*$H94*тех!CD$9*тех!CD$6,)</f>
        <v>0</v>
      </c>
      <c r="BW94" s="219">
        <f>IF(AND(BW$3&gt;=$I94,BW$3&lt;=$J94),$K94*$H94*тех!CE$9*тех!CE$6,)</f>
        <v>0</v>
      </c>
    </row>
    <row r="95" spans="2:75" hidden="1">
      <c r="B95" s="3">
        <v>89</v>
      </c>
      <c r="C95" s="19"/>
      <c r="D95" s="19"/>
      <c r="E95" s="19"/>
      <c r="F95" s="19"/>
      <c r="G95" s="334" t="str">
        <f t="shared" si="3"/>
        <v>СНГ</v>
      </c>
      <c r="H95" s="19"/>
      <c r="I95" s="20"/>
      <c r="J95" s="20"/>
      <c r="K95" s="71"/>
      <c r="L95" s="64"/>
      <c r="M95" s="64"/>
      <c r="N95" s="64">
        <f t="shared" si="1"/>
        <v>0</v>
      </c>
      <c r="P95" s="219">
        <f>IF(AND(P$3&gt;=$I95,P$3&lt;=$J95),$K95*$H95*тех!X$9*тех!X$6,)</f>
        <v>0</v>
      </c>
      <c r="Q95" s="219">
        <f>IF(AND(Q$3&gt;=$I95,Q$3&lt;=$J95),$K95*$H95*тех!Y$9*тех!Y$6,)</f>
        <v>0</v>
      </c>
      <c r="R95" s="219">
        <f>IF(AND(R$3&gt;=$I95,R$3&lt;=$J95),$K95*$H95*тех!Z$9*тех!Z$6,)</f>
        <v>0</v>
      </c>
      <c r="S95" s="219">
        <f>IF(AND(S$3&gt;=$I95,S$3&lt;=$J95),$K95*$H95*тех!AA$9*тех!AA$6,)</f>
        <v>0</v>
      </c>
      <c r="T95" s="219">
        <f>IF(AND(T$3&gt;=$I95,T$3&lt;=$J95),$K95*$H95*тех!AB$9*тех!AB$6,)</f>
        <v>0</v>
      </c>
      <c r="U95" s="219">
        <f>IF(AND(U$3&gt;=$I95,U$3&lt;=$J95),$K95*$H95*тех!AC$9*тех!AC$6,)</f>
        <v>0</v>
      </c>
      <c r="V95" s="219">
        <f>IF(AND(V$3&gt;=$I95,V$3&lt;=$J95),$K95*$H95*тех!AD$9*тех!AD$6,)</f>
        <v>0</v>
      </c>
      <c r="W95" s="219">
        <f>IF(AND(W$3&gt;=$I95,W$3&lt;=$J95),$K95*$H95*тех!AE$9*тех!AE$6,)</f>
        <v>0</v>
      </c>
      <c r="X95" s="219">
        <f>IF(AND(X$3&gt;=$I95,X$3&lt;=$J95),$K95*$H95*тех!AF$9*тех!AF$6,)</f>
        <v>0</v>
      </c>
      <c r="Y95" s="219">
        <f>IF(AND(Y$3&gt;=$I95,Y$3&lt;=$J95),$K95*$H95*тех!AG$9*тех!AG$6,)</f>
        <v>0</v>
      </c>
      <c r="Z95" s="219">
        <f>IF(AND(Z$3&gt;=$I95,Z$3&lt;=$J95),$K95*$H95*тех!AH$9*тех!AH$6,)</f>
        <v>0</v>
      </c>
      <c r="AA95" s="219">
        <f>IF(AND(AA$3&gt;=$I95,AA$3&lt;=$J95),$K95*$H95*тех!AI$9*тех!AI$6,)</f>
        <v>0</v>
      </c>
      <c r="AB95" s="219">
        <f>IF(AND(AB$3&gt;=$I95,AB$3&lt;=$J95),$K95*$H95*тех!AJ$9*тех!AJ$6,)</f>
        <v>0</v>
      </c>
      <c r="AC95" s="219">
        <f>IF(AND(AC$3&gt;=$I95,AC$3&lt;=$J95),$K95*$H95*тех!AK$9*тех!AK$6,)</f>
        <v>0</v>
      </c>
      <c r="AD95" s="219">
        <f>IF(AND(AD$3&gt;=$I95,AD$3&lt;=$J95),$K95*$H95*тех!AL$9*тех!AL$6,)</f>
        <v>0</v>
      </c>
      <c r="AE95" s="219">
        <f>IF(AND(AE$3&gt;=$I95,AE$3&lt;=$J95),$K95*$H95*тех!AM$9*тех!AM$6,)</f>
        <v>0</v>
      </c>
      <c r="AF95" s="219">
        <f>IF(AND(AF$3&gt;=$I95,AF$3&lt;=$J95),$K95*$H95*тех!AN$9*тех!AN$6,)</f>
        <v>0</v>
      </c>
      <c r="AG95" s="219">
        <f>IF(AND(AG$3&gt;=$I95,AG$3&lt;=$J95),$K95*$H95*тех!AO$9*тех!AO$6,)</f>
        <v>0</v>
      </c>
      <c r="AH95" s="219">
        <f>IF(AND(AH$3&gt;=$I95,AH$3&lt;=$J95),$K95*$H95*тех!AP$9*тех!AP$6,)</f>
        <v>0</v>
      </c>
      <c r="AI95" s="219">
        <f>IF(AND(AI$3&gt;=$I95,AI$3&lt;=$J95),$K95*$H95*тех!AQ$9*тех!AQ$6,)</f>
        <v>0</v>
      </c>
      <c r="AJ95" s="219">
        <f>IF(AND(AJ$3&gt;=$I95,AJ$3&lt;=$J95),$K95*$H95*тех!AR$9*тех!AR$6,)</f>
        <v>0</v>
      </c>
      <c r="AK95" s="219">
        <f>IF(AND(AK$3&gt;=$I95,AK$3&lt;=$J95),$K95*$H95*тех!AS$9*тех!AS$6,)</f>
        <v>0</v>
      </c>
      <c r="AL95" s="219">
        <f>IF(AND(AL$3&gt;=$I95,AL$3&lt;=$J95),$K95*$H95*тех!AT$9*тех!AT$6,)</f>
        <v>0</v>
      </c>
      <c r="AM95" s="219">
        <f>IF(AND(AM$3&gt;=$I95,AM$3&lt;=$J95),$K95*$H95*тех!AU$9*тех!AU$6,)</f>
        <v>0</v>
      </c>
      <c r="AN95" s="219">
        <f>IF(AND(AN$3&gt;=$I95,AN$3&lt;=$J95),$K95*$H95*тех!AV$9*тех!AV$6,)</f>
        <v>0</v>
      </c>
      <c r="AO95" s="219">
        <f>IF(AND(AO$3&gt;=$I95,AO$3&lt;=$J95),$K95*$H95*тех!AW$9*тех!AW$6,)</f>
        <v>0</v>
      </c>
      <c r="AP95" s="219">
        <f>IF(AND(AP$3&gt;=$I95,AP$3&lt;=$J95),$K95*$H95*тех!AX$9*тех!AX$6,)</f>
        <v>0</v>
      </c>
      <c r="AQ95" s="219">
        <f>IF(AND(AQ$3&gt;=$I95,AQ$3&lt;=$J95),$K95*$H95*тех!AY$9*тех!AY$6,)</f>
        <v>0</v>
      </c>
      <c r="AR95" s="219">
        <f>IF(AND(AR$3&gt;=$I95,AR$3&lt;=$J95),$K95*$H95*тех!AZ$9*тех!AZ$6,)</f>
        <v>0</v>
      </c>
      <c r="AS95" s="219">
        <f>IF(AND(AS$3&gt;=$I95,AS$3&lt;=$J95),$K95*$H95*тех!BA$9*тех!BA$6,)</f>
        <v>0</v>
      </c>
      <c r="AT95" s="219">
        <f>IF(AND(AT$3&gt;=$I95,AT$3&lt;=$J95),$K95*$H95*тех!BB$9*тех!BB$6,)</f>
        <v>0</v>
      </c>
      <c r="AU95" s="219">
        <f>IF(AND(AU$3&gt;=$I95,AU$3&lt;=$J95),$K95*$H95*тех!BC$9*тех!BC$6,)</f>
        <v>0</v>
      </c>
      <c r="AV95" s="219">
        <f>IF(AND(AV$3&gt;=$I95,AV$3&lt;=$J95),$K95*$H95*тех!BD$9*тех!BD$6,)</f>
        <v>0</v>
      </c>
      <c r="AW95" s="219">
        <f>IF(AND(AW$3&gt;=$I95,AW$3&lt;=$J95),$K95*$H95*тех!BE$9*тех!BE$6,)</f>
        <v>0</v>
      </c>
      <c r="AX95" s="219">
        <f>IF(AND(AX$3&gt;=$I95,AX$3&lt;=$J95),$K95*$H95*тех!BF$9*тех!BF$6,)</f>
        <v>0</v>
      </c>
      <c r="AY95" s="219">
        <f>IF(AND(AY$3&gt;=$I95,AY$3&lt;=$J95),$K95*$H95*тех!BG$9*тех!BG$6,)</f>
        <v>0</v>
      </c>
      <c r="AZ95" s="219">
        <f>IF(AND(AZ$3&gt;=$I95,AZ$3&lt;=$J95),$K95*$H95*тех!BH$9*тех!BH$6,)</f>
        <v>0</v>
      </c>
      <c r="BA95" s="219">
        <f>IF(AND(BA$3&gt;=$I95,BA$3&lt;=$J95),$K95*$H95*тех!BI$9*тех!BI$6,)</f>
        <v>0</v>
      </c>
      <c r="BB95" s="219">
        <f>IF(AND(BB$3&gt;=$I95,BB$3&lt;=$J95),$K95*$H95*тех!BJ$9*тех!BJ$6,)</f>
        <v>0</v>
      </c>
      <c r="BC95" s="219">
        <f>IF(AND(BC$3&gt;=$I95,BC$3&lt;=$J95),$K95*$H95*тех!BK$9*тех!BK$6,)</f>
        <v>0</v>
      </c>
      <c r="BD95" s="219">
        <f>IF(AND(BD$3&gt;=$I95,BD$3&lt;=$J95),$K95*$H95*тех!BL$9*тех!BL$6,)</f>
        <v>0</v>
      </c>
      <c r="BE95" s="219">
        <f>IF(AND(BE$3&gt;=$I95,BE$3&lt;=$J95),$K95*$H95*тех!BM$9*тех!BM$6,)</f>
        <v>0</v>
      </c>
      <c r="BF95" s="219">
        <f>IF(AND(BF$3&gt;=$I95,BF$3&lt;=$J95),$K95*$H95*тех!BN$9*тех!BN$6,)</f>
        <v>0</v>
      </c>
      <c r="BG95" s="219">
        <f>IF(AND(BG$3&gt;=$I95,BG$3&lt;=$J95),$K95*$H95*тех!BO$9*тех!BO$6,)</f>
        <v>0</v>
      </c>
      <c r="BH95" s="219">
        <f>IF(AND(BH$3&gt;=$I95,BH$3&lt;=$J95),$K95*$H95*тех!BP$9*тех!BP$6,)</f>
        <v>0</v>
      </c>
      <c r="BI95" s="219">
        <f>IF(AND(BI$3&gt;=$I95,BI$3&lt;=$J95),$K95*$H95*тех!BQ$9*тех!BQ$6,)</f>
        <v>0</v>
      </c>
      <c r="BJ95" s="219">
        <f>IF(AND(BJ$3&gt;=$I95,BJ$3&lt;=$J95),$K95*$H95*тех!BR$9*тех!BR$6,)</f>
        <v>0</v>
      </c>
      <c r="BK95" s="219">
        <f>IF(AND(BK$3&gt;=$I95,BK$3&lt;=$J95),$K95*$H95*тех!BS$9*тех!BS$6,)</f>
        <v>0</v>
      </c>
      <c r="BL95" s="219">
        <f>IF(AND(BL$3&gt;=$I95,BL$3&lt;=$J95),$K95*$H95*тех!BT$9*тех!BT$6,)</f>
        <v>0</v>
      </c>
      <c r="BM95" s="219">
        <f>IF(AND(BM$3&gt;=$I95,BM$3&lt;=$J95),$K95*$H95*тех!BU$9*тех!BU$6,)</f>
        <v>0</v>
      </c>
      <c r="BN95" s="219">
        <f>IF(AND(BN$3&gt;=$I95,BN$3&lt;=$J95),$K95*$H95*тех!BV$9*тех!BV$6,)</f>
        <v>0</v>
      </c>
      <c r="BO95" s="219">
        <f>IF(AND(BO$3&gt;=$I95,BO$3&lt;=$J95),$K95*$H95*тех!BW$9*тех!BW$6,)</f>
        <v>0</v>
      </c>
      <c r="BP95" s="219">
        <f>IF(AND(BP$3&gt;=$I95,BP$3&lt;=$J95),$K95*$H95*тех!BX$9*тех!BX$6,)</f>
        <v>0</v>
      </c>
      <c r="BQ95" s="219">
        <f>IF(AND(BQ$3&gt;=$I95,BQ$3&lt;=$J95),$K95*$H95*тех!BY$9*тех!BY$6,)</f>
        <v>0</v>
      </c>
      <c r="BR95" s="219">
        <f>IF(AND(BR$3&gt;=$I95,BR$3&lt;=$J95),$K95*$H95*тех!BZ$9*тех!BZ$6,)</f>
        <v>0</v>
      </c>
      <c r="BS95" s="219">
        <f>IF(AND(BS$3&gt;=$I95,BS$3&lt;=$J95),$K95*$H95*тех!CA$9*тех!CA$6,)</f>
        <v>0</v>
      </c>
      <c r="BT95" s="219">
        <f>IF(AND(BT$3&gt;=$I95,BT$3&lt;=$J95),$K95*$H95*тех!CB$9*тех!CB$6,)</f>
        <v>0</v>
      </c>
      <c r="BU95" s="219">
        <f>IF(AND(BU$3&gt;=$I95,BU$3&lt;=$J95),$K95*$H95*тех!CC$9*тех!CC$6,)</f>
        <v>0</v>
      </c>
      <c r="BV95" s="219">
        <f>IF(AND(BV$3&gt;=$I95,BV$3&lt;=$J95),$K95*$H95*тех!CD$9*тех!CD$6,)</f>
        <v>0</v>
      </c>
      <c r="BW95" s="219">
        <f>IF(AND(BW$3&gt;=$I95,BW$3&lt;=$J95),$K95*$H95*тех!CE$9*тех!CE$6,)</f>
        <v>0</v>
      </c>
    </row>
    <row r="96" spans="2:75" hidden="1">
      <c r="B96" s="3">
        <v>90</v>
      </c>
      <c r="C96" s="19"/>
      <c r="D96" s="19"/>
      <c r="E96" s="19"/>
      <c r="F96" s="19"/>
      <c r="G96" s="334" t="str">
        <f t="shared" si="3"/>
        <v>СНГ</v>
      </c>
      <c r="H96" s="19"/>
      <c r="I96" s="20"/>
      <c r="J96" s="20"/>
      <c r="K96" s="71"/>
      <c r="L96" s="64"/>
      <c r="M96" s="64"/>
      <c r="N96" s="64">
        <f t="shared" si="1"/>
        <v>0</v>
      </c>
      <c r="P96" s="219">
        <f>IF(AND(P$3&gt;=$I96,P$3&lt;=$J96),$K96*$H96*тех!X$9*тех!X$6,)</f>
        <v>0</v>
      </c>
      <c r="Q96" s="219">
        <f>IF(AND(Q$3&gt;=$I96,Q$3&lt;=$J96),$K96*$H96*тех!Y$9*тех!Y$6,)</f>
        <v>0</v>
      </c>
      <c r="R96" s="219">
        <f>IF(AND(R$3&gt;=$I96,R$3&lt;=$J96),$K96*$H96*тех!Z$9*тех!Z$6,)</f>
        <v>0</v>
      </c>
      <c r="S96" s="219">
        <f>IF(AND(S$3&gt;=$I96,S$3&lt;=$J96),$K96*$H96*тех!AA$9*тех!AA$6,)</f>
        <v>0</v>
      </c>
      <c r="T96" s="219">
        <f>IF(AND(T$3&gt;=$I96,T$3&lt;=$J96),$K96*$H96*тех!AB$9*тех!AB$6,)</f>
        <v>0</v>
      </c>
      <c r="U96" s="219">
        <f>IF(AND(U$3&gt;=$I96,U$3&lt;=$J96),$K96*$H96*тех!AC$9*тех!AC$6,)</f>
        <v>0</v>
      </c>
      <c r="V96" s="219">
        <f>IF(AND(V$3&gt;=$I96,V$3&lt;=$J96),$K96*$H96*тех!AD$9*тех!AD$6,)</f>
        <v>0</v>
      </c>
      <c r="W96" s="219">
        <f>IF(AND(W$3&gt;=$I96,W$3&lt;=$J96),$K96*$H96*тех!AE$9*тех!AE$6,)</f>
        <v>0</v>
      </c>
      <c r="X96" s="219">
        <f>IF(AND(X$3&gt;=$I96,X$3&lt;=$J96),$K96*$H96*тех!AF$9*тех!AF$6,)</f>
        <v>0</v>
      </c>
      <c r="Y96" s="219">
        <f>IF(AND(Y$3&gt;=$I96,Y$3&lt;=$J96),$K96*$H96*тех!AG$9*тех!AG$6,)</f>
        <v>0</v>
      </c>
      <c r="Z96" s="219">
        <f>IF(AND(Z$3&gt;=$I96,Z$3&lt;=$J96),$K96*$H96*тех!AH$9*тех!AH$6,)</f>
        <v>0</v>
      </c>
      <c r="AA96" s="219">
        <f>IF(AND(AA$3&gt;=$I96,AA$3&lt;=$J96),$K96*$H96*тех!AI$9*тех!AI$6,)</f>
        <v>0</v>
      </c>
      <c r="AB96" s="219">
        <f>IF(AND(AB$3&gt;=$I96,AB$3&lt;=$J96),$K96*$H96*тех!AJ$9*тех!AJ$6,)</f>
        <v>0</v>
      </c>
      <c r="AC96" s="219">
        <f>IF(AND(AC$3&gt;=$I96,AC$3&lt;=$J96),$K96*$H96*тех!AK$9*тех!AK$6,)</f>
        <v>0</v>
      </c>
      <c r="AD96" s="219">
        <f>IF(AND(AD$3&gt;=$I96,AD$3&lt;=$J96),$K96*$H96*тех!AL$9*тех!AL$6,)</f>
        <v>0</v>
      </c>
      <c r="AE96" s="219">
        <f>IF(AND(AE$3&gt;=$I96,AE$3&lt;=$J96),$K96*$H96*тех!AM$9*тех!AM$6,)</f>
        <v>0</v>
      </c>
      <c r="AF96" s="219">
        <f>IF(AND(AF$3&gt;=$I96,AF$3&lt;=$J96),$K96*$H96*тех!AN$9*тех!AN$6,)</f>
        <v>0</v>
      </c>
      <c r="AG96" s="219">
        <f>IF(AND(AG$3&gt;=$I96,AG$3&lt;=$J96),$K96*$H96*тех!AO$9*тех!AO$6,)</f>
        <v>0</v>
      </c>
      <c r="AH96" s="219">
        <f>IF(AND(AH$3&gt;=$I96,AH$3&lt;=$J96),$K96*$H96*тех!AP$9*тех!AP$6,)</f>
        <v>0</v>
      </c>
      <c r="AI96" s="219">
        <f>IF(AND(AI$3&gt;=$I96,AI$3&lt;=$J96),$K96*$H96*тех!AQ$9*тех!AQ$6,)</f>
        <v>0</v>
      </c>
      <c r="AJ96" s="219">
        <f>IF(AND(AJ$3&gt;=$I96,AJ$3&lt;=$J96),$K96*$H96*тех!AR$9*тех!AR$6,)</f>
        <v>0</v>
      </c>
      <c r="AK96" s="219">
        <f>IF(AND(AK$3&gt;=$I96,AK$3&lt;=$J96),$K96*$H96*тех!AS$9*тех!AS$6,)</f>
        <v>0</v>
      </c>
      <c r="AL96" s="219">
        <f>IF(AND(AL$3&gt;=$I96,AL$3&lt;=$J96),$K96*$H96*тех!AT$9*тех!AT$6,)</f>
        <v>0</v>
      </c>
      <c r="AM96" s="219">
        <f>IF(AND(AM$3&gt;=$I96,AM$3&lt;=$J96),$K96*$H96*тех!AU$9*тех!AU$6,)</f>
        <v>0</v>
      </c>
      <c r="AN96" s="219">
        <f>IF(AND(AN$3&gt;=$I96,AN$3&lt;=$J96),$K96*$H96*тех!AV$9*тех!AV$6,)</f>
        <v>0</v>
      </c>
      <c r="AO96" s="219">
        <f>IF(AND(AO$3&gt;=$I96,AO$3&lt;=$J96),$K96*$H96*тех!AW$9*тех!AW$6,)</f>
        <v>0</v>
      </c>
      <c r="AP96" s="219">
        <f>IF(AND(AP$3&gt;=$I96,AP$3&lt;=$J96),$K96*$H96*тех!AX$9*тех!AX$6,)</f>
        <v>0</v>
      </c>
      <c r="AQ96" s="219">
        <f>IF(AND(AQ$3&gt;=$I96,AQ$3&lt;=$J96),$K96*$H96*тех!AY$9*тех!AY$6,)</f>
        <v>0</v>
      </c>
      <c r="AR96" s="219">
        <f>IF(AND(AR$3&gt;=$I96,AR$3&lt;=$J96),$K96*$H96*тех!AZ$9*тех!AZ$6,)</f>
        <v>0</v>
      </c>
      <c r="AS96" s="219">
        <f>IF(AND(AS$3&gt;=$I96,AS$3&lt;=$J96),$K96*$H96*тех!BA$9*тех!BA$6,)</f>
        <v>0</v>
      </c>
      <c r="AT96" s="219">
        <f>IF(AND(AT$3&gt;=$I96,AT$3&lt;=$J96),$K96*$H96*тех!BB$9*тех!BB$6,)</f>
        <v>0</v>
      </c>
      <c r="AU96" s="219">
        <f>IF(AND(AU$3&gt;=$I96,AU$3&lt;=$J96),$K96*$H96*тех!BC$9*тех!BC$6,)</f>
        <v>0</v>
      </c>
      <c r="AV96" s="219">
        <f>IF(AND(AV$3&gt;=$I96,AV$3&lt;=$J96),$K96*$H96*тех!BD$9*тех!BD$6,)</f>
        <v>0</v>
      </c>
      <c r="AW96" s="219">
        <f>IF(AND(AW$3&gt;=$I96,AW$3&lt;=$J96),$K96*$H96*тех!BE$9*тех!BE$6,)</f>
        <v>0</v>
      </c>
      <c r="AX96" s="219">
        <f>IF(AND(AX$3&gt;=$I96,AX$3&lt;=$J96),$K96*$H96*тех!BF$9*тех!BF$6,)</f>
        <v>0</v>
      </c>
      <c r="AY96" s="219">
        <f>IF(AND(AY$3&gt;=$I96,AY$3&lt;=$J96),$K96*$H96*тех!BG$9*тех!BG$6,)</f>
        <v>0</v>
      </c>
      <c r="AZ96" s="219">
        <f>IF(AND(AZ$3&gt;=$I96,AZ$3&lt;=$J96),$K96*$H96*тех!BH$9*тех!BH$6,)</f>
        <v>0</v>
      </c>
      <c r="BA96" s="219">
        <f>IF(AND(BA$3&gt;=$I96,BA$3&lt;=$J96),$K96*$H96*тех!BI$9*тех!BI$6,)</f>
        <v>0</v>
      </c>
      <c r="BB96" s="219">
        <f>IF(AND(BB$3&gt;=$I96,BB$3&lt;=$J96),$K96*$H96*тех!BJ$9*тех!BJ$6,)</f>
        <v>0</v>
      </c>
      <c r="BC96" s="219">
        <f>IF(AND(BC$3&gt;=$I96,BC$3&lt;=$J96),$K96*$H96*тех!BK$9*тех!BK$6,)</f>
        <v>0</v>
      </c>
      <c r="BD96" s="219">
        <f>IF(AND(BD$3&gt;=$I96,BD$3&lt;=$J96),$K96*$H96*тех!BL$9*тех!BL$6,)</f>
        <v>0</v>
      </c>
      <c r="BE96" s="219">
        <f>IF(AND(BE$3&gt;=$I96,BE$3&lt;=$J96),$K96*$H96*тех!BM$9*тех!BM$6,)</f>
        <v>0</v>
      </c>
      <c r="BF96" s="219">
        <f>IF(AND(BF$3&gt;=$I96,BF$3&lt;=$J96),$K96*$H96*тех!BN$9*тех!BN$6,)</f>
        <v>0</v>
      </c>
      <c r="BG96" s="219">
        <f>IF(AND(BG$3&gt;=$I96,BG$3&lt;=$J96),$K96*$H96*тех!BO$9*тех!BO$6,)</f>
        <v>0</v>
      </c>
      <c r="BH96" s="219">
        <f>IF(AND(BH$3&gt;=$I96,BH$3&lt;=$J96),$K96*$H96*тех!BP$9*тех!BP$6,)</f>
        <v>0</v>
      </c>
      <c r="BI96" s="219">
        <f>IF(AND(BI$3&gt;=$I96,BI$3&lt;=$J96),$K96*$H96*тех!BQ$9*тех!BQ$6,)</f>
        <v>0</v>
      </c>
      <c r="BJ96" s="219">
        <f>IF(AND(BJ$3&gt;=$I96,BJ$3&lt;=$J96),$K96*$H96*тех!BR$9*тех!BR$6,)</f>
        <v>0</v>
      </c>
      <c r="BK96" s="219">
        <f>IF(AND(BK$3&gt;=$I96,BK$3&lt;=$J96),$K96*$H96*тех!BS$9*тех!BS$6,)</f>
        <v>0</v>
      </c>
      <c r="BL96" s="219">
        <f>IF(AND(BL$3&gt;=$I96,BL$3&lt;=$J96),$K96*$H96*тех!BT$9*тех!BT$6,)</f>
        <v>0</v>
      </c>
      <c r="BM96" s="219">
        <f>IF(AND(BM$3&gt;=$I96,BM$3&lt;=$J96),$K96*$H96*тех!BU$9*тех!BU$6,)</f>
        <v>0</v>
      </c>
      <c r="BN96" s="219">
        <f>IF(AND(BN$3&gt;=$I96,BN$3&lt;=$J96),$K96*$H96*тех!BV$9*тех!BV$6,)</f>
        <v>0</v>
      </c>
      <c r="BO96" s="219">
        <f>IF(AND(BO$3&gt;=$I96,BO$3&lt;=$J96),$K96*$H96*тех!BW$9*тех!BW$6,)</f>
        <v>0</v>
      </c>
      <c r="BP96" s="219">
        <f>IF(AND(BP$3&gt;=$I96,BP$3&lt;=$J96),$K96*$H96*тех!BX$9*тех!BX$6,)</f>
        <v>0</v>
      </c>
      <c r="BQ96" s="219">
        <f>IF(AND(BQ$3&gt;=$I96,BQ$3&lt;=$J96),$K96*$H96*тех!BY$9*тех!BY$6,)</f>
        <v>0</v>
      </c>
      <c r="BR96" s="219">
        <f>IF(AND(BR$3&gt;=$I96,BR$3&lt;=$J96),$K96*$H96*тех!BZ$9*тех!BZ$6,)</f>
        <v>0</v>
      </c>
      <c r="BS96" s="219">
        <f>IF(AND(BS$3&gt;=$I96,BS$3&lt;=$J96),$K96*$H96*тех!CA$9*тех!CA$6,)</f>
        <v>0</v>
      </c>
      <c r="BT96" s="219">
        <f>IF(AND(BT$3&gt;=$I96,BT$3&lt;=$J96),$K96*$H96*тех!CB$9*тех!CB$6,)</f>
        <v>0</v>
      </c>
      <c r="BU96" s="219">
        <f>IF(AND(BU$3&gt;=$I96,BU$3&lt;=$J96),$K96*$H96*тех!CC$9*тех!CC$6,)</f>
        <v>0</v>
      </c>
      <c r="BV96" s="219">
        <f>IF(AND(BV$3&gt;=$I96,BV$3&lt;=$J96),$K96*$H96*тех!CD$9*тех!CD$6,)</f>
        <v>0</v>
      </c>
      <c r="BW96" s="219">
        <f>IF(AND(BW$3&gt;=$I96,BW$3&lt;=$J96),$K96*$H96*тех!CE$9*тех!CE$6,)</f>
        <v>0</v>
      </c>
    </row>
    <row r="97" spans="2:75" hidden="1">
      <c r="B97" s="3">
        <v>91</v>
      </c>
      <c r="C97" s="19"/>
      <c r="D97" s="19"/>
      <c r="E97" s="19"/>
      <c r="F97" s="19"/>
      <c r="G97" s="334" t="str">
        <f t="shared" si="3"/>
        <v>СНГ</v>
      </c>
      <c r="H97" s="19"/>
      <c r="I97" s="20"/>
      <c r="J97" s="20"/>
      <c r="K97" s="71"/>
      <c r="L97" s="64"/>
      <c r="M97" s="64"/>
      <c r="N97" s="64">
        <f t="shared" si="1"/>
        <v>0</v>
      </c>
      <c r="P97" s="219">
        <f>IF(AND(P$3&gt;=$I97,P$3&lt;=$J97),$K97*$H97*тех!X$9*тех!X$6,)</f>
        <v>0</v>
      </c>
      <c r="Q97" s="219">
        <f>IF(AND(Q$3&gt;=$I97,Q$3&lt;=$J97),$K97*$H97*тех!Y$9*тех!Y$6,)</f>
        <v>0</v>
      </c>
      <c r="R97" s="219">
        <f>IF(AND(R$3&gt;=$I97,R$3&lt;=$J97),$K97*$H97*тех!Z$9*тех!Z$6,)</f>
        <v>0</v>
      </c>
      <c r="S97" s="219">
        <f>IF(AND(S$3&gt;=$I97,S$3&lt;=$J97),$K97*$H97*тех!AA$9*тех!AA$6,)</f>
        <v>0</v>
      </c>
      <c r="T97" s="219">
        <f>IF(AND(T$3&gt;=$I97,T$3&lt;=$J97),$K97*$H97*тех!AB$9*тех!AB$6,)</f>
        <v>0</v>
      </c>
      <c r="U97" s="219">
        <f>IF(AND(U$3&gt;=$I97,U$3&lt;=$J97),$K97*$H97*тех!AC$9*тех!AC$6,)</f>
        <v>0</v>
      </c>
      <c r="V97" s="219">
        <f>IF(AND(V$3&gt;=$I97,V$3&lt;=$J97),$K97*$H97*тех!AD$9*тех!AD$6,)</f>
        <v>0</v>
      </c>
      <c r="W97" s="219">
        <f>IF(AND(W$3&gt;=$I97,W$3&lt;=$J97),$K97*$H97*тех!AE$9*тех!AE$6,)</f>
        <v>0</v>
      </c>
      <c r="X97" s="219">
        <f>IF(AND(X$3&gt;=$I97,X$3&lt;=$J97),$K97*$H97*тех!AF$9*тех!AF$6,)</f>
        <v>0</v>
      </c>
      <c r="Y97" s="219">
        <f>IF(AND(Y$3&gt;=$I97,Y$3&lt;=$J97),$K97*$H97*тех!AG$9*тех!AG$6,)</f>
        <v>0</v>
      </c>
      <c r="Z97" s="219">
        <f>IF(AND(Z$3&gt;=$I97,Z$3&lt;=$J97),$K97*$H97*тех!AH$9*тех!AH$6,)</f>
        <v>0</v>
      </c>
      <c r="AA97" s="219">
        <f>IF(AND(AA$3&gt;=$I97,AA$3&lt;=$J97),$K97*$H97*тех!AI$9*тех!AI$6,)</f>
        <v>0</v>
      </c>
      <c r="AB97" s="219">
        <f>IF(AND(AB$3&gt;=$I97,AB$3&lt;=$J97),$K97*$H97*тех!AJ$9*тех!AJ$6,)</f>
        <v>0</v>
      </c>
      <c r="AC97" s="219">
        <f>IF(AND(AC$3&gt;=$I97,AC$3&lt;=$J97),$K97*$H97*тех!AK$9*тех!AK$6,)</f>
        <v>0</v>
      </c>
      <c r="AD97" s="219">
        <f>IF(AND(AD$3&gt;=$I97,AD$3&lt;=$J97),$K97*$H97*тех!AL$9*тех!AL$6,)</f>
        <v>0</v>
      </c>
      <c r="AE97" s="219">
        <f>IF(AND(AE$3&gt;=$I97,AE$3&lt;=$J97),$K97*$H97*тех!AM$9*тех!AM$6,)</f>
        <v>0</v>
      </c>
      <c r="AF97" s="219">
        <f>IF(AND(AF$3&gt;=$I97,AF$3&lt;=$J97),$K97*$H97*тех!AN$9*тех!AN$6,)</f>
        <v>0</v>
      </c>
      <c r="AG97" s="219">
        <f>IF(AND(AG$3&gt;=$I97,AG$3&lt;=$J97),$K97*$H97*тех!AO$9*тех!AO$6,)</f>
        <v>0</v>
      </c>
      <c r="AH97" s="219">
        <f>IF(AND(AH$3&gt;=$I97,AH$3&lt;=$J97),$K97*$H97*тех!AP$9*тех!AP$6,)</f>
        <v>0</v>
      </c>
      <c r="AI97" s="219">
        <f>IF(AND(AI$3&gt;=$I97,AI$3&lt;=$J97),$K97*$H97*тех!AQ$9*тех!AQ$6,)</f>
        <v>0</v>
      </c>
      <c r="AJ97" s="219">
        <f>IF(AND(AJ$3&gt;=$I97,AJ$3&lt;=$J97),$K97*$H97*тех!AR$9*тех!AR$6,)</f>
        <v>0</v>
      </c>
      <c r="AK97" s="219">
        <f>IF(AND(AK$3&gt;=$I97,AK$3&lt;=$J97),$K97*$H97*тех!AS$9*тех!AS$6,)</f>
        <v>0</v>
      </c>
      <c r="AL97" s="219">
        <f>IF(AND(AL$3&gt;=$I97,AL$3&lt;=$J97),$K97*$H97*тех!AT$9*тех!AT$6,)</f>
        <v>0</v>
      </c>
      <c r="AM97" s="219">
        <f>IF(AND(AM$3&gt;=$I97,AM$3&lt;=$J97),$K97*$H97*тех!AU$9*тех!AU$6,)</f>
        <v>0</v>
      </c>
      <c r="AN97" s="219">
        <f>IF(AND(AN$3&gt;=$I97,AN$3&lt;=$J97),$K97*$H97*тех!AV$9*тех!AV$6,)</f>
        <v>0</v>
      </c>
      <c r="AO97" s="219">
        <f>IF(AND(AO$3&gt;=$I97,AO$3&lt;=$J97),$K97*$H97*тех!AW$9*тех!AW$6,)</f>
        <v>0</v>
      </c>
      <c r="AP97" s="219">
        <f>IF(AND(AP$3&gt;=$I97,AP$3&lt;=$J97),$K97*$H97*тех!AX$9*тех!AX$6,)</f>
        <v>0</v>
      </c>
      <c r="AQ97" s="219">
        <f>IF(AND(AQ$3&gt;=$I97,AQ$3&lt;=$J97),$K97*$H97*тех!AY$9*тех!AY$6,)</f>
        <v>0</v>
      </c>
      <c r="AR97" s="219">
        <f>IF(AND(AR$3&gt;=$I97,AR$3&lt;=$J97),$K97*$H97*тех!AZ$9*тех!AZ$6,)</f>
        <v>0</v>
      </c>
      <c r="AS97" s="219">
        <f>IF(AND(AS$3&gt;=$I97,AS$3&lt;=$J97),$K97*$H97*тех!BA$9*тех!BA$6,)</f>
        <v>0</v>
      </c>
      <c r="AT97" s="219">
        <f>IF(AND(AT$3&gt;=$I97,AT$3&lt;=$J97),$K97*$H97*тех!BB$9*тех!BB$6,)</f>
        <v>0</v>
      </c>
      <c r="AU97" s="219">
        <f>IF(AND(AU$3&gt;=$I97,AU$3&lt;=$J97),$K97*$H97*тех!BC$9*тех!BC$6,)</f>
        <v>0</v>
      </c>
      <c r="AV97" s="219">
        <f>IF(AND(AV$3&gt;=$I97,AV$3&lt;=$J97),$K97*$H97*тех!BD$9*тех!BD$6,)</f>
        <v>0</v>
      </c>
      <c r="AW97" s="219">
        <f>IF(AND(AW$3&gt;=$I97,AW$3&lt;=$J97),$K97*$H97*тех!BE$9*тех!BE$6,)</f>
        <v>0</v>
      </c>
      <c r="AX97" s="219">
        <f>IF(AND(AX$3&gt;=$I97,AX$3&lt;=$J97),$K97*$H97*тех!BF$9*тех!BF$6,)</f>
        <v>0</v>
      </c>
      <c r="AY97" s="219">
        <f>IF(AND(AY$3&gt;=$I97,AY$3&lt;=$J97),$K97*$H97*тех!BG$9*тех!BG$6,)</f>
        <v>0</v>
      </c>
      <c r="AZ97" s="219">
        <f>IF(AND(AZ$3&gt;=$I97,AZ$3&lt;=$J97),$K97*$H97*тех!BH$9*тех!BH$6,)</f>
        <v>0</v>
      </c>
      <c r="BA97" s="219">
        <f>IF(AND(BA$3&gt;=$I97,BA$3&lt;=$J97),$K97*$H97*тех!BI$9*тех!BI$6,)</f>
        <v>0</v>
      </c>
      <c r="BB97" s="219">
        <f>IF(AND(BB$3&gt;=$I97,BB$3&lt;=$J97),$K97*$H97*тех!BJ$9*тех!BJ$6,)</f>
        <v>0</v>
      </c>
      <c r="BC97" s="219">
        <f>IF(AND(BC$3&gt;=$I97,BC$3&lt;=$J97),$K97*$H97*тех!BK$9*тех!BK$6,)</f>
        <v>0</v>
      </c>
      <c r="BD97" s="219">
        <f>IF(AND(BD$3&gt;=$I97,BD$3&lt;=$J97),$K97*$H97*тех!BL$9*тех!BL$6,)</f>
        <v>0</v>
      </c>
      <c r="BE97" s="219">
        <f>IF(AND(BE$3&gt;=$I97,BE$3&lt;=$J97),$K97*$H97*тех!BM$9*тех!BM$6,)</f>
        <v>0</v>
      </c>
      <c r="BF97" s="219">
        <f>IF(AND(BF$3&gt;=$I97,BF$3&lt;=$J97),$K97*$H97*тех!BN$9*тех!BN$6,)</f>
        <v>0</v>
      </c>
      <c r="BG97" s="219">
        <f>IF(AND(BG$3&gt;=$I97,BG$3&lt;=$J97),$K97*$H97*тех!BO$9*тех!BO$6,)</f>
        <v>0</v>
      </c>
      <c r="BH97" s="219">
        <f>IF(AND(BH$3&gt;=$I97,BH$3&lt;=$J97),$K97*$H97*тех!BP$9*тех!BP$6,)</f>
        <v>0</v>
      </c>
      <c r="BI97" s="219">
        <f>IF(AND(BI$3&gt;=$I97,BI$3&lt;=$J97),$K97*$H97*тех!BQ$9*тех!BQ$6,)</f>
        <v>0</v>
      </c>
      <c r="BJ97" s="219">
        <f>IF(AND(BJ$3&gt;=$I97,BJ$3&lt;=$J97),$K97*$H97*тех!BR$9*тех!BR$6,)</f>
        <v>0</v>
      </c>
      <c r="BK97" s="219">
        <f>IF(AND(BK$3&gt;=$I97,BK$3&lt;=$J97),$K97*$H97*тех!BS$9*тех!BS$6,)</f>
        <v>0</v>
      </c>
      <c r="BL97" s="219">
        <f>IF(AND(BL$3&gt;=$I97,BL$3&lt;=$J97),$K97*$H97*тех!BT$9*тех!BT$6,)</f>
        <v>0</v>
      </c>
      <c r="BM97" s="219">
        <f>IF(AND(BM$3&gt;=$I97,BM$3&lt;=$J97),$K97*$H97*тех!BU$9*тех!BU$6,)</f>
        <v>0</v>
      </c>
      <c r="BN97" s="219">
        <f>IF(AND(BN$3&gt;=$I97,BN$3&lt;=$J97),$K97*$H97*тех!BV$9*тех!BV$6,)</f>
        <v>0</v>
      </c>
      <c r="BO97" s="219">
        <f>IF(AND(BO$3&gt;=$I97,BO$3&lt;=$J97),$K97*$H97*тех!BW$9*тех!BW$6,)</f>
        <v>0</v>
      </c>
      <c r="BP97" s="219">
        <f>IF(AND(BP$3&gt;=$I97,BP$3&lt;=$J97),$K97*$H97*тех!BX$9*тех!BX$6,)</f>
        <v>0</v>
      </c>
      <c r="BQ97" s="219">
        <f>IF(AND(BQ$3&gt;=$I97,BQ$3&lt;=$J97),$K97*$H97*тех!BY$9*тех!BY$6,)</f>
        <v>0</v>
      </c>
      <c r="BR97" s="219">
        <f>IF(AND(BR$3&gt;=$I97,BR$3&lt;=$J97),$K97*$H97*тех!BZ$9*тех!BZ$6,)</f>
        <v>0</v>
      </c>
      <c r="BS97" s="219">
        <f>IF(AND(BS$3&gt;=$I97,BS$3&lt;=$J97),$K97*$H97*тех!CA$9*тех!CA$6,)</f>
        <v>0</v>
      </c>
      <c r="BT97" s="219">
        <f>IF(AND(BT$3&gt;=$I97,BT$3&lt;=$J97),$K97*$H97*тех!CB$9*тех!CB$6,)</f>
        <v>0</v>
      </c>
      <c r="BU97" s="219">
        <f>IF(AND(BU$3&gt;=$I97,BU$3&lt;=$J97),$K97*$H97*тех!CC$9*тех!CC$6,)</f>
        <v>0</v>
      </c>
      <c r="BV97" s="219">
        <f>IF(AND(BV$3&gt;=$I97,BV$3&lt;=$J97),$K97*$H97*тех!CD$9*тех!CD$6,)</f>
        <v>0</v>
      </c>
      <c r="BW97" s="219">
        <f>IF(AND(BW$3&gt;=$I97,BW$3&lt;=$J97),$K97*$H97*тех!CE$9*тех!CE$6,)</f>
        <v>0</v>
      </c>
    </row>
    <row r="98" spans="2:75" hidden="1">
      <c r="B98" s="3">
        <v>92</v>
      </c>
      <c r="C98" s="19"/>
      <c r="D98" s="19"/>
      <c r="E98" s="19"/>
      <c r="F98" s="19"/>
      <c r="G98" s="334" t="str">
        <f t="shared" si="3"/>
        <v>СНГ</v>
      </c>
      <c r="H98" s="19"/>
      <c r="I98" s="20"/>
      <c r="J98" s="20"/>
      <c r="K98" s="71"/>
      <c r="L98" s="64"/>
      <c r="M98" s="64"/>
      <c r="N98" s="64">
        <f t="shared" si="1"/>
        <v>0</v>
      </c>
      <c r="P98" s="219">
        <f>IF(AND(P$3&gt;=$I98,P$3&lt;=$J98),$K98*$H98*тех!X$9*тех!X$6,)</f>
        <v>0</v>
      </c>
      <c r="Q98" s="219">
        <f>IF(AND(Q$3&gt;=$I98,Q$3&lt;=$J98),$K98*$H98*тех!Y$9*тех!Y$6,)</f>
        <v>0</v>
      </c>
      <c r="R98" s="219">
        <f>IF(AND(R$3&gt;=$I98,R$3&lt;=$J98),$K98*$H98*тех!Z$9*тех!Z$6,)</f>
        <v>0</v>
      </c>
      <c r="S98" s="219">
        <f>IF(AND(S$3&gt;=$I98,S$3&lt;=$J98),$K98*$H98*тех!AA$9*тех!AA$6,)</f>
        <v>0</v>
      </c>
      <c r="T98" s="219">
        <f>IF(AND(T$3&gt;=$I98,T$3&lt;=$J98),$K98*$H98*тех!AB$9*тех!AB$6,)</f>
        <v>0</v>
      </c>
      <c r="U98" s="219">
        <f>IF(AND(U$3&gt;=$I98,U$3&lt;=$J98),$K98*$H98*тех!AC$9*тех!AC$6,)</f>
        <v>0</v>
      </c>
      <c r="V98" s="219">
        <f>IF(AND(V$3&gt;=$I98,V$3&lt;=$J98),$K98*$H98*тех!AD$9*тех!AD$6,)</f>
        <v>0</v>
      </c>
      <c r="W98" s="219">
        <f>IF(AND(W$3&gt;=$I98,W$3&lt;=$J98),$K98*$H98*тех!AE$9*тех!AE$6,)</f>
        <v>0</v>
      </c>
      <c r="X98" s="219">
        <f>IF(AND(X$3&gt;=$I98,X$3&lt;=$J98),$K98*$H98*тех!AF$9*тех!AF$6,)</f>
        <v>0</v>
      </c>
      <c r="Y98" s="219">
        <f>IF(AND(Y$3&gt;=$I98,Y$3&lt;=$J98),$K98*$H98*тех!AG$9*тех!AG$6,)</f>
        <v>0</v>
      </c>
      <c r="Z98" s="219">
        <f>IF(AND(Z$3&gt;=$I98,Z$3&lt;=$J98),$K98*$H98*тех!AH$9*тех!AH$6,)</f>
        <v>0</v>
      </c>
      <c r="AA98" s="219">
        <f>IF(AND(AA$3&gt;=$I98,AA$3&lt;=$J98),$K98*$H98*тех!AI$9*тех!AI$6,)</f>
        <v>0</v>
      </c>
      <c r="AB98" s="219">
        <f>IF(AND(AB$3&gt;=$I98,AB$3&lt;=$J98),$K98*$H98*тех!AJ$9*тех!AJ$6,)</f>
        <v>0</v>
      </c>
      <c r="AC98" s="219">
        <f>IF(AND(AC$3&gt;=$I98,AC$3&lt;=$J98),$K98*$H98*тех!AK$9*тех!AK$6,)</f>
        <v>0</v>
      </c>
      <c r="AD98" s="219">
        <f>IF(AND(AD$3&gt;=$I98,AD$3&lt;=$J98),$K98*$H98*тех!AL$9*тех!AL$6,)</f>
        <v>0</v>
      </c>
      <c r="AE98" s="219">
        <f>IF(AND(AE$3&gt;=$I98,AE$3&lt;=$J98),$K98*$H98*тех!AM$9*тех!AM$6,)</f>
        <v>0</v>
      </c>
      <c r="AF98" s="219">
        <f>IF(AND(AF$3&gt;=$I98,AF$3&lt;=$J98),$K98*$H98*тех!AN$9*тех!AN$6,)</f>
        <v>0</v>
      </c>
      <c r="AG98" s="219">
        <f>IF(AND(AG$3&gt;=$I98,AG$3&lt;=$J98),$K98*$H98*тех!AO$9*тех!AO$6,)</f>
        <v>0</v>
      </c>
      <c r="AH98" s="219">
        <f>IF(AND(AH$3&gt;=$I98,AH$3&lt;=$J98),$K98*$H98*тех!AP$9*тех!AP$6,)</f>
        <v>0</v>
      </c>
      <c r="AI98" s="219">
        <f>IF(AND(AI$3&gt;=$I98,AI$3&lt;=$J98),$K98*$H98*тех!AQ$9*тех!AQ$6,)</f>
        <v>0</v>
      </c>
      <c r="AJ98" s="219">
        <f>IF(AND(AJ$3&gt;=$I98,AJ$3&lt;=$J98),$K98*$H98*тех!AR$9*тех!AR$6,)</f>
        <v>0</v>
      </c>
      <c r="AK98" s="219">
        <f>IF(AND(AK$3&gt;=$I98,AK$3&lt;=$J98),$K98*$H98*тех!AS$9*тех!AS$6,)</f>
        <v>0</v>
      </c>
      <c r="AL98" s="219">
        <f>IF(AND(AL$3&gt;=$I98,AL$3&lt;=$J98),$K98*$H98*тех!AT$9*тех!AT$6,)</f>
        <v>0</v>
      </c>
      <c r="AM98" s="219">
        <f>IF(AND(AM$3&gt;=$I98,AM$3&lt;=$J98),$K98*$H98*тех!AU$9*тех!AU$6,)</f>
        <v>0</v>
      </c>
      <c r="AN98" s="219">
        <f>IF(AND(AN$3&gt;=$I98,AN$3&lt;=$J98),$K98*$H98*тех!AV$9*тех!AV$6,)</f>
        <v>0</v>
      </c>
      <c r="AO98" s="219">
        <f>IF(AND(AO$3&gt;=$I98,AO$3&lt;=$J98),$K98*$H98*тех!AW$9*тех!AW$6,)</f>
        <v>0</v>
      </c>
      <c r="AP98" s="219">
        <f>IF(AND(AP$3&gt;=$I98,AP$3&lt;=$J98),$K98*$H98*тех!AX$9*тех!AX$6,)</f>
        <v>0</v>
      </c>
      <c r="AQ98" s="219">
        <f>IF(AND(AQ$3&gt;=$I98,AQ$3&lt;=$J98),$K98*$H98*тех!AY$9*тех!AY$6,)</f>
        <v>0</v>
      </c>
      <c r="AR98" s="219">
        <f>IF(AND(AR$3&gt;=$I98,AR$3&lt;=$J98),$K98*$H98*тех!AZ$9*тех!AZ$6,)</f>
        <v>0</v>
      </c>
      <c r="AS98" s="219">
        <f>IF(AND(AS$3&gt;=$I98,AS$3&lt;=$J98),$K98*$H98*тех!BA$9*тех!BA$6,)</f>
        <v>0</v>
      </c>
      <c r="AT98" s="219">
        <f>IF(AND(AT$3&gt;=$I98,AT$3&lt;=$J98),$K98*$H98*тех!BB$9*тех!BB$6,)</f>
        <v>0</v>
      </c>
      <c r="AU98" s="219">
        <f>IF(AND(AU$3&gt;=$I98,AU$3&lt;=$J98),$K98*$H98*тех!BC$9*тех!BC$6,)</f>
        <v>0</v>
      </c>
      <c r="AV98" s="219">
        <f>IF(AND(AV$3&gt;=$I98,AV$3&lt;=$J98),$K98*$H98*тех!BD$9*тех!BD$6,)</f>
        <v>0</v>
      </c>
      <c r="AW98" s="219">
        <f>IF(AND(AW$3&gt;=$I98,AW$3&lt;=$J98),$K98*$H98*тех!BE$9*тех!BE$6,)</f>
        <v>0</v>
      </c>
      <c r="AX98" s="219">
        <f>IF(AND(AX$3&gt;=$I98,AX$3&lt;=$J98),$K98*$H98*тех!BF$9*тех!BF$6,)</f>
        <v>0</v>
      </c>
      <c r="AY98" s="219">
        <f>IF(AND(AY$3&gt;=$I98,AY$3&lt;=$J98),$K98*$H98*тех!BG$9*тех!BG$6,)</f>
        <v>0</v>
      </c>
      <c r="AZ98" s="219">
        <f>IF(AND(AZ$3&gt;=$I98,AZ$3&lt;=$J98),$K98*$H98*тех!BH$9*тех!BH$6,)</f>
        <v>0</v>
      </c>
      <c r="BA98" s="219">
        <f>IF(AND(BA$3&gt;=$I98,BA$3&lt;=$J98),$K98*$H98*тех!BI$9*тех!BI$6,)</f>
        <v>0</v>
      </c>
      <c r="BB98" s="219">
        <f>IF(AND(BB$3&gt;=$I98,BB$3&lt;=$J98),$K98*$H98*тех!BJ$9*тех!BJ$6,)</f>
        <v>0</v>
      </c>
      <c r="BC98" s="219">
        <f>IF(AND(BC$3&gt;=$I98,BC$3&lt;=$J98),$K98*$H98*тех!BK$9*тех!BK$6,)</f>
        <v>0</v>
      </c>
      <c r="BD98" s="219">
        <f>IF(AND(BD$3&gt;=$I98,BD$3&lt;=$J98),$K98*$H98*тех!BL$9*тех!BL$6,)</f>
        <v>0</v>
      </c>
      <c r="BE98" s="219">
        <f>IF(AND(BE$3&gt;=$I98,BE$3&lt;=$J98),$K98*$H98*тех!BM$9*тех!BM$6,)</f>
        <v>0</v>
      </c>
      <c r="BF98" s="219">
        <f>IF(AND(BF$3&gt;=$I98,BF$3&lt;=$J98),$K98*$H98*тех!BN$9*тех!BN$6,)</f>
        <v>0</v>
      </c>
      <c r="BG98" s="219">
        <f>IF(AND(BG$3&gt;=$I98,BG$3&lt;=$J98),$K98*$H98*тех!BO$9*тех!BO$6,)</f>
        <v>0</v>
      </c>
      <c r="BH98" s="219">
        <f>IF(AND(BH$3&gt;=$I98,BH$3&lt;=$J98),$K98*$H98*тех!BP$9*тех!BP$6,)</f>
        <v>0</v>
      </c>
      <c r="BI98" s="219">
        <f>IF(AND(BI$3&gt;=$I98,BI$3&lt;=$J98),$K98*$H98*тех!BQ$9*тех!BQ$6,)</f>
        <v>0</v>
      </c>
      <c r="BJ98" s="219">
        <f>IF(AND(BJ$3&gt;=$I98,BJ$3&lt;=$J98),$K98*$H98*тех!BR$9*тех!BR$6,)</f>
        <v>0</v>
      </c>
      <c r="BK98" s="219">
        <f>IF(AND(BK$3&gt;=$I98,BK$3&lt;=$J98),$K98*$H98*тех!BS$9*тех!BS$6,)</f>
        <v>0</v>
      </c>
      <c r="BL98" s="219">
        <f>IF(AND(BL$3&gt;=$I98,BL$3&lt;=$J98),$K98*$H98*тех!BT$9*тех!BT$6,)</f>
        <v>0</v>
      </c>
      <c r="BM98" s="219">
        <f>IF(AND(BM$3&gt;=$I98,BM$3&lt;=$J98),$K98*$H98*тех!BU$9*тех!BU$6,)</f>
        <v>0</v>
      </c>
      <c r="BN98" s="219">
        <f>IF(AND(BN$3&gt;=$I98,BN$3&lt;=$J98),$K98*$H98*тех!BV$9*тех!BV$6,)</f>
        <v>0</v>
      </c>
      <c r="BO98" s="219">
        <f>IF(AND(BO$3&gt;=$I98,BO$3&lt;=$J98),$K98*$H98*тех!BW$9*тех!BW$6,)</f>
        <v>0</v>
      </c>
      <c r="BP98" s="219">
        <f>IF(AND(BP$3&gt;=$I98,BP$3&lt;=$J98),$K98*$H98*тех!BX$9*тех!BX$6,)</f>
        <v>0</v>
      </c>
      <c r="BQ98" s="219">
        <f>IF(AND(BQ$3&gt;=$I98,BQ$3&lt;=$J98),$K98*$H98*тех!BY$9*тех!BY$6,)</f>
        <v>0</v>
      </c>
      <c r="BR98" s="219">
        <f>IF(AND(BR$3&gt;=$I98,BR$3&lt;=$J98),$K98*$H98*тех!BZ$9*тех!BZ$6,)</f>
        <v>0</v>
      </c>
      <c r="BS98" s="219">
        <f>IF(AND(BS$3&gt;=$I98,BS$3&lt;=$J98),$K98*$H98*тех!CA$9*тех!CA$6,)</f>
        <v>0</v>
      </c>
      <c r="BT98" s="219">
        <f>IF(AND(BT$3&gt;=$I98,BT$3&lt;=$J98),$K98*$H98*тех!CB$9*тех!CB$6,)</f>
        <v>0</v>
      </c>
      <c r="BU98" s="219">
        <f>IF(AND(BU$3&gt;=$I98,BU$3&lt;=$J98),$K98*$H98*тех!CC$9*тех!CC$6,)</f>
        <v>0</v>
      </c>
      <c r="BV98" s="219">
        <f>IF(AND(BV$3&gt;=$I98,BV$3&lt;=$J98),$K98*$H98*тех!CD$9*тех!CD$6,)</f>
        <v>0</v>
      </c>
      <c r="BW98" s="219">
        <f>IF(AND(BW$3&gt;=$I98,BW$3&lt;=$J98),$K98*$H98*тех!CE$9*тех!CE$6,)</f>
        <v>0</v>
      </c>
    </row>
    <row r="99" spans="2:75" hidden="1">
      <c r="B99" s="3">
        <v>93</v>
      </c>
      <c r="C99" s="19"/>
      <c r="D99" s="19"/>
      <c r="E99" s="19"/>
      <c r="F99" s="19"/>
      <c r="G99" s="334" t="str">
        <f t="shared" si="3"/>
        <v>СНГ</v>
      </c>
      <c r="H99" s="19"/>
      <c r="I99" s="20"/>
      <c r="J99" s="20"/>
      <c r="K99" s="71"/>
      <c r="L99" s="64"/>
      <c r="M99" s="64"/>
      <c r="N99" s="64">
        <f t="shared" si="1"/>
        <v>0</v>
      </c>
      <c r="P99" s="219">
        <f>IF(AND(P$3&gt;=$I99,P$3&lt;=$J99),$K99*$H99*тех!X$9*тех!X$6,)</f>
        <v>0</v>
      </c>
      <c r="Q99" s="219">
        <f>IF(AND(Q$3&gt;=$I99,Q$3&lt;=$J99),$K99*$H99*тех!Y$9*тех!Y$6,)</f>
        <v>0</v>
      </c>
      <c r="R99" s="219">
        <f>IF(AND(R$3&gt;=$I99,R$3&lt;=$J99),$K99*$H99*тех!Z$9*тех!Z$6,)</f>
        <v>0</v>
      </c>
      <c r="S99" s="219">
        <f>IF(AND(S$3&gt;=$I99,S$3&lt;=$J99),$K99*$H99*тех!AA$9*тех!AA$6,)</f>
        <v>0</v>
      </c>
      <c r="T99" s="219">
        <f>IF(AND(T$3&gt;=$I99,T$3&lt;=$J99),$K99*$H99*тех!AB$9*тех!AB$6,)</f>
        <v>0</v>
      </c>
      <c r="U99" s="219">
        <f>IF(AND(U$3&gt;=$I99,U$3&lt;=$J99),$K99*$H99*тех!AC$9*тех!AC$6,)</f>
        <v>0</v>
      </c>
      <c r="V99" s="219">
        <f>IF(AND(V$3&gt;=$I99,V$3&lt;=$J99),$K99*$H99*тех!AD$9*тех!AD$6,)</f>
        <v>0</v>
      </c>
      <c r="W99" s="219">
        <f>IF(AND(W$3&gt;=$I99,W$3&lt;=$J99),$K99*$H99*тех!AE$9*тех!AE$6,)</f>
        <v>0</v>
      </c>
      <c r="X99" s="219">
        <f>IF(AND(X$3&gt;=$I99,X$3&lt;=$J99),$K99*$H99*тех!AF$9*тех!AF$6,)</f>
        <v>0</v>
      </c>
      <c r="Y99" s="219">
        <f>IF(AND(Y$3&gt;=$I99,Y$3&lt;=$J99),$K99*$H99*тех!AG$9*тех!AG$6,)</f>
        <v>0</v>
      </c>
      <c r="Z99" s="219">
        <f>IF(AND(Z$3&gt;=$I99,Z$3&lt;=$J99),$K99*$H99*тех!AH$9*тех!AH$6,)</f>
        <v>0</v>
      </c>
      <c r="AA99" s="219">
        <f>IF(AND(AA$3&gt;=$I99,AA$3&lt;=$J99),$K99*$H99*тех!AI$9*тех!AI$6,)</f>
        <v>0</v>
      </c>
      <c r="AB99" s="219">
        <f>IF(AND(AB$3&gt;=$I99,AB$3&lt;=$J99),$K99*$H99*тех!AJ$9*тех!AJ$6,)</f>
        <v>0</v>
      </c>
      <c r="AC99" s="219">
        <f>IF(AND(AC$3&gt;=$I99,AC$3&lt;=$J99),$K99*$H99*тех!AK$9*тех!AK$6,)</f>
        <v>0</v>
      </c>
      <c r="AD99" s="219">
        <f>IF(AND(AD$3&gt;=$I99,AD$3&lt;=$J99),$K99*$H99*тех!AL$9*тех!AL$6,)</f>
        <v>0</v>
      </c>
      <c r="AE99" s="219">
        <f>IF(AND(AE$3&gt;=$I99,AE$3&lt;=$J99),$K99*$H99*тех!AM$9*тех!AM$6,)</f>
        <v>0</v>
      </c>
      <c r="AF99" s="219">
        <f>IF(AND(AF$3&gt;=$I99,AF$3&lt;=$J99),$K99*$H99*тех!AN$9*тех!AN$6,)</f>
        <v>0</v>
      </c>
      <c r="AG99" s="219">
        <f>IF(AND(AG$3&gt;=$I99,AG$3&lt;=$J99),$K99*$H99*тех!AO$9*тех!AO$6,)</f>
        <v>0</v>
      </c>
      <c r="AH99" s="219">
        <f>IF(AND(AH$3&gt;=$I99,AH$3&lt;=$J99),$K99*$H99*тех!AP$9*тех!AP$6,)</f>
        <v>0</v>
      </c>
      <c r="AI99" s="219">
        <f>IF(AND(AI$3&gt;=$I99,AI$3&lt;=$J99),$K99*$H99*тех!AQ$9*тех!AQ$6,)</f>
        <v>0</v>
      </c>
      <c r="AJ99" s="219">
        <f>IF(AND(AJ$3&gt;=$I99,AJ$3&lt;=$J99),$K99*$H99*тех!AR$9*тех!AR$6,)</f>
        <v>0</v>
      </c>
      <c r="AK99" s="219">
        <f>IF(AND(AK$3&gt;=$I99,AK$3&lt;=$J99),$K99*$H99*тех!AS$9*тех!AS$6,)</f>
        <v>0</v>
      </c>
      <c r="AL99" s="219">
        <f>IF(AND(AL$3&gt;=$I99,AL$3&lt;=$J99),$K99*$H99*тех!AT$9*тех!AT$6,)</f>
        <v>0</v>
      </c>
      <c r="AM99" s="219">
        <f>IF(AND(AM$3&gt;=$I99,AM$3&lt;=$J99),$K99*$H99*тех!AU$9*тех!AU$6,)</f>
        <v>0</v>
      </c>
      <c r="AN99" s="219">
        <f>IF(AND(AN$3&gt;=$I99,AN$3&lt;=$J99),$K99*$H99*тех!AV$9*тех!AV$6,)</f>
        <v>0</v>
      </c>
      <c r="AO99" s="219">
        <f>IF(AND(AO$3&gt;=$I99,AO$3&lt;=$J99),$K99*$H99*тех!AW$9*тех!AW$6,)</f>
        <v>0</v>
      </c>
      <c r="AP99" s="219">
        <f>IF(AND(AP$3&gt;=$I99,AP$3&lt;=$J99),$K99*$H99*тех!AX$9*тех!AX$6,)</f>
        <v>0</v>
      </c>
      <c r="AQ99" s="219">
        <f>IF(AND(AQ$3&gt;=$I99,AQ$3&lt;=$J99),$K99*$H99*тех!AY$9*тех!AY$6,)</f>
        <v>0</v>
      </c>
      <c r="AR99" s="219">
        <f>IF(AND(AR$3&gt;=$I99,AR$3&lt;=$J99),$K99*$H99*тех!AZ$9*тех!AZ$6,)</f>
        <v>0</v>
      </c>
      <c r="AS99" s="219">
        <f>IF(AND(AS$3&gt;=$I99,AS$3&lt;=$J99),$K99*$H99*тех!BA$9*тех!BA$6,)</f>
        <v>0</v>
      </c>
      <c r="AT99" s="219">
        <f>IF(AND(AT$3&gt;=$I99,AT$3&lt;=$J99),$K99*$H99*тех!BB$9*тех!BB$6,)</f>
        <v>0</v>
      </c>
      <c r="AU99" s="219">
        <f>IF(AND(AU$3&gt;=$I99,AU$3&lt;=$J99),$K99*$H99*тех!BC$9*тех!BC$6,)</f>
        <v>0</v>
      </c>
      <c r="AV99" s="219">
        <f>IF(AND(AV$3&gt;=$I99,AV$3&lt;=$J99),$K99*$H99*тех!BD$9*тех!BD$6,)</f>
        <v>0</v>
      </c>
      <c r="AW99" s="219">
        <f>IF(AND(AW$3&gt;=$I99,AW$3&lt;=$J99),$K99*$H99*тех!BE$9*тех!BE$6,)</f>
        <v>0</v>
      </c>
      <c r="AX99" s="219">
        <f>IF(AND(AX$3&gt;=$I99,AX$3&lt;=$J99),$K99*$H99*тех!BF$9*тех!BF$6,)</f>
        <v>0</v>
      </c>
      <c r="AY99" s="219">
        <f>IF(AND(AY$3&gt;=$I99,AY$3&lt;=$J99),$K99*$H99*тех!BG$9*тех!BG$6,)</f>
        <v>0</v>
      </c>
      <c r="AZ99" s="219">
        <f>IF(AND(AZ$3&gt;=$I99,AZ$3&lt;=$J99),$K99*$H99*тех!BH$9*тех!BH$6,)</f>
        <v>0</v>
      </c>
      <c r="BA99" s="219">
        <f>IF(AND(BA$3&gt;=$I99,BA$3&lt;=$J99),$K99*$H99*тех!BI$9*тех!BI$6,)</f>
        <v>0</v>
      </c>
      <c r="BB99" s="219">
        <f>IF(AND(BB$3&gt;=$I99,BB$3&lt;=$J99),$K99*$H99*тех!BJ$9*тех!BJ$6,)</f>
        <v>0</v>
      </c>
      <c r="BC99" s="219">
        <f>IF(AND(BC$3&gt;=$I99,BC$3&lt;=$J99),$K99*$H99*тех!BK$9*тех!BK$6,)</f>
        <v>0</v>
      </c>
      <c r="BD99" s="219">
        <f>IF(AND(BD$3&gt;=$I99,BD$3&lt;=$J99),$K99*$H99*тех!BL$9*тех!BL$6,)</f>
        <v>0</v>
      </c>
      <c r="BE99" s="219">
        <f>IF(AND(BE$3&gt;=$I99,BE$3&lt;=$J99),$K99*$H99*тех!BM$9*тех!BM$6,)</f>
        <v>0</v>
      </c>
      <c r="BF99" s="219">
        <f>IF(AND(BF$3&gt;=$I99,BF$3&lt;=$J99),$K99*$H99*тех!BN$9*тех!BN$6,)</f>
        <v>0</v>
      </c>
      <c r="BG99" s="219">
        <f>IF(AND(BG$3&gt;=$I99,BG$3&lt;=$J99),$K99*$H99*тех!BO$9*тех!BO$6,)</f>
        <v>0</v>
      </c>
      <c r="BH99" s="219">
        <f>IF(AND(BH$3&gt;=$I99,BH$3&lt;=$J99),$K99*$H99*тех!BP$9*тех!BP$6,)</f>
        <v>0</v>
      </c>
      <c r="BI99" s="219">
        <f>IF(AND(BI$3&gt;=$I99,BI$3&lt;=$J99),$K99*$H99*тех!BQ$9*тех!BQ$6,)</f>
        <v>0</v>
      </c>
      <c r="BJ99" s="219">
        <f>IF(AND(BJ$3&gt;=$I99,BJ$3&lt;=$J99),$K99*$H99*тех!BR$9*тех!BR$6,)</f>
        <v>0</v>
      </c>
      <c r="BK99" s="219">
        <f>IF(AND(BK$3&gt;=$I99,BK$3&lt;=$J99),$K99*$H99*тех!BS$9*тех!BS$6,)</f>
        <v>0</v>
      </c>
      <c r="BL99" s="219">
        <f>IF(AND(BL$3&gt;=$I99,BL$3&lt;=$J99),$K99*$H99*тех!BT$9*тех!BT$6,)</f>
        <v>0</v>
      </c>
      <c r="BM99" s="219">
        <f>IF(AND(BM$3&gt;=$I99,BM$3&lt;=$J99),$K99*$H99*тех!BU$9*тех!BU$6,)</f>
        <v>0</v>
      </c>
      <c r="BN99" s="219">
        <f>IF(AND(BN$3&gt;=$I99,BN$3&lt;=$J99),$K99*$H99*тех!BV$9*тех!BV$6,)</f>
        <v>0</v>
      </c>
      <c r="BO99" s="219">
        <f>IF(AND(BO$3&gt;=$I99,BO$3&lt;=$J99),$K99*$H99*тех!BW$9*тех!BW$6,)</f>
        <v>0</v>
      </c>
      <c r="BP99" s="219">
        <f>IF(AND(BP$3&gt;=$I99,BP$3&lt;=$J99),$K99*$H99*тех!BX$9*тех!BX$6,)</f>
        <v>0</v>
      </c>
      <c r="BQ99" s="219">
        <f>IF(AND(BQ$3&gt;=$I99,BQ$3&lt;=$J99),$K99*$H99*тех!BY$9*тех!BY$6,)</f>
        <v>0</v>
      </c>
      <c r="BR99" s="219">
        <f>IF(AND(BR$3&gt;=$I99,BR$3&lt;=$J99),$K99*$H99*тех!BZ$9*тех!BZ$6,)</f>
        <v>0</v>
      </c>
      <c r="BS99" s="219">
        <f>IF(AND(BS$3&gt;=$I99,BS$3&lt;=$J99),$K99*$H99*тех!CA$9*тех!CA$6,)</f>
        <v>0</v>
      </c>
      <c r="BT99" s="219">
        <f>IF(AND(BT$3&gt;=$I99,BT$3&lt;=$J99),$K99*$H99*тех!CB$9*тех!CB$6,)</f>
        <v>0</v>
      </c>
      <c r="BU99" s="219">
        <f>IF(AND(BU$3&gt;=$I99,BU$3&lt;=$J99),$K99*$H99*тех!CC$9*тех!CC$6,)</f>
        <v>0</v>
      </c>
      <c r="BV99" s="219">
        <f>IF(AND(BV$3&gt;=$I99,BV$3&lt;=$J99),$K99*$H99*тех!CD$9*тех!CD$6,)</f>
        <v>0</v>
      </c>
      <c r="BW99" s="219">
        <f>IF(AND(BW$3&gt;=$I99,BW$3&lt;=$J99),$K99*$H99*тех!CE$9*тех!CE$6,)</f>
        <v>0</v>
      </c>
    </row>
    <row r="100" spans="2:75" hidden="1">
      <c r="B100" s="3">
        <v>94</v>
      </c>
      <c r="C100" s="19"/>
      <c r="D100" s="19"/>
      <c r="E100" s="19"/>
      <c r="F100" s="19"/>
      <c r="G100" s="334" t="str">
        <f t="shared" si="3"/>
        <v>СНГ</v>
      </c>
      <c r="H100" s="19"/>
      <c r="I100" s="20"/>
      <c r="J100" s="20"/>
      <c r="K100" s="71"/>
      <c r="L100" s="64"/>
      <c r="M100" s="64"/>
      <c r="N100" s="64">
        <f t="shared" si="1"/>
        <v>0</v>
      </c>
      <c r="P100" s="219">
        <f>IF(AND(P$3&gt;=$I100,P$3&lt;=$J100),$K100*$H100*тех!X$9*тех!X$6,)</f>
        <v>0</v>
      </c>
      <c r="Q100" s="219">
        <f>IF(AND(Q$3&gt;=$I100,Q$3&lt;=$J100),$K100*$H100*тех!Y$9*тех!Y$6,)</f>
        <v>0</v>
      </c>
      <c r="R100" s="219">
        <f>IF(AND(R$3&gt;=$I100,R$3&lt;=$J100),$K100*$H100*тех!Z$9*тех!Z$6,)</f>
        <v>0</v>
      </c>
      <c r="S100" s="219">
        <f>IF(AND(S$3&gt;=$I100,S$3&lt;=$J100),$K100*$H100*тех!AA$9*тех!AA$6,)</f>
        <v>0</v>
      </c>
      <c r="T100" s="219">
        <f>IF(AND(T$3&gt;=$I100,T$3&lt;=$J100),$K100*$H100*тех!AB$9*тех!AB$6,)</f>
        <v>0</v>
      </c>
      <c r="U100" s="219">
        <f>IF(AND(U$3&gt;=$I100,U$3&lt;=$J100),$K100*$H100*тех!AC$9*тех!AC$6,)</f>
        <v>0</v>
      </c>
      <c r="V100" s="219">
        <f>IF(AND(V$3&gt;=$I100,V$3&lt;=$J100),$K100*$H100*тех!AD$9*тех!AD$6,)</f>
        <v>0</v>
      </c>
      <c r="W100" s="219">
        <f>IF(AND(W$3&gt;=$I100,W$3&lt;=$J100),$K100*$H100*тех!AE$9*тех!AE$6,)</f>
        <v>0</v>
      </c>
      <c r="X100" s="219">
        <f>IF(AND(X$3&gt;=$I100,X$3&lt;=$J100),$K100*$H100*тех!AF$9*тех!AF$6,)</f>
        <v>0</v>
      </c>
      <c r="Y100" s="219">
        <f>IF(AND(Y$3&gt;=$I100,Y$3&lt;=$J100),$K100*$H100*тех!AG$9*тех!AG$6,)</f>
        <v>0</v>
      </c>
      <c r="Z100" s="219">
        <f>IF(AND(Z$3&gt;=$I100,Z$3&lt;=$J100),$K100*$H100*тех!AH$9*тех!AH$6,)</f>
        <v>0</v>
      </c>
      <c r="AA100" s="219">
        <f>IF(AND(AA$3&gt;=$I100,AA$3&lt;=$J100),$K100*$H100*тех!AI$9*тех!AI$6,)</f>
        <v>0</v>
      </c>
      <c r="AB100" s="219">
        <f>IF(AND(AB$3&gt;=$I100,AB$3&lt;=$J100),$K100*$H100*тех!AJ$9*тех!AJ$6,)</f>
        <v>0</v>
      </c>
      <c r="AC100" s="219">
        <f>IF(AND(AC$3&gt;=$I100,AC$3&lt;=$J100),$K100*$H100*тех!AK$9*тех!AK$6,)</f>
        <v>0</v>
      </c>
      <c r="AD100" s="219">
        <f>IF(AND(AD$3&gt;=$I100,AD$3&lt;=$J100),$K100*$H100*тех!AL$9*тех!AL$6,)</f>
        <v>0</v>
      </c>
      <c r="AE100" s="219">
        <f>IF(AND(AE$3&gt;=$I100,AE$3&lt;=$J100),$K100*$H100*тех!AM$9*тех!AM$6,)</f>
        <v>0</v>
      </c>
      <c r="AF100" s="219">
        <f>IF(AND(AF$3&gt;=$I100,AF$3&lt;=$J100),$K100*$H100*тех!AN$9*тех!AN$6,)</f>
        <v>0</v>
      </c>
      <c r="AG100" s="219">
        <f>IF(AND(AG$3&gt;=$I100,AG$3&lt;=$J100),$K100*$H100*тех!AO$9*тех!AO$6,)</f>
        <v>0</v>
      </c>
      <c r="AH100" s="219">
        <f>IF(AND(AH$3&gt;=$I100,AH$3&lt;=$J100),$K100*$H100*тех!AP$9*тех!AP$6,)</f>
        <v>0</v>
      </c>
      <c r="AI100" s="219">
        <f>IF(AND(AI$3&gt;=$I100,AI$3&lt;=$J100),$K100*$H100*тех!AQ$9*тех!AQ$6,)</f>
        <v>0</v>
      </c>
      <c r="AJ100" s="219">
        <f>IF(AND(AJ$3&gt;=$I100,AJ$3&lt;=$J100),$K100*$H100*тех!AR$9*тех!AR$6,)</f>
        <v>0</v>
      </c>
      <c r="AK100" s="219">
        <f>IF(AND(AK$3&gt;=$I100,AK$3&lt;=$J100),$K100*$H100*тех!AS$9*тех!AS$6,)</f>
        <v>0</v>
      </c>
      <c r="AL100" s="219">
        <f>IF(AND(AL$3&gt;=$I100,AL$3&lt;=$J100),$K100*$H100*тех!AT$9*тех!AT$6,)</f>
        <v>0</v>
      </c>
      <c r="AM100" s="219">
        <f>IF(AND(AM$3&gt;=$I100,AM$3&lt;=$J100),$K100*$H100*тех!AU$9*тех!AU$6,)</f>
        <v>0</v>
      </c>
      <c r="AN100" s="219">
        <f>IF(AND(AN$3&gt;=$I100,AN$3&lt;=$J100),$K100*$H100*тех!AV$9*тех!AV$6,)</f>
        <v>0</v>
      </c>
      <c r="AO100" s="219">
        <f>IF(AND(AO$3&gt;=$I100,AO$3&lt;=$J100),$K100*$H100*тех!AW$9*тех!AW$6,)</f>
        <v>0</v>
      </c>
      <c r="AP100" s="219">
        <f>IF(AND(AP$3&gt;=$I100,AP$3&lt;=$J100),$K100*$H100*тех!AX$9*тех!AX$6,)</f>
        <v>0</v>
      </c>
      <c r="AQ100" s="219">
        <f>IF(AND(AQ$3&gt;=$I100,AQ$3&lt;=$J100),$K100*$H100*тех!AY$9*тех!AY$6,)</f>
        <v>0</v>
      </c>
      <c r="AR100" s="219">
        <f>IF(AND(AR$3&gt;=$I100,AR$3&lt;=$J100),$K100*$H100*тех!AZ$9*тех!AZ$6,)</f>
        <v>0</v>
      </c>
      <c r="AS100" s="219">
        <f>IF(AND(AS$3&gt;=$I100,AS$3&lt;=$J100),$K100*$H100*тех!BA$9*тех!BA$6,)</f>
        <v>0</v>
      </c>
      <c r="AT100" s="219">
        <f>IF(AND(AT$3&gt;=$I100,AT$3&lt;=$J100),$K100*$H100*тех!BB$9*тех!BB$6,)</f>
        <v>0</v>
      </c>
      <c r="AU100" s="219">
        <f>IF(AND(AU$3&gt;=$I100,AU$3&lt;=$J100),$K100*$H100*тех!BC$9*тех!BC$6,)</f>
        <v>0</v>
      </c>
      <c r="AV100" s="219">
        <f>IF(AND(AV$3&gt;=$I100,AV$3&lt;=$J100),$K100*$H100*тех!BD$9*тех!BD$6,)</f>
        <v>0</v>
      </c>
      <c r="AW100" s="219">
        <f>IF(AND(AW$3&gt;=$I100,AW$3&lt;=$J100),$K100*$H100*тех!BE$9*тех!BE$6,)</f>
        <v>0</v>
      </c>
      <c r="AX100" s="219">
        <f>IF(AND(AX$3&gt;=$I100,AX$3&lt;=$J100),$K100*$H100*тех!BF$9*тех!BF$6,)</f>
        <v>0</v>
      </c>
      <c r="AY100" s="219">
        <f>IF(AND(AY$3&gt;=$I100,AY$3&lt;=$J100),$K100*$H100*тех!BG$9*тех!BG$6,)</f>
        <v>0</v>
      </c>
      <c r="AZ100" s="219">
        <f>IF(AND(AZ$3&gt;=$I100,AZ$3&lt;=$J100),$K100*$H100*тех!BH$9*тех!BH$6,)</f>
        <v>0</v>
      </c>
      <c r="BA100" s="219">
        <f>IF(AND(BA$3&gt;=$I100,BA$3&lt;=$J100),$K100*$H100*тех!BI$9*тех!BI$6,)</f>
        <v>0</v>
      </c>
      <c r="BB100" s="219">
        <f>IF(AND(BB$3&gt;=$I100,BB$3&lt;=$J100),$K100*$H100*тех!BJ$9*тех!BJ$6,)</f>
        <v>0</v>
      </c>
      <c r="BC100" s="219">
        <f>IF(AND(BC$3&gt;=$I100,BC$3&lt;=$J100),$K100*$H100*тех!BK$9*тех!BK$6,)</f>
        <v>0</v>
      </c>
      <c r="BD100" s="219">
        <f>IF(AND(BD$3&gt;=$I100,BD$3&lt;=$J100),$K100*$H100*тех!BL$9*тех!BL$6,)</f>
        <v>0</v>
      </c>
      <c r="BE100" s="219">
        <f>IF(AND(BE$3&gt;=$I100,BE$3&lt;=$J100),$K100*$H100*тех!BM$9*тех!BM$6,)</f>
        <v>0</v>
      </c>
      <c r="BF100" s="219">
        <f>IF(AND(BF$3&gt;=$I100,BF$3&lt;=$J100),$K100*$H100*тех!BN$9*тех!BN$6,)</f>
        <v>0</v>
      </c>
      <c r="BG100" s="219">
        <f>IF(AND(BG$3&gt;=$I100,BG$3&lt;=$J100),$K100*$H100*тех!BO$9*тех!BO$6,)</f>
        <v>0</v>
      </c>
      <c r="BH100" s="219">
        <f>IF(AND(BH$3&gt;=$I100,BH$3&lt;=$J100),$K100*$H100*тех!BP$9*тех!BP$6,)</f>
        <v>0</v>
      </c>
      <c r="BI100" s="219">
        <f>IF(AND(BI$3&gt;=$I100,BI$3&lt;=$J100),$K100*$H100*тех!BQ$9*тех!BQ$6,)</f>
        <v>0</v>
      </c>
      <c r="BJ100" s="219">
        <f>IF(AND(BJ$3&gt;=$I100,BJ$3&lt;=$J100),$K100*$H100*тех!BR$9*тех!BR$6,)</f>
        <v>0</v>
      </c>
      <c r="BK100" s="219">
        <f>IF(AND(BK$3&gt;=$I100,BK$3&lt;=$J100),$K100*$H100*тех!BS$9*тех!BS$6,)</f>
        <v>0</v>
      </c>
      <c r="BL100" s="219">
        <f>IF(AND(BL$3&gt;=$I100,BL$3&lt;=$J100),$K100*$H100*тех!BT$9*тех!BT$6,)</f>
        <v>0</v>
      </c>
      <c r="BM100" s="219">
        <f>IF(AND(BM$3&gt;=$I100,BM$3&lt;=$J100),$K100*$H100*тех!BU$9*тех!BU$6,)</f>
        <v>0</v>
      </c>
      <c r="BN100" s="219">
        <f>IF(AND(BN$3&gt;=$I100,BN$3&lt;=$J100),$K100*$H100*тех!BV$9*тех!BV$6,)</f>
        <v>0</v>
      </c>
      <c r="BO100" s="219">
        <f>IF(AND(BO$3&gt;=$I100,BO$3&lt;=$J100),$K100*$H100*тех!BW$9*тех!BW$6,)</f>
        <v>0</v>
      </c>
      <c r="BP100" s="219">
        <f>IF(AND(BP$3&gt;=$I100,BP$3&lt;=$J100),$K100*$H100*тех!BX$9*тех!BX$6,)</f>
        <v>0</v>
      </c>
      <c r="BQ100" s="219">
        <f>IF(AND(BQ$3&gt;=$I100,BQ$3&lt;=$J100),$K100*$H100*тех!BY$9*тех!BY$6,)</f>
        <v>0</v>
      </c>
      <c r="BR100" s="219">
        <f>IF(AND(BR$3&gt;=$I100,BR$3&lt;=$J100),$K100*$H100*тех!BZ$9*тех!BZ$6,)</f>
        <v>0</v>
      </c>
      <c r="BS100" s="219">
        <f>IF(AND(BS$3&gt;=$I100,BS$3&lt;=$J100),$K100*$H100*тех!CA$9*тех!CA$6,)</f>
        <v>0</v>
      </c>
      <c r="BT100" s="219">
        <f>IF(AND(BT$3&gt;=$I100,BT$3&lt;=$J100),$K100*$H100*тех!CB$9*тех!CB$6,)</f>
        <v>0</v>
      </c>
      <c r="BU100" s="219">
        <f>IF(AND(BU$3&gt;=$I100,BU$3&lt;=$J100),$K100*$H100*тех!CC$9*тех!CC$6,)</f>
        <v>0</v>
      </c>
      <c r="BV100" s="219">
        <f>IF(AND(BV$3&gt;=$I100,BV$3&lt;=$J100),$K100*$H100*тех!CD$9*тех!CD$6,)</f>
        <v>0</v>
      </c>
      <c r="BW100" s="219">
        <f>IF(AND(BW$3&gt;=$I100,BW$3&lt;=$J100),$K100*$H100*тех!CE$9*тех!CE$6,)</f>
        <v>0</v>
      </c>
    </row>
    <row r="101" spans="2:75" hidden="1">
      <c r="B101" s="3">
        <v>95</v>
      </c>
      <c r="C101" s="19"/>
      <c r="D101" s="19"/>
      <c r="E101" s="19"/>
      <c r="F101" s="19"/>
      <c r="G101" s="334" t="str">
        <f t="shared" si="3"/>
        <v>СНГ</v>
      </c>
      <c r="H101" s="19"/>
      <c r="I101" s="20"/>
      <c r="J101" s="20"/>
      <c r="K101" s="71"/>
      <c r="L101" s="64"/>
      <c r="M101" s="64"/>
      <c r="N101" s="64">
        <f t="shared" si="1"/>
        <v>0</v>
      </c>
      <c r="P101" s="219">
        <f>IF(AND(P$3&gt;=$I101,P$3&lt;=$J101),$K101*$H101*тех!X$9*тех!X$6,)</f>
        <v>0</v>
      </c>
      <c r="Q101" s="219">
        <f>IF(AND(Q$3&gt;=$I101,Q$3&lt;=$J101),$K101*$H101*тех!Y$9*тех!Y$6,)</f>
        <v>0</v>
      </c>
      <c r="R101" s="219">
        <f>IF(AND(R$3&gt;=$I101,R$3&lt;=$J101),$K101*$H101*тех!Z$9*тех!Z$6,)</f>
        <v>0</v>
      </c>
      <c r="S101" s="219">
        <f>IF(AND(S$3&gt;=$I101,S$3&lt;=$J101),$K101*$H101*тех!AA$9*тех!AA$6,)</f>
        <v>0</v>
      </c>
      <c r="T101" s="219">
        <f>IF(AND(T$3&gt;=$I101,T$3&lt;=$J101),$K101*$H101*тех!AB$9*тех!AB$6,)</f>
        <v>0</v>
      </c>
      <c r="U101" s="219">
        <f>IF(AND(U$3&gt;=$I101,U$3&lt;=$J101),$K101*$H101*тех!AC$9*тех!AC$6,)</f>
        <v>0</v>
      </c>
      <c r="V101" s="219">
        <f>IF(AND(V$3&gt;=$I101,V$3&lt;=$J101),$K101*$H101*тех!AD$9*тех!AD$6,)</f>
        <v>0</v>
      </c>
      <c r="W101" s="219">
        <f>IF(AND(W$3&gt;=$I101,W$3&lt;=$J101),$K101*$H101*тех!AE$9*тех!AE$6,)</f>
        <v>0</v>
      </c>
      <c r="X101" s="219">
        <f>IF(AND(X$3&gt;=$I101,X$3&lt;=$J101),$K101*$H101*тех!AF$9*тех!AF$6,)</f>
        <v>0</v>
      </c>
      <c r="Y101" s="219">
        <f>IF(AND(Y$3&gt;=$I101,Y$3&lt;=$J101),$K101*$H101*тех!AG$9*тех!AG$6,)</f>
        <v>0</v>
      </c>
      <c r="Z101" s="219">
        <f>IF(AND(Z$3&gt;=$I101,Z$3&lt;=$J101),$K101*$H101*тех!AH$9*тех!AH$6,)</f>
        <v>0</v>
      </c>
      <c r="AA101" s="219">
        <f>IF(AND(AA$3&gt;=$I101,AA$3&lt;=$J101),$K101*$H101*тех!AI$9*тех!AI$6,)</f>
        <v>0</v>
      </c>
      <c r="AB101" s="219">
        <f>IF(AND(AB$3&gt;=$I101,AB$3&lt;=$J101),$K101*$H101*тех!AJ$9*тех!AJ$6,)</f>
        <v>0</v>
      </c>
      <c r="AC101" s="219">
        <f>IF(AND(AC$3&gt;=$I101,AC$3&lt;=$J101),$K101*$H101*тех!AK$9*тех!AK$6,)</f>
        <v>0</v>
      </c>
      <c r="AD101" s="219">
        <f>IF(AND(AD$3&gt;=$I101,AD$3&lt;=$J101),$K101*$H101*тех!AL$9*тех!AL$6,)</f>
        <v>0</v>
      </c>
      <c r="AE101" s="219">
        <f>IF(AND(AE$3&gt;=$I101,AE$3&lt;=$J101),$K101*$H101*тех!AM$9*тех!AM$6,)</f>
        <v>0</v>
      </c>
      <c r="AF101" s="219">
        <f>IF(AND(AF$3&gt;=$I101,AF$3&lt;=$J101),$K101*$H101*тех!AN$9*тех!AN$6,)</f>
        <v>0</v>
      </c>
      <c r="AG101" s="219">
        <f>IF(AND(AG$3&gt;=$I101,AG$3&lt;=$J101),$K101*$H101*тех!AO$9*тех!AO$6,)</f>
        <v>0</v>
      </c>
      <c r="AH101" s="219">
        <f>IF(AND(AH$3&gt;=$I101,AH$3&lt;=$J101),$K101*$H101*тех!AP$9*тех!AP$6,)</f>
        <v>0</v>
      </c>
      <c r="AI101" s="219">
        <f>IF(AND(AI$3&gt;=$I101,AI$3&lt;=$J101),$K101*$H101*тех!AQ$9*тех!AQ$6,)</f>
        <v>0</v>
      </c>
      <c r="AJ101" s="219">
        <f>IF(AND(AJ$3&gt;=$I101,AJ$3&lt;=$J101),$K101*$H101*тех!AR$9*тех!AR$6,)</f>
        <v>0</v>
      </c>
      <c r="AK101" s="219">
        <f>IF(AND(AK$3&gt;=$I101,AK$3&lt;=$J101),$K101*$H101*тех!AS$9*тех!AS$6,)</f>
        <v>0</v>
      </c>
      <c r="AL101" s="219">
        <f>IF(AND(AL$3&gt;=$I101,AL$3&lt;=$J101),$K101*$H101*тех!AT$9*тех!AT$6,)</f>
        <v>0</v>
      </c>
      <c r="AM101" s="219">
        <f>IF(AND(AM$3&gt;=$I101,AM$3&lt;=$J101),$K101*$H101*тех!AU$9*тех!AU$6,)</f>
        <v>0</v>
      </c>
      <c r="AN101" s="219">
        <f>IF(AND(AN$3&gt;=$I101,AN$3&lt;=$J101),$K101*$H101*тех!AV$9*тех!AV$6,)</f>
        <v>0</v>
      </c>
      <c r="AO101" s="219">
        <f>IF(AND(AO$3&gt;=$I101,AO$3&lt;=$J101),$K101*$H101*тех!AW$9*тех!AW$6,)</f>
        <v>0</v>
      </c>
      <c r="AP101" s="219">
        <f>IF(AND(AP$3&gt;=$I101,AP$3&lt;=$J101),$K101*$H101*тех!AX$9*тех!AX$6,)</f>
        <v>0</v>
      </c>
      <c r="AQ101" s="219">
        <f>IF(AND(AQ$3&gt;=$I101,AQ$3&lt;=$J101),$K101*$H101*тех!AY$9*тех!AY$6,)</f>
        <v>0</v>
      </c>
      <c r="AR101" s="219">
        <f>IF(AND(AR$3&gt;=$I101,AR$3&lt;=$J101),$K101*$H101*тех!AZ$9*тех!AZ$6,)</f>
        <v>0</v>
      </c>
      <c r="AS101" s="219">
        <f>IF(AND(AS$3&gt;=$I101,AS$3&lt;=$J101),$K101*$H101*тех!BA$9*тех!BA$6,)</f>
        <v>0</v>
      </c>
      <c r="AT101" s="219">
        <f>IF(AND(AT$3&gt;=$I101,AT$3&lt;=$J101),$K101*$H101*тех!BB$9*тех!BB$6,)</f>
        <v>0</v>
      </c>
      <c r="AU101" s="219">
        <f>IF(AND(AU$3&gt;=$I101,AU$3&lt;=$J101),$K101*$H101*тех!BC$9*тех!BC$6,)</f>
        <v>0</v>
      </c>
      <c r="AV101" s="219">
        <f>IF(AND(AV$3&gt;=$I101,AV$3&lt;=$J101),$K101*$H101*тех!BD$9*тех!BD$6,)</f>
        <v>0</v>
      </c>
      <c r="AW101" s="219">
        <f>IF(AND(AW$3&gt;=$I101,AW$3&lt;=$J101),$K101*$H101*тех!BE$9*тех!BE$6,)</f>
        <v>0</v>
      </c>
      <c r="AX101" s="219">
        <f>IF(AND(AX$3&gt;=$I101,AX$3&lt;=$J101),$K101*$H101*тех!BF$9*тех!BF$6,)</f>
        <v>0</v>
      </c>
      <c r="AY101" s="219">
        <f>IF(AND(AY$3&gt;=$I101,AY$3&lt;=$J101),$K101*$H101*тех!BG$9*тех!BG$6,)</f>
        <v>0</v>
      </c>
      <c r="AZ101" s="219">
        <f>IF(AND(AZ$3&gt;=$I101,AZ$3&lt;=$J101),$K101*$H101*тех!BH$9*тех!BH$6,)</f>
        <v>0</v>
      </c>
      <c r="BA101" s="219">
        <f>IF(AND(BA$3&gt;=$I101,BA$3&lt;=$J101),$K101*$H101*тех!BI$9*тех!BI$6,)</f>
        <v>0</v>
      </c>
      <c r="BB101" s="219">
        <f>IF(AND(BB$3&gt;=$I101,BB$3&lt;=$J101),$K101*$H101*тех!BJ$9*тех!BJ$6,)</f>
        <v>0</v>
      </c>
      <c r="BC101" s="219">
        <f>IF(AND(BC$3&gt;=$I101,BC$3&lt;=$J101),$K101*$H101*тех!BK$9*тех!BK$6,)</f>
        <v>0</v>
      </c>
      <c r="BD101" s="219">
        <f>IF(AND(BD$3&gt;=$I101,BD$3&lt;=$J101),$K101*$H101*тех!BL$9*тех!BL$6,)</f>
        <v>0</v>
      </c>
      <c r="BE101" s="219">
        <f>IF(AND(BE$3&gt;=$I101,BE$3&lt;=$J101),$K101*$H101*тех!BM$9*тех!BM$6,)</f>
        <v>0</v>
      </c>
      <c r="BF101" s="219">
        <f>IF(AND(BF$3&gt;=$I101,BF$3&lt;=$J101),$K101*$H101*тех!BN$9*тех!BN$6,)</f>
        <v>0</v>
      </c>
      <c r="BG101" s="219">
        <f>IF(AND(BG$3&gt;=$I101,BG$3&lt;=$J101),$K101*$H101*тех!BO$9*тех!BO$6,)</f>
        <v>0</v>
      </c>
      <c r="BH101" s="219">
        <f>IF(AND(BH$3&gt;=$I101,BH$3&lt;=$J101),$K101*$H101*тех!BP$9*тех!BP$6,)</f>
        <v>0</v>
      </c>
      <c r="BI101" s="219">
        <f>IF(AND(BI$3&gt;=$I101,BI$3&lt;=$J101),$K101*$H101*тех!BQ$9*тех!BQ$6,)</f>
        <v>0</v>
      </c>
      <c r="BJ101" s="219">
        <f>IF(AND(BJ$3&gt;=$I101,BJ$3&lt;=$J101),$K101*$H101*тех!BR$9*тех!BR$6,)</f>
        <v>0</v>
      </c>
      <c r="BK101" s="219">
        <f>IF(AND(BK$3&gt;=$I101,BK$3&lt;=$J101),$K101*$H101*тех!BS$9*тех!BS$6,)</f>
        <v>0</v>
      </c>
      <c r="BL101" s="219">
        <f>IF(AND(BL$3&gt;=$I101,BL$3&lt;=$J101),$K101*$H101*тех!BT$9*тех!BT$6,)</f>
        <v>0</v>
      </c>
      <c r="BM101" s="219">
        <f>IF(AND(BM$3&gt;=$I101,BM$3&lt;=$J101),$K101*$H101*тех!BU$9*тех!BU$6,)</f>
        <v>0</v>
      </c>
      <c r="BN101" s="219">
        <f>IF(AND(BN$3&gt;=$I101,BN$3&lt;=$J101),$K101*$H101*тех!BV$9*тех!BV$6,)</f>
        <v>0</v>
      </c>
      <c r="BO101" s="219">
        <f>IF(AND(BO$3&gt;=$I101,BO$3&lt;=$J101),$K101*$H101*тех!BW$9*тех!BW$6,)</f>
        <v>0</v>
      </c>
      <c r="BP101" s="219">
        <f>IF(AND(BP$3&gt;=$I101,BP$3&lt;=$J101),$K101*$H101*тех!BX$9*тех!BX$6,)</f>
        <v>0</v>
      </c>
      <c r="BQ101" s="219">
        <f>IF(AND(BQ$3&gt;=$I101,BQ$3&lt;=$J101),$K101*$H101*тех!BY$9*тех!BY$6,)</f>
        <v>0</v>
      </c>
      <c r="BR101" s="219">
        <f>IF(AND(BR$3&gt;=$I101,BR$3&lt;=$J101),$K101*$H101*тех!BZ$9*тех!BZ$6,)</f>
        <v>0</v>
      </c>
      <c r="BS101" s="219">
        <f>IF(AND(BS$3&gt;=$I101,BS$3&lt;=$J101),$K101*$H101*тех!CA$9*тех!CA$6,)</f>
        <v>0</v>
      </c>
      <c r="BT101" s="219">
        <f>IF(AND(BT$3&gt;=$I101,BT$3&lt;=$J101),$K101*$H101*тех!CB$9*тех!CB$6,)</f>
        <v>0</v>
      </c>
      <c r="BU101" s="219">
        <f>IF(AND(BU$3&gt;=$I101,BU$3&lt;=$J101),$K101*$H101*тех!CC$9*тех!CC$6,)</f>
        <v>0</v>
      </c>
      <c r="BV101" s="219">
        <f>IF(AND(BV$3&gt;=$I101,BV$3&lt;=$J101),$K101*$H101*тех!CD$9*тех!CD$6,)</f>
        <v>0</v>
      </c>
      <c r="BW101" s="219">
        <f>IF(AND(BW$3&gt;=$I101,BW$3&lt;=$J101),$K101*$H101*тех!CE$9*тех!CE$6,)</f>
        <v>0</v>
      </c>
    </row>
    <row r="102" spans="2:75" hidden="1">
      <c r="B102" s="3">
        <v>96</v>
      </c>
      <c r="C102" s="19"/>
      <c r="D102" s="19"/>
      <c r="E102" s="19"/>
      <c r="F102" s="19"/>
      <c r="G102" s="334" t="str">
        <f t="shared" si="3"/>
        <v>СНГ</v>
      </c>
      <c r="H102" s="19"/>
      <c r="I102" s="20"/>
      <c r="J102" s="20"/>
      <c r="K102" s="71"/>
      <c r="L102" s="64"/>
      <c r="M102" s="64"/>
      <c r="N102" s="64">
        <f t="shared" si="1"/>
        <v>0</v>
      </c>
      <c r="P102" s="219">
        <f>IF(AND(P$3&gt;=$I102,P$3&lt;=$J102),$K102*$H102*тех!X$9*тех!X$6,)</f>
        <v>0</v>
      </c>
      <c r="Q102" s="219">
        <f>IF(AND(Q$3&gt;=$I102,Q$3&lt;=$J102),$K102*$H102*тех!Y$9*тех!Y$6,)</f>
        <v>0</v>
      </c>
      <c r="R102" s="219">
        <f>IF(AND(R$3&gt;=$I102,R$3&lt;=$J102),$K102*$H102*тех!Z$9*тех!Z$6,)</f>
        <v>0</v>
      </c>
      <c r="S102" s="219">
        <f>IF(AND(S$3&gt;=$I102,S$3&lt;=$J102),$K102*$H102*тех!AA$9*тех!AA$6,)</f>
        <v>0</v>
      </c>
      <c r="T102" s="219">
        <f>IF(AND(T$3&gt;=$I102,T$3&lt;=$J102),$K102*$H102*тех!AB$9*тех!AB$6,)</f>
        <v>0</v>
      </c>
      <c r="U102" s="219">
        <f>IF(AND(U$3&gt;=$I102,U$3&lt;=$J102),$K102*$H102*тех!AC$9*тех!AC$6,)</f>
        <v>0</v>
      </c>
      <c r="V102" s="219">
        <f>IF(AND(V$3&gt;=$I102,V$3&lt;=$J102),$K102*$H102*тех!AD$9*тех!AD$6,)</f>
        <v>0</v>
      </c>
      <c r="W102" s="219">
        <f>IF(AND(W$3&gt;=$I102,W$3&lt;=$J102),$K102*$H102*тех!AE$9*тех!AE$6,)</f>
        <v>0</v>
      </c>
      <c r="X102" s="219">
        <f>IF(AND(X$3&gt;=$I102,X$3&lt;=$J102),$K102*$H102*тех!AF$9*тех!AF$6,)</f>
        <v>0</v>
      </c>
      <c r="Y102" s="219">
        <f>IF(AND(Y$3&gt;=$I102,Y$3&lt;=$J102),$K102*$H102*тех!AG$9*тех!AG$6,)</f>
        <v>0</v>
      </c>
      <c r="Z102" s="219">
        <f>IF(AND(Z$3&gt;=$I102,Z$3&lt;=$J102),$K102*$H102*тех!AH$9*тех!AH$6,)</f>
        <v>0</v>
      </c>
      <c r="AA102" s="219">
        <f>IF(AND(AA$3&gt;=$I102,AA$3&lt;=$J102),$K102*$H102*тех!AI$9*тех!AI$6,)</f>
        <v>0</v>
      </c>
      <c r="AB102" s="219">
        <f>IF(AND(AB$3&gt;=$I102,AB$3&lt;=$J102),$K102*$H102*тех!AJ$9*тех!AJ$6,)</f>
        <v>0</v>
      </c>
      <c r="AC102" s="219">
        <f>IF(AND(AC$3&gt;=$I102,AC$3&lt;=$J102),$K102*$H102*тех!AK$9*тех!AK$6,)</f>
        <v>0</v>
      </c>
      <c r="AD102" s="219">
        <f>IF(AND(AD$3&gt;=$I102,AD$3&lt;=$J102),$K102*$H102*тех!AL$9*тех!AL$6,)</f>
        <v>0</v>
      </c>
      <c r="AE102" s="219">
        <f>IF(AND(AE$3&gt;=$I102,AE$3&lt;=$J102),$K102*$H102*тех!AM$9*тех!AM$6,)</f>
        <v>0</v>
      </c>
      <c r="AF102" s="219">
        <f>IF(AND(AF$3&gt;=$I102,AF$3&lt;=$J102),$K102*$H102*тех!AN$9*тех!AN$6,)</f>
        <v>0</v>
      </c>
      <c r="AG102" s="219">
        <f>IF(AND(AG$3&gt;=$I102,AG$3&lt;=$J102),$K102*$H102*тех!AO$9*тех!AO$6,)</f>
        <v>0</v>
      </c>
      <c r="AH102" s="219">
        <f>IF(AND(AH$3&gt;=$I102,AH$3&lt;=$J102),$K102*$H102*тех!AP$9*тех!AP$6,)</f>
        <v>0</v>
      </c>
      <c r="AI102" s="219">
        <f>IF(AND(AI$3&gt;=$I102,AI$3&lt;=$J102),$K102*$H102*тех!AQ$9*тех!AQ$6,)</f>
        <v>0</v>
      </c>
      <c r="AJ102" s="219">
        <f>IF(AND(AJ$3&gt;=$I102,AJ$3&lt;=$J102),$K102*$H102*тех!AR$9*тех!AR$6,)</f>
        <v>0</v>
      </c>
      <c r="AK102" s="219">
        <f>IF(AND(AK$3&gt;=$I102,AK$3&lt;=$J102),$K102*$H102*тех!AS$9*тех!AS$6,)</f>
        <v>0</v>
      </c>
      <c r="AL102" s="219">
        <f>IF(AND(AL$3&gt;=$I102,AL$3&lt;=$J102),$K102*$H102*тех!AT$9*тех!AT$6,)</f>
        <v>0</v>
      </c>
      <c r="AM102" s="219">
        <f>IF(AND(AM$3&gt;=$I102,AM$3&lt;=$J102),$K102*$H102*тех!AU$9*тех!AU$6,)</f>
        <v>0</v>
      </c>
      <c r="AN102" s="219">
        <f>IF(AND(AN$3&gt;=$I102,AN$3&lt;=$J102),$K102*$H102*тех!AV$9*тех!AV$6,)</f>
        <v>0</v>
      </c>
      <c r="AO102" s="219">
        <f>IF(AND(AO$3&gt;=$I102,AO$3&lt;=$J102),$K102*$H102*тех!AW$9*тех!AW$6,)</f>
        <v>0</v>
      </c>
      <c r="AP102" s="219">
        <f>IF(AND(AP$3&gt;=$I102,AP$3&lt;=$J102),$K102*$H102*тех!AX$9*тех!AX$6,)</f>
        <v>0</v>
      </c>
      <c r="AQ102" s="219">
        <f>IF(AND(AQ$3&gt;=$I102,AQ$3&lt;=$J102),$K102*$H102*тех!AY$9*тех!AY$6,)</f>
        <v>0</v>
      </c>
      <c r="AR102" s="219">
        <f>IF(AND(AR$3&gt;=$I102,AR$3&lt;=$J102),$K102*$H102*тех!AZ$9*тех!AZ$6,)</f>
        <v>0</v>
      </c>
      <c r="AS102" s="219">
        <f>IF(AND(AS$3&gt;=$I102,AS$3&lt;=$J102),$K102*$H102*тех!BA$9*тех!BA$6,)</f>
        <v>0</v>
      </c>
      <c r="AT102" s="219">
        <f>IF(AND(AT$3&gt;=$I102,AT$3&lt;=$J102),$K102*$H102*тех!BB$9*тех!BB$6,)</f>
        <v>0</v>
      </c>
      <c r="AU102" s="219">
        <f>IF(AND(AU$3&gt;=$I102,AU$3&lt;=$J102),$K102*$H102*тех!BC$9*тех!BC$6,)</f>
        <v>0</v>
      </c>
      <c r="AV102" s="219">
        <f>IF(AND(AV$3&gt;=$I102,AV$3&lt;=$J102),$K102*$H102*тех!BD$9*тех!BD$6,)</f>
        <v>0</v>
      </c>
      <c r="AW102" s="219">
        <f>IF(AND(AW$3&gt;=$I102,AW$3&lt;=$J102),$K102*$H102*тех!BE$9*тех!BE$6,)</f>
        <v>0</v>
      </c>
      <c r="AX102" s="219">
        <f>IF(AND(AX$3&gt;=$I102,AX$3&lt;=$J102),$K102*$H102*тех!BF$9*тех!BF$6,)</f>
        <v>0</v>
      </c>
      <c r="AY102" s="219">
        <f>IF(AND(AY$3&gt;=$I102,AY$3&lt;=$J102),$K102*$H102*тех!BG$9*тех!BG$6,)</f>
        <v>0</v>
      </c>
      <c r="AZ102" s="219">
        <f>IF(AND(AZ$3&gt;=$I102,AZ$3&lt;=$J102),$K102*$H102*тех!BH$9*тех!BH$6,)</f>
        <v>0</v>
      </c>
      <c r="BA102" s="219">
        <f>IF(AND(BA$3&gt;=$I102,BA$3&lt;=$J102),$K102*$H102*тех!BI$9*тех!BI$6,)</f>
        <v>0</v>
      </c>
      <c r="BB102" s="219">
        <f>IF(AND(BB$3&gt;=$I102,BB$3&lt;=$J102),$K102*$H102*тех!BJ$9*тех!BJ$6,)</f>
        <v>0</v>
      </c>
      <c r="BC102" s="219">
        <f>IF(AND(BC$3&gt;=$I102,BC$3&lt;=$J102),$K102*$H102*тех!BK$9*тех!BK$6,)</f>
        <v>0</v>
      </c>
      <c r="BD102" s="219">
        <f>IF(AND(BD$3&gt;=$I102,BD$3&lt;=$J102),$K102*$H102*тех!BL$9*тех!BL$6,)</f>
        <v>0</v>
      </c>
      <c r="BE102" s="219">
        <f>IF(AND(BE$3&gt;=$I102,BE$3&lt;=$J102),$K102*$H102*тех!BM$9*тех!BM$6,)</f>
        <v>0</v>
      </c>
      <c r="BF102" s="219">
        <f>IF(AND(BF$3&gt;=$I102,BF$3&lt;=$J102),$K102*$H102*тех!BN$9*тех!BN$6,)</f>
        <v>0</v>
      </c>
      <c r="BG102" s="219">
        <f>IF(AND(BG$3&gt;=$I102,BG$3&lt;=$J102),$K102*$H102*тех!BO$9*тех!BO$6,)</f>
        <v>0</v>
      </c>
      <c r="BH102" s="219">
        <f>IF(AND(BH$3&gt;=$I102,BH$3&lt;=$J102),$K102*$H102*тех!BP$9*тех!BP$6,)</f>
        <v>0</v>
      </c>
      <c r="BI102" s="219">
        <f>IF(AND(BI$3&gt;=$I102,BI$3&lt;=$J102),$K102*$H102*тех!BQ$9*тех!BQ$6,)</f>
        <v>0</v>
      </c>
      <c r="BJ102" s="219">
        <f>IF(AND(BJ$3&gt;=$I102,BJ$3&lt;=$J102),$K102*$H102*тех!BR$9*тех!BR$6,)</f>
        <v>0</v>
      </c>
      <c r="BK102" s="219">
        <f>IF(AND(BK$3&gt;=$I102,BK$3&lt;=$J102),$K102*$H102*тех!BS$9*тех!BS$6,)</f>
        <v>0</v>
      </c>
      <c r="BL102" s="219">
        <f>IF(AND(BL$3&gt;=$I102,BL$3&lt;=$J102),$K102*$H102*тех!BT$9*тех!BT$6,)</f>
        <v>0</v>
      </c>
      <c r="BM102" s="219">
        <f>IF(AND(BM$3&gt;=$I102,BM$3&lt;=$J102),$K102*$H102*тех!BU$9*тех!BU$6,)</f>
        <v>0</v>
      </c>
      <c r="BN102" s="219">
        <f>IF(AND(BN$3&gt;=$I102,BN$3&lt;=$J102),$K102*$H102*тех!BV$9*тех!BV$6,)</f>
        <v>0</v>
      </c>
      <c r="BO102" s="219">
        <f>IF(AND(BO$3&gt;=$I102,BO$3&lt;=$J102),$K102*$H102*тех!BW$9*тех!BW$6,)</f>
        <v>0</v>
      </c>
      <c r="BP102" s="219">
        <f>IF(AND(BP$3&gt;=$I102,BP$3&lt;=$J102),$K102*$H102*тех!BX$9*тех!BX$6,)</f>
        <v>0</v>
      </c>
      <c r="BQ102" s="219">
        <f>IF(AND(BQ$3&gt;=$I102,BQ$3&lt;=$J102),$K102*$H102*тех!BY$9*тех!BY$6,)</f>
        <v>0</v>
      </c>
      <c r="BR102" s="219">
        <f>IF(AND(BR$3&gt;=$I102,BR$3&lt;=$J102),$K102*$H102*тех!BZ$9*тех!BZ$6,)</f>
        <v>0</v>
      </c>
      <c r="BS102" s="219">
        <f>IF(AND(BS$3&gt;=$I102,BS$3&lt;=$J102),$K102*$H102*тех!CA$9*тех!CA$6,)</f>
        <v>0</v>
      </c>
      <c r="BT102" s="219">
        <f>IF(AND(BT$3&gt;=$I102,BT$3&lt;=$J102),$K102*$H102*тех!CB$9*тех!CB$6,)</f>
        <v>0</v>
      </c>
      <c r="BU102" s="219">
        <f>IF(AND(BU$3&gt;=$I102,BU$3&lt;=$J102),$K102*$H102*тех!CC$9*тех!CC$6,)</f>
        <v>0</v>
      </c>
      <c r="BV102" s="219">
        <f>IF(AND(BV$3&gt;=$I102,BV$3&lt;=$J102),$K102*$H102*тех!CD$9*тех!CD$6,)</f>
        <v>0</v>
      </c>
      <c r="BW102" s="219">
        <f>IF(AND(BW$3&gt;=$I102,BW$3&lt;=$J102),$K102*$H102*тех!CE$9*тех!CE$6,)</f>
        <v>0</v>
      </c>
    </row>
    <row r="103" spans="2:75" hidden="1">
      <c r="B103" s="3">
        <v>97</v>
      </c>
      <c r="C103" s="19"/>
      <c r="D103" s="19"/>
      <c r="E103" s="19"/>
      <c r="F103" s="19"/>
      <c r="G103" s="334" t="str">
        <f t="shared" si="3"/>
        <v>СНГ</v>
      </c>
      <c r="H103" s="19"/>
      <c r="I103" s="20"/>
      <c r="J103" s="20"/>
      <c r="K103" s="71"/>
      <c r="L103" s="64"/>
      <c r="M103" s="64"/>
      <c r="N103" s="64">
        <f t="shared" si="1"/>
        <v>0</v>
      </c>
      <c r="P103" s="219">
        <f>IF(AND(P$3&gt;=$I103,P$3&lt;=$J103),$K103*$H103*тех!X$9*тех!X$6,)</f>
        <v>0</v>
      </c>
      <c r="Q103" s="219">
        <f>IF(AND(Q$3&gt;=$I103,Q$3&lt;=$J103),$K103*$H103*тех!Y$9*тех!Y$6,)</f>
        <v>0</v>
      </c>
      <c r="R103" s="219">
        <f>IF(AND(R$3&gt;=$I103,R$3&lt;=$J103),$K103*$H103*тех!Z$9*тех!Z$6,)</f>
        <v>0</v>
      </c>
      <c r="S103" s="219">
        <f>IF(AND(S$3&gt;=$I103,S$3&lt;=$J103),$K103*$H103*тех!AA$9*тех!AA$6,)</f>
        <v>0</v>
      </c>
      <c r="T103" s="219">
        <f>IF(AND(T$3&gt;=$I103,T$3&lt;=$J103),$K103*$H103*тех!AB$9*тех!AB$6,)</f>
        <v>0</v>
      </c>
      <c r="U103" s="219">
        <f>IF(AND(U$3&gt;=$I103,U$3&lt;=$J103),$K103*$H103*тех!AC$9*тех!AC$6,)</f>
        <v>0</v>
      </c>
      <c r="V103" s="219">
        <f>IF(AND(V$3&gt;=$I103,V$3&lt;=$J103),$K103*$H103*тех!AD$9*тех!AD$6,)</f>
        <v>0</v>
      </c>
      <c r="W103" s="219">
        <f>IF(AND(W$3&gt;=$I103,W$3&lt;=$J103),$K103*$H103*тех!AE$9*тех!AE$6,)</f>
        <v>0</v>
      </c>
      <c r="X103" s="219">
        <f>IF(AND(X$3&gt;=$I103,X$3&lt;=$J103),$K103*$H103*тех!AF$9*тех!AF$6,)</f>
        <v>0</v>
      </c>
      <c r="Y103" s="219">
        <f>IF(AND(Y$3&gt;=$I103,Y$3&lt;=$J103),$K103*$H103*тех!AG$9*тех!AG$6,)</f>
        <v>0</v>
      </c>
      <c r="Z103" s="219">
        <f>IF(AND(Z$3&gt;=$I103,Z$3&lt;=$J103),$K103*$H103*тех!AH$9*тех!AH$6,)</f>
        <v>0</v>
      </c>
      <c r="AA103" s="219">
        <f>IF(AND(AA$3&gt;=$I103,AA$3&lt;=$J103),$K103*$H103*тех!AI$9*тех!AI$6,)</f>
        <v>0</v>
      </c>
      <c r="AB103" s="219">
        <f>IF(AND(AB$3&gt;=$I103,AB$3&lt;=$J103),$K103*$H103*тех!AJ$9*тех!AJ$6,)</f>
        <v>0</v>
      </c>
      <c r="AC103" s="219">
        <f>IF(AND(AC$3&gt;=$I103,AC$3&lt;=$J103),$K103*$H103*тех!AK$9*тех!AK$6,)</f>
        <v>0</v>
      </c>
      <c r="AD103" s="219">
        <f>IF(AND(AD$3&gt;=$I103,AD$3&lt;=$J103),$K103*$H103*тех!AL$9*тех!AL$6,)</f>
        <v>0</v>
      </c>
      <c r="AE103" s="219">
        <f>IF(AND(AE$3&gt;=$I103,AE$3&lt;=$J103),$K103*$H103*тех!AM$9*тех!AM$6,)</f>
        <v>0</v>
      </c>
      <c r="AF103" s="219">
        <f>IF(AND(AF$3&gt;=$I103,AF$3&lt;=$J103),$K103*$H103*тех!AN$9*тех!AN$6,)</f>
        <v>0</v>
      </c>
      <c r="AG103" s="219">
        <f>IF(AND(AG$3&gt;=$I103,AG$3&lt;=$J103),$K103*$H103*тех!AO$9*тех!AO$6,)</f>
        <v>0</v>
      </c>
      <c r="AH103" s="219">
        <f>IF(AND(AH$3&gt;=$I103,AH$3&lt;=$J103),$K103*$H103*тех!AP$9*тех!AP$6,)</f>
        <v>0</v>
      </c>
      <c r="AI103" s="219">
        <f>IF(AND(AI$3&gt;=$I103,AI$3&lt;=$J103),$K103*$H103*тех!AQ$9*тех!AQ$6,)</f>
        <v>0</v>
      </c>
      <c r="AJ103" s="219">
        <f>IF(AND(AJ$3&gt;=$I103,AJ$3&lt;=$J103),$K103*$H103*тех!AR$9*тех!AR$6,)</f>
        <v>0</v>
      </c>
      <c r="AK103" s="219">
        <f>IF(AND(AK$3&gt;=$I103,AK$3&lt;=$J103),$K103*$H103*тех!AS$9*тех!AS$6,)</f>
        <v>0</v>
      </c>
      <c r="AL103" s="219">
        <f>IF(AND(AL$3&gt;=$I103,AL$3&lt;=$J103),$K103*$H103*тех!AT$9*тех!AT$6,)</f>
        <v>0</v>
      </c>
      <c r="AM103" s="219">
        <f>IF(AND(AM$3&gt;=$I103,AM$3&lt;=$J103),$K103*$H103*тех!AU$9*тех!AU$6,)</f>
        <v>0</v>
      </c>
      <c r="AN103" s="219">
        <f>IF(AND(AN$3&gt;=$I103,AN$3&lt;=$J103),$K103*$H103*тех!AV$9*тех!AV$6,)</f>
        <v>0</v>
      </c>
      <c r="AO103" s="219">
        <f>IF(AND(AO$3&gt;=$I103,AO$3&lt;=$J103),$K103*$H103*тех!AW$9*тех!AW$6,)</f>
        <v>0</v>
      </c>
      <c r="AP103" s="219">
        <f>IF(AND(AP$3&gt;=$I103,AP$3&lt;=$J103),$K103*$H103*тех!AX$9*тех!AX$6,)</f>
        <v>0</v>
      </c>
      <c r="AQ103" s="219">
        <f>IF(AND(AQ$3&gt;=$I103,AQ$3&lt;=$J103),$K103*$H103*тех!AY$9*тех!AY$6,)</f>
        <v>0</v>
      </c>
      <c r="AR103" s="219">
        <f>IF(AND(AR$3&gt;=$I103,AR$3&lt;=$J103),$K103*$H103*тех!AZ$9*тех!AZ$6,)</f>
        <v>0</v>
      </c>
      <c r="AS103" s="219">
        <f>IF(AND(AS$3&gt;=$I103,AS$3&lt;=$J103),$K103*$H103*тех!BA$9*тех!BA$6,)</f>
        <v>0</v>
      </c>
      <c r="AT103" s="219">
        <f>IF(AND(AT$3&gt;=$I103,AT$3&lt;=$J103),$K103*$H103*тех!BB$9*тех!BB$6,)</f>
        <v>0</v>
      </c>
      <c r="AU103" s="219">
        <f>IF(AND(AU$3&gt;=$I103,AU$3&lt;=$J103),$K103*$H103*тех!BC$9*тех!BC$6,)</f>
        <v>0</v>
      </c>
      <c r="AV103" s="219">
        <f>IF(AND(AV$3&gt;=$I103,AV$3&lt;=$J103),$K103*$H103*тех!BD$9*тех!BD$6,)</f>
        <v>0</v>
      </c>
      <c r="AW103" s="219">
        <f>IF(AND(AW$3&gt;=$I103,AW$3&lt;=$J103),$K103*$H103*тех!BE$9*тех!BE$6,)</f>
        <v>0</v>
      </c>
      <c r="AX103" s="219">
        <f>IF(AND(AX$3&gt;=$I103,AX$3&lt;=$J103),$K103*$H103*тех!BF$9*тех!BF$6,)</f>
        <v>0</v>
      </c>
      <c r="AY103" s="219">
        <f>IF(AND(AY$3&gt;=$I103,AY$3&lt;=$J103),$K103*$H103*тех!BG$9*тех!BG$6,)</f>
        <v>0</v>
      </c>
      <c r="AZ103" s="219">
        <f>IF(AND(AZ$3&gt;=$I103,AZ$3&lt;=$J103),$K103*$H103*тех!BH$9*тех!BH$6,)</f>
        <v>0</v>
      </c>
      <c r="BA103" s="219">
        <f>IF(AND(BA$3&gt;=$I103,BA$3&lt;=$J103),$K103*$H103*тех!BI$9*тех!BI$6,)</f>
        <v>0</v>
      </c>
      <c r="BB103" s="219">
        <f>IF(AND(BB$3&gt;=$I103,BB$3&lt;=$J103),$K103*$H103*тех!BJ$9*тех!BJ$6,)</f>
        <v>0</v>
      </c>
      <c r="BC103" s="219">
        <f>IF(AND(BC$3&gt;=$I103,BC$3&lt;=$J103),$K103*$H103*тех!BK$9*тех!BK$6,)</f>
        <v>0</v>
      </c>
      <c r="BD103" s="219">
        <f>IF(AND(BD$3&gt;=$I103,BD$3&lt;=$J103),$K103*$H103*тех!BL$9*тех!BL$6,)</f>
        <v>0</v>
      </c>
      <c r="BE103" s="219">
        <f>IF(AND(BE$3&gt;=$I103,BE$3&lt;=$J103),$K103*$H103*тех!BM$9*тех!BM$6,)</f>
        <v>0</v>
      </c>
      <c r="BF103" s="219">
        <f>IF(AND(BF$3&gt;=$I103,BF$3&lt;=$J103),$K103*$H103*тех!BN$9*тех!BN$6,)</f>
        <v>0</v>
      </c>
      <c r="BG103" s="219">
        <f>IF(AND(BG$3&gt;=$I103,BG$3&lt;=$J103),$K103*$H103*тех!BO$9*тех!BO$6,)</f>
        <v>0</v>
      </c>
      <c r="BH103" s="219">
        <f>IF(AND(BH$3&gt;=$I103,BH$3&lt;=$J103),$K103*$H103*тех!BP$9*тех!BP$6,)</f>
        <v>0</v>
      </c>
      <c r="BI103" s="219">
        <f>IF(AND(BI$3&gt;=$I103,BI$3&lt;=$J103),$K103*$H103*тех!BQ$9*тех!BQ$6,)</f>
        <v>0</v>
      </c>
      <c r="BJ103" s="219">
        <f>IF(AND(BJ$3&gt;=$I103,BJ$3&lt;=$J103),$K103*$H103*тех!BR$9*тех!BR$6,)</f>
        <v>0</v>
      </c>
      <c r="BK103" s="219">
        <f>IF(AND(BK$3&gt;=$I103,BK$3&lt;=$J103),$K103*$H103*тех!BS$9*тех!BS$6,)</f>
        <v>0</v>
      </c>
      <c r="BL103" s="219">
        <f>IF(AND(BL$3&gt;=$I103,BL$3&lt;=$J103),$K103*$H103*тех!BT$9*тех!BT$6,)</f>
        <v>0</v>
      </c>
      <c r="BM103" s="219">
        <f>IF(AND(BM$3&gt;=$I103,BM$3&lt;=$J103),$K103*$H103*тех!BU$9*тех!BU$6,)</f>
        <v>0</v>
      </c>
      <c r="BN103" s="219">
        <f>IF(AND(BN$3&gt;=$I103,BN$3&lt;=$J103),$K103*$H103*тех!BV$9*тех!BV$6,)</f>
        <v>0</v>
      </c>
      <c r="BO103" s="219">
        <f>IF(AND(BO$3&gt;=$I103,BO$3&lt;=$J103),$K103*$H103*тех!BW$9*тех!BW$6,)</f>
        <v>0</v>
      </c>
      <c r="BP103" s="219">
        <f>IF(AND(BP$3&gt;=$I103,BP$3&lt;=$J103),$K103*$H103*тех!BX$9*тех!BX$6,)</f>
        <v>0</v>
      </c>
      <c r="BQ103" s="219">
        <f>IF(AND(BQ$3&gt;=$I103,BQ$3&lt;=$J103),$K103*$H103*тех!BY$9*тех!BY$6,)</f>
        <v>0</v>
      </c>
      <c r="BR103" s="219">
        <f>IF(AND(BR$3&gt;=$I103,BR$3&lt;=$J103),$K103*$H103*тех!BZ$9*тех!BZ$6,)</f>
        <v>0</v>
      </c>
      <c r="BS103" s="219">
        <f>IF(AND(BS$3&gt;=$I103,BS$3&lt;=$J103),$K103*$H103*тех!CA$9*тех!CA$6,)</f>
        <v>0</v>
      </c>
      <c r="BT103" s="219">
        <f>IF(AND(BT$3&gt;=$I103,BT$3&lt;=$J103),$K103*$H103*тех!CB$9*тех!CB$6,)</f>
        <v>0</v>
      </c>
      <c r="BU103" s="219">
        <f>IF(AND(BU$3&gt;=$I103,BU$3&lt;=$J103),$K103*$H103*тех!CC$9*тех!CC$6,)</f>
        <v>0</v>
      </c>
      <c r="BV103" s="219">
        <f>IF(AND(BV$3&gt;=$I103,BV$3&lt;=$J103),$K103*$H103*тех!CD$9*тех!CD$6,)</f>
        <v>0</v>
      </c>
      <c r="BW103" s="219">
        <f>IF(AND(BW$3&gt;=$I103,BW$3&lt;=$J103),$K103*$H103*тех!CE$9*тех!CE$6,)</f>
        <v>0</v>
      </c>
    </row>
    <row r="104" spans="2:75" hidden="1">
      <c r="B104" s="3">
        <v>98</v>
      </c>
      <c r="C104" s="19"/>
      <c r="D104" s="19"/>
      <c r="E104" s="19"/>
      <c r="F104" s="19"/>
      <c r="G104" s="334" t="str">
        <f t="shared" si="3"/>
        <v>СНГ</v>
      </c>
      <c r="H104" s="19"/>
      <c r="I104" s="20"/>
      <c r="J104" s="20"/>
      <c r="K104" s="71"/>
      <c r="L104" s="64"/>
      <c r="M104" s="64"/>
      <c r="N104" s="64">
        <f t="shared" si="1"/>
        <v>0</v>
      </c>
      <c r="P104" s="219">
        <f>IF(AND(P$3&gt;=$I104,P$3&lt;=$J104),$K104*$H104*тех!X$9*тех!X$6,)</f>
        <v>0</v>
      </c>
      <c r="Q104" s="219">
        <f>IF(AND(Q$3&gt;=$I104,Q$3&lt;=$J104),$K104*$H104*тех!Y$9*тех!Y$6,)</f>
        <v>0</v>
      </c>
      <c r="R104" s="219">
        <f>IF(AND(R$3&gt;=$I104,R$3&lt;=$J104),$K104*$H104*тех!Z$9*тех!Z$6,)</f>
        <v>0</v>
      </c>
      <c r="S104" s="219">
        <f>IF(AND(S$3&gt;=$I104,S$3&lt;=$J104),$K104*$H104*тех!AA$9*тех!AA$6,)</f>
        <v>0</v>
      </c>
      <c r="T104" s="219">
        <f>IF(AND(T$3&gt;=$I104,T$3&lt;=$J104),$K104*$H104*тех!AB$9*тех!AB$6,)</f>
        <v>0</v>
      </c>
      <c r="U104" s="219">
        <f>IF(AND(U$3&gt;=$I104,U$3&lt;=$J104),$K104*$H104*тех!AC$9*тех!AC$6,)</f>
        <v>0</v>
      </c>
      <c r="V104" s="219">
        <f>IF(AND(V$3&gt;=$I104,V$3&lt;=$J104),$K104*$H104*тех!AD$9*тех!AD$6,)</f>
        <v>0</v>
      </c>
      <c r="W104" s="219">
        <f>IF(AND(W$3&gt;=$I104,W$3&lt;=$J104),$K104*$H104*тех!AE$9*тех!AE$6,)</f>
        <v>0</v>
      </c>
      <c r="X104" s="219">
        <f>IF(AND(X$3&gt;=$I104,X$3&lt;=$J104),$K104*$H104*тех!AF$9*тех!AF$6,)</f>
        <v>0</v>
      </c>
      <c r="Y104" s="219">
        <f>IF(AND(Y$3&gt;=$I104,Y$3&lt;=$J104),$K104*$H104*тех!AG$9*тех!AG$6,)</f>
        <v>0</v>
      </c>
      <c r="Z104" s="219">
        <f>IF(AND(Z$3&gt;=$I104,Z$3&lt;=$J104),$K104*$H104*тех!AH$9*тех!AH$6,)</f>
        <v>0</v>
      </c>
      <c r="AA104" s="219">
        <f>IF(AND(AA$3&gt;=$I104,AA$3&lt;=$J104),$K104*$H104*тех!AI$9*тех!AI$6,)</f>
        <v>0</v>
      </c>
      <c r="AB104" s="219">
        <f>IF(AND(AB$3&gt;=$I104,AB$3&lt;=$J104),$K104*$H104*тех!AJ$9*тех!AJ$6,)</f>
        <v>0</v>
      </c>
      <c r="AC104" s="219">
        <f>IF(AND(AC$3&gt;=$I104,AC$3&lt;=$J104),$K104*$H104*тех!AK$9*тех!AK$6,)</f>
        <v>0</v>
      </c>
      <c r="AD104" s="219">
        <f>IF(AND(AD$3&gt;=$I104,AD$3&lt;=$J104),$K104*$H104*тех!AL$9*тех!AL$6,)</f>
        <v>0</v>
      </c>
      <c r="AE104" s="219">
        <f>IF(AND(AE$3&gt;=$I104,AE$3&lt;=$J104),$K104*$H104*тех!AM$9*тех!AM$6,)</f>
        <v>0</v>
      </c>
      <c r="AF104" s="219">
        <f>IF(AND(AF$3&gt;=$I104,AF$3&lt;=$J104),$K104*$H104*тех!AN$9*тех!AN$6,)</f>
        <v>0</v>
      </c>
      <c r="AG104" s="219">
        <f>IF(AND(AG$3&gt;=$I104,AG$3&lt;=$J104),$K104*$H104*тех!AO$9*тех!AO$6,)</f>
        <v>0</v>
      </c>
      <c r="AH104" s="219">
        <f>IF(AND(AH$3&gt;=$I104,AH$3&lt;=$J104),$K104*$H104*тех!AP$9*тех!AP$6,)</f>
        <v>0</v>
      </c>
      <c r="AI104" s="219">
        <f>IF(AND(AI$3&gt;=$I104,AI$3&lt;=$J104),$K104*$H104*тех!AQ$9*тех!AQ$6,)</f>
        <v>0</v>
      </c>
      <c r="AJ104" s="219">
        <f>IF(AND(AJ$3&gt;=$I104,AJ$3&lt;=$J104),$K104*$H104*тех!AR$9*тех!AR$6,)</f>
        <v>0</v>
      </c>
      <c r="AK104" s="219">
        <f>IF(AND(AK$3&gt;=$I104,AK$3&lt;=$J104),$K104*$H104*тех!AS$9*тех!AS$6,)</f>
        <v>0</v>
      </c>
      <c r="AL104" s="219">
        <f>IF(AND(AL$3&gt;=$I104,AL$3&lt;=$J104),$K104*$H104*тех!AT$9*тех!AT$6,)</f>
        <v>0</v>
      </c>
      <c r="AM104" s="219">
        <f>IF(AND(AM$3&gt;=$I104,AM$3&lt;=$J104),$K104*$H104*тех!AU$9*тех!AU$6,)</f>
        <v>0</v>
      </c>
      <c r="AN104" s="219">
        <f>IF(AND(AN$3&gt;=$I104,AN$3&lt;=$J104),$K104*$H104*тех!AV$9*тех!AV$6,)</f>
        <v>0</v>
      </c>
      <c r="AO104" s="219">
        <f>IF(AND(AO$3&gt;=$I104,AO$3&lt;=$J104),$K104*$H104*тех!AW$9*тех!AW$6,)</f>
        <v>0</v>
      </c>
      <c r="AP104" s="219">
        <f>IF(AND(AP$3&gt;=$I104,AP$3&lt;=$J104),$K104*$H104*тех!AX$9*тех!AX$6,)</f>
        <v>0</v>
      </c>
      <c r="AQ104" s="219">
        <f>IF(AND(AQ$3&gt;=$I104,AQ$3&lt;=$J104),$K104*$H104*тех!AY$9*тех!AY$6,)</f>
        <v>0</v>
      </c>
      <c r="AR104" s="219">
        <f>IF(AND(AR$3&gt;=$I104,AR$3&lt;=$J104),$K104*$H104*тех!AZ$9*тех!AZ$6,)</f>
        <v>0</v>
      </c>
      <c r="AS104" s="219">
        <f>IF(AND(AS$3&gt;=$I104,AS$3&lt;=$J104),$K104*$H104*тех!BA$9*тех!BA$6,)</f>
        <v>0</v>
      </c>
      <c r="AT104" s="219">
        <f>IF(AND(AT$3&gt;=$I104,AT$3&lt;=$J104),$K104*$H104*тех!BB$9*тех!BB$6,)</f>
        <v>0</v>
      </c>
      <c r="AU104" s="219">
        <f>IF(AND(AU$3&gt;=$I104,AU$3&lt;=$J104),$K104*$H104*тех!BC$9*тех!BC$6,)</f>
        <v>0</v>
      </c>
      <c r="AV104" s="219">
        <f>IF(AND(AV$3&gt;=$I104,AV$3&lt;=$J104),$K104*$H104*тех!BD$9*тех!BD$6,)</f>
        <v>0</v>
      </c>
      <c r="AW104" s="219">
        <f>IF(AND(AW$3&gt;=$I104,AW$3&lt;=$J104),$K104*$H104*тех!BE$9*тех!BE$6,)</f>
        <v>0</v>
      </c>
      <c r="AX104" s="219">
        <f>IF(AND(AX$3&gt;=$I104,AX$3&lt;=$J104),$K104*$H104*тех!BF$9*тех!BF$6,)</f>
        <v>0</v>
      </c>
      <c r="AY104" s="219">
        <f>IF(AND(AY$3&gt;=$I104,AY$3&lt;=$J104),$K104*$H104*тех!BG$9*тех!BG$6,)</f>
        <v>0</v>
      </c>
      <c r="AZ104" s="219">
        <f>IF(AND(AZ$3&gt;=$I104,AZ$3&lt;=$J104),$K104*$H104*тех!BH$9*тех!BH$6,)</f>
        <v>0</v>
      </c>
      <c r="BA104" s="219">
        <f>IF(AND(BA$3&gt;=$I104,BA$3&lt;=$J104),$K104*$H104*тех!BI$9*тех!BI$6,)</f>
        <v>0</v>
      </c>
      <c r="BB104" s="219">
        <f>IF(AND(BB$3&gt;=$I104,BB$3&lt;=$J104),$K104*$H104*тех!BJ$9*тех!BJ$6,)</f>
        <v>0</v>
      </c>
      <c r="BC104" s="219">
        <f>IF(AND(BC$3&gt;=$I104,BC$3&lt;=$J104),$K104*$H104*тех!BK$9*тех!BK$6,)</f>
        <v>0</v>
      </c>
      <c r="BD104" s="219">
        <f>IF(AND(BD$3&gt;=$I104,BD$3&lt;=$J104),$K104*$H104*тех!BL$9*тех!BL$6,)</f>
        <v>0</v>
      </c>
      <c r="BE104" s="219">
        <f>IF(AND(BE$3&gt;=$I104,BE$3&lt;=$J104),$K104*$H104*тех!BM$9*тех!BM$6,)</f>
        <v>0</v>
      </c>
      <c r="BF104" s="219">
        <f>IF(AND(BF$3&gt;=$I104,BF$3&lt;=$J104),$K104*$H104*тех!BN$9*тех!BN$6,)</f>
        <v>0</v>
      </c>
      <c r="BG104" s="219">
        <f>IF(AND(BG$3&gt;=$I104,BG$3&lt;=$J104),$K104*$H104*тех!BO$9*тех!BO$6,)</f>
        <v>0</v>
      </c>
      <c r="BH104" s="219">
        <f>IF(AND(BH$3&gt;=$I104,BH$3&lt;=$J104),$K104*$H104*тех!BP$9*тех!BP$6,)</f>
        <v>0</v>
      </c>
      <c r="BI104" s="219">
        <f>IF(AND(BI$3&gt;=$I104,BI$3&lt;=$J104),$K104*$H104*тех!BQ$9*тех!BQ$6,)</f>
        <v>0</v>
      </c>
      <c r="BJ104" s="219">
        <f>IF(AND(BJ$3&gt;=$I104,BJ$3&lt;=$J104),$K104*$H104*тех!BR$9*тех!BR$6,)</f>
        <v>0</v>
      </c>
      <c r="BK104" s="219">
        <f>IF(AND(BK$3&gt;=$I104,BK$3&lt;=$J104),$K104*$H104*тех!BS$9*тех!BS$6,)</f>
        <v>0</v>
      </c>
      <c r="BL104" s="219">
        <f>IF(AND(BL$3&gt;=$I104,BL$3&lt;=$J104),$K104*$H104*тех!BT$9*тех!BT$6,)</f>
        <v>0</v>
      </c>
      <c r="BM104" s="219">
        <f>IF(AND(BM$3&gt;=$I104,BM$3&lt;=$J104),$K104*$H104*тех!BU$9*тех!BU$6,)</f>
        <v>0</v>
      </c>
      <c r="BN104" s="219">
        <f>IF(AND(BN$3&gt;=$I104,BN$3&lt;=$J104),$K104*$H104*тех!BV$9*тех!BV$6,)</f>
        <v>0</v>
      </c>
      <c r="BO104" s="219">
        <f>IF(AND(BO$3&gt;=$I104,BO$3&lt;=$J104),$K104*$H104*тех!BW$9*тех!BW$6,)</f>
        <v>0</v>
      </c>
      <c r="BP104" s="219">
        <f>IF(AND(BP$3&gt;=$I104,BP$3&lt;=$J104),$K104*$H104*тех!BX$9*тех!BX$6,)</f>
        <v>0</v>
      </c>
      <c r="BQ104" s="219">
        <f>IF(AND(BQ$3&gt;=$I104,BQ$3&lt;=$J104),$K104*$H104*тех!BY$9*тех!BY$6,)</f>
        <v>0</v>
      </c>
      <c r="BR104" s="219">
        <f>IF(AND(BR$3&gt;=$I104,BR$3&lt;=$J104),$K104*$H104*тех!BZ$9*тех!BZ$6,)</f>
        <v>0</v>
      </c>
      <c r="BS104" s="219">
        <f>IF(AND(BS$3&gt;=$I104,BS$3&lt;=$J104),$K104*$H104*тех!CA$9*тех!CA$6,)</f>
        <v>0</v>
      </c>
      <c r="BT104" s="219">
        <f>IF(AND(BT$3&gt;=$I104,BT$3&lt;=$J104),$K104*$H104*тех!CB$9*тех!CB$6,)</f>
        <v>0</v>
      </c>
      <c r="BU104" s="219">
        <f>IF(AND(BU$3&gt;=$I104,BU$3&lt;=$J104),$K104*$H104*тех!CC$9*тех!CC$6,)</f>
        <v>0</v>
      </c>
      <c r="BV104" s="219">
        <f>IF(AND(BV$3&gt;=$I104,BV$3&lt;=$J104),$K104*$H104*тех!CD$9*тех!CD$6,)</f>
        <v>0</v>
      </c>
      <c r="BW104" s="219">
        <f>IF(AND(BW$3&gt;=$I104,BW$3&lt;=$J104),$K104*$H104*тех!CE$9*тех!CE$6,)</f>
        <v>0</v>
      </c>
    </row>
    <row r="105" spans="2:75" hidden="1">
      <c r="B105" s="3">
        <v>99</v>
      </c>
      <c r="C105" s="19"/>
      <c r="D105" s="19"/>
      <c r="E105" s="19"/>
      <c r="F105" s="19"/>
      <c r="G105" s="334" t="str">
        <f t="shared" si="3"/>
        <v>СНГ</v>
      </c>
      <c r="H105" s="19"/>
      <c r="I105" s="19"/>
      <c r="J105" s="19"/>
      <c r="K105" s="71"/>
      <c r="L105" s="64"/>
      <c r="M105" s="64"/>
      <c r="N105" s="64">
        <f t="shared" si="1"/>
        <v>0</v>
      </c>
      <c r="P105" s="219">
        <f>IF(AND(P$3&gt;=$I105,P$3&lt;=$J105),$K105*$H105*тех!X$9*тех!X$6,)</f>
        <v>0</v>
      </c>
      <c r="Q105" s="219">
        <f>IF(AND(Q$3&gt;=$I105,Q$3&lt;=$J105),$K105*$H105*тех!Y$9*тех!Y$6,)</f>
        <v>0</v>
      </c>
      <c r="R105" s="219">
        <f>IF(AND(R$3&gt;=$I105,R$3&lt;=$J105),$K105*$H105*тех!Z$9*тех!Z$6,)</f>
        <v>0</v>
      </c>
      <c r="S105" s="219">
        <f>IF(AND(S$3&gt;=$I105,S$3&lt;=$J105),$K105*$H105*тех!AA$9*тех!AA$6,)</f>
        <v>0</v>
      </c>
      <c r="T105" s="219">
        <f>IF(AND(T$3&gt;=$I105,T$3&lt;=$J105),$K105*$H105*тех!AB$9*тех!AB$6,)</f>
        <v>0</v>
      </c>
      <c r="U105" s="219">
        <f>IF(AND(U$3&gt;=$I105,U$3&lt;=$J105),$K105*$H105*тех!AC$9*тех!AC$6,)</f>
        <v>0</v>
      </c>
      <c r="V105" s="219">
        <f>IF(AND(V$3&gt;=$I105,V$3&lt;=$J105),$K105*$H105*тех!AD$9*тех!AD$6,)</f>
        <v>0</v>
      </c>
      <c r="W105" s="219">
        <f>IF(AND(W$3&gt;=$I105,W$3&lt;=$J105),$K105*$H105*тех!AE$9*тех!AE$6,)</f>
        <v>0</v>
      </c>
      <c r="X105" s="219">
        <f>IF(AND(X$3&gt;=$I105,X$3&lt;=$J105),$K105*$H105*тех!AF$9*тех!AF$6,)</f>
        <v>0</v>
      </c>
      <c r="Y105" s="219">
        <f>IF(AND(Y$3&gt;=$I105,Y$3&lt;=$J105),$K105*$H105*тех!AG$9*тех!AG$6,)</f>
        <v>0</v>
      </c>
      <c r="Z105" s="219">
        <f>IF(AND(Z$3&gt;=$I105,Z$3&lt;=$J105),$K105*$H105*тех!AH$9*тех!AH$6,)</f>
        <v>0</v>
      </c>
      <c r="AA105" s="219">
        <f>IF(AND(AA$3&gt;=$I105,AA$3&lt;=$J105),$K105*$H105*тех!AI$9*тех!AI$6,)</f>
        <v>0</v>
      </c>
      <c r="AB105" s="219">
        <f>IF(AND(AB$3&gt;=$I105,AB$3&lt;=$J105),$K105*$H105*тех!AJ$9*тех!AJ$6,)</f>
        <v>0</v>
      </c>
      <c r="AC105" s="219">
        <f>IF(AND(AC$3&gt;=$I105,AC$3&lt;=$J105),$K105*$H105*тех!AK$9*тех!AK$6,)</f>
        <v>0</v>
      </c>
      <c r="AD105" s="219">
        <f>IF(AND(AD$3&gt;=$I105,AD$3&lt;=$J105),$K105*$H105*тех!AL$9*тех!AL$6,)</f>
        <v>0</v>
      </c>
      <c r="AE105" s="219">
        <f>IF(AND(AE$3&gt;=$I105,AE$3&lt;=$J105),$K105*$H105*тех!AM$9*тех!AM$6,)</f>
        <v>0</v>
      </c>
      <c r="AF105" s="219">
        <f>IF(AND(AF$3&gt;=$I105,AF$3&lt;=$J105),$K105*$H105*тех!AN$9*тех!AN$6,)</f>
        <v>0</v>
      </c>
      <c r="AG105" s="219">
        <f>IF(AND(AG$3&gt;=$I105,AG$3&lt;=$J105),$K105*$H105*тех!AO$9*тех!AO$6,)</f>
        <v>0</v>
      </c>
      <c r="AH105" s="219">
        <f>IF(AND(AH$3&gt;=$I105,AH$3&lt;=$J105),$K105*$H105*тех!AP$9*тех!AP$6,)</f>
        <v>0</v>
      </c>
      <c r="AI105" s="219">
        <f>IF(AND(AI$3&gt;=$I105,AI$3&lt;=$J105),$K105*$H105*тех!AQ$9*тех!AQ$6,)</f>
        <v>0</v>
      </c>
      <c r="AJ105" s="219">
        <f>IF(AND(AJ$3&gt;=$I105,AJ$3&lt;=$J105),$K105*$H105*тех!AR$9*тех!AR$6,)</f>
        <v>0</v>
      </c>
      <c r="AK105" s="219">
        <f>IF(AND(AK$3&gt;=$I105,AK$3&lt;=$J105),$K105*$H105*тех!AS$9*тех!AS$6,)</f>
        <v>0</v>
      </c>
      <c r="AL105" s="219">
        <f>IF(AND(AL$3&gt;=$I105,AL$3&lt;=$J105),$K105*$H105*тех!AT$9*тех!AT$6,)</f>
        <v>0</v>
      </c>
      <c r="AM105" s="219">
        <f>IF(AND(AM$3&gt;=$I105,AM$3&lt;=$J105),$K105*$H105*тех!AU$9*тех!AU$6,)</f>
        <v>0</v>
      </c>
      <c r="AN105" s="219">
        <f>IF(AND(AN$3&gt;=$I105,AN$3&lt;=$J105),$K105*$H105*тех!AV$9*тех!AV$6,)</f>
        <v>0</v>
      </c>
      <c r="AO105" s="219">
        <f>IF(AND(AO$3&gt;=$I105,AO$3&lt;=$J105),$K105*$H105*тех!AW$9*тех!AW$6,)</f>
        <v>0</v>
      </c>
      <c r="AP105" s="219">
        <f>IF(AND(AP$3&gt;=$I105,AP$3&lt;=$J105),$K105*$H105*тех!AX$9*тех!AX$6,)</f>
        <v>0</v>
      </c>
      <c r="AQ105" s="219">
        <f>IF(AND(AQ$3&gt;=$I105,AQ$3&lt;=$J105),$K105*$H105*тех!AY$9*тех!AY$6,)</f>
        <v>0</v>
      </c>
      <c r="AR105" s="219">
        <f>IF(AND(AR$3&gt;=$I105,AR$3&lt;=$J105),$K105*$H105*тех!AZ$9*тех!AZ$6,)</f>
        <v>0</v>
      </c>
      <c r="AS105" s="219">
        <f>IF(AND(AS$3&gt;=$I105,AS$3&lt;=$J105),$K105*$H105*тех!BA$9*тех!BA$6,)</f>
        <v>0</v>
      </c>
      <c r="AT105" s="219">
        <f>IF(AND(AT$3&gt;=$I105,AT$3&lt;=$J105),$K105*$H105*тех!BB$9*тех!BB$6,)</f>
        <v>0</v>
      </c>
      <c r="AU105" s="219">
        <f>IF(AND(AU$3&gt;=$I105,AU$3&lt;=$J105),$K105*$H105*тех!BC$9*тех!BC$6,)</f>
        <v>0</v>
      </c>
      <c r="AV105" s="219">
        <f>IF(AND(AV$3&gt;=$I105,AV$3&lt;=$J105),$K105*$H105*тех!BD$9*тех!BD$6,)</f>
        <v>0</v>
      </c>
      <c r="AW105" s="219">
        <f>IF(AND(AW$3&gt;=$I105,AW$3&lt;=$J105),$K105*$H105*тех!BE$9*тех!BE$6,)</f>
        <v>0</v>
      </c>
      <c r="AX105" s="219">
        <f>IF(AND(AX$3&gt;=$I105,AX$3&lt;=$J105),$K105*$H105*тех!BF$9*тех!BF$6,)</f>
        <v>0</v>
      </c>
      <c r="AY105" s="219">
        <f>IF(AND(AY$3&gt;=$I105,AY$3&lt;=$J105),$K105*$H105*тех!BG$9*тех!BG$6,)</f>
        <v>0</v>
      </c>
      <c r="AZ105" s="219">
        <f>IF(AND(AZ$3&gt;=$I105,AZ$3&lt;=$J105),$K105*$H105*тех!BH$9*тех!BH$6,)</f>
        <v>0</v>
      </c>
      <c r="BA105" s="219">
        <f>IF(AND(BA$3&gt;=$I105,BA$3&lt;=$J105),$K105*$H105*тех!BI$9*тех!BI$6,)</f>
        <v>0</v>
      </c>
      <c r="BB105" s="219">
        <f>IF(AND(BB$3&gt;=$I105,BB$3&lt;=$J105),$K105*$H105*тех!BJ$9*тех!BJ$6,)</f>
        <v>0</v>
      </c>
      <c r="BC105" s="219">
        <f>IF(AND(BC$3&gt;=$I105,BC$3&lt;=$J105),$K105*$H105*тех!BK$9*тех!BK$6,)</f>
        <v>0</v>
      </c>
      <c r="BD105" s="219">
        <f>IF(AND(BD$3&gt;=$I105,BD$3&lt;=$J105),$K105*$H105*тех!BL$9*тех!BL$6,)</f>
        <v>0</v>
      </c>
      <c r="BE105" s="219">
        <f>IF(AND(BE$3&gt;=$I105,BE$3&lt;=$J105),$K105*$H105*тех!BM$9*тех!BM$6,)</f>
        <v>0</v>
      </c>
      <c r="BF105" s="219">
        <f>IF(AND(BF$3&gt;=$I105,BF$3&lt;=$J105),$K105*$H105*тех!BN$9*тех!BN$6,)</f>
        <v>0</v>
      </c>
      <c r="BG105" s="219">
        <f>IF(AND(BG$3&gt;=$I105,BG$3&lt;=$J105),$K105*$H105*тех!BO$9*тех!BO$6,)</f>
        <v>0</v>
      </c>
      <c r="BH105" s="219">
        <f>IF(AND(BH$3&gt;=$I105,BH$3&lt;=$J105),$K105*$H105*тех!BP$9*тех!BP$6,)</f>
        <v>0</v>
      </c>
      <c r="BI105" s="219">
        <f>IF(AND(BI$3&gt;=$I105,BI$3&lt;=$J105),$K105*$H105*тех!BQ$9*тех!BQ$6,)</f>
        <v>0</v>
      </c>
      <c r="BJ105" s="219">
        <f>IF(AND(BJ$3&gt;=$I105,BJ$3&lt;=$J105),$K105*$H105*тех!BR$9*тех!BR$6,)</f>
        <v>0</v>
      </c>
      <c r="BK105" s="219">
        <f>IF(AND(BK$3&gt;=$I105,BK$3&lt;=$J105),$K105*$H105*тех!BS$9*тех!BS$6,)</f>
        <v>0</v>
      </c>
      <c r="BL105" s="219">
        <f>IF(AND(BL$3&gt;=$I105,BL$3&lt;=$J105),$K105*$H105*тех!BT$9*тех!BT$6,)</f>
        <v>0</v>
      </c>
      <c r="BM105" s="219">
        <f>IF(AND(BM$3&gt;=$I105,BM$3&lt;=$J105),$K105*$H105*тех!BU$9*тех!BU$6,)</f>
        <v>0</v>
      </c>
      <c r="BN105" s="219">
        <f>IF(AND(BN$3&gt;=$I105,BN$3&lt;=$J105),$K105*$H105*тех!BV$9*тех!BV$6,)</f>
        <v>0</v>
      </c>
      <c r="BO105" s="219">
        <f>IF(AND(BO$3&gt;=$I105,BO$3&lt;=$J105),$K105*$H105*тех!BW$9*тех!BW$6,)</f>
        <v>0</v>
      </c>
      <c r="BP105" s="219">
        <f>IF(AND(BP$3&gt;=$I105,BP$3&lt;=$J105),$K105*$H105*тех!BX$9*тех!BX$6,)</f>
        <v>0</v>
      </c>
      <c r="BQ105" s="219">
        <f>IF(AND(BQ$3&gt;=$I105,BQ$3&lt;=$J105),$K105*$H105*тех!BY$9*тех!BY$6,)</f>
        <v>0</v>
      </c>
      <c r="BR105" s="219">
        <f>IF(AND(BR$3&gt;=$I105,BR$3&lt;=$J105),$K105*$H105*тех!BZ$9*тех!BZ$6,)</f>
        <v>0</v>
      </c>
      <c r="BS105" s="219">
        <f>IF(AND(BS$3&gt;=$I105,BS$3&lt;=$J105),$K105*$H105*тех!CA$9*тех!CA$6,)</f>
        <v>0</v>
      </c>
      <c r="BT105" s="219">
        <f>IF(AND(BT$3&gt;=$I105,BT$3&lt;=$J105),$K105*$H105*тех!CB$9*тех!CB$6,)</f>
        <v>0</v>
      </c>
      <c r="BU105" s="219">
        <f>IF(AND(BU$3&gt;=$I105,BU$3&lt;=$J105),$K105*$H105*тех!CC$9*тех!CC$6,)</f>
        <v>0</v>
      </c>
      <c r="BV105" s="219">
        <f>IF(AND(BV$3&gt;=$I105,BV$3&lt;=$J105),$K105*$H105*тех!CD$9*тех!CD$6,)</f>
        <v>0</v>
      </c>
      <c r="BW105" s="219">
        <f>IF(AND(BW$3&gt;=$I105,BW$3&lt;=$J105),$K105*$H105*тех!CE$9*тех!CE$6,)</f>
        <v>0</v>
      </c>
    </row>
    <row r="106" spans="2:75" hidden="1">
      <c r="B106" s="3">
        <v>100</v>
      </c>
      <c r="C106" s="19"/>
      <c r="D106" s="19"/>
      <c r="E106" s="19"/>
      <c r="F106" s="19"/>
      <c r="G106" s="334" t="str">
        <f t="shared" si="3"/>
        <v>СНГ</v>
      </c>
      <c r="H106" s="19"/>
      <c r="I106" s="19"/>
      <c r="J106" s="19"/>
      <c r="K106" s="71"/>
      <c r="L106" s="64"/>
      <c r="M106" s="64"/>
      <c r="N106" s="64">
        <f t="shared" si="1"/>
        <v>0</v>
      </c>
      <c r="P106" s="219">
        <f>IF(AND(P$3&gt;=$I106,P$3&lt;=$J106),$K106*$H106*тех!X$9*тех!X$6,)</f>
        <v>0</v>
      </c>
      <c r="Q106" s="219">
        <f>IF(AND(Q$3&gt;=$I106,Q$3&lt;=$J106),$K106*$H106*тех!Y$9*тех!Y$6,)</f>
        <v>0</v>
      </c>
      <c r="R106" s="219">
        <f>IF(AND(R$3&gt;=$I106,R$3&lt;=$J106),$K106*$H106*тех!Z$9*тех!Z$6,)</f>
        <v>0</v>
      </c>
      <c r="S106" s="219">
        <f>IF(AND(S$3&gt;=$I106,S$3&lt;=$J106),$K106*$H106*тех!AA$9*тех!AA$6,)</f>
        <v>0</v>
      </c>
      <c r="T106" s="219">
        <f>IF(AND(T$3&gt;=$I106,T$3&lt;=$J106),$K106*$H106*тех!AB$9*тех!AB$6,)</f>
        <v>0</v>
      </c>
      <c r="U106" s="219">
        <f>IF(AND(U$3&gt;=$I106,U$3&lt;=$J106),$K106*$H106*тех!AC$9*тех!AC$6,)</f>
        <v>0</v>
      </c>
      <c r="V106" s="219">
        <f>IF(AND(V$3&gt;=$I106,V$3&lt;=$J106),$K106*$H106*тех!AD$9*тех!AD$6,)</f>
        <v>0</v>
      </c>
      <c r="W106" s="219">
        <f>IF(AND(W$3&gt;=$I106,W$3&lt;=$J106),$K106*$H106*тех!AE$9*тех!AE$6,)</f>
        <v>0</v>
      </c>
      <c r="X106" s="219">
        <f>IF(AND(X$3&gt;=$I106,X$3&lt;=$J106),$K106*$H106*тех!AF$9*тех!AF$6,)</f>
        <v>0</v>
      </c>
      <c r="Y106" s="219">
        <f>IF(AND(Y$3&gt;=$I106,Y$3&lt;=$J106),$K106*$H106*тех!AG$9*тех!AG$6,)</f>
        <v>0</v>
      </c>
      <c r="Z106" s="219">
        <f>IF(AND(Z$3&gt;=$I106,Z$3&lt;=$J106),$K106*$H106*тех!AH$9*тех!AH$6,)</f>
        <v>0</v>
      </c>
      <c r="AA106" s="219">
        <f>IF(AND(AA$3&gt;=$I106,AA$3&lt;=$J106),$K106*$H106*тех!AI$9*тех!AI$6,)</f>
        <v>0</v>
      </c>
      <c r="AB106" s="219">
        <f>IF(AND(AB$3&gt;=$I106,AB$3&lt;=$J106),$K106*$H106*тех!AJ$9*тех!AJ$6,)</f>
        <v>0</v>
      </c>
      <c r="AC106" s="219">
        <f>IF(AND(AC$3&gt;=$I106,AC$3&lt;=$J106),$K106*$H106*тех!AK$9*тех!AK$6,)</f>
        <v>0</v>
      </c>
      <c r="AD106" s="219">
        <f>IF(AND(AD$3&gt;=$I106,AD$3&lt;=$J106),$K106*$H106*тех!AL$9*тех!AL$6,)</f>
        <v>0</v>
      </c>
      <c r="AE106" s="219">
        <f>IF(AND(AE$3&gt;=$I106,AE$3&lt;=$J106),$K106*$H106*тех!AM$9*тех!AM$6,)</f>
        <v>0</v>
      </c>
      <c r="AF106" s="219">
        <f>IF(AND(AF$3&gt;=$I106,AF$3&lt;=$J106),$K106*$H106*тех!AN$9*тех!AN$6,)</f>
        <v>0</v>
      </c>
      <c r="AG106" s="219">
        <f>IF(AND(AG$3&gt;=$I106,AG$3&lt;=$J106),$K106*$H106*тех!AO$9*тех!AO$6,)</f>
        <v>0</v>
      </c>
      <c r="AH106" s="219">
        <f>IF(AND(AH$3&gt;=$I106,AH$3&lt;=$J106),$K106*$H106*тех!AP$9*тех!AP$6,)</f>
        <v>0</v>
      </c>
      <c r="AI106" s="219">
        <f>IF(AND(AI$3&gt;=$I106,AI$3&lt;=$J106),$K106*$H106*тех!AQ$9*тех!AQ$6,)</f>
        <v>0</v>
      </c>
      <c r="AJ106" s="219">
        <f>IF(AND(AJ$3&gt;=$I106,AJ$3&lt;=$J106),$K106*$H106*тех!AR$9*тех!AR$6,)</f>
        <v>0</v>
      </c>
      <c r="AK106" s="219">
        <f>IF(AND(AK$3&gt;=$I106,AK$3&lt;=$J106),$K106*$H106*тех!AS$9*тех!AS$6,)</f>
        <v>0</v>
      </c>
      <c r="AL106" s="219">
        <f>IF(AND(AL$3&gt;=$I106,AL$3&lt;=$J106),$K106*$H106*тех!AT$9*тех!AT$6,)</f>
        <v>0</v>
      </c>
      <c r="AM106" s="219">
        <f>IF(AND(AM$3&gt;=$I106,AM$3&lt;=$J106),$K106*$H106*тех!AU$9*тех!AU$6,)</f>
        <v>0</v>
      </c>
      <c r="AN106" s="219">
        <f>IF(AND(AN$3&gt;=$I106,AN$3&lt;=$J106),$K106*$H106*тех!AV$9*тех!AV$6,)</f>
        <v>0</v>
      </c>
      <c r="AO106" s="219">
        <f>IF(AND(AO$3&gt;=$I106,AO$3&lt;=$J106),$K106*$H106*тех!AW$9*тех!AW$6,)</f>
        <v>0</v>
      </c>
      <c r="AP106" s="219">
        <f>IF(AND(AP$3&gt;=$I106,AP$3&lt;=$J106),$K106*$H106*тех!AX$9*тех!AX$6,)</f>
        <v>0</v>
      </c>
      <c r="AQ106" s="219">
        <f>IF(AND(AQ$3&gt;=$I106,AQ$3&lt;=$J106),$K106*$H106*тех!AY$9*тех!AY$6,)</f>
        <v>0</v>
      </c>
      <c r="AR106" s="219">
        <f>IF(AND(AR$3&gt;=$I106,AR$3&lt;=$J106),$K106*$H106*тех!AZ$9*тех!AZ$6,)</f>
        <v>0</v>
      </c>
      <c r="AS106" s="219">
        <f>IF(AND(AS$3&gt;=$I106,AS$3&lt;=$J106),$K106*$H106*тех!BA$9*тех!BA$6,)</f>
        <v>0</v>
      </c>
      <c r="AT106" s="219">
        <f>IF(AND(AT$3&gt;=$I106,AT$3&lt;=$J106),$K106*$H106*тех!BB$9*тех!BB$6,)</f>
        <v>0</v>
      </c>
      <c r="AU106" s="219">
        <f>IF(AND(AU$3&gt;=$I106,AU$3&lt;=$J106),$K106*$H106*тех!BC$9*тех!BC$6,)</f>
        <v>0</v>
      </c>
      <c r="AV106" s="219">
        <f>IF(AND(AV$3&gt;=$I106,AV$3&lt;=$J106),$K106*$H106*тех!BD$9*тех!BD$6,)</f>
        <v>0</v>
      </c>
      <c r="AW106" s="219">
        <f>IF(AND(AW$3&gt;=$I106,AW$3&lt;=$J106),$K106*$H106*тех!BE$9*тех!BE$6,)</f>
        <v>0</v>
      </c>
      <c r="AX106" s="219">
        <f>IF(AND(AX$3&gt;=$I106,AX$3&lt;=$J106),$K106*$H106*тех!BF$9*тех!BF$6,)</f>
        <v>0</v>
      </c>
      <c r="AY106" s="219">
        <f>IF(AND(AY$3&gt;=$I106,AY$3&lt;=$J106),$K106*$H106*тех!BG$9*тех!BG$6,)</f>
        <v>0</v>
      </c>
      <c r="AZ106" s="219">
        <f>IF(AND(AZ$3&gt;=$I106,AZ$3&lt;=$J106),$K106*$H106*тех!BH$9*тех!BH$6,)</f>
        <v>0</v>
      </c>
      <c r="BA106" s="219">
        <f>IF(AND(BA$3&gt;=$I106,BA$3&lt;=$J106),$K106*$H106*тех!BI$9*тех!BI$6,)</f>
        <v>0</v>
      </c>
      <c r="BB106" s="219">
        <f>IF(AND(BB$3&gt;=$I106,BB$3&lt;=$J106),$K106*$H106*тех!BJ$9*тех!BJ$6,)</f>
        <v>0</v>
      </c>
      <c r="BC106" s="219">
        <f>IF(AND(BC$3&gt;=$I106,BC$3&lt;=$J106),$K106*$H106*тех!BK$9*тех!BK$6,)</f>
        <v>0</v>
      </c>
      <c r="BD106" s="219">
        <f>IF(AND(BD$3&gt;=$I106,BD$3&lt;=$J106),$K106*$H106*тех!BL$9*тех!BL$6,)</f>
        <v>0</v>
      </c>
      <c r="BE106" s="219">
        <f>IF(AND(BE$3&gt;=$I106,BE$3&lt;=$J106),$K106*$H106*тех!BM$9*тех!BM$6,)</f>
        <v>0</v>
      </c>
      <c r="BF106" s="219">
        <f>IF(AND(BF$3&gt;=$I106,BF$3&lt;=$J106),$K106*$H106*тех!BN$9*тех!BN$6,)</f>
        <v>0</v>
      </c>
      <c r="BG106" s="219">
        <f>IF(AND(BG$3&gt;=$I106,BG$3&lt;=$J106),$K106*$H106*тех!BO$9*тех!BO$6,)</f>
        <v>0</v>
      </c>
      <c r="BH106" s="219">
        <f>IF(AND(BH$3&gt;=$I106,BH$3&lt;=$J106),$K106*$H106*тех!BP$9*тех!BP$6,)</f>
        <v>0</v>
      </c>
      <c r="BI106" s="219">
        <f>IF(AND(BI$3&gt;=$I106,BI$3&lt;=$J106),$K106*$H106*тех!BQ$9*тех!BQ$6,)</f>
        <v>0</v>
      </c>
      <c r="BJ106" s="219">
        <f>IF(AND(BJ$3&gt;=$I106,BJ$3&lt;=$J106),$K106*$H106*тех!BR$9*тех!BR$6,)</f>
        <v>0</v>
      </c>
      <c r="BK106" s="219">
        <f>IF(AND(BK$3&gt;=$I106,BK$3&lt;=$J106),$K106*$H106*тех!BS$9*тех!BS$6,)</f>
        <v>0</v>
      </c>
      <c r="BL106" s="219">
        <f>IF(AND(BL$3&gt;=$I106,BL$3&lt;=$J106),$K106*$H106*тех!BT$9*тех!BT$6,)</f>
        <v>0</v>
      </c>
      <c r="BM106" s="219">
        <f>IF(AND(BM$3&gt;=$I106,BM$3&lt;=$J106),$K106*$H106*тех!BU$9*тех!BU$6,)</f>
        <v>0</v>
      </c>
      <c r="BN106" s="219">
        <f>IF(AND(BN$3&gt;=$I106,BN$3&lt;=$J106),$K106*$H106*тех!BV$9*тех!BV$6,)</f>
        <v>0</v>
      </c>
      <c r="BO106" s="219">
        <f>IF(AND(BO$3&gt;=$I106,BO$3&lt;=$J106),$K106*$H106*тех!BW$9*тех!BW$6,)</f>
        <v>0</v>
      </c>
      <c r="BP106" s="219">
        <f>IF(AND(BP$3&gt;=$I106,BP$3&lt;=$J106),$K106*$H106*тех!BX$9*тех!BX$6,)</f>
        <v>0</v>
      </c>
      <c r="BQ106" s="219">
        <f>IF(AND(BQ$3&gt;=$I106,BQ$3&lt;=$J106),$K106*$H106*тех!BY$9*тех!BY$6,)</f>
        <v>0</v>
      </c>
      <c r="BR106" s="219">
        <f>IF(AND(BR$3&gt;=$I106,BR$3&lt;=$J106),$K106*$H106*тех!BZ$9*тех!BZ$6,)</f>
        <v>0</v>
      </c>
      <c r="BS106" s="219">
        <f>IF(AND(BS$3&gt;=$I106,BS$3&lt;=$J106),$K106*$H106*тех!CA$9*тех!CA$6,)</f>
        <v>0</v>
      </c>
      <c r="BT106" s="219">
        <f>IF(AND(BT$3&gt;=$I106,BT$3&lt;=$J106),$K106*$H106*тех!CB$9*тех!CB$6,)</f>
        <v>0</v>
      </c>
      <c r="BU106" s="219">
        <f>IF(AND(BU$3&gt;=$I106,BU$3&lt;=$J106),$K106*$H106*тех!CC$9*тех!CC$6,)</f>
        <v>0</v>
      </c>
      <c r="BV106" s="219">
        <f>IF(AND(BV$3&gt;=$I106,BV$3&lt;=$J106),$K106*$H106*тех!CD$9*тех!CD$6,)</f>
        <v>0</v>
      </c>
      <c r="BW106" s="219">
        <f>IF(AND(BW$3&gt;=$I106,BW$3&lt;=$J106),$K106*$H106*тех!CE$9*тех!CE$6,)</f>
        <v>0</v>
      </c>
    </row>
    <row r="107" spans="2:75" ht="15.75">
      <c r="C107" s="47" t="s">
        <v>78</v>
      </c>
      <c r="L107" s="7"/>
      <c r="M107" s="7"/>
      <c r="P107" s="338">
        <f>SUM(P7:P106)</f>
        <v>113000</v>
      </c>
      <c r="Q107" s="338">
        <f t="shared" ref="Q107:BW107" si="4">SUM(Q7:Q106)</f>
        <v>113000</v>
      </c>
      <c r="R107" s="338">
        <f t="shared" si="4"/>
        <v>113000</v>
      </c>
      <c r="S107" s="338">
        <f t="shared" si="4"/>
        <v>143000</v>
      </c>
      <c r="T107" s="338">
        <f t="shared" si="4"/>
        <v>143000</v>
      </c>
      <c r="U107" s="338">
        <f t="shared" si="4"/>
        <v>143000</v>
      </c>
      <c r="V107" s="338">
        <f t="shared" si="4"/>
        <v>143000</v>
      </c>
      <c r="W107" s="338">
        <f t="shared" si="4"/>
        <v>143000</v>
      </c>
      <c r="X107" s="338">
        <f t="shared" si="4"/>
        <v>143000</v>
      </c>
      <c r="Y107" s="338">
        <f t="shared" si="4"/>
        <v>143000</v>
      </c>
      <c r="Z107" s="338">
        <f t="shared" si="4"/>
        <v>113000</v>
      </c>
      <c r="AA107" s="338">
        <f t="shared" si="4"/>
        <v>113000</v>
      </c>
      <c r="AB107" s="338">
        <f t="shared" si="4"/>
        <v>0</v>
      </c>
      <c r="AC107" s="338">
        <f t="shared" si="4"/>
        <v>0</v>
      </c>
      <c r="AD107" s="338">
        <f t="shared" si="4"/>
        <v>0</v>
      </c>
      <c r="AE107" s="338">
        <f t="shared" si="4"/>
        <v>0</v>
      </c>
      <c r="AF107" s="338">
        <f t="shared" si="4"/>
        <v>0</v>
      </c>
      <c r="AG107" s="338">
        <f t="shared" si="4"/>
        <v>0</v>
      </c>
      <c r="AH107" s="338">
        <f t="shared" si="4"/>
        <v>0</v>
      </c>
      <c r="AI107" s="338">
        <f t="shared" si="4"/>
        <v>0</v>
      </c>
      <c r="AJ107" s="338">
        <f t="shared" si="4"/>
        <v>0</v>
      </c>
      <c r="AK107" s="338">
        <f t="shared" si="4"/>
        <v>0</v>
      </c>
      <c r="AL107" s="338">
        <f t="shared" si="4"/>
        <v>0</v>
      </c>
      <c r="AM107" s="338">
        <f t="shared" si="4"/>
        <v>0</v>
      </c>
      <c r="AN107" s="338">
        <f t="shared" si="4"/>
        <v>0</v>
      </c>
      <c r="AO107" s="338">
        <f t="shared" si="4"/>
        <v>0</v>
      </c>
      <c r="AP107" s="338">
        <f t="shared" si="4"/>
        <v>0</v>
      </c>
      <c r="AQ107" s="338">
        <f t="shared" si="4"/>
        <v>0</v>
      </c>
      <c r="AR107" s="338">
        <f t="shared" si="4"/>
        <v>0</v>
      </c>
      <c r="AS107" s="338">
        <f t="shared" si="4"/>
        <v>0</v>
      </c>
      <c r="AT107" s="338">
        <f t="shared" si="4"/>
        <v>0</v>
      </c>
      <c r="AU107" s="338">
        <f t="shared" si="4"/>
        <v>0</v>
      </c>
      <c r="AV107" s="338">
        <f t="shared" si="4"/>
        <v>0</v>
      </c>
      <c r="AW107" s="338">
        <f t="shared" si="4"/>
        <v>0</v>
      </c>
      <c r="AX107" s="338">
        <f t="shared" si="4"/>
        <v>0</v>
      </c>
      <c r="AY107" s="338">
        <f t="shared" si="4"/>
        <v>0</v>
      </c>
      <c r="AZ107" s="338">
        <f t="shared" si="4"/>
        <v>0</v>
      </c>
      <c r="BA107" s="338">
        <f t="shared" si="4"/>
        <v>0</v>
      </c>
      <c r="BB107" s="338">
        <f t="shared" si="4"/>
        <v>0</v>
      </c>
      <c r="BC107" s="338">
        <f t="shared" si="4"/>
        <v>0</v>
      </c>
      <c r="BD107" s="338">
        <f t="shared" si="4"/>
        <v>0</v>
      </c>
      <c r="BE107" s="338">
        <f t="shared" si="4"/>
        <v>0</v>
      </c>
      <c r="BF107" s="338">
        <f t="shared" si="4"/>
        <v>0</v>
      </c>
      <c r="BG107" s="338">
        <f t="shared" si="4"/>
        <v>0</v>
      </c>
      <c r="BH107" s="338">
        <f t="shared" si="4"/>
        <v>0</v>
      </c>
      <c r="BI107" s="338">
        <f t="shared" si="4"/>
        <v>0</v>
      </c>
      <c r="BJ107" s="338">
        <f t="shared" si="4"/>
        <v>0</v>
      </c>
      <c r="BK107" s="338">
        <f t="shared" si="4"/>
        <v>0</v>
      </c>
      <c r="BL107" s="338">
        <f t="shared" si="4"/>
        <v>0</v>
      </c>
      <c r="BM107" s="338">
        <f t="shared" si="4"/>
        <v>0</v>
      </c>
      <c r="BN107" s="338">
        <f t="shared" si="4"/>
        <v>0</v>
      </c>
      <c r="BO107" s="338">
        <f t="shared" si="4"/>
        <v>0</v>
      </c>
      <c r="BP107" s="338">
        <f t="shared" si="4"/>
        <v>0</v>
      </c>
      <c r="BQ107" s="338">
        <f t="shared" si="4"/>
        <v>0</v>
      </c>
      <c r="BR107" s="338">
        <f t="shared" si="4"/>
        <v>0</v>
      </c>
      <c r="BS107" s="338">
        <f t="shared" si="4"/>
        <v>0</v>
      </c>
      <c r="BT107" s="338">
        <f t="shared" si="4"/>
        <v>0</v>
      </c>
      <c r="BU107" s="338">
        <f t="shared" si="4"/>
        <v>0</v>
      </c>
      <c r="BV107" s="338">
        <f t="shared" si="4"/>
        <v>0</v>
      </c>
      <c r="BW107" s="338">
        <f t="shared" si="4"/>
        <v>0</v>
      </c>
    </row>
    <row r="108" spans="2:75">
      <c r="C108" s="6" t="s">
        <v>82</v>
      </c>
      <c r="R108" s="7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</row>
    <row r="109" spans="2:75">
      <c r="B109" s="3">
        <v>1</v>
      </c>
      <c r="C109" s="19" t="s">
        <v>1221</v>
      </c>
      <c r="D109" s="80" t="s">
        <v>100</v>
      </c>
      <c r="E109" s="80"/>
      <c r="F109" s="80"/>
      <c r="G109" s="80"/>
      <c r="H109" s="80" t="s">
        <v>100</v>
      </c>
      <c r="I109" s="80" t="s">
        <v>100</v>
      </c>
      <c r="J109" s="80" t="s">
        <v>100</v>
      </c>
      <c r="K109" s="80" t="s">
        <v>100</v>
      </c>
      <c r="L109" s="80" t="s">
        <v>100</v>
      </c>
      <c r="M109" s="80" t="s">
        <v>100</v>
      </c>
      <c r="N109" s="80" t="s">
        <v>100</v>
      </c>
      <c r="P109" s="219">
        <f>IF(Параметры!F15="СНГ 1",P124*17000,0)</f>
        <v>0</v>
      </c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  <c r="AH109" s="219"/>
      <c r="AI109" s="219"/>
      <c r="AJ109" s="219"/>
      <c r="AK109" s="219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  <c r="BR109" s="219"/>
      <c r="BS109" s="219"/>
      <c r="BT109" s="219"/>
      <c r="BU109" s="219"/>
      <c r="BV109" s="219"/>
      <c r="BW109" s="219"/>
    </row>
    <row r="110" spans="2:75">
      <c r="B110" s="3">
        <v>2</v>
      </c>
      <c r="C110" s="19" t="s">
        <v>1222</v>
      </c>
      <c r="D110" s="80" t="s">
        <v>100</v>
      </c>
      <c r="E110" s="80"/>
      <c r="F110" s="80"/>
      <c r="G110" s="80"/>
      <c r="H110" s="80" t="s">
        <v>100</v>
      </c>
      <c r="I110" s="80" t="s">
        <v>100</v>
      </c>
      <c r="J110" s="80" t="s">
        <v>100</v>
      </c>
      <c r="K110" s="80" t="s">
        <v>100</v>
      </c>
      <c r="L110" s="80" t="s">
        <v>100</v>
      </c>
      <c r="M110" s="80" t="s">
        <v>100</v>
      </c>
      <c r="N110" s="80" t="s">
        <v>100</v>
      </c>
      <c r="P110" s="219">
        <f>IF(Параметры!$F$15="СНГ 1",P124*4000,0)</f>
        <v>0</v>
      </c>
      <c r="Q110" s="219">
        <f>IF(Параметры!$F$15="СНГ 1",Q124*4000,0)</f>
        <v>0</v>
      </c>
      <c r="R110" s="219">
        <f>IF(Параметры!$F$15="СНГ 1",R124*4000,0)</f>
        <v>0</v>
      </c>
      <c r="S110" s="219">
        <f>IF(Параметры!$F$15="СНГ 1",S124*4000,0)</f>
        <v>0</v>
      </c>
      <c r="T110" s="219">
        <f>IF(Параметры!$F$15="СНГ 1",T124*4000,0)</f>
        <v>0</v>
      </c>
      <c r="U110" s="219">
        <f>IF(Параметры!$F$15="СНГ 1",U124*4000,0)</f>
        <v>0</v>
      </c>
      <c r="V110" s="219">
        <f>IF(Параметры!$F$15="СНГ 1",V124*4000,0)</f>
        <v>0</v>
      </c>
      <c r="W110" s="219">
        <f>IF(Параметры!$F$15="СНГ 1",W124*4000,0)</f>
        <v>0</v>
      </c>
      <c r="X110" s="219">
        <f>IF(Параметры!$F$15="СНГ 1",X124*4000,0)</f>
        <v>0</v>
      </c>
      <c r="Y110" s="219">
        <f>IF(Параметры!$F$15="СНГ 1",Y124*4000,0)</f>
        <v>0</v>
      </c>
      <c r="Z110" s="219">
        <f>IF(Параметры!$F$15="СНГ 1",Z124*4000,0)</f>
        <v>0</v>
      </c>
      <c r="AA110" s="219">
        <f>IF(Параметры!$F$15="СНГ 1",AA124*4000,0)</f>
        <v>0</v>
      </c>
      <c r="AB110" s="219">
        <f>IF(Параметры!$F$15="СНГ 1",AB124*4000,0)</f>
        <v>0</v>
      </c>
      <c r="AC110" s="219">
        <f>IF(Параметры!$F$15="СНГ 1",AC124*4000,0)</f>
        <v>0</v>
      </c>
      <c r="AD110" s="219">
        <f>IF(Параметры!$F$15="СНГ 1",AD124*4000,0)</f>
        <v>0</v>
      </c>
      <c r="AE110" s="219">
        <f>IF(Параметры!$F$15="СНГ 1",AE124*4000,0)</f>
        <v>0</v>
      </c>
      <c r="AF110" s="219">
        <f>IF(Параметры!$F$15="СНГ 1",AF124*4000,0)</f>
        <v>0</v>
      </c>
      <c r="AG110" s="219">
        <f>IF(Параметры!$F$15="СНГ 1",AG124*4000,0)</f>
        <v>0</v>
      </c>
      <c r="AH110" s="219">
        <f>IF(Параметры!$F$15="СНГ 1",AH124*4000,0)</f>
        <v>0</v>
      </c>
      <c r="AI110" s="219">
        <f>IF(Параметры!$F$15="СНГ 1",AI124*4000,0)</f>
        <v>0</v>
      </c>
      <c r="AJ110" s="219">
        <f>IF(Параметры!$F$15="СНГ 1",AJ124*4000,0)</f>
        <v>0</v>
      </c>
      <c r="AK110" s="219">
        <f>IF(Параметры!$F$15="СНГ 1",AK124*4000,0)</f>
        <v>0</v>
      </c>
      <c r="AL110" s="219">
        <f>IF(Параметры!$F$15="СНГ 1",AL124*4000,0)</f>
        <v>0</v>
      </c>
      <c r="AM110" s="219">
        <f>IF(Параметры!$F$15="СНГ 1",AM124*4000,0)</f>
        <v>0</v>
      </c>
      <c r="AN110" s="219">
        <f>IF(Параметры!$F$15="СНГ 1",AN124*4000,0)</f>
        <v>0</v>
      </c>
      <c r="AO110" s="219">
        <f>IF(Параметры!$F$15="СНГ 1",AO124*4000,0)</f>
        <v>0</v>
      </c>
      <c r="AP110" s="219">
        <f>IF(Параметры!$F$15="СНГ 1",AP124*4000,0)</f>
        <v>0</v>
      </c>
      <c r="AQ110" s="219">
        <f>IF(Параметры!$F$15="СНГ 1",AQ124*4000,0)</f>
        <v>0</v>
      </c>
      <c r="AR110" s="219">
        <f>IF(Параметры!$F$15="СНГ 1",AR124*4000,0)</f>
        <v>0</v>
      </c>
      <c r="AS110" s="219">
        <f>IF(Параметры!$F$15="СНГ 1",AS124*4000,0)</f>
        <v>0</v>
      </c>
      <c r="AT110" s="219">
        <f>IF(Параметры!$F$15="СНГ 1",AT124*4000,0)</f>
        <v>0</v>
      </c>
      <c r="AU110" s="219">
        <f>IF(Параметры!$F$15="СНГ 1",AU124*4000,0)</f>
        <v>0</v>
      </c>
      <c r="AV110" s="219">
        <f>IF(Параметры!$F$15="СНГ 1",AV124*4000,0)</f>
        <v>0</v>
      </c>
      <c r="AW110" s="219">
        <f>IF(Параметры!$F$15="СНГ 1",AW124*4000,0)</f>
        <v>0</v>
      </c>
      <c r="AX110" s="219">
        <f>IF(Параметры!$F$15="СНГ 1",AX124*4000,0)</f>
        <v>0</v>
      </c>
      <c r="AY110" s="219">
        <f>IF(Параметры!$F$15="СНГ 1",AY124*4000,0)</f>
        <v>0</v>
      </c>
      <c r="AZ110" s="219">
        <f>IF(Параметры!$F$15="СНГ 1",AZ124*4000,0)</f>
        <v>0</v>
      </c>
      <c r="BA110" s="219">
        <f>IF(Параметры!$F$15="СНГ 1",BA124*4000,0)</f>
        <v>0</v>
      </c>
      <c r="BB110" s="219">
        <f>IF(Параметры!$F$15="СНГ 1",BB124*4000,0)</f>
        <v>0</v>
      </c>
      <c r="BC110" s="219">
        <f>IF(Параметры!$F$15="СНГ 1",BC124*4000,0)</f>
        <v>0</v>
      </c>
      <c r="BD110" s="219">
        <f>IF(Параметры!$F$15="СНГ 1",BD124*4000,0)</f>
        <v>0</v>
      </c>
      <c r="BE110" s="219">
        <f>IF(Параметры!$F$15="СНГ 1",BE124*4000,0)</f>
        <v>0</v>
      </c>
      <c r="BF110" s="219">
        <f>IF(Параметры!$F$15="СНГ 1",BF124*4000,0)</f>
        <v>0</v>
      </c>
      <c r="BG110" s="219">
        <f>IF(Параметры!$F$15="СНГ 1",BG124*4000,0)</f>
        <v>0</v>
      </c>
      <c r="BH110" s="219">
        <f>IF(Параметры!$F$15="СНГ 1",BH124*4000,0)</f>
        <v>0</v>
      </c>
      <c r="BI110" s="219">
        <f>IF(Параметры!$F$15="СНГ 1",BI124*4000,0)</f>
        <v>0</v>
      </c>
      <c r="BJ110" s="219">
        <f>IF(Параметры!$F$15="СНГ 1",BJ124*4000,0)</f>
        <v>0</v>
      </c>
      <c r="BK110" s="219">
        <f>IF(Параметры!$F$15="СНГ 1",BK124*4000,0)</f>
        <v>0</v>
      </c>
      <c r="BL110" s="219">
        <f>IF(Параметры!$F$15="СНГ 1",BL124*4000,0)</f>
        <v>0</v>
      </c>
      <c r="BM110" s="219">
        <f>IF(Параметры!$F$15="СНГ 1",BM124*4000,0)</f>
        <v>0</v>
      </c>
      <c r="BN110" s="219">
        <f>IF(Параметры!$F$15="СНГ 1",BN124*4000,0)</f>
        <v>0</v>
      </c>
      <c r="BO110" s="219">
        <f>IF(Параметры!$F$15="СНГ 1",BO124*4000,0)</f>
        <v>0</v>
      </c>
      <c r="BP110" s="219">
        <f>IF(Параметры!$F$15="СНГ 1",BP124*4000,0)</f>
        <v>0</v>
      </c>
      <c r="BQ110" s="219">
        <f>IF(Параметры!$F$15="СНГ 1",BQ124*4000,0)</f>
        <v>0</v>
      </c>
      <c r="BR110" s="219">
        <f>IF(Параметры!$F$15="СНГ 1",BR124*4000,0)</f>
        <v>0</v>
      </c>
      <c r="BS110" s="219">
        <f>IF(Параметры!$F$15="СНГ 1",BS124*4000,0)</f>
        <v>0</v>
      </c>
      <c r="BT110" s="219">
        <f>IF(Параметры!$F$15="СНГ 1",BT124*4000,0)</f>
        <v>0</v>
      </c>
      <c r="BU110" s="219">
        <f>IF(Параметры!$F$15="СНГ 1",BU124*4000,0)</f>
        <v>0</v>
      </c>
      <c r="BV110" s="219">
        <f>IF(Параметры!$F$15="СНГ 1",BV124*4000,0)</f>
        <v>0</v>
      </c>
      <c r="BW110" s="219">
        <f>IF(Параметры!$F$15="СНГ 1",BW124*4000,0)</f>
        <v>0</v>
      </c>
    </row>
    <row r="111" spans="2:75">
      <c r="B111" s="3">
        <v>3</v>
      </c>
      <c r="C111" s="19"/>
      <c r="D111" s="80" t="s">
        <v>100</v>
      </c>
      <c r="E111" s="80"/>
      <c r="F111" s="80"/>
      <c r="G111" s="80"/>
      <c r="H111" s="80" t="s">
        <v>100</v>
      </c>
      <c r="I111" s="80" t="s">
        <v>100</v>
      </c>
      <c r="J111" s="80" t="s">
        <v>100</v>
      </c>
      <c r="K111" s="80" t="s">
        <v>100</v>
      </c>
      <c r="L111" s="80" t="s">
        <v>100</v>
      </c>
      <c r="M111" s="80" t="s">
        <v>100</v>
      </c>
      <c r="N111" s="80" t="s">
        <v>100</v>
      </c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  <c r="BR111" s="219"/>
      <c r="BS111" s="219"/>
      <c r="BT111" s="219"/>
      <c r="BU111" s="219"/>
      <c r="BV111" s="219"/>
      <c r="BW111" s="219"/>
    </row>
    <row r="112" spans="2:75">
      <c r="B112" s="3">
        <v>4</v>
      </c>
      <c r="C112" s="19"/>
      <c r="D112" s="80" t="s">
        <v>100</v>
      </c>
      <c r="E112" s="80"/>
      <c r="F112" s="80"/>
      <c r="G112" s="80"/>
      <c r="H112" s="80" t="s">
        <v>100</v>
      </c>
      <c r="I112" s="80" t="s">
        <v>100</v>
      </c>
      <c r="J112" s="80" t="s">
        <v>100</v>
      </c>
      <c r="K112" s="80" t="s">
        <v>100</v>
      </c>
      <c r="L112" s="80" t="s">
        <v>100</v>
      </c>
      <c r="M112" s="80" t="s">
        <v>100</v>
      </c>
      <c r="N112" s="80" t="s">
        <v>100</v>
      </c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  <c r="BR112" s="219"/>
      <c r="BS112" s="219"/>
      <c r="BT112" s="219"/>
      <c r="BU112" s="219"/>
      <c r="BV112" s="219"/>
      <c r="BW112" s="219"/>
    </row>
    <row r="113" spans="2:75">
      <c r="B113" s="3">
        <v>5</v>
      </c>
      <c r="C113" s="19"/>
      <c r="D113" s="80" t="s">
        <v>100</v>
      </c>
      <c r="E113" s="80"/>
      <c r="F113" s="80"/>
      <c r="G113" s="80"/>
      <c r="H113" s="80" t="s">
        <v>100</v>
      </c>
      <c r="I113" s="80" t="s">
        <v>100</v>
      </c>
      <c r="J113" s="80" t="s">
        <v>100</v>
      </c>
      <c r="K113" s="80" t="s">
        <v>100</v>
      </c>
      <c r="L113" s="80" t="s">
        <v>100</v>
      </c>
      <c r="M113" s="80" t="s">
        <v>100</v>
      </c>
      <c r="N113" s="80" t="s">
        <v>100</v>
      </c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  <c r="BR113" s="219"/>
      <c r="BS113" s="219"/>
      <c r="BT113" s="219"/>
      <c r="BU113" s="219"/>
      <c r="BV113" s="219"/>
      <c r="BW113" s="219"/>
    </row>
    <row r="114" spans="2:75" ht="15.75">
      <c r="C114" s="47" t="s">
        <v>79</v>
      </c>
      <c r="P114" s="338">
        <f>SUM(P109:P113)</f>
        <v>0</v>
      </c>
      <c r="Q114" s="338">
        <f t="shared" ref="Q114:BW114" si="5">SUM(Q109:Q113)</f>
        <v>0</v>
      </c>
      <c r="R114" s="338">
        <f t="shared" si="5"/>
        <v>0</v>
      </c>
      <c r="S114" s="338">
        <f t="shared" si="5"/>
        <v>0</v>
      </c>
      <c r="T114" s="338">
        <f t="shared" si="5"/>
        <v>0</v>
      </c>
      <c r="U114" s="338">
        <f t="shared" si="5"/>
        <v>0</v>
      </c>
      <c r="V114" s="338">
        <f t="shared" si="5"/>
        <v>0</v>
      </c>
      <c r="W114" s="338">
        <f t="shared" si="5"/>
        <v>0</v>
      </c>
      <c r="X114" s="338">
        <f t="shared" si="5"/>
        <v>0</v>
      </c>
      <c r="Y114" s="338">
        <f t="shared" si="5"/>
        <v>0</v>
      </c>
      <c r="Z114" s="338">
        <f t="shared" si="5"/>
        <v>0</v>
      </c>
      <c r="AA114" s="338">
        <f t="shared" si="5"/>
        <v>0</v>
      </c>
      <c r="AB114" s="338">
        <f t="shared" si="5"/>
        <v>0</v>
      </c>
      <c r="AC114" s="338">
        <f t="shared" si="5"/>
        <v>0</v>
      </c>
      <c r="AD114" s="338">
        <f t="shared" si="5"/>
        <v>0</v>
      </c>
      <c r="AE114" s="338">
        <f t="shared" si="5"/>
        <v>0</v>
      </c>
      <c r="AF114" s="338">
        <f t="shared" si="5"/>
        <v>0</v>
      </c>
      <c r="AG114" s="338">
        <f t="shared" si="5"/>
        <v>0</v>
      </c>
      <c r="AH114" s="338">
        <f t="shared" si="5"/>
        <v>0</v>
      </c>
      <c r="AI114" s="338">
        <f t="shared" si="5"/>
        <v>0</v>
      </c>
      <c r="AJ114" s="338">
        <f t="shared" si="5"/>
        <v>0</v>
      </c>
      <c r="AK114" s="338">
        <f t="shared" si="5"/>
        <v>0</v>
      </c>
      <c r="AL114" s="338">
        <f t="shared" si="5"/>
        <v>0</v>
      </c>
      <c r="AM114" s="338">
        <f t="shared" si="5"/>
        <v>0</v>
      </c>
      <c r="AN114" s="338">
        <f t="shared" si="5"/>
        <v>0</v>
      </c>
      <c r="AO114" s="338">
        <f t="shared" si="5"/>
        <v>0</v>
      </c>
      <c r="AP114" s="338">
        <f t="shared" si="5"/>
        <v>0</v>
      </c>
      <c r="AQ114" s="338">
        <f t="shared" si="5"/>
        <v>0</v>
      </c>
      <c r="AR114" s="338">
        <f t="shared" si="5"/>
        <v>0</v>
      </c>
      <c r="AS114" s="338">
        <f t="shared" si="5"/>
        <v>0</v>
      </c>
      <c r="AT114" s="338">
        <f t="shared" si="5"/>
        <v>0</v>
      </c>
      <c r="AU114" s="338">
        <f t="shared" si="5"/>
        <v>0</v>
      </c>
      <c r="AV114" s="338">
        <f t="shared" si="5"/>
        <v>0</v>
      </c>
      <c r="AW114" s="338">
        <f t="shared" si="5"/>
        <v>0</v>
      </c>
      <c r="AX114" s="338">
        <f t="shared" si="5"/>
        <v>0</v>
      </c>
      <c r="AY114" s="338">
        <f t="shared" si="5"/>
        <v>0</v>
      </c>
      <c r="AZ114" s="338">
        <f t="shared" si="5"/>
        <v>0</v>
      </c>
      <c r="BA114" s="338">
        <f t="shared" si="5"/>
        <v>0</v>
      </c>
      <c r="BB114" s="338">
        <f t="shared" si="5"/>
        <v>0</v>
      </c>
      <c r="BC114" s="338">
        <f t="shared" si="5"/>
        <v>0</v>
      </c>
      <c r="BD114" s="338">
        <f t="shared" si="5"/>
        <v>0</v>
      </c>
      <c r="BE114" s="338">
        <f t="shared" si="5"/>
        <v>0</v>
      </c>
      <c r="BF114" s="338">
        <f t="shared" si="5"/>
        <v>0</v>
      </c>
      <c r="BG114" s="338">
        <f t="shared" si="5"/>
        <v>0</v>
      </c>
      <c r="BH114" s="338">
        <f t="shared" si="5"/>
        <v>0</v>
      </c>
      <c r="BI114" s="338">
        <f t="shared" si="5"/>
        <v>0</v>
      </c>
      <c r="BJ114" s="338">
        <f t="shared" si="5"/>
        <v>0</v>
      </c>
      <c r="BK114" s="338">
        <f t="shared" si="5"/>
        <v>0</v>
      </c>
      <c r="BL114" s="338">
        <f t="shared" si="5"/>
        <v>0</v>
      </c>
      <c r="BM114" s="338">
        <f t="shared" si="5"/>
        <v>0</v>
      </c>
      <c r="BN114" s="338">
        <f t="shared" si="5"/>
        <v>0</v>
      </c>
      <c r="BO114" s="338">
        <f t="shared" si="5"/>
        <v>0</v>
      </c>
      <c r="BP114" s="338">
        <f t="shared" si="5"/>
        <v>0</v>
      </c>
      <c r="BQ114" s="338">
        <f t="shared" si="5"/>
        <v>0</v>
      </c>
      <c r="BR114" s="338">
        <f t="shared" si="5"/>
        <v>0</v>
      </c>
      <c r="BS114" s="338">
        <f t="shared" si="5"/>
        <v>0</v>
      </c>
      <c r="BT114" s="338">
        <f t="shared" si="5"/>
        <v>0</v>
      </c>
      <c r="BU114" s="338">
        <f t="shared" si="5"/>
        <v>0</v>
      </c>
      <c r="BV114" s="338">
        <f t="shared" si="5"/>
        <v>0</v>
      </c>
      <c r="BW114" s="338">
        <f t="shared" si="5"/>
        <v>0</v>
      </c>
    </row>
    <row r="115" spans="2:75">
      <c r="C115" s="6" t="s">
        <v>83</v>
      </c>
      <c r="R115" s="7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</row>
    <row r="116" spans="2:75">
      <c r="B116" s="3">
        <v>1</v>
      </c>
      <c r="C116" s="7" t="s">
        <v>84</v>
      </c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P116" s="76">
        <f>P107*Параметры!$C$49*Параметры!$C$50/30.5/12</f>
        <v>4322.4043715846992</v>
      </c>
      <c r="Q116" s="76">
        <f>Q107*Параметры!$C$49*Параметры!$C$50/30.5/12</f>
        <v>4322.4043715846992</v>
      </c>
      <c r="R116" s="76">
        <f>R107*Параметры!$C$49*Параметры!$C$50/30.5/12</f>
        <v>4322.4043715846992</v>
      </c>
      <c r="S116" s="76">
        <f>S107*Параметры!$C$49*Параметры!$C$50/30.5/12</f>
        <v>5469.9453551912566</v>
      </c>
      <c r="T116" s="76">
        <f>T107*Параметры!$C$49*Параметры!$C$50/30.5/12</f>
        <v>5469.9453551912566</v>
      </c>
      <c r="U116" s="76">
        <f>U107*Параметры!$C$49*Параметры!$C$50/30.5/12</f>
        <v>5469.9453551912566</v>
      </c>
      <c r="V116" s="76">
        <f>V107*Параметры!$C$49*Параметры!$C$50/30.5/12</f>
        <v>5469.9453551912566</v>
      </c>
      <c r="W116" s="76">
        <f>W107*Параметры!$C$49*Параметры!$C$50/30.5/12</f>
        <v>5469.9453551912566</v>
      </c>
      <c r="X116" s="76">
        <f>X107*Параметры!$C$49*Параметры!$C$50/30.5/12</f>
        <v>5469.9453551912566</v>
      </c>
      <c r="Y116" s="76">
        <f>Y107*Параметры!$C$49*Параметры!$C$50/30.5/12</f>
        <v>5469.9453551912566</v>
      </c>
      <c r="Z116" s="76">
        <f>Z107*Параметры!$C$49*Параметры!$C$50/30.5/12</f>
        <v>4322.4043715846992</v>
      </c>
      <c r="AA116" s="76">
        <f>AA107*Параметры!$C$49*Параметры!$C$50/30.5/12</f>
        <v>4322.4043715846992</v>
      </c>
      <c r="AB116" s="76">
        <f>AB107*Параметры!$C$49*Параметры!$C$50/30.5/12</f>
        <v>0</v>
      </c>
      <c r="AC116" s="76">
        <f>AC107*Параметры!$C$49*Параметры!$C$50/30.5/12</f>
        <v>0</v>
      </c>
      <c r="AD116" s="76">
        <f>AD107*Параметры!$C$49*Параметры!$C$50/30.5/12</f>
        <v>0</v>
      </c>
      <c r="AE116" s="76">
        <f>AE107*Параметры!$C$49*Параметры!$C$50/30.5/12</f>
        <v>0</v>
      </c>
      <c r="AF116" s="76">
        <f>AF107*Параметры!$C$49*Параметры!$C$50/30.5/12</f>
        <v>0</v>
      </c>
      <c r="AG116" s="76">
        <f>AG107*Параметры!$C$49*Параметры!$C$50/30.5/12</f>
        <v>0</v>
      </c>
      <c r="AH116" s="76">
        <f>AH107*Параметры!$C$49*Параметры!$C$50/30.5/12</f>
        <v>0</v>
      </c>
      <c r="AI116" s="76">
        <f>AI107*Параметры!$C$49*Параметры!$C$50/30.5/12</f>
        <v>0</v>
      </c>
      <c r="AJ116" s="76">
        <f>AJ107*Параметры!$C$49*Параметры!$C$50/30.5/12</f>
        <v>0</v>
      </c>
      <c r="AK116" s="76">
        <f>AK107*Параметры!$C$49*Параметры!$C$50/30.5/12</f>
        <v>0</v>
      </c>
      <c r="AL116" s="76">
        <f>AL107*Параметры!$C$49*Параметры!$C$50/30.5/12</f>
        <v>0</v>
      </c>
      <c r="AM116" s="76">
        <f>AM107*Параметры!$C$49*Параметры!$C$50/30.5/12</f>
        <v>0</v>
      </c>
      <c r="AN116" s="76">
        <f>AN107*Параметры!$C$49*Параметры!$C$50/30.5/12</f>
        <v>0</v>
      </c>
      <c r="AO116" s="76">
        <f>AO107*Параметры!$C$49*Параметры!$C$50/30.5/12</f>
        <v>0</v>
      </c>
      <c r="AP116" s="76">
        <f>AP107*Параметры!$C$49*Параметры!$C$50/30.5/12</f>
        <v>0</v>
      </c>
      <c r="AQ116" s="76">
        <f>AQ107*Параметры!$C$49*Параметры!$C$50/30.5/12</f>
        <v>0</v>
      </c>
      <c r="AR116" s="76">
        <f>AR107*Параметры!$C$49*Параметры!$C$50/30.5/12</f>
        <v>0</v>
      </c>
      <c r="AS116" s="76">
        <f>AS107*Параметры!$C$49*Параметры!$C$50/30.5/12</f>
        <v>0</v>
      </c>
      <c r="AT116" s="76">
        <f>AT107*Параметры!$C$49*Параметры!$C$50/30.5/12</f>
        <v>0</v>
      </c>
      <c r="AU116" s="76">
        <f>AU107*Параметры!$C$49*Параметры!$C$50/30.5/12</f>
        <v>0</v>
      </c>
      <c r="AV116" s="76">
        <f>AV107*Параметры!$C$49*Параметры!$C$50/30.5/12</f>
        <v>0</v>
      </c>
      <c r="AW116" s="76">
        <f>AW107*Параметры!$C$49*Параметры!$C$50/30.5/12</f>
        <v>0</v>
      </c>
      <c r="AX116" s="76">
        <f>AX107*Параметры!$C$49*Параметры!$C$50/30.5/12</f>
        <v>0</v>
      </c>
      <c r="AY116" s="76">
        <f>AY107*Параметры!$C$49*Параметры!$C$50/30.5/12</f>
        <v>0</v>
      </c>
      <c r="AZ116" s="76">
        <f>AZ107*Параметры!$C$49*Параметры!$C$50/30.5/12</f>
        <v>0</v>
      </c>
      <c r="BA116" s="76">
        <f>BA107*Параметры!$C$49*Параметры!$C$50/30.5/12</f>
        <v>0</v>
      </c>
      <c r="BB116" s="76">
        <f>BB107*Параметры!$C$49*Параметры!$C$50/30.5/12</f>
        <v>0</v>
      </c>
      <c r="BC116" s="76">
        <f>BC107*Параметры!$C$49*Параметры!$C$50/30.5/12</f>
        <v>0</v>
      </c>
      <c r="BD116" s="76">
        <f>BD107*Параметры!$C$49*Параметры!$C$50/30.5/12</f>
        <v>0</v>
      </c>
      <c r="BE116" s="76">
        <f>BE107*Параметры!$C$49*Параметры!$C$50/30.5/12</f>
        <v>0</v>
      </c>
      <c r="BF116" s="76">
        <f>BF107*Параметры!$C$49*Параметры!$C$50/30.5/12</f>
        <v>0</v>
      </c>
      <c r="BG116" s="76">
        <f>BG107*Параметры!$C$49*Параметры!$C$50/30.5/12</f>
        <v>0</v>
      </c>
      <c r="BH116" s="76">
        <f>BH107*Параметры!$C$49*Параметры!$C$50/30.5/12</f>
        <v>0</v>
      </c>
      <c r="BI116" s="76">
        <f>BI107*Параметры!$C$49*Параметры!$C$50/30.5/12</f>
        <v>0</v>
      </c>
      <c r="BJ116" s="76">
        <f>BJ107*Параметры!$C$49*Параметры!$C$50/30.5/12</f>
        <v>0</v>
      </c>
      <c r="BK116" s="76">
        <f>BK107*Параметры!$C$49*Параметры!$C$50/30.5/12</f>
        <v>0</v>
      </c>
      <c r="BL116" s="76">
        <f>BL107*Параметры!$C$49*Параметры!$C$50/30.5/12</f>
        <v>0</v>
      </c>
      <c r="BM116" s="76">
        <f>BM107*Параметры!$C$49*Параметры!$C$50/30.5/12</f>
        <v>0</v>
      </c>
      <c r="BN116" s="76">
        <f>BN107*Параметры!$C$49*Параметры!$C$50/30.5/12</f>
        <v>0</v>
      </c>
      <c r="BO116" s="76">
        <f>BO107*Параметры!$C$49*Параметры!$C$50/30.5/12</f>
        <v>0</v>
      </c>
      <c r="BP116" s="76">
        <f>BP107*Параметры!$C$49*Параметры!$C$50/30.5/12</f>
        <v>0</v>
      </c>
      <c r="BQ116" s="76">
        <f>BQ107*Параметры!$C$49*Параметры!$C$50/30.5/12</f>
        <v>0</v>
      </c>
      <c r="BR116" s="76">
        <f>BR107*Параметры!$C$49*Параметры!$C$50/30.5/12</f>
        <v>0</v>
      </c>
      <c r="BS116" s="76">
        <f>BS107*Параметры!$C$49*Параметры!$C$50/30.5/12</f>
        <v>0</v>
      </c>
      <c r="BT116" s="76">
        <f>BT107*Параметры!$C$49*Параметры!$C$50/30.5/12</f>
        <v>0</v>
      </c>
      <c r="BU116" s="76">
        <f>BU107*Параметры!$C$49*Параметры!$C$50/30.5/12</f>
        <v>0</v>
      </c>
      <c r="BV116" s="76">
        <f>BV107*Параметры!$C$49*Параметры!$C$50/30.5/12</f>
        <v>0</v>
      </c>
      <c r="BW116" s="76">
        <f>BW107*Параметры!$C$49*Параметры!$C$50/30.5/12</f>
        <v>0</v>
      </c>
    </row>
    <row r="117" spans="2:75">
      <c r="B117" s="3">
        <v>2</v>
      </c>
      <c r="C117" s="19"/>
      <c r="D117" s="80" t="s">
        <v>100</v>
      </c>
      <c r="E117" s="80"/>
      <c r="F117" s="80"/>
      <c r="G117" s="80"/>
      <c r="H117" s="80" t="s">
        <v>100</v>
      </c>
      <c r="I117" s="80" t="s">
        <v>100</v>
      </c>
      <c r="J117" s="80" t="s">
        <v>100</v>
      </c>
      <c r="K117" s="80" t="s">
        <v>100</v>
      </c>
      <c r="L117" s="80" t="s">
        <v>100</v>
      </c>
      <c r="M117" s="80" t="s">
        <v>100</v>
      </c>
      <c r="N117" s="80" t="s">
        <v>100</v>
      </c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  <c r="BR117" s="219"/>
      <c r="BS117" s="219"/>
      <c r="BT117" s="219"/>
      <c r="BU117" s="219"/>
      <c r="BV117" s="219"/>
      <c r="BW117" s="219"/>
    </row>
    <row r="118" spans="2:75">
      <c r="B118" s="3">
        <v>3</v>
      </c>
      <c r="C118" s="19"/>
      <c r="D118" s="80" t="s">
        <v>100</v>
      </c>
      <c r="E118" s="80"/>
      <c r="F118" s="80"/>
      <c r="G118" s="80"/>
      <c r="H118" s="80" t="s">
        <v>100</v>
      </c>
      <c r="I118" s="80" t="s">
        <v>100</v>
      </c>
      <c r="J118" s="80" t="s">
        <v>100</v>
      </c>
      <c r="K118" s="80" t="s">
        <v>100</v>
      </c>
      <c r="L118" s="80" t="s">
        <v>100</v>
      </c>
      <c r="M118" s="80" t="s">
        <v>100</v>
      </c>
      <c r="N118" s="80" t="s">
        <v>100</v>
      </c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  <c r="BR118" s="219"/>
      <c r="BS118" s="219"/>
      <c r="BT118" s="219"/>
      <c r="BU118" s="219"/>
      <c r="BV118" s="219"/>
      <c r="BW118" s="219"/>
    </row>
    <row r="119" spans="2:75">
      <c r="B119" s="3">
        <v>4</v>
      </c>
      <c r="C119" s="19"/>
      <c r="D119" s="80" t="s">
        <v>100</v>
      </c>
      <c r="E119" s="80"/>
      <c r="F119" s="80"/>
      <c r="G119" s="80"/>
      <c r="H119" s="80" t="s">
        <v>100</v>
      </c>
      <c r="I119" s="80" t="s">
        <v>100</v>
      </c>
      <c r="J119" s="80" t="s">
        <v>100</v>
      </c>
      <c r="K119" s="80" t="s">
        <v>100</v>
      </c>
      <c r="L119" s="80" t="s">
        <v>100</v>
      </c>
      <c r="M119" s="80" t="s">
        <v>100</v>
      </c>
      <c r="N119" s="80" t="s">
        <v>100</v>
      </c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  <c r="BR119" s="219"/>
      <c r="BS119" s="219"/>
      <c r="BT119" s="219"/>
      <c r="BU119" s="219"/>
      <c r="BV119" s="219"/>
      <c r="BW119" s="219"/>
    </row>
    <row r="120" spans="2:75">
      <c r="B120" s="3">
        <v>5</v>
      </c>
      <c r="C120" s="19"/>
      <c r="D120" s="80" t="s">
        <v>100</v>
      </c>
      <c r="E120" s="80"/>
      <c r="F120" s="80"/>
      <c r="G120" s="80"/>
      <c r="H120" s="80" t="s">
        <v>100</v>
      </c>
      <c r="I120" s="80" t="s">
        <v>100</v>
      </c>
      <c r="J120" s="80" t="s">
        <v>100</v>
      </c>
      <c r="K120" s="80" t="s">
        <v>100</v>
      </c>
      <c r="L120" s="80" t="s">
        <v>100</v>
      </c>
      <c r="M120" s="80" t="s">
        <v>100</v>
      </c>
      <c r="N120" s="80" t="s">
        <v>100</v>
      </c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  <c r="BR120" s="219"/>
      <c r="BS120" s="219"/>
      <c r="BT120" s="219"/>
      <c r="BU120" s="219"/>
      <c r="BV120" s="219"/>
      <c r="BW120" s="219"/>
    </row>
    <row r="121" spans="2:75" ht="15.75">
      <c r="C121" s="47" t="s">
        <v>80</v>
      </c>
      <c r="P121" s="338">
        <f>SUM(P116:P120)</f>
        <v>4322.4043715846992</v>
      </c>
      <c r="Q121" s="338">
        <f t="shared" ref="Q121" si="6">SUM(Q116:Q120)</f>
        <v>4322.4043715846992</v>
      </c>
      <c r="R121" s="338">
        <f t="shared" ref="R121" si="7">SUM(R116:R120)</f>
        <v>4322.4043715846992</v>
      </c>
      <c r="S121" s="338">
        <f t="shared" ref="S121" si="8">SUM(S116:S120)</f>
        <v>5469.9453551912566</v>
      </c>
      <c r="T121" s="338">
        <f t="shared" ref="T121" si="9">SUM(T116:T120)</f>
        <v>5469.9453551912566</v>
      </c>
      <c r="U121" s="338">
        <f t="shared" ref="U121" si="10">SUM(U116:U120)</f>
        <v>5469.9453551912566</v>
      </c>
      <c r="V121" s="338">
        <f t="shared" ref="V121" si="11">SUM(V116:V120)</f>
        <v>5469.9453551912566</v>
      </c>
      <c r="W121" s="338">
        <f t="shared" ref="W121" si="12">SUM(W116:W120)</f>
        <v>5469.9453551912566</v>
      </c>
      <c r="X121" s="338">
        <f t="shared" ref="X121" si="13">SUM(X116:X120)</f>
        <v>5469.9453551912566</v>
      </c>
      <c r="Y121" s="338">
        <f t="shared" ref="Y121" si="14">SUM(Y116:Y120)</f>
        <v>5469.9453551912566</v>
      </c>
      <c r="Z121" s="338">
        <f t="shared" ref="Z121" si="15">SUM(Z116:Z120)</f>
        <v>4322.4043715846992</v>
      </c>
      <c r="AA121" s="338">
        <f t="shared" ref="AA121" si="16">SUM(AA116:AA120)</f>
        <v>4322.4043715846992</v>
      </c>
      <c r="AB121" s="338">
        <f t="shared" ref="AB121" si="17">SUM(AB116:AB120)</f>
        <v>0</v>
      </c>
      <c r="AC121" s="338">
        <f t="shared" ref="AC121" si="18">SUM(AC116:AC120)</f>
        <v>0</v>
      </c>
      <c r="AD121" s="338">
        <f t="shared" ref="AD121" si="19">SUM(AD116:AD120)</f>
        <v>0</v>
      </c>
      <c r="AE121" s="338">
        <f t="shared" ref="AE121" si="20">SUM(AE116:AE120)</f>
        <v>0</v>
      </c>
      <c r="AF121" s="338">
        <f t="shared" ref="AF121" si="21">SUM(AF116:AF120)</f>
        <v>0</v>
      </c>
      <c r="AG121" s="338">
        <f t="shared" ref="AG121" si="22">SUM(AG116:AG120)</f>
        <v>0</v>
      </c>
      <c r="AH121" s="338">
        <f t="shared" ref="AH121" si="23">SUM(AH116:AH120)</f>
        <v>0</v>
      </c>
      <c r="AI121" s="338">
        <f t="shared" ref="AI121" si="24">SUM(AI116:AI120)</f>
        <v>0</v>
      </c>
      <c r="AJ121" s="338">
        <f t="shared" ref="AJ121" si="25">SUM(AJ116:AJ120)</f>
        <v>0</v>
      </c>
      <c r="AK121" s="338">
        <f t="shared" ref="AK121" si="26">SUM(AK116:AK120)</f>
        <v>0</v>
      </c>
      <c r="AL121" s="338">
        <f t="shared" ref="AL121" si="27">SUM(AL116:AL120)</f>
        <v>0</v>
      </c>
      <c r="AM121" s="338">
        <f t="shared" ref="AM121" si="28">SUM(AM116:AM120)</f>
        <v>0</v>
      </c>
      <c r="AN121" s="338">
        <f t="shared" ref="AN121" si="29">SUM(AN116:AN120)</f>
        <v>0</v>
      </c>
      <c r="AO121" s="338">
        <f t="shared" ref="AO121" si="30">SUM(AO116:AO120)</f>
        <v>0</v>
      </c>
      <c r="AP121" s="338">
        <f t="shared" ref="AP121" si="31">SUM(AP116:AP120)</f>
        <v>0</v>
      </c>
      <c r="AQ121" s="338">
        <f t="shared" ref="AQ121" si="32">SUM(AQ116:AQ120)</f>
        <v>0</v>
      </c>
      <c r="AR121" s="338">
        <f t="shared" ref="AR121" si="33">SUM(AR116:AR120)</f>
        <v>0</v>
      </c>
      <c r="AS121" s="338">
        <f t="shared" ref="AS121" si="34">SUM(AS116:AS120)</f>
        <v>0</v>
      </c>
      <c r="AT121" s="338">
        <f t="shared" ref="AT121" si="35">SUM(AT116:AT120)</f>
        <v>0</v>
      </c>
      <c r="AU121" s="338">
        <f t="shared" ref="AU121" si="36">SUM(AU116:AU120)</f>
        <v>0</v>
      </c>
      <c r="AV121" s="338">
        <f t="shared" ref="AV121" si="37">SUM(AV116:AV120)</f>
        <v>0</v>
      </c>
      <c r="AW121" s="338">
        <f t="shared" ref="AW121" si="38">SUM(AW116:AW120)</f>
        <v>0</v>
      </c>
      <c r="AX121" s="338">
        <f t="shared" ref="AX121" si="39">SUM(AX116:AX120)</f>
        <v>0</v>
      </c>
      <c r="AY121" s="338">
        <f t="shared" ref="AY121" si="40">SUM(AY116:AY120)</f>
        <v>0</v>
      </c>
      <c r="AZ121" s="338">
        <f t="shared" ref="AZ121" si="41">SUM(AZ116:AZ120)</f>
        <v>0</v>
      </c>
      <c r="BA121" s="338">
        <f t="shared" ref="BA121" si="42">SUM(BA116:BA120)</f>
        <v>0</v>
      </c>
      <c r="BB121" s="338">
        <f t="shared" ref="BB121" si="43">SUM(BB116:BB120)</f>
        <v>0</v>
      </c>
      <c r="BC121" s="338">
        <f t="shared" ref="BC121" si="44">SUM(BC116:BC120)</f>
        <v>0</v>
      </c>
      <c r="BD121" s="338">
        <f t="shared" ref="BD121" si="45">SUM(BD116:BD120)</f>
        <v>0</v>
      </c>
      <c r="BE121" s="338">
        <f t="shared" ref="BE121" si="46">SUM(BE116:BE120)</f>
        <v>0</v>
      </c>
      <c r="BF121" s="338">
        <f t="shared" ref="BF121" si="47">SUM(BF116:BF120)</f>
        <v>0</v>
      </c>
      <c r="BG121" s="338">
        <f t="shared" ref="BG121" si="48">SUM(BG116:BG120)</f>
        <v>0</v>
      </c>
      <c r="BH121" s="338">
        <f t="shared" ref="BH121" si="49">SUM(BH116:BH120)</f>
        <v>0</v>
      </c>
      <c r="BI121" s="338">
        <f t="shared" ref="BI121" si="50">SUM(BI116:BI120)</f>
        <v>0</v>
      </c>
      <c r="BJ121" s="338">
        <f t="shared" ref="BJ121" si="51">SUM(BJ116:BJ120)</f>
        <v>0</v>
      </c>
      <c r="BK121" s="338">
        <f t="shared" ref="BK121" si="52">SUM(BK116:BK120)</f>
        <v>0</v>
      </c>
      <c r="BL121" s="338">
        <f t="shared" ref="BL121" si="53">SUM(BL116:BL120)</f>
        <v>0</v>
      </c>
      <c r="BM121" s="338">
        <f t="shared" ref="BM121" si="54">SUM(BM116:BM120)</f>
        <v>0</v>
      </c>
      <c r="BN121" s="338">
        <f t="shared" ref="BN121" si="55">SUM(BN116:BN120)</f>
        <v>0</v>
      </c>
      <c r="BO121" s="338">
        <f t="shared" ref="BO121" si="56">SUM(BO116:BO120)</f>
        <v>0</v>
      </c>
      <c r="BP121" s="338">
        <f t="shared" ref="BP121" si="57">SUM(BP116:BP120)</f>
        <v>0</v>
      </c>
      <c r="BQ121" s="338">
        <f t="shared" ref="BQ121" si="58">SUM(BQ116:BQ120)</f>
        <v>0</v>
      </c>
      <c r="BR121" s="338">
        <f t="shared" ref="BR121" si="59">SUM(BR116:BR120)</f>
        <v>0</v>
      </c>
      <c r="BS121" s="338">
        <f t="shared" ref="BS121" si="60">SUM(BS116:BS120)</f>
        <v>0</v>
      </c>
      <c r="BT121" s="338">
        <f t="shared" ref="BT121" si="61">SUM(BT116:BT120)</f>
        <v>0</v>
      </c>
      <c r="BU121" s="338">
        <f t="shared" ref="BU121" si="62">SUM(BU116:BU120)</f>
        <v>0</v>
      </c>
      <c r="BV121" s="338">
        <f t="shared" ref="BV121" si="63">SUM(BV116:BV120)</f>
        <v>0</v>
      </c>
      <c r="BW121" s="338">
        <f t="shared" ref="BW121" si="64">SUM(BW116:BW120)</f>
        <v>0</v>
      </c>
    </row>
    <row r="122" spans="2:75" ht="15.75">
      <c r="B122" s="81"/>
      <c r="C122" s="82" t="s">
        <v>85</v>
      </c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1"/>
      <c r="P122" s="338">
        <f>P107+P114+P121</f>
        <v>117322.40437158469</v>
      </c>
      <c r="Q122" s="338">
        <f t="shared" ref="Q122:BW122" si="65">Q107+Q114+Q121</f>
        <v>117322.40437158469</v>
      </c>
      <c r="R122" s="338">
        <f t="shared" si="65"/>
        <v>117322.40437158469</v>
      </c>
      <c r="S122" s="338">
        <f t="shared" si="65"/>
        <v>148469.94535519124</v>
      </c>
      <c r="T122" s="338">
        <f t="shared" si="65"/>
        <v>148469.94535519124</v>
      </c>
      <c r="U122" s="338">
        <f t="shared" si="65"/>
        <v>148469.94535519124</v>
      </c>
      <c r="V122" s="338">
        <f t="shared" si="65"/>
        <v>148469.94535519124</v>
      </c>
      <c r="W122" s="338">
        <f t="shared" si="65"/>
        <v>148469.94535519124</v>
      </c>
      <c r="X122" s="338">
        <f t="shared" si="65"/>
        <v>148469.94535519124</v>
      </c>
      <c r="Y122" s="338">
        <f t="shared" si="65"/>
        <v>148469.94535519124</v>
      </c>
      <c r="Z122" s="338">
        <f t="shared" si="65"/>
        <v>117322.40437158469</v>
      </c>
      <c r="AA122" s="338">
        <f t="shared" si="65"/>
        <v>117322.40437158469</v>
      </c>
      <c r="AB122" s="338">
        <f t="shared" si="65"/>
        <v>0</v>
      </c>
      <c r="AC122" s="338">
        <f t="shared" si="65"/>
        <v>0</v>
      </c>
      <c r="AD122" s="338">
        <f t="shared" si="65"/>
        <v>0</v>
      </c>
      <c r="AE122" s="338">
        <f t="shared" si="65"/>
        <v>0</v>
      </c>
      <c r="AF122" s="338">
        <f t="shared" si="65"/>
        <v>0</v>
      </c>
      <c r="AG122" s="338">
        <f t="shared" si="65"/>
        <v>0</v>
      </c>
      <c r="AH122" s="338">
        <f t="shared" si="65"/>
        <v>0</v>
      </c>
      <c r="AI122" s="338">
        <f t="shared" si="65"/>
        <v>0</v>
      </c>
      <c r="AJ122" s="338">
        <f t="shared" si="65"/>
        <v>0</v>
      </c>
      <c r="AK122" s="338">
        <f t="shared" si="65"/>
        <v>0</v>
      </c>
      <c r="AL122" s="338">
        <f t="shared" si="65"/>
        <v>0</v>
      </c>
      <c r="AM122" s="338">
        <f t="shared" si="65"/>
        <v>0</v>
      </c>
      <c r="AN122" s="338">
        <f t="shared" si="65"/>
        <v>0</v>
      </c>
      <c r="AO122" s="338">
        <f t="shared" si="65"/>
        <v>0</v>
      </c>
      <c r="AP122" s="338">
        <f t="shared" si="65"/>
        <v>0</v>
      </c>
      <c r="AQ122" s="338">
        <f t="shared" si="65"/>
        <v>0</v>
      </c>
      <c r="AR122" s="338">
        <f t="shared" si="65"/>
        <v>0</v>
      </c>
      <c r="AS122" s="338">
        <f t="shared" si="65"/>
        <v>0</v>
      </c>
      <c r="AT122" s="338">
        <f t="shared" si="65"/>
        <v>0</v>
      </c>
      <c r="AU122" s="338">
        <f t="shared" si="65"/>
        <v>0</v>
      </c>
      <c r="AV122" s="338">
        <f t="shared" si="65"/>
        <v>0</v>
      </c>
      <c r="AW122" s="338">
        <f t="shared" si="65"/>
        <v>0</v>
      </c>
      <c r="AX122" s="338">
        <f t="shared" si="65"/>
        <v>0</v>
      </c>
      <c r="AY122" s="338">
        <f t="shared" si="65"/>
        <v>0</v>
      </c>
      <c r="AZ122" s="338">
        <f t="shared" si="65"/>
        <v>0</v>
      </c>
      <c r="BA122" s="338">
        <f t="shared" si="65"/>
        <v>0</v>
      </c>
      <c r="BB122" s="338">
        <f t="shared" si="65"/>
        <v>0</v>
      </c>
      <c r="BC122" s="338">
        <f t="shared" si="65"/>
        <v>0</v>
      </c>
      <c r="BD122" s="338">
        <f t="shared" si="65"/>
        <v>0</v>
      </c>
      <c r="BE122" s="338">
        <f t="shared" si="65"/>
        <v>0</v>
      </c>
      <c r="BF122" s="338">
        <f t="shared" si="65"/>
        <v>0</v>
      </c>
      <c r="BG122" s="338">
        <f t="shared" si="65"/>
        <v>0</v>
      </c>
      <c r="BH122" s="338">
        <f t="shared" si="65"/>
        <v>0</v>
      </c>
      <c r="BI122" s="338">
        <f t="shared" si="65"/>
        <v>0</v>
      </c>
      <c r="BJ122" s="338">
        <f t="shared" si="65"/>
        <v>0</v>
      </c>
      <c r="BK122" s="338">
        <f t="shared" si="65"/>
        <v>0</v>
      </c>
      <c r="BL122" s="338">
        <f t="shared" si="65"/>
        <v>0</v>
      </c>
      <c r="BM122" s="338">
        <f t="shared" si="65"/>
        <v>0</v>
      </c>
      <c r="BN122" s="338">
        <f t="shared" si="65"/>
        <v>0</v>
      </c>
      <c r="BO122" s="338">
        <f t="shared" si="65"/>
        <v>0</v>
      </c>
      <c r="BP122" s="338">
        <f t="shared" si="65"/>
        <v>0</v>
      </c>
      <c r="BQ122" s="338">
        <f t="shared" si="65"/>
        <v>0</v>
      </c>
      <c r="BR122" s="338">
        <f t="shared" si="65"/>
        <v>0</v>
      </c>
      <c r="BS122" s="338">
        <f t="shared" si="65"/>
        <v>0</v>
      </c>
      <c r="BT122" s="338">
        <f t="shared" si="65"/>
        <v>0</v>
      </c>
      <c r="BU122" s="338">
        <f t="shared" si="65"/>
        <v>0</v>
      </c>
      <c r="BV122" s="338">
        <f t="shared" si="65"/>
        <v>0</v>
      </c>
      <c r="BW122" s="338">
        <f t="shared" si="65"/>
        <v>0</v>
      </c>
    </row>
    <row r="123" spans="2:75">
      <c r="C123" s="69" t="s">
        <v>338</v>
      </c>
      <c r="D123" s="84"/>
      <c r="E123" s="84"/>
      <c r="F123" s="84"/>
      <c r="G123" s="84"/>
      <c r="H123" s="84"/>
      <c r="I123" s="80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  <c r="AD123" s="79"/>
      <c r="AE123" s="79"/>
      <c r="AF123" s="79"/>
      <c r="AG123" s="79"/>
      <c r="AH123" s="79"/>
      <c r="AI123" s="79"/>
      <c r="AJ123" s="79"/>
      <c r="AK123" s="79"/>
      <c r="AL123" s="79"/>
      <c r="AM123" s="79"/>
      <c r="AN123" s="79"/>
      <c r="AO123" s="79"/>
      <c r="AP123" s="79"/>
      <c r="AQ123" s="79"/>
      <c r="AR123" s="79"/>
      <c r="AS123" s="79"/>
      <c r="AT123" s="79"/>
      <c r="AU123" s="79"/>
      <c r="AV123" s="79"/>
      <c r="AW123" s="79"/>
      <c r="AX123" s="79"/>
      <c r="AY123" s="79"/>
      <c r="AZ123" s="79"/>
      <c r="BA123" s="79"/>
      <c r="BB123" s="79"/>
      <c r="BC123" s="79"/>
      <c r="BD123" s="79"/>
      <c r="BE123" s="79"/>
      <c r="BF123" s="79"/>
      <c r="BG123" s="79"/>
      <c r="BH123" s="79"/>
      <c r="BI123" s="79"/>
      <c r="BJ123" s="79"/>
      <c r="BK123" s="79"/>
      <c r="BL123" s="79"/>
      <c r="BM123" s="79"/>
      <c r="BN123" s="79"/>
      <c r="BO123" s="79"/>
      <c r="BP123" s="79"/>
      <c r="BQ123" s="79"/>
      <c r="BR123" s="79"/>
      <c r="BS123" s="79"/>
      <c r="BT123" s="79"/>
      <c r="BU123" s="79"/>
      <c r="BV123" s="79"/>
      <c r="BW123" s="79"/>
    </row>
    <row r="124" spans="2:75">
      <c r="B124" s="7"/>
      <c r="C124" s="50" t="s">
        <v>334</v>
      </c>
      <c r="D124" s="84"/>
      <c r="E124" s="84"/>
      <c r="F124" s="84"/>
      <c r="G124" s="84"/>
      <c r="H124" s="80" t="s">
        <v>100</v>
      </c>
      <c r="I124" s="80" t="s">
        <v>100</v>
      </c>
      <c r="J124" s="80" t="s">
        <v>100</v>
      </c>
      <c r="K124" s="80" t="s">
        <v>100</v>
      </c>
      <c r="L124" s="80" t="s">
        <v>100</v>
      </c>
      <c r="M124" s="80" t="s">
        <v>100</v>
      </c>
      <c r="N124" s="80" t="s">
        <v>100</v>
      </c>
      <c r="P124" s="85">
        <f>SUM(P125:P221)</f>
        <v>6</v>
      </c>
      <c r="Q124" s="85">
        <f t="shared" ref="Q124:BW124" si="66">SUM(Q125:Q221)</f>
        <v>6</v>
      </c>
      <c r="R124" s="85">
        <f t="shared" si="66"/>
        <v>6</v>
      </c>
      <c r="S124" s="85">
        <f t="shared" si="66"/>
        <v>8</v>
      </c>
      <c r="T124" s="85">
        <f t="shared" si="66"/>
        <v>8</v>
      </c>
      <c r="U124" s="85">
        <f t="shared" si="66"/>
        <v>8</v>
      </c>
      <c r="V124" s="85">
        <f t="shared" si="66"/>
        <v>8</v>
      </c>
      <c r="W124" s="85">
        <f t="shared" si="66"/>
        <v>8</v>
      </c>
      <c r="X124" s="85">
        <f t="shared" si="66"/>
        <v>8</v>
      </c>
      <c r="Y124" s="85">
        <f t="shared" si="66"/>
        <v>8</v>
      </c>
      <c r="Z124" s="85">
        <f t="shared" si="66"/>
        <v>6</v>
      </c>
      <c r="AA124" s="85">
        <f t="shared" si="66"/>
        <v>6</v>
      </c>
      <c r="AB124" s="85">
        <f t="shared" si="66"/>
        <v>0</v>
      </c>
      <c r="AC124" s="85">
        <f t="shared" si="66"/>
        <v>0</v>
      </c>
      <c r="AD124" s="85">
        <f t="shared" si="66"/>
        <v>0</v>
      </c>
      <c r="AE124" s="85">
        <f t="shared" si="66"/>
        <v>0</v>
      </c>
      <c r="AF124" s="85">
        <f t="shared" si="66"/>
        <v>0</v>
      </c>
      <c r="AG124" s="85">
        <f t="shared" si="66"/>
        <v>0</v>
      </c>
      <c r="AH124" s="85">
        <f t="shared" si="66"/>
        <v>0</v>
      </c>
      <c r="AI124" s="85">
        <f t="shared" si="66"/>
        <v>0</v>
      </c>
      <c r="AJ124" s="85">
        <f t="shared" si="66"/>
        <v>0</v>
      </c>
      <c r="AK124" s="85">
        <f t="shared" si="66"/>
        <v>0</v>
      </c>
      <c r="AL124" s="85">
        <f t="shared" si="66"/>
        <v>0</v>
      </c>
      <c r="AM124" s="85">
        <f t="shared" si="66"/>
        <v>0</v>
      </c>
      <c r="AN124" s="85">
        <f t="shared" si="66"/>
        <v>0</v>
      </c>
      <c r="AO124" s="85">
        <f t="shared" si="66"/>
        <v>0</v>
      </c>
      <c r="AP124" s="85">
        <f t="shared" si="66"/>
        <v>0</v>
      </c>
      <c r="AQ124" s="85">
        <f t="shared" si="66"/>
        <v>0</v>
      </c>
      <c r="AR124" s="85">
        <f t="shared" si="66"/>
        <v>0</v>
      </c>
      <c r="AS124" s="85">
        <f t="shared" si="66"/>
        <v>0</v>
      </c>
      <c r="AT124" s="85">
        <f t="shared" si="66"/>
        <v>0</v>
      </c>
      <c r="AU124" s="85">
        <f t="shared" si="66"/>
        <v>0</v>
      </c>
      <c r="AV124" s="85">
        <f t="shared" si="66"/>
        <v>0</v>
      </c>
      <c r="AW124" s="85">
        <f t="shared" si="66"/>
        <v>0</v>
      </c>
      <c r="AX124" s="85">
        <f t="shared" si="66"/>
        <v>0</v>
      </c>
      <c r="AY124" s="85">
        <f t="shared" si="66"/>
        <v>0</v>
      </c>
      <c r="AZ124" s="85">
        <f t="shared" si="66"/>
        <v>0</v>
      </c>
      <c r="BA124" s="85">
        <f t="shared" si="66"/>
        <v>0</v>
      </c>
      <c r="BB124" s="85">
        <f t="shared" si="66"/>
        <v>0</v>
      </c>
      <c r="BC124" s="85">
        <f t="shared" si="66"/>
        <v>0</v>
      </c>
      <c r="BD124" s="85">
        <f t="shared" si="66"/>
        <v>0</v>
      </c>
      <c r="BE124" s="85">
        <f t="shared" si="66"/>
        <v>0</v>
      </c>
      <c r="BF124" s="85">
        <f t="shared" si="66"/>
        <v>0</v>
      </c>
      <c r="BG124" s="85">
        <f t="shared" si="66"/>
        <v>0</v>
      </c>
      <c r="BH124" s="85">
        <f t="shared" si="66"/>
        <v>0</v>
      </c>
      <c r="BI124" s="85">
        <f t="shared" si="66"/>
        <v>0</v>
      </c>
      <c r="BJ124" s="85">
        <f t="shared" si="66"/>
        <v>0</v>
      </c>
      <c r="BK124" s="85">
        <f t="shared" si="66"/>
        <v>0</v>
      </c>
      <c r="BL124" s="85">
        <f t="shared" si="66"/>
        <v>0</v>
      </c>
      <c r="BM124" s="85">
        <f t="shared" si="66"/>
        <v>0</v>
      </c>
      <c r="BN124" s="85">
        <f t="shared" si="66"/>
        <v>0</v>
      </c>
      <c r="BO124" s="85">
        <f t="shared" si="66"/>
        <v>0</v>
      </c>
      <c r="BP124" s="85">
        <f t="shared" si="66"/>
        <v>0</v>
      </c>
      <c r="BQ124" s="85">
        <f t="shared" si="66"/>
        <v>0</v>
      </c>
      <c r="BR124" s="85">
        <f t="shared" si="66"/>
        <v>0</v>
      </c>
      <c r="BS124" s="85">
        <f t="shared" si="66"/>
        <v>0</v>
      </c>
      <c r="BT124" s="85">
        <f t="shared" si="66"/>
        <v>0</v>
      </c>
      <c r="BU124" s="85">
        <f t="shared" si="66"/>
        <v>0</v>
      </c>
      <c r="BV124" s="85">
        <f t="shared" si="66"/>
        <v>0</v>
      </c>
      <c r="BW124" s="85">
        <f t="shared" si="66"/>
        <v>0</v>
      </c>
    </row>
    <row r="125" spans="2:75" hidden="1" outlineLevel="1">
      <c r="B125" s="7"/>
      <c r="C125" s="86" t="str">
        <f>тех!B22</f>
        <v>Оператор внешней уборки</v>
      </c>
      <c r="D125" s="58"/>
      <c r="E125" s="58"/>
      <c r="F125" s="58"/>
      <c r="G125" s="58"/>
      <c r="H125" s="87"/>
      <c r="I125" s="80"/>
      <c r="J125" s="80"/>
      <c r="K125" s="80"/>
      <c r="L125" s="80"/>
      <c r="M125" s="80"/>
      <c r="N125" s="80"/>
      <c r="P125" s="88">
        <f t="array" ref="P125">SUM($H$7:$H$106*($C$7:$C$106=$C125)*(P$7:P$106&gt;0))</f>
        <v>2</v>
      </c>
      <c r="Q125" s="88">
        <f t="array" ref="Q125">SUM($H$7:$H$106*($C$7:$C$106=$C125)*(Q$7:Q$106&gt;0))</f>
        <v>2</v>
      </c>
      <c r="R125" s="88">
        <f t="array" ref="R125">SUM($H$7:$H$106*($C$7:$C$106=$C125)*(R$7:R$106&gt;0))</f>
        <v>2</v>
      </c>
      <c r="S125" s="88">
        <f t="array" ref="S125">SUM($H$7:$H$106*($C$7:$C$106=$C125)*(S$7:S$106&gt;0))</f>
        <v>4</v>
      </c>
      <c r="T125" s="88">
        <f t="array" ref="T125">SUM($H$7:$H$106*($C$7:$C$106=$C125)*(T$7:T$106&gt;0))</f>
        <v>4</v>
      </c>
      <c r="U125" s="88">
        <f t="array" ref="U125">SUM($H$7:$H$106*($C$7:$C$106=$C125)*(U$7:U$106&gt;0))</f>
        <v>4</v>
      </c>
      <c r="V125" s="88">
        <f t="array" ref="V125">SUM($H$7:$H$106*($C$7:$C$106=$C125)*(V$7:V$106&gt;0))</f>
        <v>4</v>
      </c>
      <c r="W125" s="88">
        <f t="array" ref="W125">SUM($H$7:$H$106*($C$7:$C$106=$C125)*(W$7:W$106&gt;0))</f>
        <v>4</v>
      </c>
      <c r="X125" s="88">
        <f t="array" ref="X125">SUM($H$7:$H$106*($C$7:$C$106=$C125)*(X$7:X$106&gt;0))</f>
        <v>4</v>
      </c>
      <c r="Y125" s="88">
        <f t="array" ref="Y125">SUM($H$7:$H$106*($C$7:$C$106=$C125)*(Y$7:Y$106&gt;0))</f>
        <v>4</v>
      </c>
      <c r="Z125" s="88">
        <f t="array" ref="Z125">SUM($H$7:$H$106*($C$7:$C$106=$C125)*(Z$7:Z$106&gt;0))</f>
        <v>2</v>
      </c>
      <c r="AA125" s="88">
        <f t="array" ref="AA125">SUM($H$7:$H$106*($C$7:$C$106=$C125)*(AA$7:AA$106&gt;0))</f>
        <v>2</v>
      </c>
      <c r="AB125" s="88">
        <f t="array" ref="AB125">SUM($H$7:$H$106*($C$7:$C$106=$C125)*(AB$7:AB$106&gt;0))</f>
        <v>0</v>
      </c>
      <c r="AC125" s="88">
        <f t="array" ref="AC125">SUM($H$7:$H$106*($C$7:$C$106=$C125)*(AC$7:AC$106&gt;0))</f>
        <v>0</v>
      </c>
      <c r="AD125" s="88">
        <f t="array" ref="AD125">SUM($H$7:$H$106*($C$7:$C$106=$C125)*(AD$7:AD$106&gt;0))</f>
        <v>0</v>
      </c>
      <c r="AE125" s="88">
        <f t="array" ref="AE125">SUM($H$7:$H$106*($C$7:$C$106=$C125)*(AE$7:AE$106&gt;0))</f>
        <v>0</v>
      </c>
      <c r="AF125" s="88">
        <f t="array" ref="AF125">SUM($H$7:$H$106*($C$7:$C$106=$C125)*(AF$7:AF$106&gt;0))</f>
        <v>0</v>
      </c>
      <c r="AG125" s="88">
        <f t="array" ref="AG125">SUM($H$7:$H$106*($C$7:$C$106=$C125)*(AG$7:AG$106&gt;0))</f>
        <v>0</v>
      </c>
      <c r="AH125" s="88">
        <f t="array" ref="AH125">SUM($H$7:$H$106*($C$7:$C$106=$C125)*(AH$7:AH$106&gt;0))</f>
        <v>0</v>
      </c>
      <c r="AI125" s="88">
        <f t="array" ref="AI125">SUM($H$7:$H$106*($C$7:$C$106=$C125)*(AI$7:AI$106&gt;0))</f>
        <v>0</v>
      </c>
      <c r="AJ125" s="88">
        <f t="array" ref="AJ125">SUM($H$7:$H$106*($C$7:$C$106=$C125)*(AJ$7:AJ$106&gt;0))</f>
        <v>0</v>
      </c>
      <c r="AK125" s="88">
        <f t="array" ref="AK125">SUM($H$7:$H$106*($C$7:$C$106=$C125)*(AK$7:AK$106&gt;0))</f>
        <v>0</v>
      </c>
      <c r="AL125" s="88">
        <f t="array" ref="AL125">SUM($H$7:$H$106*($C$7:$C$106=$C125)*(AL$7:AL$106&gt;0))</f>
        <v>0</v>
      </c>
      <c r="AM125" s="88">
        <f t="array" ref="AM125">SUM($H$7:$H$106*($C$7:$C$106=$C125)*(AM$7:AM$106&gt;0))</f>
        <v>0</v>
      </c>
      <c r="AN125" s="88">
        <f t="array" ref="AN125">SUM($H$7:$H$106*($C$7:$C$106=$C125)*(AN$7:AN$106&gt;0))</f>
        <v>0</v>
      </c>
      <c r="AO125" s="88">
        <f t="array" ref="AO125">SUM($H$7:$H$106*($C$7:$C$106=$C125)*(AO$7:AO$106&gt;0))</f>
        <v>0</v>
      </c>
      <c r="AP125" s="88">
        <f t="array" ref="AP125">SUM($H$7:$H$106*($C$7:$C$106=$C125)*(AP$7:AP$106&gt;0))</f>
        <v>0</v>
      </c>
      <c r="AQ125" s="88">
        <f t="array" ref="AQ125">SUM($H$7:$H$106*($C$7:$C$106=$C125)*(AQ$7:AQ$106&gt;0))</f>
        <v>0</v>
      </c>
      <c r="AR125" s="88">
        <f t="array" ref="AR125">SUM($H$7:$H$106*($C$7:$C$106=$C125)*(AR$7:AR$106&gt;0))</f>
        <v>0</v>
      </c>
      <c r="AS125" s="88">
        <f t="array" ref="AS125">SUM($H$7:$H$106*($C$7:$C$106=$C125)*(AS$7:AS$106&gt;0))</f>
        <v>0</v>
      </c>
      <c r="AT125" s="88">
        <f t="array" ref="AT125">SUM($H$7:$H$106*($C$7:$C$106=$C125)*(AT$7:AT$106&gt;0))</f>
        <v>0</v>
      </c>
      <c r="AU125" s="88">
        <f t="array" ref="AU125">SUM($H$7:$H$106*($C$7:$C$106=$C125)*(AU$7:AU$106&gt;0))</f>
        <v>0</v>
      </c>
      <c r="AV125" s="88">
        <f t="array" ref="AV125">SUM($H$7:$H$106*($C$7:$C$106=$C125)*(AV$7:AV$106&gt;0))</f>
        <v>0</v>
      </c>
      <c r="AW125" s="88">
        <f t="array" ref="AW125">SUM($H$7:$H$106*($C$7:$C$106=$C125)*(AW$7:AW$106&gt;0))</f>
        <v>0</v>
      </c>
      <c r="AX125" s="88">
        <f t="array" ref="AX125">SUM($H$7:$H$106*($C$7:$C$106=$C125)*(AX$7:AX$106&gt;0))</f>
        <v>0</v>
      </c>
      <c r="AY125" s="88">
        <f t="array" ref="AY125">SUM($H$7:$H$106*($C$7:$C$106=$C125)*(AY$7:AY$106&gt;0))</f>
        <v>0</v>
      </c>
      <c r="AZ125" s="88">
        <f t="array" ref="AZ125">SUM($H$7:$H$106*($C$7:$C$106=$C125)*(AZ$7:AZ$106&gt;0))</f>
        <v>0</v>
      </c>
      <c r="BA125" s="88">
        <f t="array" ref="BA125">SUM($H$7:$H$106*($C$7:$C$106=$C125)*(BA$7:BA$106&gt;0))</f>
        <v>0</v>
      </c>
      <c r="BB125" s="88">
        <f t="array" ref="BB125">SUM($H$7:$H$106*($C$7:$C$106=$C125)*(BB$7:BB$106&gt;0))</f>
        <v>0</v>
      </c>
      <c r="BC125" s="88">
        <f t="array" ref="BC125">SUM($H$7:$H$106*($C$7:$C$106=$C125)*(BC$7:BC$106&gt;0))</f>
        <v>0</v>
      </c>
      <c r="BD125" s="88">
        <f t="array" ref="BD125">SUM($H$7:$H$106*($C$7:$C$106=$C125)*(BD$7:BD$106&gt;0))</f>
        <v>0</v>
      </c>
      <c r="BE125" s="88">
        <f t="array" ref="BE125">SUM($H$7:$H$106*($C$7:$C$106=$C125)*(BE$7:BE$106&gt;0))</f>
        <v>0</v>
      </c>
      <c r="BF125" s="88">
        <f t="array" ref="BF125">SUM($H$7:$H$106*($C$7:$C$106=$C125)*(BF$7:BF$106&gt;0))</f>
        <v>0</v>
      </c>
      <c r="BG125" s="88">
        <f t="array" ref="BG125">SUM($H$7:$H$106*($C$7:$C$106=$C125)*(BG$7:BG$106&gt;0))</f>
        <v>0</v>
      </c>
      <c r="BH125" s="88">
        <f t="array" ref="BH125">SUM($H$7:$H$106*($C$7:$C$106=$C125)*(BH$7:BH$106&gt;0))</f>
        <v>0</v>
      </c>
      <c r="BI125" s="88">
        <f t="array" ref="BI125">SUM($H$7:$H$106*($C$7:$C$106=$C125)*(BI$7:BI$106&gt;0))</f>
        <v>0</v>
      </c>
      <c r="BJ125" s="88">
        <f t="array" ref="BJ125">SUM($H$7:$H$106*($C$7:$C$106=$C125)*(BJ$7:BJ$106&gt;0))</f>
        <v>0</v>
      </c>
      <c r="BK125" s="88">
        <f t="array" ref="BK125">SUM($H$7:$H$106*($C$7:$C$106=$C125)*(BK$7:BK$106&gt;0))</f>
        <v>0</v>
      </c>
      <c r="BL125" s="88">
        <f t="array" ref="BL125">SUM($H$7:$H$106*($C$7:$C$106=$C125)*(BL$7:BL$106&gt;0))</f>
        <v>0</v>
      </c>
      <c r="BM125" s="88">
        <f t="array" ref="BM125">SUM($H$7:$H$106*($C$7:$C$106=$C125)*(BM$7:BM$106&gt;0))</f>
        <v>0</v>
      </c>
      <c r="BN125" s="88">
        <f t="array" ref="BN125">SUM($H$7:$H$106*($C$7:$C$106=$C125)*(BN$7:BN$106&gt;0))</f>
        <v>0</v>
      </c>
      <c r="BO125" s="88">
        <f t="array" ref="BO125">SUM($H$7:$H$106*($C$7:$C$106=$C125)*(BO$7:BO$106&gt;0))</f>
        <v>0</v>
      </c>
      <c r="BP125" s="88">
        <f t="array" ref="BP125">SUM($H$7:$H$106*($C$7:$C$106=$C125)*(BP$7:BP$106&gt;0))</f>
        <v>0</v>
      </c>
      <c r="BQ125" s="88">
        <f t="array" ref="BQ125">SUM($H$7:$H$106*($C$7:$C$106=$C125)*(BQ$7:BQ$106&gt;0))</f>
        <v>0</v>
      </c>
      <c r="BR125" s="88">
        <f t="array" ref="BR125">SUM($H$7:$H$106*($C$7:$C$106=$C125)*(BR$7:BR$106&gt;0))</f>
        <v>0</v>
      </c>
      <c r="BS125" s="88">
        <f t="array" ref="BS125">SUM($H$7:$H$106*($C$7:$C$106=$C125)*(BS$7:BS$106&gt;0))</f>
        <v>0</v>
      </c>
      <c r="BT125" s="88">
        <f t="array" ref="BT125">SUM($H$7:$H$106*($C$7:$C$106=$C125)*(BT$7:BT$106&gt;0))</f>
        <v>0</v>
      </c>
      <c r="BU125" s="88">
        <f t="array" ref="BU125">SUM($H$7:$H$106*($C$7:$C$106=$C125)*(BU$7:BU$106&gt;0))</f>
        <v>0</v>
      </c>
      <c r="BV125" s="88">
        <f t="array" ref="BV125">SUM($H$7:$H$106*($C$7:$C$106=$C125)*(BV$7:BV$106&gt;0))</f>
        <v>0</v>
      </c>
      <c r="BW125" s="88">
        <f t="array" ref="BW125">SUM($H$7:$H$106*($C$7:$C$106=$C125)*(BW$7:BW$106&gt;0))</f>
        <v>0</v>
      </c>
    </row>
    <row r="126" spans="2:75" hidden="1" outlineLevel="1">
      <c r="B126" s="7"/>
      <c r="C126" s="86" t="str">
        <f>тех!B23</f>
        <v>Оператор внутренней уборки</v>
      </c>
      <c r="D126" s="58"/>
      <c r="E126" s="58"/>
      <c r="F126" s="58"/>
      <c r="G126" s="58"/>
      <c r="H126" s="87"/>
      <c r="I126" s="80"/>
      <c r="J126" s="80"/>
      <c r="K126" s="80"/>
      <c r="L126" s="80"/>
      <c r="M126" s="80"/>
      <c r="N126" s="80"/>
      <c r="P126" s="88">
        <f t="array" ref="P126">SUM($H$7:$H$106*($C$7:$C$106=$C126)*(P$7:P$106&gt;0))</f>
        <v>3</v>
      </c>
      <c r="Q126" s="88">
        <f t="array" ref="Q126">SUM($H$7:$H$106*($C$7:$C$106=$C126)*(Q$7:Q$106&gt;0))</f>
        <v>3</v>
      </c>
      <c r="R126" s="88">
        <f t="array" ref="R126">SUM($H$7:$H$106*($C$7:$C$106=$C126)*(R$7:R$106&gt;0))</f>
        <v>3</v>
      </c>
      <c r="S126" s="88">
        <f t="array" ref="S126">SUM($H$7:$H$106*($C$7:$C$106=$C126)*(S$7:S$106&gt;0))</f>
        <v>3</v>
      </c>
      <c r="T126" s="88">
        <f t="array" ref="T126">SUM($H$7:$H$106*($C$7:$C$106=$C126)*(T$7:T$106&gt;0))</f>
        <v>3</v>
      </c>
      <c r="U126" s="88">
        <f t="array" ref="U126">SUM($H$7:$H$106*($C$7:$C$106=$C126)*(U$7:U$106&gt;0))</f>
        <v>3</v>
      </c>
      <c r="V126" s="88">
        <f t="array" ref="V126">SUM($H$7:$H$106*($C$7:$C$106=$C126)*(V$7:V$106&gt;0))</f>
        <v>3</v>
      </c>
      <c r="W126" s="88">
        <f t="array" ref="W126">SUM($H$7:$H$106*($C$7:$C$106=$C126)*(W$7:W$106&gt;0))</f>
        <v>3</v>
      </c>
      <c r="X126" s="88">
        <f t="array" ref="X126">SUM($H$7:$H$106*($C$7:$C$106=$C126)*(X$7:X$106&gt;0))</f>
        <v>3</v>
      </c>
      <c r="Y126" s="88">
        <f t="array" ref="Y126">SUM($H$7:$H$106*($C$7:$C$106=$C126)*(Y$7:Y$106&gt;0))</f>
        <v>3</v>
      </c>
      <c r="Z126" s="88">
        <f t="array" ref="Z126">SUM($H$7:$H$106*($C$7:$C$106=$C126)*(Z$7:Z$106&gt;0))</f>
        <v>3</v>
      </c>
      <c r="AA126" s="88">
        <f t="array" ref="AA126">SUM($H$7:$H$106*($C$7:$C$106=$C126)*(AA$7:AA$106&gt;0))</f>
        <v>3</v>
      </c>
      <c r="AB126" s="88">
        <f t="array" ref="AB126">SUM($H$7:$H$106*($C$7:$C$106=$C126)*(AB$7:AB$106&gt;0))</f>
        <v>0</v>
      </c>
      <c r="AC126" s="88">
        <f t="array" ref="AC126">SUM($H$7:$H$106*($C$7:$C$106=$C126)*(AC$7:AC$106&gt;0))</f>
        <v>0</v>
      </c>
      <c r="AD126" s="88">
        <f t="array" ref="AD126">SUM($H$7:$H$106*($C$7:$C$106=$C126)*(AD$7:AD$106&gt;0))</f>
        <v>0</v>
      </c>
      <c r="AE126" s="88">
        <f t="array" ref="AE126">SUM($H$7:$H$106*($C$7:$C$106=$C126)*(AE$7:AE$106&gt;0))</f>
        <v>0</v>
      </c>
      <c r="AF126" s="88">
        <f t="array" ref="AF126">SUM($H$7:$H$106*($C$7:$C$106=$C126)*(AF$7:AF$106&gt;0))</f>
        <v>0</v>
      </c>
      <c r="AG126" s="88">
        <f t="array" ref="AG126">SUM($H$7:$H$106*($C$7:$C$106=$C126)*(AG$7:AG$106&gt;0))</f>
        <v>0</v>
      </c>
      <c r="AH126" s="88">
        <f t="array" ref="AH126">SUM($H$7:$H$106*($C$7:$C$106=$C126)*(AH$7:AH$106&gt;0))</f>
        <v>0</v>
      </c>
      <c r="AI126" s="88">
        <f t="array" ref="AI126">SUM($H$7:$H$106*($C$7:$C$106=$C126)*(AI$7:AI$106&gt;0))</f>
        <v>0</v>
      </c>
      <c r="AJ126" s="88">
        <f t="array" ref="AJ126">SUM($H$7:$H$106*($C$7:$C$106=$C126)*(AJ$7:AJ$106&gt;0))</f>
        <v>0</v>
      </c>
      <c r="AK126" s="88">
        <f t="array" ref="AK126">SUM($H$7:$H$106*($C$7:$C$106=$C126)*(AK$7:AK$106&gt;0))</f>
        <v>0</v>
      </c>
      <c r="AL126" s="88">
        <f t="array" ref="AL126">SUM($H$7:$H$106*($C$7:$C$106=$C126)*(AL$7:AL$106&gt;0))</f>
        <v>0</v>
      </c>
      <c r="AM126" s="88">
        <f t="array" ref="AM126">SUM($H$7:$H$106*($C$7:$C$106=$C126)*(AM$7:AM$106&gt;0))</f>
        <v>0</v>
      </c>
      <c r="AN126" s="88">
        <f t="array" ref="AN126">SUM($H$7:$H$106*($C$7:$C$106=$C126)*(AN$7:AN$106&gt;0))</f>
        <v>0</v>
      </c>
      <c r="AO126" s="88">
        <f t="array" ref="AO126">SUM($H$7:$H$106*($C$7:$C$106=$C126)*(AO$7:AO$106&gt;0))</f>
        <v>0</v>
      </c>
      <c r="AP126" s="88">
        <f t="array" ref="AP126">SUM($H$7:$H$106*($C$7:$C$106=$C126)*(AP$7:AP$106&gt;0))</f>
        <v>0</v>
      </c>
      <c r="AQ126" s="88">
        <f t="array" ref="AQ126">SUM($H$7:$H$106*($C$7:$C$106=$C126)*(AQ$7:AQ$106&gt;0))</f>
        <v>0</v>
      </c>
      <c r="AR126" s="88">
        <f t="array" ref="AR126">SUM($H$7:$H$106*($C$7:$C$106=$C126)*(AR$7:AR$106&gt;0))</f>
        <v>0</v>
      </c>
      <c r="AS126" s="88">
        <f t="array" ref="AS126">SUM($H$7:$H$106*($C$7:$C$106=$C126)*(AS$7:AS$106&gt;0))</f>
        <v>0</v>
      </c>
      <c r="AT126" s="88">
        <f t="array" ref="AT126">SUM($H$7:$H$106*($C$7:$C$106=$C126)*(AT$7:AT$106&gt;0))</f>
        <v>0</v>
      </c>
      <c r="AU126" s="88">
        <f t="array" ref="AU126">SUM($H$7:$H$106*($C$7:$C$106=$C126)*(AU$7:AU$106&gt;0))</f>
        <v>0</v>
      </c>
      <c r="AV126" s="88">
        <f t="array" ref="AV126">SUM($H$7:$H$106*($C$7:$C$106=$C126)*(AV$7:AV$106&gt;0))</f>
        <v>0</v>
      </c>
      <c r="AW126" s="88">
        <f t="array" ref="AW126">SUM($H$7:$H$106*($C$7:$C$106=$C126)*(AW$7:AW$106&gt;0))</f>
        <v>0</v>
      </c>
      <c r="AX126" s="88">
        <f t="array" ref="AX126">SUM($H$7:$H$106*($C$7:$C$106=$C126)*(AX$7:AX$106&gt;0))</f>
        <v>0</v>
      </c>
      <c r="AY126" s="88">
        <f t="array" ref="AY126">SUM($H$7:$H$106*($C$7:$C$106=$C126)*(AY$7:AY$106&gt;0))</f>
        <v>0</v>
      </c>
      <c r="AZ126" s="88">
        <f t="array" ref="AZ126">SUM($H$7:$H$106*($C$7:$C$106=$C126)*(AZ$7:AZ$106&gt;0))</f>
        <v>0</v>
      </c>
      <c r="BA126" s="88">
        <f t="array" ref="BA126">SUM($H$7:$H$106*($C$7:$C$106=$C126)*(BA$7:BA$106&gt;0))</f>
        <v>0</v>
      </c>
      <c r="BB126" s="88">
        <f t="array" ref="BB126">SUM($H$7:$H$106*($C$7:$C$106=$C126)*(BB$7:BB$106&gt;0))</f>
        <v>0</v>
      </c>
      <c r="BC126" s="88">
        <f t="array" ref="BC126">SUM($H$7:$H$106*($C$7:$C$106=$C126)*(BC$7:BC$106&gt;0))</f>
        <v>0</v>
      </c>
      <c r="BD126" s="88">
        <f t="array" ref="BD126">SUM($H$7:$H$106*($C$7:$C$106=$C126)*(BD$7:BD$106&gt;0))</f>
        <v>0</v>
      </c>
      <c r="BE126" s="88">
        <f t="array" ref="BE126">SUM($H$7:$H$106*($C$7:$C$106=$C126)*(BE$7:BE$106&gt;0))</f>
        <v>0</v>
      </c>
      <c r="BF126" s="88">
        <f t="array" ref="BF126">SUM($H$7:$H$106*($C$7:$C$106=$C126)*(BF$7:BF$106&gt;0))</f>
        <v>0</v>
      </c>
      <c r="BG126" s="88">
        <f t="array" ref="BG126">SUM($H$7:$H$106*($C$7:$C$106=$C126)*(BG$7:BG$106&gt;0))</f>
        <v>0</v>
      </c>
      <c r="BH126" s="88">
        <f t="array" ref="BH126">SUM($H$7:$H$106*($C$7:$C$106=$C126)*(BH$7:BH$106&gt;0))</f>
        <v>0</v>
      </c>
      <c r="BI126" s="88">
        <f t="array" ref="BI126">SUM($H$7:$H$106*($C$7:$C$106=$C126)*(BI$7:BI$106&gt;0))</f>
        <v>0</v>
      </c>
      <c r="BJ126" s="88">
        <f t="array" ref="BJ126">SUM($H$7:$H$106*($C$7:$C$106=$C126)*(BJ$7:BJ$106&gt;0))</f>
        <v>0</v>
      </c>
      <c r="BK126" s="88">
        <f t="array" ref="BK126">SUM($H$7:$H$106*($C$7:$C$106=$C126)*(BK$7:BK$106&gt;0))</f>
        <v>0</v>
      </c>
      <c r="BL126" s="88">
        <f t="array" ref="BL126">SUM($H$7:$H$106*($C$7:$C$106=$C126)*(BL$7:BL$106&gt;0))</f>
        <v>0</v>
      </c>
      <c r="BM126" s="88">
        <f t="array" ref="BM126">SUM($H$7:$H$106*($C$7:$C$106=$C126)*(BM$7:BM$106&gt;0))</f>
        <v>0</v>
      </c>
      <c r="BN126" s="88">
        <f t="array" ref="BN126">SUM($H$7:$H$106*($C$7:$C$106=$C126)*(BN$7:BN$106&gt;0))</f>
        <v>0</v>
      </c>
      <c r="BO126" s="88">
        <f t="array" ref="BO126">SUM($H$7:$H$106*($C$7:$C$106=$C126)*(BO$7:BO$106&gt;0))</f>
        <v>0</v>
      </c>
      <c r="BP126" s="88">
        <f t="array" ref="BP126">SUM($H$7:$H$106*($C$7:$C$106=$C126)*(BP$7:BP$106&gt;0))</f>
        <v>0</v>
      </c>
      <c r="BQ126" s="88">
        <f t="array" ref="BQ126">SUM($H$7:$H$106*($C$7:$C$106=$C126)*(BQ$7:BQ$106&gt;0))</f>
        <v>0</v>
      </c>
      <c r="BR126" s="88">
        <f t="array" ref="BR126">SUM($H$7:$H$106*($C$7:$C$106=$C126)*(BR$7:BR$106&gt;0))</f>
        <v>0</v>
      </c>
      <c r="BS126" s="88">
        <f t="array" ref="BS126">SUM($H$7:$H$106*($C$7:$C$106=$C126)*(BS$7:BS$106&gt;0))</f>
        <v>0</v>
      </c>
      <c r="BT126" s="88">
        <f t="array" ref="BT126">SUM($H$7:$H$106*($C$7:$C$106=$C126)*(BT$7:BT$106&gt;0))</f>
        <v>0</v>
      </c>
      <c r="BU126" s="88">
        <f t="array" ref="BU126">SUM($H$7:$H$106*($C$7:$C$106=$C126)*(BU$7:BU$106&gt;0))</f>
        <v>0</v>
      </c>
      <c r="BV126" s="88">
        <f t="array" ref="BV126">SUM($H$7:$H$106*($C$7:$C$106=$C126)*(BV$7:BV$106&gt;0))</f>
        <v>0</v>
      </c>
      <c r="BW126" s="88">
        <f t="array" ref="BW126">SUM($H$7:$H$106*($C$7:$C$106=$C126)*(BW$7:BW$106&gt;0))</f>
        <v>0</v>
      </c>
    </row>
    <row r="127" spans="2:75" hidden="1" outlineLevel="1">
      <c r="B127" s="7"/>
      <c r="C127" s="86" t="str">
        <f>тех!B24</f>
        <v>Оператор поломоечных машин</v>
      </c>
      <c r="D127" s="58"/>
      <c r="E127" s="58"/>
      <c r="F127" s="58"/>
      <c r="G127" s="58"/>
      <c r="H127" s="87"/>
      <c r="I127" s="80"/>
      <c r="J127" s="80"/>
      <c r="K127" s="80"/>
      <c r="L127" s="80"/>
      <c r="M127" s="80"/>
      <c r="N127" s="80"/>
      <c r="P127" s="88">
        <f t="array" ref="P127">SUM($H$7:$H$106*($C$7:$C$106=$C127)*(P$7:P$106&gt;0))</f>
        <v>0</v>
      </c>
      <c r="Q127" s="88">
        <f t="array" ref="Q127">SUM($H$7:$H$106*($C$7:$C$106=$C127)*(Q$7:Q$106&gt;0))</f>
        <v>0</v>
      </c>
      <c r="R127" s="88">
        <f t="array" ref="R127">SUM($H$7:$H$106*($C$7:$C$106=$C127)*(R$7:R$106&gt;0))</f>
        <v>0</v>
      </c>
      <c r="S127" s="88">
        <f t="array" ref="S127">SUM($H$7:$H$106*($C$7:$C$106=$C127)*(S$7:S$106&gt;0))</f>
        <v>0</v>
      </c>
      <c r="T127" s="88">
        <f t="array" ref="T127">SUM($H$7:$H$106*($C$7:$C$106=$C127)*(T$7:T$106&gt;0))</f>
        <v>0</v>
      </c>
      <c r="U127" s="88">
        <f t="array" ref="U127">SUM($H$7:$H$106*($C$7:$C$106=$C127)*(U$7:U$106&gt;0))</f>
        <v>0</v>
      </c>
      <c r="V127" s="88">
        <f t="array" ref="V127">SUM($H$7:$H$106*($C$7:$C$106=$C127)*(V$7:V$106&gt;0))</f>
        <v>0</v>
      </c>
      <c r="W127" s="88">
        <f t="array" ref="W127">SUM($H$7:$H$106*($C$7:$C$106=$C127)*(W$7:W$106&gt;0))</f>
        <v>0</v>
      </c>
      <c r="X127" s="88">
        <f t="array" ref="X127">SUM($H$7:$H$106*($C$7:$C$106=$C127)*(X$7:X$106&gt;0))</f>
        <v>0</v>
      </c>
      <c r="Y127" s="88">
        <f t="array" ref="Y127">SUM($H$7:$H$106*($C$7:$C$106=$C127)*(Y$7:Y$106&gt;0))</f>
        <v>0</v>
      </c>
      <c r="Z127" s="88">
        <f t="array" ref="Z127">SUM($H$7:$H$106*($C$7:$C$106=$C127)*(Z$7:Z$106&gt;0))</f>
        <v>0</v>
      </c>
      <c r="AA127" s="88">
        <f t="array" ref="AA127">SUM($H$7:$H$106*($C$7:$C$106=$C127)*(AA$7:AA$106&gt;0))</f>
        <v>0</v>
      </c>
      <c r="AB127" s="88">
        <f t="array" ref="AB127">SUM($H$7:$H$106*($C$7:$C$106=$C127)*(AB$7:AB$106&gt;0))</f>
        <v>0</v>
      </c>
      <c r="AC127" s="88">
        <f t="array" ref="AC127">SUM($H$7:$H$106*($C$7:$C$106=$C127)*(AC$7:AC$106&gt;0))</f>
        <v>0</v>
      </c>
      <c r="AD127" s="88">
        <f t="array" ref="AD127">SUM($H$7:$H$106*($C$7:$C$106=$C127)*(AD$7:AD$106&gt;0))</f>
        <v>0</v>
      </c>
      <c r="AE127" s="88">
        <f t="array" ref="AE127">SUM($H$7:$H$106*($C$7:$C$106=$C127)*(AE$7:AE$106&gt;0))</f>
        <v>0</v>
      </c>
      <c r="AF127" s="88">
        <f t="array" ref="AF127">SUM($H$7:$H$106*($C$7:$C$106=$C127)*(AF$7:AF$106&gt;0))</f>
        <v>0</v>
      </c>
      <c r="AG127" s="88">
        <f t="array" ref="AG127">SUM($H$7:$H$106*($C$7:$C$106=$C127)*(AG$7:AG$106&gt;0))</f>
        <v>0</v>
      </c>
      <c r="AH127" s="88">
        <f t="array" ref="AH127">SUM($H$7:$H$106*($C$7:$C$106=$C127)*(AH$7:AH$106&gt;0))</f>
        <v>0</v>
      </c>
      <c r="AI127" s="88">
        <f t="array" ref="AI127">SUM($H$7:$H$106*($C$7:$C$106=$C127)*(AI$7:AI$106&gt;0))</f>
        <v>0</v>
      </c>
      <c r="AJ127" s="88">
        <f t="array" ref="AJ127">SUM($H$7:$H$106*($C$7:$C$106=$C127)*(AJ$7:AJ$106&gt;0))</f>
        <v>0</v>
      </c>
      <c r="AK127" s="88">
        <f t="array" ref="AK127">SUM($H$7:$H$106*($C$7:$C$106=$C127)*(AK$7:AK$106&gt;0))</f>
        <v>0</v>
      </c>
      <c r="AL127" s="88">
        <f t="array" ref="AL127">SUM($H$7:$H$106*($C$7:$C$106=$C127)*(AL$7:AL$106&gt;0))</f>
        <v>0</v>
      </c>
      <c r="AM127" s="88">
        <f t="array" ref="AM127">SUM($H$7:$H$106*($C$7:$C$106=$C127)*(AM$7:AM$106&gt;0))</f>
        <v>0</v>
      </c>
      <c r="AN127" s="88">
        <f t="array" ref="AN127">SUM($H$7:$H$106*($C$7:$C$106=$C127)*(AN$7:AN$106&gt;0))</f>
        <v>0</v>
      </c>
      <c r="AO127" s="88">
        <f t="array" ref="AO127">SUM($H$7:$H$106*($C$7:$C$106=$C127)*(AO$7:AO$106&gt;0))</f>
        <v>0</v>
      </c>
      <c r="AP127" s="88">
        <f t="array" ref="AP127">SUM($H$7:$H$106*($C$7:$C$106=$C127)*(AP$7:AP$106&gt;0))</f>
        <v>0</v>
      </c>
      <c r="AQ127" s="88">
        <f t="array" ref="AQ127">SUM($H$7:$H$106*($C$7:$C$106=$C127)*(AQ$7:AQ$106&gt;0))</f>
        <v>0</v>
      </c>
      <c r="AR127" s="88">
        <f t="array" ref="AR127">SUM($H$7:$H$106*($C$7:$C$106=$C127)*(AR$7:AR$106&gt;0))</f>
        <v>0</v>
      </c>
      <c r="AS127" s="88">
        <f t="array" ref="AS127">SUM($H$7:$H$106*($C$7:$C$106=$C127)*(AS$7:AS$106&gt;0))</f>
        <v>0</v>
      </c>
      <c r="AT127" s="88">
        <f t="array" ref="AT127">SUM($H$7:$H$106*($C$7:$C$106=$C127)*(AT$7:AT$106&gt;0))</f>
        <v>0</v>
      </c>
      <c r="AU127" s="88">
        <f t="array" ref="AU127">SUM($H$7:$H$106*($C$7:$C$106=$C127)*(AU$7:AU$106&gt;0))</f>
        <v>0</v>
      </c>
      <c r="AV127" s="88">
        <f t="array" ref="AV127">SUM($H$7:$H$106*($C$7:$C$106=$C127)*(AV$7:AV$106&gt;0))</f>
        <v>0</v>
      </c>
      <c r="AW127" s="88">
        <f t="array" ref="AW127">SUM($H$7:$H$106*($C$7:$C$106=$C127)*(AW$7:AW$106&gt;0))</f>
        <v>0</v>
      </c>
      <c r="AX127" s="88">
        <f t="array" ref="AX127">SUM($H$7:$H$106*($C$7:$C$106=$C127)*(AX$7:AX$106&gt;0))</f>
        <v>0</v>
      </c>
      <c r="AY127" s="88">
        <f t="array" ref="AY127">SUM($H$7:$H$106*($C$7:$C$106=$C127)*(AY$7:AY$106&gt;0))</f>
        <v>0</v>
      </c>
      <c r="AZ127" s="88">
        <f t="array" ref="AZ127">SUM($H$7:$H$106*($C$7:$C$106=$C127)*(AZ$7:AZ$106&gt;0))</f>
        <v>0</v>
      </c>
      <c r="BA127" s="88">
        <f t="array" ref="BA127">SUM($H$7:$H$106*($C$7:$C$106=$C127)*(BA$7:BA$106&gt;0))</f>
        <v>0</v>
      </c>
      <c r="BB127" s="88">
        <f t="array" ref="BB127">SUM($H$7:$H$106*($C$7:$C$106=$C127)*(BB$7:BB$106&gt;0))</f>
        <v>0</v>
      </c>
      <c r="BC127" s="88">
        <f t="array" ref="BC127">SUM($H$7:$H$106*($C$7:$C$106=$C127)*(BC$7:BC$106&gt;0))</f>
        <v>0</v>
      </c>
      <c r="BD127" s="88">
        <f t="array" ref="BD127">SUM($H$7:$H$106*($C$7:$C$106=$C127)*(BD$7:BD$106&gt;0))</f>
        <v>0</v>
      </c>
      <c r="BE127" s="88">
        <f t="array" ref="BE127">SUM($H$7:$H$106*($C$7:$C$106=$C127)*(BE$7:BE$106&gt;0))</f>
        <v>0</v>
      </c>
      <c r="BF127" s="88">
        <f t="array" ref="BF127">SUM($H$7:$H$106*($C$7:$C$106=$C127)*(BF$7:BF$106&gt;0))</f>
        <v>0</v>
      </c>
      <c r="BG127" s="88">
        <f t="array" ref="BG127">SUM($H$7:$H$106*($C$7:$C$106=$C127)*(BG$7:BG$106&gt;0))</f>
        <v>0</v>
      </c>
      <c r="BH127" s="88">
        <f t="array" ref="BH127">SUM($H$7:$H$106*($C$7:$C$106=$C127)*(BH$7:BH$106&gt;0))</f>
        <v>0</v>
      </c>
      <c r="BI127" s="88">
        <f t="array" ref="BI127">SUM($H$7:$H$106*($C$7:$C$106=$C127)*(BI$7:BI$106&gt;0))</f>
        <v>0</v>
      </c>
      <c r="BJ127" s="88">
        <f t="array" ref="BJ127">SUM($H$7:$H$106*($C$7:$C$106=$C127)*(BJ$7:BJ$106&gt;0))</f>
        <v>0</v>
      </c>
      <c r="BK127" s="88">
        <f t="array" ref="BK127">SUM($H$7:$H$106*($C$7:$C$106=$C127)*(BK$7:BK$106&gt;0))</f>
        <v>0</v>
      </c>
      <c r="BL127" s="88">
        <f t="array" ref="BL127">SUM($H$7:$H$106*($C$7:$C$106=$C127)*(BL$7:BL$106&gt;0))</f>
        <v>0</v>
      </c>
      <c r="BM127" s="88">
        <f t="array" ref="BM127">SUM($H$7:$H$106*($C$7:$C$106=$C127)*(BM$7:BM$106&gt;0))</f>
        <v>0</v>
      </c>
      <c r="BN127" s="88">
        <f t="array" ref="BN127">SUM($H$7:$H$106*($C$7:$C$106=$C127)*(BN$7:BN$106&gt;0))</f>
        <v>0</v>
      </c>
      <c r="BO127" s="88">
        <f t="array" ref="BO127">SUM($H$7:$H$106*($C$7:$C$106=$C127)*(BO$7:BO$106&gt;0))</f>
        <v>0</v>
      </c>
      <c r="BP127" s="88">
        <f t="array" ref="BP127">SUM($H$7:$H$106*($C$7:$C$106=$C127)*(BP$7:BP$106&gt;0))</f>
        <v>0</v>
      </c>
      <c r="BQ127" s="88">
        <f t="array" ref="BQ127">SUM($H$7:$H$106*($C$7:$C$106=$C127)*(BQ$7:BQ$106&gt;0))</f>
        <v>0</v>
      </c>
      <c r="BR127" s="88">
        <f t="array" ref="BR127">SUM($H$7:$H$106*($C$7:$C$106=$C127)*(BR$7:BR$106&gt;0))</f>
        <v>0</v>
      </c>
      <c r="BS127" s="88">
        <f t="array" ref="BS127">SUM($H$7:$H$106*($C$7:$C$106=$C127)*(BS$7:BS$106&gt;0))</f>
        <v>0</v>
      </c>
      <c r="BT127" s="88">
        <f t="array" ref="BT127">SUM($H$7:$H$106*($C$7:$C$106=$C127)*(BT$7:BT$106&gt;0))</f>
        <v>0</v>
      </c>
      <c r="BU127" s="88">
        <f t="array" ref="BU127">SUM($H$7:$H$106*($C$7:$C$106=$C127)*(BU$7:BU$106&gt;0))</f>
        <v>0</v>
      </c>
      <c r="BV127" s="88">
        <f t="array" ref="BV127">SUM($H$7:$H$106*($C$7:$C$106=$C127)*(BV$7:BV$106&gt;0))</f>
        <v>0</v>
      </c>
      <c r="BW127" s="88">
        <f t="array" ref="BW127">SUM($H$7:$H$106*($C$7:$C$106=$C127)*(BW$7:BW$106&gt;0))</f>
        <v>0</v>
      </c>
    </row>
    <row r="128" spans="2:75" hidden="1" outlineLevel="1">
      <c r="B128" s="7"/>
      <c r="C128" s="86" t="str">
        <f>тех!B25</f>
        <v>Тракторист</v>
      </c>
      <c r="D128" s="58"/>
      <c r="E128" s="58"/>
      <c r="F128" s="58"/>
      <c r="G128" s="58"/>
      <c r="H128" s="87"/>
      <c r="I128" s="80"/>
      <c r="J128" s="80"/>
      <c r="K128" s="80"/>
      <c r="L128" s="80"/>
      <c r="M128" s="80"/>
      <c r="N128" s="80"/>
      <c r="P128" s="88">
        <f t="array" ref="P128">SUM($H$7:$H$106*($C$7:$C$106=$C128)*(P$7:P$106&gt;0))</f>
        <v>0</v>
      </c>
      <c r="Q128" s="88">
        <f t="array" ref="Q128">SUM($H$7:$H$106*($C$7:$C$106=$C128)*(Q$7:Q$106&gt;0))</f>
        <v>0</v>
      </c>
      <c r="R128" s="88">
        <f t="array" ref="R128">SUM($H$7:$H$106*($C$7:$C$106=$C128)*(R$7:R$106&gt;0))</f>
        <v>0</v>
      </c>
      <c r="S128" s="88">
        <f t="array" ref="S128">SUM($H$7:$H$106*($C$7:$C$106=$C128)*(S$7:S$106&gt;0))</f>
        <v>0</v>
      </c>
      <c r="T128" s="88">
        <f t="array" ref="T128">SUM($H$7:$H$106*($C$7:$C$106=$C128)*(T$7:T$106&gt;0))</f>
        <v>0</v>
      </c>
      <c r="U128" s="88">
        <f t="array" ref="U128">SUM($H$7:$H$106*($C$7:$C$106=$C128)*(U$7:U$106&gt;0))</f>
        <v>0</v>
      </c>
      <c r="V128" s="88">
        <f t="array" ref="V128">SUM($H$7:$H$106*($C$7:$C$106=$C128)*(V$7:V$106&gt;0))</f>
        <v>0</v>
      </c>
      <c r="W128" s="88">
        <f t="array" ref="W128">SUM($H$7:$H$106*($C$7:$C$106=$C128)*(W$7:W$106&gt;0))</f>
        <v>0</v>
      </c>
      <c r="X128" s="88">
        <f t="array" ref="X128">SUM($H$7:$H$106*($C$7:$C$106=$C128)*(X$7:X$106&gt;0))</f>
        <v>0</v>
      </c>
      <c r="Y128" s="88">
        <f t="array" ref="Y128">SUM($H$7:$H$106*($C$7:$C$106=$C128)*(Y$7:Y$106&gt;0))</f>
        <v>0</v>
      </c>
      <c r="Z128" s="88">
        <f t="array" ref="Z128">SUM($H$7:$H$106*($C$7:$C$106=$C128)*(Z$7:Z$106&gt;0))</f>
        <v>0</v>
      </c>
      <c r="AA128" s="88">
        <f t="array" ref="AA128">SUM($H$7:$H$106*($C$7:$C$106=$C128)*(AA$7:AA$106&gt;0))</f>
        <v>0</v>
      </c>
      <c r="AB128" s="88">
        <f t="array" ref="AB128">SUM($H$7:$H$106*($C$7:$C$106=$C128)*(AB$7:AB$106&gt;0))</f>
        <v>0</v>
      </c>
      <c r="AC128" s="88">
        <f t="array" ref="AC128">SUM($H$7:$H$106*($C$7:$C$106=$C128)*(AC$7:AC$106&gt;0))</f>
        <v>0</v>
      </c>
      <c r="AD128" s="88">
        <f t="array" ref="AD128">SUM($H$7:$H$106*($C$7:$C$106=$C128)*(AD$7:AD$106&gt;0))</f>
        <v>0</v>
      </c>
      <c r="AE128" s="88">
        <f t="array" ref="AE128">SUM($H$7:$H$106*($C$7:$C$106=$C128)*(AE$7:AE$106&gt;0))</f>
        <v>0</v>
      </c>
      <c r="AF128" s="88">
        <f t="array" ref="AF128">SUM($H$7:$H$106*($C$7:$C$106=$C128)*(AF$7:AF$106&gt;0))</f>
        <v>0</v>
      </c>
      <c r="AG128" s="88">
        <f t="array" ref="AG128">SUM($H$7:$H$106*($C$7:$C$106=$C128)*(AG$7:AG$106&gt;0))</f>
        <v>0</v>
      </c>
      <c r="AH128" s="88">
        <f t="array" ref="AH128">SUM($H$7:$H$106*($C$7:$C$106=$C128)*(AH$7:AH$106&gt;0))</f>
        <v>0</v>
      </c>
      <c r="AI128" s="88">
        <f t="array" ref="AI128">SUM($H$7:$H$106*($C$7:$C$106=$C128)*(AI$7:AI$106&gt;0))</f>
        <v>0</v>
      </c>
      <c r="AJ128" s="88">
        <f t="array" ref="AJ128">SUM($H$7:$H$106*($C$7:$C$106=$C128)*(AJ$7:AJ$106&gt;0))</f>
        <v>0</v>
      </c>
      <c r="AK128" s="88">
        <f t="array" ref="AK128">SUM($H$7:$H$106*($C$7:$C$106=$C128)*(AK$7:AK$106&gt;0))</f>
        <v>0</v>
      </c>
      <c r="AL128" s="88">
        <f t="array" ref="AL128">SUM($H$7:$H$106*($C$7:$C$106=$C128)*(AL$7:AL$106&gt;0))</f>
        <v>0</v>
      </c>
      <c r="AM128" s="88">
        <f t="array" ref="AM128">SUM($H$7:$H$106*($C$7:$C$106=$C128)*(AM$7:AM$106&gt;0))</f>
        <v>0</v>
      </c>
      <c r="AN128" s="88">
        <f t="array" ref="AN128">SUM($H$7:$H$106*($C$7:$C$106=$C128)*(AN$7:AN$106&gt;0))</f>
        <v>0</v>
      </c>
      <c r="AO128" s="88">
        <f t="array" ref="AO128">SUM($H$7:$H$106*($C$7:$C$106=$C128)*(AO$7:AO$106&gt;0))</f>
        <v>0</v>
      </c>
      <c r="AP128" s="88">
        <f t="array" ref="AP128">SUM($H$7:$H$106*($C$7:$C$106=$C128)*(AP$7:AP$106&gt;0))</f>
        <v>0</v>
      </c>
      <c r="AQ128" s="88">
        <f t="array" ref="AQ128">SUM($H$7:$H$106*($C$7:$C$106=$C128)*(AQ$7:AQ$106&gt;0))</f>
        <v>0</v>
      </c>
      <c r="AR128" s="88">
        <f t="array" ref="AR128">SUM($H$7:$H$106*($C$7:$C$106=$C128)*(AR$7:AR$106&gt;0))</f>
        <v>0</v>
      </c>
      <c r="AS128" s="88">
        <f t="array" ref="AS128">SUM($H$7:$H$106*($C$7:$C$106=$C128)*(AS$7:AS$106&gt;0))</f>
        <v>0</v>
      </c>
      <c r="AT128" s="88">
        <f t="array" ref="AT128">SUM($H$7:$H$106*($C$7:$C$106=$C128)*(AT$7:AT$106&gt;0))</f>
        <v>0</v>
      </c>
      <c r="AU128" s="88">
        <f t="array" ref="AU128">SUM($H$7:$H$106*($C$7:$C$106=$C128)*(AU$7:AU$106&gt;0))</f>
        <v>0</v>
      </c>
      <c r="AV128" s="88">
        <f t="array" ref="AV128">SUM($H$7:$H$106*($C$7:$C$106=$C128)*(AV$7:AV$106&gt;0))</f>
        <v>0</v>
      </c>
      <c r="AW128" s="88">
        <f t="array" ref="AW128">SUM($H$7:$H$106*($C$7:$C$106=$C128)*(AW$7:AW$106&gt;0))</f>
        <v>0</v>
      </c>
      <c r="AX128" s="88">
        <f t="array" ref="AX128">SUM($H$7:$H$106*($C$7:$C$106=$C128)*(AX$7:AX$106&gt;0))</f>
        <v>0</v>
      </c>
      <c r="AY128" s="88">
        <f t="array" ref="AY128">SUM($H$7:$H$106*($C$7:$C$106=$C128)*(AY$7:AY$106&gt;0))</f>
        <v>0</v>
      </c>
      <c r="AZ128" s="88">
        <f t="array" ref="AZ128">SUM($H$7:$H$106*($C$7:$C$106=$C128)*(AZ$7:AZ$106&gt;0))</f>
        <v>0</v>
      </c>
      <c r="BA128" s="88">
        <f t="array" ref="BA128">SUM($H$7:$H$106*($C$7:$C$106=$C128)*(BA$7:BA$106&gt;0))</f>
        <v>0</v>
      </c>
      <c r="BB128" s="88">
        <f t="array" ref="BB128">SUM($H$7:$H$106*($C$7:$C$106=$C128)*(BB$7:BB$106&gt;0))</f>
        <v>0</v>
      </c>
      <c r="BC128" s="88">
        <f t="array" ref="BC128">SUM($H$7:$H$106*($C$7:$C$106=$C128)*(BC$7:BC$106&gt;0))</f>
        <v>0</v>
      </c>
      <c r="BD128" s="88">
        <f t="array" ref="BD128">SUM($H$7:$H$106*($C$7:$C$106=$C128)*(BD$7:BD$106&gt;0))</f>
        <v>0</v>
      </c>
      <c r="BE128" s="88">
        <f t="array" ref="BE128">SUM($H$7:$H$106*($C$7:$C$106=$C128)*(BE$7:BE$106&gt;0))</f>
        <v>0</v>
      </c>
      <c r="BF128" s="88">
        <f t="array" ref="BF128">SUM($H$7:$H$106*($C$7:$C$106=$C128)*(BF$7:BF$106&gt;0))</f>
        <v>0</v>
      </c>
      <c r="BG128" s="88">
        <f t="array" ref="BG128">SUM($H$7:$H$106*($C$7:$C$106=$C128)*(BG$7:BG$106&gt;0))</f>
        <v>0</v>
      </c>
      <c r="BH128" s="88">
        <f t="array" ref="BH128">SUM($H$7:$H$106*($C$7:$C$106=$C128)*(BH$7:BH$106&gt;0))</f>
        <v>0</v>
      </c>
      <c r="BI128" s="88">
        <f t="array" ref="BI128">SUM($H$7:$H$106*($C$7:$C$106=$C128)*(BI$7:BI$106&gt;0))</f>
        <v>0</v>
      </c>
      <c r="BJ128" s="88">
        <f t="array" ref="BJ128">SUM($H$7:$H$106*($C$7:$C$106=$C128)*(BJ$7:BJ$106&gt;0))</f>
        <v>0</v>
      </c>
      <c r="BK128" s="88">
        <f t="array" ref="BK128">SUM($H$7:$H$106*($C$7:$C$106=$C128)*(BK$7:BK$106&gt;0))</f>
        <v>0</v>
      </c>
      <c r="BL128" s="88">
        <f t="array" ref="BL128">SUM($H$7:$H$106*($C$7:$C$106=$C128)*(BL$7:BL$106&gt;0))</f>
        <v>0</v>
      </c>
      <c r="BM128" s="88">
        <f t="array" ref="BM128">SUM($H$7:$H$106*($C$7:$C$106=$C128)*(BM$7:BM$106&gt;0))</f>
        <v>0</v>
      </c>
      <c r="BN128" s="88">
        <f t="array" ref="BN128">SUM($H$7:$H$106*($C$7:$C$106=$C128)*(BN$7:BN$106&gt;0))</f>
        <v>0</v>
      </c>
      <c r="BO128" s="88">
        <f t="array" ref="BO128">SUM($H$7:$H$106*($C$7:$C$106=$C128)*(BO$7:BO$106&gt;0))</f>
        <v>0</v>
      </c>
      <c r="BP128" s="88">
        <f t="array" ref="BP128">SUM($H$7:$H$106*($C$7:$C$106=$C128)*(BP$7:BP$106&gt;0))</f>
        <v>0</v>
      </c>
      <c r="BQ128" s="88">
        <f t="array" ref="BQ128">SUM($H$7:$H$106*($C$7:$C$106=$C128)*(BQ$7:BQ$106&gt;0))</f>
        <v>0</v>
      </c>
      <c r="BR128" s="88">
        <f t="array" ref="BR128">SUM($H$7:$H$106*($C$7:$C$106=$C128)*(BR$7:BR$106&gt;0))</f>
        <v>0</v>
      </c>
      <c r="BS128" s="88">
        <f t="array" ref="BS128">SUM($H$7:$H$106*($C$7:$C$106=$C128)*(BS$7:BS$106&gt;0))</f>
        <v>0</v>
      </c>
      <c r="BT128" s="88">
        <f t="array" ref="BT128">SUM($H$7:$H$106*($C$7:$C$106=$C128)*(BT$7:BT$106&gt;0))</f>
        <v>0</v>
      </c>
      <c r="BU128" s="88">
        <f t="array" ref="BU128">SUM($H$7:$H$106*($C$7:$C$106=$C128)*(BU$7:BU$106&gt;0))</f>
        <v>0</v>
      </c>
      <c r="BV128" s="88">
        <f t="array" ref="BV128">SUM($H$7:$H$106*($C$7:$C$106=$C128)*(BV$7:BV$106&gt;0))</f>
        <v>0</v>
      </c>
      <c r="BW128" s="88">
        <f t="array" ref="BW128">SUM($H$7:$H$106*($C$7:$C$106=$C128)*(BW$7:BW$106&gt;0))</f>
        <v>0</v>
      </c>
    </row>
    <row r="129" spans="2:75" hidden="1" outlineLevel="1">
      <c r="B129" s="7"/>
      <c r="C129" s="86" t="str">
        <f>тех!B26</f>
        <v>Супервайзер</v>
      </c>
      <c r="D129" s="58"/>
      <c r="E129" s="58"/>
      <c r="F129" s="58"/>
      <c r="G129" s="58"/>
      <c r="H129" s="87"/>
      <c r="I129" s="80"/>
      <c r="J129" s="80"/>
      <c r="K129" s="80"/>
      <c r="L129" s="80"/>
      <c r="M129" s="80"/>
      <c r="N129" s="80"/>
      <c r="P129" s="88">
        <f t="array" ref="P129">SUM($H$7:$H$106*($C$7:$C$106=$C129)*(P$7:P$106&gt;0))</f>
        <v>0</v>
      </c>
      <c r="Q129" s="88">
        <f t="array" ref="Q129">SUM($H$7:$H$106*($C$7:$C$106=$C129)*(Q$7:Q$106&gt;0))</f>
        <v>0</v>
      </c>
      <c r="R129" s="88">
        <f t="array" ref="R129">SUM($H$7:$H$106*($C$7:$C$106=$C129)*(R$7:R$106&gt;0))</f>
        <v>0</v>
      </c>
      <c r="S129" s="88">
        <f t="array" ref="S129">SUM($H$7:$H$106*($C$7:$C$106=$C129)*(S$7:S$106&gt;0))</f>
        <v>0</v>
      </c>
      <c r="T129" s="88">
        <f t="array" ref="T129">SUM($H$7:$H$106*($C$7:$C$106=$C129)*(T$7:T$106&gt;0))</f>
        <v>0</v>
      </c>
      <c r="U129" s="88">
        <f t="array" ref="U129">SUM($H$7:$H$106*($C$7:$C$106=$C129)*(U$7:U$106&gt;0))</f>
        <v>0</v>
      </c>
      <c r="V129" s="88">
        <f t="array" ref="V129">SUM($H$7:$H$106*($C$7:$C$106=$C129)*(V$7:V$106&gt;0))</f>
        <v>0</v>
      </c>
      <c r="W129" s="88">
        <f t="array" ref="W129">SUM($H$7:$H$106*($C$7:$C$106=$C129)*(W$7:W$106&gt;0))</f>
        <v>0</v>
      </c>
      <c r="X129" s="88">
        <f t="array" ref="X129">SUM($H$7:$H$106*($C$7:$C$106=$C129)*(X$7:X$106&gt;0))</f>
        <v>0</v>
      </c>
      <c r="Y129" s="88">
        <f t="array" ref="Y129">SUM($H$7:$H$106*($C$7:$C$106=$C129)*(Y$7:Y$106&gt;0))</f>
        <v>0</v>
      </c>
      <c r="Z129" s="88">
        <f t="array" ref="Z129">SUM($H$7:$H$106*($C$7:$C$106=$C129)*(Z$7:Z$106&gt;0))</f>
        <v>0</v>
      </c>
      <c r="AA129" s="88">
        <f t="array" ref="AA129">SUM($H$7:$H$106*($C$7:$C$106=$C129)*(AA$7:AA$106&gt;0))</f>
        <v>0</v>
      </c>
      <c r="AB129" s="88">
        <f t="array" ref="AB129">SUM($H$7:$H$106*($C$7:$C$106=$C129)*(AB$7:AB$106&gt;0))</f>
        <v>0</v>
      </c>
      <c r="AC129" s="88">
        <f t="array" ref="AC129">SUM($H$7:$H$106*($C$7:$C$106=$C129)*(AC$7:AC$106&gt;0))</f>
        <v>0</v>
      </c>
      <c r="AD129" s="88">
        <f t="array" ref="AD129">SUM($H$7:$H$106*($C$7:$C$106=$C129)*(AD$7:AD$106&gt;0))</f>
        <v>0</v>
      </c>
      <c r="AE129" s="88">
        <f t="array" ref="AE129">SUM($H$7:$H$106*($C$7:$C$106=$C129)*(AE$7:AE$106&gt;0))</f>
        <v>0</v>
      </c>
      <c r="AF129" s="88">
        <f t="array" ref="AF129">SUM($H$7:$H$106*($C$7:$C$106=$C129)*(AF$7:AF$106&gt;0))</f>
        <v>0</v>
      </c>
      <c r="AG129" s="88">
        <f t="array" ref="AG129">SUM($H$7:$H$106*($C$7:$C$106=$C129)*(AG$7:AG$106&gt;0))</f>
        <v>0</v>
      </c>
      <c r="AH129" s="88">
        <f t="array" ref="AH129">SUM($H$7:$H$106*($C$7:$C$106=$C129)*(AH$7:AH$106&gt;0))</f>
        <v>0</v>
      </c>
      <c r="AI129" s="88">
        <f t="array" ref="AI129">SUM($H$7:$H$106*($C$7:$C$106=$C129)*(AI$7:AI$106&gt;0))</f>
        <v>0</v>
      </c>
      <c r="AJ129" s="88">
        <f t="array" ref="AJ129">SUM($H$7:$H$106*($C$7:$C$106=$C129)*(AJ$7:AJ$106&gt;0))</f>
        <v>0</v>
      </c>
      <c r="AK129" s="88">
        <f t="array" ref="AK129">SUM($H$7:$H$106*($C$7:$C$106=$C129)*(AK$7:AK$106&gt;0))</f>
        <v>0</v>
      </c>
      <c r="AL129" s="88">
        <f t="array" ref="AL129">SUM($H$7:$H$106*($C$7:$C$106=$C129)*(AL$7:AL$106&gt;0))</f>
        <v>0</v>
      </c>
      <c r="AM129" s="88">
        <f t="array" ref="AM129">SUM($H$7:$H$106*($C$7:$C$106=$C129)*(AM$7:AM$106&gt;0))</f>
        <v>0</v>
      </c>
      <c r="AN129" s="88">
        <f t="array" ref="AN129">SUM($H$7:$H$106*($C$7:$C$106=$C129)*(AN$7:AN$106&gt;0))</f>
        <v>0</v>
      </c>
      <c r="AO129" s="88">
        <f t="array" ref="AO129">SUM($H$7:$H$106*($C$7:$C$106=$C129)*(AO$7:AO$106&gt;0))</f>
        <v>0</v>
      </c>
      <c r="AP129" s="88">
        <f t="array" ref="AP129">SUM($H$7:$H$106*($C$7:$C$106=$C129)*(AP$7:AP$106&gt;0))</f>
        <v>0</v>
      </c>
      <c r="AQ129" s="88">
        <f t="array" ref="AQ129">SUM($H$7:$H$106*($C$7:$C$106=$C129)*(AQ$7:AQ$106&gt;0))</f>
        <v>0</v>
      </c>
      <c r="AR129" s="88">
        <f t="array" ref="AR129">SUM($H$7:$H$106*($C$7:$C$106=$C129)*(AR$7:AR$106&gt;0))</f>
        <v>0</v>
      </c>
      <c r="AS129" s="88">
        <f t="array" ref="AS129">SUM($H$7:$H$106*($C$7:$C$106=$C129)*(AS$7:AS$106&gt;0))</f>
        <v>0</v>
      </c>
      <c r="AT129" s="88">
        <f t="array" ref="AT129">SUM($H$7:$H$106*($C$7:$C$106=$C129)*(AT$7:AT$106&gt;0))</f>
        <v>0</v>
      </c>
      <c r="AU129" s="88">
        <f t="array" ref="AU129">SUM($H$7:$H$106*($C$7:$C$106=$C129)*(AU$7:AU$106&gt;0))</f>
        <v>0</v>
      </c>
      <c r="AV129" s="88">
        <f t="array" ref="AV129">SUM($H$7:$H$106*($C$7:$C$106=$C129)*(AV$7:AV$106&gt;0))</f>
        <v>0</v>
      </c>
      <c r="AW129" s="88">
        <f t="array" ref="AW129">SUM($H$7:$H$106*($C$7:$C$106=$C129)*(AW$7:AW$106&gt;0))</f>
        <v>0</v>
      </c>
      <c r="AX129" s="88">
        <f t="array" ref="AX129">SUM($H$7:$H$106*($C$7:$C$106=$C129)*(AX$7:AX$106&gt;0))</f>
        <v>0</v>
      </c>
      <c r="AY129" s="88">
        <f t="array" ref="AY129">SUM($H$7:$H$106*($C$7:$C$106=$C129)*(AY$7:AY$106&gt;0))</f>
        <v>0</v>
      </c>
      <c r="AZ129" s="88">
        <f t="array" ref="AZ129">SUM($H$7:$H$106*($C$7:$C$106=$C129)*(AZ$7:AZ$106&gt;0))</f>
        <v>0</v>
      </c>
      <c r="BA129" s="88">
        <f t="array" ref="BA129">SUM($H$7:$H$106*($C$7:$C$106=$C129)*(BA$7:BA$106&gt;0))</f>
        <v>0</v>
      </c>
      <c r="BB129" s="88">
        <f t="array" ref="BB129">SUM($H$7:$H$106*($C$7:$C$106=$C129)*(BB$7:BB$106&gt;0))</f>
        <v>0</v>
      </c>
      <c r="BC129" s="88">
        <f t="array" ref="BC129">SUM($H$7:$H$106*($C$7:$C$106=$C129)*(BC$7:BC$106&gt;0))</f>
        <v>0</v>
      </c>
      <c r="BD129" s="88">
        <f t="array" ref="BD129">SUM($H$7:$H$106*($C$7:$C$106=$C129)*(BD$7:BD$106&gt;0))</f>
        <v>0</v>
      </c>
      <c r="BE129" s="88">
        <f t="array" ref="BE129">SUM($H$7:$H$106*($C$7:$C$106=$C129)*(BE$7:BE$106&gt;0))</f>
        <v>0</v>
      </c>
      <c r="BF129" s="88">
        <f t="array" ref="BF129">SUM($H$7:$H$106*($C$7:$C$106=$C129)*(BF$7:BF$106&gt;0))</f>
        <v>0</v>
      </c>
      <c r="BG129" s="88">
        <f t="array" ref="BG129">SUM($H$7:$H$106*($C$7:$C$106=$C129)*(BG$7:BG$106&gt;0))</f>
        <v>0</v>
      </c>
      <c r="BH129" s="88">
        <f t="array" ref="BH129">SUM($H$7:$H$106*($C$7:$C$106=$C129)*(BH$7:BH$106&gt;0))</f>
        <v>0</v>
      </c>
      <c r="BI129" s="88">
        <f t="array" ref="BI129">SUM($H$7:$H$106*($C$7:$C$106=$C129)*(BI$7:BI$106&gt;0))</f>
        <v>0</v>
      </c>
      <c r="BJ129" s="88">
        <f t="array" ref="BJ129">SUM($H$7:$H$106*($C$7:$C$106=$C129)*(BJ$7:BJ$106&gt;0))</f>
        <v>0</v>
      </c>
      <c r="BK129" s="88">
        <f t="array" ref="BK129">SUM($H$7:$H$106*($C$7:$C$106=$C129)*(BK$7:BK$106&gt;0))</f>
        <v>0</v>
      </c>
      <c r="BL129" s="88">
        <f t="array" ref="BL129">SUM($H$7:$H$106*($C$7:$C$106=$C129)*(BL$7:BL$106&gt;0))</f>
        <v>0</v>
      </c>
      <c r="BM129" s="88">
        <f t="array" ref="BM129">SUM($H$7:$H$106*($C$7:$C$106=$C129)*(BM$7:BM$106&gt;0))</f>
        <v>0</v>
      </c>
      <c r="BN129" s="88">
        <f t="array" ref="BN129">SUM($H$7:$H$106*($C$7:$C$106=$C129)*(BN$7:BN$106&gt;0))</f>
        <v>0</v>
      </c>
      <c r="BO129" s="88">
        <f t="array" ref="BO129">SUM($H$7:$H$106*($C$7:$C$106=$C129)*(BO$7:BO$106&gt;0))</f>
        <v>0</v>
      </c>
      <c r="BP129" s="88">
        <f t="array" ref="BP129">SUM($H$7:$H$106*($C$7:$C$106=$C129)*(BP$7:BP$106&gt;0))</f>
        <v>0</v>
      </c>
      <c r="BQ129" s="88">
        <f t="array" ref="BQ129">SUM($H$7:$H$106*($C$7:$C$106=$C129)*(BQ$7:BQ$106&gt;0))</f>
        <v>0</v>
      </c>
      <c r="BR129" s="88">
        <f t="array" ref="BR129">SUM($H$7:$H$106*($C$7:$C$106=$C129)*(BR$7:BR$106&gt;0))</f>
        <v>0</v>
      </c>
      <c r="BS129" s="88">
        <f t="array" ref="BS129">SUM($H$7:$H$106*($C$7:$C$106=$C129)*(BS$7:BS$106&gt;0))</f>
        <v>0</v>
      </c>
      <c r="BT129" s="88">
        <f t="array" ref="BT129">SUM($H$7:$H$106*($C$7:$C$106=$C129)*(BT$7:BT$106&gt;0))</f>
        <v>0</v>
      </c>
      <c r="BU129" s="88">
        <f t="array" ref="BU129">SUM($H$7:$H$106*($C$7:$C$106=$C129)*(BU$7:BU$106&gt;0))</f>
        <v>0</v>
      </c>
      <c r="BV129" s="88">
        <f t="array" ref="BV129">SUM($H$7:$H$106*($C$7:$C$106=$C129)*(BV$7:BV$106&gt;0))</f>
        <v>0</v>
      </c>
      <c r="BW129" s="88">
        <f t="array" ref="BW129">SUM($H$7:$H$106*($C$7:$C$106=$C129)*(BW$7:BW$106&gt;0))</f>
        <v>0</v>
      </c>
    </row>
    <row r="130" spans="2:75" hidden="1" outlineLevel="1">
      <c r="B130" s="7"/>
      <c r="C130" s="86" t="str">
        <f>тех!B27</f>
        <v>Кофе-леди</v>
      </c>
      <c r="D130" s="58"/>
      <c r="E130" s="58"/>
      <c r="F130" s="58"/>
      <c r="G130" s="58"/>
      <c r="H130" s="87"/>
      <c r="I130" s="80"/>
      <c r="J130" s="80"/>
      <c r="K130" s="80"/>
      <c r="L130" s="80"/>
      <c r="M130" s="80"/>
      <c r="N130" s="80"/>
      <c r="P130" s="88">
        <f t="array" ref="P130">SUM($H$7:$H$106*($C$7:$C$106=$C130)*(P$7:P$106&gt;0))</f>
        <v>0</v>
      </c>
      <c r="Q130" s="88">
        <f t="array" ref="Q130">SUM($H$7:$H$106*($C$7:$C$106=$C130)*(Q$7:Q$106&gt;0))</f>
        <v>0</v>
      </c>
      <c r="R130" s="88">
        <f t="array" ref="R130">SUM($H$7:$H$106*($C$7:$C$106=$C130)*(R$7:R$106&gt;0))</f>
        <v>0</v>
      </c>
      <c r="S130" s="88">
        <f t="array" ref="S130">SUM($H$7:$H$106*($C$7:$C$106=$C130)*(S$7:S$106&gt;0))</f>
        <v>0</v>
      </c>
      <c r="T130" s="88">
        <f t="array" ref="T130">SUM($H$7:$H$106*($C$7:$C$106=$C130)*(T$7:T$106&gt;0))</f>
        <v>0</v>
      </c>
      <c r="U130" s="88">
        <f t="array" ref="U130">SUM($H$7:$H$106*($C$7:$C$106=$C130)*(U$7:U$106&gt;0))</f>
        <v>0</v>
      </c>
      <c r="V130" s="88">
        <f t="array" ref="V130">SUM($H$7:$H$106*($C$7:$C$106=$C130)*(V$7:V$106&gt;0))</f>
        <v>0</v>
      </c>
      <c r="W130" s="88">
        <f t="array" ref="W130">SUM($H$7:$H$106*($C$7:$C$106=$C130)*(W$7:W$106&gt;0))</f>
        <v>0</v>
      </c>
      <c r="X130" s="88">
        <f t="array" ref="X130">SUM($H$7:$H$106*($C$7:$C$106=$C130)*(X$7:X$106&gt;0))</f>
        <v>0</v>
      </c>
      <c r="Y130" s="88">
        <f t="array" ref="Y130">SUM($H$7:$H$106*($C$7:$C$106=$C130)*(Y$7:Y$106&gt;0))</f>
        <v>0</v>
      </c>
      <c r="Z130" s="88">
        <f t="array" ref="Z130">SUM($H$7:$H$106*($C$7:$C$106=$C130)*(Z$7:Z$106&gt;0))</f>
        <v>0</v>
      </c>
      <c r="AA130" s="88">
        <f t="array" ref="AA130">SUM($H$7:$H$106*($C$7:$C$106=$C130)*(AA$7:AA$106&gt;0))</f>
        <v>0</v>
      </c>
      <c r="AB130" s="88">
        <f t="array" ref="AB130">SUM($H$7:$H$106*($C$7:$C$106=$C130)*(AB$7:AB$106&gt;0))</f>
        <v>0</v>
      </c>
      <c r="AC130" s="88">
        <f t="array" ref="AC130">SUM($H$7:$H$106*($C$7:$C$106=$C130)*(AC$7:AC$106&gt;0))</f>
        <v>0</v>
      </c>
      <c r="AD130" s="88">
        <f t="array" ref="AD130">SUM($H$7:$H$106*($C$7:$C$106=$C130)*(AD$7:AD$106&gt;0))</f>
        <v>0</v>
      </c>
      <c r="AE130" s="88">
        <f t="array" ref="AE130">SUM($H$7:$H$106*($C$7:$C$106=$C130)*(AE$7:AE$106&gt;0))</f>
        <v>0</v>
      </c>
      <c r="AF130" s="88">
        <f t="array" ref="AF130">SUM($H$7:$H$106*($C$7:$C$106=$C130)*(AF$7:AF$106&gt;0))</f>
        <v>0</v>
      </c>
      <c r="AG130" s="88">
        <f t="array" ref="AG130">SUM($H$7:$H$106*($C$7:$C$106=$C130)*(AG$7:AG$106&gt;0))</f>
        <v>0</v>
      </c>
      <c r="AH130" s="88">
        <f t="array" ref="AH130">SUM($H$7:$H$106*($C$7:$C$106=$C130)*(AH$7:AH$106&gt;0))</f>
        <v>0</v>
      </c>
      <c r="AI130" s="88">
        <f t="array" ref="AI130">SUM($H$7:$H$106*($C$7:$C$106=$C130)*(AI$7:AI$106&gt;0))</f>
        <v>0</v>
      </c>
      <c r="AJ130" s="88">
        <f t="array" ref="AJ130">SUM($H$7:$H$106*($C$7:$C$106=$C130)*(AJ$7:AJ$106&gt;0))</f>
        <v>0</v>
      </c>
      <c r="AK130" s="88">
        <f t="array" ref="AK130">SUM($H$7:$H$106*($C$7:$C$106=$C130)*(AK$7:AK$106&gt;0))</f>
        <v>0</v>
      </c>
      <c r="AL130" s="88">
        <f t="array" ref="AL130">SUM($H$7:$H$106*($C$7:$C$106=$C130)*(AL$7:AL$106&gt;0))</f>
        <v>0</v>
      </c>
      <c r="AM130" s="88">
        <f t="array" ref="AM130">SUM($H$7:$H$106*($C$7:$C$106=$C130)*(AM$7:AM$106&gt;0))</f>
        <v>0</v>
      </c>
      <c r="AN130" s="88">
        <f t="array" ref="AN130">SUM($H$7:$H$106*($C$7:$C$106=$C130)*(AN$7:AN$106&gt;0))</f>
        <v>0</v>
      </c>
      <c r="AO130" s="88">
        <f t="array" ref="AO130">SUM($H$7:$H$106*($C$7:$C$106=$C130)*(AO$7:AO$106&gt;0))</f>
        <v>0</v>
      </c>
      <c r="AP130" s="88">
        <f t="array" ref="AP130">SUM($H$7:$H$106*($C$7:$C$106=$C130)*(AP$7:AP$106&gt;0))</f>
        <v>0</v>
      </c>
      <c r="AQ130" s="88">
        <f t="array" ref="AQ130">SUM($H$7:$H$106*($C$7:$C$106=$C130)*(AQ$7:AQ$106&gt;0))</f>
        <v>0</v>
      </c>
      <c r="AR130" s="88">
        <f t="array" ref="AR130">SUM($H$7:$H$106*($C$7:$C$106=$C130)*(AR$7:AR$106&gt;0))</f>
        <v>0</v>
      </c>
      <c r="AS130" s="88">
        <f t="array" ref="AS130">SUM($H$7:$H$106*($C$7:$C$106=$C130)*(AS$7:AS$106&gt;0))</f>
        <v>0</v>
      </c>
      <c r="AT130" s="88">
        <f t="array" ref="AT130">SUM($H$7:$H$106*($C$7:$C$106=$C130)*(AT$7:AT$106&gt;0))</f>
        <v>0</v>
      </c>
      <c r="AU130" s="88">
        <f t="array" ref="AU130">SUM($H$7:$H$106*($C$7:$C$106=$C130)*(AU$7:AU$106&gt;0))</f>
        <v>0</v>
      </c>
      <c r="AV130" s="88">
        <f t="array" ref="AV130">SUM($H$7:$H$106*($C$7:$C$106=$C130)*(AV$7:AV$106&gt;0))</f>
        <v>0</v>
      </c>
      <c r="AW130" s="88">
        <f t="array" ref="AW130">SUM($H$7:$H$106*($C$7:$C$106=$C130)*(AW$7:AW$106&gt;0))</f>
        <v>0</v>
      </c>
      <c r="AX130" s="88">
        <f t="array" ref="AX130">SUM($H$7:$H$106*($C$7:$C$106=$C130)*(AX$7:AX$106&gt;0))</f>
        <v>0</v>
      </c>
      <c r="AY130" s="88">
        <f t="array" ref="AY130">SUM($H$7:$H$106*($C$7:$C$106=$C130)*(AY$7:AY$106&gt;0))</f>
        <v>0</v>
      </c>
      <c r="AZ130" s="88">
        <f t="array" ref="AZ130">SUM($H$7:$H$106*($C$7:$C$106=$C130)*(AZ$7:AZ$106&gt;0))</f>
        <v>0</v>
      </c>
      <c r="BA130" s="88">
        <f t="array" ref="BA130">SUM($H$7:$H$106*($C$7:$C$106=$C130)*(BA$7:BA$106&gt;0))</f>
        <v>0</v>
      </c>
      <c r="BB130" s="88">
        <f t="array" ref="BB130">SUM($H$7:$H$106*($C$7:$C$106=$C130)*(BB$7:BB$106&gt;0))</f>
        <v>0</v>
      </c>
      <c r="BC130" s="88">
        <f t="array" ref="BC130">SUM($H$7:$H$106*($C$7:$C$106=$C130)*(BC$7:BC$106&gt;0))</f>
        <v>0</v>
      </c>
      <c r="BD130" s="88">
        <f t="array" ref="BD130">SUM($H$7:$H$106*($C$7:$C$106=$C130)*(BD$7:BD$106&gt;0))</f>
        <v>0</v>
      </c>
      <c r="BE130" s="88">
        <f t="array" ref="BE130">SUM($H$7:$H$106*($C$7:$C$106=$C130)*(BE$7:BE$106&gt;0))</f>
        <v>0</v>
      </c>
      <c r="BF130" s="88">
        <f t="array" ref="BF130">SUM($H$7:$H$106*($C$7:$C$106=$C130)*(BF$7:BF$106&gt;0))</f>
        <v>0</v>
      </c>
      <c r="BG130" s="88">
        <f t="array" ref="BG130">SUM($H$7:$H$106*($C$7:$C$106=$C130)*(BG$7:BG$106&gt;0))</f>
        <v>0</v>
      </c>
      <c r="BH130" s="88">
        <f t="array" ref="BH130">SUM($H$7:$H$106*($C$7:$C$106=$C130)*(BH$7:BH$106&gt;0))</f>
        <v>0</v>
      </c>
      <c r="BI130" s="88">
        <f t="array" ref="BI130">SUM($H$7:$H$106*($C$7:$C$106=$C130)*(BI$7:BI$106&gt;0))</f>
        <v>0</v>
      </c>
      <c r="BJ130" s="88">
        <f t="array" ref="BJ130">SUM($H$7:$H$106*($C$7:$C$106=$C130)*(BJ$7:BJ$106&gt;0))</f>
        <v>0</v>
      </c>
      <c r="BK130" s="88">
        <f t="array" ref="BK130">SUM($H$7:$H$106*($C$7:$C$106=$C130)*(BK$7:BK$106&gt;0))</f>
        <v>0</v>
      </c>
      <c r="BL130" s="88">
        <f t="array" ref="BL130">SUM($H$7:$H$106*($C$7:$C$106=$C130)*(BL$7:BL$106&gt;0))</f>
        <v>0</v>
      </c>
      <c r="BM130" s="88">
        <f t="array" ref="BM130">SUM($H$7:$H$106*($C$7:$C$106=$C130)*(BM$7:BM$106&gt;0))</f>
        <v>0</v>
      </c>
      <c r="BN130" s="88">
        <f t="array" ref="BN130">SUM($H$7:$H$106*($C$7:$C$106=$C130)*(BN$7:BN$106&gt;0))</f>
        <v>0</v>
      </c>
      <c r="BO130" s="88">
        <f t="array" ref="BO130">SUM($H$7:$H$106*($C$7:$C$106=$C130)*(BO$7:BO$106&gt;0))</f>
        <v>0</v>
      </c>
      <c r="BP130" s="88">
        <f t="array" ref="BP130">SUM($H$7:$H$106*($C$7:$C$106=$C130)*(BP$7:BP$106&gt;0))</f>
        <v>0</v>
      </c>
      <c r="BQ130" s="88">
        <f t="array" ref="BQ130">SUM($H$7:$H$106*($C$7:$C$106=$C130)*(BQ$7:BQ$106&gt;0))</f>
        <v>0</v>
      </c>
      <c r="BR130" s="88">
        <f t="array" ref="BR130">SUM($H$7:$H$106*($C$7:$C$106=$C130)*(BR$7:BR$106&gt;0))</f>
        <v>0</v>
      </c>
      <c r="BS130" s="88">
        <f t="array" ref="BS130">SUM($H$7:$H$106*($C$7:$C$106=$C130)*(BS$7:BS$106&gt;0))</f>
        <v>0</v>
      </c>
      <c r="BT130" s="88">
        <f t="array" ref="BT130">SUM($H$7:$H$106*($C$7:$C$106=$C130)*(BT$7:BT$106&gt;0))</f>
        <v>0</v>
      </c>
      <c r="BU130" s="88">
        <f t="array" ref="BU130">SUM($H$7:$H$106*($C$7:$C$106=$C130)*(BU$7:BU$106&gt;0))</f>
        <v>0</v>
      </c>
      <c r="BV130" s="88">
        <f t="array" ref="BV130">SUM($H$7:$H$106*($C$7:$C$106=$C130)*(BV$7:BV$106&gt;0))</f>
        <v>0</v>
      </c>
      <c r="BW130" s="88">
        <f t="array" ref="BW130">SUM($H$7:$H$106*($C$7:$C$106=$C130)*(BW$7:BW$106&gt;0))</f>
        <v>0</v>
      </c>
    </row>
    <row r="131" spans="2:75" hidden="1" outlineLevel="1">
      <c r="B131" s="7"/>
      <c r="C131" s="86" t="str">
        <f>тех!B28</f>
        <v xml:space="preserve">Разнорабочий </v>
      </c>
      <c r="D131" s="58"/>
      <c r="E131" s="58"/>
      <c r="F131" s="58"/>
      <c r="G131" s="58"/>
      <c r="H131" s="87"/>
      <c r="I131" s="80"/>
      <c r="J131" s="80"/>
      <c r="K131" s="80"/>
      <c r="L131" s="80"/>
      <c r="M131" s="80"/>
      <c r="N131" s="80"/>
      <c r="P131" s="88">
        <f t="array" ref="P131">SUM($H$7:$H$106*($C$7:$C$106=$C131)*(P$7:P$106&gt;0))</f>
        <v>0</v>
      </c>
      <c r="Q131" s="88">
        <f t="array" ref="Q131">SUM($H$7:$H$106*($C$7:$C$106=$C131)*(Q$7:Q$106&gt;0))</f>
        <v>0</v>
      </c>
      <c r="R131" s="88">
        <f t="array" ref="R131">SUM($H$7:$H$106*($C$7:$C$106=$C131)*(R$7:R$106&gt;0))</f>
        <v>0</v>
      </c>
      <c r="S131" s="88">
        <f t="array" ref="S131">SUM($H$7:$H$106*($C$7:$C$106=$C131)*(S$7:S$106&gt;0))</f>
        <v>0</v>
      </c>
      <c r="T131" s="88">
        <f t="array" ref="T131">SUM($H$7:$H$106*($C$7:$C$106=$C131)*(T$7:T$106&gt;0))</f>
        <v>0</v>
      </c>
      <c r="U131" s="88">
        <f t="array" ref="U131">SUM($H$7:$H$106*($C$7:$C$106=$C131)*(U$7:U$106&gt;0))</f>
        <v>0</v>
      </c>
      <c r="V131" s="88">
        <f t="array" ref="V131">SUM($H$7:$H$106*($C$7:$C$106=$C131)*(V$7:V$106&gt;0))</f>
        <v>0</v>
      </c>
      <c r="W131" s="88">
        <f t="array" ref="W131">SUM($H$7:$H$106*($C$7:$C$106=$C131)*(W$7:W$106&gt;0))</f>
        <v>0</v>
      </c>
      <c r="X131" s="88">
        <f t="array" ref="X131">SUM($H$7:$H$106*($C$7:$C$106=$C131)*(X$7:X$106&gt;0))</f>
        <v>0</v>
      </c>
      <c r="Y131" s="88">
        <f t="array" ref="Y131">SUM($H$7:$H$106*($C$7:$C$106=$C131)*(Y$7:Y$106&gt;0))</f>
        <v>0</v>
      </c>
      <c r="Z131" s="88">
        <f t="array" ref="Z131">SUM($H$7:$H$106*($C$7:$C$106=$C131)*(Z$7:Z$106&gt;0))</f>
        <v>0</v>
      </c>
      <c r="AA131" s="88">
        <f t="array" ref="AA131">SUM($H$7:$H$106*($C$7:$C$106=$C131)*(AA$7:AA$106&gt;0))</f>
        <v>0</v>
      </c>
      <c r="AB131" s="88">
        <f t="array" ref="AB131">SUM($H$7:$H$106*($C$7:$C$106=$C131)*(AB$7:AB$106&gt;0))</f>
        <v>0</v>
      </c>
      <c r="AC131" s="88">
        <f t="array" ref="AC131">SUM($H$7:$H$106*($C$7:$C$106=$C131)*(AC$7:AC$106&gt;0))</f>
        <v>0</v>
      </c>
      <c r="AD131" s="88">
        <f t="array" ref="AD131">SUM($H$7:$H$106*($C$7:$C$106=$C131)*(AD$7:AD$106&gt;0))</f>
        <v>0</v>
      </c>
      <c r="AE131" s="88">
        <f t="array" ref="AE131">SUM($H$7:$H$106*($C$7:$C$106=$C131)*(AE$7:AE$106&gt;0))</f>
        <v>0</v>
      </c>
      <c r="AF131" s="88">
        <f t="array" ref="AF131">SUM($H$7:$H$106*($C$7:$C$106=$C131)*(AF$7:AF$106&gt;0))</f>
        <v>0</v>
      </c>
      <c r="AG131" s="88">
        <f t="array" ref="AG131">SUM($H$7:$H$106*($C$7:$C$106=$C131)*(AG$7:AG$106&gt;0))</f>
        <v>0</v>
      </c>
      <c r="AH131" s="88">
        <f t="array" ref="AH131">SUM($H$7:$H$106*($C$7:$C$106=$C131)*(AH$7:AH$106&gt;0))</f>
        <v>0</v>
      </c>
      <c r="AI131" s="88">
        <f t="array" ref="AI131">SUM($H$7:$H$106*($C$7:$C$106=$C131)*(AI$7:AI$106&gt;0))</f>
        <v>0</v>
      </c>
      <c r="AJ131" s="88">
        <f t="array" ref="AJ131">SUM($H$7:$H$106*($C$7:$C$106=$C131)*(AJ$7:AJ$106&gt;0))</f>
        <v>0</v>
      </c>
      <c r="AK131" s="88">
        <f t="array" ref="AK131">SUM($H$7:$H$106*($C$7:$C$106=$C131)*(AK$7:AK$106&gt;0))</f>
        <v>0</v>
      </c>
      <c r="AL131" s="88">
        <f t="array" ref="AL131">SUM($H$7:$H$106*($C$7:$C$106=$C131)*(AL$7:AL$106&gt;0))</f>
        <v>0</v>
      </c>
      <c r="AM131" s="88">
        <f t="array" ref="AM131">SUM($H$7:$H$106*($C$7:$C$106=$C131)*(AM$7:AM$106&gt;0))</f>
        <v>0</v>
      </c>
      <c r="AN131" s="88">
        <f t="array" ref="AN131">SUM($H$7:$H$106*($C$7:$C$106=$C131)*(AN$7:AN$106&gt;0))</f>
        <v>0</v>
      </c>
      <c r="AO131" s="88">
        <f t="array" ref="AO131">SUM($H$7:$H$106*($C$7:$C$106=$C131)*(AO$7:AO$106&gt;0))</f>
        <v>0</v>
      </c>
      <c r="AP131" s="88">
        <f t="array" ref="AP131">SUM($H$7:$H$106*($C$7:$C$106=$C131)*(AP$7:AP$106&gt;0))</f>
        <v>0</v>
      </c>
      <c r="AQ131" s="88">
        <f t="array" ref="AQ131">SUM($H$7:$H$106*($C$7:$C$106=$C131)*(AQ$7:AQ$106&gt;0))</f>
        <v>0</v>
      </c>
      <c r="AR131" s="88">
        <f t="array" ref="AR131">SUM($H$7:$H$106*($C$7:$C$106=$C131)*(AR$7:AR$106&gt;0))</f>
        <v>0</v>
      </c>
      <c r="AS131" s="88">
        <f t="array" ref="AS131">SUM($H$7:$H$106*($C$7:$C$106=$C131)*(AS$7:AS$106&gt;0))</f>
        <v>0</v>
      </c>
      <c r="AT131" s="88">
        <f t="array" ref="AT131">SUM($H$7:$H$106*($C$7:$C$106=$C131)*(AT$7:AT$106&gt;0))</f>
        <v>0</v>
      </c>
      <c r="AU131" s="88">
        <f t="array" ref="AU131">SUM($H$7:$H$106*($C$7:$C$106=$C131)*(AU$7:AU$106&gt;0))</f>
        <v>0</v>
      </c>
      <c r="AV131" s="88">
        <f t="array" ref="AV131">SUM($H$7:$H$106*($C$7:$C$106=$C131)*(AV$7:AV$106&gt;0))</f>
        <v>0</v>
      </c>
      <c r="AW131" s="88">
        <f t="array" ref="AW131">SUM($H$7:$H$106*($C$7:$C$106=$C131)*(AW$7:AW$106&gt;0))</f>
        <v>0</v>
      </c>
      <c r="AX131" s="88">
        <f t="array" ref="AX131">SUM($H$7:$H$106*($C$7:$C$106=$C131)*(AX$7:AX$106&gt;0))</f>
        <v>0</v>
      </c>
      <c r="AY131" s="88">
        <f t="array" ref="AY131">SUM($H$7:$H$106*($C$7:$C$106=$C131)*(AY$7:AY$106&gt;0))</f>
        <v>0</v>
      </c>
      <c r="AZ131" s="88">
        <f t="array" ref="AZ131">SUM($H$7:$H$106*($C$7:$C$106=$C131)*(AZ$7:AZ$106&gt;0))</f>
        <v>0</v>
      </c>
      <c r="BA131" s="88">
        <f t="array" ref="BA131">SUM($H$7:$H$106*($C$7:$C$106=$C131)*(BA$7:BA$106&gt;0))</f>
        <v>0</v>
      </c>
      <c r="BB131" s="88">
        <f t="array" ref="BB131">SUM($H$7:$H$106*($C$7:$C$106=$C131)*(BB$7:BB$106&gt;0))</f>
        <v>0</v>
      </c>
      <c r="BC131" s="88">
        <f t="array" ref="BC131">SUM($H$7:$H$106*($C$7:$C$106=$C131)*(BC$7:BC$106&gt;0))</f>
        <v>0</v>
      </c>
      <c r="BD131" s="88">
        <f t="array" ref="BD131">SUM($H$7:$H$106*($C$7:$C$106=$C131)*(BD$7:BD$106&gt;0))</f>
        <v>0</v>
      </c>
      <c r="BE131" s="88">
        <f t="array" ref="BE131">SUM($H$7:$H$106*($C$7:$C$106=$C131)*(BE$7:BE$106&gt;0))</f>
        <v>0</v>
      </c>
      <c r="BF131" s="88">
        <f t="array" ref="BF131">SUM($H$7:$H$106*($C$7:$C$106=$C131)*(BF$7:BF$106&gt;0))</f>
        <v>0</v>
      </c>
      <c r="BG131" s="88">
        <f t="array" ref="BG131">SUM($H$7:$H$106*($C$7:$C$106=$C131)*(BG$7:BG$106&gt;0))</f>
        <v>0</v>
      </c>
      <c r="BH131" s="88">
        <f t="array" ref="BH131">SUM($H$7:$H$106*($C$7:$C$106=$C131)*(BH$7:BH$106&gt;0))</f>
        <v>0</v>
      </c>
      <c r="BI131" s="88">
        <f t="array" ref="BI131">SUM($H$7:$H$106*($C$7:$C$106=$C131)*(BI$7:BI$106&gt;0))</f>
        <v>0</v>
      </c>
      <c r="BJ131" s="88">
        <f t="array" ref="BJ131">SUM($H$7:$H$106*($C$7:$C$106=$C131)*(BJ$7:BJ$106&gt;0))</f>
        <v>0</v>
      </c>
      <c r="BK131" s="88">
        <f t="array" ref="BK131">SUM($H$7:$H$106*($C$7:$C$106=$C131)*(BK$7:BK$106&gt;0))</f>
        <v>0</v>
      </c>
      <c r="BL131" s="88">
        <f t="array" ref="BL131">SUM($H$7:$H$106*($C$7:$C$106=$C131)*(BL$7:BL$106&gt;0))</f>
        <v>0</v>
      </c>
      <c r="BM131" s="88">
        <f t="array" ref="BM131">SUM($H$7:$H$106*($C$7:$C$106=$C131)*(BM$7:BM$106&gt;0))</f>
        <v>0</v>
      </c>
      <c r="BN131" s="88">
        <f t="array" ref="BN131">SUM($H$7:$H$106*($C$7:$C$106=$C131)*(BN$7:BN$106&gt;0))</f>
        <v>0</v>
      </c>
      <c r="BO131" s="88">
        <f t="array" ref="BO131">SUM($H$7:$H$106*($C$7:$C$106=$C131)*(BO$7:BO$106&gt;0))</f>
        <v>0</v>
      </c>
      <c r="BP131" s="88">
        <f t="array" ref="BP131">SUM($H$7:$H$106*($C$7:$C$106=$C131)*(BP$7:BP$106&gt;0))</f>
        <v>0</v>
      </c>
      <c r="BQ131" s="88">
        <f t="array" ref="BQ131">SUM($H$7:$H$106*($C$7:$C$106=$C131)*(BQ$7:BQ$106&gt;0))</f>
        <v>0</v>
      </c>
      <c r="BR131" s="88">
        <f t="array" ref="BR131">SUM($H$7:$H$106*($C$7:$C$106=$C131)*(BR$7:BR$106&gt;0))</f>
        <v>0</v>
      </c>
      <c r="BS131" s="88">
        <f t="array" ref="BS131">SUM($H$7:$H$106*($C$7:$C$106=$C131)*(BS$7:BS$106&gt;0))</f>
        <v>0</v>
      </c>
      <c r="BT131" s="88">
        <f t="array" ref="BT131">SUM($H$7:$H$106*($C$7:$C$106=$C131)*(BT$7:BT$106&gt;0))</f>
        <v>0</v>
      </c>
      <c r="BU131" s="88">
        <f t="array" ref="BU131">SUM($H$7:$H$106*($C$7:$C$106=$C131)*(BU$7:BU$106&gt;0))</f>
        <v>0</v>
      </c>
      <c r="BV131" s="88">
        <f t="array" ref="BV131">SUM($H$7:$H$106*($C$7:$C$106=$C131)*(BV$7:BV$106&gt;0))</f>
        <v>0</v>
      </c>
      <c r="BW131" s="88">
        <f t="array" ref="BW131">SUM($H$7:$H$106*($C$7:$C$106=$C131)*(BW$7:BW$106&gt;0))</f>
        <v>0</v>
      </c>
    </row>
    <row r="132" spans="2:75" hidden="1" outlineLevel="1">
      <c r="B132" s="7"/>
      <c r="C132" s="86" t="str">
        <f>тех!B29</f>
        <v>Грузчик</v>
      </c>
      <c r="D132" s="58"/>
      <c r="E132" s="58"/>
      <c r="F132" s="58"/>
      <c r="G132" s="58"/>
      <c r="H132" s="87"/>
      <c r="I132" s="80"/>
      <c r="J132" s="80"/>
      <c r="K132" s="80"/>
      <c r="L132" s="80"/>
      <c r="M132" s="80"/>
      <c r="N132" s="80"/>
      <c r="P132" s="88">
        <f t="array" ref="P132">SUM($H$7:$H$106*($C$7:$C$106=$C132)*(P$7:P$106&gt;0))</f>
        <v>0</v>
      </c>
      <c r="Q132" s="88">
        <f t="array" ref="Q132">SUM($H$7:$H$106*($C$7:$C$106=$C132)*(Q$7:Q$106&gt;0))</f>
        <v>0</v>
      </c>
      <c r="R132" s="88">
        <f t="array" ref="R132">SUM($H$7:$H$106*($C$7:$C$106=$C132)*(R$7:R$106&gt;0))</f>
        <v>0</v>
      </c>
      <c r="S132" s="88">
        <f t="array" ref="S132">SUM($H$7:$H$106*($C$7:$C$106=$C132)*(S$7:S$106&gt;0))</f>
        <v>0</v>
      </c>
      <c r="T132" s="88">
        <f t="array" ref="T132">SUM($H$7:$H$106*($C$7:$C$106=$C132)*(T$7:T$106&gt;0))</f>
        <v>0</v>
      </c>
      <c r="U132" s="88">
        <f t="array" ref="U132">SUM($H$7:$H$106*($C$7:$C$106=$C132)*(U$7:U$106&gt;0))</f>
        <v>0</v>
      </c>
      <c r="V132" s="88">
        <f t="array" ref="V132">SUM($H$7:$H$106*($C$7:$C$106=$C132)*(V$7:V$106&gt;0))</f>
        <v>0</v>
      </c>
      <c r="W132" s="88">
        <f t="array" ref="W132">SUM($H$7:$H$106*($C$7:$C$106=$C132)*(W$7:W$106&gt;0))</f>
        <v>0</v>
      </c>
      <c r="X132" s="88">
        <f t="array" ref="X132">SUM($H$7:$H$106*($C$7:$C$106=$C132)*(X$7:X$106&gt;0))</f>
        <v>0</v>
      </c>
      <c r="Y132" s="88">
        <f t="array" ref="Y132">SUM($H$7:$H$106*($C$7:$C$106=$C132)*(Y$7:Y$106&gt;0))</f>
        <v>0</v>
      </c>
      <c r="Z132" s="88">
        <f t="array" ref="Z132">SUM($H$7:$H$106*($C$7:$C$106=$C132)*(Z$7:Z$106&gt;0))</f>
        <v>0</v>
      </c>
      <c r="AA132" s="88">
        <f t="array" ref="AA132">SUM($H$7:$H$106*($C$7:$C$106=$C132)*(AA$7:AA$106&gt;0))</f>
        <v>0</v>
      </c>
      <c r="AB132" s="88">
        <f t="array" ref="AB132">SUM($H$7:$H$106*($C$7:$C$106=$C132)*(AB$7:AB$106&gt;0))</f>
        <v>0</v>
      </c>
      <c r="AC132" s="88">
        <f t="array" ref="AC132">SUM($H$7:$H$106*($C$7:$C$106=$C132)*(AC$7:AC$106&gt;0))</f>
        <v>0</v>
      </c>
      <c r="AD132" s="88">
        <f t="array" ref="AD132">SUM($H$7:$H$106*($C$7:$C$106=$C132)*(AD$7:AD$106&gt;0))</f>
        <v>0</v>
      </c>
      <c r="AE132" s="88">
        <f t="array" ref="AE132">SUM($H$7:$H$106*($C$7:$C$106=$C132)*(AE$7:AE$106&gt;0))</f>
        <v>0</v>
      </c>
      <c r="AF132" s="88">
        <f t="array" ref="AF132">SUM($H$7:$H$106*($C$7:$C$106=$C132)*(AF$7:AF$106&gt;0))</f>
        <v>0</v>
      </c>
      <c r="AG132" s="88">
        <f t="array" ref="AG132">SUM($H$7:$H$106*($C$7:$C$106=$C132)*(AG$7:AG$106&gt;0))</f>
        <v>0</v>
      </c>
      <c r="AH132" s="88">
        <f t="array" ref="AH132">SUM($H$7:$H$106*($C$7:$C$106=$C132)*(AH$7:AH$106&gt;0))</f>
        <v>0</v>
      </c>
      <c r="AI132" s="88">
        <f t="array" ref="AI132">SUM($H$7:$H$106*($C$7:$C$106=$C132)*(AI$7:AI$106&gt;0))</f>
        <v>0</v>
      </c>
      <c r="AJ132" s="88">
        <f t="array" ref="AJ132">SUM($H$7:$H$106*($C$7:$C$106=$C132)*(AJ$7:AJ$106&gt;0))</f>
        <v>0</v>
      </c>
      <c r="AK132" s="88">
        <f t="array" ref="AK132">SUM($H$7:$H$106*($C$7:$C$106=$C132)*(AK$7:AK$106&gt;0))</f>
        <v>0</v>
      </c>
      <c r="AL132" s="88">
        <f t="array" ref="AL132">SUM($H$7:$H$106*($C$7:$C$106=$C132)*(AL$7:AL$106&gt;0))</f>
        <v>0</v>
      </c>
      <c r="AM132" s="88">
        <f t="array" ref="AM132">SUM($H$7:$H$106*($C$7:$C$106=$C132)*(AM$7:AM$106&gt;0))</f>
        <v>0</v>
      </c>
      <c r="AN132" s="88">
        <f t="array" ref="AN132">SUM($H$7:$H$106*($C$7:$C$106=$C132)*(AN$7:AN$106&gt;0))</f>
        <v>0</v>
      </c>
      <c r="AO132" s="88">
        <f t="array" ref="AO132">SUM($H$7:$H$106*($C$7:$C$106=$C132)*(AO$7:AO$106&gt;0))</f>
        <v>0</v>
      </c>
      <c r="AP132" s="88">
        <f t="array" ref="AP132">SUM($H$7:$H$106*($C$7:$C$106=$C132)*(AP$7:AP$106&gt;0))</f>
        <v>0</v>
      </c>
      <c r="AQ132" s="88">
        <f t="array" ref="AQ132">SUM($H$7:$H$106*($C$7:$C$106=$C132)*(AQ$7:AQ$106&gt;0))</f>
        <v>0</v>
      </c>
      <c r="AR132" s="88">
        <f t="array" ref="AR132">SUM($H$7:$H$106*($C$7:$C$106=$C132)*(AR$7:AR$106&gt;0))</f>
        <v>0</v>
      </c>
      <c r="AS132" s="88">
        <f t="array" ref="AS132">SUM($H$7:$H$106*($C$7:$C$106=$C132)*(AS$7:AS$106&gt;0))</f>
        <v>0</v>
      </c>
      <c r="AT132" s="88">
        <f t="array" ref="AT132">SUM($H$7:$H$106*($C$7:$C$106=$C132)*(AT$7:AT$106&gt;0))</f>
        <v>0</v>
      </c>
      <c r="AU132" s="88">
        <f t="array" ref="AU132">SUM($H$7:$H$106*($C$7:$C$106=$C132)*(AU$7:AU$106&gt;0))</f>
        <v>0</v>
      </c>
      <c r="AV132" s="88">
        <f t="array" ref="AV132">SUM($H$7:$H$106*($C$7:$C$106=$C132)*(AV$7:AV$106&gt;0))</f>
        <v>0</v>
      </c>
      <c r="AW132" s="88">
        <f t="array" ref="AW132">SUM($H$7:$H$106*($C$7:$C$106=$C132)*(AW$7:AW$106&gt;0))</f>
        <v>0</v>
      </c>
      <c r="AX132" s="88">
        <f t="array" ref="AX132">SUM($H$7:$H$106*($C$7:$C$106=$C132)*(AX$7:AX$106&gt;0))</f>
        <v>0</v>
      </c>
      <c r="AY132" s="88">
        <f t="array" ref="AY132">SUM($H$7:$H$106*($C$7:$C$106=$C132)*(AY$7:AY$106&gt;0))</f>
        <v>0</v>
      </c>
      <c r="AZ132" s="88">
        <f t="array" ref="AZ132">SUM($H$7:$H$106*($C$7:$C$106=$C132)*(AZ$7:AZ$106&gt;0))</f>
        <v>0</v>
      </c>
      <c r="BA132" s="88">
        <f t="array" ref="BA132">SUM($H$7:$H$106*($C$7:$C$106=$C132)*(BA$7:BA$106&gt;0))</f>
        <v>0</v>
      </c>
      <c r="BB132" s="88">
        <f t="array" ref="BB132">SUM($H$7:$H$106*($C$7:$C$106=$C132)*(BB$7:BB$106&gt;0))</f>
        <v>0</v>
      </c>
      <c r="BC132" s="88">
        <f t="array" ref="BC132">SUM($H$7:$H$106*($C$7:$C$106=$C132)*(BC$7:BC$106&gt;0))</f>
        <v>0</v>
      </c>
      <c r="BD132" s="88">
        <f t="array" ref="BD132">SUM($H$7:$H$106*($C$7:$C$106=$C132)*(BD$7:BD$106&gt;0))</f>
        <v>0</v>
      </c>
      <c r="BE132" s="88">
        <f t="array" ref="BE132">SUM($H$7:$H$106*($C$7:$C$106=$C132)*(BE$7:BE$106&gt;0))</f>
        <v>0</v>
      </c>
      <c r="BF132" s="88">
        <f t="array" ref="BF132">SUM($H$7:$H$106*($C$7:$C$106=$C132)*(BF$7:BF$106&gt;0))</f>
        <v>0</v>
      </c>
      <c r="BG132" s="88">
        <f t="array" ref="BG132">SUM($H$7:$H$106*($C$7:$C$106=$C132)*(BG$7:BG$106&gt;0))</f>
        <v>0</v>
      </c>
      <c r="BH132" s="88">
        <f t="array" ref="BH132">SUM($H$7:$H$106*($C$7:$C$106=$C132)*(BH$7:BH$106&gt;0))</f>
        <v>0</v>
      </c>
      <c r="BI132" s="88">
        <f t="array" ref="BI132">SUM($H$7:$H$106*($C$7:$C$106=$C132)*(BI$7:BI$106&gt;0))</f>
        <v>0</v>
      </c>
      <c r="BJ132" s="88">
        <f t="array" ref="BJ132">SUM($H$7:$H$106*($C$7:$C$106=$C132)*(BJ$7:BJ$106&gt;0))</f>
        <v>0</v>
      </c>
      <c r="BK132" s="88">
        <f t="array" ref="BK132">SUM($H$7:$H$106*($C$7:$C$106=$C132)*(BK$7:BK$106&gt;0))</f>
        <v>0</v>
      </c>
      <c r="BL132" s="88">
        <f t="array" ref="BL132">SUM($H$7:$H$106*($C$7:$C$106=$C132)*(BL$7:BL$106&gt;0))</f>
        <v>0</v>
      </c>
      <c r="BM132" s="88">
        <f t="array" ref="BM132">SUM($H$7:$H$106*($C$7:$C$106=$C132)*(BM$7:BM$106&gt;0))</f>
        <v>0</v>
      </c>
      <c r="BN132" s="88">
        <f t="array" ref="BN132">SUM($H$7:$H$106*($C$7:$C$106=$C132)*(BN$7:BN$106&gt;0))</f>
        <v>0</v>
      </c>
      <c r="BO132" s="88">
        <f t="array" ref="BO132">SUM($H$7:$H$106*($C$7:$C$106=$C132)*(BO$7:BO$106&gt;0))</f>
        <v>0</v>
      </c>
      <c r="BP132" s="88">
        <f t="array" ref="BP132">SUM($H$7:$H$106*($C$7:$C$106=$C132)*(BP$7:BP$106&gt;0))</f>
        <v>0</v>
      </c>
      <c r="BQ132" s="88">
        <f t="array" ref="BQ132">SUM($H$7:$H$106*($C$7:$C$106=$C132)*(BQ$7:BQ$106&gt;0))</f>
        <v>0</v>
      </c>
      <c r="BR132" s="88">
        <f t="array" ref="BR132">SUM($H$7:$H$106*($C$7:$C$106=$C132)*(BR$7:BR$106&gt;0))</f>
        <v>0</v>
      </c>
      <c r="BS132" s="88">
        <f t="array" ref="BS132">SUM($H$7:$H$106*($C$7:$C$106=$C132)*(BS$7:BS$106&gt;0))</f>
        <v>0</v>
      </c>
      <c r="BT132" s="88">
        <f t="array" ref="BT132">SUM($H$7:$H$106*($C$7:$C$106=$C132)*(BT$7:BT$106&gt;0))</f>
        <v>0</v>
      </c>
      <c r="BU132" s="88">
        <f t="array" ref="BU132">SUM($H$7:$H$106*($C$7:$C$106=$C132)*(BU$7:BU$106&gt;0))</f>
        <v>0</v>
      </c>
      <c r="BV132" s="88">
        <f t="array" ref="BV132">SUM($H$7:$H$106*($C$7:$C$106=$C132)*(BV$7:BV$106&gt;0))</f>
        <v>0</v>
      </c>
      <c r="BW132" s="88">
        <f t="array" ref="BW132">SUM($H$7:$H$106*($C$7:$C$106=$C132)*(BW$7:BW$106&gt;0))</f>
        <v>0</v>
      </c>
    </row>
    <row r="133" spans="2:75" hidden="1" outlineLevel="1">
      <c r="B133" s="7"/>
      <c r="C133" s="86" t="str">
        <f>тех!B30</f>
        <v>Автомойщик</v>
      </c>
      <c r="D133" s="58"/>
      <c r="E133" s="58"/>
      <c r="F133" s="58"/>
      <c r="G133" s="58"/>
      <c r="H133" s="87"/>
      <c r="I133" s="80"/>
      <c r="J133" s="80"/>
      <c r="K133" s="80"/>
      <c r="L133" s="80"/>
      <c r="M133" s="80"/>
      <c r="N133" s="80"/>
      <c r="P133" s="88">
        <f t="array" ref="P133">SUM($H$7:$H$106*($C$7:$C$106=$C133)*(P$7:P$106&gt;0))</f>
        <v>0</v>
      </c>
      <c r="Q133" s="88">
        <f t="array" ref="Q133">SUM($H$7:$H$106*($C$7:$C$106=$C133)*(Q$7:Q$106&gt;0))</f>
        <v>0</v>
      </c>
      <c r="R133" s="88">
        <f t="array" ref="R133">SUM($H$7:$H$106*($C$7:$C$106=$C133)*(R$7:R$106&gt;0))</f>
        <v>0</v>
      </c>
      <c r="S133" s="88">
        <f t="array" ref="S133">SUM($H$7:$H$106*($C$7:$C$106=$C133)*(S$7:S$106&gt;0))</f>
        <v>0</v>
      </c>
      <c r="T133" s="88">
        <f t="array" ref="T133">SUM($H$7:$H$106*($C$7:$C$106=$C133)*(T$7:T$106&gt;0))</f>
        <v>0</v>
      </c>
      <c r="U133" s="88">
        <f t="array" ref="U133">SUM($H$7:$H$106*($C$7:$C$106=$C133)*(U$7:U$106&gt;0))</f>
        <v>0</v>
      </c>
      <c r="V133" s="88">
        <f t="array" ref="V133">SUM($H$7:$H$106*($C$7:$C$106=$C133)*(V$7:V$106&gt;0))</f>
        <v>0</v>
      </c>
      <c r="W133" s="88">
        <f t="array" ref="W133">SUM($H$7:$H$106*($C$7:$C$106=$C133)*(W$7:W$106&gt;0))</f>
        <v>0</v>
      </c>
      <c r="X133" s="88">
        <f t="array" ref="X133">SUM($H$7:$H$106*($C$7:$C$106=$C133)*(X$7:X$106&gt;0))</f>
        <v>0</v>
      </c>
      <c r="Y133" s="88">
        <f t="array" ref="Y133">SUM($H$7:$H$106*($C$7:$C$106=$C133)*(Y$7:Y$106&gt;0))</f>
        <v>0</v>
      </c>
      <c r="Z133" s="88">
        <f t="array" ref="Z133">SUM($H$7:$H$106*($C$7:$C$106=$C133)*(Z$7:Z$106&gt;0))</f>
        <v>0</v>
      </c>
      <c r="AA133" s="88">
        <f t="array" ref="AA133">SUM($H$7:$H$106*($C$7:$C$106=$C133)*(AA$7:AA$106&gt;0))</f>
        <v>0</v>
      </c>
      <c r="AB133" s="88">
        <f t="array" ref="AB133">SUM($H$7:$H$106*($C$7:$C$106=$C133)*(AB$7:AB$106&gt;0))</f>
        <v>0</v>
      </c>
      <c r="AC133" s="88">
        <f t="array" ref="AC133">SUM($H$7:$H$106*($C$7:$C$106=$C133)*(AC$7:AC$106&gt;0))</f>
        <v>0</v>
      </c>
      <c r="AD133" s="88">
        <f t="array" ref="AD133">SUM($H$7:$H$106*($C$7:$C$106=$C133)*(AD$7:AD$106&gt;0))</f>
        <v>0</v>
      </c>
      <c r="AE133" s="88">
        <f t="array" ref="AE133">SUM($H$7:$H$106*($C$7:$C$106=$C133)*(AE$7:AE$106&gt;0))</f>
        <v>0</v>
      </c>
      <c r="AF133" s="88">
        <f t="array" ref="AF133">SUM($H$7:$H$106*($C$7:$C$106=$C133)*(AF$7:AF$106&gt;0))</f>
        <v>0</v>
      </c>
      <c r="AG133" s="88">
        <f t="array" ref="AG133">SUM($H$7:$H$106*($C$7:$C$106=$C133)*(AG$7:AG$106&gt;0))</f>
        <v>0</v>
      </c>
      <c r="AH133" s="88">
        <f t="array" ref="AH133">SUM($H$7:$H$106*($C$7:$C$106=$C133)*(AH$7:AH$106&gt;0))</f>
        <v>0</v>
      </c>
      <c r="AI133" s="88">
        <f t="array" ref="AI133">SUM($H$7:$H$106*($C$7:$C$106=$C133)*(AI$7:AI$106&gt;0))</f>
        <v>0</v>
      </c>
      <c r="AJ133" s="88">
        <f t="array" ref="AJ133">SUM($H$7:$H$106*($C$7:$C$106=$C133)*(AJ$7:AJ$106&gt;0))</f>
        <v>0</v>
      </c>
      <c r="AK133" s="88">
        <f t="array" ref="AK133">SUM($H$7:$H$106*($C$7:$C$106=$C133)*(AK$7:AK$106&gt;0))</f>
        <v>0</v>
      </c>
      <c r="AL133" s="88">
        <f t="array" ref="AL133">SUM($H$7:$H$106*($C$7:$C$106=$C133)*(AL$7:AL$106&gt;0))</f>
        <v>0</v>
      </c>
      <c r="AM133" s="88">
        <f t="array" ref="AM133">SUM($H$7:$H$106*($C$7:$C$106=$C133)*(AM$7:AM$106&gt;0))</f>
        <v>0</v>
      </c>
      <c r="AN133" s="88">
        <f t="array" ref="AN133">SUM($H$7:$H$106*($C$7:$C$106=$C133)*(AN$7:AN$106&gt;0))</f>
        <v>0</v>
      </c>
      <c r="AO133" s="88">
        <f t="array" ref="AO133">SUM($H$7:$H$106*($C$7:$C$106=$C133)*(AO$7:AO$106&gt;0))</f>
        <v>0</v>
      </c>
      <c r="AP133" s="88">
        <f t="array" ref="AP133">SUM($H$7:$H$106*($C$7:$C$106=$C133)*(AP$7:AP$106&gt;0))</f>
        <v>0</v>
      </c>
      <c r="AQ133" s="88">
        <f t="array" ref="AQ133">SUM($H$7:$H$106*($C$7:$C$106=$C133)*(AQ$7:AQ$106&gt;0))</f>
        <v>0</v>
      </c>
      <c r="AR133" s="88">
        <f t="array" ref="AR133">SUM($H$7:$H$106*($C$7:$C$106=$C133)*(AR$7:AR$106&gt;0))</f>
        <v>0</v>
      </c>
      <c r="AS133" s="88">
        <f t="array" ref="AS133">SUM($H$7:$H$106*($C$7:$C$106=$C133)*(AS$7:AS$106&gt;0))</f>
        <v>0</v>
      </c>
      <c r="AT133" s="88">
        <f t="array" ref="AT133">SUM($H$7:$H$106*($C$7:$C$106=$C133)*(AT$7:AT$106&gt;0))</f>
        <v>0</v>
      </c>
      <c r="AU133" s="88">
        <f t="array" ref="AU133">SUM($H$7:$H$106*($C$7:$C$106=$C133)*(AU$7:AU$106&gt;0))</f>
        <v>0</v>
      </c>
      <c r="AV133" s="88">
        <f t="array" ref="AV133">SUM($H$7:$H$106*($C$7:$C$106=$C133)*(AV$7:AV$106&gt;0))</f>
        <v>0</v>
      </c>
      <c r="AW133" s="88">
        <f t="array" ref="AW133">SUM($H$7:$H$106*($C$7:$C$106=$C133)*(AW$7:AW$106&gt;0))</f>
        <v>0</v>
      </c>
      <c r="AX133" s="88">
        <f t="array" ref="AX133">SUM($H$7:$H$106*($C$7:$C$106=$C133)*(AX$7:AX$106&gt;0))</f>
        <v>0</v>
      </c>
      <c r="AY133" s="88">
        <f t="array" ref="AY133">SUM($H$7:$H$106*($C$7:$C$106=$C133)*(AY$7:AY$106&gt;0))</f>
        <v>0</v>
      </c>
      <c r="AZ133" s="88">
        <f t="array" ref="AZ133">SUM($H$7:$H$106*($C$7:$C$106=$C133)*(AZ$7:AZ$106&gt;0))</f>
        <v>0</v>
      </c>
      <c r="BA133" s="88">
        <f t="array" ref="BA133">SUM($H$7:$H$106*($C$7:$C$106=$C133)*(BA$7:BA$106&gt;0))</f>
        <v>0</v>
      </c>
      <c r="BB133" s="88">
        <f t="array" ref="BB133">SUM($H$7:$H$106*($C$7:$C$106=$C133)*(BB$7:BB$106&gt;0))</f>
        <v>0</v>
      </c>
      <c r="BC133" s="88">
        <f t="array" ref="BC133">SUM($H$7:$H$106*($C$7:$C$106=$C133)*(BC$7:BC$106&gt;0))</f>
        <v>0</v>
      </c>
      <c r="BD133" s="88">
        <f t="array" ref="BD133">SUM($H$7:$H$106*($C$7:$C$106=$C133)*(BD$7:BD$106&gt;0))</f>
        <v>0</v>
      </c>
      <c r="BE133" s="88">
        <f t="array" ref="BE133">SUM($H$7:$H$106*($C$7:$C$106=$C133)*(BE$7:BE$106&gt;0))</f>
        <v>0</v>
      </c>
      <c r="BF133" s="88">
        <f t="array" ref="BF133">SUM($H$7:$H$106*($C$7:$C$106=$C133)*(BF$7:BF$106&gt;0))</f>
        <v>0</v>
      </c>
      <c r="BG133" s="88">
        <f t="array" ref="BG133">SUM($H$7:$H$106*($C$7:$C$106=$C133)*(BG$7:BG$106&gt;0))</f>
        <v>0</v>
      </c>
      <c r="BH133" s="88">
        <f t="array" ref="BH133">SUM($H$7:$H$106*($C$7:$C$106=$C133)*(BH$7:BH$106&gt;0))</f>
        <v>0</v>
      </c>
      <c r="BI133" s="88">
        <f t="array" ref="BI133">SUM($H$7:$H$106*($C$7:$C$106=$C133)*(BI$7:BI$106&gt;0))</f>
        <v>0</v>
      </c>
      <c r="BJ133" s="88">
        <f t="array" ref="BJ133">SUM($H$7:$H$106*($C$7:$C$106=$C133)*(BJ$7:BJ$106&gt;0))</f>
        <v>0</v>
      </c>
      <c r="BK133" s="88">
        <f t="array" ref="BK133">SUM($H$7:$H$106*($C$7:$C$106=$C133)*(BK$7:BK$106&gt;0))</f>
        <v>0</v>
      </c>
      <c r="BL133" s="88">
        <f t="array" ref="BL133">SUM($H$7:$H$106*($C$7:$C$106=$C133)*(BL$7:BL$106&gt;0))</f>
        <v>0</v>
      </c>
      <c r="BM133" s="88">
        <f t="array" ref="BM133">SUM($H$7:$H$106*($C$7:$C$106=$C133)*(BM$7:BM$106&gt;0))</f>
        <v>0</v>
      </c>
      <c r="BN133" s="88">
        <f t="array" ref="BN133">SUM($H$7:$H$106*($C$7:$C$106=$C133)*(BN$7:BN$106&gt;0))</f>
        <v>0</v>
      </c>
      <c r="BO133" s="88">
        <f t="array" ref="BO133">SUM($H$7:$H$106*($C$7:$C$106=$C133)*(BO$7:BO$106&gt;0))</f>
        <v>0</v>
      </c>
      <c r="BP133" s="88">
        <f t="array" ref="BP133">SUM($H$7:$H$106*($C$7:$C$106=$C133)*(BP$7:BP$106&gt;0))</f>
        <v>0</v>
      </c>
      <c r="BQ133" s="88">
        <f t="array" ref="BQ133">SUM($H$7:$H$106*($C$7:$C$106=$C133)*(BQ$7:BQ$106&gt;0))</f>
        <v>0</v>
      </c>
      <c r="BR133" s="88">
        <f t="array" ref="BR133">SUM($H$7:$H$106*($C$7:$C$106=$C133)*(BR$7:BR$106&gt;0))</f>
        <v>0</v>
      </c>
      <c r="BS133" s="88">
        <f t="array" ref="BS133">SUM($H$7:$H$106*($C$7:$C$106=$C133)*(BS$7:BS$106&gt;0))</f>
        <v>0</v>
      </c>
      <c r="BT133" s="88">
        <f t="array" ref="BT133">SUM($H$7:$H$106*($C$7:$C$106=$C133)*(BT$7:BT$106&gt;0))</f>
        <v>0</v>
      </c>
      <c r="BU133" s="88">
        <f t="array" ref="BU133">SUM($H$7:$H$106*($C$7:$C$106=$C133)*(BU$7:BU$106&gt;0))</f>
        <v>0</v>
      </c>
      <c r="BV133" s="88">
        <f t="array" ref="BV133">SUM($H$7:$H$106*($C$7:$C$106=$C133)*(BV$7:BV$106&gt;0))</f>
        <v>0</v>
      </c>
      <c r="BW133" s="88">
        <f t="array" ref="BW133">SUM($H$7:$H$106*($C$7:$C$106=$C133)*(BW$7:BW$106&gt;0))</f>
        <v>0</v>
      </c>
    </row>
    <row r="134" spans="2:75" hidden="1" outlineLevel="1">
      <c r="B134" s="7"/>
      <c r="C134" s="86" t="str">
        <f>тех!B31</f>
        <v>Администратор (общежития)</v>
      </c>
      <c r="D134" s="58"/>
      <c r="E134" s="58"/>
      <c r="F134" s="58"/>
      <c r="G134" s="58"/>
      <c r="H134" s="87"/>
      <c r="I134" s="80"/>
      <c r="J134" s="80"/>
      <c r="K134" s="80"/>
      <c r="L134" s="80"/>
      <c r="M134" s="80"/>
      <c r="N134" s="80"/>
      <c r="P134" s="88">
        <f t="array" ref="P134">SUM($H$7:$H$106*($C$7:$C$106=$C134)*(P$7:P$106&gt;0))</f>
        <v>0</v>
      </c>
      <c r="Q134" s="88">
        <f t="array" ref="Q134">SUM($H$7:$H$106*($C$7:$C$106=$C134)*(Q$7:Q$106&gt;0))</f>
        <v>0</v>
      </c>
      <c r="R134" s="88">
        <f t="array" ref="R134">SUM($H$7:$H$106*($C$7:$C$106=$C134)*(R$7:R$106&gt;0))</f>
        <v>0</v>
      </c>
      <c r="S134" s="88">
        <f t="array" ref="S134">SUM($H$7:$H$106*($C$7:$C$106=$C134)*(S$7:S$106&gt;0))</f>
        <v>0</v>
      </c>
      <c r="T134" s="88">
        <f t="array" ref="T134">SUM($H$7:$H$106*($C$7:$C$106=$C134)*(T$7:T$106&gt;0))</f>
        <v>0</v>
      </c>
      <c r="U134" s="88">
        <f t="array" ref="U134">SUM($H$7:$H$106*($C$7:$C$106=$C134)*(U$7:U$106&gt;0))</f>
        <v>0</v>
      </c>
      <c r="V134" s="88">
        <f t="array" ref="V134">SUM($H$7:$H$106*($C$7:$C$106=$C134)*(V$7:V$106&gt;0))</f>
        <v>0</v>
      </c>
      <c r="W134" s="88">
        <f t="array" ref="W134">SUM($H$7:$H$106*($C$7:$C$106=$C134)*(W$7:W$106&gt;0))</f>
        <v>0</v>
      </c>
      <c r="X134" s="88">
        <f t="array" ref="X134">SUM($H$7:$H$106*($C$7:$C$106=$C134)*(X$7:X$106&gt;0))</f>
        <v>0</v>
      </c>
      <c r="Y134" s="88">
        <f t="array" ref="Y134">SUM($H$7:$H$106*($C$7:$C$106=$C134)*(Y$7:Y$106&gt;0))</f>
        <v>0</v>
      </c>
      <c r="Z134" s="88">
        <f t="array" ref="Z134">SUM($H$7:$H$106*($C$7:$C$106=$C134)*(Z$7:Z$106&gt;0))</f>
        <v>0</v>
      </c>
      <c r="AA134" s="88">
        <f t="array" ref="AA134">SUM($H$7:$H$106*($C$7:$C$106=$C134)*(AA$7:AA$106&gt;0))</f>
        <v>0</v>
      </c>
      <c r="AB134" s="88">
        <f t="array" ref="AB134">SUM($H$7:$H$106*($C$7:$C$106=$C134)*(AB$7:AB$106&gt;0))</f>
        <v>0</v>
      </c>
      <c r="AC134" s="88">
        <f t="array" ref="AC134">SUM($H$7:$H$106*($C$7:$C$106=$C134)*(AC$7:AC$106&gt;0))</f>
        <v>0</v>
      </c>
      <c r="AD134" s="88">
        <f t="array" ref="AD134">SUM($H$7:$H$106*($C$7:$C$106=$C134)*(AD$7:AD$106&gt;0))</f>
        <v>0</v>
      </c>
      <c r="AE134" s="88">
        <f t="array" ref="AE134">SUM($H$7:$H$106*($C$7:$C$106=$C134)*(AE$7:AE$106&gt;0))</f>
        <v>0</v>
      </c>
      <c r="AF134" s="88">
        <f t="array" ref="AF134">SUM($H$7:$H$106*($C$7:$C$106=$C134)*(AF$7:AF$106&gt;0))</f>
        <v>0</v>
      </c>
      <c r="AG134" s="88">
        <f t="array" ref="AG134">SUM($H$7:$H$106*($C$7:$C$106=$C134)*(AG$7:AG$106&gt;0))</f>
        <v>0</v>
      </c>
      <c r="AH134" s="88">
        <f t="array" ref="AH134">SUM($H$7:$H$106*($C$7:$C$106=$C134)*(AH$7:AH$106&gt;0))</f>
        <v>0</v>
      </c>
      <c r="AI134" s="88">
        <f t="array" ref="AI134">SUM($H$7:$H$106*($C$7:$C$106=$C134)*(AI$7:AI$106&gt;0))</f>
        <v>0</v>
      </c>
      <c r="AJ134" s="88">
        <f t="array" ref="AJ134">SUM($H$7:$H$106*($C$7:$C$106=$C134)*(AJ$7:AJ$106&gt;0))</f>
        <v>0</v>
      </c>
      <c r="AK134" s="88">
        <f t="array" ref="AK134">SUM($H$7:$H$106*($C$7:$C$106=$C134)*(AK$7:AK$106&gt;0))</f>
        <v>0</v>
      </c>
      <c r="AL134" s="88">
        <f t="array" ref="AL134">SUM($H$7:$H$106*($C$7:$C$106=$C134)*(AL$7:AL$106&gt;0))</f>
        <v>0</v>
      </c>
      <c r="AM134" s="88">
        <f t="array" ref="AM134">SUM($H$7:$H$106*($C$7:$C$106=$C134)*(AM$7:AM$106&gt;0))</f>
        <v>0</v>
      </c>
      <c r="AN134" s="88">
        <f t="array" ref="AN134">SUM($H$7:$H$106*($C$7:$C$106=$C134)*(AN$7:AN$106&gt;0))</f>
        <v>0</v>
      </c>
      <c r="AO134" s="88">
        <f t="array" ref="AO134">SUM($H$7:$H$106*($C$7:$C$106=$C134)*(AO$7:AO$106&gt;0))</f>
        <v>0</v>
      </c>
      <c r="AP134" s="88">
        <f t="array" ref="AP134">SUM($H$7:$H$106*($C$7:$C$106=$C134)*(AP$7:AP$106&gt;0))</f>
        <v>0</v>
      </c>
      <c r="AQ134" s="88">
        <f t="array" ref="AQ134">SUM($H$7:$H$106*($C$7:$C$106=$C134)*(AQ$7:AQ$106&gt;0))</f>
        <v>0</v>
      </c>
      <c r="AR134" s="88">
        <f t="array" ref="AR134">SUM($H$7:$H$106*($C$7:$C$106=$C134)*(AR$7:AR$106&gt;0))</f>
        <v>0</v>
      </c>
      <c r="AS134" s="88">
        <f t="array" ref="AS134">SUM($H$7:$H$106*($C$7:$C$106=$C134)*(AS$7:AS$106&gt;0))</f>
        <v>0</v>
      </c>
      <c r="AT134" s="88">
        <f t="array" ref="AT134">SUM($H$7:$H$106*($C$7:$C$106=$C134)*(AT$7:AT$106&gt;0))</f>
        <v>0</v>
      </c>
      <c r="AU134" s="88">
        <f t="array" ref="AU134">SUM($H$7:$H$106*($C$7:$C$106=$C134)*(AU$7:AU$106&gt;0))</f>
        <v>0</v>
      </c>
      <c r="AV134" s="88">
        <f t="array" ref="AV134">SUM($H$7:$H$106*($C$7:$C$106=$C134)*(AV$7:AV$106&gt;0))</f>
        <v>0</v>
      </c>
      <c r="AW134" s="88">
        <f t="array" ref="AW134">SUM($H$7:$H$106*($C$7:$C$106=$C134)*(AW$7:AW$106&gt;0))</f>
        <v>0</v>
      </c>
      <c r="AX134" s="88">
        <f t="array" ref="AX134">SUM($H$7:$H$106*($C$7:$C$106=$C134)*(AX$7:AX$106&gt;0))</f>
        <v>0</v>
      </c>
      <c r="AY134" s="88">
        <f t="array" ref="AY134">SUM($H$7:$H$106*($C$7:$C$106=$C134)*(AY$7:AY$106&gt;0))</f>
        <v>0</v>
      </c>
      <c r="AZ134" s="88">
        <f t="array" ref="AZ134">SUM($H$7:$H$106*($C$7:$C$106=$C134)*(AZ$7:AZ$106&gt;0))</f>
        <v>0</v>
      </c>
      <c r="BA134" s="88">
        <f t="array" ref="BA134">SUM($H$7:$H$106*($C$7:$C$106=$C134)*(BA$7:BA$106&gt;0))</f>
        <v>0</v>
      </c>
      <c r="BB134" s="88">
        <f t="array" ref="BB134">SUM($H$7:$H$106*($C$7:$C$106=$C134)*(BB$7:BB$106&gt;0))</f>
        <v>0</v>
      </c>
      <c r="BC134" s="88">
        <f t="array" ref="BC134">SUM($H$7:$H$106*($C$7:$C$106=$C134)*(BC$7:BC$106&gt;0))</f>
        <v>0</v>
      </c>
      <c r="BD134" s="88">
        <f t="array" ref="BD134">SUM($H$7:$H$106*($C$7:$C$106=$C134)*(BD$7:BD$106&gt;0))</f>
        <v>0</v>
      </c>
      <c r="BE134" s="88">
        <f t="array" ref="BE134">SUM($H$7:$H$106*($C$7:$C$106=$C134)*(BE$7:BE$106&gt;0))</f>
        <v>0</v>
      </c>
      <c r="BF134" s="88">
        <f t="array" ref="BF134">SUM($H$7:$H$106*($C$7:$C$106=$C134)*(BF$7:BF$106&gt;0))</f>
        <v>0</v>
      </c>
      <c r="BG134" s="88">
        <f t="array" ref="BG134">SUM($H$7:$H$106*($C$7:$C$106=$C134)*(BG$7:BG$106&gt;0))</f>
        <v>0</v>
      </c>
      <c r="BH134" s="88">
        <f t="array" ref="BH134">SUM($H$7:$H$106*($C$7:$C$106=$C134)*(BH$7:BH$106&gt;0))</f>
        <v>0</v>
      </c>
      <c r="BI134" s="88">
        <f t="array" ref="BI134">SUM($H$7:$H$106*($C$7:$C$106=$C134)*(BI$7:BI$106&gt;0))</f>
        <v>0</v>
      </c>
      <c r="BJ134" s="88">
        <f t="array" ref="BJ134">SUM($H$7:$H$106*($C$7:$C$106=$C134)*(BJ$7:BJ$106&gt;0))</f>
        <v>0</v>
      </c>
      <c r="BK134" s="88">
        <f t="array" ref="BK134">SUM($H$7:$H$106*($C$7:$C$106=$C134)*(BK$7:BK$106&gt;0))</f>
        <v>0</v>
      </c>
      <c r="BL134" s="88">
        <f t="array" ref="BL134">SUM($H$7:$H$106*($C$7:$C$106=$C134)*(BL$7:BL$106&gt;0))</f>
        <v>0</v>
      </c>
      <c r="BM134" s="88">
        <f t="array" ref="BM134">SUM($H$7:$H$106*($C$7:$C$106=$C134)*(BM$7:BM$106&gt;0))</f>
        <v>0</v>
      </c>
      <c r="BN134" s="88">
        <f t="array" ref="BN134">SUM($H$7:$H$106*($C$7:$C$106=$C134)*(BN$7:BN$106&gt;0))</f>
        <v>0</v>
      </c>
      <c r="BO134" s="88">
        <f t="array" ref="BO134">SUM($H$7:$H$106*($C$7:$C$106=$C134)*(BO$7:BO$106&gt;0))</f>
        <v>0</v>
      </c>
      <c r="BP134" s="88">
        <f t="array" ref="BP134">SUM($H$7:$H$106*($C$7:$C$106=$C134)*(BP$7:BP$106&gt;0))</f>
        <v>0</v>
      </c>
      <c r="BQ134" s="88">
        <f t="array" ref="BQ134">SUM($H$7:$H$106*($C$7:$C$106=$C134)*(BQ$7:BQ$106&gt;0))</f>
        <v>0</v>
      </c>
      <c r="BR134" s="88">
        <f t="array" ref="BR134">SUM($H$7:$H$106*($C$7:$C$106=$C134)*(BR$7:BR$106&gt;0))</f>
        <v>0</v>
      </c>
      <c r="BS134" s="88">
        <f t="array" ref="BS134">SUM($H$7:$H$106*($C$7:$C$106=$C134)*(BS$7:BS$106&gt;0))</f>
        <v>0</v>
      </c>
      <c r="BT134" s="88">
        <f t="array" ref="BT134">SUM($H$7:$H$106*($C$7:$C$106=$C134)*(BT$7:BT$106&gt;0))</f>
        <v>0</v>
      </c>
      <c r="BU134" s="88">
        <f t="array" ref="BU134">SUM($H$7:$H$106*($C$7:$C$106=$C134)*(BU$7:BU$106&gt;0))</f>
        <v>0</v>
      </c>
      <c r="BV134" s="88">
        <f t="array" ref="BV134">SUM($H$7:$H$106*($C$7:$C$106=$C134)*(BV$7:BV$106&gt;0))</f>
        <v>0</v>
      </c>
      <c r="BW134" s="88">
        <f t="array" ref="BW134">SUM($H$7:$H$106*($C$7:$C$106=$C134)*(BW$7:BW$106&gt;0))</f>
        <v>0</v>
      </c>
    </row>
    <row r="135" spans="2:75" hidden="1" outlineLevel="1">
      <c r="B135" s="7"/>
      <c r="C135" s="86" t="str">
        <f>тех!B32</f>
        <v xml:space="preserve">Аппаратчик воздухоразделения 3 разряда    </v>
      </c>
      <c r="D135" s="58"/>
      <c r="E135" s="58"/>
      <c r="F135" s="58"/>
      <c r="G135" s="58"/>
      <c r="H135" s="87"/>
      <c r="I135" s="80"/>
      <c r="J135" s="80"/>
      <c r="K135" s="80"/>
      <c r="L135" s="80"/>
      <c r="M135" s="80"/>
      <c r="N135" s="80"/>
      <c r="P135" s="88">
        <f t="array" ref="P135">SUM($H$7:$H$106*($C$7:$C$106=$C135)*(P$7:P$106&gt;0))</f>
        <v>0</v>
      </c>
      <c r="Q135" s="88">
        <f t="array" ref="Q135">SUM($H$7:$H$106*($C$7:$C$106=$C135)*(Q$7:Q$106&gt;0))</f>
        <v>0</v>
      </c>
      <c r="R135" s="88">
        <f t="array" ref="R135">SUM($H$7:$H$106*($C$7:$C$106=$C135)*(R$7:R$106&gt;0))</f>
        <v>0</v>
      </c>
      <c r="S135" s="88">
        <f t="array" ref="S135">SUM($H$7:$H$106*($C$7:$C$106=$C135)*(S$7:S$106&gt;0))</f>
        <v>0</v>
      </c>
      <c r="T135" s="88">
        <f t="array" ref="T135">SUM($H$7:$H$106*($C$7:$C$106=$C135)*(T$7:T$106&gt;0))</f>
        <v>0</v>
      </c>
      <c r="U135" s="88">
        <f t="array" ref="U135">SUM($H$7:$H$106*($C$7:$C$106=$C135)*(U$7:U$106&gt;0))</f>
        <v>0</v>
      </c>
      <c r="V135" s="88">
        <f t="array" ref="V135">SUM($H$7:$H$106*($C$7:$C$106=$C135)*(V$7:V$106&gt;0))</f>
        <v>0</v>
      </c>
      <c r="W135" s="88">
        <f t="array" ref="W135">SUM($H$7:$H$106*($C$7:$C$106=$C135)*(W$7:W$106&gt;0))</f>
        <v>0</v>
      </c>
      <c r="X135" s="88">
        <f t="array" ref="X135">SUM($H$7:$H$106*($C$7:$C$106=$C135)*(X$7:X$106&gt;0))</f>
        <v>0</v>
      </c>
      <c r="Y135" s="88">
        <f t="array" ref="Y135">SUM($H$7:$H$106*($C$7:$C$106=$C135)*(Y$7:Y$106&gt;0))</f>
        <v>0</v>
      </c>
      <c r="Z135" s="88">
        <f t="array" ref="Z135">SUM($H$7:$H$106*($C$7:$C$106=$C135)*(Z$7:Z$106&gt;0))</f>
        <v>0</v>
      </c>
      <c r="AA135" s="88">
        <f t="array" ref="AA135">SUM($H$7:$H$106*($C$7:$C$106=$C135)*(AA$7:AA$106&gt;0))</f>
        <v>0</v>
      </c>
      <c r="AB135" s="88">
        <f t="array" ref="AB135">SUM($H$7:$H$106*($C$7:$C$106=$C135)*(AB$7:AB$106&gt;0))</f>
        <v>0</v>
      </c>
      <c r="AC135" s="88">
        <f t="array" ref="AC135">SUM($H$7:$H$106*($C$7:$C$106=$C135)*(AC$7:AC$106&gt;0))</f>
        <v>0</v>
      </c>
      <c r="AD135" s="88">
        <f t="array" ref="AD135">SUM($H$7:$H$106*($C$7:$C$106=$C135)*(AD$7:AD$106&gt;0))</f>
        <v>0</v>
      </c>
      <c r="AE135" s="88">
        <f t="array" ref="AE135">SUM($H$7:$H$106*($C$7:$C$106=$C135)*(AE$7:AE$106&gt;0))</f>
        <v>0</v>
      </c>
      <c r="AF135" s="88">
        <f t="array" ref="AF135">SUM($H$7:$H$106*($C$7:$C$106=$C135)*(AF$7:AF$106&gt;0))</f>
        <v>0</v>
      </c>
      <c r="AG135" s="88">
        <f t="array" ref="AG135">SUM($H$7:$H$106*($C$7:$C$106=$C135)*(AG$7:AG$106&gt;0))</f>
        <v>0</v>
      </c>
      <c r="AH135" s="88">
        <f t="array" ref="AH135">SUM($H$7:$H$106*($C$7:$C$106=$C135)*(AH$7:AH$106&gt;0))</f>
        <v>0</v>
      </c>
      <c r="AI135" s="88">
        <f t="array" ref="AI135">SUM($H$7:$H$106*($C$7:$C$106=$C135)*(AI$7:AI$106&gt;0))</f>
        <v>0</v>
      </c>
      <c r="AJ135" s="88">
        <f t="array" ref="AJ135">SUM($H$7:$H$106*($C$7:$C$106=$C135)*(AJ$7:AJ$106&gt;0))</f>
        <v>0</v>
      </c>
      <c r="AK135" s="88">
        <f t="array" ref="AK135">SUM($H$7:$H$106*($C$7:$C$106=$C135)*(AK$7:AK$106&gt;0))</f>
        <v>0</v>
      </c>
      <c r="AL135" s="88">
        <f t="array" ref="AL135">SUM($H$7:$H$106*($C$7:$C$106=$C135)*(AL$7:AL$106&gt;0))</f>
        <v>0</v>
      </c>
      <c r="AM135" s="88">
        <f t="array" ref="AM135">SUM($H$7:$H$106*($C$7:$C$106=$C135)*(AM$7:AM$106&gt;0))</f>
        <v>0</v>
      </c>
      <c r="AN135" s="88">
        <f t="array" ref="AN135">SUM($H$7:$H$106*($C$7:$C$106=$C135)*(AN$7:AN$106&gt;0))</f>
        <v>0</v>
      </c>
      <c r="AO135" s="88">
        <f t="array" ref="AO135">SUM($H$7:$H$106*($C$7:$C$106=$C135)*(AO$7:AO$106&gt;0))</f>
        <v>0</v>
      </c>
      <c r="AP135" s="88">
        <f t="array" ref="AP135">SUM($H$7:$H$106*($C$7:$C$106=$C135)*(AP$7:AP$106&gt;0))</f>
        <v>0</v>
      </c>
      <c r="AQ135" s="88">
        <f t="array" ref="AQ135">SUM($H$7:$H$106*($C$7:$C$106=$C135)*(AQ$7:AQ$106&gt;0))</f>
        <v>0</v>
      </c>
      <c r="AR135" s="88">
        <f t="array" ref="AR135">SUM($H$7:$H$106*($C$7:$C$106=$C135)*(AR$7:AR$106&gt;0))</f>
        <v>0</v>
      </c>
      <c r="AS135" s="88">
        <f t="array" ref="AS135">SUM($H$7:$H$106*($C$7:$C$106=$C135)*(AS$7:AS$106&gt;0))</f>
        <v>0</v>
      </c>
      <c r="AT135" s="88">
        <f t="array" ref="AT135">SUM($H$7:$H$106*($C$7:$C$106=$C135)*(AT$7:AT$106&gt;0))</f>
        <v>0</v>
      </c>
      <c r="AU135" s="88">
        <f t="array" ref="AU135">SUM($H$7:$H$106*($C$7:$C$106=$C135)*(AU$7:AU$106&gt;0))</f>
        <v>0</v>
      </c>
      <c r="AV135" s="88">
        <f t="array" ref="AV135">SUM($H$7:$H$106*($C$7:$C$106=$C135)*(AV$7:AV$106&gt;0))</f>
        <v>0</v>
      </c>
      <c r="AW135" s="88">
        <f t="array" ref="AW135">SUM($H$7:$H$106*($C$7:$C$106=$C135)*(AW$7:AW$106&gt;0))</f>
        <v>0</v>
      </c>
      <c r="AX135" s="88">
        <f t="array" ref="AX135">SUM($H$7:$H$106*($C$7:$C$106=$C135)*(AX$7:AX$106&gt;0))</f>
        <v>0</v>
      </c>
      <c r="AY135" s="88">
        <f t="array" ref="AY135">SUM($H$7:$H$106*($C$7:$C$106=$C135)*(AY$7:AY$106&gt;0))</f>
        <v>0</v>
      </c>
      <c r="AZ135" s="88">
        <f t="array" ref="AZ135">SUM($H$7:$H$106*($C$7:$C$106=$C135)*(AZ$7:AZ$106&gt;0))</f>
        <v>0</v>
      </c>
      <c r="BA135" s="88">
        <f t="array" ref="BA135">SUM($H$7:$H$106*($C$7:$C$106=$C135)*(BA$7:BA$106&gt;0))</f>
        <v>0</v>
      </c>
      <c r="BB135" s="88">
        <f t="array" ref="BB135">SUM($H$7:$H$106*($C$7:$C$106=$C135)*(BB$7:BB$106&gt;0))</f>
        <v>0</v>
      </c>
      <c r="BC135" s="88">
        <f t="array" ref="BC135">SUM($H$7:$H$106*($C$7:$C$106=$C135)*(BC$7:BC$106&gt;0))</f>
        <v>0</v>
      </c>
      <c r="BD135" s="88">
        <f t="array" ref="BD135">SUM($H$7:$H$106*($C$7:$C$106=$C135)*(BD$7:BD$106&gt;0))</f>
        <v>0</v>
      </c>
      <c r="BE135" s="88">
        <f t="array" ref="BE135">SUM($H$7:$H$106*($C$7:$C$106=$C135)*(BE$7:BE$106&gt;0))</f>
        <v>0</v>
      </c>
      <c r="BF135" s="88">
        <f t="array" ref="BF135">SUM($H$7:$H$106*($C$7:$C$106=$C135)*(BF$7:BF$106&gt;0))</f>
        <v>0</v>
      </c>
      <c r="BG135" s="88">
        <f t="array" ref="BG135">SUM($H$7:$H$106*($C$7:$C$106=$C135)*(BG$7:BG$106&gt;0))</f>
        <v>0</v>
      </c>
      <c r="BH135" s="88">
        <f t="array" ref="BH135">SUM($H$7:$H$106*($C$7:$C$106=$C135)*(BH$7:BH$106&gt;0))</f>
        <v>0</v>
      </c>
      <c r="BI135" s="88">
        <f t="array" ref="BI135">SUM($H$7:$H$106*($C$7:$C$106=$C135)*(BI$7:BI$106&gt;0))</f>
        <v>0</v>
      </c>
      <c r="BJ135" s="88">
        <f t="array" ref="BJ135">SUM($H$7:$H$106*($C$7:$C$106=$C135)*(BJ$7:BJ$106&gt;0))</f>
        <v>0</v>
      </c>
      <c r="BK135" s="88">
        <f t="array" ref="BK135">SUM($H$7:$H$106*($C$7:$C$106=$C135)*(BK$7:BK$106&gt;0))</f>
        <v>0</v>
      </c>
      <c r="BL135" s="88">
        <f t="array" ref="BL135">SUM($H$7:$H$106*($C$7:$C$106=$C135)*(BL$7:BL$106&gt;0))</f>
        <v>0</v>
      </c>
      <c r="BM135" s="88">
        <f t="array" ref="BM135">SUM($H$7:$H$106*($C$7:$C$106=$C135)*(BM$7:BM$106&gt;0))</f>
        <v>0</v>
      </c>
      <c r="BN135" s="88">
        <f t="array" ref="BN135">SUM($H$7:$H$106*($C$7:$C$106=$C135)*(BN$7:BN$106&gt;0))</f>
        <v>0</v>
      </c>
      <c r="BO135" s="88">
        <f t="array" ref="BO135">SUM($H$7:$H$106*($C$7:$C$106=$C135)*(BO$7:BO$106&gt;0))</f>
        <v>0</v>
      </c>
      <c r="BP135" s="88">
        <f t="array" ref="BP135">SUM($H$7:$H$106*($C$7:$C$106=$C135)*(BP$7:BP$106&gt;0))</f>
        <v>0</v>
      </c>
      <c r="BQ135" s="88">
        <f t="array" ref="BQ135">SUM($H$7:$H$106*($C$7:$C$106=$C135)*(BQ$7:BQ$106&gt;0))</f>
        <v>0</v>
      </c>
      <c r="BR135" s="88">
        <f t="array" ref="BR135">SUM($H$7:$H$106*($C$7:$C$106=$C135)*(BR$7:BR$106&gt;0))</f>
        <v>0</v>
      </c>
      <c r="BS135" s="88">
        <f t="array" ref="BS135">SUM($H$7:$H$106*($C$7:$C$106=$C135)*(BS$7:BS$106&gt;0))</f>
        <v>0</v>
      </c>
      <c r="BT135" s="88">
        <f t="array" ref="BT135">SUM($H$7:$H$106*($C$7:$C$106=$C135)*(BT$7:BT$106&gt;0))</f>
        <v>0</v>
      </c>
      <c r="BU135" s="88">
        <f t="array" ref="BU135">SUM($H$7:$H$106*($C$7:$C$106=$C135)*(BU$7:BU$106&gt;0))</f>
        <v>0</v>
      </c>
      <c r="BV135" s="88">
        <f t="array" ref="BV135">SUM($H$7:$H$106*($C$7:$C$106=$C135)*(BV$7:BV$106&gt;0))</f>
        <v>0</v>
      </c>
      <c r="BW135" s="88">
        <f t="array" ref="BW135">SUM($H$7:$H$106*($C$7:$C$106=$C135)*(BW$7:BW$106&gt;0))</f>
        <v>0</v>
      </c>
    </row>
    <row r="136" spans="2:75" hidden="1" outlineLevel="1">
      <c r="B136" s="7"/>
      <c r="C136" s="86" t="str">
        <f>тех!B33</f>
        <v>Аппаратчик химической очистки</v>
      </c>
      <c r="D136" s="58"/>
      <c r="E136" s="58"/>
      <c r="F136" s="58"/>
      <c r="G136" s="58"/>
      <c r="H136" s="87"/>
      <c r="I136" s="80"/>
      <c r="J136" s="80"/>
      <c r="K136" s="80"/>
      <c r="L136" s="80"/>
      <c r="M136" s="80"/>
      <c r="N136" s="80"/>
      <c r="P136" s="88">
        <f t="array" ref="P136">SUM($H$7:$H$106*($C$7:$C$106=$C136)*(P$7:P$106&gt;0))</f>
        <v>0</v>
      </c>
      <c r="Q136" s="88">
        <f t="array" ref="Q136">SUM($H$7:$H$106*($C$7:$C$106=$C136)*(Q$7:Q$106&gt;0))</f>
        <v>0</v>
      </c>
      <c r="R136" s="88">
        <f t="array" ref="R136">SUM($H$7:$H$106*($C$7:$C$106=$C136)*(R$7:R$106&gt;0))</f>
        <v>0</v>
      </c>
      <c r="S136" s="88">
        <f t="array" ref="S136">SUM($H$7:$H$106*($C$7:$C$106=$C136)*(S$7:S$106&gt;0))</f>
        <v>0</v>
      </c>
      <c r="T136" s="88">
        <f t="array" ref="T136">SUM($H$7:$H$106*($C$7:$C$106=$C136)*(T$7:T$106&gt;0))</f>
        <v>0</v>
      </c>
      <c r="U136" s="88">
        <f t="array" ref="U136">SUM($H$7:$H$106*($C$7:$C$106=$C136)*(U$7:U$106&gt;0))</f>
        <v>0</v>
      </c>
      <c r="V136" s="88">
        <f t="array" ref="V136">SUM($H$7:$H$106*($C$7:$C$106=$C136)*(V$7:V$106&gt;0))</f>
        <v>0</v>
      </c>
      <c r="W136" s="88">
        <f t="array" ref="W136">SUM($H$7:$H$106*($C$7:$C$106=$C136)*(W$7:W$106&gt;0))</f>
        <v>0</v>
      </c>
      <c r="X136" s="88">
        <f t="array" ref="X136">SUM($H$7:$H$106*($C$7:$C$106=$C136)*(X$7:X$106&gt;0))</f>
        <v>0</v>
      </c>
      <c r="Y136" s="88">
        <f t="array" ref="Y136">SUM($H$7:$H$106*($C$7:$C$106=$C136)*(Y$7:Y$106&gt;0))</f>
        <v>0</v>
      </c>
      <c r="Z136" s="88">
        <f t="array" ref="Z136">SUM($H$7:$H$106*($C$7:$C$106=$C136)*(Z$7:Z$106&gt;0))</f>
        <v>0</v>
      </c>
      <c r="AA136" s="88">
        <f t="array" ref="AA136">SUM($H$7:$H$106*($C$7:$C$106=$C136)*(AA$7:AA$106&gt;0))</f>
        <v>0</v>
      </c>
      <c r="AB136" s="88">
        <f t="array" ref="AB136">SUM($H$7:$H$106*($C$7:$C$106=$C136)*(AB$7:AB$106&gt;0))</f>
        <v>0</v>
      </c>
      <c r="AC136" s="88">
        <f t="array" ref="AC136">SUM($H$7:$H$106*($C$7:$C$106=$C136)*(AC$7:AC$106&gt;0))</f>
        <v>0</v>
      </c>
      <c r="AD136" s="88">
        <f t="array" ref="AD136">SUM($H$7:$H$106*($C$7:$C$106=$C136)*(AD$7:AD$106&gt;0))</f>
        <v>0</v>
      </c>
      <c r="AE136" s="88">
        <f t="array" ref="AE136">SUM($H$7:$H$106*($C$7:$C$106=$C136)*(AE$7:AE$106&gt;0))</f>
        <v>0</v>
      </c>
      <c r="AF136" s="88">
        <f t="array" ref="AF136">SUM($H$7:$H$106*($C$7:$C$106=$C136)*(AF$7:AF$106&gt;0))</f>
        <v>0</v>
      </c>
      <c r="AG136" s="88">
        <f t="array" ref="AG136">SUM($H$7:$H$106*($C$7:$C$106=$C136)*(AG$7:AG$106&gt;0))</f>
        <v>0</v>
      </c>
      <c r="AH136" s="88">
        <f t="array" ref="AH136">SUM($H$7:$H$106*($C$7:$C$106=$C136)*(AH$7:AH$106&gt;0))</f>
        <v>0</v>
      </c>
      <c r="AI136" s="88">
        <f t="array" ref="AI136">SUM($H$7:$H$106*($C$7:$C$106=$C136)*(AI$7:AI$106&gt;0))</f>
        <v>0</v>
      </c>
      <c r="AJ136" s="88">
        <f t="array" ref="AJ136">SUM($H$7:$H$106*($C$7:$C$106=$C136)*(AJ$7:AJ$106&gt;0))</f>
        <v>0</v>
      </c>
      <c r="AK136" s="88">
        <f t="array" ref="AK136">SUM($H$7:$H$106*($C$7:$C$106=$C136)*(AK$7:AK$106&gt;0))</f>
        <v>0</v>
      </c>
      <c r="AL136" s="88">
        <f t="array" ref="AL136">SUM($H$7:$H$106*($C$7:$C$106=$C136)*(AL$7:AL$106&gt;0))</f>
        <v>0</v>
      </c>
      <c r="AM136" s="88">
        <f t="array" ref="AM136">SUM($H$7:$H$106*($C$7:$C$106=$C136)*(AM$7:AM$106&gt;0))</f>
        <v>0</v>
      </c>
      <c r="AN136" s="88">
        <f t="array" ref="AN136">SUM($H$7:$H$106*($C$7:$C$106=$C136)*(AN$7:AN$106&gt;0))</f>
        <v>0</v>
      </c>
      <c r="AO136" s="88">
        <f t="array" ref="AO136">SUM($H$7:$H$106*($C$7:$C$106=$C136)*(AO$7:AO$106&gt;0))</f>
        <v>0</v>
      </c>
      <c r="AP136" s="88">
        <f t="array" ref="AP136">SUM($H$7:$H$106*($C$7:$C$106=$C136)*(AP$7:AP$106&gt;0))</f>
        <v>0</v>
      </c>
      <c r="AQ136" s="88">
        <f t="array" ref="AQ136">SUM($H$7:$H$106*($C$7:$C$106=$C136)*(AQ$7:AQ$106&gt;0))</f>
        <v>0</v>
      </c>
      <c r="AR136" s="88">
        <f t="array" ref="AR136">SUM($H$7:$H$106*($C$7:$C$106=$C136)*(AR$7:AR$106&gt;0))</f>
        <v>0</v>
      </c>
      <c r="AS136" s="88">
        <f t="array" ref="AS136">SUM($H$7:$H$106*($C$7:$C$106=$C136)*(AS$7:AS$106&gt;0))</f>
        <v>0</v>
      </c>
      <c r="AT136" s="88">
        <f t="array" ref="AT136">SUM($H$7:$H$106*($C$7:$C$106=$C136)*(AT$7:AT$106&gt;0))</f>
        <v>0</v>
      </c>
      <c r="AU136" s="88">
        <f t="array" ref="AU136">SUM($H$7:$H$106*($C$7:$C$106=$C136)*(AU$7:AU$106&gt;0))</f>
        <v>0</v>
      </c>
      <c r="AV136" s="88">
        <f t="array" ref="AV136">SUM($H$7:$H$106*($C$7:$C$106=$C136)*(AV$7:AV$106&gt;0))</f>
        <v>0</v>
      </c>
      <c r="AW136" s="88">
        <f t="array" ref="AW136">SUM($H$7:$H$106*($C$7:$C$106=$C136)*(AW$7:AW$106&gt;0))</f>
        <v>0</v>
      </c>
      <c r="AX136" s="88">
        <f t="array" ref="AX136">SUM($H$7:$H$106*($C$7:$C$106=$C136)*(AX$7:AX$106&gt;0))</f>
        <v>0</v>
      </c>
      <c r="AY136" s="88">
        <f t="array" ref="AY136">SUM($H$7:$H$106*($C$7:$C$106=$C136)*(AY$7:AY$106&gt;0))</f>
        <v>0</v>
      </c>
      <c r="AZ136" s="88">
        <f t="array" ref="AZ136">SUM($H$7:$H$106*($C$7:$C$106=$C136)*(AZ$7:AZ$106&gt;0))</f>
        <v>0</v>
      </c>
      <c r="BA136" s="88">
        <f t="array" ref="BA136">SUM($H$7:$H$106*($C$7:$C$106=$C136)*(BA$7:BA$106&gt;0))</f>
        <v>0</v>
      </c>
      <c r="BB136" s="88">
        <f t="array" ref="BB136">SUM($H$7:$H$106*($C$7:$C$106=$C136)*(BB$7:BB$106&gt;0))</f>
        <v>0</v>
      </c>
      <c r="BC136" s="88">
        <f t="array" ref="BC136">SUM($H$7:$H$106*($C$7:$C$106=$C136)*(BC$7:BC$106&gt;0))</f>
        <v>0</v>
      </c>
      <c r="BD136" s="88">
        <f t="array" ref="BD136">SUM($H$7:$H$106*($C$7:$C$106=$C136)*(BD$7:BD$106&gt;0))</f>
        <v>0</v>
      </c>
      <c r="BE136" s="88">
        <f t="array" ref="BE136">SUM($H$7:$H$106*($C$7:$C$106=$C136)*(BE$7:BE$106&gt;0))</f>
        <v>0</v>
      </c>
      <c r="BF136" s="88">
        <f t="array" ref="BF136">SUM($H$7:$H$106*($C$7:$C$106=$C136)*(BF$7:BF$106&gt;0))</f>
        <v>0</v>
      </c>
      <c r="BG136" s="88">
        <f t="array" ref="BG136">SUM($H$7:$H$106*($C$7:$C$106=$C136)*(BG$7:BG$106&gt;0))</f>
        <v>0</v>
      </c>
      <c r="BH136" s="88">
        <f t="array" ref="BH136">SUM($H$7:$H$106*($C$7:$C$106=$C136)*(BH$7:BH$106&gt;0))</f>
        <v>0</v>
      </c>
      <c r="BI136" s="88">
        <f t="array" ref="BI136">SUM($H$7:$H$106*($C$7:$C$106=$C136)*(BI$7:BI$106&gt;0))</f>
        <v>0</v>
      </c>
      <c r="BJ136" s="88">
        <f t="array" ref="BJ136">SUM($H$7:$H$106*($C$7:$C$106=$C136)*(BJ$7:BJ$106&gt;0))</f>
        <v>0</v>
      </c>
      <c r="BK136" s="88">
        <f t="array" ref="BK136">SUM($H$7:$H$106*($C$7:$C$106=$C136)*(BK$7:BK$106&gt;0))</f>
        <v>0</v>
      </c>
      <c r="BL136" s="88">
        <f t="array" ref="BL136">SUM($H$7:$H$106*($C$7:$C$106=$C136)*(BL$7:BL$106&gt;0))</f>
        <v>0</v>
      </c>
      <c r="BM136" s="88">
        <f t="array" ref="BM136">SUM($H$7:$H$106*($C$7:$C$106=$C136)*(BM$7:BM$106&gt;0))</f>
        <v>0</v>
      </c>
      <c r="BN136" s="88">
        <f t="array" ref="BN136">SUM($H$7:$H$106*($C$7:$C$106=$C136)*(BN$7:BN$106&gt;0))</f>
        <v>0</v>
      </c>
      <c r="BO136" s="88">
        <f t="array" ref="BO136">SUM($H$7:$H$106*($C$7:$C$106=$C136)*(BO$7:BO$106&gt;0))</f>
        <v>0</v>
      </c>
      <c r="BP136" s="88">
        <f t="array" ref="BP136">SUM($H$7:$H$106*($C$7:$C$106=$C136)*(BP$7:BP$106&gt;0))</f>
        <v>0</v>
      </c>
      <c r="BQ136" s="88">
        <f t="array" ref="BQ136">SUM($H$7:$H$106*($C$7:$C$106=$C136)*(BQ$7:BQ$106&gt;0))</f>
        <v>0</v>
      </c>
      <c r="BR136" s="88">
        <f t="array" ref="BR136">SUM($H$7:$H$106*($C$7:$C$106=$C136)*(BR$7:BR$106&gt;0))</f>
        <v>0</v>
      </c>
      <c r="BS136" s="88">
        <f t="array" ref="BS136">SUM($H$7:$H$106*($C$7:$C$106=$C136)*(BS$7:BS$106&gt;0))</f>
        <v>0</v>
      </c>
      <c r="BT136" s="88">
        <f t="array" ref="BT136">SUM($H$7:$H$106*($C$7:$C$106=$C136)*(BT$7:BT$106&gt;0))</f>
        <v>0</v>
      </c>
      <c r="BU136" s="88">
        <f t="array" ref="BU136">SUM($H$7:$H$106*($C$7:$C$106=$C136)*(BU$7:BU$106&gt;0))</f>
        <v>0</v>
      </c>
      <c r="BV136" s="88">
        <f t="array" ref="BV136">SUM($H$7:$H$106*($C$7:$C$106=$C136)*(BV$7:BV$106&gt;0))</f>
        <v>0</v>
      </c>
      <c r="BW136" s="88">
        <f t="array" ref="BW136">SUM($H$7:$H$106*($C$7:$C$106=$C136)*(BW$7:BW$106&gt;0))</f>
        <v>0</v>
      </c>
    </row>
    <row r="137" spans="2:75" hidden="1" outlineLevel="1">
      <c r="B137" s="7"/>
      <c r="C137" s="86" t="str">
        <f>тех!B34</f>
        <v xml:space="preserve">Бригадир </v>
      </c>
      <c r="D137" s="58"/>
      <c r="E137" s="58"/>
      <c r="F137" s="58"/>
      <c r="G137" s="58"/>
      <c r="H137" s="87"/>
      <c r="I137" s="80"/>
      <c r="J137" s="80"/>
      <c r="K137" s="80"/>
      <c r="L137" s="80"/>
      <c r="M137" s="80"/>
      <c r="N137" s="80"/>
      <c r="P137" s="88">
        <f t="array" ref="P137">SUM($H$7:$H$106*($C$7:$C$106=$C137)*(P$7:P$106&gt;0))</f>
        <v>0</v>
      </c>
      <c r="Q137" s="88">
        <f t="array" ref="Q137">SUM($H$7:$H$106*($C$7:$C$106=$C137)*(Q$7:Q$106&gt;0))</f>
        <v>0</v>
      </c>
      <c r="R137" s="88">
        <f t="array" ref="R137">SUM($H$7:$H$106*($C$7:$C$106=$C137)*(R$7:R$106&gt;0))</f>
        <v>0</v>
      </c>
      <c r="S137" s="88">
        <f t="array" ref="S137">SUM($H$7:$H$106*($C$7:$C$106=$C137)*(S$7:S$106&gt;0))</f>
        <v>0</v>
      </c>
      <c r="T137" s="88">
        <f t="array" ref="T137">SUM($H$7:$H$106*($C$7:$C$106=$C137)*(T$7:T$106&gt;0))</f>
        <v>0</v>
      </c>
      <c r="U137" s="88">
        <f t="array" ref="U137">SUM($H$7:$H$106*($C$7:$C$106=$C137)*(U$7:U$106&gt;0))</f>
        <v>0</v>
      </c>
      <c r="V137" s="88">
        <f t="array" ref="V137">SUM($H$7:$H$106*($C$7:$C$106=$C137)*(V$7:V$106&gt;0))</f>
        <v>0</v>
      </c>
      <c r="W137" s="88">
        <f t="array" ref="W137">SUM($H$7:$H$106*($C$7:$C$106=$C137)*(W$7:W$106&gt;0))</f>
        <v>0</v>
      </c>
      <c r="X137" s="88">
        <f t="array" ref="X137">SUM($H$7:$H$106*($C$7:$C$106=$C137)*(X$7:X$106&gt;0))</f>
        <v>0</v>
      </c>
      <c r="Y137" s="88">
        <f t="array" ref="Y137">SUM($H$7:$H$106*($C$7:$C$106=$C137)*(Y$7:Y$106&gt;0))</f>
        <v>0</v>
      </c>
      <c r="Z137" s="88">
        <f t="array" ref="Z137">SUM($H$7:$H$106*($C$7:$C$106=$C137)*(Z$7:Z$106&gt;0))</f>
        <v>0</v>
      </c>
      <c r="AA137" s="88">
        <f t="array" ref="AA137">SUM($H$7:$H$106*($C$7:$C$106=$C137)*(AA$7:AA$106&gt;0))</f>
        <v>0</v>
      </c>
      <c r="AB137" s="88">
        <f t="array" ref="AB137">SUM($H$7:$H$106*($C$7:$C$106=$C137)*(AB$7:AB$106&gt;0))</f>
        <v>0</v>
      </c>
      <c r="AC137" s="88">
        <f t="array" ref="AC137">SUM($H$7:$H$106*($C$7:$C$106=$C137)*(AC$7:AC$106&gt;0))</f>
        <v>0</v>
      </c>
      <c r="AD137" s="88">
        <f t="array" ref="AD137">SUM($H$7:$H$106*($C$7:$C$106=$C137)*(AD$7:AD$106&gt;0))</f>
        <v>0</v>
      </c>
      <c r="AE137" s="88">
        <f t="array" ref="AE137">SUM($H$7:$H$106*($C$7:$C$106=$C137)*(AE$7:AE$106&gt;0))</f>
        <v>0</v>
      </c>
      <c r="AF137" s="88">
        <f t="array" ref="AF137">SUM($H$7:$H$106*($C$7:$C$106=$C137)*(AF$7:AF$106&gt;0))</f>
        <v>0</v>
      </c>
      <c r="AG137" s="88">
        <f t="array" ref="AG137">SUM($H$7:$H$106*($C$7:$C$106=$C137)*(AG$7:AG$106&gt;0))</f>
        <v>0</v>
      </c>
      <c r="AH137" s="88">
        <f t="array" ref="AH137">SUM($H$7:$H$106*($C$7:$C$106=$C137)*(AH$7:AH$106&gt;0))</f>
        <v>0</v>
      </c>
      <c r="AI137" s="88">
        <f t="array" ref="AI137">SUM($H$7:$H$106*($C$7:$C$106=$C137)*(AI$7:AI$106&gt;0))</f>
        <v>0</v>
      </c>
      <c r="AJ137" s="88">
        <f t="array" ref="AJ137">SUM($H$7:$H$106*($C$7:$C$106=$C137)*(AJ$7:AJ$106&gt;0))</f>
        <v>0</v>
      </c>
      <c r="AK137" s="88">
        <f t="array" ref="AK137">SUM($H$7:$H$106*($C$7:$C$106=$C137)*(AK$7:AK$106&gt;0))</f>
        <v>0</v>
      </c>
      <c r="AL137" s="88">
        <f t="array" ref="AL137">SUM($H$7:$H$106*($C$7:$C$106=$C137)*(AL$7:AL$106&gt;0))</f>
        <v>0</v>
      </c>
      <c r="AM137" s="88">
        <f t="array" ref="AM137">SUM($H$7:$H$106*($C$7:$C$106=$C137)*(AM$7:AM$106&gt;0))</f>
        <v>0</v>
      </c>
      <c r="AN137" s="88">
        <f t="array" ref="AN137">SUM($H$7:$H$106*($C$7:$C$106=$C137)*(AN$7:AN$106&gt;0))</f>
        <v>0</v>
      </c>
      <c r="AO137" s="88">
        <f t="array" ref="AO137">SUM($H$7:$H$106*($C$7:$C$106=$C137)*(AO$7:AO$106&gt;0))</f>
        <v>0</v>
      </c>
      <c r="AP137" s="88">
        <f t="array" ref="AP137">SUM($H$7:$H$106*($C$7:$C$106=$C137)*(AP$7:AP$106&gt;0))</f>
        <v>0</v>
      </c>
      <c r="AQ137" s="88">
        <f t="array" ref="AQ137">SUM($H$7:$H$106*($C$7:$C$106=$C137)*(AQ$7:AQ$106&gt;0))</f>
        <v>0</v>
      </c>
      <c r="AR137" s="88">
        <f t="array" ref="AR137">SUM($H$7:$H$106*($C$7:$C$106=$C137)*(AR$7:AR$106&gt;0))</f>
        <v>0</v>
      </c>
      <c r="AS137" s="88">
        <f t="array" ref="AS137">SUM($H$7:$H$106*($C$7:$C$106=$C137)*(AS$7:AS$106&gt;0))</f>
        <v>0</v>
      </c>
      <c r="AT137" s="88">
        <f t="array" ref="AT137">SUM($H$7:$H$106*($C$7:$C$106=$C137)*(AT$7:AT$106&gt;0))</f>
        <v>0</v>
      </c>
      <c r="AU137" s="88">
        <f t="array" ref="AU137">SUM($H$7:$H$106*($C$7:$C$106=$C137)*(AU$7:AU$106&gt;0))</f>
        <v>0</v>
      </c>
      <c r="AV137" s="88">
        <f t="array" ref="AV137">SUM($H$7:$H$106*($C$7:$C$106=$C137)*(AV$7:AV$106&gt;0))</f>
        <v>0</v>
      </c>
      <c r="AW137" s="88">
        <f t="array" ref="AW137">SUM($H$7:$H$106*($C$7:$C$106=$C137)*(AW$7:AW$106&gt;0))</f>
        <v>0</v>
      </c>
      <c r="AX137" s="88">
        <f t="array" ref="AX137">SUM($H$7:$H$106*($C$7:$C$106=$C137)*(AX$7:AX$106&gt;0))</f>
        <v>0</v>
      </c>
      <c r="AY137" s="88">
        <f t="array" ref="AY137">SUM($H$7:$H$106*($C$7:$C$106=$C137)*(AY$7:AY$106&gt;0))</f>
        <v>0</v>
      </c>
      <c r="AZ137" s="88">
        <f t="array" ref="AZ137">SUM($H$7:$H$106*($C$7:$C$106=$C137)*(AZ$7:AZ$106&gt;0))</f>
        <v>0</v>
      </c>
      <c r="BA137" s="88">
        <f t="array" ref="BA137">SUM($H$7:$H$106*($C$7:$C$106=$C137)*(BA$7:BA$106&gt;0))</f>
        <v>0</v>
      </c>
      <c r="BB137" s="88">
        <f t="array" ref="BB137">SUM($H$7:$H$106*($C$7:$C$106=$C137)*(BB$7:BB$106&gt;0))</f>
        <v>0</v>
      </c>
      <c r="BC137" s="88">
        <f t="array" ref="BC137">SUM($H$7:$H$106*($C$7:$C$106=$C137)*(BC$7:BC$106&gt;0))</f>
        <v>0</v>
      </c>
      <c r="BD137" s="88">
        <f t="array" ref="BD137">SUM($H$7:$H$106*($C$7:$C$106=$C137)*(BD$7:BD$106&gt;0))</f>
        <v>0</v>
      </c>
      <c r="BE137" s="88">
        <f t="array" ref="BE137">SUM($H$7:$H$106*($C$7:$C$106=$C137)*(BE$7:BE$106&gt;0))</f>
        <v>0</v>
      </c>
      <c r="BF137" s="88">
        <f t="array" ref="BF137">SUM($H$7:$H$106*($C$7:$C$106=$C137)*(BF$7:BF$106&gt;0))</f>
        <v>0</v>
      </c>
      <c r="BG137" s="88">
        <f t="array" ref="BG137">SUM($H$7:$H$106*($C$7:$C$106=$C137)*(BG$7:BG$106&gt;0))</f>
        <v>0</v>
      </c>
      <c r="BH137" s="88">
        <f t="array" ref="BH137">SUM($H$7:$H$106*($C$7:$C$106=$C137)*(BH$7:BH$106&gt;0))</f>
        <v>0</v>
      </c>
      <c r="BI137" s="88">
        <f t="array" ref="BI137">SUM($H$7:$H$106*($C$7:$C$106=$C137)*(BI$7:BI$106&gt;0))</f>
        <v>0</v>
      </c>
      <c r="BJ137" s="88">
        <f t="array" ref="BJ137">SUM($H$7:$H$106*($C$7:$C$106=$C137)*(BJ$7:BJ$106&gt;0))</f>
        <v>0</v>
      </c>
      <c r="BK137" s="88">
        <f t="array" ref="BK137">SUM($H$7:$H$106*($C$7:$C$106=$C137)*(BK$7:BK$106&gt;0))</f>
        <v>0</v>
      </c>
      <c r="BL137" s="88">
        <f t="array" ref="BL137">SUM($H$7:$H$106*($C$7:$C$106=$C137)*(BL$7:BL$106&gt;0))</f>
        <v>0</v>
      </c>
      <c r="BM137" s="88">
        <f t="array" ref="BM137">SUM($H$7:$H$106*($C$7:$C$106=$C137)*(BM$7:BM$106&gt;0))</f>
        <v>0</v>
      </c>
      <c r="BN137" s="88">
        <f t="array" ref="BN137">SUM($H$7:$H$106*($C$7:$C$106=$C137)*(BN$7:BN$106&gt;0))</f>
        <v>0</v>
      </c>
      <c r="BO137" s="88">
        <f t="array" ref="BO137">SUM($H$7:$H$106*($C$7:$C$106=$C137)*(BO$7:BO$106&gt;0))</f>
        <v>0</v>
      </c>
      <c r="BP137" s="88">
        <f t="array" ref="BP137">SUM($H$7:$H$106*($C$7:$C$106=$C137)*(BP$7:BP$106&gt;0))</f>
        <v>0</v>
      </c>
      <c r="BQ137" s="88">
        <f t="array" ref="BQ137">SUM($H$7:$H$106*($C$7:$C$106=$C137)*(BQ$7:BQ$106&gt;0))</f>
        <v>0</v>
      </c>
      <c r="BR137" s="88">
        <f t="array" ref="BR137">SUM($H$7:$H$106*($C$7:$C$106=$C137)*(BR$7:BR$106&gt;0))</f>
        <v>0</v>
      </c>
      <c r="BS137" s="88">
        <f t="array" ref="BS137">SUM($H$7:$H$106*($C$7:$C$106=$C137)*(BS$7:BS$106&gt;0))</f>
        <v>0</v>
      </c>
      <c r="BT137" s="88">
        <f t="array" ref="BT137">SUM($H$7:$H$106*($C$7:$C$106=$C137)*(BT$7:BT$106&gt;0))</f>
        <v>0</v>
      </c>
      <c r="BU137" s="88">
        <f t="array" ref="BU137">SUM($H$7:$H$106*($C$7:$C$106=$C137)*(BU$7:BU$106&gt;0))</f>
        <v>0</v>
      </c>
      <c r="BV137" s="88">
        <f t="array" ref="BV137">SUM($H$7:$H$106*($C$7:$C$106=$C137)*(BV$7:BV$106&gt;0))</f>
        <v>0</v>
      </c>
      <c r="BW137" s="88">
        <f t="array" ref="BW137">SUM($H$7:$H$106*($C$7:$C$106=$C137)*(BW$7:BW$106&gt;0))</f>
        <v>0</v>
      </c>
    </row>
    <row r="138" spans="2:75" hidden="1" outlineLevel="1">
      <c r="B138" s="7"/>
      <c r="C138" s="86" t="str">
        <f>тех!B35</f>
        <v xml:space="preserve">Бригадир группы озеленителей </v>
      </c>
      <c r="D138" s="58"/>
      <c r="E138" s="58"/>
      <c r="F138" s="58"/>
      <c r="G138" s="58"/>
      <c r="H138" s="87"/>
      <c r="I138" s="80"/>
      <c r="J138" s="80"/>
      <c r="K138" s="80"/>
      <c r="L138" s="80"/>
      <c r="M138" s="80"/>
      <c r="N138" s="80"/>
      <c r="P138" s="88">
        <f t="array" ref="P138">SUM($H$7:$H$106*($C$7:$C$106=$C138)*(P$7:P$106&gt;0))</f>
        <v>0</v>
      </c>
      <c r="Q138" s="88">
        <f t="array" ref="Q138">SUM($H$7:$H$106*($C$7:$C$106=$C138)*(Q$7:Q$106&gt;0))</f>
        <v>0</v>
      </c>
      <c r="R138" s="88">
        <f t="array" ref="R138">SUM($H$7:$H$106*($C$7:$C$106=$C138)*(R$7:R$106&gt;0))</f>
        <v>0</v>
      </c>
      <c r="S138" s="88">
        <f t="array" ref="S138">SUM($H$7:$H$106*($C$7:$C$106=$C138)*(S$7:S$106&gt;0))</f>
        <v>0</v>
      </c>
      <c r="T138" s="88">
        <f t="array" ref="T138">SUM($H$7:$H$106*($C$7:$C$106=$C138)*(T$7:T$106&gt;0))</f>
        <v>0</v>
      </c>
      <c r="U138" s="88">
        <f t="array" ref="U138">SUM($H$7:$H$106*($C$7:$C$106=$C138)*(U$7:U$106&gt;0))</f>
        <v>0</v>
      </c>
      <c r="V138" s="88">
        <f t="array" ref="V138">SUM($H$7:$H$106*($C$7:$C$106=$C138)*(V$7:V$106&gt;0))</f>
        <v>0</v>
      </c>
      <c r="W138" s="88">
        <f t="array" ref="W138">SUM($H$7:$H$106*($C$7:$C$106=$C138)*(W$7:W$106&gt;0))</f>
        <v>0</v>
      </c>
      <c r="X138" s="88">
        <f t="array" ref="X138">SUM($H$7:$H$106*($C$7:$C$106=$C138)*(X$7:X$106&gt;0))</f>
        <v>0</v>
      </c>
      <c r="Y138" s="88">
        <f t="array" ref="Y138">SUM($H$7:$H$106*($C$7:$C$106=$C138)*(Y$7:Y$106&gt;0))</f>
        <v>0</v>
      </c>
      <c r="Z138" s="88">
        <f t="array" ref="Z138">SUM($H$7:$H$106*($C$7:$C$106=$C138)*(Z$7:Z$106&gt;0))</f>
        <v>0</v>
      </c>
      <c r="AA138" s="88">
        <f t="array" ref="AA138">SUM($H$7:$H$106*($C$7:$C$106=$C138)*(AA$7:AA$106&gt;0))</f>
        <v>0</v>
      </c>
      <c r="AB138" s="88">
        <f t="array" ref="AB138">SUM($H$7:$H$106*($C$7:$C$106=$C138)*(AB$7:AB$106&gt;0))</f>
        <v>0</v>
      </c>
      <c r="AC138" s="88">
        <f t="array" ref="AC138">SUM($H$7:$H$106*($C$7:$C$106=$C138)*(AC$7:AC$106&gt;0))</f>
        <v>0</v>
      </c>
      <c r="AD138" s="88">
        <f t="array" ref="AD138">SUM($H$7:$H$106*($C$7:$C$106=$C138)*(AD$7:AD$106&gt;0))</f>
        <v>0</v>
      </c>
      <c r="AE138" s="88">
        <f t="array" ref="AE138">SUM($H$7:$H$106*($C$7:$C$106=$C138)*(AE$7:AE$106&gt;0))</f>
        <v>0</v>
      </c>
      <c r="AF138" s="88">
        <f t="array" ref="AF138">SUM($H$7:$H$106*($C$7:$C$106=$C138)*(AF$7:AF$106&gt;0))</f>
        <v>0</v>
      </c>
      <c r="AG138" s="88">
        <f t="array" ref="AG138">SUM($H$7:$H$106*($C$7:$C$106=$C138)*(AG$7:AG$106&gt;0))</f>
        <v>0</v>
      </c>
      <c r="AH138" s="88">
        <f t="array" ref="AH138">SUM($H$7:$H$106*($C$7:$C$106=$C138)*(AH$7:AH$106&gt;0))</f>
        <v>0</v>
      </c>
      <c r="AI138" s="88">
        <f t="array" ref="AI138">SUM($H$7:$H$106*($C$7:$C$106=$C138)*(AI$7:AI$106&gt;0))</f>
        <v>0</v>
      </c>
      <c r="AJ138" s="88">
        <f t="array" ref="AJ138">SUM($H$7:$H$106*($C$7:$C$106=$C138)*(AJ$7:AJ$106&gt;0))</f>
        <v>0</v>
      </c>
      <c r="AK138" s="88">
        <f t="array" ref="AK138">SUM($H$7:$H$106*($C$7:$C$106=$C138)*(AK$7:AK$106&gt;0))</f>
        <v>0</v>
      </c>
      <c r="AL138" s="88">
        <f t="array" ref="AL138">SUM($H$7:$H$106*($C$7:$C$106=$C138)*(AL$7:AL$106&gt;0))</f>
        <v>0</v>
      </c>
      <c r="AM138" s="88">
        <f t="array" ref="AM138">SUM($H$7:$H$106*($C$7:$C$106=$C138)*(AM$7:AM$106&gt;0))</f>
        <v>0</v>
      </c>
      <c r="AN138" s="88">
        <f t="array" ref="AN138">SUM($H$7:$H$106*($C$7:$C$106=$C138)*(AN$7:AN$106&gt;0))</f>
        <v>0</v>
      </c>
      <c r="AO138" s="88">
        <f t="array" ref="AO138">SUM($H$7:$H$106*($C$7:$C$106=$C138)*(AO$7:AO$106&gt;0))</f>
        <v>0</v>
      </c>
      <c r="AP138" s="88">
        <f t="array" ref="AP138">SUM($H$7:$H$106*($C$7:$C$106=$C138)*(AP$7:AP$106&gt;0))</f>
        <v>0</v>
      </c>
      <c r="AQ138" s="88">
        <f t="array" ref="AQ138">SUM($H$7:$H$106*($C$7:$C$106=$C138)*(AQ$7:AQ$106&gt;0))</f>
        <v>0</v>
      </c>
      <c r="AR138" s="88">
        <f t="array" ref="AR138">SUM($H$7:$H$106*($C$7:$C$106=$C138)*(AR$7:AR$106&gt;0))</f>
        <v>0</v>
      </c>
      <c r="AS138" s="88">
        <f t="array" ref="AS138">SUM($H$7:$H$106*($C$7:$C$106=$C138)*(AS$7:AS$106&gt;0))</f>
        <v>0</v>
      </c>
      <c r="AT138" s="88">
        <f t="array" ref="AT138">SUM($H$7:$H$106*($C$7:$C$106=$C138)*(AT$7:AT$106&gt;0))</f>
        <v>0</v>
      </c>
      <c r="AU138" s="88">
        <f t="array" ref="AU138">SUM($H$7:$H$106*($C$7:$C$106=$C138)*(AU$7:AU$106&gt;0))</f>
        <v>0</v>
      </c>
      <c r="AV138" s="88">
        <f t="array" ref="AV138">SUM($H$7:$H$106*($C$7:$C$106=$C138)*(AV$7:AV$106&gt;0))</f>
        <v>0</v>
      </c>
      <c r="AW138" s="88">
        <f t="array" ref="AW138">SUM($H$7:$H$106*($C$7:$C$106=$C138)*(AW$7:AW$106&gt;0))</f>
        <v>0</v>
      </c>
      <c r="AX138" s="88">
        <f t="array" ref="AX138">SUM($H$7:$H$106*($C$7:$C$106=$C138)*(AX$7:AX$106&gt;0))</f>
        <v>0</v>
      </c>
      <c r="AY138" s="88">
        <f t="array" ref="AY138">SUM($H$7:$H$106*($C$7:$C$106=$C138)*(AY$7:AY$106&gt;0))</f>
        <v>0</v>
      </c>
      <c r="AZ138" s="88">
        <f t="array" ref="AZ138">SUM($H$7:$H$106*($C$7:$C$106=$C138)*(AZ$7:AZ$106&gt;0))</f>
        <v>0</v>
      </c>
      <c r="BA138" s="88">
        <f t="array" ref="BA138">SUM($H$7:$H$106*($C$7:$C$106=$C138)*(BA$7:BA$106&gt;0))</f>
        <v>0</v>
      </c>
      <c r="BB138" s="88">
        <f t="array" ref="BB138">SUM($H$7:$H$106*($C$7:$C$106=$C138)*(BB$7:BB$106&gt;0))</f>
        <v>0</v>
      </c>
      <c r="BC138" s="88">
        <f t="array" ref="BC138">SUM($H$7:$H$106*($C$7:$C$106=$C138)*(BC$7:BC$106&gt;0))</f>
        <v>0</v>
      </c>
      <c r="BD138" s="88">
        <f t="array" ref="BD138">SUM($H$7:$H$106*($C$7:$C$106=$C138)*(BD$7:BD$106&gt;0))</f>
        <v>0</v>
      </c>
      <c r="BE138" s="88">
        <f t="array" ref="BE138">SUM($H$7:$H$106*($C$7:$C$106=$C138)*(BE$7:BE$106&gt;0))</f>
        <v>0</v>
      </c>
      <c r="BF138" s="88">
        <f t="array" ref="BF138">SUM($H$7:$H$106*($C$7:$C$106=$C138)*(BF$7:BF$106&gt;0))</f>
        <v>0</v>
      </c>
      <c r="BG138" s="88">
        <f t="array" ref="BG138">SUM($H$7:$H$106*($C$7:$C$106=$C138)*(BG$7:BG$106&gt;0))</f>
        <v>0</v>
      </c>
      <c r="BH138" s="88">
        <f t="array" ref="BH138">SUM($H$7:$H$106*($C$7:$C$106=$C138)*(BH$7:BH$106&gt;0))</f>
        <v>0</v>
      </c>
      <c r="BI138" s="88">
        <f t="array" ref="BI138">SUM($H$7:$H$106*($C$7:$C$106=$C138)*(BI$7:BI$106&gt;0))</f>
        <v>0</v>
      </c>
      <c r="BJ138" s="88">
        <f t="array" ref="BJ138">SUM($H$7:$H$106*($C$7:$C$106=$C138)*(BJ$7:BJ$106&gt;0))</f>
        <v>0</v>
      </c>
      <c r="BK138" s="88">
        <f t="array" ref="BK138">SUM($H$7:$H$106*($C$7:$C$106=$C138)*(BK$7:BK$106&gt;0))</f>
        <v>0</v>
      </c>
      <c r="BL138" s="88">
        <f t="array" ref="BL138">SUM($H$7:$H$106*($C$7:$C$106=$C138)*(BL$7:BL$106&gt;0))</f>
        <v>0</v>
      </c>
      <c r="BM138" s="88">
        <f t="array" ref="BM138">SUM($H$7:$H$106*($C$7:$C$106=$C138)*(BM$7:BM$106&gt;0))</f>
        <v>0</v>
      </c>
      <c r="BN138" s="88">
        <f t="array" ref="BN138">SUM($H$7:$H$106*($C$7:$C$106=$C138)*(BN$7:BN$106&gt;0))</f>
        <v>0</v>
      </c>
      <c r="BO138" s="88">
        <f t="array" ref="BO138">SUM($H$7:$H$106*($C$7:$C$106=$C138)*(BO$7:BO$106&gt;0))</f>
        <v>0</v>
      </c>
      <c r="BP138" s="88">
        <f t="array" ref="BP138">SUM($H$7:$H$106*($C$7:$C$106=$C138)*(BP$7:BP$106&gt;0))</f>
        <v>0</v>
      </c>
      <c r="BQ138" s="88">
        <f t="array" ref="BQ138">SUM($H$7:$H$106*($C$7:$C$106=$C138)*(BQ$7:BQ$106&gt;0))</f>
        <v>0</v>
      </c>
      <c r="BR138" s="88">
        <f t="array" ref="BR138">SUM($H$7:$H$106*($C$7:$C$106=$C138)*(BR$7:BR$106&gt;0))</f>
        <v>0</v>
      </c>
      <c r="BS138" s="88">
        <f t="array" ref="BS138">SUM($H$7:$H$106*($C$7:$C$106=$C138)*(BS$7:BS$106&gt;0))</f>
        <v>0</v>
      </c>
      <c r="BT138" s="88">
        <f t="array" ref="BT138">SUM($H$7:$H$106*($C$7:$C$106=$C138)*(BT$7:BT$106&gt;0))</f>
        <v>0</v>
      </c>
      <c r="BU138" s="88">
        <f t="array" ref="BU138">SUM($H$7:$H$106*($C$7:$C$106=$C138)*(BU$7:BU$106&gt;0))</f>
        <v>0</v>
      </c>
      <c r="BV138" s="88">
        <f t="array" ref="BV138">SUM($H$7:$H$106*($C$7:$C$106=$C138)*(BV$7:BV$106&gt;0))</f>
        <v>0</v>
      </c>
      <c r="BW138" s="88">
        <f t="array" ref="BW138">SUM($H$7:$H$106*($C$7:$C$106=$C138)*(BW$7:BW$106&gt;0))</f>
        <v>0</v>
      </c>
    </row>
    <row r="139" spans="2:75" hidden="1" outlineLevel="1">
      <c r="B139" s="7"/>
      <c r="C139" s="86" t="str">
        <f>тех!B36</f>
        <v xml:space="preserve">Бригадир мобильной бригады  </v>
      </c>
      <c r="D139" s="58"/>
      <c r="E139" s="58"/>
      <c r="F139" s="58"/>
      <c r="G139" s="58"/>
      <c r="H139" s="87"/>
      <c r="I139" s="80"/>
      <c r="J139" s="80"/>
      <c r="K139" s="80"/>
      <c r="L139" s="80"/>
      <c r="M139" s="80"/>
      <c r="N139" s="80"/>
      <c r="P139" s="88">
        <f t="array" ref="P139">SUM($H$7:$H$106*($C$7:$C$106=$C139)*(P$7:P$106&gt;0))</f>
        <v>0</v>
      </c>
      <c r="Q139" s="88">
        <f t="array" ref="Q139">SUM($H$7:$H$106*($C$7:$C$106=$C139)*(Q$7:Q$106&gt;0))</f>
        <v>0</v>
      </c>
      <c r="R139" s="88">
        <f t="array" ref="R139">SUM($H$7:$H$106*($C$7:$C$106=$C139)*(R$7:R$106&gt;0))</f>
        <v>0</v>
      </c>
      <c r="S139" s="88">
        <f t="array" ref="S139">SUM($H$7:$H$106*($C$7:$C$106=$C139)*(S$7:S$106&gt;0))</f>
        <v>0</v>
      </c>
      <c r="T139" s="88">
        <f t="array" ref="T139">SUM($H$7:$H$106*($C$7:$C$106=$C139)*(T$7:T$106&gt;0))</f>
        <v>0</v>
      </c>
      <c r="U139" s="88">
        <f t="array" ref="U139">SUM($H$7:$H$106*($C$7:$C$106=$C139)*(U$7:U$106&gt;0))</f>
        <v>0</v>
      </c>
      <c r="V139" s="88">
        <f t="array" ref="V139">SUM($H$7:$H$106*($C$7:$C$106=$C139)*(V$7:V$106&gt;0))</f>
        <v>0</v>
      </c>
      <c r="W139" s="88">
        <f t="array" ref="W139">SUM($H$7:$H$106*($C$7:$C$106=$C139)*(W$7:W$106&gt;0))</f>
        <v>0</v>
      </c>
      <c r="X139" s="88">
        <f t="array" ref="X139">SUM($H$7:$H$106*($C$7:$C$106=$C139)*(X$7:X$106&gt;0))</f>
        <v>0</v>
      </c>
      <c r="Y139" s="88">
        <f t="array" ref="Y139">SUM($H$7:$H$106*($C$7:$C$106=$C139)*(Y$7:Y$106&gt;0))</f>
        <v>0</v>
      </c>
      <c r="Z139" s="88">
        <f t="array" ref="Z139">SUM($H$7:$H$106*($C$7:$C$106=$C139)*(Z$7:Z$106&gt;0))</f>
        <v>0</v>
      </c>
      <c r="AA139" s="88">
        <f t="array" ref="AA139">SUM($H$7:$H$106*($C$7:$C$106=$C139)*(AA$7:AA$106&gt;0))</f>
        <v>0</v>
      </c>
      <c r="AB139" s="88">
        <f t="array" ref="AB139">SUM($H$7:$H$106*($C$7:$C$106=$C139)*(AB$7:AB$106&gt;0))</f>
        <v>0</v>
      </c>
      <c r="AC139" s="88">
        <f t="array" ref="AC139">SUM($H$7:$H$106*($C$7:$C$106=$C139)*(AC$7:AC$106&gt;0))</f>
        <v>0</v>
      </c>
      <c r="AD139" s="88">
        <f t="array" ref="AD139">SUM($H$7:$H$106*($C$7:$C$106=$C139)*(AD$7:AD$106&gt;0))</f>
        <v>0</v>
      </c>
      <c r="AE139" s="88">
        <f t="array" ref="AE139">SUM($H$7:$H$106*($C$7:$C$106=$C139)*(AE$7:AE$106&gt;0))</f>
        <v>0</v>
      </c>
      <c r="AF139" s="88">
        <f t="array" ref="AF139">SUM($H$7:$H$106*($C$7:$C$106=$C139)*(AF$7:AF$106&gt;0))</f>
        <v>0</v>
      </c>
      <c r="AG139" s="88">
        <f t="array" ref="AG139">SUM($H$7:$H$106*($C$7:$C$106=$C139)*(AG$7:AG$106&gt;0))</f>
        <v>0</v>
      </c>
      <c r="AH139" s="88">
        <f t="array" ref="AH139">SUM($H$7:$H$106*($C$7:$C$106=$C139)*(AH$7:AH$106&gt;0))</f>
        <v>0</v>
      </c>
      <c r="AI139" s="88">
        <f t="array" ref="AI139">SUM($H$7:$H$106*($C$7:$C$106=$C139)*(AI$7:AI$106&gt;0))</f>
        <v>0</v>
      </c>
      <c r="AJ139" s="88">
        <f t="array" ref="AJ139">SUM($H$7:$H$106*($C$7:$C$106=$C139)*(AJ$7:AJ$106&gt;0))</f>
        <v>0</v>
      </c>
      <c r="AK139" s="88">
        <f t="array" ref="AK139">SUM($H$7:$H$106*($C$7:$C$106=$C139)*(AK$7:AK$106&gt;0))</f>
        <v>0</v>
      </c>
      <c r="AL139" s="88">
        <f t="array" ref="AL139">SUM($H$7:$H$106*($C$7:$C$106=$C139)*(AL$7:AL$106&gt;0))</f>
        <v>0</v>
      </c>
      <c r="AM139" s="88">
        <f t="array" ref="AM139">SUM($H$7:$H$106*($C$7:$C$106=$C139)*(AM$7:AM$106&gt;0))</f>
        <v>0</v>
      </c>
      <c r="AN139" s="88">
        <f t="array" ref="AN139">SUM($H$7:$H$106*($C$7:$C$106=$C139)*(AN$7:AN$106&gt;0))</f>
        <v>0</v>
      </c>
      <c r="AO139" s="88">
        <f t="array" ref="AO139">SUM($H$7:$H$106*($C$7:$C$106=$C139)*(AO$7:AO$106&gt;0))</f>
        <v>0</v>
      </c>
      <c r="AP139" s="88">
        <f t="array" ref="AP139">SUM($H$7:$H$106*($C$7:$C$106=$C139)*(AP$7:AP$106&gt;0))</f>
        <v>0</v>
      </c>
      <c r="AQ139" s="88">
        <f t="array" ref="AQ139">SUM($H$7:$H$106*($C$7:$C$106=$C139)*(AQ$7:AQ$106&gt;0))</f>
        <v>0</v>
      </c>
      <c r="AR139" s="88">
        <f t="array" ref="AR139">SUM($H$7:$H$106*($C$7:$C$106=$C139)*(AR$7:AR$106&gt;0))</f>
        <v>0</v>
      </c>
      <c r="AS139" s="88">
        <f t="array" ref="AS139">SUM($H$7:$H$106*($C$7:$C$106=$C139)*(AS$7:AS$106&gt;0))</f>
        <v>0</v>
      </c>
      <c r="AT139" s="88">
        <f t="array" ref="AT139">SUM($H$7:$H$106*($C$7:$C$106=$C139)*(AT$7:AT$106&gt;0))</f>
        <v>0</v>
      </c>
      <c r="AU139" s="88">
        <f t="array" ref="AU139">SUM($H$7:$H$106*($C$7:$C$106=$C139)*(AU$7:AU$106&gt;0))</f>
        <v>0</v>
      </c>
      <c r="AV139" s="88">
        <f t="array" ref="AV139">SUM($H$7:$H$106*($C$7:$C$106=$C139)*(AV$7:AV$106&gt;0))</f>
        <v>0</v>
      </c>
      <c r="AW139" s="88">
        <f t="array" ref="AW139">SUM($H$7:$H$106*($C$7:$C$106=$C139)*(AW$7:AW$106&gt;0))</f>
        <v>0</v>
      </c>
      <c r="AX139" s="88">
        <f t="array" ref="AX139">SUM($H$7:$H$106*($C$7:$C$106=$C139)*(AX$7:AX$106&gt;0))</f>
        <v>0</v>
      </c>
      <c r="AY139" s="88">
        <f t="array" ref="AY139">SUM($H$7:$H$106*($C$7:$C$106=$C139)*(AY$7:AY$106&gt;0))</f>
        <v>0</v>
      </c>
      <c r="AZ139" s="88">
        <f t="array" ref="AZ139">SUM($H$7:$H$106*($C$7:$C$106=$C139)*(AZ$7:AZ$106&gt;0))</f>
        <v>0</v>
      </c>
      <c r="BA139" s="88">
        <f t="array" ref="BA139">SUM($H$7:$H$106*($C$7:$C$106=$C139)*(BA$7:BA$106&gt;0))</f>
        <v>0</v>
      </c>
      <c r="BB139" s="88">
        <f t="array" ref="BB139">SUM($H$7:$H$106*($C$7:$C$106=$C139)*(BB$7:BB$106&gt;0))</f>
        <v>0</v>
      </c>
      <c r="BC139" s="88">
        <f t="array" ref="BC139">SUM($H$7:$H$106*($C$7:$C$106=$C139)*(BC$7:BC$106&gt;0))</f>
        <v>0</v>
      </c>
      <c r="BD139" s="88">
        <f t="array" ref="BD139">SUM($H$7:$H$106*($C$7:$C$106=$C139)*(BD$7:BD$106&gt;0))</f>
        <v>0</v>
      </c>
      <c r="BE139" s="88">
        <f t="array" ref="BE139">SUM($H$7:$H$106*($C$7:$C$106=$C139)*(BE$7:BE$106&gt;0))</f>
        <v>0</v>
      </c>
      <c r="BF139" s="88">
        <f t="array" ref="BF139">SUM($H$7:$H$106*($C$7:$C$106=$C139)*(BF$7:BF$106&gt;0))</f>
        <v>0</v>
      </c>
      <c r="BG139" s="88">
        <f t="array" ref="BG139">SUM($H$7:$H$106*($C$7:$C$106=$C139)*(BG$7:BG$106&gt;0))</f>
        <v>0</v>
      </c>
      <c r="BH139" s="88">
        <f t="array" ref="BH139">SUM($H$7:$H$106*($C$7:$C$106=$C139)*(BH$7:BH$106&gt;0))</f>
        <v>0</v>
      </c>
      <c r="BI139" s="88">
        <f t="array" ref="BI139">SUM($H$7:$H$106*($C$7:$C$106=$C139)*(BI$7:BI$106&gt;0))</f>
        <v>0</v>
      </c>
      <c r="BJ139" s="88">
        <f t="array" ref="BJ139">SUM($H$7:$H$106*($C$7:$C$106=$C139)*(BJ$7:BJ$106&gt;0))</f>
        <v>0</v>
      </c>
      <c r="BK139" s="88">
        <f t="array" ref="BK139">SUM($H$7:$H$106*($C$7:$C$106=$C139)*(BK$7:BK$106&gt;0))</f>
        <v>0</v>
      </c>
      <c r="BL139" s="88">
        <f t="array" ref="BL139">SUM($H$7:$H$106*($C$7:$C$106=$C139)*(BL$7:BL$106&gt;0))</f>
        <v>0</v>
      </c>
      <c r="BM139" s="88">
        <f t="array" ref="BM139">SUM($H$7:$H$106*($C$7:$C$106=$C139)*(BM$7:BM$106&gt;0))</f>
        <v>0</v>
      </c>
      <c r="BN139" s="88">
        <f t="array" ref="BN139">SUM($H$7:$H$106*($C$7:$C$106=$C139)*(BN$7:BN$106&gt;0))</f>
        <v>0</v>
      </c>
      <c r="BO139" s="88">
        <f t="array" ref="BO139">SUM($H$7:$H$106*($C$7:$C$106=$C139)*(BO$7:BO$106&gt;0))</f>
        <v>0</v>
      </c>
      <c r="BP139" s="88">
        <f t="array" ref="BP139">SUM($H$7:$H$106*($C$7:$C$106=$C139)*(BP$7:BP$106&gt;0))</f>
        <v>0</v>
      </c>
      <c r="BQ139" s="88">
        <f t="array" ref="BQ139">SUM($H$7:$H$106*($C$7:$C$106=$C139)*(BQ$7:BQ$106&gt;0))</f>
        <v>0</v>
      </c>
      <c r="BR139" s="88">
        <f t="array" ref="BR139">SUM($H$7:$H$106*($C$7:$C$106=$C139)*(BR$7:BR$106&gt;0))</f>
        <v>0</v>
      </c>
      <c r="BS139" s="88">
        <f t="array" ref="BS139">SUM($H$7:$H$106*($C$7:$C$106=$C139)*(BS$7:BS$106&gt;0))</f>
        <v>0</v>
      </c>
      <c r="BT139" s="88">
        <f t="array" ref="BT139">SUM($H$7:$H$106*($C$7:$C$106=$C139)*(BT$7:BT$106&gt;0))</f>
        <v>0</v>
      </c>
      <c r="BU139" s="88">
        <f t="array" ref="BU139">SUM($H$7:$H$106*($C$7:$C$106=$C139)*(BU$7:BU$106&gt;0))</f>
        <v>0</v>
      </c>
      <c r="BV139" s="88">
        <f t="array" ref="BV139">SUM($H$7:$H$106*($C$7:$C$106=$C139)*(BV$7:BV$106&gt;0))</f>
        <v>0</v>
      </c>
      <c r="BW139" s="88">
        <f t="array" ref="BW139">SUM($H$7:$H$106*($C$7:$C$106=$C139)*(BW$7:BW$106&gt;0))</f>
        <v>0</v>
      </c>
    </row>
    <row r="140" spans="2:75" hidden="1" outlineLevel="1">
      <c r="B140" s="7"/>
      <c r="C140" s="86" t="str">
        <f>тех!B37</f>
        <v xml:space="preserve">Бригадир операторов уборки </v>
      </c>
      <c r="D140" s="58"/>
      <c r="E140" s="58"/>
      <c r="F140" s="58"/>
      <c r="G140" s="58"/>
      <c r="H140" s="87"/>
      <c r="I140" s="80"/>
      <c r="J140" s="80"/>
      <c r="K140" s="80"/>
      <c r="L140" s="80"/>
      <c r="M140" s="80"/>
      <c r="N140" s="80"/>
      <c r="P140" s="88">
        <f t="array" ref="P140">SUM($H$7:$H$106*($C$7:$C$106=$C140)*(P$7:P$106&gt;0))</f>
        <v>0</v>
      </c>
      <c r="Q140" s="88">
        <f t="array" ref="Q140">SUM($H$7:$H$106*($C$7:$C$106=$C140)*(Q$7:Q$106&gt;0))</f>
        <v>0</v>
      </c>
      <c r="R140" s="88">
        <f t="array" ref="R140">SUM($H$7:$H$106*($C$7:$C$106=$C140)*(R$7:R$106&gt;0))</f>
        <v>0</v>
      </c>
      <c r="S140" s="88">
        <f t="array" ref="S140">SUM($H$7:$H$106*($C$7:$C$106=$C140)*(S$7:S$106&gt;0))</f>
        <v>0</v>
      </c>
      <c r="T140" s="88">
        <f t="array" ref="T140">SUM($H$7:$H$106*($C$7:$C$106=$C140)*(T$7:T$106&gt;0))</f>
        <v>0</v>
      </c>
      <c r="U140" s="88">
        <f t="array" ref="U140">SUM($H$7:$H$106*($C$7:$C$106=$C140)*(U$7:U$106&gt;0))</f>
        <v>0</v>
      </c>
      <c r="V140" s="88">
        <f t="array" ref="V140">SUM($H$7:$H$106*($C$7:$C$106=$C140)*(V$7:V$106&gt;0))</f>
        <v>0</v>
      </c>
      <c r="W140" s="88">
        <f t="array" ref="W140">SUM($H$7:$H$106*($C$7:$C$106=$C140)*(W$7:W$106&gt;0))</f>
        <v>0</v>
      </c>
      <c r="X140" s="88">
        <f t="array" ref="X140">SUM($H$7:$H$106*($C$7:$C$106=$C140)*(X$7:X$106&gt;0))</f>
        <v>0</v>
      </c>
      <c r="Y140" s="88">
        <f t="array" ref="Y140">SUM($H$7:$H$106*($C$7:$C$106=$C140)*(Y$7:Y$106&gt;0))</f>
        <v>0</v>
      </c>
      <c r="Z140" s="88">
        <f t="array" ref="Z140">SUM($H$7:$H$106*($C$7:$C$106=$C140)*(Z$7:Z$106&gt;0))</f>
        <v>0</v>
      </c>
      <c r="AA140" s="88">
        <f t="array" ref="AA140">SUM($H$7:$H$106*($C$7:$C$106=$C140)*(AA$7:AA$106&gt;0))</f>
        <v>0</v>
      </c>
      <c r="AB140" s="88">
        <f t="array" ref="AB140">SUM($H$7:$H$106*($C$7:$C$106=$C140)*(AB$7:AB$106&gt;0))</f>
        <v>0</v>
      </c>
      <c r="AC140" s="88">
        <f t="array" ref="AC140">SUM($H$7:$H$106*($C$7:$C$106=$C140)*(AC$7:AC$106&gt;0))</f>
        <v>0</v>
      </c>
      <c r="AD140" s="88">
        <f t="array" ref="AD140">SUM($H$7:$H$106*($C$7:$C$106=$C140)*(AD$7:AD$106&gt;0))</f>
        <v>0</v>
      </c>
      <c r="AE140" s="88">
        <f t="array" ref="AE140">SUM($H$7:$H$106*($C$7:$C$106=$C140)*(AE$7:AE$106&gt;0))</f>
        <v>0</v>
      </c>
      <c r="AF140" s="88">
        <f t="array" ref="AF140">SUM($H$7:$H$106*($C$7:$C$106=$C140)*(AF$7:AF$106&gt;0))</f>
        <v>0</v>
      </c>
      <c r="AG140" s="88">
        <f t="array" ref="AG140">SUM($H$7:$H$106*($C$7:$C$106=$C140)*(AG$7:AG$106&gt;0))</f>
        <v>0</v>
      </c>
      <c r="AH140" s="88">
        <f t="array" ref="AH140">SUM($H$7:$H$106*($C$7:$C$106=$C140)*(AH$7:AH$106&gt;0))</f>
        <v>0</v>
      </c>
      <c r="AI140" s="88">
        <f t="array" ref="AI140">SUM($H$7:$H$106*($C$7:$C$106=$C140)*(AI$7:AI$106&gt;0))</f>
        <v>0</v>
      </c>
      <c r="AJ140" s="88">
        <f t="array" ref="AJ140">SUM($H$7:$H$106*($C$7:$C$106=$C140)*(AJ$7:AJ$106&gt;0))</f>
        <v>0</v>
      </c>
      <c r="AK140" s="88">
        <f t="array" ref="AK140">SUM($H$7:$H$106*($C$7:$C$106=$C140)*(AK$7:AK$106&gt;0))</f>
        <v>0</v>
      </c>
      <c r="AL140" s="88">
        <f t="array" ref="AL140">SUM($H$7:$H$106*($C$7:$C$106=$C140)*(AL$7:AL$106&gt;0))</f>
        <v>0</v>
      </c>
      <c r="AM140" s="88">
        <f t="array" ref="AM140">SUM($H$7:$H$106*($C$7:$C$106=$C140)*(AM$7:AM$106&gt;0))</f>
        <v>0</v>
      </c>
      <c r="AN140" s="88">
        <f t="array" ref="AN140">SUM($H$7:$H$106*($C$7:$C$106=$C140)*(AN$7:AN$106&gt;0))</f>
        <v>0</v>
      </c>
      <c r="AO140" s="88">
        <f t="array" ref="AO140">SUM($H$7:$H$106*($C$7:$C$106=$C140)*(AO$7:AO$106&gt;0))</f>
        <v>0</v>
      </c>
      <c r="AP140" s="88">
        <f t="array" ref="AP140">SUM($H$7:$H$106*($C$7:$C$106=$C140)*(AP$7:AP$106&gt;0))</f>
        <v>0</v>
      </c>
      <c r="AQ140" s="88">
        <f t="array" ref="AQ140">SUM($H$7:$H$106*($C$7:$C$106=$C140)*(AQ$7:AQ$106&gt;0))</f>
        <v>0</v>
      </c>
      <c r="AR140" s="88">
        <f t="array" ref="AR140">SUM($H$7:$H$106*($C$7:$C$106=$C140)*(AR$7:AR$106&gt;0))</f>
        <v>0</v>
      </c>
      <c r="AS140" s="88">
        <f t="array" ref="AS140">SUM($H$7:$H$106*($C$7:$C$106=$C140)*(AS$7:AS$106&gt;0))</f>
        <v>0</v>
      </c>
      <c r="AT140" s="88">
        <f t="array" ref="AT140">SUM($H$7:$H$106*($C$7:$C$106=$C140)*(AT$7:AT$106&gt;0))</f>
        <v>0</v>
      </c>
      <c r="AU140" s="88">
        <f t="array" ref="AU140">SUM($H$7:$H$106*($C$7:$C$106=$C140)*(AU$7:AU$106&gt;0))</f>
        <v>0</v>
      </c>
      <c r="AV140" s="88">
        <f t="array" ref="AV140">SUM($H$7:$H$106*($C$7:$C$106=$C140)*(AV$7:AV$106&gt;0))</f>
        <v>0</v>
      </c>
      <c r="AW140" s="88">
        <f t="array" ref="AW140">SUM($H$7:$H$106*($C$7:$C$106=$C140)*(AW$7:AW$106&gt;0))</f>
        <v>0</v>
      </c>
      <c r="AX140" s="88">
        <f t="array" ref="AX140">SUM($H$7:$H$106*($C$7:$C$106=$C140)*(AX$7:AX$106&gt;0))</f>
        <v>0</v>
      </c>
      <c r="AY140" s="88">
        <f t="array" ref="AY140">SUM($H$7:$H$106*($C$7:$C$106=$C140)*(AY$7:AY$106&gt;0))</f>
        <v>0</v>
      </c>
      <c r="AZ140" s="88">
        <f t="array" ref="AZ140">SUM($H$7:$H$106*($C$7:$C$106=$C140)*(AZ$7:AZ$106&gt;0))</f>
        <v>0</v>
      </c>
      <c r="BA140" s="88">
        <f t="array" ref="BA140">SUM($H$7:$H$106*($C$7:$C$106=$C140)*(BA$7:BA$106&gt;0))</f>
        <v>0</v>
      </c>
      <c r="BB140" s="88">
        <f t="array" ref="BB140">SUM($H$7:$H$106*($C$7:$C$106=$C140)*(BB$7:BB$106&gt;0))</f>
        <v>0</v>
      </c>
      <c r="BC140" s="88">
        <f t="array" ref="BC140">SUM($H$7:$H$106*($C$7:$C$106=$C140)*(BC$7:BC$106&gt;0))</f>
        <v>0</v>
      </c>
      <c r="BD140" s="88">
        <f t="array" ref="BD140">SUM($H$7:$H$106*($C$7:$C$106=$C140)*(BD$7:BD$106&gt;0))</f>
        <v>0</v>
      </c>
      <c r="BE140" s="88">
        <f t="array" ref="BE140">SUM($H$7:$H$106*($C$7:$C$106=$C140)*(BE$7:BE$106&gt;0))</f>
        <v>0</v>
      </c>
      <c r="BF140" s="88">
        <f t="array" ref="BF140">SUM($H$7:$H$106*($C$7:$C$106=$C140)*(BF$7:BF$106&gt;0))</f>
        <v>0</v>
      </c>
      <c r="BG140" s="88">
        <f t="array" ref="BG140">SUM($H$7:$H$106*($C$7:$C$106=$C140)*(BG$7:BG$106&gt;0))</f>
        <v>0</v>
      </c>
      <c r="BH140" s="88">
        <f t="array" ref="BH140">SUM($H$7:$H$106*($C$7:$C$106=$C140)*(BH$7:BH$106&gt;0))</f>
        <v>0</v>
      </c>
      <c r="BI140" s="88">
        <f t="array" ref="BI140">SUM($H$7:$H$106*($C$7:$C$106=$C140)*(BI$7:BI$106&gt;0))</f>
        <v>0</v>
      </c>
      <c r="BJ140" s="88">
        <f t="array" ref="BJ140">SUM($H$7:$H$106*($C$7:$C$106=$C140)*(BJ$7:BJ$106&gt;0))</f>
        <v>0</v>
      </c>
      <c r="BK140" s="88">
        <f t="array" ref="BK140">SUM($H$7:$H$106*($C$7:$C$106=$C140)*(BK$7:BK$106&gt;0))</f>
        <v>0</v>
      </c>
      <c r="BL140" s="88">
        <f t="array" ref="BL140">SUM($H$7:$H$106*($C$7:$C$106=$C140)*(BL$7:BL$106&gt;0))</f>
        <v>0</v>
      </c>
      <c r="BM140" s="88">
        <f t="array" ref="BM140">SUM($H$7:$H$106*($C$7:$C$106=$C140)*(BM$7:BM$106&gt;0))</f>
        <v>0</v>
      </c>
      <c r="BN140" s="88">
        <f t="array" ref="BN140">SUM($H$7:$H$106*($C$7:$C$106=$C140)*(BN$7:BN$106&gt;0))</f>
        <v>0</v>
      </c>
      <c r="BO140" s="88">
        <f t="array" ref="BO140">SUM($H$7:$H$106*($C$7:$C$106=$C140)*(BO$7:BO$106&gt;0))</f>
        <v>0</v>
      </c>
      <c r="BP140" s="88">
        <f t="array" ref="BP140">SUM($H$7:$H$106*($C$7:$C$106=$C140)*(BP$7:BP$106&gt;0))</f>
        <v>0</v>
      </c>
      <c r="BQ140" s="88">
        <f t="array" ref="BQ140">SUM($H$7:$H$106*($C$7:$C$106=$C140)*(BQ$7:BQ$106&gt;0))</f>
        <v>0</v>
      </c>
      <c r="BR140" s="88">
        <f t="array" ref="BR140">SUM($H$7:$H$106*($C$7:$C$106=$C140)*(BR$7:BR$106&gt;0))</f>
        <v>0</v>
      </c>
      <c r="BS140" s="88">
        <f t="array" ref="BS140">SUM($H$7:$H$106*($C$7:$C$106=$C140)*(BS$7:BS$106&gt;0))</f>
        <v>0</v>
      </c>
      <c r="BT140" s="88">
        <f t="array" ref="BT140">SUM($H$7:$H$106*($C$7:$C$106=$C140)*(BT$7:BT$106&gt;0))</f>
        <v>0</v>
      </c>
      <c r="BU140" s="88">
        <f t="array" ref="BU140">SUM($H$7:$H$106*($C$7:$C$106=$C140)*(BU$7:BU$106&gt;0))</f>
        <v>0</v>
      </c>
      <c r="BV140" s="88">
        <f t="array" ref="BV140">SUM($H$7:$H$106*($C$7:$C$106=$C140)*(BV$7:BV$106&gt;0))</f>
        <v>0</v>
      </c>
      <c r="BW140" s="88">
        <f t="array" ref="BW140">SUM($H$7:$H$106*($C$7:$C$106=$C140)*(BW$7:BW$106&gt;0))</f>
        <v>0</v>
      </c>
    </row>
    <row r="141" spans="2:75" hidden="1" outlineLevel="1">
      <c r="B141" s="7"/>
      <c r="C141" s="86" t="str">
        <f>тех!B38</f>
        <v>Вахтер</v>
      </c>
      <c r="D141" s="58"/>
      <c r="E141" s="58"/>
      <c r="F141" s="58"/>
      <c r="G141" s="58"/>
      <c r="H141" s="87"/>
      <c r="I141" s="80"/>
      <c r="J141" s="80"/>
      <c r="K141" s="80"/>
      <c r="L141" s="80"/>
      <c r="M141" s="80"/>
      <c r="N141" s="80"/>
      <c r="P141" s="88">
        <f t="array" ref="P141">SUM($H$7:$H$106*($C$7:$C$106=$C141)*(P$7:P$106&gt;0))</f>
        <v>0</v>
      </c>
      <c r="Q141" s="88">
        <f t="array" ref="Q141">SUM($H$7:$H$106*($C$7:$C$106=$C141)*(Q$7:Q$106&gt;0))</f>
        <v>0</v>
      </c>
      <c r="R141" s="88">
        <f t="array" ref="R141">SUM($H$7:$H$106*($C$7:$C$106=$C141)*(R$7:R$106&gt;0))</f>
        <v>0</v>
      </c>
      <c r="S141" s="88">
        <f t="array" ref="S141">SUM($H$7:$H$106*($C$7:$C$106=$C141)*(S$7:S$106&gt;0))</f>
        <v>0</v>
      </c>
      <c r="T141" s="88">
        <f t="array" ref="T141">SUM($H$7:$H$106*($C$7:$C$106=$C141)*(T$7:T$106&gt;0))</f>
        <v>0</v>
      </c>
      <c r="U141" s="88">
        <f t="array" ref="U141">SUM($H$7:$H$106*($C$7:$C$106=$C141)*(U$7:U$106&gt;0))</f>
        <v>0</v>
      </c>
      <c r="V141" s="88">
        <f t="array" ref="V141">SUM($H$7:$H$106*($C$7:$C$106=$C141)*(V$7:V$106&gt;0))</f>
        <v>0</v>
      </c>
      <c r="W141" s="88">
        <f t="array" ref="W141">SUM($H$7:$H$106*($C$7:$C$106=$C141)*(W$7:W$106&gt;0))</f>
        <v>0</v>
      </c>
      <c r="X141" s="88">
        <f t="array" ref="X141">SUM($H$7:$H$106*($C$7:$C$106=$C141)*(X$7:X$106&gt;0))</f>
        <v>0</v>
      </c>
      <c r="Y141" s="88">
        <f t="array" ref="Y141">SUM($H$7:$H$106*($C$7:$C$106=$C141)*(Y$7:Y$106&gt;0))</f>
        <v>0</v>
      </c>
      <c r="Z141" s="88">
        <f t="array" ref="Z141">SUM($H$7:$H$106*($C$7:$C$106=$C141)*(Z$7:Z$106&gt;0))</f>
        <v>0</v>
      </c>
      <c r="AA141" s="88">
        <f t="array" ref="AA141">SUM($H$7:$H$106*($C$7:$C$106=$C141)*(AA$7:AA$106&gt;0))</f>
        <v>0</v>
      </c>
      <c r="AB141" s="88">
        <f t="array" ref="AB141">SUM($H$7:$H$106*($C$7:$C$106=$C141)*(AB$7:AB$106&gt;0))</f>
        <v>0</v>
      </c>
      <c r="AC141" s="88">
        <f t="array" ref="AC141">SUM($H$7:$H$106*($C$7:$C$106=$C141)*(AC$7:AC$106&gt;0))</f>
        <v>0</v>
      </c>
      <c r="AD141" s="88">
        <f t="array" ref="AD141">SUM($H$7:$H$106*($C$7:$C$106=$C141)*(AD$7:AD$106&gt;0))</f>
        <v>0</v>
      </c>
      <c r="AE141" s="88">
        <f t="array" ref="AE141">SUM($H$7:$H$106*($C$7:$C$106=$C141)*(AE$7:AE$106&gt;0))</f>
        <v>0</v>
      </c>
      <c r="AF141" s="88">
        <f t="array" ref="AF141">SUM($H$7:$H$106*($C$7:$C$106=$C141)*(AF$7:AF$106&gt;0))</f>
        <v>0</v>
      </c>
      <c r="AG141" s="88">
        <f t="array" ref="AG141">SUM($H$7:$H$106*($C$7:$C$106=$C141)*(AG$7:AG$106&gt;0))</f>
        <v>0</v>
      </c>
      <c r="AH141" s="88">
        <f t="array" ref="AH141">SUM($H$7:$H$106*($C$7:$C$106=$C141)*(AH$7:AH$106&gt;0))</f>
        <v>0</v>
      </c>
      <c r="AI141" s="88">
        <f t="array" ref="AI141">SUM($H$7:$H$106*($C$7:$C$106=$C141)*(AI$7:AI$106&gt;0))</f>
        <v>0</v>
      </c>
      <c r="AJ141" s="88">
        <f t="array" ref="AJ141">SUM($H$7:$H$106*($C$7:$C$106=$C141)*(AJ$7:AJ$106&gt;0))</f>
        <v>0</v>
      </c>
      <c r="AK141" s="88">
        <f t="array" ref="AK141">SUM($H$7:$H$106*($C$7:$C$106=$C141)*(AK$7:AK$106&gt;0))</f>
        <v>0</v>
      </c>
      <c r="AL141" s="88">
        <f t="array" ref="AL141">SUM($H$7:$H$106*($C$7:$C$106=$C141)*(AL$7:AL$106&gt;0))</f>
        <v>0</v>
      </c>
      <c r="AM141" s="88">
        <f t="array" ref="AM141">SUM($H$7:$H$106*($C$7:$C$106=$C141)*(AM$7:AM$106&gt;0))</f>
        <v>0</v>
      </c>
      <c r="AN141" s="88">
        <f t="array" ref="AN141">SUM($H$7:$H$106*($C$7:$C$106=$C141)*(AN$7:AN$106&gt;0))</f>
        <v>0</v>
      </c>
      <c r="AO141" s="88">
        <f t="array" ref="AO141">SUM($H$7:$H$106*($C$7:$C$106=$C141)*(AO$7:AO$106&gt;0))</f>
        <v>0</v>
      </c>
      <c r="AP141" s="88">
        <f t="array" ref="AP141">SUM($H$7:$H$106*($C$7:$C$106=$C141)*(AP$7:AP$106&gt;0))</f>
        <v>0</v>
      </c>
      <c r="AQ141" s="88">
        <f t="array" ref="AQ141">SUM($H$7:$H$106*($C$7:$C$106=$C141)*(AQ$7:AQ$106&gt;0))</f>
        <v>0</v>
      </c>
      <c r="AR141" s="88">
        <f t="array" ref="AR141">SUM($H$7:$H$106*($C$7:$C$106=$C141)*(AR$7:AR$106&gt;0))</f>
        <v>0</v>
      </c>
      <c r="AS141" s="88">
        <f t="array" ref="AS141">SUM($H$7:$H$106*($C$7:$C$106=$C141)*(AS$7:AS$106&gt;0))</f>
        <v>0</v>
      </c>
      <c r="AT141" s="88">
        <f t="array" ref="AT141">SUM($H$7:$H$106*($C$7:$C$106=$C141)*(AT$7:AT$106&gt;0))</f>
        <v>0</v>
      </c>
      <c r="AU141" s="88">
        <f t="array" ref="AU141">SUM($H$7:$H$106*($C$7:$C$106=$C141)*(AU$7:AU$106&gt;0))</f>
        <v>0</v>
      </c>
      <c r="AV141" s="88">
        <f t="array" ref="AV141">SUM($H$7:$H$106*($C$7:$C$106=$C141)*(AV$7:AV$106&gt;0))</f>
        <v>0</v>
      </c>
      <c r="AW141" s="88">
        <f t="array" ref="AW141">SUM($H$7:$H$106*($C$7:$C$106=$C141)*(AW$7:AW$106&gt;0))</f>
        <v>0</v>
      </c>
      <c r="AX141" s="88">
        <f t="array" ref="AX141">SUM($H$7:$H$106*($C$7:$C$106=$C141)*(AX$7:AX$106&gt;0))</f>
        <v>0</v>
      </c>
      <c r="AY141" s="88">
        <f t="array" ref="AY141">SUM($H$7:$H$106*($C$7:$C$106=$C141)*(AY$7:AY$106&gt;0))</f>
        <v>0</v>
      </c>
      <c r="AZ141" s="88">
        <f t="array" ref="AZ141">SUM($H$7:$H$106*($C$7:$C$106=$C141)*(AZ$7:AZ$106&gt;0))</f>
        <v>0</v>
      </c>
      <c r="BA141" s="88">
        <f t="array" ref="BA141">SUM($H$7:$H$106*($C$7:$C$106=$C141)*(BA$7:BA$106&gt;0))</f>
        <v>0</v>
      </c>
      <c r="BB141" s="88">
        <f t="array" ref="BB141">SUM($H$7:$H$106*($C$7:$C$106=$C141)*(BB$7:BB$106&gt;0))</f>
        <v>0</v>
      </c>
      <c r="BC141" s="88">
        <f t="array" ref="BC141">SUM($H$7:$H$106*($C$7:$C$106=$C141)*(BC$7:BC$106&gt;0))</f>
        <v>0</v>
      </c>
      <c r="BD141" s="88">
        <f t="array" ref="BD141">SUM($H$7:$H$106*($C$7:$C$106=$C141)*(BD$7:BD$106&gt;0))</f>
        <v>0</v>
      </c>
      <c r="BE141" s="88">
        <f t="array" ref="BE141">SUM($H$7:$H$106*($C$7:$C$106=$C141)*(BE$7:BE$106&gt;0))</f>
        <v>0</v>
      </c>
      <c r="BF141" s="88">
        <f t="array" ref="BF141">SUM($H$7:$H$106*($C$7:$C$106=$C141)*(BF$7:BF$106&gt;0))</f>
        <v>0</v>
      </c>
      <c r="BG141" s="88">
        <f t="array" ref="BG141">SUM($H$7:$H$106*($C$7:$C$106=$C141)*(BG$7:BG$106&gt;0))</f>
        <v>0</v>
      </c>
      <c r="BH141" s="88">
        <f t="array" ref="BH141">SUM($H$7:$H$106*($C$7:$C$106=$C141)*(BH$7:BH$106&gt;0))</f>
        <v>0</v>
      </c>
      <c r="BI141" s="88">
        <f t="array" ref="BI141">SUM($H$7:$H$106*($C$7:$C$106=$C141)*(BI$7:BI$106&gt;0))</f>
        <v>0</v>
      </c>
      <c r="BJ141" s="88">
        <f t="array" ref="BJ141">SUM($H$7:$H$106*($C$7:$C$106=$C141)*(BJ$7:BJ$106&gt;0))</f>
        <v>0</v>
      </c>
      <c r="BK141" s="88">
        <f t="array" ref="BK141">SUM($H$7:$H$106*($C$7:$C$106=$C141)*(BK$7:BK$106&gt;0))</f>
        <v>0</v>
      </c>
      <c r="BL141" s="88">
        <f t="array" ref="BL141">SUM($H$7:$H$106*($C$7:$C$106=$C141)*(BL$7:BL$106&gt;0))</f>
        <v>0</v>
      </c>
      <c r="BM141" s="88">
        <f t="array" ref="BM141">SUM($H$7:$H$106*($C$7:$C$106=$C141)*(BM$7:BM$106&gt;0))</f>
        <v>0</v>
      </c>
      <c r="BN141" s="88">
        <f t="array" ref="BN141">SUM($H$7:$H$106*($C$7:$C$106=$C141)*(BN$7:BN$106&gt;0))</f>
        <v>0</v>
      </c>
      <c r="BO141" s="88">
        <f t="array" ref="BO141">SUM($H$7:$H$106*($C$7:$C$106=$C141)*(BO$7:BO$106&gt;0))</f>
        <v>0</v>
      </c>
      <c r="BP141" s="88">
        <f t="array" ref="BP141">SUM($H$7:$H$106*($C$7:$C$106=$C141)*(BP$7:BP$106&gt;0))</f>
        <v>0</v>
      </c>
      <c r="BQ141" s="88">
        <f t="array" ref="BQ141">SUM($H$7:$H$106*($C$7:$C$106=$C141)*(BQ$7:BQ$106&gt;0))</f>
        <v>0</v>
      </c>
      <c r="BR141" s="88">
        <f t="array" ref="BR141">SUM($H$7:$H$106*($C$7:$C$106=$C141)*(BR$7:BR$106&gt;0))</f>
        <v>0</v>
      </c>
      <c r="BS141" s="88">
        <f t="array" ref="BS141">SUM($H$7:$H$106*($C$7:$C$106=$C141)*(BS$7:BS$106&gt;0))</f>
        <v>0</v>
      </c>
      <c r="BT141" s="88">
        <f t="array" ref="BT141">SUM($H$7:$H$106*($C$7:$C$106=$C141)*(BT$7:BT$106&gt;0))</f>
        <v>0</v>
      </c>
      <c r="BU141" s="88">
        <f t="array" ref="BU141">SUM($H$7:$H$106*($C$7:$C$106=$C141)*(BU$7:BU$106&gt;0))</f>
        <v>0</v>
      </c>
      <c r="BV141" s="88">
        <f t="array" ref="BV141">SUM($H$7:$H$106*($C$7:$C$106=$C141)*(BV$7:BV$106&gt;0))</f>
        <v>0</v>
      </c>
      <c r="BW141" s="88">
        <f t="array" ref="BW141">SUM($H$7:$H$106*($C$7:$C$106=$C141)*(BW$7:BW$106&gt;0))</f>
        <v>0</v>
      </c>
    </row>
    <row r="142" spans="2:75" hidden="1" outlineLevel="1">
      <c r="B142" s="7"/>
      <c r="C142" s="86" t="str">
        <f>тех!B39</f>
        <v>Водитель автобуса</v>
      </c>
      <c r="D142" s="58"/>
      <c r="E142" s="58"/>
      <c r="F142" s="58"/>
      <c r="G142" s="58"/>
      <c r="H142" s="87"/>
      <c r="I142" s="80"/>
      <c r="J142" s="80"/>
      <c r="K142" s="80"/>
      <c r="L142" s="80"/>
      <c r="M142" s="80"/>
      <c r="N142" s="80"/>
      <c r="P142" s="88">
        <f t="array" ref="P142">SUM($H$7:$H$106*($C$7:$C$106=$C142)*(P$7:P$106&gt;0))</f>
        <v>0</v>
      </c>
      <c r="Q142" s="88">
        <f t="array" ref="Q142">SUM($H$7:$H$106*($C$7:$C$106=$C142)*(Q$7:Q$106&gt;0))</f>
        <v>0</v>
      </c>
      <c r="R142" s="88">
        <f t="array" ref="R142">SUM($H$7:$H$106*($C$7:$C$106=$C142)*(R$7:R$106&gt;0))</f>
        <v>0</v>
      </c>
      <c r="S142" s="88">
        <f t="array" ref="S142">SUM($H$7:$H$106*($C$7:$C$106=$C142)*(S$7:S$106&gt;0))</f>
        <v>0</v>
      </c>
      <c r="T142" s="88">
        <f t="array" ref="T142">SUM($H$7:$H$106*($C$7:$C$106=$C142)*(T$7:T$106&gt;0))</f>
        <v>0</v>
      </c>
      <c r="U142" s="88">
        <f t="array" ref="U142">SUM($H$7:$H$106*($C$7:$C$106=$C142)*(U$7:U$106&gt;0))</f>
        <v>0</v>
      </c>
      <c r="V142" s="88">
        <f t="array" ref="V142">SUM($H$7:$H$106*($C$7:$C$106=$C142)*(V$7:V$106&gt;0))</f>
        <v>0</v>
      </c>
      <c r="W142" s="88">
        <f t="array" ref="W142">SUM($H$7:$H$106*($C$7:$C$106=$C142)*(W$7:W$106&gt;0))</f>
        <v>0</v>
      </c>
      <c r="X142" s="88">
        <f t="array" ref="X142">SUM($H$7:$H$106*($C$7:$C$106=$C142)*(X$7:X$106&gt;0))</f>
        <v>0</v>
      </c>
      <c r="Y142" s="88">
        <f t="array" ref="Y142">SUM($H$7:$H$106*($C$7:$C$106=$C142)*(Y$7:Y$106&gt;0))</f>
        <v>0</v>
      </c>
      <c r="Z142" s="88">
        <f t="array" ref="Z142">SUM($H$7:$H$106*($C$7:$C$106=$C142)*(Z$7:Z$106&gt;0))</f>
        <v>0</v>
      </c>
      <c r="AA142" s="88">
        <f t="array" ref="AA142">SUM($H$7:$H$106*($C$7:$C$106=$C142)*(AA$7:AA$106&gt;0))</f>
        <v>0</v>
      </c>
      <c r="AB142" s="88">
        <f t="array" ref="AB142">SUM($H$7:$H$106*($C$7:$C$106=$C142)*(AB$7:AB$106&gt;0))</f>
        <v>0</v>
      </c>
      <c r="AC142" s="88">
        <f t="array" ref="AC142">SUM($H$7:$H$106*($C$7:$C$106=$C142)*(AC$7:AC$106&gt;0))</f>
        <v>0</v>
      </c>
      <c r="AD142" s="88">
        <f t="array" ref="AD142">SUM($H$7:$H$106*($C$7:$C$106=$C142)*(AD$7:AD$106&gt;0))</f>
        <v>0</v>
      </c>
      <c r="AE142" s="88">
        <f t="array" ref="AE142">SUM($H$7:$H$106*($C$7:$C$106=$C142)*(AE$7:AE$106&gt;0))</f>
        <v>0</v>
      </c>
      <c r="AF142" s="88">
        <f t="array" ref="AF142">SUM($H$7:$H$106*($C$7:$C$106=$C142)*(AF$7:AF$106&gt;0))</f>
        <v>0</v>
      </c>
      <c r="AG142" s="88">
        <f t="array" ref="AG142">SUM($H$7:$H$106*($C$7:$C$106=$C142)*(AG$7:AG$106&gt;0))</f>
        <v>0</v>
      </c>
      <c r="AH142" s="88">
        <f t="array" ref="AH142">SUM($H$7:$H$106*($C$7:$C$106=$C142)*(AH$7:AH$106&gt;0))</f>
        <v>0</v>
      </c>
      <c r="AI142" s="88">
        <f t="array" ref="AI142">SUM($H$7:$H$106*($C$7:$C$106=$C142)*(AI$7:AI$106&gt;0))</f>
        <v>0</v>
      </c>
      <c r="AJ142" s="88">
        <f t="array" ref="AJ142">SUM($H$7:$H$106*($C$7:$C$106=$C142)*(AJ$7:AJ$106&gt;0))</f>
        <v>0</v>
      </c>
      <c r="AK142" s="88">
        <f t="array" ref="AK142">SUM($H$7:$H$106*($C$7:$C$106=$C142)*(AK$7:AK$106&gt;0))</f>
        <v>0</v>
      </c>
      <c r="AL142" s="88">
        <f t="array" ref="AL142">SUM($H$7:$H$106*($C$7:$C$106=$C142)*(AL$7:AL$106&gt;0))</f>
        <v>0</v>
      </c>
      <c r="AM142" s="88">
        <f t="array" ref="AM142">SUM($H$7:$H$106*($C$7:$C$106=$C142)*(AM$7:AM$106&gt;0))</f>
        <v>0</v>
      </c>
      <c r="AN142" s="88">
        <f t="array" ref="AN142">SUM($H$7:$H$106*($C$7:$C$106=$C142)*(AN$7:AN$106&gt;0))</f>
        <v>0</v>
      </c>
      <c r="AO142" s="88">
        <f t="array" ref="AO142">SUM($H$7:$H$106*($C$7:$C$106=$C142)*(AO$7:AO$106&gt;0))</f>
        <v>0</v>
      </c>
      <c r="AP142" s="88">
        <f t="array" ref="AP142">SUM($H$7:$H$106*($C$7:$C$106=$C142)*(AP$7:AP$106&gt;0))</f>
        <v>0</v>
      </c>
      <c r="AQ142" s="88">
        <f t="array" ref="AQ142">SUM($H$7:$H$106*($C$7:$C$106=$C142)*(AQ$7:AQ$106&gt;0))</f>
        <v>0</v>
      </c>
      <c r="AR142" s="88">
        <f t="array" ref="AR142">SUM($H$7:$H$106*($C$7:$C$106=$C142)*(AR$7:AR$106&gt;0))</f>
        <v>0</v>
      </c>
      <c r="AS142" s="88">
        <f t="array" ref="AS142">SUM($H$7:$H$106*($C$7:$C$106=$C142)*(AS$7:AS$106&gt;0))</f>
        <v>0</v>
      </c>
      <c r="AT142" s="88">
        <f t="array" ref="AT142">SUM($H$7:$H$106*($C$7:$C$106=$C142)*(AT$7:AT$106&gt;0))</f>
        <v>0</v>
      </c>
      <c r="AU142" s="88">
        <f t="array" ref="AU142">SUM($H$7:$H$106*($C$7:$C$106=$C142)*(AU$7:AU$106&gt;0))</f>
        <v>0</v>
      </c>
      <c r="AV142" s="88">
        <f t="array" ref="AV142">SUM($H$7:$H$106*($C$7:$C$106=$C142)*(AV$7:AV$106&gt;0))</f>
        <v>0</v>
      </c>
      <c r="AW142" s="88">
        <f t="array" ref="AW142">SUM($H$7:$H$106*($C$7:$C$106=$C142)*(AW$7:AW$106&gt;0))</f>
        <v>0</v>
      </c>
      <c r="AX142" s="88">
        <f t="array" ref="AX142">SUM($H$7:$H$106*($C$7:$C$106=$C142)*(AX$7:AX$106&gt;0))</f>
        <v>0</v>
      </c>
      <c r="AY142" s="88">
        <f t="array" ref="AY142">SUM($H$7:$H$106*($C$7:$C$106=$C142)*(AY$7:AY$106&gt;0))</f>
        <v>0</v>
      </c>
      <c r="AZ142" s="88">
        <f t="array" ref="AZ142">SUM($H$7:$H$106*($C$7:$C$106=$C142)*(AZ$7:AZ$106&gt;0))</f>
        <v>0</v>
      </c>
      <c r="BA142" s="88">
        <f t="array" ref="BA142">SUM($H$7:$H$106*($C$7:$C$106=$C142)*(BA$7:BA$106&gt;0))</f>
        <v>0</v>
      </c>
      <c r="BB142" s="88">
        <f t="array" ref="BB142">SUM($H$7:$H$106*($C$7:$C$106=$C142)*(BB$7:BB$106&gt;0))</f>
        <v>0</v>
      </c>
      <c r="BC142" s="88">
        <f t="array" ref="BC142">SUM($H$7:$H$106*($C$7:$C$106=$C142)*(BC$7:BC$106&gt;0))</f>
        <v>0</v>
      </c>
      <c r="BD142" s="88">
        <f t="array" ref="BD142">SUM($H$7:$H$106*($C$7:$C$106=$C142)*(BD$7:BD$106&gt;0))</f>
        <v>0</v>
      </c>
      <c r="BE142" s="88">
        <f t="array" ref="BE142">SUM($H$7:$H$106*($C$7:$C$106=$C142)*(BE$7:BE$106&gt;0))</f>
        <v>0</v>
      </c>
      <c r="BF142" s="88">
        <f t="array" ref="BF142">SUM($H$7:$H$106*($C$7:$C$106=$C142)*(BF$7:BF$106&gt;0))</f>
        <v>0</v>
      </c>
      <c r="BG142" s="88">
        <f t="array" ref="BG142">SUM($H$7:$H$106*($C$7:$C$106=$C142)*(BG$7:BG$106&gt;0))</f>
        <v>0</v>
      </c>
      <c r="BH142" s="88">
        <f t="array" ref="BH142">SUM($H$7:$H$106*($C$7:$C$106=$C142)*(BH$7:BH$106&gt;0))</f>
        <v>0</v>
      </c>
      <c r="BI142" s="88">
        <f t="array" ref="BI142">SUM($H$7:$H$106*($C$7:$C$106=$C142)*(BI$7:BI$106&gt;0))</f>
        <v>0</v>
      </c>
      <c r="BJ142" s="88">
        <f t="array" ref="BJ142">SUM($H$7:$H$106*($C$7:$C$106=$C142)*(BJ$7:BJ$106&gt;0))</f>
        <v>0</v>
      </c>
      <c r="BK142" s="88">
        <f t="array" ref="BK142">SUM($H$7:$H$106*($C$7:$C$106=$C142)*(BK$7:BK$106&gt;0))</f>
        <v>0</v>
      </c>
      <c r="BL142" s="88">
        <f t="array" ref="BL142">SUM($H$7:$H$106*($C$7:$C$106=$C142)*(BL$7:BL$106&gt;0))</f>
        <v>0</v>
      </c>
      <c r="BM142" s="88">
        <f t="array" ref="BM142">SUM($H$7:$H$106*($C$7:$C$106=$C142)*(BM$7:BM$106&gt;0))</f>
        <v>0</v>
      </c>
      <c r="BN142" s="88">
        <f t="array" ref="BN142">SUM($H$7:$H$106*($C$7:$C$106=$C142)*(BN$7:BN$106&gt;0))</f>
        <v>0</v>
      </c>
      <c r="BO142" s="88">
        <f t="array" ref="BO142">SUM($H$7:$H$106*($C$7:$C$106=$C142)*(BO$7:BO$106&gt;0))</f>
        <v>0</v>
      </c>
      <c r="BP142" s="88">
        <f t="array" ref="BP142">SUM($H$7:$H$106*($C$7:$C$106=$C142)*(BP$7:BP$106&gt;0))</f>
        <v>0</v>
      </c>
      <c r="BQ142" s="88">
        <f t="array" ref="BQ142">SUM($H$7:$H$106*($C$7:$C$106=$C142)*(BQ$7:BQ$106&gt;0))</f>
        <v>0</v>
      </c>
      <c r="BR142" s="88">
        <f t="array" ref="BR142">SUM($H$7:$H$106*($C$7:$C$106=$C142)*(BR$7:BR$106&gt;0))</f>
        <v>0</v>
      </c>
      <c r="BS142" s="88">
        <f t="array" ref="BS142">SUM($H$7:$H$106*($C$7:$C$106=$C142)*(BS$7:BS$106&gt;0))</f>
        <v>0</v>
      </c>
      <c r="BT142" s="88">
        <f t="array" ref="BT142">SUM($H$7:$H$106*($C$7:$C$106=$C142)*(BT$7:BT$106&gt;0))</f>
        <v>0</v>
      </c>
      <c r="BU142" s="88">
        <f t="array" ref="BU142">SUM($H$7:$H$106*($C$7:$C$106=$C142)*(BU$7:BU$106&gt;0))</f>
        <v>0</v>
      </c>
      <c r="BV142" s="88">
        <f t="array" ref="BV142">SUM($H$7:$H$106*($C$7:$C$106=$C142)*(BV$7:BV$106&gt;0))</f>
        <v>0</v>
      </c>
      <c r="BW142" s="88">
        <f t="array" ref="BW142">SUM($H$7:$H$106*($C$7:$C$106=$C142)*(BW$7:BW$106&gt;0))</f>
        <v>0</v>
      </c>
    </row>
    <row r="143" spans="2:75" hidden="1" outlineLevel="1">
      <c r="B143" s="7"/>
      <c r="C143" s="86" t="str">
        <f>тех!B40</f>
        <v xml:space="preserve">Водитель электропогрузчика  </v>
      </c>
      <c r="D143" s="58"/>
      <c r="E143" s="58"/>
      <c r="F143" s="58"/>
      <c r="G143" s="58"/>
      <c r="H143" s="87"/>
      <c r="I143" s="80"/>
      <c r="J143" s="80"/>
      <c r="K143" s="80"/>
      <c r="L143" s="80"/>
      <c r="M143" s="80"/>
      <c r="N143" s="80"/>
      <c r="P143" s="88">
        <f t="array" ref="P143">SUM($H$7:$H$106*($C$7:$C$106=$C143)*(P$7:P$106&gt;0))</f>
        <v>0</v>
      </c>
      <c r="Q143" s="88">
        <f t="array" ref="Q143">SUM($H$7:$H$106*($C$7:$C$106=$C143)*(Q$7:Q$106&gt;0))</f>
        <v>0</v>
      </c>
      <c r="R143" s="88">
        <f t="array" ref="R143">SUM($H$7:$H$106*($C$7:$C$106=$C143)*(R$7:R$106&gt;0))</f>
        <v>0</v>
      </c>
      <c r="S143" s="88">
        <f t="array" ref="S143">SUM($H$7:$H$106*($C$7:$C$106=$C143)*(S$7:S$106&gt;0))</f>
        <v>0</v>
      </c>
      <c r="T143" s="88">
        <f t="array" ref="T143">SUM($H$7:$H$106*($C$7:$C$106=$C143)*(T$7:T$106&gt;0))</f>
        <v>0</v>
      </c>
      <c r="U143" s="88">
        <f t="array" ref="U143">SUM($H$7:$H$106*($C$7:$C$106=$C143)*(U$7:U$106&gt;0))</f>
        <v>0</v>
      </c>
      <c r="V143" s="88">
        <f t="array" ref="V143">SUM($H$7:$H$106*($C$7:$C$106=$C143)*(V$7:V$106&gt;0))</f>
        <v>0</v>
      </c>
      <c r="W143" s="88">
        <f t="array" ref="W143">SUM($H$7:$H$106*($C$7:$C$106=$C143)*(W$7:W$106&gt;0))</f>
        <v>0</v>
      </c>
      <c r="X143" s="88">
        <f t="array" ref="X143">SUM($H$7:$H$106*($C$7:$C$106=$C143)*(X$7:X$106&gt;0))</f>
        <v>0</v>
      </c>
      <c r="Y143" s="88">
        <f t="array" ref="Y143">SUM($H$7:$H$106*($C$7:$C$106=$C143)*(Y$7:Y$106&gt;0))</f>
        <v>0</v>
      </c>
      <c r="Z143" s="88">
        <f t="array" ref="Z143">SUM($H$7:$H$106*($C$7:$C$106=$C143)*(Z$7:Z$106&gt;0))</f>
        <v>0</v>
      </c>
      <c r="AA143" s="88">
        <f t="array" ref="AA143">SUM($H$7:$H$106*($C$7:$C$106=$C143)*(AA$7:AA$106&gt;0))</f>
        <v>0</v>
      </c>
      <c r="AB143" s="88">
        <f t="array" ref="AB143">SUM($H$7:$H$106*($C$7:$C$106=$C143)*(AB$7:AB$106&gt;0))</f>
        <v>0</v>
      </c>
      <c r="AC143" s="88">
        <f t="array" ref="AC143">SUM($H$7:$H$106*($C$7:$C$106=$C143)*(AC$7:AC$106&gt;0))</f>
        <v>0</v>
      </c>
      <c r="AD143" s="88">
        <f t="array" ref="AD143">SUM($H$7:$H$106*($C$7:$C$106=$C143)*(AD$7:AD$106&gt;0))</f>
        <v>0</v>
      </c>
      <c r="AE143" s="88">
        <f t="array" ref="AE143">SUM($H$7:$H$106*($C$7:$C$106=$C143)*(AE$7:AE$106&gt;0))</f>
        <v>0</v>
      </c>
      <c r="AF143" s="88">
        <f t="array" ref="AF143">SUM($H$7:$H$106*($C$7:$C$106=$C143)*(AF$7:AF$106&gt;0))</f>
        <v>0</v>
      </c>
      <c r="AG143" s="88">
        <f t="array" ref="AG143">SUM($H$7:$H$106*($C$7:$C$106=$C143)*(AG$7:AG$106&gt;0))</f>
        <v>0</v>
      </c>
      <c r="AH143" s="88">
        <f t="array" ref="AH143">SUM($H$7:$H$106*($C$7:$C$106=$C143)*(AH$7:AH$106&gt;0))</f>
        <v>0</v>
      </c>
      <c r="AI143" s="88">
        <f t="array" ref="AI143">SUM($H$7:$H$106*($C$7:$C$106=$C143)*(AI$7:AI$106&gt;0))</f>
        <v>0</v>
      </c>
      <c r="AJ143" s="88">
        <f t="array" ref="AJ143">SUM($H$7:$H$106*($C$7:$C$106=$C143)*(AJ$7:AJ$106&gt;0))</f>
        <v>0</v>
      </c>
      <c r="AK143" s="88">
        <f t="array" ref="AK143">SUM($H$7:$H$106*($C$7:$C$106=$C143)*(AK$7:AK$106&gt;0))</f>
        <v>0</v>
      </c>
      <c r="AL143" s="88">
        <f t="array" ref="AL143">SUM($H$7:$H$106*($C$7:$C$106=$C143)*(AL$7:AL$106&gt;0))</f>
        <v>0</v>
      </c>
      <c r="AM143" s="88">
        <f t="array" ref="AM143">SUM($H$7:$H$106*($C$7:$C$106=$C143)*(AM$7:AM$106&gt;0))</f>
        <v>0</v>
      </c>
      <c r="AN143" s="88">
        <f t="array" ref="AN143">SUM($H$7:$H$106*($C$7:$C$106=$C143)*(AN$7:AN$106&gt;0))</f>
        <v>0</v>
      </c>
      <c r="AO143" s="88">
        <f t="array" ref="AO143">SUM($H$7:$H$106*($C$7:$C$106=$C143)*(AO$7:AO$106&gt;0))</f>
        <v>0</v>
      </c>
      <c r="AP143" s="88">
        <f t="array" ref="AP143">SUM($H$7:$H$106*($C$7:$C$106=$C143)*(AP$7:AP$106&gt;0))</f>
        <v>0</v>
      </c>
      <c r="AQ143" s="88">
        <f t="array" ref="AQ143">SUM($H$7:$H$106*($C$7:$C$106=$C143)*(AQ$7:AQ$106&gt;0))</f>
        <v>0</v>
      </c>
      <c r="AR143" s="88">
        <f t="array" ref="AR143">SUM($H$7:$H$106*($C$7:$C$106=$C143)*(AR$7:AR$106&gt;0))</f>
        <v>0</v>
      </c>
      <c r="AS143" s="88">
        <f t="array" ref="AS143">SUM($H$7:$H$106*($C$7:$C$106=$C143)*(AS$7:AS$106&gt;0))</f>
        <v>0</v>
      </c>
      <c r="AT143" s="88">
        <f t="array" ref="AT143">SUM($H$7:$H$106*($C$7:$C$106=$C143)*(AT$7:AT$106&gt;0))</f>
        <v>0</v>
      </c>
      <c r="AU143" s="88">
        <f t="array" ref="AU143">SUM($H$7:$H$106*($C$7:$C$106=$C143)*(AU$7:AU$106&gt;0))</f>
        <v>0</v>
      </c>
      <c r="AV143" s="88">
        <f t="array" ref="AV143">SUM($H$7:$H$106*($C$7:$C$106=$C143)*(AV$7:AV$106&gt;0))</f>
        <v>0</v>
      </c>
      <c r="AW143" s="88">
        <f t="array" ref="AW143">SUM($H$7:$H$106*($C$7:$C$106=$C143)*(AW$7:AW$106&gt;0))</f>
        <v>0</v>
      </c>
      <c r="AX143" s="88">
        <f t="array" ref="AX143">SUM($H$7:$H$106*($C$7:$C$106=$C143)*(AX$7:AX$106&gt;0))</f>
        <v>0</v>
      </c>
      <c r="AY143" s="88">
        <f t="array" ref="AY143">SUM($H$7:$H$106*($C$7:$C$106=$C143)*(AY$7:AY$106&gt;0))</f>
        <v>0</v>
      </c>
      <c r="AZ143" s="88">
        <f t="array" ref="AZ143">SUM($H$7:$H$106*($C$7:$C$106=$C143)*(AZ$7:AZ$106&gt;0))</f>
        <v>0</v>
      </c>
      <c r="BA143" s="88">
        <f t="array" ref="BA143">SUM($H$7:$H$106*($C$7:$C$106=$C143)*(BA$7:BA$106&gt;0))</f>
        <v>0</v>
      </c>
      <c r="BB143" s="88">
        <f t="array" ref="BB143">SUM($H$7:$H$106*($C$7:$C$106=$C143)*(BB$7:BB$106&gt;0))</f>
        <v>0</v>
      </c>
      <c r="BC143" s="88">
        <f t="array" ref="BC143">SUM($H$7:$H$106*($C$7:$C$106=$C143)*(BC$7:BC$106&gt;0))</f>
        <v>0</v>
      </c>
      <c r="BD143" s="88">
        <f t="array" ref="BD143">SUM($H$7:$H$106*($C$7:$C$106=$C143)*(BD$7:BD$106&gt;0))</f>
        <v>0</v>
      </c>
      <c r="BE143" s="88">
        <f t="array" ref="BE143">SUM($H$7:$H$106*($C$7:$C$106=$C143)*(BE$7:BE$106&gt;0))</f>
        <v>0</v>
      </c>
      <c r="BF143" s="88">
        <f t="array" ref="BF143">SUM($H$7:$H$106*($C$7:$C$106=$C143)*(BF$7:BF$106&gt;0))</f>
        <v>0</v>
      </c>
      <c r="BG143" s="88">
        <f t="array" ref="BG143">SUM($H$7:$H$106*($C$7:$C$106=$C143)*(BG$7:BG$106&gt;0))</f>
        <v>0</v>
      </c>
      <c r="BH143" s="88">
        <f t="array" ref="BH143">SUM($H$7:$H$106*($C$7:$C$106=$C143)*(BH$7:BH$106&gt;0))</f>
        <v>0</v>
      </c>
      <c r="BI143" s="88">
        <f t="array" ref="BI143">SUM($H$7:$H$106*($C$7:$C$106=$C143)*(BI$7:BI$106&gt;0))</f>
        <v>0</v>
      </c>
      <c r="BJ143" s="88">
        <f t="array" ref="BJ143">SUM($H$7:$H$106*($C$7:$C$106=$C143)*(BJ$7:BJ$106&gt;0))</f>
        <v>0</v>
      </c>
      <c r="BK143" s="88">
        <f t="array" ref="BK143">SUM($H$7:$H$106*($C$7:$C$106=$C143)*(BK$7:BK$106&gt;0))</f>
        <v>0</v>
      </c>
      <c r="BL143" s="88">
        <f t="array" ref="BL143">SUM($H$7:$H$106*($C$7:$C$106=$C143)*(BL$7:BL$106&gt;0))</f>
        <v>0</v>
      </c>
      <c r="BM143" s="88">
        <f t="array" ref="BM143">SUM($H$7:$H$106*($C$7:$C$106=$C143)*(BM$7:BM$106&gt;0))</f>
        <v>0</v>
      </c>
      <c r="BN143" s="88">
        <f t="array" ref="BN143">SUM($H$7:$H$106*($C$7:$C$106=$C143)*(BN$7:BN$106&gt;0))</f>
        <v>0</v>
      </c>
      <c r="BO143" s="88">
        <f t="array" ref="BO143">SUM($H$7:$H$106*($C$7:$C$106=$C143)*(BO$7:BO$106&gt;0))</f>
        <v>0</v>
      </c>
      <c r="BP143" s="88">
        <f t="array" ref="BP143">SUM($H$7:$H$106*($C$7:$C$106=$C143)*(BP$7:BP$106&gt;0))</f>
        <v>0</v>
      </c>
      <c r="BQ143" s="88">
        <f t="array" ref="BQ143">SUM($H$7:$H$106*($C$7:$C$106=$C143)*(BQ$7:BQ$106&gt;0))</f>
        <v>0</v>
      </c>
      <c r="BR143" s="88">
        <f t="array" ref="BR143">SUM($H$7:$H$106*($C$7:$C$106=$C143)*(BR$7:BR$106&gt;0))</f>
        <v>0</v>
      </c>
      <c r="BS143" s="88">
        <f t="array" ref="BS143">SUM($H$7:$H$106*($C$7:$C$106=$C143)*(BS$7:BS$106&gt;0))</f>
        <v>0</v>
      </c>
      <c r="BT143" s="88">
        <f t="array" ref="BT143">SUM($H$7:$H$106*($C$7:$C$106=$C143)*(BT$7:BT$106&gt;0))</f>
        <v>0</v>
      </c>
      <c r="BU143" s="88">
        <f t="array" ref="BU143">SUM($H$7:$H$106*($C$7:$C$106=$C143)*(BU$7:BU$106&gt;0))</f>
        <v>0</v>
      </c>
      <c r="BV143" s="88">
        <f t="array" ref="BV143">SUM($H$7:$H$106*($C$7:$C$106=$C143)*(BV$7:BV$106&gt;0))</f>
        <v>0</v>
      </c>
      <c r="BW143" s="88">
        <f t="array" ref="BW143">SUM($H$7:$H$106*($C$7:$C$106=$C143)*(BW$7:BW$106&gt;0))</f>
        <v>0</v>
      </c>
    </row>
    <row r="144" spans="2:75" hidden="1" outlineLevel="1">
      <c r="B144" s="7"/>
      <c r="C144" s="86" t="str">
        <f>тех!B41</f>
        <v>Водитель-экспедитор</v>
      </c>
      <c r="D144" s="58"/>
      <c r="E144" s="58"/>
      <c r="F144" s="58"/>
      <c r="G144" s="58"/>
      <c r="H144" s="87"/>
      <c r="I144" s="80"/>
      <c r="J144" s="80"/>
      <c r="K144" s="80"/>
      <c r="L144" s="80"/>
      <c r="M144" s="80"/>
      <c r="N144" s="80"/>
      <c r="P144" s="88">
        <f t="array" ref="P144">SUM($H$7:$H$106*($C$7:$C$106=$C144)*(P$7:P$106&gt;0))</f>
        <v>0</v>
      </c>
      <c r="Q144" s="88">
        <f t="array" ref="Q144">SUM($H$7:$H$106*($C$7:$C$106=$C144)*(Q$7:Q$106&gt;0))</f>
        <v>0</v>
      </c>
      <c r="R144" s="88">
        <f t="array" ref="R144">SUM($H$7:$H$106*($C$7:$C$106=$C144)*(R$7:R$106&gt;0))</f>
        <v>0</v>
      </c>
      <c r="S144" s="88">
        <f t="array" ref="S144">SUM($H$7:$H$106*($C$7:$C$106=$C144)*(S$7:S$106&gt;0))</f>
        <v>0</v>
      </c>
      <c r="T144" s="88">
        <f t="array" ref="T144">SUM($H$7:$H$106*($C$7:$C$106=$C144)*(T$7:T$106&gt;0))</f>
        <v>0</v>
      </c>
      <c r="U144" s="88">
        <f t="array" ref="U144">SUM($H$7:$H$106*($C$7:$C$106=$C144)*(U$7:U$106&gt;0))</f>
        <v>0</v>
      </c>
      <c r="V144" s="88">
        <f t="array" ref="V144">SUM($H$7:$H$106*($C$7:$C$106=$C144)*(V$7:V$106&gt;0))</f>
        <v>0</v>
      </c>
      <c r="W144" s="88">
        <f t="array" ref="W144">SUM($H$7:$H$106*($C$7:$C$106=$C144)*(W$7:W$106&gt;0))</f>
        <v>0</v>
      </c>
      <c r="X144" s="88">
        <f t="array" ref="X144">SUM($H$7:$H$106*($C$7:$C$106=$C144)*(X$7:X$106&gt;0))</f>
        <v>0</v>
      </c>
      <c r="Y144" s="88">
        <f t="array" ref="Y144">SUM($H$7:$H$106*($C$7:$C$106=$C144)*(Y$7:Y$106&gt;0))</f>
        <v>0</v>
      </c>
      <c r="Z144" s="88">
        <f t="array" ref="Z144">SUM($H$7:$H$106*($C$7:$C$106=$C144)*(Z$7:Z$106&gt;0))</f>
        <v>0</v>
      </c>
      <c r="AA144" s="88">
        <f t="array" ref="AA144">SUM($H$7:$H$106*($C$7:$C$106=$C144)*(AA$7:AA$106&gt;0))</f>
        <v>0</v>
      </c>
      <c r="AB144" s="88">
        <f t="array" ref="AB144">SUM($H$7:$H$106*($C$7:$C$106=$C144)*(AB$7:AB$106&gt;0))</f>
        <v>0</v>
      </c>
      <c r="AC144" s="88">
        <f t="array" ref="AC144">SUM($H$7:$H$106*($C$7:$C$106=$C144)*(AC$7:AC$106&gt;0))</f>
        <v>0</v>
      </c>
      <c r="AD144" s="88">
        <f t="array" ref="AD144">SUM($H$7:$H$106*($C$7:$C$106=$C144)*(AD$7:AD$106&gt;0))</f>
        <v>0</v>
      </c>
      <c r="AE144" s="88">
        <f t="array" ref="AE144">SUM($H$7:$H$106*($C$7:$C$106=$C144)*(AE$7:AE$106&gt;0))</f>
        <v>0</v>
      </c>
      <c r="AF144" s="88">
        <f t="array" ref="AF144">SUM($H$7:$H$106*($C$7:$C$106=$C144)*(AF$7:AF$106&gt;0))</f>
        <v>0</v>
      </c>
      <c r="AG144" s="88">
        <f t="array" ref="AG144">SUM($H$7:$H$106*($C$7:$C$106=$C144)*(AG$7:AG$106&gt;0))</f>
        <v>0</v>
      </c>
      <c r="AH144" s="88">
        <f t="array" ref="AH144">SUM($H$7:$H$106*($C$7:$C$106=$C144)*(AH$7:AH$106&gt;0))</f>
        <v>0</v>
      </c>
      <c r="AI144" s="88">
        <f t="array" ref="AI144">SUM($H$7:$H$106*($C$7:$C$106=$C144)*(AI$7:AI$106&gt;0))</f>
        <v>0</v>
      </c>
      <c r="AJ144" s="88">
        <f t="array" ref="AJ144">SUM($H$7:$H$106*($C$7:$C$106=$C144)*(AJ$7:AJ$106&gt;0))</f>
        <v>0</v>
      </c>
      <c r="AK144" s="88">
        <f t="array" ref="AK144">SUM($H$7:$H$106*($C$7:$C$106=$C144)*(AK$7:AK$106&gt;0))</f>
        <v>0</v>
      </c>
      <c r="AL144" s="88">
        <f t="array" ref="AL144">SUM($H$7:$H$106*($C$7:$C$106=$C144)*(AL$7:AL$106&gt;0))</f>
        <v>0</v>
      </c>
      <c r="AM144" s="88">
        <f t="array" ref="AM144">SUM($H$7:$H$106*($C$7:$C$106=$C144)*(AM$7:AM$106&gt;0))</f>
        <v>0</v>
      </c>
      <c r="AN144" s="88">
        <f t="array" ref="AN144">SUM($H$7:$H$106*($C$7:$C$106=$C144)*(AN$7:AN$106&gt;0))</f>
        <v>0</v>
      </c>
      <c r="AO144" s="88">
        <f t="array" ref="AO144">SUM($H$7:$H$106*($C$7:$C$106=$C144)*(AO$7:AO$106&gt;0))</f>
        <v>0</v>
      </c>
      <c r="AP144" s="88">
        <f t="array" ref="AP144">SUM($H$7:$H$106*($C$7:$C$106=$C144)*(AP$7:AP$106&gt;0))</f>
        <v>0</v>
      </c>
      <c r="AQ144" s="88">
        <f t="array" ref="AQ144">SUM($H$7:$H$106*($C$7:$C$106=$C144)*(AQ$7:AQ$106&gt;0))</f>
        <v>0</v>
      </c>
      <c r="AR144" s="88">
        <f t="array" ref="AR144">SUM($H$7:$H$106*($C$7:$C$106=$C144)*(AR$7:AR$106&gt;0))</f>
        <v>0</v>
      </c>
      <c r="AS144" s="88">
        <f t="array" ref="AS144">SUM($H$7:$H$106*($C$7:$C$106=$C144)*(AS$7:AS$106&gt;0))</f>
        <v>0</v>
      </c>
      <c r="AT144" s="88">
        <f t="array" ref="AT144">SUM($H$7:$H$106*($C$7:$C$106=$C144)*(AT$7:AT$106&gt;0))</f>
        <v>0</v>
      </c>
      <c r="AU144" s="88">
        <f t="array" ref="AU144">SUM($H$7:$H$106*($C$7:$C$106=$C144)*(AU$7:AU$106&gt;0))</f>
        <v>0</v>
      </c>
      <c r="AV144" s="88">
        <f t="array" ref="AV144">SUM($H$7:$H$106*($C$7:$C$106=$C144)*(AV$7:AV$106&gt;0))</f>
        <v>0</v>
      </c>
      <c r="AW144" s="88">
        <f t="array" ref="AW144">SUM($H$7:$H$106*($C$7:$C$106=$C144)*(AW$7:AW$106&gt;0))</f>
        <v>0</v>
      </c>
      <c r="AX144" s="88">
        <f t="array" ref="AX144">SUM($H$7:$H$106*($C$7:$C$106=$C144)*(AX$7:AX$106&gt;0))</f>
        <v>0</v>
      </c>
      <c r="AY144" s="88">
        <f t="array" ref="AY144">SUM($H$7:$H$106*($C$7:$C$106=$C144)*(AY$7:AY$106&gt;0))</f>
        <v>0</v>
      </c>
      <c r="AZ144" s="88">
        <f t="array" ref="AZ144">SUM($H$7:$H$106*($C$7:$C$106=$C144)*(AZ$7:AZ$106&gt;0))</f>
        <v>0</v>
      </c>
      <c r="BA144" s="88">
        <f t="array" ref="BA144">SUM($H$7:$H$106*($C$7:$C$106=$C144)*(BA$7:BA$106&gt;0))</f>
        <v>0</v>
      </c>
      <c r="BB144" s="88">
        <f t="array" ref="BB144">SUM($H$7:$H$106*($C$7:$C$106=$C144)*(BB$7:BB$106&gt;0))</f>
        <v>0</v>
      </c>
      <c r="BC144" s="88">
        <f t="array" ref="BC144">SUM($H$7:$H$106*($C$7:$C$106=$C144)*(BC$7:BC$106&gt;0))</f>
        <v>0</v>
      </c>
      <c r="BD144" s="88">
        <f t="array" ref="BD144">SUM($H$7:$H$106*($C$7:$C$106=$C144)*(BD$7:BD$106&gt;0))</f>
        <v>0</v>
      </c>
      <c r="BE144" s="88">
        <f t="array" ref="BE144">SUM($H$7:$H$106*($C$7:$C$106=$C144)*(BE$7:BE$106&gt;0))</f>
        <v>0</v>
      </c>
      <c r="BF144" s="88">
        <f t="array" ref="BF144">SUM($H$7:$H$106*($C$7:$C$106=$C144)*(BF$7:BF$106&gt;0))</f>
        <v>0</v>
      </c>
      <c r="BG144" s="88">
        <f t="array" ref="BG144">SUM($H$7:$H$106*($C$7:$C$106=$C144)*(BG$7:BG$106&gt;0))</f>
        <v>0</v>
      </c>
      <c r="BH144" s="88">
        <f t="array" ref="BH144">SUM($H$7:$H$106*($C$7:$C$106=$C144)*(BH$7:BH$106&gt;0))</f>
        <v>0</v>
      </c>
      <c r="BI144" s="88">
        <f t="array" ref="BI144">SUM($H$7:$H$106*($C$7:$C$106=$C144)*(BI$7:BI$106&gt;0))</f>
        <v>0</v>
      </c>
      <c r="BJ144" s="88">
        <f t="array" ref="BJ144">SUM($H$7:$H$106*($C$7:$C$106=$C144)*(BJ$7:BJ$106&gt;0))</f>
        <v>0</v>
      </c>
      <c r="BK144" s="88">
        <f t="array" ref="BK144">SUM($H$7:$H$106*($C$7:$C$106=$C144)*(BK$7:BK$106&gt;0))</f>
        <v>0</v>
      </c>
      <c r="BL144" s="88">
        <f t="array" ref="BL144">SUM($H$7:$H$106*($C$7:$C$106=$C144)*(BL$7:BL$106&gt;0))</f>
        <v>0</v>
      </c>
      <c r="BM144" s="88">
        <f t="array" ref="BM144">SUM($H$7:$H$106*($C$7:$C$106=$C144)*(BM$7:BM$106&gt;0))</f>
        <v>0</v>
      </c>
      <c r="BN144" s="88">
        <f t="array" ref="BN144">SUM($H$7:$H$106*($C$7:$C$106=$C144)*(BN$7:BN$106&gt;0))</f>
        <v>0</v>
      </c>
      <c r="BO144" s="88">
        <f t="array" ref="BO144">SUM($H$7:$H$106*($C$7:$C$106=$C144)*(BO$7:BO$106&gt;0))</f>
        <v>0</v>
      </c>
      <c r="BP144" s="88">
        <f t="array" ref="BP144">SUM($H$7:$H$106*($C$7:$C$106=$C144)*(BP$7:BP$106&gt;0))</f>
        <v>0</v>
      </c>
      <c r="BQ144" s="88">
        <f t="array" ref="BQ144">SUM($H$7:$H$106*($C$7:$C$106=$C144)*(BQ$7:BQ$106&gt;0))</f>
        <v>0</v>
      </c>
      <c r="BR144" s="88">
        <f t="array" ref="BR144">SUM($H$7:$H$106*($C$7:$C$106=$C144)*(BR$7:BR$106&gt;0))</f>
        <v>0</v>
      </c>
      <c r="BS144" s="88">
        <f t="array" ref="BS144">SUM($H$7:$H$106*($C$7:$C$106=$C144)*(BS$7:BS$106&gt;0))</f>
        <v>0</v>
      </c>
      <c r="BT144" s="88">
        <f t="array" ref="BT144">SUM($H$7:$H$106*($C$7:$C$106=$C144)*(BT$7:BT$106&gt;0))</f>
        <v>0</v>
      </c>
      <c r="BU144" s="88">
        <f t="array" ref="BU144">SUM($H$7:$H$106*($C$7:$C$106=$C144)*(BU$7:BU$106&gt;0))</f>
        <v>0</v>
      </c>
      <c r="BV144" s="88">
        <f t="array" ref="BV144">SUM($H$7:$H$106*($C$7:$C$106=$C144)*(BV$7:BV$106&gt;0))</f>
        <v>0</v>
      </c>
      <c r="BW144" s="88">
        <f t="array" ref="BW144">SUM($H$7:$H$106*($C$7:$C$106=$C144)*(BW$7:BW$106&gt;0))</f>
        <v>0</v>
      </c>
    </row>
    <row r="145" spans="2:75" hidden="1" outlineLevel="1">
      <c r="B145" s="7"/>
      <c r="C145" s="86" t="str">
        <f>тех!B42</f>
        <v>Гардеробщик</v>
      </c>
      <c r="D145" s="58"/>
      <c r="E145" s="58"/>
      <c r="F145" s="58"/>
      <c r="G145" s="58"/>
      <c r="H145" s="87"/>
      <c r="I145" s="80"/>
      <c r="J145" s="80"/>
      <c r="K145" s="80"/>
      <c r="L145" s="80"/>
      <c r="M145" s="80"/>
      <c r="N145" s="80"/>
      <c r="P145" s="88">
        <f t="array" ref="P145">SUM($H$7:$H$106*($C$7:$C$106=$C145)*(P$7:P$106&gt;0))</f>
        <v>0</v>
      </c>
      <c r="Q145" s="88">
        <f t="array" ref="Q145">SUM($H$7:$H$106*($C$7:$C$106=$C145)*(Q$7:Q$106&gt;0))</f>
        <v>0</v>
      </c>
      <c r="R145" s="88">
        <f t="array" ref="R145">SUM($H$7:$H$106*($C$7:$C$106=$C145)*(R$7:R$106&gt;0))</f>
        <v>0</v>
      </c>
      <c r="S145" s="88">
        <f t="array" ref="S145">SUM($H$7:$H$106*($C$7:$C$106=$C145)*(S$7:S$106&gt;0))</f>
        <v>0</v>
      </c>
      <c r="T145" s="88">
        <f t="array" ref="T145">SUM($H$7:$H$106*($C$7:$C$106=$C145)*(T$7:T$106&gt;0))</f>
        <v>0</v>
      </c>
      <c r="U145" s="88">
        <f t="array" ref="U145">SUM($H$7:$H$106*($C$7:$C$106=$C145)*(U$7:U$106&gt;0))</f>
        <v>0</v>
      </c>
      <c r="V145" s="88">
        <f t="array" ref="V145">SUM($H$7:$H$106*($C$7:$C$106=$C145)*(V$7:V$106&gt;0))</f>
        <v>0</v>
      </c>
      <c r="W145" s="88">
        <f t="array" ref="W145">SUM($H$7:$H$106*($C$7:$C$106=$C145)*(W$7:W$106&gt;0))</f>
        <v>0</v>
      </c>
      <c r="X145" s="88">
        <f t="array" ref="X145">SUM($H$7:$H$106*($C$7:$C$106=$C145)*(X$7:X$106&gt;0))</f>
        <v>0</v>
      </c>
      <c r="Y145" s="88">
        <f t="array" ref="Y145">SUM($H$7:$H$106*($C$7:$C$106=$C145)*(Y$7:Y$106&gt;0))</f>
        <v>0</v>
      </c>
      <c r="Z145" s="88">
        <f t="array" ref="Z145">SUM($H$7:$H$106*($C$7:$C$106=$C145)*(Z$7:Z$106&gt;0))</f>
        <v>0</v>
      </c>
      <c r="AA145" s="88">
        <f t="array" ref="AA145">SUM($H$7:$H$106*($C$7:$C$106=$C145)*(AA$7:AA$106&gt;0))</f>
        <v>0</v>
      </c>
      <c r="AB145" s="88">
        <f t="array" ref="AB145">SUM($H$7:$H$106*($C$7:$C$106=$C145)*(AB$7:AB$106&gt;0))</f>
        <v>0</v>
      </c>
      <c r="AC145" s="88">
        <f t="array" ref="AC145">SUM($H$7:$H$106*($C$7:$C$106=$C145)*(AC$7:AC$106&gt;0))</f>
        <v>0</v>
      </c>
      <c r="AD145" s="88">
        <f t="array" ref="AD145">SUM($H$7:$H$106*($C$7:$C$106=$C145)*(AD$7:AD$106&gt;0))</f>
        <v>0</v>
      </c>
      <c r="AE145" s="88">
        <f t="array" ref="AE145">SUM($H$7:$H$106*($C$7:$C$106=$C145)*(AE$7:AE$106&gt;0))</f>
        <v>0</v>
      </c>
      <c r="AF145" s="88">
        <f t="array" ref="AF145">SUM($H$7:$H$106*($C$7:$C$106=$C145)*(AF$7:AF$106&gt;0))</f>
        <v>0</v>
      </c>
      <c r="AG145" s="88">
        <f t="array" ref="AG145">SUM($H$7:$H$106*($C$7:$C$106=$C145)*(AG$7:AG$106&gt;0))</f>
        <v>0</v>
      </c>
      <c r="AH145" s="88">
        <f t="array" ref="AH145">SUM($H$7:$H$106*($C$7:$C$106=$C145)*(AH$7:AH$106&gt;0))</f>
        <v>0</v>
      </c>
      <c r="AI145" s="88">
        <f t="array" ref="AI145">SUM($H$7:$H$106*($C$7:$C$106=$C145)*(AI$7:AI$106&gt;0))</f>
        <v>0</v>
      </c>
      <c r="AJ145" s="88">
        <f t="array" ref="AJ145">SUM($H$7:$H$106*($C$7:$C$106=$C145)*(AJ$7:AJ$106&gt;0))</f>
        <v>0</v>
      </c>
      <c r="AK145" s="88">
        <f t="array" ref="AK145">SUM($H$7:$H$106*($C$7:$C$106=$C145)*(AK$7:AK$106&gt;0))</f>
        <v>0</v>
      </c>
      <c r="AL145" s="88">
        <f t="array" ref="AL145">SUM($H$7:$H$106*($C$7:$C$106=$C145)*(AL$7:AL$106&gt;0))</f>
        <v>0</v>
      </c>
      <c r="AM145" s="88">
        <f t="array" ref="AM145">SUM($H$7:$H$106*($C$7:$C$106=$C145)*(AM$7:AM$106&gt;0))</f>
        <v>0</v>
      </c>
      <c r="AN145" s="88">
        <f t="array" ref="AN145">SUM($H$7:$H$106*($C$7:$C$106=$C145)*(AN$7:AN$106&gt;0))</f>
        <v>0</v>
      </c>
      <c r="AO145" s="88">
        <f t="array" ref="AO145">SUM($H$7:$H$106*($C$7:$C$106=$C145)*(AO$7:AO$106&gt;0))</f>
        <v>0</v>
      </c>
      <c r="AP145" s="88">
        <f t="array" ref="AP145">SUM($H$7:$H$106*($C$7:$C$106=$C145)*(AP$7:AP$106&gt;0))</f>
        <v>0</v>
      </c>
      <c r="AQ145" s="88">
        <f t="array" ref="AQ145">SUM($H$7:$H$106*($C$7:$C$106=$C145)*(AQ$7:AQ$106&gt;0))</f>
        <v>0</v>
      </c>
      <c r="AR145" s="88">
        <f t="array" ref="AR145">SUM($H$7:$H$106*($C$7:$C$106=$C145)*(AR$7:AR$106&gt;0))</f>
        <v>0</v>
      </c>
      <c r="AS145" s="88">
        <f t="array" ref="AS145">SUM($H$7:$H$106*($C$7:$C$106=$C145)*(AS$7:AS$106&gt;0))</f>
        <v>0</v>
      </c>
      <c r="AT145" s="88">
        <f t="array" ref="AT145">SUM($H$7:$H$106*($C$7:$C$106=$C145)*(AT$7:AT$106&gt;0))</f>
        <v>0</v>
      </c>
      <c r="AU145" s="88">
        <f t="array" ref="AU145">SUM($H$7:$H$106*($C$7:$C$106=$C145)*(AU$7:AU$106&gt;0))</f>
        <v>0</v>
      </c>
      <c r="AV145" s="88">
        <f t="array" ref="AV145">SUM($H$7:$H$106*($C$7:$C$106=$C145)*(AV$7:AV$106&gt;0))</f>
        <v>0</v>
      </c>
      <c r="AW145" s="88">
        <f t="array" ref="AW145">SUM($H$7:$H$106*($C$7:$C$106=$C145)*(AW$7:AW$106&gt;0))</f>
        <v>0</v>
      </c>
      <c r="AX145" s="88">
        <f t="array" ref="AX145">SUM($H$7:$H$106*($C$7:$C$106=$C145)*(AX$7:AX$106&gt;0))</f>
        <v>0</v>
      </c>
      <c r="AY145" s="88">
        <f t="array" ref="AY145">SUM($H$7:$H$106*($C$7:$C$106=$C145)*(AY$7:AY$106&gt;0))</f>
        <v>0</v>
      </c>
      <c r="AZ145" s="88">
        <f t="array" ref="AZ145">SUM($H$7:$H$106*($C$7:$C$106=$C145)*(AZ$7:AZ$106&gt;0))</f>
        <v>0</v>
      </c>
      <c r="BA145" s="88">
        <f t="array" ref="BA145">SUM($H$7:$H$106*($C$7:$C$106=$C145)*(BA$7:BA$106&gt;0))</f>
        <v>0</v>
      </c>
      <c r="BB145" s="88">
        <f t="array" ref="BB145">SUM($H$7:$H$106*($C$7:$C$106=$C145)*(BB$7:BB$106&gt;0))</f>
        <v>0</v>
      </c>
      <c r="BC145" s="88">
        <f t="array" ref="BC145">SUM($H$7:$H$106*($C$7:$C$106=$C145)*(BC$7:BC$106&gt;0))</f>
        <v>0</v>
      </c>
      <c r="BD145" s="88">
        <f t="array" ref="BD145">SUM($H$7:$H$106*($C$7:$C$106=$C145)*(BD$7:BD$106&gt;0))</f>
        <v>0</v>
      </c>
      <c r="BE145" s="88">
        <f t="array" ref="BE145">SUM($H$7:$H$106*($C$7:$C$106=$C145)*(BE$7:BE$106&gt;0))</f>
        <v>0</v>
      </c>
      <c r="BF145" s="88">
        <f t="array" ref="BF145">SUM($H$7:$H$106*($C$7:$C$106=$C145)*(BF$7:BF$106&gt;0))</f>
        <v>0</v>
      </c>
      <c r="BG145" s="88">
        <f t="array" ref="BG145">SUM($H$7:$H$106*($C$7:$C$106=$C145)*(BG$7:BG$106&gt;0))</f>
        <v>0</v>
      </c>
      <c r="BH145" s="88">
        <f t="array" ref="BH145">SUM($H$7:$H$106*($C$7:$C$106=$C145)*(BH$7:BH$106&gt;0))</f>
        <v>0</v>
      </c>
      <c r="BI145" s="88">
        <f t="array" ref="BI145">SUM($H$7:$H$106*($C$7:$C$106=$C145)*(BI$7:BI$106&gt;0))</f>
        <v>0</v>
      </c>
      <c r="BJ145" s="88">
        <f t="array" ref="BJ145">SUM($H$7:$H$106*($C$7:$C$106=$C145)*(BJ$7:BJ$106&gt;0))</f>
        <v>0</v>
      </c>
      <c r="BK145" s="88">
        <f t="array" ref="BK145">SUM($H$7:$H$106*($C$7:$C$106=$C145)*(BK$7:BK$106&gt;0))</f>
        <v>0</v>
      </c>
      <c r="BL145" s="88">
        <f t="array" ref="BL145">SUM($H$7:$H$106*($C$7:$C$106=$C145)*(BL$7:BL$106&gt;0))</f>
        <v>0</v>
      </c>
      <c r="BM145" s="88">
        <f t="array" ref="BM145">SUM($H$7:$H$106*($C$7:$C$106=$C145)*(BM$7:BM$106&gt;0))</f>
        <v>0</v>
      </c>
      <c r="BN145" s="88">
        <f t="array" ref="BN145">SUM($H$7:$H$106*($C$7:$C$106=$C145)*(BN$7:BN$106&gt;0))</f>
        <v>0</v>
      </c>
      <c r="BO145" s="88">
        <f t="array" ref="BO145">SUM($H$7:$H$106*($C$7:$C$106=$C145)*(BO$7:BO$106&gt;0))</f>
        <v>0</v>
      </c>
      <c r="BP145" s="88">
        <f t="array" ref="BP145">SUM($H$7:$H$106*($C$7:$C$106=$C145)*(BP$7:BP$106&gt;0))</f>
        <v>0</v>
      </c>
      <c r="BQ145" s="88">
        <f t="array" ref="BQ145">SUM($H$7:$H$106*($C$7:$C$106=$C145)*(BQ$7:BQ$106&gt;0))</f>
        <v>0</v>
      </c>
      <c r="BR145" s="88">
        <f t="array" ref="BR145">SUM($H$7:$H$106*($C$7:$C$106=$C145)*(BR$7:BR$106&gt;0))</f>
        <v>0</v>
      </c>
      <c r="BS145" s="88">
        <f t="array" ref="BS145">SUM($H$7:$H$106*($C$7:$C$106=$C145)*(BS$7:BS$106&gt;0))</f>
        <v>0</v>
      </c>
      <c r="BT145" s="88">
        <f t="array" ref="BT145">SUM($H$7:$H$106*($C$7:$C$106=$C145)*(BT$7:BT$106&gt;0))</f>
        <v>0</v>
      </c>
      <c r="BU145" s="88">
        <f t="array" ref="BU145">SUM($H$7:$H$106*($C$7:$C$106=$C145)*(BU$7:BU$106&gt;0))</f>
        <v>0</v>
      </c>
      <c r="BV145" s="88">
        <f t="array" ref="BV145">SUM($H$7:$H$106*($C$7:$C$106=$C145)*(BV$7:BV$106&gt;0))</f>
        <v>0</v>
      </c>
      <c r="BW145" s="88">
        <f t="array" ref="BW145">SUM($H$7:$H$106*($C$7:$C$106=$C145)*(BW$7:BW$106&gt;0))</f>
        <v>0</v>
      </c>
    </row>
    <row r="146" spans="2:75" hidden="1" outlineLevel="1">
      <c r="B146" s="7"/>
      <c r="C146" s="86" t="str">
        <f>тех!B43</f>
        <v>Горничная</v>
      </c>
      <c r="D146" s="58"/>
      <c r="E146" s="58"/>
      <c r="F146" s="58"/>
      <c r="G146" s="58"/>
      <c r="H146" s="87"/>
      <c r="I146" s="80"/>
      <c r="J146" s="80"/>
      <c r="K146" s="80"/>
      <c r="L146" s="80"/>
      <c r="M146" s="80"/>
      <c r="N146" s="80"/>
      <c r="P146" s="88">
        <f t="array" ref="P146">SUM($H$7:$H$106*($C$7:$C$106=$C146)*(P$7:P$106&gt;0))</f>
        <v>0</v>
      </c>
      <c r="Q146" s="88">
        <f t="array" ref="Q146">SUM($H$7:$H$106*($C$7:$C$106=$C146)*(Q$7:Q$106&gt;0))</f>
        <v>0</v>
      </c>
      <c r="R146" s="88">
        <f t="array" ref="R146">SUM($H$7:$H$106*($C$7:$C$106=$C146)*(R$7:R$106&gt;0))</f>
        <v>0</v>
      </c>
      <c r="S146" s="88">
        <f t="array" ref="S146">SUM($H$7:$H$106*($C$7:$C$106=$C146)*(S$7:S$106&gt;0))</f>
        <v>0</v>
      </c>
      <c r="T146" s="88">
        <f t="array" ref="T146">SUM($H$7:$H$106*($C$7:$C$106=$C146)*(T$7:T$106&gt;0))</f>
        <v>0</v>
      </c>
      <c r="U146" s="88">
        <f t="array" ref="U146">SUM($H$7:$H$106*($C$7:$C$106=$C146)*(U$7:U$106&gt;0))</f>
        <v>0</v>
      </c>
      <c r="V146" s="88">
        <f t="array" ref="V146">SUM($H$7:$H$106*($C$7:$C$106=$C146)*(V$7:V$106&gt;0))</f>
        <v>0</v>
      </c>
      <c r="W146" s="88">
        <f t="array" ref="W146">SUM($H$7:$H$106*($C$7:$C$106=$C146)*(W$7:W$106&gt;0))</f>
        <v>0</v>
      </c>
      <c r="X146" s="88">
        <f t="array" ref="X146">SUM($H$7:$H$106*($C$7:$C$106=$C146)*(X$7:X$106&gt;0))</f>
        <v>0</v>
      </c>
      <c r="Y146" s="88">
        <f t="array" ref="Y146">SUM($H$7:$H$106*($C$7:$C$106=$C146)*(Y$7:Y$106&gt;0))</f>
        <v>0</v>
      </c>
      <c r="Z146" s="88">
        <f t="array" ref="Z146">SUM($H$7:$H$106*($C$7:$C$106=$C146)*(Z$7:Z$106&gt;0))</f>
        <v>0</v>
      </c>
      <c r="AA146" s="88">
        <f t="array" ref="AA146">SUM($H$7:$H$106*($C$7:$C$106=$C146)*(AA$7:AA$106&gt;0))</f>
        <v>0</v>
      </c>
      <c r="AB146" s="88">
        <f t="array" ref="AB146">SUM($H$7:$H$106*($C$7:$C$106=$C146)*(AB$7:AB$106&gt;0))</f>
        <v>0</v>
      </c>
      <c r="AC146" s="88">
        <f t="array" ref="AC146">SUM($H$7:$H$106*($C$7:$C$106=$C146)*(AC$7:AC$106&gt;0))</f>
        <v>0</v>
      </c>
      <c r="AD146" s="88">
        <f t="array" ref="AD146">SUM($H$7:$H$106*($C$7:$C$106=$C146)*(AD$7:AD$106&gt;0))</f>
        <v>0</v>
      </c>
      <c r="AE146" s="88">
        <f t="array" ref="AE146">SUM($H$7:$H$106*($C$7:$C$106=$C146)*(AE$7:AE$106&gt;0))</f>
        <v>0</v>
      </c>
      <c r="AF146" s="88">
        <f t="array" ref="AF146">SUM($H$7:$H$106*($C$7:$C$106=$C146)*(AF$7:AF$106&gt;0))</f>
        <v>0</v>
      </c>
      <c r="AG146" s="88">
        <f t="array" ref="AG146">SUM($H$7:$H$106*($C$7:$C$106=$C146)*(AG$7:AG$106&gt;0))</f>
        <v>0</v>
      </c>
      <c r="AH146" s="88">
        <f t="array" ref="AH146">SUM($H$7:$H$106*($C$7:$C$106=$C146)*(AH$7:AH$106&gt;0))</f>
        <v>0</v>
      </c>
      <c r="AI146" s="88">
        <f t="array" ref="AI146">SUM($H$7:$H$106*($C$7:$C$106=$C146)*(AI$7:AI$106&gt;0))</f>
        <v>0</v>
      </c>
      <c r="AJ146" s="88">
        <f t="array" ref="AJ146">SUM($H$7:$H$106*($C$7:$C$106=$C146)*(AJ$7:AJ$106&gt;0))</f>
        <v>0</v>
      </c>
      <c r="AK146" s="88">
        <f t="array" ref="AK146">SUM($H$7:$H$106*($C$7:$C$106=$C146)*(AK$7:AK$106&gt;0))</f>
        <v>0</v>
      </c>
      <c r="AL146" s="88">
        <f t="array" ref="AL146">SUM($H$7:$H$106*($C$7:$C$106=$C146)*(AL$7:AL$106&gt;0))</f>
        <v>0</v>
      </c>
      <c r="AM146" s="88">
        <f t="array" ref="AM146">SUM($H$7:$H$106*($C$7:$C$106=$C146)*(AM$7:AM$106&gt;0))</f>
        <v>0</v>
      </c>
      <c r="AN146" s="88">
        <f t="array" ref="AN146">SUM($H$7:$H$106*($C$7:$C$106=$C146)*(AN$7:AN$106&gt;0))</f>
        <v>0</v>
      </c>
      <c r="AO146" s="88">
        <f t="array" ref="AO146">SUM($H$7:$H$106*($C$7:$C$106=$C146)*(AO$7:AO$106&gt;0))</f>
        <v>0</v>
      </c>
      <c r="AP146" s="88">
        <f t="array" ref="AP146">SUM($H$7:$H$106*($C$7:$C$106=$C146)*(AP$7:AP$106&gt;0))</f>
        <v>0</v>
      </c>
      <c r="AQ146" s="88">
        <f t="array" ref="AQ146">SUM($H$7:$H$106*($C$7:$C$106=$C146)*(AQ$7:AQ$106&gt;0))</f>
        <v>0</v>
      </c>
      <c r="AR146" s="88">
        <f t="array" ref="AR146">SUM($H$7:$H$106*($C$7:$C$106=$C146)*(AR$7:AR$106&gt;0))</f>
        <v>0</v>
      </c>
      <c r="AS146" s="88">
        <f t="array" ref="AS146">SUM($H$7:$H$106*($C$7:$C$106=$C146)*(AS$7:AS$106&gt;0))</f>
        <v>0</v>
      </c>
      <c r="AT146" s="88">
        <f t="array" ref="AT146">SUM($H$7:$H$106*($C$7:$C$106=$C146)*(AT$7:AT$106&gt;0))</f>
        <v>0</v>
      </c>
      <c r="AU146" s="88">
        <f t="array" ref="AU146">SUM($H$7:$H$106*($C$7:$C$106=$C146)*(AU$7:AU$106&gt;0))</f>
        <v>0</v>
      </c>
      <c r="AV146" s="88">
        <f t="array" ref="AV146">SUM($H$7:$H$106*($C$7:$C$106=$C146)*(AV$7:AV$106&gt;0))</f>
        <v>0</v>
      </c>
      <c r="AW146" s="88">
        <f t="array" ref="AW146">SUM($H$7:$H$106*($C$7:$C$106=$C146)*(AW$7:AW$106&gt;0))</f>
        <v>0</v>
      </c>
      <c r="AX146" s="88">
        <f t="array" ref="AX146">SUM($H$7:$H$106*($C$7:$C$106=$C146)*(AX$7:AX$106&gt;0))</f>
        <v>0</v>
      </c>
      <c r="AY146" s="88">
        <f t="array" ref="AY146">SUM($H$7:$H$106*($C$7:$C$106=$C146)*(AY$7:AY$106&gt;0))</f>
        <v>0</v>
      </c>
      <c r="AZ146" s="88">
        <f t="array" ref="AZ146">SUM($H$7:$H$106*($C$7:$C$106=$C146)*(AZ$7:AZ$106&gt;0))</f>
        <v>0</v>
      </c>
      <c r="BA146" s="88">
        <f t="array" ref="BA146">SUM($H$7:$H$106*($C$7:$C$106=$C146)*(BA$7:BA$106&gt;0))</f>
        <v>0</v>
      </c>
      <c r="BB146" s="88">
        <f t="array" ref="BB146">SUM($H$7:$H$106*($C$7:$C$106=$C146)*(BB$7:BB$106&gt;0))</f>
        <v>0</v>
      </c>
      <c r="BC146" s="88">
        <f t="array" ref="BC146">SUM($H$7:$H$106*($C$7:$C$106=$C146)*(BC$7:BC$106&gt;0))</f>
        <v>0</v>
      </c>
      <c r="BD146" s="88">
        <f t="array" ref="BD146">SUM($H$7:$H$106*($C$7:$C$106=$C146)*(BD$7:BD$106&gt;0))</f>
        <v>0</v>
      </c>
      <c r="BE146" s="88">
        <f t="array" ref="BE146">SUM($H$7:$H$106*($C$7:$C$106=$C146)*(BE$7:BE$106&gt;0))</f>
        <v>0</v>
      </c>
      <c r="BF146" s="88">
        <f t="array" ref="BF146">SUM($H$7:$H$106*($C$7:$C$106=$C146)*(BF$7:BF$106&gt;0))</f>
        <v>0</v>
      </c>
      <c r="BG146" s="88">
        <f t="array" ref="BG146">SUM($H$7:$H$106*($C$7:$C$106=$C146)*(BG$7:BG$106&gt;0))</f>
        <v>0</v>
      </c>
      <c r="BH146" s="88">
        <f t="array" ref="BH146">SUM($H$7:$H$106*($C$7:$C$106=$C146)*(BH$7:BH$106&gt;0))</f>
        <v>0</v>
      </c>
      <c r="BI146" s="88">
        <f t="array" ref="BI146">SUM($H$7:$H$106*($C$7:$C$106=$C146)*(BI$7:BI$106&gt;0))</f>
        <v>0</v>
      </c>
      <c r="BJ146" s="88">
        <f t="array" ref="BJ146">SUM($H$7:$H$106*($C$7:$C$106=$C146)*(BJ$7:BJ$106&gt;0))</f>
        <v>0</v>
      </c>
      <c r="BK146" s="88">
        <f t="array" ref="BK146">SUM($H$7:$H$106*($C$7:$C$106=$C146)*(BK$7:BK$106&gt;0))</f>
        <v>0</v>
      </c>
      <c r="BL146" s="88">
        <f t="array" ref="BL146">SUM($H$7:$H$106*($C$7:$C$106=$C146)*(BL$7:BL$106&gt;0))</f>
        <v>0</v>
      </c>
      <c r="BM146" s="88">
        <f t="array" ref="BM146">SUM($H$7:$H$106*($C$7:$C$106=$C146)*(BM$7:BM$106&gt;0))</f>
        <v>0</v>
      </c>
      <c r="BN146" s="88">
        <f t="array" ref="BN146">SUM($H$7:$H$106*($C$7:$C$106=$C146)*(BN$7:BN$106&gt;0))</f>
        <v>0</v>
      </c>
      <c r="BO146" s="88">
        <f t="array" ref="BO146">SUM($H$7:$H$106*($C$7:$C$106=$C146)*(BO$7:BO$106&gt;0))</f>
        <v>0</v>
      </c>
      <c r="BP146" s="88">
        <f t="array" ref="BP146">SUM($H$7:$H$106*($C$7:$C$106=$C146)*(BP$7:BP$106&gt;0))</f>
        <v>0</v>
      </c>
      <c r="BQ146" s="88">
        <f t="array" ref="BQ146">SUM($H$7:$H$106*($C$7:$C$106=$C146)*(BQ$7:BQ$106&gt;0))</f>
        <v>0</v>
      </c>
      <c r="BR146" s="88">
        <f t="array" ref="BR146">SUM($H$7:$H$106*($C$7:$C$106=$C146)*(BR$7:BR$106&gt;0))</f>
        <v>0</v>
      </c>
      <c r="BS146" s="88">
        <f t="array" ref="BS146">SUM($H$7:$H$106*($C$7:$C$106=$C146)*(BS$7:BS$106&gt;0))</f>
        <v>0</v>
      </c>
      <c r="BT146" s="88">
        <f t="array" ref="BT146">SUM($H$7:$H$106*($C$7:$C$106=$C146)*(BT$7:BT$106&gt;0))</f>
        <v>0</v>
      </c>
      <c r="BU146" s="88">
        <f t="array" ref="BU146">SUM($H$7:$H$106*($C$7:$C$106=$C146)*(BU$7:BU$106&gt;0))</f>
        <v>0</v>
      </c>
      <c r="BV146" s="88">
        <f t="array" ref="BV146">SUM($H$7:$H$106*($C$7:$C$106=$C146)*(BV$7:BV$106&gt;0))</f>
        <v>0</v>
      </c>
      <c r="BW146" s="88">
        <f t="array" ref="BW146">SUM($H$7:$H$106*($C$7:$C$106=$C146)*(BW$7:BW$106&gt;0))</f>
        <v>0</v>
      </c>
    </row>
    <row r="147" spans="2:75" hidden="1" outlineLevel="1">
      <c r="B147" s="7"/>
      <c r="C147" s="86" t="str">
        <f>тех!B44</f>
        <v>Дворник-тележечник</v>
      </c>
      <c r="D147" s="58"/>
      <c r="E147" s="58"/>
      <c r="F147" s="58"/>
      <c r="G147" s="58"/>
      <c r="H147" s="87"/>
      <c r="I147" s="80"/>
      <c r="J147" s="80"/>
      <c r="K147" s="80"/>
      <c r="L147" s="80"/>
      <c r="M147" s="80"/>
      <c r="N147" s="80"/>
      <c r="P147" s="88">
        <f t="array" ref="P147">SUM($H$7:$H$106*($C$7:$C$106=$C147)*(P$7:P$106&gt;0))</f>
        <v>0</v>
      </c>
      <c r="Q147" s="88">
        <f t="array" ref="Q147">SUM($H$7:$H$106*($C$7:$C$106=$C147)*(Q$7:Q$106&gt;0))</f>
        <v>0</v>
      </c>
      <c r="R147" s="88">
        <f t="array" ref="R147">SUM($H$7:$H$106*($C$7:$C$106=$C147)*(R$7:R$106&gt;0))</f>
        <v>0</v>
      </c>
      <c r="S147" s="88">
        <f t="array" ref="S147">SUM($H$7:$H$106*($C$7:$C$106=$C147)*(S$7:S$106&gt;0))</f>
        <v>0</v>
      </c>
      <c r="T147" s="88">
        <f t="array" ref="T147">SUM($H$7:$H$106*($C$7:$C$106=$C147)*(T$7:T$106&gt;0))</f>
        <v>0</v>
      </c>
      <c r="U147" s="88">
        <f t="array" ref="U147">SUM($H$7:$H$106*($C$7:$C$106=$C147)*(U$7:U$106&gt;0))</f>
        <v>0</v>
      </c>
      <c r="V147" s="88">
        <f t="array" ref="V147">SUM($H$7:$H$106*($C$7:$C$106=$C147)*(V$7:V$106&gt;0))</f>
        <v>0</v>
      </c>
      <c r="W147" s="88">
        <f t="array" ref="W147">SUM($H$7:$H$106*($C$7:$C$106=$C147)*(W$7:W$106&gt;0))</f>
        <v>0</v>
      </c>
      <c r="X147" s="88">
        <f t="array" ref="X147">SUM($H$7:$H$106*($C$7:$C$106=$C147)*(X$7:X$106&gt;0))</f>
        <v>0</v>
      </c>
      <c r="Y147" s="88">
        <f t="array" ref="Y147">SUM($H$7:$H$106*($C$7:$C$106=$C147)*(Y$7:Y$106&gt;0))</f>
        <v>0</v>
      </c>
      <c r="Z147" s="88">
        <f t="array" ref="Z147">SUM($H$7:$H$106*($C$7:$C$106=$C147)*(Z$7:Z$106&gt;0))</f>
        <v>0</v>
      </c>
      <c r="AA147" s="88">
        <f t="array" ref="AA147">SUM($H$7:$H$106*($C$7:$C$106=$C147)*(AA$7:AA$106&gt;0))</f>
        <v>0</v>
      </c>
      <c r="AB147" s="88">
        <f t="array" ref="AB147">SUM($H$7:$H$106*($C$7:$C$106=$C147)*(AB$7:AB$106&gt;0))</f>
        <v>0</v>
      </c>
      <c r="AC147" s="88">
        <f t="array" ref="AC147">SUM($H$7:$H$106*($C$7:$C$106=$C147)*(AC$7:AC$106&gt;0))</f>
        <v>0</v>
      </c>
      <c r="AD147" s="88">
        <f t="array" ref="AD147">SUM($H$7:$H$106*($C$7:$C$106=$C147)*(AD$7:AD$106&gt;0))</f>
        <v>0</v>
      </c>
      <c r="AE147" s="88">
        <f t="array" ref="AE147">SUM($H$7:$H$106*($C$7:$C$106=$C147)*(AE$7:AE$106&gt;0))</f>
        <v>0</v>
      </c>
      <c r="AF147" s="88">
        <f t="array" ref="AF147">SUM($H$7:$H$106*($C$7:$C$106=$C147)*(AF$7:AF$106&gt;0))</f>
        <v>0</v>
      </c>
      <c r="AG147" s="88">
        <f t="array" ref="AG147">SUM($H$7:$H$106*($C$7:$C$106=$C147)*(AG$7:AG$106&gt;0))</f>
        <v>0</v>
      </c>
      <c r="AH147" s="88">
        <f t="array" ref="AH147">SUM($H$7:$H$106*($C$7:$C$106=$C147)*(AH$7:AH$106&gt;0))</f>
        <v>0</v>
      </c>
      <c r="AI147" s="88">
        <f t="array" ref="AI147">SUM($H$7:$H$106*($C$7:$C$106=$C147)*(AI$7:AI$106&gt;0))</f>
        <v>0</v>
      </c>
      <c r="AJ147" s="88">
        <f t="array" ref="AJ147">SUM($H$7:$H$106*($C$7:$C$106=$C147)*(AJ$7:AJ$106&gt;0))</f>
        <v>0</v>
      </c>
      <c r="AK147" s="88">
        <f t="array" ref="AK147">SUM($H$7:$H$106*($C$7:$C$106=$C147)*(AK$7:AK$106&gt;0))</f>
        <v>0</v>
      </c>
      <c r="AL147" s="88">
        <f t="array" ref="AL147">SUM($H$7:$H$106*($C$7:$C$106=$C147)*(AL$7:AL$106&gt;0))</f>
        <v>0</v>
      </c>
      <c r="AM147" s="88">
        <f t="array" ref="AM147">SUM($H$7:$H$106*($C$7:$C$106=$C147)*(AM$7:AM$106&gt;0))</f>
        <v>0</v>
      </c>
      <c r="AN147" s="88">
        <f t="array" ref="AN147">SUM($H$7:$H$106*($C$7:$C$106=$C147)*(AN$7:AN$106&gt;0))</f>
        <v>0</v>
      </c>
      <c r="AO147" s="88">
        <f t="array" ref="AO147">SUM($H$7:$H$106*($C$7:$C$106=$C147)*(AO$7:AO$106&gt;0))</f>
        <v>0</v>
      </c>
      <c r="AP147" s="88">
        <f t="array" ref="AP147">SUM($H$7:$H$106*($C$7:$C$106=$C147)*(AP$7:AP$106&gt;0))</f>
        <v>0</v>
      </c>
      <c r="AQ147" s="88">
        <f t="array" ref="AQ147">SUM($H$7:$H$106*($C$7:$C$106=$C147)*(AQ$7:AQ$106&gt;0))</f>
        <v>0</v>
      </c>
      <c r="AR147" s="88">
        <f t="array" ref="AR147">SUM($H$7:$H$106*($C$7:$C$106=$C147)*(AR$7:AR$106&gt;0))</f>
        <v>0</v>
      </c>
      <c r="AS147" s="88">
        <f t="array" ref="AS147">SUM($H$7:$H$106*($C$7:$C$106=$C147)*(AS$7:AS$106&gt;0))</f>
        <v>0</v>
      </c>
      <c r="AT147" s="88">
        <f t="array" ref="AT147">SUM($H$7:$H$106*($C$7:$C$106=$C147)*(AT$7:AT$106&gt;0))</f>
        <v>0</v>
      </c>
      <c r="AU147" s="88">
        <f t="array" ref="AU147">SUM($H$7:$H$106*($C$7:$C$106=$C147)*(AU$7:AU$106&gt;0))</f>
        <v>0</v>
      </c>
      <c r="AV147" s="88">
        <f t="array" ref="AV147">SUM($H$7:$H$106*($C$7:$C$106=$C147)*(AV$7:AV$106&gt;0))</f>
        <v>0</v>
      </c>
      <c r="AW147" s="88">
        <f t="array" ref="AW147">SUM($H$7:$H$106*($C$7:$C$106=$C147)*(AW$7:AW$106&gt;0))</f>
        <v>0</v>
      </c>
      <c r="AX147" s="88">
        <f t="array" ref="AX147">SUM($H$7:$H$106*($C$7:$C$106=$C147)*(AX$7:AX$106&gt;0))</f>
        <v>0</v>
      </c>
      <c r="AY147" s="88">
        <f t="array" ref="AY147">SUM($H$7:$H$106*($C$7:$C$106=$C147)*(AY$7:AY$106&gt;0))</f>
        <v>0</v>
      </c>
      <c r="AZ147" s="88">
        <f t="array" ref="AZ147">SUM($H$7:$H$106*($C$7:$C$106=$C147)*(AZ$7:AZ$106&gt;0))</f>
        <v>0</v>
      </c>
      <c r="BA147" s="88">
        <f t="array" ref="BA147">SUM($H$7:$H$106*($C$7:$C$106=$C147)*(BA$7:BA$106&gt;0))</f>
        <v>0</v>
      </c>
      <c r="BB147" s="88">
        <f t="array" ref="BB147">SUM($H$7:$H$106*($C$7:$C$106=$C147)*(BB$7:BB$106&gt;0))</f>
        <v>0</v>
      </c>
      <c r="BC147" s="88">
        <f t="array" ref="BC147">SUM($H$7:$H$106*($C$7:$C$106=$C147)*(BC$7:BC$106&gt;0))</f>
        <v>0</v>
      </c>
      <c r="BD147" s="88">
        <f t="array" ref="BD147">SUM($H$7:$H$106*($C$7:$C$106=$C147)*(BD$7:BD$106&gt;0))</f>
        <v>0</v>
      </c>
      <c r="BE147" s="88">
        <f t="array" ref="BE147">SUM($H$7:$H$106*($C$7:$C$106=$C147)*(BE$7:BE$106&gt;0))</f>
        <v>0</v>
      </c>
      <c r="BF147" s="88">
        <f t="array" ref="BF147">SUM($H$7:$H$106*($C$7:$C$106=$C147)*(BF$7:BF$106&gt;0))</f>
        <v>0</v>
      </c>
      <c r="BG147" s="88">
        <f t="array" ref="BG147">SUM($H$7:$H$106*($C$7:$C$106=$C147)*(BG$7:BG$106&gt;0))</f>
        <v>0</v>
      </c>
      <c r="BH147" s="88">
        <f t="array" ref="BH147">SUM($H$7:$H$106*($C$7:$C$106=$C147)*(BH$7:BH$106&gt;0))</f>
        <v>0</v>
      </c>
      <c r="BI147" s="88">
        <f t="array" ref="BI147">SUM($H$7:$H$106*($C$7:$C$106=$C147)*(BI$7:BI$106&gt;0))</f>
        <v>0</v>
      </c>
      <c r="BJ147" s="88">
        <f t="array" ref="BJ147">SUM($H$7:$H$106*($C$7:$C$106=$C147)*(BJ$7:BJ$106&gt;0))</f>
        <v>0</v>
      </c>
      <c r="BK147" s="88">
        <f t="array" ref="BK147">SUM($H$7:$H$106*($C$7:$C$106=$C147)*(BK$7:BK$106&gt;0))</f>
        <v>0</v>
      </c>
      <c r="BL147" s="88">
        <f t="array" ref="BL147">SUM($H$7:$H$106*($C$7:$C$106=$C147)*(BL$7:BL$106&gt;0))</f>
        <v>0</v>
      </c>
      <c r="BM147" s="88">
        <f t="array" ref="BM147">SUM($H$7:$H$106*($C$7:$C$106=$C147)*(BM$7:BM$106&gt;0))</f>
        <v>0</v>
      </c>
      <c r="BN147" s="88">
        <f t="array" ref="BN147">SUM($H$7:$H$106*($C$7:$C$106=$C147)*(BN$7:BN$106&gt;0))</f>
        <v>0</v>
      </c>
      <c r="BO147" s="88">
        <f t="array" ref="BO147">SUM($H$7:$H$106*($C$7:$C$106=$C147)*(BO$7:BO$106&gt;0))</f>
        <v>0</v>
      </c>
      <c r="BP147" s="88">
        <f t="array" ref="BP147">SUM($H$7:$H$106*($C$7:$C$106=$C147)*(BP$7:BP$106&gt;0))</f>
        <v>0</v>
      </c>
      <c r="BQ147" s="88">
        <f t="array" ref="BQ147">SUM($H$7:$H$106*($C$7:$C$106=$C147)*(BQ$7:BQ$106&gt;0))</f>
        <v>0</v>
      </c>
      <c r="BR147" s="88">
        <f t="array" ref="BR147">SUM($H$7:$H$106*($C$7:$C$106=$C147)*(BR$7:BR$106&gt;0))</f>
        <v>0</v>
      </c>
      <c r="BS147" s="88">
        <f t="array" ref="BS147">SUM($H$7:$H$106*($C$7:$C$106=$C147)*(BS$7:BS$106&gt;0))</f>
        <v>0</v>
      </c>
      <c r="BT147" s="88">
        <f t="array" ref="BT147">SUM($H$7:$H$106*($C$7:$C$106=$C147)*(BT$7:BT$106&gt;0))</f>
        <v>0</v>
      </c>
      <c r="BU147" s="88">
        <f t="array" ref="BU147">SUM($H$7:$H$106*($C$7:$C$106=$C147)*(BU$7:BU$106&gt;0))</f>
        <v>0</v>
      </c>
      <c r="BV147" s="88">
        <f t="array" ref="BV147">SUM($H$7:$H$106*($C$7:$C$106=$C147)*(BV$7:BV$106&gt;0))</f>
        <v>0</v>
      </c>
      <c r="BW147" s="88">
        <f t="array" ref="BW147">SUM($H$7:$H$106*($C$7:$C$106=$C147)*(BW$7:BW$106&gt;0))</f>
        <v>0</v>
      </c>
    </row>
    <row r="148" spans="2:75" hidden="1" outlineLevel="1">
      <c r="B148" s="7"/>
      <c r="C148" s="86" t="str">
        <f>тех!B45</f>
        <v xml:space="preserve">Изолировщик 3 разряда </v>
      </c>
      <c r="D148" s="58"/>
      <c r="E148" s="58"/>
      <c r="F148" s="58"/>
      <c r="G148" s="58"/>
      <c r="H148" s="87"/>
      <c r="I148" s="80"/>
      <c r="J148" s="80"/>
      <c r="K148" s="80"/>
      <c r="L148" s="80"/>
      <c r="M148" s="80"/>
      <c r="N148" s="80"/>
      <c r="P148" s="88">
        <f t="array" ref="P148">SUM($H$7:$H$106*($C$7:$C$106=$C148)*(P$7:P$106&gt;0))</f>
        <v>0</v>
      </c>
      <c r="Q148" s="88">
        <f t="array" ref="Q148">SUM($H$7:$H$106*($C$7:$C$106=$C148)*(Q$7:Q$106&gt;0))</f>
        <v>0</v>
      </c>
      <c r="R148" s="88">
        <f t="array" ref="R148">SUM($H$7:$H$106*($C$7:$C$106=$C148)*(R$7:R$106&gt;0))</f>
        <v>0</v>
      </c>
      <c r="S148" s="88">
        <f t="array" ref="S148">SUM($H$7:$H$106*($C$7:$C$106=$C148)*(S$7:S$106&gt;0))</f>
        <v>0</v>
      </c>
      <c r="T148" s="88">
        <f t="array" ref="T148">SUM($H$7:$H$106*($C$7:$C$106=$C148)*(T$7:T$106&gt;0))</f>
        <v>0</v>
      </c>
      <c r="U148" s="88">
        <f t="array" ref="U148">SUM($H$7:$H$106*($C$7:$C$106=$C148)*(U$7:U$106&gt;0))</f>
        <v>0</v>
      </c>
      <c r="V148" s="88">
        <f t="array" ref="V148">SUM($H$7:$H$106*($C$7:$C$106=$C148)*(V$7:V$106&gt;0))</f>
        <v>0</v>
      </c>
      <c r="W148" s="88">
        <f t="array" ref="W148">SUM($H$7:$H$106*($C$7:$C$106=$C148)*(W$7:W$106&gt;0))</f>
        <v>0</v>
      </c>
      <c r="X148" s="88">
        <f t="array" ref="X148">SUM($H$7:$H$106*($C$7:$C$106=$C148)*(X$7:X$106&gt;0))</f>
        <v>0</v>
      </c>
      <c r="Y148" s="88">
        <f t="array" ref="Y148">SUM($H$7:$H$106*($C$7:$C$106=$C148)*(Y$7:Y$106&gt;0))</f>
        <v>0</v>
      </c>
      <c r="Z148" s="88">
        <f t="array" ref="Z148">SUM($H$7:$H$106*($C$7:$C$106=$C148)*(Z$7:Z$106&gt;0))</f>
        <v>0</v>
      </c>
      <c r="AA148" s="88">
        <f t="array" ref="AA148">SUM($H$7:$H$106*($C$7:$C$106=$C148)*(AA$7:AA$106&gt;0))</f>
        <v>0</v>
      </c>
      <c r="AB148" s="88">
        <f t="array" ref="AB148">SUM($H$7:$H$106*($C$7:$C$106=$C148)*(AB$7:AB$106&gt;0))</f>
        <v>0</v>
      </c>
      <c r="AC148" s="88">
        <f t="array" ref="AC148">SUM($H$7:$H$106*($C$7:$C$106=$C148)*(AC$7:AC$106&gt;0))</f>
        <v>0</v>
      </c>
      <c r="AD148" s="88">
        <f t="array" ref="AD148">SUM($H$7:$H$106*($C$7:$C$106=$C148)*(AD$7:AD$106&gt;0))</f>
        <v>0</v>
      </c>
      <c r="AE148" s="88">
        <f t="array" ref="AE148">SUM($H$7:$H$106*($C$7:$C$106=$C148)*(AE$7:AE$106&gt;0))</f>
        <v>0</v>
      </c>
      <c r="AF148" s="88">
        <f t="array" ref="AF148">SUM($H$7:$H$106*($C$7:$C$106=$C148)*(AF$7:AF$106&gt;0))</f>
        <v>0</v>
      </c>
      <c r="AG148" s="88">
        <f t="array" ref="AG148">SUM($H$7:$H$106*($C$7:$C$106=$C148)*(AG$7:AG$106&gt;0))</f>
        <v>0</v>
      </c>
      <c r="AH148" s="88">
        <f t="array" ref="AH148">SUM($H$7:$H$106*($C$7:$C$106=$C148)*(AH$7:AH$106&gt;0))</f>
        <v>0</v>
      </c>
      <c r="AI148" s="88">
        <f t="array" ref="AI148">SUM($H$7:$H$106*($C$7:$C$106=$C148)*(AI$7:AI$106&gt;0))</f>
        <v>0</v>
      </c>
      <c r="AJ148" s="88">
        <f t="array" ref="AJ148">SUM($H$7:$H$106*($C$7:$C$106=$C148)*(AJ$7:AJ$106&gt;0))</f>
        <v>0</v>
      </c>
      <c r="AK148" s="88">
        <f t="array" ref="AK148">SUM($H$7:$H$106*($C$7:$C$106=$C148)*(AK$7:AK$106&gt;0))</f>
        <v>0</v>
      </c>
      <c r="AL148" s="88">
        <f t="array" ref="AL148">SUM($H$7:$H$106*($C$7:$C$106=$C148)*(AL$7:AL$106&gt;0))</f>
        <v>0</v>
      </c>
      <c r="AM148" s="88">
        <f t="array" ref="AM148">SUM($H$7:$H$106*($C$7:$C$106=$C148)*(AM$7:AM$106&gt;0))</f>
        <v>0</v>
      </c>
      <c r="AN148" s="88">
        <f t="array" ref="AN148">SUM($H$7:$H$106*($C$7:$C$106=$C148)*(AN$7:AN$106&gt;0))</f>
        <v>0</v>
      </c>
      <c r="AO148" s="88">
        <f t="array" ref="AO148">SUM($H$7:$H$106*($C$7:$C$106=$C148)*(AO$7:AO$106&gt;0))</f>
        <v>0</v>
      </c>
      <c r="AP148" s="88">
        <f t="array" ref="AP148">SUM($H$7:$H$106*($C$7:$C$106=$C148)*(AP$7:AP$106&gt;0))</f>
        <v>0</v>
      </c>
      <c r="AQ148" s="88">
        <f t="array" ref="AQ148">SUM($H$7:$H$106*($C$7:$C$106=$C148)*(AQ$7:AQ$106&gt;0))</f>
        <v>0</v>
      </c>
      <c r="AR148" s="88">
        <f t="array" ref="AR148">SUM($H$7:$H$106*($C$7:$C$106=$C148)*(AR$7:AR$106&gt;0))</f>
        <v>0</v>
      </c>
      <c r="AS148" s="88">
        <f t="array" ref="AS148">SUM($H$7:$H$106*($C$7:$C$106=$C148)*(AS$7:AS$106&gt;0))</f>
        <v>0</v>
      </c>
      <c r="AT148" s="88">
        <f t="array" ref="AT148">SUM($H$7:$H$106*($C$7:$C$106=$C148)*(AT$7:AT$106&gt;0))</f>
        <v>0</v>
      </c>
      <c r="AU148" s="88">
        <f t="array" ref="AU148">SUM($H$7:$H$106*($C$7:$C$106=$C148)*(AU$7:AU$106&gt;0))</f>
        <v>0</v>
      </c>
      <c r="AV148" s="88">
        <f t="array" ref="AV148">SUM($H$7:$H$106*($C$7:$C$106=$C148)*(AV$7:AV$106&gt;0))</f>
        <v>0</v>
      </c>
      <c r="AW148" s="88">
        <f t="array" ref="AW148">SUM($H$7:$H$106*($C$7:$C$106=$C148)*(AW$7:AW$106&gt;0))</f>
        <v>0</v>
      </c>
      <c r="AX148" s="88">
        <f t="array" ref="AX148">SUM($H$7:$H$106*($C$7:$C$106=$C148)*(AX$7:AX$106&gt;0))</f>
        <v>0</v>
      </c>
      <c r="AY148" s="88">
        <f t="array" ref="AY148">SUM($H$7:$H$106*($C$7:$C$106=$C148)*(AY$7:AY$106&gt;0))</f>
        <v>0</v>
      </c>
      <c r="AZ148" s="88">
        <f t="array" ref="AZ148">SUM($H$7:$H$106*($C$7:$C$106=$C148)*(AZ$7:AZ$106&gt;0))</f>
        <v>0</v>
      </c>
      <c r="BA148" s="88">
        <f t="array" ref="BA148">SUM($H$7:$H$106*($C$7:$C$106=$C148)*(BA$7:BA$106&gt;0))</f>
        <v>0</v>
      </c>
      <c r="BB148" s="88">
        <f t="array" ref="BB148">SUM($H$7:$H$106*($C$7:$C$106=$C148)*(BB$7:BB$106&gt;0))</f>
        <v>0</v>
      </c>
      <c r="BC148" s="88">
        <f t="array" ref="BC148">SUM($H$7:$H$106*($C$7:$C$106=$C148)*(BC$7:BC$106&gt;0))</f>
        <v>0</v>
      </c>
      <c r="BD148" s="88">
        <f t="array" ref="BD148">SUM($H$7:$H$106*($C$7:$C$106=$C148)*(BD$7:BD$106&gt;0))</f>
        <v>0</v>
      </c>
      <c r="BE148" s="88">
        <f t="array" ref="BE148">SUM($H$7:$H$106*($C$7:$C$106=$C148)*(BE$7:BE$106&gt;0))</f>
        <v>0</v>
      </c>
      <c r="BF148" s="88">
        <f t="array" ref="BF148">SUM($H$7:$H$106*($C$7:$C$106=$C148)*(BF$7:BF$106&gt;0))</f>
        <v>0</v>
      </c>
      <c r="BG148" s="88">
        <f t="array" ref="BG148">SUM($H$7:$H$106*($C$7:$C$106=$C148)*(BG$7:BG$106&gt;0))</f>
        <v>0</v>
      </c>
      <c r="BH148" s="88">
        <f t="array" ref="BH148">SUM($H$7:$H$106*($C$7:$C$106=$C148)*(BH$7:BH$106&gt;0))</f>
        <v>0</v>
      </c>
      <c r="BI148" s="88">
        <f t="array" ref="BI148">SUM($H$7:$H$106*($C$7:$C$106=$C148)*(BI$7:BI$106&gt;0))</f>
        <v>0</v>
      </c>
      <c r="BJ148" s="88">
        <f t="array" ref="BJ148">SUM($H$7:$H$106*($C$7:$C$106=$C148)*(BJ$7:BJ$106&gt;0))</f>
        <v>0</v>
      </c>
      <c r="BK148" s="88">
        <f t="array" ref="BK148">SUM($H$7:$H$106*($C$7:$C$106=$C148)*(BK$7:BK$106&gt;0))</f>
        <v>0</v>
      </c>
      <c r="BL148" s="88">
        <f t="array" ref="BL148">SUM($H$7:$H$106*($C$7:$C$106=$C148)*(BL$7:BL$106&gt;0))</f>
        <v>0</v>
      </c>
      <c r="BM148" s="88">
        <f t="array" ref="BM148">SUM($H$7:$H$106*($C$7:$C$106=$C148)*(BM$7:BM$106&gt;0))</f>
        <v>0</v>
      </c>
      <c r="BN148" s="88">
        <f t="array" ref="BN148">SUM($H$7:$H$106*($C$7:$C$106=$C148)*(BN$7:BN$106&gt;0))</f>
        <v>0</v>
      </c>
      <c r="BO148" s="88">
        <f t="array" ref="BO148">SUM($H$7:$H$106*($C$7:$C$106=$C148)*(BO$7:BO$106&gt;0))</f>
        <v>0</v>
      </c>
      <c r="BP148" s="88">
        <f t="array" ref="BP148">SUM($H$7:$H$106*($C$7:$C$106=$C148)*(BP$7:BP$106&gt;0))</f>
        <v>0</v>
      </c>
      <c r="BQ148" s="88">
        <f t="array" ref="BQ148">SUM($H$7:$H$106*($C$7:$C$106=$C148)*(BQ$7:BQ$106&gt;0))</f>
        <v>0</v>
      </c>
      <c r="BR148" s="88">
        <f t="array" ref="BR148">SUM($H$7:$H$106*($C$7:$C$106=$C148)*(BR$7:BR$106&gt;0))</f>
        <v>0</v>
      </c>
      <c r="BS148" s="88">
        <f t="array" ref="BS148">SUM($H$7:$H$106*($C$7:$C$106=$C148)*(BS$7:BS$106&gt;0))</f>
        <v>0</v>
      </c>
      <c r="BT148" s="88">
        <f t="array" ref="BT148">SUM($H$7:$H$106*($C$7:$C$106=$C148)*(BT$7:BT$106&gt;0))</f>
        <v>0</v>
      </c>
      <c r="BU148" s="88">
        <f t="array" ref="BU148">SUM($H$7:$H$106*($C$7:$C$106=$C148)*(BU$7:BU$106&gt;0))</f>
        <v>0</v>
      </c>
      <c r="BV148" s="88">
        <f t="array" ref="BV148">SUM($H$7:$H$106*($C$7:$C$106=$C148)*(BV$7:BV$106&gt;0))</f>
        <v>0</v>
      </c>
      <c r="BW148" s="88">
        <f t="array" ref="BW148">SUM($H$7:$H$106*($C$7:$C$106=$C148)*(BW$7:BW$106&gt;0))</f>
        <v>0</v>
      </c>
    </row>
    <row r="149" spans="2:75" hidden="1" outlineLevel="1">
      <c r="B149" s="7"/>
      <c r="C149" s="86" t="str">
        <f>тех!B46</f>
        <v>Инкассатор</v>
      </c>
      <c r="D149" s="58"/>
      <c r="E149" s="58"/>
      <c r="F149" s="58"/>
      <c r="G149" s="58"/>
      <c r="H149" s="87"/>
      <c r="I149" s="80"/>
      <c r="J149" s="80"/>
      <c r="K149" s="80"/>
      <c r="L149" s="80"/>
      <c r="M149" s="80"/>
      <c r="N149" s="80"/>
      <c r="P149" s="88">
        <f t="array" ref="P149">SUM($H$7:$H$106*($C$7:$C$106=$C149)*(P$7:P$106&gt;0))</f>
        <v>0</v>
      </c>
      <c r="Q149" s="88">
        <f t="array" ref="Q149">SUM($H$7:$H$106*($C$7:$C$106=$C149)*(Q$7:Q$106&gt;0))</f>
        <v>0</v>
      </c>
      <c r="R149" s="88">
        <f t="array" ref="R149">SUM($H$7:$H$106*($C$7:$C$106=$C149)*(R$7:R$106&gt;0))</f>
        <v>0</v>
      </c>
      <c r="S149" s="88">
        <f t="array" ref="S149">SUM($H$7:$H$106*($C$7:$C$106=$C149)*(S$7:S$106&gt;0))</f>
        <v>0</v>
      </c>
      <c r="T149" s="88">
        <f t="array" ref="T149">SUM($H$7:$H$106*($C$7:$C$106=$C149)*(T$7:T$106&gt;0))</f>
        <v>0</v>
      </c>
      <c r="U149" s="88">
        <f t="array" ref="U149">SUM($H$7:$H$106*($C$7:$C$106=$C149)*(U$7:U$106&gt;0))</f>
        <v>0</v>
      </c>
      <c r="V149" s="88">
        <f t="array" ref="V149">SUM($H$7:$H$106*($C$7:$C$106=$C149)*(V$7:V$106&gt;0))</f>
        <v>0</v>
      </c>
      <c r="W149" s="88">
        <f t="array" ref="W149">SUM($H$7:$H$106*($C$7:$C$106=$C149)*(W$7:W$106&gt;0))</f>
        <v>0</v>
      </c>
      <c r="X149" s="88">
        <f t="array" ref="X149">SUM($H$7:$H$106*($C$7:$C$106=$C149)*(X$7:X$106&gt;0))</f>
        <v>0</v>
      </c>
      <c r="Y149" s="88">
        <f t="array" ref="Y149">SUM($H$7:$H$106*($C$7:$C$106=$C149)*(Y$7:Y$106&gt;0))</f>
        <v>0</v>
      </c>
      <c r="Z149" s="88">
        <f t="array" ref="Z149">SUM($H$7:$H$106*($C$7:$C$106=$C149)*(Z$7:Z$106&gt;0))</f>
        <v>0</v>
      </c>
      <c r="AA149" s="88">
        <f t="array" ref="AA149">SUM($H$7:$H$106*($C$7:$C$106=$C149)*(AA$7:AA$106&gt;0))</f>
        <v>0</v>
      </c>
      <c r="AB149" s="88">
        <f t="array" ref="AB149">SUM($H$7:$H$106*($C$7:$C$106=$C149)*(AB$7:AB$106&gt;0))</f>
        <v>0</v>
      </c>
      <c r="AC149" s="88">
        <f t="array" ref="AC149">SUM($H$7:$H$106*($C$7:$C$106=$C149)*(AC$7:AC$106&gt;0))</f>
        <v>0</v>
      </c>
      <c r="AD149" s="88">
        <f t="array" ref="AD149">SUM($H$7:$H$106*($C$7:$C$106=$C149)*(AD$7:AD$106&gt;0))</f>
        <v>0</v>
      </c>
      <c r="AE149" s="88">
        <f t="array" ref="AE149">SUM($H$7:$H$106*($C$7:$C$106=$C149)*(AE$7:AE$106&gt;0))</f>
        <v>0</v>
      </c>
      <c r="AF149" s="88">
        <f t="array" ref="AF149">SUM($H$7:$H$106*($C$7:$C$106=$C149)*(AF$7:AF$106&gt;0))</f>
        <v>0</v>
      </c>
      <c r="AG149" s="88">
        <f t="array" ref="AG149">SUM($H$7:$H$106*($C$7:$C$106=$C149)*(AG$7:AG$106&gt;0))</f>
        <v>0</v>
      </c>
      <c r="AH149" s="88">
        <f t="array" ref="AH149">SUM($H$7:$H$106*($C$7:$C$106=$C149)*(AH$7:AH$106&gt;0))</f>
        <v>0</v>
      </c>
      <c r="AI149" s="88">
        <f t="array" ref="AI149">SUM($H$7:$H$106*($C$7:$C$106=$C149)*(AI$7:AI$106&gt;0))</f>
        <v>0</v>
      </c>
      <c r="AJ149" s="88">
        <f t="array" ref="AJ149">SUM($H$7:$H$106*($C$7:$C$106=$C149)*(AJ$7:AJ$106&gt;0))</f>
        <v>0</v>
      </c>
      <c r="AK149" s="88">
        <f t="array" ref="AK149">SUM($H$7:$H$106*($C$7:$C$106=$C149)*(AK$7:AK$106&gt;0))</f>
        <v>0</v>
      </c>
      <c r="AL149" s="88">
        <f t="array" ref="AL149">SUM($H$7:$H$106*($C$7:$C$106=$C149)*(AL$7:AL$106&gt;0))</f>
        <v>0</v>
      </c>
      <c r="AM149" s="88">
        <f t="array" ref="AM149">SUM($H$7:$H$106*($C$7:$C$106=$C149)*(AM$7:AM$106&gt;0))</f>
        <v>0</v>
      </c>
      <c r="AN149" s="88">
        <f t="array" ref="AN149">SUM($H$7:$H$106*($C$7:$C$106=$C149)*(AN$7:AN$106&gt;0))</f>
        <v>0</v>
      </c>
      <c r="AO149" s="88">
        <f t="array" ref="AO149">SUM($H$7:$H$106*($C$7:$C$106=$C149)*(AO$7:AO$106&gt;0))</f>
        <v>0</v>
      </c>
      <c r="AP149" s="88">
        <f t="array" ref="AP149">SUM($H$7:$H$106*($C$7:$C$106=$C149)*(AP$7:AP$106&gt;0))</f>
        <v>0</v>
      </c>
      <c r="AQ149" s="88">
        <f t="array" ref="AQ149">SUM($H$7:$H$106*($C$7:$C$106=$C149)*(AQ$7:AQ$106&gt;0))</f>
        <v>0</v>
      </c>
      <c r="AR149" s="88">
        <f t="array" ref="AR149">SUM($H$7:$H$106*($C$7:$C$106=$C149)*(AR$7:AR$106&gt;0))</f>
        <v>0</v>
      </c>
      <c r="AS149" s="88">
        <f t="array" ref="AS149">SUM($H$7:$H$106*($C$7:$C$106=$C149)*(AS$7:AS$106&gt;0))</f>
        <v>0</v>
      </c>
      <c r="AT149" s="88">
        <f t="array" ref="AT149">SUM($H$7:$H$106*($C$7:$C$106=$C149)*(AT$7:AT$106&gt;0))</f>
        <v>0</v>
      </c>
      <c r="AU149" s="88">
        <f t="array" ref="AU149">SUM($H$7:$H$106*($C$7:$C$106=$C149)*(AU$7:AU$106&gt;0))</f>
        <v>0</v>
      </c>
      <c r="AV149" s="88">
        <f t="array" ref="AV149">SUM($H$7:$H$106*($C$7:$C$106=$C149)*(AV$7:AV$106&gt;0))</f>
        <v>0</v>
      </c>
      <c r="AW149" s="88">
        <f t="array" ref="AW149">SUM($H$7:$H$106*($C$7:$C$106=$C149)*(AW$7:AW$106&gt;0))</f>
        <v>0</v>
      </c>
      <c r="AX149" s="88">
        <f t="array" ref="AX149">SUM($H$7:$H$106*($C$7:$C$106=$C149)*(AX$7:AX$106&gt;0))</f>
        <v>0</v>
      </c>
      <c r="AY149" s="88">
        <f t="array" ref="AY149">SUM($H$7:$H$106*($C$7:$C$106=$C149)*(AY$7:AY$106&gt;0))</f>
        <v>0</v>
      </c>
      <c r="AZ149" s="88">
        <f t="array" ref="AZ149">SUM($H$7:$H$106*($C$7:$C$106=$C149)*(AZ$7:AZ$106&gt;0))</f>
        <v>0</v>
      </c>
      <c r="BA149" s="88">
        <f t="array" ref="BA149">SUM($H$7:$H$106*($C$7:$C$106=$C149)*(BA$7:BA$106&gt;0))</f>
        <v>0</v>
      </c>
      <c r="BB149" s="88">
        <f t="array" ref="BB149">SUM($H$7:$H$106*($C$7:$C$106=$C149)*(BB$7:BB$106&gt;0))</f>
        <v>0</v>
      </c>
      <c r="BC149" s="88">
        <f t="array" ref="BC149">SUM($H$7:$H$106*($C$7:$C$106=$C149)*(BC$7:BC$106&gt;0))</f>
        <v>0</v>
      </c>
      <c r="BD149" s="88">
        <f t="array" ref="BD149">SUM($H$7:$H$106*($C$7:$C$106=$C149)*(BD$7:BD$106&gt;0))</f>
        <v>0</v>
      </c>
      <c r="BE149" s="88">
        <f t="array" ref="BE149">SUM($H$7:$H$106*($C$7:$C$106=$C149)*(BE$7:BE$106&gt;0))</f>
        <v>0</v>
      </c>
      <c r="BF149" s="88">
        <f t="array" ref="BF149">SUM($H$7:$H$106*($C$7:$C$106=$C149)*(BF$7:BF$106&gt;0))</f>
        <v>0</v>
      </c>
      <c r="BG149" s="88">
        <f t="array" ref="BG149">SUM($H$7:$H$106*($C$7:$C$106=$C149)*(BG$7:BG$106&gt;0))</f>
        <v>0</v>
      </c>
      <c r="BH149" s="88">
        <f t="array" ref="BH149">SUM($H$7:$H$106*($C$7:$C$106=$C149)*(BH$7:BH$106&gt;0))</f>
        <v>0</v>
      </c>
      <c r="BI149" s="88">
        <f t="array" ref="BI149">SUM($H$7:$H$106*($C$7:$C$106=$C149)*(BI$7:BI$106&gt;0))</f>
        <v>0</v>
      </c>
      <c r="BJ149" s="88">
        <f t="array" ref="BJ149">SUM($H$7:$H$106*($C$7:$C$106=$C149)*(BJ$7:BJ$106&gt;0))</f>
        <v>0</v>
      </c>
      <c r="BK149" s="88">
        <f t="array" ref="BK149">SUM($H$7:$H$106*($C$7:$C$106=$C149)*(BK$7:BK$106&gt;0))</f>
        <v>0</v>
      </c>
      <c r="BL149" s="88">
        <f t="array" ref="BL149">SUM($H$7:$H$106*($C$7:$C$106=$C149)*(BL$7:BL$106&gt;0))</f>
        <v>0</v>
      </c>
      <c r="BM149" s="88">
        <f t="array" ref="BM149">SUM($H$7:$H$106*($C$7:$C$106=$C149)*(BM$7:BM$106&gt;0))</f>
        <v>0</v>
      </c>
      <c r="BN149" s="88">
        <f t="array" ref="BN149">SUM($H$7:$H$106*($C$7:$C$106=$C149)*(BN$7:BN$106&gt;0))</f>
        <v>0</v>
      </c>
      <c r="BO149" s="88">
        <f t="array" ref="BO149">SUM($H$7:$H$106*($C$7:$C$106=$C149)*(BO$7:BO$106&gt;0))</f>
        <v>0</v>
      </c>
      <c r="BP149" s="88">
        <f t="array" ref="BP149">SUM($H$7:$H$106*($C$7:$C$106=$C149)*(BP$7:BP$106&gt;0))</f>
        <v>0</v>
      </c>
      <c r="BQ149" s="88">
        <f t="array" ref="BQ149">SUM($H$7:$H$106*($C$7:$C$106=$C149)*(BQ$7:BQ$106&gt;0))</f>
        <v>0</v>
      </c>
      <c r="BR149" s="88">
        <f t="array" ref="BR149">SUM($H$7:$H$106*($C$7:$C$106=$C149)*(BR$7:BR$106&gt;0))</f>
        <v>0</v>
      </c>
      <c r="BS149" s="88">
        <f t="array" ref="BS149">SUM($H$7:$H$106*($C$7:$C$106=$C149)*(BS$7:BS$106&gt;0))</f>
        <v>0</v>
      </c>
      <c r="BT149" s="88">
        <f t="array" ref="BT149">SUM($H$7:$H$106*($C$7:$C$106=$C149)*(BT$7:BT$106&gt;0))</f>
        <v>0</v>
      </c>
      <c r="BU149" s="88">
        <f t="array" ref="BU149">SUM($H$7:$H$106*($C$7:$C$106=$C149)*(BU$7:BU$106&gt;0))</f>
        <v>0</v>
      </c>
      <c r="BV149" s="88">
        <f t="array" ref="BV149">SUM($H$7:$H$106*($C$7:$C$106=$C149)*(BV$7:BV$106&gt;0))</f>
        <v>0</v>
      </c>
      <c r="BW149" s="88">
        <f t="array" ref="BW149">SUM($H$7:$H$106*($C$7:$C$106=$C149)*(BW$7:BW$106&gt;0))</f>
        <v>0</v>
      </c>
    </row>
    <row r="150" spans="2:75" hidden="1" outlineLevel="1">
      <c r="B150" s="7"/>
      <c r="C150" s="86" t="str">
        <f>тех!B47</f>
        <v xml:space="preserve">Каменщик 5 разряда </v>
      </c>
      <c r="D150" s="58"/>
      <c r="E150" s="58"/>
      <c r="F150" s="58"/>
      <c r="G150" s="58"/>
      <c r="H150" s="87"/>
      <c r="I150" s="80"/>
      <c r="J150" s="80"/>
      <c r="K150" s="80"/>
      <c r="L150" s="80"/>
      <c r="M150" s="80"/>
      <c r="N150" s="80"/>
      <c r="P150" s="88">
        <f t="array" ref="P150">SUM($H$7:$H$106*($C$7:$C$106=$C150)*(P$7:P$106&gt;0))</f>
        <v>0</v>
      </c>
      <c r="Q150" s="88">
        <f t="array" ref="Q150">SUM($H$7:$H$106*($C$7:$C$106=$C150)*(Q$7:Q$106&gt;0))</f>
        <v>0</v>
      </c>
      <c r="R150" s="88">
        <f t="array" ref="R150">SUM($H$7:$H$106*($C$7:$C$106=$C150)*(R$7:R$106&gt;0))</f>
        <v>0</v>
      </c>
      <c r="S150" s="88">
        <f t="array" ref="S150">SUM($H$7:$H$106*($C$7:$C$106=$C150)*(S$7:S$106&gt;0))</f>
        <v>0</v>
      </c>
      <c r="T150" s="88">
        <f t="array" ref="T150">SUM($H$7:$H$106*($C$7:$C$106=$C150)*(T$7:T$106&gt;0))</f>
        <v>0</v>
      </c>
      <c r="U150" s="88">
        <f t="array" ref="U150">SUM($H$7:$H$106*($C$7:$C$106=$C150)*(U$7:U$106&gt;0))</f>
        <v>0</v>
      </c>
      <c r="V150" s="88">
        <f t="array" ref="V150">SUM($H$7:$H$106*($C$7:$C$106=$C150)*(V$7:V$106&gt;0))</f>
        <v>0</v>
      </c>
      <c r="W150" s="88">
        <f t="array" ref="W150">SUM($H$7:$H$106*($C$7:$C$106=$C150)*(W$7:W$106&gt;0))</f>
        <v>0</v>
      </c>
      <c r="X150" s="88">
        <f t="array" ref="X150">SUM($H$7:$H$106*($C$7:$C$106=$C150)*(X$7:X$106&gt;0))</f>
        <v>0</v>
      </c>
      <c r="Y150" s="88">
        <f t="array" ref="Y150">SUM($H$7:$H$106*($C$7:$C$106=$C150)*(Y$7:Y$106&gt;0))</f>
        <v>0</v>
      </c>
      <c r="Z150" s="88">
        <f t="array" ref="Z150">SUM($H$7:$H$106*($C$7:$C$106=$C150)*(Z$7:Z$106&gt;0))</f>
        <v>0</v>
      </c>
      <c r="AA150" s="88">
        <f t="array" ref="AA150">SUM($H$7:$H$106*($C$7:$C$106=$C150)*(AA$7:AA$106&gt;0))</f>
        <v>0</v>
      </c>
      <c r="AB150" s="88">
        <f t="array" ref="AB150">SUM($H$7:$H$106*($C$7:$C$106=$C150)*(AB$7:AB$106&gt;0))</f>
        <v>0</v>
      </c>
      <c r="AC150" s="88">
        <f t="array" ref="AC150">SUM($H$7:$H$106*($C$7:$C$106=$C150)*(AC$7:AC$106&gt;0))</f>
        <v>0</v>
      </c>
      <c r="AD150" s="88">
        <f t="array" ref="AD150">SUM($H$7:$H$106*($C$7:$C$106=$C150)*(AD$7:AD$106&gt;0))</f>
        <v>0</v>
      </c>
      <c r="AE150" s="88">
        <f t="array" ref="AE150">SUM($H$7:$H$106*($C$7:$C$106=$C150)*(AE$7:AE$106&gt;0))</f>
        <v>0</v>
      </c>
      <c r="AF150" s="88">
        <f t="array" ref="AF150">SUM($H$7:$H$106*($C$7:$C$106=$C150)*(AF$7:AF$106&gt;0))</f>
        <v>0</v>
      </c>
      <c r="AG150" s="88">
        <f t="array" ref="AG150">SUM($H$7:$H$106*($C$7:$C$106=$C150)*(AG$7:AG$106&gt;0))</f>
        <v>0</v>
      </c>
      <c r="AH150" s="88">
        <f t="array" ref="AH150">SUM($H$7:$H$106*($C$7:$C$106=$C150)*(AH$7:AH$106&gt;0))</f>
        <v>0</v>
      </c>
      <c r="AI150" s="88">
        <f t="array" ref="AI150">SUM($H$7:$H$106*($C$7:$C$106=$C150)*(AI$7:AI$106&gt;0))</f>
        <v>0</v>
      </c>
      <c r="AJ150" s="88">
        <f t="array" ref="AJ150">SUM($H$7:$H$106*($C$7:$C$106=$C150)*(AJ$7:AJ$106&gt;0))</f>
        <v>0</v>
      </c>
      <c r="AK150" s="88">
        <f t="array" ref="AK150">SUM($H$7:$H$106*($C$7:$C$106=$C150)*(AK$7:AK$106&gt;0))</f>
        <v>0</v>
      </c>
      <c r="AL150" s="88">
        <f t="array" ref="AL150">SUM($H$7:$H$106*($C$7:$C$106=$C150)*(AL$7:AL$106&gt;0))</f>
        <v>0</v>
      </c>
      <c r="AM150" s="88">
        <f t="array" ref="AM150">SUM($H$7:$H$106*($C$7:$C$106=$C150)*(AM$7:AM$106&gt;0))</f>
        <v>0</v>
      </c>
      <c r="AN150" s="88">
        <f t="array" ref="AN150">SUM($H$7:$H$106*($C$7:$C$106=$C150)*(AN$7:AN$106&gt;0))</f>
        <v>0</v>
      </c>
      <c r="AO150" s="88">
        <f t="array" ref="AO150">SUM($H$7:$H$106*($C$7:$C$106=$C150)*(AO$7:AO$106&gt;0))</f>
        <v>0</v>
      </c>
      <c r="AP150" s="88">
        <f t="array" ref="AP150">SUM($H$7:$H$106*($C$7:$C$106=$C150)*(AP$7:AP$106&gt;0))</f>
        <v>0</v>
      </c>
      <c r="AQ150" s="88">
        <f t="array" ref="AQ150">SUM($H$7:$H$106*($C$7:$C$106=$C150)*(AQ$7:AQ$106&gt;0))</f>
        <v>0</v>
      </c>
      <c r="AR150" s="88">
        <f t="array" ref="AR150">SUM($H$7:$H$106*($C$7:$C$106=$C150)*(AR$7:AR$106&gt;0))</f>
        <v>0</v>
      </c>
      <c r="AS150" s="88">
        <f t="array" ref="AS150">SUM($H$7:$H$106*($C$7:$C$106=$C150)*(AS$7:AS$106&gt;0))</f>
        <v>0</v>
      </c>
      <c r="AT150" s="88">
        <f t="array" ref="AT150">SUM($H$7:$H$106*($C$7:$C$106=$C150)*(AT$7:AT$106&gt;0))</f>
        <v>0</v>
      </c>
      <c r="AU150" s="88">
        <f t="array" ref="AU150">SUM($H$7:$H$106*($C$7:$C$106=$C150)*(AU$7:AU$106&gt;0))</f>
        <v>0</v>
      </c>
      <c r="AV150" s="88">
        <f t="array" ref="AV150">SUM($H$7:$H$106*($C$7:$C$106=$C150)*(AV$7:AV$106&gt;0))</f>
        <v>0</v>
      </c>
      <c r="AW150" s="88">
        <f t="array" ref="AW150">SUM($H$7:$H$106*($C$7:$C$106=$C150)*(AW$7:AW$106&gt;0))</f>
        <v>0</v>
      </c>
      <c r="AX150" s="88">
        <f t="array" ref="AX150">SUM($H$7:$H$106*($C$7:$C$106=$C150)*(AX$7:AX$106&gt;0))</f>
        <v>0</v>
      </c>
      <c r="AY150" s="88">
        <f t="array" ref="AY150">SUM($H$7:$H$106*($C$7:$C$106=$C150)*(AY$7:AY$106&gt;0))</f>
        <v>0</v>
      </c>
      <c r="AZ150" s="88">
        <f t="array" ref="AZ150">SUM($H$7:$H$106*($C$7:$C$106=$C150)*(AZ$7:AZ$106&gt;0))</f>
        <v>0</v>
      </c>
      <c r="BA150" s="88">
        <f t="array" ref="BA150">SUM($H$7:$H$106*($C$7:$C$106=$C150)*(BA$7:BA$106&gt;0))</f>
        <v>0</v>
      </c>
      <c r="BB150" s="88">
        <f t="array" ref="BB150">SUM($H$7:$H$106*($C$7:$C$106=$C150)*(BB$7:BB$106&gt;0))</f>
        <v>0</v>
      </c>
      <c r="BC150" s="88">
        <f t="array" ref="BC150">SUM($H$7:$H$106*($C$7:$C$106=$C150)*(BC$7:BC$106&gt;0))</f>
        <v>0</v>
      </c>
      <c r="BD150" s="88">
        <f t="array" ref="BD150">SUM($H$7:$H$106*($C$7:$C$106=$C150)*(BD$7:BD$106&gt;0))</f>
        <v>0</v>
      </c>
      <c r="BE150" s="88">
        <f t="array" ref="BE150">SUM($H$7:$H$106*($C$7:$C$106=$C150)*(BE$7:BE$106&gt;0))</f>
        <v>0</v>
      </c>
      <c r="BF150" s="88">
        <f t="array" ref="BF150">SUM($H$7:$H$106*($C$7:$C$106=$C150)*(BF$7:BF$106&gt;0))</f>
        <v>0</v>
      </c>
      <c r="BG150" s="88">
        <f t="array" ref="BG150">SUM($H$7:$H$106*($C$7:$C$106=$C150)*(BG$7:BG$106&gt;0))</f>
        <v>0</v>
      </c>
      <c r="BH150" s="88">
        <f t="array" ref="BH150">SUM($H$7:$H$106*($C$7:$C$106=$C150)*(BH$7:BH$106&gt;0))</f>
        <v>0</v>
      </c>
      <c r="BI150" s="88">
        <f t="array" ref="BI150">SUM($H$7:$H$106*($C$7:$C$106=$C150)*(BI$7:BI$106&gt;0))</f>
        <v>0</v>
      </c>
      <c r="BJ150" s="88">
        <f t="array" ref="BJ150">SUM($H$7:$H$106*($C$7:$C$106=$C150)*(BJ$7:BJ$106&gt;0))</f>
        <v>0</v>
      </c>
      <c r="BK150" s="88">
        <f t="array" ref="BK150">SUM($H$7:$H$106*($C$7:$C$106=$C150)*(BK$7:BK$106&gt;0))</f>
        <v>0</v>
      </c>
      <c r="BL150" s="88">
        <f t="array" ref="BL150">SUM($H$7:$H$106*($C$7:$C$106=$C150)*(BL$7:BL$106&gt;0))</f>
        <v>0</v>
      </c>
      <c r="BM150" s="88">
        <f t="array" ref="BM150">SUM($H$7:$H$106*($C$7:$C$106=$C150)*(BM$7:BM$106&gt;0))</f>
        <v>0</v>
      </c>
      <c r="BN150" s="88">
        <f t="array" ref="BN150">SUM($H$7:$H$106*($C$7:$C$106=$C150)*(BN$7:BN$106&gt;0))</f>
        <v>0</v>
      </c>
      <c r="BO150" s="88">
        <f t="array" ref="BO150">SUM($H$7:$H$106*($C$7:$C$106=$C150)*(BO$7:BO$106&gt;0))</f>
        <v>0</v>
      </c>
      <c r="BP150" s="88">
        <f t="array" ref="BP150">SUM($H$7:$H$106*($C$7:$C$106=$C150)*(BP$7:BP$106&gt;0))</f>
        <v>0</v>
      </c>
      <c r="BQ150" s="88">
        <f t="array" ref="BQ150">SUM($H$7:$H$106*($C$7:$C$106=$C150)*(BQ$7:BQ$106&gt;0))</f>
        <v>0</v>
      </c>
      <c r="BR150" s="88">
        <f t="array" ref="BR150">SUM($H$7:$H$106*($C$7:$C$106=$C150)*(BR$7:BR$106&gt;0))</f>
        <v>0</v>
      </c>
      <c r="BS150" s="88">
        <f t="array" ref="BS150">SUM($H$7:$H$106*($C$7:$C$106=$C150)*(BS$7:BS$106&gt;0))</f>
        <v>0</v>
      </c>
      <c r="BT150" s="88">
        <f t="array" ref="BT150">SUM($H$7:$H$106*($C$7:$C$106=$C150)*(BT$7:BT$106&gt;0))</f>
        <v>0</v>
      </c>
      <c r="BU150" s="88">
        <f t="array" ref="BU150">SUM($H$7:$H$106*($C$7:$C$106=$C150)*(BU$7:BU$106&gt;0))</f>
        <v>0</v>
      </c>
      <c r="BV150" s="88">
        <f t="array" ref="BV150">SUM($H$7:$H$106*($C$7:$C$106=$C150)*(BV$7:BV$106&gt;0))</f>
        <v>0</v>
      </c>
      <c r="BW150" s="88">
        <f t="array" ref="BW150">SUM($H$7:$H$106*($C$7:$C$106=$C150)*(BW$7:BW$106&gt;0))</f>
        <v>0</v>
      </c>
    </row>
    <row r="151" spans="2:75" hidden="1" outlineLevel="1">
      <c r="B151" s="7"/>
      <c r="C151" s="86" t="str">
        <f>тех!B48</f>
        <v>Карщик</v>
      </c>
      <c r="D151" s="58"/>
      <c r="E151" s="58"/>
      <c r="F151" s="58"/>
      <c r="G151" s="58"/>
      <c r="H151" s="87"/>
      <c r="I151" s="80"/>
      <c r="J151" s="80"/>
      <c r="K151" s="80"/>
      <c r="L151" s="80"/>
      <c r="M151" s="80"/>
      <c r="N151" s="80"/>
      <c r="P151" s="88">
        <f t="array" ref="P151">SUM($H$7:$H$106*($C$7:$C$106=$C151)*(P$7:P$106&gt;0))</f>
        <v>0</v>
      </c>
      <c r="Q151" s="88">
        <f t="array" ref="Q151">SUM($H$7:$H$106*($C$7:$C$106=$C151)*(Q$7:Q$106&gt;0))</f>
        <v>0</v>
      </c>
      <c r="R151" s="88">
        <f t="array" ref="R151">SUM($H$7:$H$106*($C$7:$C$106=$C151)*(R$7:R$106&gt;0))</f>
        <v>0</v>
      </c>
      <c r="S151" s="88">
        <f t="array" ref="S151">SUM($H$7:$H$106*($C$7:$C$106=$C151)*(S$7:S$106&gt;0))</f>
        <v>0</v>
      </c>
      <c r="T151" s="88">
        <f t="array" ref="T151">SUM($H$7:$H$106*($C$7:$C$106=$C151)*(T$7:T$106&gt;0))</f>
        <v>0</v>
      </c>
      <c r="U151" s="88">
        <f t="array" ref="U151">SUM($H$7:$H$106*($C$7:$C$106=$C151)*(U$7:U$106&gt;0))</f>
        <v>0</v>
      </c>
      <c r="V151" s="88">
        <f t="array" ref="V151">SUM($H$7:$H$106*($C$7:$C$106=$C151)*(V$7:V$106&gt;0))</f>
        <v>0</v>
      </c>
      <c r="W151" s="88">
        <f t="array" ref="W151">SUM($H$7:$H$106*($C$7:$C$106=$C151)*(W$7:W$106&gt;0))</f>
        <v>0</v>
      </c>
      <c r="X151" s="88">
        <f t="array" ref="X151">SUM($H$7:$H$106*($C$7:$C$106=$C151)*(X$7:X$106&gt;0))</f>
        <v>0</v>
      </c>
      <c r="Y151" s="88">
        <f t="array" ref="Y151">SUM($H$7:$H$106*($C$7:$C$106=$C151)*(Y$7:Y$106&gt;0))</f>
        <v>0</v>
      </c>
      <c r="Z151" s="88">
        <f t="array" ref="Z151">SUM($H$7:$H$106*($C$7:$C$106=$C151)*(Z$7:Z$106&gt;0))</f>
        <v>0</v>
      </c>
      <c r="AA151" s="88">
        <f t="array" ref="AA151">SUM($H$7:$H$106*($C$7:$C$106=$C151)*(AA$7:AA$106&gt;0))</f>
        <v>0</v>
      </c>
      <c r="AB151" s="88">
        <f t="array" ref="AB151">SUM($H$7:$H$106*($C$7:$C$106=$C151)*(AB$7:AB$106&gt;0))</f>
        <v>0</v>
      </c>
      <c r="AC151" s="88">
        <f t="array" ref="AC151">SUM($H$7:$H$106*($C$7:$C$106=$C151)*(AC$7:AC$106&gt;0))</f>
        <v>0</v>
      </c>
      <c r="AD151" s="88">
        <f t="array" ref="AD151">SUM($H$7:$H$106*($C$7:$C$106=$C151)*(AD$7:AD$106&gt;0))</f>
        <v>0</v>
      </c>
      <c r="AE151" s="88">
        <f t="array" ref="AE151">SUM($H$7:$H$106*($C$7:$C$106=$C151)*(AE$7:AE$106&gt;0))</f>
        <v>0</v>
      </c>
      <c r="AF151" s="88">
        <f t="array" ref="AF151">SUM($H$7:$H$106*($C$7:$C$106=$C151)*(AF$7:AF$106&gt;0))</f>
        <v>0</v>
      </c>
      <c r="AG151" s="88">
        <f t="array" ref="AG151">SUM($H$7:$H$106*($C$7:$C$106=$C151)*(AG$7:AG$106&gt;0))</f>
        <v>0</v>
      </c>
      <c r="AH151" s="88">
        <f t="array" ref="AH151">SUM($H$7:$H$106*($C$7:$C$106=$C151)*(AH$7:AH$106&gt;0))</f>
        <v>0</v>
      </c>
      <c r="AI151" s="88">
        <f t="array" ref="AI151">SUM($H$7:$H$106*($C$7:$C$106=$C151)*(AI$7:AI$106&gt;0))</f>
        <v>0</v>
      </c>
      <c r="AJ151" s="88">
        <f t="array" ref="AJ151">SUM($H$7:$H$106*($C$7:$C$106=$C151)*(AJ$7:AJ$106&gt;0))</f>
        <v>0</v>
      </c>
      <c r="AK151" s="88">
        <f t="array" ref="AK151">SUM($H$7:$H$106*($C$7:$C$106=$C151)*(AK$7:AK$106&gt;0))</f>
        <v>0</v>
      </c>
      <c r="AL151" s="88">
        <f t="array" ref="AL151">SUM($H$7:$H$106*($C$7:$C$106=$C151)*(AL$7:AL$106&gt;0))</f>
        <v>0</v>
      </c>
      <c r="AM151" s="88">
        <f t="array" ref="AM151">SUM($H$7:$H$106*($C$7:$C$106=$C151)*(AM$7:AM$106&gt;0))</f>
        <v>0</v>
      </c>
      <c r="AN151" s="88">
        <f t="array" ref="AN151">SUM($H$7:$H$106*($C$7:$C$106=$C151)*(AN$7:AN$106&gt;0))</f>
        <v>0</v>
      </c>
      <c r="AO151" s="88">
        <f t="array" ref="AO151">SUM($H$7:$H$106*($C$7:$C$106=$C151)*(AO$7:AO$106&gt;0))</f>
        <v>0</v>
      </c>
      <c r="AP151" s="88">
        <f t="array" ref="AP151">SUM($H$7:$H$106*($C$7:$C$106=$C151)*(AP$7:AP$106&gt;0))</f>
        <v>0</v>
      </c>
      <c r="AQ151" s="88">
        <f t="array" ref="AQ151">SUM($H$7:$H$106*($C$7:$C$106=$C151)*(AQ$7:AQ$106&gt;0))</f>
        <v>0</v>
      </c>
      <c r="AR151" s="88">
        <f t="array" ref="AR151">SUM($H$7:$H$106*($C$7:$C$106=$C151)*(AR$7:AR$106&gt;0))</f>
        <v>0</v>
      </c>
      <c r="AS151" s="88">
        <f t="array" ref="AS151">SUM($H$7:$H$106*($C$7:$C$106=$C151)*(AS$7:AS$106&gt;0))</f>
        <v>0</v>
      </c>
      <c r="AT151" s="88">
        <f t="array" ref="AT151">SUM($H$7:$H$106*($C$7:$C$106=$C151)*(AT$7:AT$106&gt;0))</f>
        <v>0</v>
      </c>
      <c r="AU151" s="88">
        <f t="array" ref="AU151">SUM($H$7:$H$106*($C$7:$C$106=$C151)*(AU$7:AU$106&gt;0))</f>
        <v>0</v>
      </c>
      <c r="AV151" s="88">
        <f t="array" ref="AV151">SUM($H$7:$H$106*($C$7:$C$106=$C151)*(AV$7:AV$106&gt;0))</f>
        <v>0</v>
      </c>
      <c r="AW151" s="88">
        <f t="array" ref="AW151">SUM($H$7:$H$106*($C$7:$C$106=$C151)*(AW$7:AW$106&gt;0))</f>
        <v>0</v>
      </c>
      <c r="AX151" s="88">
        <f t="array" ref="AX151">SUM($H$7:$H$106*($C$7:$C$106=$C151)*(AX$7:AX$106&gt;0))</f>
        <v>0</v>
      </c>
      <c r="AY151" s="88">
        <f t="array" ref="AY151">SUM($H$7:$H$106*($C$7:$C$106=$C151)*(AY$7:AY$106&gt;0))</f>
        <v>0</v>
      </c>
      <c r="AZ151" s="88">
        <f t="array" ref="AZ151">SUM($H$7:$H$106*($C$7:$C$106=$C151)*(AZ$7:AZ$106&gt;0))</f>
        <v>0</v>
      </c>
      <c r="BA151" s="88">
        <f t="array" ref="BA151">SUM($H$7:$H$106*($C$7:$C$106=$C151)*(BA$7:BA$106&gt;0))</f>
        <v>0</v>
      </c>
      <c r="BB151" s="88">
        <f t="array" ref="BB151">SUM($H$7:$H$106*($C$7:$C$106=$C151)*(BB$7:BB$106&gt;0))</f>
        <v>0</v>
      </c>
      <c r="BC151" s="88">
        <f t="array" ref="BC151">SUM($H$7:$H$106*($C$7:$C$106=$C151)*(BC$7:BC$106&gt;0))</f>
        <v>0</v>
      </c>
      <c r="BD151" s="88">
        <f t="array" ref="BD151">SUM($H$7:$H$106*($C$7:$C$106=$C151)*(BD$7:BD$106&gt;0))</f>
        <v>0</v>
      </c>
      <c r="BE151" s="88">
        <f t="array" ref="BE151">SUM($H$7:$H$106*($C$7:$C$106=$C151)*(BE$7:BE$106&gt;0))</f>
        <v>0</v>
      </c>
      <c r="BF151" s="88">
        <f t="array" ref="BF151">SUM($H$7:$H$106*($C$7:$C$106=$C151)*(BF$7:BF$106&gt;0))</f>
        <v>0</v>
      </c>
      <c r="BG151" s="88">
        <f t="array" ref="BG151">SUM($H$7:$H$106*($C$7:$C$106=$C151)*(BG$7:BG$106&gt;0))</f>
        <v>0</v>
      </c>
      <c r="BH151" s="88">
        <f t="array" ref="BH151">SUM($H$7:$H$106*($C$7:$C$106=$C151)*(BH$7:BH$106&gt;0))</f>
        <v>0</v>
      </c>
      <c r="BI151" s="88">
        <f t="array" ref="BI151">SUM($H$7:$H$106*($C$7:$C$106=$C151)*(BI$7:BI$106&gt;0))</f>
        <v>0</v>
      </c>
      <c r="BJ151" s="88">
        <f t="array" ref="BJ151">SUM($H$7:$H$106*($C$7:$C$106=$C151)*(BJ$7:BJ$106&gt;0))</f>
        <v>0</v>
      </c>
      <c r="BK151" s="88">
        <f t="array" ref="BK151">SUM($H$7:$H$106*($C$7:$C$106=$C151)*(BK$7:BK$106&gt;0))</f>
        <v>0</v>
      </c>
      <c r="BL151" s="88">
        <f t="array" ref="BL151">SUM($H$7:$H$106*($C$7:$C$106=$C151)*(BL$7:BL$106&gt;0))</f>
        <v>0</v>
      </c>
      <c r="BM151" s="88">
        <f t="array" ref="BM151">SUM($H$7:$H$106*($C$7:$C$106=$C151)*(BM$7:BM$106&gt;0))</f>
        <v>0</v>
      </c>
      <c r="BN151" s="88">
        <f t="array" ref="BN151">SUM($H$7:$H$106*($C$7:$C$106=$C151)*(BN$7:BN$106&gt;0))</f>
        <v>0</v>
      </c>
      <c r="BO151" s="88">
        <f t="array" ref="BO151">SUM($H$7:$H$106*($C$7:$C$106=$C151)*(BO$7:BO$106&gt;0))</f>
        <v>0</v>
      </c>
      <c r="BP151" s="88">
        <f t="array" ref="BP151">SUM($H$7:$H$106*($C$7:$C$106=$C151)*(BP$7:BP$106&gt;0))</f>
        <v>0</v>
      </c>
      <c r="BQ151" s="88">
        <f t="array" ref="BQ151">SUM($H$7:$H$106*($C$7:$C$106=$C151)*(BQ$7:BQ$106&gt;0))</f>
        <v>0</v>
      </c>
      <c r="BR151" s="88">
        <f t="array" ref="BR151">SUM($H$7:$H$106*($C$7:$C$106=$C151)*(BR$7:BR$106&gt;0))</f>
        <v>0</v>
      </c>
      <c r="BS151" s="88">
        <f t="array" ref="BS151">SUM($H$7:$H$106*($C$7:$C$106=$C151)*(BS$7:BS$106&gt;0))</f>
        <v>0</v>
      </c>
      <c r="BT151" s="88">
        <f t="array" ref="BT151">SUM($H$7:$H$106*($C$7:$C$106=$C151)*(BT$7:BT$106&gt;0))</f>
        <v>0</v>
      </c>
      <c r="BU151" s="88">
        <f t="array" ref="BU151">SUM($H$7:$H$106*($C$7:$C$106=$C151)*(BU$7:BU$106&gt;0))</f>
        <v>0</v>
      </c>
      <c r="BV151" s="88">
        <f t="array" ref="BV151">SUM($H$7:$H$106*($C$7:$C$106=$C151)*(BV$7:BV$106&gt;0))</f>
        <v>0</v>
      </c>
      <c r="BW151" s="88">
        <f t="array" ref="BW151">SUM($H$7:$H$106*($C$7:$C$106=$C151)*(BW$7:BW$106&gt;0))</f>
        <v>0</v>
      </c>
    </row>
    <row r="152" spans="2:75" hidden="1" outlineLevel="1">
      <c r="B152" s="7"/>
      <c r="C152" s="86" t="str">
        <f>тех!B49</f>
        <v>Кастелянша</v>
      </c>
      <c r="D152" s="58"/>
      <c r="E152" s="58"/>
      <c r="F152" s="58"/>
      <c r="G152" s="58"/>
      <c r="H152" s="87"/>
      <c r="I152" s="80"/>
      <c r="J152" s="80"/>
      <c r="K152" s="80"/>
      <c r="L152" s="80"/>
      <c r="M152" s="80"/>
      <c r="N152" s="80"/>
      <c r="P152" s="88">
        <f t="array" ref="P152">SUM($H$7:$H$106*($C$7:$C$106=$C152)*(P$7:P$106&gt;0))</f>
        <v>0</v>
      </c>
      <c r="Q152" s="88">
        <f t="array" ref="Q152">SUM($H$7:$H$106*($C$7:$C$106=$C152)*(Q$7:Q$106&gt;0))</f>
        <v>0</v>
      </c>
      <c r="R152" s="88">
        <f t="array" ref="R152">SUM($H$7:$H$106*($C$7:$C$106=$C152)*(R$7:R$106&gt;0))</f>
        <v>0</v>
      </c>
      <c r="S152" s="88">
        <f t="array" ref="S152">SUM($H$7:$H$106*($C$7:$C$106=$C152)*(S$7:S$106&gt;0))</f>
        <v>0</v>
      </c>
      <c r="T152" s="88">
        <f t="array" ref="T152">SUM($H$7:$H$106*($C$7:$C$106=$C152)*(T$7:T$106&gt;0))</f>
        <v>0</v>
      </c>
      <c r="U152" s="88">
        <f t="array" ref="U152">SUM($H$7:$H$106*($C$7:$C$106=$C152)*(U$7:U$106&gt;0))</f>
        <v>0</v>
      </c>
      <c r="V152" s="88">
        <f t="array" ref="V152">SUM($H$7:$H$106*($C$7:$C$106=$C152)*(V$7:V$106&gt;0))</f>
        <v>0</v>
      </c>
      <c r="W152" s="88">
        <f t="array" ref="W152">SUM($H$7:$H$106*($C$7:$C$106=$C152)*(W$7:W$106&gt;0))</f>
        <v>0</v>
      </c>
      <c r="X152" s="88">
        <f t="array" ref="X152">SUM($H$7:$H$106*($C$7:$C$106=$C152)*(X$7:X$106&gt;0))</f>
        <v>0</v>
      </c>
      <c r="Y152" s="88">
        <f t="array" ref="Y152">SUM($H$7:$H$106*($C$7:$C$106=$C152)*(Y$7:Y$106&gt;0))</f>
        <v>0</v>
      </c>
      <c r="Z152" s="88">
        <f t="array" ref="Z152">SUM($H$7:$H$106*($C$7:$C$106=$C152)*(Z$7:Z$106&gt;0))</f>
        <v>0</v>
      </c>
      <c r="AA152" s="88">
        <f t="array" ref="AA152">SUM($H$7:$H$106*($C$7:$C$106=$C152)*(AA$7:AA$106&gt;0))</f>
        <v>0</v>
      </c>
      <c r="AB152" s="88">
        <f t="array" ref="AB152">SUM($H$7:$H$106*($C$7:$C$106=$C152)*(AB$7:AB$106&gt;0))</f>
        <v>0</v>
      </c>
      <c r="AC152" s="88">
        <f t="array" ref="AC152">SUM($H$7:$H$106*($C$7:$C$106=$C152)*(AC$7:AC$106&gt;0))</f>
        <v>0</v>
      </c>
      <c r="AD152" s="88">
        <f t="array" ref="AD152">SUM($H$7:$H$106*($C$7:$C$106=$C152)*(AD$7:AD$106&gt;0))</f>
        <v>0</v>
      </c>
      <c r="AE152" s="88">
        <f t="array" ref="AE152">SUM($H$7:$H$106*($C$7:$C$106=$C152)*(AE$7:AE$106&gt;0))</f>
        <v>0</v>
      </c>
      <c r="AF152" s="88">
        <f t="array" ref="AF152">SUM($H$7:$H$106*($C$7:$C$106=$C152)*(AF$7:AF$106&gt;0))</f>
        <v>0</v>
      </c>
      <c r="AG152" s="88">
        <f t="array" ref="AG152">SUM($H$7:$H$106*($C$7:$C$106=$C152)*(AG$7:AG$106&gt;0))</f>
        <v>0</v>
      </c>
      <c r="AH152" s="88">
        <f t="array" ref="AH152">SUM($H$7:$H$106*($C$7:$C$106=$C152)*(AH$7:AH$106&gt;0))</f>
        <v>0</v>
      </c>
      <c r="AI152" s="88">
        <f t="array" ref="AI152">SUM($H$7:$H$106*($C$7:$C$106=$C152)*(AI$7:AI$106&gt;0))</f>
        <v>0</v>
      </c>
      <c r="AJ152" s="88">
        <f t="array" ref="AJ152">SUM($H$7:$H$106*($C$7:$C$106=$C152)*(AJ$7:AJ$106&gt;0))</f>
        <v>0</v>
      </c>
      <c r="AK152" s="88">
        <f t="array" ref="AK152">SUM($H$7:$H$106*($C$7:$C$106=$C152)*(AK$7:AK$106&gt;0))</f>
        <v>0</v>
      </c>
      <c r="AL152" s="88">
        <f t="array" ref="AL152">SUM($H$7:$H$106*($C$7:$C$106=$C152)*(AL$7:AL$106&gt;0))</f>
        <v>0</v>
      </c>
      <c r="AM152" s="88">
        <f t="array" ref="AM152">SUM($H$7:$H$106*($C$7:$C$106=$C152)*(AM$7:AM$106&gt;0))</f>
        <v>0</v>
      </c>
      <c r="AN152" s="88">
        <f t="array" ref="AN152">SUM($H$7:$H$106*($C$7:$C$106=$C152)*(AN$7:AN$106&gt;0))</f>
        <v>0</v>
      </c>
      <c r="AO152" s="88">
        <f t="array" ref="AO152">SUM($H$7:$H$106*($C$7:$C$106=$C152)*(AO$7:AO$106&gt;0))</f>
        <v>0</v>
      </c>
      <c r="AP152" s="88">
        <f t="array" ref="AP152">SUM($H$7:$H$106*($C$7:$C$106=$C152)*(AP$7:AP$106&gt;0))</f>
        <v>0</v>
      </c>
      <c r="AQ152" s="88">
        <f t="array" ref="AQ152">SUM($H$7:$H$106*($C$7:$C$106=$C152)*(AQ$7:AQ$106&gt;0))</f>
        <v>0</v>
      </c>
      <c r="AR152" s="88">
        <f t="array" ref="AR152">SUM($H$7:$H$106*($C$7:$C$106=$C152)*(AR$7:AR$106&gt;0))</f>
        <v>0</v>
      </c>
      <c r="AS152" s="88">
        <f t="array" ref="AS152">SUM($H$7:$H$106*($C$7:$C$106=$C152)*(AS$7:AS$106&gt;0))</f>
        <v>0</v>
      </c>
      <c r="AT152" s="88">
        <f t="array" ref="AT152">SUM($H$7:$H$106*($C$7:$C$106=$C152)*(AT$7:AT$106&gt;0))</f>
        <v>0</v>
      </c>
      <c r="AU152" s="88">
        <f t="array" ref="AU152">SUM($H$7:$H$106*($C$7:$C$106=$C152)*(AU$7:AU$106&gt;0))</f>
        <v>0</v>
      </c>
      <c r="AV152" s="88">
        <f t="array" ref="AV152">SUM($H$7:$H$106*($C$7:$C$106=$C152)*(AV$7:AV$106&gt;0))</f>
        <v>0</v>
      </c>
      <c r="AW152" s="88">
        <f t="array" ref="AW152">SUM($H$7:$H$106*($C$7:$C$106=$C152)*(AW$7:AW$106&gt;0))</f>
        <v>0</v>
      </c>
      <c r="AX152" s="88">
        <f t="array" ref="AX152">SUM($H$7:$H$106*($C$7:$C$106=$C152)*(AX$7:AX$106&gt;0))</f>
        <v>0</v>
      </c>
      <c r="AY152" s="88">
        <f t="array" ref="AY152">SUM($H$7:$H$106*($C$7:$C$106=$C152)*(AY$7:AY$106&gt;0))</f>
        <v>0</v>
      </c>
      <c r="AZ152" s="88">
        <f t="array" ref="AZ152">SUM($H$7:$H$106*($C$7:$C$106=$C152)*(AZ$7:AZ$106&gt;0))</f>
        <v>0</v>
      </c>
      <c r="BA152" s="88">
        <f t="array" ref="BA152">SUM($H$7:$H$106*($C$7:$C$106=$C152)*(BA$7:BA$106&gt;0))</f>
        <v>0</v>
      </c>
      <c r="BB152" s="88">
        <f t="array" ref="BB152">SUM($H$7:$H$106*($C$7:$C$106=$C152)*(BB$7:BB$106&gt;0))</f>
        <v>0</v>
      </c>
      <c r="BC152" s="88">
        <f t="array" ref="BC152">SUM($H$7:$H$106*($C$7:$C$106=$C152)*(BC$7:BC$106&gt;0))</f>
        <v>0</v>
      </c>
      <c r="BD152" s="88">
        <f t="array" ref="BD152">SUM($H$7:$H$106*($C$7:$C$106=$C152)*(BD$7:BD$106&gt;0))</f>
        <v>0</v>
      </c>
      <c r="BE152" s="88">
        <f t="array" ref="BE152">SUM($H$7:$H$106*($C$7:$C$106=$C152)*(BE$7:BE$106&gt;0))</f>
        <v>0</v>
      </c>
      <c r="BF152" s="88">
        <f t="array" ref="BF152">SUM($H$7:$H$106*($C$7:$C$106=$C152)*(BF$7:BF$106&gt;0))</f>
        <v>0</v>
      </c>
      <c r="BG152" s="88">
        <f t="array" ref="BG152">SUM($H$7:$H$106*($C$7:$C$106=$C152)*(BG$7:BG$106&gt;0))</f>
        <v>0</v>
      </c>
      <c r="BH152" s="88">
        <f t="array" ref="BH152">SUM($H$7:$H$106*($C$7:$C$106=$C152)*(BH$7:BH$106&gt;0))</f>
        <v>0</v>
      </c>
      <c r="BI152" s="88">
        <f t="array" ref="BI152">SUM($H$7:$H$106*($C$7:$C$106=$C152)*(BI$7:BI$106&gt;0))</f>
        <v>0</v>
      </c>
      <c r="BJ152" s="88">
        <f t="array" ref="BJ152">SUM($H$7:$H$106*($C$7:$C$106=$C152)*(BJ$7:BJ$106&gt;0))</f>
        <v>0</v>
      </c>
      <c r="BK152" s="88">
        <f t="array" ref="BK152">SUM($H$7:$H$106*($C$7:$C$106=$C152)*(BK$7:BK$106&gt;0))</f>
        <v>0</v>
      </c>
      <c r="BL152" s="88">
        <f t="array" ref="BL152">SUM($H$7:$H$106*($C$7:$C$106=$C152)*(BL$7:BL$106&gt;0))</f>
        <v>0</v>
      </c>
      <c r="BM152" s="88">
        <f t="array" ref="BM152">SUM($H$7:$H$106*($C$7:$C$106=$C152)*(BM$7:BM$106&gt;0))</f>
        <v>0</v>
      </c>
      <c r="BN152" s="88">
        <f t="array" ref="BN152">SUM($H$7:$H$106*($C$7:$C$106=$C152)*(BN$7:BN$106&gt;0))</f>
        <v>0</v>
      </c>
      <c r="BO152" s="88">
        <f t="array" ref="BO152">SUM($H$7:$H$106*($C$7:$C$106=$C152)*(BO$7:BO$106&gt;0))</f>
        <v>0</v>
      </c>
      <c r="BP152" s="88">
        <f t="array" ref="BP152">SUM($H$7:$H$106*($C$7:$C$106=$C152)*(BP$7:BP$106&gt;0))</f>
        <v>0</v>
      </c>
      <c r="BQ152" s="88">
        <f t="array" ref="BQ152">SUM($H$7:$H$106*($C$7:$C$106=$C152)*(BQ$7:BQ$106&gt;0))</f>
        <v>0</v>
      </c>
      <c r="BR152" s="88">
        <f t="array" ref="BR152">SUM($H$7:$H$106*($C$7:$C$106=$C152)*(BR$7:BR$106&gt;0))</f>
        <v>0</v>
      </c>
      <c r="BS152" s="88">
        <f t="array" ref="BS152">SUM($H$7:$H$106*($C$7:$C$106=$C152)*(BS$7:BS$106&gt;0))</f>
        <v>0</v>
      </c>
      <c r="BT152" s="88">
        <f t="array" ref="BT152">SUM($H$7:$H$106*($C$7:$C$106=$C152)*(BT$7:BT$106&gt;0))</f>
        <v>0</v>
      </c>
      <c r="BU152" s="88">
        <f t="array" ref="BU152">SUM($H$7:$H$106*($C$7:$C$106=$C152)*(BU$7:BU$106&gt;0))</f>
        <v>0</v>
      </c>
      <c r="BV152" s="88">
        <f t="array" ref="BV152">SUM($H$7:$H$106*($C$7:$C$106=$C152)*(BV$7:BV$106&gt;0))</f>
        <v>0</v>
      </c>
      <c r="BW152" s="88">
        <f t="array" ref="BW152">SUM($H$7:$H$106*($C$7:$C$106=$C152)*(BW$7:BW$106&gt;0))</f>
        <v>0</v>
      </c>
    </row>
    <row r="153" spans="2:75" hidden="1" outlineLevel="1">
      <c r="B153" s="7"/>
      <c r="C153" s="86" t="str">
        <f>тех!B50</f>
        <v xml:space="preserve">Кладовщик </v>
      </c>
      <c r="D153" s="58"/>
      <c r="E153" s="58"/>
      <c r="F153" s="58"/>
      <c r="G153" s="58"/>
      <c r="H153" s="87"/>
      <c r="I153" s="80"/>
      <c r="J153" s="80"/>
      <c r="K153" s="80"/>
      <c r="L153" s="80"/>
      <c r="M153" s="80"/>
      <c r="N153" s="80"/>
      <c r="P153" s="88">
        <f t="array" ref="P153">SUM($H$7:$H$106*($C$7:$C$106=$C153)*(P$7:P$106&gt;0))</f>
        <v>0</v>
      </c>
      <c r="Q153" s="88">
        <f t="array" ref="Q153">SUM($H$7:$H$106*($C$7:$C$106=$C153)*(Q$7:Q$106&gt;0))</f>
        <v>0</v>
      </c>
      <c r="R153" s="88">
        <f t="array" ref="R153">SUM($H$7:$H$106*($C$7:$C$106=$C153)*(R$7:R$106&gt;0))</f>
        <v>0</v>
      </c>
      <c r="S153" s="88">
        <f t="array" ref="S153">SUM($H$7:$H$106*($C$7:$C$106=$C153)*(S$7:S$106&gt;0))</f>
        <v>0</v>
      </c>
      <c r="T153" s="88">
        <f t="array" ref="T153">SUM($H$7:$H$106*($C$7:$C$106=$C153)*(T$7:T$106&gt;0))</f>
        <v>0</v>
      </c>
      <c r="U153" s="88">
        <f t="array" ref="U153">SUM($H$7:$H$106*($C$7:$C$106=$C153)*(U$7:U$106&gt;0))</f>
        <v>0</v>
      </c>
      <c r="V153" s="88">
        <f t="array" ref="V153">SUM($H$7:$H$106*($C$7:$C$106=$C153)*(V$7:V$106&gt;0))</f>
        <v>0</v>
      </c>
      <c r="W153" s="88">
        <f t="array" ref="W153">SUM($H$7:$H$106*($C$7:$C$106=$C153)*(W$7:W$106&gt;0))</f>
        <v>0</v>
      </c>
      <c r="X153" s="88">
        <f t="array" ref="X153">SUM($H$7:$H$106*($C$7:$C$106=$C153)*(X$7:X$106&gt;0))</f>
        <v>0</v>
      </c>
      <c r="Y153" s="88">
        <f t="array" ref="Y153">SUM($H$7:$H$106*($C$7:$C$106=$C153)*(Y$7:Y$106&gt;0))</f>
        <v>0</v>
      </c>
      <c r="Z153" s="88">
        <f t="array" ref="Z153">SUM($H$7:$H$106*($C$7:$C$106=$C153)*(Z$7:Z$106&gt;0))</f>
        <v>0</v>
      </c>
      <c r="AA153" s="88">
        <f t="array" ref="AA153">SUM($H$7:$H$106*($C$7:$C$106=$C153)*(AA$7:AA$106&gt;0))</f>
        <v>0</v>
      </c>
      <c r="AB153" s="88">
        <f t="array" ref="AB153">SUM($H$7:$H$106*($C$7:$C$106=$C153)*(AB$7:AB$106&gt;0))</f>
        <v>0</v>
      </c>
      <c r="AC153" s="88">
        <f t="array" ref="AC153">SUM($H$7:$H$106*($C$7:$C$106=$C153)*(AC$7:AC$106&gt;0))</f>
        <v>0</v>
      </c>
      <c r="AD153" s="88">
        <f t="array" ref="AD153">SUM($H$7:$H$106*($C$7:$C$106=$C153)*(AD$7:AD$106&gt;0))</f>
        <v>0</v>
      </c>
      <c r="AE153" s="88">
        <f t="array" ref="AE153">SUM($H$7:$H$106*($C$7:$C$106=$C153)*(AE$7:AE$106&gt;0))</f>
        <v>0</v>
      </c>
      <c r="AF153" s="88">
        <f t="array" ref="AF153">SUM($H$7:$H$106*($C$7:$C$106=$C153)*(AF$7:AF$106&gt;0))</f>
        <v>0</v>
      </c>
      <c r="AG153" s="88">
        <f t="array" ref="AG153">SUM($H$7:$H$106*($C$7:$C$106=$C153)*(AG$7:AG$106&gt;0))</f>
        <v>0</v>
      </c>
      <c r="AH153" s="88">
        <f t="array" ref="AH153">SUM($H$7:$H$106*($C$7:$C$106=$C153)*(AH$7:AH$106&gt;0))</f>
        <v>0</v>
      </c>
      <c r="AI153" s="88">
        <f t="array" ref="AI153">SUM($H$7:$H$106*($C$7:$C$106=$C153)*(AI$7:AI$106&gt;0))</f>
        <v>0</v>
      </c>
      <c r="AJ153" s="88">
        <f t="array" ref="AJ153">SUM($H$7:$H$106*($C$7:$C$106=$C153)*(AJ$7:AJ$106&gt;0))</f>
        <v>0</v>
      </c>
      <c r="AK153" s="88">
        <f t="array" ref="AK153">SUM($H$7:$H$106*($C$7:$C$106=$C153)*(AK$7:AK$106&gt;0))</f>
        <v>0</v>
      </c>
      <c r="AL153" s="88">
        <f t="array" ref="AL153">SUM($H$7:$H$106*($C$7:$C$106=$C153)*(AL$7:AL$106&gt;0))</f>
        <v>0</v>
      </c>
      <c r="AM153" s="88">
        <f t="array" ref="AM153">SUM($H$7:$H$106*($C$7:$C$106=$C153)*(AM$7:AM$106&gt;0))</f>
        <v>0</v>
      </c>
      <c r="AN153" s="88">
        <f t="array" ref="AN153">SUM($H$7:$H$106*($C$7:$C$106=$C153)*(AN$7:AN$106&gt;0))</f>
        <v>0</v>
      </c>
      <c r="AO153" s="88">
        <f t="array" ref="AO153">SUM($H$7:$H$106*($C$7:$C$106=$C153)*(AO$7:AO$106&gt;0))</f>
        <v>0</v>
      </c>
      <c r="AP153" s="88">
        <f t="array" ref="AP153">SUM($H$7:$H$106*($C$7:$C$106=$C153)*(AP$7:AP$106&gt;0))</f>
        <v>0</v>
      </c>
      <c r="AQ153" s="88">
        <f t="array" ref="AQ153">SUM($H$7:$H$106*($C$7:$C$106=$C153)*(AQ$7:AQ$106&gt;0))</f>
        <v>0</v>
      </c>
      <c r="AR153" s="88">
        <f t="array" ref="AR153">SUM($H$7:$H$106*($C$7:$C$106=$C153)*(AR$7:AR$106&gt;0))</f>
        <v>0</v>
      </c>
      <c r="AS153" s="88">
        <f t="array" ref="AS153">SUM($H$7:$H$106*($C$7:$C$106=$C153)*(AS$7:AS$106&gt;0))</f>
        <v>0</v>
      </c>
      <c r="AT153" s="88">
        <f t="array" ref="AT153">SUM($H$7:$H$106*($C$7:$C$106=$C153)*(AT$7:AT$106&gt;0))</f>
        <v>0</v>
      </c>
      <c r="AU153" s="88">
        <f t="array" ref="AU153">SUM($H$7:$H$106*($C$7:$C$106=$C153)*(AU$7:AU$106&gt;0))</f>
        <v>0</v>
      </c>
      <c r="AV153" s="88">
        <f t="array" ref="AV153">SUM($H$7:$H$106*($C$7:$C$106=$C153)*(AV$7:AV$106&gt;0))</f>
        <v>0</v>
      </c>
      <c r="AW153" s="88">
        <f t="array" ref="AW153">SUM($H$7:$H$106*($C$7:$C$106=$C153)*(AW$7:AW$106&gt;0))</f>
        <v>0</v>
      </c>
      <c r="AX153" s="88">
        <f t="array" ref="AX153">SUM($H$7:$H$106*($C$7:$C$106=$C153)*(AX$7:AX$106&gt;0))</f>
        <v>0</v>
      </c>
      <c r="AY153" s="88">
        <f t="array" ref="AY153">SUM($H$7:$H$106*($C$7:$C$106=$C153)*(AY$7:AY$106&gt;0))</f>
        <v>0</v>
      </c>
      <c r="AZ153" s="88">
        <f t="array" ref="AZ153">SUM($H$7:$H$106*($C$7:$C$106=$C153)*(AZ$7:AZ$106&gt;0))</f>
        <v>0</v>
      </c>
      <c r="BA153" s="88">
        <f t="array" ref="BA153">SUM($H$7:$H$106*($C$7:$C$106=$C153)*(BA$7:BA$106&gt;0))</f>
        <v>0</v>
      </c>
      <c r="BB153" s="88">
        <f t="array" ref="BB153">SUM($H$7:$H$106*($C$7:$C$106=$C153)*(BB$7:BB$106&gt;0))</f>
        <v>0</v>
      </c>
      <c r="BC153" s="88">
        <f t="array" ref="BC153">SUM($H$7:$H$106*($C$7:$C$106=$C153)*(BC$7:BC$106&gt;0))</f>
        <v>0</v>
      </c>
      <c r="BD153" s="88">
        <f t="array" ref="BD153">SUM($H$7:$H$106*($C$7:$C$106=$C153)*(BD$7:BD$106&gt;0))</f>
        <v>0</v>
      </c>
      <c r="BE153" s="88">
        <f t="array" ref="BE153">SUM($H$7:$H$106*($C$7:$C$106=$C153)*(BE$7:BE$106&gt;0))</f>
        <v>0</v>
      </c>
      <c r="BF153" s="88">
        <f t="array" ref="BF153">SUM($H$7:$H$106*($C$7:$C$106=$C153)*(BF$7:BF$106&gt;0))</f>
        <v>0</v>
      </c>
      <c r="BG153" s="88">
        <f t="array" ref="BG153">SUM($H$7:$H$106*($C$7:$C$106=$C153)*(BG$7:BG$106&gt;0))</f>
        <v>0</v>
      </c>
      <c r="BH153" s="88">
        <f t="array" ref="BH153">SUM($H$7:$H$106*($C$7:$C$106=$C153)*(BH$7:BH$106&gt;0))</f>
        <v>0</v>
      </c>
      <c r="BI153" s="88">
        <f t="array" ref="BI153">SUM($H$7:$H$106*($C$7:$C$106=$C153)*(BI$7:BI$106&gt;0))</f>
        <v>0</v>
      </c>
      <c r="BJ153" s="88">
        <f t="array" ref="BJ153">SUM($H$7:$H$106*($C$7:$C$106=$C153)*(BJ$7:BJ$106&gt;0))</f>
        <v>0</v>
      </c>
      <c r="BK153" s="88">
        <f t="array" ref="BK153">SUM($H$7:$H$106*($C$7:$C$106=$C153)*(BK$7:BK$106&gt;0))</f>
        <v>0</v>
      </c>
      <c r="BL153" s="88">
        <f t="array" ref="BL153">SUM($H$7:$H$106*($C$7:$C$106=$C153)*(BL$7:BL$106&gt;0))</f>
        <v>0</v>
      </c>
      <c r="BM153" s="88">
        <f t="array" ref="BM153">SUM($H$7:$H$106*($C$7:$C$106=$C153)*(BM$7:BM$106&gt;0))</f>
        <v>0</v>
      </c>
      <c r="BN153" s="88">
        <f t="array" ref="BN153">SUM($H$7:$H$106*($C$7:$C$106=$C153)*(BN$7:BN$106&gt;0))</f>
        <v>0</v>
      </c>
      <c r="BO153" s="88">
        <f t="array" ref="BO153">SUM($H$7:$H$106*($C$7:$C$106=$C153)*(BO$7:BO$106&gt;0))</f>
        <v>0</v>
      </c>
      <c r="BP153" s="88">
        <f t="array" ref="BP153">SUM($H$7:$H$106*($C$7:$C$106=$C153)*(BP$7:BP$106&gt;0))</f>
        <v>0</v>
      </c>
      <c r="BQ153" s="88">
        <f t="array" ref="BQ153">SUM($H$7:$H$106*($C$7:$C$106=$C153)*(BQ$7:BQ$106&gt;0))</f>
        <v>0</v>
      </c>
      <c r="BR153" s="88">
        <f t="array" ref="BR153">SUM($H$7:$H$106*($C$7:$C$106=$C153)*(BR$7:BR$106&gt;0))</f>
        <v>0</v>
      </c>
      <c r="BS153" s="88">
        <f t="array" ref="BS153">SUM($H$7:$H$106*($C$7:$C$106=$C153)*(BS$7:BS$106&gt;0))</f>
        <v>0</v>
      </c>
      <c r="BT153" s="88">
        <f t="array" ref="BT153">SUM($H$7:$H$106*($C$7:$C$106=$C153)*(BT$7:BT$106&gt;0))</f>
        <v>0</v>
      </c>
      <c r="BU153" s="88">
        <f t="array" ref="BU153">SUM($H$7:$H$106*($C$7:$C$106=$C153)*(BU$7:BU$106&gt;0))</f>
        <v>0</v>
      </c>
      <c r="BV153" s="88">
        <f t="array" ref="BV153">SUM($H$7:$H$106*($C$7:$C$106=$C153)*(BV$7:BV$106&gt;0))</f>
        <v>0</v>
      </c>
      <c r="BW153" s="88">
        <f t="array" ref="BW153">SUM($H$7:$H$106*($C$7:$C$106=$C153)*(BW$7:BW$106&gt;0))</f>
        <v>0</v>
      </c>
    </row>
    <row r="154" spans="2:75" hidden="1" outlineLevel="1">
      <c r="B154" s="7"/>
      <c r="C154" s="86" t="str">
        <f>тех!B51</f>
        <v>Комплектовщик</v>
      </c>
      <c r="D154" s="58"/>
      <c r="E154" s="58"/>
      <c r="F154" s="58"/>
      <c r="G154" s="58"/>
      <c r="H154" s="87"/>
      <c r="I154" s="80"/>
      <c r="J154" s="80"/>
      <c r="K154" s="80"/>
      <c r="L154" s="80"/>
      <c r="M154" s="80"/>
      <c r="N154" s="80"/>
      <c r="P154" s="88">
        <f t="array" ref="P154">SUM($H$7:$H$106*($C$7:$C$106=$C154)*(P$7:P$106&gt;0))</f>
        <v>0</v>
      </c>
      <c r="Q154" s="88">
        <f t="array" ref="Q154">SUM($H$7:$H$106*($C$7:$C$106=$C154)*(Q$7:Q$106&gt;0))</f>
        <v>0</v>
      </c>
      <c r="R154" s="88">
        <f t="array" ref="R154">SUM($H$7:$H$106*($C$7:$C$106=$C154)*(R$7:R$106&gt;0))</f>
        <v>0</v>
      </c>
      <c r="S154" s="88">
        <f t="array" ref="S154">SUM($H$7:$H$106*($C$7:$C$106=$C154)*(S$7:S$106&gt;0))</f>
        <v>0</v>
      </c>
      <c r="T154" s="88">
        <f t="array" ref="T154">SUM($H$7:$H$106*($C$7:$C$106=$C154)*(T$7:T$106&gt;0))</f>
        <v>0</v>
      </c>
      <c r="U154" s="88">
        <f t="array" ref="U154">SUM($H$7:$H$106*($C$7:$C$106=$C154)*(U$7:U$106&gt;0))</f>
        <v>0</v>
      </c>
      <c r="V154" s="88">
        <f t="array" ref="V154">SUM($H$7:$H$106*($C$7:$C$106=$C154)*(V$7:V$106&gt;0))</f>
        <v>0</v>
      </c>
      <c r="W154" s="88">
        <f t="array" ref="W154">SUM($H$7:$H$106*($C$7:$C$106=$C154)*(W$7:W$106&gt;0))</f>
        <v>0</v>
      </c>
      <c r="X154" s="88">
        <f t="array" ref="X154">SUM($H$7:$H$106*($C$7:$C$106=$C154)*(X$7:X$106&gt;0))</f>
        <v>0</v>
      </c>
      <c r="Y154" s="88">
        <f t="array" ref="Y154">SUM($H$7:$H$106*($C$7:$C$106=$C154)*(Y$7:Y$106&gt;0))</f>
        <v>0</v>
      </c>
      <c r="Z154" s="88">
        <f t="array" ref="Z154">SUM($H$7:$H$106*($C$7:$C$106=$C154)*(Z$7:Z$106&gt;0))</f>
        <v>0</v>
      </c>
      <c r="AA154" s="88">
        <f t="array" ref="AA154">SUM($H$7:$H$106*($C$7:$C$106=$C154)*(AA$7:AA$106&gt;0))</f>
        <v>0</v>
      </c>
      <c r="AB154" s="88">
        <f t="array" ref="AB154">SUM($H$7:$H$106*($C$7:$C$106=$C154)*(AB$7:AB$106&gt;0))</f>
        <v>0</v>
      </c>
      <c r="AC154" s="88">
        <f t="array" ref="AC154">SUM($H$7:$H$106*($C$7:$C$106=$C154)*(AC$7:AC$106&gt;0))</f>
        <v>0</v>
      </c>
      <c r="AD154" s="88">
        <f t="array" ref="AD154">SUM($H$7:$H$106*($C$7:$C$106=$C154)*(AD$7:AD$106&gt;0))</f>
        <v>0</v>
      </c>
      <c r="AE154" s="88">
        <f t="array" ref="AE154">SUM($H$7:$H$106*($C$7:$C$106=$C154)*(AE$7:AE$106&gt;0))</f>
        <v>0</v>
      </c>
      <c r="AF154" s="88">
        <f t="array" ref="AF154">SUM($H$7:$H$106*($C$7:$C$106=$C154)*(AF$7:AF$106&gt;0))</f>
        <v>0</v>
      </c>
      <c r="AG154" s="88">
        <f t="array" ref="AG154">SUM($H$7:$H$106*($C$7:$C$106=$C154)*(AG$7:AG$106&gt;0))</f>
        <v>0</v>
      </c>
      <c r="AH154" s="88">
        <f t="array" ref="AH154">SUM($H$7:$H$106*($C$7:$C$106=$C154)*(AH$7:AH$106&gt;0))</f>
        <v>0</v>
      </c>
      <c r="AI154" s="88">
        <f t="array" ref="AI154">SUM($H$7:$H$106*($C$7:$C$106=$C154)*(AI$7:AI$106&gt;0))</f>
        <v>0</v>
      </c>
      <c r="AJ154" s="88">
        <f t="array" ref="AJ154">SUM($H$7:$H$106*($C$7:$C$106=$C154)*(AJ$7:AJ$106&gt;0))</f>
        <v>0</v>
      </c>
      <c r="AK154" s="88">
        <f t="array" ref="AK154">SUM($H$7:$H$106*($C$7:$C$106=$C154)*(AK$7:AK$106&gt;0))</f>
        <v>0</v>
      </c>
      <c r="AL154" s="88">
        <f t="array" ref="AL154">SUM($H$7:$H$106*($C$7:$C$106=$C154)*(AL$7:AL$106&gt;0))</f>
        <v>0</v>
      </c>
      <c r="AM154" s="88">
        <f t="array" ref="AM154">SUM($H$7:$H$106*($C$7:$C$106=$C154)*(AM$7:AM$106&gt;0))</f>
        <v>0</v>
      </c>
      <c r="AN154" s="88">
        <f t="array" ref="AN154">SUM($H$7:$H$106*($C$7:$C$106=$C154)*(AN$7:AN$106&gt;0))</f>
        <v>0</v>
      </c>
      <c r="AO154" s="88">
        <f t="array" ref="AO154">SUM($H$7:$H$106*($C$7:$C$106=$C154)*(AO$7:AO$106&gt;0))</f>
        <v>0</v>
      </c>
      <c r="AP154" s="88">
        <f t="array" ref="AP154">SUM($H$7:$H$106*($C$7:$C$106=$C154)*(AP$7:AP$106&gt;0))</f>
        <v>0</v>
      </c>
      <c r="AQ154" s="88">
        <f t="array" ref="AQ154">SUM($H$7:$H$106*($C$7:$C$106=$C154)*(AQ$7:AQ$106&gt;0))</f>
        <v>0</v>
      </c>
      <c r="AR154" s="88">
        <f t="array" ref="AR154">SUM($H$7:$H$106*($C$7:$C$106=$C154)*(AR$7:AR$106&gt;0))</f>
        <v>0</v>
      </c>
      <c r="AS154" s="88">
        <f t="array" ref="AS154">SUM($H$7:$H$106*($C$7:$C$106=$C154)*(AS$7:AS$106&gt;0))</f>
        <v>0</v>
      </c>
      <c r="AT154" s="88">
        <f t="array" ref="AT154">SUM($H$7:$H$106*($C$7:$C$106=$C154)*(AT$7:AT$106&gt;0))</f>
        <v>0</v>
      </c>
      <c r="AU154" s="88">
        <f t="array" ref="AU154">SUM($H$7:$H$106*($C$7:$C$106=$C154)*(AU$7:AU$106&gt;0))</f>
        <v>0</v>
      </c>
      <c r="AV154" s="88">
        <f t="array" ref="AV154">SUM($H$7:$H$106*($C$7:$C$106=$C154)*(AV$7:AV$106&gt;0))</f>
        <v>0</v>
      </c>
      <c r="AW154" s="88">
        <f t="array" ref="AW154">SUM($H$7:$H$106*($C$7:$C$106=$C154)*(AW$7:AW$106&gt;0))</f>
        <v>0</v>
      </c>
      <c r="AX154" s="88">
        <f t="array" ref="AX154">SUM($H$7:$H$106*($C$7:$C$106=$C154)*(AX$7:AX$106&gt;0))</f>
        <v>0</v>
      </c>
      <c r="AY154" s="88">
        <f t="array" ref="AY154">SUM($H$7:$H$106*($C$7:$C$106=$C154)*(AY$7:AY$106&gt;0))</f>
        <v>0</v>
      </c>
      <c r="AZ154" s="88">
        <f t="array" ref="AZ154">SUM($H$7:$H$106*($C$7:$C$106=$C154)*(AZ$7:AZ$106&gt;0))</f>
        <v>0</v>
      </c>
      <c r="BA154" s="88">
        <f t="array" ref="BA154">SUM($H$7:$H$106*($C$7:$C$106=$C154)*(BA$7:BA$106&gt;0))</f>
        <v>0</v>
      </c>
      <c r="BB154" s="88">
        <f t="array" ref="BB154">SUM($H$7:$H$106*($C$7:$C$106=$C154)*(BB$7:BB$106&gt;0))</f>
        <v>0</v>
      </c>
      <c r="BC154" s="88">
        <f t="array" ref="BC154">SUM($H$7:$H$106*($C$7:$C$106=$C154)*(BC$7:BC$106&gt;0))</f>
        <v>0</v>
      </c>
      <c r="BD154" s="88">
        <f t="array" ref="BD154">SUM($H$7:$H$106*($C$7:$C$106=$C154)*(BD$7:BD$106&gt;0))</f>
        <v>0</v>
      </c>
      <c r="BE154" s="88">
        <f t="array" ref="BE154">SUM($H$7:$H$106*($C$7:$C$106=$C154)*(BE$7:BE$106&gt;0))</f>
        <v>0</v>
      </c>
      <c r="BF154" s="88">
        <f t="array" ref="BF154">SUM($H$7:$H$106*($C$7:$C$106=$C154)*(BF$7:BF$106&gt;0))</f>
        <v>0</v>
      </c>
      <c r="BG154" s="88">
        <f t="array" ref="BG154">SUM($H$7:$H$106*($C$7:$C$106=$C154)*(BG$7:BG$106&gt;0))</f>
        <v>0</v>
      </c>
      <c r="BH154" s="88">
        <f t="array" ref="BH154">SUM($H$7:$H$106*($C$7:$C$106=$C154)*(BH$7:BH$106&gt;0))</f>
        <v>0</v>
      </c>
      <c r="BI154" s="88">
        <f t="array" ref="BI154">SUM($H$7:$H$106*($C$7:$C$106=$C154)*(BI$7:BI$106&gt;0))</f>
        <v>0</v>
      </c>
      <c r="BJ154" s="88">
        <f t="array" ref="BJ154">SUM($H$7:$H$106*($C$7:$C$106=$C154)*(BJ$7:BJ$106&gt;0))</f>
        <v>0</v>
      </c>
      <c r="BK154" s="88">
        <f t="array" ref="BK154">SUM($H$7:$H$106*($C$7:$C$106=$C154)*(BK$7:BK$106&gt;0))</f>
        <v>0</v>
      </c>
      <c r="BL154" s="88">
        <f t="array" ref="BL154">SUM($H$7:$H$106*($C$7:$C$106=$C154)*(BL$7:BL$106&gt;0))</f>
        <v>0</v>
      </c>
      <c r="BM154" s="88">
        <f t="array" ref="BM154">SUM($H$7:$H$106*($C$7:$C$106=$C154)*(BM$7:BM$106&gt;0))</f>
        <v>0</v>
      </c>
      <c r="BN154" s="88">
        <f t="array" ref="BN154">SUM($H$7:$H$106*($C$7:$C$106=$C154)*(BN$7:BN$106&gt;0))</f>
        <v>0</v>
      </c>
      <c r="BO154" s="88">
        <f t="array" ref="BO154">SUM($H$7:$H$106*($C$7:$C$106=$C154)*(BO$7:BO$106&gt;0))</f>
        <v>0</v>
      </c>
      <c r="BP154" s="88">
        <f t="array" ref="BP154">SUM($H$7:$H$106*($C$7:$C$106=$C154)*(BP$7:BP$106&gt;0))</f>
        <v>0</v>
      </c>
      <c r="BQ154" s="88">
        <f t="array" ref="BQ154">SUM($H$7:$H$106*($C$7:$C$106=$C154)*(BQ$7:BQ$106&gt;0))</f>
        <v>0</v>
      </c>
      <c r="BR154" s="88">
        <f t="array" ref="BR154">SUM($H$7:$H$106*($C$7:$C$106=$C154)*(BR$7:BR$106&gt;0))</f>
        <v>0</v>
      </c>
      <c r="BS154" s="88">
        <f t="array" ref="BS154">SUM($H$7:$H$106*($C$7:$C$106=$C154)*(BS$7:BS$106&gt;0))</f>
        <v>0</v>
      </c>
      <c r="BT154" s="88">
        <f t="array" ref="BT154">SUM($H$7:$H$106*($C$7:$C$106=$C154)*(BT$7:BT$106&gt;0))</f>
        <v>0</v>
      </c>
      <c r="BU154" s="88">
        <f t="array" ref="BU154">SUM($H$7:$H$106*($C$7:$C$106=$C154)*(BU$7:BU$106&gt;0))</f>
        <v>0</v>
      </c>
      <c r="BV154" s="88">
        <f t="array" ref="BV154">SUM($H$7:$H$106*($C$7:$C$106=$C154)*(BV$7:BV$106&gt;0))</f>
        <v>0</v>
      </c>
      <c r="BW154" s="88">
        <f t="array" ref="BW154">SUM($H$7:$H$106*($C$7:$C$106=$C154)*(BW$7:BW$106&gt;0))</f>
        <v>0</v>
      </c>
    </row>
    <row r="155" spans="2:75" hidden="1" outlineLevel="1">
      <c r="B155" s="7"/>
      <c r="C155" s="86" t="str">
        <f>тех!B52</f>
        <v>Контролер приемки</v>
      </c>
      <c r="D155" s="58"/>
      <c r="E155" s="58"/>
      <c r="F155" s="58"/>
      <c r="G155" s="58"/>
      <c r="H155" s="87"/>
      <c r="I155" s="80"/>
      <c r="J155" s="80"/>
      <c r="K155" s="80"/>
      <c r="L155" s="80"/>
      <c r="M155" s="80"/>
      <c r="N155" s="80"/>
      <c r="P155" s="88">
        <f t="array" ref="P155">SUM($H$7:$H$106*($C$7:$C$106=$C155)*(P$7:P$106&gt;0))</f>
        <v>0</v>
      </c>
      <c r="Q155" s="88">
        <f t="array" ref="Q155">SUM($H$7:$H$106*($C$7:$C$106=$C155)*(Q$7:Q$106&gt;0))</f>
        <v>0</v>
      </c>
      <c r="R155" s="88">
        <f t="array" ref="R155">SUM($H$7:$H$106*($C$7:$C$106=$C155)*(R$7:R$106&gt;0))</f>
        <v>0</v>
      </c>
      <c r="S155" s="88">
        <f t="array" ref="S155">SUM($H$7:$H$106*($C$7:$C$106=$C155)*(S$7:S$106&gt;0))</f>
        <v>0</v>
      </c>
      <c r="T155" s="88">
        <f t="array" ref="T155">SUM($H$7:$H$106*($C$7:$C$106=$C155)*(T$7:T$106&gt;0))</f>
        <v>0</v>
      </c>
      <c r="U155" s="88">
        <f t="array" ref="U155">SUM($H$7:$H$106*($C$7:$C$106=$C155)*(U$7:U$106&gt;0))</f>
        <v>0</v>
      </c>
      <c r="V155" s="88">
        <f t="array" ref="V155">SUM($H$7:$H$106*($C$7:$C$106=$C155)*(V$7:V$106&gt;0))</f>
        <v>0</v>
      </c>
      <c r="W155" s="88">
        <f t="array" ref="W155">SUM($H$7:$H$106*($C$7:$C$106=$C155)*(W$7:W$106&gt;0))</f>
        <v>0</v>
      </c>
      <c r="X155" s="88">
        <f t="array" ref="X155">SUM($H$7:$H$106*($C$7:$C$106=$C155)*(X$7:X$106&gt;0))</f>
        <v>0</v>
      </c>
      <c r="Y155" s="88">
        <f t="array" ref="Y155">SUM($H$7:$H$106*($C$7:$C$106=$C155)*(Y$7:Y$106&gt;0))</f>
        <v>0</v>
      </c>
      <c r="Z155" s="88">
        <f t="array" ref="Z155">SUM($H$7:$H$106*($C$7:$C$106=$C155)*(Z$7:Z$106&gt;0))</f>
        <v>0</v>
      </c>
      <c r="AA155" s="88">
        <f t="array" ref="AA155">SUM($H$7:$H$106*($C$7:$C$106=$C155)*(AA$7:AA$106&gt;0))</f>
        <v>0</v>
      </c>
      <c r="AB155" s="88">
        <f t="array" ref="AB155">SUM($H$7:$H$106*($C$7:$C$106=$C155)*(AB$7:AB$106&gt;0))</f>
        <v>0</v>
      </c>
      <c r="AC155" s="88">
        <f t="array" ref="AC155">SUM($H$7:$H$106*($C$7:$C$106=$C155)*(AC$7:AC$106&gt;0))</f>
        <v>0</v>
      </c>
      <c r="AD155" s="88">
        <f t="array" ref="AD155">SUM($H$7:$H$106*($C$7:$C$106=$C155)*(AD$7:AD$106&gt;0))</f>
        <v>0</v>
      </c>
      <c r="AE155" s="88">
        <f t="array" ref="AE155">SUM($H$7:$H$106*($C$7:$C$106=$C155)*(AE$7:AE$106&gt;0))</f>
        <v>0</v>
      </c>
      <c r="AF155" s="88">
        <f t="array" ref="AF155">SUM($H$7:$H$106*($C$7:$C$106=$C155)*(AF$7:AF$106&gt;0))</f>
        <v>0</v>
      </c>
      <c r="AG155" s="88">
        <f t="array" ref="AG155">SUM($H$7:$H$106*($C$7:$C$106=$C155)*(AG$7:AG$106&gt;0))</f>
        <v>0</v>
      </c>
      <c r="AH155" s="88">
        <f t="array" ref="AH155">SUM($H$7:$H$106*($C$7:$C$106=$C155)*(AH$7:AH$106&gt;0))</f>
        <v>0</v>
      </c>
      <c r="AI155" s="88">
        <f t="array" ref="AI155">SUM($H$7:$H$106*($C$7:$C$106=$C155)*(AI$7:AI$106&gt;0))</f>
        <v>0</v>
      </c>
      <c r="AJ155" s="88">
        <f t="array" ref="AJ155">SUM($H$7:$H$106*($C$7:$C$106=$C155)*(AJ$7:AJ$106&gt;0))</f>
        <v>0</v>
      </c>
      <c r="AK155" s="88">
        <f t="array" ref="AK155">SUM($H$7:$H$106*($C$7:$C$106=$C155)*(AK$7:AK$106&gt;0))</f>
        <v>0</v>
      </c>
      <c r="AL155" s="88">
        <f t="array" ref="AL155">SUM($H$7:$H$106*($C$7:$C$106=$C155)*(AL$7:AL$106&gt;0))</f>
        <v>0</v>
      </c>
      <c r="AM155" s="88">
        <f t="array" ref="AM155">SUM($H$7:$H$106*($C$7:$C$106=$C155)*(AM$7:AM$106&gt;0))</f>
        <v>0</v>
      </c>
      <c r="AN155" s="88">
        <f t="array" ref="AN155">SUM($H$7:$H$106*($C$7:$C$106=$C155)*(AN$7:AN$106&gt;0))</f>
        <v>0</v>
      </c>
      <c r="AO155" s="88">
        <f t="array" ref="AO155">SUM($H$7:$H$106*($C$7:$C$106=$C155)*(AO$7:AO$106&gt;0))</f>
        <v>0</v>
      </c>
      <c r="AP155" s="88">
        <f t="array" ref="AP155">SUM($H$7:$H$106*($C$7:$C$106=$C155)*(AP$7:AP$106&gt;0))</f>
        <v>0</v>
      </c>
      <c r="AQ155" s="88">
        <f t="array" ref="AQ155">SUM($H$7:$H$106*($C$7:$C$106=$C155)*(AQ$7:AQ$106&gt;0))</f>
        <v>0</v>
      </c>
      <c r="AR155" s="88">
        <f t="array" ref="AR155">SUM($H$7:$H$106*($C$7:$C$106=$C155)*(AR$7:AR$106&gt;0))</f>
        <v>0</v>
      </c>
      <c r="AS155" s="88">
        <f t="array" ref="AS155">SUM($H$7:$H$106*($C$7:$C$106=$C155)*(AS$7:AS$106&gt;0))</f>
        <v>0</v>
      </c>
      <c r="AT155" s="88">
        <f t="array" ref="AT155">SUM($H$7:$H$106*($C$7:$C$106=$C155)*(AT$7:AT$106&gt;0))</f>
        <v>0</v>
      </c>
      <c r="AU155" s="88">
        <f t="array" ref="AU155">SUM($H$7:$H$106*($C$7:$C$106=$C155)*(AU$7:AU$106&gt;0))</f>
        <v>0</v>
      </c>
      <c r="AV155" s="88">
        <f t="array" ref="AV155">SUM($H$7:$H$106*($C$7:$C$106=$C155)*(AV$7:AV$106&gt;0))</f>
        <v>0</v>
      </c>
      <c r="AW155" s="88">
        <f t="array" ref="AW155">SUM($H$7:$H$106*($C$7:$C$106=$C155)*(AW$7:AW$106&gt;0))</f>
        <v>0</v>
      </c>
      <c r="AX155" s="88">
        <f t="array" ref="AX155">SUM($H$7:$H$106*($C$7:$C$106=$C155)*(AX$7:AX$106&gt;0))</f>
        <v>0</v>
      </c>
      <c r="AY155" s="88">
        <f t="array" ref="AY155">SUM($H$7:$H$106*($C$7:$C$106=$C155)*(AY$7:AY$106&gt;0))</f>
        <v>0</v>
      </c>
      <c r="AZ155" s="88">
        <f t="array" ref="AZ155">SUM($H$7:$H$106*($C$7:$C$106=$C155)*(AZ$7:AZ$106&gt;0))</f>
        <v>0</v>
      </c>
      <c r="BA155" s="88">
        <f t="array" ref="BA155">SUM($H$7:$H$106*($C$7:$C$106=$C155)*(BA$7:BA$106&gt;0))</f>
        <v>0</v>
      </c>
      <c r="BB155" s="88">
        <f t="array" ref="BB155">SUM($H$7:$H$106*($C$7:$C$106=$C155)*(BB$7:BB$106&gt;0))</f>
        <v>0</v>
      </c>
      <c r="BC155" s="88">
        <f t="array" ref="BC155">SUM($H$7:$H$106*($C$7:$C$106=$C155)*(BC$7:BC$106&gt;0))</f>
        <v>0</v>
      </c>
      <c r="BD155" s="88">
        <f t="array" ref="BD155">SUM($H$7:$H$106*($C$7:$C$106=$C155)*(BD$7:BD$106&gt;0))</f>
        <v>0</v>
      </c>
      <c r="BE155" s="88">
        <f t="array" ref="BE155">SUM($H$7:$H$106*($C$7:$C$106=$C155)*(BE$7:BE$106&gt;0))</f>
        <v>0</v>
      </c>
      <c r="BF155" s="88">
        <f t="array" ref="BF155">SUM($H$7:$H$106*($C$7:$C$106=$C155)*(BF$7:BF$106&gt;0))</f>
        <v>0</v>
      </c>
      <c r="BG155" s="88">
        <f t="array" ref="BG155">SUM($H$7:$H$106*($C$7:$C$106=$C155)*(BG$7:BG$106&gt;0))</f>
        <v>0</v>
      </c>
      <c r="BH155" s="88">
        <f t="array" ref="BH155">SUM($H$7:$H$106*($C$7:$C$106=$C155)*(BH$7:BH$106&gt;0))</f>
        <v>0</v>
      </c>
      <c r="BI155" s="88">
        <f t="array" ref="BI155">SUM($H$7:$H$106*($C$7:$C$106=$C155)*(BI$7:BI$106&gt;0))</f>
        <v>0</v>
      </c>
      <c r="BJ155" s="88">
        <f t="array" ref="BJ155">SUM($H$7:$H$106*($C$7:$C$106=$C155)*(BJ$7:BJ$106&gt;0))</f>
        <v>0</v>
      </c>
      <c r="BK155" s="88">
        <f t="array" ref="BK155">SUM($H$7:$H$106*($C$7:$C$106=$C155)*(BK$7:BK$106&gt;0))</f>
        <v>0</v>
      </c>
      <c r="BL155" s="88">
        <f t="array" ref="BL155">SUM($H$7:$H$106*($C$7:$C$106=$C155)*(BL$7:BL$106&gt;0))</f>
        <v>0</v>
      </c>
      <c r="BM155" s="88">
        <f t="array" ref="BM155">SUM($H$7:$H$106*($C$7:$C$106=$C155)*(BM$7:BM$106&gt;0))</f>
        <v>0</v>
      </c>
      <c r="BN155" s="88">
        <f t="array" ref="BN155">SUM($H$7:$H$106*($C$7:$C$106=$C155)*(BN$7:BN$106&gt;0))</f>
        <v>0</v>
      </c>
      <c r="BO155" s="88">
        <f t="array" ref="BO155">SUM($H$7:$H$106*($C$7:$C$106=$C155)*(BO$7:BO$106&gt;0))</f>
        <v>0</v>
      </c>
      <c r="BP155" s="88">
        <f t="array" ref="BP155">SUM($H$7:$H$106*($C$7:$C$106=$C155)*(BP$7:BP$106&gt;0))</f>
        <v>0</v>
      </c>
      <c r="BQ155" s="88">
        <f t="array" ref="BQ155">SUM($H$7:$H$106*($C$7:$C$106=$C155)*(BQ$7:BQ$106&gt;0))</f>
        <v>0</v>
      </c>
      <c r="BR155" s="88">
        <f t="array" ref="BR155">SUM($H$7:$H$106*($C$7:$C$106=$C155)*(BR$7:BR$106&gt;0))</f>
        <v>0</v>
      </c>
      <c r="BS155" s="88">
        <f t="array" ref="BS155">SUM($H$7:$H$106*($C$7:$C$106=$C155)*(BS$7:BS$106&gt;0))</f>
        <v>0</v>
      </c>
      <c r="BT155" s="88">
        <f t="array" ref="BT155">SUM($H$7:$H$106*($C$7:$C$106=$C155)*(BT$7:BT$106&gt;0))</f>
        <v>0</v>
      </c>
      <c r="BU155" s="88">
        <f t="array" ref="BU155">SUM($H$7:$H$106*($C$7:$C$106=$C155)*(BU$7:BU$106&gt;0))</f>
        <v>0</v>
      </c>
      <c r="BV155" s="88">
        <f t="array" ref="BV155">SUM($H$7:$H$106*($C$7:$C$106=$C155)*(BV$7:BV$106&gt;0))</f>
        <v>0</v>
      </c>
      <c r="BW155" s="88">
        <f t="array" ref="BW155">SUM($H$7:$H$106*($C$7:$C$106=$C155)*(BW$7:BW$106&gt;0))</f>
        <v>0</v>
      </c>
    </row>
    <row r="156" spans="2:75" hidden="1" outlineLevel="1">
      <c r="B156" s="7"/>
      <c r="C156" s="86" t="str">
        <f>тех!B53</f>
        <v>Коренщик</v>
      </c>
      <c r="D156" s="58"/>
      <c r="E156" s="58"/>
      <c r="F156" s="58"/>
      <c r="G156" s="58"/>
      <c r="H156" s="87"/>
      <c r="I156" s="80"/>
      <c r="J156" s="80"/>
      <c r="K156" s="80"/>
      <c r="L156" s="80"/>
      <c r="M156" s="80"/>
      <c r="N156" s="80"/>
      <c r="P156" s="88">
        <f t="array" ref="P156">SUM($H$7:$H$106*($C$7:$C$106=$C156)*(P$7:P$106&gt;0))</f>
        <v>0</v>
      </c>
      <c r="Q156" s="88">
        <f t="array" ref="Q156">SUM($H$7:$H$106*($C$7:$C$106=$C156)*(Q$7:Q$106&gt;0))</f>
        <v>0</v>
      </c>
      <c r="R156" s="88">
        <f t="array" ref="R156">SUM($H$7:$H$106*($C$7:$C$106=$C156)*(R$7:R$106&gt;0))</f>
        <v>0</v>
      </c>
      <c r="S156" s="88">
        <f t="array" ref="S156">SUM($H$7:$H$106*($C$7:$C$106=$C156)*(S$7:S$106&gt;0))</f>
        <v>0</v>
      </c>
      <c r="T156" s="88">
        <f t="array" ref="T156">SUM($H$7:$H$106*($C$7:$C$106=$C156)*(T$7:T$106&gt;0))</f>
        <v>0</v>
      </c>
      <c r="U156" s="88">
        <f t="array" ref="U156">SUM($H$7:$H$106*($C$7:$C$106=$C156)*(U$7:U$106&gt;0))</f>
        <v>0</v>
      </c>
      <c r="V156" s="88">
        <f t="array" ref="V156">SUM($H$7:$H$106*($C$7:$C$106=$C156)*(V$7:V$106&gt;0))</f>
        <v>0</v>
      </c>
      <c r="W156" s="88">
        <f t="array" ref="W156">SUM($H$7:$H$106*($C$7:$C$106=$C156)*(W$7:W$106&gt;0))</f>
        <v>0</v>
      </c>
      <c r="X156" s="88">
        <f t="array" ref="X156">SUM($H$7:$H$106*($C$7:$C$106=$C156)*(X$7:X$106&gt;0))</f>
        <v>0</v>
      </c>
      <c r="Y156" s="88">
        <f t="array" ref="Y156">SUM($H$7:$H$106*($C$7:$C$106=$C156)*(Y$7:Y$106&gt;0))</f>
        <v>0</v>
      </c>
      <c r="Z156" s="88">
        <f t="array" ref="Z156">SUM($H$7:$H$106*($C$7:$C$106=$C156)*(Z$7:Z$106&gt;0))</f>
        <v>0</v>
      </c>
      <c r="AA156" s="88">
        <f t="array" ref="AA156">SUM($H$7:$H$106*($C$7:$C$106=$C156)*(AA$7:AA$106&gt;0))</f>
        <v>0</v>
      </c>
      <c r="AB156" s="88">
        <f t="array" ref="AB156">SUM($H$7:$H$106*($C$7:$C$106=$C156)*(AB$7:AB$106&gt;0))</f>
        <v>0</v>
      </c>
      <c r="AC156" s="88">
        <f t="array" ref="AC156">SUM($H$7:$H$106*($C$7:$C$106=$C156)*(AC$7:AC$106&gt;0))</f>
        <v>0</v>
      </c>
      <c r="AD156" s="88">
        <f t="array" ref="AD156">SUM($H$7:$H$106*($C$7:$C$106=$C156)*(AD$7:AD$106&gt;0))</f>
        <v>0</v>
      </c>
      <c r="AE156" s="88">
        <f t="array" ref="AE156">SUM($H$7:$H$106*($C$7:$C$106=$C156)*(AE$7:AE$106&gt;0))</f>
        <v>0</v>
      </c>
      <c r="AF156" s="88">
        <f t="array" ref="AF156">SUM($H$7:$H$106*($C$7:$C$106=$C156)*(AF$7:AF$106&gt;0))</f>
        <v>0</v>
      </c>
      <c r="AG156" s="88">
        <f t="array" ref="AG156">SUM($H$7:$H$106*($C$7:$C$106=$C156)*(AG$7:AG$106&gt;0))</f>
        <v>0</v>
      </c>
      <c r="AH156" s="88">
        <f t="array" ref="AH156">SUM($H$7:$H$106*($C$7:$C$106=$C156)*(AH$7:AH$106&gt;0))</f>
        <v>0</v>
      </c>
      <c r="AI156" s="88">
        <f t="array" ref="AI156">SUM($H$7:$H$106*($C$7:$C$106=$C156)*(AI$7:AI$106&gt;0))</f>
        <v>0</v>
      </c>
      <c r="AJ156" s="88">
        <f t="array" ref="AJ156">SUM($H$7:$H$106*($C$7:$C$106=$C156)*(AJ$7:AJ$106&gt;0))</f>
        <v>0</v>
      </c>
      <c r="AK156" s="88">
        <f t="array" ref="AK156">SUM($H$7:$H$106*($C$7:$C$106=$C156)*(AK$7:AK$106&gt;0))</f>
        <v>0</v>
      </c>
      <c r="AL156" s="88">
        <f t="array" ref="AL156">SUM($H$7:$H$106*($C$7:$C$106=$C156)*(AL$7:AL$106&gt;0))</f>
        <v>0</v>
      </c>
      <c r="AM156" s="88">
        <f t="array" ref="AM156">SUM($H$7:$H$106*($C$7:$C$106=$C156)*(AM$7:AM$106&gt;0))</f>
        <v>0</v>
      </c>
      <c r="AN156" s="88">
        <f t="array" ref="AN156">SUM($H$7:$H$106*($C$7:$C$106=$C156)*(AN$7:AN$106&gt;0))</f>
        <v>0</v>
      </c>
      <c r="AO156" s="88">
        <f t="array" ref="AO156">SUM($H$7:$H$106*($C$7:$C$106=$C156)*(AO$7:AO$106&gt;0))</f>
        <v>0</v>
      </c>
      <c r="AP156" s="88">
        <f t="array" ref="AP156">SUM($H$7:$H$106*($C$7:$C$106=$C156)*(AP$7:AP$106&gt;0))</f>
        <v>0</v>
      </c>
      <c r="AQ156" s="88">
        <f t="array" ref="AQ156">SUM($H$7:$H$106*($C$7:$C$106=$C156)*(AQ$7:AQ$106&gt;0))</f>
        <v>0</v>
      </c>
      <c r="AR156" s="88">
        <f t="array" ref="AR156">SUM($H$7:$H$106*($C$7:$C$106=$C156)*(AR$7:AR$106&gt;0))</f>
        <v>0</v>
      </c>
      <c r="AS156" s="88">
        <f t="array" ref="AS156">SUM($H$7:$H$106*($C$7:$C$106=$C156)*(AS$7:AS$106&gt;0))</f>
        <v>0</v>
      </c>
      <c r="AT156" s="88">
        <f t="array" ref="AT156">SUM($H$7:$H$106*($C$7:$C$106=$C156)*(AT$7:AT$106&gt;0))</f>
        <v>0</v>
      </c>
      <c r="AU156" s="88">
        <f t="array" ref="AU156">SUM($H$7:$H$106*($C$7:$C$106=$C156)*(AU$7:AU$106&gt;0))</f>
        <v>0</v>
      </c>
      <c r="AV156" s="88">
        <f t="array" ref="AV156">SUM($H$7:$H$106*($C$7:$C$106=$C156)*(AV$7:AV$106&gt;0))</f>
        <v>0</v>
      </c>
      <c r="AW156" s="88">
        <f t="array" ref="AW156">SUM($H$7:$H$106*($C$7:$C$106=$C156)*(AW$7:AW$106&gt;0))</f>
        <v>0</v>
      </c>
      <c r="AX156" s="88">
        <f t="array" ref="AX156">SUM($H$7:$H$106*($C$7:$C$106=$C156)*(AX$7:AX$106&gt;0))</f>
        <v>0</v>
      </c>
      <c r="AY156" s="88">
        <f t="array" ref="AY156">SUM($H$7:$H$106*($C$7:$C$106=$C156)*(AY$7:AY$106&gt;0))</f>
        <v>0</v>
      </c>
      <c r="AZ156" s="88">
        <f t="array" ref="AZ156">SUM($H$7:$H$106*($C$7:$C$106=$C156)*(AZ$7:AZ$106&gt;0))</f>
        <v>0</v>
      </c>
      <c r="BA156" s="88">
        <f t="array" ref="BA156">SUM($H$7:$H$106*($C$7:$C$106=$C156)*(BA$7:BA$106&gt;0))</f>
        <v>0</v>
      </c>
      <c r="BB156" s="88">
        <f t="array" ref="BB156">SUM($H$7:$H$106*($C$7:$C$106=$C156)*(BB$7:BB$106&gt;0))</f>
        <v>0</v>
      </c>
      <c r="BC156" s="88">
        <f t="array" ref="BC156">SUM($H$7:$H$106*($C$7:$C$106=$C156)*(BC$7:BC$106&gt;0))</f>
        <v>0</v>
      </c>
      <c r="BD156" s="88">
        <f t="array" ref="BD156">SUM($H$7:$H$106*($C$7:$C$106=$C156)*(BD$7:BD$106&gt;0))</f>
        <v>0</v>
      </c>
      <c r="BE156" s="88">
        <f t="array" ref="BE156">SUM($H$7:$H$106*($C$7:$C$106=$C156)*(BE$7:BE$106&gt;0))</f>
        <v>0</v>
      </c>
      <c r="BF156" s="88">
        <f t="array" ref="BF156">SUM($H$7:$H$106*($C$7:$C$106=$C156)*(BF$7:BF$106&gt;0))</f>
        <v>0</v>
      </c>
      <c r="BG156" s="88">
        <f t="array" ref="BG156">SUM($H$7:$H$106*($C$7:$C$106=$C156)*(BG$7:BG$106&gt;0))</f>
        <v>0</v>
      </c>
      <c r="BH156" s="88">
        <f t="array" ref="BH156">SUM($H$7:$H$106*($C$7:$C$106=$C156)*(BH$7:BH$106&gt;0))</f>
        <v>0</v>
      </c>
      <c r="BI156" s="88">
        <f t="array" ref="BI156">SUM($H$7:$H$106*($C$7:$C$106=$C156)*(BI$7:BI$106&gt;0))</f>
        <v>0</v>
      </c>
      <c r="BJ156" s="88">
        <f t="array" ref="BJ156">SUM($H$7:$H$106*($C$7:$C$106=$C156)*(BJ$7:BJ$106&gt;0))</f>
        <v>0</v>
      </c>
      <c r="BK156" s="88">
        <f t="array" ref="BK156">SUM($H$7:$H$106*($C$7:$C$106=$C156)*(BK$7:BK$106&gt;0))</f>
        <v>0</v>
      </c>
      <c r="BL156" s="88">
        <f t="array" ref="BL156">SUM($H$7:$H$106*($C$7:$C$106=$C156)*(BL$7:BL$106&gt;0))</f>
        <v>0</v>
      </c>
      <c r="BM156" s="88">
        <f t="array" ref="BM156">SUM($H$7:$H$106*($C$7:$C$106=$C156)*(BM$7:BM$106&gt;0))</f>
        <v>0</v>
      </c>
      <c r="BN156" s="88">
        <f t="array" ref="BN156">SUM($H$7:$H$106*($C$7:$C$106=$C156)*(BN$7:BN$106&gt;0))</f>
        <v>0</v>
      </c>
      <c r="BO156" s="88">
        <f t="array" ref="BO156">SUM($H$7:$H$106*($C$7:$C$106=$C156)*(BO$7:BO$106&gt;0))</f>
        <v>0</v>
      </c>
      <c r="BP156" s="88">
        <f t="array" ref="BP156">SUM($H$7:$H$106*($C$7:$C$106=$C156)*(BP$7:BP$106&gt;0))</f>
        <v>0</v>
      </c>
      <c r="BQ156" s="88">
        <f t="array" ref="BQ156">SUM($H$7:$H$106*($C$7:$C$106=$C156)*(BQ$7:BQ$106&gt;0))</f>
        <v>0</v>
      </c>
      <c r="BR156" s="88">
        <f t="array" ref="BR156">SUM($H$7:$H$106*($C$7:$C$106=$C156)*(BR$7:BR$106&gt;0))</f>
        <v>0</v>
      </c>
      <c r="BS156" s="88">
        <f t="array" ref="BS156">SUM($H$7:$H$106*($C$7:$C$106=$C156)*(BS$7:BS$106&gt;0))</f>
        <v>0</v>
      </c>
      <c r="BT156" s="88">
        <f t="array" ref="BT156">SUM($H$7:$H$106*($C$7:$C$106=$C156)*(BT$7:BT$106&gt;0))</f>
        <v>0</v>
      </c>
      <c r="BU156" s="88">
        <f t="array" ref="BU156">SUM($H$7:$H$106*($C$7:$C$106=$C156)*(BU$7:BU$106&gt;0))</f>
        <v>0</v>
      </c>
      <c r="BV156" s="88">
        <f t="array" ref="BV156">SUM($H$7:$H$106*($C$7:$C$106=$C156)*(BV$7:BV$106&gt;0))</f>
        <v>0</v>
      </c>
      <c r="BW156" s="88">
        <f t="array" ref="BW156">SUM($H$7:$H$106*($C$7:$C$106=$C156)*(BW$7:BW$106&gt;0))</f>
        <v>0</v>
      </c>
    </row>
    <row r="157" spans="2:75" hidden="1" outlineLevel="1">
      <c r="B157" s="7"/>
      <c r="C157" s="86" t="str">
        <f>тех!B54</f>
        <v xml:space="preserve">Костюмер </v>
      </c>
      <c r="D157" s="58"/>
      <c r="E157" s="58"/>
      <c r="F157" s="58"/>
      <c r="G157" s="58"/>
      <c r="H157" s="87"/>
      <c r="I157" s="80"/>
      <c r="J157" s="80"/>
      <c r="K157" s="80"/>
      <c r="L157" s="80"/>
      <c r="M157" s="80"/>
      <c r="N157" s="80"/>
      <c r="P157" s="88">
        <f t="array" ref="P157">SUM($H$7:$H$106*($C$7:$C$106=$C157)*(P$7:P$106&gt;0))</f>
        <v>0</v>
      </c>
      <c r="Q157" s="88">
        <f t="array" ref="Q157">SUM($H$7:$H$106*($C$7:$C$106=$C157)*(Q$7:Q$106&gt;0))</f>
        <v>0</v>
      </c>
      <c r="R157" s="88">
        <f t="array" ref="R157">SUM($H$7:$H$106*($C$7:$C$106=$C157)*(R$7:R$106&gt;0))</f>
        <v>0</v>
      </c>
      <c r="S157" s="88">
        <f t="array" ref="S157">SUM($H$7:$H$106*($C$7:$C$106=$C157)*(S$7:S$106&gt;0))</f>
        <v>0</v>
      </c>
      <c r="T157" s="88">
        <f t="array" ref="T157">SUM($H$7:$H$106*($C$7:$C$106=$C157)*(T$7:T$106&gt;0))</f>
        <v>0</v>
      </c>
      <c r="U157" s="88">
        <f t="array" ref="U157">SUM($H$7:$H$106*($C$7:$C$106=$C157)*(U$7:U$106&gt;0))</f>
        <v>0</v>
      </c>
      <c r="V157" s="88">
        <f t="array" ref="V157">SUM($H$7:$H$106*($C$7:$C$106=$C157)*(V$7:V$106&gt;0))</f>
        <v>0</v>
      </c>
      <c r="W157" s="88">
        <f t="array" ref="W157">SUM($H$7:$H$106*($C$7:$C$106=$C157)*(W$7:W$106&gt;0))</f>
        <v>0</v>
      </c>
      <c r="X157" s="88">
        <f t="array" ref="X157">SUM($H$7:$H$106*($C$7:$C$106=$C157)*(X$7:X$106&gt;0))</f>
        <v>0</v>
      </c>
      <c r="Y157" s="88">
        <f t="array" ref="Y157">SUM($H$7:$H$106*($C$7:$C$106=$C157)*(Y$7:Y$106&gt;0))</f>
        <v>0</v>
      </c>
      <c r="Z157" s="88">
        <f t="array" ref="Z157">SUM($H$7:$H$106*($C$7:$C$106=$C157)*(Z$7:Z$106&gt;0))</f>
        <v>0</v>
      </c>
      <c r="AA157" s="88">
        <f t="array" ref="AA157">SUM($H$7:$H$106*($C$7:$C$106=$C157)*(AA$7:AA$106&gt;0))</f>
        <v>0</v>
      </c>
      <c r="AB157" s="88">
        <f t="array" ref="AB157">SUM($H$7:$H$106*($C$7:$C$106=$C157)*(AB$7:AB$106&gt;0))</f>
        <v>0</v>
      </c>
      <c r="AC157" s="88">
        <f t="array" ref="AC157">SUM($H$7:$H$106*($C$7:$C$106=$C157)*(AC$7:AC$106&gt;0))</f>
        <v>0</v>
      </c>
      <c r="AD157" s="88">
        <f t="array" ref="AD157">SUM($H$7:$H$106*($C$7:$C$106=$C157)*(AD$7:AD$106&gt;0))</f>
        <v>0</v>
      </c>
      <c r="AE157" s="88">
        <f t="array" ref="AE157">SUM($H$7:$H$106*($C$7:$C$106=$C157)*(AE$7:AE$106&gt;0))</f>
        <v>0</v>
      </c>
      <c r="AF157" s="88">
        <f t="array" ref="AF157">SUM($H$7:$H$106*($C$7:$C$106=$C157)*(AF$7:AF$106&gt;0))</f>
        <v>0</v>
      </c>
      <c r="AG157" s="88">
        <f t="array" ref="AG157">SUM($H$7:$H$106*($C$7:$C$106=$C157)*(AG$7:AG$106&gt;0))</f>
        <v>0</v>
      </c>
      <c r="AH157" s="88">
        <f t="array" ref="AH157">SUM($H$7:$H$106*($C$7:$C$106=$C157)*(AH$7:AH$106&gt;0))</f>
        <v>0</v>
      </c>
      <c r="AI157" s="88">
        <f t="array" ref="AI157">SUM($H$7:$H$106*($C$7:$C$106=$C157)*(AI$7:AI$106&gt;0))</f>
        <v>0</v>
      </c>
      <c r="AJ157" s="88">
        <f t="array" ref="AJ157">SUM($H$7:$H$106*($C$7:$C$106=$C157)*(AJ$7:AJ$106&gt;0))</f>
        <v>0</v>
      </c>
      <c r="AK157" s="88">
        <f t="array" ref="AK157">SUM($H$7:$H$106*($C$7:$C$106=$C157)*(AK$7:AK$106&gt;0))</f>
        <v>0</v>
      </c>
      <c r="AL157" s="88">
        <f t="array" ref="AL157">SUM($H$7:$H$106*($C$7:$C$106=$C157)*(AL$7:AL$106&gt;0))</f>
        <v>0</v>
      </c>
      <c r="AM157" s="88">
        <f t="array" ref="AM157">SUM($H$7:$H$106*($C$7:$C$106=$C157)*(AM$7:AM$106&gt;0))</f>
        <v>0</v>
      </c>
      <c r="AN157" s="88">
        <f t="array" ref="AN157">SUM($H$7:$H$106*($C$7:$C$106=$C157)*(AN$7:AN$106&gt;0))</f>
        <v>0</v>
      </c>
      <c r="AO157" s="88">
        <f t="array" ref="AO157">SUM($H$7:$H$106*($C$7:$C$106=$C157)*(AO$7:AO$106&gt;0))</f>
        <v>0</v>
      </c>
      <c r="AP157" s="88">
        <f t="array" ref="AP157">SUM($H$7:$H$106*($C$7:$C$106=$C157)*(AP$7:AP$106&gt;0))</f>
        <v>0</v>
      </c>
      <c r="AQ157" s="88">
        <f t="array" ref="AQ157">SUM($H$7:$H$106*($C$7:$C$106=$C157)*(AQ$7:AQ$106&gt;0))</f>
        <v>0</v>
      </c>
      <c r="AR157" s="88">
        <f t="array" ref="AR157">SUM($H$7:$H$106*($C$7:$C$106=$C157)*(AR$7:AR$106&gt;0))</f>
        <v>0</v>
      </c>
      <c r="AS157" s="88">
        <f t="array" ref="AS157">SUM($H$7:$H$106*($C$7:$C$106=$C157)*(AS$7:AS$106&gt;0))</f>
        <v>0</v>
      </c>
      <c r="AT157" s="88">
        <f t="array" ref="AT157">SUM($H$7:$H$106*($C$7:$C$106=$C157)*(AT$7:AT$106&gt;0))</f>
        <v>0</v>
      </c>
      <c r="AU157" s="88">
        <f t="array" ref="AU157">SUM($H$7:$H$106*($C$7:$C$106=$C157)*(AU$7:AU$106&gt;0))</f>
        <v>0</v>
      </c>
      <c r="AV157" s="88">
        <f t="array" ref="AV157">SUM($H$7:$H$106*($C$7:$C$106=$C157)*(AV$7:AV$106&gt;0))</f>
        <v>0</v>
      </c>
      <c r="AW157" s="88">
        <f t="array" ref="AW157">SUM($H$7:$H$106*($C$7:$C$106=$C157)*(AW$7:AW$106&gt;0))</f>
        <v>0</v>
      </c>
      <c r="AX157" s="88">
        <f t="array" ref="AX157">SUM($H$7:$H$106*($C$7:$C$106=$C157)*(AX$7:AX$106&gt;0))</f>
        <v>0</v>
      </c>
      <c r="AY157" s="88">
        <f t="array" ref="AY157">SUM($H$7:$H$106*($C$7:$C$106=$C157)*(AY$7:AY$106&gt;0))</f>
        <v>0</v>
      </c>
      <c r="AZ157" s="88">
        <f t="array" ref="AZ157">SUM($H$7:$H$106*($C$7:$C$106=$C157)*(AZ$7:AZ$106&gt;0))</f>
        <v>0</v>
      </c>
      <c r="BA157" s="88">
        <f t="array" ref="BA157">SUM($H$7:$H$106*($C$7:$C$106=$C157)*(BA$7:BA$106&gt;0))</f>
        <v>0</v>
      </c>
      <c r="BB157" s="88">
        <f t="array" ref="BB157">SUM($H$7:$H$106*($C$7:$C$106=$C157)*(BB$7:BB$106&gt;0))</f>
        <v>0</v>
      </c>
      <c r="BC157" s="88">
        <f t="array" ref="BC157">SUM($H$7:$H$106*($C$7:$C$106=$C157)*(BC$7:BC$106&gt;0))</f>
        <v>0</v>
      </c>
      <c r="BD157" s="88">
        <f t="array" ref="BD157">SUM($H$7:$H$106*($C$7:$C$106=$C157)*(BD$7:BD$106&gt;0))</f>
        <v>0</v>
      </c>
      <c r="BE157" s="88">
        <f t="array" ref="BE157">SUM($H$7:$H$106*($C$7:$C$106=$C157)*(BE$7:BE$106&gt;0))</f>
        <v>0</v>
      </c>
      <c r="BF157" s="88">
        <f t="array" ref="BF157">SUM($H$7:$H$106*($C$7:$C$106=$C157)*(BF$7:BF$106&gt;0))</f>
        <v>0</v>
      </c>
      <c r="BG157" s="88">
        <f t="array" ref="BG157">SUM($H$7:$H$106*($C$7:$C$106=$C157)*(BG$7:BG$106&gt;0))</f>
        <v>0</v>
      </c>
      <c r="BH157" s="88">
        <f t="array" ref="BH157">SUM($H$7:$H$106*($C$7:$C$106=$C157)*(BH$7:BH$106&gt;0))</f>
        <v>0</v>
      </c>
      <c r="BI157" s="88">
        <f t="array" ref="BI157">SUM($H$7:$H$106*($C$7:$C$106=$C157)*(BI$7:BI$106&gt;0))</f>
        <v>0</v>
      </c>
      <c r="BJ157" s="88">
        <f t="array" ref="BJ157">SUM($H$7:$H$106*($C$7:$C$106=$C157)*(BJ$7:BJ$106&gt;0))</f>
        <v>0</v>
      </c>
      <c r="BK157" s="88">
        <f t="array" ref="BK157">SUM($H$7:$H$106*($C$7:$C$106=$C157)*(BK$7:BK$106&gt;0))</f>
        <v>0</v>
      </c>
      <c r="BL157" s="88">
        <f t="array" ref="BL157">SUM($H$7:$H$106*($C$7:$C$106=$C157)*(BL$7:BL$106&gt;0))</f>
        <v>0</v>
      </c>
      <c r="BM157" s="88">
        <f t="array" ref="BM157">SUM($H$7:$H$106*($C$7:$C$106=$C157)*(BM$7:BM$106&gt;0))</f>
        <v>0</v>
      </c>
      <c r="BN157" s="88">
        <f t="array" ref="BN157">SUM($H$7:$H$106*($C$7:$C$106=$C157)*(BN$7:BN$106&gt;0))</f>
        <v>0</v>
      </c>
      <c r="BO157" s="88">
        <f t="array" ref="BO157">SUM($H$7:$H$106*($C$7:$C$106=$C157)*(BO$7:BO$106&gt;0))</f>
        <v>0</v>
      </c>
      <c r="BP157" s="88">
        <f t="array" ref="BP157">SUM($H$7:$H$106*($C$7:$C$106=$C157)*(BP$7:BP$106&gt;0))</f>
        <v>0</v>
      </c>
      <c r="BQ157" s="88">
        <f t="array" ref="BQ157">SUM($H$7:$H$106*($C$7:$C$106=$C157)*(BQ$7:BQ$106&gt;0))</f>
        <v>0</v>
      </c>
      <c r="BR157" s="88">
        <f t="array" ref="BR157">SUM($H$7:$H$106*($C$7:$C$106=$C157)*(BR$7:BR$106&gt;0))</f>
        <v>0</v>
      </c>
      <c r="BS157" s="88">
        <f t="array" ref="BS157">SUM($H$7:$H$106*($C$7:$C$106=$C157)*(BS$7:BS$106&gt;0))</f>
        <v>0</v>
      </c>
      <c r="BT157" s="88">
        <f t="array" ref="BT157">SUM($H$7:$H$106*($C$7:$C$106=$C157)*(BT$7:BT$106&gt;0))</f>
        <v>0</v>
      </c>
      <c r="BU157" s="88">
        <f t="array" ref="BU157">SUM($H$7:$H$106*($C$7:$C$106=$C157)*(BU$7:BU$106&gt;0))</f>
        <v>0</v>
      </c>
      <c r="BV157" s="88">
        <f t="array" ref="BV157">SUM($H$7:$H$106*($C$7:$C$106=$C157)*(BV$7:BV$106&gt;0))</f>
        <v>0</v>
      </c>
      <c r="BW157" s="88">
        <f t="array" ref="BW157">SUM($H$7:$H$106*($C$7:$C$106=$C157)*(BW$7:BW$106&gt;0))</f>
        <v>0</v>
      </c>
    </row>
    <row r="158" spans="2:75" hidden="1" outlineLevel="1">
      <c r="B158" s="7"/>
      <c r="C158" s="86" t="str">
        <f>тех!B55</f>
        <v>Курьер</v>
      </c>
      <c r="D158" s="58"/>
      <c r="E158" s="58"/>
      <c r="F158" s="58"/>
      <c r="G158" s="58"/>
      <c r="H158" s="87"/>
      <c r="I158" s="80"/>
      <c r="J158" s="80"/>
      <c r="K158" s="80"/>
      <c r="L158" s="80"/>
      <c r="M158" s="80"/>
      <c r="N158" s="80"/>
      <c r="P158" s="88">
        <f t="array" ref="P158">SUM($H$7:$H$106*($C$7:$C$106=$C158)*(P$7:P$106&gt;0))</f>
        <v>0</v>
      </c>
      <c r="Q158" s="88">
        <f t="array" ref="Q158">SUM($H$7:$H$106*($C$7:$C$106=$C158)*(Q$7:Q$106&gt;0))</f>
        <v>0</v>
      </c>
      <c r="R158" s="88">
        <f t="array" ref="R158">SUM($H$7:$H$106*($C$7:$C$106=$C158)*(R$7:R$106&gt;0))</f>
        <v>0</v>
      </c>
      <c r="S158" s="88">
        <f t="array" ref="S158">SUM($H$7:$H$106*($C$7:$C$106=$C158)*(S$7:S$106&gt;0))</f>
        <v>0</v>
      </c>
      <c r="T158" s="88">
        <f t="array" ref="T158">SUM($H$7:$H$106*($C$7:$C$106=$C158)*(T$7:T$106&gt;0))</f>
        <v>0</v>
      </c>
      <c r="U158" s="88">
        <f t="array" ref="U158">SUM($H$7:$H$106*($C$7:$C$106=$C158)*(U$7:U$106&gt;0))</f>
        <v>0</v>
      </c>
      <c r="V158" s="88">
        <f t="array" ref="V158">SUM($H$7:$H$106*($C$7:$C$106=$C158)*(V$7:V$106&gt;0))</f>
        <v>0</v>
      </c>
      <c r="W158" s="88">
        <f t="array" ref="W158">SUM($H$7:$H$106*($C$7:$C$106=$C158)*(W$7:W$106&gt;0))</f>
        <v>0</v>
      </c>
      <c r="X158" s="88">
        <f t="array" ref="X158">SUM($H$7:$H$106*($C$7:$C$106=$C158)*(X$7:X$106&gt;0))</f>
        <v>0</v>
      </c>
      <c r="Y158" s="88">
        <f t="array" ref="Y158">SUM($H$7:$H$106*($C$7:$C$106=$C158)*(Y$7:Y$106&gt;0))</f>
        <v>0</v>
      </c>
      <c r="Z158" s="88">
        <f t="array" ref="Z158">SUM($H$7:$H$106*($C$7:$C$106=$C158)*(Z$7:Z$106&gt;0))</f>
        <v>0</v>
      </c>
      <c r="AA158" s="88">
        <f t="array" ref="AA158">SUM($H$7:$H$106*($C$7:$C$106=$C158)*(AA$7:AA$106&gt;0))</f>
        <v>0</v>
      </c>
      <c r="AB158" s="88">
        <f t="array" ref="AB158">SUM($H$7:$H$106*($C$7:$C$106=$C158)*(AB$7:AB$106&gt;0))</f>
        <v>0</v>
      </c>
      <c r="AC158" s="88">
        <f t="array" ref="AC158">SUM($H$7:$H$106*($C$7:$C$106=$C158)*(AC$7:AC$106&gt;0))</f>
        <v>0</v>
      </c>
      <c r="AD158" s="88">
        <f t="array" ref="AD158">SUM($H$7:$H$106*($C$7:$C$106=$C158)*(AD$7:AD$106&gt;0))</f>
        <v>0</v>
      </c>
      <c r="AE158" s="88">
        <f t="array" ref="AE158">SUM($H$7:$H$106*($C$7:$C$106=$C158)*(AE$7:AE$106&gt;0))</f>
        <v>0</v>
      </c>
      <c r="AF158" s="88">
        <f t="array" ref="AF158">SUM($H$7:$H$106*($C$7:$C$106=$C158)*(AF$7:AF$106&gt;0))</f>
        <v>0</v>
      </c>
      <c r="AG158" s="88">
        <f t="array" ref="AG158">SUM($H$7:$H$106*($C$7:$C$106=$C158)*(AG$7:AG$106&gt;0))</f>
        <v>0</v>
      </c>
      <c r="AH158" s="88">
        <f t="array" ref="AH158">SUM($H$7:$H$106*($C$7:$C$106=$C158)*(AH$7:AH$106&gt;0))</f>
        <v>0</v>
      </c>
      <c r="AI158" s="88">
        <f t="array" ref="AI158">SUM($H$7:$H$106*($C$7:$C$106=$C158)*(AI$7:AI$106&gt;0))</f>
        <v>0</v>
      </c>
      <c r="AJ158" s="88">
        <f t="array" ref="AJ158">SUM($H$7:$H$106*($C$7:$C$106=$C158)*(AJ$7:AJ$106&gt;0))</f>
        <v>0</v>
      </c>
      <c r="AK158" s="88">
        <f t="array" ref="AK158">SUM($H$7:$H$106*($C$7:$C$106=$C158)*(AK$7:AK$106&gt;0))</f>
        <v>0</v>
      </c>
      <c r="AL158" s="88">
        <f t="array" ref="AL158">SUM($H$7:$H$106*($C$7:$C$106=$C158)*(AL$7:AL$106&gt;0))</f>
        <v>0</v>
      </c>
      <c r="AM158" s="88">
        <f t="array" ref="AM158">SUM($H$7:$H$106*($C$7:$C$106=$C158)*(AM$7:AM$106&gt;0))</f>
        <v>0</v>
      </c>
      <c r="AN158" s="88">
        <f t="array" ref="AN158">SUM($H$7:$H$106*($C$7:$C$106=$C158)*(AN$7:AN$106&gt;0))</f>
        <v>0</v>
      </c>
      <c r="AO158" s="88">
        <f t="array" ref="AO158">SUM($H$7:$H$106*($C$7:$C$106=$C158)*(AO$7:AO$106&gt;0))</f>
        <v>0</v>
      </c>
      <c r="AP158" s="88">
        <f t="array" ref="AP158">SUM($H$7:$H$106*($C$7:$C$106=$C158)*(AP$7:AP$106&gt;0))</f>
        <v>0</v>
      </c>
      <c r="AQ158" s="88">
        <f t="array" ref="AQ158">SUM($H$7:$H$106*($C$7:$C$106=$C158)*(AQ$7:AQ$106&gt;0))</f>
        <v>0</v>
      </c>
      <c r="AR158" s="88">
        <f t="array" ref="AR158">SUM($H$7:$H$106*($C$7:$C$106=$C158)*(AR$7:AR$106&gt;0))</f>
        <v>0</v>
      </c>
      <c r="AS158" s="88">
        <f t="array" ref="AS158">SUM($H$7:$H$106*($C$7:$C$106=$C158)*(AS$7:AS$106&gt;0))</f>
        <v>0</v>
      </c>
      <c r="AT158" s="88">
        <f t="array" ref="AT158">SUM($H$7:$H$106*($C$7:$C$106=$C158)*(AT$7:AT$106&gt;0))</f>
        <v>0</v>
      </c>
      <c r="AU158" s="88">
        <f t="array" ref="AU158">SUM($H$7:$H$106*($C$7:$C$106=$C158)*(AU$7:AU$106&gt;0))</f>
        <v>0</v>
      </c>
      <c r="AV158" s="88">
        <f t="array" ref="AV158">SUM($H$7:$H$106*($C$7:$C$106=$C158)*(AV$7:AV$106&gt;0))</f>
        <v>0</v>
      </c>
      <c r="AW158" s="88">
        <f t="array" ref="AW158">SUM($H$7:$H$106*($C$7:$C$106=$C158)*(AW$7:AW$106&gt;0))</f>
        <v>0</v>
      </c>
      <c r="AX158" s="88">
        <f t="array" ref="AX158">SUM($H$7:$H$106*($C$7:$C$106=$C158)*(AX$7:AX$106&gt;0))</f>
        <v>0</v>
      </c>
      <c r="AY158" s="88">
        <f t="array" ref="AY158">SUM($H$7:$H$106*($C$7:$C$106=$C158)*(AY$7:AY$106&gt;0))</f>
        <v>0</v>
      </c>
      <c r="AZ158" s="88">
        <f t="array" ref="AZ158">SUM($H$7:$H$106*($C$7:$C$106=$C158)*(AZ$7:AZ$106&gt;0))</f>
        <v>0</v>
      </c>
      <c r="BA158" s="88">
        <f t="array" ref="BA158">SUM($H$7:$H$106*($C$7:$C$106=$C158)*(BA$7:BA$106&gt;0))</f>
        <v>0</v>
      </c>
      <c r="BB158" s="88">
        <f t="array" ref="BB158">SUM($H$7:$H$106*($C$7:$C$106=$C158)*(BB$7:BB$106&gt;0))</f>
        <v>0</v>
      </c>
      <c r="BC158" s="88">
        <f t="array" ref="BC158">SUM($H$7:$H$106*($C$7:$C$106=$C158)*(BC$7:BC$106&gt;0))</f>
        <v>0</v>
      </c>
      <c r="BD158" s="88">
        <f t="array" ref="BD158">SUM($H$7:$H$106*($C$7:$C$106=$C158)*(BD$7:BD$106&gt;0))</f>
        <v>0</v>
      </c>
      <c r="BE158" s="88">
        <f t="array" ref="BE158">SUM($H$7:$H$106*($C$7:$C$106=$C158)*(BE$7:BE$106&gt;0))</f>
        <v>0</v>
      </c>
      <c r="BF158" s="88">
        <f t="array" ref="BF158">SUM($H$7:$H$106*($C$7:$C$106=$C158)*(BF$7:BF$106&gt;0))</f>
        <v>0</v>
      </c>
      <c r="BG158" s="88">
        <f t="array" ref="BG158">SUM($H$7:$H$106*($C$7:$C$106=$C158)*(BG$7:BG$106&gt;0))</f>
        <v>0</v>
      </c>
      <c r="BH158" s="88">
        <f t="array" ref="BH158">SUM($H$7:$H$106*($C$7:$C$106=$C158)*(BH$7:BH$106&gt;0))</f>
        <v>0</v>
      </c>
      <c r="BI158" s="88">
        <f t="array" ref="BI158">SUM($H$7:$H$106*($C$7:$C$106=$C158)*(BI$7:BI$106&gt;0))</f>
        <v>0</v>
      </c>
      <c r="BJ158" s="88">
        <f t="array" ref="BJ158">SUM($H$7:$H$106*($C$7:$C$106=$C158)*(BJ$7:BJ$106&gt;0))</f>
        <v>0</v>
      </c>
      <c r="BK158" s="88">
        <f t="array" ref="BK158">SUM($H$7:$H$106*($C$7:$C$106=$C158)*(BK$7:BK$106&gt;0))</f>
        <v>0</v>
      </c>
      <c r="BL158" s="88">
        <f t="array" ref="BL158">SUM($H$7:$H$106*($C$7:$C$106=$C158)*(BL$7:BL$106&gt;0))</f>
        <v>0</v>
      </c>
      <c r="BM158" s="88">
        <f t="array" ref="BM158">SUM($H$7:$H$106*($C$7:$C$106=$C158)*(BM$7:BM$106&gt;0))</f>
        <v>0</v>
      </c>
      <c r="BN158" s="88">
        <f t="array" ref="BN158">SUM($H$7:$H$106*($C$7:$C$106=$C158)*(BN$7:BN$106&gt;0))</f>
        <v>0</v>
      </c>
      <c r="BO158" s="88">
        <f t="array" ref="BO158">SUM($H$7:$H$106*($C$7:$C$106=$C158)*(BO$7:BO$106&gt;0))</f>
        <v>0</v>
      </c>
      <c r="BP158" s="88">
        <f t="array" ref="BP158">SUM($H$7:$H$106*($C$7:$C$106=$C158)*(BP$7:BP$106&gt;0))</f>
        <v>0</v>
      </c>
      <c r="BQ158" s="88">
        <f t="array" ref="BQ158">SUM($H$7:$H$106*($C$7:$C$106=$C158)*(BQ$7:BQ$106&gt;0))</f>
        <v>0</v>
      </c>
      <c r="BR158" s="88">
        <f t="array" ref="BR158">SUM($H$7:$H$106*($C$7:$C$106=$C158)*(BR$7:BR$106&gt;0))</f>
        <v>0</v>
      </c>
      <c r="BS158" s="88">
        <f t="array" ref="BS158">SUM($H$7:$H$106*($C$7:$C$106=$C158)*(BS$7:BS$106&gt;0))</f>
        <v>0</v>
      </c>
      <c r="BT158" s="88">
        <f t="array" ref="BT158">SUM($H$7:$H$106*($C$7:$C$106=$C158)*(BT$7:BT$106&gt;0))</f>
        <v>0</v>
      </c>
      <c r="BU158" s="88">
        <f t="array" ref="BU158">SUM($H$7:$H$106*($C$7:$C$106=$C158)*(BU$7:BU$106&gt;0))</f>
        <v>0</v>
      </c>
      <c r="BV158" s="88">
        <f t="array" ref="BV158">SUM($H$7:$H$106*($C$7:$C$106=$C158)*(BV$7:BV$106&gt;0))</f>
        <v>0</v>
      </c>
      <c r="BW158" s="88">
        <f t="array" ref="BW158">SUM($H$7:$H$106*($C$7:$C$106=$C158)*(BW$7:BW$106&gt;0))</f>
        <v>0</v>
      </c>
    </row>
    <row r="159" spans="2:75" hidden="1" outlineLevel="1">
      <c r="B159" s="7"/>
      <c r="C159" s="86" t="str">
        <f>тех!B56</f>
        <v>Лифтер</v>
      </c>
      <c r="D159" s="58"/>
      <c r="E159" s="58"/>
      <c r="F159" s="58"/>
      <c r="G159" s="58"/>
      <c r="H159" s="87"/>
      <c r="I159" s="80"/>
      <c r="J159" s="80"/>
      <c r="K159" s="80"/>
      <c r="L159" s="80"/>
      <c r="M159" s="80"/>
      <c r="N159" s="80"/>
      <c r="P159" s="88">
        <f t="array" ref="P159">SUM($H$7:$H$106*($C$7:$C$106=$C159)*(P$7:P$106&gt;0))</f>
        <v>0</v>
      </c>
      <c r="Q159" s="88">
        <f t="array" ref="Q159">SUM($H$7:$H$106*($C$7:$C$106=$C159)*(Q$7:Q$106&gt;0))</f>
        <v>0</v>
      </c>
      <c r="R159" s="88">
        <f t="array" ref="R159">SUM($H$7:$H$106*($C$7:$C$106=$C159)*(R$7:R$106&gt;0))</f>
        <v>0</v>
      </c>
      <c r="S159" s="88">
        <f t="array" ref="S159">SUM($H$7:$H$106*($C$7:$C$106=$C159)*(S$7:S$106&gt;0))</f>
        <v>0</v>
      </c>
      <c r="T159" s="88">
        <f t="array" ref="T159">SUM($H$7:$H$106*($C$7:$C$106=$C159)*(T$7:T$106&gt;0))</f>
        <v>0</v>
      </c>
      <c r="U159" s="88">
        <f t="array" ref="U159">SUM($H$7:$H$106*($C$7:$C$106=$C159)*(U$7:U$106&gt;0))</f>
        <v>0</v>
      </c>
      <c r="V159" s="88">
        <f t="array" ref="V159">SUM($H$7:$H$106*($C$7:$C$106=$C159)*(V$7:V$106&gt;0))</f>
        <v>0</v>
      </c>
      <c r="W159" s="88">
        <f t="array" ref="W159">SUM($H$7:$H$106*($C$7:$C$106=$C159)*(W$7:W$106&gt;0))</f>
        <v>0</v>
      </c>
      <c r="X159" s="88">
        <f t="array" ref="X159">SUM($H$7:$H$106*($C$7:$C$106=$C159)*(X$7:X$106&gt;0))</f>
        <v>0</v>
      </c>
      <c r="Y159" s="88">
        <f t="array" ref="Y159">SUM($H$7:$H$106*($C$7:$C$106=$C159)*(Y$7:Y$106&gt;0))</f>
        <v>0</v>
      </c>
      <c r="Z159" s="88">
        <f t="array" ref="Z159">SUM($H$7:$H$106*($C$7:$C$106=$C159)*(Z$7:Z$106&gt;0))</f>
        <v>0</v>
      </c>
      <c r="AA159" s="88">
        <f t="array" ref="AA159">SUM($H$7:$H$106*($C$7:$C$106=$C159)*(AA$7:AA$106&gt;0))</f>
        <v>0</v>
      </c>
      <c r="AB159" s="88">
        <f t="array" ref="AB159">SUM($H$7:$H$106*($C$7:$C$106=$C159)*(AB$7:AB$106&gt;0))</f>
        <v>0</v>
      </c>
      <c r="AC159" s="88">
        <f t="array" ref="AC159">SUM($H$7:$H$106*($C$7:$C$106=$C159)*(AC$7:AC$106&gt;0))</f>
        <v>0</v>
      </c>
      <c r="AD159" s="88">
        <f t="array" ref="AD159">SUM($H$7:$H$106*($C$7:$C$106=$C159)*(AD$7:AD$106&gt;0))</f>
        <v>0</v>
      </c>
      <c r="AE159" s="88">
        <f t="array" ref="AE159">SUM($H$7:$H$106*($C$7:$C$106=$C159)*(AE$7:AE$106&gt;0))</f>
        <v>0</v>
      </c>
      <c r="AF159" s="88">
        <f t="array" ref="AF159">SUM($H$7:$H$106*($C$7:$C$106=$C159)*(AF$7:AF$106&gt;0))</f>
        <v>0</v>
      </c>
      <c r="AG159" s="88">
        <f t="array" ref="AG159">SUM($H$7:$H$106*($C$7:$C$106=$C159)*(AG$7:AG$106&gt;0))</f>
        <v>0</v>
      </c>
      <c r="AH159" s="88">
        <f t="array" ref="AH159">SUM($H$7:$H$106*($C$7:$C$106=$C159)*(AH$7:AH$106&gt;0))</f>
        <v>0</v>
      </c>
      <c r="AI159" s="88">
        <f t="array" ref="AI159">SUM($H$7:$H$106*($C$7:$C$106=$C159)*(AI$7:AI$106&gt;0))</f>
        <v>0</v>
      </c>
      <c r="AJ159" s="88">
        <f t="array" ref="AJ159">SUM($H$7:$H$106*($C$7:$C$106=$C159)*(AJ$7:AJ$106&gt;0))</f>
        <v>0</v>
      </c>
      <c r="AK159" s="88">
        <f t="array" ref="AK159">SUM($H$7:$H$106*($C$7:$C$106=$C159)*(AK$7:AK$106&gt;0))</f>
        <v>0</v>
      </c>
      <c r="AL159" s="88">
        <f t="array" ref="AL159">SUM($H$7:$H$106*($C$7:$C$106=$C159)*(AL$7:AL$106&gt;0))</f>
        <v>0</v>
      </c>
      <c r="AM159" s="88">
        <f t="array" ref="AM159">SUM($H$7:$H$106*($C$7:$C$106=$C159)*(AM$7:AM$106&gt;0))</f>
        <v>0</v>
      </c>
      <c r="AN159" s="88">
        <f t="array" ref="AN159">SUM($H$7:$H$106*($C$7:$C$106=$C159)*(AN$7:AN$106&gt;0))</f>
        <v>0</v>
      </c>
      <c r="AO159" s="88">
        <f t="array" ref="AO159">SUM($H$7:$H$106*($C$7:$C$106=$C159)*(AO$7:AO$106&gt;0))</f>
        <v>0</v>
      </c>
      <c r="AP159" s="88">
        <f t="array" ref="AP159">SUM($H$7:$H$106*($C$7:$C$106=$C159)*(AP$7:AP$106&gt;0))</f>
        <v>0</v>
      </c>
      <c r="AQ159" s="88">
        <f t="array" ref="AQ159">SUM($H$7:$H$106*($C$7:$C$106=$C159)*(AQ$7:AQ$106&gt;0))</f>
        <v>0</v>
      </c>
      <c r="AR159" s="88">
        <f t="array" ref="AR159">SUM($H$7:$H$106*($C$7:$C$106=$C159)*(AR$7:AR$106&gt;0))</f>
        <v>0</v>
      </c>
      <c r="AS159" s="88">
        <f t="array" ref="AS159">SUM($H$7:$H$106*($C$7:$C$106=$C159)*(AS$7:AS$106&gt;0))</f>
        <v>0</v>
      </c>
      <c r="AT159" s="88">
        <f t="array" ref="AT159">SUM($H$7:$H$106*($C$7:$C$106=$C159)*(AT$7:AT$106&gt;0))</f>
        <v>0</v>
      </c>
      <c r="AU159" s="88">
        <f t="array" ref="AU159">SUM($H$7:$H$106*($C$7:$C$106=$C159)*(AU$7:AU$106&gt;0))</f>
        <v>0</v>
      </c>
      <c r="AV159" s="88">
        <f t="array" ref="AV159">SUM($H$7:$H$106*($C$7:$C$106=$C159)*(AV$7:AV$106&gt;0))</f>
        <v>0</v>
      </c>
      <c r="AW159" s="88">
        <f t="array" ref="AW159">SUM($H$7:$H$106*($C$7:$C$106=$C159)*(AW$7:AW$106&gt;0))</f>
        <v>0</v>
      </c>
      <c r="AX159" s="88">
        <f t="array" ref="AX159">SUM($H$7:$H$106*($C$7:$C$106=$C159)*(AX$7:AX$106&gt;0))</f>
        <v>0</v>
      </c>
      <c r="AY159" s="88">
        <f t="array" ref="AY159">SUM($H$7:$H$106*($C$7:$C$106=$C159)*(AY$7:AY$106&gt;0))</f>
        <v>0</v>
      </c>
      <c r="AZ159" s="88">
        <f t="array" ref="AZ159">SUM($H$7:$H$106*($C$7:$C$106=$C159)*(AZ$7:AZ$106&gt;0))</f>
        <v>0</v>
      </c>
      <c r="BA159" s="88">
        <f t="array" ref="BA159">SUM($H$7:$H$106*($C$7:$C$106=$C159)*(BA$7:BA$106&gt;0))</f>
        <v>0</v>
      </c>
      <c r="BB159" s="88">
        <f t="array" ref="BB159">SUM($H$7:$H$106*($C$7:$C$106=$C159)*(BB$7:BB$106&gt;0))</f>
        <v>0</v>
      </c>
      <c r="BC159" s="88">
        <f t="array" ref="BC159">SUM($H$7:$H$106*($C$7:$C$106=$C159)*(BC$7:BC$106&gt;0))</f>
        <v>0</v>
      </c>
      <c r="BD159" s="88">
        <f t="array" ref="BD159">SUM($H$7:$H$106*($C$7:$C$106=$C159)*(BD$7:BD$106&gt;0))</f>
        <v>0</v>
      </c>
      <c r="BE159" s="88">
        <f t="array" ref="BE159">SUM($H$7:$H$106*($C$7:$C$106=$C159)*(BE$7:BE$106&gt;0))</f>
        <v>0</v>
      </c>
      <c r="BF159" s="88">
        <f t="array" ref="BF159">SUM($H$7:$H$106*($C$7:$C$106=$C159)*(BF$7:BF$106&gt;0))</f>
        <v>0</v>
      </c>
      <c r="BG159" s="88">
        <f t="array" ref="BG159">SUM($H$7:$H$106*($C$7:$C$106=$C159)*(BG$7:BG$106&gt;0))</f>
        <v>0</v>
      </c>
      <c r="BH159" s="88">
        <f t="array" ref="BH159">SUM($H$7:$H$106*($C$7:$C$106=$C159)*(BH$7:BH$106&gt;0))</f>
        <v>0</v>
      </c>
      <c r="BI159" s="88">
        <f t="array" ref="BI159">SUM($H$7:$H$106*($C$7:$C$106=$C159)*(BI$7:BI$106&gt;0))</f>
        <v>0</v>
      </c>
      <c r="BJ159" s="88">
        <f t="array" ref="BJ159">SUM($H$7:$H$106*($C$7:$C$106=$C159)*(BJ$7:BJ$106&gt;0))</f>
        <v>0</v>
      </c>
      <c r="BK159" s="88">
        <f t="array" ref="BK159">SUM($H$7:$H$106*($C$7:$C$106=$C159)*(BK$7:BK$106&gt;0))</f>
        <v>0</v>
      </c>
      <c r="BL159" s="88">
        <f t="array" ref="BL159">SUM($H$7:$H$106*($C$7:$C$106=$C159)*(BL$7:BL$106&gt;0))</f>
        <v>0</v>
      </c>
      <c r="BM159" s="88">
        <f t="array" ref="BM159">SUM($H$7:$H$106*($C$7:$C$106=$C159)*(BM$7:BM$106&gt;0))</f>
        <v>0</v>
      </c>
      <c r="BN159" s="88">
        <f t="array" ref="BN159">SUM($H$7:$H$106*($C$7:$C$106=$C159)*(BN$7:BN$106&gt;0))</f>
        <v>0</v>
      </c>
      <c r="BO159" s="88">
        <f t="array" ref="BO159">SUM($H$7:$H$106*($C$7:$C$106=$C159)*(BO$7:BO$106&gt;0))</f>
        <v>0</v>
      </c>
      <c r="BP159" s="88">
        <f t="array" ref="BP159">SUM($H$7:$H$106*($C$7:$C$106=$C159)*(BP$7:BP$106&gt;0))</f>
        <v>0</v>
      </c>
      <c r="BQ159" s="88">
        <f t="array" ref="BQ159">SUM($H$7:$H$106*($C$7:$C$106=$C159)*(BQ$7:BQ$106&gt;0))</f>
        <v>0</v>
      </c>
      <c r="BR159" s="88">
        <f t="array" ref="BR159">SUM($H$7:$H$106*($C$7:$C$106=$C159)*(BR$7:BR$106&gt;0))</f>
        <v>0</v>
      </c>
      <c r="BS159" s="88">
        <f t="array" ref="BS159">SUM($H$7:$H$106*($C$7:$C$106=$C159)*(BS$7:BS$106&gt;0))</f>
        <v>0</v>
      </c>
      <c r="BT159" s="88">
        <f t="array" ref="BT159">SUM($H$7:$H$106*($C$7:$C$106=$C159)*(BT$7:BT$106&gt;0))</f>
        <v>0</v>
      </c>
      <c r="BU159" s="88">
        <f t="array" ref="BU159">SUM($H$7:$H$106*($C$7:$C$106=$C159)*(BU$7:BU$106&gt;0))</f>
        <v>0</v>
      </c>
      <c r="BV159" s="88">
        <f t="array" ref="BV159">SUM($H$7:$H$106*($C$7:$C$106=$C159)*(BV$7:BV$106&gt;0))</f>
        <v>0</v>
      </c>
      <c r="BW159" s="88">
        <f t="array" ref="BW159">SUM($H$7:$H$106*($C$7:$C$106=$C159)*(BW$7:BW$106&gt;0))</f>
        <v>0</v>
      </c>
    </row>
    <row r="160" spans="2:75" hidden="1" outlineLevel="1">
      <c r="B160" s="7"/>
      <c r="C160" s="86" t="str">
        <f>тех!B57</f>
        <v>Маляр 3,4, 5 разряда</v>
      </c>
      <c r="D160" s="58"/>
      <c r="E160" s="58"/>
      <c r="F160" s="58"/>
      <c r="G160" s="58"/>
      <c r="H160" s="87"/>
      <c r="I160" s="80"/>
      <c r="J160" s="80"/>
      <c r="K160" s="80"/>
      <c r="L160" s="80"/>
      <c r="M160" s="80"/>
      <c r="N160" s="80"/>
      <c r="P160" s="88">
        <f t="array" ref="P160">SUM($H$7:$H$106*($C$7:$C$106=$C160)*(P$7:P$106&gt;0))</f>
        <v>0</v>
      </c>
      <c r="Q160" s="88">
        <f t="array" ref="Q160">SUM($H$7:$H$106*($C$7:$C$106=$C160)*(Q$7:Q$106&gt;0))</f>
        <v>0</v>
      </c>
      <c r="R160" s="88">
        <f t="array" ref="R160">SUM($H$7:$H$106*($C$7:$C$106=$C160)*(R$7:R$106&gt;0))</f>
        <v>0</v>
      </c>
      <c r="S160" s="88">
        <f t="array" ref="S160">SUM($H$7:$H$106*($C$7:$C$106=$C160)*(S$7:S$106&gt;0))</f>
        <v>0</v>
      </c>
      <c r="T160" s="88">
        <f t="array" ref="T160">SUM($H$7:$H$106*($C$7:$C$106=$C160)*(T$7:T$106&gt;0))</f>
        <v>0</v>
      </c>
      <c r="U160" s="88">
        <f t="array" ref="U160">SUM($H$7:$H$106*($C$7:$C$106=$C160)*(U$7:U$106&gt;0))</f>
        <v>0</v>
      </c>
      <c r="V160" s="88">
        <f t="array" ref="V160">SUM($H$7:$H$106*($C$7:$C$106=$C160)*(V$7:V$106&gt;0))</f>
        <v>0</v>
      </c>
      <c r="W160" s="88">
        <f t="array" ref="W160">SUM($H$7:$H$106*($C$7:$C$106=$C160)*(W$7:W$106&gt;0))</f>
        <v>0</v>
      </c>
      <c r="X160" s="88">
        <f t="array" ref="X160">SUM($H$7:$H$106*($C$7:$C$106=$C160)*(X$7:X$106&gt;0))</f>
        <v>0</v>
      </c>
      <c r="Y160" s="88">
        <f t="array" ref="Y160">SUM($H$7:$H$106*($C$7:$C$106=$C160)*(Y$7:Y$106&gt;0))</f>
        <v>0</v>
      </c>
      <c r="Z160" s="88">
        <f t="array" ref="Z160">SUM($H$7:$H$106*($C$7:$C$106=$C160)*(Z$7:Z$106&gt;0))</f>
        <v>0</v>
      </c>
      <c r="AA160" s="88">
        <f t="array" ref="AA160">SUM($H$7:$H$106*($C$7:$C$106=$C160)*(AA$7:AA$106&gt;0))</f>
        <v>0</v>
      </c>
      <c r="AB160" s="88">
        <f t="array" ref="AB160">SUM($H$7:$H$106*($C$7:$C$106=$C160)*(AB$7:AB$106&gt;0))</f>
        <v>0</v>
      </c>
      <c r="AC160" s="88">
        <f t="array" ref="AC160">SUM($H$7:$H$106*($C$7:$C$106=$C160)*(AC$7:AC$106&gt;0))</f>
        <v>0</v>
      </c>
      <c r="AD160" s="88">
        <f t="array" ref="AD160">SUM($H$7:$H$106*($C$7:$C$106=$C160)*(AD$7:AD$106&gt;0))</f>
        <v>0</v>
      </c>
      <c r="AE160" s="88">
        <f t="array" ref="AE160">SUM($H$7:$H$106*($C$7:$C$106=$C160)*(AE$7:AE$106&gt;0))</f>
        <v>0</v>
      </c>
      <c r="AF160" s="88">
        <f t="array" ref="AF160">SUM($H$7:$H$106*($C$7:$C$106=$C160)*(AF$7:AF$106&gt;0))</f>
        <v>0</v>
      </c>
      <c r="AG160" s="88">
        <f t="array" ref="AG160">SUM($H$7:$H$106*($C$7:$C$106=$C160)*(AG$7:AG$106&gt;0))</f>
        <v>0</v>
      </c>
      <c r="AH160" s="88">
        <f t="array" ref="AH160">SUM($H$7:$H$106*($C$7:$C$106=$C160)*(AH$7:AH$106&gt;0))</f>
        <v>0</v>
      </c>
      <c r="AI160" s="88">
        <f t="array" ref="AI160">SUM($H$7:$H$106*($C$7:$C$106=$C160)*(AI$7:AI$106&gt;0))</f>
        <v>0</v>
      </c>
      <c r="AJ160" s="88">
        <f t="array" ref="AJ160">SUM($H$7:$H$106*($C$7:$C$106=$C160)*(AJ$7:AJ$106&gt;0))</f>
        <v>0</v>
      </c>
      <c r="AK160" s="88">
        <f t="array" ref="AK160">SUM($H$7:$H$106*($C$7:$C$106=$C160)*(AK$7:AK$106&gt;0))</f>
        <v>0</v>
      </c>
      <c r="AL160" s="88">
        <f t="array" ref="AL160">SUM($H$7:$H$106*($C$7:$C$106=$C160)*(AL$7:AL$106&gt;0))</f>
        <v>0</v>
      </c>
      <c r="AM160" s="88">
        <f t="array" ref="AM160">SUM($H$7:$H$106*($C$7:$C$106=$C160)*(AM$7:AM$106&gt;0))</f>
        <v>0</v>
      </c>
      <c r="AN160" s="88">
        <f t="array" ref="AN160">SUM($H$7:$H$106*($C$7:$C$106=$C160)*(AN$7:AN$106&gt;0))</f>
        <v>0</v>
      </c>
      <c r="AO160" s="88">
        <f t="array" ref="AO160">SUM($H$7:$H$106*($C$7:$C$106=$C160)*(AO$7:AO$106&gt;0))</f>
        <v>0</v>
      </c>
      <c r="AP160" s="88">
        <f t="array" ref="AP160">SUM($H$7:$H$106*($C$7:$C$106=$C160)*(AP$7:AP$106&gt;0))</f>
        <v>0</v>
      </c>
      <c r="AQ160" s="88">
        <f t="array" ref="AQ160">SUM($H$7:$H$106*($C$7:$C$106=$C160)*(AQ$7:AQ$106&gt;0))</f>
        <v>0</v>
      </c>
      <c r="AR160" s="88">
        <f t="array" ref="AR160">SUM($H$7:$H$106*($C$7:$C$106=$C160)*(AR$7:AR$106&gt;0))</f>
        <v>0</v>
      </c>
      <c r="AS160" s="88">
        <f t="array" ref="AS160">SUM($H$7:$H$106*($C$7:$C$106=$C160)*(AS$7:AS$106&gt;0))</f>
        <v>0</v>
      </c>
      <c r="AT160" s="88">
        <f t="array" ref="AT160">SUM($H$7:$H$106*($C$7:$C$106=$C160)*(AT$7:AT$106&gt;0))</f>
        <v>0</v>
      </c>
      <c r="AU160" s="88">
        <f t="array" ref="AU160">SUM($H$7:$H$106*($C$7:$C$106=$C160)*(AU$7:AU$106&gt;0))</f>
        <v>0</v>
      </c>
      <c r="AV160" s="88">
        <f t="array" ref="AV160">SUM($H$7:$H$106*($C$7:$C$106=$C160)*(AV$7:AV$106&gt;0))</f>
        <v>0</v>
      </c>
      <c r="AW160" s="88">
        <f t="array" ref="AW160">SUM($H$7:$H$106*($C$7:$C$106=$C160)*(AW$7:AW$106&gt;0))</f>
        <v>0</v>
      </c>
      <c r="AX160" s="88">
        <f t="array" ref="AX160">SUM($H$7:$H$106*($C$7:$C$106=$C160)*(AX$7:AX$106&gt;0))</f>
        <v>0</v>
      </c>
      <c r="AY160" s="88">
        <f t="array" ref="AY160">SUM($H$7:$H$106*($C$7:$C$106=$C160)*(AY$7:AY$106&gt;0))</f>
        <v>0</v>
      </c>
      <c r="AZ160" s="88">
        <f t="array" ref="AZ160">SUM($H$7:$H$106*($C$7:$C$106=$C160)*(AZ$7:AZ$106&gt;0))</f>
        <v>0</v>
      </c>
      <c r="BA160" s="88">
        <f t="array" ref="BA160">SUM($H$7:$H$106*($C$7:$C$106=$C160)*(BA$7:BA$106&gt;0))</f>
        <v>0</v>
      </c>
      <c r="BB160" s="88">
        <f t="array" ref="BB160">SUM($H$7:$H$106*($C$7:$C$106=$C160)*(BB$7:BB$106&gt;0))</f>
        <v>0</v>
      </c>
      <c r="BC160" s="88">
        <f t="array" ref="BC160">SUM($H$7:$H$106*($C$7:$C$106=$C160)*(BC$7:BC$106&gt;0))</f>
        <v>0</v>
      </c>
      <c r="BD160" s="88">
        <f t="array" ref="BD160">SUM($H$7:$H$106*($C$7:$C$106=$C160)*(BD$7:BD$106&gt;0))</f>
        <v>0</v>
      </c>
      <c r="BE160" s="88">
        <f t="array" ref="BE160">SUM($H$7:$H$106*($C$7:$C$106=$C160)*(BE$7:BE$106&gt;0))</f>
        <v>0</v>
      </c>
      <c r="BF160" s="88">
        <f t="array" ref="BF160">SUM($H$7:$H$106*($C$7:$C$106=$C160)*(BF$7:BF$106&gt;0))</f>
        <v>0</v>
      </c>
      <c r="BG160" s="88">
        <f t="array" ref="BG160">SUM($H$7:$H$106*($C$7:$C$106=$C160)*(BG$7:BG$106&gt;0))</f>
        <v>0</v>
      </c>
      <c r="BH160" s="88">
        <f t="array" ref="BH160">SUM($H$7:$H$106*($C$7:$C$106=$C160)*(BH$7:BH$106&gt;0))</f>
        <v>0</v>
      </c>
      <c r="BI160" s="88">
        <f t="array" ref="BI160">SUM($H$7:$H$106*($C$7:$C$106=$C160)*(BI$7:BI$106&gt;0))</f>
        <v>0</v>
      </c>
      <c r="BJ160" s="88">
        <f t="array" ref="BJ160">SUM($H$7:$H$106*($C$7:$C$106=$C160)*(BJ$7:BJ$106&gt;0))</f>
        <v>0</v>
      </c>
      <c r="BK160" s="88">
        <f t="array" ref="BK160">SUM($H$7:$H$106*($C$7:$C$106=$C160)*(BK$7:BK$106&gt;0))</f>
        <v>0</v>
      </c>
      <c r="BL160" s="88">
        <f t="array" ref="BL160">SUM($H$7:$H$106*($C$7:$C$106=$C160)*(BL$7:BL$106&gt;0))</f>
        <v>0</v>
      </c>
      <c r="BM160" s="88">
        <f t="array" ref="BM160">SUM($H$7:$H$106*($C$7:$C$106=$C160)*(BM$7:BM$106&gt;0))</f>
        <v>0</v>
      </c>
      <c r="BN160" s="88">
        <f t="array" ref="BN160">SUM($H$7:$H$106*($C$7:$C$106=$C160)*(BN$7:BN$106&gt;0))</f>
        <v>0</v>
      </c>
      <c r="BO160" s="88">
        <f t="array" ref="BO160">SUM($H$7:$H$106*($C$7:$C$106=$C160)*(BO$7:BO$106&gt;0))</f>
        <v>0</v>
      </c>
      <c r="BP160" s="88">
        <f t="array" ref="BP160">SUM($H$7:$H$106*($C$7:$C$106=$C160)*(BP$7:BP$106&gt;0))</f>
        <v>0</v>
      </c>
      <c r="BQ160" s="88">
        <f t="array" ref="BQ160">SUM($H$7:$H$106*($C$7:$C$106=$C160)*(BQ$7:BQ$106&gt;0))</f>
        <v>0</v>
      </c>
      <c r="BR160" s="88">
        <f t="array" ref="BR160">SUM($H$7:$H$106*($C$7:$C$106=$C160)*(BR$7:BR$106&gt;0))</f>
        <v>0</v>
      </c>
      <c r="BS160" s="88">
        <f t="array" ref="BS160">SUM($H$7:$H$106*($C$7:$C$106=$C160)*(BS$7:BS$106&gt;0))</f>
        <v>0</v>
      </c>
      <c r="BT160" s="88">
        <f t="array" ref="BT160">SUM($H$7:$H$106*($C$7:$C$106=$C160)*(BT$7:BT$106&gt;0))</f>
        <v>0</v>
      </c>
      <c r="BU160" s="88">
        <f t="array" ref="BU160">SUM($H$7:$H$106*($C$7:$C$106=$C160)*(BU$7:BU$106&gt;0))</f>
        <v>0</v>
      </c>
      <c r="BV160" s="88">
        <f t="array" ref="BV160">SUM($H$7:$H$106*($C$7:$C$106=$C160)*(BV$7:BV$106&gt;0))</f>
        <v>0</v>
      </c>
      <c r="BW160" s="88">
        <f t="array" ref="BW160">SUM($H$7:$H$106*($C$7:$C$106=$C160)*(BW$7:BW$106&gt;0))</f>
        <v>0</v>
      </c>
    </row>
    <row r="161" spans="2:75" hidden="1" outlineLevel="1">
      <c r="B161" s="7"/>
      <c r="C161" s="86" t="str">
        <f>тех!B58</f>
        <v>Машинист воздухоразделительной установки</v>
      </c>
      <c r="D161" s="58"/>
      <c r="E161" s="58"/>
      <c r="F161" s="58"/>
      <c r="G161" s="58"/>
      <c r="H161" s="87"/>
      <c r="I161" s="80"/>
      <c r="J161" s="80"/>
      <c r="K161" s="80"/>
      <c r="L161" s="80"/>
      <c r="M161" s="80"/>
      <c r="N161" s="80"/>
      <c r="P161" s="88">
        <f t="array" ref="P161">SUM($H$7:$H$106*($C$7:$C$106=$C161)*(P$7:P$106&gt;0))</f>
        <v>0</v>
      </c>
      <c r="Q161" s="88">
        <f t="array" ref="Q161">SUM($H$7:$H$106*($C$7:$C$106=$C161)*(Q$7:Q$106&gt;0))</f>
        <v>0</v>
      </c>
      <c r="R161" s="88">
        <f t="array" ref="R161">SUM($H$7:$H$106*($C$7:$C$106=$C161)*(R$7:R$106&gt;0))</f>
        <v>0</v>
      </c>
      <c r="S161" s="88">
        <f t="array" ref="S161">SUM($H$7:$H$106*($C$7:$C$106=$C161)*(S$7:S$106&gt;0))</f>
        <v>0</v>
      </c>
      <c r="T161" s="88">
        <f t="array" ref="T161">SUM($H$7:$H$106*($C$7:$C$106=$C161)*(T$7:T$106&gt;0))</f>
        <v>0</v>
      </c>
      <c r="U161" s="88">
        <f t="array" ref="U161">SUM($H$7:$H$106*($C$7:$C$106=$C161)*(U$7:U$106&gt;0))</f>
        <v>0</v>
      </c>
      <c r="V161" s="88">
        <f t="array" ref="V161">SUM($H$7:$H$106*($C$7:$C$106=$C161)*(V$7:V$106&gt;0))</f>
        <v>0</v>
      </c>
      <c r="W161" s="88">
        <f t="array" ref="W161">SUM($H$7:$H$106*($C$7:$C$106=$C161)*(W$7:W$106&gt;0))</f>
        <v>0</v>
      </c>
      <c r="X161" s="88">
        <f t="array" ref="X161">SUM($H$7:$H$106*($C$7:$C$106=$C161)*(X$7:X$106&gt;0))</f>
        <v>0</v>
      </c>
      <c r="Y161" s="88">
        <f t="array" ref="Y161">SUM($H$7:$H$106*($C$7:$C$106=$C161)*(Y$7:Y$106&gt;0))</f>
        <v>0</v>
      </c>
      <c r="Z161" s="88">
        <f t="array" ref="Z161">SUM($H$7:$H$106*($C$7:$C$106=$C161)*(Z$7:Z$106&gt;0))</f>
        <v>0</v>
      </c>
      <c r="AA161" s="88">
        <f t="array" ref="AA161">SUM($H$7:$H$106*($C$7:$C$106=$C161)*(AA$7:AA$106&gt;0))</f>
        <v>0</v>
      </c>
      <c r="AB161" s="88">
        <f t="array" ref="AB161">SUM($H$7:$H$106*($C$7:$C$106=$C161)*(AB$7:AB$106&gt;0))</f>
        <v>0</v>
      </c>
      <c r="AC161" s="88">
        <f t="array" ref="AC161">SUM($H$7:$H$106*($C$7:$C$106=$C161)*(AC$7:AC$106&gt;0))</f>
        <v>0</v>
      </c>
      <c r="AD161" s="88">
        <f t="array" ref="AD161">SUM($H$7:$H$106*($C$7:$C$106=$C161)*(AD$7:AD$106&gt;0))</f>
        <v>0</v>
      </c>
      <c r="AE161" s="88">
        <f t="array" ref="AE161">SUM($H$7:$H$106*($C$7:$C$106=$C161)*(AE$7:AE$106&gt;0))</f>
        <v>0</v>
      </c>
      <c r="AF161" s="88">
        <f t="array" ref="AF161">SUM($H$7:$H$106*($C$7:$C$106=$C161)*(AF$7:AF$106&gt;0))</f>
        <v>0</v>
      </c>
      <c r="AG161" s="88">
        <f t="array" ref="AG161">SUM($H$7:$H$106*($C$7:$C$106=$C161)*(AG$7:AG$106&gt;0))</f>
        <v>0</v>
      </c>
      <c r="AH161" s="88">
        <f t="array" ref="AH161">SUM($H$7:$H$106*($C$7:$C$106=$C161)*(AH$7:AH$106&gt;0))</f>
        <v>0</v>
      </c>
      <c r="AI161" s="88">
        <f t="array" ref="AI161">SUM($H$7:$H$106*($C$7:$C$106=$C161)*(AI$7:AI$106&gt;0))</f>
        <v>0</v>
      </c>
      <c r="AJ161" s="88">
        <f t="array" ref="AJ161">SUM($H$7:$H$106*($C$7:$C$106=$C161)*(AJ$7:AJ$106&gt;0))</f>
        <v>0</v>
      </c>
      <c r="AK161" s="88">
        <f t="array" ref="AK161">SUM($H$7:$H$106*($C$7:$C$106=$C161)*(AK$7:AK$106&gt;0))</f>
        <v>0</v>
      </c>
      <c r="AL161" s="88">
        <f t="array" ref="AL161">SUM($H$7:$H$106*($C$7:$C$106=$C161)*(AL$7:AL$106&gt;0))</f>
        <v>0</v>
      </c>
      <c r="AM161" s="88">
        <f t="array" ref="AM161">SUM($H$7:$H$106*($C$7:$C$106=$C161)*(AM$7:AM$106&gt;0))</f>
        <v>0</v>
      </c>
      <c r="AN161" s="88">
        <f t="array" ref="AN161">SUM($H$7:$H$106*($C$7:$C$106=$C161)*(AN$7:AN$106&gt;0))</f>
        <v>0</v>
      </c>
      <c r="AO161" s="88">
        <f t="array" ref="AO161">SUM($H$7:$H$106*($C$7:$C$106=$C161)*(AO$7:AO$106&gt;0))</f>
        <v>0</v>
      </c>
      <c r="AP161" s="88">
        <f t="array" ref="AP161">SUM($H$7:$H$106*($C$7:$C$106=$C161)*(AP$7:AP$106&gt;0))</f>
        <v>0</v>
      </c>
      <c r="AQ161" s="88">
        <f t="array" ref="AQ161">SUM($H$7:$H$106*($C$7:$C$106=$C161)*(AQ$7:AQ$106&gt;0))</f>
        <v>0</v>
      </c>
      <c r="AR161" s="88">
        <f t="array" ref="AR161">SUM($H$7:$H$106*($C$7:$C$106=$C161)*(AR$7:AR$106&gt;0))</f>
        <v>0</v>
      </c>
      <c r="AS161" s="88">
        <f t="array" ref="AS161">SUM($H$7:$H$106*($C$7:$C$106=$C161)*(AS$7:AS$106&gt;0))</f>
        <v>0</v>
      </c>
      <c r="AT161" s="88">
        <f t="array" ref="AT161">SUM($H$7:$H$106*($C$7:$C$106=$C161)*(AT$7:AT$106&gt;0))</f>
        <v>0</v>
      </c>
      <c r="AU161" s="88">
        <f t="array" ref="AU161">SUM($H$7:$H$106*($C$7:$C$106=$C161)*(AU$7:AU$106&gt;0))</f>
        <v>0</v>
      </c>
      <c r="AV161" s="88">
        <f t="array" ref="AV161">SUM($H$7:$H$106*($C$7:$C$106=$C161)*(AV$7:AV$106&gt;0))</f>
        <v>0</v>
      </c>
      <c r="AW161" s="88">
        <f t="array" ref="AW161">SUM($H$7:$H$106*($C$7:$C$106=$C161)*(AW$7:AW$106&gt;0))</f>
        <v>0</v>
      </c>
      <c r="AX161" s="88">
        <f t="array" ref="AX161">SUM($H$7:$H$106*($C$7:$C$106=$C161)*(AX$7:AX$106&gt;0))</f>
        <v>0</v>
      </c>
      <c r="AY161" s="88">
        <f t="array" ref="AY161">SUM($H$7:$H$106*($C$7:$C$106=$C161)*(AY$7:AY$106&gt;0))</f>
        <v>0</v>
      </c>
      <c r="AZ161" s="88">
        <f t="array" ref="AZ161">SUM($H$7:$H$106*($C$7:$C$106=$C161)*(AZ$7:AZ$106&gt;0))</f>
        <v>0</v>
      </c>
      <c r="BA161" s="88">
        <f t="array" ref="BA161">SUM($H$7:$H$106*($C$7:$C$106=$C161)*(BA$7:BA$106&gt;0))</f>
        <v>0</v>
      </c>
      <c r="BB161" s="88">
        <f t="array" ref="BB161">SUM($H$7:$H$106*($C$7:$C$106=$C161)*(BB$7:BB$106&gt;0))</f>
        <v>0</v>
      </c>
      <c r="BC161" s="88">
        <f t="array" ref="BC161">SUM($H$7:$H$106*($C$7:$C$106=$C161)*(BC$7:BC$106&gt;0))</f>
        <v>0</v>
      </c>
      <c r="BD161" s="88">
        <f t="array" ref="BD161">SUM($H$7:$H$106*($C$7:$C$106=$C161)*(BD$7:BD$106&gt;0))</f>
        <v>0</v>
      </c>
      <c r="BE161" s="88">
        <f t="array" ref="BE161">SUM($H$7:$H$106*($C$7:$C$106=$C161)*(BE$7:BE$106&gt;0))</f>
        <v>0</v>
      </c>
      <c r="BF161" s="88">
        <f t="array" ref="BF161">SUM($H$7:$H$106*($C$7:$C$106=$C161)*(BF$7:BF$106&gt;0))</f>
        <v>0</v>
      </c>
      <c r="BG161" s="88">
        <f t="array" ref="BG161">SUM($H$7:$H$106*($C$7:$C$106=$C161)*(BG$7:BG$106&gt;0))</f>
        <v>0</v>
      </c>
      <c r="BH161" s="88">
        <f t="array" ref="BH161">SUM($H$7:$H$106*($C$7:$C$106=$C161)*(BH$7:BH$106&gt;0))</f>
        <v>0</v>
      </c>
      <c r="BI161" s="88">
        <f t="array" ref="BI161">SUM($H$7:$H$106*($C$7:$C$106=$C161)*(BI$7:BI$106&gt;0))</f>
        <v>0</v>
      </c>
      <c r="BJ161" s="88">
        <f t="array" ref="BJ161">SUM($H$7:$H$106*($C$7:$C$106=$C161)*(BJ$7:BJ$106&gt;0))</f>
        <v>0</v>
      </c>
      <c r="BK161" s="88">
        <f t="array" ref="BK161">SUM($H$7:$H$106*($C$7:$C$106=$C161)*(BK$7:BK$106&gt;0))</f>
        <v>0</v>
      </c>
      <c r="BL161" s="88">
        <f t="array" ref="BL161">SUM($H$7:$H$106*($C$7:$C$106=$C161)*(BL$7:BL$106&gt;0))</f>
        <v>0</v>
      </c>
      <c r="BM161" s="88">
        <f t="array" ref="BM161">SUM($H$7:$H$106*($C$7:$C$106=$C161)*(BM$7:BM$106&gt;0))</f>
        <v>0</v>
      </c>
      <c r="BN161" s="88">
        <f t="array" ref="BN161">SUM($H$7:$H$106*($C$7:$C$106=$C161)*(BN$7:BN$106&gt;0))</f>
        <v>0</v>
      </c>
      <c r="BO161" s="88">
        <f t="array" ref="BO161">SUM($H$7:$H$106*($C$7:$C$106=$C161)*(BO$7:BO$106&gt;0))</f>
        <v>0</v>
      </c>
      <c r="BP161" s="88">
        <f t="array" ref="BP161">SUM($H$7:$H$106*($C$7:$C$106=$C161)*(BP$7:BP$106&gt;0))</f>
        <v>0</v>
      </c>
      <c r="BQ161" s="88">
        <f t="array" ref="BQ161">SUM($H$7:$H$106*($C$7:$C$106=$C161)*(BQ$7:BQ$106&gt;0))</f>
        <v>0</v>
      </c>
      <c r="BR161" s="88">
        <f t="array" ref="BR161">SUM($H$7:$H$106*($C$7:$C$106=$C161)*(BR$7:BR$106&gt;0))</f>
        <v>0</v>
      </c>
      <c r="BS161" s="88">
        <f t="array" ref="BS161">SUM($H$7:$H$106*($C$7:$C$106=$C161)*(BS$7:BS$106&gt;0))</f>
        <v>0</v>
      </c>
      <c r="BT161" s="88">
        <f t="array" ref="BT161">SUM($H$7:$H$106*($C$7:$C$106=$C161)*(BT$7:BT$106&gt;0))</f>
        <v>0</v>
      </c>
      <c r="BU161" s="88">
        <f t="array" ref="BU161">SUM($H$7:$H$106*($C$7:$C$106=$C161)*(BU$7:BU$106&gt;0))</f>
        <v>0</v>
      </c>
      <c r="BV161" s="88">
        <f t="array" ref="BV161">SUM($H$7:$H$106*($C$7:$C$106=$C161)*(BV$7:BV$106&gt;0))</f>
        <v>0</v>
      </c>
      <c r="BW161" s="88">
        <f t="array" ref="BW161">SUM($H$7:$H$106*($C$7:$C$106=$C161)*(BW$7:BW$106&gt;0))</f>
        <v>0</v>
      </c>
    </row>
    <row r="162" spans="2:75" hidden="1" outlineLevel="1">
      <c r="B162" s="7"/>
      <c r="C162" s="86" t="str">
        <f>тех!B59</f>
        <v xml:space="preserve">Машинист крана (крановщик)  5 разряда </v>
      </c>
      <c r="D162" s="58"/>
      <c r="E162" s="58"/>
      <c r="F162" s="58"/>
      <c r="G162" s="58"/>
      <c r="H162" s="87"/>
      <c r="I162" s="80"/>
      <c r="J162" s="80"/>
      <c r="K162" s="80"/>
      <c r="L162" s="80"/>
      <c r="M162" s="80"/>
      <c r="N162" s="80"/>
      <c r="P162" s="88">
        <f t="array" ref="P162">SUM($H$7:$H$106*($C$7:$C$106=$C162)*(P$7:P$106&gt;0))</f>
        <v>0</v>
      </c>
      <c r="Q162" s="88">
        <f t="array" ref="Q162">SUM($H$7:$H$106*($C$7:$C$106=$C162)*(Q$7:Q$106&gt;0))</f>
        <v>0</v>
      </c>
      <c r="R162" s="88">
        <f t="array" ref="R162">SUM($H$7:$H$106*($C$7:$C$106=$C162)*(R$7:R$106&gt;0))</f>
        <v>0</v>
      </c>
      <c r="S162" s="88">
        <f t="array" ref="S162">SUM($H$7:$H$106*($C$7:$C$106=$C162)*(S$7:S$106&gt;0))</f>
        <v>0</v>
      </c>
      <c r="T162" s="88">
        <f t="array" ref="T162">SUM($H$7:$H$106*($C$7:$C$106=$C162)*(T$7:T$106&gt;0))</f>
        <v>0</v>
      </c>
      <c r="U162" s="88">
        <f t="array" ref="U162">SUM($H$7:$H$106*($C$7:$C$106=$C162)*(U$7:U$106&gt;0))</f>
        <v>0</v>
      </c>
      <c r="V162" s="88">
        <f t="array" ref="V162">SUM($H$7:$H$106*($C$7:$C$106=$C162)*(V$7:V$106&gt;0))</f>
        <v>0</v>
      </c>
      <c r="W162" s="88">
        <f t="array" ref="W162">SUM($H$7:$H$106*($C$7:$C$106=$C162)*(W$7:W$106&gt;0))</f>
        <v>0</v>
      </c>
      <c r="X162" s="88">
        <f t="array" ref="X162">SUM($H$7:$H$106*($C$7:$C$106=$C162)*(X$7:X$106&gt;0))</f>
        <v>0</v>
      </c>
      <c r="Y162" s="88">
        <f t="array" ref="Y162">SUM($H$7:$H$106*($C$7:$C$106=$C162)*(Y$7:Y$106&gt;0))</f>
        <v>0</v>
      </c>
      <c r="Z162" s="88">
        <f t="array" ref="Z162">SUM($H$7:$H$106*($C$7:$C$106=$C162)*(Z$7:Z$106&gt;0))</f>
        <v>0</v>
      </c>
      <c r="AA162" s="88">
        <f t="array" ref="AA162">SUM($H$7:$H$106*($C$7:$C$106=$C162)*(AA$7:AA$106&gt;0))</f>
        <v>0</v>
      </c>
      <c r="AB162" s="88">
        <f t="array" ref="AB162">SUM($H$7:$H$106*($C$7:$C$106=$C162)*(AB$7:AB$106&gt;0))</f>
        <v>0</v>
      </c>
      <c r="AC162" s="88">
        <f t="array" ref="AC162">SUM($H$7:$H$106*($C$7:$C$106=$C162)*(AC$7:AC$106&gt;0))</f>
        <v>0</v>
      </c>
      <c r="AD162" s="88">
        <f t="array" ref="AD162">SUM($H$7:$H$106*($C$7:$C$106=$C162)*(AD$7:AD$106&gt;0))</f>
        <v>0</v>
      </c>
      <c r="AE162" s="88">
        <f t="array" ref="AE162">SUM($H$7:$H$106*($C$7:$C$106=$C162)*(AE$7:AE$106&gt;0))</f>
        <v>0</v>
      </c>
      <c r="AF162" s="88">
        <f t="array" ref="AF162">SUM($H$7:$H$106*($C$7:$C$106=$C162)*(AF$7:AF$106&gt;0))</f>
        <v>0</v>
      </c>
      <c r="AG162" s="88">
        <f t="array" ref="AG162">SUM($H$7:$H$106*($C$7:$C$106=$C162)*(AG$7:AG$106&gt;0))</f>
        <v>0</v>
      </c>
      <c r="AH162" s="88">
        <f t="array" ref="AH162">SUM($H$7:$H$106*($C$7:$C$106=$C162)*(AH$7:AH$106&gt;0))</f>
        <v>0</v>
      </c>
      <c r="AI162" s="88">
        <f t="array" ref="AI162">SUM($H$7:$H$106*($C$7:$C$106=$C162)*(AI$7:AI$106&gt;0))</f>
        <v>0</v>
      </c>
      <c r="AJ162" s="88">
        <f t="array" ref="AJ162">SUM($H$7:$H$106*($C$7:$C$106=$C162)*(AJ$7:AJ$106&gt;0))</f>
        <v>0</v>
      </c>
      <c r="AK162" s="88">
        <f t="array" ref="AK162">SUM($H$7:$H$106*($C$7:$C$106=$C162)*(AK$7:AK$106&gt;0))</f>
        <v>0</v>
      </c>
      <c r="AL162" s="88">
        <f t="array" ref="AL162">SUM($H$7:$H$106*($C$7:$C$106=$C162)*(AL$7:AL$106&gt;0))</f>
        <v>0</v>
      </c>
      <c r="AM162" s="88">
        <f t="array" ref="AM162">SUM($H$7:$H$106*($C$7:$C$106=$C162)*(AM$7:AM$106&gt;0))</f>
        <v>0</v>
      </c>
      <c r="AN162" s="88">
        <f t="array" ref="AN162">SUM($H$7:$H$106*($C$7:$C$106=$C162)*(AN$7:AN$106&gt;0))</f>
        <v>0</v>
      </c>
      <c r="AO162" s="88">
        <f t="array" ref="AO162">SUM($H$7:$H$106*($C$7:$C$106=$C162)*(AO$7:AO$106&gt;0))</f>
        <v>0</v>
      </c>
      <c r="AP162" s="88">
        <f t="array" ref="AP162">SUM($H$7:$H$106*($C$7:$C$106=$C162)*(AP$7:AP$106&gt;0))</f>
        <v>0</v>
      </c>
      <c r="AQ162" s="88">
        <f t="array" ref="AQ162">SUM($H$7:$H$106*($C$7:$C$106=$C162)*(AQ$7:AQ$106&gt;0))</f>
        <v>0</v>
      </c>
      <c r="AR162" s="88">
        <f t="array" ref="AR162">SUM($H$7:$H$106*($C$7:$C$106=$C162)*(AR$7:AR$106&gt;0))</f>
        <v>0</v>
      </c>
      <c r="AS162" s="88">
        <f t="array" ref="AS162">SUM($H$7:$H$106*($C$7:$C$106=$C162)*(AS$7:AS$106&gt;0))</f>
        <v>0</v>
      </c>
      <c r="AT162" s="88">
        <f t="array" ref="AT162">SUM($H$7:$H$106*($C$7:$C$106=$C162)*(AT$7:AT$106&gt;0))</f>
        <v>0</v>
      </c>
      <c r="AU162" s="88">
        <f t="array" ref="AU162">SUM($H$7:$H$106*($C$7:$C$106=$C162)*(AU$7:AU$106&gt;0))</f>
        <v>0</v>
      </c>
      <c r="AV162" s="88">
        <f t="array" ref="AV162">SUM($H$7:$H$106*($C$7:$C$106=$C162)*(AV$7:AV$106&gt;0))</f>
        <v>0</v>
      </c>
      <c r="AW162" s="88">
        <f t="array" ref="AW162">SUM($H$7:$H$106*($C$7:$C$106=$C162)*(AW$7:AW$106&gt;0))</f>
        <v>0</v>
      </c>
      <c r="AX162" s="88">
        <f t="array" ref="AX162">SUM($H$7:$H$106*($C$7:$C$106=$C162)*(AX$7:AX$106&gt;0))</f>
        <v>0</v>
      </c>
      <c r="AY162" s="88">
        <f t="array" ref="AY162">SUM($H$7:$H$106*($C$7:$C$106=$C162)*(AY$7:AY$106&gt;0))</f>
        <v>0</v>
      </c>
      <c r="AZ162" s="88">
        <f t="array" ref="AZ162">SUM($H$7:$H$106*($C$7:$C$106=$C162)*(AZ$7:AZ$106&gt;0))</f>
        <v>0</v>
      </c>
      <c r="BA162" s="88">
        <f t="array" ref="BA162">SUM($H$7:$H$106*($C$7:$C$106=$C162)*(BA$7:BA$106&gt;0))</f>
        <v>0</v>
      </c>
      <c r="BB162" s="88">
        <f t="array" ref="BB162">SUM($H$7:$H$106*($C$7:$C$106=$C162)*(BB$7:BB$106&gt;0))</f>
        <v>0</v>
      </c>
      <c r="BC162" s="88">
        <f t="array" ref="BC162">SUM($H$7:$H$106*($C$7:$C$106=$C162)*(BC$7:BC$106&gt;0))</f>
        <v>0</v>
      </c>
      <c r="BD162" s="88">
        <f t="array" ref="BD162">SUM($H$7:$H$106*($C$7:$C$106=$C162)*(BD$7:BD$106&gt;0))</f>
        <v>0</v>
      </c>
      <c r="BE162" s="88">
        <f t="array" ref="BE162">SUM($H$7:$H$106*($C$7:$C$106=$C162)*(BE$7:BE$106&gt;0))</f>
        <v>0</v>
      </c>
      <c r="BF162" s="88">
        <f t="array" ref="BF162">SUM($H$7:$H$106*($C$7:$C$106=$C162)*(BF$7:BF$106&gt;0))</f>
        <v>0</v>
      </c>
      <c r="BG162" s="88">
        <f t="array" ref="BG162">SUM($H$7:$H$106*($C$7:$C$106=$C162)*(BG$7:BG$106&gt;0))</f>
        <v>0</v>
      </c>
      <c r="BH162" s="88">
        <f t="array" ref="BH162">SUM($H$7:$H$106*($C$7:$C$106=$C162)*(BH$7:BH$106&gt;0))</f>
        <v>0</v>
      </c>
      <c r="BI162" s="88">
        <f t="array" ref="BI162">SUM($H$7:$H$106*($C$7:$C$106=$C162)*(BI$7:BI$106&gt;0))</f>
        <v>0</v>
      </c>
      <c r="BJ162" s="88">
        <f t="array" ref="BJ162">SUM($H$7:$H$106*($C$7:$C$106=$C162)*(BJ$7:BJ$106&gt;0))</f>
        <v>0</v>
      </c>
      <c r="BK162" s="88">
        <f t="array" ref="BK162">SUM($H$7:$H$106*($C$7:$C$106=$C162)*(BK$7:BK$106&gt;0))</f>
        <v>0</v>
      </c>
      <c r="BL162" s="88">
        <f t="array" ref="BL162">SUM($H$7:$H$106*($C$7:$C$106=$C162)*(BL$7:BL$106&gt;0))</f>
        <v>0</v>
      </c>
      <c r="BM162" s="88">
        <f t="array" ref="BM162">SUM($H$7:$H$106*($C$7:$C$106=$C162)*(BM$7:BM$106&gt;0))</f>
        <v>0</v>
      </c>
      <c r="BN162" s="88">
        <f t="array" ref="BN162">SUM($H$7:$H$106*($C$7:$C$106=$C162)*(BN$7:BN$106&gt;0))</f>
        <v>0</v>
      </c>
      <c r="BO162" s="88">
        <f t="array" ref="BO162">SUM($H$7:$H$106*($C$7:$C$106=$C162)*(BO$7:BO$106&gt;0))</f>
        <v>0</v>
      </c>
      <c r="BP162" s="88">
        <f t="array" ref="BP162">SUM($H$7:$H$106*($C$7:$C$106=$C162)*(BP$7:BP$106&gt;0))</f>
        <v>0</v>
      </c>
      <c r="BQ162" s="88">
        <f t="array" ref="BQ162">SUM($H$7:$H$106*($C$7:$C$106=$C162)*(BQ$7:BQ$106&gt;0))</f>
        <v>0</v>
      </c>
      <c r="BR162" s="88">
        <f t="array" ref="BR162">SUM($H$7:$H$106*($C$7:$C$106=$C162)*(BR$7:BR$106&gt;0))</f>
        <v>0</v>
      </c>
      <c r="BS162" s="88">
        <f t="array" ref="BS162">SUM($H$7:$H$106*($C$7:$C$106=$C162)*(BS$7:BS$106&gt;0))</f>
        <v>0</v>
      </c>
      <c r="BT162" s="88">
        <f t="array" ref="BT162">SUM($H$7:$H$106*($C$7:$C$106=$C162)*(BT$7:BT$106&gt;0))</f>
        <v>0</v>
      </c>
      <c r="BU162" s="88">
        <f t="array" ref="BU162">SUM($H$7:$H$106*($C$7:$C$106=$C162)*(BU$7:BU$106&gt;0))</f>
        <v>0</v>
      </c>
      <c r="BV162" s="88">
        <f t="array" ref="BV162">SUM($H$7:$H$106*($C$7:$C$106=$C162)*(BV$7:BV$106&gt;0))</f>
        <v>0</v>
      </c>
      <c r="BW162" s="88">
        <f t="array" ref="BW162">SUM($H$7:$H$106*($C$7:$C$106=$C162)*(BW$7:BW$106&gt;0))</f>
        <v>0</v>
      </c>
    </row>
    <row r="163" spans="2:75" hidden="1" outlineLevel="1">
      <c r="B163" s="7"/>
      <c r="C163" s="86" t="str">
        <f>тех!B60</f>
        <v>Машинист по стирке и ремонту спецодежды</v>
      </c>
      <c r="D163" s="58"/>
      <c r="E163" s="58"/>
      <c r="F163" s="58"/>
      <c r="G163" s="58"/>
      <c r="H163" s="87"/>
      <c r="I163" s="80"/>
      <c r="J163" s="80"/>
      <c r="K163" s="80"/>
      <c r="L163" s="80"/>
      <c r="M163" s="80"/>
      <c r="N163" s="80"/>
      <c r="P163" s="88">
        <f t="array" ref="P163">SUM($H$7:$H$106*($C$7:$C$106=$C163)*(P$7:P$106&gt;0))</f>
        <v>0</v>
      </c>
      <c r="Q163" s="88">
        <f t="array" ref="Q163">SUM($H$7:$H$106*($C$7:$C$106=$C163)*(Q$7:Q$106&gt;0))</f>
        <v>0</v>
      </c>
      <c r="R163" s="88">
        <f t="array" ref="R163">SUM($H$7:$H$106*($C$7:$C$106=$C163)*(R$7:R$106&gt;0))</f>
        <v>0</v>
      </c>
      <c r="S163" s="88">
        <f t="array" ref="S163">SUM($H$7:$H$106*($C$7:$C$106=$C163)*(S$7:S$106&gt;0))</f>
        <v>0</v>
      </c>
      <c r="T163" s="88">
        <f t="array" ref="T163">SUM($H$7:$H$106*($C$7:$C$106=$C163)*(T$7:T$106&gt;0))</f>
        <v>0</v>
      </c>
      <c r="U163" s="88">
        <f t="array" ref="U163">SUM($H$7:$H$106*($C$7:$C$106=$C163)*(U$7:U$106&gt;0))</f>
        <v>0</v>
      </c>
      <c r="V163" s="88">
        <f t="array" ref="V163">SUM($H$7:$H$106*($C$7:$C$106=$C163)*(V$7:V$106&gt;0))</f>
        <v>0</v>
      </c>
      <c r="W163" s="88">
        <f t="array" ref="W163">SUM($H$7:$H$106*($C$7:$C$106=$C163)*(W$7:W$106&gt;0))</f>
        <v>0</v>
      </c>
      <c r="X163" s="88">
        <f t="array" ref="X163">SUM($H$7:$H$106*($C$7:$C$106=$C163)*(X$7:X$106&gt;0))</f>
        <v>0</v>
      </c>
      <c r="Y163" s="88">
        <f t="array" ref="Y163">SUM($H$7:$H$106*($C$7:$C$106=$C163)*(Y$7:Y$106&gt;0))</f>
        <v>0</v>
      </c>
      <c r="Z163" s="88">
        <f t="array" ref="Z163">SUM($H$7:$H$106*($C$7:$C$106=$C163)*(Z$7:Z$106&gt;0))</f>
        <v>0</v>
      </c>
      <c r="AA163" s="88">
        <f t="array" ref="AA163">SUM($H$7:$H$106*($C$7:$C$106=$C163)*(AA$7:AA$106&gt;0))</f>
        <v>0</v>
      </c>
      <c r="AB163" s="88">
        <f t="array" ref="AB163">SUM($H$7:$H$106*($C$7:$C$106=$C163)*(AB$7:AB$106&gt;0))</f>
        <v>0</v>
      </c>
      <c r="AC163" s="88">
        <f t="array" ref="AC163">SUM($H$7:$H$106*($C$7:$C$106=$C163)*(AC$7:AC$106&gt;0))</f>
        <v>0</v>
      </c>
      <c r="AD163" s="88">
        <f t="array" ref="AD163">SUM($H$7:$H$106*($C$7:$C$106=$C163)*(AD$7:AD$106&gt;0))</f>
        <v>0</v>
      </c>
      <c r="AE163" s="88">
        <f t="array" ref="AE163">SUM($H$7:$H$106*($C$7:$C$106=$C163)*(AE$7:AE$106&gt;0))</f>
        <v>0</v>
      </c>
      <c r="AF163" s="88">
        <f t="array" ref="AF163">SUM($H$7:$H$106*($C$7:$C$106=$C163)*(AF$7:AF$106&gt;0))</f>
        <v>0</v>
      </c>
      <c r="AG163" s="88">
        <f t="array" ref="AG163">SUM($H$7:$H$106*($C$7:$C$106=$C163)*(AG$7:AG$106&gt;0))</f>
        <v>0</v>
      </c>
      <c r="AH163" s="88">
        <f t="array" ref="AH163">SUM($H$7:$H$106*($C$7:$C$106=$C163)*(AH$7:AH$106&gt;0))</f>
        <v>0</v>
      </c>
      <c r="AI163" s="88">
        <f t="array" ref="AI163">SUM($H$7:$H$106*($C$7:$C$106=$C163)*(AI$7:AI$106&gt;0))</f>
        <v>0</v>
      </c>
      <c r="AJ163" s="88">
        <f t="array" ref="AJ163">SUM($H$7:$H$106*($C$7:$C$106=$C163)*(AJ$7:AJ$106&gt;0))</f>
        <v>0</v>
      </c>
      <c r="AK163" s="88">
        <f t="array" ref="AK163">SUM($H$7:$H$106*($C$7:$C$106=$C163)*(AK$7:AK$106&gt;0))</f>
        <v>0</v>
      </c>
      <c r="AL163" s="88">
        <f t="array" ref="AL163">SUM($H$7:$H$106*($C$7:$C$106=$C163)*(AL$7:AL$106&gt;0))</f>
        <v>0</v>
      </c>
      <c r="AM163" s="88">
        <f t="array" ref="AM163">SUM($H$7:$H$106*($C$7:$C$106=$C163)*(AM$7:AM$106&gt;0))</f>
        <v>0</v>
      </c>
      <c r="AN163" s="88">
        <f t="array" ref="AN163">SUM($H$7:$H$106*($C$7:$C$106=$C163)*(AN$7:AN$106&gt;0))</f>
        <v>0</v>
      </c>
      <c r="AO163" s="88">
        <f t="array" ref="AO163">SUM($H$7:$H$106*($C$7:$C$106=$C163)*(AO$7:AO$106&gt;0))</f>
        <v>0</v>
      </c>
      <c r="AP163" s="88">
        <f t="array" ref="AP163">SUM($H$7:$H$106*($C$7:$C$106=$C163)*(AP$7:AP$106&gt;0))</f>
        <v>0</v>
      </c>
      <c r="AQ163" s="88">
        <f t="array" ref="AQ163">SUM($H$7:$H$106*($C$7:$C$106=$C163)*(AQ$7:AQ$106&gt;0))</f>
        <v>0</v>
      </c>
      <c r="AR163" s="88">
        <f t="array" ref="AR163">SUM($H$7:$H$106*($C$7:$C$106=$C163)*(AR$7:AR$106&gt;0))</f>
        <v>0</v>
      </c>
      <c r="AS163" s="88">
        <f t="array" ref="AS163">SUM($H$7:$H$106*($C$7:$C$106=$C163)*(AS$7:AS$106&gt;0))</f>
        <v>0</v>
      </c>
      <c r="AT163" s="88">
        <f t="array" ref="AT163">SUM($H$7:$H$106*($C$7:$C$106=$C163)*(AT$7:AT$106&gt;0))</f>
        <v>0</v>
      </c>
      <c r="AU163" s="88">
        <f t="array" ref="AU163">SUM($H$7:$H$106*($C$7:$C$106=$C163)*(AU$7:AU$106&gt;0))</f>
        <v>0</v>
      </c>
      <c r="AV163" s="88">
        <f t="array" ref="AV163">SUM($H$7:$H$106*($C$7:$C$106=$C163)*(AV$7:AV$106&gt;0))</f>
        <v>0</v>
      </c>
      <c r="AW163" s="88">
        <f t="array" ref="AW163">SUM($H$7:$H$106*($C$7:$C$106=$C163)*(AW$7:AW$106&gt;0))</f>
        <v>0</v>
      </c>
      <c r="AX163" s="88">
        <f t="array" ref="AX163">SUM($H$7:$H$106*($C$7:$C$106=$C163)*(AX$7:AX$106&gt;0))</f>
        <v>0</v>
      </c>
      <c r="AY163" s="88">
        <f t="array" ref="AY163">SUM($H$7:$H$106*($C$7:$C$106=$C163)*(AY$7:AY$106&gt;0))</f>
        <v>0</v>
      </c>
      <c r="AZ163" s="88">
        <f t="array" ref="AZ163">SUM($H$7:$H$106*($C$7:$C$106=$C163)*(AZ$7:AZ$106&gt;0))</f>
        <v>0</v>
      </c>
      <c r="BA163" s="88">
        <f t="array" ref="BA163">SUM($H$7:$H$106*($C$7:$C$106=$C163)*(BA$7:BA$106&gt;0))</f>
        <v>0</v>
      </c>
      <c r="BB163" s="88">
        <f t="array" ref="BB163">SUM($H$7:$H$106*($C$7:$C$106=$C163)*(BB$7:BB$106&gt;0))</f>
        <v>0</v>
      </c>
      <c r="BC163" s="88">
        <f t="array" ref="BC163">SUM($H$7:$H$106*($C$7:$C$106=$C163)*(BC$7:BC$106&gt;0))</f>
        <v>0</v>
      </c>
      <c r="BD163" s="88">
        <f t="array" ref="BD163">SUM($H$7:$H$106*($C$7:$C$106=$C163)*(BD$7:BD$106&gt;0))</f>
        <v>0</v>
      </c>
      <c r="BE163" s="88">
        <f t="array" ref="BE163">SUM($H$7:$H$106*($C$7:$C$106=$C163)*(BE$7:BE$106&gt;0))</f>
        <v>0</v>
      </c>
      <c r="BF163" s="88">
        <f t="array" ref="BF163">SUM($H$7:$H$106*($C$7:$C$106=$C163)*(BF$7:BF$106&gt;0))</f>
        <v>0</v>
      </c>
      <c r="BG163" s="88">
        <f t="array" ref="BG163">SUM($H$7:$H$106*($C$7:$C$106=$C163)*(BG$7:BG$106&gt;0))</f>
        <v>0</v>
      </c>
      <c r="BH163" s="88">
        <f t="array" ref="BH163">SUM($H$7:$H$106*($C$7:$C$106=$C163)*(BH$7:BH$106&gt;0))</f>
        <v>0</v>
      </c>
      <c r="BI163" s="88">
        <f t="array" ref="BI163">SUM($H$7:$H$106*($C$7:$C$106=$C163)*(BI$7:BI$106&gt;0))</f>
        <v>0</v>
      </c>
      <c r="BJ163" s="88">
        <f t="array" ref="BJ163">SUM($H$7:$H$106*($C$7:$C$106=$C163)*(BJ$7:BJ$106&gt;0))</f>
        <v>0</v>
      </c>
      <c r="BK163" s="88">
        <f t="array" ref="BK163">SUM($H$7:$H$106*($C$7:$C$106=$C163)*(BK$7:BK$106&gt;0))</f>
        <v>0</v>
      </c>
      <c r="BL163" s="88">
        <f t="array" ref="BL163">SUM($H$7:$H$106*($C$7:$C$106=$C163)*(BL$7:BL$106&gt;0))</f>
        <v>0</v>
      </c>
      <c r="BM163" s="88">
        <f t="array" ref="BM163">SUM($H$7:$H$106*($C$7:$C$106=$C163)*(BM$7:BM$106&gt;0))</f>
        <v>0</v>
      </c>
      <c r="BN163" s="88">
        <f t="array" ref="BN163">SUM($H$7:$H$106*($C$7:$C$106=$C163)*(BN$7:BN$106&gt;0))</f>
        <v>0</v>
      </c>
      <c r="BO163" s="88">
        <f t="array" ref="BO163">SUM($H$7:$H$106*($C$7:$C$106=$C163)*(BO$7:BO$106&gt;0))</f>
        <v>0</v>
      </c>
      <c r="BP163" s="88">
        <f t="array" ref="BP163">SUM($H$7:$H$106*($C$7:$C$106=$C163)*(BP$7:BP$106&gt;0))</f>
        <v>0</v>
      </c>
      <c r="BQ163" s="88">
        <f t="array" ref="BQ163">SUM($H$7:$H$106*($C$7:$C$106=$C163)*(BQ$7:BQ$106&gt;0))</f>
        <v>0</v>
      </c>
      <c r="BR163" s="88">
        <f t="array" ref="BR163">SUM($H$7:$H$106*($C$7:$C$106=$C163)*(BR$7:BR$106&gt;0))</f>
        <v>0</v>
      </c>
      <c r="BS163" s="88">
        <f t="array" ref="BS163">SUM($H$7:$H$106*($C$7:$C$106=$C163)*(BS$7:BS$106&gt;0))</f>
        <v>0</v>
      </c>
      <c r="BT163" s="88">
        <f t="array" ref="BT163">SUM($H$7:$H$106*($C$7:$C$106=$C163)*(BT$7:BT$106&gt;0))</f>
        <v>0</v>
      </c>
      <c r="BU163" s="88">
        <f t="array" ref="BU163">SUM($H$7:$H$106*($C$7:$C$106=$C163)*(BU$7:BU$106&gt;0))</f>
        <v>0</v>
      </c>
      <c r="BV163" s="88">
        <f t="array" ref="BV163">SUM($H$7:$H$106*($C$7:$C$106=$C163)*(BV$7:BV$106&gt;0))</f>
        <v>0</v>
      </c>
      <c r="BW163" s="88">
        <f t="array" ref="BW163">SUM($H$7:$H$106*($C$7:$C$106=$C163)*(BW$7:BW$106&gt;0))</f>
        <v>0</v>
      </c>
    </row>
    <row r="164" spans="2:75" hidden="1" outlineLevel="1">
      <c r="B164" s="7"/>
      <c r="C164" s="86" t="str">
        <f>тех!B61</f>
        <v>Мерчендайзер</v>
      </c>
      <c r="D164" s="58"/>
      <c r="E164" s="58"/>
      <c r="F164" s="58"/>
      <c r="G164" s="58"/>
      <c r="H164" s="87"/>
      <c r="I164" s="80"/>
      <c r="J164" s="80"/>
      <c r="K164" s="80"/>
      <c r="L164" s="80"/>
      <c r="M164" s="80"/>
      <c r="N164" s="80"/>
      <c r="P164" s="88">
        <f t="array" ref="P164">SUM($H$7:$H$106*($C$7:$C$106=$C164)*(P$7:P$106&gt;0))</f>
        <v>0</v>
      </c>
      <c r="Q164" s="88">
        <f t="array" ref="Q164">SUM($H$7:$H$106*($C$7:$C$106=$C164)*(Q$7:Q$106&gt;0))</f>
        <v>0</v>
      </c>
      <c r="R164" s="88">
        <f t="array" ref="R164">SUM($H$7:$H$106*($C$7:$C$106=$C164)*(R$7:R$106&gt;0))</f>
        <v>0</v>
      </c>
      <c r="S164" s="88">
        <f t="array" ref="S164">SUM($H$7:$H$106*($C$7:$C$106=$C164)*(S$7:S$106&gt;0))</f>
        <v>0</v>
      </c>
      <c r="T164" s="88">
        <f t="array" ref="T164">SUM($H$7:$H$106*($C$7:$C$106=$C164)*(T$7:T$106&gt;0))</f>
        <v>0</v>
      </c>
      <c r="U164" s="88">
        <f t="array" ref="U164">SUM($H$7:$H$106*($C$7:$C$106=$C164)*(U$7:U$106&gt;0))</f>
        <v>0</v>
      </c>
      <c r="V164" s="88">
        <f t="array" ref="V164">SUM($H$7:$H$106*($C$7:$C$106=$C164)*(V$7:V$106&gt;0))</f>
        <v>0</v>
      </c>
      <c r="W164" s="88">
        <f t="array" ref="W164">SUM($H$7:$H$106*($C$7:$C$106=$C164)*(W$7:W$106&gt;0))</f>
        <v>0</v>
      </c>
      <c r="X164" s="88">
        <f t="array" ref="X164">SUM($H$7:$H$106*($C$7:$C$106=$C164)*(X$7:X$106&gt;0))</f>
        <v>0</v>
      </c>
      <c r="Y164" s="88">
        <f t="array" ref="Y164">SUM($H$7:$H$106*($C$7:$C$106=$C164)*(Y$7:Y$106&gt;0))</f>
        <v>0</v>
      </c>
      <c r="Z164" s="88">
        <f t="array" ref="Z164">SUM($H$7:$H$106*($C$7:$C$106=$C164)*(Z$7:Z$106&gt;0))</f>
        <v>0</v>
      </c>
      <c r="AA164" s="88">
        <f t="array" ref="AA164">SUM($H$7:$H$106*($C$7:$C$106=$C164)*(AA$7:AA$106&gt;0))</f>
        <v>0</v>
      </c>
      <c r="AB164" s="88">
        <f t="array" ref="AB164">SUM($H$7:$H$106*($C$7:$C$106=$C164)*(AB$7:AB$106&gt;0))</f>
        <v>0</v>
      </c>
      <c r="AC164" s="88">
        <f t="array" ref="AC164">SUM($H$7:$H$106*($C$7:$C$106=$C164)*(AC$7:AC$106&gt;0))</f>
        <v>0</v>
      </c>
      <c r="AD164" s="88">
        <f t="array" ref="AD164">SUM($H$7:$H$106*($C$7:$C$106=$C164)*(AD$7:AD$106&gt;0))</f>
        <v>0</v>
      </c>
      <c r="AE164" s="88">
        <f t="array" ref="AE164">SUM($H$7:$H$106*($C$7:$C$106=$C164)*(AE$7:AE$106&gt;0))</f>
        <v>0</v>
      </c>
      <c r="AF164" s="88">
        <f t="array" ref="AF164">SUM($H$7:$H$106*($C$7:$C$106=$C164)*(AF$7:AF$106&gt;0))</f>
        <v>0</v>
      </c>
      <c r="AG164" s="88">
        <f t="array" ref="AG164">SUM($H$7:$H$106*($C$7:$C$106=$C164)*(AG$7:AG$106&gt;0))</f>
        <v>0</v>
      </c>
      <c r="AH164" s="88">
        <f t="array" ref="AH164">SUM($H$7:$H$106*($C$7:$C$106=$C164)*(AH$7:AH$106&gt;0))</f>
        <v>0</v>
      </c>
      <c r="AI164" s="88">
        <f t="array" ref="AI164">SUM($H$7:$H$106*($C$7:$C$106=$C164)*(AI$7:AI$106&gt;0))</f>
        <v>0</v>
      </c>
      <c r="AJ164" s="88">
        <f t="array" ref="AJ164">SUM($H$7:$H$106*($C$7:$C$106=$C164)*(AJ$7:AJ$106&gt;0))</f>
        <v>0</v>
      </c>
      <c r="AK164" s="88">
        <f t="array" ref="AK164">SUM($H$7:$H$106*($C$7:$C$106=$C164)*(AK$7:AK$106&gt;0))</f>
        <v>0</v>
      </c>
      <c r="AL164" s="88">
        <f t="array" ref="AL164">SUM($H$7:$H$106*($C$7:$C$106=$C164)*(AL$7:AL$106&gt;0))</f>
        <v>0</v>
      </c>
      <c r="AM164" s="88">
        <f t="array" ref="AM164">SUM($H$7:$H$106*($C$7:$C$106=$C164)*(AM$7:AM$106&gt;0))</f>
        <v>0</v>
      </c>
      <c r="AN164" s="88">
        <f t="array" ref="AN164">SUM($H$7:$H$106*($C$7:$C$106=$C164)*(AN$7:AN$106&gt;0))</f>
        <v>0</v>
      </c>
      <c r="AO164" s="88">
        <f t="array" ref="AO164">SUM($H$7:$H$106*($C$7:$C$106=$C164)*(AO$7:AO$106&gt;0))</f>
        <v>0</v>
      </c>
      <c r="AP164" s="88">
        <f t="array" ref="AP164">SUM($H$7:$H$106*($C$7:$C$106=$C164)*(AP$7:AP$106&gt;0))</f>
        <v>0</v>
      </c>
      <c r="AQ164" s="88">
        <f t="array" ref="AQ164">SUM($H$7:$H$106*($C$7:$C$106=$C164)*(AQ$7:AQ$106&gt;0))</f>
        <v>0</v>
      </c>
      <c r="AR164" s="88">
        <f t="array" ref="AR164">SUM($H$7:$H$106*($C$7:$C$106=$C164)*(AR$7:AR$106&gt;0))</f>
        <v>0</v>
      </c>
      <c r="AS164" s="88">
        <f t="array" ref="AS164">SUM($H$7:$H$106*($C$7:$C$106=$C164)*(AS$7:AS$106&gt;0))</f>
        <v>0</v>
      </c>
      <c r="AT164" s="88">
        <f t="array" ref="AT164">SUM($H$7:$H$106*($C$7:$C$106=$C164)*(AT$7:AT$106&gt;0))</f>
        <v>0</v>
      </c>
      <c r="AU164" s="88">
        <f t="array" ref="AU164">SUM($H$7:$H$106*($C$7:$C$106=$C164)*(AU$7:AU$106&gt;0))</f>
        <v>0</v>
      </c>
      <c r="AV164" s="88">
        <f t="array" ref="AV164">SUM($H$7:$H$106*($C$7:$C$106=$C164)*(AV$7:AV$106&gt;0))</f>
        <v>0</v>
      </c>
      <c r="AW164" s="88">
        <f t="array" ref="AW164">SUM($H$7:$H$106*($C$7:$C$106=$C164)*(AW$7:AW$106&gt;0))</f>
        <v>0</v>
      </c>
      <c r="AX164" s="88">
        <f t="array" ref="AX164">SUM($H$7:$H$106*($C$7:$C$106=$C164)*(AX$7:AX$106&gt;0))</f>
        <v>0</v>
      </c>
      <c r="AY164" s="88">
        <f t="array" ref="AY164">SUM($H$7:$H$106*($C$7:$C$106=$C164)*(AY$7:AY$106&gt;0))</f>
        <v>0</v>
      </c>
      <c r="AZ164" s="88">
        <f t="array" ref="AZ164">SUM($H$7:$H$106*($C$7:$C$106=$C164)*(AZ$7:AZ$106&gt;0))</f>
        <v>0</v>
      </c>
      <c r="BA164" s="88">
        <f t="array" ref="BA164">SUM($H$7:$H$106*($C$7:$C$106=$C164)*(BA$7:BA$106&gt;0))</f>
        <v>0</v>
      </c>
      <c r="BB164" s="88">
        <f t="array" ref="BB164">SUM($H$7:$H$106*($C$7:$C$106=$C164)*(BB$7:BB$106&gt;0))</f>
        <v>0</v>
      </c>
      <c r="BC164" s="88">
        <f t="array" ref="BC164">SUM($H$7:$H$106*($C$7:$C$106=$C164)*(BC$7:BC$106&gt;0))</f>
        <v>0</v>
      </c>
      <c r="BD164" s="88">
        <f t="array" ref="BD164">SUM($H$7:$H$106*($C$7:$C$106=$C164)*(BD$7:BD$106&gt;0))</f>
        <v>0</v>
      </c>
      <c r="BE164" s="88">
        <f t="array" ref="BE164">SUM($H$7:$H$106*($C$7:$C$106=$C164)*(BE$7:BE$106&gt;0))</f>
        <v>0</v>
      </c>
      <c r="BF164" s="88">
        <f t="array" ref="BF164">SUM($H$7:$H$106*($C$7:$C$106=$C164)*(BF$7:BF$106&gt;0))</f>
        <v>0</v>
      </c>
      <c r="BG164" s="88">
        <f t="array" ref="BG164">SUM($H$7:$H$106*($C$7:$C$106=$C164)*(BG$7:BG$106&gt;0))</f>
        <v>0</v>
      </c>
      <c r="BH164" s="88">
        <f t="array" ref="BH164">SUM($H$7:$H$106*($C$7:$C$106=$C164)*(BH$7:BH$106&gt;0))</f>
        <v>0</v>
      </c>
      <c r="BI164" s="88">
        <f t="array" ref="BI164">SUM($H$7:$H$106*($C$7:$C$106=$C164)*(BI$7:BI$106&gt;0))</f>
        <v>0</v>
      </c>
      <c r="BJ164" s="88">
        <f t="array" ref="BJ164">SUM($H$7:$H$106*($C$7:$C$106=$C164)*(BJ$7:BJ$106&gt;0))</f>
        <v>0</v>
      </c>
      <c r="BK164" s="88">
        <f t="array" ref="BK164">SUM($H$7:$H$106*($C$7:$C$106=$C164)*(BK$7:BK$106&gt;0))</f>
        <v>0</v>
      </c>
      <c r="BL164" s="88">
        <f t="array" ref="BL164">SUM($H$7:$H$106*($C$7:$C$106=$C164)*(BL$7:BL$106&gt;0))</f>
        <v>0</v>
      </c>
      <c r="BM164" s="88">
        <f t="array" ref="BM164">SUM($H$7:$H$106*($C$7:$C$106=$C164)*(BM$7:BM$106&gt;0))</f>
        <v>0</v>
      </c>
      <c r="BN164" s="88">
        <f t="array" ref="BN164">SUM($H$7:$H$106*($C$7:$C$106=$C164)*(BN$7:BN$106&gt;0))</f>
        <v>0</v>
      </c>
      <c r="BO164" s="88">
        <f t="array" ref="BO164">SUM($H$7:$H$106*($C$7:$C$106=$C164)*(BO$7:BO$106&gt;0))</f>
        <v>0</v>
      </c>
      <c r="BP164" s="88">
        <f t="array" ref="BP164">SUM($H$7:$H$106*($C$7:$C$106=$C164)*(BP$7:BP$106&gt;0))</f>
        <v>0</v>
      </c>
      <c r="BQ164" s="88">
        <f t="array" ref="BQ164">SUM($H$7:$H$106*($C$7:$C$106=$C164)*(BQ$7:BQ$106&gt;0))</f>
        <v>0</v>
      </c>
      <c r="BR164" s="88">
        <f t="array" ref="BR164">SUM($H$7:$H$106*($C$7:$C$106=$C164)*(BR$7:BR$106&gt;0))</f>
        <v>0</v>
      </c>
      <c r="BS164" s="88">
        <f t="array" ref="BS164">SUM($H$7:$H$106*($C$7:$C$106=$C164)*(BS$7:BS$106&gt;0))</f>
        <v>0</v>
      </c>
      <c r="BT164" s="88">
        <f t="array" ref="BT164">SUM($H$7:$H$106*($C$7:$C$106=$C164)*(BT$7:BT$106&gt;0))</f>
        <v>0</v>
      </c>
      <c r="BU164" s="88">
        <f t="array" ref="BU164">SUM($H$7:$H$106*($C$7:$C$106=$C164)*(BU$7:BU$106&gt;0))</f>
        <v>0</v>
      </c>
      <c r="BV164" s="88">
        <f t="array" ref="BV164">SUM($H$7:$H$106*($C$7:$C$106=$C164)*(BV$7:BV$106&gt;0))</f>
        <v>0</v>
      </c>
      <c r="BW164" s="88">
        <f t="array" ref="BW164">SUM($H$7:$H$106*($C$7:$C$106=$C164)*(BW$7:BW$106&gt;0))</f>
        <v>0</v>
      </c>
    </row>
    <row r="165" spans="2:75" hidden="1" outlineLevel="1">
      <c r="B165" s="7"/>
      <c r="C165" s="86" t="str">
        <f>тех!B62</f>
        <v>Механизатор</v>
      </c>
      <c r="D165" s="58"/>
      <c r="E165" s="58"/>
      <c r="F165" s="58"/>
      <c r="G165" s="58"/>
      <c r="H165" s="87"/>
      <c r="I165" s="80"/>
      <c r="J165" s="80"/>
      <c r="K165" s="80"/>
      <c r="L165" s="80"/>
      <c r="M165" s="80"/>
      <c r="N165" s="80"/>
      <c r="P165" s="88">
        <f t="array" ref="P165">SUM($H$7:$H$106*($C$7:$C$106=$C165)*(P$7:P$106&gt;0))</f>
        <v>0</v>
      </c>
      <c r="Q165" s="88">
        <f t="array" ref="Q165">SUM($H$7:$H$106*($C$7:$C$106=$C165)*(Q$7:Q$106&gt;0))</f>
        <v>0</v>
      </c>
      <c r="R165" s="88">
        <f t="array" ref="R165">SUM($H$7:$H$106*($C$7:$C$106=$C165)*(R$7:R$106&gt;0))</f>
        <v>0</v>
      </c>
      <c r="S165" s="88">
        <f t="array" ref="S165">SUM($H$7:$H$106*($C$7:$C$106=$C165)*(S$7:S$106&gt;0))</f>
        <v>0</v>
      </c>
      <c r="T165" s="88">
        <f t="array" ref="T165">SUM($H$7:$H$106*($C$7:$C$106=$C165)*(T$7:T$106&gt;0))</f>
        <v>0</v>
      </c>
      <c r="U165" s="88">
        <f t="array" ref="U165">SUM($H$7:$H$106*($C$7:$C$106=$C165)*(U$7:U$106&gt;0))</f>
        <v>0</v>
      </c>
      <c r="V165" s="88">
        <f t="array" ref="V165">SUM($H$7:$H$106*($C$7:$C$106=$C165)*(V$7:V$106&gt;0))</f>
        <v>0</v>
      </c>
      <c r="W165" s="88">
        <f t="array" ref="W165">SUM($H$7:$H$106*($C$7:$C$106=$C165)*(W$7:W$106&gt;0))</f>
        <v>0</v>
      </c>
      <c r="X165" s="88">
        <f t="array" ref="X165">SUM($H$7:$H$106*($C$7:$C$106=$C165)*(X$7:X$106&gt;0))</f>
        <v>0</v>
      </c>
      <c r="Y165" s="88">
        <f t="array" ref="Y165">SUM($H$7:$H$106*($C$7:$C$106=$C165)*(Y$7:Y$106&gt;0))</f>
        <v>0</v>
      </c>
      <c r="Z165" s="88">
        <f t="array" ref="Z165">SUM($H$7:$H$106*($C$7:$C$106=$C165)*(Z$7:Z$106&gt;0))</f>
        <v>0</v>
      </c>
      <c r="AA165" s="88">
        <f t="array" ref="AA165">SUM($H$7:$H$106*($C$7:$C$106=$C165)*(AA$7:AA$106&gt;0))</f>
        <v>0</v>
      </c>
      <c r="AB165" s="88">
        <f t="array" ref="AB165">SUM($H$7:$H$106*($C$7:$C$106=$C165)*(AB$7:AB$106&gt;0))</f>
        <v>0</v>
      </c>
      <c r="AC165" s="88">
        <f t="array" ref="AC165">SUM($H$7:$H$106*($C$7:$C$106=$C165)*(AC$7:AC$106&gt;0))</f>
        <v>0</v>
      </c>
      <c r="AD165" s="88">
        <f t="array" ref="AD165">SUM($H$7:$H$106*($C$7:$C$106=$C165)*(AD$7:AD$106&gt;0))</f>
        <v>0</v>
      </c>
      <c r="AE165" s="88">
        <f t="array" ref="AE165">SUM($H$7:$H$106*($C$7:$C$106=$C165)*(AE$7:AE$106&gt;0))</f>
        <v>0</v>
      </c>
      <c r="AF165" s="88">
        <f t="array" ref="AF165">SUM($H$7:$H$106*($C$7:$C$106=$C165)*(AF$7:AF$106&gt;0))</f>
        <v>0</v>
      </c>
      <c r="AG165" s="88">
        <f t="array" ref="AG165">SUM($H$7:$H$106*($C$7:$C$106=$C165)*(AG$7:AG$106&gt;0))</f>
        <v>0</v>
      </c>
      <c r="AH165" s="88">
        <f t="array" ref="AH165">SUM($H$7:$H$106*($C$7:$C$106=$C165)*(AH$7:AH$106&gt;0))</f>
        <v>0</v>
      </c>
      <c r="AI165" s="88">
        <f t="array" ref="AI165">SUM($H$7:$H$106*($C$7:$C$106=$C165)*(AI$7:AI$106&gt;0))</f>
        <v>0</v>
      </c>
      <c r="AJ165" s="88">
        <f t="array" ref="AJ165">SUM($H$7:$H$106*($C$7:$C$106=$C165)*(AJ$7:AJ$106&gt;0))</f>
        <v>0</v>
      </c>
      <c r="AK165" s="88">
        <f t="array" ref="AK165">SUM($H$7:$H$106*($C$7:$C$106=$C165)*(AK$7:AK$106&gt;0))</f>
        <v>0</v>
      </c>
      <c r="AL165" s="88">
        <f t="array" ref="AL165">SUM($H$7:$H$106*($C$7:$C$106=$C165)*(AL$7:AL$106&gt;0))</f>
        <v>0</v>
      </c>
      <c r="AM165" s="88">
        <f t="array" ref="AM165">SUM($H$7:$H$106*($C$7:$C$106=$C165)*(AM$7:AM$106&gt;0))</f>
        <v>0</v>
      </c>
      <c r="AN165" s="88">
        <f t="array" ref="AN165">SUM($H$7:$H$106*($C$7:$C$106=$C165)*(AN$7:AN$106&gt;0))</f>
        <v>0</v>
      </c>
      <c r="AO165" s="88">
        <f t="array" ref="AO165">SUM($H$7:$H$106*($C$7:$C$106=$C165)*(AO$7:AO$106&gt;0))</f>
        <v>0</v>
      </c>
      <c r="AP165" s="88">
        <f t="array" ref="AP165">SUM($H$7:$H$106*($C$7:$C$106=$C165)*(AP$7:AP$106&gt;0))</f>
        <v>0</v>
      </c>
      <c r="AQ165" s="88">
        <f t="array" ref="AQ165">SUM($H$7:$H$106*($C$7:$C$106=$C165)*(AQ$7:AQ$106&gt;0))</f>
        <v>0</v>
      </c>
      <c r="AR165" s="88">
        <f t="array" ref="AR165">SUM($H$7:$H$106*($C$7:$C$106=$C165)*(AR$7:AR$106&gt;0))</f>
        <v>0</v>
      </c>
      <c r="AS165" s="88">
        <f t="array" ref="AS165">SUM($H$7:$H$106*($C$7:$C$106=$C165)*(AS$7:AS$106&gt;0))</f>
        <v>0</v>
      </c>
      <c r="AT165" s="88">
        <f t="array" ref="AT165">SUM($H$7:$H$106*($C$7:$C$106=$C165)*(AT$7:AT$106&gt;0))</f>
        <v>0</v>
      </c>
      <c r="AU165" s="88">
        <f t="array" ref="AU165">SUM($H$7:$H$106*($C$7:$C$106=$C165)*(AU$7:AU$106&gt;0))</f>
        <v>0</v>
      </c>
      <c r="AV165" s="88">
        <f t="array" ref="AV165">SUM($H$7:$H$106*($C$7:$C$106=$C165)*(AV$7:AV$106&gt;0))</f>
        <v>0</v>
      </c>
      <c r="AW165" s="88">
        <f t="array" ref="AW165">SUM($H$7:$H$106*($C$7:$C$106=$C165)*(AW$7:AW$106&gt;0))</f>
        <v>0</v>
      </c>
      <c r="AX165" s="88">
        <f t="array" ref="AX165">SUM($H$7:$H$106*($C$7:$C$106=$C165)*(AX$7:AX$106&gt;0))</f>
        <v>0</v>
      </c>
      <c r="AY165" s="88">
        <f t="array" ref="AY165">SUM($H$7:$H$106*($C$7:$C$106=$C165)*(AY$7:AY$106&gt;0))</f>
        <v>0</v>
      </c>
      <c r="AZ165" s="88">
        <f t="array" ref="AZ165">SUM($H$7:$H$106*($C$7:$C$106=$C165)*(AZ$7:AZ$106&gt;0))</f>
        <v>0</v>
      </c>
      <c r="BA165" s="88">
        <f t="array" ref="BA165">SUM($H$7:$H$106*($C$7:$C$106=$C165)*(BA$7:BA$106&gt;0))</f>
        <v>0</v>
      </c>
      <c r="BB165" s="88">
        <f t="array" ref="BB165">SUM($H$7:$H$106*($C$7:$C$106=$C165)*(BB$7:BB$106&gt;0))</f>
        <v>0</v>
      </c>
      <c r="BC165" s="88">
        <f t="array" ref="BC165">SUM($H$7:$H$106*($C$7:$C$106=$C165)*(BC$7:BC$106&gt;0))</f>
        <v>0</v>
      </c>
      <c r="BD165" s="88">
        <f t="array" ref="BD165">SUM($H$7:$H$106*($C$7:$C$106=$C165)*(BD$7:BD$106&gt;0))</f>
        <v>0</v>
      </c>
      <c r="BE165" s="88">
        <f t="array" ref="BE165">SUM($H$7:$H$106*($C$7:$C$106=$C165)*(BE$7:BE$106&gt;0))</f>
        <v>0</v>
      </c>
      <c r="BF165" s="88">
        <f t="array" ref="BF165">SUM($H$7:$H$106*($C$7:$C$106=$C165)*(BF$7:BF$106&gt;0))</f>
        <v>0</v>
      </c>
      <c r="BG165" s="88">
        <f t="array" ref="BG165">SUM($H$7:$H$106*($C$7:$C$106=$C165)*(BG$7:BG$106&gt;0))</f>
        <v>0</v>
      </c>
      <c r="BH165" s="88">
        <f t="array" ref="BH165">SUM($H$7:$H$106*($C$7:$C$106=$C165)*(BH$7:BH$106&gt;0))</f>
        <v>0</v>
      </c>
      <c r="BI165" s="88">
        <f t="array" ref="BI165">SUM($H$7:$H$106*($C$7:$C$106=$C165)*(BI$7:BI$106&gt;0))</f>
        <v>0</v>
      </c>
      <c r="BJ165" s="88">
        <f t="array" ref="BJ165">SUM($H$7:$H$106*($C$7:$C$106=$C165)*(BJ$7:BJ$106&gt;0))</f>
        <v>0</v>
      </c>
      <c r="BK165" s="88">
        <f t="array" ref="BK165">SUM($H$7:$H$106*($C$7:$C$106=$C165)*(BK$7:BK$106&gt;0))</f>
        <v>0</v>
      </c>
      <c r="BL165" s="88">
        <f t="array" ref="BL165">SUM($H$7:$H$106*($C$7:$C$106=$C165)*(BL$7:BL$106&gt;0))</f>
        <v>0</v>
      </c>
      <c r="BM165" s="88">
        <f t="array" ref="BM165">SUM($H$7:$H$106*($C$7:$C$106=$C165)*(BM$7:BM$106&gt;0))</f>
        <v>0</v>
      </c>
      <c r="BN165" s="88">
        <f t="array" ref="BN165">SUM($H$7:$H$106*($C$7:$C$106=$C165)*(BN$7:BN$106&gt;0))</f>
        <v>0</v>
      </c>
      <c r="BO165" s="88">
        <f t="array" ref="BO165">SUM($H$7:$H$106*($C$7:$C$106=$C165)*(BO$7:BO$106&gt;0))</f>
        <v>0</v>
      </c>
      <c r="BP165" s="88">
        <f t="array" ref="BP165">SUM($H$7:$H$106*($C$7:$C$106=$C165)*(BP$7:BP$106&gt;0))</f>
        <v>0</v>
      </c>
      <c r="BQ165" s="88">
        <f t="array" ref="BQ165">SUM($H$7:$H$106*($C$7:$C$106=$C165)*(BQ$7:BQ$106&gt;0))</f>
        <v>0</v>
      </c>
      <c r="BR165" s="88">
        <f t="array" ref="BR165">SUM($H$7:$H$106*($C$7:$C$106=$C165)*(BR$7:BR$106&gt;0))</f>
        <v>0</v>
      </c>
      <c r="BS165" s="88">
        <f t="array" ref="BS165">SUM($H$7:$H$106*($C$7:$C$106=$C165)*(BS$7:BS$106&gt;0))</f>
        <v>0</v>
      </c>
      <c r="BT165" s="88">
        <f t="array" ref="BT165">SUM($H$7:$H$106*($C$7:$C$106=$C165)*(BT$7:BT$106&gt;0))</f>
        <v>0</v>
      </c>
      <c r="BU165" s="88">
        <f t="array" ref="BU165">SUM($H$7:$H$106*($C$7:$C$106=$C165)*(BU$7:BU$106&gt;0))</f>
        <v>0</v>
      </c>
      <c r="BV165" s="88">
        <f t="array" ref="BV165">SUM($H$7:$H$106*($C$7:$C$106=$C165)*(BV$7:BV$106&gt;0))</f>
        <v>0</v>
      </c>
      <c r="BW165" s="88">
        <f t="array" ref="BW165">SUM($H$7:$H$106*($C$7:$C$106=$C165)*(BW$7:BW$106&gt;0))</f>
        <v>0</v>
      </c>
    </row>
    <row r="166" spans="2:75" hidden="1" outlineLevel="1">
      <c r="B166" s="7"/>
      <c r="C166" s="86" t="str">
        <f>тех!B63</f>
        <v>Механик-водитель</v>
      </c>
      <c r="D166" s="58"/>
      <c r="E166" s="58"/>
      <c r="F166" s="58"/>
      <c r="G166" s="58"/>
      <c r="H166" s="87"/>
      <c r="I166" s="80"/>
      <c r="J166" s="80"/>
      <c r="K166" s="80"/>
      <c r="L166" s="80"/>
      <c r="M166" s="80"/>
      <c r="N166" s="80"/>
      <c r="P166" s="88">
        <f t="array" ref="P166">SUM($H$7:$H$106*($C$7:$C$106=$C166)*(P$7:P$106&gt;0))</f>
        <v>0</v>
      </c>
      <c r="Q166" s="88">
        <f t="array" ref="Q166">SUM($H$7:$H$106*($C$7:$C$106=$C166)*(Q$7:Q$106&gt;0))</f>
        <v>0</v>
      </c>
      <c r="R166" s="88">
        <f t="array" ref="R166">SUM($H$7:$H$106*($C$7:$C$106=$C166)*(R$7:R$106&gt;0))</f>
        <v>0</v>
      </c>
      <c r="S166" s="88">
        <f t="array" ref="S166">SUM($H$7:$H$106*($C$7:$C$106=$C166)*(S$7:S$106&gt;0))</f>
        <v>0</v>
      </c>
      <c r="T166" s="88">
        <f t="array" ref="T166">SUM($H$7:$H$106*($C$7:$C$106=$C166)*(T$7:T$106&gt;0))</f>
        <v>0</v>
      </c>
      <c r="U166" s="88">
        <f t="array" ref="U166">SUM($H$7:$H$106*($C$7:$C$106=$C166)*(U$7:U$106&gt;0))</f>
        <v>0</v>
      </c>
      <c r="V166" s="88">
        <f t="array" ref="V166">SUM($H$7:$H$106*($C$7:$C$106=$C166)*(V$7:V$106&gt;0))</f>
        <v>0</v>
      </c>
      <c r="W166" s="88">
        <f t="array" ref="W166">SUM($H$7:$H$106*($C$7:$C$106=$C166)*(W$7:W$106&gt;0))</f>
        <v>0</v>
      </c>
      <c r="X166" s="88">
        <f t="array" ref="X166">SUM($H$7:$H$106*($C$7:$C$106=$C166)*(X$7:X$106&gt;0))</f>
        <v>0</v>
      </c>
      <c r="Y166" s="88">
        <f t="array" ref="Y166">SUM($H$7:$H$106*($C$7:$C$106=$C166)*(Y$7:Y$106&gt;0))</f>
        <v>0</v>
      </c>
      <c r="Z166" s="88">
        <f t="array" ref="Z166">SUM($H$7:$H$106*($C$7:$C$106=$C166)*(Z$7:Z$106&gt;0))</f>
        <v>0</v>
      </c>
      <c r="AA166" s="88">
        <f t="array" ref="AA166">SUM($H$7:$H$106*($C$7:$C$106=$C166)*(AA$7:AA$106&gt;0))</f>
        <v>0</v>
      </c>
      <c r="AB166" s="88">
        <f t="array" ref="AB166">SUM($H$7:$H$106*($C$7:$C$106=$C166)*(AB$7:AB$106&gt;0))</f>
        <v>0</v>
      </c>
      <c r="AC166" s="88">
        <f t="array" ref="AC166">SUM($H$7:$H$106*($C$7:$C$106=$C166)*(AC$7:AC$106&gt;0))</f>
        <v>0</v>
      </c>
      <c r="AD166" s="88">
        <f t="array" ref="AD166">SUM($H$7:$H$106*($C$7:$C$106=$C166)*(AD$7:AD$106&gt;0))</f>
        <v>0</v>
      </c>
      <c r="AE166" s="88">
        <f t="array" ref="AE166">SUM($H$7:$H$106*($C$7:$C$106=$C166)*(AE$7:AE$106&gt;0))</f>
        <v>0</v>
      </c>
      <c r="AF166" s="88">
        <f t="array" ref="AF166">SUM($H$7:$H$106*($C$7:$C$106=$C166)*(AF$7:AF$106&gt;0))</f>
        <v>0</v>
      </c>
      <c r="AG166" s="88">
        <f t="array" ref="AG166">SUM($H$7:$H$106*($C$7:$C$106=$C166)*(AG$7:AG$106&gt;0))</f>
        <v>0</v>
      </c>
      <c r="AH166" s="88">
        <f t="array" ref="AH166">SUM($H$7:$H$106*($C$7:$C$106=$C166)*(AH$7:AH$106&gt;0))</f>
        <v>0</v>
      </c>
      <c r="AI166" s="88">
        <f t="array" ref="AI166">SUM($H$7:$H$106*($C$7:$C$106=$C166)*(AI$7:AI$106&gt;0))</f>
        <v>0</v>
      </c>
      <c r="AJ166" s="88">
        <f t="array" ref="AJ166">SUM($H$7:$H$106*($C$7:$C$106=$C166)*(AJ$7:AJ$106&gt;0))</f>
        <v>0</v>
      </c>
      <c r="AK166" s="88">
        <f t="array" ref="AK166">SUM($H$7:$H$106*($C$7:$C$106=$C166)*(AK$7:AK$106&gt;0))</f>
        <v>0</v>
      </c>
      <c r="AL166" s="88">
        <f t="array" ref="AL166">SUM($H$7:$H$106*($C$7:$C$106=$C166)*(AL$7:AL$106&gt;0))</f>
        <v>0</v>
      </c>
      <c r="AM166" s="88">
        <f t="array" ref="AM166">SUM($H$7:$H$106*($C$7:$C$106=$C166)*(AM$7:AM$106&gt;0))</f>
        <v>0</v>
      </c>
      <c r="AN166" s="88">
        <f t="array" ref="AN166">SUM($H$7:$H$106*($C$7:$C$106=$C166)*(AN$7:AN$106&gt;0))</f>
        <v>0</v>
      </c>
      <c r="AO166" s="88">
        <f t="array" ref="AO166">SUM($H$7:$H$106*($C$7:$C$106=$C166)*(AO$7:AO$106&gt;0))</f>
        <v>0</v>
      </c>
      <c r="AP166" s="88">
        <f t="array" ref="AP166">SUM($H$7:$H$106*($C$7:$C$106=$C166)*(AP$7:AP$106&gt;0))</f>
        <v>0</v>
      </c>
      <c r="AQ166" s="88">
        <f t="array" ref="AQ166">SUM($H$7:$H$106*($C$7:$C$106=$C166)*(AQ$7:AQ$106&gt;0))</f>
        <v>0</v>
      </c>
      <c r="AR166" s="88">
        <f t="array" ref="AR166">SUM($H$7:$H$106*($C$7:$C$106=$C166)*(AR$7:AR$106&gt;0))</f>
        <v>0</v>
      </c>
      <c r="AS166" s="88">
        <f t="array" ref="AS166">SUM($H$7:$H$106*($C$7:$C$106=$C166)*(AS$7:AS$106&gt;0))</f>
        <v>0</v>
      </c>
      <c r="AT166" s="88">
        <f t="array" ref="AT166">SUM($H$7:$H$106*($C$7:$C$106=$C166)*(AT$7:AT$106&gt;0))</f>
        <v>0</v>
      </c>
      <c r="AU166" s="88">
        <f t="array" ref="AU166">SUM($H$7:$H$106*($C$7:$C$106=$C166)*(AU$7:AU$106&gt;0))</f>
        <v>0</v>
      </c>
      <c r="AV166" s="88">
        <f t="array" ref="AV166">SUM($H$7:$H$106*($C$7:$C$106=$C166)*(AV$7:AV$106&gt;0))</f>
        <v>0</v>
      </c>
      <c r="AW166" s="88">
        <f t="array" ref="AW166">SUM($H$7:$H$106*($C$7:$C$106=$C166)*(AW$7:AW$106&gt;0))</f>
        <v>0</v>
      </c>
      <c r="AX166" s="88">
        <f t="array" ref="AX166">SUM($H$7:$H$106*($C$7:$C$106=$C166)*(AX$7:AX$106&gt;0))</f>
        <v>0</v>
      </c>
      <c r="AY166" s="88">
        <f t="array" ref="AY166">SUM($H$7:$H$106*($C$7:$C$106=$C166)*(AY$7:AY$106&gt;0))</f>
        <v>0</v>
      </c>
      <c r="AZ166" s="88">
        <f t="array" ref="AZ166">SUM($H$7:$H$106*($C$7:$C$106=$C166)*(AZ$7:AZ$106&gt;0))</f>
        <v>0</v>
      </c>
      <c r="BA166" s="88">
        <f t="array" ref="BA166">SUM($H$7:$H$106*($C$7:$C$106=$C166)*(BA$7:BA$106&gt;0))</f>
        <v>0</v>
      </c>
      <c r="BB166" s="88">
        <f t="array" ref="BB166">SUM($H$7:$H$106*($C$7:$C$106=$C166)*(BB$7:BB$106&gt;0))</f>
        <v>0</v>
      </c>
      <c r="BC166" s="88">
        <f t="array" ref="BC166">SUM($H$7:$H$106*($C$7:$C$106=$C166)*(BC$7:BC$106&gt;0))</f>
        <v>0</v>
      </c>
      <c r="BD166" s="88">
        <f t="array" ref="BD166">SUM($H$7:$H$106*($C$7:$C$106=$C166)*(BD$7:BD$106&gt;0))</f>
        <v>0</v>
      </c>
      <c r="BE166" s="88">
        <f t="array" ref="BE166">SUM($H$7:$H$106*($C$7:$C$106=$C166)*(BE$7:BE$106&gt;0))</f>
        <v>0</v>
      </c>
      <c r="BF166" s="88">
        <f t="array" ref="BF166">SUM($H$7:$H$106*($C$7:$C$106=$C166)*(BF$7:BF$106&gt;0))</f>
        <v>0</v>
      </c>
      <c r="BG166" s="88">
        <f t="array" ref="BG166">SUM($H$7:$H$106*($C$7:$C$106=$C166)*(BG$7:BG$106&gt;0))</f>
        <v>0</v>
      </c>
      <c r="BH166" s="88">
        <f t="array" ref="BH166">SUM($H$7:$H$106*($C$7:$C$106=$C166)*(BH$7:BH$106&gt;0))</f>
        <v>0</v>
      </c>
      <c r="BI166" s="88">
        <f t="array" ref="BI166">SUM($H$7:$H$106*($C$7:$C$106=$C166)*(BI$7:BI$106&gt;0))</f>
        <v>0</v>
      </c>
      <c r="BJ166" s="88">
        <f t="array" ref="BJ166">SUM($H$7:$H$106*($C$7:$C$106=$C166)*(BJ$7:BJ$106&gt;0))</f>
        <v>0</v>
      </c>
      <c r="BK166" s="88">
        <f t="array" ref="BK166">SUM($H$7:$H$106*($C$7:$C$106=$C166)*(BK$7:BK$106&gt;0))</f>
        <v>0</v>
      </c>
      <c r="BL166" s="88">
        <f t="array" ref="BL166">SUM($H$7:$H$106*($C$7:$C$106=$C166)*(BL$7:BL$106&gt;0))</f>
        <v>0</v>
      </c>
      <c r="BM166" s="88">
        <f t="array" ref="BM166">SUM($H$7:$H$106*($C$7:$C$106=$C166)*(BM$7:BM$106&gt;0))</f>
        <v>0</v>
      </c>
      <c r="BN166" s="88">
        <f t="array" ref="BN166">SUM($H$7:$H$106*($C$7:$C$106=$C166)*(BN$7:BN$106&gt;0))</f>
        <v>0</v>
      </c>
      <c r="BO166" s="88">
        <f t="array" ref="BO166">SUM($H$7:$H$106*($C$7:$C$106=$C166)*(BO$7:BO$106&gt;0))</f>
        <v>0</v>
      </c>
      <c r="BP166" s="88">
        <f t="array" ref="BP166">SUM($H$7:$H$106*($C$7:$C$106=$C166)*(BP$7:BP$106&gt;0))</f>
        <v>0</v>
      </c>
      <c r="BQ166" s="88">
        <f t="array" ref="BQ166">SUM($H$7:$H$106*($C$7:$C$106=$C166)*(BQ$7:BQ$106&gt;0))</f>
        <v>0</v>
      </c>
      <c r="BR166" s="88">
        <f t="array" ref="BR166">SUM($H$7:$H$106*($C$7:$C$106=$C166)*(BR$7:BR$106&gt;0))</f>
        <v>0</v>
      </c>
      <c r="BS166" s="88">
        <f t="array" ref="BS166">SUM($H$7:$H$106*($C$7:$C$106=$C166)*(BS$7:BS$106&gt;0))</f>
        <v>0</v>
      </c>
      <c r="BT166" s="88">
        <f t="array" ref="BT166">SUM($H$7:$H$106*($C$7:$C$106=$C166)*(BT$7:BT$106&gt;0))</f>
        <v>0</v>
      </c>
      <c r="BU166" s="88">
        <f t="array" ref="BU166">SUM($H$7:$H$106*($C$7:$C$106=$C166)*(BU$7:BU$106&gt;0))</f>
        <v>0</v>
      </c>
      <c r="BV166" s="88">
        <f t="array" ref="BV166">SUM($H$7:$H$106*($C$7:$C$106=$C166)*(BV$7:BV$106&gt;0))</f>
        <v>0</v>
      </c>
      <c r="BW166" s="88">
        <f t="array" ref="BW166">SUM($H$7:$H$106*($C$7:$C$106=$C166)*(BW$7:BW$106&gt;0))</f>
        <v>0</v>
      </c>
    </row>
    <row r="167" spans="2:75" hidden="1" outlineLevel="1">
      <c r="B167" s="7"/>
      <c r="C167" s="86" t="str">
        <f>тех!B64</f>
        <v>Мойщик инвентаря</v>
      </c>
      <c r="D167" s="58"/>
      <c r="E167" s="58"/>
      <c r="F167" s="58"/>
      <c r="G167" s="58"/>
      <c r="H167" s="87"/>
      <c r="I167" s="80"/>
      <c r="J167" s="80"/>
      <c r="K167" s="80"/>
      <c r="L167" s="80"/>
      <c r="M167" s="80"/>
      <c r="N167" s="80"/>
      <c r="P167" s="88">
        <f t="array" ref="P167">SUM($H$7:$H$106*($C$7:$C$106=$C167)*(P$7:P$106&gt;0))</f>
        <v>0</v>
      </c>
      <c r="Q167" s="88">
        <f t="array" ref="Q167">SUM($H$7:$H$106*($C$7:$C$106=$C167)*(Q$7:Q$106&gt;0))</f>
        <v>0</v>
      </c>
      <c r="R167" s="88">
        <f t="array" ref="R167">SUM($H$7:$H$106*($C$7:$C$106=$C167)*(R$7:R$106&gt;0))</f>
        <v>0</v>
      </c>
      <c r="S167" s="88">
        <f t="array" ref="S167">SUM($H$7:$H$106*($C$7:$C$106=$C167)*(S$7:S$106&gt;0))</f>
        <v>0</v>
      </c>
      <c r="T167" s="88">
        <f t="array" ref="T167">SUM($H$7:$H$106*($C$7:$C$106=$C167)*(T$7:T$106&gt;0))</f>
        <v>0</v>
      </c>
      <c r="U167" s="88">
        <f t="array" ref="U167">SUM($H$7:$H$106*($C$7:$C$106=$C167)*(U$7:U$106&gt;0))</f>
        <v>0</v>
      </c>
      <c r="V167" s="88">
        <f t="array" ref="V167">SUM($H$7:$H$106*($C$7:$C$106=$C167)*(V$7:V$106&gt;0))</f>
        <v>0</v>
      </c>
      <c r="W167" s="88">
        <f t="array" ref="W167">SUM($H$7:$H$106*($C$7:$C$106=$C167)*(W$7:W$106&gt;0))</f>
        <v>0</v>
      </c>
      <c r="X167" s="88">
        <f t="array" ref="X167">SUM($H$7:$H$106*($C$7:$C$106=$C167)*(X$7:X$106&gt;0))</f>
        <v>0</v>
      </c>
      <c r="Y167" s="88">
        <f t="array" ref="Y167">SUM($H$7:$H$106*($C$7:$C$106=$C167)*(Y$7:Y$106&gt;0))</f>
        <v>0</v>
      </c>
      <c r="Z167" s="88">
        <f t="array" ref="Z167">SUM($H$7:$H$106*($C$7:$C$106=$C167)*(Z$7:Z$106&gt;0))</f>
        <v>0</v>
      </c>
      <c r="AA167" s="88">
        <f t="array" ref="AA167">SUM($H$7:$H$106*($C$7:$C$106=$C167)*(AA$7:AA$106&gt;0))</f>
        <v>0</v>
      </c>
      <c r="AB167" s="88">
        <f t="array" ref="AB167">SUM($H$7:$H$106*($C$7:$C$106=$C167)*(AB$7:AB$106&gt;0))</f>
        <v>0</v>
      </c>
      <c r="AC167" s="88">
        <f t="array" ref="AC167">SUM($H$7:$H$106*($C$7:$C$106=$C167)*(AC$7:AC$106&gt;0))</f>
        <v>0</v>
      </c>
      <c r="AD167" s="88">
        <f t="array" ref="AD167">SUM($H$7:$H$106*($C$7:$C$106=$C167)*(AD$7:AD$106&gt;0))</f>
        <v>0</v>
      </c>
      <c r="AE167" s="88">
        <f t="array" ref="AE167">SUM($H$7:$H$106*($C$7:$C$106=$C167)*(AE$7:AE$106&gt;0))</f>
        <v>0</v>
      </c>
      <c r="AF167" s="88">
        <f t="array" ref="AF167">SUM($H$7:$H$106*($C$7:$C$106=$C167)*(AF$7:AF$106&gt;0))</f>
        <v>0</v>
      </c>
      <c r="AG167" s="88">
        <f t="array" ref="AG167">SUM($H$7:$H$106*($C$7:$C$106=$C167)*(AG$7:AG$106&gt;0))</f>
        <v>0</v>
      </c>
      <c r="AH167" s="88">
        <f t="array" ref="AH167">SUM($H$7:$H$106*($C$7:$C$106=$C167)*(AH$7:AH$106&gt;0))</f>
        <v>0</v>
      </c>
      <c r="AI167" s="88">
        <f t="array" ref="AI167">SUM($H$7:$H$106*($C$7:$C$106=$C167)*(AI$7:AI$106&gt;0))</f>
        <v>0</v>
      </c>
      <c r="AJ167" s="88">
        <f t="array" ref="AJ167">SUM($H$7:$H$106*($C$7:$C$106=$C167)*(AJ$7:AJ$106&gt;0))</f>
        <v>0</v>
      </c>
      <c r="AK167" s="88">
        <f t="array" ref="AK167">SUM($H$7:$H$106*($C$7:$C$106=$C167)*(AK$7:AK$106&gt;0))</f>
        <v>0</v>
      </c>
      <c r="AL167" s="88">
        <f t="array" ref="AL167">SUM($H$7:$H$106*($C$7:$C$106=$C167)*(AL$7:AL$106&gt;0))</f>
        <v>0</v>
      </c>
      <c r="AM167" s="88">
        <f t="array" ref="AM167">SUM($H$7:$H$106*($C$7:$C$106=$C167)*(AM$7:AM$106&gt;0))</f>
        <v>0</v>
      </c>
      <c r="AN167" s="88">
        <f t="array" ref="AN167">SUM($H$7:$H$106*($C$7:$C$106=$C167)*(AN$7:AN$106&gt;0))</f>
        <v>0</v>
      </c>
      <c r="AO167" s="88">
        <f t="array" ref="AO167">SUM($H$7:$H$106*($C$7:$C$106=$C167)*(AO$7:AO$106&gt;0))</f>
        <v>0</v>
      </c>
      <c r="AP167" s="88">
        <f t="array" ref="AP167">SUM($H$7:$H$106*($C$7:$C$106=$C167)*(AP$7:AP$106&gt;0))</f>
        <v>0</v>
      </c>
      <c r="AQ167" s="88">
        <f t="array" ref="AQ167">SUM($H$7:$H$106*($C$7:$C$106=$C167)*(AQ$7:AQ$106&gt;0))</f>
        <v>0</v>
      </c>
      <c r="AR167" s="88">
        <f t="array" ref="AR167">SUM($H$7:$H$106*($C$7:$C$106=$C167)*(AR$7:AR$106&gt;0))</f>
        <v>0</v>
      </c>
      <c r="AS167" s="88">
        <f t="array" ref="AS167">SUM($H$7:$H$106*($C$7:$C$106=$C167)*(AS$7:AS$106&gt;0))</f>
        <v>0</v>
      </c>
      <c r="AT167" s="88">
        <f t="array" ref="AT167">SUM($H$7:$H$106*($C$7:$C$106=$C167)*(AT$7:AT$106&gt;0))</f>
        <v>0</v>
      </c>
      <c r="AU167" s="88">
        <f t="array" ref="AU167">SUM($H$7:$H$106*($C$7:$C$106=$C167)*(AU$7:AU$106&gt;0))</f>
        <v>0</v>
      </c>
      <c r="AV167" s="88">
        <f t="array" ref="AV167">SUM($H$7:$H$106*($C$7:$C$106=$C167)*(AV$7:AV$106&gt;0))</f>
        <v>0</v>
      </c>
      <c r="AW167" s="88">
        <f t="array" ref="AW167">SUM($H$7:$H$106*($C$7:$C$106=$C167)*(AW$7:AW$106&gt;0))</f>
        <v>0</v>
      </c>
      <c r="AX167" s="88">
        <f t="array" ref="AX167">SUM($H$7:$H$106*($C$7:$C$106=$C167)*(AX$7:AX$106&gt;0))</f>
        <v>0</v>
      </c>
      <c r="AY167" s="88">
        <f t="array" ref="AY167">SUM($H$7:$H$106*($C$7:$C$106=$C167)*(AY$7:AY$106&gt;0))</f>
        <v>0</v>
      </c>
      <c r="AZ167" s="88">
        <f t="array" ref="AZ167">SUM($H$7:$H$106*($C$7:$C$106=$C167)*(AZ$7:AZ$106&gt;0))</f>
        <v>0</v>
      </c>
      <c r="BA167" s="88">
        <f t="array" ref="BA167">SUM($H$7:$H$106*($C$7:$C$106=$C167)*(BA$7:BA$106&gt;0))</f>
        <v>0</v>
      </c>
      <c r="BB167" s="88">
        <f t="array" ref="BB167">SUM($H$7:$H$106*($C$7:$C$106=$C167)*(BB$7:BB$106&gt;0))</f>
        <v>0</v>
      </c>
      <c r="BC167" s="88">
        <f t="array" ref="BC167">SUM($H$7:$H$106*($C$7:$C$106=$C167)*(BC$7:BC$106&gt;0))</f>
        <v>0</v>
      </c>
      <c r="BD167" s="88">
        <f t="array" ref="BD167">SUM($H$7:$H$106*($C$7:$C$106=$C167)*(BD$7:BD$106&gt;0))</f>
        <v>0</v>
      </c>
      <c r="BE167" s="88">
        <f t="array" ref="BE167">SUM($H$7:$H$106*($C$7:$C$106=$C167)*(BE$7:BE$106&gt;0))</f>
        <v>0</v>
      </c>
      <c r="BF167" s="88">
        <f t="array" ref="BF167">SUM($H$7:$H$106*($C$7:$C$106=$C167)*(BF$7:BF$106&gt;0))</f>
        <v>0</v>
      </c>
      <c r="BG167" s="88">
        <f t="array" ref="BG167">SUM($H$7:$H$106*($C$7:$C$106=$C167)*(BG$7:BG$106&gt;0))</f>
        <v>0</v>
      </c>
      <c r="BH167" s="88">
        <f t="array" ref="BH167">SUM($H$7:$H$106*($C$7:$C$106=$C167)*(BH$7:BH$106&gt;0))</f>
        <v>0</v>
      </c>
      <c r="BI167" s="88">
        <f t="array" ref="BI167">SUM($H$7:$H$106*($C$7:$C$106=$C167)*(BI$7:BI$106&gt;0))</f>
        <v>0</v>
      </c>
      <c r="BJ167" s="88">
        <f t="array" ref="BJ167">SUM($H$7:$H$106*($C$7:$C$106=$C167)*(BJ$7:BJ$106&gt;0))</f>
        <v>0</v>
      </c>
      <c r="BK167" s="88">
        <f t="array" ref="BK167">SUM($H$7:$H$106*($C$7:$C$106=$C167)*(BK$7:BK$106&gt;0))</f>
        <v>0</v>
      </c>
      <c r="BL167" s="88">
        <f t="array" ref="BL167">SUM($H$7:$H$106*($C$7:$C$106=$C167)*(BL$7:BL$106&gt;0))</f>
        <v>0</v>
      </c>
      <c r="BM167" s="88">
        <f t="array" ref="BM167">SUM($H$7:$H$106*($C$7:$C$106=$C167)*(BM$7:BM$106&gt;0))</f>
        <v>0</v>
      </c>
      <c r="BN167" s="88">
        <f t="array" ref="BN167">SUM($H$7:$H$106*($C$7:$C$106=$C167)*(BN$7:BN$106&gt;0))</f>
        <v>0</v>
      </c>
      <c r="BO167" s="88">
        <f t="array" ref="BO167">SUM($H$7:$H$106*($C$7:$C$106=$C167)*(BO$7:BO$106&gt;0))</f>
        <v>0</v>
      </c>
      <c r="BP167" s="88">
        <f t="array" ref="BP167">SUM($H$7:$H$106*($C$7:$C$106=$C167)*(BP$7:BP$106&gt;0))</f>
        <v>0</v>
      </c>
      <c r="BQ167" s="88">
        <f t="array" ref="BQ167">SUM($H$7:$H$106*($C$7:$C$106=$C167)*(BQ$7:BQ$106&gt;0))</f>
        <v>0</v>
      </c>
      <c r="BR167" s="88">
        <f t="array" ref="BR167">SUM($H$7:$H$106*($C$7:$C$106=$C167)*(BR$7:BR$106&gt;0))</f>
        <v>0</v>
      </c>
      <c r="BS167" s="88">
        <f t="array" ref="BS167">SUM($H$7:$H$106*($C$7:$C$106=$C167)*(BS$7:BS$106&gt;0))</f>
        <v>0</v>
      </c>
      <c r="BT167" s="88">
        <f t="array" ref="BT167">SUM($H$7:$H$106*($C$7:$C$106=$C167)*(BT$7:BT$106&gt;0))</f>
        <v>0</v>
      </c>
      <c r="BU167" s="88">
        <f t="array" ref="BU167">SUM($H$7:$H$106*($C$7:$C$106=$C167)*(BU$7:BU$106&gt;0))</f>
        <v>0</v>
      </c>
      <c r="BV167" s="88">
        <f t="array" ref="BV167">SUM($H$7:$H$106*($C$7:$C$106=$C167)*(BV$7:BV$106&gt;0))</f>
        <v>0</v>
      </c>
      <c r="BW167" s="88">
        <f t="array" ref="BW167">SUM($H$7:$H$106*($C$7:$C$106=$C167)*(BW$7:BW$106&gt;0))</f>
        <v>0</v>
      </c>
    </row>
    <row r="168" spans="2:75" hidden="1" outlineLevel="1">
      <c r="B168" s="7"/>
      <c r="C168" s="86" t="str">
        <f>тех!B65</f>
        <v>Мойщик посуды</v>
      </c>
      <c r="D168" s="58"/>
      <c r="E168" s="58"/>
      <c r="F168" s="58"/>
      <c r="G168" s="58"/>
      <c r="H168" s="87"/>
      <c r="I168" s="80"/>
      <c r="J168" s="80"/>
      <c r="K168" s="80"/>
      <c r="L168" s="80"/>
      <c r="M168" s="80"/>
      <c r="N168" s="80"/>
      <c r="P168" s="88">
        <f t="array" ref="P168">SUM($H$7:$H$106*($C$7:$C$106=$C168)*(P$7:P$106&gt;0))</f>
        <v>0</v>
      </c>
      <c r="Q168" s="88">
        <f t="array" ref="Q168">SUM($H$7:$H$106*($C$7:$C$106=$C168)*(Q$7:Q$106&gt;0))</f>
        <v>0</v>
      </c>
      <c r="R168" s="88">
        <f t="array" ref="R168">SUM($H$7:$H$106*($C$7:$C$106=$C168)*(R$7:R$106&gt;0))</f>
        <v>0</v>
      </c>
      <c r="S168" s="88">
        <f t="array" ref="S168">SUM($H$7:$H$106*($C$7:$C$106=$C168)*(S$7:S$106&gt;0))</f>
        <v>0</v>
      </c>
      <c r="T168" s="88">
        <f t="array" ref="T168">SUM($H$7:$H$106*($C$7:$C$106=$C168)*(T$7:T$106&gt;0))</f>
        <v>0</v>
      </c>
      <c r="U168" s="88">
        <f t="array" ref="U168">SUM($H$7:$H$106*($C$7:$C$106=$C168)*(U$7:U$106&gt;0))</f>
        <v>0</v>
      </c>
      <c r="V168" s="88">
        <f t="array" ref="V168">SUM($H$7:$H$106*($C$7:$C$106=$C168)*(V$7:V$106&gt;0))</f>
        <v>0</v>
      </c>
      <c r="W168" s="88">
        <f t="array" ref="W168">SUM($H$7:$H$106*($C$7:$C$106=$C168)*(W$7:W$106&gt;0))</f>
        <v>0</v>
      </c>
      <c r="X168" s="88">
        <f t="array" ref="X168">SUM($H$7:$H$106*($C$7:$C$106=$C168)*(X$7:X$106&gt;0))</f>
        <v>0</v>
      </c>
      <c r="Y168" s="88">
        <f t="array" ref="Y168">SUM($H$7:$H$106*($C$7:$C$106=$C168)*(Y$7:Y$106&gt;0))</f>
        <v>0</v>
      </c>
      <c r="Z168" s="88">
        <f t="array" ref="Z168">SUM($H$7:$H$106*($C$7:$C$106=$C168)*(Z$7:Z$106&gt;0))</f>
        <v>0</v>
      </c>
      <c r="AA168" s="88">
        <f t="array" ref="AA168">SUM($H$7:$H$106*($C$7:$C$106=$C168)*(AA$7:AA$106&gt;0))</f>
        <v>0</v>
      </c>
      <c r="AB168" s="88">
        <f t="array" ref="AB168">SUM($H$7:$H$106*($C$7:$C$106=$C168)*(AB$7:AB$106&gt;0))</f>
        <v>0</v>
      </c>
      <c r="AC168" s="88">
        <f t="array" ref="AC168">SUM($H$7:$H$106*($C$7:$C$106=$C168)*(AC$7:AC$106&gt;0))</f>
        <v>0</v>
      </c>
      <c r="AD168" s="88">
        <f t="array" ref="AD168">SUM($H$7:$H$106*($C$7:$C$106=$C168)*(AD$7:AD$106&gt;0))</f>
        <v>0</v>
      </c>
      <c r="AE168" s="88">
        <f t="array" ref="AE168">SUM($H$7:$H$106*($C$7:$C$106=$C168)*(AE$7:AE$106&gt;0))</f>
        <v>0</v>
      </c>
      <c r="AF168" s="88">
        <f t="array" ref="AF168">SUM($H$7:$H$106*($C$7:$C$106=$C168)*(AF$7:AF$106&gt;0))</f>
        <v>0</v>
      </c>
      <c r="AG168" s="88">
        <f t="array" ref="AG168">SUM($H$7:$H$106*($C$7:$C$106=$C168)*(AG$7:AG$106&gt;0))</f>
        <v>0</v>
      </c>
      <c r="AH168" s="88">
        <f t="array" ref="AH168">SUM($H$7:$H$106*($C$7:$C$106=$C168)*(AH$7:AH$106&gt;0))</f>
        <v>0</v>
      </c>
      <c r="AI168" s="88">
        <f t="array" ref="AI168">SUM($H$7:$H$106*($C$7:$C$106=$C168)*(AI$7:AI$106&gt;0))</f>
        <v>0</v>
      </c>
      <c r="AJ168" s="88">
        <f t="array" ref="AJ168">SUM($H$7:$H$106*($C$7:$C$106=$C168)*(AJ$7:AJ$106&gt;0))</f>
        <v>0</v>
      </c>
      <c r="AK168" s="88">
        <f t="array" ref="AK168">SUM($H$7:$H$106*($C$7:$C$106=$C168)*(AK$7:AK$106&gt;0))</f>
        <v>0</v>
      </c>
      <c r="AL168" s="88">
        <f t="array" ref="AL168">SUM($H$7:$H$106*($C$7:$C$106=$C168)*(AL$7:AL$106&gt;0))</f>
        <v>0</v>
      </c>
      <c r="AM168" s="88">
        <f t="array" ref="AM168">SUM($H$7:$H$106*($C$7:$C$106=$C168)*(AM$7:AM$106&gt;0))</f>
        <v>0</v>
      </c>
      <c r="AN168" s="88">
        <f t="array" ref="AN168">SUM($H$7:$H$106*($C$7:$C$106=$C168)*(AN$7:AN$106&gt;0))</f>
        <v>0</v>
      </c>
      <c r="AO168" s="88">
        <f t="array" ref="AO168">SUM($H$7:$H$106*($C$7:$C$106=$C168)*(AO$7:AO$106&gt;0))</f>
        <v>0</v>
      </c>
      <c r="AP168" s="88">
        <f t="array" ref="AP168">SUM($H$7:$H$106*($C$7:$C$106=$C168)*(AP$7:AP$106&gt;0))</f>
        <v>0</v>
      </c>
      <c r="AQ168" s="88">
        <f t="array" ref="AQ168">SUM($H$7:$H$106*($C$7:$C$106=$C168)*(AQ$7:AQ$106&gt;0))</f>
        <v>0</v>
      </c>
      <c r="AR168" s="88">
        <f t="array" ref="AR168">SUM($H$7:$H$106*($C$7:$C$106=$C168)*(AR$7:AR$106&gt;0))</f>
        <v>0</v>
      </c>
      <c r="AS168" s="88">
        <f t="array" ref="AS168">SUM($H$7:$H$106*($C$7:$C$106=$C168)*(AS$7:AS$106&gt;0))</f>
        <v>0</v>
      </c>
      <c r="AT168" s="88">
        <f t="array" ref="AT168">SUM($H$7:$H$106*($C$7:$C$106=$C168)*(AT$7:AT$106&gt;0))</f>
        <v>0</v>
      </c>
      <c r="AU168" s="88">
        <f t="array" ref="AU168">SUM($H$7:$H$106*($C$7:$C$106=$C168)*(AU$7:AU$106&gt;0))</f>
        <v>0</v>
      </c>
      <c r="AV168" s="88">
        <f t="array" ref="AV168">SUM($H$7:$H$106*($C$7:$C$106=$C168)*(AV$7:AV$106&gt;0))</f>
        <v>0</v>
      </c>
      <c r="AW168" s="88">
        <f t="array" ref="AW168">SUM($H$7:$H$106*($C$7:$C$106=$C168)*(AW$7:AW$106&gt;0))</f>
        <v>0</v>
      </c>
      <c r="AX168" s="88">
        <f t="array" ref="AX168">SUM($H$7:$H$106*($C$7:$C$106=$C168)*(AX$7:AX$106&gt;0))</f>
        <v>0</v>
      </c>
      <c r="AY168" s="88">
        <f t="array" ref="AY168">SUM($H$7:$H$106*($C$7:$C$106=$C168)*(AY$7:AY$106&gt;0))</f>
        <v>0</v>
      </c>
      <c r="AZ168" s="88">
        <f t="array" ref="AZ168">SUM($H$7:$H$106*($C$7:$C$106=$C168)*(AZ$7:AZ$106&gt;0))</f>
        <v>0</v>
      </c>
      <c r="BA168" s="88">
        <f t="array" ref="BA168">SUM($H$7:$H$106*($C$7:$C$106=$C168)*(BA$7:BA$106&gt;0))</f>
        <v>0</v>
      </c>
      <c r="BB168" s="88">
        <f t="array" ref="BB168">SUM($H$7:$H$106*($C$7:$C$106=$C168)*(BB$7:BB$106&gt;0))</f>
        <v>0</v>
      </c>
      <c r="BC168" s="88">
        <f t="array" ref="BC168">SUM($H$7:$H$106*($C$7:$C$106=$C168)*(BC$7:BC$106&gt;0))</f>
        <v>0</v>
      </c>
      <c r="BD168" s="88">
        <f t="array" ref="BD168">SUM($H$7:$H$106*($C$7:$C$106=$C168)*(BD$7:BD$106&gt;0))</f>
        <v>0</v>
      </c>
      <c r="BE168" s="88">
        <f t="array" ref="BE168">SUM($H$7:$H$106*($C$7:$C$106=$C168)*(BE$7:BE$106&gt;0))</f>
        <v>0</v>
      </c>
      <c r="BF168" s="88">
        <f t="array" ref="BF168">SUM($H$7:$H$106*($C$7:$C$106=$C168)*(BF$7:BF$106&gt;0))</f>
        <v>0</v>
      </c>
      <c r="BG168" s="88">
        <f t="array" ref="BG168">SUM($H$7:$H$106*($C$7:$C$106=$C168)*(BG$7:BG$106&gt;0))</f>
        <v>0</v>
      </c>
      <c r="BH168" s="88">
        <f t="array" ref="BH168">SUM($H$7:$H$106*($C$7:$C$106=$C168)*(BH$7:BH$106&gt;0))</f>
        <v>0</v>
      </c>
      <c r="BI168" s="88">
        <f t="array" ref="BI168">SUM($H$7:$H$106*($C$7:$C$106=$C168)*(BI$7:BI$106&gt;0))</f>
        <v>0</v>
      </c>
      <c r="BJ168" s="88">
        <f t="array" ref="BJ168">SUM($H$7:$H$106*($C$7:$C$106=$C168)*(BJ$7:BJ$106&gt;0))</f>
        <v>0</v>
      </c>
      <c r="BK168" s="88">
        <f t="array" ref="BK168">SUM($H$7:$H$106*($C$7:$C$106=$C168)*(BK$7:BK$106&gt;0))</f>
        <v>0</v>
      </c>
      <c r="BL168" s="88">
        <f t="array" ref="BL168">SUM($H$7:$H$106*($C$7:$C$106=$C168)*(BL$7:BL$106&gt;0))</f>
        <v>0</v>
      </c>
      <c r="BM168" s="88">
        <f t="array" ref="BM168">SUM($H$7:$H$106*($C$7:$C$106=$C168)*(BM$7:BM$106&gt;0))</f>
        <v>0</v>
      </c>
      <c r="BN168" s="88">
        <f t="array" ref="BN168">SUM($H$7:$H$106*($C$7:$C$106=$C168)*(BN$7:BN$106&gt;0))</f>
        <v>0</v>
      </c>
      <c r="BO168" s="88">
        <f t="array" ref="BO168">SUM($H$7:$H$106*($C$7:$C$106=$C168)*(BO$7:BO$106&gt;0))</f>
        <v>0</v>
      </c>
      <c r="BP168" s="88">
        <f t="array" ref="BP168">SUM($H$7:$H$106*($C$7:$C$106=$C168)*(BP$7:BP$106&gt;0))</f>
        <v>0</v>
      </c>
      <c r="BQ168" s="88">
        <f t="array" ref="BQ168">SUM($H$7:$H$106*($C$7:$C$106=$C168)*(BQ$7:BQ$106&gt;0))</f>
        <v>0</v>
      </c>
      <c r="BR168" s="88">
        <f t="array" ref="BR168">SUM($H$7:$H$106*($C$7:$C$106=$C168)*(BR$7:BR$106&gt;0))</f>
        <v>0</v>
      </c>
      <c r="BS168" s="88">
        <f t="array" ref="BS168">SUM($H$7:$H$106*($C$7:$C$106=$C168)*(BS$7:BS$106&gt;0))</f>
        <v>0</v>
      </c>
      <c r="BT168" s="88">
        <f t="array" ref="BT168">SUM($H$7:$H$106*($C$7:$C$106=$C168)*(BT$7:BT$106&gt;0))</f>
        <v>0</v>
      </c>
      <c r="BU168" s="88">
        <f t="array" ref="BU168">SUM($H$7:$H$106*($C$7:$C$106=$C168)*(BU$7:BU$106&gt;0))</f>
        <v>0</v>
      </c>
      <c r="BV168" s="88">
        <f t="array" ref="BV168">SUM($H$7:$H$106*($C$7:$C$106=$C168)*(BV$7:BV$106&gt;0))</f>
        <v>0</v>
      </c>
      <c r="BW168" s="88">
        <f t="array" ref="BW168">SUM($H$7:$H$106*($C$7:$C$106=$C168)*(BW$7:BW$106&gt;0))</f>
        <v>0</v>
      </c>
    </row>
    <row r="169" spans="2:75" hidden="1" outlineLevel="1">
      <c r="B169" s="7"/>
      <c r="C169" s="86" t="str">
        <f>тех!B66</f>
        <v>Мойщик-уборщик подвижного состава</v>
      </c>
      <c r="D169" s="58"/>
      <c r="E169" s="58"/>
      <c r="F169" s="58"/>
      <c r="G169" s="58"/>
      <c r="H169" s="87"/>
      <c r="I169" s="80"/>
      <c r="J169" s="80"/>
      <c r="K169" s="80"/>
      <c r="L169" s="80"/>
      <c r="M169" s="80"/>
      <c r="N169" s="80"/>
      <c r="P169" s="88">
        <f t="array" ref="P169">SUM($H$7:$H$106*($C$7:$C$106=$C169)*(P$7:P$106&gt;0))</f>
        <v>0</v>
      </c>
      <c r="Q169" s="88">
        <f t="array" ref="Q169">SUM($H$7:$H$106*($C$7:$C$106=$C169)*(Q$7:Q$106&gt;0))</f>
        <v>0</v>
      </c>
      <c r="R169" s="88">
        <f t="array" ref="R169">SUM($H$7:$H$106*($C$7:$C$106=$C169)*(R$7:R$106&gt;0))</f>
        <v>0</v>
      </c>
      <c r="S169" s="88">
        <f t="array" ref="S169">SUM($H$7:$H$106*($C$7:$C$106=$C169)*(S$7:S$106&gt;0))</f>
        <v>0</v>
      </c>
      <c r="T169" s="88">
        <f t="array" ref="T169">SUM($H$7:$H$106*($C$7:$C$106=$C169)*(T$7:T$106&gt;0))</f>
        <v>0</v>
      </c>
      <c r="U169" s="88">
        <f t="array" ref="U169">SUM($H$7:$H$106*($C$7:$C$106=$C169)*(U$7:U$106&gt;0))</f>
        <v>0</v>
      </c>
      <c r="V169" s="88">
        <f t="array" ref="V169">SUM($H$7:$H$106*($C$7:$C$106=$C169)*(V$7:V$106&gt;0))</f>
        <v>0</v>
      </c>
      <c r="W169" s="88">
        <f t="array" ref="W169">SUM($H$7:$H$106*($C$7:$C$106=$C169)*(W$7:W$106&gt;0))</f>
        <v>0</v>
      </c>
      <c r="X169" s="88">
        <f t="array" ref="X169">SUM($H$7:$H$106*($C$7:$C$106=$C169)*(X$7:X$106&gt;0))</f>
        <v>0</v>
      </c>
      <c r="Y169" s="88">
        <f t="array" ref="Y169">SUM($H$7:$H$106*($C$7:$C$106=$C169)*(Y$7:Y$106&gt;0))</f>
        <v>0</v>
      </c>
      <c r="Z169" s="88">
        <f t="array" ref="Z169">SUM($H$7:$H$106*($C$7:$C$106=$C169)*(Z$7:Z$106&gt;0))</f>
        <v>0</v>
      </c>
      <c r="AA169" s="88">
        <f t="array" ref="AA169">SUM($H$7:$H$106*($C$7:$C$106=$C169)*(AA$7:AA$106&gt;0))</f>
        <v>0</v>
      </c>
      <c r="AB169" s="88">
        <f t="array" ref="AB169">SUM($H$7:$H$106*($C$7:$C$106=$C169)*(AB$7:AB$106&gt;0))</f>
        <v>0</v>
      </c>
      <c r="AC169" s="88">
        <f t="array" ref="AC169">SUM($H$7:$H$106*($C$7:$C$106=$C169)*(AC$7:AC$106&gt;0))</f>
        <v>0</v>
      </c>
      <c r="AD169" s="88">
        <f t="array" ref="AD169">SUM($H$7:$H$106*($C$7:$C$106=$C169)*(AD$7:AD$106&gt;0))</f>
        <v>0</v>
      </c>
      <c r="AE169" s="88">
        <f t="array" ref="AE169">SUM($H$7:$H$106*($C$7:$C$106=$C169)*(AE$7:AE$106&gt;0))</f>
        <v>0</v>
      </c>
      <c r="AF169" s="88">
        <f t="array" ref="AF169">SUM($H$7:$H$106*($C$7:$C$106=$C169)*(AF$7:AF$106&gt;0))</f>
        <v>0</v>
      </c>
      <c r="AG169" s="88">
        <f t="array" ref="AG169">SUM($H$7:$H$106*($C$7:$C$106=$C169)*(AG$7:AG$106&gt;0))</f>
        <v>0</v>
      </c>
      <c r="AH169" s="88">
        <f t="array" ref="AH169">SUM($H$7:$H$106*($C$7:$C$106=$C169)*(AH$7:AH$106&gt;0))</f>
        <v>0</v>
      </c>
      <c r="AI169" s="88">
        <f t="array" ref="AI169">SUM($H$7:$H$106*($C$7:$C$106=$C169)*(AI$7:AI$106&gt;0))</f>
        <v>0</v>
      </c>
      <c r="AJ169" s="88">
        <f t="array" ref="AJ169">SUM($H$7:$H$106*($C$7:$C$106=$C169)*(AJ$7:AJ$106&gt;0))</f>
        <v>0</v>
      </c>
      <c r="AK169" s="88">
        <f t="array" ref="AK169">SUM($H$7:$H$106*($C$7:$C$106=$C169)*(AK$7:AK$106&gt;0))</f>
        <v>0</v>
      </c>
      <c r="AL169" s="88">
        <f t="array" ref="AL169">SUM($H$7:$H$106*($C$7:$C$106=$C169)*(AL$7:AL$106&gt;0))</f>
        <v>0</v>
      </c>
      <c r="AM169" s="88">
        <f t="array" ref="AM169">SUM($H$7:$H$106*($C$7:$C$106=$C169)*(AM$7:AM$106&gt;0))</f>
        <v>0</v>
      </c>
      <c r="AN169" s="88">
        <f t="array" ref="AN169">SUM($H$7:$H$106*($C$7:$C$106=$C169)*(AN$7:AN$106&gt;0))</f>
        <v>0</v>
      </c>
      <c r="AO169" s="88">
        <f t="array" ref="AO169">SUM($H$7:$H$106*($C$7:$C$106=$C169)*(AO$7:AO$106&gt;0))</f>
        <v>0</v>
      </c>
      <c r="AP169" s="88">
        <f t="array" ref="AP169">SUM($H$7:$H$106*($C$7:$C$106=$C169)*(AP$7:AP$106&gt;0))</f>
        <v>0</v>
      </c>
      <c r="AQ169" s="88">
        <f t="array" ref="AQ169">SUM($H$7:$H$106*($C$7:$C$106=$C169)*(AQ$7:AQ$106&gt;0))</f>
        <v>0</v>
      </c>
      <c r="AR169" s="88">
        <f t="array" ref="AR169">SUM($H$7:$H$106*($C$7:$C$106=$C169)*(AR$7:AR$106&gt;0))</f>
        <v>0</v>
      </c>
      <c r="AS169" s="88">
        <f t="array" ref="AS169">SUM($H$7:$H$106*($C$7:$C$106=$C169)*(AS$7:AS$106&gt;0))</f>
        <v>0</v>
      </c>
      <c r="AT169" s="88">
        <f t="array" ref="AT169">SUM($H$7:$H$106*($C$7:$C$106=$C169)*(AT$7:AT$106&gt;0))</f>
        <v>0</v>
      </c>
      <c r="AU169" s="88">
        <f t="array" ref="AU169">SUM($H$7:$H$106*($C$7:$C$106=$C169)*(AU$7:AU$106&gt;0))</f>
        <v>0</v>
      </c>
      <c r="AV169" s="88">
        <f t="array" ref="AV169">SUM($H$7:$H$106*($C$7:$C$106=$C169)*(AV$7:AV$106&gt;0))</f>
        <v>0</v>
      </c>
      <c r="AW169" s="88">
        <f t="array" ref="AW169">SUM($H$7:$H$106*($C$7:$C$106=$C169)*(AW$7:AW$106&gt;0))</f>
        <v>0</v>
      </c>
      <c r="AX169" s="88">
        <f t="array" ref="AX169">SUM($H$7:$H$106*($C$7:$C$106=$C169)*(AX$7:AX$106&gt;0))</f>
        <v>0</v>
      </c>
      <c r="AY169" s="88">
        <f t="array" ref="AY169">SUM($H$7:$H$106*($C$7:$C$106=$C169)*(AY$7:AY$106&gt;0))</f>
        <v>0</v>
      </c>
      <c r="AZ169" s="88">
        <f t="array" ref="AZ169">SUM($H$7:$H$106*($C$7:$C$106=$C169)*(AZ$7:AZ$106&gt;0))</f>
        <v>0</v>
      </c>
      <c r="BA169" s="88">
        <f t="array" ref="BA169">SUM($H$7:$H$106*($C$7:$C$106=$C169)*(BA$7:BA$106&gt;0))</f>
        <v>0</v>
      </c>
      <c r="BB169" s="88">
        <f t="array" ref="BB169">SUM($H$7:$H$106*($C$7:$C$106=$C169)*(BB$7:BB$106&gt;0))</f>
        <v>0</v>
      </c>
      <c r="BC169" s="88">
        <f t="array" ref="BC169">SUM($H$7:$H$106*($C$7:$C$106=$C169)*(BC$7:BC$106&gt;0))</f>
        <v>0</v>
      </c>
      <c r="BD169" s="88">
        <f t="array" ref="BD169">SUM($H$7:$H$106*($C$7:$C$106=$C169)*(BD$7:BD$106&gt;0))</f>
        <v>0</v>
      </c>
      <c r="BE169" s="88">
        <f t="array" ref="BE169">SUM($H$7:$H$106*($C$7:$C$106=$C169)*(BE$7:BE$106&gt;0))</f>
        <v>0</v>
      </c>
      <c r="BF169" s="88">
        <f t="array" ref="BF169">SUM($H$7:$H$106*($C$7:$C$106=$C169)*(BF$7:BF$106&gt;0))</f>
        <v>0</v>
      </c>
      <c r="BG169" s="88">
        <f t="array" ref="BG169">SUM($H$7:$H$106*($C$7:$C$106=$C169)*(BG$7:BG$106&gt;0))</f>
        <v>0</v>
      </c>
      <c r="BH169" s="88">
        <f t="array" ref="BH169">SUM($H$7:$H$106*($C$7:$C$106=$C169)*(BH$7:BH$106&gt;0))</f>
        <v>0</v>
      </c>
      <c r="BI169" s="88">
        <f t="array" ref="BI169">SUM($H$7:$H$106*($C$7:$C$106=$C169)*(BI$7:BI$106&gt;0))</f>
        <v>0</v>
      </c>
      <c r="BJ169" s="88">
        <f t="array" ref="BJ169">SUM($H$7:$H$106*($C$7:$C$106=$C169)*(BJ$7:BJ$106&gt;0))</f>
        <v>0</v>
      </c>
      <c r="BK169" s="88">
        <f t="array" ref="BK169">SUM($H$7:$H$106*($C$7:$C$106=$C169)*(BK$7:BK$106&gt;0))</f>
        <v>0</v>
      </c>
      <c r="BL169" s="88">
        <f t="array" ref="BL169">SUM($H$7:$H$106*($C$7:$C$106=$C169)*(BL$7:BL$106&gt;0))</f>
        <v>0</v>
      </c>
      <c r="BM169" s="88">
        <f t="array" ref="BM169">SUM($H$7:$H$106*($C$7:$C$106=$C169)*(BM$7:BM$106&gt;0))</f>
        <v>0</v>
      </c>
      <c r="BN169" s="88">
        <f t="array" ref="BN169">SUM($H$7:$H$106*($C$7:$C$106=$C169)*(BN$7:BN$106&gt;0))</f>
        <v>0</v>
      </c>
      <c r="BO169" s="88">
        <f t="array" ref="BO169">SUM($H$7:$H$106*($C$7:$C$106=$C169)*(BO$7:BO$106&gt;0))</f>
        <v>0</v>
      </c>
      <c r="BP169" s="88">
        <f t="array" ref="BP169">SUM($H$7:$H$106*($C$7:$C$106=$C169)*(BP$7:BP$106&gt;0))</f>
        <v>0</v>
      </c>
      <c r="BQ169" s="88">
        <f t="array" ref="BQ169">SUM($H$7:$H$106*($C$7:$C$106=$C169)*(BQ$7:BQ$106&gt;0))</f>
        <v>0</v>
      </c>
      <c r="BR169" s="88">
        <f t="array" ref="BR169">SUM($H$7:$H$106*($C$7:$C$106=$C169)*(BR$7:BR$106&gt;0))</f>
        <v>0</v>
      </c>
      <c r="BS169" s="88">
        <f t="array" ref="BS169">SUM($H$7:$H$106*($C$7:$C$106=$C169)*(BS$7:BS$106&gt;0))</f>
        <v>0</v>
      </c>
      <c r="BT169" s="88">
        <f t="array" ref="BT169">SUM($H$7:$H$106*($C$7:$C$106=$C169)*(BT$7:BT$106&gt;0))</f>
        <v>0</v>
      </c>
      <c r="BU169" s="88">
        <f t="array" ref="BU169">SUM($H$7:$H$106*($C$7:$C$106=$C169)*(BU$7:BU$106&gt;0))</f>
        <v>0</v>
      </c>
      <c r="BV169" s="88">
        <f t="array" ref="BV169">SUM($H$7:$H$106*($C$7:$C$106=$C169)*(BV$7:BV$106&gt;0))</f>
        <v>0</v>
      </c>
      <c r="BW169" s="88">
        <f t="array" ref="BW169">SUM($H$7:$H$106*($C$7:$C$106=$C169)*(BW$7:BW$106&gt;0))</f>
        <v>0</v>
      </c>
    </row>
    <row r="170" spans="2:75" hidden="1" outlineLevel="1">
      <c r="B170" s="7"/>
      <c r="C170" s="86" t="str">
        <f>тех!B67</f>
        <v>Наполнитель баллонов 3 разряда</v>
      </c>
      <c r="D170" s="58"/>
      <c r="E170" s="58"/>
      <c r="F170" s="58"/>
      <c r="G170" s="58"/>
      <c r="H170" s="87"/>
      <c r="I170" s="80"/>
      <c r="J170" s="80"/>
      <c r="K170" s="80"/>
      <c r="L170" s="80"/>
      <c r="M170" s="80"/>
      <c r="N170" s="80"/>
      <c r="P170" s="88">
        <f t="array" ref="P170">SUM($H$7:$H$106*($C$7:$C$106=$C170)*(P$7:P$106&gt;0))</f>
        <v>0</v>
      </c>
      <c r="Q170" s="88">
        <f t="array" ref="Q170">SUM($H$7:$H$106*($C$7:$C$106=$C170)*(Q$7:Q$106&gt;0))</f>
        <v>0</v>
      </c>
      <c r="R170" s="88">
        <f t="array" ref="R170">SUM($H$7:$H$106*($C$7:$C$106=$C170)*(R$7:R$106&gt;0))</f>
        <v>0</v>
      </c>
      <c r="S170" s="88">
        <f t="array" ref="S170">SUM($H$7:$H$106*($C$7:$C$106=$C170)*(S$7:S$106&gt;0))</f>
        <v>0</v>
      </c>
      <c r="T170" s="88">
        <f t="array" ref="T170">SUM($H$7:$H$106*($C$7:$C$106=$C170)*(T$7:T$106&gt;0))</f>
        <v>0</v>
      </c>
      <c r="U170" s="88">
        <f t="array" ref="U170">SUM($H$7:$H$106*($C$7:$C$106=$C170)*(U$7:U$106&gt;0))</f>
        <v>0</v>
      </c>
      <c r="V170" s="88">
        <f t="array" ref="V170">SUM($H$7:$H$106*($C$7:$C$106=$C170)*(V$7:V$106&gt;0))</f>
        <v>0</v>
      </c>
      <c r="W170" s="88">
        <f t="array" ref="W170">SUM($H$7:$H$106*($C$7:$C$106=$C170)*(W$7:W$106&gt;0))</f>
        <v>0</v>
      </c>
      <c r="X170" s="88">
        <f t="array" ref="X170">SUM($H$7:$H$106*($C$7:$C$106=$C170)*(X$7:X$106&gt;0))</f>
        <v>0</v>
      </c>
      <c r="Y170" s="88">
        <f t="array" ref="Y170">SUM($H$7:$H$106*($C$7:$C$106=$C170)*(Y$7:Y$106&gt;0))</f>
        <v>0</v>
      </c>
      <c r="Z170" s="88">
        <f t="array" ref="Z170">SUM($H$7:$H$106*($C$7:$C$106=$C170)*(Z$7:Z$106&gt;0))</f>
        <v>0</v>
      </c>
      <c r="AA170" s="88">
        <f t="array" ref="AA170">SUM($H$7:$H$106*($C$7:$C$106=$C170)*(AA$7:AA$106&gt;0))</f>
        <v>0</v>
      </c>
      <c r="AB170" s="88">
        <f t="array" ref="AB170">SUM($H$7:$H$106*($C$7:$C$106=$C170)*(AB$7:AB$106&gt;0))</f>
        <v>0</v>
      </c>
      <c r="AC170" s="88">
        <f t="array" ref="AC170">SUM($H$7:$H$106*($C$7:$C$106=$C170)*(AC$7:AC$106&gt;0))</f>
        <v>0</v>
      </c>
      <c r="AD170" s="88">
        <f t="array" ref="AD170">SUM($H$7:$H$106*($C$7:$C$106=$C170)*(AD$7:AD$106&gt;0))</f>
        <v>0</v>
      </c>
      <c r="AE170" s="88">
        <f t="array" ref="AE170">SUM($H$7:$H$106*($C$7:$C$106=$C170)*(AE$7:AE$106&gt;0))</f>
        <v>0</v>
      </c>
      <c r="AF170" s="88">
        <f t="array" ref="AF170">SUM($H$7:$H$106*($C$7:$C$106=$C170)*(AF$7:AF$106&gt;0))</f>
        <v>0</v>
      </c>
      <c r="AG170" s="88">
        <f t="array" ref="AG170">SUM($H$7:$H$106*($C$7:$C$106=$C170)*(AG$7:AG$106&gt;0))</f>
        <v>0</v>
      </c>
      <c r="AH170" s="88">
        <f t="array" ref="AH170">SUM($H$7:$H$106*($C$7:$C$106=$C170)*(AH$7:AH$106&gt;0))</f>
        <v>0</v>
      </c>
      <c r="AI170" s="88">
        <f t="array" ref="AI170">SUM($H$7:$H$106*($C$7:$C$106=$C170)*(AI$7:AI$106&gt;0))</f>
        <v>0</v>
      </c>
      <c r="AJ170" s="88">
        <f t="array" ref="AJ170">SUM($H$7:$H$106*($C$7:$C$106=$C170)*(AJ$7:AJ$106&gt;0))</f>
        <v>0</v>
      </c>
      <c r="AK170" s="88">
        <f t="array" ref="AK170">SUM($H$7:$H$106*($C$7:$C$106=$C170)*(AK$7:AK$106&gt;0))</f>
        <v>0</v>
      </c>
      <c r="AL170" s="88">
        <f t="array" ref="AL170">SUM($H$7:$H$106*($C$7:$C$106=$C170)*(AL$7:AL$106&gt;0))</f>
        <v>0</v>
      </c>
      <c r="AM170" s="88">
        <f t="array" ref="AM170">SUM($H$7:$H$106*($C$7:$C$106=$C170)*(AM$7:AM$106&gt;0))</f>
        <v>0</v>
      </c>
      <c r="AN170" s="88">
        <f t="array" ref="AN170">SUM($H$7:$H$106*($C$7:$C$106=$C170)*(AN$7:AN$106&gt;0))</f>
        <v>0</v>
      </c>
      <c r="AO170" s="88">
        <f t="array" ref="AO170">SUM($H$7:$H$106*($C$7:$C$106=$C170)*(AO$7:AO$106&gt;0))</f>
        <v>0</v>
      </c>
      <c r="AP170" s="88">
        <f t="array" ref="AP170">SUM($H$7:$H$106*($C$7:$C$106=$C170)*(AP$7:AP$106&gt;0))</f>
        <v>0</v>
      </c>
      <c r="AQ170" s="88">
        <f t="array" ref="AQ170">SUM($H$7:$H$106*($C$7:$C$106=$C170)*(AQ$7:AQ$106&gt;0))</f>
        <v>0</v>
      </c>
      <c r="AR170" s="88">
        <f t="array" ref="AR170">SUM($H$7:$H$106*($C$7:$C$106=$C170)*(AR$7:AR$106&gt;0))</f>
        <v>0</v>
      </c>
      <c r="AS170" s="88">
        <f t="array" ref="AS170">SUM($H$7:$H$106*($C$7:$C$106=$C170)*(AS$7:AS$106&gt;0))</f>
        <v>0</v>
      </c>
      <c r="AT170" s="88">
        <f t="array" ref="AT170">SUM($H$7:$H$106*($C$7:$C$106=$C170)*(AT$7:AT$106&gt;0))</f>
        <v>0</v>
      </c>
      <c r="AU170" s="88">
        <f t="array" ref="AU170">SUM($H$7:$H$106*($C$7:$C$106=$C170)*(AU$7:AU$106&gt;0))</f>
        <v>0</v>
      </c>
      <c r="AV170" s="88">
        <f t="array" ref="AV170">SUM($H$7:$H$106*($C$7:$C$106=$C170)*(AV$7:AV$106&gt;0))</f>
        <v>0</v>
      </c>
      <c r="AW170" s="88">
        <f t="array" ref="AW170">SUM($H$7:$H$106*($C$7:$C$106=$C170)*(AW$7:AW$106&gt;0))</f>
        <v>0</v>
      </c>
      <c r="AX170" s="88">
        <f t="array" ref="AX170">SUM($H$7:$H$106*($C$7:$C$106=$C170)*(AX$7:AX$106&gt;0))</f>
        <v>0</v>
      </c>
      <c r="AY170" s="88">
        <f t="array" ref="AY170">SUM($H$7:$H$106*($C$7:$C$106=$C170)*(AY$7:AY$106&gt;0))</f>
        <v>0</v>
      </c>
      <c r="AZ170" s="88">
        <f t="array" ref="AZ170">SUM($H$7:$H$106*($C$7:$C$106=$C170)*(AZ$7:AZ$106&gt;0))</f>
        <v>0</v>
      </c>
      <c r="BA170" s="88">
        <f t="array" ref="BA170">SUM($H$7:$H$106*($C$7:$C$106=$C170)*(BA$7:BA$106&gt;0))</f>
        <v>0</v>
      </c>
      <c r="BB170" s="88">
        <f t="array" ref="BB170">SUM($H$7:$H$106*($C$7:$C$106=$C170)*(BB$7:BB$106&gt;0))</f>
        <v>0</v>
      </c>
      <c r="BC170" s="88">
        <f t="array" ref="BC170">SUM($H$7:$H$106*($C$7:$C$106=$C170)*(BC$7:BC$106&gt;0))</f>
        <v>0</v>
      </c>
      <c r="BD170" s="88">
        <f t="array" ref="BD170">SUM($H$7:$H$106*($C$7:$C$106=$C170)*(BD$7:BD$106&gt;0))</f>
        <v>0</v>
      </c>
      <c r="BE170" s="88">
        <f t="array" ref="BE170">SUM($H$7:$H$106*($C$7:$C$106=$C170)*(BE$7:BE$106&gt;0))</f>
        <v>0</v>
      </c>
      <c r="BF170" s="88">
        <f t="array" ref="BF170">SUM($H$7:$H$106*($C$7:$C$106=$C170)*(BF$7:BF$106&gt;0))</f>
        <v>0</v>
      </c>
      <c r="BG170" s="88">
        <f t="array" ref="BG170">SUM($H$7:$H$106*($C$7:$C$106=$C170)*(BG$7:BG$106&gt;0))</f>
        <v>0</v>
      </c>
      <c r="BH170" s="88">
        <f t="array" ref="BH170">SUM($H$7:$H$106*($C$7:$C$106=$C170)*(BH$7:BH$106&gt;0))</f>
        <v>0</v>
      </c>
      <c r="BI170" s="88">
        <f t="array" ref="BI170">SUM($H$7:$H$106*($C$7:$C$106=$C170)*(BI$7:BI$106&gt;0))</f>
        <v>0</v>
      </c>
      <c r="BJ170" s="88">
        <f t="array" ref="BJ170">SUM($H$7:$H$106*($C$7:$C$106=$C170)*(BJ$7:BJ$106&gt;0))</f>
        <v>0</v>
      </c>
      <c r="BK170" s="88">
        <f t="array" ref="BK170">SUM($H$7:$H$106*($C$7:$C$106=$C170)*(BK$7:BK$106&gt;0))</f>
        <v>0</v>
      </c>
      <c r="BL170" s="88">
        <f t="array" ref="BL170">SUM($H$7:$H$106*($C$7:$C$106=$C170)*(BL$7:BL$106&gt;0))</f>
        <v>0</v>
      </c>
      <c r="BM170" s="88">
        <f t="array" ref="BM170">SUM($H$7:$H$106*($C$7:$C$106=$C170)*(BM$7:BM$106&gt;0))</f>
        <v>0</v>
      </c>
      <c r="BN170" s="88">
        <f t="array" ref="BN170">SUM($H$7:$H$106*($C$7:$C$106=$C170)*(BN$7:BN$106&gt;0))</f>
        <v>0</v>
      </c>
      <c r="BO170" s="88">
        <f t="array" ref="BO170">SUM($H$7:$H$106*($C$7:$C$106=$C170)*(BO$7:BO$106&gt;0))</f>
        <v>0</v>
      </c>
      <c r="BP170" s="88">
        <f t="array" ref="BP170">SUM($H$7:$H$106*($C$7:$C$106=$C170)*(BP$7:BP$106&gt;0))</f>
        <v>0</v>
      </c>
      <c r="BQ170" s="88">
        <f t="array" ref="BQ170">SUM($H$7:$H$106*($C$7:$C$106=$C170)*(BQ$7:BQ$106&gt;0))</f>
        <v>0</v>
      </c>
      <c r="BR170" s="88">
        <f t="array" ref="BR170">SUM($H$7:$H$106*($C$7:$C$106=$C170)*(BR$7:BR$106&gt;0))</f>
        <v>0</v>
      </c>
      <c r="BS170" s="88">
        <f t="array" ref="BS170">SUM($H$7:$H$106*($C$7:$C$106=$C170)*(BS$7:BS$106&gt;0))</f>
        <v>0</v>
      </c>
      <c r="BT170" s="88">
        <f t="array" ref="BT170">SUM($H$7:$H$106*($C$7:$C$106=$C170)*(BT$7:BT$106&gt;0))</f>
        <v>0</v>
      </c>
      <c r="BU170" s="88">
        <f t="array" ref="BU170">SUM($H$7:$H$106*($C$7:$C$106=$C170)*(BU$7:BU$106&gt;0))</f>
        <v>0</v>
      </c>
      <c r="BV170" s="88">
        <f t="array" ref="BV170">SUM($H$7:$H$106*($C$7:$C$106=$C170)*(BV$7:BV$106&gt;0))</f>
        <v>0</v>
      </c>
      <c r="BW170" s="88">
        <f t="array" ref="BW170">SUM($H$7:$H$106*($C$7:$C$106=$C170)*(BW$7:BW$106&gt;0))</f>
        <v>0</v>
      </c>
    </row>
    <row r="171" spans="2:75" hidden="1" outlineLevel="1">
      <c r="B171" s="7"/>
      <c r="C171" s="86" t="str">
        <f>тех!B68</f>
        <v>Обувщик по ремонту обуви</v>
      </c>
      <c r="D171" s="58"/>
      <c r="E171" s="58"/>
      <c r="F171" s="58"/>
      <c r="G171" s="58"/>
      <c r="H171" s="87"/>
      <c r="I171" s="80"/>
      <c r="J171" s="80"/>
      <c r="K171" s="80"/>
      <c r="L171" s="80"/>
      <c r="M171" s="80"/>
      <c r="N171" s="80"/>
      <c r="P171" s="88">
        <f t="array" ref="P171">SUM($H$7:$H$106*($C$7:$C$106=$C171)*(P$7:P$106&gt;0))</f>
        <v>0</v>
      </c>
      <c r="Q171" s="88">
        <f t="array" ref="Q171">SUM($H$7:$H$106*($C$7:$C$106=$C171)*(Q$7:Q$106&gt;0))</f>
        <v>0</v>
      </c>
      <c r="R171" s="88">
        <f t="array" ref="R171">SUM($H$7:$H$106*($C$7:$C$106=$C171)*(R$7:R$106&gt;0))</f>
        <v>0</v>
      </c>
      <c r="S171" s="88">
        <f t="array" ref="S171">SUM($H$7:$H$106*($C$7:$C$106=$C171)*(S$7:S$106&gt;0))</f>
        <v>0</v>
      </c>
      <c r="T171" s="88">
        <f t="array" ref="T171">SUM($H$7:$H$106*($C$7:$C$106=$C171)*(T$7:T$106&gt;0))</f>
        <v>0</v>
      </c>
      <c r="U171" s="88">
        <f t="array" ref="U171">SUM($H$7:$H$106*($C$7:$C$106=$C171)*(U$7:U$106&gt;0))</f>
        <v>0</v>
      </c>
      <c r="V171" s="88">
        <f t="array" ref="V171">SUM($H$7:$H$106*($C$7:$C$106=$C171)*(V$7:V$106&gt;0))</f>
        <v>0</v>
      </c>
      <c r="W171" s="88">
        <f t="array" ref="W171">SUM($H$7:$H$106*($C$7:$C$106=$C171)*(W$7:W$106&gt;0))</f>
        <v>0</v>
      </c>
      <c r="X171" s="88">
        <f t="array" ref="X171">SUM($H$7:$H$106*($C$7:$C$106=$C171)*(X$7:X$106&gt;0))</f>
        <v>0</v>
      </c>
      <c r="Y171" s="88">
        <f t="array" ref="Y171">SUM($H$7:$H$106*($C$7:$C$106=$C171)*(Y$7:Y$106&gt;0))</f>
        <v>0</v>
      </c>
      <c r="Z171" s="88">
        <f t="array" ref="Z171">SUM($H$7:$H$106*($C$7:$C$106=$C171)*(Z$7:Z$106&gt;0))</f>
        <v>0</v>
      </c>
      <c r="AA171" s="88">
        <f t="array" ref="AA171">SUM($H$7:$H$106*($C$7:$C$106=$C171)*(AA$7:AA$106&gt;0))</f>
        <v>0</v>
      </c>
      <c r="AB171" s="88">
        <f t="array" ref="AB171">SUM($H$7:$H$106*($C$7:$C$106=$C171)*(AB$7:AB$106&gt;0))</f>
        <v>0</v>
      </c>
      <c r="AC171" s="88">
        <f t="array" ref="AC171">SUM($H$7:$H$106*($C$7:$C$106=$C171)*(AC$7:AC$106&gt;0))</f>
        <v>0</v>
      </c>
      <c r="AD171" s="88">
        <f t="array" ref="AD171">SUM($H$7:$H$106*($C$7:$C$106=$C171)*(AD$7:AD$106&gt;0))</f>
        <v>0</v>
      </c>
      <c r="AE171" s="88">
        <f t="array" ref="AE171">SUM($H$7:$H$106*($C$7:$C$106=$C171)*(AE$7:AE$106&gt;0))</f>
        <v>0</v>
      </c>
      <c r="AF171" s="88">
        <f t="array" ref="AF171">SUM($H$7:$H$106*($C$7:$C$106=$C171)*(AF$7:AF$106&gt;0))</f>
        <v>0</v>
      </c>
      <c r="AG171" s="88">
        <f t="array" ref="AG171">SUM($H$7:$H$106*($C$7:$C$106=$C171)*(AG$7:AG$106&gt;0))</f>
        <v>0</v>
      </c>
      <c r="AH171" s="88">
        <f t="array" ref="AH171">SUM($H$7:$H$106*($C$7:$C$106=$C171)*(AH$7:AH$106&gt;0))</f>
        <v>0</v>
      </c>
      <c r="AI171" s="88">
        <f t="array" ref="AI171">SUM($H$7:$H$106*($C$7:$C$106=$C171)*(AI$7:AI$106&gt;0))</f>
        <v>0</v>
      </c>
      <c r="AJ171" s="88">
        <f t="array" ref="AJ171">SUM($H$7:$H$106*($C$7:$C$106=$C171)*(AJ$7:AJ$106&gt;0))</f>
        <v>0</v>
      </c>
      <c r="AK171" s="88">
        <f t="array" ref="AK171">SUM($H$7:$H$106*($C$7:$C$106=$C171)*(AK$7:AK$106&gt;0))</f>
        <v>0</v>
      </c>
      <c r="AL171" s="88">
        <f t="array" ref="AL171">SUM($H$7:$H$106*($C$7:$C$106=$C171)*(AL$7:AL$106&gt;0))</f>
        <v>0</v>
      </c>
      <c r="AM171" s="88">
        <f t="array" ref="AM171">SUM($H$7:$H$106*($C$7:$C$106=$C171)*(AM$7:AM$106&gt;0))</f>
        <v>0</v>
      </c>
      <c r="AN171" s="88">
        <f t="array" ref="AN171">SUM($H$7:$H$106*($C$7:$C$106=$C171)*(AN$7:AN$106&gt;0))</f>
        <v>0</v>
      </c>
      <c r="AO171" s="88">
        <f t="array" ref="AO171">SUM($H$7:$H$106*($C$7:$C$106=$C171)*(AO$7:AO$106&gt;0))</f>
        <v>0</v>
      </c>
      <c r="AP171" s="88">
        <f t="array" ref="AP171">SUM($H$7:$H$106*($C$7:$C$106=$C171)*(AP$7:AP$106&gt;0))</f>
        <v>0</v>
      </c>
      <c r="AQ171" s="88">
        <f t="array" ref="AQ171">SUM($H$7:$H$106*($C$7:$C$106=$C171)*(AQ$7:AQ$106&gt;0))</f>
        <v>0</v>
      </c>
      <c r="AR171" s="88">
        <f t="array" ref="AR171">SUM($H$7:$H$106*($C$7:$C$106=$C171)*(AR$7:AR$106&gt;0))</f>
        <v>0</v>
      </c>
      <c r="AS171" s="88">
        <f t="array" ref="AS171">SUM($H$7:$H$106*($C$7:$C$106=$C171)*(AS$7:AS$106&gt;0))</f>
        <v>0</v>
      </c>
      <c r="AT171" s="88">
        <f t="array" ref="AT171">SUM($H$7:$H$106*($C$7:$C$106=$C171)*(AT$7:AT$106&gt;0))</f>
        <v>0</v>
      </c>
      <c r="AU171" s="88">
        <f t="array" ref="AU171">SUM($H$7:$H$106*($C$7:$C$106=$C171)*(AU$7:AU$106&gt;0))</f>
        <v>0</v>
      </c>
      <c r="AV171" s="88">
        <f t="array" ref="AV171">SUM($H$7:$H$106*($C$7:$C$106=$C171)*(AV$7:AV$106&gt;0))</f>
        <v>0</v>
      </c>
      <c r="AW171" s="88">
        <f t="array" ref="AW171">SUM($H$7:$H$106*($C$7:$C$106=$C171)*(AW$7:AW$106&gt;0))</f>
        <v>0</v>
      </c>
      <c r="AX171" s="88">
        <f t="array" ref="AX171">SUM($H$7:$H$106*($C$7:$C$106=$C171)*(AX$7:AX$106&gt;0))</f>
        <v>0</v>
      </c>
      <c r="AY171" s="88">
        <f t="array" ref="AY171">SUM($H$7:$H$106*($C$7:$C$106=$C171)*(AY$7:AY$106&gt;0))</f>
        <v>0</v>
      </c>
      <c r="AZ171" s="88">
        <f t="array" ref="AZ171">SUM($H$7:$H$106*($C$7:$C$106=$C171)*(AZ$7:AZ$106&gt;0))</f>
        <v>0</v>
      </c>
      <c r="BA171" s="88">
        <f t="array" ref="BA171">SUM($H$7:$H$106*($C$7:$C$106=$C171)*(BA$7:BA$106&gt;0))</f>
        <v>0</v>
      </c>
      <c r="BB171" s="88">
        <f t="array" ref="BB171">SUM($H$7:$H$106*($C$7:$C$106=$C171)*(BB$7:BB$106&gt;0))</f>
        <v>0</v>
      </c>
      <c r="BC171" s="88">
        <f t="array" ref="BC171">SUM($H$7:$H$106*($C$7:$C$106=$C171)*(BC$7:BC$106&gt;0))</f>
        <v>0</v>
      </c>
      <c r="BD171" s="88">
        <f t="array" ref="BD171">SUM($H$7:$H$106*($C$7:$C$106=$C171)*(BD$7:BD$106&gt;0))</f>
        <v>0</v>
      </c>
      <c r="BE171" s="88">
        <f t="array" ref="BE171">SUM($H$7:$H$106*($C$7:$C$106=$C171)*(BE$7:BE$106&gt;0))</f>
        <v>0</v>
      </c>
      <c r="BF171" s="88">
        <f t="array" ref="BF171">SUM($H$7:$H$106*($C$7:$C$106=$C171)*(BF$7:BF$106&gt;0))</f>
        <v>0</v>
      </c>
      <c r="BG171" s="88">
        <f t="array" ref="BG171">SUM($H$7:$H$106*($C$7:$C$106=$C171)*(BG$7:BG$106&gt;0))</f>
        <v>0</v>
      </c>
      <c r="BH171" s="88">
        <f t="array" ref="BH171">SUM($H$7:$H$106*($C$7:$C$106=$C171)*(BH$7:BH$106&gt;0))</f>
        <v>0</v>
      </c>
      <c r="BI171" s="88">
        <f t="array" ref="BI171">SUM($H$7:$H$106*($C$7:$C$106=$C171)*(BI$7:BI$106&gt;0))</f>
        <v>0</v>
      </c>
      <c r="BJ171" s="88">
        <f t="array" ref="BJ171">SUM($H$7:$H$106*($C$7:$C$106=$C171)*(BJ$7:BJ$106&gt;0))</f>
        <v>0</v>
      </c>
      <c r="BK171" s="88">
        <f t="array" ref="BK171">SUM($H$7:$H$106*($C$7:$C$106=$C171)*(BK$7:BK$106&gt;0))</f>
        <v>0</v>
      </c>
      <c r="BL171" s="88">
        <f t="array" ref="BL171">SUM($H$7:$H$106*($C$7:$C$106=$C171)*(BL$7:BL$106&gt;0))</f>
        <v>0</v>
      </c>
      <c r="BM171" s="88">
        <f t="array" ref="BM171">SUM($H$7:$H$106*($C$7:$C$106=$C171)*(BM$7:BM$106&gt;0))</f>
        <v>0</v>
      </c>
      <c r="BN171" s="88">
        <f t="array" ref="BN171">SUM($H$7:$H$106*($C$7:$C$106=$C171)*(BN$7:BN$106&gt;0))</f>
        <v>0</v>
      </c>
      <c r="BO171" s="88">
        <f t="array" ref="BO171">SUM($H$7:$H$106*($C$7:$C$106=$C171)*(BO$7:BO$106&gt;0))</f>
        <v>0</v>
      </c>
      <c r="BP171" s="88">
        <f t="array" ref="BP171">SUM($H$7:$H$106*($C$7:$C$106=$C171)*(BP$7:BP$106&gt;0))</f>
        <v>0</v>
      </c>
      <c r="BQ171" s="88">
        <f t="array" ref="BQ171">SUM($H$7:$H$106*($C$7:$C$106=$C171)*(BQ$7:BQ$106&gt;0))</f>
        <v>0</v>
      </c>
      <c r="BR171" s="88">
        <f t="array" ref="BR171">SUM($H$7:$H$106*($C$7:$C$106=$C171)*(BR$7:BR$106&gt;0))</f>
        <v>0</v>
      </c>
      <c r="BS171" s="88">
        <f t="array" ref="BS171">SUM($H$7:$H$106*($C$7:$C$106=$C171)*(BS$7:BS$106&gt;0))</f>
        <v>0</v>
      </c>
      <c r="BT171" s="88">
        <f t="array" ref="BT171">SUM($H$7:$H$106*($C$7:$C$106=$C171)*(BT$7:BT$106&gt;0))</f>
        <v>0</v>
      </c>
      <c r="BU171" s="88">
        <f t="array" ref="BU171">SUM($H$7:$H$106*($C$7:$C$106=$C171)*(BU$7:BU$106&gt;0))</f>
        <v>0</v>
      </c>
      <c r="BV171" s="88">
        <f t="array" ref="BV171">SUM($H$7:$H$106*($C$7:$C$106=$C171)*(BV$7:BV$106&gt;0))</f>
        <v>0</v>
      </c>
      <c r="BW171" s="88">
        <f t="array" ref="BW171">SUM($H$7:$H$106*($C$7:$C$106=$C171)*(BW$7:BW$106&gt;0))</f>
        <v>0</v>
      </c>
    </row>
    <row r="172" spans="2:75" hidden="1" outlineLevel="1">
      <c r="B172" s="7"/>
      <c r="C172" s="86" t="str">
        <f>тех!B69</f>
        <v>Озеленитель</v>
      </c>
      <c r="D172" s="58"/>
      <c r="E172" s="58"/>
      <c r="F172" s="58"/>
      <c r="G172" s="58"/>
      <c r="H172" s="87"/>
      <c r="I172" s="80"/>
      <c r="J172" s="80"/>
      <c r="K172" s="80"/>
      <c r="L172" s="80"/>
      <c r="M172" s="80"/>
      <c r="N172" s="80"/>
      <c r="P172" s="88">
        <f t="array" ref="P172">SUM($H$7:$H$106*($C$7:$C$106=$C172)*(P$7:P$106&gt;0))</f>
        <v>0</v>
      </c>
      <c r="Q172" s="88">
        <f t="array" ref="Q172">SUM($H$7:$H$106*($C$7:$C$106=$C172)*(Q$7:Q$106&gt;0))</f>
        <v>0</v>
      </c>
      <c r="R172" s="88">
        <f t="array" ref="R172">SUM($H$7:$H$106*($C$7:$C$106=$C172)*(R$7:R$106&gt;0))</f>
        <v>0</v>
      </c>
      <c r="S172" s="88">
        <f t="array" ref="S172">SUM($H$7:$H$106*($C$7:$C$106=$C172)*(S$7:S$106&gt;0))</f>
        <v>0</v>
      </c>
      <c r="T172" s="88">
        <f t="array" ref="T172">SUM($H$7:$H$106*($C$7:$C$106=$C172)*(T$7:T$106&gt;0))</f>
        <v>0</v>
      </c>
      <c r="U172" s="88">
        <f t="array" ref="U172">SUM($H$7:$H$106*($C$7:$C$106=$C172)*(U$7:U$106&gt;0))</f>
        <v>0</v>
      </c>
      <c r="V172" s="88">
        <f t="array" ref="V172">SUM($H$7:$H$106*($C$7:$C$106=$C172)*(V$7:V$106&gt;0))</f>
        <v>0</v>
      </c>
      <c r="W172" s="88">
        <f t="array" ref="W172">SUM($H$7:$H$106*($C$7:$C$106=$C172)*(W$7:W$106&gt;0))</f>
        <v>0</v>
      </c>
      <c r="X172" s="88">
        <f t="array" ref="X172">SUM($H$7:$H$106*($C$7:$C$106=$C172)*(X$7:X$106&gt;0))</f>
        <v>0</v>
      </c>
      <c r="Y172" s="88">
        <f t="array" ref="Y172">SUM($H$7:$H$106*($C$7:$C$106=$C172)*(Y$7:Y$106&gt;0))</f>
        <v>0</v>
      </c>
      <c r="Z172" s="88">
        <f t="array" ref="Z172">SUM($H$7:$H$106*($C$7:$C$106=$C172)*(Z$7:Z$106&gt;0))</f>
        <v>0</v>
      </c>
      <c r="AA172" s="88">
        <f t="array" ref="AA172">SUM($H$7:$H$106*($C$7:$C$106=$C172)*(AA$7:AA$106&gt;0))</f>
        <v>0</v>
      </c>
      <c r="AB172" s="88">
        <f t="array" ref="AB172">SUM($H$7:$H$106*($C$7:$C$106=$C172)*(AB$7:AB$106&gt;0))</f>
        <v>0</v>
      </c>
      <c r="AC172" s="88">
        <f t="array" ref="AC172">SUM($H$7:$H$106*($C$7:$C$106=$C172)*(AC$7:AC$106&gt;0))</f>
        <v>0</v>
      </c>
      <c r="AD172" s="88">
        <f t="array" ref="AD172">SUM($H$7:$H$106*($C$7:$C$106=$C172)*(AD$7:AD$106&gt;0))</f>
        <v>0</v>
      </c>
      <c r="AE172" s="88">
        <f t="array" ref="AE172">SUM($H$7:$H$106*($C$7:$C$106=$C172)*(AE$7:AE$106&gt;0))</f>
        <v>0</v>
      </c>
      <c r="AF172" s="88">
        <f t="array" ref="AF172">SUM($H$7:$H$106*($C$7:$C$106=$C172)*(AF$7:AF$106&gt;0))</f>
        <v>0</v>
      </c>
      <c r="AG172" s="88">
        <f t="array" ref="AG172">SUM($H$7:$H$106*($C$7:$C$106=$C172)*(AG$7:AG$106&gt;0))</f>
        <v>0</v>
      </c>
      <c r="AH172" s="88">
        <f t="array" ref="AH172">SUM($H$7:$H$106*($C$7:$C$106=$C172)*(AH$7:AH$106&gt;0))</f>
        <v>0</v>
      </c>
      <c r="AI172" s="88">
        <f t="array" ref="AI172">SUM($H$7:$H$106*($C$7:$C$106=$C172)*(AI$7:AI$106&gt;0))</f>
        <v>0</v>
      </c>
      <c r="AJ172" s="88">
        <f t="array" ref="AJ172">SUM($H$7:$H$106*($C$7:$C$106=$C172)*(AJ$7:AJ$106&gt;0))</f>
        <v>0</v>
      </c>
      <c r="AK172" s="88">
        <f t="array" ref="AK172">SUM($H$7:$H$106*($C$7:$C$106=$C172)*(AK$7:AK$106&gt;0))</f>
        <v>0</v>
      </c>
      <c r="AL172" s="88">
        <f t="array" ref="AL172">SUM($H$7:$H$106*($C$7:$C$106=$C172)*(AL$7:AL$106&gt;0))</f>
        <v>0</v>
      </c>
      <c r="AM172" s="88">
        <f t="array" ref="AM172">SUM($H$7:$H$106*($C$7:$C$106=$C172)*(AM$7:AM$106&gt;0))</f>
        <v>0</v>
      </c>
      <c r="AN172" s="88">
        <f t="array" ref="AN172">SUM($H$7:$H$106*($C$7:$C$106=$C172)*(AN$7:AN$106&gt;0))</f>
        <v>0</v>
      </c>
      <c r="AO172" s="88">
        <f t="array" ref="AO172">SUM($H$7:$H$106*($C$7:$C$106=$C172)*(AO$7:AO$106&gt;0))</f>
        <v>0</v>
      </c>
      <c r="AP172" s="88">
        <f t="array" ref="AP172">SUM($H$7:$H$106*($C$7:$C$106=$C172)*(AP$7:AP$106&gt;0))</f>
        <v>0</v>
      </c>
      <c r="AQ172" s="88">
        <f t="array" ref="AQ172">SUM($H$7:$H$106*($C$7:$C$106=$C172)*(AQ$7:AQ$106&gt;0))</f>
        <v>0</v>
      </c>
      <c r="AR172" s="88">
        <f t="array" ref="AR172">SUM($H$7:$H$106*($C$7:$C$106=$C172)*(AR$7:AR$106&gt;0))</f>
        <v>0</v>
      </c>
      <c r="AS172" s="88">
        <f t="array" ref="AS172">SUM($H$7:$H$106*($C$7:$C$106=$C172)*(AS$7:AS$106&gt;0))</f>
        <v>0</v>
      </c>
      <c r="AT172" s="88">
        <f t="array" ref="AT172">SUM($H$7:$H$106*($C$7:$C$106=$C172)*(AT$7:AT$106&gt;0))</f>
        <v>0</v>
      </c>
      <c r="AU172" s="88">
        <f t="array" ref="AU172">SUM($H$7:$H$106*($C$7:$C$106=$C172)*(AU$7:AU$106&gt;0))</f>
        <v>0</v>
      </c>
      <c r="AV172" s="88">
        <f t="array" ref="AV172">SUM($H$7:$H$106*($C$7:$C$106=$C172)*(AV$7:AV$106&gt;0))</f>
        <v>0</v>
      </c>
      <c r="AW172" s="88">
        <f t="array" ref="AW172">SUM($H$7:$H$106*($C$7:$C$106=$C172)*(AW$7:AW$106&gt;0))</f>
        <v>0</v>
      </c>
      <c r="AX172" s="88">
        <f t="array" ref="AX172">SUM($H$7:$H$106*($C$7:$C$106=$C172)*(AX$7:AX$106&gt;0))</f>
        <v>0</v>
      </c>
      <c r="AY172" s="88">
        <f t="array" ref="AY172">SUM($H$7:$H$106*($C$7:$C$106=$C172)*(AY$7:AY$106&gt;0))</f>
        <v>0</v>
      </c>
      <c r="AZ172" s="88">
        <f t="array" ref="AZ172">SUM($H$7:$H$106*($C$7:$C$106=$C172)*(AZ$7:AZ$106&gt;0))</f>
        <v>0</v>
      </c>
      <c r="BA172" s="88">
        <f t="array" ref="BA172">SUM($H$7:$H$106*($C$7:$C$106=$C172)*(BA$7:BA$106&gt;0))</f>
        <v>0</v>
      </c>
      <c r="BB172" s="88">
        <f t="array" ref="BB172">SUM($H$7:$H$106*($C$7:$C$106=$C172)*(BB$7:BB$106&gt;0))</f>
        <v>0</v>
      </c>
      <c r="BC172" s="88">
        <f t="array" ref="BC172">SUM($H$7:$H$106*($C$7:$C$106=$C172)*(BC$7:BC$106&gt;0))</f>
        <v>0</v>
      </c>
      <c r="BD172" s="88">
        <f t="array" ref="BD172">SUM($H$7:$H$106*($C$7:$C$106=$C172)*(BD$7:BD$106&gt;0))</f>
        <v>0</v>
      </c>
      <c r="BE172" s="88">
        <f t="array" ref="BE172">SUM($H$7:$H$106*($C$7:$C$106=$C172)*(BE$7:BE$106&gt;0))</f>
        <v>0</v>
      </c>
      <c r="BF172" s="88">
        <f t="array" ref="BF172">SUM($H$7:$H$106*($C$7:$C$106=$C172)*(BF$7:BF$106&gt;0))</f>
        <v>0</v>
      </c>
      <c r="BG172" s="88">
        <f t="array" ref="BG172">SUM($H$7:$H$106*($C$7:$C$106=$C172)*(BG$7:BG$106&gt;0))</f>
        <v>0</v>
      </c>
      <c r="BH172" s="88">
        <f t="array" ref="BH172">SUM($H$7:$H$106*($C$7:$C$106=$C172)*(BH$7:BH$106&gt;0))</f>
        <v>0</v>
      </c>
      <c r="BI172" s="88">
        <f t="array" ref="BI172">SUM($H$7:$H$106*($C$7:$C$106=$C172)*(BI$7:BI$106&gt;0))</f>
        <v>0</v>
      </c>
      <c r="BJ172" s="88">
        <f t="array" ref="BJ172">SUM($H$7:$H$106*($C$7:$C$106=$C172)*(BJ$7:BJ$106&gt;0))</f>
        <v>0</v>
      </c>
      <c r="BK172" s="88">
        <f t="array" ref="BK172">SUM($H$7:$H$106*($C$7:$C$106=$C172)*(BK$7:BK$106&gt;0))</f>
        <v>0</v>
      </c>
      <c r="BL172" s="88">
        <f t="array" ref="BL172">SUM($H$7:$H$106*($C$7:$C$106=$C172)*(BL$7:BL$106&gt;0))</f>
        <v>0</v>
      </c>
      <c r="BM172" s="88">
        <f t="array" ref="BM172">SUM($H$7:$H$106*($C$7:$C$106=$C172)*(BM$7:BM$106&gt;0))</f>
        <v>0</v>
      </c>
      <c r="BN172" s="88">
        <f t="array" ref="BN172">SUM($H$7:$H$106*($C$7:$C$106=$C172)*(BN$7:BN$106&gt;0))</f>
        <v>0</v>
      </c>
      <c r="BO172" s="88">
        <f t="array" ref="BO172">SUM($H$7:$H$106*($C$7:$C$106=$C172)*(BO$7:BO$106&gt;0))</f>
        <v>0</v>
      </c>
      <c r="BP172" s="88">
        <f t="array" ref="BP172">SUM($H$7:$H$106*($C$7:$C$106=$C172)*(BP$7:BP$106&gt;0))</f>
        <v>0</v>
      </c>
      <c r="BQ172" s="88">
        <f t="array" ref="BQ172">SUM($H$7:$H$106*($C$7:$C$106=$C172)*(BQ$7:BQ$106&gt;0))</f>
        <v>0</v>
      </c>
      <c r="BR172" s="88">
        <f t="array" ref="BR172">SUM($H$7:$H$106*($C$7:$C$106=$C172)*(BR$7:BR$106&gt;0))</f>
        <v>0</v>
      </c>
      <c r="BS172" s="88">
        <f t="array" ref="BS172">SUM($H$7:$H$106*($C$7:$C$106=$C172)*(BS$7:BS$106&gt;0))</f>
        <v>0</v>
      </c>
      <c r="BT172" s="88">
        <f t="array" ref="BT172">SUM($H$7:$H$106*($C$7:$C$106=$C172)*(BT$7:BT$106&gt;0))</f>
        <v>0</v>
      </c>
      <c r="BU172" s="88">
        <f t="array" ref="BU172">SUM($H$7:$H$106*($C$7:$C$106=$C172)*(BU$7:BU$106&gt;0))</f>
        <v>0</v>
      </c>
      <c r="BV172" s="88">
        <f t="array" ref="BV172">SUM($H$7:$H$106*($C$7:$C$106=$C172)*(BV$7:BV$106&gt;0))</f>
        <v>0</v>
      </c>
      <c r="BW172" s="88">
        <f t="array" ref="BW172">SUM($H$7:$H$106*($C$7:$C$106=$C172)*(BW$7:BW$106&gt;0))</f>
        <v>0</v>
      </c>
    </row>
    <row r="173" spans="2:75" hidden="1" outlineLevel="1">
      <c r="B173" s="7"/>
      <c r="C173" s="86" t="str">
        <f>тех!B70</f>
        <v>Оператор</v>
      </c>
      <c r="D173" s="58"/>
      <c r="E173" s="58"/>
      <c r="F173" s="58"/>
      <c r="G173" s="58"/>
      <c r="H173" s="87"/>
      <c r="I173" s="80"/>
      <c r="J173" s="80"/>
      <c r="K173" s="80"/>
      <c r="L173" s="80"/>
      <c r="M173" s="80"/>
      <c r="N173" s="80"/>
      <c r="P173" s="88">
        <f t="array" ref="P173">SUM($H$7:$H$106*($C$7:$C$106=$C173)*(P$7:P$106&gt;0))</f>
        <v>0</v>
      </c>
      <c r="Q173" s="88">
        <f t="array" ref="Q173">SUM($H$7:$H$106*($C$7:$C$106=$C173)*(Q$7:Q$106&gt;0))</f>
        <v>0</v>
      </c>
      <c r="R173" s="88">
        <f t="array" ref="R173">SUM($H$7:$H$106*($C$7:$C$106=$C173)*(R$7:R$106&gt;0))</f>
        <v>0</v>
      </c>
      <c r="S173" s="88">
        <f t="array" ref="S173">SUM($H$7:$H$106*($C$7:$C$106=$C173)*(S$7:S$106&gt;0))</f>
        <v>0</v>
      </c>
      <c r="T173" s="88">
        <f t="array" ref="T173">SUM($H$7:$H$106*($C$7:$C$106=$C173)*(T$7:T$106&gt;0))</f>
        <v>0</v>
      </c>
      <c r="U173" s="88">
        <f t="array" ref="U173">SUM($H$7:$H$106*($C$7:$C$106=$C173)*(U$7:U$106&gt;0))</f>
        <v>0</v>
      </c>
      <c r="V173" s="88">
        <f t="array" ref="V173">SUM($H$7:$H$106*($C$7:$C$106=$C173)*(V$7:V$106&gt;0))</f>
        <v>0</v>
      </c>
      <c r="W173" s="88">
        <f t="array" ref="W173">SUM($H$7:$H$106*($C$7:$C$106=$C173)*(W$7:W$106&gt;0))</f>
        <v>0</v>
      </c>
      <c r="X173" s="88">
        <f t="array" ref="X173">SUM($H$7:$H$106*($C$7:$C$106=$C173)*(X$7:X$106&gt;0))</f>
        <v>0</v>
      </c>
      <c r="Y173" s="88">
        <f t="array" ref="Y173">SUM($H$7:$H$106*($C$7:$C$106=$C173)*(Y$7:Y$106&gt;0))</f>
        <v>0</v>
      </c>
      <c r="Z173" s="88">
        <f t="array" ref="Z173">SUM($H$7:$H$106*($C$7:$C$106=$C173)*(Z$7:Z$106&gt;0))</f>
        <v>0</v>
      </c>
      <c r="AA173" s="88">
        <f t="array" ref="AA173">SUM($H$7:$H$106*($C$7:$C$106=$C173)*(AA$7:AA$106&gt;0))</f>
        <v>0</v>
      </c>
      <c r="AB173" s="88">
        <f t="array" ref="AB173">SUM($H$7:$H$106*($C$7:$C$106=$C173)*(AB$7:AB$106&gt;0))</f>
        <v>0</v>
      </c>
      <c r="AC173" s="88">
        <f t="array" ref="AC173">SUM($H$7:$H$106*($C$7:$C$106=$C173)*(AC$7:AC$106&gt;0))</f>
        <v>0</v>
      </c>
      <c r="AD173" s="88">
        <f t="array" ref="AD173">SUM($H$7:$H$106*($C$7:$C$106=$C173)*(AD$7:AD$106&gt;0))</f>
        <v>0</v>
      </c>
      <c r="AE173" s="88">
        <f t="array" ref="AE173">SUM($H$7:$H$106*($C$7:$C$106=$C173)*(AE$7:AE$106&gt;0))</f>
        <v>0</v>
      </c>
      <c r="AF173" s="88">
        <f t="array" ref="AF173">SUM($H$7:$H$106*($C$7:$C$106=$C173)*(AF$7:AF$106&gt;0))</f>
        <v>0</v>
      </c>
      <c r="AG173" s="88">
        <f t="array" ref="AG173">SUM($H$7:$H$106*($C$7:$C$106=$C173)*(AG$7:AG$106&gt;0))</f>
        <v>0</v>
      </c>
      <c r="AH173" s="88">
        <f t="array" ref="AH173">SUM($H$7:$H$106*($C$7:$C$106=$C173)*(AH$7:AH$106&gt;0))</f>
        <v>0</v>
      </c>
      <c r="AI173" s="88">
        <f t="array" ref="AI173">SUM($H$7:$H$106*($C$7:$C$106=$C173)*(AI$7:AI$106&gt;0))</f>
        <v>0</v>
      </c>
      <c r="AJ173" s="88">
        <f t="array" ref="AJ173">SUM($H$7:$H$106*($C$7:$C$106=$C173)*(AJ$7:AJ$106&gt;0))</f>
        <v>0</v>
      </c>
      <c r="AK173" s="88">
        <f t="array" ref="AK173">SUM($H$7:$H$106*($C$7:$C$106=$C173)*(AK$7:AK$106&gt;0))</f>
        <v>0</v>
      </c>
      <c r="AL173" s="88">
        <f t="array" ref="AL173">SUM($H$7:$H$106*($C$7:$C$106=$C173)*(AL$7:AL$106&gt;0))</f>
        <v>0</v>
      </c>
      <c r="AM173" s="88">
        <f t="array" ref="AM173">SUM($H$7:$H$106*($C$7:$C$106=$C173)*(AM$7:AM$106&gt;0))</f>
        <v>0</v>
      </c>
      <c r="AN173" s="88">
        <f t="array" ref="AN173">SUM($H$7:$H$106*($C$7:$C$106=$C173)*(AN$7:AN$106&gt;0))</f>
        <v>0</v>
      </c>
      <c r="AO173" s="88">
        <f t="array" ref="AO173">SUM($H$7:$H$106*($C$7:$C$106=$C173)*(AO$7:AO$106&gt;0))</f>
        <v>0</v>
      </c>
      <c r="AP173" s="88">
        <f t="array" ref="AP173">SUM($H$7:$H$106*($C$7:$C$106=$C173)*(AP$7:AP$106&gt;0))</f>
        <v>0</v>
      </c>
      <c r="AQ173" s="88">
        <f t="array" ref="AQ173">SUM($H$7:$H$106*($C$7:$C$106=$C173)*(AQ$7:AQ$106&gt;0))</f>
        <v>0</v>
      </c>
      <c r="AR173" s="88">
        <f t="array" ref="AR173">SUM($H$7:$H$106*($C$7:$C$106=$C173)*(AR$7:AR$106&gt;0))</f>
        <v>0</v>
      </c>
      <c r="AS173" s="88">
        <f t="array" ref="AS173">SUM($H$7:$H$106*($C$7:$C$106=$C173)*(AS$7:AS$106&gt;0))</f>
        <v>0</v>
      </c>
      <c r="AT173" s="88">
        <f t="array" ref="AT173">SUM($H$7:$H$106*($C$7:$C$106=$C173)*(AT$7:AT$106&gt;0))</f>
        <v>0</v>
      </c>
      <c r="AU173" s="88">
        <f t="array" ref="AU173">SUM($H$7:$H$106*($C$7:$C$106=$C173)*(AU$7:AU$106&gt;0))</f>
        <v>0</v>
      </c>
      <c r="AV173" s="88">
        <f t="array" ref="AV173">SUM($H$7:$H$106*($C$7:$C$106=$C173)*(AV$7:AV$106&gt;0))</f>
        <v>0</v>
      </c>
      <c r="AW173" s="88">
        <f t="array" ref="AW173">SUM($H$7:$H$106*($C$7:$C$106=$C173)*(AW$7:AW$106&gt;0))</f>
        <v>0</v>
      </c>
      <c r="AX173" s="88">
        <f t="array" ref="AX173">SUM($H$7:$H$106*($C$7:$C$106=$C173)*(AX$7:AX$106&gt;0))</f>
        <v>0</v>
      </c>
      <c r="AY173" s="88">
        <f t="array" ref="AY173">SUM($H$7:$H$106*($C$7:$C$106=$C173)*(AY$7:AY$106&gt;0))</f>
        <v>0</v>
      </c>
      <c r="AZ173" s="88">
        <f t="array" ref="AZ173">SUM($H$7:$H$106*($C$7:$C$106=$C173)*(AZ$7:AZ$106&gt;0))</f>
        <v>0</v>
      </c>
      <c r="BA173" s="88">
        <f t="array" ref="BA173">SUM($H$7:$H$106*($C$7:$C$106=$C173)*(BA$7:BA$106&gt;0))</f>
        <v>0</v>
      </c>
      <c r="BB173" s="88">
        <f t="array" ref="BB173">SUM($H$7:$H$106*($C$7:$C$106=$C173)*(BB$7:BB$106&gt;0))</f>
        <v>0</v>
      </c>
      <c r="BC173" s="88">
        <f t="array" ref="BC173">SUM($H$7:$H$106*($C$7:$C$106=$C173)*(BC$7:BC$106&gt;0))</f>
        <v>0</v>
      </c>
      <c r="BD173" s="88">
        <f t="array" ref="BD173">SUM($H$7:$H$106*($C$7:$C$106=$C173)*(BD$7:BD$106&gt;0))</f>
        <v>0</v>
      </c>
      <c r="BE173" s="88">
        <f t="array" ref="BE173">SUM($H$7:$H$106*($C$7:$C$106=$C173)*(BE$7:BE$106&gt;0))</f>
        <v>0</v>
      </c>
      <c r="BF173" s="88">
        <f t="array" ref="BF173">SUM($H$7:$H$106*($C$7:$C$106=$C173)*(BF$7:BF$106&gt;0))</f>
        <v>0</v>
      </c>
      <c r="BG173" s="88">
        <f t="array" ref="BG173">SUM($H$7:$H$106*($C$7:$C$106=$C173)*(BG$7:BG$106&gt;0))</f>
        <v>0</v>
      </c>
      <c r="BH173" s="88">
        <f t="array" ref="BH173">SUM($H$7:$H$106*($C$7:$C$106=$C173)*(BH$7:BH$106&gt;0))</f>
        <v>0</v>
      </c>
      <c r="BI173" s="88">
        <f t="array" ref="BI173">SUM($H$7:$H$106*($C$7:$C$106=$C173)*(BI$7:BI$106&gt;0))</f>
        <v>0</v>
      </c>
      <c r="BJ173" s="88">
        <f t="array" ref="BJ173">SUM($H$7:$H$106*($C$7:$C$106=$C173)*(BJ$7:BJ$106&gt;0))</f>
        <v>0</v>
      </c>
      <c r="BK173" s="88">
        <f t="array" ref="BK173">SUM($H$7:$H$106*($C$7:$C$106=$C173)*(BK$7:BK$106&gt;0))</f>
        <v>0</v>
      </c>
      <c r="BL173" s="88">
        <f t="array" ref="BL173">SUM($H$7:$H$106*($C$7:$C$106=$C173)*(BL$7:BL$106&gt;0))</f>
        <v>0</v>
      </c>
      <c r="BM173" s="88">
        <f t="array" ref="BM173">SUM($H$7:$H$106*($C$7:$C$106=$C173)*(BM$7:BM$106&gt;0))</f>
        <v>0</v>
      </c>
      <c r="BN173" s="88">
        <f t="array" ref="BN173">SUM($H$7:$H$106*($C$7:$C$106=$C173)*(BN$7:BN$106&gt;0))</f>
        <v>0</v>
      </c>
      <c r="BO173" s="88">
        <f t="array" ref="BO173">SUM($H$7:$H$106*($C$7:$C$106=$C173)*(BO$7:BO$106&gt;0))</f>
        <v>0</v>
      </c>
      <c r="BP173" s="88">
        <f t="array" ref="BP173">SUM($H$7:$H$106*($C$7:$C$106=$C173)*(BP$7:BP$106&gt;0))</f>
        <v>0</v>
      </c>
      <c r="BQ173" s="88">
        <f t="array" ref="BQ173">SUM($H$7:$H$106*($C$7:$C$106=$C173)*(BQ$7:BQ$106&gt;0))</f>
        <v>0</v>
      </c>
      <c r="BR173" s="88">
        <f t="array" ref="BR173">SUM($H$7:$H$106*($C$7:$C$106=$C173)*(BR$7:BR$106&gt;0))</f>
        <v>0</v>
      </c>
      <c r="BS173" s="88">
        <f t="array" ref="BS173">SUM($H$7:$H$106*($C$7:$C$106=$C173)*(BS$7:BS$106&gt;0))</f>
        <v>0</v>
      </c>
      <c r="BT173" s="88">
        <f t="array" ref="BT173">SUM($H$7:$H$106*($C$7:$C$106=$C173)*(BT$7:BT$106&gt;0))</f>
        <v>0</v>
      </c>
      <c r="BU173" s="88">
        <f t="array" ref="BU173">SUM($H$7:$H$106*($C$7:$C$106=$C173)*(BU$7:BU$106&gt;0))</f>
        <v>0</v>
      </c>
      <c r="BV173" s="88">
        <f t="array" ref="BV173">SUM($H$7:$H$106*($C$7:$C$106=$C173)*(BV$7:BV$106&gt;0))</f>
        <v>0</v>
      </c>
      <c r="BW173" s="88">
        <f t="array" ref="BW173">SUM($H$7:$H$106*($C$7:$C$106=$C173)*(BW$7:BW$106&gt;0))</f>
        <v>0</v>
      </c>
    </row>
    <row r="174" spans="2:75" hidden="1" outlineLevel="1">
      <c r="B174" s="7"/>
      <c r="C174" s="86" t="str">
        <f>тех!B71</f>
        <v xml:space="preserve">Оператор отдела по закупке товаров  </v>
      </c>
      <c r="D174" s="58"/>
      <c r="E174" s="58"/>
      <c r="F174" s="58"/>
      <c r="G174" s="58"/>
      <c r="H174" s="87"/>
      <c r="I174" s="80"/>
      <c r="J174" s="80"/>
      <c r="K174" s="80"/>
      <c r="L174" s="80"/>
      <c r="M174" s="80"/>
      <c r="N174" s="80"/>
      <c r="P174" s="88">
        <f t="array" ref="P174">SUM($H$7:$H$106*($C$7:$C$106=$C174)*(P$7:P$106&gt;0))</f>
        <v>0</v>
      </c>
      <c r="Q174" s="88">
        <f t="array" ref="Q174">SUM($H$7:$H$106*($C$7:$C$106=$C174)*(Q$7:Q$106&gt;0))</f>
        <v>0</v>
      </c>
      <c r="R174" s="88">
        <f t="array" ref="R174">SUM($H$7:$H$106*($C$7:$C$106=$C174)*(R$7:R$106&gt;0))</f>
        <v>0</v>
      </c>
      <c r="S174" s="88">
        <f t="array" ref="S174">SUM($H$7:$H$106*($C$7:$C$106=$C174)*(S$7:S$106&gt;0))</f>
        <v>0</v>
      </c>
      <c r="T174" s="88">
        <f t="array" ref="T174">SUM($H$7:$H$106*($C$7:$C$106=$C174)*(T$7:T$106&gt;0))</f>
        <v>0</v>
      </c>
      <c r="U174" s="88">
        <f t="array" ref="U174">SUM($H$7:$H$106*($C$7:$C$106=$C174)*(U$7:U$106&gt;0))</f>
        <v>0</v>
      </c>
      <c r="V174" s="88">
        <f t="array" ref="V174">SUM($H$7:$H$106*($C$7:$C$106=$C174)*(V$7:V$106&gt;0))</f>
        <v>0</v>
      </c>
      <c r="W174" s="88">
        <f t="array" ref="W174">SUM($H$7:$H$106*($C$7:$C$106=$C174)*(W$7:W$106&gt;0))</f>
        <v>0</v>
      </c>
      <c r="X174" s="88">
        <f t="array" ref="X174">SUM($H$7:$H$106*($C$7:$C$106=$C174)*(X$7:X$106&gt;0))</f>
        <v>0</v>
      </c>
      <c r="Y174" s="88">
        <f t="array" ref="Y174">SUM($H$7:$H$106*($C$7:$C$106=$C174)*(Y$7:Y$106&gt;0))</f>
        <v>0</v>
      </c>
      <c r="Z174" s="88">
        <f t="array" ref="Z174">SUM($H$7:$H$106*($C$7:$C$106=$C174)*(Z$7:Z$106&gt;0))</f>
        <v>0</v>
      </c>
      <c r="AA174" s="88">
        <f t="array" ref="AA174">SUM($H$7:$H$106*($C$7:$C$106=$C174)*(AA$7:AA$106&gt;0))</f>
        <v>0</v>
      </c>
      <c r="AB174" s="88">
        <f t="array" ref="AB174">SUM($H$7:$H$106*($C$7:$C$106=$C174)*(AB$7:AB$106&gt;0))</f>
        <v>0</v>
      </c>
      <c r="AC174" s="88">
        <f t="array" ref="AC174">SUM($H$7:$H$106*($C$7:$C$106=$C174)*(AC$7:AC$106&gt;0))</f>
        <v>0</v>
      </c>
      <c r="AD174" s="88">
        <f t="array" ref="AD174">SUM($H$7:$H$106*($C$7:$C$106=$C174)*(AD$7:AD$106&gt;0))</f>
        <v>0</v>
      </c>
      <c r="AE174" s="88">
        <f t="array" ref="AE174">SUM($H$7:$H$106*($C$7:$C$106=$C174)*(AE$7:AE$106&gt;0))</f>
        <v>0</v>
      </c>
      <c r="AF174" s="88">
        <f t="array" ref="AF174">SUM($H$7:$H$106*($C$7:$C$106=$C174)*(AF$7:AF$106&gt;0))</f>
        <v>0</v>
      </c>
      <c r="AG174" s="88">
        <f t="array" ref="AG174">SUM($H$7:$H$106*($C$7:$C$106=$C174)*(AG$7:AG$106&gt;0))</f>
        <v>0</v>
      </c>
      <c r="AH174" s="88">
        <f t="array" ref="AH174">SUM($H$7:$H$106*($C$7:$C$106=$C174)*(AH$7:AH$106&gt;0))</f>
        <v>0</v>
      </c>
      <c r="AI174" s="88">
        <f t="array" ref="AI174">SUM($H$7:$H$106*($C$7:$C$106=$C174)*(AI$7:AI$106&gt;0))</f>
        <v>0</v>
      </c>
      <c r="AJ174" s="88">
        <f t="array" ref="AJ174">SUM($H$7:$H$106*($C$7:$C$106=$C174)*(AJ$7:AJ$106&gt;0))</f>
        <v>0</v>
      </c>
      <c r="AK174" s="88">
        <f t="array" ref="AK174">SUM($H$7:$H$106*($C$7:$C$106=$C174)*(AK$7:AK$106&gt;0))</f>
        <v>0</v>
      </c>
      <c r="AL174" s="88">
        <f t="array" ref="AL174">SUM($H$7:$H$106*($C$7:$C$106=$C174)*(AL$7:AL$106&gt;0))</f>
        <v>0</v>
      </c>
      <c r="AM174" s="88">
        <f t="array" ref="AM174">SUM($H$7:$H$106*($C$7:$C$106=$C174)*(AM$7:AM$106&gt;0))</f>
        <v>0</v>
      </c>
      <c r="AN174" s="88">
        <f t="array" ref="AN174">SUM($H$7:$H$106*($C$7:$C$106=$C174)*(AN$7:AN$106&gt;0))</f>
        <v>0</v>
      </c>
      <c r="AO174" s="88">
        <f t="array" ref="AO174">SUM($H$7:$H$106*($C$7:$C$106=$C174)*(AO$7:AO$106&gt;0))</f>
        <v>0</v>
      </c>
      <c r="AP174" s="88">
        <f t="array" ref="AP174">SUM($H$7:$H$106*($C$7:$C$106=$C174)*(AP$7:AP$106&gt;0))</f>
        <v>0</v>
      </c>
      <c r="AQ174" s="88">
        <f t="array" ref="AQ174">SUM($H$7:$H$106*($C$7:$C$106=$C174)*(AQ$7:AQ$106&gt;0))</f>
        <v>0</v>
      </c>
      <c r="AR174" s="88">
        <f t="array" ref="AR174">SUM($H$7:$H$106*($C$7:$C$106=$C174)*(AR$7:AR$106&gt;0))</f>
        <v>0</v>
      </c>
      <c r="AS174" s="88">
        <f t="array" ref="AS174">SUM($H$7:$H$106*($C$7:$C$106=$C174)*(AS$7:AS$106&gt;0))</f>
        <v>0</v>
      </c>
      <c r="AT174" s="88">
        <f t="array" ref="AT174">SUM($H$7:$H$106*($C$7:$C$106=$C174)*(AT$7:AT$106&gt;0))</f>
        <v>0</v>
      </c>
      <c r="AU174" s="88">
        <f t="array" ref="AU174">SUM($H$7:$H$106*($C$7:$C$106=$C174)*(AU$7:AU$106&gt;0))</f>
        <v>0</v>
      </c>
      <c r="AV174" s="88">
        <f t="array" ref="AV174">SUM($H$7:$H$106*($C$7:$C$106=$C174)*(AV$7:AV$106&gt;0))</f>
        <v>0</v>
      </c>
      <c r="AW174" s="88">
        <f t="array" ref="AW174">SUM($H$7:$H$106*($C$7:$C$106=$C174)*(AW$7:AW$106&gt;0))</f>
        <v>0</v>
      </c>
      <c r="AX174" s="88">
        <f t="array" ref="AX174">SUM($H$7:$H$106*($C$7:$C$106=$C174)*(AX$7:AX$106&gt;0))</f>
        <v>0</v>
      </c>
      <c r="AY174" s="88">
        <f t="array" ref="AY174">SUM($H$7:$H$106*($C$7:$C$106=$C174)*(AY$7:AY$106&gt;0))</f>
        <v>0</v>
      </c>
      <c r="AZ174" s="88">
        <f t="array" ref="AZ174">SUM($H$7:$H$106*($C$7:$C$106=$C174)*(AZ$7:AZ$106&gt;0))</f>
        <v>0</v>
      </c>
      <c r="BA174" s="88">
        <f t="array" ref="BA174">SUM($H$7:$H$106*($C$7:$C$106=$C174)*(BA$7:BA$106&gt;0))</f>
        <v>0</v>
      </c>
      <c r="BB174" s="88">
        <f t="array" ref="BB174">SUM($H$7:$H$106*($C$7:$C$106=$C174)*(BB$7:BB$106&gt;0))</f>
        <v>0</v>
      </c>
      <c r="BC174" s="88">
        <f t="array" ref="BC174">SUM($H$7:$H$106*($C$7:$C$106=$C174)*(BC$7:BC$106&gt;0))</f>
        <v>0</v>
      </c>
      <c r="BD174" s="88">
        <f t="array" ref="BD174">SUM($H$7:$H$106*($C$7:$C$106=$C174)*(BD$7:BD$106&gt;0))</f>
        <v>0</v>
      </c>
      <c r="BE174" s="88">
        <f t="array" ref="BE174">SUM($H$7:$H$106*($C$7:$C$106=$C174)*(BE$7:BE$106&gt;0))</f>
        <v>0</v>
      </c>
      <c r="BF174" s="88">
        <f t="array" ref="BF174">SUM($H$7:$H$106*($C$7:$C$106=$C174)*(BF$7:BF$106&gt;0))</f>
        <v>0</v>
      </c>
      <c r="BG174" s="88">
        <f t="array" ref="BG174">SUM($H$7:$H$106*($C$7:$C$106=$C174)*(BG$7:BG$106&gt;0))</f>
        <v>0</v>
      </c>
      <c r="BH174" s="88">
        <f t="array" ref="BH174">SUM($H$7:$H$106*($C$7:$C$106=$C174)*(BH$7:BH$106&gt;0))</f>
        <v>0</v>
      </c>
      <c r="BI174" s="88">
        <f t="array" ref="BI174">SUM($H$7:$H$106*($C$7:$C$106=$C174)*(BI$7:BI$106&gt;0))</f>
        <v>0</v>
      </c>
      <c r="BJ174" s="88">
        <f t="array" ref="BJ174">SUM($H$7:$H$106*($C$7:$C$106=$C174)*(BJ$7:BJ$106&gt;0))</f>
        <v>0</v>
      </c>
      <c r="BK174" s="88">
        <f t="array" ref="BK174">SUM($H$7:$H$106*($C$7:$C$106=$C174)*(BK$7:BK$106&gt;0))</f>
        <v>0</v>
      </c>
      <c r="BL174" s="88">
        <f t="array" ref="BL174">SUM($H$7:$H$106*($C$7:$C$106=$C174)*(BL$7:BL$106&gt;0))</f>
        <v>0</v>
      </c>
      <c r="BM174" s="88">
        <f t="array" ref="BM174">SUM($H$7:$H$106*($C$7:$C$106=$C174)*(BM$7:BM$106&gt;0))</f>
        <v>0</v>
      </c>
      <c r="BN174" s="88">
        <f t="array" ref="BN174">SUM($H$7:$H$106*($C$7:$C$106=$C174)*(BN$7:BN$106&gt;0))</f>
        <v>0</v>
      </c>
      <c r="BO174" s="88">
        <f t="array" ref="BO174">SUM($H$7:$H$106*($C$7:$C$106=$C174)*(BO$7:BO$106&gt;0))</f>
        <v>0</v>
      </c>
      <c r="BP174" s="88">
        <f t="array" ref="BP174">SUM($H$7:$H$106*($C$7:$C$106=$C174)*(BP$7:BP$106&gt;0))</f>
        <v>0</v>
      </c>
      <c r="BQ174" s="88">
        <f t="array" ref="BQ174">SUM($H$7:$H$106*($C$7:$C$106=$C174)*(BQ$7:BQ$106&gt;0))</f>
        <v>0</v>
      </c>
      <c r="BR174" s="88">
        <f t="array" ref="BR174">SUM($H$7:$H$106*($C$7:$C$106=$C174)*(BR$7:BR$106&gt;0))</f>
        <v>0</v>
      </c>
      <c r="BS174" s="88">
        <f t="array" ref="BS174">SUM($H$7:$H$106*($C$7:$C$106=$C174)*(BS$7:BS$106&gt;0))</f>
        <v>0</v>
      </c>
      <c r="BT174" s="88">
        <f t="array" ref="BT174">SUM($H$7:$H$106*($C$7:$C$106=$C174)*(BT$7:BT$106&gt;0))</f>
        <v>0</v>
      </c>
      <c r="BU174" s="88">
        <f t="array" ref="BU174">SUM($H$7:$H$106*($C$7:$C$106=$C174)*(BU$7:BU$106&gt;0))</f>
        <v>0</v>
      </c>
      <c r="BV174" s="88">
        <f t="array" ref="BV174">SUM($H$7:$H$106*($C$7:$C$106=$C174)*(BV$7:BV$106&gt;0))</f>
        <v>0</v>
      </c>
      <c r="BW174" s="88">
        <f t="array" ref="BW174">SUM($H$7:$H$106*($C$7:$C$106=$C174)*(BW$7:BW$106&gt;0))</f>
        <v>0</v>
      </c>
    </row>
    <row r="175" spans="2:75" hidden="1" outlineLevel="1">
      <c r="B175" s="7"/>
      <c r="C175" s="86" t="str">
        <f>тех!B72</f>
        <v xml:space="preserve">Осветитель </v>
      </c>
      <c r="D175" s="58"/>
      <c r="E175" s="58"/>
      <c r="F175" s="58"/>
      <c r="G175" s="58"/>
      <c r="H175" s="87"/>
      <c r="I175" s="80"/>
      <c r="J175" s="80"/>
      <c r="K175" s="80"/>
      <c r="L175" s="80"/>
      <c r="M175" s="80"/>
      <c r="N175" s="80"/>
      <c r="P175" s="88">
        <f t="array" ref="P175">SUM($H$7:$H$106*($C$7:$C$106=$C175)*(P$7:P$106&gt;0))</f>
        <v>0</v>
      </c>
      <c r="Q175" s="88">
        <f t="array" ref="Q175">SUM($H$7:$H$106*($C$7:$C$106=$C175)*(Q$7:Q$106&gt;0))</f>
        <v>0</v>
      </c>
      <c r="R175" s="88">
        <f t="array" ref="R175">SUM($H$7:$H$106*($C$7:$C$106=$C175)*(R$7:R$106&gt;0))</f>
        <v>0</v>
      </c>
      <c r="S175" s="88">
        <f t="array" ref="S175">SUM($H$7:$H$106*($C$7:$C$106=$C175)*(S$7:S$106&gt;0))</f>
        <v>0</v>
      </c>
      <c r="T175" s="88">
        <f t="array" ref="T175">SUM($H$7:$H$106*($C$7:$C$106=$C175)*(T$7:T$106&gt;0))</f>
        <v>0</v>
      </c>
      <c r="U175" s="88">
        <f t="array" ref="U175">SUM($H$7:$H$106*($C$7:$C$106=$C175)*(U$7:U$106&gt;0))</f>
        <v>0</v>
      </c>
      <c r="V175" s="88">
        <f t="array" ref="V175">SUM($H$7:$H$106*($C$7:$C$106=$C175)*(V$7:V$106&gt;0))</f>
        <v>0</v>
      </c>
      <c r="W175" s="88">
        <f t="array" ref="W175">SUM($H$7:$H$106*($C$7:$C$106=$C175)*(W$7:W$106&gt;0))</f>
        <v>0</v>
      </c>
      <c r="X175" s="88">
        <f t="array" ref="X175">SUM($H$7:$H$106*($C$7:$C$106=$C175)*(X$7:X$106&gt;0))</f>
        <v>0</v>
      </c>
      <c r="Y175" s="88">
        <f t="array" ref="Y175">SUM($H$7:$H$106*($C$7:$C$106=$C175)*(Y$7:Y$106&gt;0))</f>
        <v>0</v>
      </c>
      <c r="Z175" s="88">
        <f t="array" ref="Z175">SUM($H$7:$H$106*($C$7:$C$106=$C175)*(Z$7:Z$106&gt;0))</f>
        <v>0</v>
      </c>
      <c r="AA175" s="88">
        <f t="array" ref="AA175">SUM($H$7:$H$106*($C$7:$C$106=$C175)*(AA$7:AA$106&gt;0))</f>
        <v>0</v>
      </c>
      <c r="AB175" s="88">
        <f t="array" ref="AB175">SUM($H$7:$H$106*($C$7:$C$106=$C175)*(AB$7:AB$106&gt;0))</f>
        <v>0</v>
      </c>
      <c r="AC175" s="88">
        <f t="array" ref="AC175">SUM($H$7:$H$106*($C$7:$C$106=$C175)*(AC$7:AC$106&gt;0))</f>
        <v>0</v>
      </c>
      <c r="AD175" s="88">
        <f t="array" ref="AD175">SUM($H$7:$H$106*($C$7:$C$106=$C175)*(AD$7:AD$106&gt;0))</f>
        <v>0</v>
      </c>
      <c r="AE175" s="88">
        <f t="array" ref="AE175">SUM($H$7:$H$106*($C$7:$C$106=$C175)*(AE$7:AE$106&gt;0))</f>
        <v>0</v>
      </c>
      <c r="AF175" s="88">
        <f t="array" ref="AF175">SUM($H$7:$H$106*($C$7:$C$106=$C175)*(AF$7:AF$106&gt;0))</f>
        <v>0</v>
      </c>
      <c r="AG175" s="88">
        <f t="array" ref="AG175">SUM($H$7:$H$106*($C$7:$C$106=$C175)*(AG$7:AG$106&gt;0))</f>
        <v>0</v>
      </c>
      <c r="AH175" s="88">
        <f t="array" ref="AH175">SUM($H$7:$H$106*($C$7:$C$106=$C175)*(AH$7:AH$106&gt;0))</f>
        <v>0</v>
      </c>
      <c r="AI175" s="88">
        <f t="array" ref="AI175">SUM($H$7:$H$106*($C$7:$C$106=$C175)*(AI$7:AI$106&gt;0))</f>
        <v>0</v>
      </c>
      <c r="AJ175" s="88">
        <f t="array" ref="AJ175">SUM($H$7:$H$106*($C$7:$C$106=$C175)*(AJ$7:AJ$106&gt;0))</f>
        <v>0</v>
      </c>
      <c r="AK175" s="88">
        <f t="array" ref="AK175">SUM($H$7:$H$106*($C$7:$C$106=$C175)*(AK$7:AK$106&gt;0))</f>
        <v>0</v>
      </c>
      <c r="AL175" s="88">
        <f t="array" ref="AL175">SUM($H$7:$H$106*($C$7:$C$106=$C175)*(AL$7:AL$106&gt;0))</f>
        <v>0</v>
      </c>
      <c r="AM175" s="88">
        <f t="array" ref="AM175">SUM($H$7:$H$106*($C$7:$C$106=$C175)*(AM$7:AM$106&gt;0))</f>
        <v>0</v>
      </c>
      <c r="AN175" s="88">
        <f t="array" ref="AN175">SUM($H$7:$H$106*($C$7:$C$106=$C175)*(AN$7:AN$106&gt;0))</f>
        <v>0</v>
      </c>
      <c r="AO175" s="88">
        <f t="array" ref="AO175">SUM($H$7:$H$106*($C$7:$C$106=$C175)*(AO$7:AO$106&gt;0))</f>
        <v>0</v>
      </c>
      <c r="AP175" s="88">
        <f t="array" ref="AP175">SUM($H$7:$H$106*($C$7:$C$106=$C175)*(AP$7:AP$106&gt;0))</f>
        <v>0</v>
      </c>
      <c r="AQ175" s="88">
        <f t="array" ref="AQ175">SUM($H$7:$H$106*($C$7:$C$106=$C175)*(AQ$7:AQ$106&gt;0))</f>
        <v>0</v>
      </c>
      <c r="AR175" s="88">
        <f t="array" ref="AR175">SUM($H$7:$H$106*($C$7:$C$106=$C175)*(AR$7:AR$106&gt;0))</f>
        <v>0</v>
      </c>
      <c r="AS175" s="88">
        <f t="array" ref="AS175">SUM($H$7:$H$106*($C$7:$C$106=$C175)*(AS$7:AS$106&gt;0))</f>
        <v>0</v>
      </c>
      <c r="AT175" s="88">
        <f t="array" ref="AT175">SUM($H$7:$H$106*($C$7:$C$106=$C175)*(AT$7:AT$106&gt;0))</f>
        <v>0</v>
      </c>
      <c r="AU175" s="88">
        <f t="array" ref="AU175">SUM($H$7:$H$106*($C$7:$C$106=$C175)*(AU$7:AU$106&gt;0))</f>
        <v>0</v>
      </c>
      <c r="AV175" s="88">
        <f t="array" ref="AV175">SUM($H$7:$H$106*($C$7:$C$106=$C175)*(AV$7:AV$106&gt;0))</f>
        <v>0</v>
      </c>
      <c r="AW175" s="88">
        <f t="array" ref="AW175">SUM($H$7:$H$106*($C$7:$C$106=$C175)*(AW$7:AW$106&gt;0))</f>
        <v>0</v>
      </c>
      <c r="AX175" s="88">
        <f t="array" ref="AX175">SUM($H$7:$H$106*($C$7:$C$106=$C175)*(AX$7:AX$106&gt;0))</f>
        <v>0</v>
      </c>
      <c r="AY175" s="88">
        <f t="array" ref="AY175">SUM($H$7:$H$106*($C$7:$C$106=$C175)*(AY$7:AY$106&gt;0))</f>
        <v>0</v>
      </c>
      <c r="AZ175" s="88">
        <f t="array" ref="AZ175">SUM($H$7:$H$106*($C$7:$C$106=$C175)*(AZ$7:AZ$106&gt;0))</f>
        <v>0</v>
      </c>
      <c r="BA175" s="88">
        <f t="array" ref="BA175">SUM($H$7:$H$106*($C$7:$C$106=$C175)*(BA$7:BA$106&gt;0))</f>
        <v>0</v>
      </c>
      <c r="BB175" s="88">
        <f t="array" ref="BB175">SUM($H$7:$H$106*($C$7:$C$106=$C175)*(BB$7:BB$106&gt;0))</f>
        <v>0</v>
      </c>
      <c r="BC175" s="88">
        <f t="array" ref="BC175">SUM($H$7:$H$106*($C$7:$C$106=$C175)*(BC$7:BC$106&gt;0))</f>
        <v>0</v>
      </c>
      <c r="BD175" s="88">
        <f t="array" ref="BD175">SUM($H$7:$H$106*($C$7:$C$106=$C175)*(BD$7:BD$106&gt;0))</f>
        <v>0</v>
      </c>
      <c r="BE175" s="88">
        <f t="array" ref="BE175">SUM($H$7:$H$106*($C$7:$C$106=$C175)*(BE$7:BE$106&gt;0))</f>
        <v>0</v>
      </c>
      <c r="BF175" s="88">
        <f t="array" ref="BF175">SUM($H$7:$H$106*($C$7:$C$106=$C175)*(BF$7:BF$106&gt;0))</f>
        <v>0</v>
      </c>
      <c r="BG175" s="88">
        <f t="array" ref="BG175">SUM($H$7:$H$106*($C$7:$C$106=$C175)*(BG$7:BG$106&gt;0))</f>
        <v>0</v>
      </c>
      <c r="BH175" s="88">
        <f t="array" ref="BH175">SUM($H$7:$H$106*($C$7:$C$106=$C175)*(BH$7:BH$106&gt;0))</f>
        <v>0</v>
      </c>
      <c r="BI175" s="88">
        <f t="array" ref="BI175">SUM($H$7:$H$106*($C$7:$C$106=$C175)*(BI$7:BI$106&gt;0))</f>
        <v>0</v>
      </c>
      <c r="BJ175" s="88">
        <f t="array" ref="BJ175">SUM($H$7:$H$106*($C$7:$C$106=$C175)*(BJ$7:BJ$106&gt;0))</f>
        <v>0</v>
      </c>
      <c r="BK175" s="88">
        <f t="array" ref="BK175">SUM($H$7:$H$106*($C$7:$C$106=$C175)*(BK$7:BK$106&gt;0))</f>
        <v>0</v>
      </c>
      <c r="BL175" s="88">
        <f t="array" ref="BL175">SUM($H$7:$H$106*($C$7:$C$106=$C175)*(BL$7:BL$106&gt;0))</f>
        <v>0</v>
      </c>
      <c r="BM175" s="88">
        <f t="array" ref="BM175">SUM($H$7:$H$106*($C$7:$C$106=$C175)*(BM$7:BM$106&gt;0))</f>
        <v>0</v>
      </c>
      <c r="BN175" s="88">
        <f t="array" ref="BN175">SUM($H$7:$H$106*($C$7:$C$106=$C175)*(BN$7:BN$106&gt;0))</f>
        <v>0</v>
      </c>
      <c r="BO175" s="88">
        <f t="array" ref="BO175">SUM($H$7:$H$106*($C$7:$C$106=$C175)*(BO$7:BO$106&gt;0))</f>
        <v>0</v>
      </c>
      <c r="BP175" s="88">
        <f t="array" ref="BP175">SUM($H$7:$H$106*($C$7:$C$106=$C175)*(BP$7:BP$106&gt;0))</f>
        <v>0</v>
      </c>
      <c r="BQ175" s="88">
        <f t="array" ref="BQ175">SUM($H$7:$H$106*($C$7:$C$106=$C175)*(BQ$7:BQ$106&gt;0))</f>
        <v>0</v>
      </c>
      <c r="BR175" s="88">
        <f t="array" ref="BR175">SUM($H$7:$H$106*($C$7:$C$106=$C175)*(BR$7:BR$106&gt;0))</f>
        <v>0</v>
      </c>
      <c r="BS175" s="88">
        <f t="array" ref="BS175">SUM($H$7:$H$106*($C$7:$C$106=$C175)*(BS$7:BS$106&gt;0))</f>
        <v>0</v>
      </c>
      <c r="BT175" s="88">
        <f t="array" ref="BT175">SUM($H$7:$H$106*($C$7:$C$106=$C175)*(BT$7:BT$106&gt;0))</f>
        <v>0</v>
      </c>
      <c r="BU175" s="88">
        <f t="array" ref="BU175">SUM($H$7:$H$106*($C$7:$C$106=$C175)*(BU$7:BU$106&gt;0))</f>
        <v>0</v>
      </c>
      <c r="BV175" s="88">
        <f t="array" ref="BV175">SUM($H$7:$H$106*($C$7:$C$106=$C175)*(BV$7:BV$106&gt;0))</f>
        <v>0</v>
      </c>
      <c r="BW175" s="88">
        <f t="array" ref="BW175">SUM($H$7:$H$106*($C$7:$C$106=$C175)*(BW$7:BW$106&gt;0))</f>
        <v>0</v>
      </c>
    </row>
    <row r="176" spans="2:75" hidden="1" outlineLevel="1">
      <c r="B176" s="7"/>
      <c r="C176" s="86" t="str">
        <f>тех!B73</f>
        <v>Парковщик</v>
      </c>
      <c r="D176" s="58"/>
      <c r="E176" s="58"/>
      <c r="F176" s="58"/>
      <c r="G176" s="58"/>
      <c r="H176" s="87"/>
      <c r="I176" s="80"/>
      <c r="J176" s="80"/>
      <c r="K176" s="80"/>
      <c r="L176" s="80"/>
      <c r="M176" s="80"/>
      <c r="N176" s="80"/>
      <c r="P176" s="88">
        <f t="array" ref="P176">SUM($H$7:$H$106*($C$7:$C$106=$C176)*(P$7:P$106&gt;0))</f>
        <v>0</v>
      </c>
      <c r="Q176" s="88">
        <f t="array" ref="Q176">SUM($H$7:$H$106*($C$7:$C$106=$C176)*(Q$7:Q$106&gt;0))</f>
        <v>0</v>
      </c>
      <c r="R176" s="88">
        <f t="array" ref="R176">SUM($H$7:$H$106*($C$7:$C$106=$C176)*(R$7:R$106&gt;0))</f>
        <v>0</v>
      </c>
      <c r="S176" s="88">
        <f t="array" ref="S176">SUM($H$7:$H$106*($C$7:$C$106=$C176)*(S$7:S$106&gt;0))</f>
        <v>0</v>
      </c>
      <c r="T176" s="88">
        <f t="array" ref="T176">SUM($H$7:$H$106*($C$7:$C$106=$C176)*(T$7:T$106&gt;0))</f>
        <v>0</v>
      </c>
      <c r="U176" s="88">
        <f t="array" ref="U176">SUM($H$7:$H$106*($C$7:$C$106=$C176)*(U$7:U$106&gt;0))</f>
        <v>0</v>
      </c>
      <c r="V176" s="88">
        <f t="array" ref="V176">SUM($H$7:$H$106*($C$7:$C$106=$C176)*(V$7:V$106&gt;0))</f>
        <v>0</v>
      </c>
      <c r="W176" s="88">
        <f t="array" ref="W176">SUM($H$7:$H$106*($C$7:$C$106=$C176)*(W$7:W$106&gt;0))</f>
        <v>0</v>
      </c>
      <c r="X176" s="88">
        <f t="array" ref="X176">SUM($H$7:$H$106*($C$7:$C$106=$C176)*(X$7:X$106&gt;0))</f>
        <v>0</v>
      </c>
      <c r="Y176" s="88">
        <f t="array" ref="Y176">SUM($H$7:$H$106*($C$7:$C$106=$C176)*(Y$7:Y$106&gt;0))</f>
        <v>0</v>
      </c>
      <c r="Z176" s="88">
        <f t="array" ref="Z176">SUM($H$7:$H$106*($C$7:$C$106=$C176)*(Z$7:Z$106&gt;0))</f>
        <v>0</v>
      </c>
      <c r="AA176" s="88">
        <f t="array" ref="AA176">SUM($H$7:$H$106*($C$7:$C$106=$C176)*(AA$7:AA$106&gt;0))</f>
        <v>0</v>
      </c>
      <c r="AB176" s="88">
        <f t="array" ref="AB176">SUM($H$7:$H$106*($C$7:$C$106=$C176)*(AB$7:AB$106&gt;0))</f>
        <v>0</v>
      </c>
      <c r="AC176" s="88">
        <f t="array" ref="AC176">SUM($H$7:$H$106*($C$7:$C$106=$C176)*(AC$7:AC$106&gt;0))</f>
        <v>0</v>
      </c>
      <c r="AD176" s="88">
        <f t="array" ref="AD176">SUM($H$7:$H$106*($C$7:$C$106=$C176)*(AD$7:AD$106&gt;0))</f>
        <v>0</v>
      </c>
      <c r="AE176" s="88">
        <f t="array" ref="AE176">SUM($H$7:$H$106*($C$7:$C$106=$C176)*(AE$7:AE$106&gt;0))</f>
        <v>0</v>
      </c>
      <c r="AF176" s="88">
        <f t="array" ref="AF176">SUM($H$7:$H$106*($C$7:$C$106=$C176)*(AF$7:AF$106&gt;0))</f>
        <v>0</v>
      </c>
      <c r="AG176" s="88">
        <f t="array" ref="AG176">SUM($H$7:$H$106*($C$7:$C$106=$C176)*(AG$7:AG$106&gt;0))</f>
        <v>0</v>
      </c>
      <c r="AH176" s="88">
        <f t="array" ref="AH176">SUM($H$7:$H$106*($C$7:$C$106=$C176)*(AH$7:AH$106&gt;0))</f>
        <v>0</v>
      </c>
      <c r="AI176" s="88">
        <f t="array" ref="AI176">SUM($H$7:$H$106*($C$7:$C$106=$C176)*(AI$7:AI$106&gt;0))</f>
        <v>0</v>
      </c>
      <c r="AJ176" s="88">
        <f t="array" ref="AJ176">SUM($H$7:$H$106*($C$7:$C$106=$C176)*(AJ$7:AJ$106&gt;0))</f>
        <v>0</v>
      </c>
      <c r="AK176" s="88">
        <f t="array" ref="AK176">SUM($H$7:$H$106*($C$7:$C$106=$C176)*(AK$7:AK$106&gt;0))</f>
        <v>0</v>
      </c>
      <c r="AL176" s="88">
        <f t="array" ref="AL176">SUM($H$7:$H$106*($C$7:$C$106=$C176)*(AL$7:AL$106&gt;0))</f>
        <v>0</v>
      </c>
      <c r="AM176" s="88">
        <f t="array" ref="AM176">SUM($H$7:$H$106*($C$7:$C$106=$C176)*(AM$7:AM$106&gt;0))</f>
        <v>0</v>
      </c>
      <c r="AN176" s="88">
        <f t="array" ref="AN176">SUM($H$7:$H$106*($C$7:$C$106=$C176)*(AN$7:AN$106&gt;0))</f>
        <v>0</v>
      </c>
      <c r="AO176" s="88">
        <f t="array" ref="AO176">SUM($H$7:$H$106*($C$7:$C$106=$C176)*(AO$7:AO$106&gt;0))</f>
        <v>0</v>
      </c>
      <c r="AP176" s="88">
        <f t="array" ref="AP176">SUM($H$7:$H$106*($C$7:$C$106=$C176)*(AP$7:AP$106&gt;0))</f>
        <v>0</v>
      </c>
      <c r="AQ176" s="88">
        <f t="array" ref="AQ176">SUM($H$7:$H$106*($C$7:$C$106=$C176)*(AQ$7:AQ$106&gt;0))</f>
        <v>0</v>
      </c>
      <c r="AR176" s="88">
        <f t="array" ref="AR176">SUM($H$7:$H$106*($C$7:$C$106=$C176)*(AR$7:AR$106&gt;0))</f>
        <v>0</v>
      </c>
      <c r="AS176" s="88">
        <f t="array" ref="AS176">SUM($H$7:$H$106*($C$7:$C$106=$C176)*(AS$7:AS$106&gt;0))</f>
        <v>0</v>
      </c>
      <c r="AT176" s="88">
        <f t="array" ref="AT176">SUM($H$7:$H$106*($C$7:$C$106=$C176)*(AT$7:AT$106&gt;0))</f>
        <v>0</v>
      </c>
      <c r="AU176" s="88">
        <f t="array" ref="AU176">SUM($H$7:$H$106*($C$7:$C$106=$C176)*(AU$7:AU$106&gt;0))</f>
        <v>0</v>
      </c>
      <c r="AV176" s="88">
        <f t="array" ref="AV176">SUM($H$7:$H$106*($C$7:$C$106=$C176)*(AV$7:AV$106&gt;0))</f>
        <v>0</v>
      </c>
      <c r="AW176" s="88">
        <f t="array" ref="AW176">SUM($H$7:$H$106*($C$7:$C$106=$C176)*(AW$7:AW$106&gt;0))</f>
        <v>0</v>
      </c>
      <c r="AX176" s="88">
        <f t="array" ref="AX176">SUM($H$7:$H$106*($C$7:$C$106=$C176)*(AX$7:AX$106&gt;0))</f>
        <v>0</v>
      </c>
      <c r="AY176" s="88">
        <f t="array" ref="AY176">SUM($H$7:$H$106*($C$7:$C$106=$C176)*(AY$7:AY$106&gt;0))</f>
        <v>0</v>
      </c>
      <c r="AZ176" s="88">
        <f t="array" ref="AZ176">SUM($H$7:$H$106*($C$7:$C$106=$C176)*(AZ$7:AZ$106&gt;0))</f>
        <v>0</v>
      </c>
      <c r="BA176" s="88">
        <f t="array" ref="BA176">SUM($H$7:$H$106*($C$7:$C$106=$C176)*(BA$7:BA$106&gt;0))</f>
        <v>0</v>
      </c>
      <c r="BB176" s="88">
        <f t="array" ref="BB176">SUM($H$7:$H$106*($C$7:$C$106=$C176)*(BB$7:BB$106&gt;0))</f>
        <v>0</v>
      </c>
      <c r="BC176" s="88">
        <f t="array" ref="BC176">SUM($H$7:$H$106*($C$7:$C$106=$C176)*(BC$7:BC$106&gt;0))</f>
        <v>0</v>
      </c>
      <c r="BD176" s="88">
        <f t="array" ref="BD176">SUM($H$7:$H$106*($C$7:$C$106=$C176)*(BD$7:BD$106&gt;0))</f>
        <v>0</v>
      </c>
      <c r="BE176" s="88">
        <f t="array" ref="BE176">SUM($H$7:$H$106*($C$7:$C$106=$C176)*(BE$7:BE$106&gt;0))</f>
        <v>0</v>
      </c>
      <c r="BF176" s="88">
        <f t="array" ref="BF176">SUM($H$7:$H$106*($C$7:$C$106=$C176)*(BF$7:BF$106&gt;0))</f>
        <v>0</v>
      </c>
      <c r="BG176" s="88">
        <f t="array" ref="BG176">SUM($H$7:$H$106*($C$7:$C$106=$C176)*(BG$7:BG$106&gt;0))</f>
        <v>0</v>
      </c>
      <c r="BH176" s="88">
        <f t="array" ref="BH176">SUM($H$7:$H$106*($C$7:$C$106=$C176)*(BH$7:BH$106&gt;0))</f>
        <v>0</v>
      </c>
      <c r="BI176" s="88">
        <f t="array" ref="BI176">SUM($H$7:$H$106*($C$7:$C$106=$C176)*(BI$7:BI$106&gt;0))</f>
        <v>0</v>
      </c>
      <c r="BJ176" s="88">
        <f t="array" ref="BJ176">SUM($H$7:$H$106*($C$7:$C$106=$C176)*(BJ$7:BJ$106&gt;0))</f>
        <v>0</v>
      </c>
      <c r="BK176" s="88">
        <f t="array" ref="BK176">SUM($H$7:$H$106*($C$7:$C$106=$C176)*(BK$7:BK$106&gt;0))</f>
        <v>0</v>
      </c>
      <c r="BL176" s="88">
        <f t="array" ref="BL176">SUM($H$7:$H$106*($C$7:$C$106=$C176)*(BL$7:BL$106&gt;0))</f>
        <v>0</v>
      </c>
      <c r="BM176" s="88">
        <f t="array" ref="BM176">SUM($H$7:$H$106*($C$7:$C$106=$C176)*(BM$7:BM$106&gt;0))</f>
        <v>0</v>
      </c>
      <c r="BN176" s="88">
        <f t="array" ref="BN176">SUM($H$7:$H$106*($C$7:$C$106=$C176)*(BN$7:BN$106&gt;0))</f>
        <v>0</v>
      </c>
      <c r="BO176" s="88">
        <f t="array" ref="BO176">SUM($H$7:$H$106*($C$7:$C$106=$C176)*(BO$7:BO$106&gt;0))</f>
        <v>0</v>
      </c>
      <c r="BP176" s="88">
        <f t="array" ref="BP176">SUM($H$7:$H$106*($C$7:$C$106=$C176)*(BP$7:BP$106&gt;0))</f>
        <v>0</v>
      </c>
      <c r="BQ176" s="88">
        <f t="array" ref="BQ176">SUM($H$7:$H$106*($C$7:$C$106=$C176)*(BQ$7:BQ$106&gt;0))</f>
        <v>0</v>
      </c>
      <c r="BR176" s="88">
        <f t="array" ref="BR176">SUM($H$7:$H$106*($C$7:$C$106=$C176)*(BR$7:BR$106&gt;0))</f>
        <v>0</v>
      </c>
      <c r="BS176" s="88">
        <f t="array" ref="BS176">SUM($H$7:$H$106*($C$7:$C$106=$C176)*(BS$7:BS$106&gt;0))</f>
        <v>0</v>
      </c>
      <c r="BT176" s="88">
        <f t="array" ref="BT176">SUM($H$7:$H$106*($C$7:$C$106=$C176)*(BT$7:BT$106&gt;0))</f>
        <v>0</v>
      </c>
      <c r="BU176" s="88">
        <f t="array" ref="BU176">SUM($H$7:$H$106*($C$7:$C$106=$C176)*(BU$7:BU$106&gt;0))</f>
        <v>0</v>
      </c>
      <c r="BV176" s="88">
        <f t="array" ref="BV176">SUM($H$7:$H$106*($C$7:$C$106=$C176)*(BV$7:BV$106&gt;0))</f>
        <v>0</v>
      </c>
      <c r="BW176" s="88">
        <f t="array" ref="BW176">SUM($H$7:$H$106*($C$7:$C$106=$C176)*(BW$7:BW$106&gt;0))</f>
        <v>0</v>
      </c>
    </row>
    <row r="177" spans="2:75" hidden="1" outlineLevel="1">
      <c r="B177" s="7"/>
      <c r="C177" s="86" t="str">
        <f>тех!B74</f>
        <v>Плотник</v>
      </c>
      <c r="D177" s="58"/>
      <c r="E177" s="58"/>
      <c r="F177" s="58"/>
      <c r="G177" s="58"/>
      <c r="H177" s="87"/>
      <c r="I177" s="80"/>
      <c r="J177" s="80"/>
      <c r="K177" s="80"/>
      <c r="L177" s="80"/>
      <c r="M177" s="80"/>
      <c r="N177" s="80"/>
      <c r="P177" s="88">
        <f t="array" ref="P177">SUM($H$7:$H$106*($C$7:$C$106=$C177)*(P$7:P$106&gt;0))</f>
        <v>0</v>
      </c>
      <c r="Q177" s="88">
        <f t="array" ref="Q177">SUM($H$7:$H$106*($C$7:$C$106=$C177)*(Q$7:Q$106&gt;0))</f>
        <v>0</v>
      </c>
      <c r="R177" s="88">
        <f t="array" ref="R177">SUM($H$7:$H$106*($C$7:$C$106=$C177)*(R$7:R$106&gt;0))</f>
        <v>0</v>
      </c>
      <c r="S177" s="88">
        <f t="array" ref="S177">SUM($H$7:$H$106*($C$7:$C$106=$C177)*(S$7:S$106&gt;0))</f>
        <v>0</v>
      </c>
      <c r="T177" s="88">
        <f t="array" ref="T177">SUM($H$7:$H$106*($C$7:$C$106=$C177)*(T$7:T$106&gt;0))</f>
        <v>0</v>
      </c>
      <c r="U177" s="88">
        <f t="array" ref="U177">SUM($H$7:$H$106*($C$7:$C$106=$C177)*(U$7:U$106&gt;0))</f>
        <v>0</v>
      </c>
      <c r="V177" s="88">
        <f t="array" ref="V177">SUM($H$7:$H$106*($C$7:$C$106=$C177)*(V$7:V$106&gt;0))</f>
        <v>0</v>
      </c>
      <c r="W177" s="88">
        <f t="array" ref="W177">SUM($H$7:$H$106*($C$7:$C$106=$C177)*(W$7:W$106&gt;0))</f>
        <v>0</v>
      </c>
      <c r="X177" s="88">
        <f t="array" ref="X177">SUM($H$7:$H$106*($C$7:$C$106=$C177)*(X$7:X$106&gt;0))</f>
        <v>0</v>
      </c>
      <c r="Y177" s="88">
        <f t="array" ref="Y177">SUM($H$7:$H$106*($C$7:$C$106=$C177)*(Y$7:Y$106&gt;0))</f>
        <v>0</v>
      </c>
      <c r="Z177" s="88">
        <f t="array" ref="Z177">SUM($H$7:$H$106*($C$7:$C$106=$C177)*(Z$7:Z$106&gt;0))</f>
        <v>0</v>
      </c>
      <c r="AA177" s="88">
        <f t="array" ref="AA177">SUM($H$7:$H$106*($C$7:$C$106=$C177)*(AA$7:AA$106&gt;0))</f>
        <v>0</v>
      </c>
      <c r="AB177" s="88">
        <f t="array" ref="AB177">SUM($H$7:$H$106*($C$7:$C$106=$C177)*(AB$7:AB$106&gt;0))</f>
        <v>0</v>
      </c>
      <c r="AC177" s="88">
        <f t="array" ref="AC177">SUM($H$7:$H$106*($C$7:$C$106=$C177)*(AC$7:AC$106&gt;0))</f>
        <v>0</v>
      </c>
      <c r="AD177" s="88">
        <f t="array" ref="AD177">SUM($H$7:$H$106*($C$7:$C$106=$C177)*(AD$7:AD$106&gt;0))</f>
        <v>0</v>
      </c>
      <c r="AE177" s="88">
        <f t="array" ref="AE177">SUM($H$7:$H$106*($C$7:$C$106=$C177)*(AE$7:AE$106&gt;0))</f>
        <v>0</v>
      </c>
      <c r="AF177" s="88">
        <f t="array" ref="AF177">SUM($H$7:$H$106*($C$7:$C$106=$C177)*(AF$7:AF$106&gt;0))</f>
        <v>0</v>
      </c>
      <c r="AG177" s="88">
        <f t="array" ref="AG177">SUM($H$7:$H$106*($C$7:$C$106=$C177)*(AG$7:AG$106&gt;0))</f>
        <v>0</v>
      </c>
      <c r="AH177" s="88">
        <f t="array" ref="AH177">SUM($H$7:$H$106*($C$7:$C$106=$C177)*(AH$7:AH$106&gt;0))</f>
        <v>0</v>
      </c>
      <c r="AI177" s="88">
        <f t="array" ref="AI177">SUM($H$7:$H$106*($C$7:$C$106=$C177)*(AI$7:AI$106&gt;0))</f>
        <v>0</v>
      </c>
      <c r="AJ177" s="88">
        <f t="array" ref="AJ177">SUM($H$7:$H$106*($C$7:$C$106=$C177)*(AJ$7:AJ$106&gt;0))</f>
        <v>0</v>
      </c>
      <c r="AK177" s="88">
        <f t="array" ref="AK177">SUM($H$7:$H$106*($C$7:$C$106=$C177)*(AK$7:AK$106&gt;0))</f>
        <v>0</v>
      </c>
      <c r="AL177" s="88">
        <f t="array" ref="AL177">SUM($H$7:$H$106*($C$7:$C$106=$C177)*(AL$7:AL$106&gt;0))</f>
        <v>0</v>
      </c>
      <c r="AM177" s="88">
        <f t="array" ref="AM177">SUM($H$7:$H$106*($C$7:$C$106=$C177)*(AM$7:AM$106&gt;0))</f>
        <v>0</v>
      </c>
      <c r="AN177" s="88">
        <f t="array" ref="AN177">SUM($H$7:$H$106*($C$7:$C$106=$C177)*(AN$7:AN$106&gt;0))</f>
        <v>0</v>
      </c>
      <c r="AO177" s="88">
        <f t="array" ref="AO177">SUM($H$7:$H$106*($C$7:$C$106=$C177)*(AO$7:AO$106&gt;0))</f>
        <v>0</v>
      </c>
      <c r="AP177" s="88">
        <f t="array" ref="AP177">SUM($H$7:$H$106*($C$7:$C$106=$C177)*(AP$7:AP$106&gt;0))</f>
        <v>0</v>
      </c>
      <c r="AQ177" s="88">
        <f t="array" ref="AQ177">SUM($H$7:$H$106*($C$7:$C$106=$C177)*(AQ$7:AQ$106&gt;0))</f>
        <v>0</v>
      </c>
      <c r="AR177" s="88">
        <f t="array" ref="AR177">SUM($H$7:$H$106*($C$7:$C$106=$C177)*(AR$7:AR$106&gt;0))</f>
        <v>0</v>
      </c>
      <c r="AS177" s="88">
        <f t="array" ref="AS177">SUM($H$7:$H$106*($C$7:$C$106=$C177)*(AS$7:AS$106&gt;0))</f>
        <v>0</v>
      </c>
      <c r="AT177" s="88">
        <f t="array" ref="AT177">SUM($H$7:$H$106*($C$7:$C$106=$C177)*(AT$7:AT$106&gt;0))</f>
        <v>0</v>
      </c>
      <c r="AU177" s="88">
        <f t="array" ref="AU177">SUM($H$7:$H$106*($C$7:$C$106=$C177)*(AU$7:AU$106&gt;0))</f>
        <v>0</v>
      </c>
      <c r="AV177" s="88">
        <f t="array" ref="AV177">SUM($H$7:$H$106*($C$7:$C$106=$C177)*(AV$7:AV$106&gt;0))</f>
        <v>0</v>
      </c>
      <c r="AW177" s="88">
        <f t="array" ref="AW177">SUM($H$7:$H$106*($C$7:$C$106=$C177)*(AW$7:AW$106&gt;0))</f>
        <v>0</v>
      </c>
      <c r="AX177" s="88">
        <f t="array" ref="AX177">SUM($H$7:$H$106*($C$7:$C$106=$C177)*(AX$7:AX$106&gt;0))</f>
        <v>0</v>
      </c>
      <c r="AY177" s="88">
        <f t="array" ref="AY177">SUM($H$7:$H$106*($C$7:$C$106=$C177)*(AY$7:AY$106&gt;0))</f>
        <v>0</v>
      </c>
      <c r="AZ177" s="88">
        <f t="array" ref="AZ177">SUM($H$7:$H$106*($C$7:$C$106=$C177)*(AZ$7:AZ$106&gt;0))</f>
        <v>0</v>
      </c>
      <c r="BA177" s="88">
        <f t="array" ref="BA177">SUM($H$7:$H$106*($C$7:$C$106=$C177)*(BA$7:BA$106&gt;0))</f>
        <v>0</v>
      </c>
      <c r="BB177" s="88">
        <f t="array" ref="BB177">SUM($H$7:$H$106*($C$7:$C$106=$C177)*(BB$7:BB$106&gt;0))</f>
        <v>0</v>
      </c>
      <c r="BC177" s="88">
        <f t="array" ref="BC177">SUM($H$7:$H$106*($C$7:$C$106=$C177)*(BC$7:BC$106&gt;0))</f>
        <v>0</v>
      </c>
      <c r="BD177" s="88">
        <f t="array" ref="BD177">SUM($H$7:$H$106*($C$7:$C$106=$C177)*(BD$7:BD$106&gt;0))</f>
        <v>0</v>
      </c>
      <c r="BE177" s="88">
        <f t="array" ref="BE177">SUM($H$7:$H$106*($C$7:$C$106=$C177)*(BE$7:BE$106&gt;0))</f>
        <v>0</v>
      </c>
      <c r="BF177" s="88">
        <f t="array" ref="BF177">SUM($H$7:$H$106*($C$7:$C$106=$C177)*(BF$7:BF$106&gt;0))</f>
        <v>0</v>
      </c>
      <c r="BG177" s="88">
        <f t="array" ref="BG177">SUM($H$7:$H$106*($C$7:$C$106=$C177)*(BG$7:BG$106&gt;0))</f>
        <v>0</v>
      </c>
      <c r="BH177" s="88">
        <f t="array" ref="BH177">SUM($H$7:$H$106*($C$7:$C$106=$C177)*(BH$7:BH$106&gt;0))</f>
        <v>0</v>
      </c>
      <c r="BI177" s="88">
        <f t="array" ref="BI177">SUM($H$7:$H$106*($C$7:$C$106=$C177)*(BI$7:BI$106&gt;0))</f>
        <v>0</v>
      </c>
      <c r="BJ177" s="88">
        <f t="array" ref="BJ177">SUM($H$7:$H$106*($C$7:$C$106=$C177)*(BJ$7:BJ$106&gt;0))</f>
        <v>0</v>
      </c>
      <c r="BK177" s="88">
        <f t="array" ref="BK177">SUM($H$7:$H$106*($C$7:$C$106=$C177)*(BK$7:BK$106&gt;0))</f>
        <v>0</v>
      </c>
      <c r="BL177" s="88">
        <f t="array" ref="BL177">SUM($H$7:$H$106*($C$7:$C$106=$C177)*(BL$7:BL$106&gt;0))</f>
        <v>0</v>
      </c>
      <c r="BM177" s="88">
        <f t="array" ref="BM177">SUM($H$7:$H$106*($C$7:$C$106=$C177)*(BM$7:BM$106&gt;0))</f>
        <v>0</v>
      </c>
      <c r="BN177" s="88">
        <f t="array" ref="BN177">SUM($H$7:$H$106*($C$7:$C$106=$C177)*(BN$7:BN$106&gt;0))</f>
        <v>0</v>
      </c>
      <c r="BO177" s="88">
        <f t="array" ref="BO177">SUM($H$7:$H$106*($C$7:$C$106=$C177)*(BO$7:BO$106&gt;0))</f>
        <v>0</v>
      </c>
      <c r="BP177" s="88">
        <f t="array" ref="BP177">SUM($H$7:$H$106*($C$7:$C$106=$C177)*(BP$7:BP$106&gt;0))</f>
        <v>0</v>
      </c>
      <c r="BQ177" s="88">
        <f t="array" ref="BQ177">SUM($H$7:$H$106*($C$7:$C$106=$C177)*(BQ$7:BQ$106&gt;0))</f>
        <v>0</v>
      </c>
      <c r="BR177" s="88">
        <f t="array" ref="BR177">SUM($H$7:$H$106*($C$7:$C$106=$C177)*(BR$7:BR$106&gt;0))</f>
        <v>0</v>
      </c>
      <c r="BS177" s="88">
        <f t="array" ref="BS177">SUM($H$7:$H$106*($C$7:$C$106=$C177)*(BS$7:BS$106&gt;0))</f>
        <v>0</v>
      </c>
      <c r="BT177" s="88">
        <f t="array" ref="BT177">SUM($H$7:$H$106*($C$7:$C$106=$C177)*(BT$7:BT$106&gt;0))</f>
        <v>0</v>
      </c>
      <c r="BU177" s="88">
        <f t="array" ref="BU177">SUM($H$7:$H$106*($C$7:$C$106=$C177)*(BU$7:BU$106&gt;0))</f>
        <v>0</v>
      </c>
      <c r="BV177" s="88">
        <f t="array" ref="BV177">SUM($H$7:$H$106*($C$7:$C$106=$C177)*(BV$7:BV$106&gt;0))</f>
        <v>0</v>
      </c>
      <c r="BW177" s="88">
        <f t="array" ref="BW177">SUM($H$7:$H$106*($C$7:$C$106=$C177)*(BW$7:BW$106&gt;0))</f>
        <v>0</v>
      </c>
    </row>
    <row r="178" spans="2:75" hidden="1" outlineLevel="1">
      <c r="B178" s="7"/>
      <c r="C178" s="86" t="str">
        <f>тех!B75</f>
        <v xml:space="preserve">Плотник 3-5 разрядов  </v>
      </c>
      <c r="D178" s="58"/>
      <c r="E178" s="58"/>
      <c r="F178" s="58"/>
      <c r="G178" s="58"/>
      <c r="H178" s="87"/>
      <c r="I178" s="80"/>
      <c r="J178" s="80"/>
      <c r="K178" s="80"/>
      <c r="L178" s="80"/>
      <c r="M178" s="80"/>
      <c r="N178" s="80"/>
      <c r="P178" s="88">
        <f t="array" ref="P178">SUM($H$7:$H$106*($C$7:$C$106=$C178)*(P$7:P$106&gt;0))</f>
        <v>0</v>
      </c>
      <c r="Q178" s="88">
        <f t="array" ref="Q178">SUM($H$7:$H$106*($C$7:$C$106=$C178)*(Q$7:Q$106&gt;0))</f>
        <v>0</v>
      </c>
      <c r="R178" s="88">
        <f t="array" ref="R178">SUM($H$7:$H$106*($C$7:$C$106=$C178)*(R$7:R$106&gt;0))</f>
        <v>0</v>
      </c>
      <c r="S178" s="88">
        <f t="array" ref="S178">SUM($H$7:$H$106*($C$7:$C$106=$C178)*(S$7:S$106&gt;0))</f>
        <v>0</v>
      </c>
      <c r="T178" s="88">
        <f t="array" ref="T178">SUM($H$7:$H$106*($C$7:$C$106=$C178)*(T$7:T$106&gt;0))</f>
        <v>0</v>
      </c>
      <c r="U178" s="88">
        <f t="array" ref="U178">SUM($H$7:$H$106*($C$7:$C$106=$C178)*(U$7:U$106&gt;0))</f>
        <v>0</v>
      </c>
      <c r="V178" s="88">
        <f t="array" ref="V178">SUM($H$7:$H$106*($C$7:$C$106=$C178)*(V$7:V$106&gt;0))</f>
        <v>0</v>
      </c>
      <c r="W178" s="88">
        <f t="array" ref="W178">SUM($H$7:$H$106*($C$7:$C$106=$C178)*(W$7:W$106&gt;0))</f>
        <v>0</v>
      </c>
      <c r="X178" s="88">
        <f t="array" ref="X178">SUM($H$7:$H$106*($C$7:$C$106=$C178)*(X$7:X$106&gt;0))</f>
        <v>0</v>
      </c>
      <c r="Y178" s="88">
        <f t="array" ref="Y178">SUM($H$7:$H$106*($C$7:$C$106=$C178)*(Y$7:Y$106&gt;0))</f>
        <v>0</v>
      </c>
      <c r="Z178" s="88">
        <f t="array" ref="Z178">SUM($H$7:$H$106*($C$7:$C$106=$C178)*(Z$7:Z$106&gt;0))</f>
        <v>0</v>
      </c>
      <c r="AA178" s="88">
        <f t="array" ref="AA178">SUM($H$7:$H$106*($C$7:$C$106=$C178)*(AA$7:AA$106&gt;0))</f>
        <v>0</v>
      </c>
      <c r="AB178" s="88">
        <f t="array" ref="AB178">SUM($H$7:$H$106*($C$7:$C$106=$C178)*(AB$7:AB$106&gt;0))</f>
        <v>0</v>
      </c>
      <c r="AC178" s="88">
        <f t="array" ref="AC178">SUM($H$7:$H$106*($C$7:$C$106=$C178)*(AC$7:AC$106&gt;0))</f>
        <v>0</v>
      </c>
      <c r="AD178" s="88">
        <f t="array" ref="AD178">SUM($H$7:$H$106*($C$7:$C$106=$C178)*(AD$7:AD$106&gt;0))</f>
        <v>0</v>
      </c>
      <c r="AE178" s="88">
        <f t="array" ref="AE178">SUM($H$7:$H$106*($C$7:$C$106=$C178)*(AE$7:AE$106&gt;0))</f>
        <v>0</v>
      </c>
      <c r="AF178" s="88">
        <f t="array" ref="AF178">SUM($H$7:$H$106*($C$7:$C$106=$C178)*(AF$7:AF$106&gt;0))</f>
        <v>0</v>
      </c>
      <c r="AG178" s="88">
        <f t="array" ref="AG178">SUM($H$7:$H$106*($C$7:$C$106=$C178)*(AG$7:AG$106&gt;0))</f>
        <v>0</v>
      </c>
      <c r="AH178" s="88">
        <f t="array" ref="AH178">SUM($H$7:$H$106*($C$7:$C$106=$C178)*(AH$7:AH$106&gt;0))</f>
        <v>0</v>
      </c>
      <c r="AI178" s="88">
        <f t="array" ref="AI178">SUM($H$7:$H$106*($C$7:$C$106=$C178)*(AI$7:AI$106&gt;0))</f>
        <v>0</v>
      </c>
      <c r="AJ178" s="88">
        <f t="array" ref="AJ178">SUM($H$7:$H$106*($C$7:$C$106=$C178)*(AJ$7:AJ$106&gt;0))</f>
        <v>0</v>
      </c>
      <c r="AK178" s="88">
        <f t="array" ref="AK178">SUM($H$7:$H$106*($C$7:$C$106=$C178)*(AK$7:AK$106&gt;0))</f>
        <v>0</v>
      </c>
      <c r="AL178" s="88">
        <f t="array" ref="AL178">SUM($H$7:$H$106*($C$7:$C$106=$C178)*(AL$7:AL$106&gt;0))</f>
        <v>0</v>
      </c>
      <c r="AM178" s="88">
        <f t="array" ref="AM178">SUM($H$7:$H$106*($C$7:$C$106=$C178)*(AM$7:AM$106&gt;0))</f>
        <v>0</v>
      </c>
      <c r="AN178" s="88">
        <f t="array" ref="AN178">SUM($H$7:$H$106*($C$7:$C$106=$C178)*(AN$7:AN$106&gt;0))</f>
        <v>0</v>
      </c>
      <c r="AO178" s="88">
        <f t="array" ref="AO178">SUM($H$7:$H$106*($C$7:$C$106=$C178)*(AO$7:AO$106&gt;0))</f>
        <v>0</v>
      </c>
      <c r="AP178" s="88">
        <f t="array" ref="AP178">SUM($H$7:$H$106*($C$7:$C$106=$C178)*(AP$7:AP$106&gt;0))</f>
        <v>0</v>
      </c>
      <c r="AQ178" s="88">
        <f t="array" ref="AQ178">SUM($H$7:$H$106*($C$7:$C$106=$C178)*(AQ$7:AQ$106&gt;0))</f>
        <v>0</v>
      </c>
      <c r="AR178" s="88">
        <f t="array" ref="AR178">SUM($H$7:$H$106*($C$7:$C$106=$C178)*(AR$7:AR$106&gt;0))</f>
        <v>0</v>
      </c>
      <c r="AS178" s="88">
        <f t="array" ref="AS178">SUM($H$7:$H$106*($C$7:$C$106=$C178)*(AS$7:AS$106&gt;0))</f>
        <v>0</v>
      </c>
      <c r="AT178" s="88">
        <f t="array" ref="AT178">SUM($H$7:$H$106*($C$7:$C$106=$C178)*(AT$7:AT$106&gt;0))</f>
        <v>0</v>
      </c>
      <c r="AU178" s="88">
        <f t="array" ref="AU178">SUM($H$7:$H$106*($C$7:$C$106=$C178)*(AU$7:AU$106&gt;0))</f>
        <v>0</v>
      </c>
      <c r="AV178" s="88">
        <f t="array" ref="AV178">SUM($H$7:$H$106*($C$7:$C$106=$C178)*(AV$7:AV$106&gt;0))</f>
        <v>0</v>
      </c>
      <c r="AW178" s="88">
        <f t="array" ref="AW178">SUM($H$7:$H$106*($C$7:$C$106=$C178)*(AW$7:AW$106&gt;0))</f>
        <v>0</v>
      </c>
      <c r="AX178" s="88">
        <f t="array" ref="AX178">SUM($H$7:$H$106*($C$7:$C$106=$C178)*(AX$7:AX$106&gt;0))</f>
        <v>0</v>
      </c>
      <c r="AY178" s="88">
        <f t="array" ref="AY178">SUM($H$7:$H$106*($C$7:$C$106=$C178)*(AY$7:AY$106&gt;0))</f>
        <v>0</v>
      </c>
      <c r="AZ178" s="88">
        <f t="array" ref="AZ178">SUM($H$7:$H$106*($C$7:$C$106=$C178)*(AZ$7:AZ$106&gt;0))</f>
        <v>0</v>
      </c>
      <c r="BA178" s="88">
        <f t="array" ref="BA178">SUM($H$7:$H$106*($C$7:$C$106=$C178)*(BA$7:BA$106&gt;0))</f>
        <v>0</v>
      </c>
      <c r="BB178" s="88">
        <f t="array" ref="BB178">SUM($H$7:$H$106*($C$7:$C$106=$C178)*(BB$7:BB$106&gt;0))</f>
        <v>0</v>
      </c>
      <c r="BC178" s="88">
        <f t="array" ref="BC178">SUM($H$7:$H$106*($C$7:$C$106=$C178)*(BC$7:BC$106&gt;0))</f>
        <v>0</v>
      </c>
      <c r="BD178" s="88">
        <f t="array" ref="BD178">SUM($H$7:$H$106*($C$7:$C$106=$C178)*(BD$7:BD$106&gt;0))</f>
        <v>0</v>
      </c>
      <c r="BE178" s="88">
        <f t="array" ref="BE178">SUM($H$7:$H$106*($C$7:$C$106=$C178)*(BE$7:BE$106&gt;0))</f>
        <v>0</v>
      </c>
      <c r="BF178" s="88">
        <f t="array" ref="BF178">SUM($H$7:$H$106*($C$7:$C$106=$C178)*(BF$7:BF$106&gt;0))</f>
        <v>0</v>
      </c>
      <c r="BG178" s="88">
        <f t="array" ref="BG178">SUM($H$7:$H$106*($C$7:$C$106=$C178)*(BG$7:BG$106&gt;0))</f>
        <v>0</v>
      </c>
      <c r="BH178" s="88">
        <f t="array" ref="BH178">SUM($H$7:$H$106*($C$7:$C$106=$C178)*(BH$7:BH$106&gt;0))</f>
        <v>0</v>
      </c>
      <c r="BI178" s="88">
        <f t="array" ref="BI178">SUM($H$7:$H$106*($C$7:$C$106=$C178)*(BI$7:BI$106&gt;0))</f>
        <v>0</v>
      </c>
      <c r="BJ178" s="88">
        <f t="array" ref="BJ178">SUM($H$7:$H$106*($C$7:$C$106=$C178)*(BJ$7:BJ$106&gt;0))</f>
        <v>0</v>
      </c>
      <c r="BK178" s="88">
        <f t="array" ref="BK178">SUM($H$7:$H$106*($C$7:$C$106=$C178)*(BK$7:BK$106&gt;0))</f>
        <v>0</v>
      </c>
      <c r="BL178" s="88">
        <f t="array" ref="BL178">SUM($H$7:$H$106*($C$7:$C$106=$C178)*(BL$7:BL$106&gt;0))</f>
        <v>0</v>
      </c>
      <c r="BM178" s="88">
        <f t="array" ref="BM178">SUM($H$7:$H$106*($C$7:$C$106=$C178)*(BM$7:BM$106&gt;0))</f>
        <v>0</v>
      </c>
      <c r="BN178" s="88">
        <f t="array" ref="BN178">SUM($H$7:$H$106*($C$7:$C$106=$C178)*(BN$7:BN$106&gt;0))</f>
        <v>0</v>
      </c>
      <c r="BO178" s="88">
        <f t="array" ref="BO178">SUM($H$7:$H$106*($C$7:$C$106=$C178)*(BO$7:BO$106&gt;0))</f>
        <v>0</v>
      </c>
      <c r="BP178" s="88">
        <f t="array" ref="BP178">SUM($H$7:$H$106*($C$7:$C$106=$C178)*(BP$7:BP$106&gt;0))</f>
        <v>0</v>
      </c>
      <c r="BQ178" s="88">
        <f t="array" ref="BQ178">SUM($H$7:$H$106*($C$7:$C$106=$C178)*(BQ$7:BQ$106&gt;0))</f>
        <v>0</v>
      </c>
      <c r="BR178" s="88">
        <f t="array" ref="BR178">SUM($H$7:$H$106*($C$7:$C$106=$C178)*(BR$7:BR$106&gt;0))</f>
        <v>0</v>
      </c>
      <c r="BS178" s="88">
        <f t="array" ref="BS178">SUM($H$7:$H$106*($C$7:$C$106=$C178)*(BS$7:BS$106&gt;0))</f>
        <v>0</v>
      </c>
      <c r="BT178" s="88">
        <f t="array" ref="BT178">SUM($H$7:$H$106*($C$7:$C$106=$C178)*(BT$7:BT$106&gt;0))</f>
        <v>0</v>
      </c>
      <c r="BU178" s="88">
        <f t="array" ref="BU178">SUM($H$7:$H$106*($C$7:$C$106=$C178)*(BU$7:BU$106&gt;0))</f>
        <v>0</v>
      </c>
      <c r="BV178" s="88">
        <f t="array" ref="BV178">SUM($H$7:$H$106*($C$7:$C$106=$C178)*(BV$7:BV$106&gt;0))</f>
        <v>0</v>
      </c>
      <c r="BW178" s="88">
        <f t="array" ref="BW178">SUM($H$7:$H$106*($C$7:$C$106=$C178)*(BW$7:BW$106&gt;0))</f>
        <v>0</v>
      </c>
    </row>
    <row r="179" spans="2:75" hidden="1" outlineLevel="1">
      <c r="B179" s="7"/>
      <c r="C179" s="86" t="str">
        <f>тех!B76</f>
        <v>Повар</v>
      </c>
      <c r="D179" s="58"/>
      <c r="E179" s="58"/>
      <c r="F179" s="58"/>
      <c r="G179" s="58"/>
      <c r="H179" s="87"/>
      <c r="I179" s="80"/>
      <c r="J179" s="80"/>
      <c r="K179" s="80"/>
      <c r="L179" s="80"/>
      <c r="M179" s="80"/>
      <c r="N179" s="80"/>
      <c r="P179" s="88">
        <f t="array" ref="P179">SUM($H$7:$H$106*($C$7:$C$106=$C179)*(P$7:P$106&gt;0))</f>
        <v>0</v>
      </c>
      <c r="Q179" s="88">
        <f t="array" ref="Q179">SUM($H$7:$H$106*($C$7:$C$106=$C179)*(Q$7:Q$106&gt;0))</f>
        <v>0</v>
      </c>
      <c r="R179" s="88">
        <f t="array" ref="R179">SUM($H$7:$H$106*($C$7:$C$106=$C179)*(R$7:R$106&gt;0))</f>
        <v>0</v>
      </c>
      <c r="S179" s="88">
        <f t="array" ref="S179">SUM($H$7:$H$106*($C$7:$C$106=$C179)*(S$7:S$106&gt;0))</f>
        <v>0</v>
      </c>
      <c r="T179" s="88">
        <f t="array" ref="T179">SUM($H$7:$H$106*($C$7:$C$106=$C179)*(T$7:T$106&gt;0))</f>
        <v>0</v>
      </c>
      <c r="U179" s="88">
        <f t="array" ref="U179">SUM($H$7:$H$106*($C$7:$C$106=$C179)*(U$7:U$106&gt;0))</f>
        <v>0</v>
      </c>
      <c r="V179" s="88">
        <f t="array" ref="V179">SUM($H$7:$H$106*($C$7:$C$106=$C179)*(V$7:V$106&gt;0))</f>
        <v>0</v>
      </c>
      <c r="W179" s="88">
        <f t="array" ref="W179">SUM($H$7:$H$106*($C$7:$C$106=$C179)*(W$7:W$106&gt;0))</f>
        <v>0</v>
      </c>
      <c r="X179" s="88">
        <f t="array" ref="X179">SUM($H$7:$H$106*($C$7:$C$106=$C179)*(X$7:X$106&gt;0))</f>
        <v>0</v>
      </c>
      <c r="Y179" s="88">
        <f t="array" ref="Y179">SUM($H$7:$H$106*($C$7:$C$106=$C179)*(Y$7:Y$106&gt;0))</f>
        <v>0</v>
      </c>
      <c r="Z179" s="88">
        <f t="array" ref="Z179">SUM($H$7:$H$106*($C$7:$C$106=$C179)*(Z$7:Z$106&gt;0))</f>
        <v>0</v>
      </c>
      <c r="AA179" s="88">
        <f t="array" ref="AA179">SUM($H$7:$H$106*($C$7:$C$106=$C179)*(AA$7:AA$106&gt;0))</f>
        <v>0</v>
      </c>
      <c r="AB179" s="88">
        <f t="array" ref="AB179">SUM($H$7:$H$106*($C$7:$C$106=$C179)*(AB$7:AB$106&gt;0))</f>
        <v>0</v>
      </c>
      <c r="AC179" s="88">
        <f t="array" ref="AC179">SUM($H$7:$H$106*($C$7:$C$106=$C179)*(AC$7:AC$106&gt;0))</f>
        <v>0</v>
      </c>
      <c r="AD179" s="88">
        <f t="array" ref="AD179">SUM($H$7:$H$106*($C$7:$C$106=$C179)*(AD$7:AD$106&gt;0))</f>
        <v>0</v>
      </c>
      <c r="AE179" s="88">
        <f t="array" ref="AE179">SUM($H$7:$H$106*($C$7:$C$106=$C179)*(AE$7:AE$106&gt;0))</f>
        <v>0</v>
      </c>
      <c r="AF179" s="88">
        <f t="array" ref="AF179">SUM($H$7:$H$106*($C$7:$C$106=$C179)*(AF$7:AF$106&gt;0))</f>
        <v>0</v>
      </c>
      <c r="AG179" s="88">
        <f t="array" ref="AG179">SUM($H$7:$H$106*($C$7:$C$106=$C179)*(AG$7:AG$106&gt;0))</f>
        <v>0</v>
      </c>
      <c r="AH179" s="88">
        <f t="array" ref="AH179">SUM($H$7:$H$106*($C$7:$C$106=$C179)*(AH$7:AH$106&gt;0))</f>
        <v>0</v>
      </c>
      <c r="AI179" s="88">
        <f t="array" ref="AI179">SUM($H$7:$H$106*($C$7:$C$106=$C179)*(AI$7:AI$106&gt;0))</f>
        <v>0</v>
      </c>
      <c r="AJ179" s="88">
        <f t="array" ref="AJ179">SUM($H$7:$H$106*($C$7:$C$106=$C179)*(AJ$7:AJ$106&gt;0))</f>
        <v>0</v>
      </c>
      <c r="AK179" s="88">
        <f t="array" ref="AK179">SUM($H$7:$H$106*($C$7:$C$106=$C179)*(AK$7:AK$106&gt;0))</f>
        <v>0</v>
      </c>
      <c r="AL179" s="88">
        <f t="array" ref="AL179">SUM($H$7:$H$106*($C$7:$C$106=$C179)*(AL$7:AL$106&gt;0))</f>
        <v>0</v>
      </c>
      <c r="AM179" s="88">
        <f t="array" ref="AM179">SUM($H$7:$H$106*($C$7:$C$106=$C179)*(AM$7:AM$106&gt;0))</f>
        <v>0</v>
      </c>
      <c r="AN179" s="88">
        <f t="array" ref="AN179">SUM($H$7:$H$106*($C$7:$C$106=$C179)*(AN$7:AN$106&gt;0))</f>
        <v>0</v>
      </c>
      <c r="AO179" s="88">
        <f t="array" ref="AO179">SUM($H$7:$H$106*($C$7:$C$106=$C179)*(AO$7:AO$106&gt;0))</f>
        <v>0</v>
      </c>
      <c r="AP179" s="88">
        <f t="array" ref="AP179">SUM($H$7:$H$106*($C$7:$C$106=$C179)*(AP$7:AP$106&gt;0))</f>
        <v>0</v>
      </c>
      <c r="AQ179" s="88">
        <f t="array" ref="AQ179">SUM($H$7:$H$106*($C$7:$C$106=$C179)*(AQ$7:AQ$106&gt;0))</f>
        <v>0</v>
      </c>
      <c r="AR179" s="88">
        <f t="array" ref="AR179">SUM($H$7:$H$106*($C$7:$C$106=$C179)*(AR$7:AR$106&gt;0))</f>
        <v>0</v>
      </c>
      <c r="AS179" s="88">
        <f t="array" ref="AS179">SUM($H$7:$H$106*($C$7:$C$106=$C179)*(AS$7:AS$106&gt;0))</f>
        <v>0</v>
      </c>
      <c r="AT179" s="88">
        <f t="array" ref="AT179">SUM($H$7:$H$106*($C$7:$C$106=$C179)*(AT$7:AT$106&gt;0))</f>
        <v>0</v>
      </c>
      <c r="AU179" s="88">
        <f t="array" ref="AU179">SUM($H$7:$H$106*($C$7:$C$106=$C179)*(AU$7:AU$106&gt;0))</f>
        <v>0</v>
      </c>
      <c r="AV179" s="88">
        <f t="array" ref="AV179">SUM($H$7:$H$106*($C$7:$C$106=$C179)*(AV$7:AV$106&gt;0))</f>
        <v>0</v>
      </c>
      <c r="AW179" s="88">
        <f t="array" ref="AW179">SUM($H$7:$H$106*($C$7:$C$106=$C179)*(AW$7:AW$106&gt;0))</f>
        <v>0</v>
      </c>
      <c r="AX179" s="88">
        <f t="array" ref="AX179">SUM($H$7:$H$106*($C$7:$C$106=$C179)*(AX$7:AX$106&gt;0))</f>
        <v>0</v>
      </c>
      <c r="AY179" s="88">
        <f t="array" ref="AY179">SUM($H$7:$H$106*($C$7:$C$106=$C179)*(AY$7:AY$106&gt;0))</f>
        <v>0</v>
      </c>
      <c r="AZ179" s="88">
        <f t="array" ref="AZ179">SUM($H$7:$H$106*($C$7:$C$106=$C179)*(AZ$7:AZ$106&gt;0))</f>
        <v>0</v>
      </c>
      <c r="BA179" s="88">
        <f t="array" ref="BA179">SUM($H$7:$H$106*($C$7:$C$106=$C179)*(BA$7:BA$106&gt;0))</f>
        <v>0</v>
      </c>
      <c r="BB179" s="88">
        <f t="array" ref="BB179">SUM($H$7:$H$106*($C$7:$C$106=$C179)*(BB$7:BB$106&gt;0))</f>
        <v>0</v>
      </c>
      <c r="BC179" s="88">
        <f t="array" ref="BC179">SUM($H$7:$H$106*($C$7:$C$106=$C179)*(BC$7:BC$106&gt;0))</f>
        <v>0</v>
      </c>
      <c r="BD179" s="88">
        <f t="array" ref="BD179">SUM($H$7:$H$106*($C$7:$C$106=$C179)*(BD$7:BD$106&gt;0))</f>
        <v>0</v>
      </c>
      <c r="BE179" s="88">
        <f t="array" ref="BE179">SUM($H$7:$H$106*($C$7:$C$106=$C179)*(BE$7:BE$106&gt;0))</f>
        <v>0</v>
      </c>
      <c r="BF179" s="88">
        <f t="array" ref="BF179">SUM($H$7:$H$106*($C$7:$C$106=$C179)*(BF$7:BF$106&gt;0))</f>
        <v>0</v>
      </c>
      <c r="BG179" s="88">
        <f t="array" ref="BG179">SUM($H$7:$H$106*($C$7:$C$106=$C179)*(BG$7:BG$106&gt;0))</f>
        <v>0</v>
      </c>
      <c r="BH179" s="88">
        <f t="array" ref="BH179">SUM($H$7:$H$106*($C$7:$C$106=$C179)*(BH$7:BH$106&gt;0))</f>
        <v>0</v>
      </c>
      <c r="BI179" s="88">
        <f t="array" ref="BI179">SUM($H$7:$H$106*($C$7:$C$106=$C179)*(BI$7:BI$106&gt;0))</f>
        <v>0</v>
      </c>
      <c r="BJ179" s="88">
        <f t="array" ref="BJ179">SUM($H$7:$H$106*($C$7:$C$106=$C179)*(BJ$7:BJ$106&gt;0))</f>
        <v>0</v>
      </c>
      <c r="BK179" s="88">
        <f t="array" ref="BK179">SUM($H$7:$H$106*($C$7:$C$106=$C179)*(BK$7:BK$106&gt;0))</f>
        <v>0</v>
      </c>
      <c r="BL179" s="88">
        <f t="array" ref="BL179">SUM($H$7:$H$106*($C$7:$C$106=$C179)*(BL$7:BL$106&gt;0))</f>
        <v>0</v>
      </c>
      <c r="BM179" s="88">
        <f t="array" ref="BM179">SUM($H$7:$H$106*($C$7:$C$106=$C179)*(BM$7:BM$106&gt;0))</f>
        <v>0</v>
      </c>
      <c r="BN179" s="88">
        <f t="array" ref="BN179">SUM($H$7:$H$106*($C$7:$C$106=$C179)*(BN$7:BN$106&gt;0))</f>
        <v>0</v>
      </c>
      <c r="BO179" s="88">
        <f t="array" ref="BO179">SUM($H$7:$H$106*($C$7:$C$106=$C179)*(BO$7:BO$106&gt;0))</f>
        <v>0</v>
      </c>
      <c r="BP179" s="88">
        <f t="array" ref="BP179">SUM($H$7:$H$106*($C$7:$C$106=$C179)*(BP$7:BP$106&gt;0))</f>
        <v>0</v>
      </c>
      <c r="BQ179" s="88">
        <f t="array" ref="BQ179">SUM($H$7:$H$106*($C$7:$C$106=$C179)*(BQ$7:BQ$106&gt;0))</f>
        <v>0</v>
      </c>
      <c r="BR179" s="88">
        <f t="array" ref="BR179">SUM($H$7:$H$106*($C$7:$C$106=$C179)*(BR$7:BR$106&gt;0))</f>
        <v>0</v>
      </c>
      <c r="BS179" s="88">
        <f t="array" ref="BS179">SUM($H$7:$H$106*($C$7:$C$106=$C179)*(BS$7:BS$106&gt;0))</f>
        <v>0</v>
      </c>
      <c r="BT179" s="88">
        <f t="array" ref="BT179">SUM($H$7:$H$106*($C$7:$C$106=$C179)*(BT$7:BT$106&gt;0))</f>
        <v>0</v>
      </c>
      <c r="BU179" s="88">
        <f t="array" ref="BU179">SUM($H$7:$H$106*($C$7:$C$106=$C179)*(BU$7:BU$106&gt;0))</f>
        <v>0</v>
      </c>
      <c r="BV179" s="88">
        <f t="array" ref="BV179">SUM($H$7:$H$106*($C$7:$C$106=$C179)*(BV$7:BV$106&gt;0))</f>
        <v>0</v>
      </c>
      <c r="BW179" s="88">
        <f t="array" ref="BW179">SUM($H$7:$H$106*($C$7:$C$106=$C179)*(BW$7:BW$106&gt;0))</f>
        <v>0</v>
      </c>
    </row>
    <row r="180" spans="2:75" hidden="1" outlineLevel="1">
      <c r="B180" s="7"/>
      <c r="C180" s="86" t="str">
        <f>тех!B77</f>
        <v>Подсобный рабочий</v>
      </c>
      <c r="D180" s="58"/>
      <c r="E180" s="58"/>
      <c r="F180" s="58"/>
      <c r="G180" s="58"/>
      <c r="H180" s="87"/>
      <c r="I180" s="80"/>
      <c r="J180" s="80"/>
      <c r="K180" s="80"/>
      <c r="L180" s="80"/>
      <c r="M180" s="80"/>
      <c r="N180" s="80"/>
      <c r="P180" s="88">
        <f t="array" ref="P180">SUM($H$7:$H$106*($C$7:$C$106=$C180)*(P$7:P$106&gt;0))</f>
        <v>0</v>
      </c>
      <c r="Q180" s="88">
        <f t="array" ref="Q180">SUM($H$7:$H$106*($C$7:$C$106=$C180)*(Q$7:Q$106&gt;0))</f>
        <v>0</v>
      </c>
      <c r="R180" s="88">
        <f t="array" ref="R180">SUM($H$7:$H$106*($C$7:$C$106=$C180)*(R$7:R$106&gt;0))</f>
        <v>0</v>
      </c>
      <c r="S180" s="88">
        <f t="array" ref="S180">SUM($H$7:$H$106*($C$7:$C$106=$C180)*(S$7:S$106&gt;0))</f>
        <v>0</v>
      </c>
      <c r="T180" s="88">
        <f t="array" ref="T180">SUM($H$7:$H$106*($C$7:$C$106=$C180)*(T$7:T$106&gt;0))</f>
        <v>0</v>
      </c>
      <c r="U180" s="88">
        <f t="array" ref="U180">SUM($H$7:$H$106*($C$7:$C$106=$C180)*(U$7:U$106&gt;0))</f>
        <v>0</v>
      </c>
      <c r="V180" s="88">
        <f t="array" ref="V180">SUM($H$7:$H$106*($C$7:$C$106=$C180)*(V$7:V$106&gt;0))</f>
        <v>0</v>
      </c>
      <c r="W180" s="88">
        <f t="array" ref="W180">SUM($H$7:$H$106*($C$7:$C$106=$C180)*(W$7:W$106&gt;0))</f>
        <v>0</v>
      </c>
      <c r="X180" s="88">
        <f t="array" ref="X180">SUM($H$7:$H$106*($C$7:$C$106=$C180)*(X$7:X$106&gt;0))</f>
        <v>0</v>
      </c>
      <c r="Y180" s="88">
        <f t="array" ref="Y180">SUM($H$7:$H$106*($C$7:$C$106=$C180)*(Y$7:Y$106&gt;0))</f>
        <v>0</v>
      </c>
      <c r="Z180" s="88">
        <f t="array" ref="Z180">SUM($H$7:$H$106*($C$7:$C$106=$C180)*(Z$7:Z$106&gt;0))</f>
        <v>0</v>
      </c>
      <c r="AA180" s="88">
        <f t="array" ref="AA180">SUM($H$7:$H$106*($C$7:$C$106=$C180)*(AA$7:AA$106&gt;0))</f>
        <v>0</v>
      </c>
      <c r="AB180" s="88">
        <f t="array" ref="AB180">SUM($H$7:$H$106*($C$7:$C$106=$C180)*(AB$7:AB$106&gt;0))</f>
        <v>0</v>
      </c>
      <c r="AC180" s="88">
        <f t="array" ref="AC180">SUM($H$7:$H$106*($C$7:$C$106=$C180)*(AC$7:AC$106&gt;0))</f>
        <v>0</v>
      </c>
      <c r="AD180" s="88">
        <f t="array" ref="AD180">SUM($H$7:$H$106*($C$7:$C$106=$C180)*(AD$7:AD$106&gt;0))</f>
        <v>0</v>
      </c>
      <c r="AE180" s="88">
        <f t="array" ref="AE180">SUM($H$7:$H$106*($C$7:$C$106=$C180)*(AE$7:AE$106&gt;0))</f>
        <v>0</v>
      </c>
      <c r="AF180" s="88">
        <f t="array" ref="AF180">SUM($H$7:$H$106*($C$7:$C$106=$C180)*(AF$7:AF$106&gt;0))</f>
        <v>0</v>
      </c>
      <c r="AG180" s="88">
        <f t="array" ref="AG180">SUM($H$7:$H$106*($C$7:$C$106=$C180)*(AG$7:AG$106&gt;0))</f>
        <v>0</v>
      </c>
      <c r="AH180" s="88">
        <f t="array" ref="AH180">SUM($H$7:$H$106*($C$7:$C$106=$C180)*(AH$7:AH$106&gt;0))</f>
        <v>0</v>
      </c>
      <c r="AI180" s="88">
        <f t="array" ref="AI180">SUM($H$7:$H$106*($C$7:$C$106=$C180)*(AI$7:AI$106&gt;0))</f>
        <v>0</v>
      </c>
      <c r="AJ180" s="88">
        <f t="array" ref="AJ180">SUM($H$7:$H$106*($C$7:$C$106=$C180)*(AJ$7:AJ$106&gt;0))</f>
        <v>0</v>
      </c>
      <c r="AK180" s="88">
        <f t="array" ref="AK180">SUM($H$7:$H$106*($C$7:$C$106=$C180)*(AK$7:AK$106&gt;0))</f>
        <v>0</v>
      </c>
      <c r="AL180" s="88">
        <f t="array" ref="AL180">SUM($H$7:$H$106*($C$7:$C$106=$C180)*(AL$7:AL$106&gt;0))</f>
        <v>0</v>
      </c>
      <c r="AM180" s="88">
        <f t="array" ref="AM180">SUM($H$7:$H$106*($C$7:$C$106=$C180)*(AM$7:AM$106&gt;0))</f>
        <v>0</v>
      </c>
      <c r="AN180" s="88">
        <f t="array" ref="AN180">SUM($H$7:$H$106*($C$7:$C$106=$C180)*(AN$7:AN$106&gt;0))</f>
        <v>0</v>
      </c>
      <c r="AO180" s="88">
        <f t="array" ref="AO180">SUM($H$7:$H$106*($C$7:$C$106=$C180)*(AO$7:AO$106&gt;0))</f>
        <v>0</v>
      </c>
      <c r="AP180" s="88">
        <f t="array" ref="AP180">SUM($H$7:$H$106*($C$7:$C$106=$C180)*(AP$7:AP$106&gt;0))</f>
        <v>0</v>
      </c>
      <c r="AQ180" s="88">
        <f t="array" ref="AQ180">SUM($H$7:$H$106*($C$7:$C$106=$C180)*(AQ$7:AQ$106&gt;0))</f>
        <v>0</v>
      </c>
      <c r="AR180" s="88">
        <f t="array" ref="AR180">SUM($H$7:$H$106*($C$7:$C$106=$C180)*(AR$7:AR$106&gt;0))</f>
        <v>0</v>
      </c>
      <c r="AS180" s="88">
        <f t="array" ref="AS180">SUM($H$7:$H$106*($C$7:$C$106=$C180)*(AS$7:AS$106&gt;0))</f>
        <v>0</v>
      </c>
      <c r="AT180" s="88">
        <f t="array" ref="AT180">SUM($H$7:$H$106*($C$7:$C$106=$C180)*(AT$7:AT$106&gt;0))</f>
        <v>0</v>
      </c>
      <c r="AU180" s="88">
        <f t="array" ref="AU180">SUM($H$7:$H$106*($C$7:$C$106=$C180)*(AU$7:AU$106&gt;0))</f>
        <v>0</v>
      </c>
      <c r="AV180" s="88">
        <f t="array" ref="AV180">SUM($H$7:$H$106*($C$7:$C$106=$C180)*(AV$7:AV$106&gt;0))</f>
        <v>0</v>
      </c>
      <c r="AW180" s="88">
        <f t="array" ref="AW180">SUM($H$7:$H$106*($C$7:$C$106=$C180)*(AW$7:AW$106&gt;0))</f>
        <v>0</v>
      </c>
      <c r="AX180" s="88">
        <f t="array" ref="AX180">SUM($H$7:$H$106*($C$7:$C$106=$C180)*(AX$7:AX$106&gt;0))</f>
        <v>0</v>
      </c>
      <c r="AY180" s="88">
        <f t="array" ref="AY180">SUM($H$7:$H$106*($C$7:$C$106=$C180)*(AY$7:AY$106&gt;0))</f>
        <v>0</v>
      </c>
      <c r="AZ180" s="88">
        <f t="array" ref="AZ180">SUM($H$7:$H$106*($C$7:$C$106=$C180)*(AZ$7:AZ$106&gt;0))</f>
        <v>0</v>
      </c>
      <c r="BA180" s="88">
        <f t="array" ref="BA180">SUM($H$7:$H$106*($C$7:$C$106=$C180)*(BA$7:BA$106&gt;0))</f>
        <v>0</v>
      </c>
      <c r="BB180" s="88">
        <f t="array" ref="BB180">SUM($H$7:$H$106*($C$7:$C$106=$C180)*(BB$7:BB$106&gt;0))</f>
        <v>0</v>
      </c>
      <c r="BC180" s="88">
        <f t="array" ref="BC180">SUM($H$7:$H$106*($C$7:$C$106=$C180)*(BC$7:BC$106&gt;0))</f>
        <v>0</v>
      </c>
      <c r="BD180" s="88">
        <f t="array" ref="BD180">SUM($H$7:$H$106*($C$7:$C$106=$C180)*(BD$7:BD$106&gt;0))</f>
        <v>0</v>
      </c>
      <c r="BE180" s="88">
        <f t="array" ref="BE180">SUM($H$7:$H$106*($C$7:$C$106=$C180)*(BE$7:BE$106&gt;0))</f>
        <v>0</v>
      </c>
      <c r="BF180" s="88">
        <f t="array" ref="BF180">SUM($H$7:$H$106*($C$7:$C$106=$C180)*(BF$7:BF$106&gt;0))</f>
        <v>0</v>
      </c>
      <c r="BG180" s="88">
        <f t="array" ref="BG180">SUM($H$7:$H$106*($C$7:$C$106=$C180)*(BG$7:BG$106&gt;0))</f>
        <v>0</v>
      </c>
      <c r="BH180" s="88">
        <f t="array" ref="BH180">SUM($H$7:$H$106*($C$7:$C$106=$C180)*(BH$7:BH$106&gt;0))</f>
        <v>0</v>
      </c>
      <c r="BI180" s="88">
        <f t="array" ref="BI180">SUM($H$7:$H$106*($C$7:$C$106=$C180)*(BI$7:BI$106&gt;0))</f>
        <v>0</v>
      </c>
      <c r="BJ180" s="88">
        <f t="array" ref="BJ180">SUM($H$7:$H$106*($C$7:$C$106=$C180)*(BJ$7:BJ$106&gt;0))</f>
        <v>0</v>
      </c>
      <c r="BK180" s="88">
        <f t="array" ref="BK180">SUM($H$7:$H$106*($C$7:$C$106=$C180)*(BK$7:BK$106&gt;0))</f>
        <v>0</v>
      </c>
      <c r="BL180" s="88">
        <f t="array" ref="BL180">SUM($H$7:$H$106*($C$7:$C$106=$C180)*(BL$7:BL$106&gt;0))</f>
        <v>0</v>
      </c>
      <c r="BM180" s="88">
        <f t="array" ref="BM180">SUM($H$7:$H$106*($C$7:$C$106=$C180)*(BM$7:BM$106&gt;0))</f>
        <v>0</v>
      </c>
      <c r="BN180" s="88">
        <f t="array" ref="BN180">SUM($H$7:$H$106*($C$7:$C$106=$C180)*(BN$7:BN$106&gt;0))</f>
        <v>0</v>
      </c>
      <c r="BO180" s="88">
        <f t="array" ref="BO180">SUM($H$7:$H$106*($C$7:$C$106=$C180)*(BO$7:BO$106&gt;0))</f>
        <v>0</v>
      </c>
      <c r="BP180" s="88">
        <f t="array" ref="BP180">SUM($H$7:$H$106*($C$7:$C$106=$C180)*(BP$7:BP$106&gt;0))</f>
        <v>0</v>
      </c>
      <c r="BQ180" s="88">
        <f t="array" ref="BQ180">SUM($H$7:$H$106*($C$7:$C$106=$C180)*(BQ$7:BQ$106&gt;0))</f>
        <v>0</v>
      </c>
      <c r="BR180" s="88">
        <f t="array" ref="BR180">SUM($H$7:$H$106*($C$7:$C$106=$C180)*(BR$7:BR$106&gt;0))</f>
        <v>0</v>
      </c>
      <c r="BS180" s="88">
        <f t="array" ref="BS180">SUM($H$7:$H$106*($C$7:$C$106=$C180)*(BS$7:BS$106&gt;0))</f>
        <v>0</v>
      </c>
      <c r="BT180" s="88">
        <f t="array" ref="BT180">SUM($H$7:$H$106*($C$7:$C$106=$C180)*(BT$7:BT$106&gt;0))</f>
        <v>0</v>
      </c>
      <c r="BU180" s="88">
        <f t="array" ref="BU180">SUM($H$7:$H$106*($C$7:$C$106=$C180)*(BU$7:BU$106&gt;0))</f>
        <v>0</v>
      </c>
      <c r="BV180" s="88">
        <f t="array" ref="BV180">SUM($H$7:$H$106*($C$7:$C$106=$C180)*(BV$7:BV$106&gt;0))</f>
        <v>0</v>
      </c>
      <c r="BW180" s="88">
        <f t="array" ref="BW180">SUM($H$7:$H$106*($C$7:$C$106=$C180)*(BW$7:BW$106&gt;0))</f>
        <v>0</v>
      </c>
    </row>
    <row r="181" spans="2:75" hidden="1" outlineLevel="1">
      <c r="B181" s="7"/>
      <c r="C181" s="86" t="str">
        <f>тех!B78</f>
        <v>Полировщик</v>
      </c>
      <c r="D181" s="58"/>
      <c r="E181" s="58"/>
      <c r="F181" s="58"/>
      <c r="G181" s="58"/>
      <c r="H181" s="87"/>
      <c r="I181" s="80"/>
      <c r="J181" s="80"/>
      <c r="K181" s="80"/>
      <c r="L181" s="80"/>
      <c r="M181" s="80"/>
      <c r="N181" s="80"/>
      <c r="P181" s="88">
        <f t="array" ref="P181">SUM($H$7:$H$106*($C$7:$C$106=$C181)*(P$7:P$106&gt;0))</f>
        <v>0</v>
      </c>
      <c r="Q181" s="88">
        <f t="array" ref="Q181">SUM($H$7:$H$106*($C$7:$C$106=$C181)*(Q$7:Q$106&gt;0))</f>
        <v>0</v>
      </c>
      <c r="R181" s="88">
        <f t="array" ref="R181">SUM($H$7:$H$106*($C$7:$C$106=$C181)*(R$7:R$106&gt;0))</f>
        <v>0</v>
      </c>
      <c r="S181" s="88">
        <f t="array" ref="S181">SUM($H$7:$H$106*($C$7:$C$106=$C181)*(S$7:S$106&gt;0))</f>
        <v>0</v>
      </c>
      <c r="T181" s="88">
        <f t="array" ref="T181">SUM($H$7:$H$106*($C$7:$C$106=$C181)*(T$7:T$106&gt;0))</f>
        <v>0</v>
      </c>
      <c r="U181" s="88">
        <f t="array" ref="U181">SUM($H$7:$H$106*($C$7:$C$106=$C181)*(U$7:U$106&gt;0))</f>
        <v>0</v>
      </c>
      <c r="V181" s="88">
        <f t="array" ref="V181">SUM($H$7:$H$106*($C$7:$C$106=$C181)*(V$7:V$106&gt;0))</f>
        <v>0</v>
      </c>
      <c r="W181" s="88">
        <f t="array" ref="W181">SUM($H$7:$H$106*($C$7:$C$106=$C181)*(W$7:W$106&gt;0))</f>
        <v>0</v>
      </c>
      <c r="X181" s="88">
        <f t="array" ref="X181">SUM($H$7:$H$106*($C$7:$C$106=$C181)*(X$7:X$106&gt;0))</f>
        <v>0</v>
      </c>
      <c r="Y181" s="88">
        <f t="array" ref="Y181">SUM($H$7:$H$106*($C$7:$C$106=$C181)*(Y$7:Y$106&gt;0))</f>
        <v>0</v>
      </c>
      <c r="Z181" s="88">
        <f t="array" ref="Z181">SUM($H$7:$H$106*($C$7:$C$106=$C181)*(Z$7:Z$106&gt;0))</f>
        <v>0</v>
      </c>
      <c r="AA181" s="88">
        <f t="array" ref="AA181">SUM($H$7:$H$106*($C$7:$C$106=$C181)*(AA$7:AA$106&gt;0))</f>
        <v>0</v>
      </c>
      <c r="AB181" s="88">
        <f t="array" ref="AB181">SUM($H$7:$H$106*($C$7:$C$106=$C181)*(AB$7:AB$106&gt;0))</f>
        <v>0</v>
      </c>
      <c r="AC181" s="88">
        <f t="array" ref="AC181">SUM($H$7:$H$106*($C$7:$C$106=$C181)*(AC$7:AC$106&gt;0))</f>
        <v>0</v>
      </c>
      <c r="AD181" s="88">
        <f t="array" ref="AD181">SUM($H$7:$H$106*($C$7:$C$106=$C181)*(AD$7:AD$106&gt;0))</f>
        <v>0</v>
      </c>
      <c r="AE181" s="88">
        <f t="array" ref="AE181">SUM($H$7:$H$106*($C$7:$C$106=$C181)*(AE$7:AE$106&gt;0))</f>
        <v>0</v>
      </c>
      <c r="AF181" s="88">
        <f t="array" ref="AF181">SUM($H$7:$H$106*($C$7:$C$106=$C181)*(AF$7:AF$106&gt;0))</f>
        <v>0</v>
      </c>
      <c r="AG181" s="88">
        <f t="array" ref="AG181">SUM($H$7:$H$106*($C$7:$C$106=$C181)*(AG$7:AG$106&gt;0))</f>
        <v>0</v>
      </c>
      <c r="AH181" s="88">
        <f t="array" ref="AH181">SUM($H$7:$H$106*($C$7:$C$106=$C181)*(AH$7:AH$106&gt;0))</f>
        <v>0</v>
      </c>
      <c r="AI181" s="88">
        <f t="array" ref="AI181">SUM($H$7:$H$106*($C$7:$C$106=$C181)*(AI$7:AI$106&gt;0))</f>
        <v>0</v>
      </c>
      <c r="AJ181" s="88">
        <f t="array" ref="AJ181">SUM($H$7:$H$106*($C$7:$C$106=$C181)*(AJ$7:AJ$106&gt;0))</f>
        <v>0</v>
      </c>
      <c r="AK181" s="88">
        <f t="array" ref="AK181">SUM($H$7:$H$106*($C$7:$C$106=$C181)*(AK$7:AK$106&gt;0))</f>
        <v>0</v>
      </c>
      <c r="AL181" s="88">
        <f t="array" ref="AL181">SUM($H$7:$H$106*($C$7:$C$106=$C181)*(AL$7:AL$106&gt;0))</f>
        <v>0</v>
      </c>
      <c r="AM181" s="88">
        <f t="array" ref="AM181">SUM($H$7:$H$106*($C$7:$C$106=$C181)*(AM$7:AM$106&gt;0))</f>
        <v>0</v>
      </c>
      <c r="AN181" s="88">
        <f t="array" ref="AN181">SUM($H$7:$H$106*($C$7:$C$106=$C181)*(AN$7:AN$106&gt;0))</f>
        <v>0</v>
      </c>
      <c r="AO181" s="88">
        <f t="array" ref="AO181">SUM($H$7:$H$106*($C$7:$C$106=$C181)*(AO$7:AO$106&gt;0))</f>
        <v>0</v>
      </c>
      <c r="AP181" s="88">
        <f t="array" ref="AP181">SUM($H$7:$H$106*($C$7:$C$106=$C181)*(AP$7:AP$106&gt;0))</f>
        <v>0</v>
      </c>
      <c r="AQ181" s="88">
        <f t="array" ref="AQ181">SUM($H$7:$H$106*($C$7:$C$106=$C181)*(AQ$7:AQ$106&gt;0))</f>
        <v>0</v>
      </c>
      <c r="AR181" s="88">
        <f t="array" ref="AR181">SUM($H$7:$H$106*($C$7:$C$106=$C181)*(AR$7:AR$106&gt;0))</f>
        <v>0</v>
      </c>
      <c r="AS181" s="88">
        <f t="array" ref="AS181">SUM($H$7:$H$106*($C$7:$C$106=$C181)*(AS$7:AS$106&gt;0))</f>
        <v>0</v>
      </c>
      <c r="AT181" s="88">
        <f t="array" ref="AT181">SUM($H$7:$H$106*($C$7:$C$106=$C181)*(AT$7:AT$106&gt;0))</f>
        <v>0</v>
      </c>
      <c r="AU181" s="88">
        <f t="array" ref="AU181">SUM($H$7:$H$106*($C$7:$C$106=$C181)*(AU$7:AU$106&gt;0))</f>
        <v>0</v>
      </c>
      <c r="AV181" s="88">
        <f t="array" ref="AV181">SUM($H$7:$H$106*($C$7:$C$106=$C181)*(AV$7:AV$106&gt;0))</f>
        <v>0</v>
      </c>
      <c r="AW181" s="88">
        <f t="array" ref="AW181">SUM($H$7:$H$106*($C$7:$C$106=$C181)*(AW$7:AW$106&gt;0))</f>
        <v>0</v>
      </c>
      <c r="AX181" s="88">
        <f t="array" ref="AX181">SUM($H$7:$H$106*($C$7:$C$106=$C181)*(AX$7:AX$106&gt;0))</f>
        <v>0</v>
      </c>
      <c r="AY181" s="88">
        <f t="array" ref="AY181">SUM($H$7:$H$106*($C$7:$C$106=$C181)*(AY$7:AY$106&gt;0))</f>
        <v>0</v>
      </c>
      <c r="AZ181" s="88">
        <f t="array" ref="AZ181">SUM($H$7:$H$106*($C$7:$C$106=$C181)*(AZ$7:AZ$106&gt;0))</f>
        <v>0</v>
      </c>
      <c r="BA181" s="88">
        <f t="array" ref="BA181">SUM($H$7:$H$106*($C$7:$C$106=$C181)*(BA$7:BA$106&gt;0))</f>
        <v>0</v>
      </c>
      <c r="BB181" s="88">
        <f t="array" ref="BB181">SUM($H$7:$H$106*($C$7:$C$106=$C181)*(BB$7:BB$106&gt;0))</f>
        <v>0</v>
      </c>
      <c r="BC181" s="88">
        <f t="array" ref="BC181">SUM($H$7:$H$106*($C$7:$C$106=$C181)*(BC$7:BC$106&gt;0))</f>
        <v>0</v>
      </c>
      <c r="BD181" s="88">
        <f t="array" ref="BD181">SUM($H$7:$H$106*($C$7:$C$106=$C181)*(BD$7:BD$106&gt;0))</f>
        <v>0</v>
      </c>
      <c r="BE181" s="88">
        <f t="array" ref="BE181">SUM($H$7:$H$106*($C$7:$C$106=$C181)*(BE$7:BE$106&gt;0))</f>
        <v>0</v>
      </c>
      <c r="BF181" s="88">
        <f t="array" ref="BF181">SUM($H$7:$H$106*($C$7:$C$106=$C181)*(BF$7:BF$106&gt;0))</f>
        <v>0</v>
      </c>
      <c r="BG181" s="88">
        <f t="array" ref="BG181">SUM($H$7:$H$106*($C$7:$C$106=$C181)*(BG$7:BG$106&gt;0))</f>
        <v>0</v>
      </c>
      <c r="BH181" s="88">
        <f t="array" ref="BH181">SUM($H$7:$H$106*($C$7:$C$106=$C181)*(BH$7:BH$106&gt;0))</f>
        <v>0</v>
      </c>
      <c r="BI181" s="88">
        <f t="array" ref="BI181">SUM($H$7:$H$106*($C$7:$C$106=$C181)*(BI$7:BI$106&gt;0))</f>
        <v>0</v>
      </c>
      <c r="BJ181" s="88">
        <f t="array" ref="BJ181">SUM($H$7:$H$106*($C$7:$C$106=$C181)*(BJ$7:BJ$106&gt;0))</f>
        <v>0</v>
      </c>
      <c r="BK181" s="88">
        <f t="array" ref="BK181">SUM($H$7:$H$106*($C$7:$C$106=$C181)*(BK$7:BK$106&gt;0))</f>
        <v>0</v>
      </c>
      <c r="BL181" s="88">
        <f t="array" ref="BL181">SUM($H$7:$H$106*($C$7:$C$106=$C181)*(BL$7:BL$106&gt;0))</f>
        <v>0</v>
      </c>
      <c r="BM181" s="88">
        <f t="array" ref="BM181">SUM($H$7:$H$106*($C$7:$C$106=$C181)*(BM$7:BM$106&gt;0))</f>
        <v>0</v>
      </c>
      <c r="BN181" s="88">
        <f t="array" ref="BN181">SUM($H$7:$H$106*($C$7:$C$106=$C181)*(BN$7:BN$106&gt;0))</f>
        <v>0</v>
      </c>
      <c r="BO181" s="88">
        <f t="array" ref="BO181">SUM($H$7:$H$106*($C$7:$C$106=$C181)*(BO$7:BO$106&gt;0))</f>
        <v>0</v>
      </c>
      <c r="BP181" s="88">
        <f t="array" ref="BP181">SUM($H$7:$H$106*($C$7:$C$106=$C181)*(BP$7:BP$106&gt;0))</f>
        <v>0</v>
      </c>
      <c r="BQ181" s="88">
        <f t="array" ref="BQ181">SUM($H$7:$H$106*($C$7:$C$106=$C181)*(BQ$7:BQ$106&gt;0))</f>
        <v>0</v>
      </c>
      <c r="BR181" s="88">
        <f t="array" ref="BR181">SUM($H$7:$H$106*($C$7:$C$106=$C181)*(BR$7:BR$106&gt;0))</f>
        <v>0</v>
      </c>
      <c r="BS181" s="88">
        <f t="array" ref="BS181">SUM($H$7:$H$106*($C$7:$C$106=$C181)*(BS$7:BS$106&gt;0))</f>
        <v>0</v>
      </c>
      <c r="BT181" s="88">
        <f t="array" ref="BT181">SUM($H$7:$H$106*($C$7:$C$106=$C181)*(BT$7:BT$106&gt;0))</f>
        <v>0</v>
      </c>
      <c r="BU181" s="88">
        <f t="array" ref="BU181">SUM($H$7:$H$106*($C$7:$C$106=$C181)*(BU$7:BU$106&gt;0))</f>
        <v>0</v>
      </c>
      <c r="BV181" s="88">
        <f t="array" ref="BV181">SUM($H$7:$H$106*($C$7:$C$106=$C181)*(BV$7:BV$106&gt;0))</f>
        <v>0</v>
      </c>
      <c r="BW181" s="88">
        <f t="array" ref="BW181">SUM($H$7:$H$106*($C$7:$C$106=$C181)*(BW$7:BW$106&gt;0))</f>
        <v>0</v>
      </c>
    </row>
    <row r="182" spans="2:75" hidden="1" outlineLevel="1">
      <c r="B182" s="7"/>
      <c r="C182" s="86" t="str">
        <f>тех!B79</f>
        <v>Помощник оператора поломоечных машин</v>
      </c>
      <c r="D182" s="58"/>
      <c r="E182" s="58"/>
      <c r="F182" s="58"/>
      <c r="G182" s="58"/>
      <c r="H182" s="87"/>
      <c r="I182" s="80"/>
      <c r="J182" s="80"/>
      <c r="K182" s="80"/>
      <c r="L182" s="80"/>
      <c r="M182" s="80"/>
      <c r="N182" s="80"/>
      <c r="P182" s="88">
        <f t="array" ref="P182">SUM($H$7:$H$106*($C$7:$C$106=$C182)*(P$7:P$106&gt;0))</f>
        <v>0</v>
      </c>
      <c r="Q182" s="88">
        <f t="array" ref="Q182">SUM($H$7:$H$106*($C$7:$C$106=$C182)*(Q$7:Q$106&gt;0))</f>
        <v>0</v>
      </c>
      <c r="R182" s="88">
        <f t="array" ref="R182">SUM($H$7:$H$106*($C$7:$C$106=$C182)*(R$7:R$106&gt;0))</f>
        <v>0</v>
      </c>
      <c r="S182" s="88">
        <f t="array" ref="S182">SUM($H$7:$H$106*($C$7:$C$106=$C182)*(S$7:S$106&gt;0))</f>
        <v>0</v>
      </c>
      <c r="T182" s="88">
        <f t="array" ref="T182">SUM($H$7:$H$106*($C$7:$C$106=$C182)*(T$7:T$106&gt;0))</f>
        <v>0</v>
      </c>
      <c r="U182" s="88">
        <f t="array" ref="U182">SUM($H$7:$H$106*($C$7:$C$106=$C182)*(U$7:U$106&gt;0))</f>
        <v>0</v>
      </c>
      <c r="V182" s="88">
        <f t="array" ref="V182">SUM($H$7:$H$106*($C$7:$C$106=$C182)*(V$7:V$106&gt;0))</f>
        <v>0</v>
      </c>
      <c r="W182" s="88">
        <f t="array" ref="W182">SUM($H$7:$H$106*($C$7:$C$106=$C182)*(W$7:W$106&gt;0))</f>
        <v>0</v>
      </c>
      <c r="X182" s="88">
        <f t="array" ref="X182">SUM($H$7:$H$106*($C$7:$C$106=$C182)*(X$7:X$106&gt;0))</f>
        <v>0</v>
      </c>
      <c r="Y182" s="88">
        <f t="array" ref="Y182">SUM($H$7:$H$106*($C$7:$C$106=$C182)*(Y$7:Y$106&gt;0))</f>
        <v>0</v>
      </c>
      <c r="Z182" s="88">
        <f t="array" ref="Z182">SUM($H$7:$H$106*($C$7:$C$106=$C182)*(Z$7:Z$106&gt;0))</f>
        <v>0</v>
      </c>
      <c r="AA182" s="88">
        <f t="array" ref="AA182">SUM($H$7:$H$106*($C$7:$C$106=$C182)*(AA$7:AA$106&gt;0))</f>
        <v>0</v>
      </c>
      <c r="AB182" s="88">
        <f t="array" ref="AB182">SUM($H$7:$H$106*($C$7:$C$106=$C182)*(AB$7:AB$106&gt;0))</f>
        <v>0</v>
      </c>
      <c r="AC182" s="88">
        <f t="array" ref="AC182">SUM($H$7:$H$106*($C$7:$C$106=$C182)*(AC$7:AC$106&gt;0))</f>
        <v>0</v>
      </c>
      <c r="AD182" s="88">
        <f t="array" ref="AD182">SUM($H$7:$H$106*($C$7:$C$106=$C182)*(AD$7:AD$106&gt;0))</f>
        <v>0</v>
      </c>
      <c r="AE182" s="88">
        <f t="array" ref="AE182">SUM($H$7:$H$106*($C$7:$C$106=$C182)*(AE$7:AE$106&gt;0))</f>
        <v>0</v>
      </c>
      <c r="AF182" s="88">
        <f t="array" ref="AF182">SUM($H$7:$H$106*($C$7:$C$106=$C182)*(AF$7:AF$106&gt;0))</f>
        <v>0</v>
      </c>
      <c r="AG182" s="88">
        <f t="array" ref="AG182">SUM($H$7:$H$106*($C$7:$C$106=$C182)*(AG$7:AG$106&gt;0))</f>
        <v>0</v>
      </c>
      <c r="AH182" s="88">
        <f t="array" ref="AH182">SUM($H$7:$H$106*($C$7:$C$106=$C182)*(AH$7:AH$106&gt;0))</f>
        <v>0</v>
      </c>
      <c r="AI182" s="88">
        <f t="array" ref="AI182">SUM($H$7:$H$106*($C$7:$C$106=$C182)*(AI$7:AI$106&gt;0))</f>
        <v>0</v>
      </c>
      <c r="AJ182" s="88">
        <f t="array" ref="AJ182">SUM($H$7:$H$106*($C$7:$C$106=$C182)*(AJ$7:AJ$106&gt;0))</f>
        <v>0</v>
      </c>
      <c r="AK182" s="88">
        <f t="array" ref="AK182">SUM($H$7:$H$106*($C$7:$C$106=$C182)*(AK$7:AK$106&gt;0))</f>
        <v>0</v>
      </c>
      <c r="AL182" s="88">
        <f t="array" ref="AL182">SUM($H$7:$H$106*($C$7:$C$106=$C182)*(AL$7:AL$106&gt;0))</f>
        <v>0</v>
      </c>
      <c r="AM182" s="88">
        <f t="array" ref="AM182">SUM($H$7:$H$106*($C$7:$C$106=$C182)*(AM$7:AM$106&gt;0))</f>
        <v>0</v>
      </c>
      <c r="AN182" s="88">
        <f t="array" ref="AN182">SUM($H$7:$H$106*($C$7:$C$106=$C182)*(AN$7:AN$106&gt;0))</f>
        <v>0</v>
      </c>
      <c r="AO182" s="88">
        <f t="array" ref="AO182">SUM($H$7:$H$106*($C$7:$C$106=$C182)*(AO$7:AO$106&gt;0))</f>
        <v>0</v>
      </c>
      <c r="AP182" s="88">
        <f t="array" ref="AP182">SUM($H$7:$H$106*($C$7:$C$106=$C182)*(AP$7:AP$106&gt;0))</f>
        <v>0</v>
      </c>
      <c r="AQ182" s="88">
        <f t="array" ref="AQ182">SUM($H$7:$H$106*($C$7:$C$106=$C182)*(AQ$7:AQ$106&gt;0))</f>
        <v>0</v>
      </c>
      <c r="AR182" s="88">
        <f t="array" ref="AR182">SUM($H$7:$H$106*($C$7:$C$106=$C182)*(AR$7:AR$106&gt;0))</f>
        <v>0</v>
      </c>
      <c r="AS182" s="88">
        <f t="array" ref="AS182">SUM($H$7:$H$106*($C$7:$C$106=$C182)*(AS$7:AS$106&gt;0))</f>
        <v>0</v>
      </c>
      <c r="AT182" s="88">
        <f t="array" ref="AT182">SUM($H$7:$H$106*($C$7:$C$106=$C182)*(AT$7:AT$106&gt;0))</f>
        <v>0</v>
      </c>
      <c r="AU182" s="88">
        <f t="array" ref="AU182">SUM($H$7:$H$106*($C$7:$C$106=$C182)*(AU$7:AU$106&gt;0))</f>
        <v>0</v>
      </c>
      <c r="AV182" s="88">
        <f t="array" ref="AV182">SUM($H$7:$H$106*($C$7:$C$106=$C182)*(AV$7:AV$106&gt;0))</f>
        <v>0</v>
      </c>
      <c r="AW182" s="88">
        <f t="array" ref="AW182">SUM($H$7:$H$106*($C$7:$C$106=$C182)*(AW$7:AW$106&gt;0))</f>
        <v>0</v>
      </c>
      <c r="AX182" s="88">
        <f t="array" ref="AX182">SUM($H$7:$H$106*($C$7:$C$106=$C182)*(AX$7:AX$106&gt;0))</f>
        <v>0</v>
      </c>
      <c r="AY182" s="88">
        <f t="array" ref="AY182">SUM($H$7:$H$106*($C$7:$C$106=$C182)*(AY$7:AY$106&gt;0))</f>
        <v>0</v>
      </c>
      <c r="AZ182" s="88">
        <f t="array" ref="AZ182">SUM($H$7:$H$106*($C$7:$C$106=$C182)*(AZ$7:AZ$106&gt;0))</f>
        <v>0</v>
      </c>
      <c r="BA182" s="88">
        <f t="array" ref="BA182">SUM($H$7:$H$106*($C$7:$C$106=$C182)*(BA$7:BA$106&gt;0))</f>
        <v>0</v>
      </c>
      <c r="BB182" s="88">
        <f t="array" ref="BB182">SUM($H$7:$H$106*($C$7:$C$106=$C182)*(BB$7:BB$106&gt;0))</f>
        <v>0</v>
      </c>
      <c r="BC182" s="88">
        <f t="array" ref="BC182">SUM($H$7:$H$106*($C$7:$C$106=$C182)*(BC$7:BC$106&gt;0))</f>
        <v>0</v>
      </c>
      <c r="BD182" s="88">
        <f t="array" ref="BD182">SUM($H$7:$H$106*($C$7:$C$106=$C182)*(BD$7:BD$106&gt;0))</f>
        <v>0</v>
      </c>
      <c r="BE182" s="88">
        <f t="array" ref="BE182">SUM($H$7:$H$106*($C$7:$C$106=$C182)*(BE$7:BE$106&gt;0))</f>
        <v>0</v>
      </c>
      <c r="BF182" s="88">
        <f t="array" ref="BF182">SUM($H$7:$H$106*($C$7:$C$106=$C182)*(BF$7:BF$106&gt;0))</f>
        <v>0</v>
      </c>
      <c r="BG182" s="88">
        <f t="array" ref="BG182">SUM($H$7:$H$106*($C$7:$C$106=$C182)*(BG$7:BG$106&gt;0))</f>
        <v>0</v>
      </c>
      <c r="BH182" s="88">
        <f t="array" ref="BH182">SUM($H$7:$H$106*($C$7:$C$106=$C182)*(BH$7:BH$106&gt;0))</f>
        <v>0</v>
      </c>
      <c r="BI182" s="88">
        <f t="array" ref="BI182">SUM($H$7:$H$106*($C$7:$C$106=$C182)*(BI$7:BI$106&gt;0))</f>
        <v>0</v>
      </c>
      <c r="BJ182" s="88">
        <f t="array" ref="BJ182">SUM($H$7:$H$106*($C$7:$C$106=$C182)*(BJ$7:BJ$106&gt;0))</f>
        <v>0</v>
      </c>
      <c r="BK182" s="88">
        <f t="array" ref="BK182">SUM($H$7:$H$106*($C$7:$C$106=$C182)*(BK$7:BK$106&gt;0))</f>
        <v>0</v>
      </c>
      <c r="BL182" s="88">
        <f t="array" ref="BL182">SUM($H$7:$H$106*($C$7:$C$106=$C182)*(BL$7:BL$106&gt;0))</f>
        <v>0</v>
      </c>
      <c r="BM182" s="88">
        <f t="array" ref="BM182">SUM($H$7:$H$106*($C$7:$C$106=$C182)*(BM$7:BM$106&gt;0))</f>
        <v>0</v>
      </c>
      <c r="BN182" s="88">
        <f t="array" ref="BN182">SUM($H$7:$H$106*($C$7:$C$106=$C182)*(BN$7:BN$106&gt;0))</f>
        <v>0</v>
      </c>
      <c r="BO182" s="88">
        <f t="array" ref="BO182">SUM($H$7:$H$106*($C$7:$C$106=$C182)*(BO$7:BO$106&gt;0))</f>
        <v>0</v>
      </c>
      <c r="BP182" s="88">
        <f t="array" ref="BP182">SUM($H$7:$H$106*($C$7:$C$106=$C182)*(BP$7:BP$106&gt;0))</f>
        <v>0</v>
      </c>
      <c r="BQ182" s="88">
        <f t="array" ref="BQ182">SUM($H$7:$H$106*($C$7:$C$106=$C182)*(BQ$7:BQ$106&gt;0))</f>
        <v>0</v>
      </c>
      <c r="BR182" s="88">
        <f t="array" ref="BR182">SUM($H$7:$H$106*($C$7:$C$106=$C182)*(BR$7:BR$106&gt;0))</f>
        <v>0</v>
      </c>
      <c r="BS182" s="88">
        <f t="array" ref="BS182">SUM($H$7:$H$106*($C$7:$C$106=$C182)*(BS$7:BS$106&gt;0))</f>
        <v>0</v>
      </c>
      <c r="BT182" s="88">
        <f t="array" ref="BT182">SUM($H$7:$H$106*($C$7:$C$106=$C182)*(BT$7:BT$106&gt;0))</f>
        <v>0</v>
      </c>
      <c r="BU182" s="88">
        <f t="array" ref="BU182">SUM($H$7:$H$106*($C$7:$C$106=$C182)*(BU$7:BU$106&gt;0))</f>
        <v>0</v>
      </c>
      <c r="BV182" s="88">
        <f t="array" ref="BV182">SUM($H$7:$H$106*($C$7:$C$106=$C182)*(BV$7:BV$106&gt;0))</f>
        <v>0</v>
      </c>
      <c r="BW182" s="88">
        <f t="array" ref="BW182">SUM($H$7:$H$106*($C$7:$C$106=$C182)*(BW$7:BW$106&gt;0))</f>
        <v>0</v>
      </c>
    </row>
    <row r="183" spans="2:75" hidden="1" outlineLevel="1">
      <c r="B183" s="7"/>
      <c r="C183" s="86" t="str">
        <f>тех!B80</f>
        <v>Прессовщик</v>
      </c>
      <c r="D183" s="58"/>
      <c r="E183" s="58"/>
      <c r="F183" s="58"/>
      <c r="G183" s="58"/>
      <c r="H183" s="87"/>
      <c r="I183" s="80"/>
      <c r="J183" s="80"/>
      <c r="K183" s="80"/>
      <c r="L183" s="80"/>
      <c r="M183" s="80"/>
      <c r="N183" s="80"/>
      <c r="P183" s="88">
        <f t="array" ref="P183">SUM($H$7:$H$106*($C$7:$C$106=$C183)*(P$7:P$106&gt;0))</f>
        <v>0</v>
      </c>
      <c r="Q183" s="88">
        <f t="array" ref="Q183">SUM($H$7:$H$106*($C$7:$C$106=$C183)*(Q$7:Q$106&gt;0))</f>
        <v>0</v>
      </c>
      <c r="R183" s="88">
        <f t="array" ref="R183">SUM($H$7:$H$106*($C$7:$C$106=$C183)*(R$7:R$106&gt;0))</f>
        <v>0</v>
      </c>
      <c r="S183" s="88">
        <f t="array" ref="S183">SUM($H$7:$H$106*($C$7:$C$106=$C183)*(S$7:S$106&gt;0))</f>
        <v>0</v>
      </c>
      <c r="T183" s="88">
        <f t="array" ref="T183">SUM($H$7:$H$106*($C$7:$C$106=$C183)*(T$7:T$106&gt;0))</f>
        <v>0</v>
      </c>
      <c r="U183" s="88">
        <f t="array" ref="U183">SUM($H$7:$H$106*($C$7:$C$106=$C183)*(U$7:U$106&gt;0))</f>
        <v>0</v>
      </c>
      <c r="V183" s="88">
        <f t="array" ref="V183">SUM($H$7:$H$106*($C$7:$C$106=$C183)*(V$7:V$106&gt;0))</f>
        <v>0</v>
      </c>
      <c r="W183" s="88">
        <f t="array" ref="W183">SUM($H$7:$H$106*($C$7:$C$106=$C183)*(W$7:W$106&gt;0))</f>
        <v>0</v>
      </c>
      <c r="X183" s="88">
        <f t="array" ref="X183">SUM($H$7:$H$106*($C$7:$C$106=$C183)*(X$7:X$106&gt;0))</f>
        <v>0</v>
      </c>
      <c r="Y183" s="88">
        <f t="array" ref="Y183">SUM($H$7:$H$106*($C$7:$C$106=$C183)*(Y$7:Y$106&gt;0))</f>
        <v>0</v>
      </c>
      <c r="Z183" s="88">
        <f t="array" ref="Z183">SUM($H$7:$H$106*($C$7:$C$106=$C183)*(Z$7:Z$106&gt;0))</f>
        <v>0</v>
      </c>
      <c r="AA183" s="88">
        <f t="array" ref="AA183">SUM($H$7:$H$106*($C$7:$C$106=$C183)*(AA$7:AA$106&gt;0))</f>
        <v>0</v>
      </c>
      <c r="AB183" s="88">
        <f t="array" ref="AB183">SUM($H$7:$H$106*($C$7:$C$106=$C183)*(AB$7:AB$106&gt;0))</f>
        <v>0</v>
      </c>
      <c r="AC183" s="88">
        <f t="array" ref="AC183">SUM($H$7:$H$106*($C$7:$C$106=$C183)*(AC$7:AC$106&gt;0))</f>
        <v>0</v>
      </c>
      <c r="AD183" s="88">
        <f t="array" ref="AD183">SUM($H$7:$H$106*($C$7:$C$106=$C183)*(AD$7:AD$106&gt;0))</f>
        <v>0</v>
      </c>
      <c r="AE183" s="88">
        <f t="array" ref="AE183">SUM($H$7:$H$106*($C$7:$C$106=$C183)*(AE$7:AE$106&gt;0))</f>
        <v>0</v>
      </c>
      <c r="AF183" s="88">
        <f t="array" ref="AF183">SUM($H$7:$H$106*($C$7:$C$106=$C183)*(AF$7:AF$106&gt;0))</f>
        <v>0</v>
      </c>
      <c r="AG183" s="88">
        <f t="array" ref="AG183">SUM($H$7:$H$106*($C$7:$C$106=$C183)*(AG$7:AG$106&gt;0))</f>
        <v>0</v>
      </c>
      <c r="AH183" s="88">
        <f t="array" ref="AH183">SUM($H$7:$H$106*($C$7:$C$106=$C183)*(AH$7:AH$106&gt;0))</f>
        <v>0</v>
      </c>
      <c r="AI183" s="88">
        <f t="array" ref="AI183">SUM($H$7:$H$106*($C$7:$C$106=$C183)*(AI$7:AI$106&gt;0))</f>
        <v>0</v>
      </c>
      <c r="AJ183" s="88">
        <f t="array" ref="AJ183">SUM($H$7:$H$106*($C$7:$C$106=$C183)*(AJ$7:AJ$106&gt;0))</f>
        <v>0</v>
      </c>
      <c r="AK183" s="88">
        <f t="array" ref="AK183">SUM($H$7:$H$106*($C$7:$C$106=$C183)*(AK$7:AK$106&gt;0))</f>
        <v>0</v>
      </c>
      <c r="AL183" s="88">
        <f t="array" ref="AL183">SUM($H$7:$H$106*($C$7:$C$106=$C183)*(AL$7:AL$106&gt;0))</f>
        <v>0</v>
      </c>
      <c r="AM183" s="88">
        <f t="array" ref="AM183">SUM($H$7:$H$106*($C$7:$C$106=$C183)*(AM$7:AM$106&gt;0))</f>
        <v>0</v>
      </c>
      <c r="AN183" s="88">
        <f t="array" ref="AN183">SUM($H$7:$H$106*($C$7:$C$106=$C183)*(AN$7:AN$106&gt;0))</f>
        <v>0</v>
      </c>
      <c r="AO183" s="88">
        <f t="array" ref="AO183">SUM($H$7:$H$106*($C$7:$C$106=$C183)*(AO$7:AO$106&gt;0))</f>
        <v>0</v>
      </c>
      <c r="AP183" s="88">
        <f t="array" ref="AP183">SUM($H$7:$H$106*($C$7:$C$106=$C183)*(AP$7:AP$106&gt;0))</f>
        <v>0</v>
      </c>
      <c r="AQ183" s="88">
        <f t="array" ref="AQ183">SUM($H$7:$H$106*($C$7:$C$106=$C183)*(AQ$7:AQ$106&gt;0))</f>
        <v>0</v>
      </c>
      <c r="AR183" s="88">
        <f t="array" ref="AR183">SUM($H$7:$H$106*($C$7:$C$106=$C183)*(AR$7:AR$106&gt;0))</f>
        <v>0</v>
      </c>
      <c r="AS183" s="88">
        <f t="array" ref="AS183">SUM($H$7:$H$106*($C$7:$C$106=$C183)*(AS$7:AS$106&gt;0))</f>
        <v>0</v>
      </c>
      <c r="AT183" s="88">
        <f t="array" ref="AT183">SUM($H$7:$H$106*($C$7:$C$106=$C183)*(AT$7:AT$106&gt;0))</f>
        <v>0</v>
      </c>
      <c r="AU183" s="88">
        <f t="array" ref="AU183">SUM($H$7:$H$106*($C$7:$C$106=$C183)*(AU$7:AU$106&gt;0))</f>
        <v>0</v>
      </c>
      <c r="AV183" s="88">
        <f t="array" ref="AV183">SUM($H$7:$H$106*($C$7:$C$106=$C183)*(AV$7:AV$106&gt;0))</f>
        <v>0</v>
      </c>
      <c r="AW183" s="88">
        <f t="array" ref="AW183">SUM($H$7:$H$106*($C$7:$C$106=$C183)*(AW$7:AW$106&gt;0))</f>
        <v>0</v>
      </c>
      <c r="AX183" s="88">
        <f t="array" ref="AX183">SUM($H$7:$H$106*($C$7:$C$106=$C183)*(AX$7:AX$106&gt;0))</f>
        <v>0</v>
      </c>
      <c r="AY183" s="88">
        <f t="array" ref="AY183">SUM($H$7:$H$106*($C$7:$C$106=$C183)*(AY$7:AY$106&gt;0))</f>
        <v>0</v>
      </c>
      <c r="AZ183" s="88">
        <f t="array" ref="AZ183">SUM($H$7:$H$106*($C$7:$C$106=$C183)*(AZ$7:AZ$106&gt;0))</f>
        <v>0</v>
      </c>
      <c r="BA183" s="88">
        <f t="array" ref="BA183">SUM($H$7:$H$106*($C$7:$C$106=$C183)*(BA$7:BA$106&gt;0))</f>
        <v>0</v>
      </c>
      <c r="BB183" s="88">
        <f t="array" ref="BB183">SUM($H$7:$H$106*($C$7:$C$106=$C183)*(BB$7:BB$106&gt;0))</f>
        <v>0</v>
      </c>
      <c r="BC183" s="88">
        <f t="array" ref="BC183">SUM($H$7:$H$106*($C$7:$C$106=$C183)*(BC$7:BC$106&gt;0))</f>
        <v>0</v>
      </c>
      <c r="BD183" s="88">
        <f t="array" ref="BD183">SUM($H$7:$H$106*($C$7:$C$106=$C183)*(BD$7:BD$106&gt;0))</f>
        <v>0</v>
      </c>
      <c r="BE183" s="88">
        <f t="array" ref="BE183">SUM($H$7:$H$106*($C$7:$C$106=$C183)*(BE$7:BE$106&gt;0))</f>
        <v>0</v>
      </c>
      <c r="BF183" s="88">
        <f t="array" ref="BF183">SUM($H$7:$H$106*($C$7:$C$106=$C183)*(BF$7:BF$106&gt;0))</f>
        <v>0</v>
      </c>
      <c r="BG183" s="88">
        <f t="array" ref="BG183">SUM($H$7:$H$106*($C$7:$C$106=$C183)*(BG$7:BG$106&gt;0))</f>
        <v>0</v>
      </c>
      <c r="BH183" s="88">
        <f t="array" ref="BH183">SUM($H$7:$H$106*($C$7:$C$106=$C183)*(BH$7:BH$106&gt;0))</f>
        <v>0</v>
      </c>
      <c r="BI183" s="88">
        <f t="array" ref="BI183">SUM($H$7:$H$106*($C$7:$C$106=$C183)*(BI$7:BI$106&gt;0))</f>
        <v>0</v>
      </c>
      <c r="BJ183" s="88">
        <f t="array" ref="BJ183">SUM($H$7:$H$106*($C$7:$C$106=$C183)*(BJ$7:BJ$106&gt;0))</f>
        <v>0</v>
      </c>
      <c r="BK183" s="88">
        <f t="array" ref="BK183">SUM($H$7:$H$106*($C$7:$C$106=$C183)*(BK$7:BK$106&gt;0))</f>
        <v>0</v>
      </c>
      <c r="BL183" s="88">
        <f t="array" ref="BL183">SUM($H$7:$H$106*($C$7:$C$106=$C183)*(BL$7:BL$106&gt;0))</f>
        <v>0</v>
      </c>
      <c r="BM183" s="88">
        <f t="array" ref="BM183">SUM($H$7:$H$106*($C$7:$C$106=$C183)*(BM$7:BM$106&gt;0))</f>
        <v>0</v>
      </c>
      <c r="BN183" s="88">
        <f t="array" ref="BN183">SUM($H$7:$H$106*($C$7:$C$106=$C183)*(BN$7:BN$106&gt;0))</f>
        <v>0</v>
      </c>
      <c r="BO183" s="88">
        <f t="array" ref="BO183">SUM($H$7:$H$106*($C$7:$C$106=$C183)*(BO$7:BO$106&gt;0))</f>
        <v>0</v>
      </c>
      <c r="BP183" s="88">
        <f t="array" ref="BP183">SUM($H$7:$H$106*($C$7:$C$106=$C183)*(BP$7:BP$106&gt;0))</f>
        <v>0</v>
      </c>
      <c r="BQ183" s="88">
        <f t="array" ref="BQ183">SUM($H$7:$H$106*($C$7:$C$106=$C183)*(BQ$7:BQ$106&gt;0))</f>
        <v>0</v>
      </c>
      <c r="BR183" s="88">
        <f t="array" ref="BR183">SUM($H$7:$H$106*($C$7:$C$106=$C183)*(BR$7:BR$106&gt;0))</f>
        <v>0</v>
      </c>
      <c r="BS183" s="88">
        <f t="array" ref="BS183">SUM($H$7:$H$106*($C$7:$C$106=$C183)*(BS$7:BS$106&gt;0))</f>
        <v>0</v>
      </c>
      <c r="BT183" s="88">
        <f t="array" ref="BT183">SUM($H$7:$H$106*($C$7:$C$106=$C183)*(BT$7:BT$106&gt;0))</f>
        <v>0</v>
      </c>
      <c r="BU183" s="88">
        <f t="array" ref="BU183">SUM($H$7:$H$106*($C$7:$C$106=$C183)*(BU$7:BU$106&gt;0))</f>
        <v>0</v>
      </c>
      <c r="BV183" s="88">
        <f t="array" ref="BV183">SUM($H$7:$H$106*($C$7:$C$106=$C183)*(BV$7:BV$106&gt;0))</f>
        <v>0</v>
      </c>
      <c r="BW183" s="88">
        <f t="array" ref="BW183">SUM($H$7:$H$106*($C$7:$C$106=$C183)*(BW$7:BW$106&gt;0))</f>
        <v>0</v>
      </c>
    </row>
    <row r="184" spans="2:75" hidden="1" outlineLevel="1">
      <c r="B184" s="7"/>
      <c r="C184" s="86" t="str">
        <f>тех!B81</f>
        <v xml:space="preserve">Работник по комплексному обслуживанию зданий и сооружений </v>
      </c>
      <c r="D184" s="58"/>
      <c r="E184" s="58"/>
      <c r="F184" s="58"/>
      <c r="G184" s="58"/>
      <c r="H184" s="87"/>
      <c r="I184" s="80"/>
      <c r="J184" s="80"/>
      <c r="K184" s="80"/>
      <c r="L184" s="80"/>
      <c r="M184" s="80"/>
      <c r="N184" s="80"/>
      <c r="P184" s="88">
        <f t="array" ref="P184">SUM($H$7:$H$106*($C$7:$C$106=$C184)*(P$7:P$106&gt;0))</f>
        <v>0</v>
      </c>
      <c r="Q184" s="88">
        <f t="array" ref="Q184">SUM($H$7:$H$106*($C$7:$C$106=$C184)*(Q$7:Q$106&gt;0))</f>
        <v>0</v>
      </c>
      <c r="R184" s="88">
        <f t="array" ref="R184">SUM($H$7:$H$106*($C$7:$C$106=$C184)*(R$7:R$106&gt;0))</f>
        <v>0</v>
      </c>
      <c r="S184" s="88">
        <f t="array" ref="S184">SUM($H$7:$H$106*($C$7:$C$106=$C184)*(S$7:S$106&gt;0))</f>
        <v>0</v>
      </c>
      <c r="T184" s="88">
        <f t="array" ref="T184">SUM($H$7:$H$106*($C$7:$C$106=$C184)*(T$7:T$106&gt;0))</f>
        <v>0</v>
      </c>
      <c r="U184" s="88">
        <f t="array" ref="U184">SUM($H$7:$H$106*($C$7:$C$106=$C184)*(U$7:U$106&gt;0))</f>
        <v>0</v>
      </c>
      <c r="V184" s="88">
        <f t="array" ref="V184">SUM($H$7:$H$106*($C$7:$C$106=$C184)*(V$7:V$106&gt;0))</f>
        <v>0</v>
      </c>
      <c r="W184" s="88">
        <f t="array" ref="W184">SUM($H$7:$H$106*($C$7:$C$106=$C184)*(W$7:W$106&gt;0))</f>
        <v>0</v>
      </c>
      <c r="X184" s="88">
        <f t="array" ref="X184">SUM($H$7:$H$106*($C$7:$C$106=$C184)*(X$7:X$106&gt;0))</f>
        <v>0</v>
      </c>
      <c r="Y184" s="88">
        <f t="array" ref="Y184">SUM($H$7:$H$106*($C$7:$C$106=$C184)*(Y$7:Y$106&gt;0))</f>
        <v>0</v>
      </c>
      <c r="Z184" s="88">
        <f t="array" ref="Z184">SUM($H$7:$H$106*($C$7:$C$106=$C184)*(Z$7:Z$106&gt;0))</f>
        <v>0</v>
      </c>
      <c r="AA184" s="88">
        <f t="array" ref="AA184">SUM($H$7:$H$106*($C$7:$C$106=$C184)*(AA$7:AA$106&gt;0))</f>
        <v>0</v>
      </c>
      <c r="AB184" s="88">
        <f t="array" ref="AB184">SUM($H$7:$H$106*($C$7:$C$106=$C184)*(AB$7:AB$106&gt;0))</f>
        <v>0</v>
      </c>
      <c r="AC184" s="88">
        <f t="array" ref="AC184">SUM($H$7:$H$106*($C$7:$C$106=$C184)*(AC$7:AC$106&gt;0))</f>
        <v>0</v>
      </c>
      <c r="AD184" s="88">
        <f t="array" ref="AD184">SUM($H$7:$H$106*($C$7:$C$106=$C184)*(AD$7:AD$106&gt;0))</f>
        <v>0</v>
      </c>
      <c r="AE184" s="88">
        <f t="array" ref="AE184">SUM($H$7:$H$106*($C$7:$C$106=$C184)*(AE$7:AE$106&gt;0))</f>
        <v>0</v>
      </c>
      <c r="AF184" s="88">
        <f t="array" ref="AF184">SUM($H$7:$H$106*($C$7:$C$106=$C184)*(AF$7:AF$106&gt;0))</f>
        <v>0</v>
      </c>
      <c r="AG184" s="88">
        <f t="array" ref="AG184">SUM($H$7:$H$106*($C$7:$C$106=$C184)*(AG$7:AG$106&gt;0))</f>
        <v>0</v>
      </c>
      <c r="AH184" s="88">
        <f t="array" ref="AH184">SUM($H$7:$H$106*($C$7:$C$106=$C184)*(AH$7:AH$106&gt;0))</f>
        <v>0</v>
      </c>
      <c r="AI184" s="88">
        <f t="array" ref="AI184">SUM($H$7:$H$106*($C$7:$C$106=$C184)*(AI$7:AI$106&gt;0))</f>
        <v>0</v>
      </c>
      <c r="AJ184" s="88">
        <f t="array" ref="AJ184">SUM($H$7:$H$106*($C$7:$C$106=$C184)*(AJ$7:AJ$106&gt;0))</f>
        <v>0</v>
      </c>
      <c r="AK184" s="88">
        <f t="array" ref="AK184">SUM($H$7:$H$106*($C$7:$C$106=$C184)*(AK$7:AK$106&gt;0))</f>
        <v>0</v>
      </c>
      <c r="AL184" s="88">
        <f t="array" ref="AL184">SUM($H$7:$H$106*($C$7:$C$106=$C184)*(AL$7:AL$106&gt;0))</f>
        <v>0</v>
      </c>
      <c r="AM184" s="88">
        <f t="array" ref="AM184">SUM($H$7:$H$106*($C$7:$C$106=$C184)*(AM$7:AM$106&gt;0))</f>
        <v>0</v>
      </c>
      <c r="AN184" s="88">
        <f t="array" ref="AN184">SUM($H$7:$H$106*($C$7:$C$106=$C184)*(AN$7:AN$106&gt;0))</f>
        <v>0</v>
      </c>
      <c r="AO184" s="88">
        <f t="array" ref="AO184">SUM($H$7:$H$106*($C$7:$C$106=$C184)*(AO$7:AO$106&gt;0))</f>
        <v>0</v>
      </c>
      <c r="AP184" s="88">
        <f t="array" ref="AP184">SUM($H$7:$H$106*($C$7:$C$106=$C184)*(AP$7:AP$106&gt;0))</f>
        <v>0</v>
      </c>
      <c r="AQ184" s="88">
        <f t="array" ref="AQ184">SUM($H$7:$H$106*($C$7:$C$106=$C184)*(AQ$7:AQ$106&gt;0))</f>
        <v>0</v>
      </c>
      <c r="AR184" s="88">
        <f t="array" ref="AR184">SUM($H$7:$H$106*($C$7:$C$106=$C184)*(AR$7:AR$106&gt;0))</f>
        <v>0</v>
      </c>
      <c r="AS184" s="88">
        <f t="array" ref="AS184">SUM($H$7:$H$106*($C$7:$C$106=$C184)*(AS$7:AS$106&gt;0))</f>
        <v>0</v>
      </c>
      <c r="AT184" s="88">
        <f t="array" ref="AT184">SUM($H$7:$H$106*($C$7:$C$106=$C184)*(AT$7:AT$106&gt;0))</f>
        <v>0</v>
      </c>
      <c r="AU184" s="88">
        <f t="array" ref="AU184">SUM($H$7:$H$106*($C$7:$C$106=$C184)*(AU$7:AU$106&gt;0))</f>
        <v>0</v>
      </c>
      <c r="AV184" s="88">
        <f t="array" ref="AV184">SUM($H$7:$H$106*($C$7:$C$106=$C184)*(AV$7:AV$106&gt;0))</f>
        <v>0</v>
      </c>
      <c r="AW184" s="88">
        <f t="array" ref="AW184">SUM($H$7:$H$106*($C$7:$C$106=$C184)*(AW$7:AW$106&gt;0))</f>
        <v>0</v>
      </c>
      <c r="AX184" s="88">
        <f t="array" ref="AX184">SUM($H$7:$H$106*($C$7:$C$106=$C184)*(AX$7:AX$106&gt;0))</f>
        <v>0</v>
      </c>
      <c r="AY184" s="88">
        <f t="array" ref="AY184">SUM($H$7:$H$106*($C$7:$C$106=$C184)*(AY$7:AY$106&gt;0))</f>
        <v>0</v>
      </c>
      <c r="AZ184" s="88">
        <f t="array" ref="AZ184">SUM($H$7:$H$106*($C$7:$C$106=$C184)*(AZ$7:AZ$106&gt;0))</f>
        <v>0</v>
      </c>
      <c r="BA184" s="88">
        <f t="array" ref="BA184">SUM($H$7:$H$106*($C$7:$C$106=$C184)*(BA$7:BA$106&gt;0))</f>
        <v>0</v>
      </c>
      <c r="BB184" s="88">
        <f t="array" ref="BB184">SUM($H$7:$H$106*($C$7:$C$106=$C184)*(BB$7:BB$106&gt;0))</f>
        <v>0</v>
      </c>
      <c r="BC184" s="88">
        <f t="array" ref="BC184">SUM($H$7:$H$106*($C$7:$C$106=$C184)*(BC$7:BC$106&gt;0))</f>
        <v>0</v>
      </c>
      <c r="BD184" s="88">
        <f t="array" ref="BD184">SUM($H$7:$H$106*($C$7:$C$106=$C184)*(BD$7:BD$106&gt;0))</f>
        <v>0</v>
      </c>
      <c r="BE184" s="88">
        <f t="array" ref="BE184">SUM($H$7:$H$106*($C$7:$C$106=$C184)*(BE$7:BE$106&gt;0))</f>
        <v>0</v>
      </c>
      <c r="BF184" s="88">
        <f t="array" ref="BF184">SUM($H$7:$H$106*($C$7:$C$106=$C184)*(BF$7:BF$106&gt;0))</f>
        <v>0</v>
      </c>
      <c r="BG184" s="88">
        <f t="array" ref="BG184">SUM($H$7:$H$106*($C$7:$C$106=$C184)*(BG$7:BG$106&gt;0))</f>
        <v>0</v>
      </c>
      <c r="BH184" s="88">
        <f t="array" ref="BH184">SUM($H$7:$H$106*($C$7:$C$106=$C184)*(BH$7:BH$106&gt;0))</f>
        <v>0</v>
      </c>
      <c r="BI184" s="88">
        <f t="array" ref="BI184">SUM($H$7:$H$106*($C$7:$C$106=$C184)*(BI$7:BI$106&gt;0))</f>
        <v>0</v>
      </c>
      <c r="BJ184" s="88">
        <f t="array" ref="BJ184">SUM($H$7:$H$106*($C$7:$C$106=$C184)*(BJ$7:BJ$106&gt;0))</f>
        <v>0</v>
      </c>
      <c r="BK184" s="88">
        <f t="array" ref="BK184">SUM($H$7:$H$106*($C$7:$C$106=$C184)*(BK$7:BK$106&gt;0))</f>
        <v>0</v>
      </c>
      <c r="BL184" s="88">
        <f t="array" ref="BL184">SUM($H$7:$H$106*($C$7:$C$106=$C184)*(BL$7:BL$106&gt;0))</f>
        <v>0</v>
      </c>
      <c r="BM184" s="88">
        <f t="array" ref="BM184">SUM($H$7:$H$106*($C$7:$C$106=$C184)*(BM$7:BM$106&gt;0))</f>
        <v>0</v>
      </c>
      <c r="BN184" s="88">
        <f t="array" ref="BN184">SUM($H$7:$H$106*($C$7:$C$106=$C184)*(BN$7:BN$106&gt;0))</f>
        <v>0</v>
      </c>
      <c r="BO184" s="88">
        <f t="array" ref="BO184">SUM($H$7:$H$106*($C$7:$C$106=$C184)*(BO$7:BO$106&gt;0))</f>
        <v>0</v>
      </c>
      <c r="BP184" s="88">
        <f t="array" ref="BP184">SUM($H$7:$H$106*($C$7:$C$106=$C184)*(BP$7:BP$106&gt;0))</f>
        <v>0</v>
      </c>
      <c r="BQ184" s="88">
        <f t="array" ref="BQ184">SUM($H$7:$H$106*($C$7:$C$106=$C184)*(BQ$7:BQ$106&gt;0))</f>
        <v>0</v>
      </c>
      <c r="BR184" s="88">
        <f t="array" ref="BR184">SUM($H$7:$H$106*($C$7:$C$106=$C184)*(BR$7:BR$106&gt;0))</f>
        <v>0</v>
      </c>
      <c r="BS184" s="88">
        <f t="array" ref="BS184">SUM($H$7:$H$106*($C$7:$C$106=$C184)*(BS$7:BS$106&gt;0))</f>
        <v>0</v>
      </c>
      <c r="BT184" s="88">
        <f t="array" ref="BT184">SUM($H$7:$H$106*($C$7:$C$106=$C184)*(BT$7:BT$106&gt;0))</f>
        <v>0</v>
      </c>
      <c r="BU184" s="88">
        <f t="array" ref="BU184">SUM($H$7:$H$106*($C$7:$C$106=$C184)*(BU$7:BU$106&gt;0))</f>
        <v>0</v>
      </c>
      <c r="BV184" s="88">
        <f t="array" ref="BV184">SUM($H$7:$H$106*($C$7:$C$106=$C184)*(BV$7:BV$106&gt;0))</f>
        <v>0</v>
      </c>
      <c r="BW184" s="88">
        <f t="array" ref="BW184">SUM($H$7:$H$106*($C$7:$C$106=$C184)*(BW$7:BW$106&gt;0))</f>
        <v>0</v>
      </c>
    </row>
    <row r="185" spans="2:75" hidden="1" outlineLevel="1">
      <c r="B185" s="7"/>
      <c r="C185" s="86" t="str">
        <f>тех!B82</f>
        <v>Рабочий зеленого строительства</v>
      </c>
      <c r="D185" s="58"/>
      <c r="E185" s="58"/>
      <c r="F185" s="58"/>
      <c r="G185" s="58"/>
      <c r="H185" s="87"/>
      <c r="I185" s="80"/>
      <c r="J185" s="80"/>
      <c r="K185" s="80"/>
      <c r="L185" s="80"/>
      <c r="M185" s="80"/>
      <c r="N185" s="80"/>
      <c r="P185" s="88">
        <f t="array" ref="P185">SUM($H$7:$H$106*($C$7:$C$106=$C185)*(P$7:P$106&gt;0))</f>
        <v>0</v>
      </c>
      <c r="Q185" s="88">
        <f t="array" ref="Q185">SUM($H$7:$H$106*($C$7:$C$106=$C185)*(Q$7:Q$106&gt;0))</f>
        <v>0</v>
      </c>
      <c r="R185" s="88">
        <f t="array" ref="R185">SUM($H$7:$H$106*($C$7:$C$106=$C185)*(R$7:R$106&gt;0))</f>
        <v>0</v>
      </c>
      <c r="S185" s="88">
        <f t="array" ref="S185">SUM($H$7:$H$106*($C$7:$C$106=$C185)*(S$7:S$106&gt;0))</f>
        <v>0</v>
      </c>
      <c r="T185" s="88">
        <f t="array" ref="T185">SUM($H$7:$H$106*($C$7:$C$106=$C185)*(T$7:T$106&gt;0))</f>
        <v>0</v>
      </c>
      <c r="U185" s="88">
        <f t="array" ref="U185">SUM($H$7:$H$106*($C$7:$C$106=$C185)*(U$7:U$106&gt;0))</f>
        <v>0</v>
      </c>
      <c r="V185" s="88">
        <f t="array" ref="V185">SUM($H$7:$H$106*($C$7:$C$106=$C185)*(V$7:V$106&gt;0))</f>
        <v>0</v>
      </c>
      <c r="W185" s="88">
        <f t="array" ref="W185">SUM($H$7:$H$106*($C$7:$C$106=$C185)*(W$7:W$106&gt;0))</f>
        <v>0</v>
      </c>
      <c r="X185" s="88">
        <f t="array" ref="X185">SUM($H$7:$H$106*($C$7:$C$106=$C185)*(X$7:X$106&gt;0))</f>
        <v>0</v>
      </c>
      <c r="Y185" s="88">
        <f t="array" ref="Y185">SUM($H$7:$H$106*($C$7:$C$106=$C185)*(Y$7:Y$106&gt;0))</f>
        <v>0</v>
      </c>
      <c r="Z185" s="88">
        <f t="array" ref="Z185">SUM($H$7:$H$106*($C$7:$C$106=$C185)*(Z$7:Z$106&gt;0))</f>
        <v>0</v>
      </c>
      <c r="AA185" s="88">
        <f t="array" ref="AA185">SUM($H$7:$H$106*($C$7:$C$106=$C185)*(AA$7:AA$106&gt;0))</f>
        <v>0</v>
      </c>
      <c r="AB185" s="88">
        <f t="array" ref="AB185">SUM($H$7:$H$106*($C$7:$C$106=$C185)*(AB$7:AB$106&gt;0))</f>
        <v>0</v>
      </c>
      <c r="AC185" s="88">
        <f t="array" ref="AC185">SUM($H$7:$H$106*($C$7:$C$106=$C185)*(AC$7:AC$106&gt;0))</f>
        <v>0</v>
      </c>
      <c r="AD185" s="88">
        <f t="array" ref="AD185">SUM($H$7:$H$106*($C$7:$C$106=$C185)*(AD$7:AD$106&gt;0))</f>
        <v>0</v>
      </c>
      <c r="AE185" s="88">
        <f t="array" ref="AE185">SUM($H$7:$H$106*($C$7:$C$106=$C185)*(AE$7:AE$106&gt;0))</f>
        <v>0</v>
      </c>
      <c r="AF185" s="88">
        <f t="array" ref="AF185">SUM($H$7:$H$106*($C$7:$C$106=$C185)*(AF$7:AF$106&gt;0))</f>
        <v>0</v>
      </c>
      <c r="AG185" s="88">
        <f t="array" ref="AG185">SUM($H$7:$H$106*($C$7:$C$106=$C185)*(AG$7:AG$106&gt;0))</f>
        <v>0</v>
      </c>
      <c r="AH185" s="88">
        <f t="array" ref="AH185">SUM($H$7:$H$106*($C$7:$C$106=$C185)*(AH$7:AH$106&gt;0))</f>
        <v>0</v>
      </c>
      <c r="AI185" s="88">
        <f t="array" ref="AI185">SUM($H$7:$H$106*($C$7:$C$106=$C185)*(AI$7:AI$106&gt;0))</f>
        <v>0</v>
      </c>
      <c r="AJ185" s="88">
        <f t="array" ref="AJ185">SUM($H$7:$H$106*($C$7:$C$106=$C185)*(AJ$7:AJ$106&gt;0))</f>
        <v>0</v>
      </c>
      <c r="AK185" s="88">
        <f t="array" ref="AK185">SUM($H$7:$H$106*($C$7:$C$106=$C185)*(AK$7:AK$106&gt;0))</f>
        <v>0</v>
      </c>
      <c r="AL185" s="88">
        <f t="array" ref="AL185">SUM($H$7:$H$106*($C$7:$C$106=$C185)*(AL$7:AL$106&gt;0))</f>
        <v>0</v>
      </c>
      <c r="AM185" s="88">
        <f t="array" ref="AM185">SUM($H$7:$H$106*($C$7:$C$106=$C185)*(AM$7:AM$106&gt;0))</f>
        <v>0</v>
      </c>
      <c r="AN185" s="88">
        <f t="array" ref="AN185">SUM($H$7:$H$106*($C$7:$C$106=$C185)*(AN$7:AN$106&gt;0))</f>
        <v>0</v>
      </c>
      <c r="AO185" s="88">
        <f t="array" ref="AO185">SUM($H$7:$H$106*($C$7:$C$106=$C185)*(AO$7:AO$106&gt;0))</f>
        <v>0</v>
      </c>
      <c r="AP185" s="88">
        <f t="array" ref="AP185">SUM($H$7:$H$106*($C$7:$C$106=$C185)*(AP$7:AP$106&gt;0))</f>
        <v>0</v>
      </c>
      <c r="AQ185" s="88">
        <f t="array" ref="AQ185">SUM($H$7:$H$106*($C$7:$C$106=$C185)*(AQ$7:AQ$106&gt;0))</f>
        <v>0</v>
      </c>
      <c r="AR185" s="88">
        <f t="array" ref="AR185">SUM($H$7:$H$106*($C$7:$C$106=$C185)*(AR$7:AR$106&gt;0))</f>
        <v>0</v>
      </c>
      <c r="AS185" s="88">
        <f t="array" ref="AS185">SUM($H$7:$H$106*($C$7:$C$106=$C185)*(AS$7:AS$106&gt;0))</f>
        <v>0</v>
      </c>
      <c r="AT185" s="88">
        <f t="array" ref="AT185">SUM($H$7:$H$106*($C$7:$C$106=$C185)*(AT$7:AT$106&gt;0))</f>
        <v>0</v>
      </c>
      <c r="AU185" s="88">
        <f t="array" ref="AU185">SUM($H$7:$H$106*($C$7:$C$106=$C185)*(AU$7:AU$106&gt;0))</f>
        <v>0</v>
      </c>
      <c r="AV185" s="88">
        <f t="array" ref="AV185">SUM($H$7:$H$106*($C$7:$C$106=$C185)*(AV$7:AV$106&gt;0))</f>
        <v>0</v>
      </c>
      <c r="AW185" s="88">
        <f t="array" ref="AW185">SUM($H$7:$H$106*($C$7:$C$106=$C185)*(AW$7:AW$106&gt;0))</f>
        <v>0</v>
      </c>
      <c r="AX185" s="88">
        <f t="array" ref="AX185">SUM($H$7:$H$106*($C$7:$C$106=$C185)*(AX$7:AX$106&gt;0))</f>
        <v>0</v>
      </c>
      <c r="AY185" s="88">
        <f t="array" ref="AY185">SUM($H$7:$H$106*($C$7:$C$106=$C185)*(AY$7:AY$106&gt;0))</f>
        <v>0</v>
      </c>
      <c r="AZ185" s="88">
        <f t="array" ref="AZ185">SUM($H$7:$H$106*($C$7:$C$106=$C185)*(AZ$7:AZ$106&gt;0))</f>
        <v>0</v>
      </c>
      <c r="BA185" s="88">
        <f t="array" ref="BA185">SUM($H$7:$H$106*($C$7:$C$106=$C185)*(BA$7:BA$106&gt;0))</f>
        <v>0</v>
      </c>
      <c r="BB185" s="88">
        <f t="array" ref="BB185">SUM($H$7:$H$106*($C$7:$C$106=$C185)*(BB$7:BB$106&gt;0))</f>
        <v>0</v>
      </c>
      <c r="BC185" s="88">
        <f t="array" ref="BC185">SUM($H$7:$H$106*($C$7:$C$106=$C185)*(BC$7:BC$106&gt;0))</f>
        <v>0</v>
      </c>
      <c r="BD185" s="88">
        <f t="array" ref="BD185">SUM($H$7:$H$106*($C$7:$C$106=$C185)*(BD$7:BD$106&gt;0))</f>
        <v>0</v>
      </c>
      <c r="BE185" s="88">
        <f t="array" ref="BE185">SUM($H$7:$H$106*($C$7:$C$106=$C185)*(BE$7:BE$106&gt;0))</f>
        <v>0</v>
      </c>
      <c r="BF185" s="88">
        <f t="array" ref="BF185">SUM($H$7:$H$106*($C$7:$C$106=$C185)*(BF$7:BF$106&gt;0))</f>
        <v>0</v>
      </c>
      <c r="BG185" s="88">
        <f t="array" ref="BG185">SUM($H$7:$H$106*($C$7:$C$106=$C185)*(BG$7:BG$106&gt;0))</f>
        <v>0</v>
      </c>
      <c r="BH185" s="88">
        <f t="array" ref="BH185">SUM($H$7:$H$106*($C$7:$C$106=$C185)*(BH$7:BH$106&gt;0))</f>
        <v>0</v>
      </c>
      <c r="BI185" s="88">
        <f t="array" ref="BI185">SUM($H$7:$H$106*($C$7:$C$106=$C185)*(BI$7:BI$106&gt;0))</f>
        <v>0</v>
      </c>
      <c r="BJ185" s="88">
        <f t="array" ref="BJ185">SUM($H$7:$H$106*($C$7:$C$106=$C185)*(BJ$7:BJ$106&gt;0))</f>
        <v>0</v>
      </c>
      <c r="BK185" s="88">
        <f t="array" ref="BK185">SUM($H$7:$H$106*($C$7:$C$106=$C185)*(BK$7:BK$106&gt;0))</f>
        <v>0</v>
      </c>
      <c r="BL185" s="88">
        <f t="array" ref="BL185">SUM($H$7:$H$106*($C$7:$C$106=$C185)*(BL$7:BL$106&gt;0))</f>
        <v>0</v>
      </c>
      <c r="BM185" s="88">
        <f t="array" ref="BM185">SUM($H$7:$H$106*($C$7:$C$106=$C185)*(BM$7:BM$106&gt;0))</f>
        <v>0</v>
      </c>
      <c r="BN185" s="88">
        <f t="array" ref="BN185">SUM($H$7:$H$106*($C$7:$C$106=$C185)*(BN$7:BN$106&gt;0))</f>
        <v>0</v>
      </c>
      <c r="BO185" s="88">
        <f t="array" ref="BO185">SUM($H$7:$H$106*($C$7:$C$106=$C185)*(BO$7:BO$106&gt;0))</f>
        <v>0</v>
      </c>
      <c r="BP185" s="88">
        <f t="array" ref="BP185">SUM($H$7:$H$106*($C$7:$C$106=$C185)*(BP$7:BP$106&gt;0))</f>
        <v>0</v>
      </c>
      <c r="BQ185" s="88">
        <f t="array" ref="BQ185">SUM($H$7:$H$106*($C$7:$C$106=$C185)*(BQ$7:BQ$106&gt;0))</f>
        <v>0</v>
      </c>
      <c r="BR185" s="88">
        <f t="array" ref="BR185">SUM($H$7:$H$106*($C$7:$C$106=$C185)*(BR$7:BR$106&gt;0))</f>
        <v>0</v>
      </c>
      <c r="BS185" s="88">
        <f t="array" ref="BS185">SUM($H$7:$H$106*($C$7:$C$106=$C185)*(BS$7:BS$106&gt;0))</f>
        <v>0</v>
      </c>
      <c r="BT185" s="88">
        <f t="array" ref="BT185">SUM($H$7:$H$106*($C$7:$C$106=$C185)*(BT$7:BT$106&gt;0))</f>
        <v>0</v>
      </c>
      <c r="BU185" s="88">
        <f t="array" ref="BU185">SUM($H$7:$H$106*($C$7:$C$106=$C185)*(BU$7:BU$106&gt;0))</f>
        <v>0</v>
      </c>
      <c r="BV185" s="88">
        <f t="array" ref="BV185">SUM($H$7:$H$106*($C$7:$C$106=$C185)*(BV$7:BV$106&gt;0))</f>
        <v>0</v>
      </c>
      <c r="BW185" s="88">
        <f t="array" ref="BW185">SUM($H$7:$H$106*($C$7:$C$106=$C185)*(BW$7:BW$106&gt;0))</f>
        <v>0</v>
      </c>
    </row>
    <row r="186" spans="2:75" hidden="1" outlineLevel="1">
      <c r="B186" s="7"/>
      <c r="C186" s="86" t="str">
        <f>тех!B83</f>
        <v>Рабочий мобильной бригады</v>
      </c>
      <c r="D186" s="58"/>
      <c r="E186" s="58"/>
      <c r="F186" s="58"/>
      <c r="G186" s="58"/>
      <c r="H186" s="87"/>
      <c r="I186" s="80"/>
      <c r="J186" s="80"/>
      <c r="K186" s="80"/>
      <c r="L186" s="80"/>
      <c r="M186" s="80"/>
      <c r="N186" s="80"/>
      <c r="P186" s="88">
        <f t="array" ref="P186">SUM($H$7:$H$106*($C$7:$C$106=$C186)*(P$7:P$106&gt;0))</f>
        <v>0</v>
      </c>
      <c r="Q186" s="88">
        <f t="array" ref="Q186">SUM($H$7:$H$106*($C$7:$C$106=$C186)*(Q$7:Q$106&gt;0))</f>
        <v>0</v>
      </c>
      <c r="R186" s="88">
        <f t="array" ref="R186">SUM($H$7:$H$106*($C$7:$C$106=$C186)*(R$7:R$106&gt;0))</f>
        <v>0</v>
      </c>
      <c r="S186" s="88">
        <f t="array" ref="S186">SUM($H$7:$H$106*($C$7:$C$106=$C186)*(S$7:S$106&gt;0))</f>
        <v>0</v>
      </c>
      <c r="T186" s="88">
        <f t="array" ref="T186">SUM($H$7:$H$106*($C$7:$C$106=$C186)*(T$7:T$106&gt;0))</f>
        <v>0</v>
      </c>
      <c r="U186" s="88">
        <f t="array" ref="U186">SUM($H$7:$H$106*($C$7:$C$106=$C186)*(U$7:U$106&gt;0))</f>
        <v>0</v>
      </c>
      <c r="V186" s="88">
        <f t="array" ref="V186">SUM($H$7:$H$106*($C$7:$C$106=$C186)*(V$7:V$106&gt;0))</f>
        <v>0</v>
      </c>
      <c r="W186" s="88">
        <f t="array" ref="W186">SUM($H$7:$H$106*($C$7:$C$106=$C186)*(W$7:W$106&gt;0))</f>
        <v>0</v>
      </c>
      <c r="X186" s="88">
        <f t="array" ref="X186">SUM($H$7:$H$106*($C$7:$C$106=$C186)*(X$7:X$106&gt;0))</f>
        <v>0</v>
      </c>
      <c r="Y186" s="88">
        <f t="array" ref="Y186">SUM($H$7:$H$106*($C$7:$C$106=$C186)*(Y$7:Y$106&gt;0))</f>
        <v>0</v>
      </c>
      <c r="Z186" s="88">
        <f t="array" ref="Z186">SUM($H$7:$H$106*($C$7:$C$106=$C186)*(Z$7:Z$106&gt;0))</f>
        <v>0</v>
      </c>
      <c r="AA186" s="88">
        <f t="array" ref="AA186">SUM($H$7:$H$106*($C$7:$C$106=$C186)*(AA$7:AA$106&gt;0))</f>
        <v>0</v>
      </c>
      <c r="AB186" s="88">
        <f t="array" ref="AB186">SUM($H$7:$H$106*($C$7:$C$106=$C186)*(AB$7:AB$106&gt;0))</f>
        <v>0</v>
      </c>
      <c r="AC186" s="88">
        <f t="array" ref="AC186">SUM($H$7:$H$106*($C$7:$C$106=$C186)*(AC$7:AC$106&gt;0))</f>
        <v>0</v>
      </c>
      <c r="AD186" s="88">
        <f t="array" ref="AD186">SUM($H$7:$H$106*($C$7:$C$106=$C186)*(AD$7:AD$106&gt;0))</f>
        <v>0</v>
      </c>
      <c r="AE186" s="88">
        <f t="array" ref="AE186">SUM($H$7:$H$106*($C$7:$C$106=$C186)*(AE$7:AE$106&gt;0))</f>
        <v>0</v>
      </c>
      <c r="AF186" s="88">
        <f t="array" ref="AF186">SUM($H$7:$H$106*($C$7:$C$106=$C186)*(AF$7:AF$106&gt;0))</f>
        <v>0</v>
      </c>
      <c r="AG186" s="88">
        <f t="array" ref="AG186">SUM($H$7:$H$106*($C$7:$C$106=$C186)*(AG$7:AG$106&gt;0))</f>
        <v>0</v>
      </c>
      <c r="AH186" s="88">
        <f t="array" ref="AH186">SUM($H$7:$H$106*($C$7:$C$106=$C186)*(AH$7:AH$106&gt;0))</f>
        <v>0</v>
      </c>
      <c r="AI186" s="88">
        <f t="array" ref="AI186">SUM($H$7:$H$106*($C$7:$C$106=$C186)*(AI$7:AI$106&gt;0))</f>
        <v>0</v>
      </c>
      <c r="AJ186" s="88">
        <f t="array" ref="AJ186">SUM($H$7:$H$106*($C$7:$C$106=$C186)*(AJ$7:AJ$106&gt;0))</f>
        <v>0</v>
      </c>
      <c r="AK186" s="88">
        <f t="array" ref="AK186">SUM($H$7:$H$106*($C$7:$C$106=$C186)*(AK$7:AK$106&gt;0))</f>
        <v>0</v>
      </c>
      <c r="AL186" s="88">
        <f t="array" ref="AL186">SUM($H$7:$H$106*($C$7:$C$106=$C186)*(AL$7:AL$106&gt;0))</f>
        <v>0</v>
      </c>
      <c r="AM186" s="88">
        <f t="array" ref="AM186">SUM($H$7:$H$106*($C$7:$C$106=$C186)*(AM$7:AM$106&gt;0))</f>
        <v>0</v>
      </c>
      <c r="AN186" s="88">
        <f t="array" ref="AN186">SUM($H$7:$H$106*($C$7:$C$106=$C186)*(AN$7:AN$106&gt;0))</f>
        <v>0</v>
      </c>
      <c r="AO186" s="88">
        <f t="array" ref="AO186">SUM($H$7:$H$106*($C$7:$C$106=$C186)*(AO$7:AO$106&gt;0))</f>
        <v>0</v>
      </c>
      <c r="AP186" s="88">
        <f t="array" ref="AP186">SUM($H$7:$H$106*($C$7:$C$106=$C186)*(AP$7:AP$106&gt;0))</f>
        <v>0</v>
      </c>
      <c r="AQ186" s="88">
        <f t="array" ref="AQ186">SUM($H$7:$H$106*($C$7:$C$106=$C186)*(AQ$7:AQ$106&gt;0))</f>
        <v>0</v>
      </c>
      <c r="AR186" s="88">
        <f t="array" ref="AR186">SUM($H$7:$H$106*($C$7:$C$106=$C186)*(AR$7:AR$106&gt;0))</f>
        <v>0</v>
      </c>
      <c r="AS186" s="88">
        <f t="array" ref="AS186">SUM($H$7:$H$106*($C$7:$C$106=$C186)*(AS$7:AS$106&gt;0))</f>
        <v>0</v>
      </c>
      <c r="AT186" s="88">
        <f t="array" ref="AT186">SUM($H$7:$H$106*($C$7:$C$106=$C186)*(AT$7:AT$106&gt;0))</f>
        <v>0</v>
      </c>
      <c r="AU186" s="88">
        <f t="array" ref="AU186">SUM($H$7:$H$106*($C$7:$C$106=$C186)*(AU$7:AU$106&gt;0))</f>
        <v>0</v>
      </c>
      <c r="AV186" s="88">
        <f t="array" ref="AV186">SUM($H$7:$H$106*($C$7:$C$106=$C186)*(AV$7:AV$106&gt;0))</f>
        <v>0</v>
      </c>
      <c r="AW186" s="88">
        <f t="array" ref="AW186">SUM($H$7:$H$106*($C$7:$C$106=$C186)*(AW$7:AW$106&gt;0))</f>
        <v>0</v>
      </c>
      <c r="AX186" s="88">
        <f t="array" ref="AX186">SUM($H$7:$H$106*($C$7:$C$106=$C186)*(AX$7:AX$106&gt;0))</f>
        <v>0</v>
      </c>
      <c r="AY186" s="88">
        <f t="array" ref="AY186">SUM($H$7:$H$106*($C$7:$C$106=$C186)*(AY$7:AY$106&gt;0))</f>
        <v>0</v>
      </c>
      <c r="AZ186" s="88">
        <f t="array" ref="AZ186">SUM($H$7:$H$106*($C$7:$C$106=$C186)*(AZ$7:AZ$106&gt;0))</f>
        <v>0</v>
      </c>
      <c r="BA186" s="88">
        <f t="array" ref="BA186">SUM($H$7:$H$106*($C$7:$C$106=$C186)*(BA$7:BA$106&gt;0))</f>
        <v>0</v>
      </c>
      <c r="BB186" s="88">
        <f t="array" ref="BB186">SUM($H$7:$H$106*($C$7:$C$106=$C186)*(BB$7:BB$106&gt;0))</f>
        <v>0</v>
      </c>
      <c r="BC186" s="88">
        <f t="array" ref="BC186">SUM($H$7:$H$106*($C$7:$C$106=$C186)*(BC$7:BC$106&gt;0))</f>
        <v>0</v>
      </c>
      <c r="BD186" s="88">
        <f t="array" ref="BD186">SUM($H$7:$H$106*($C$7:$C$106=$C186)*(BD$7:BD$106&gt;0))</f>
        <v>0</v>
      </c>
      <c r="BE186" s="88">
        <f t="array" ref="BE186">SUM($H$7:$H$106*($C$7:$C$106=$C186)*(BE$7:BE$106&gt;0))</f>
        <v>0</v>
      </c>
      <c r="BF186" s="88">
        <f t="array" ref="BF186">SUM($H$7:$H$106*($C$7:$C$106=$C186)*(BF$7:BF$106&gt;0))</f>
        <v>0</v>
      </c>
      <c r="BG186" s="88">
        <f t="array" ref="BG186">SUM($H$7:$H$106*($C$7:$C$106=$C186)*(BG$7:BG$106&gt;0))</f>
        <v>0</v>
      </c>
      <c r="BH186" s="88">
        <f t="array" ref="BH186">SUM($H$7:$H$106*($C$7:$C$106=$C186)*(BH$7:BH$106&gt;0))</f>
        <v>0</v>
      </c>
      <c r="BI186" s="88">
        <f t="array" ref="BI186">SUM($H$7:$H$106*($C$7:$C$106=$C186)*(BI$7:BI$106&gt;0))</f>
        <v>0</v>
      </c>
      <c r="BJ186" s="88">
        <f t="array" ref="BJ186">SUM($H$7:$H$106*($C$7:$C$106=$C186)*(BJ$7:BJ$106&gt;0))</f>
        <v>0</v>
      </c>
      <c r="BK186" s="88">
        <f t="array" ref="BK186">SUM($H$7:$H$106*($C$7:$C$106=$C186)*(BK$7:BK$106&gt;0))</f>
        <v>0</v>
      </c>
      <c r="BL186" s="88">
        <f t="array" ref="BL186">SUM($H$7:$H$106*($C$7:$C$106=$C186)*(BL$7:BL$106&gt;0))</f>
        <v>0</v>
      </c>
      <c r="BM186" s="88">
        <f t="array" ref="BM186">SUM($H$7:$H$106*($C$7:$C$106=$C186)*(BM$7:BM$106&gt;0))</f>
        <v>0</v>
      </c>
      <c r="BN186" s="88">
        <f t="array" ref="BN186">SUM($H$7:$H$106*($C$7:$C$106=$C186)*(BN$7:BN$106&gt;0))</f>
        <v>0</v>
      </c>
      <c r="BO186" s="88">
        <f t="array" ref="BO186">SUM($H$7:$H$106*($C$7:$C$106=$C186)*(BO$7:BO$106&gt;0))</f>
        <v>0</v>
      </c>
      <c r="BP186" s="88">
        <f t="array" ref="BP186">SUM($H$7:$H$106*($C$7:$C$106=$C186)*(BP$7:BP$106&gt;0))</f>
        <v>0</v>
      </c>
      <c r="BQ186" s="88">
        <f t="array" ref="BQ186">SUM($H$7:$H$106*($C$7:$C$106=$C186)*(BQ$7:BQ$106&gt;0))</f>
        <v>0</v>
      </c>
      <c r="BR186" s="88">
        <f t="array" ref="BR186">SUM($H$7:$H$106*($C$7:$C$106=$C186)*(BR$7:BR$106&gt;0))</f>
        <v>0</v>
      </c>
      <c r="BS186" s="88">
        <f t="array" ref="BS186">SUM($H$7:$H$106*($C$7:$C$106=$C186)*(BS$7:BS$106&gt;0))</f>
        <v>0</v>
      </c>
      <c r="BT186" s="88">
        <f t="array" ref="BT186">SUM($H$7:$H$106*($C$7:$C$106=$C186)*(BT$7:BT$106&gt;0))</f>
        <v>0</v>
      </c>
      <c r="BU186" s="88">
        <f t="array" ref="BU186">SUM($H$7:$H$106*($C$7:$C$106=$C186)*(BU$7:BU$106&gt;0))</f>
        <v>0</v>
      </c>
      <c r="BV186" s="88">
        <f t="array" ref="BV186">SUM($H$7:$H$106*($C$7:$C$106=$C186)*(BV$7:BV$106&gt;0))</f>
        <v>0</v>
      </c>
      <c r="BW186" s="88">
        <f t="array" ref="BW186">SUM($H$7:$H$106*($C$7:$C$106=$C186)*(BW$7:BW$106&gt;0))</f>
        <v>0</v>
      </c>
    </row>
    <row r="187" spans="2:75" hidden="1" outlineLevel="1">
      <c r="B187" s="7"/>
      <c r="C187" s="86" t="str">
        <f>тех!B84</f>
        <v>Рабочий по обслуживанию зданий</v>
      </c>
      <c r="D187" s="58"/>
      <c r="E187" s="58"/>
      <c r="F187" s="58"/>
      <c r="G187" s="58"/>
      <c r="H187" s="87"/>
      <c r="I187" s="80"/>
      <c r="J187" s="80"/>
      <c r="K187" s="80"/>
      <c r="L187" s="80"/>
      <c r="M187" s="80"/>
      <c r="N187" s="80"/>
      <c r="P187" s="88">
        <f t="array" ref="P187">SUM($H$7:$H$106*($C$7:$C$106=$C187)*(P$7:P$106&gt;0))</f>
        <v>0</v>
      </c>
      <c r="Q187" s="88">
        <f t="array" ref="Q187">SUM($H$7:$H$106*($C$7:$C$106=$C187)*(Q$7:Q$106&gt;0))</f>
        <v>0</v>
      </c>
      <c r="R187" s="88">
        <f t="array" ref="R187">SUM($H$7:$H$106*($C$7:$C$106=$C187)*(R$7:R$106&gt;0))</f>
        <v>0</v>
      </c>
      <c r="S187" s="88">
        <f t="array" ref="S187">SUM($H$7:$H$106*($C$7:$C$106=$C187)*(S$7:S$106&gt;0))</f>
        <v>0</v>
      </c>
      <c r="T187" s="88">
        <f t="array" ref="T187">SUM($H$7:$H$106*($C$7:$C$106=$C187)*(T$7:T$106&gt;0))</f>
        <v>0</v>
      </c>
      <c r="U187" s="88">
        <f t="array" ref="U187">SUM($H$7:$H$106*($C$7:$C$106=$C187)*(U$7:U$106&gt;0))</f>
        <v>0</v>
      </c>
      <c r="V187" s="88">
        <f t="array" ref="V187">SUM($H$7:$H$106*($C$7:$C$106=$C187)*(V$7:V$106&gt;0))</f>
        <v>0</v>
      </c>
      <c r="W187" s="88">
        <f t="array" ref="W187">SUM($H$7:$H$106*($C$7:$C$106=$C187)*(W$7:W$106&gt;0))</f>
        <v>0</v>
      </c>
      <c r="X187" s="88">
        <f t="array" ref="X187">SUM($H$7:$H$106*($C$7:$C$106=$C187)*(X$7:X$106&gt;0))</f>
        <v>0</v>
      </c>
      <c r="Y187" s="88">
        <f t="array" ref="Y187">SUM($H$7:$H$106*($C$7:$C$106=$C187)*(Y$7:Y$106&gt;0))</f>
        <v>0</v>
      </c>
      <c r="Z187" s="88">
        <f t="array" ref="Z187">SUM($H$7:$H$106*($C$7:$C$106=$C187)*(Z$7:Z$106&gt;0))</f>
        <v>0</v>
      </c>
      <c r="AA187" s="88">
        <f t="array" ref="AA187">SUM($H$7:$H$106*($C$7:$C$106=$C187)*(AA$7:AA$106&gt;0))</f>
        <v>0</v>
      </c>
      <c r="AB187" s="88">
        <f t="array" ref="AB187">SUM($H$7:$H$106*($C$7:$C$106=$C187)*(AB$7:AB$106&gt;0))</f>
        <v>0</v>
      </c>
      <c r="AC187" s="88">
        <f t="array" ref="AC187">SUM($H$7:$H$106*($C$7:$C$106=$C187)*(AC$7:AC$106&gt;0))</f>
        <v>0</v>
      </c>
      <c r="AD187" s="88">
        <f t="array" ref="AD187">SUM($H$7:$H$106*($C$7:$C$106=$C187)*(AD$7:AD$106&gt;0))</f>
        <v>0</v>
      </c>
      <c r="AE187" s="88">
        <f t="array" ref="AE187">SUM($H$7:$H$106*($C$7:$C$106=$C187)*(AE$7:AE$106&gt;0))</f>
        <v>0</v>
      </c>
      <c r="AF187" s="88">
        <f t="array" ref="AF187">SUM($H$7:$H$106*($C$7:$C$106=$C187)*(AF$7:AF$106&gt;0))</f>
        <v>0</v>
      </c>
      <c r="AG187" s="88">
        <f t="array" ref="AG187">SUM($H$7:$H$106*($C$7:$C$106=$C187)*(AG$7:AG$106&gt;0))</f>
        <v>0</v>
      </c>
      <c r="AH187" s="88">
        <f t="array" ref="AH187">SUM($H$7:$H$106*($C$7:$C$106=$C187)*(AH$7:AH$106&gt;0))</f>
        <v>0</v>
      </c>
      <c r="AI187" s="88">
        <f t="array" ref="AI187">SUM($H$7:$H$106*($C$7:$C$106=$C187)*(AI$7:AI$106&gt;0))</f>
        <v>0</v>
      </c>
      <c r="AJ187" s="88">
        <f t="array" ref="AJ187">SUM($H$7:$H$106*($C$7:$C$106=$C187)*(AJ$7:AJ$106&gt;0))</f>
        <v>0</v>
      </c>
      <c r="AK187" s="88">
        <f t="array" ref="AK187">SUM($H$7:$H$106*($C$7:$C$106=$C187)*(AK$7:AK$106&gt;0))</f>
        <v>0</v>
      </c>
      <c r="AL187" s="88">
        <f t="array" ref="AL187">SUM($H$7:$H$106*($C$7:$C$106=$C187)*(AL$7:AL$106&gt;0))</f>
        <v>0</v>
      </c>
      <c r="AM187" s="88">
        <f t="array" ref="AM187">SUM($H$7:$H$106*($C$7:$C$106=$C187)*(AM$7:AM$106&gt;0))</f>
        <v>0</v>
      </c>
      <c r="AN187" s="88">
        <f t="array" ref="AN187">SUM($H$7:$H$106*($C$7:$C$106=$C187)*(AN$7:AN$106&gt;0))</f>
        <v>0</v>
      </c>
      <c r="AO187" s="88">
        <f t="array" ref="AO187">SUM($H$7:$H$106*($C$7:$C$106=$C187)*(AO$7:AO$106&gt;0))</f>
        <v>0</v>
      </c>
      <c r="AP187" s="88">
        <f t="array" ref="AP187">SUM($H$7:$H$106*($C$7:$C$106=$C187)*(AP$7:AP$106&gt;0))</f>
        <v>0</v>
      </c>
      <c r="AQ187" s="88">
        <f t="array" ref="AQ187">SUM($H$7:$H$106*($C$7:$C$106=$C187)*(AQ$7:AQ$106&gt;0))</f>
        <v>0</v>
      </c>
      <c r="AR187" s="88">
        <f t="array" ref="AR187">SUM($H$7:$H$106*($C$7:$C$106=$C187)*(AR$7:AR$106&gt;0))</f>
        <v>0</v>
      </c>
      <c r="AS187" s="88">
        <f t="array" ref="AS187">SUM($H$7:$H$106*($C$7:$C$106=$C187)*(AS$7:AS$106&gt;0))</f>
        <v>0</v>
      </c>
      <c r="AT187" s="88">
        <f t="array" ref="AT187">SUM($H$7:$H$106*($C$7:$C$106=$C187)*(AT$7:AT$106&gt;0))</f>
        <v>0</v>
      </c>
      <c r="AU187" s="88">
        <f t="array" ref="AU187">SUM($H$7:$H$106*($C$7:$C$106=$C187)*(AU$7:AU$106&gt;0))</f>
        <v>0</v>
      </c>
      <c r="AV187" s="88">
        <f t="array" ref="AV187">SUM($H$7:$H$106*($C$7:$C$106=$C187)*(AV$7:AV$106&gt;0))</f>
        <v>0</v>
      </c>
      <c r="AW187" s="88">
        <f t="array" ref="AW187">SUM($H$7:$H$106*($C$7:$C$106=$C187)*(AW$7:AW$106&gt;0))</f>
        <v>0</v>
      </c>
      <c r="AX187" s="88">
        <f t="array" ref="AX187">SUM($H$7:$H$106*($C$7:$C$106=$C187)*(AX$7:AX$106&gt;0))</f>
        <v>0</v>
      </c>
      <c r="AY187" s="88">
        <f t="array" ref="AY187">SUM($H$7:$H$106*($C$7:$C$106=$C187)*(AY$7:AY$106&gt;0))</f>
        <v>0</v>
      </c>
      <c r="AZ187" s="88">
        <f t="array" ref="AZ187">SUM($H$7:$H$106*($C$7:$C$106=$C187)*(AZ$7:AZ$106&gt;0))</f>
        <v>0</v>
      </c>
      <c r="BA187" s="88">
        <f t="array" ref="BA187">SUM($H$7:$H$106*($C$7:$C$106=$C187)*(BA$7:BA$106&gt;0))</f>
        <v>0</v>
      </c>
      <c r="BB187" s="88">
        <f t="array" ref="BB187">SUM($H$7:$H$106*($C$7:$C$106=$C187)*(BB$7:BB$106&gt;0))</f>
        <v>0</v>
      </c>
      <c r="BC187" s="88">
        <f t="array" ref="BC187">SUM($H$7:$H$106*($C$7:$C$106=$C187)*(BC$7:BC$106&gt;0))</f>
        <v>0</v>
      </c>
      <c r="BD187" s="88">
        <f t="array" ref="BD187">SUM($H$7:$H$106*($C$7:$C$106=$C187)*(BD$7:BD$106&gt;0))</f>
        <v>0</v>
      </c>
      <c r="BE187" s="88">
        <f t="array" ref="BE187">SUM($H$7:$H$106*($C$7:$C$106=$C187)*(BE$7:BE$106&gt;0))</f>
        <v>0</v>
      </c>
      <c r="BF187" s="88">
        <f t="array" ref="BF187">SUM($H$7:$H$106*($C$7:$C$106=$C187)*(BF$7:BF$106&gt;0))</f>
        <v>0</v>
      </c>
      <c r="BG187" s="88">
        <f t="array" ref="BG187">SUM($H$7:$H$106*($C$7:$C$106=$C187)*(BG$7:BG$106&gt;0))</f>
        <v>0</v>
      </c>
      <c r="BH187" s="88">
        <f t="array" ref="BH187">SUM($H$7:$H$106*($C$7:$C$106=$C187)*(BH$7:BH$106&gt;0))</f>
        <v>0</v>
      </c>
      <c r="BI187" s="88">
        <f t="array" ref="BI187">SUM($H$7:$H$106*($C$7:$C$106=$C187)*(BI$7:BI$106&gt;0))</f>
        <v>0</v>
      </c>
      <c r="BJ187" s="88">
        <f t="array" ref="BJ187">SUM($H$7:$H$106*($C$7:$C$106=$C187)*(BJ$7:BJ$106&gt;0))</f>
        <v>0</v>
      </c>
      <c r="BK187" s="88">
        <f t="array" ref="BK187">SUM($H$7:$H$106*($C$7:$C$106=$C187)*(BK$7:BK$106&gt;0))</f>
        <v>0</v>
      </c>
      <c r="BL187" s="88">
        <f t="array" ref="BL187">SUM($H$7:$H$106*($C$7:$C$106=$C187)*(BL$7:BL$106&gt;0))</f>
        <v>0</v>
      </c>
      <c r="BM187" s="88">
        <f t="array" ref="BM187">SUM($H$7:$H$106*($C$7:$C$106=$C187)*(BM$7:BM$106&gt;0))</f>
        <v>0</v>
      </c>
      <c r="BN187" s="88">
        <f t="array" ref="BN187">SUM($H$7:$H$106*($C$7:$C$106=$C187)*(BN$7:BN$106&gt;0))</f>
        <v>0</v>
      </c>
      <c r="BO187" s="88">
        <f t="array" ref="BO187">SUM($H$7:$H$106*($C$7:$C$106=$C187)*(BO$7:BO$106&gt;0))</f>
        <v>0</v>
      </c>
      <c r="BP187" s="88">
        <f t="array" ref="BP187">SUM($H$7:$H$106*($C$7:$C$106=$C187)*(BP$7:BP$106&gt;0))</f>
        <v>0</v>
      </c>
      <c r="BQ187" s="88">
        <f t="array" ref="BQ187">SUM($H$7:$H$106*($C$7:$C$106=$C187)*(BQ$7:BQ$106&gt;0))</f>
        <v>0</v>
      </c>
      <c r="BR187" s="88">
        <f t="array" ref="BR187">SUM($H$7:$H$106*($C$7:$C$106=$C187)*(BR$7:BR$106&gt;0))</f>
        <v>0</v>
      </c>
      <c r="BS187" s="88">
        <f t="array" ref="BS187">SUM($H$7:$H$106*($C$7:$C$106=$C187)*(BS$7:BS$106&gt;0))</f>
        <v>0</v>
      </c>
      <c r="BT187" s="88">
        <f t="array" ref="BT187">SUM($H$7:$H$106*($C$7:$C$106=$C187)*(BT$7:BT$106&gt;0))</f>
        <v>0</v>
      </c>
      <c r="BU187" s="88">
        <f t="array" ref="BU187">SUM($H$7:$H$106*($C$7:$C$106=$C187)*(BU$7:BU$106&gt;0))</f>
        <v>0</v>
      </c>
      <c r="BV187" s="88">
        <f t="array" ref="BV187">SUM($H$7:$H$106*($C$7:$C$106=$C187)*(BV$7:BV$106&gt;0))</f>
        <v>0</v>
      </c>
      <c r="BW187" s="88">
        <f t="array" ref="BW187">SUM($H$7:$H$106*($C$7:$C$106=$C187)*(BW$7:BW$106&gt;0))</f>
        <v>0</v>
      </c>
    </row>
    <row r="188" spans="2:75" hidden="1" outlineLevel="1">
      <c r="B188" s="7"/>
      <c r="C188" s="86" t="str">
        <f>тех!B85</f>
        <v>Рабочий по уборке оборудования</v>
      </c>
      <c r="D188" s="58"/>
      <c r="E188" s="58"/>
      <c r="F188" s="58"/>
      <c r="G188" s="58"/>
      <c r="H188" s="87"/>
      <c r="I188" s="80"/>
      <c r="J188" s="80"/>
      <c r="K188" s="80"/>
      <c r="L188" s="80"/>
      <c r="M188" s="80"/>
      <c r="N188" s="80"/>
      <c r="P188" s="88">
        <f t="array" ref="P188">SUM($H$7:$H$106*($C$7:$C$106=$C188)*(P$7:P$106&gt;0))</f>
        <v>0</v>
      </c>
      <c r="Q188" s="88">
        <f t="array" ref="Q188">SUM($H$7:$H$106*($C$7:$C$106=$C188)*(Q$7:Q$106&gt;0))</f>
        <v>0</v>
      </c>
      <c r="R188" s="88">
        <f t="array" ref="R188">SUM($H$7:$H$106*($C$7:$C$106=$C188)*(R$7:R$106&gt;0))</f>
        <v>0</v>
      </c>
      <c r="S188" s="88">
        <f t="array" ref="S188">SUM($H$7:$H$106*($C$7:$C$106=$C188)*(S$7:S$106&gt;0))</f>
        <v>0</v>
      </c>
      <c r="T188" s="88">
        <f t="array" ref="T188">SUM($H$7:$H$106*($C$7:$C$106=$C188)*(T$7:T$106&gt;0))</f>
        <v>0</v>
      </c>
      <c r="U188" s="88">
        <f t="array" ref="U188">SUM($H$7:$H$106*($C$7:$C$106=$C188)*(U$7:U$106&gt;0))</f>
        <v>0</v>
      </c>
      <c r="V188" s="88">
        <f t="array" ref="V188">SUM($H$7:$H$106*($C$7:$C$106=$C188)*(V$7:V$106&gt;0))</f>
        <v>0</v>
      </c>
      <c r="W188" s="88">
        <f t="array" ref="W188">SUM($H$7:$H$106*($C$7:$C$106=$C188)*(W$7:W$106&gt;0))</f>
        <v>0</v>
      </c>
      <c r="X188" s="88">
        <f t="array" ref="X188">SUM($H$7:$H$106*($C$7:$C$106=$C188)*(X$7:X$106&gt;0))</f>
        <v>0</v>
      </c>
      <c r="Y188" s="88">
        <f t="array" ref="Y188">SUM($H$7:$H$106*($C$7:$C$106=$C188)*(Y$7:Y$106&gt;0))</f>
        <v>0</v>
      </c>
      <c r="Z188" s="88">
        <f t="array" ref="Z188">SUM($H$7:$H$106*($C$7:$C$106=$C188)*(Z$7:Z$106&gt;0))</f>
        <v>0</v>
      </c>
      <c r="AA188" s="88">
        <f t="array" ref="AA188">SUM($H$7:$H$106*($C$7:$C$106=$C188)*(AA$7:AA$106&gt;0))</f>
        <v>0</v>
      </c>
      <c r="AB188" s="88">
        <f t="array" ref="AB188">SUM($H$7:$H$106*($C$7:$C$106=$C188)*(AB$7:AB$106&gt;0))</f>
        <v>0</v>
      </c>
      <c r="AC188" s="88">
        <f t="array" ref="AC188">SUM($H$7:$H$106*($C$7:$C$106=$C188)*(AC$7:AC$106&gt;0))</f>
        <v>0</v>
      </c>
      <c r="AD188" s="88">
        <f t="array" ref="AD188">SUM($H$7:$H$106*($C$7:$C$106=$C188)*(AD$7:AD$106&gt;0))</f>
        <v>0</v>
      </c>
      <c r="AE188" s="88">
        <f t="array" ref="AE188">SUM($H$7:$H$106*($C$7:$C$106=$C188)*(AE$7:AE$106&gt;0))</f>
        <v>0</v>
      </c>
      <c r="AF188" s="88">
        <f t="array" ref="AF188">SUM($H$7:$H$106*($C$7:$C$106=$C188)*(AF$7:AF$106&gt;0))</f>
        <v>0</v>
      </c>
      <c r="AG188" s="88">
        <f t="array" ref="AG188">SUM($H$7:$H$106*($C$7:$C$106=$C188)*(AG$7:AG$106&gt;0))</f>
        <v>0</v>
      </c>
      <c r="AH188" s="88">
        <f t="array" ref="AH188">SUM($H$7:$H$106*($C$7:$C$106=$C188)*(AH$7:AH$106&gt;0))</f>
        <v>0</v>
      </c>
      <c r="AI188" s="88">
        <f t="array" ref="AI188">SUM($H$7:$H$106*($C$7:$C$106=$C188)*(AI$7:AI$106&gt;0))</f>
        <v>0</v>
      </c>
      <c r="AJ188" s="88">
        <f t="array" ref="AJ188">SUM($H$7:$H$106*($C$7:$C$106=$C188)*(AJ$7:AJ$106&gt;0))</f>
        <v>0</v>
      </c>
      <c r="AK188" s="88">
        <f t="array" ref="AK188">SUM($H$7:$H$106*($C$7:$C$106=$C188)*(AK$7:AK$106&gt;0))</f>
        <v>0</v>
      </c>
      <c r="AL188" s="88">
        <f t="array" ref="AL188">SUM($H$7:$H$106*($C$7:$C$106=$C188)*(AL$7:AL$106&gt;0))</f>
        <v>0</v>
      </c>
      <c r="AM188" s="88">
        <f t="array" ref="AM188">SUM($H$7:$H$106*($C$7:$C$106=$C188)*(AM$7:AM$106&gt;0))</f>
        <v>0</v>
      </c>
      <c r="AN188" s="88">
        <f t="array" ref="AN188">SUM($H$7:$H$106*($C$7:$C$106=$C188)*(AN$7:AN$106&gt;0))</f>
        <v>0</v>
      </c>
      <c r="AO188" s="88">
        <f t="array" ref="AO188">SUM($H$7:$H$106*($C$7:$C$106=$C188)*(AO$7:AO$106&gt;0))</f>
        <v>0</v>
      </c>
      <c r="AP188" s="88">
        <f t="array" ref="AP188">SUM($H$7:$H$106*($C$7:$C$106=$C188)*(AP$7:AP$106&gt;0))</f>
        <v>0</v>
      </c>
      <c r="AQ188" s="88">
        <f t="array" ref="AQ188">SUM($H$7:$H$106*($C$7:$C$106=$C188)*(AQ$7:AQ$106&gt;0))</f>
        <v>0</v>
      </c>
      <c r="AR188" s="88">
        <f t="array" ref="AR188">SUM($H$7:$H$106*($C$7:$C$106=$C188)*(AR$7:AR$106&gt;0))</f>
        <v>0</v>
      </c>
      <c r="AS188" s="88">
        <f t="array" ref="AS188">SUM($H$7:$H$106*($C$7:$C$106=$C188)*(AS$7:AS$106&gt;0))</f>
        <v>0</v>
      </c>
      <c r="AT188" s="88">
        <f t="array" ref="AT188">SUM($H$7:$H$106*($C$7:$C$106=$C188)*(AT$7:AT$106&gt;0))</f>
        <v>0</v>
      </c>
      <c r="AU188" s="88">
        <f t="array" ref="AU188">SUM($H$7:$H$106*($C$7:$C$106=$C188)*(AU$7:AU$106&gt;0))</f>
        <v>0</v>
      </c>
      <c r="AV188" s="88">
        <f t="array" ref="AV188">SUM($H$7:$H$106*($C$7:$C$106=$C188)*(AV$7:AV$106&gt;0))</f>
        <v>0</v>
      </c>
      <c r="AW188" s="88">
        <f t="array" ref="AW188">SUM($H$7:$H$106*($C$7:$C$106=$C188)*(AW$7:AW$106&gt;0))</f>
        <v>0</v>
      </c>
      <c r="AX188" s="88">
        <f t="array" ref="AX188">SUM($H$7:$H$106*($C$7:$C$106=$C188)*(AX$7:AX$106&gt;0))</f>
        <v>0</v>
      </c>
      <c r="AY188" s="88">
        <f t="array" ref="AY188">SUM($H$7:$H$106*($C$7:$C$106=$C188)*(AY$7:AY$106&gt;0))</f>
        <v>0</v>
      </c>
      <c r="AZ188" s="88">
        <f t="array" ref="AZ188">SUM($H$7:$H$106*($C$7:$C$106=$C188)*(AZ$7:AZ$106&gt;0))</f>
        <v>0</v>
      </c>
      <c r="BA188" s="88">
        <f t="array" ref="BA188">SUM($H$7:$H$106*($C$7:$C$106=$C188)*(BA$7:BA$106&gt;0))</f>
        <v>0</v>
      </c>
      <c r="BB188" s="88">
        <f t="array" ref="BB188">SUM($H$7:$H$106*($C$7:$C$106=$C188)*(BB$7:BB$106&gt;0))</f>
        <v>0</v>
      </c>
      <c r="BC188" s="88">
        <f t="array" ref="BC188">SUM($H$7:$H$106*($C$7:$C$106=$C188)*(BC$7:BC$106&gt;0))</f>
        <v>0</v>
      </c>
      <c r="BD188" s="88">
        <f t="array" ref="BD188">SUM($H$7:$H$106*($C$7:$C$106=$C188)*(BD$7:BD$106&gt;0))</f>
        <v>0</v>
      </c>
      <c r="BE188" s="88">
        <f t="array" ref="BE188">SUM($H$7:$H$106*($C$7:$C$106=$C188)*(BE$7:BE$106&gt;0))</f>
        <v>0</v>
      </c>
      <c r="BF188" s="88">
        <f t="array" ref="BF188">SUM($H$7:$H$106*($C$7:$C$106=$C188)*(BF$7:BF$106&gt;0))</f>
        <v>0</v>
      </c>
      <c r="BG188" s="88">
        <f t="array" ref="BG188">SUM($H$7:$H$106*($C$7:$C$106=$C188)*(BG$7:BG$106&gt;0))</f>
        <v>0</v>
      </c>
      <c r="BH188" s="88">
        <f t="array" ref="BH188">SUM($H$7:$H$106*($C$7:$C$106=$C188)*(BH$7:BH$106&gt;0))</f>
        <v>0</v>
      </c>
      <c r="BI188" s="88">
        <f t="array" ref="BI188">SUM($H$7:$H$106*($C$7:$C$106=$C188)*(BI$7:BI$106&gt;0))</f>
        <v>0</v>
      </c>
      <c r="BJ188" s="88">
        <f t="array" ref="BJ188">SUM($H$7:$H$106*($C$7:$C$106=$C188)*(BJ$7:BJ$106&gt;0))</f>
        <v>0</v>
      </c>
      <c r="BK188" s="88">
        <f t="array" ref="BK188">SUM($H$7:$H$106*($C$7:$C$106=$C188)*(BK$7:BK$106&gt;0))</f>
        <v>0</v>
      </c>
      <c r="BL188" s="88">
        <f t="array" ref="BL188">SUM($H$7:$H$106*($C$7:$C$106=$C188)*(BL$7:BL$106&gt;0))</f>
        <v>0</v>
      </c>
      <c r="BM188" s="88">
        <f t="array" ref="BM188">SUM($H$7:$H$106*($C$7:$C$106=$C188)*(BM$7:BM$106&gt;0))</f>
        <v>0</v>
      </c>
      <c r="BN188" s="88">
        <f t="array" ref="BN188">SUM($H$7:$H$106*($C$7:$C$106=$C188)*(BN$7:BN$106&gt;0))</f>
        <v>0</v>
      </c>
      <c r="BO188" s="88">
        <f t="array" ref="BO188">SUM($H$7:$H$106*($C$7:$C$106=$C188)*(BO$7:BO$106&gt;0))</f>
        <v>0</v>
      </c>
      <c r="BP188" s="88">
        <f t="array" ref="BP188">SUM($H$7:$H$106*($C$7:$C$106=$C188)*(BP$7:BP$106&gt;0))</f>
        <v>0</v>
      </c>
      <c r="BQ188" s="88">
        <f t="array" ref="BQ188">SUM($H$7:$H$106*($C$7:$C$106=$C188)*(BQ$7:BQ$106&gt;0))</f>
        <v>0</v>
      </c>
      <c r="BR188" s="88">
        <f t="array" ref="BR188">SUM($H$7:$H$106*($C$7:$C$106=$C188)*(BR$7:BR$106&gt;0))</f>
        <v>0</v>
      </c>
      <c r="BS188" s="88">
        <f t="array" ref="BS188">SUM($H$7:$H$106*($C$7:$C$106=$C188)*(BS$7:BS$106&gt;0))</f>
        <v>0</v>
      </c>
      <c r="BT188" s="88">
        <f t="array" ref="BT188">SUM($H$7:$H$106*($C$7:$C$106=$C188)*(BT$7:BT$106&gt;0))</f>
        <v>0</v>
      </c>
      <c r="BU188" s="88">
        <f t="array" ref="BU188">SUM($H$7:$H$106*($C$7:$C$106=$C188)*(BU$7:BU$106&gt;0))</f>
        <v>0</v>
      </c>
      <c r="BV188" s="88">
        <f t="array" ref="BV188">SUM($H$7:$H$106*($C$7:$C$106=$C188)*(BV$7:BV$106&gt;0))</f>
        <v>0</v>
      </c>
      <c r="BW188" s="88">
        <f t="array" ref="BW188">SUM($H$7:$H$106*($C$7:$C$106=$C188)*(BW$7:BW$106&gt;0))</f>
        <v>0</v>
      </c>
    </row>
    <row r="189" spans="2:75" hidden="1" outlineLevel="1">
      <c r="B189" s="7"/>
      <c r="C189" s="86" t="str">
        <f>тех!B86</f>
        <v>Рабочий производственных бань</v>
      </c>
      <c r="D189" s="58"/>
      <c r="E189" s="58"/>
      <c r="F189" s="58"/>
      <c r="G189" s="58"/>
      <c r="H189" s="87"/>
      <c r="I189" s="80"/>
      <c r="J189" s="80"/>
      <c r="K189" s="80"/>
      <c r="L189" s="80"/>
      <c r="M189" s="80"/>
      <c r="N189" s="80"/>
      <c r="P189" s="88">
        <f t="array" ref="P189">SUM($H$7:$H$106*($C$7:$C$106=$C189)*(P$7:P$106&gt;0))</f>
        <v>0</v>
      </c>
      <c r="Q189" s="88">
        <f t="array" ref="Q189">SUM($H$7:$H$106*($C$7:$C$106=$C189)*(Q$7:Q$106&gt;0))</f>
        <v>0</v>
      </c>
      <c r="R189" s="88">
        <f t="array" ref="R189">SUM($H$7:$H$106*($C$7:$C$106=$C189)*(R$7:R$106&gt;0))</f>
        <v>0</v>
      </c>
      <c r="S189" s="88">
        <f t="array" ref="S189">SUM($H$7:$H$106*($C$7:$C$106=$C189)*(S$7:S$106&gt;0))</f>
        <v>0</v>
      </c>
      <c r="T189" s="88">
        <f t="array" ref="T189">SUM($H$7:$H$106*($C$7:$C$106=$C189)*(T$7:T$106&gt;0))</f>
        <v>0</v>
      </c>
      <c r="U189" s="88">
        <f t="array" ref="U189">SUM($H$7:$H$106*($C$7:$C$106=$C189)*(U$7:U$106&gt;0))</f>
        <v>0</v>
      </c>
      <c r="V189" s="88">
        <f t="array" ref="V189">SUM($H$7:$H$106*($C$7:$C$106=$C189)*(V$7:V$106&gt;0))</f>
        <v>0</v>
      </c>
      <c r="W189" s="88">
        <f t="array" ref="W189">SUM($H$7:$H$106*($C$7:$C$106=$C189)*(W$7:W$106&gt;0))</f>
        <v>0</v>
      </c>
      <c r="X189" s="88">
        <f t="array" ref="X189">SUM($H$7:$H$106*($C$7:$C$106=$C189)*(X$7:X$106&gt;0))</f>
        <v>0</v>
      </c>
      <c r="Y189" s="88">
        <f t="array" ref="Y189">SUM($H$7:$H$106*($C$7:$C$106=$C189)*(Y$7:Y$106&gt;0))</f>
        <v>0</v>
      </c>
      <c r="Z189" s="88">
        <f t="array" ref="Z189">SUM($H$7:$H$106*($C$7:$C$106=$C189)*(Z$7:Z$106&gt;0))</f>
        <v>0</v>
      </c>
      <c r="AA189" s="88">
        <f t="array" ref="AA189">SUM($H$7:$H$106*($C$7:$C$106=$C189)*(AA$7:AA$106&gt;0))</f>
        <v>0</v>
      </c>
      <c r="AB189" s="88">
        <f t="array" ref="AB189">SUM($H$7:$H$106*($C$7:$C$106=$C189)*(AB$7:AB$106&gt;0))</f>
        <v>0</v>
      </c>
      <c r="AC189" s="88">
        <f t="array" ref="AC189">SUM($H$7:$H$106*($C$7:$C$106=$C189)*(AC$7:AC$106&gt;0))</f>
        <v>0</v>
      </c>
      <c r="AD189" s="88">
        <f t="array" ref="AD189">SUM($H$7:$H$106*($C$7:$C$106=$C189)*(AD$7:AD$106&gt;0))</f>
        <v>0</v>
      </c>
      <c r="AE189" s="88">
        <f t="array" ref="AE189">SUM($H$7:$H$106*($C$7:$C$106=$C189)*(AE$7:AE$106&gt;0))</f>
        <v>0</v>
      </c>
      <c r="AF189" s="88">
        <f t="array" ref="AF189">SUM($H$7:$H$106*($C$7:$C$106=$C189)*(AF$7:AF$106&gt;0))</f>
        <v>0</v>
      </c>
      <c r="AG189" s="88">
        <f t="array" ref="AG189">SUM($H$7:$H$106*($C$7:$C$106=$C189)*(AG$7:AG$106&gt;0))</f>
        <v>0</v>
      </c>
      <c r="AH189" s="88">
        <f t="array" ref="AH189">SUM($H$7:$H$106*($C$7:$C$106=$C189)*(AH$7:AH$106&gt;0))</f>
        <v>0</v>
      </c>
      <c r="AI189" s="88">
        <f t="array" ref="AI189">SUM($H$7:$H$106*($C$7:$C$106=$C189)*(AI$7:AI$106&gt;0))</f>
        <v>0</v>
      </c>
      <c r="AJ189" s="88">
        <f t="array" ref="AJ189">SUM($H$7:$H$106*($C$7:$C$106=$C189)*(AJ$7:AJ$106&gt;0))</f>
        <v>0</v>
      </c>
      <c r="AK189" s="88">
        <f t="array" ref="AK189">SUM($H$7:$H$106*($C$7:$C$106=$C189)*(AK$7:AK$106&gt;0))</f>
        <v>0</v>
      </c>
      <c r="AL189" s="88">
        <f t="array" ref="AL189">SUM($H$7:$H$106*($C$7:$C$106=$C189)*(AL$7:AL$106&gt;0))</f>
        <v>0</v>
      </c>
      <c r="AM189" s="88">
        <f t="array" ref="AM189">SUM($H$7:$H$106*($C$7:$C$106=$C189)*(AM$7:AM$106&gt;0))</f>
        <v>0</v>
      </c>
      <c r="AN189" s="88">
        <f t="array" ref="AN189">SUM($H$7:$H$106*($C$7:$C$106=$C189)*(AN$7:AN$106&gt;0))</f>
        <v>0</v>
      </c>
      <c r="AO189" s="88">
        <f t="array" ref="AO189">SUM($H$7:$H$106*($C$7:$C$106=$C189)*(AO$7:AO$106&gt;0))</f>
        <v>0</v>
      </c>
      <c r="AP189" s="88">
        <f t="array" ref="AP189">SUM($H$7:$H$106*($C$7:$C$106=$C189)*(AP$7:AP$106&gt;0))</f>
        <v>0</v>
      </c>
      <c r="AQ189" s="88">
        <f t="array" ref="AQ189">SUM($H$7:$H$106*($C$7:$C$106=$C189)*(AQ$7:AQ$106&gt;0))</f>
        <v>0</v>
      </c>
      <c r="AR189" s="88">
        <f t="array" ref="AR189">SUM($H$7:$H$106*($C$7:$C$106=$C189)*(AR$7:AR$106&gt;0))</f>
        <v>0</v>
      </c>
      <c r="AS189" s="88">
        <f t="array" ref="AS189">SUM($H$7:$H$106*($C$7:$C$106=$C189)*(AS$7:AS$106&gt;0))</f>
        <v>0</v>
      </c>
      <c r="AT189" s="88">
        <f t="array" ref="AT189">SUM($H$7:$H$106*($C$7:$C$106=$C189)*(AT$7:AT$106&gt;0))</f>
        <v>0</v>
      </c>
      <c r="AU189" s="88">
        <f t="array" ref="AU189">SUM($H$7:$H$106*($C$7:$C$106=$C189)*(AU$7:AU$106&gt;0))</f>
        <v>0</v>
      </c>
      <c r="AV189" s="88">
        <f t="array" ref="AV189">SUM($H$7:$H$106*($C$7:$C$106=$C189)*(AV$7:AV$106&gt;0))</f>
        <v>0</v>
      </c>
      <c r="AW189" s="88">
        <f t="array" ref="AW189">SUM($H$7:$H$106*($C$7:$C$106=$C189)*(AW$7:AW$106&gt;0))</f>
        <v>0</v>
      </c>
      <c r="AX189" s="88">
        <f t="array" ref="AX189">SUM($H$7:$H$106*($C$7:$C$106=$C189)*(AX$7:AX$106&gt;0))</f>
        <v>0</v>
      </c>
      <c r="AY189" s="88">
        <f t="array" ref="AY189">SUM($H$7:$H$106*($C$7:$C$106=$C189)*(AY$7:AY$106&gt;0))</f>
        <v>0</v>
      </c>
      <c r="AZ189" s="88">
        <f t="array" ref="AZ189">SUM($H$7:$H$106*($C$7:$C$106=$C189)*(AZ$7:AZ$106&gt;0))</f>
        <v>0</v>
      </c>
      <c r="BA189" s="88">
        <f t="array" ref="BA189">SUM($H$7:$H$106*($C$7:$C$106=$C189)*(BA$7:BA$106&gt;0))</f>
        <v>0</v>
      </c>
      <c r="BB189" s="88">
        <f t="array" ref="BB189">SUM($H$7:$H$106*($C$7:$C$106=$C189)*(BB$7:BB$106&gt;0))</f>
        <v>0</v>
      </c>
      <c r="BC189" s="88">
        <f t="array" ref="BC189">SUM($H$7:$H$106*($C$7:$C$106=$C189)*(BC$7:BC$106&gt;0))</f>
        <v>0</v>
      </c>
      <c r="BD189" s="88">
        <f t="array" ref="BD189">SUM($H$7:$H$106*($C$7:$C$106=$C189)*(BD$7:BD$106&gt;0))</f>
        <v>0</v>
      </c>
      <c r="BE189" s="88">
        <f t="array" ref="BE189">SUM($H$7:$H$106*($C$7:$C$106=$C189)*(BE$7:BE$106&gt;0))</f>
        <v>0</v>
      </c>
      <c r="BF189" s="88">
        <f t="array" ref="BF189">SUM($H$7:$H$106*($C$7:$C$106=$C189)*(BF$7:BF$106&gt;0))</f>
        <v>0</v>
      </c>
      <c r="BG189" s="88">
        <f t="array" ref="BG189">SUM($H$7:$H$106*($C$7:$C$106=$C189)*(BG$7:BG$106&gt;0))</f>
        <v>0</v>
      </c>
      <c r="BH189" s="88">
        <f t="array" ref="BH189">SUM($H$7:$H$106*($C$7:$C$106=$C189)*(BH$7:BH$106&gt;0))</f>
        <v>0</v>
      </c>
      <c r="BI189" s="88">
        <f t="array" ref="BI189">SUM($H$7:$H$106*($C$7:$C$106=$C189)*(BI$7:BI$106&gt;0))</f>
        <v>0</v>
      </c>
      <c r="BJ189" s="88">
        <f t="array" ref="BJ189">SUM($H$7:$H$106*($C$7:$C$106=$C189)*(BJ$7:BJ$106&gt;0))</f>
        <v>0</v>
      </c>
      <c r="BK189" s="88">
        <f t="array" ref="BK189">SUM($H$7:$H$106*($C$7:$C$106=$C189)*(BK$7:BK$106&gt;0))</f>
        <v>0</v>
      </c>
      <c r="BL189" s="88">
        <f t="array" ref="BL189">SUM($H$7:$H$106*($C$7:$C$106=$C189)*(BL$7:BL$106&gt;0))</f>
        <v>0</v>
      </c>
      <c r="BM189" s="88">
        <f t="array" ref="BM189">SUM($H$7:$H$106*($C$7:$C$106=$C189)*(BM$7:BM$106&gt;0))</f>
        <v>0</v>
      </c>
      <c r="BN189" s="88">
        <f t="array" ref="BN189">SUM($H$7:$H$106*($C$7:$C$106=$C189)*(BN$7:BN$106&gt;0))</f>
        <v>0</v>
      </c>
      <c r="BO189" s="88">
        <f t="array" ref="BO189">SUM($H$7:$H$106*($C$7:$C$106=$C189)*(BO$7:BO$106&gt;0))</f>
        <v>0</v>
      </c>
      <c r="BP189" s="88">
        <f t="array" ref="BP189">SUM($H$7:$H$106*($C$7:$C$106=$C189)*(BP$7:BP$106&gt;0))</f>
        <v>0</v>
      </c>
      <c r="BQ189" s="88">
        <f t="array" ref="BQ189">SUM($H$7:$H$106*($C$7:$C$106=$C189)*(BQ$7:BQ$106&gt;0))</f>
        <v>0</v>
      </c>
      <c r="BR189" s="88">
        <f t="array" ref="BR189">SUM($H$7:$H$106*($C$7:$C$106=$C189)*(BR$7:BR$106&gt;0))</f>
        <v>0</v>
      </c>
      <c r="BS189" s="88">
        <f t="array" ref="BS189">SUM($H$7:$H$106*($C$7:$C$106=$C189)*(BS$7:BS$106&gt;0))</f>
        <v>0</v>
      </c>
      <c r="BT189" s="88">
        <f t="array" ref="BT189">SUM($H$7:$H$106*($C$7:$C$106=$C189)*(BT$7:BT$106&gt;0))</f>
        <v>0</v>
      </c>
      <c r="BU189" s="88">
        <f t="array" ref="BU189">SUM($H$7:$H$106*($C$7:$C$106=$C189)*(BU$7:BU$106&gt;0))</f>
        <v>0</v>
      </c>
      <c r="BV189" s="88">
        <f t="array" ref="BV189">SUM($H$7:$H$106*($C$7:$C$106=$C189)*(BV$7:BV$106&gt;0))</f>
        <v>0</v>
      </c>
      <c r="BW189" s="88">
        <f t="array" ref="BW189">SUM($H$7:$H$106*($C$7:$C$106=$C189)*(BW$7:BW$106&gt;0))</f>
        <v>0</v>
      </c>
    </row>
    <row r="190" spans="2:75" hidden="1" outlineLevel="1">
      <c r="B190" s="7"/>
      <c r="C190" s="86" t="str">
        <f>тех!B87</f>
        <v>Рабочий фляговой</v>
      </c>
      <c r="D190" s="58"/>
      <c r="E190" s="58"/>
      <c r="F190" s="58"/>
      <c r="G190" s="58"/>
      <c r="H190" s="87"/>
      <c r="I190" s="80"/>
      <c r="J190" s="80"/>
      <c r="K190" s="80"/>
      <c r="L190" s="80"/>
      <c r="M190" s="80"/>
      <c r="N190" s="80"/>
      <c r="P190" s="88">
        <f t="array" ref="P190">SUM($H$7:$H$106*($C$7:$C$106=$C190)*(P$7:P$106&gt;0))</f>
        <v>0</v>
      </c>
      <c r="Q190" s="88">
        <f t="array" ref="Q190">SUM($H$7:$H$106*($C$7:$C$106=$C190)*(Q$7:Q$106&gt;0))</f>
        <v>0</v>
      </c>
      <c r="R190" s="88">
        <f t="array" ref="R190">SUM($H$7:$H$106*($C$7:$C$106=$C190)*(R$7:R$106&gt;0))</f>
        <v>0</v>
      </c>
      <c r="S190" s="88">
        <f t="array" ref="S190">SUM($H$7:$H$106*($C$7:$C$106=$C190)*(S$7:S$106&gt;0))</f>
        <v>0</v>
      </c>
      <c r="T190" s="88">
        <f t="array" ref="T190">SUM($H$7:$H$106*($C$7:$C$106=$C190)*(T$7:T$106&gt;0))</f>
        <v>0</v>
      </c>
      <c r="U190" s="88">
        <f t="array" ref="U190">SUM($H$7:$H$106*($C$7:$C$106=$C190)*(U$7:U$106&gt;0))</f>
        <v>0</v>
      </c>
      <c r="V190" s="88">
        <f t="array" ref="V190">SUM($H$7:$H$106*($C$7:$C$106=$C190)*(V$7:V$106&gt;0))</f>
        <v>0</v>
      </c>
      <c r="W190" s="88">
        <f t="array" ref="W190">SUM($H$7:$H$106*($C$7:$C$106=$C190)*(W$7:W$106&gt;0))</f>
        <v>0</v>
      </c>
      <c r="X190" s="88">
        <f t="array" ref="X190">SUM($H$7:$H$106*($C$7:$C$106=$C190)*(X$7:X$106&gt;0))</f>
        <v>0</v>
      </c>
      <c r="Y190" s="88">
        <f t="array" ref="Y190">SUM($H$7:$H$106*($C$7:$C$106=$C190)*(Y$7:Y$106&gt;0))</f>
        <v>0</v>
      </c>
      <c r="Z190" s="88">
        <f t="array" ref="Z190">SUM($H$7:$H$106*($C$7:$C$106=$C190)*(Z$7:Z$106&gt;0))</f>
        <v>0</v>
      </c>
      <c r="AA190" s="88">
        <f t="array" ref="AA190">SUM($H$7:$H$106*($C$7:$C$106=$C190)*(AA$7:AA$106&gt;0))</f>
        <v>0</v>
      </c>
      <c r="AB190" s="88">
        <f t="array" ref="AB190">SUM($H$7:$H$106*($C$7:$C$106=$C190)*(AB$7:AB$106&gt;0))</f>
        <v>0</v>
      </c>
      <c r="AC190" s="88">
        <f t="array" ref="AC190">SUM($H$7:$H$106*($C$7:$C$106=$C190)*(AC$7:AC$106&gt;0))</f>
        <v>0</v>
      </c>
      <c r="AD190" s="88">
        <f t="array" ref="AD190">SUM($H$7:$H$106*($C$7:$C$106=$C190)*(AD$7:AD$106&gt;0))</f>
        <v>0</v>
      </c>
      <c r="AE190" s="88">
        <f t="array" ref="AE190">SUM($H$7:$H$106*($C$7:$C$106=$C190)*(AE$7:AE$106&gt;0))</f>
        <v>0</v>
      </c>
      <c r="AF190" s="88">
        <f t="array" ref="AF190">SUM($H$7:$H$106*($C$7:$C$106=$C190)*(AF$7:AF$106&gt;0))</f>
        <v>0</v>
      </c>
      <c r="AG190" s="88">
        <f t="array" ref="AG190">SUM($H$7:$H$106*($C$7:$C$106=$C190)*(AG$7:AG$106&gt;0))</f>
        <v>0</v>
      </c>
      <c r="AH190" s="88">
        <f t="array" ref="AH190">SUM($H$7:$H$106*($C$7:$C$106=$C190)*(AH$7:AH$106&gt;0))</f>
        <v>0</v>
      </c>
      <c r="AI190" s="88">
        <f t="array" ref="AI190">SUM($H$7:$H$106*($C$7:$C$106=$C190)*(AI$7:AI$106&gt;0))</f>
        <v>0</v>
      </c>
      <c r="AJ190" s="88">
        <f t="array" ref="AJ190">SUM($H$7:$H$106*($C$7:$C$106=$C190)*(AJ$7:AJ$106&gt;0))</f>
        <v>0</v>
      </c>
      <c r="AK190" s="88">
        <f t="array" ref="AK190">SUM($H$7:$H$106*($C$7:$C$106=$C190)*(AK$7:AK$106&gt;0))</f>
        <v>0</v>
      </c>
      <c r="AL190" s="88">
        <f t="array" ref="AL190">SUM($H$7:$H$106*($C$7:$C$106=$C190)*(AL$7:AL$106&gt;0))</f>
        <v>0</v>
      </c>
      <c r="AM190" s="88">
        <f t="array" ref="AM190">SUM($H$7:$H$106*($C$7:$C$106=$C190)*(AM$7:AM$106&gt;0))</f>
        <v>0</v>
      </c>
      <c r="AN190" s="88">
        <f t="array" ref="AN190">SUM($H$7:$H$106*($C$7:$C$106=$C190)*(AN$7:AN$106&gt;0))</f>
        <v>0</v>
      </c>
      <c r="AO190" s="88">
        <f t="array" ref="AO190">SUM($H$7:$H$106*($C$7:$C$106=$C190)*(AO$7:AO$106&gt;0))</f>
        <v>0</v>
      </c>
      <c r="AP190" s="88">
        <f t="array" ref="AP190">SUM($H$7:$H$106*($C$7:$C$106=$C190)*(AP$7:AP$106&gt;0))</f>
        <v>0</v>
      </c>
      <c r="AQ190" s="88">
        <f t="array" ref="AQ190">SUM($H$7:$H$106*($C$7:$C$106=$C190)*(AQ$7:AQ$106&gt;0))</f>
        <v>0</v>
      </c>
      <c r="AR190" s="88">
        <f t="array" ref="AR190">SUM($H$7:$H$106*($C$7:$C$106=$C190)*(AR$7:AR$106&gt;0))</f>
        <v>0</v>
      </c>
      <c r="AS190" s="88">
        <f t="array" ref="AS190">SUM($H$7:$H$106*($C$7:$C$106=$C190)*(AS$7:AS$106&gt;0))</f>
        <v>0</v>
      </c>
      <c r="AT190" s="88">
        <f t="array" ref="AT190">SUM($H$7:$H$106*($C$7:$C$106=$C190)*(AT$7:AT$106&gt;0))</f>
        <v>0</v>
      </c>
      <c r="AU190" s="88">
        <f t="array" ref="AU190">SUM($H$7:$H$106*($C$7:$C$106=$C190)*(AU$7:AU$106&gt;0))</f>
        <v>0</v>
      </c>
      <c r="AV190" s="88">
        <f t="array" ref="AV190">SUM($H$7:$H$106*($C$7:$C$106=$C190)*(AV$7:AV$106&gt;0))</f>
        <v>0</v>
      </c>
      <c r="AW190" s="88">
        <f t="array" ref="AW190">SUM($H$7:$H$106*($C$7:$C$106=$C190)*(AW$7:AW$106&gt;0))</f>
        <v>0</v>
      </c>
      <c r="AX190" s="88">
        <f t="array" ref="AX190">SUM($H$7:$H$106*($C$7:$C$106=$C190)*(AX$7:AX$106&gt;0))</f>
        <v>0</v>
      </c>
      <c r="AY190" s="88">
        <f t="array" ref="AY190">SUM($H$7:$H$106*($C$7:$C$106=$C190)*(AY$7:AY$106&gt;0))</f>
        <v>0</v>
      </c>
      <c r="AZ190" s="88">
        <f t="array" ref="AZ190">SUM($H$7:$H$106*($C$7:$C$106=$C190)*(AZ$7:AZ$106&gt;0))</f>
        <v>0</v>
      </c>
      <c r="BA190" s="88">
        <f t="array" ref="BA190">SUM($H$7:$H$106*($C$7:$C$106=$C190)*(BA$7:BA$106&gt;0))</f>
        <v>0</v>
      </c>
      <c r="BB190" s="88">
        <f t="array" ref="BB190">SUM($H$7:$H$106*($C$7:$C$106=$C190)*(BB$7:BB$106&gt;0))</f>
        <v>0</v>
      </c>
      <c r="BC190" s="88">
        <f t="array" ref="BC190">SUM($H$7:$H$106*($C$7:$C$106=$C190)*(BC$7:BC$106&gt;0))</f>
        <v>0</v>
      </c>
      <c r="BD190" s="88">
        <f t="array" ref="BD190">SUM($H$7:$H$106*($C$7:$C$106=$C190)*(BD$7:BD$106&gt;0))</f>
        <v>0</v>
      </c>
      <c r="BE190" s="88">
        <f t="array" ref="BE190">SUM($H$7:$H$106*($C$7:$C$106=$C190)*(BE$7:BE$106&gt;0))</f>
        <v>0</v>
      </c>
      <c r="BF190" s="88">
        <f t="array" ref="BF190">SUM($H$7:$H$106*($C$7:$C$106=$C190)*(BF$7:BF$106&gt;0))</f>
        <v>0</v>
      </c>
      <c r="BG190" s="88">
        <f t="array" ref="BG190">SUM($H$7:$H$106*($C$7:$C$106=$C190)*(BG$7:BG$106&gt;0))</f>
        <v>0</v>
      </c>
      <c r="BH190" s="88">
        <f t="array" ref="BH190">SUM($H$7:$H$106*($C$7:$C$106=$C190)*(BH$7:BH$106&gt;0))</f>
        <v>0</v>
      </c>
      <c r="BI190" s="88">
        <f t="array" ref="BI190">SUM($H$7:$H$106*($C$7:$C$106=$C190)*(BI$7:BI$106&gt;0))</f>
        <v>0</v>
      </c>
      <c r="BJ190" s="88">
        <f t="array" ref="BJ190">SUM($H$7:$H$106*($C$7:$C$106=$C190)*(BJ$7:BJ$106&gt;0))</f>
        <v>0</v>
      </c>
      <c r="BK190" s="88">
        <f t="array" ref="BK190">SUM($H$7:$H$106*($C$7:$C$106=$C190)*(BK$7:BK$106&gt;0))</f>
        <v>0</v>
      </c>
      <c r="BL190" s="88">
        <f t="array" ref="BL190">SUM($H$7:$H$106*($C$7:$C$106=$C190)*(BL$7:BL$106&gt;0))</f>
        <v>0</v>
      </c>
      <c r="BM190" s="88">
        <f t="array" ref="BM190">SUM($H$7:$H$106*($C$7:$C$106=$C190)*(BM$7:BM$106&gt;0))</f>
        <v>0</v>
      </c>
      <c r="BN190" s="88">
        <f t="array" ref="BN190">SUM($H$7:$H$106*($C$7:$C$106=$C190)*(BN$7:BN$106&gt;0))</f>
        <v>0</v>
      </c>
      <c r="BO190" s="88">
        <f t="array" ref="BO190">SUM($H$7:$H$106*($C$7:$C$106=$C190)*(BO$7:BO$106&gt;0))</f>
        <v>0</v>
      </c>
      <c r="BP190" s="88">
        <f t="array" ref="BP190">SUM($H$7:$H$106*($C$7:$C$106=$C190)*(BP$7:BP$106&gt;0))</f>
        <v>0</v>
      </c>
      <c r="BQ190" s="88">
        <f t="array" ref="BQ190">SUM($H$7:$H$106*($C$7:$C$106=$C190)*(BQ$7:BQ$106&gt;0))</f>
        <v>0</v>
      </c>
      <c r="BR190" s="88">
        <f t="array" ref="BR190">SUM($H$7:$H$106*($C$7:$C$106=$C190)*(BR$7:BR$106&gt;0))</f>
        <v>0</v>
      </c>
      <c r="BS190" s="88">
        <f t="array" ref="BS190">SUM($H$7:$H$106*($C$7:$C$106=$C190)*(BS$7:BS$106&gt;0))</f>
        <v>0</v>
      </c>
      <c r="BT190" s="88">
        <f t="array" ref="BT190">SUM($H$7:$H$106*($C$7:$C$106=$C190)*(BT$7:BT$106&gt;0))</f>
        <v>0</v>
      </c>
      <c r="BU190" s="88">
        <f t="array" ref="BU190">SUM($H$7:$H$106*($C$7:$C$106=$C190)*(BU$7:BU$106&gt;0))</f>
        <v>0</v>
      </c>
      <c r="BV190" s="88">
        <f t="array" ref="BV190">SUM($H$7:$H$106*($C$7:$C$106=$C190)*(BV$7:BV$106&gt;0))</f>
        <v>0</v>
      </c>
      <c r="BW190" s="88">
        <f t="array" ref="BW190">SUM($H$7:$H$106*($C$7:$C$106=$C190)*(BW$7:BW$106&gt;0))</f>
        <v>0</v>
      </c>
    </row>
    <row r="191" spans="2:75" hidden="1" outlineLevel="1">
      <c r="B191" s="7"/>
      <c r="C191" s="86" t="str">
        <f>тех!B88</f>
        <v>Раскладчик</v>
      </c>
      <c r="D191" s="58"/>
      <c r="E191" s="58"/>
      <c r="F191" s="58"/>
      <c r="G191" s="58"/>
      <c r="H191" s="87"/>
      <c r="I191" s="80"/>
      <c r="J191" s="80"/>
      <c r="K191" s="80"/>
      <c r="L191" s="80"/>
      <c r="M191" s="80"/>
      <c r="N191" s="80"/>
      <c r="P191" s="88">
        <f t="array" ref="P191">SUM($H$7:$H$106*($C$7:$C$106=$C191)*(P$7:P$106&gt;0))</f>
        <v>0</v>
      </c>
      <c r="Q191" s="88">
        <f t="array" ref="Q191">SUM($H$7:$H$106*($C$7:$C$106=$C191)*(Q$7:Q$106&gt;0))</f>
        <v>0</v>
      </c>
      <c r="R191" s="88">
        <f t="array" ref="R191">SUM($H$7:$H$106*($C$7:$C$106=$C191)*(R$7:R$106&gt;0))</f>
        <v>0</v>
      </c>
      <c r="S191" s="88">
        <f t="array" ref="S191">SUM($H$7:$H$106*($C$7:$C$106=$C191)*(S$7:S$106&gt;0))</f>
        <v>0</v>
      </c>
      <c r="T191" s="88">
        <f t="array" ref="T191">SUM($H$7:$H$106*($C$7:$C$106=$C191)*(T$7:T$106&gt;0))</f>
        <v>0</v>
      </c>
      <c r="U191" s="88">
        <f t="array" ref="U191">SUM($H$7:$H$106*($C$7:$C$106=$C191)*(U$7:U$106&gt;0))</f>
        <v>0</v>
      </c>
      <c r="V191" s="88">
        <f t="array" ref="V191">SUM($H$7:$H$106*($C$7:$C$106=$C191)*(V$7:V$106&gt;0))</f>
        <v>0</v>
      </c>
      <c r="W191" s="88">
        <f t="array" ref="W191">SUM($H$7:$H$106*($C$7:$C$106=$C191)*(W$7:W$106&gt;0))</f>
        <v>0</v>
      </c>
      <c r="X191" s="88">
        <f t="array" ref="X191">SUM($H$7:$H$106*($C$7:$C$106=$C191)*(X$7:X$106&gt;0))</f>
        <v>0</v>
      </c>
      <c r="Y191" s="88">
        <f t="array" ref="Y191">SUM($H$7:$H$106*($C$7:$C$106=$C191)*(Y$7:Y$106&gt;0))</f>
        <v>0</v>
      </c>
      <c r="Z191" s="88">
        <f t="array" ref="Z191">SUM($H$7:$H$106*($C$7:$C$106=$C191)*(Z$7:Z$106&gt;0))</f>
        <v>0</v>
      </c>
      <c r="AA191" s="88">
        <f t="array" ref="AA191">SUM($H$7:$H$106*($C$7:$C$106=$C191)*(AA$7:AA$106&gt;0))</f>
        <v>0</v>
      </c>
      <c r="AB191" s="88">
        <f t="array" ref="AB191">SUM($H$7:$H$106*($C$7:$C$106=$C191)*(AB$7:AB$106&gt;0))</f>
        <v>0</v>
      </c>
      <c r="AC191" s="88">
        <f t="array" ref="AC191">SUM($H$7:$H$106*($C$7:$C$106=$C191)*(AC$7:AC$106&gt;0))</f>
        <v>0</v>
      </c>
      <c r="AD191" s="88">
        <f t="array" ref="AD191">SUM($H$7:$H$106*($C$7:$C$106=$C191)*(AD$7:AD$106&gt;0))</f>
        <v>0</v>
      </c>
      <c r="AE191" s="88">
        <f t="array" ref="AE191">SUM($H$7:$H$106*($C$7:$C$106=$C191)*(AE$7:AE$106&gt;0))</f>
        <v>0</v>
      </c>
      <c r="AF191" s="88">
        <f t="array" ref="AF191">SUM($H$7:$H$106*($C$7:$C$106=$C191)*(AF$7:AF$106&gt;0))</f>
        <v>0</v>
      </c>
      <c r="AG191" s="88">
        <f t="array" ref="AG191">SUM($H$7:$H$106*($C$7:$C$106=$C191)*(AG$7:AG$106&gt;0))</f>
        <v>0</v>
      </c>
      <c r="AH191" s="88">
        <f t="array" ref="AH191">SUM($H$7:$H$106*($C$7:$C$106=$C191)*(AH$7:AH$106&gt;0))</f>
        <v>0</v>
      </c>
      <c r="AI191" s="88">
        <f t="array" ref="AI191">SUM($H$7:$H$106*($C$7:$C$106=$C191)*(AI$7:AI$106&gt;0))</f>
        <v>0</v>
      </c>
      <c r="AJ191" s="88">
        <f t="array" ref="AJ191">SUM($H$7:$H$106*($C$7:$C$106=$C191)*(AJ$7:AJ$106&gt;0))</f>
        <v>0</v>
      </c>
      <c r="AK191" s="88">
        <f t="array" ref="AK191">SUM($H$7:$H$106*($C$7:$C$106=$C191)*(AK$7:AK$106&gt;0))</f>
        <v>0</v>
      </c>
      <c r="AL191" s="88">
        <f t="array" ref="AL191">SUM($H$7:$H$106*($C$7:$C$106=$C191)*(AL$7:AL$106&gt;0))</f>
        <v>0</v>
      </c>
      <c r="AM191" s="88">
        <f t="array" ref="AM191">SUM($H$7:$H$106*($C$7:$C$106=$C191)*(AM$7:AM$106&gt;0))</f>
        <v>0</v>
      </c>
      <c r="AN191" s="88">
        <f t="array" ref="AN191">SUM($H$7:$H$106*($C$7:$C$106=$C191)*(AN$7:AN$106&gt;0))</f>
        <v>0</v>
      </c>
      <c r="AO191" s="88">
        <f t="array" ref="AO191">SUM($H$7:$H$106*($C$7:$C$106=$C191)*(AO$7:AO$106&gt;0))</f>
        <v>0</v>
      </c>
      <c r="AP191" s="88">
        <f t="array" ref="AP191">SUM($H$7:$H$106*($C$7:$C$106=$C191)*(AP$7:AP$106&gt;0))</f>
        <v>0</v>
      </c>
      <c r="AQ191" s="88">
        <f t="array" ref="AQ191">SUM($H$7:$H$106*($C$7:$C$106=$C191)*(AQ$7:AQ$106&gt;0))</f>
        <v>0</v>
      </c>
      <c r="AR191" s="88">
        <f t="array" ref="AR191">SUM($H$7:$H$106*($C$7:$C$106=$C191)*(AR$7:AR$106&gt;0))</f>
        <v>0</v>
      </c>
      <c r="AS191" s="88">
        <f t="array" ref="AS191">SUM($H$7:$H$106*($C$7:$C$106=$C191)*(AS$7:AS$106&gt;0))</f>
        <v>0</v>
      </c>
      <c r="AT191" s="88">
        <f t="array" ref="AT191">SUM($H$7:$H$106*($C$7:$C$106=$C191)*(AT$7:AT$106&gt;0))</f>
        <v>0</v>
      </c>
      <c r="AU191" s="88">
        <f t="array" ref="AU191">SUM($H$7:$H$106*($C$7:$C$106=$C191)*(AU$7:AU$106&gt;0))</f>
        <v>0</v>
      </c>
      <c r="AV191" s="88">
        <f t="array" ref="AV191">SUM($H$7:$H$106*($C$7:$C$106=$C191)*(AV$7:AV$106&gt;0))</f>
        <v>0</v>
      </c>
      <c r="AW191" s="88">
        <f t="array" ref="AW191">SUM($H$7:$H$106*($C$7:$C$106=$C191)*(AW$7:AW$106&gt;0))</f>
        <v>0</v>
      </c>
      <c r="AX191" s="88">
        <f t="array" ref="AX191">SUM($H$7:$H$106*($C$7:$C$106=$C191)*(AX$7:AX$106&gt;0))</f>
        <v>0</v>
      </c>
      <c r="AY191" s="88">
        <f t="array" ref="AY191">SUM($H$7:$H$106*($C$7:$C$106=$C191)*(AY$7:AY$106&gt;0))</f>
        <v>0</v>
      </c>
      <c r="AZ191" s="88">
        <f t="array" ref="AZ191">SUM($H$7:$H$106*($C$7:$C$106=$C191)*(AZ$7:AZ$106&gt;0))</f>
        <v>0</v>
      </c>
      <c r="BA191" s="88">
        <f t="array" ref="BA191">SUM($H$7:$H$106*($C$7:$C$106=$C191)*(BA$7:BA$106&gt;0))</f>
        <v>0</v>
      </c>
      <c r="BB191" s="88">
        <f t="array" ref="BB191">SUM($H$7:$H$106*($C$7:$C$106=$C191)*(BB$7:BB$106&gt;0))</f>
        <v>0</v>
      </c>
      <c r="BC191" s="88">
        <f t="array" ref="BC191">SUM($H$7:$H$106*($C$7:$C$106=$C191)*(BC$7:BC$106&gt;0))</f>
        <v>0</v>
      </c>
      <c r="BD191" s="88">
        <f t="array" ref="BD191">SUM($H$7:$H$106*($C$7:$C$106=$C191)*(BD$7:BD$106&gt;0))</f>
        <v>0</v>
      </c>
      <c r="BE191" s="88">
        <f t="array" ref="BE191">SUM($H$7:$H$106*($C$7:$C$106=$C191)*(BE$7:BE$106&gt;0))</f>
        <v>0</v>
      </c>
      <c r="BF191" s="88">
        <f t="array" ref="BF191">SUM($H$7:$H$106*($C$7:$C$106=$C191)*(BF$7:BF$106&gt;0))</f>
        <v>0</v>
      </c>
      <c r="BG191" s="88">
        <f t="array" ref="BG191">SUM($H$7:$H$106*($C$7:$C$106=$C191)*(BG$7:BG$106&gt;0))</f>
        <v>0</v>
      </c>
      <c r="BH191" s="88">
        <f t="array" ref="BH191">SUM($H$7:$H$106*($C$7:$C$106=$C191)*(BH$7:BH$106&gt;0))</f>
        <v>0</v>
      </c>
      <c r="BI191" s="88">
        <f t="array" ref="BI191">SUM($H$7:$H$106*($C$7:$C$106=$C191)*(BI$7:BI$106&gt;0))</f>
        <v>0</v>
      </c>
      <c r="BJ191" s="88">
        <f t="array" ref="BJ191">SUM($H$7:$H$106*($C$7:$C$106=$C191)*(BJ$7:BJ$106&gt;0))</f>
        <v>0</v>
      </c>
      <c r="BK191" s="88">
        <f t="array" ref="BK191">SUM($H$7:$H$106*($C$7:$C$106=$C191)*(BK$7:BK$106&gt;0))</f>
        <v>0</v>
      </c>
      <c r="BL191" s="88">
        <f t="array" ref="BL191">SUM($H$7:$H$106*($C$7:$C$106=$C191)*(BL$7:BL$106&gt;0))</f>
        <v>0</v>
      </c>
      <c r="BM191" s="88">
        <f t="array" ref="BM191">SUM($H$7:$H$106*($C$7:$C$106=$C191)*(BM$7:BM$106&gt;0))</f>
        <v>0</v>
      </c>
      <c r="BN191" s="88">
        <f t="array" ref="BN191">SUM($H$7:$H$106*($C$7:$C$106=$C191)*(BN$7:BN$106&gt;0))</f>
        <v>0</v>
      </c>
      <c r="BO191" s="88">
        <f t="array" ref="BO191">SUM($H$7:$H$106*($C$7:$C$106=$C191)*(BO$7:BO$106&gt;0))</f>
        <v>0</v>
      </c>
      <c r="BP191" s="88">
        <f t="array" ref="BP191">SUM($H$7:$H$106*($C$7:$C$106=$C191)*(BP$7:BP$106&gt;0))</f>
        <v>0</v>
      </c>
      <c r="BQ191" s="88">
        <f t="array" ref="BQ191">SUM($H$7:$H$106*($C$7:$C$106=$C191)*(BQ$7:BQ$106&gt;0))</f>
        <v>0</v>
      </c>
      <c r="BR191" s="88">
        <f t="array" ref="BR191">SUM($H$7:$H$106*($C$7:$C$106=$C191)*(BR$7:BR$106&gt;0))</f>
        <v>0</v>
      </c>
      <c r="BS191" s="88">
        <f t="array" ref="BS191">SUM($H$7:$H$106*($C$7:$C$106=$C191)*(BS$7:BS$106&gt;0))</f>
        <v>0</v>
      </c>
      <c r="BT191" s="88">
        <f t="array" ref="BT191">SUM($H$7:$H$106*($C$7:$C$106=$C191)*(BT$7:BT$106&gt;0))</f>
        <v>0</v>
      </c>
      <c r="BU191" s="88">
        <f t="array" ref="BU191">SUM($H$7:$H$106*($C$7:$C$106=$C191)*(BU$7:BU$106&gt;0))</f>
        <v>0</v>
      </c>
      <c r="BV191" s="88">
        <f t="array" ref="BV191">SUM($H$7:$H$106*($C$7:$C$106=$C191)*(BV$7:BV$106&gt;0))</f>
        <v>0</v>
      </c>
      <c r="BW191" s="88">
        <f t="array" ref="BW191">SUM($H$7:$H$106*($C$7:$C$106=$C191)*(BW$7:BW$106&gt;0))</f>
        <v>0</v>
      </c>
    </row>
    <row r="192" spans="2:75" hidden="1" outlineLevel="1">
      <c r="B192" s="7"/>
      <c r="C192" s="86" t="str">
        <f>тех!B89</f>
        <v>Садовник</v>
      </c>
      <c r="D192" s="58"/>
      <c r="E192" s="58"/>
      <c r="F192" s="58"/>
      <c r="G192" s="58"/>
      <c r="H192" s="87"/>
      <c r="I192" s="80"/>
      <c r="J192" s="80"/>
      <c r="K192" s="80"/>
      <c r="L192" s="80"/>
      <c r="M192" s="80"/>
      <c r="N192" s="80"/>
      <c r="P192" s="88">
        <f t="array" ref="P192">SUM($H$7:$H$106*($C$7:$C$106=$C192)*(P$7:P$106&gt;0))</f>
        <v>0</v>
      </c>
      <c r="Q192" s="88">
        <f t="array" ref="Q192">SUM($H$7:$H$106*($C$7:$C$106=$C192)*(Q$7:Q$106&gt;0))</f>
        <v>0</v>
      </c>
      <c r="R192" s="88">
        <f t="array" ref="R192">SUM($H$7:$H$106*($C$7:$C$106=$C192)*(R$7:R$106&gt;0))</f>
        <v>0</v>
      </c>
      <c r="S192" s="88">
        <f t="array" ref="S192">SUM($H$7:$H$106*($C$7:$C$106=$C192)*(S$7:S$106&gt;0))</f>
        <v>0</v>
      </c>
      <c r="T192" s="88">
        <f t="array" ref="T192">SUM($H$7:$H$106*($C$7:$C$106=$C192)*(T$7:T$106&gt;0))</f>
        <v>0</v>
      </c>
      <c r="U192" s="88">
        <f t="array" ref="U192">SUM($H$7:$H$106*($C$7:$C$106=$C192)*(U$7:U$106&gt;0))</f>
        <v>0</v>
      </c>
      <c r="V192" s="88">
        <f t="array" ref="V192">SUM($H$7:$H$106*($C$7:$C$106=$C192)*(V$7:V$106&gt;0))</f>
        <v>0</v>
      </c>
      <c r="W192" s="88">
        <f t="array" ref="W192">SUM($H$7:$H$106*($C$7:$C$106=$C192)*(W$7:W$106&gt;0))</f>
        <v>0</v>
      </c>
      <c r="X192" s="88">
        <f t="array" ref="X192">SUM($H$7:$H$106*($C$7:$C$106=$C192)*(X$7:X$106&gt;0))</f>
        <v>0</v>
      </c>
      <c r="Y192" s="88">
        <f t="array" ref="Y192">SUM($H$7:$H$106*($C$7:$C$106=$C192)*(Y$7:Y$106&gt;0))</f>
        <v>0</v>
      </c>
      <c r="Z192" s="88">
        <f t="array" ref="Z192">SUM($H$7:$H$106*($C$7:$C$106=$C192)*(Z$7:Z$106&gt;0))</f>
        <v>0</v>
      </c>
      <c r="AA192" s="88">
        <f t="array" ref="AA192">SUM($H$7:$H$106*($C$7:$C$106=$C192)*(AA$7:AA$106&gt;0))</f>
        <v>0</v>
      </c>
      <c r="AB192" s="88">
        <f t="array" ref="AB192">SUM($H$7:$H$106*($C$7:$C$106=$C192)*(AB$7:AB$106&gt;0))</f>
        <v>0</v>
      </c>
      <c r="AC192" s="88">
        <f t="array" ref="AC192">SUM($H$7:$H$106*($C$7:$C$106=$C192)*(AC$7:AC$106&gt;0))</f>
        <v>0</v>
      </c>
      <c r="AD192" s="88">
        <f t="array" ref="AD192">SUM($H$7:$H$106*($C$7:$C$106=$C192)*(AD$7:AD$106&gt;0))</f>
        <v>0</v>
      </c>
      <c r="AE192" s="88">
        <f t="array" ref="AE192">SUM($H$7:$H$106*($C$7:$C$106=$C192)*(AE$7:AE$106&gt;0))</f>
        <v>0</v>
      </c>
      <c r="AF192" s="88">
        <f t="array" ref="AF192">SUM($H$7:$H$106*($C$7:$C$106=$C192)*(AF$7:AF$106&gt;0))</f>
        <v>0</v>
      </c>
      <c r="AG192" s="88">
        <f t="array" ref="AG192">SUM($H$7:$H$106*($C$7:$C$106=$C192)*(AG$7:AG$106&gt;0))</f>
        <v>0</v>
      </c>
      <c r="AH192" s="88">
        <f t="array" ref="AH192">SUM($H$7:$H$106*($C$7:$C$106=$C192)*(AH$7:AH$106&gt;0))</f>
        <v>0</v>
      </c>
      <c r="AI192" s="88">
        <f t="array" ref="AI192">SUM($H$7:$H$106*($C$7:$C$106=$C192)*(AI$7:AI$106&gt;0))</f>
        <v>0</v>
      </c>
      <c r="AJ192" s="88">
        <f t="array" ref="AJ192">SUM($H$7:$H$106*($C$7:$C$106=$C192)*(AJ$7:AJ$106&gt;0))</f>
        <v>0</v>
      </c>
      <c r="AK192" s="88">
        <f t="array" ref="AK192">SUM($H$7:$H$106*($C$7:$C$106=$C192)*(AK$7:AK$106&gt;0))</f>
        <v>0</v>
      </c>
      <c r="AL192" s="88">
        <f t="array" ref="AL192">SUM($H$7:$H$106*($C$7:$C$106=$C192)*(AL$7:AL$106&gt;0))</f>
        <v>0</v>
      </c>
      <c r="AM192" s="88">
        <f t="array" ref="AM192">SUM($H$7:$H$106*($C$7:$C$106=$C192)*(AM$7:AM$106&gt;0))</f>
        <v>0</v>
      </c>
      <c r="AN192" s="88">
        <f t="array" ref="AN192">SUM($H$7:$H$106*($C$7:$C$106=$C192)*(AN$7:AN$106&gt;0))</f>
        <v>0</v>
      </c>
      <c r="AO192" s="88">
        <f t="array" ref="AO192">SUM($H$7:$H$106*($C$7:$C$106=$C192)*(AO$7:AO$106&gt;0))</f>
        <v>0</v>
      </c>
      <c r="AP192" s="88">
        <f t="array" ref="AP192">SUM($H$7:$H$106*($C$7:$C$106=$C192)*(AP$7:AP$106&gt;0))</f>
        <v>0</v>
      </c>
      <c r="AQ192" s="88">
        <f t="array" ref="AQ192">SUM($H$7:$H$106*($C$7:$C$106=$C192)*(AQ$7:AQ$106&gt;0))</f>
        <v>0</v>
      </c>
      <c r="AR192" s="88">
        <f t="array" ref="AR192">SUM($H$7:$H$106*($C$7:$C$106=$C192)*(AR$7:AR$106&gt;0))</f>
        <v>0</v>
      </c>
      <c r="AS192" s="88">
        <f t="array" ref="AS192">SUM($H$7:$H$106*($C$7:$C$106=$C192)*(AS$7:AS$106&gt;0))</f>
        <v>0</v>
      </c>
      <c r="AT192" s="88">
        <f t="array" ref="AT192">SUM($H$7:$H$106*($C$7:$C$106=$C192)*(AT$7:AT$106&gt;0))</f>
        <v>0</v>
      </c>
      <c r="AU192" s="88">
        <f t="array" ref="AU192">SUM($H$7:$H$106*($C$7:$C$106=$C192)*(AU$7:AU$106&gt;0))</f>
        <v>0</v>
      </c>
      <c r="AV192" s="88">
        <f t="array" ref="AV192">SUM($H$7:$H$106*($C$7:$C$106=$C192)*(AV$7:AV$106&gt;0))</f>
        <v>0</v>
      </c>
      <c r="AW192" s="88">
        <f t="array" ref="AW192">SUM($H$7:$H$106*($C$7:$C$106=$C192)*(AW$7:AW$106&gt;0))</f>
        <v>0</v>
      </c>
      <c r="AX192" s="88">
        <f t="array" ref="AX192">SUM($H$7:$H$106*($C$7:$C$106=$C192)*(AX$7:AX$106&gt;0))</f>
        <v>0</v>
      </c>
      <c r="AY192" s="88">
        <f t="array" ref="AY192">SUM($H$7:$H$106*($C$7:$C$106=$C192)*(AY$7:AY$106&gt;0))</f>
        <v>0</v>
      </c>
      <c r="AZ192" s="88">
        <f t="array" ref="AZ192">SUM($H$7:$H$106*($C$7:$C$106=$C192)*(AZ$7:AZ$106&gt;0))</f>
        <v>0</v>
      </c>
      <c r="BA192" s="88">
        <f t="array" ref="BA192">SUM($H$7:$H$106*($C$7:$C$106=$C192)*(BA$7:BA$106&gt;0))</f>
        <v>0</v>
      </c>
      <c r="BB192" s="88">
        <f t="array" ref="BB192">SUM($H$7:$H$106*($C$7:$C$106=$C192)*(BB$7:BB$106&gt;0))</f>
        <v>0</v>
      </c>
      <c r="BC192" s="88">
        <f t="array" ref="BC192">SUM($H$7:$H$106*($C$7:$C$106=$C192)*(BC$7:BC$106&gt;0))</f>
        <v>0</v>
      </c>
      <c r="BD192" s="88">
        <f t="array" ref="BD192">SUM($H$7:$H$106*($C$7:$C$106=$C192)*(BD$7:BD$106&gt;0))</f>
        <v>0</v>
      </c>
      <c r="BE192" s="88">
        <f t="array" ref="BE192">SUM($H$7:$H$106*($C$7:$C$106=$C192)*(BE$7:BE$106&gt;0))</f>
        <v>0</v>
      </c>
      <c r="BF192" s="88">
        <f t="array" ref="BF192">SUM($H$7:$H$106*($C$7:$C$106=$C192)*(BF$7:BF$106&gt;0))</f>
        <v>0</v>
      </c>
      <c r="BG192" s="88">
        <f t="array" ref="BG192">SUM($H$7:$H$106*($C$7:$C$106=$C192)*(BG$7:BG$106&gt;0))</f>
        <v>0</v>
      </c>
      <c r="BH192" s="88">
        <f t="array" ref="BH192">SUM($H$7:$H$106*($C$7:$C$106=$C192)*(BH$7:BH$106&gt;0))</f>
        <v>0</v>
      </c>
      <c r="BI192" s="88">
        <f t="array" ref="BI192">SUM($H$7:$H$106*($C$7:$C$106=$C192)*(BI$7:BI$106&gt;0))</f>
        <v>0</v>
      </c>
      <c r="BJ192" s="88">
        <f t="array" ref="BJ192">SUM($H$7:$H$106*($C$7:$C$106=$C192)*(BJ$7:BJ$106&gt;0))</f>
        <v>0</v>
      </c>
      <c r="BK192" s="88">
        <f t="array" ref="BK192">SUM($H$7:$H$106*($C$7:$C$106=$C192)*(BK$7:BK$106&gt;0))</f>
        <v>0</v>
      </c>
      <c r="BL192" s="88">
        <f t="array" ref="BL192">SUM($H$7:$H$106*($C$7:$C$106=$C192)*(BL$7:BL$106&gt;0))</f>
        <v>0</v>
      </c>
      <c r="BM192" s="88">
        <f t="array" ref="BM192">SUM($H$7:$H$106*($C$7:$C$106=$C192)*(BM$7:BM$106&gt;0))</f>
        <v>0</v>
      </c>
      <c r="BN192" s="88">
        <f t="array" ref="BN192">SUM($H$7:$H$106*($C$7:$C$106=$C192)*(BN$7:BN$106&gt;0))</f>
        <v>0</v>
      </c>
      <c r="BO192" s="88">
        <f t="array" ref="BO192">SUM($H$7:$H$106*($C$7:$C$106=$C192)*(BO$7:BO$106&gt;0))</f>
        <v>0</v>
      </c>
      <c r="BP192" s="88">
        <f t="array" ref="BP192">SUM($H$7:$H$106*($C$7:$C$106=$C192)*(BP$7:BP$106&gt;0))</f>
        <v>0</v>
      </c>
      <c r="BQ192" s="88">
        <f t="array" ref="BQ192">SUM($H$7:$H$106*($C$7:$C$106=$C192)*(BQ$7:BQ$106&gt;0))</f>
        <v>0</v>
      </c>
      <c r="BR192" s="88">
        <f t="array" ref="BR192">SUM($H$7:$H$106*($C$7:$C$106=$C192)*(BR$7:BR$106&gt;0))</f>
        <v>0</v>
      </c>
      <c r="BS192" s="88">
        <f t="array" ref="BS192">SUM($H$7:$H$106*($C$7:$C$106=$C192)*(BS$7:BS$106&gt;0))</f>
        <v>0</v>
      </c>
      <c r="BT192" s="88">
        <f t="array" ref="BT192">SUM($H$7:$H$106*($C$7:$C$106=$C192)*(BT$7:BT$106&gt;0))</f>
        <v>0</v>
      </c>
      <c r="BU192" s="88">
        <f t="array" ref="BU192">SUM($H$7:$H$106*($C$7:$C$106=$C192)*(BU$7:BU$106&gt;0))</f>
        <v>0</v>
      </c>
      <c r="BV192" s="88">
        <f t="array" ref="BV192">SUM($H$7:$H$106*($C$7:$C$106=$C192)*(BV$7:BV$106&gt;0))</f>
        <v>0</v>
      </c>
      <c r="BW192" s="88">
        <f t="array" ref="BW192">SUM($H$7:$H$106*($C$7:$C$106=$C192)*(BW$7:BW$106&gt;0))</f>
        <v>0</v>
      </c>
    </row>
    <row r="193" spans="2:75" hidden="1" outlineLevel="1">
      <c r="B193" s="7"/>
      <c r="C193" s="86" t="str">
        <f>тех!B90</f>
        <v>Сантехник</v>
      </c>
      <c r="D193" s="58"/>
      <c r="E193" s="58"/>
      <c r="F193" s="58"/>
      <c r="G193" s="58"/>
      <c r="H193" s="87"/>
      <c r="I193" s="80"/>
      <c r="J193" s="80"/>
      <c r="K193" s="80"/>
      <c r="L193" s="80"/>
      <c r="M193" s="80"/>
      <c r="N193" s="80"/>
      <c r="P193" s="88">
        <f t="array" ref="P193">SUM($H$7:$H$106*($C$7:$C$106=$C193)*(P$7:P$106&gt;0))</f>
        <v>1</v>
      </c>
      <c r="Q193" s="88">
        <f t="array" ref="Q193">SUM($H$7:$H$106*($C$7:$C$106=$C193)*(Q$7:Q$106&gt;0))</f>
        <v>1</v>
      </c>
      <c r="R193" s="88">
        <f t="array" ref="R193">SUM($H$7:$H$106*($C$7:$C$106=$C193)*(R$7:R$106&gt;0))</f>
        <v>1</v>
      </c>
      <c r="S193" s="88">
        <f t="array" ref="S193">SUM($H$7:$H$106*($C$7:$C$106=$C193)*(S$7:S$106&gt;0))</f>
        <v>1</v>
      </c>
      <c r="T193" s="88">
        <f t="array" ref="T193">SUM($H$7:$H$106*($C$7:$C$106=$C193)*(T$7:T$106&gt;0))</f>
        <v>1</v>
      </c>
      <c r="U193" s="88">
        <f t="array" ref="U193">SUM($H$7:$H$106*($C$7:$C$106=$C193)*(U$7:U$106&gt;0))</f>
        <v>1</v>
      </c>
      <c r="V193" s="88">
        <f t="array" ref="V193">SUM($H$7:$H$106*($C$7:$C$106=$C193)*(V$7:V$106&gt;0))</f>
        <v>1</v>
      </c>
      <c r="W193" s="88">
        <f t="array" ref="W193">SUM($H$7:$H$106*($C$7:$C$106=$C193)*(W$7:W$106&gt;0))</f>
        <v>1</v>
      </c>
      <c r="X193" s="88">
        <f t="array" ref="X193">SUM($H$7:$H$106*($C$7:$C$106=$C193)*(X$7:X$106&gt;0))</f>
        <v>1</v>
      </c>
      <c r="Y193" s="88">
        <f t="array" ref="Y193">SUM($H$7:$H$106*($C$7:$C$106=$C193)*(Y$7:Y$106&gt;0))</f>
        <v>1</v>
      </c>
      <c r="Z193" s="88">
        <f t="array" ref="Z193">SUM($H$7:$H$106*($C$7:$C$106=$C193)*(Z$7:Z$106&gt;0))</f>
        <v>1</v>
      </c>
      <c r="AA193" s="88">
        <f t="array" ref="AA193">SUM($H$7:$H$106*($C$7:$C$106=$C193)*(AA$7:AA$106&gt;0))</f>
        <v>1</v>
      </c>
      <c r="AB193" s="88">
        <f t="array" ref="AB193">SUM($H$7:$H$106*($C$7:$C$106=$C193)*(AB$7:AB$106&gt;0))</f>
        <v>0</v>
      </c>
      <c r="AC193" s="88">
        <f t="array" ref="AC193">SUM($H$7:$H$106*($C$7:$C$106=$C193)*(AC$7:AC$106&gt;0))</f>
        <v>0</v>
      </c>
      <c r="AD193" s="88">
        <f t="array" ref="AD193">SUM($H$7:$H$106*($C$7:$C$106=$C193)*(AD$7:AD$106&gt;0))</f>
        <v>0</v>
      </c>
      <c r="AE193" s="88">
        <f t="array" ref="AE193">SUM($H$7:$H$106*($C$7:$C$106=$C193)*(AE$7:AE$106&gt;0))</f>
        <v>0</v>
      </c>
      <c r="AF193" s="88">
        <f t="array" ref="AF193">SUM($H$7:$H$106*($C$7:$C$106=$C193)*(AF$7:AF$106&gt;0))</f>
        <v>0</v>
      </c>
      <c r="AG193" s="88">
        <f t="array" ref="AG193">SUM($H$7:$H$106*($C$7:$C$106=$C193)*(AG$7:AG$106&gt;0))</f>
        <v>0</v>
      </c>
      <c r="AH193" s="88">
        <f t="array" ref="AH193">SUM($H$7:$H$106*($C$7:$C$106=$C193)*(AH$7:AH$106&gt;0))</f>
        <v>0</v>
      </c>
      <c r="AI193" s="88">
        <f t="array" ref="AI193">SUM($H$7:$H$106*($C$7:$C$106=$C193)*(AI$7:AI$106&gt;0))</f>
        <v>0</v>
      </c>
      <c r="AJ193" s="88">
        <f t="array" ref="AJ193">SUM($H$7:$H$106*($C$7:$C$106=$C193)*(AJ$7:AJ$106&gt;0))</f>
        <v>0</v>
      </c>
      <c r="AK193" s="88">
        <f t="array" ref="AK193">SUM($H$7:$H$106*($C$7:$C$106=$C193)*(AK$7:AK$106&gt;0))</f>
        <v>0</v>
      </c>
      <c r="AL193" s="88">
        <f t="array" ref="AL193">SUM($H$7:$H$106*($C$7:$C$106=$C193)*(AL$7:AL$106&gt;0))</f>
        <v>0</v>
      </c>
      <c r="AM193" s="88">
        <f t="array" ref="AM193">SUM($H$7:$H$106*($C$7:$C$106=$C193)*(AM$7:AM$106&gt;0))</f>
        <v>0</v>
      </c>
      <c r="AN193" s="88">
        <f t="array" ref="AN193">SUM($H$7:$H$106*($C$7:$C$106=$C193)*(AN$7:AN$106&gt;0))</f>
        <v>0</v>
      </c>
      <c r="AO193" s="88">
        <f t="array" ref="AO193">SUM($H$7:$H$106*($C$7:$C$106=$C193)*(AO$7:AO$106&gt;0))</f>
        <v>0</v>
      </c>
      <c r="AP193" s="88">
        <f t="array" ref="AP193">SUM($H$7:$H$106*($C$7:$C$106=$C193)*(AP$7:AP$106&gt;0))</f>
        <v>0</v>
      </c>
      <c r="AQ193" s="88">
        <f t="array" ref="AQ193">SUM($H$7:$H$106*($C$7:$C$106=$C193)*(AQ$7:AQ$106&gt;0))</f>
        <v>0</v>
      </c>
      <c r="AR193" s="88">
        <f t="array" ref="AR193">SUM($H$7:$H$106*($C$7:$C$106=$C193)*(AR$7:AR$106&gt;0))</f>
        <v>0</v>
      </c>
      <c r="AS193" s="88">
        <f t="array" ref="AS193">SUM($H$7:$H$106*($C$7:$C$106=$C193)*(AS$7:AS$106&gt;0))</f>
        <v>0</v>
      </c>
      <c r="AT193" s="88">
        <f t="array" ref="AT193">SUM($H$7:$H$106*($C$7:$C$106=$C193)*(AT$7:AT$106&gt;0))</f>
        <v>0</v>
      </c>
      <c r="AU193" s="88">
        <f t="array" ref="AU193">SUM($H$7:$H$106*($C$7:$C$106=$C193)*(AU$7:AU$106&gt;0))</f>
        <v>0</v>
      </c>
      <c r="AV193" s="88">
        <f t="array" ref="AV193">SUM($H$7:$H$106*($C$7:$C$106=$C193)*(AV$7:AV$106&gt;0))</f>
        <v>0</v>
      </c>
      <c r="AW193" s="88">
        <f t="array" ref="AW193">SUM($H$7:$H$106*($C$7:$C$106=$C193)*(AW$7:AW$106&gt;0))</f>
        <v>0</v>
      </c>
      <c r="AX193" s="88">
        <f t="array" ref="AX193">SUM($H$7:$H$106*($C$7:$C$106=$C193)*(AX$7:AX$106&gt;0))</f>
        <v>0</v>
      </c>
      <c r="AY193" s="88">
        <f t="array" ref="AY193">SUM($H$7:$H$106*($C$7:$C$106=$C193)*(AY$7:AY$106&gt;0))</f>
        <v>0</v>
      </c>
      <c r="AZ193" s="88">
        <f t="array" ref="AZ193">SUM($H$7:$H$106*($C$7:$C$106=$C193)*(AZ$7:AZ$106&gt;0))</f>
        <v>0</v>
      </c>
      <c r="BA193" s="88">
        <f t="array" ref="BA193">SUM($H$7:$H$106*($C$7:$C$106=$C193)*(BA$7:BA$106&gt;0))</f>
        <v>0</v>
      </c>
      <c r="BB193" s="88">
        <f t="array" ref="BB193">SUM($H$7:$H$106*($C$7:$C$106=$C193)*(BB$7:BB$106&gt;0))</f>
        <v>0</v>
      </c>
      <c r="BC193" s="88">
        <f t="array" ref="BC193">SUM($H$7:$H$106*($C$7:$C$106=$C193)*(BC$7:BC$106&gt;0))</f>
        <v>0</v>
      </c>
      <c r="BD193" s="88">
        <f t="array" ref="BD193">SUM($H$7:$H$106*($C$7:$C$106=$C193)*(BD$7:BD$106&gt;0))</f>
        <v>0</v>
      </c>
      <c r="BE193" s="88">
        <f t="array" ref="BE193">SUM($H$7:$H$106*($C$7:$C$106=$C193)*(BE$7:BE$106&gt;0))</f>
        <v>0</v>
      </c>
      <c r="BF193" s="88">
        <f t="array" ref="BF193">SUM($H$7:$H$106*($C$7:$C$106=$C193)*(BF$7:BF$106&gt;0))</f>
        <v>0</v>
      </c>
      <c r="BG193" s="88">
        <f t="array" ref="BG193">SUM($H$7:$H$106*($C$7:$C$106=$C193)*(BG$7:BG$106&gt;0))</f>
        <v>0</v>
      </c>
      <c r="BH193" s="88">
        <f t="array" ref="BH193">SUM($H$7:$H$106*($C$7:$C$106=$C193)*(BH$7:BH$106&gt;0))</f>
        <v>0</v>
      </c>
      <c r="BI193" s="88">
        <f t="array" ref="BI193">SUM($H$7:$H$106*($C$7:$C$106=$C193)*(BI$7:BI$106&gt;0))</f>
        <v>0</v>
      </c>
      <c r="BJ193" s="88">
        <f t="array" ref="BJ193">SUM($H$7:$H$106*($C$7:$C$106=$C193)*(BJ$7:BJ$106&gt;0))</f>
        <v>0</v>
      </c>
      <c r="BK193" s="88">
        <f t="array" ref="BK193">SUM($H$7:$H$106*($C$7:$C$106=$C193)*(BK$7:BK$106&gt;0))</f>
        <v>0</v>
      </c>
      <c r="BL193" s="88">
        <f t="array" ref="BL193">SUM($H$7:$H$106*($C$7:$C$106=$C193)*(BL$7:BL$106&gt;0))</f>
        <v>0</v>
      </c>
      <c r="BM193" s="88">
        <f t="array" ref="BM193">SUM($H$7:$H$106*($C$7:$C$106=$C193)*(BM$7:BM$106&gt;0))</f>
        <v>0</v>
      </c>
      <c r="BN193" s="88">
        <f t="array" ref="BN193">SUM($H$7:$H$106*($C$7:$C$106=$C193)*(BN$7:BN$106&gt;0))</f>
        <v>0</v>
      </c>
      <c r="BO193" s="88">
        <f t="array" ref="BO193">SUM($H$7:$H$106*($C$7:$C$106=$C193)*(BO$7:BO$106&gt;0))</f>
        <v>0</v>
      </c>
      <c r="BP193" s="88">
        <f t="array" ref="BP193">SUM($H$7:$H$106*($C$7:$C$106=$C193)*(BP$7:BP$106&gt;0))</f>
        <v>0</v>
      </c>
      <c r="BQ193" s="88">
        <f t="array" ref="BQ193">SUM($H$7:$H$106*($C$7:$C$106=$C193)*(BQ$7:BQ$106&gt;0))</f>
        <v>0</v>
      </c>
      <c r="BR193" s="88">
        <f t="array" ref="BR193">SUM($H$7:$H$106*($C$7:$C$106=$C193)*(BR$7:BR$106&gt;0))</f>
        <v>0</v>
      </c>
      <c r="BS193" s="88">
        <f t="array" ref="BS193">SUM($H$7:$H$106*($C$7:$C$106=$C193)*(BS$7:BS$106&gt;0))</f>
        <v>0</v>
      </c>
      <c r="BT193" s="88">
        <f t="array" ref="BT193">SUM($H$7:$H$106*($C$7:$C$106=$C193)*(BT$7:BT$106&gt;0))</f>
        <v>0</v>
      </c>
      <c r="BU193" s="88">
        <f t="array" ref="BU193">SUM($H$7:$H$106*($C$7:$C$106=$C193)*(BU$7:BU$106&gt;0))</f>
        <v>0</v>
      </c>
      <c r="BV193" s="88">
        <f t="array" ref="BV193">SUM($H$7:$H$106*($C$7:$C$106=$C193)*(BV$7:BV$106&gt;0))</f>
        <v>0</v>
      </c>
      <c r="BW193" s="88">
        <f t="array" ref="BW193">SUM($H$7:$H$106*($C$7:$C$106=$C193)*(BW$7:BW$106&gt;0))</f>
        <v>0</v>
      </c>
    </row>
    <row r="194" spans="2:75" hidden="1" outlineLevel="1">
      <c r="B194" s="7"/>
      <c r="C194" s="86" t="str">
        <f>тех!B91</f>
        <v>Сатураторщик</v>
      </c>
      <c r="D194" s="58"/>
      <c r="E194" s="58"/>
      <c r="F194" s="58"/>
      <c r="G194" s="58"/>
      <c r="H194" s="87"/>
      <c r="I194" s="80"/>
      <c r="J194" s="80"/>
      <c r="K194" s="80"/>
      <c r="L194" s="80"/>
      <c r="M194" s="80"/>
      <c r="N194" s="80"/>
      <c r="P194" s="88">
        <f t="array" ref="P194">SUM($H$7:$H$106*($C$7:$C$106=$C194)*(P$7:P$106&gt;0))</f>
        <v>0</v>
      </c>
      <c r="Q194" s="88">
        <f t="array" ref="Q194">SUM($H$7:$H$106*($C$7:$C$106=$C194)*(Q$7:Q$106&gt;0))</f>
        <v>0</v>
      </c>
      <c r="R194" s="88">
        <f t="array" ref="R194">SUM($H$7:$H$106*($C$7:$C$106=$C194)*(R$7:R$106&gt;0))</f>
        <v>0</v>
      </c>
      <c r="S194" s="88">
        <f t="array" ref="S194">SUM($H$7:$H$106*($C$7:$C$106=$C194)*(S$7:S$106&gt;0))</f>
        <v>0</v>
      </c>
      <c r="T194" s="88">
        <f t="array" ref="T194">SUM($H$7:$H$106*($C$7:$C$106=$C194)*(T$7:T$106&gt;0))</f>
        <v>0</v>
      </c>
      <c r="U194" s="88">
        <f t="array" ref="U194">SUM($H$7:$H$106*($C$7:$C$106=$C194)*(U$7:U$106&gt;0))</f>
        <v>0</v>
      </c>
      <c r="V194" s="88">
        <f t="array" ref="V194">SUM($H$7:$H$106*($C$7:$C$106=$C194)*(V$7:V$106&gt;0))</f>
        <v>0</v>
      </c>
      <c r="W194" s="88">
        <f t="array" ref="W194">SUM($H$7:$H$106*($C$7:$C$106=$C194)*(W$7:W$106&gt;0))</f>
        <v>0</v>
      </c>
      <c r="X194" s="88">
        <f t="array" ref="X194">SUM($H$7:$H$106*($C$7:$C$106=$C194)*(X$7:X$106&gt;0))</f>
        <v>0</v>
      </c>
      <c r="Y194" s="88">
        <f t="array" ref="Y194">SUM($H$7:$H$106*($C$7:$C$106=$C194)*(Y$7:Y$106&gt;0))</f>
        <v>0</v>
      </c>
      <c r="Z194" s="88">
        <f t="array" ref="Z194">SUM($H$7:$H$106*($C$7:$C$106=$C194)*(Z$7:Z$106&gt;0))</f>
        <v>0</v>
      </c>
      <c r="AA194" s="88">
        <f t="array" ref="AA194">SUM($H$7:$H$106*($C$7:$C$106=$C194)*(AA$7:AA$106&gt;0))</f>
        <v>0</v>
      </c>
      <c r="AB194" s="88">
        <f t="array" ref="AB194">SUM($H$7:$H$106*($C$7:$C$106=$C194)*(AB$7:AB$106&gt;0))</f>
        <v>0</v>
      </c>
      <c r="AC194" s="88">
        <f t="array" ref="AC194">SUM($H$7:$H$106*($C$7:$C$106=$C194)*(AC$7:AC$106&gt;0))</f>
        <v>0</v>
      </c>
      <c r="AD194" s="88">
        <f t="array" ref="AD194">SUM($H$7:$H$106*($C$7:$C$106=$C194)*(AD$7:AD$106&gt;0))</f>
        <v>0</v>
      </c>
      <c r="AE194" s="88">
        <f t="array" ref="AE194">SUM($H$7:$H$106*($C$7:$C$106=$C194)*(AE$7:AE$106&gt;0))</f>
        <v>0</v>
      </c>
      <c r="AF194" s="88">
        <f t="array" ref="AF194">SUM($H$7:$H$106*($C$7:$C$106=$C194)*(AF$7:AF$106&gt;0))</f>
        <v>0</v>
      </c>
      <c r="AG194" s="88">
        <f t="array" ref="AG194">SUM($H$7:$H$106*($C$7:$C$106=$C194)*(AG$7:AG$106&gt;0))</f>
        <v>0</v>
      </c>
      <c r="AH194" s="88">
        <f t="array" ref="AH194">SUM($H$7:$H$106*($C$7:$C$106=$C194)*(AH$7:AH$106&gt;0))</f>
        <v>0</v>
      </c>
      <c r="AI194" s="88">
        <f t="array" ref="AI194">SUM($H$7:$H$106*($C$7:$C$106=$C194)*(AI$7:AI$106&gt;0))</f>
        <v>0</v>
      </c>
      <c r="AJ194" s="88">
        <f t="array" ref="AJ194">SUM($H$7:$H$106*($C$7:$C$106=$C194)*(AJ$7:AJ$106&gt;0))</f>
        <v>0</v>
      </c>
      <c r="AK194" s="88">
        <f t="array" ref="AK194">SUM($H$7:$H$106*($C$7:$C$106=$C194)*(AK$7:AK$106&gt;0))</f>
        <v>0</v>
      </c>
      <c r="AL194" s="88">
        <f t="array" ref="AL194">SUM($H$7:$H$106*($C$7:$C$106=$C194)*(AL$7:AL$106&gt;0))</f>
        <v>0</v>
      </c>
      <c r="AM194" s="88">
        <f t="array" ref="AM194">SUM($H$7:$H$106*($C$7:$C$106=$C194)*(AM$7:AM$106&gt;0))</f>
        <v>0</v>
      </c>
      <c r="AN194" s="88">
        <f t="array" ref="AN194">SUM($H$7:$H$106*($C$7:$C$106=$C194)*(AN$7:AN$106&gt;0))</f>
        <v>0</v>
      </c>
      <c r="AO194" s="88">
        <f t="array" ref="AO194">SUM($H$7:$H$106*($C$7:$C$106=$C194)*(AO$7:AO$106&gt;0))</f>
        <v>0</v>
      </c>
      <c r="AP194" s="88">
        <f t="array" ref="AP194">SUM($H$7:$H$106*($C$7:$C$106=$C194)*(AP$7:AP$106&gt;0))</f>
        <v>0</v>
      </c>
      <c r="AQ194" s="88">
        <f t="array" ref="AQ194">SUM($H$7:$H$106*($C$7:$C$106=$C194)*(AQ$7:AQ$106&gt;0))</f>
        <v>0</v>
      </c>
      <c r="AR194" s="88">
        <f t="array" ref="AR194">SUM($H$7:$H$106*($C$7:$C$106=$C194)*(AR$7:AR$106&gt;0))</f>
        <v>0</v>
      </c>
      <c r="AS194" s="88">
        <f t="array" ref="AS194">SUM($H$7:$H$106*($C$7:$C$106=$C194)*(AS$7:AS$106&gt;0))</f>
        <v>0</v>
      </c>
      <c r="AT194" s="88">
        <f t="array" ref="AT194">SUM($H$7:$H$106*($C$7:$C$106=$C194)*(AT$7:AT$106&gt;0))</f>
        <v>0</v>
      </c>
      <c r="AU194" s="88">
        <f t="array" ref="AU194">SUM($H$7:$H$106*($C$7:$C$106=$C194)*(AU$7:AU$106&gt;0))</f>
        <v>0</v>
      </c>
      <c r="AV194" s="88">
        <f t="array" ref="AV194">SUM($H$7:$H$106*($C$7:$C$106=$C194)*(AV$7:AV$106&gt;0))</f>
        <v>0</v>
      </c>
      <c r="AW194" s="88">
        <f t="array" ref="AW194">SUM($H$7:$H$106*($C$7:$C$106=$C194)*(AW$7:AW$106&gt;0))</f>
        <v>0</v>
      </c>
      <c r="AX194" s="88">
        <f t="array" ref="AX194">SUM($H$7:$H$106*($C$7:$C$106=$C194)*(AX$7:AX$106&gt;0))</f>
        <v>0</v>
      </c>
      <c r="AY194" s="88">
        <f t="array" ref="AY194">SUM($H$7:$H$106*($C$7:$C$106=$C194)*(AY$7:AY$106&gt;0))</f>
        <v>0</v>
      </c>
      <c r="AZ194" s="88">
        <f t="array" ref="AZ194">SUM($H$7:$H$106*($C$7:$C$106=$C194)*(AZ$7:AZ$106&gt;0))</f>
        <v>0</v>
      </c>
      <c r="BA194" s="88">
        <f t="array" ref="BA194">SUM($H$7:$H$106*($C$7:$C$106=$C194)*(BA$7:BA$106&gt;0))</f>
        <v>0</v>
      </c>
      <c r="BB194" s="88">
        <f t="array" ref="BB194">SUM($H$7:$H$106*($C$7:$C$106=$C194)*(BB$7:BB$106&gt;0))</f>
        <v>0</v>
      </c>
      <c r="BC194" s="88">
        <f t="array" ref="BC194">SUM($H$7:$H$106*($C$7:$C$106=$C194)*(BC$7:BC$106&gt;0))</f>
        <v>0</v>
      </c>
      <c r="BD194" s="88">
        <f t="array" ref="BD194">SUM($H$7:$H$106*($C$7:$C$106=$C194)*(BD$7:BD$106&gt;0))</f>
        <v>0</v>
      </c>
      <c r="BE194" s="88">
        <f t="array" ref="BE194">SUM($H$7:$H$106*($C$7:$C$106=$C194)*(BE$7:BE$106&gt;0))</f>
        <v>0</v>
      </c>
      <c r="BF194" s="88">
        <f t="array" ref="BF194">SUM($H$7:$H$106*($C$7:$C$106=$C194)*(BF$7:BF$106&gt;0))</f>
        <v>0</v>
      </c>
      <c r="BG194" s="88">
        <f t="array" ref="BG194">SUM($H$7:$H$106*($C$7:$C$106=$C194)*(BG$7:BG$106&gt;0))</f>
        <v>0</v>
      </c>
      <c r="BH194" s="88">
        <f t="array" ref="BH194">SUM($H$7:$H$106*($C$7:$C$106=$C194)*(BH$7:BH$106&gt;0))</f>
        <v>0</v>
      </c>
      <c r="BI194" s="88">
        <f t="array" ref="BI194">SUM($H$7:$H$106*($C$7:$C$106=$C194)*(BI$7:BI$106&gt;0))</f>
        <v>0</v>
      </c>
      <c r="BJ194" s="88">
        <f t="array" ref="BJ194">SUM($H$7:$H$106*($C$7:$C$106=$C194)*(BJ$7:BJ$106&gt;0))</f>
        <v>0</v>
      </c>
      <c r="BK194" s="88">
        <f t="array" ref="BK194">SUM($H$7:$H$106*($C$7:$C$106=$C194)*(BK$7:BK$106&gt;0))</f>
        <v>0</v>
      </c>
      <c r="BL194" s="88">
        <f t="array" ref="BL194">SUM($H$7:$H$106*($C$7:$C$106=$C194)*(BL$7:BL$106&gt;0))</f>
        <v>0</v>
      </c>
      <c r="BM194" s="88">
        <f t="array" ref="BM194">SUM($H$7:$H$106*($C$7:$C$106=$C194)*(BM$7:BM$106&gt;0))</f>
        <v>0</v>
      </c>
      <c r="BN194" s="88">
        <f t="array" ref="BN194">SUM($H$7:$H$106*($C$7:$C$106=$C194)*(BN$7:BN$106&gt;0))</f>
        <v>0</v>
      </c>
      <c r="BO194" s="88">
        <f t="array" ref="BO194">SUM($H$7:$H$106*($C$7:$C$106=$C194)*(BO$7:BO$106&gt;0))</f>
        <v>0</v>
      </c>
      <c r="BP194" s="88">
        <f t="array" ref="BP194">SUM($H$7:$H$106*($C$7:$C$106=$C194)*(BP$7:BP$106&gt;0))</f>
        <v>0</v>
      </c>
      <c r="BQ194" s="88">
        <f t="array" ref="BQ194">SUM($H$7:$H$106*($C$7:$C$106=$C194)*(BQ$7:BQ$106&gt;0))</f>
        <v>0</v>
      </c>
      <c r="BR194" s="88">
        <f t="array" ref="BR194">SUM($H$7:$H$106*($C$7:$C$106=$C194)*(BR$7:BR$106&gt;0))</f>
        <v>0</v>
      </c>
      <c r="BS194" s="88">
        <f t="array" ref="BS194">SUM($H$7:$H$106*($C$7:$C$106=$C194)*(BS$7:BS$106&gt;0))</f>
        <v>0</v>
      </c>
      <c r="BT194" s="88">
        <f t="array" ref="BT194">SUM($H$7:$H$106*($C$7:$C$106=$C194)*(BT$7:BT$106&gt;0))</f>
        <v>0</v>
      </c>
      <c r="BU194" s="88">
        <f t="array" ref="BU194">SUM($H$7:$H$106*($C$7:$C$106=$C194)*(BU$7:BU$106&gt;0))</f>
        <v>0</v>
      </c>
      <c r="BV194" s="88">
        <f t="array" ref="BV194">SUM($H$7:$H$106*($C$7:$C$106=$C194)*(BV$7:BV$106&gt;0))</f>
        <v>0</v>
      </c>
      <c r="BW194" s="88">
        <f t="array" ref="BW194">SUM($H$7:$H$106*($C$7:$C$106=$C194)*(BW$7:BW$106&gt;0))</f>
        <v>0</v>
      </c>
    </row>
    <row r="195" spans="2:75" hidden="1" outlineLevel="1">
      <c r="B195" s="7"/>
      <c r="C195" s="86" t="str">
        <f>тех!B92</f>
        <v>Сборщик тележек</v>
      </c>
      <c r="D195" s="58"/>
      <c r="E195" s="58"/>
      <c r="F195" s="58"/>
      <c r="G195" s="58"/>
      <c r="H195" s="87"/>
      <c r="I195" s="80"/>
      <c r="J195" s="80"/>
      <c r="K195" s="80"/>
      <c r="L195" s="80"/>
      <c r="M195" s="80"/>
      <c r="N195" s="80"/>
      <c r="P195" s="88">
        <f t="array" ref="P195">SUM($H$7:$H$106*($C$7:$C$106=$C195)*(P$7:P$106&gt;0))</f>
        <v>0</v>
      </c>
      <c r="Q195" s="88">
        <f t="array" ref="Q195">SUM($H$7:$H$106*($C$7:$C$106=$C195)*(Q$7:Q$106&gt;0))</f>
        <v>0</v>
      </c>
      <c r="R195" s="88">
        <f t="array" ref="R195">SUM($H$7:$H$106*($C$7:$C$106=$C195)*(R$7:R$106&gt;0))</f>
        <v>0</v>
      </c>
      <c r="S195" s="88">
        <f t="array" ref="S195">SUM($H$7:$H$106*($C$7:$C$106=$C195)*(S$7:S$106&gt;0))</f>
        <v>0</v>
      </c>
      <c r="T195" s="88">
        <f t="array" ref="T195">SUM($H$7:$H$106*($C$7:$C$106=$C195)*(T$7:T$106&gt;0))</f>
        <v>0</v>
      </c>
      <c r="U195" s="88">
        <f t="array" ref="U195">SUM($H$7:$H$106*($C$7:$C$106=$C195)*(U$7:U$106&gt;0))</f>
        <v>0</v>
      </c>
      <c r="V195" s="88">
        <f t="array" ref="V195">SUM($H$7:$H$106*($C$7:$C$106=$C195)*(V$7:V$106&gt;0))</f>
        <v>0</v>
      </c>
      <c r="W195" s="88">
        <f t="array" ref="W195">SUM($H$7:$H$106*($C$7:$C$106=$C195)*(W$7:W$106&gt;0))</f>
        <v>0</v>
      </c>
      <c r="X195" s="88">
        <f t="array" ref="X195">SUM($H$7:$H$106*($C$7:$C$106=$C195)*(X$7:X$106&gt;0))</f>
        <v>0</v>
      </c>
      <c r="Y195" s="88">
        <f t="array" ref="Y195">SUM($H$7:$H$106*($C$7:$C$106=$C195)*(Y$7:Y$106&gt;0))</f>
        <v>0</v>
      </c>
      <c r="Z195" s="88">
        <f t="array" ref="Z195">SUM($H$7:$H$106*($C$7:$C$106=$C195)*(Z$7:Z$106&gt;0))</f>
        <v>0</v>
      </c>
      <c r="AA195" s="88">
        <f t="array" ref="AA195">SUM($H$7:$H$106*($C$7:$C$106=$C195)*(AA$7:AA$106&gt;0))</f>
        <v>0</v>
      </c>
      <c r="AB195" s="88">
        <f t="array" ref="AB195">SUM($H$7:$H$106*($C$7:$C$106=$C195)*(AB$7:AB$106&gt;0))</f>
        <v>0</v>
      </c>
      <c r="AC195" s="88">
        <f t="array" ref="AC195">SUM($H$7:$H$106*($C$7:$C$106=$C195)*(AC$7:AC$106&gt;0))</f>
        <v>0</v>
      </c>
      <c r="AD195" s="88">
        <f t="array" ref="AD195">SUM($H$7:$H$106*($C$7:$C$106=$C195)*(AD$7:AD$106&gt;0))</f>
        <v>0</v>
      </c>
      <c r="AE195" s="88">
        <f t="array" ref="AE195">SUM($H$7:$H$106*($C$7:$C$106=$C195)*(AE$7:AE$106&gt;0))</f>
        <v>0</v>
      </c>
      <c r="AF195" s="88">
        <f t="array" ref="AF195">SUM($H$7:$H$106*($C$7:$C$106=$C195)*(AF$7:AF$106&gt;0))</f>
        <v>0</v>
      </c>
      <c r="AG195" s="88">
        <f t="array" ref="AG195">SUM($H$7:$H$106*($C$7:$C$106=$C195)*(AG$7:AG$106&gt;0))</f>
        <v>0</v>
      </c>
      <c r="AH195" s="88">
        <f t="array" ref="AH195">SUM($H$7:$H$106*($C$7:$C$106=$C195)*(AH$7:AH$106&gt;0))</f>
        <v>0</v>
      </c>
      <c r="AI195" s="88">
        <f t="array" ref="AI195">SUM($H$7:$H$106*($C$7:$C$106=$C195)*(AI$7:AI$106&gt;0))</f>
        <v>0</v>
      </c>
      <c r="AJ195" s="88">
        <f t="array" ref="AJ195">SUM($H$7:$H$106*($C$7:$C$106=$C195)*(AJ$7:AJ$106&gt;0))</f>
        <v>0</v>
      </c>
      <c r="AK195" s="88">
        <f t="array" ref="AK195">SUM($H$7:$H$106*($C$7:$C$106=$C195)*(AK$7:AK$106&gt;0))</f>
        <v>0</v>
      </c>
      <c r="AL195" s="88">
        <f t="array" ref="AL195">SUM($H$7:$H$106*($C$7:$C$106=$C195)*(AL$7:AL$106&gt;0))</f>
        <v>0</v>
      </c>
      <c r="AM195" s="88">
        <f t="array" ref="AM195">SUM($H$7:$H$106*($C$7:$C$106=$C195)*(AM$7:AM$106&gt;0))</f>
        <v>0</v>
      </c>
      <c r="AN195" s="88">
        <f t="array" ref="AN195">SUM($H$7:$H$106*($C$7:$C$106=$C195)*(AN$7:AN$106&gt;0))</f>
        <v>0</v>
      </c>
      <c r="AO195" s="88">
        <f t="array" ref="AO195">SUM($H$7:$H$106*($C$7:$C$106=$C195)*(AO$7:AO$106&gt;0))</f>
        <v>0</v>
      </c>
      <c r="AP195" s="88">
        <f t="array" ref="AP195">SUM($H$7:$H$106*($C$7:$C$106=$C195)*(AP$7:AP$106&gt;0))</f>
        <v>0</v>
      </c>
      <c r="AQ195" s="88">
        <f t="array" ref="AQ195">SUM($H$7:$H$106*($C$7:$C$106=$C195)*(AQ$7:AQ$106&gt;0))</f>
        <v>0</v>
      </c>
      <c r="AR195" s="88">
        <f t="array" ref="AR195">SUM($H$7:$H$106*($C$7:$C$106=$C195)*(AR$7:AR$106&gt;0))</f>
        <v>0</v>
      </c>
      <c r="AS195" s="88">
        <f t="array" ref="AS195">SUM($H$7:$H$106*($C$7:$C$106=$C195)*(AS$7:AS$106&gt;0))</f>
        <v>0</v>
      </c>
      <c r="AT195" s="88">
        <f t="array" ref="AT195">SUM($H$7:$H$106*($C$7:$C$106=$C195)*(AT$7:AT$106&gt;0))</f>
        <v>0</v>
      </c>
      <c r="AU195" s="88">
        <f t="array" ref="AU195">SUM($H$7:$H$106*($C$7:$C$106=$C195)*(AU$7:AU$106&gt;0))</f>
        <v>0</v>
      </c>
      <c r="AV195" s="88">
        <f t="array" ref="AV195">SUM($H$7:$H$106*($C$7:$C$106=$C195)*(AV$7:AV$106&gt;0))</f>
        <v>0</v>
      </c>
      <c r="AW195" s="88">
        <f t="array" ref="AW195">SUM($H$7:$H$106*($C$7:$C$106=$C195)*(AW$7:AW$106&gt;0))</f>
        <v>0</v>
      </c>
      <c r="AX195" s="88">
        <f t="array" ref="AX195">SUM($H$7:$H$106*($C$7:$C$106=$C195)*(AX$7:AX$106&gt;0))</f>
        <v>0</v>
      </c>
      <c r="AY195" s="88">
        <f t="array" ref="AY195">SUM($H$7:$H$106*($C$7:$C$106=$C195)*(AY$7:AY$106&gt;0))</f>
        <v>0</v>
      </c>
      <c r="AZ195" s="88">
        <f t="array" ref="AZ195">SUM($H$7:$H$106*($C$7:$C$106=$C195)*(AZ$7:AZ$106&gt;0))</f>
        <v>0</v>
      </c>
      <c r="BA195" s="88">
        <f t="array" ref="BA195">SUM($H$7:$H$106*($C$7:$C$106=$C195)*(BA$7:BA$106&gt;0))</f>
        <v>0</v>
      </c>
      <c r="BB195" s="88">
        <f t="array" ref="BB195">SUM($H$7:$H$106*($C$7:$C$106=$C195)*(BB$7:BB$106&gt;0))</f>
        <v>0</v>
      </c>
      <c r="BC195" s="88">
        <f t="array" ref="BC195">SUM($H$7:$H$106*($C$7:$C$106=$C195)*(BC$7:BC$106&gt;0))</f>
        <v>0</v>
      </c>
      <c r="BD195" s="88">
        <f t="array" ref="BD195">SUM($H$7:$H$106*($C$7:$C$106=$C195)*(BD$7:BD$106&gt;0))</f>
        <v>0</v>
      </c>
      <c r="BE195" s="88">
        <f t="array" ref="BE195">SUM($H$7:$H$106*($C$7:$C$106=$C195)*(BE$7:BE$106&gt;0))</f>
        <v>0</v>
      </c>
      <c r="BF195" s="88">
        <f t="array" ref="BF195">SUM($H$7:$H$106*($C$7:$C$106=$C195)*(BF$7:BF$106&gt;0))</f>
        <v>0</v>
      </c>
      <c r="BG195" s="88">
        <f t="array" ref="BG195">SUM($H$7:$H$106*($C$7:$C$106=$C195)*(BG$7:BG$106&gt;0))</f>
        <v>0</v>
      </c>
      <c r="BH195" s="88">
        <f t="array" ref="BH195">SUM($H$7:$H$106*($C$7:$C$106=$C195)*(BH$7:BH$106&gt;0))</f>
        <v>0</v>
      </c>
      <c r="BI195" s="88">
        <f t="array" ref="BI195">SUM($H$7:$H$106*($C$7:$C$106=$C195)*(BI$7:BI$106&gt;0))</f>
        <v>0</v>
      </c>
      <c r="BJ195" s="88">
        <f t="array" ref="BJ195">SUM($H$7:$H$106*($C$7:$C$106=$C195)*(BJ$7:BJ$106&gt;0))</f>
        <v>0</v>
      </c>
      <c r="BK195" s="88">
        <f t="array" ref="BK195">SUM($H$7:$H$106*($C$7:$C$106=$C195)*(BK$7:BK$106&gt;0))</f>
        <v>0</v>
      </c>
      <c r="BL195" s="88">
        <f t="array" ref="BL195">SUM($H$7:$H$106*($C$7:$C$106=$C195)*(BL$7:BL$106&gt;0))</f>
        <v>0</v>
      </c>
      <c r="BM195" s="88">
        <f t="array" ref="BM195">SUM($H$7:$H$106*($C$7:$C$106=$C195)*(BM$7:BM$106&gt;0))</f>
        <v>0</v>
      </c>
      <c r="BN195" s="88">
        <f t="array" ref="BN195">SUM($H$7:$H$106*($C$7:$C$106=$C195)*(BN$7:BN$106&gt;0))</f>
        <v>0</v>
      </c>
      <c r="BO195" s="88">
        <f t="array" ref="BO195">SUM($H$7:$H$106*($C$7:$C$106=$C195)*(BO$7:BO$106&gt;0))</f>
        <v>0</v>
      </c>
      <c r="BP195" s="88">
        <f t="array" ref="BP195">SUM($H$7:$H$106*($C$7:$C$106=$C195)*(BP$7:BP$106&gt;0))</f>
        <v>0</v>
      </c>
      <c r="BQ195" s="88">
        <f t="array" ref="BQ195">SUM($H$7:$H$106*($C$7:$C$106=$C195)*(BQ$7:BQ$106&gt;0))</f>
        <v>0</v>
      </c>
      <c r="BR195" s="88">
        <f t="array" ref="BR195">SUM($H$7:$H$106*($C$7:$C$106=$C195)*(BR$7:BR$106&gt;0))</f>
        <v>0</v>
      </c>
      <c r="BS195" s="88">
        <f t="array" ref="BS195">SUM($H$7:$H$106*($C$7:$C$106=$C195)*(BS$7:BS$106&gt;0))</f>
        <v>0</v>
      </c>
      <c r="BT195" s="88">
        <f t="array" ref="BT195">SUM($H$7:$H$106*($C$7:$C$106=$C195)*(BT$7:BT$106&gt;0))</f>
        <v>0</v>
      </c>
      <c r="BU195" s="88">
        <f t="array" ref="BU195">SUM($H$7:$H$106*($C$7:$C$106=$C195)*(BU$7:BU$106&gt;0))</f>
        <v>0</v>
      </c>
      <c r="BV195" s="88">
        <f t="array" ref="BV195">SUM($H$7:$H$106*($C$7:$C$106=$C195)*(BV$7:BV$106&gt;0))</f>
        <v>0</v>
      </c>
      <c r="BW195" s="88">
        <f t="array" ref="BW195">SUM($H$7:$H$106*($C$7:$C$106=$C195)*(BW$7:BW$106&gt;0))</f>
        <v>0</v>
      </c>
    </row>
    <row r="196" spans="2:75" hidden="1" outlineLevel="1">
      <c r="B196" s="7"/>
      <c r="C196" s="86" t="str">
        <f>тех!B93</f>
        <v>Сервис-техник</v>
      </c>
      <c r="D196" s="58"/>
      <c r="E196" s="58"/>
      <c r="F196" s="58"/>
      <c r="G196" s="58"/>
      <c r="H196" s="87"/>
      <c r="I196" s="80"/>
      <c r="J196" s="80"/>
      <c r="K196" s="80"/>
      <c r="L196" s="80"/>
      <c r="M196" s="80"/>
      <c r="N196" s="80"/>
      <c r="P196" s="88">
        <f t="array" ref="P196">SUM($H$7:$H$106*($C$7:$C$106=$C196)*(P$7:P$106&gt;0))</f>
        <v>0</v>
      </c>
      <c r="Q196" s="88">
        <f t="array" ref="Q196">SUM($H$7:$H$106*($C$7:$C$106=$C196)*(Q$7:Q$106&gt;0))</f>
        <v>0</v>
      </c>
      <c r="R196" s="88">
        <f t="array" ref="R196">SUM($H$7:$H$106*($C$7:$C$106=$C196)*(R$7:R$106&gt;0))</f>
        <v>0</v>
      </c>
      <c r="S196" s="88">
        <f t="array" ref="S196">SUM($H$7:$H$106*($C$7:$C$106=$C196)*(S$7:S$106&gt;0))</f>
        <v>0</v>
      </c>
      <c r="T196" s="88">
        <f t="array" ref="T196">SUM($H$7:$H$106*($C$7:$C$106=$C196)*(T$7:T$106&gt;0))</f>
        <v>0</v>
      </c>
      <c r="U196" s="88">
        <f t="array" ref="U196">SUM($H$7:$H$106*($C$7:$C$106=$C196)*(U$7:U$106&gt;0))</f>
        <v>0</v>
      </c>
      <c r="V196" s="88">
        <f t="array" ref="V196">SUM($H$7:$H$106*($C$7:$C$106=$C196)*(V$7:V$106&gt;0))</f>
        <v>0</v>
      </c>
      <c r="W196" s="88">
        <f t="array" ref="W196">SUM($H$7:$H$106*($C$7:$C$106=$C196)*(W$7:W$106&gt;0))</f>
        <v>0</v>
      </c>
      <c r="X196" s="88">
        <f t="array" ref="X196">SUM($H$7:$H$106*($C$7:$C$106=$C196)*(X$7:X$106&gt;0))</f>
        <v>0</v>
      </c>
      <c r="Y196" s="88">
        <f t="array" ref="Y196">SUM($H$7:$H$106*($C$7:$C$106=$C196)*(Y$7:Y$106&gt;0))</f>
        <v>0</v>
      </c>
      <c r="Z196" s="88">
        <f t="array" ref="Z196">SUM($H$7:$H$106*($C$7:$C$106=$C196)*(Z$7:Z$106&gt;0))</f>
        <v>0</v>
      </c>
      <c r="AA196" s="88">
        <f t="array" ref="AA196">SUM($H$7:$H$106*($C$7:$C$106=$C196)*(AA$7:AA$106&gt;0))</f>
        <v>0</v>
      </c>
      <c r="AB196" s="88">
        <f t="array" ref="AB196">SUM($H$7:$H$106*($C$7:$C$106=$C196)*(AB$7:AB$106&gt;0))</f>
        <v>0</v>
      </c>
      <c r="AC196" s="88">
        <f t="array" ref="AC196">SUM($H$7:$H$106*($C$7:$C$106=$C196)*(AC$7:AC$106&gt;0))</f>
        <v>0</v>
      </c>
      <c r="AD196" s="88">
        <f t="array" ref="AD196">SUM($H$7:$H$106*($C$7:$C$106=$C196)*(AD$7:AD$106&gt;0))</f>
        <v>0</v>
      </c>
      <c r="AE196" s="88">
        <f t="array" ref="AE196">SUM($H$7:$H$106*($C$7:$C$106=$C196)*(AE$7:AE$106&gt;0))</f>
        <v>0</v>
      </c>
      <c r="AF196" s="88">
        <f t="array" ref="AF196">SUM($H$7:$H$106*($C$7:$C$106=$C196)*(AF$7:AF$106&gt;0))</f>
        <v>0</v>
      </c>
      <c r="AG196" s="88">
        <f t="array" ref="AG196">SUM($H$7:$H$106*($C$7:$C$106=$C196)*(AG$7:AG$106&gt;0))</f>
        <v>0</v>
      </c>
      <c r="AH196" s="88">
        <f t="array" ref="AH196">SUM($H$7:$H$106*($C$7:$C$106=$C196)*(AH$7:AH$106&gt;0))</f>
        <v>0</v>
      </c>
      <c r="AI196" s="88">
        <f t="array" ref="AI196">SUM($H$7:$H$106*($C$7:$C$106=$C196)*(AI$7:AI$106&gt;0))</f>
        <v>0</v>
      </c>
      <c r="AJ196" s="88">
        <f t="array" ref="AJ196">SUM($H$7:$H$106*($C$7:$C$106=$C196)*(AJ$7:AJ$106&gt;0))</f>
        <v>0</v>
      </c>
      <c r="AK196" s="88">
        <f t="array" ref="AK196">SUM($H$7:$H$106*($C$7:$C$106=$C196)*(AK$7:AK$106&gt;0))</f>
        <v>0</v>
      </c>
      <c r="AL196" s="88">
        <f t="array" ref="AL196">SUM($H$7:$H$106*($C$7:$C$106=$C196)*(AL$7:AL$106&gt;0))</f>
        <v>0</v>
      </c>
      <c r="AM196" s="88">
        <f t="array" ref="AM196">SUM($H$7:$H$106*($C$7:$C$106=$C196)*(AM$7:AM$106&gt;0))</f>
        <v>0</v>
      </c>
      <c r="AN196" s="88">
        <f t="array" ref="AN196">SUM($H$7:$H$106*($C$7:$C$106=$C196)*(AN$7:AN$106&gt;0))</f>
        <v>0</v>
      </c>
      <c r="AO196" s="88">
        <f t="array" ref="AO196">SUM($H$7:$H$106*($C$7:$C$106=$C196)*(AO$7:AO$106&gt;0))</f>
        <v>0</v>
      </c>
      <c r="AP196" s="88">
        <f t="array" ref="AP196">SUM($H$7:$H$106*($C$7:$C$106=$C196)*(AP$7:AP$106&gt;0))</f>
        <v>0</v>
      </c>
      <c r="AQ196" s="88">
        <f t="array" ref="AQ196">SUM($H$7:$H$106*($C$7:$C$106=$C196)*(AQ$7:AQ$106&gt;0))</f>
        <v>0</v>
      </c>
      <c r="AR196" s="88">
        <f t="array" ref="AR196">SUM($H$7:$H$106*($C$7:$C$106=$C196)*(AR$7:AR$106&gt;0))</f>
        <v>0</v>
      </c>
      <c r="AS196" s="88">
        <f t="array" ref="AS196">SUM($H$7:$H$106*($C$7:$C$106=$C196)*(AS$7:AS$106&gt;0))</f>
        <v>0</v>
      </c>
      <c r="AT196" s="88">
        <f t="array" ref="AT196">SUM($H$7:$H$106*($C$7:$C$106=$C196)*(AT$7:AT$106&gt;0))</f>
        <v>0</v>
      </c>
      <c r="AU196" s="88">
        <f t="array" ref="AU196">SUM($H$7:$H$106*($C$7:$C$106=$C196)*(AU$7:AU$106&gt;0))</f>
        <v>0</v>
      </c>
      <c r="AV196" s="88">
        <f t="array" ref="AV196">SUM($H$7:$H$106*($C$7:$C$106=$C196)*(AV$7:AV$106&gt;0))</f>
        <v>0</v>
      </c>
      <c r="AW196" s="88">
        <f t="array" ref="AW196">SUM($H$7:$H$106*($C$7:$C$106=$C196)*(AW$7:AW$106&gt;0))</f>
        <v>0</v>
      </c>
      <c r="AX196" s="88">
        <f t="array" ref="AX196">SUM($H$7:$H$106*($C$7:$C$106=$C196)*(AX$7:AX$106&gt;0))</f>
        <v>0</v>
      </c>
      <c r="AY196" s="88">
        <f t="array" ref="AY196">SUM($H$7:$H$106*($C$7:$C$106=$C196)*(AY$7:AY$106&gt;0))</f>
        <v>0</v>
      </c>
      <c r="AZ196" s="88">
        <f t="array" ref="AZ196">SUM($H$7:$H$106*($C$7:$C$106=$C196)*(AZ$7:AZ$106&gt;0))</f>
        <v>0</v>
      </c>
      <c r="BA196" s="88">
        <f t="array" ref="BA196">SUM($H$7:$H$106*($C$7:$C$106=$C196)*(BA$7:BA$106&gt;0))</f>
        <v>0</v>
      </c>
      <c r="BB196" s="88">
        <f t="array" ref="BB196">SUM($H$7:$H$106*($C$7:$C$106=$C196)*(BB$7:BB$106&gt;0))</f>
        <v>0</v>
      </c>
      <c r="BC196" s="88">
        <f t="array" ref="BC196">SUM($H$7:$H$106*($C$7:$C$106=$C196)*(BC$7:BC$106&gt;0))</f>
        <v>0</v>
      </c>
      <c r="BD196" s="88">
        <f t="array" ref="BD196">SUM($H$7:$H$106*($C$7:$C$106=$C196)*(BD$7:BD$106&gt;0))</f>
        <v>0</v>
      </c>
      <c r="BE196" s="88">
        <f t="array" ref="BE196">SUM($H$7:$H$106*($C$7:$C$106=$C196)*(BE$7:BE$106&gt;0))</f>
        <v>0</v>
      </c>
      <c r="BF196" s="88">
        <f t="array" ref="BF196">SUM($H$7:$H$106*($C$7:$C$106=$C196)*(BF$7:BF$106&gt;0))</f>
        <v>0</v>
      </c>
      <c r="BG196" s="88">
        <f t="array" ref="BG196">SUM($H$7:$H$106*($C$7:$C$106=$C196)*(BG$7:BG$106&gt;0))</f>
        <v>0</v>
      </c>
      <c r="BH196" s="88">
        <f t="array" ref="BH196">SUM($H$7:$H$106*($C$7:$C$106=$C196)*(BH$7:BH$106&gt;0))</f>
        <v>0</v>
      </c>
      <c r="BI196" s="88">
        <f t="array" ref="BI196">SUM($H$7:$H$106*($C$7:$C$106=$C196)*(BI$7:BI$106&gt;0))</f>
        <v>0</v>
      </c>
      <c r="BJ196" s="88">
        <f t="array" ref="BJ196">SUM($H$7:$H$106*($C$7:$C$106=$C196)*(BJ$7:BJ$106&gt;0))</f>
        <v>0</v>
      </c>
      <c r="BK196" s="88">
        <f t="array" ref="BK196">SUM($H$7:$H$106*($C$7:$C$106=$C196)*(BK$7:BK$106&gt;0))</f>
        <v>0</v>
      </c>
      <c r="BL196" s="88">
        <f t="array" ref="BL196">SUM($H$7:$H$106*($C$7:$C$106=$C196)*(BL$7:BL$106&gt;0))</f>
        <v>0</v>
      </c>
      <c r="BM196" s="88">
        <f t="array" ref="BM196">SUM($H$7:$H$106*($C$7:$C$106=$C196)*(BM$7:BM$106&gt;0))</f>
        <v>0</v>
      </c>
      <c r="BN196" s="88">
        <f t="array" ref="BN196">SUM($H$7:$H$106*($C$7:$C$106=$C196)*(BN$7:BN$106&gt;0))</f>
        <v>0</v>
      </c>
      <c r="BO196" s="88">
        <f t="array" ref="BO196">SUM($H$7:$H$106*($C$7:$C$106=$C196)*(BO$7:BO$106&gt;0))</f>
        <v>0</v>
      </c>
      <c r="BP196" s="88">
        <f t="array" ref="BP196">SUM($H$7:$H$106*($C$7:$C$106=$C196)*(BP$7:BP$106&gt;0))</f>
        <v>0</v>
      </c>
      <c r="BQ196" s="88">
        <f t="array" ref="BQ196">SUM($H$7:$H$106*($C$7:$C$106=$C196)*(BQ$7:BQ$106&gt;0))</f>
        <v>0</v>
      </c>
      <c r="BR196" s="88">
        <f t="array" ref="BR196">SUM($H$7:$H$106*($C$7:$C$106=$C196)*(BR$7:BR$106&gt;0))</f>
        <v>0</v>
      </c>
      <c r="BS196" s="88">
        <f t="array" ref="BS196">SUM($H$7:$H$106*($C$7:$C$106=$C196)*(BS$7:BS$106&gt;0))</f>
        <v>0</v>
      </c>
      <c r="BT196" s="88">
        <f t="array" ref="BT196">SUM($H$7:$H$106*($C$7:$C$106=$C196)*(BT$7:BT$106&gt;0))</f>
        <v>0</v>
      </c>
      <c r="BU196" s="88">
        <f t="array" ref="BU196">SUM($H$7:$H$106*($C$7:$C$106=$C196)*(BU$7:BU$106&gt;0))</f>
        <v>0</v>
      </c>
      <c r="BV196" s="88">
        <f t="array" ref="BV196">SUM($H$7:$H$106*($C$7:$C$106=$C196)*(BV$7:BV$106&gt;0))</f>
        <v>0</v>
      </c>
      <c r="BW196" s="88">
        <f t="array" ref="BW196">SUM($H$7:$H$106*($C$7:$C$106=$C196)*(BW$7:BW$106&gt;0))</f>
        <v>0</v>
      </c>
    </row>
    <row r="197" spans="2:75" hidden="1" outlineLevel="1">
      <c r="B197" s="7"/>
      <c r="C197" s="86" t="str">
        <f>тех!B94</f>
        <v xml:space="preserve">Слесарь-сантехник 4-5 разрядов </v>
      </c>
      <c r="D197" s="58"/>
      <c r="E197" s="58"/>
      <c r="F197" s="58"/>
      <c r="G197" s="58"/>
      <c r="H197" s="87"/>
      <c r="I197" s="80"/>
      <c r="J197" s="80"/>
      <c r="K197" s="80"/>
      <c r="L197" s="80"/>
      <c r="M197" s="80"/>
      <c r="N197" s="80"/>
      <c r="P197" s="88">
        <f t="array" ref="P197">SUM($H$7:$H$106*($C$7:$C$106=$C197)*(P$7:P$106&gt;0))</f>
        <v>0</v>
      </c>
      <c r="Q197" s="88">
        <f t="array" ref="Q197">SUM($H$7:$H$106*($C$7:$C$106=$C197)*(Q$7:Q$106&gt;0))</f>
        <v>0</v>
      </c>
      <c r="R197" s="88">
        <f t="array" ref="R197">SUM($H$7:$H$106*($C$7:$C$106=$C197)*(R$7:R$106&gt;0))</f>
        <v>0</v>
      </c>
      <c r="S197" s="88">
        <f t="array" ref="S197">SUM($H$7:$H$106*($C$7:$C$106=$C197)*(S$7:S$106&gt;0))</f>
        <v>0</v>
      </c>
      <c r="T197" s="88">
        <f t="array" ref="T197">SUM($H$7:$H$106*($C$7:$C$106=$C197)*(T$7:T$106&gt;0))</f>
        <v>0</v>
      </c>
      <c r="U197" s="88">
        <f t="array" ref="U197">SUM($H$7:$H$106*($C$7:$C$106=$C197)*(U$7:U$106&gt;0))</f>
        <v>0</v>
      </c>
      <c r="V197" s="88">
        <f t="array" ref="V197">SUM($H$7:$H$106*($C$7:$C$106=$C197)*(V$7:V$106&gt;0))</f>
        <v>0</v>
      </c>
      <c r="W197" s="88">
        <f t="array" ref="W197">SUM($H$7:$H$106*($C$7:$C$106=$C197)*(W$7:W$106&gt;0))</f>
        <v>0</v>
      </c>
      <c r="X197" s="88">
        <f t="array" ref="X197">SUM($H$7:$H$106*($C$7:$C$106=$C197)*(X$7:X$106&gt;0))</f>
        <v>0</v>
      </c>
      <c r="Y197" s="88">
        <f t="array" ref="Y197">SUM($H$7:$H$106*($C$7:$C$106=$C197)*(Y$7:Y$106&gt;0))</f>
        <v>0</v>
      </c>
      <c r="Z197" s="88">
        <f t="array" ref="Z197">SUM($H$7:$H$106*($C$7:$C$106=$C197)*(Z$7:Z$106&gt;0))</f>
        <v>0</v>
      </c>
      <c r="AA197" s="88">
        <f t="array" ref="AA197">SUM($H$7:$H$106*($C$7:$C$106=$C197)*(AA$7:AA$106&gt;0))</f>
        <v>0</v>
      </c>
      <c r="AB197" s="88">
        <f t="array" ref="AB197">SUM($H$7:$H$106*($C$7:$C$106=$C197)*(AB$7:AB$106&gt;0))</f>
        <v>0</v>
      </c>
      <c r="AC197" s="88">
        <f t="array" ref="AC197">SUM($H$7:$H$106*($C$7:$C$106=$C197)*(AC$7:AC$106&gt;0))</f>
        <v>0</v>
      </c>
      <c r="AD197" s="88">
        <f t="array" ref="AD197">SUM($H$7:$H$106*($C$7:$C$106=$C197)*(AD$7:AD$106&gt;0))</f>
        <v>0</v>
      </c>
      <c r="AE197" s="88">
        <f t="array" ref="AE197">SUM($H$7:$H$106*($C$7:$C$106=$C197)*(AE$7:AE$106&gt;0))</f>
        <v>0</v>
      </c>
      <c r="AF197" s="88">
        <f t="array" ref="AF197">SUM($H$7:$H$106*($C$7:$C$106=$C197)*(AF$7:AF$106&gt;0))</f>
        <v>0</v>
      </c>
      <c r="AG197" s="88">
        <f t="array" ref="AG197">SUM($H$7:$H$106*($C$7:$C$106=$C197)*(AG$7:AG$106&gt;0))</f>
        <v>0</v>
      </c>
      <c r="AH197" s="88">
        <f t="array" ref="AH197">SUM($H$7:$H$106*($C$7:$C$106=$C197)*(AH$7:AH$106&gt;0))</f>
        <v>0</v>
      </c>
      <c r="AI197" s="88">
        <f t="array" ref="AI197">SUM($H$7:$H$106*($C$7:$C$106=$C197)*(AI$7:AI$106&gt;0))</f>
        <v>0</v>
      </c>
      <c r="AJ197" s="88">
        <f t="array" ref="AJ197">SUM($H$7:$H$106*($C$7:$C$106=$C197)*(AJ$7:AJ$106&gt;0))</f>
        <v>0</v>
      </c>
      <c r="AK197" s="88">
        <f t="array" ref="AK197">SUM($H$7:$H$106*($C$7:$C$106=$C197)*(AK$7:AK$106&gt;0))</f>
        <v>0</v>
      </c>
      <c r="AL197" s="88">
        <f t="array" ref="AL197">SUM($H$7:$H$106*($C$7:$C$106=$C197)*(AL$7:AL$106&gt;0))</f>
        <v>0</v>
      </c>
      <c r="AM197" s="88">
        <f t="array" ref="AM197">SUM($H$7:$H$106*($C$7:$C$106=$C197)*(AM$7:AM$106&gt;0))</f>
        <v>0</v>
      </c>
      <c r="AN197" s="88">
        <f t="array" ref="AN197">SUM($H$7:$H$106*($C$7:$C$106=$C197)*(AN$7:AN$106&gt;0))</f>
        <v>0</v>
      </c>
      <c r="AO197" s="88">
        <f t="array" ref="AO197">SUM($H$7:$H$106*($C$7:$C$106=$C197)*(AO$7:AO$106&gt;0))</f>
        <v>0</v>
      </c>
      <c r="AP197" s="88">
        <f t="array" ref="AP197">SUM($H$7:$H$106*($C$7:$C$106=$C197)*(AP$7:AP$106&gt;0))</f>
        <v>0</v>
      </c>
      <c r="AQ197" s="88">
        <f t="array" ref="AQ197">SUM($H$7:$H$106*($C$7:$C$106=$C197)*(AQ$7:AQ$106&gt;0))</f>
        <v>0</v>
      </c>
      <c r="AR197" s="88">
        <f t="array" ref="AR197">SUM($H$7:$H$106*($C$7:$C$106=$C197)*(AR$7:AR$106&gt;0))</f>
        <v>0</v>
      </c>
      <c r="AS197" s="88">
        <f t="array" ref="AS197">SUM($H$7:$H$106*($C$7:$C$106=$C197)*(AS$7:AS$106&gt;0))</f>
        <v>0</v>
      </c>
      <c r="AT197" s="88">
        <f t="array" ref="AT197">SUM($H$7:$H$106*($C$7:$C$106=$C197)*(AT$7:AT$106&gt;0))</f>
        <v>0</v>
      </c>
      <c r="AU197" s="88">
        <f t="array" ref="AU197">SUM($H$7:$H$106*($C$7:$C$106=$C197)*(AU$7:AU$106&gt;0))</f>
        <v>0</v>
      </c>
      <c r="AV197" s="88">
        <f t="array" ref="AV197">SUM($H$7:$H$106*($C$7:$C$106=$C197)*(AV$7:AV$106&gt;0))</f>
        <v>0</v>
      </c>
      <c r="AW197" s="88">
        <f t="array" ref="AW197">SUM($H$7:$H$106*($C$7:$C$106=$C197)*(AW$7:AW$106&gt;0))</f>
        <v>0</v>
      </c>
      <c r="AX197" s="88">
        <f t="array" ref="AX197">SUM($H$7:$H$106*($C$7:$C$106=$C197)*(AX$7:AX$106&gt;0))</f>
        <v>0</v>
      </c>
      <c r="AY197" s="88">
        <f t="array" ref="AY197">SUM($H$7:$H$106*($C$7:$C$106=$C197)*(AY$7:AY$106&gt;0))</f>
        <v>0</v>
      </c>
      <c r="AZ197" s="88">
        <f t="array" ref="AZ197">SUM($H$7:$H$106*($C$7:$C$106=$C197)*(AZ$7:AZ$106&gt;0))</f>
        <v>0</v>
      </c>
      <c r="BA197" s="88">
        <f t="array" ref="BA197">SUM($H$7:$H$106*($C$7:$C$106=$C197)*(BA$7:BA$106&gt;0))</f>
        <v>0</v>
      </c>
      <c r="BB197" s="88">
        <f t="array" ref="BB197">SUM($H$7:$H$106*($C$7:$C$106=$C197)*(BB$7:BB$106&gt;0))</f>
        <v>0</v>
      </c>
      <c r="BC197" s="88">
        <f t="array" ref="BC197">SUM($H$7:$H$106*($C$7:$C$106=$C197)*(BC$7:BC$106&gt;0))</f>
        <v>0</v>
      </c>
      <c r="BD197" s="88">
        <f t="array" ref="BD197">SUM($H$7:$H$106*($C$7:$C$106=$C197)*(BD$7:BD$106&gt;0))</f>
        <v>0</v>
      </c>
      <c r="BE197" s="88">
        <f t="array" ref="BE197">SUM($H$7:$H$106*($C$7:$C$106=$C197)*(BE$7:BE$106&gt;0))</f>
        <v>0</v>
      </c>
      <c r="BF197" s="88">
        <f t="array" ref="BF197">SUM($H$7:$H$106*($C$7:$C$106=$C197)*(BF$7:BF$106&gt;0))</f>
        <v>0</v>
      </c>
      <c r="BG197" s="88">
        <f t="array" ref="BG197">SUM($H$7:$H$106*($C$7:$C$106=$C197)*(BG$7:BG$106&gt;0))</f>
        <v>0</v>
      </c>
      <c r="BH197" s="88">
        <f t="array" ref="BH197">SUM($H$7:$H$106*($C$7:$C$106=$C197)*(BH$7:BH$106&gt;0))</f>
        <v>0</v>
      </c>
      <c r="BI197" s="88">
        <f t="array" ref="BI197">SUM($H$7:$H$106*($C$7:$C$106=$C197)*(BI$7:BI$106&gt;0))</f>
        <v>0</v>
      </c>
      <c r="BJ197" s="88">
        <f t="array" ref="BJ197">SUM($H$7:$H$106*($C$7:$C$106=$C197)*(BJ$7:BJ$106&gt;0))</f>
        <v>0</v>
      </c>
      <c r="BK197" s="88">
        <f t="array" ref="BK197">SUM($H$7:$H$106*($C$7:$C$106=$C197)*(BK$7:BK$106&gt;0))</f>
        <v>0</v>
      </c>
      <c r="BL197" s="88">
        <f t="array" ref="BL197">SUM($H$7:$H$106*($C$7:$C$106=$C197)*(BL$7:BL$106&gt;0))</f>
        <v>0</v>
      </c>
      <c r="BM197" s="88">
        <f t="array" ref="BM197">SUM($H$7:$H$106*($C$7:$C$106=$C197)*(BM$7:BM$106&gt;0))</f>
        <v>0</v>
      </c>
      <c r="BN197" s="88">
        <f t="array" ref="BN197">SUM($H$7:$H$106*($C$7:$C$106=$C197)*(BN$7:BN$106&gt;0))</f>
        <v>0</v>
      </c>
      <c r="BO197" s="88">
        <f t="array" ref="BO197">SUM($H$7:$H$106*($C$7:$C$106=$C197)*(BO$7:BO$106&gt;0))</f>
        <v>0</v>
      </c>
      <c r="BP197" s="88">
        <f t="array" ref="BP197">SUM($H$7:$H$106*($C$7:$C$106=$C197)*(BP$7:BP$106&gt;0))</f>
        <v>0</v>
      </c>
      <c r="BQ197" s="88">
        <f t="array" ref="BQ197">SUM($H$7:$H$106*($C$7:$C$106=$C197)*(BQ$7:BQ$106&gt;0))</f>
        <v>0</v>
      </c>
      <c r="BR197" s="88">
        <f t="array" ref="BR197">SUM($H$7:$H$106*($C$7:$C$106=$C197)*(BR$7:BR$106&gt;0))</f>
        <v>0</v>
      </c>
      <c r="BS197" s="88">
        <f t="array" ref="BS197">SUM($H$7:$H$106*($C$7:$C$106=$C197)*(BS$7:BS$106&gt;0))</f>
        <v>0</v>
      </c>
      <c r="BT197" s="88">
        <f t="array" ref="BT197">SUM($H$7:$H$106*($C$7:$C$106=$C197)*(BT$7:BT$106&gt;0))</f>
        <v>0</v>
      </c>
      <c r="BU197" s="88">
        <f t="array" ref="BU197">SUM($H$7:$H$106*($C$7:$C$106=$C197)*(BU$7:BU$106&gt;0))</f>
        <v>0</v>
      </c>
      <c r="BV197" s="88">
        <f t="array" ref="BV197">SUM($H$7:$H$106*($C$7:$C$106=$C197)*(BV$7:BV$106&gt;0))</f>
        <v>0</v>
      </c>
      <c r="BW197" s="88">
        <f t="array" ref="BW197">SUM($H$7:$H$106*($C$7:$C$106=$C197)*(BW$7:BW$106&gt;0))</f>
        <v>0</v>
      </c>
    </row>
    <row r="198" spans="2:75" hidden="1" outlineLevel="1">
      <c r="B198" s="7"/>
      <c r="C198" s="86" t="str">
        <f>тех!B95</f>
        <v>Станочник деревообрабатывающих станков 5 разряд</v>
      </c>
      <c r="D198" s="58"/>
      <c r="E198" s="58"/>
      <c r="F198" s="58"/>
      <c r="G198" s="58"/>
      <c r="H198" s="87"/>
      <c r="I198" s="80"/>
      <c r="J198" s="80"/>
      <c r="K198" s="80"/>
      <c r="L198" s="80"/>
      <c r="M198" s="80"/>
      <c r="N198" s="80"/>
      <c r="P198" s="88">
        <f t="array" ref="P198">SUM($H$7:$H$106*($C$7:$C$106=$C198)*(P$7:P$106&gt;0))</f>
        <v>0</v>
      </c>
      <c r="Q198" s="88">
        <f t="array" ref="Q198">SUM($H$7:$H$106*($C$7:$C$106=$C198)*(Q$7:Q$106&gt;0))</f>
        <v>0</v>
      </c>
      <c r="R198" s="88">
        <f t="array" ref="R198">SUM($H$7:$H$106*($C$7:$C$106=$C198)*(R$7:R$106&gt;0))</f>
        <v>0</v>
      </c>
      <c r="S198" s="88">
        <f t="array" ref="S198">SUM($H$7:$H$106*($C$7:$C$106=$C198)*(S$7:S$106&gt;0))</f>
        <v>0</v>
      </c>
      <c r="T198" s="88">
        <f t="array" ref="T198">SUM($H$7:$H$106*($C$7:$C$106=$C198)*(T$7:T$106&gt;0))</f>
        <v>0</v>
      </c>
      <c r="U198" s="88">
        <f t="array" ref="U198">SUM($H$7:$H$106*($C$7:$C$106=$C198)*(U$7:U$106&gt;0))</f>
        <v>0</v>
      </c>
      <c r="V198" s="88">
        <f t="array" ref="V198">SUM($H$7:$H$106*($C$7:$C$106=$C198)*(V$7:V$106&gt;0))</f>
        <v>0</v>
      </c>
      <c r="W198" s="88">
        <f t="array" ref="W198">SUM($H$7:$H$106*($C$7:$C$106=$C198)*(W$7:W$106&gt;0))</f>
        <v>0</v>
      </c>
      <c r="X198" s="88">
        <f t="array" ref="X198">SUM($H$7:$H$106*($C$7:$C$106=$C198)*(X$7:X$106&gt;0))</f>
        <v>0</v>
      </c>
      <c r="Y198" s="88">
        <f t="array" ref="Y198">SUM($H$7:$H$106*($C$7:$C$106=$C198)*(Y$7:Y$106&gt;0))</f>
        <v>0</v>
      </c>
      <c r="Z198" s="88">
        <f t="array" ref="Z198">SUM($H$7:$H$106*($C$7:$C$106=$C198)*(Z$7:Z$106&gt;0))</f>
        <v>0</v>
      </c>
      <c r="AA198" s="88">
        <f t="array" ref="AA198">SUM($H$7:$H$106*($C$7:$C$106=$C198)*(AA$7:AA$106&gt;0))</f>
        <v>0</v>
      </c>
      <c r="AB198" s="88">
        <f t="array" ref="AB198">SUM($H$7:$H$106*($C$7:$C$106=$C198)*(AB$7:AB$106&gt;0))</f>
        <v>0</v>
      </c>
      <c r="AC198" s="88">
        <f t="array" ref="AC198">SUM($H$7:$H$106*($C$7:$C$106=$C198)*(AC$7:AC$106&gt;0))</f>
        <v>0</v>
      </c>
      <c r="AD198" s="88">
        <f t="array" ref="AD198">SUM($H$7:$H$106*($C$7:$C$106=$C198)*(AD$7:AD$106&gt;0))</f>
        <v>0</v>
      </c>
      <c r="AE198" s="88">
        <f t="array" ref="AE198">SUM($H$7:$H$106*($C$7:$C$106=$C198)*(AE$7:AE$106&gt;0))</f>
        <v>0</v>
      </c>
      <c r="AF198" s="88">
        <f t="array" ref="AF198">SUM($H$7:$H$106*($C$7:$C$106=$C198)*(AF$7:AF$106&gt;0))</f>
        <v>0</v>
      </c>
      <c r="AG198" s="88">
        <f t="array" ref="AG198">SUM($H$7:$H$106*($C$7:$C$106=$C198)*(AG$7:AG$106&gt;0))</f>
        <v>0</v>
      </c>
      <c r="AH198" s="88">
        <f t="array" ref="AH198">SUM($H$7:$H$106*($C$7:$C$106=$C198)*(AH$7:AH$106&gt;0))</f>
        <v>0</v>
      </c>
      <c r="AI198" s="88">
        <f t="array" ref="AI198">SUM($H$7:$H$106*($C$7:$C$106=$C198)*(AI$7:AI$106&gt;0))</f>
        <v>0</v>
      </c>
      <c r="AJ198" s="88">
        <f t="array" ref="AJ198">SUM($H$7:$H$106*($C$7:$C$106=$C198)*(AJ$7:AJ$106&gt;0))</f>
        <v>0</v>
      </c>
      <c r="AK198" s="88">
        <f t="array" ref="AK198">SUM($H$7:$H$106*($C$7:$C$106=$C198)*(AK$7:AK$106&gt;0))</f>
        <v>0</v>
      </c>
      <c r="AL198" s="88">
        <f t="array" ref="AL198">SUM($H$7:$H$106*($C$7:$C$106=$C198)*(AL$7:AL$106&gt;0))</f>
        <v>0</v>
      </c>
      <c r="AM198" s="88">
        <f t="array" ref="AM198">SUM($H$7:$H$106*($C$7:$C$106=$C198)*(AM$7:AM$106&gt;0))</f>
        <v>0</v>
      </c>
      <c r="AN198" s="88">
        <f t="array" ref="AN198">SUM($H$7:$H$106*($C$7:$C$106=$C198)*(AN$7:AN$106&gt;0))</f>
        <v>0</v>
      </c>
      <c r="AO198" s="88">
        <f t="array" ref="AO198">SUM($H$7:$H$106*($C$7:$C$106=$C198)*(AO$7:AO$106&gt;0))</f>
        <v>0</v>
      </c>
      <c r="AP198" s="88">
        <f t="array" ref="AP198">SUM($H$7:$H$106*($C$7:$C$106=$C198)*(AP$7:AP$106&gt;0))</f>
        <v>0</v>
      </c>
      <c r="AQ198" s="88">
        <f t="array" ref="AQ198">SUM($H$7:$H$106*($C$7:$C$106=$C198)*(AQ$7:AQ$106&gt;0))</f>
        <v>0</v>
      </c>
      <c r="AR198" s="88">
        <f t="array" ref="AR198">SUM($H$7:$H$106*($C$7:$C$106=$C198)*(AR$7:AR$106&gt;0))</f>
        <v>0</v>
      </c>
      <c r="AS198" s="88">
        <f t="array" ref="AS198">SUM($H$7:$H$106*($C$7:$C$106=$C198)*(AS$7:AS$106&gt;0))</f>
        <v>0</v>
      </c>
      <c r="AT198" s="88">
        <f t="array" ref="AT198">SUM($H$7:$H$106*($C$7:$C$106=$C198)*(AT$7:AT$106&gt;0))</f>
        <v>0</v>
      </c>
      <c r="AU198" s="88">
        <f t="array" ref="AU198">SUM($H$7:$H$106*($C$7:$C$106=$C198)*(AU$7:AU$106&gt;0))</f>
        <v>0</v>
      </c>
      <c r="AV198" s="88">
        <f t="array" ref="AV198">SUM($H$7:$H$106*($C$7:$C$106=$C198)*(AV$7:AV$106&gt;0))</f>
        <v>0</v>
      </c>
      <c r="AW198" s="88">
        <f t="array" ref="AW198">SUM($H$7:$H$106*($C$7:$C$106=$C198)*(AW$7:AW$106&gt;0))</f>
        <v>0</v>
      </c>
      <c r="AX198" s="88">
        <f t="array" ref="AX198">SUM($H$7:$H$106*($C$7:$C$106=$C198)*(AX$7:AX$106&gt;0))</f>
        <v>0</v>
      </c>
      <c r="AY198" s="88">
        <f t="array" ref="AY198">SUM($H$7:$H$106*($C$7:$C$106=$C198)*(AY$7:AY$106&gt;0))</f>
        <v>0</v>
      </c>
      <c r="AZ198" s="88">
        <f t="array" ref="AZ198">SUM($H$7:$H$106*($C$7:$C$106=$C198)*(AZ$7:AZ$106&gt;0))</f>
        <v>0</v>
      </c>
      <c r="BA198" s="88">
        <f t="array" ref="BA198">SUM($H$7:$H$106*($C$7:$C$106=$C198)*(BA$7:BA$106&gt;0))</f>
        <v>0</v>
      </c>
      <c r="BB198" s="88">
        <f t="array" ref="BB198">SUM($H$7:$H$106*($C$7:$C$106=$C198)*(BB$7:BB$106&gt;0))</f>
        <v>0</v>
      </c>
      <c r="BC198" s="88">
        <f t="array" ref="BC198">SUM($H$7:$H$106*($C$7:$C$106=$C198)*(BC$7:BC$106&gt;0))</f>
        <v>0</v>
      </c>
      <c r="BD198" s="88">
        <f t="array" ref="BD198">SUM($H$7:$H$106*($C$7:$C$106=$C198)*(BD$7:BD$106&gt;0))</f>
        <v>0</v>
      </c>
      <c r="BE198" s="88">
        <f t="array" ref="BE198">SUM($H$7:$H$106*($C$7:$C$106=$C198)*(BE$7:BE$106&gt;0))</f>
        <v>0</v>
      </c>
      <c r="BF198" s="88">
        <f t="array" ref="BF198">SUM($H$7:$H$106*($C$7:$C$106=$C198)*(BF$7:BF$106&gt;0))</f>
        <v>0</v>
      </c>
      <c r="BG198" s="88">
        <f t="array" ref="BG198">SUM($H$7:$H$106*($C$7:$C$106=$C198)*(BG$7:BG$106&gt;0))</f>
        <v>0</v>
      </c>
      <c r="BH198" s="88">
        <f t="array" ref="BH198">SUM($H$7:$H$106*($C$7:$C$106=$C198)*(BH$7:BH$106&gt;0))</f>
        <v>0</v>
      </c>
      <c r="BI198" s="88">
        <f t="array" ref="BI198">SUM($H$7:$H$106*($C$7:$C$106=$C198)*(BI$7:BI$106&gt;0))</f>
        <v>0</v>
      </c>
      <c r="BJ198" s="88">
        <f t="array" ref="BJ198">SUM($H$7:$H$106*($C$7:$C$106=$C198)*(BJ$7:BJ$106&gt;0))</f>
        <v>0</v>
      </c>
      <c r="BK198" s="88">
        <f t="array" ref="BK198">SUM($H$7:$H$106*($C$7:$C$106=$C198)*(BK$7:BK$106&gt;0))</f>
        <v>0</v>
      </c>
      <c r="BL198" s="88">
        <f t="array" ref="BL198">SUM($H$7:$H$106*($C$7:$C$106=$C198)*(BL$7:BL$106&gt;0))</f>
        <v>0</v>
      </c>
      <c r="BM198" s="88">
        <f t="array" ref="BM198">SUM($H$7:$H$106*($C$7:$C$106=$C198)*(BM$7:BM$106&gt;0))</f>
        <v>0</v>
      </c>
      <c r="BN198" s="88">
        <f t="array" ref="BN198">SUM($H$7:$H$106*($C$7:$C$106=$C198)*(BN$7:BN$106&gt;0))</f>
        <v>0</v>
      </c>
      <c r="BO198" s="88">
        <f t="array" ref="BO198">SUM($H$7:$H$106*($C$7:$C$106=$C198)*(BO$7:BO$106&gt;0))</f>
        <v>0</v>
      </c>
      <c r="BP198" s="88">
        <f t="array" ref="BP198">SUM($H$7:$H$106*($C$7:$C$106=$C198)*(BP$7:BP$106&gt;0))</f>
        <v>0</v>
      </c>
      <c r="BQ198" s="88">
        <f t="array" ref="BQ198">SUM($H$7:$H$106*($C$7:$C$106=$C198)*(BQ$7:BQ$106&gt;0))</f>
        <v>0</v>
      </c>
      <c r="BR198" s="88">
        <f t="array" ref="BR198">SUM($H$7:$H$106*($C$7:$C$106=$C198)*(BR$7:BR$106&gt;0))</f>
        <v>0</v>
      </c>
      <c r="BS198" s="88">
        <f t="array" ref="BS198">SUM($H$7:$H$106*($C$7:$C$106=$C198)*(BS$7:BS$106&gt;0))</f>
        <v>0</v>
      </c>
      <c r="BT198" s="88">
        <f t="array" ref="BT198">SUM($H$7:$H$106*($C$7:$C$106=$C198)*(BT$7:BT$106&gt;0))</f>
        <v>0</v>
      </c>
      <c r="BU198" s="88">
        <f t="array" ref="BU198">SUM($H$7:$H$106*($C$7:$C$106=$C198)*(BU$7:BU$106&gt;0))</f>
        <v>0</v>
      </c>
      <c r="BV198" s="88">
        <f t="array" ref="BV198">SUM($H$7:$H$106*($C$7:$C$106=$C198)*(BV$7:BV$106&gt;0))</f>
        <v>0</v>
      </c>
      <c r="BW198" s="88">
        <f t="array" ref="BW198">SUM($H$7:$H$106*($C$7:$C$106=$C198)*(BW$7:BW$106&gt;0))</f>
        <v>0</v>
      </c>
    </row>
    <row r="199" spans="2:75" hidden="1" outlineLevel="1">
      <c r="B199" s="7"/>
      <c r="C199" s="86" t="str">
        <f>тех!B96</f>
        <v>Старший контролер приемк</v>
      </c>
      <c r="D199" s="58"/>
      <c r="E199" s="58"/>
      <c r="F199" s="58"/>
      <c r="G199" s="58"/>
      <c r="H199" s="87"/>
      <c r="I199" s="80"/>
      <c r="J199" s="80"/>
      <c r="K199" s="80"/>
      <c r="L199" s="80"/>
      <c r="M199" s="80"/>
      <c r="N199" s="80"/>
      <c r="P199" s="88">
        <f t="array" ref="P199">SUM($H$7:$H$106*($C$7:$C$106=$C199)*(P$7:P$106&gt;0))</f>
        <v>0</v>
      </c>
      <c r="Q199" s="88">
        <f t="array" ref="Q199">SUM($H$7:$H$106*($C$7:$C$106=$C199)*(Q$7:Q$106&gt;0))</f>
        <v>0</v>
      </c>
      <c r="R199" s="88">
        <f t="array" ref="R199">SUM($H$7:$H$106*($C$7:$C$106=$C199)*(R$7:R$106&gt;0))</f>
        <v>0</v>
      </c>
      <c r="S199" s="88">
        <f t="array" ref="S199">SUM($H$7:$H$106*($C$7:$C$106=$C199)*(S$7:S$106&gt;0))</f>
        <v>0</v>
      </c>
      <c r="T199" s="88">
        <f t="array" ref="T199">SUM($H$7:$H$106*($C$7:$C$106=$C199)*(T$7:T$106&gt;0))</f>
        <v>0</v>
      </c>
      <c r="U199" s="88">
        <f t="array" ref="U199">SUM($H$7:$H$106*($C$7:$C$106=$C199)*(U$7:U$106&gt;0))</f>
        <v>0</v>
      </c>
      <c r="V199" s="88">
        <f t="array" ref="V199">SUM($H$7:$H$106*($C$7:$C$106=$C199)*(V$7:V$106&gt;0))</f>
        <v>0</v>
      </c>
      <c r="W199" s="88">
        <f t="array" ref="W199">SUM($H$7:$H$106*($C$7:$C$106=$C199)*(W$7:W$106&gt;0))</f>
        <v>0</v>
      </c>
      <c r="X199" s="88">
        <f t="array" ref="X199">SUM($H$7:$H$106*($C$7:$C$106=$C199)*(X$7:X$106&gt;0))</f>
        <v>0</v>
      </c>
      <c r="Y199" s="88">
        <f t="array" ref="Y199">SUM($H$7:$H$106*($C$7:$C$106=$C199)*(Y$7:Y$106&gt;0))</f>
        <v>0</v>
      </c>
      <c r="Z199" s="88">
        <f t="array" ref="Z199">SUM($H$7:$H$106*($C$7:$C$106=$C199)*(Z$7:Z$106&gt;0))</f>
        <v>0</v>
      </c>
      <c r="AA199" s="88">
        <f t="array" ref="AA199">SUM($H$7:$H$106*($C$7:$C$106=$C199)*(AA$7:AA$106&gt;0))</f>
        <v>0</v>
      </c>
      <c r="AB199" s="88">
        <f t="array" ref="AB199">SUM($H$7:$H$106*($C$7:$C$106=$C199)*(AB$7:AB$106&gt;0))</f>
        <v>0</v>
      </c>
      <c r="AC199" s="88">
        <f t="array" ref="AC199">SUM($H$7:$H$106*($C$7:$C$106=$C199)*(AC$7:AC$106&gt;0))</f>
        <v>0</v>
      </c>
      <c r="AD199" s="88">
        <f t="array" ref="AD199">SUM($H$7:$H$106*($C$7:$C$106=$C199)*(AD$7:AD$106&gt;0))</f>
        <v>0</v>
      </c>
      <c r="AE199" s="88">
        <f t="array" ref="AE199">SUM($H$7:$H$106*($C$7:$C$106=$C199)*(AE$7:AE$106&gt;0))</f>
        <v>0</v>
      </c>
      <c r="AF199" s="88">
        <f t="array" ref="AF199">SUM($H$7:$H$106*($C$7:$C$106=$C199)*(AF$7:AF$106&gt;0))</f>
        <v>0</v>
      </c>
      <c r="AG199" s="88">
        <f t="array" ref="AG199">SUM($H$7:$H$106*($C$7:$C$106=$C199)*(AG$7:AG$106&gt;0))</f>
        <v>0</v>
      </c>
      <c r="AH199" s="88">
        <f t="array" ref="AH199">SUM($H$7:$H$106*($C$7:$C$106=$C199)*(AH$7:AH$106&gt;0))</f>
        <v>0</v>
      </c>
      <c r="AI199" s="88">
        <f t="array" ref="AI199">SUM($H$7:$H$106*($C$7:$C$106=$C199)*(AI$7:AI$106&gt;0))</f>
        <v>0</v>
      </c>
      <c r="AJ199" s="88">
        <f t="array" ref="AJ199">SUM($H$7:$H$106*($C$7:$C$106=$C199)*(AJ$7:AJ$106&gt;0))</f>
        <v>0</v>
      </c>
      <c r="AK199" s="88">
        <f t="array" ref="AK199">SUM($H$7:$H$106*($C$7:$C$106=$C199)*(AK$7:AK$106&gt;0))</f>
        <v>0</v>
      </c>
      <c r="AL199" s="88">
        <f t="array" ref="AL199">SUM($H$7:$H$106*($C$7:$C$106=$C199)*(AL$7:AL$106&gt;0))</f>
        <v>0</v>
      </c>
      <c r="AM199" s="88">
        <f t="array" ref="AM199">SUM($H$7:$H$106*($C$7:$C$106=$C199)*(AM$7:AM$106&gt;0))</f>
        <v>0</v>
      </c>
      <c r="AN199" s="88">
        <f t="array" ref="AN199">SUM($H$7:$H$106*($C$7:$C$106=$C199)*(AN$7:AN$106&gt;0))</f>
        <v>0</v>
      </c>
      <c r="AO199" s="88">
        <f t="array" ref="AO199">SUM($H$7:$H$106*($C$7:$C$106=$C199)*(AO$7:AO$106&gt;0))</f>
        <v>0</v>
      </c>
      <c r="AP199" s="88">
        <f t="array" ref="AP199">SUM($H$7:$H$106*($C$7:$C$106=$C199)*(AP$7:AP$106&gt;0))</f>
        <v>0</v>
      </c>
      <c r="AQ199" s="88">
        <f t="array" ref="AQ199">SUM($H$7:$H$106*($C$7:$C$106=$C199)*(AQ$7:AQ$106&gt;0))</f>
        <v>0</v>
      </c>
      <c r="AR199" s="88">
        <f t="array" ref="AR199">SUM($H$7:$H$106*($C$7:$C$106=$C199)*(AR$7:AR$106&gt;0))</f>
        <v>0</v>
      </c>
      <c r="AS199" s="88">
        <f t="array" ref="AS199">SUM($H$7:$H$106*($C$7:$C$106=$C199)*(AS$7:AS$106&gt;0))</f>
        <v>0</v>
      </c>
      <c r="AT199" s="88">
        <f t="array" ref="AT199">SUM($H$7:$H$106*($C$7:$C$106=$C199)*(AT$7:AT$106&gt;0))</f>
        <v>0</v>
      </c>
      <c r="AU199" s="88">
        <f t="array" ref="AU199">SUM($H$7:$H$106*($C$7:$C$106=$C199)*(AU$7:AU$106&gt;0))</f>
        <v>0</v>
      </c>
      <c r="AV199" s="88">
        <f t="array" ref="AV199">SUM($H$7:$H$106*($C$7:$C$106=$C199)*(AV$7:AV$106&gt;0))</f>
        <v>0</v>
      </c>
      <c r="AW199" s="88">
        <f t="array" ref="AW199">SUM($H$7:$H$106*($C$7:$C$106=$C199)*(AW$7:AW$106&gt;0))</f>
        <v>0</v>
      </c>
      <c r="AX199" s="88">
        <f t="array" ref="AX199">SUM($H$7:$H$106*($C$7:$C$106=$C199)*(AX$7:AX$106&gt;0))</f>
        <v>0</v>
      </c>
      <c r="AY199" s="88">
        <f t="array" ref="AY199">SUM($H$7:$H$106*($C$7:$C$106=$C199)*(AY$7:AY$106&gt;0))</f>
        <v>0</v>
      </c>
      <c r="AZ199" s="88">
        <f t="array" ref="AZ199">SUM($H$7:$H$106*($C$7:$C$106=$C199)*(AZ$7:AZ$106&gt;0))</f>
        <v>0</v>
      </c>
      <c r="BA199" s="88">
        <f t="array" ref="BA199">SUM($H$7:$H$106*($C$7:$C$106=$C199)*(BA$7:BA$106&gt;0))</f>
        <v>0</v>
      </c>
      <c r="BB199" s="88">
        <f t="array" ref="BB199">SUM($H$7:$H$106*($C$7:$C$106=$C199)*(BB$7:BB$106&gt;0))</f>
        <v>0</v>
      </c>
      <c r="BC199" s="88">
        <f t="array" ref="BC199">SUM($H$7:$H$106*($C$7:$C$106=$C199)*(BC$7:BC$106&gt;0))</f>
        <v>0</v>
      </c>
      <c r="BD199" s="88">
        <f t="array" ref="BD199">SUM($H$7:$H$106*($C$7:$C$106=$C199)*(BD$7:BD$106&gt;0))</f>
        <v>0</v>
      </c>
      <c r="BE199" s="88">
        <f t="array" ref="BE199">SUM($H$7:$H$106*($C$7:$C$106=$C199)*(BE$7:BE$106&gt;0))</f>
        <v>0</v>
      </c>
      <c r="BF199" s="88">
        <f t="array" ref="BF199">SUM($H$7:$H$106*($C$7:$C$106=$C199)*(BF$7:BF$106&gt;0))</f>
        <v>0</v>
      </c>
      <c r="BG199" s="88">
        <f t="array" ref="BG199">SUM($H$7:$H$106*($C$7:$C$106=$C199)*(BG$7:BG$106&gt;0))</f>
        <v>0</v>
      </c>
      <c r="BH199" s="88">
        <f t="array" ref="BH199">SUM($H$7:$H$106*($C$7:$C$106=$C199)*(BH$7:BH$106&gt;0))</f>
        <v>0</v>
      </c>
      <c r="BI199" s="88">
        <f t="array" ref="BI199">SUM($H$7:$H$106*($C$7:$C$106=$C199)*(BI$7:BI$106&gt;0))</f>
        <v>0</v>
      </c>
      <c r="BJ199" s="88">
        <f t="array" ref="BJ199">SUM($H$7:$H$106*($C$7:$C$106=$C199)*(BJ$7:BJ$106&gt;0))</f>
        <v>0</v>
      </c>
      <c r="BK199" s="88">
        <f t="array" ref="BK199">SUM($H$7:$H$106*($C$7:$C$106=$C199)*(BK$7:BK$106&gt;0))</f>
        <v>0</v>
      </c>
      <c r="BL199" s="88">
        <f t="array" ref="BL199">SUM($H$7:$H$106*($C$7:$C$106=$C199)*(BL$7:BL$106&gt;0))</f>
        <v>0</v>
      </c>
      <c r="BM199" s="88">
        <f t="array" ref="BM199">SUM($H$7:$H$106*($C$7:$C$106=$C199)*(BM$7:BM$106&gt;0))</f>
        <v>0</v>
      </c>
      <c r="BN199" s="88">
        <f t="array" ref="BN199">SUM($H$7:$H$106*($C$7:$C$106=$C199)*(BN$7:BN$106&gt;0))</f>
        <v>0</v>
      </c>
      <c r="BO199" s="88">
        <f t="array" ref="BO199">SUM($H$7:$H$106*($C$7:$C$106=$C199)*(BO$7:BO$106&gt;0))</f>
        <v>0</v>
      </c>
      <c r="BP199" s="88">
        <f t="array" ref="BP199">SUM($H$7:$H$106*($C$7:$C$106=$C199)*(BP$7:BP$106&gt;0))</f>
        <v>0</v>
      </c>
      <c r="BQ199" s="88">
        <f t="array" ref="BQ199">SUM($H$7:$H$106*($C$7:$C$106=$C199)*(BQ$7:BQ$106&gt;0))</f>
        <v>0</v>
      </c>
      <c r="BR199" s="88">
        <f t="array" ref="BR199">SUM($H$7:$H$106*($C$7:$C$106=$C199)*(BR$7:BR$106&gt;0))</f>
        <v>0</v>
      </c>
      <c r="BS199" s="88">
        <f t="array" ref="BS199">SUM($H$7:$H$106*($C$7:$C$106=$C199)*(BS$7:BS$106&gt;0))</f>
        <v>0</v>
      </c>
      <c r="BT199" s="88">
        <f t="array" ref="BT199">SUM($H$7:$H$106*($C$7:$C$106=$C199)*(BT$7:BT$106&gt;0))</f>
        <v>0</v>
      </c>
      <c r="BU199" s="88">
        <f t="array" ref="BU199">SUM($H$7:$H$106*($C$7:$C$106=$C199)*(BU$7:BU$106&gt;0))</f>
        <v>0</v>
      </c>
      <c r="BV199" s="88">
        <f t="array" ref="BV199">SUM($H$7:$H$106*($C$7:$C$106=$C199)*(BV$7:BV$106&gt;0))</f>
        <v>0</v>
      </c>
      <c r="BW199" s="88">
        <f t="array" ref="BW199">SUM($H$7:$H$106*($C$7:$C$106=$C199)*(BW$7:BW$106&gt;0))</f>
        <v>0</v>
      </c>
    </row>
    <row r="200" spans="2:75" hidden="1" outlineLevel="1">
      <c r="B200" s="7"/>
      <c r="C200" s="86" t="str">
        <f>тех!B97</f>
        <v xml:space="preserve">Столяр 4-5 разрядов  </v>
      </c>
      <c r="D200" s="58"/>
      <c r="E200" s="58"/>
      <c r="F200" s="58"/>
      <c r="G200" s="58"/>
      <c r="H200" s="87"/>
      <c r="I200" s="80"/>
      <c r="J200" s="80"/>
      <c r="K200" s="80"/>
      <c r="L200" s="80"/>
      <c r="M200" s="80"/>
      <c r="N200" s="80"/>
      <c r="P200" s="88">
        <f t="array" ref="P200">SUM($H$7:$H$106*($C$7:$C$106=$C200)*(P$7:P$106&gt;0))</f>
        <v>0</v>
      </c>
      <c r="Q200" s="88">
        <f t="array" ref="Q200">SUM($H$7:$H$106*($C$7:$C$106=$C200)*(Q$7:Q$106&gt;0))</f>
        <v>0</v>
      </c>
      <c r="R200" s="88">
        <f t="array" ref="R200">SUM($H$7:$H$106*($C$7:$C$106=$C200)*(R$7:R$106&gt;0))</f>
        <v>0</v>
      </c>
      <c r="S200" s="88">
        <f t="array" ref="S200">SUM($H$7:$H$106*($C$7:$C$106=$C200)*(S$7:S$106&gt;0))</f>
        <v>0</v>
      </c>
      <c r="T200" s="88">
        <f t="array" ref="T200">SUM($H$7:$H$106*($C$7:$C$106=$C200)*(T$7:T$106&gt;0))</f>
        <v>0</v>
      </c>
      <c r="U200" s="88">
        <f t="array" ref="U200">SUM($H$7:$H$106*($C$7:$C$106=$C200)*(U$7:U$106&gt;0))</f>
        <v>0</v>
      </c>
      <c r="V200" s="88">
        <f t="array" ref="V200">SUM($H$7:$H$106*($C$7:$C$106=$C200)*(V$7:V$106&gt;0))</f>
        <v>0</v>
      </c>
      <c r="W200" s="88">
        <f t="array" ref="W200">SUM($H$7:$H$106*($C$7:$C$106=$C200)*(W$7:W$106&gt;0))</f>
        <v>0</v>
      </c>
      <c r="X200" s="88">
        <f t="array" ref="X200">SUM($H$7:$H$106*($C$7:$C$106=$C200)*(X$7:X$106&gt;0))</f>
        <v>0</v>
      </c>
      <c r="Y200" s="88">
        <f t="array" ref="Y200">SUM($H$7:$H$106*($C$7:$C$106=$C200)*(Y$7:Y$106&gt;0))</f>
        <v>0</v>
      </c>
      <c r="Z200" s="88">
        <f t="array" ref="Z200">SUM($H$7:$H$106*($C$7:$C$106=$C200)*(Z$7:Z$106&gt;0))</f>
        <v>0</v>
      </c>
      <c r="AA200" s="88">
        <f t="array" ref="AA200">SUM($H$7:$H$106*($C$7:$C$106=$C200)*(AA$7:AA$106&gt;0))</f>
        <v>0</v>
      </c>
      <c r="AB200" s="88">
        <f t="array" ref="AB200">SUM($H$7:$H$106*($C$7:$C$106=$C200)*(AB$7:AB$106&gt;0))</f>
        <v>0</v>
      </c>
      <c r="AC200" s="88">
        <f t="array" ref="AC200">SUM($H$7:$H$106*($C$7:$C$106=$C200)*(AC$7:AC$106&gt;0))</f>
        <v>0</v>
      </c>
      <c r="AD200" s="88">
        <f t="array" ref="AD200">SUM($H$7:$H$106*($C$7:$C$106=$C200)*(AD$7:AD$106&gt;0))</f>
        <v>0</v>
      </c>
      <c r="AE200" s="88">
        <f t="array" ref="AE200">SUM($H$7:$H$106*($C$7:$C$106=$C200)*(AE$7:AE$106&gt;0))</f>
        <v>0</v>
      </c>
      <c r="AF200" s="88">
        <f t="array" ref="AF200">SUM($H$7:$H$106*($C$7:$C$106=$C200)*(AF$7:AF$106&gt;0))</f>
        <v>0</v>
      </c>
      <c r="AG200" s="88">
        <f t="array" ref="AG200">SUM($H$7:$H$106*($C$7:$C$106=$C200)*(AG$7:AG$106&gt;0))</f>
        <v>0</v>
      </c>
      <c r="AH200" s="88">
        <f t="array" ref="AH200">SUM($H$7:$H$106*($C$7:$C$106=$C200)*(AH$7:AH$106&gt;0))</f>
        <v>0</v>
      </c>
      <c r="AI200" s="88">
        <f t="array" ref="AI200">SUM($H$7:$H$106*($C$7:$C$106=$C200)*(AI$7:AI$106&gt;0))</f>
        <v>0</v>
      </c>
      <c r="AJ200" s="88">
        <f t="array" ref="AJ200">SUM($H$7:$H$106*($C$7:$C$106=$C200)*(AJ$7:AJ$106&gt;0))</f>
        <v>0</v>
      </c>
      <c r="AK200" s="88">
        <f t="array" ref="AK200">SUM($H$7:$H$106*($C$7:$C$106=$C200)*(AK$7:AK$106&gt;0))</f>
        <v>0</v>
      </c>
      <c r="AL200" s="88">
        <f t="array" ref="AL200">SUM($H$7:$H$106*($C$7:$C$106=$C200)*(AL$7:AL$106&gt;0))</f>
        <v>0</v>
      </c>
      <c r="AM200" s="88">
        <f t="array" ref="AM200">SUM($H$7:$H$106*($C$7:$C$106=$C200)*(AM$7:AM$106&gt;0))</f>
        <v>0</v>
      </c>
      <c r="AN200" s="88">
        <f t="array" ref="AN200">SUM($H$7:$H$106*($C$7:$C$106=$C200)*(AN$7:AN$106&gt;0))</f>
        <v>0</v>
      </c>
      <c r="AO200" s="88">
        <f t="array" ref="AO200">SUM($H$7:$H$106*($C$7:$C$106=$C200)*(AO$7:AO$106&gt;0))</f>
        <v>0</v>
      </c>
      <c r="AP200" s="88">
        <f t="array" ref="AP200">SUM($H$7:$H$106*($C$7:$C$106=$C200)*(AP$7:AP$106&gt;0))</f>
        <v>0</v>
      </c>
      <c r="AQ200" s="88">
        <f t="array" ref="AQ200">SUM($H$7:$H$106*($C$7:$C$106=$C200)*(AQ$7:AQ$106&gt;0))</f>
        <v>0</v>
      </c>
      <c r="AR200" s="88">
        <f t="array" ref="AR200">SUM($H$7:$H$106*($C$7:$C$106=$C200)*(AR$7:AR$106&gt;0))</f>
        <v>0</v>
      </c>
      <c r="AS200" s="88">
        <f t="array" ref="AS200">SUM($H$7:$H$106*($C$7:$C$106=$C200)*(AS$7:AS$106&gt;0))</f>
        <v>0</v>
      </c>
      <c r="AT200" s="88">
        <f t="array" ref="AT200">SUM($H$7:$H$106*($C$7:$C$106=$C200)*(AT$7:AT$106&gt;0))</f>
        <v>0</v>
      </c>
      <c r="AU200" s="88">
        <f t="array" ref="AU200">SUM($H$7:$H$106*($C$7:$C$106=$C200)*(AU$7:AU$106&gt;0))</f>
        <v>0</v>
      </c>
      <c r="AV200" s="88">
        <f t="array" ref="AV200">SUM($H$7:$H$106*($C$7:$C$106=$C200)*(AV$7:AV$106&gt;0))</f>
        <v>0</v>
      </c>
      <c r="AW200" s="88">
        <f t="array" ref="AW200">SUM($H$7:$H$106*($C$7:$C$106=$C200)*(AW$7:AW$106&gt;0))</f>
        <v>0</v>
      </c>
      <c r="AX200" s="88">
        <f t="array" ref="AX200">SUM($H$7:$H$106*($C$7:$C$106=$C200)*(AX$7:AX$106&gt;0))</f>
        <v>0</v>
      </c>
      <c r="AY200" s="88">
        <f t="array" ref="AY200">SUM($H$7:$H$106*($C$7:$C$106=$C200)*(AY$7:AY$106&gt;0))</f>
        <v>0</v>
      </c>
      <c r="AZ200" s="88">
        <f t="array" ref="AZ200">SUM($H$7:$H$106*($C$7:$C$106=$C200)*(AZ$7:AZ$106&gt;0))</f>
        <v>0</v>
      </c>
      <c r="BA200" s="88">
        <f t="array" ref="BA200">SUM($H$7:$H$106*($C$7:$C$106=$C200)*(BA$7:BA$106&gt;0))</f>
        <v>0</v>
      </c>
      <c r="BB200" s="88">
        <f t="array" ref="BB200">SUM($H$7:$H$106*($C$7:$C$106=$C200)*(BB$7:BB$106&gt;0))</f>
        <v>0</v>
      </c>
      <c r="BC200" s="88">
        <f t="array" ref="BC200">SUM($H$7:$H$106*($C$7:$C$106=$C200)*(BC$7:BC$106&gt;0))</f>
        <v>0</v>
      </c>
      <c r="BD200" s="88">
        <f t="array" ref="BD200">SUM($H$7:$H$106*($C$7:$C$106=$C200)*(BD$7:BD$106&gt;0))</f>
        <v>0</v>
      </c>
      <c r="BE200" s="88">
        <f t="array" ref="BE200">SUM($H$7:$H$106*($C$7:$C$106=$C200)*(BE$7:BE$106&gt;0))</f>
        <v>0</v>
      </c>
      <c r="BF200" s="88">
        <f t="array" ref="BF200">SUM($H$7:$H$106*($C$7:$C$106=$C200)*(BF$7:BF$106&gt;0))</f>
        <v>0</v>
      </c>
      <c r="BG200" s="88">
        <f t="array" ref="BG200">SUM($H$7:$H$106*($C$7:$C$106=$C200)*(BG$7:BG$106&gt;0))</f>
        <v>0</v>
      </c>
      <c r="BH200" s="88">
        <f t="array" ref="BH200">SUM($H$7:$H$106*($C$7:$C$106=$C200)*(BH$7:BH$106&gt;0))</f>
        <v>0</v>
      </c>
      <c r="BI200" s="88">
        <f t="array" ref="BI200">SUM($H$7:$H$106*($C$7:$C$106=$C200)*(BI$7:BI$106&gt;0))</f>
        <v>0</v>
      </c>
      <c r="BJ200" s="88">
        <f t="array" ref="BJ200">SUM($H$7:$H$106*($C$7:$C$106=$C200)*(BJ$7:BJ$106&gt;0))</f>
        <v>0</v>
      </c>
      <c r="BK200" s="88">
        <f t="array" ref="BK200">SUM($H$7:$H$106*($C$7:$C$106=$C200)*(BK$7:BK$106&gt;0))</f>
        <v>0</v>
      </c>
      <c r="BL200" s="88">
        <f t="array" ref="BL200">SUM($H$7:$H$106*($C$7:$C$106=$C200)*(BL$7:BL$106&gt;0))</f>
        <v>0</v>
      </c>
      <c r="BM200" s="88">
        <f t="array" ref="BM200">SUM($H$7:$H$106*($C$7:$C$106=$C200)*(BM$7:BM$106&gt;0))</f>
        <v>0</v>
      </c>
      <c r="BN200" s="88">
        <f t="array" ref="BN200">SUM($H$7:$H$106*($C$7:$C$106=$C200)*(BN$7:BN$106&gt;0))</f>
        <v>0</v>
      </c>
      <c r="BO200" s="88">
        <f t="array" ref="BO200">SUM($H$7:$H$106*($C$7:$C$106=$C200)*(BO$7:BO$106&gt;0))</f>
        <v>0</v>
      </c>
      <c r="BP200" s="88">
        <f t="array" ref="BP200">SUM($H$7:$H$106*($C$7:$C$106=$C200)*(BP$7:BP$106&gt;0))</f>
        <v>0</v>
      </c>
      <c r="BQ200" s="88">
        <f t="array" ref="BQ200">SUM($H$7:$H$106*($C$7:$C$106=$C200)*(BQ$7:BQ$106&gt;0))</f>
        <v>0</v>
      </c>
      <c r="BR200" s="88">
        <f t="array" ref="BR200">SUM($H$7:$H$106*($C$7:$C$106=$C200)*(BR$7:BR$106&gt;0))</f>
        <v>0</v>
      </c>
      <c r="BS200" s="88">
        <f t="array" ref="BS200">SUM($H$7:$H$106*($C$7:$C$106=$C200)*(BS$7:BS$106&gt;0))</f>
        <v>0</v>
      </c>
      <c r="BT200" s="88">
        <f t="array" ref="BT200">SUM($H$7:$H$106*($C$7:$C$106=$C200)*(BT$7:BT$106&gt;0))</f>
        <v>0</v>
      </c>
      <c r="BU200" s="88">
        <f t="array" ref="BU200">SUM($H$7:$H$106*($C$7:$C$106=$C200)*(BU$7:BU$106&gt;0))</f>
        <v>0</v>
      </c>
      <c r="BV200" s="88">
        <f t="array" ref="BV200">SUM($H$7:$H$106*($C$7:$C$106=$C200)*(BV$7:BV$106&gt;0))</f>
        <v>0</v>
      </c>
      <c r="BW200" s="88">
        <f t="array" ref="BW200">SUM($H$7:$H$106*($C$7:$C$106=$C200)*(BW$7:BW$106&gt;0))</f>
        <v>0</v>
      </c>
    </row>
    <row r="201" spans="2:75" hidden="1" outlineLevel="1">
      <c r="B201" s="7"/>
      <c r="C201" s="86" t="str">
        <f>тех!B98</f>
        <v>Стропальщик 3-4 разрядов</v>
      </c>
      <c r="D201" s="58"/>
      <c r="E201" s="58"/>
      <c r="F201" s="58"/>
      <c r="G201" s="58"/>
      <c r="H201" s="87"/>
      <c r="I201" s="80"/>
      <c r="J201" s="80"/>
      <c r="K201" s="80"/>
      <c r="L201" s="80"/>
      <c r="M201" s="80"/>
      <c r="N201" s="80"/>
      <c r="P201" s="88">
        <f t="array" ref="P201">SUM($H$7:$H$106*($C$7:$C$106=$C201)*(P$7:P$106&gt;0))</f>
        <v>0</v>
      </c>
      <c r="Q201" s="88">
        <f t="array" ref="Q201">SUM($H$7:$H$106*($C$7:$C$106=$C201)*(Q$7:Q$106&gt;0))</f>
        <v>0</v>
      </c>
      <c r="R201" s="88">
        <f t="array" ref="R201">SUM($H$7:$H$106*($C$7:$C$106=$C201)*(R$7:R$106&gt;0))</f>
        <v>0</v>
      </c>
      <c r="S201" s="88">
        <f t="array" ref="S201">SUM($H$7:$H$106*($C$7:$C$106=$C201)*(S$7:S$106&gt;0))</f>
        <v>0</v>
      </c>
      <c r="T201" s="88">
        <f t="array" ref="T201">SUM($H$7:$H$106*($C$7:$C$106=$C201)*(T$7:T$106&gt;0))</f>
        <v>0</v>
      </c>
      <c r="U201" s="88">
        <f t="array" ref="U201">SUM($H$7:$H$106*($C$7:$C$106=$C201)*(U$7:U$106&gt;0))</f>
        <v>0</v>
      </c>
      <c r="V201" s="88">
        <f t="array" ref="V201">SUM($H$7:$H$106*($C$7:$C$106=$C201)*(V$7:V$106&gt;0))</f>
        <v>0</v>
      </c>
      <c r="W201" s="88">
        <f t="array" ref="W201">SUM($H$7:$H$106*($C$7:$C$106=$C201)*(W$7:W$106&gt;0))</f>
        <v>0</v>
      </c>
      <c r="X201" s="88">
        <f t="array" ref="X201">SUM($H$7:$H$106*($C$7:$C$106=$C201)*(X$7:X$106&gt;0))</f>
        <v>0</v>
      </c>
      <c r="Y201" s="88">
        <f t="array" ref="Y201">SUM($H$7:$H$106*($C$7:$C$106=$C201)*(Y$7:Y$106&gt;0))</f>
        <v>0</v>
      </c>
      <c r="Z201" s="88">
        <f t="array" ref="Z201">SUM($H$7:$H$106*($C$7:$C$106=$C201)*(Z$7:Z$106&gt;0))</f>
        <v>0</v>
      </c>
      <c r="AA201" s="88">
        <f t="array" ref="AA201">SUM($H$7:$H$106*($C$7:$C$106=$C201)*(AA$7:AA$106&gt;0))</f>
        <v>0</v>
      </c>
      <c r="AB201" s="88">
        <f t="array" ref="AB201">SUM($H$7:$H$106*($C$7:$C$106=$C201)*(AB$7:AB$106&gt;0))</f>
        <v>0</v>
      </c>
      <c r="AC201" s="88">
        <f t="array" ref="AC201">SUM($H$7:$H$106*($C$7:$C$106=$C201)*(AC$7:AC$106&gt;0))</f>
        <v>0</v>
      </c>
      <c r="AD201" s="88">
        <f t="array" ref="AD201">SUM($H$7:$H$106*($C$7:$C$106=$C201)*(AD$7:AD$106&gt;0))</f>
        <v>0</v>
      </c>
      <c r="AE201" s="88">
        <f t="array" ref="AE201">SUM($H$7:$H$106*($C$7:$C$106=$C201)*(AE$7:AE$106&gt;0))</f>
        <v>0</v>
      </c>
      <c r="AF201" s="88">
        <f t="array" ref="AF201">SUM($H$7:$H$106*($C$7:$C$106=$C201)*(AF$7:AF$106&gt;0))</f>
        <v>0</v>
      </c>
      <c r="AG201" s="88">
        <f t="array" ref="AG201">SUM($H$7:$H$106*($C$7:$C$106=$C201)*(AG$7:AG$106&gt;0))</f>
        <v>0</v>
      </c>
      <c r="AH201" s="88">
        <f t="array" ref="AH201">SUM($H$7:$H$106*($C$7:$C$106=$C201)*(AH$7:AH$106&gt;0))</f>
        <v>0</v>
      </c>
      <c r="AI201" s="88">
        <f t="array" ref="AI201">SUM($H$7:$H$106*($C$7:$C$106=$C201)*(AI$7:AI$106&gt;0))</f>
        <v>0</v>
      </c>
      <c r="AJ201" s="88">
        <f t="array" ref="AJ201">SUM($H$7:$H$106*($C$7:$C$106=$C201)*(AJ$7:AJ$106&gt;0))</f>
        <v>0</v>
      </c>
      <c r="AK201" s="88">
        <f t="array" ref="AK201">SUM($H$7:$H$106*($C$7:$C$106=$C201)*(AK$7:AK$106&gt;0))</f>
        <v>0</v>
      </c>
      <c r="AL201" s="88">
        <f t="array" ref="AL201">SUM($H$7:$H$106*($C$7:$C$106=$C201)*(AL$7:AL$106&gt;0))</f>
        <v>0</v>
      </c>
      <c r="AM201" s="88">
        <f t="array" ref="AM201">SUM($H$7:$H$106*($C$7:$C$106=$C201)*(AM$7:AM$106&gt;0))</f>
        <v>0</v>
      </c>
      <c r="AN201" s="88">
        <f t="array" ref="AN201">SUM($H$7:$H$106*($C$7:$C$106=$C201)*(AN$7:AN$106&gt;0))</f>
        <v>0</v>
      </c>
      <c r="AO201" s="88">
        <f t="array" ref="AO201">SUM($H$7:$H$106*($C$7:$C$106=$C201)*(AO$7:AO$106&gt;0))</f>
        <v>0</v>
      </c>
      <c r="AP201" s="88">
        <f t="array" ref="AP201">SUM($H$7:$H$106*($C$7:$C$106=$C201)*(AP$7:AP$106&gt;0))</f>
        <v>0</v>
      </c>
      <c r="AQ201" s="88">
        <f t="array" ref="AQ201">SUM($H$7:$H$106*($C$7:$C$106=$C201)*(AQ$7:AQ$106&gt;0))</f>
        <v>0</v>
      </c>
      <c r="AR201" s="88">
        <f t="array" ref="AR201">SUM($H$7:$H$106*($C$7:$C$106=$C201)*(AR$7:AR$106&gt;0))</f>
        <v>0</v>
      </c>
      <c r="AS201" s="88">
        <f t="array" ref="AS201">SUM($H$7:$H$106*($C$7:$C$106=$C201)*(AS$7:AS$106&gt;0))</f>
        <v>0</v>
      </c>
      <c r="AT201" s="88">
        <f t="array" ref="AT201">SUM($H$7:$H$106*($C$7:$C$106=$C201)*(AT$7:AT$106&gt;0))</f>
        <v>0</v>
      </c>
      <c r="AU201" s="88">
        <f t="array" ref="AU201">SUM($H$7:$H$106*($C$7:$C$106=$C201)*(AU$7:AU$106&gt;0))</f>
        <v>0</v>
      </c>
      <c r="AV201" s="88">
        <f t="array" ref="AV201">SUM($H$7:$H$106*($C$7:$C$106=$C201)*(AV$7:AV$106&gt;0))</f>
        <v>0</v>
      </c>
      <c r="AW201" s="88">
        <f t="array" ref="AW201">SUM($H$7:$H$106*($C$7:$C$106=$C201)*(AW$7:AW$106&gt;0))</f>
        <v>0</v>
      </c>
      <c r="AX201" s="88">
        <f t="array" ref="AX201">SUM($H$7:$H$106*($C$7:$C$106=$C201)*(AX$7:AX$106&gt;0))</f>
        <v>0</v>
      </c>
      <c r="AY201" s="88">
        <f t="array" ref="AY201">SUM($H$7:$H$106*($C$7:$C$106=$C201)*(AY$7:AY$106&gt;0))</f>
        <v>0</v>
      </c>
      <c r="AZ201" s="88">
        <f t="array" ref="AZ201">SUM($H$7:$H$106*($C$7:$C$106=$C201)*(AZ$7:AZ$106&gt;0))</f>
        <v>0</v>
      </c>
      <c r="BA201" s="88">
        <f t="array" ref="BA201">SUM($H$7:$H$106*($C$7:$C$106=$C201)*(BA$7:BA$106&gt;0))</f>
        <v>0</v>
      </c>
      <c r="BB201" s="88">
        <f t="array" ref="BB201">SUM($H$7:$H$106*($C$7:$C$106=$C201)*(BB$7:BB$106&gt;0))</f>
        <v>0</v>
      </c>
      <c r="BC201" s="88">
        <f t="array" ref="BC201">SUM($H$7:$H$106*($C$7:$C$106=$C201)*(BC$7:BC$106&gt;0))</f>
        <v>0</v>
      </c>
      <c r="BD201" s="88">
        <f t="array" ref="BD201">SUM($H$7:$H$106*($C$7:$C$106=$C201)*(BD$7:BD$106&gt;0))</f>
        <v>0</v>
      </c>
      <c r="BE201" s="88">
        <f t="array" ref="BE201">SUM($H$7:$H$106*($C$7:$C$106=$C201)*(BE$7:BE$106&gt;0))</f>
        <v>0</v>
      </c>
      <c r="BF201" s="88">
        <f t="array" ref="BF201">SUM($H$7:$H$106*($C$7:$C$106=$C201)*(BF$7:BF$106&gt;0))</f>
        <v>0</v>
      </c>
      <c r="BG201" s="88">
        <f t="array" ref="BG201">SUM($H$7:$H$106*($C$7:$C$106=$C201)*(BG$7:BG$106&gt;0))</f>
        <v>0</v>
      </c>
      <c r="BH201" s="88">
        <f t="array" ref="BH201">SUM($H$7:$H$106*($C$7:$C$106=$C201)*(BH$7:BH$106&gt;0))</f>
        <v>0</v>
      </c>
      <c r="BI201" s="88">
        <f t="array" ref="BI201">SUM($H$7:$H$106*($C$7:$C$106=$C201)*(BI$7:BI$106&gt;0))</f>
        <v>0</v>
      </c>
      <c r="BJ201" s="88">
        <f t="array" ref="BJ201">SUM($H$7:$H$106*($C$7:$C$106=$C201)*(BJ$7:BJ$106&gt;0))</f>
        <v>0</v>
      </c>
      <c r="BK201" s="88">
        <f t="array" ref="BK201">SUM($H$7:$H$106*($C$7:$C$106=$C201)*(BK$7:BK$106&gt;0))</f>
        <v>0</v>
      </c>
      <c r="BL201" s="88">
        <f t="array" ref="BL201">SUM($H$7:$H$106*($C$7:$C$106=$C201)*(BL$7:BL$106&gt;0))</f>
        <v>0</v>
      </c>
      <c r="BM201" s="88">
        <f t="array" ref="BM201">SUM($H$7:$H$106*($C$7:$C$106=$C201)*(BM$7:BM$106&gt;0))</f>
        <v>0</v>
      </c>
      <c r="BN201" s="88">
        <f t="array" ref="BN201">SUM($H$7:$H$106*($C$7:$C$106=$C201)*(BN$7:BN$106&gt;0))</f>
        <v>0</v>
      </c>
      <c r="BO201" s="88">
        <f t="array" ref="BO201">SUM($H$7:$H$106*($C$7:$C$106=$C201)*(BO$7:BO$106&gt;0))</f>
        <v>0</v>
      </c>
      <c r="BP201" s="88">
        <f t="array" ref="BP201">SUM($H$7:$H$106*($C$7:$C$106=$C201)*(BP$7:BP$106&gt;0))</f>
        <v>0</v>
      </c>
      <c r="BQ201" s="88">
        <f t="array" ref="BQ201">SUM($H$7:$H$106*($C$7:$C$106=$C201)*(BQ$7:BQ$106&gt;0))</f>
        <v>0</v>
      </c>
      <c r="BR201" s="88">
        <f t="array" ref="BR201">SUM($H$7:$H$106*($C$7:$C$106=$C201)*(BR$7:BR$106&gt;0))</f>
        <v>0</v>
      </c>
      <c r="BS201" s="88">
        <f t="array" ref="BS201">SUM($H$7:$H$106*($C$7:$C$106=$C201)*(BS$7:BS$106&gt;0))</f>
        <v>0</v>
      </c>
      <c r="BT201" s="88">
        <f t="array" ref="BT201">SUM($H$7:$H$106*($C$7:$C$106=$C201)*(BT$7:BT$106&gt;0))</f>
        <v>0</v>
      </c>
      <c r="BU201" s="88">
        <f t="array" ref="BU201">SUM($H$7:$H$106*($C$7:$C$106=$C201)*(BU$7:BU$106&gt;0))</f>
        <v>0</v>
      </c>
      <c r="BV201" s="88">
        <f t="array" ref="BV201">SUM($H$7:$H$106*($C$7:$C$106=$C201)*(BV$7:BV$106&gt;0))</f>
        <v>0</v>
      </c>
      <c r="BW201" s="88">
        <f t="array" ref="BW201">SUM($H$7:$H$106*($C$7:$C$106=$C201)*(BW$7:BW$106&gt;0))</f>
        <v>0</v>
      </c>
    </row>
    <row r="202" spans="2:75" hidden="1" outlineLevel="1">
      <c r="B202" s="7"/>
      <c r="C202" s="86" t="str">
        <f>тех!B99</f>
        <v>Сотрудник почтовой комнаты</v>
      </c>
      <c r="D202" s="58"/>
      <c r="E202" s="58"/>
      <c r="F202" s="58"/>
      <c r="G202" s="58"/>
      <c r="H202" s="87"/>
      <c r="I202" s="80"/>
      <c r="J202" s="80"/>
      <c r="K202" s="80"/>
      <c r="L202" s="80"/>
      <c r="M202" s="80"/>
      <c r="N202" s="80"/>
      <c r="P202" s="88">
        <f t="array" ref="P202">SUM($H$7:$H$106*($C$7:$C$106=$C202)*(P$7:P$106&gt;0))</f>
        <v>0</v>
      </c>
      <c r="Q202" s="88">
        <f t="array" ref="Q202">SUM($H$7:$H$106*($C$7:$C$106=$C202)*(Q$7:Q$106&gt;0))</f>
        <v>0</v>
      </c>
      <c r="R202" s="88">
        <f t="array" ref="R202">SUM($H$7:$H$106*($C$7:$C$106=$C202)*(R$7:R$106&gt;0))</f>
        <v>0</v>
      </c>
      <c r="S202" s="88">
        <f t="array" ref="S202">SUM($H$7:$H$106*($C$7:$C$106=$C202)*(S$7:S$106&gt;0))</f>
        <v>0</v>
      </c>
      <c r="T202" s="88">
        <f t="array" ref="T202">SUM($H$7:$H$106*($C$7:$C$106=$C202)*(T$7:T$106&gt;0))</f>
        <v>0</v>
      </c>
      <c r="U202" s="88">
        <f t="array" ref="U202">SUM($H$7:$H$106*($C$7:$C$106=$C202)*(U$7:U$106&gt;0))</f>
        <v>0</v>
      </c>
      <c r="V202" s="88">
        <f t="array" ref="V202">SUM($H$7:$H$106*($C$7:$C$106=$C202)*(V$7:V$106&gt;0))</f>
        <v>0</v>
      </c>
      <c r="W202" s="88">
        <f t="array" ref="W202">SUM($H$7:$H$106*($C$7:$C$106=$C202)*(W$7:W$106&gt;0))</f>
        <v>0</v>
      </c>
      <c r="X202" s="88">
        <f t="array" ref="X202">SUM($H$7:$H$106*($C$7:$C$106=$C202)*(X$7:X$106&gt;0))</f>
        <v>0</v>
      </c>
      <c r="Y202" s="88">
        <f t="array" ref="Y202">SUM($H$7:$H$106*($C$7:$C$106=$C202)*(Y$7:Y$106&gt;0))</f>
        <v>0</v>
      </c>
      <c r="Z202" s="88">
        <f t="array" ref="Z202">SUM($H$7:$H$106*($C$7:$C$106=$C202)*(Z$7:Z$106&gt;0))</f>
        <v>0</v>
      </c>
      <c r="AA202" s="88">
        <f t="array" ref="AA202">SUM($H$7:$H$106*($C$7:$C$106=$C202)*(AA$7:AA$106&gt;0))</f>
        <v>0</v>
      </c>
      <c r="AB202" s="88">
        <f t="array" ref="AB202">SUM($H$7:$H$106*($C$7:$C$106=$C202)*(AB$7:AB$106&gt;0))</f>
        <v>0</v>
      </c>
      <c r="AC202" s="88">
        <f t="array" ref="AC202">SUM($H$7:$H$106*($C$7:$C$106=$C202)*(AC$7:AC$106&gt;0))</f>
        <v>0</v>
      </c>
      <c r="AD202" s="88">
        <f t="array" ref="AD202">SUM($H$7:$H$106*($C$7:$C$106=$C202)*(AD$7:AD$106&gt;0))</f>
        <v>0</v>
      </c>
      <c r="AE202" s="88">
        <f t="array" ref="AE202">SUM($H$7:$H$106*($C$7:$C$106=$C202)*(AE$7:AE$106&gt;0))</f>
        <v>0</v>
      </c>
      <c r="AF202" s="88">
        <f t="array" ref="AF202">SUM($H$7:$H$106*($C$7:$C$106=$C202)*(AF$7:AF$106&gt;0))</f>
        <v>0</v>
      </c>
      <c r="AG202" s="88">
        <f t="array" ref="AG202">SUM($H$7:$H$106*($C$7:$C$106=$C202)*(AG$7:AG$106&gt;0))</f>
        <v>0</v>
      </c>
      <c r="AH202" s="88">
        <f t="array" ref="AH202">SUM($H$7:$H$106*($C$7:$C$106=$C202)*(AH$7:AH$106&gt;0))</f>
        <v>0</v>
      </c>
      <c r="AI202" s="88">
        <f t="array" ref="AI202">SUM($H$7:$H$106*($C$7:$C$106=$C202)*(AI$7:AI$106&gt;0))</f>
        <v>0</v>
      </c>
      <c r="AJ202" s="88">
        <f t="array" ref="AJ202">SUM($H$7:$H$106*($C$7:$C$106=$C202)*(AJ$7:AJ$106&gt;0))</f>
        <v>0</v>
      </c>
      <c r="AK202" s="88">
        <f t="array" ref="AK202">SUM($H$7:$H$106*($C$7:$C$106=$C202)*(AK$7:AK$106&gt;0))</f>
        <v>0</v>
      </c>
      <c r="AL202" s="88">
        <f t="array" ref="AL202">SUM($H$7:$H$106*($C$7:$C$106=$C202)*(AL$7:AL$106&gt;0))</f>
        <v>0</v>
      </c>
      <c r="AM202" s="88">
        <f t="array" ref="AM202">SUM($H$7:$H$106*($C$7:$C$106=$C202)*(AM$7:AM$106&gt;0))</f>
        <v>0</v>
      </c>
      <c r="AN202" s="88">
        <f t="array" ref="AN202">SUM($H$7:$H$106*($C$7:$C$106=$C202)*(AN$7:AN$106&gt;0))</f>
        <v>0</v>
      </c>
      <c r="AO202" s="88">
        <f t="array" ref="AO202">SUM($H$7:$H$106*($C$7:$C$106=$C202)*(AO$7:AO$106&gt;0))</f>
        <v>0</v>
      </c>
      <c r="AP202" s="88">
        <f t="array" ref="AP202">SUM($H$7:$H$106*($C$7:$C$106=$C202)*(AP$7:AP$106&gt;0))</f>
        <v>0</v>
      </c>
      <c r="AQ202" s="88">
        <f t="array" ref="AQ202">SUM($H$7:$H$106*($C$7:$C$106=$C202)*(AQ$7:AQ$106&gt;0))</f>
        <v>0</v>
      </c>
      <c r="AR202" s="88">
        <f t="array" ref="AR202">SUM($H$7:$H$106*($C$7:$C$106=$C202)*(AR$7:AR$106&gt;0))</f>
        <v>0</v>
      </c>
      <c r="AS202" s="88">
        <f t="array" ref="AS202">SUM($H$7:$H$106*($C$7:$C$106=$C202)*(AS$7:AS$106&gt;0))</f>
        <v>0</v>
      </c>
      <c r="AT202" s="88">
        <f t="array" ref="AT202">SUM($H$7:$H$106*($C$7:$C$106=$C202)*(AT$7:AT$106&gt;0))</f>
        <v>0</v>
      </c>
      <c r="AU202" s="88">
        <f t="array" ref="AU202">SUM($H$7:$H$106*($C$7:$C$106=$C202)*(AU$7:AU$106&gt;0))</f>
        <v>0</v>
      </c>
      <c r="AV202" s="88">
        <f t="array" ref="AV202">SUM($H$7:$H$106*($C$7:$C$106=$C202)*(AV$7:AV$106&gt;0))</f>
        <v>0</v>
      </c>
      <c r="AW202" s="88">
        <f t="array" ref="AW202">SUM($H$7:$H$106*($C$7:$C$106=$C202)*(AW$7:AW$106&gt;0))</f>
        <v>0</v>
      </c>
      <c r="AX202" s="88">
        <f t="array" ref="AX202">SUM($H$7:$H$106*($C$7:$C$106=$C202)*(AX$7:AX$106&gt;0))</f>
        <v>0</v>
      </c>
      <c r="AY202" s="88">
        <f t="array" ref="AY202">SUM($H$7:$H$106*($C$7:$C$106=$C202)*(AY$7:AY$106&gt;0))</f>
        <v>0</v>
      </c>
      <c r="AZ202" s="88">
        <f t="array" ref="AZ202">SUM($H$7:$H$106*($C$7:$C$106=$C202)*(AZ$7:AZ$106&gt;0))</f>
        <v>0</v>
      </c>
      <c r="BA202" s="88">
        <f t="array" ref="BA202">SUM($H$7:$H$106*($C$7:$C$106=$C202)*(BA$7:BA$106&gt;0))</f>
        <v>0</v>
      </c>
      <c r="BB202" s="88">
        <f t="array" ref="BB202">SUM($H$7:$H$106*($C$7:$C$106=$C202)*(BB$7:BB$106&gt;0))</f>
        <v>0</v>
      </c>
      <c r="BC202" s="88">
        <f t="array" ref="BC202">SUM($H$7:$H$106*($C$7:$C$106=$C202)*(BC$7:BC$106&gt;0))</f>
        <v>0</v>
      </c>
      <c r="BD202" s="88">
        <f t="array" ref="BD202">SUM($H$7:$H$106*($C$7:$C$106=$C202)*(BD$7:BD$106&gt;0))</f>
        <v>0</v>
      </c>
      <c r="BE202" s="88">
        <f t="array" ref="BE202">SUM($H$7:$H$106*($C$7:$C$106=$C202)*(BE$7:BE$106&gt;0))</f>
        <v>0</v>
      </c>
      <c r="BF202" s="88">
        <f t="array" ref="BF202">SUM($H$7:$H$106*($C$7:$C$106=$C202)*(BF$7:BF$106&gt;0))</f>
        <v>0</v>
      </c>
      <c r="BG202" s="88">
        <f t="array" ref="BG202">SUM($H$7:$H$106*($C$7:$C$106=$C202)*(BG$7:BG$106&gt;0))</f>
        <v>0</v>
      </c>
      <c r="BH202" s="88">
        <f t="array" ref="BH202">SUM($H$7:$H$106*($C$7:$C$106=$C202)*(BH$7:BH$106&gt;0))</f>
        <v>0</v>
      </c>
      <c r="BI202" s="88">
        <f t="array" ref="BI202">SUM($H$7:$H$106*($C$7:$C$106=$C202)*(BI$7:BI$106&gt;0))</f>
        <v>0</v>
      </c>
      <c r="BJ202" s="88">
        <f t="array" ref="BJ202">SUM($H$7:$H$106*($C$7:$C$106=$C202)*(BJ$7:BJ$106&gt;0))</f>
        <v>0</v>
      </c>
      <c r="BK202" s="88">
        <f t="array" ref="BK202">SUM($H$7:$H$106*($C$7:$C$106=$C202)*(BK$7:BK$106&gt;0))</f>
        <v>0</v>
      </c>
      <c r="BL202" s="88">
        <f t="array" ref="BL202">SUM($H$7:$H$106*($C$7:$C$106=$C202)*(BL$7:BL$106&gt;0))</f>
        <v>0</v>
      </c>
      <c r="BM202" s="88">
        <f t="array" ref="BM202">SUM($H$7:$H$106*($C$7:$C$106=$C202)*(BM$7:BM$106&gt;0))</f>
        <v>0</v>
      </c>
      <c r="BN202" s="88">
        <f t="array" ref="BN202">SUM($H$7:$H$106*($C$7:$C$106=$C202)*(BN$7:BN$106&gt;0))</f>
        <v>0</v>
      </c>
      <c r="BO202" s="88">
        <f t="array" ref="BO202">SUM($H$7:$H$106*($C$7:$C$106=$C202)*(BO$7:BO$106&gt;0))</f>
        <v>0</v>
      </c>
      <c r="BP202" s="88">
        <f t="array" ref="BP202">SUM($H$7:$H$106*($C$7:$C$106=$C202)*(BP$7:BP$106&gt;0))</f>
        <v>0</v>
      </c>
      <c r="BQ202" s="88">
        <f t="array" ref="BQ202">SUM($H$7:$H$106*($C$7:$C$106=$C202)*(BQ$7:BQ$106&gt;0))</f>
        <v>0</v>
      </c>
      <c r="BR202" s="88">
        <f t="array" ref="BR202">SUM($H$7:$H$106*($C$7:$C$106=$C202)*(BR$7:BR$106&gt;0))</f>
        <v>0</v>
      </c>
      <c r="BS202" s="88">
        <f t="array" ref="BS202">SUM($H$7:$H$106*($C$7:$C$106=$C202)*(BS$7:BS$106&gt;0))</f>
        <v>0</v>
      </c>
      <c r="BT202" s="88">
        <f t="array" ref="BT202">SUM($H$7:$H$106*($C$7:$C$106=$C202)*(BT$7:BT$106&gt;0))</f>
        <v>0</v>
      </c>
      <c r="BU202" s="88">
        <f t="array" ref="BU202">SUM($H$7:$H$106*($C$7:$C$106=$C202)*(BU$7:BU$106&gt;0))</f>
        <v>0</v>
      </c>
      <c r="BV202" s="88">
        <f t="array" ref="BV202">SUM($H$7:$H$106*($C$7:$C$106=$C202)*(BV$7:BV$106&gt;0))</f>
        <v>0</v>
      </c>
      <c r="BW202" s="88">
        <f t="array" ref="BW202">SUM($H$7:$H$106*($C$7:$C$106=$C202)*(BW$7:BW$106&gt;0))</f>
        <v>0</v>
      </c>
    </row>
    <row r="203" spans="2:75" hidden="1" outlineLevel="1">
      <c r="B203" s="7"/>
      <c r="C203" s="86" t="str">
        <f>тех!B100</f>
        <v>Техник</v>
      </c>
      <c r="D203" s="58"/>
      <c r="E203" s="58"/>
      <c r="F203" s="58"/>
      <c r="G203" s="58"/>
      <c r="H203" s="87"/>
      <c r="I203" s="80"/>
      <c r="J203" s="80"/>
      <c r="K203" s="80"/>
      <c r="L203" s="80"/>
      <c r="M203" s="80"/>
      <c r="N203" s="80"/>
      <c r="P203" s="88">
        <f t="array" ref="P203">SUM($H$7:$H$106*($C$7:$C$106=$C203)*(P$7:P$106&gt;0))</f>
        <v>0</v>
      </c>
      <c r="Q203" s="88">
        <f t="array" ref="Q203">SUM($H$7:$H$106*($C$7:$C$106=$C203)*(Q$7:Q$106&gt;0))</f>
        <v>0</v>
      </c>
      <c r="R203" s="88">
        <f t="array" ref="R203">SUM($H$7:$H$106*($C$7:$C$106=$C203)*(R$7:R$106&gt;0))</f>
        <v>0</v>
      </c>
      <c r="S203" s="88">
        <f t="array" ref="S203">SUM($H$7:$H$106*($C$7:$C$106=$C203)*(S$7:S$106&gt;0))</f>
        <v>0</v>
      </c>
      <c r="T203" s="88">
        <f t="array" ref="T203">SUM($H$7:$H$106*($C$7:$C$106=$C203)*(T$7:T$106&gt;0))</f>
        <v>0</v>
      </c>
      <c r="U203" s="88">
        <f t="array" ref="U203">SUM($H$7:$H$106*($C$7:$C$106=$C203)*(U$7:U$106&gt;0))</f>
        <v>0</v>
      </c>
      <c r="V203" s="88">
        <f t="array" ref="V203">SUM($H$7:$H$106*($C$7:$C$106=$C203)*(V$7:V$106&gt;0))</f>
        <v>0</v>
      </c>
      <c r="W203" s="88">
        <f t="array" ref="W203">SUM($H$7:$H$106*($C$7:$C$106=$C203)*(W$7:W$106&gt;0))</f>
        <v>0</v>
      </c>
      <c r="X203" s="88">
        <f t="array" ref="X203">SUM($H$7:$H$106*($C$7:$C$106=$C203)*(X$7:X$106&gt;0))</f>
        <v>0</v>
      </c>
      <c r="Y203" s="88">
        <f t="array" ref="Y203">SUM($H$7:$H$106*($C$7:$C$106=$C203)*(Y$7:Y$106&gt;0))</f>
        <v>0</v>
      </c>
      <c r="Z203" s="88">
        <f t="array" ref="Z203">SUM($H$7:$H$106*($C$7:$C$106=$C203)*(Z$7:Z$106&gt;0))</f>
        <v>0</v>
      </c>
      <c r="AA203" s="88">
        <f t="array" ref="AA203">SUM($H$7:$H$106*($C$7:$C$106=$C203)*(AA$7:AA$106&gt;0))</f>
        <v>0</v>
      </c>
      <c r="AB203" s="88">
        <f t="array" ref="AB203">SUM($H$7:$H$106*($C$7:$C$106=$C203)*(AB$7:AB$106&gt;0))</f>
        <v>0</v>
      </c>
      <c r="AC203" s="88">
        <f t="array" ref="AC203">SUM($H$7:$H$106*($C$7:$C$106=$C203)*(AC$7:AC$106&gt;0))</f>
        <v>0</v>
      </c>
      <c r="AD203" s="88">
        <f t="array" ref="AD203">SUM($H$7:$H$106*($C$7:$C$106=$C203)*(AD$7:AD$106&gt;0))</f>
        <v>0</v>
      </c>
      <c r="AE203" s="88">
        <f t="array" ref="AE203">SUM($H$7:$H$106*($C$7:$C$106=$C203)*(AE$7:AE$106&gt;0))</f>
        <v>0</v>
      </c>
      <c r="AF203" s="88">
        <f t="array" ref="AF203">SUM($H$7:$H$106*($C$7:$C$106=$C203)*(AF$7:AF$106&gt;0))</f>
        <v>0</v>
      </c>
      <c r="AG203" s="88">
        <f t="array" ref="AG203">SUM($H$7:$H$106*($C$7:$C$106=$C203)*(AG$7:AG$106&gt;0))</f>
        <v>0</v>
      </c>
      <c r="AH203" s="88">
        <f t="array" ref="AH203">SUM($H$7:$H$106*($C$7:$C$106=$C203)*(AH$7:AH$106&gt;0))</f>
        <v>0</v>
      </c>
      <c r="AI203" s="88">
        <f t="array" ref="AI203">SUM($H$7:$H$106*($C$7:$C$106=$C203)*(AI$7:AI$106&gt;0))</f>
        <v>0</v>
      </c>
      <c r="AJ203" s="88">
        <f t="array" ref="AJ203">SUM($H$7:$H$106*($C$7:$C$106=$C203)*(AJ$7:AJ$106&gt;0))</f>
        <v>0</v>
      </c>
      <c r="AK203" s="88">
        <f t="array" ref="AK203">SUM($H$7:$H$106*($C$7:$C$106=$C203)*(AK$7:AK$106&gt;0))</f>
        <v>0</v>
      </c>
      <c r="AL203" s="88">
        <f t="array" ref="AL203">SUM($H$7:$H$106*($C$7:$C$106=$C203)*(AL$7:AL$106&gt;0))</f>
        <v>0</v>
      </c>
      <c r="AM203" s="88">
        <f t="array" ref="AM203">SUM($H$7:$H$106*($C$7:$C$106=$C203)*(AM$7:AM$106&gt;0))</f>
        <v>0</v>
      </c>
      <c r="AN203" s="88">
        <f t="array" ref="AN203">SUM($H$7:$H$106*($C$7:$C$106=$C203)*(AN$7:AN$106&gt;0))</f>
        <v>0</v>
      </c>
      <c r="AO203" s="88">
        <f t="array" ref="AO203">SUM($H$7:$H$106*($C$7:$C$106=$C203)*(AO$7:AO$106&gt;0))</f>
        <v>0</v>
      </c>
      <c r="AP203" s="88">
        <f t="array" ref="AP203">SUM($H$7:$H$106*($C$7:$C$106=$C203)*(AP$7:AP$106&gt;0))</f>
        <v>0</v>
      </c>
      <c r="AQ203" s="88">
        <f t="array" ref="AQ203">SUM($H$7:$H$106*($C$7:$C$106=$C203)*(AQ$7:AQ$106&gt;0))</f>
        <v>0</v>
      </c>
      <c r="AR203" s="88">
        <f t="array" ref="AR203">SUM($H$7:$H$106*($C$7:$C$106=$C203)*(AR$7:AR$106&gt;0))</f>
        <v>0</v>
      </c>
      <c r="AS203" s="88">
        <f t="array" ref="AS203">SUM($H$7:$H$106*($C$7:$C$106=$C203)*(AS$7:AS$106&gt;0))</f>
        <v>0</v>
      </c>
      <c r="AT203" s="88">
        <f t="array" ref="AT203">SUM($H$7:$H$106*($C$7:$C$106=$C203)*(AT$7:AT$106&gt;0))</f>
        <v>0</v>
      </c>
      <c r="AU203" s="88">
        <f t="array" ref="AU203">SUM($H$7:$H$106*($C$7:$C$106=$C203)*(AU$7:AU$106&gt;0))</f>
        <v>0</v>
      </c>
      <c r="AV203" s="88">
        <f t="array" ref="AV203">SUM($H$7:$H$106*($C$7:$C$106=$C203)*(AV$7:AV$106&gt;0))</f>
        <v>0</v>
      </c>
      <c r="AW203" s="88">
        <f t="array" ref="AW203">SUM($H$7:$H$106*($C$7:$C$106=$C203)*(AW$7:AW$106&gt;0))</f>
        <v>0</v>
      </c>
      <c r="AX203" s="88">
        <f t="array" ref="AX203">SUM($H$7:$H$106*($C$7:$C$106=$C203)*(AX$7:AX$106&gt;0))</f>
        <v>0</v>
      </c>
      <c r="AY203" s="88">
        <f t="array" ref="AY203">SUM($H$7:$H$106*($C$7:$C$106=$C203)*(AY$7:AY$106&gt;0))</f>
        <v>0</v>
      </c>
      <c r="AZ203" s="88">
        <f t="array" ref="AZ203">SUM($H$7:$H$106*($C$7:$C$106=$C203)*(AZ$7:AZ$106&gt;0))</f>
        <v>0</v>
      </c>
      <c r="BA203" s="88">
        <f t="array" ref="BA203">SUM($H$7:$H$106*($C$7:$C$106=$C203)*(BA$7:BA$106&gt;0))</f>
        <v>0</v>
      </c>
      <c r="BB203" s="88">
        <f t="array" ref="BB203">SUM($H$7:$H$106*($C$7:$C$106=$C203)*(BB$7:BB$106&gt;0))</f>
        <v>0</v>
      </c>
      <c r="BC203" s="88">
        <f t="array" ref="BC203">SUM($H$7:$H$106*($C$7:$C$106=$C203)*(BC$7:BC$106&gt;0))</f>
        <v>0</v>
      </c>
      <c r="BD203" s="88">
        <f t="array" ref="BD203">SUM($H$7:$H$106*($C$7:$C$106=$C203)*(BD$7:BD$106&gt;0))</f>
        <v>0</v>
      </c>
      <c r="BE203" s="88">
        <f t="array" ref="BE203">SUM($H$7:$H$106*($C$7:$C$106=$C203)*(BE$7:BE$106&gt;0))</f>
        <v>0</v>
      </c>
      <c r="BF203" s="88">
        <f t="array" ref="BF203">SUM($H$7:$H$106*($C$7:$C$106=$C203)*(BF$7:BF$106&gt;0))</f>
        <v>0</v>
      </c>
      <c r="BG203" s="88">
        <f t="array" ref="BG203">SUM($H$7:$H$106*($C$7:$C$106=$C203)*(BG$7:BG$106&gt;0))</f>
        <v>0</v>
      </c>
      <c r="BH203" s="88">
        <f t="array" ref="BH203">SUM($H$7:$H$106*($C$7:$C$106=$C203)*(BH$7:BH$106&gt;0))</f>
        <v>0</v>
      </c>
      <c r="BI203" s="88">
        <f t="array" ref="BI203">SUM($H$7:$H$106*($C$7:$C$106=$C203)*(BI$7:BI$106&gt;0))</f>
        <v>0</v>
      </c>
      <c r="BJ203" s="88">
        <f t="array" ref="BJ203">SUM($H$7:$H$106*($C$7:$C$106=$C203)*(BJ$7:BJ$106&gt;0))</f>
        <v>0</v>
      </c>
      <c r="BK203" s="88">
        <f t="array" ref="BK203">SUM($H$7:$H$106*($C$7:$C$106=$C203)*(BK$7:BK$106&gt;0))</f>
        <v>0</v>
      </c>
      <c r="BL203" s="88">
        <f t="array" ref="BL203">SUM($H$7:$H$106*($C$7:$C$106=$C203)*(BL$7:BL$106&gt;0))</f>
        <v>0</v>
      </c>
      <c r="BM203" s="88">
        <f t="array" ref="BM203">SUM($H$7:$H$106*($C$7:$C$106=$C203)*(BM$7:BM$106&gt;0))</f>
        <v>0</v>
      </c>
      <c r="BN203" s="88">
        <f t="array" ref="BN203">SUM($H$7:$H$106*($C$7:$C$106=$C203)*(BN$7:BN$106&gt;0))</f>
        <v>0</v>
      </c>
      <c r="BO203" s="88">
        <f t="array" ref="BO203">SUM($H$7:$H$106*($C$7:$C$106=$C203)*(BO$7:BO$106&gt;0))</f>
        <v>0</v>
      </c>
      <c r="BP203" s="88">
        <f t="array" ref="BP203">SUM($H$7:$H$106*($C$7:$C$106=$C203)*(BP$7:BP$106&gt;0))</f>
        <v>0</v>
      </c>
      <c r="BQ203" s="88">
        <f t="array" ref="BQ203">SUM($H$7:$H$106*($C$7:$C$106=$C203)*(BQ$7:BQ$106&gt;0))</f>
        <v>0</v>
      </c>
      <c r="BR203" s="88">
        <f t="array" ref="BR203">SUM($H$7:$H$106*($C$7:$C$106=$C203)*(BR$7:BR$106&gt;0))</f>
        <v>0</v>
      </c>
      <c r="BS203" s="88">
        <f t="array" ref="BS203">SUM($H$7:$H$106*($C$7:$C$106=$C203)*(BS$7:BS$106&gt;0))</f>
        <v>0</v>
      </c>
      <c r="BT203" s="88">
        <f t="array" ref="BT203">SUM($H$7:$H$106*($C$7:$C$106=$C203)*(BT$7:BT$106&gt;0))</f>
        <v>0</v>
      </c>
      <c r="BU203" s="88">
        <f t="array" ref="BU203">SUM($H$7:$H$106*($C$7:$C$106=$C203)*(BU$7:BU$106&gt;0))</f>
        <v>0</v>
      </c>
      <c r="BV203" s="88">
        <f t="array" ref="BV203">SUM($H$7:$H$106*($C$7:$C$106=$C203)*(BV$7:BV$106&gt;0))</f>
        <v>0</v>
      </c>
      <c r="BW203" s="88">
        <f t="array" ref="BW203">SUM($H$7:$H$106*($C$7:$C$106=$C203)*(BW$7:BW$106&gt;0))</f>
        <v>0</v>
      </c>
    </row>
    <row r="204" spans="2:75" hidden="1" outlineLevel="1">
      <c r="B204" s="7"/>
      <c r="C204" s="86" t="str">
        <f>тех!B101</f>
        <v>Техник по сервису</v>
      </c>
      <c r="D204" s="58"/>
      <c r="E204" s="58"/>
      <c r="F204" s="58"/>
      <c r="G204" s="58"/>
      <c r="H204" s="87"/>
      <c r="I204" s="80"/>
      <c r="J204" s="80"/>
      <c r="K204" s="80"/>
      <c r="L204" s="80"/>
      <c r="M204" s="80"/>
      <c r="N204" s="80"/>
      <c r="P204" s="88">
        <f t="array" ref="P204">SUM($H$7:$H$106*($C$7:$C$106=$C204)*(P$7:P$106&gt;0))</f>
        <v>0</v>
      </c>
      <c r="Q204" s="88">
        <f t="array" ref="Q204">SUM($H$7:$H$106*($C$7:$C$106=$C204)*(Q$7:Q$106&gt;0))</f>
        <v>0</v>
      </c>
      <c r="R204" s="88">
        <f t="array" ref="R204">SUM($H$7:$H$106*($C$7:$C$106=$C204)*(R$7:R$106&gt;0))</f>
        <v>0</v>
      </c>
      <c r="S204" s="88">
        <f t="array" ref="S204">SUM($H$7:$H$106*($C$7:$C$106=$C204)*(S$7:S$106&gt;0))</f>
        <v>0</v>
      </c>
      <c r="T204" s="88">
        <f t="array" ref="T204">SUM($H$7:$H$106*($C$7:$C$106=$C204)*(T$7:T$106&gt;0))</f>
        <v>0</v>
      </c>
      <c r="U204" s="88">
        <f t="array" ref="U204">SUM($H$7:$H$106*($C$7:$C$106=$C204)*(U$7:U$106&gt;0))</f>
        <v>0</v>
      </c>
      <c r="V204" s="88">
        <f t="array" ref="V204">SUM($H$7:$H$106*($C$7:$C$106=$C204)*(V$7:V$106&gt;0))</f>
        <v>0</v>
      </c>
      <c r="W204" s="88">
        <f t="array" ref="W204">SUM($H$7:$H$106*($C$7:$C$106=$C204)*(W$7:W$106&gt;0))</f>
        <v>0</v>
      </c>
      <c r="X204" s="88">
        <f t="array" ref="X204">SUM($H$7:$H$106*($C$7:$C$106=$C204)*(X$7:X$106&gt;0))</f>
        <v>0</v>
      </c>
      <c r="Y204" s="88">
        <f t="array" ref="Y204">SUM($H$7:$H$106*($C$7:$C$106=$C204)*(Y$7:Y$106&gt;0))</f>
        <v>0</v>
      </c>
      <c r="Z204" s="88">
        <f t="array" ref="Z204">SUM($H$7:$H$106*($C$7:$C$106=$C204)*(Z$7:Z$106&gt;0))</f>
        <v>0</v>
      </c>
      <c r="AA204" s="88">
        <f t="array" ref="AA204">SUM($H$7:$H$106*($C$7:$C$106=$C204)*(AA$7:AA$106&gt;0))</f>
        <v>0</v>
      </c>
      <c r="AB204" s="88">
        <f t="array" ref="AB204">SUM($H$7:$H$106*($C$7:$C$106=$C204)*(AB$7:AB$106&gt;0))</f>
        <v>0</v>
      </c>
      <c r="AC204" s="88">
        <f t="array" ref="AC204">SUM($H$7:$H$106*($C$7:$C$106=$C204)*(AC$7:AC$106&gt;0))</f>
        <v>0</v>
      </c>
      <c r="AD204" s="88">
        <f t="array" ref="AD204">SUM($H$7:$H$106*($C$7:$C$106=$C204)*(AD$7:AD$106&gt;0))</f>
        <v>0</v>
      </c>
      <c r="AE204" s="88">
        <f t="array" ref="AE204">SUM($H$7:$H$106*($C$7:$C$106=$C204)*(AE$7:AE$106&gt;0))</f>
        <v>0</v>
      </c>
      <c r="AF204" s="88">
        <f t="array" ref="AF204">SUM($H$7:$H$106*($C$7:$C$106=$C204)*(AF$7:AF$106&gt;0))</f>
        <v>0</v>
      </c>
      <c r="AG204" s="88">
        <f t="array" ref="AG204">SUM($H$7:$H$106*($C$7:$C$106=$C204)*(AG$7:AG$106&gt;0))</f>
        <v>0</v>
      </c>
      <c r="AH204" s="88">
        <f t="array" ref="AH204">SUM($H$7:$H$106*($C$7:$C$106=$C204)*(AH$7:AH$106&gt;0))</f>
        <v>0</v>
      </c>
      <c r="AI204" s="88">
        <f t="array" ref="AI204">SUM($H$7:$H$106*($C$7:$C$106=$C204)*(AI$7:AI$106&gt;0))</f>
        <v>0</v>
      </c>
      <c r="AJ204" s="88">
        <f t="array" ref="AJ204">SUM($H$7:$H$106*($C$7:$C$106=$C204)*(AJ$7:AJ$106&gt;0))</f>
        <v>0</v>
      </c>
      <c r="AK204" s="88">
        <f t="array" ref="AK204">SUM($H$7:$H$106*($C$7:$C$106=$C204)*(AK$7:AK$106&gt;0))</f>
        <v>0</v>
      </c>
      <c r="AL204" s="88">
        <f t="array" ref="AL204">SUM($H$7:$H$106*($C$7:$C$106=$C204)*(AL$7:AL$106&gt;0))</f>
        <v>0</v>
      </c>
      <c r="AM204" s="88">
        <f t="array" ref="AM204">SUM($H$7:$H$106*($C$7:$C$106=$C204)*(AM$7:AM$106&gt;0))</f>
        <v>0</v>
      </c>
      <c r="AN204" s="88">
        <f t="array" ref="AN204">SUM($H$7:$H$106*($C$7:$C$106=$C204)*(AN$7:AN$106&gt;0))</f>
        <v>0</v>
      </c>
      <c r="AO204" s="88">
        <f t="array" ref="AO204">SUM($H$7:$H$106*($C$7:$C$106=$C204)*(AO$7:AO$106&gt;0))</f>
        <v>0</v>
      </c>
      <c r="AP204" s="88">
        <f t="array" ref="AP204">SUM($H$7:$H$106*($C$7:$C$106=$C204)*(AP$7:AP$106&gt;0))</f>
        <v>0</v>
      </c>
      <c r="AQ204" s="88">
        <f t="array" ref="AQ204">SUM($H$7:$H$106*($C$7:$C$106=$C204)*(AQ$7:AQ$106&gt;0))</f>
        <v>0</v>
      </c>
      <c r="AR204" s="88">
        <f t="array" ref="AR204">SUM($H$7:$H$106*($C$7:$C$106=$C204)*(AR$7:AR$106&gt;0))</f>
        <v>0</v>
      </c>
      <c r="AS204" s="88">
        <f t="array" ref="AS204">SUM($H$7:$H$106*($C$7:$C$106=$C204)*(AS$7:AS$106&gt;0))</f>
        <v>0</v>
      </c>
      <c r="AT204" s="88">
        <f t="array" ref="AT204">SUM($H$7:$H$106*($C$7:$C$106=$C204)*(AT$7:AT$106&gt;0))</f>
        <v>0</v>
      </c>
      <c r="AU204" s="88">
        <f t="array" ref="AU204">SUM($H$7:$H$106*($C$7:$C$106=$C204)*(AU$7:AU$106&gt;0))</f>
        <v>0</v>
      </c>
      <c r="AV204" s="88">
        <f t="array" ref="AV204">SUM($H$7:$H$106*($C$7:$C$106=$C204)*(AV$7:AV$106&gt;0))</f>
        <v>0</v>
      </c>
      <c r="AW204" s="88">
        <f t="array" ref="AW204">SUM($H$7:$H$106*($C$7:$C$106=$C204)*(AW$7:AW$106&gt;0))</f>
        <v>0</v>
      </c>
      <c r="AX204" s="88">
        <f t="array" ref="AX204">SUM($H$7:$H$106*($C$7:$C$106=$C204)*(AX$7:AX$106&gt;0))</f>
        <v>0</v>
      </c>
      <c r="AY204" s="88">
        <f t="array" ref="AY204">SUM($H$7:$H$106*($C$7:$C$106=$C204)*(AY$7:AY$106&gt;0))</f>
        <v>0</v>
      </c>
      <c r="AZ204" s="88">
        <f t="array" ref="AZ204">SUM($H$7:$H$106*($C$7:$C$106=$C204)*(AZ$7:AZ$106&gt;0))</f>
        <v>0</v>
      </c>
      <c r="BA204" s="88">
        <f t="array" ref="BA204">SUM($H$7:$H$106*($C$7:$C$106=$C204)*(BA$7:BA$106&gt;0))</f>
        <v>0</v>
      </c>
      <c r="BB204" s="88">
        <f t="array" ref="BB204">SUM($H$7:$H$106*($C$7:$C$106=$C204)*(BB$7:BB$106&gt;0))</f>
        <v>0</v>
      </c>
      <c r="BC204" s="88">
        <f t="array" ref="BC204">SUM($H$7:$H$106*($C$7:$C$106=$C204)*(BC$7:BC$106&gt;0))</f>
        <v>0</v>
      </c>
      <c r="BD204" s="88">
        <f t="array" ref="BD204">SUM($H$7:$H$106*($C$7:$C$106=$C204)*(BD$7:BD$106&gt;0))</f>
        <v>0</v>
      </c>
      <c r="BE204" s="88">
        <f t="array" ref="BE204">SUM($H$7:$H$106*($C$7:$C$106=$C204)*(BE$7:BE$106&gt;0))</f>
        <v>0</v>
      </c>
      <c r="BF204" s="88">
        <f t="array" ref="BF204">SUM($H$7:$H$106*($C$7:$C$106=$C204)*(BF$7:BF$106&gt;0))</f>
        <v>0</v>
      </c>
      <c r="BG204" s="88">
        <f t="array" ref="BG204">SUM($H$7:$H$106*($C$7:$C$106=$C204)*(BG$7:BG$106&gt;0))</f>
        <v>0</v>
      </c>
      <c r="BH204" s="88">
        <f t="array" ref="BH204">SUM($H$7:$H$106*($C$7:$C$106=$C204)*(BH$7:BH$106&gt;0))</f>
        <v>0</v>
      </c>
      <c r="BI204" s="88">
        <f t="array" ref="BI204">SUM($H$7:$H$106*($C$7:$C$106=$C204)*(BI$7:BI$106&gt;0))</f>
        <v>0</v>
      </c>
      <c r="BJ204" s="88">
        <f t="array" ref="BJ204">SUM($H$7:$H$106*($C$7:$C$106=$C204)*(BJ$7:BJ$106&gt;0))</f>
        <v>0</v>
      </c>
      <c r="BK204" s="88">
        <f t="array" ref="BK204">SUM($H$7:$H$106*($C$7:$C$106=$C204)*(BK$7:BK$106&gt;0))</f>
        <v>0</v>
      </c>
      <c r="BL204" s="88">
        <f t="array" ref="BL204">SUM($H$7:$H$106*($C$7:$C$106=$C204)*(BL$7:BL$106&gt;0))</f>
        <v>0</v>
      </c>
      <c r="BM204" s="88">
        <f t="array" ref="BM204">SUM($H$7:$H$106*($C$7:$C$106=$C204)*(BM$7:BM$106&gt;0))</f>
        <v>0</v>
      </c>
      <c r="BN204" s="88">
        <f t="array" ref="BN204">SUM($H$7:$H$106*($C$7:$C$106=$C204)*(BN$7:BN$106&gt;0))</f>
        <v>0</v>
      </c>
      <c r="BO204" s="88">
        <f t="array" ref="BO204">SUM($H$7:$H$106*($C$7:$C$106=$C204)*(BO$7:BO$106&gt;0))</f>
        <v>0</v>
      </c>
      <c r="BP204" s="88">
        <f t="array" ref="BP204">SUM($H$7:$H$106*($C$7:$C$106=$C204)*(BP$7:BP$106&gt;0))</f>
        <v>0</v>
      </c>
      <c r="BQ204" s="88">
        <f t="array" ref="BQ204">SUM($H$7:$H$106*($C$7:$C$106=$C204)*(BQ$7:BQ$106&gt;0))</f>
        <v>0</v>
      </c>
      <c r="BR204" s="88">
        <f t="array" ref="BR204">SUM($H$7:$H$106*($C$7:$C$106=$C204)*(BR$7:BR$106&gt;0))</f>
        <v>0</v>
      </c>
      <c r="BS204" s="88">
        <f t="array" ref="BS204">SUM($H$7:$H$106*($C$7:$C$106=$C204)*(BS$7:BS$106&gt;0))</f>
        <v>0</v>
      </c>
      <c r="BT204" s="88">
        <f t="array" ref="BT204">SUM($H$7:$H$106*($C$7:$C$106=$C204)*(BT$7:BT$106&gt;0))</f>
        <v>0</v>
      </c>
      <c r="BU204" s="88">
        <f t="array" ref="BU204">SUM($H$7:$H$106*($C$7:$C$106=$C204)*(BU$7:BU$106&gt;0))</f>
        <v>0</v>
      </c>
      <c r="BV204" s="88">
        <f t="array" ref="BV204">SUM($H$7:$H$106*($C$7:$C$106=$C204)*(BV$7:BV$106&gt;0))</f>
        <v>0</v>
      </c>
      <c r="BW204" s="88">
        <f t="array" ref="BW204">SUM($H$7:$H$106*($C$7:$C$106=$C204)*(BW$7:BW$106&gt;0))</f>
        <v>0</v>
      </c>
    </row>
    <row r="205" spans="2:75" hidden="1" outlineLevel="1">
      <c r="B205" s="7"/>
      <c r="C205" s="86" t="str">
        <f>тех!B102</f>
        <v>Уборщик производственных и служебных помещений</v>
      </c>
      <c r="D205" s="58"/>
      <c r="E205" s="58"/>
      <c r="F205" s="58"/>
      <c r="G205" s="58"/>
      <c r="H205" s="87"/>
      <c r="I205" s="80"/>
      <c r="J205" s="80"/>
      <c r="K205" s="80"/>
      <c r="L205" s="80"/>
      <c r="M205" s="80"/>
      <c r="N205" s="80"/>
      <c r="P205" s="88">
        <f t="array" ref="P205">SUM($H$7:$H$106*($C$7:$C$106=$C205)*(P$7:P$106&gt;0))</f>
        <v>0</v>
      </c>
      <c r="Q205" s="88">
        <f t="array" ref="Q205">SUM($H$7:$H$106*($C$7:$C$106=$C205)*(Q$7:Q$106&gt;0))</f>
        <v>0</v>
      </c>
      <c r="R205" s="88">
        <f t="array" ref="R205">SUM($H$7:$H$106*($C$7:$C$106=$C205)*(R$7:R$106&gt;0))</f>
        <v>0</v>
      </c>
      <c r="S205" s="88">
        <f t="array" ref="S205">SUM($H$7:$H$106*($C$7:$C$106=$C205)*(S$7:S$106&gt;0))</f>
        <v>0</v>
      </c>
      <c r="T205" s="88">
        <f t="array" ref="T205">SUM($H$7:$H$106*($C$7:$C$106=$C205)*(T$7:T$106&gt;0))</f>
        <v>0</v>
      </c>
      <c r="U205" s="88">
        <f t="array" ref="U205">SUM($H$7:$H$106*($C$7:$C$106=$C205)*(U$7:U$106&gt;0))</f>
        <v>0</v>
      </c>
      <c r="V205" s="88">
        <f t="array" ref="V205">SUM($H$7:$H$106*($C$7:$C$106=$C205)*(V$7:V$106&gt;0))</f>
        <v>0</v>
      </c>
      <c r="W205" s="88">
        <f t="array" ref="W205">SUM($H$7:$H$106*($C$7:$C$106=$C205)*(W$7:W$106&gt;0))</f>
        <v>0</v>
      </c>
      <c r="X205" s="88">
        <f t="array" ref="X205">SUM($H$7:$H$106*($C$7:$C$106=$C205)*(X$7:X$106&gt;0))</f>
        <v>0</v>
      </c>
      <c r="Y205" s="88">
        <f t="array" ref="Y205">SUM($H$7:$H$106*($C$7:$C$106=$C205)*(Y$7:Y$106&gt;0))</f>
        <v>0</v>
      </c>
      <c r="Z205" s="88">
        <f t="array" ref="Z205">SUM($H$7:$H$106*($C$7:$C$106=$C205)*(Z$7:Z$106&gt;0))</f>
        <v>0</v>
      </c>
      <c r="AA205" s="88">
        <f t="array" ref="AA205">SUM($H$7:$H$106*($C$7:$C$106=$C205)*(AA$7:AA$106&gt;0))</f>
        <v>0</v>
      </c>
      <c r="AB205" s="88">
        <f t="array" ref="AB205">SUM($H$7:$H$106*($C$7:$C$106=$C205)*(AB$7:AB$106&gt;0))</f>
        <v>0</v>
      </c>
      <c r="AC205" s="88">
        <f t="array" ref="AC205">SUM($H$7:$H$106*($C$7:$C$106=$C205)*(AC$7:AC$106&gt;0))</f>
        <v>0</v>
      </c>
      <c r="AD205" s="88">
        <f t="array" ref="AD205">SUM($H$7:$H$106*($C$7:$C$106=$C205)*(AD$7:AD$106&gt;0))</f>
        <v>0</v>
      </c>
      <c r="AE205" s="88">
        <f t="array" ref="AE205">SUM($H$7:$H$106*($C$7:$C$106=$C205)*(AE$7:AE$106&gt;0))</f>
        <v>0</v>
      </c>
      <c r="AF205" s="88">
        <f t="array" ref="AF205">SUM($H$7:$H$106*($C$7:$C$106=$C205)*(AF$7:AF$106&gt;0))</f>
        <v>0</v>
      </c>
      <c r="AG205" s="88">
        <f t="array" ref="AG205">SUM($H$7:$H$106*($C$7:$C$106=$C205)*(AG$7:AG$106&gt;0))</f>
        <v>0</v>
      </c>
      <c r="AH205" s="88">
        <f t="array" ref="AH205">SUM($H$7:$H$106*($C$7:$C$106=$C205)*(AH$7:AH$106&gt;0))</f>
        <v>0</v>
      </c>
      <c r="AI205" s="88">
        <f t="array" ref="AI205">SUM($H$7:$H$106*($C$7:$C$106=$C205)*(AI$7:AI$106&gt;0))</f>
        <v>0</v>
      </c>
      <c r="AJ205" s="88">
        <f t="array" ref="AJ205">SUM($H$7:$H$106*($C$7:$C$106=$C205)*(AJ$7:AJ$106&gt;0))</f>
        <v>0</v>
      </c>
      <c r="AK205" s="88">
        <f t="array" ref="AK205">SUM($H$7:$H$106*($C$7:$C$106=$C205)*(AK$7:AK$106&gt;0))</f>
        <v>0</v>
      </c>
      <c r="AL205" s="88">
        <f t="array" ref="AL205">SUM($H$7:$H$106*($C$7:$C$106=$C205)*(AL$7:AL$106&gt;0))</f>
        <v>0</v>
      </c>
      <c r="AM205" s="88">
        <f t="array" ref="AM205">SUM($H$7:$H$106*($C$7:$C$106=$C205)*(AM$7:AM$106&gt;0))</f>
        <v>0</v>
      </c>
      <c r="AN205" s="88">
        <f t="array" ref="AN205">SUM($H$7:$H$106*($C$7:$C$106=$C205)*(AN$7:AN$106&gt;0))</f>
        <v>0</v>
      </c>
      <c r="AO205" s="88">
        <f t="array" ref="AO205">SUM($H$7:$H$106*($C$7:$C$106=$C205)*(AO$7:AO$106&gt;0))</f>
        <v>0</v>
      </c>
      <c r="AP205" s="88">
        <f t="array" ref="AP205">SUM($H$7:$H$106*($C$7:$C$106=$C205)*(AP$7:AP$106&gt;0))</f>
        <v>0</v>
      </c>
      <c r="AQ205" s="88">
        <f t="array" ref="AQ205">SUM($H$7:$H$106*($C$7:$C$106=$C205)*(AQ$7:AQ$106&gt;0))</f>
        <v>0</v>
      </c>
      <c r="AR205" s="88">
        <f t="array" ref="AR205">SUM($H$7:$H$106*($C$7:$C$106=$C205)*(AR$7:AR$106&gt;0))</f>
        <v>0</v>
      </c>
      <c r="AS205" s="88">
        <f t="array" ref="AS205">SUM($H$7:$H$106*($C$7:$C$106=$C205)*(AS$7:AS$106&gt;0))</f>
        <v>0</v>
      </c>
      <c r="AT205" s="88">
        <f t="array" ref="AT205">SUM($H$7:$H$106*($C$7:$C$106=$C205)*(AT$7:AT$106&gt;0))</f>
        <v>0</v>
      </c>
      <c r="AU205" s="88">
        <f t="array" ref="AU205">SUM($H$7:$H$106*($C$7:$C$106=$C205)*(AU$7:AU$106&gt;0))</f>
        <v>0</v>
      </c>
      <c r="AV205" s="88">
        <f t="array" ref="AV205">SUM($H$7:$H$106*($C$7:$C$106=$C205)*(AV$7:AV$106&gt;0))</f>
        <v>0</v>
      </c>
      <c r="AW205" s="88">
        <f t="array" ref="AW205">SUM($H$7:$H$106*($C$7:$C$106=$C205)*(AW$7:AW$106&gt;0))</f>
        <v>0</v>
      </c>
      <c r="AX205" s="88">
        <f t="array" ref="AX205">SUM($H$7:$H$106*($C$7:$C$106=$C205)*(AX$7:AX$106&gt;0))</f>
        <v>0</v>
      </c>
      <c r="AY205" s="88">
        <f t="array" ref="AY205">SUM($H$7:$H$106*($C$7:$C$106=$C205)*(AY$7:AY$106&gt;0))</f>
        <v>0</v>
      </c>
      <c r="AZ205" s="88">
        <f t="array" ref="AZ205">SUM($H$7:$H$106*($C$7:$C$106=$C205)*(AZ$7:AZ$106&gt;0))</f>
        <v>0</v>
      </c>
      <c r="BA205" s="88">
        <f t="array" ref="BA205">SUM($H$7:$H$106*($C$7:$C$106=$C205)*(BA$7:BA$106&gt;0))</f>
        <v>0</v>
      </c>
      <c r="BB205" s="88">
        <f t="array" ref="BB205">SUM($H$7:$H$106*($C$7:$C$106=$C205)*(BB$7:BB$106&gt;0))</f>
        <v>0</v>
      </c>
      <c r="BC205" s="88">
        <f t="array" ref="BC205">SUM($H$7:$H$106*($C$7:$C$106=$C205)*(BC$7:BC$106&gt;0))</f>
        <v>0</v>
      </c>
      <c r="BD205" s="88">
        <f t="array" ref="BD205">SUM($H$7:$H$106*($C$7:$C$106=$C205)*(BD$7:BD$106&gt;0))</f>
        <v>0</v>
      </c>
      <c r="BE205" s="88">
        <f t="array" ref="BE205">SUM($H$7:$H$106*($C$7:$C$106=$C205)*(BE$7:BE$106&gt;0))</f>
        <v>0</v>
      </c>
      <c r="BF205" s="88">
        <f t="array" ref="BF205">SUM($H$7:$H$106*($C$7:$C$106=$C205)*(BF$7:BF$106&gt;0))</f>
        <v>0</v>
      </c>
      <c r="BG205" s="88">
        <f t="array" ref="BG205">SUM($H$7:$H$106*($C$7:$C$106=$C205)*(BG$7:BG$106&gt;0))</f>
        <v>0</v>
      </c>
      <c r="BH205" s="88">
        <f t="array" ref="BH205">SUM($H$7:$H$106*($C$7:$C$106=$C205)*(BH$7:BH$106&gt;0))</f>
        <v>0</v>
      </c>
      <c r="BI205" s="88">
        <f t="array" ref="BI205">SUM($H$7:$H$106*($C$7:$C$106=$C205)*(BI$7:BI$106&gt;0))</f>
        <v>0</v>
      </c>
      <c r="BJ205" s="88">
        <f t="array" ref="BJ205">SUM($H$7:$H$106*($C$7:$C$106=$C205)*(BJ$7:BJ$106&gt;0))</f>
        <v>0</v>
      </c>
      <c r="BK205" s="88">
        <f t="array" ref="BK205">SUM($H$7:$H$106*($C$7:$C$106=$C205)*(BK$7:BK$106&gt;0))</f>
        <v>0</v>
      </c>
      <c r="BL205" s="88">
        <f t="array" ref="BL205">SUM($H$7:$H$106*($C$7:$C$106=$C205)*(BL$7:BL$106&gt;0))</f>
        <v>0</v>
      </c>
      <c r="BM205" s="88">
        <f t="array" ref="BM205">SUM($H$7:$H$106*($C$7:$C$106=$C205)*(BM$7:BM$106&gt;0))</f>
        <v>0</v>
      </c>
      <c r="BN205" s="88">
        <f t="array" ref="BN205">SUM($H$7:$H$106*($C$7:$C$106=$C205)*(BN$7:BN$106&gt;0))</f>
        <v>0</v>
      </c>
      <c r="BO205" s="88">
        <f t="array" ref="BO205">SUM($H$7:$H$106*($C$7:$C$106=$C205)*(BO$7:BO$106&gt;0))</f>
        <v>0</v>
      </c>
      <c r="BP205" s="88">
        <f t="array" ref="BP205">SUM($H$7:$H$106*($C$7:$C$106=$C205)*(BP$7:BP$106&gt;0))</f>
        <v>0</v>
      </c>
      <c r="BQ205" s="88">
        <f t="array" ref="BQ205">SUM($H$7:$H$106*($C$7:$C$106=$C205)*(BQ$7:BQ$106&gt;0))</f>
        <v>0</v>
      </c>
      <c r="BR205" s="88">
        <f t="array" ref="BR205">SUM($H$7:$H$106*($C$7:$C$106=$C205)*(BR$7:BR$106&gt;0))</f>
        <v>0</v>
      </c>
      <c r="BS205" s="88">
        <f t="array" ref="BS205">SUM($H$7:$H$106*($C$7:$C$106=$C205)*(BS$7:BS$106&gt;0))</f>
        <v>0</v>
      </c>
      <c r="BT205" s="88">
        <f t="array" ref="BT205">SUM($H$7:$H$106*($C$7:$C$106=$C205)*(BT$7:BT$106&gt;0))</f>
        <v>0</v>
      </c>
      <c r="BU205" s="88">
        <f t="array" ref="BU205">SUM($H$7:$H$106*($C$7:$C$106=$C205)*(BU$7:BU$106&gt;0))</f>
        <v>0</v>
      </c>
      <c r="BV205" s="88">
        <f t="array" ref="BV205">SUM($H$7:$H$106*($C$7:$C$106=$C205)*(BV$7:BV$106&gt;0))</f>
        <v>0</v>
      </c>
      <c r="BW205" s="88">
        <f t="array" ref="BW205">SUM($H$7:$H$106*($C$7:$C$106=$C205)*(BW$7:BW$106&gt;0))</f>
        <v>0</v>
      </c>
    </row>
    <row r="206" spans="2:75" hidden="1" outlineLevel="1">
      <c r="B206" s="7"/>
      <c r="C206" s="86" t="str">
        <f>тех!B103</f>
        <v>Уборщик производственных помещений</v>
      </c>
      <c r="D206" s="58"/>
      <c r="E206" s="58"/>
      <c r="F206" s="58"/>
      <c r="G206" s="58"/>
      <c r="H206" s="87"/>
      <c r="I206" s="80"/>
      <c r="J206" s="80"/>
      <c r="K206" s="80"/>
      <c r="L206" s="80"/>
      <c r="M206" s="80"/>
      <c r="N206" s="80"/>
      <c r="P206" s="88">
        <f t="array" ref="P206">SUM($H$7:$H$106*($C$7:$C$106=$C206)*(P$7:P$106&gt;0))</f>
        <v>0</v>
      </c>
      <c r="Q206" s="88">
        <f t="array" ref="Q206">SUM($H$7:$H$106*($C$7:$C$106=$C206)*(Q$7:Q$106&gt;0))</f>
        <v>0</v>
      </c>
      <c r="R206" s="88">
        <f t="array" ref="R206">SUM($H$7:$H$106*($C$7:$C$106=$C206)*(R$7:R$106&gt;0))</f>
        <v>0</v>
      </c>
      <c r="S206" s="88">
        <f t="array" ref="S206">SUM($H$7:$H$106*($C$7:$C$106=$C206)*(S$7:S$106&gt;0))</f>
        <v>0</v>
      </c>
      <c r="T206" s="88">
        <f t="array" ref="T206">SUM($H$7:$H$106*($C$7:$C$106=$C206)*(T$7:T$106&gt;0))</f>
        <v>0</v>
      </c>
      <c r="U206" s="88">
        <f t="array" ref="U206">SUM($H$7:$H$106*($C$7:$C$106=$C206)*(U$7:U$106&gt;0))</f>
        <v>0</v>
      </c>
      <c r="V206" s="88">
        <f t="array" ref="V206">SUM($H$7:$H$106*($C$7:$C$106=$C206)*(V$7:V$106&gt;0))</f>
        <v>0</v>
      </c>
      <c r="W206" s="88">
        <f t="array" ref="W206">SUM($H$7:$H$106*($C$7:$C$106=$C206)*(W$7:W$106&gt;0))</f>
        <v>0</v>
      </c>
      <c r="X206" s="88">
        <f t="array" ref="X206">SUM($H$7:$H$106*($C$7:$C$106=$C206)*(X$7:X$106&gt;0))</f>
        <v>0</v>
      </c>
      <c r="Y206" s="88">
        <f t="array" ref="Y206">SUM($H$7:$H$106*($C$7:$C$106=$C206)*(Y$7:Y$106&gt;0))</f>
        <v>0</v>
      </c>
      <c r="Z206" s="88">
        <f t="array" ref="Z206">SUM($H$7:$H$106*($C$7:$C$106=$C206)*(Z$7:Z$106&gt;0))</f>
        <v>0</v>
      </c>
      <c r="AA206" s="88">
        <f t="array" ref="AA206">SUM($H$7:$H$106*($C$7:$C$106=$C206)*(AA$7:AA$106&gt;0))</f>
        <v>0</v>
      </c>
      <c r="AB206" s="88">
        <f t="array" ref="AB206">SUM($H$7:$H$106*($C$7:$C$106=$C206)*(AB$7:AB$106&gt;0))</f>
        <v>0</v>
      </c>
      <c r="AC206" s="88">
        <f t="array" ref="AC206">SUM($H$7:$H$106*($C$7:$C$106=$C206)*(AC$7:AC$106&gt;0))</f>
        <v>0</v>
      </c>
      <c r="AD206" s="88">
        <f t="array" ref="AD206">SUM($H$7:$H$106*($C$7:$C$106=$C206)*(AD$7:AD$106&gt;0))</f>
        <v>0</v>
      </c>
      <c r="AE206" s="88">
        <f t="array" ref="AE206">SUM($H$7:$H$106*($C$7:$C$106=$C206)*(AE$7:AE$106&gt;0))</f>
        <v>0</v>
      </c>
      <c r="AF206" s="88">
        <f t="array" ref="AF206">SUM($H$7:$H$106*($C$7:$C$106=$C206)*(AF$7:AF$106&gt;0))</f>
        <v>0</v>
      </c>
      <c r="AG206" s="88">
        <f t="array" ref="AG206">SUM($H$7:$H$106*($C$7:$C$106=$C206)*(AG$7:AG$106&gt;0))</f>
        <v>0</v>
      </c>
      <c r="AH206" s="88">
        <f t="array" ref="AH206">SUM($H$7:$H$106*($C$7:$C$106=$C206)*(AH$7:AH$106&gt;0))</f>
        <v>0</v>
      </c>
      <c r="AI206" s="88">
        <f t="array" ref="AI206">SUM($H$7:$H$106*($C$7:$C$106=$C206)*(AI$7:AI$106&gt;0))</f>
        <v>0</v>
      </c>
      <c r="AJ206" s="88">
        <f t="array" ref="AJ206">SUM($H$7:$H$106*($C$7:$C$106=$C206)*(AJ$7:AJ$106&gt;0))</f>
        <v>0</v>
      </c>
      <c r="AK206" s="88">
        <f t="array" ref="AK206">SUM($H$7:$H$106*($C$7:$C$106=$C206)*(AK$7:AK$106&gt;0))</f>
        <v>0</v>
      </c>
      <c r="AL206" s="88">
        <f t="array" ref="AL206">SUM($H$7:$H$106*($C$7:$C$106=$C206)*(AL$7:AL$106&gt;0))</f>
        <v>0</v>
      </c>
      <c r="AM206" s="88">
        <f t="array" ref="AM206">SUM($H$7:$H$106*($C$7:$C$106=$C206)*(AM$7:AM$106&gt;0))</f>
        <v>0</v>
      </c>
      <c r="AN206" s="88">
        <f t="array" ref="AN206">SUM($H$7:$H$106*($C$7:$C$106=$C206)*(AN$7:AN$106&gt;0))</f>
        <v>0</v>
      </c>
      <c r="AO206" s="88">
        <f t="array" ref="AO206">SUM($H$7:$H$106*($C$7:$C$106=$C206)*(AO$7:AO$106&gt;0))</f>
        <v>0</v>
      </c>
      <c r="AP206" s="88">
        <f t="array" ref="AP206">SUM($H$7:$H$106*($C$7:$C$106=$C206)*(AP$7:AP$106&gt;0))</f>
        <v>0</v>
      </c>
      <c r="AQ206" s="88">
        <f t="array" ref="AQ206">SUM($H$7:$H$106*($C$7:$C$106=$C206)*(AQ$7:AQ$106&gt;0))</f>
        <v>0</v>
      </c>
      <c r="AR206" s="88">
        <f t="array" ref="AR206">SUM($H$7:$H$106*($C$7:$C$106=$C206)*(AR$7:AR$106&gt;0))</f>
        <v>0</v>
      </c>
      <c r="AS206" s="88">
        <f t="array" ref="AS206">SUM($H$7:$H$106*($C$7:$C$106=$C206)*(AS$7:AS$106&gt;0))</f>
        <v>0</v>
      </c>
      <c r="AT206" s="88">
        <f t="array" ref="AT206">SUM($H$7:$H$106*($C$7:$C$106=$C206)*(AT$7:AT$106&gt;0))</f>
        <v>0</v>
      </c>
      <c r="AU206" s="88">
        <f t="array" ref="AU206">SUM($H$7:$H$106*($C$7:$C$106=$C206)*(AU$7:AU$106&gt;0))</f>
        <v>0</v>
      </c>
      <c r="AV206" s="88">
        <f t="array" ref="AV206">SUM($H$7:$H$106*($C$7:$C$106=$C206)*(AV$7:AV$106&gt;0))</f>
        <v>0</v>
      </c>
      <c r="AW206" s="88">
        <f t="array" ref="AW206">SUM($H$7:$H$106*($C$7:$C$106=$C206)*(AW$7:AW$106&gt;0))</f>
        <v>0</v>
      </c>
      <c r="AX206" s="88">
        <f t="array" ref="AX206">SUM($H$7:$H$106*($C$7:$C$106=$C206)*(AX$7:AX$106&gt;0))</f>
        <v>0</v>
      </c>
      <c r="AY206" s="88">
        <f t="array" ref="AY206">SUM($H$7:$H$106*($C$7:$C$106=$C206)*(AY$7:AY$106&gt;0))</f>
        <v>0</v>
      </c>
      <c r="AZ206" s="88">
        <f t="array" ref="AZ206">SUM($H$7:$H$106*($C$7:$C$106=$C206)*(AZ$7:AZ$106&gt;0))</f>
        <v>0</v>
      </c>
      <c r="BA206" s="88">
        <f t="array" ref="BA206">SUM($H$7:$H$106*($C$7:$C$106=$C206)*(BA$7:BA$106&gt;0))</f>
        <v>0</v>
      </c>
      <c r="BB206" s="88">
        <f t="array" ref="BB206">SUM($H$7:$H$106*($C$7:$C$106=$C206)*(BB$7:BB$106&gt;0))</f>
        <v>0</v>
      </c>
      <c r="BC206" s="88">
        <f t="array" ref="BC206">SUM($H$7:$H$106*($C$7:$C$106=$C206)*(BC$7:BC$106&gt;0))</f>
        <v>0</v>
      </c>
      <c r="BD206" s="88">
        <f t="array" ref="BD206">SUM($H$7:$H$106*($C$7:$C$106=$C206)*(BD$7:BD$106&gt;0))</f>
        <v>0</v>
      </c>
      <c r="BE206" s="88">
        <f t="array" ref="BE206">SUM($H$7:$H$106*($C$7:$C$106=$C206)*(BE$7:BE$106&gt;0))</f>
        <v>0</v>
      </c>
      <c r="BF206" s="88">
        <f t="array" ref="BF206">SUM($H$7:$H$106*($C$7:$C$106=$C206)*(BF$7:BF$106&gt;0))</f>
        <v>0</v>
      </c>
      <c r="BG206" s="88">
        <f t="array" ref="BG206">SUM($H$7:$H$106*($C$7:$C$106=$C206)*(BG$7:BG$106&gt;0))</f>
        <v>0</v>
      </c>
      <c r="BH206" s="88">
        <f t="array" ref="BH206">SUM($H$7:$H$106*($C$7:$C$106=$C206)*(BH$7:BH$106&gt;0))</f>
        <v>0</v>
      </c>
      <c r="BI206" s="88">
        <f t="array" ref="BI206">SUM($H$7:$H$106*($C$7:$C$106=$C206)*(BI$7:BI$106&gt;0))</f>
        <v>0</v>
      </c>
      <c r="BJ206" s="88">
        <f t="array" ref="BJ206">SUM($H$7:$H$106*($C$7:$C$106=$C206)*(BJ$7:BJ$106&gt;0))</f>
        <v>0</v>
      </c>
      <c r="BK206" s="88">
        <f t="array" ref="BK206">SUM($H$7:$H$106*($C$7:$C$106=$C206)*(BK$7:BK$106&gt;0))</f>
        <v>0</v>
      </c>
      <c r="BL206" s="88">
        <f t="array" ref="BL206">SUM($H$7:$H$106*($C$7:$C$106=$C206)*(BL$7:BL$106&gt;0))</f>
        <v>0</v>
      </c>
      <c r="BM206" s="88">
        <f t="array" ref="BM206">SUM($H$7:$H$106*($C$7:$C$106=$C206)*(BM$7:BM$106&gt;0))</f>
        <v>0</v>
      </c>
      <c r="BN206" s="88">
        <f t="array" ref="BN206">SUM($H$7:$H$106*($C$7:$C$106=$C206)*(BN$7:BN$106&gt;0))</f>
        <v>0</v>
      </c>
      <c r="BO206" s="88">
        <f t="array" ref="BO206">SUM($H$7:$H$106*($C$7:$C$106=$C206)*(BO$7:BO$106&gt;0))</f>
        <v>0</v>
      </c>
      <c r="BP206" s="88">
        <f t="array" ref="BP206">SUM($H$7:$H$106*($C$7:$C$106=$C206)*(BP$7:BP$106&gt;0))</f>
        <v>0</v>
      </c>
      <c r="BQ206" s="88">
        <f t="array" ref="BQ206">SUM($H$7:$H$106*($C$7:$C$106=$C206)*(BQ$7:BQ$106&gt;0))</f>
        <v>0</v>
      </c>
      <c r="BR206" s="88">
        <f t="array" ref="BR206">SUM($H$7:$H$106*($C$7:$C$106=$C206)*(BR$7:BR$106&gt;0))</f>
        <v>0</v>
      </c>
      <c r="BS206" s="88">
        <f t="array" ref="BS206">SUM($H$7:$H$106*($C$7:$C$106=$C206)*(BS$7:BS$106&gt;0))</f>
        <v>0</v>
      </c>
      <c r="BT206" s="88">
        <f t="array" ref="BT206">SUM($H$7:$H$106*($C$7:$C$106=$C206)*(BT$7:BT$106&gt;0))</f>
        <v>0</v>
      </c>
      <c r="BU206" s="88">
        <f t="array" ref="BU206">SUM($H$7:$H$106*($C$7:$C$106=$C206)*(BU$7:BU$106&gt;0))</f>
        <v>0</v>
      </c>
      <c r="BV206" s="88">
        <f t="array" ref="BV206">SUM($H$7:$H$106*($C$7:$C$106=$C206)*(BV$7:BV$106&gt;0))</f>
        <v>0</v>
      </c>
      <c r="BW206" s="88">
        <f t="array" ref="BW206">SUM($H$7:$H$106*($C$7:$C$106=$C206)*(BW$7:BW$106&gt;0))</f>
        <v>0</v>
      </c>
    </row>
    <row r="207" spans="2:75" hidden="1" outlineLevel="1">
      <c r="B207" s="7"/>
      <c r="C207" s="86" t="str">
        <f>тех!B104</f>
        <v>Уборщик служебных помещений</v>
      </c>
      <c r="D207" s="58"/>
      <c r="E207" s="58"/>
      <c r="F207" s="58"/>
      <c r="G207" s="58"/>
      <c r="H207" s="87"/>
      <c r="I207" s="80"/>
      <c r="J207" s="80"/>
      <c r="K207" s="80"/>
      <c r="L207" s="80"/>
      <c r="M207" s="80"/>
      <c r="N207" s="80"/>
      <c r="P207" s="88">
        <f t="array" ref="P207">SUM($H$7:$H$106*($C$7:$C$106=$C207)*(P$7:P$106&gt;0))</f>
        <v>0</v>
      </c>
      <c r="Q207" s="88">
        <f t="array" ref="Q207">SUM($H$7:$H$106*($C$7:$C$106=$C207)*(Q$7:Q$106&gt;0))</f>
        <v>0</v>
      </c>
      <c r="R207" s="88">
        <f t="array" ref="R207">SUM($H$7:$H$106*($C$7:$C$106=$C207)*(R$7:R$106&gt;0))</f>
        <v>0</v>
      </c>
      <c r="S207" s="88">
        <f t="array" ref="S207">SUM($H$7:$H$106*($C$7:$C$106=$C207)*(S$7:S$106&gt;0))</f>
        <v>0</v>
      </c>
      <c r="T207" s="88">
        <f t="array" ref="T207">SUM($H$7:$H$106*($C$7:$C$106=$C207)*(T$7:T$106&gt;0))</f>
        <v>0</v>
      </c>
      <c r="U207" s="88">
        <f t="array" ref="U207">SUM($H$7:$H$106*($C$7:$C$106=$C207)*(U$7:U$106&gt;0))</f>
        <v>0</v>
      </c>
      <c r="V207" s="88">
        <f t="array" ref="V207">SUM($H$7:$H$106*($C$7:$C$106=$C207)*(V$7:V$106&gt;0))</f>
        <v>0</v>
      </c>
      <c r="W207" s="88">
        <f t="array" ref="W207">SUM($H$7:$H$106*($C$7:$C$106=$C207)*(W$7:W$106&gt;0))</f>
        <v>0</v>
      </c>
      <c r="X207" s="88">
        <f t="array" ref="X207">SUM($H$7:$H$106*($C$7:$C$106=$C207)*(X$7:X$106&gt;0))</f>
        <v>0</v>
      </c>
      <c r="Y207" s="88">
        <f t="array" ref="Y207">SUM($H$7:$H$106*($C$7:$C$106=$C207)*(Y$7:Y$106&gt;0))</f>
        <v>0</v>
      </c>
      <c r="Z207" s="88">
        <f t="array" ref="Z207">SUM($H$7:$H$106*($C$7:$C$106=$C207)*(Z$7:Z$106&gt;0))</f>
        <v>0</v>
      </c>
      <c r="AA207" s="88">
        <f t="array" ref="AA207">SUM($H$7:$H$106*($C$7:$C$106=$C207)*(AA$7:AA$106&gt;0))</f>
        <v>0</v>
      </c>
      <c r="AB207" s="88">
        <f t="array" ref="AB207">SUM($H$7:$H$106*($C$7:$C$106=$C207)*(AB$7:AB$106&gt;0))</f>
        <v>0</v>
      </c>
      <c r="AC207" s="88">
        <f t="array" ref="AC207">SUM($H$7:$H$106*($C$7:$C$106=$C207)*(AC$7:AC$106&gt;0))</f>
        <v>0</v>
      </c>
      <c r="AD207" s="88">
        <f t="array" ref="AD207">SUM($H$7:$H$106*($C$7:$C$106=$C207)*(AD$7:AD$106&gt;0))</f>
        <v>0</v>
      </c>
      <c r="AE207" s="88">
        <f t="array" ref="AE207">SUM($H$7:$H$106*($C$7:$C$106=$C207)*(AE$7:AE$106&gt;0))</f>
        <v>0</v>
      </c>
      <c r="AF207" s="88">
        <f t="array" ref="AF207">SUM($H$7:$H$106*($C$7:$C$106=$C207)*(AF$7:AF$106&gt;0))</f>
        <v>0</v>
      </c>
      <c r="AG207" s="88">
        <f t="array" ref="AG207">SUM($H$7:$H$106*($C$7:$C$106=$C207)*(AG$7:AG$106&gt;0))</f>
        <v>0</v>
      </c>
      <c r="AH207" s="88">
        <f t="array" ref="AH207">SUM($H$7:$H$106*($C$7:$C$106=$C207)*(AH$7:AH$106&gt;0))</f>
        <v>0</v>
      </c>
      <c r="AI207" s="88">
        <f t="array" ref="AI207">SUM($H$7:$H$106*($C$7:$C$106=$C207)*(AI$7:AI$106&gt;0))</f>
        <v>0</v>
      </c>
      <c r="AJ207" s="88">
        <f t="array" ref="AJ207">SUM($H$7:$H$106*($C$7:$C$106=$C207)*(AJ$7:AJ$106&gt;0))</f>
        <v>0</v>
      </c>
      <c r="AK207" s="88">
        <f t="array" ref="AK207">SUM($H$7:$H$106*($C$7:$C$106=$C207)*(AK$7:AK$106&gt;0))</f>
        <v>0</v>
      </c>
      <c r="AL207" s="88">
        <f t="array" ref="AL207">SUM($H$7:$H$106*($C$7:$C$106=$C207)*(AL$7:AL$106&gt;0))</f>
        <v>0</v>
      </c>
      <c r="AM207" s="88">
        <f t="array" ref="AM207">SUM($H$7:$H$106*($C$7:$C$106=$C207)*(AM$7:AM$106&gt;0))</f>
        <v>0</v>
      </c>
      <c r="AN207" s="88">
        <f t="array" ref="AN207">SUM($H$7:$H$106*($C$7:$C$106=$C207)*(AN$7:AN$106&gt;0))</f>
        <v>0</v>
      </c>
      <c r="AO207" s="88">
        <f t="array" ref="AO207">SUM($H$7:$H$106*($C$7:$C$106=$C207)*(AO$7:AO$106&gt;0))</f>
        <v>0</v>
      </c>
      <c r="AP207" s="88">
        <f t="array" ref="AP207">SUM($H$7:$H$106*($C$7:$C$106=$C207)*(AP$7:AP$106&gt;0))</f>
        <v>0</v>
      </c>
      <c r="AQ207" s="88">
        <f t="array" ref="AQ207">SUM($H$7:$H$106*($C$7:$C$106=$C207)*(AQ$7:AQ$106&gt;0))</f>
        <v>0</v>
      </c>
      <c r="AR207" s="88">
        <f t="array" ref="AR207">SUM($H$7:$H$106*($C$7:$C$106=$C207)*(AR$7:AR$106&gt;0))</f>
        <v>0</v>
      </c>
      <c r="AS207" s="88">
        <f t="array" ref="AS207">SUM($H$7:$H$106*($C$7:$C$106=$C207)*(AS$7:AS$106&gt;0))</f>
        <v>0</v>
      </c>
      <c r="AT207" s="88">
        <f t="array" ref="AT207">SUM($H$7:$H$106*($C$7:$C$106=$C207)*(AT$7:AT$106&gt;0))</f>
        <v>0</v>
      </c>
      <c r="AU207" s="88">
        <f t="array" ref="AU207">SUM($H$7:$H$106*($C$7:$C$106=$C207)*(AU$7:AU$106&gt;0))</f>
        <v>0</v>
      </c>
      <c r="AV207" s="88">
        <f t="array" ref="AV207">SUM($H$7:$H$106*($C$7:$C$106=$C207)*(AV$7:AV$106&gt;0))</f>
        <v>0</v>
      </c>
      <c r="AW207" s="88">
        <f t="array" ref="AW207">SUM($H$7:$H$106*($C$7:$C$106=$C207)*(AW$7:AW$106&gt;0))</f>
        <v>0</v>
      </c>
      <c r="AX207" s="88">
        <f t="array" ref="AX207">SUM($H$7:$H$106*($C$7:$C$106=$C207)*(AX$7:AX$106&gt;0))</f>
        <v>0</v>
      </c>
      <c r="AY207" s="88">
        <f t="array" ref="AY207">SUM($H$7:$H$106*($C$7:$C$106=$C207)*(AY$7:AY$106&gt;0))</f>
        <v>0</v>
      </c>
      <c r="AZ207" s="88">
        <f t="array" ref="AZ207">SUM($H$7:$H$106*($C$7:$C$106=$C207)*(AZ$7:AZ$106&gt;0))</f>
        <v>0</v>
      </c>
      <c r="BA207" s="88">
        <f t="array" ref="BA207">SUM($H$7:$H$106*($C$7:$C$106=$C207)*(BA$7:BA$106&gt;0))</f>
        <v>0</v>
      </c>
      <c r="BB207" s="88">
        <f t="array" ref="BB207">SUM($H$7:$H$106*($C$7:$C$106=$C207)*(BB$7:BB$106&gt;0))</f>
        <v>0</v>
      </c>
      <c r="BC207" s="88">
        <f t="array" ref="BC207">SUM($H$7:$H$106*($C$7:$C$106=$C207)*(BC$7:BC$106&gt;0))</f>
        <v>0</v>
      </c>
      <c r="BD207" s="88">
        <f t="array" ref="BD207">SUM($H$7:$H$106*($C$7:$C$106=$C207)*(BD$7:BD$106&gt;0))</f>
        <v>0</v>
      </c>
      <c r="BE207" s="88">
        <f t="array" ref="BE207">SUM($H$7:$H$106*($C$7:$C$106=$C207)*(BE$7:BE$106&gt;0))</f>
        <v>0</v>
      </c>
      <c r="BF207" s="88">
        <f t="array" ref="BF207">SUM($H$7:$H$106*($C$7:$C$106=$C207)*(BF$7:BF$106&gt;0))</f>
        <v>0</v>
      </c>
      <c r="BG207" s="88">
        <f t="array" ref="BG207">SUM($H$7:$H$106*($C$7:$C$106=$C207)*(BG$7:BG$106&gt;0))</f>
        <v>0</v>
      </c>
      <c r="BH207" s="88">
        <f t="array" ref="BH207">SUM($H$7:$H$106*($C$7:$C$106=$C207)*(BH$7:BH$106&gt;0))</f>
        <v>0</v>
      </c>
      <c r="BI207" s="88">
        <f t="array" ref="BI207">SUM($H$7:$H$106*($C$7:$C$106=$C207)*(BI$7:BI$106&gt;0))</f>
        <v>0</v>
      </c>
      <c r="BJ207" s="88">
        <f t="array" ref="BJ207">SUM($H$7:$H$106*($C$7:$C$106=$C207)*(BJ$7:BJ$106&gt;0))</f>
        <v>0</v>
      </c>
      <c r="BK207" s="88">
        <f t="array" ref="BK207">SUM($H$7:$H$106*($C$7:$C$106=$C207)*(BK$7:BK$106&gt;0))</f>
        <v>0</v>
      </c>
      <c r="BL207" s="88">
        <f t="array" ref="BL207">SUM($H$7:$H$106*($C$7:$C$106=$C207)*(BL$7:BL$106&gt;0))</f>
        <v>0</v>
      </c>
      <c r="BM207" s="88">
        <f t="array" ref="BM207">SUM($H$7:$H$106*($C$7:$C$106=$C207)*(BM$7:BM$106&gt;0))</f>
        <v>0</v>
      </c>
      <c r="BN207" s="88">
        <f t="array" ref="BN207">SUM($H$7:$H$106*($C$7:$C$106=$C207)*(BN$7:BN$106&gt;0))</f>
        <v>0</v>
      </c>
      <c r="BO207" s="88">
        <f t="array" ref="BO207">SUM($H$7:$H$106*($C$7:$C$106=$C207)*(BO$7:BO$106&gt;0))</f>
        <v>0</v>
      </c>
      <c r="BP207" s="88">
        <f t="array" ref="BP207">SUM($H$7:$H$106*($C$7:$C$106=$C207)*(BP$7:BP$106&gt;0))</f>
        <v>0</v>
      </c>
      <c r="BQ207" s="88">
        <f t="array" ref="BQ207">SUM($H$7:$H$106*($C$7:$C$106=$C207)*(BQ$7:BQ$106&gt;0))</f>
        <v>0</v>
      </c>
      <c r="BR207" s="88">
        <f t="array" ref="BR207">SUM($H$7:$H$106*($C$7:$C$106=$C207)*(BR$7:BR$106&gt;0))</f>
        <v>0</v>
      </c>
      <c r="BS207" s="88">
        <f t="array" ref="BS207">SUM($H$7:$H$106*($C$7:$C$106=$C207)*(BS$7:BS$106&gt;0))</f>
        <v>0</v>
      </c>
      <c r="BT207" s="88">
        <f t="array" ref="BT207">SUM($H$7:$H$106*($C$7:$C$106=$C207)*(BT$7:BT$106&gt;0))</f>
        <v>0</v>
      </c>
      <c r="BU207" s="88">
        <f t="array" ref="BU207">SUM($H$7:$H$106*($C$7:$C$106=$C207)*(BU$7:BU$106&gt;0))</f>
        <v>0</v>
      </c>
      <c r="BV207" s="88">
        <f t="array" ref="BV207">SUM($H$7:$H$106*($C$7:$C$106=$C207)*(BV$7:BV$106&gt;0))</f>
        <v>0</v>
      </c>
      <c r="BW207" s="88">
        <f t="array" ref="BW207">SUM($H$7:$H$106*($C$7:$C$106=$C207)*(BW$7:BW$106&gt;0))</f>
        <v>0</v>
      </c>
    </row>
    <row r="208" spans="2:75" hidden="1" outlineLevel="1">
      <c r="B208" s="7"/>
      <c r="C208" s="86" t="str">
        <f>тех!B105</f>
        <v xml:space="preserve">Уборщик территорий </v>
      </c>
      <c r="D208" s="58"/>
      <c r="E208" s="58"/>
      <c r="F208" s="58"/>
      <c r="G208" s="58"/>
      <c r="H208" s="87"/>
      <c r="I208" s="80"/>
      <c r="J208" s="80"/>
      <c r="K208" s="80"/>
      <c r="L208" s="80"/>
      <c r="M208" s="80"/>
      <c r="N208" s="80"/>
      <c r="P208" s="88">
        <f t="array" ref="P208">SUM($H$7:$H$106*($C$7:$C$106=$C208)*(P$7:P$106&gt;0))</f>
        <v>0</v>
      </c>
      <c r="Q208" s="88">
        <f t="array" ref="Q208">SUM($H$7:$H$106*($C$7:$C$106=$C208)*(Q$7:Q$106&gt;0))</f>
        <v>0</v>
      </c>
      <c r="R208" s="88">
        <f t="array" ref="R208">SUM($H$7:$H$106*($C$7:$C$106=$C208)*(R$7:R$106&gt;0))</f>
        <v>0</v>
      </c>
      <c r="S208" s="88">
        <f t="array" ref="S208">SUM($H$7:$H$106*($C$7:$C$106=$C208)*(S$7:S$106&gt;0))</f>
        <v>0</v>
      </c>
      <c r="T208" s="88">
        <f t="array" ref="T208">SUM($H$7:$H$106*($C$7:$C$106=$C208)*(T$7:T$106&gt;0))</f>
        <v>0</v>
      </c>
      <c r="U208" s="88">
        <f t="array" ref="U208">SUM($H$7:$H$106*($C$7:$C$106=$C208)*(U$7:U$106&gt;0))</f>
        <v>0</v>
      </c>
      <c r="V208" s="88">
        <f t="array" ref="V208">SUM($H$7:$H$106*($C$7:$C$106=$C208)*(V$7:V$106&gt;0))</f>
        <v>0</v>
      </c>
      <c r="W208" s="88">
        <f t="array" ref="W208">SUM($H$7:$H$106*($C$7:$C$106=$C208)*(W$7:W$106&gt;0))</f>
        <v>0</v>
      </c>
      <c r="X208" s="88">
        <f t="array" ref="X208">SUM($H$7:$H$106*($C$7:$C$106=$C208)*(X$7:X$106&gt;0))</f>
        <v>0</v>
      </c>
      <c r="Y208" s="88">
        <f t="array" ref="Y208">SUM($H$7:$H$106*($C$7:$C$106=$C208)*(Y$7:Y$106&gt;0))</f>
        <v>0</v>
      </c>
      <c r="Z208" s="88">
        <f t="array" ref="Z208">SUM($H$7:$H$106*($C$7:$C$106=$C208)*(Z$7:Z$106&gt;0))</f>
        <v>0</v>
      </c>
      <c r="AA208" s="88">
        <f t="array" ref="AA208">SUM($H$7:$H$106*($C$7:$C$106=$C208)*(AA$7:AA$106&gt;0))</f>
        <v>0</v>
      </c>
      <c r="AB208" s="88">
        <f t="array" ref="AB208">SUM($H$7:$H$106*($C$7:$C$106=$C208)*(AB$7:AB$106&gt;0))</f>
        <v>0</v>
      </c>
      <c r="AC208" s="88">
        <f t="array" ref="AC208">SUM($H$7:$H$106*($C$7:$C$106=$C208)*(AC$7:AC$106&gt;0))</f>
        <v>0</v>
      </c>
      <c r="AD208" s="88">
        <f t="array" ref="AD208">SUM($H$7:$H$106*($C$7:$C$106=$C208)*(AD$7:AD$106&gt;0))</f>
        <v>0</v>
      </c>
      <c r="AE208" s="88">
        <f t="array" ref="AE208">SUM($H$7:$H$106*($C$7:$C$106=$C208)*(AE$7:AE$106&gt;0))</f>
        <v>0</v>
      </c>
      <c r="AF208" s="88">
        <f t="array" ref="AF208">SUM($H$7:$H$106*($C$7:$C$106=$C208)*(AF$7:AF$106&gt;0))</f>
        <v>0</v>
      </c>
      <c r="AG208" s="88">
        <f t="array" ref="AG208">SUM($H$7:$H$106*($C$7:$C$106=$C208)*(AG$7:AG$106&gt;0))</f>
        <v>0</v>
      </c>
      <c r="AH208" s="88">
        <f t="array" ref="AH208">SUM($H$7:$H$106*($C$7:$C$106=$C208)*(AH$7:AH$106&gt;0))</f>
        <v>0</v>
      </c>
      <c r="AI208" s="88">
        <f t="array" ref="AI208">SUM($H$7:$H$106*($C$7:$C$106=$C208)*(AI$7:AI$106&gt;0))</f>
        <v>0</v>
      </c>
      <c r="AJ208" s="88">
        <f t="array" ref="AJ208">SUM($H$7:$H$106*($C$7:$C$106=$C208)*(AJ$7:AJ$106&gt;0))</f>
        <v>0</v>
      </c>
      <c r="AK208" s="88">
        <f t="array" ref="AK208">SUM($H$7:$H$106*($C$7:$C$106=$C208)*(AK$7:AK$106&gt;0))</f>
        <v>0</v>
      </c>
      <c r="AL208" s="88">
        <f t="array" ref="AL208">SUM($H$7:$H$106*($C$7:$C$106=$C208)*(AL$7:AL$106&gt;0))</f>
        <v>0</v>
      </c>
      <c r="AM208" s="88">
        <f t="array" ref="AM208">SUM($H$7:$H$106*($C$7:$C$106=$C208)*(AM$7:AM$106&gt;0))</f>
        <v>0</v>
      </c>
      <c r="AN208" s="88">
        <f t="array" ref="AN208">SUM($H$7:$H$106*($C$7:$C$106=$C208)*(AN$7:AN$106&gt;0))</f>
        <v>0</v>
      </c>
      <c r="AO208" s="88">
        <f t="array" ref="AO208">SUM($H$7:$H$106*($C$7:$C$106=$C208)*(AO$7:AO$106&gt;0))</f>
        <v>0</v>
      </c>
      <c r="AP208" s="88">
        <f t="array" ref="AP208">SUM($H$7:$H$106*($C$7:$C$106=$C208)*(AP$7:AP$106&gt;0))</f>
        <v>0</v>
      </c>
      <c r="AQ208" s="88">
        <f t="array" ref="AQ208">SUM($H$7:$H$106*($C$7:$C$106=$C208)*(AQ$7:AQ$106&gt;0))</f>
        <v>0</v>
      </c>
      <c r="AR208" s="88">
        <f t="array" ref="AR208">SUM($H$7:$H$106*($C$7:$C$106=$C208)*(AR$7:AR$106&gt;0))</f>
        <v>0</v>
      </c>
      <c r="AS208" s="88">
        <f t="array" ref="AS208">SUM($H$7:$H$106*($C$7:$C$106=$C208)*(AS$7:AS$106&gt;0))</f>
        <v>0</v>
      </c>
      <c r="AT208" s="88">
        <f t="array" ref="AT208">SUM($H$7:$H$106*($C$7:$C$106=$C208)*(AT$7:AT$106&gt;0))</f>
        <v>0</v>
      </c>
      <c r="AU208" s="88">
        <f t="array" ref="AU208">SUM($H$7:$H$106*($C$7:$C$106=$C208)*(AU$7:AU$106&gt;0))</f>
        <v>0</v>
      </c>
      <c r="AV208" s="88">
        <f t="array" ref="AV208">SUM($H$7:$H$106*($C$7:$C$106=$C208)*(AV$7:AV$106&gt;0))</f>
        <v>0</v>
      </c>
      <c r="AW208" s="88">
        <f t="array" ref="AW208">SUM($H$7:$H$106*($C$7:$C$106=$C208)*(AW$7:AW$106&gt;0))</f>
        <v>0</v>
      </c>
      <c r="AX208" s="88">
        <f t="array" ref="AX208">SUM($H$7:$H$106*($C$7:$C$106=$C208)*(AX$7:AX$106&gt;0))</f>
        <v>0</v>
      </c>
      <c r="AY208" s="88">
        <f t="array" ref="AY208">SUM($H$7:$H$106*($C$7:$C$106=$C208)*(AY$7:AY$106&gt;0))</f>
        <v>0</v>
      </c>
      <c r="AZ208" s="88">
        <f t="array" ref="AZ208">SUM($H$7:$H$106*($C$7:$C$106=$C208)*(AZ$7:AZ$106&gt;0))</f>
        <v>0</v>
      </c>
      <c r="BA208" s="88">
        <f t="array" ref="BA208">SUM($H$7:$H$106*($C$7:$C$106=$C208)*(BA$7:BA$106&gt;0))</f>
        <v>0</v>
      </c>
      <c r="BB208" s="88">
        <f t="array" ref="BB208">SUM($H$7:$H$106*($C$7:$C$106=$C208)*(BB$7:BB$106&gt;0))</f>
        <v>0</v>
      </c>
      <c r="BC208" s="88">
        <f t="array" ref="BC208">SUM($H$7:$H$106*($C$7:$C$106=$C208)*(BC$7:BC$106&gt;0))</f>
        <v>0</v>
      </c>
      <c r="BD208" s="88">
        <f t="array" ref="BD208">SUM($H$7:$H$106*($C$7:$C$106=$C208)*(BD$7:BD$106&gt;0))</f>
        <v>0</v>
      </c>
      <c r="BE208" s="88">
        <f t="array" ref="BE208">SUM($H$7:$H$106*($C$7:$C$106=$C208)*(BE$7:BE$106&gt;0))</f>
        <v>0</v>
      </c>
      <c r="BF208" s="88">
        <f t="array" ref="BF208">SUM($H$7:$H$106*($C$7:$C$106=$C208)*(BF$7:BF$106&gt;0))</f>
        <v>0</v>
      </c>
      <c r="BG208" s="88">
        <f t="array" ref="BG208">SUM($H$7:$H$106*($C$7:$C$106=$C208)*(BG$7:BG$106&gt;0))</f>
        <v>0</v>
      </c>
      <c r="BH208" s="88">
        <f t="array" ref="BH208">SUM($H$7:$H$106*($C$7:$C$106=$C208)*(BH$7:BH$106&gt;0))</f>
        <v>0</v>
      </c>
      <c r="BI208" s="88">
        <f t="array" ref="BI208">SUM($H$7:$H$106*($C$7:$C$106=$C208)*(BI$7:BI$106&gt;0))</f>
        <v>0</v>
      </c>
      <c r="BJ208" s="88">
        <f t="array" ref="BJ208">SUM($H$7:$H$106*($C$7:$C$106=$C208)*(BJ$7:BJ$106&gt;0))</f>
        <v>0</v>
      </c>
      <c r="BK208" s="88">
        <f t="array" ref="BK208">SUM($H$7:$H$106*($C$7:$C$106=$C208)*(BK$7:BK$106&gt;0))</f>
        <v>0</v>
      </c>
      <c r="BL208" s="88">
        <f t="array" ref="BL208">SUM($H$7:$H$106*($C$7:$C$106=$C208)*(BL$7:BL$106&gt;0))</f>
        <v>0</v>
      </c>
      <c r="BM208" s="88">
        <f t="array" ref="BM208">SUM($H$7:$H$106*($C$7:$C$106=$C208)*(BM$7:BM$106&gt;0))</f>
        <v>0</v>
      </c>
      <c r="BN208" s="88">
        <f t="array" ref="BN208">SUM($H$7:$H$106*($C$7:$C$106=$C208)*(BN$7:BN$106&gt;0))</f>
        <v>0</v>
      </c>
      <c r="BO208" s="88">
        <f t="array" ref="BO208">SUM($H$7:$H$106*($C$7:$C$106=$C208)*(BO$7:BO$106&gt;0))</f>
        <v>0</v>
      </c>
      <c r="BP208" s="88">
        <f t="array" ref="BP208">SUM($H$7:$H$106*($C$7:$C$106=$C208)*(BP$7:BP$106&gt;0))</f>
        <v>0</v>
      </c>
      <c r="BQ208" s="88">
        <f t="array" ref="BQ208">SUM($H$7:$H$106*($C$7:$C$106=$C208)*(BQ$7:BQ$106&gt;0))</f>
        <v>0</v>
      </c>
      <c r="BR208" s="88">
        <f t="array" ref="BR208">SUM($H$7:$H$106*($C$7:$C$106=$C208)*(BR$7:BR$106&gt;0))</f>
        <v>0</v>
      </c>
      <c r="BS208" s="88">
        <f t="array" ref="BS208">SUM($H$7:$H$106*($C$7:$C$106=$C208)*(BS$7:BS$106&gt;0))</f>
        <v>0</v>
      </c>
      <c r="BT208" s="88">
        <f t="array" ref="BT208">SUM($H$7:$H$106*($C$7:$C$106=$C208)*(BT$7:BT$106&gt;0))</f>
        <v>0</v>
      </c>
      <c r="BU208" s="88">
        <f t="array" ref="BU208">SUM($H$7:$H$106*($C$7:$C$106=$C208)*(BU$7:BU$106&gt;0))</f>
        <v>0</v>
      </c>
      <c r="BV208" s="88">
        <f t="array" ref="BV208">SUM($H$7:$H$106*($C$7:$C$106=$C208)*(BV$7:BV$106&gt;0))</f>
        <v>0</v>
      </c>
      <c r="BW208" s="88">
        <f t="array" ref="BW208">SUM($H$7:$H$106*($C$7:$C$106=$C208)*(BW$7:BW$106&gt;0))</f>
        <v>0</v>
      </c>
    </row>
    <row r="209" spans="2:75" hidden="1" outlineLevel="1">
      <c r="B209" s="7"/>
      <c r="C209" s="86" t="str">
        <f>тех!B106</f>
        <v>Укладчик-упаковщик</v>
      </c>
      <c r="D209" s="58"/>
      <c r="E209" s="58"/>
      <c r="F209" s="58"/>
      <c r="G209" s="58"/>
      <c r="H209" s="87"/>
      <c r="I209" s="80"/>
      <c r="J209" s="80"/>
      <c r="K209" s="80"/>
      <c r="L209" s="80"/>
      <c r="M209" s="80"/>
      <c r="N209" s="80"/>
      <c r="P209" s="88">
        <f t="array" ref="P209">SUM($H$7:$H$106*($C$7:$C$106=$C209)*(P$7:P$106&gt;0))</f>
        <v>0</v>
      </c>
      <c r="Q209" s="88">
        <f t="array" ref="Q209">SUM($H$7:$H$106*($C$7:$C$106=$C209)*(Q$7:Q$106&gt;0))</f>
        <v>0</v>
      </c>
      <c r="R209" s="88">
        <f t="array" ref="R209">SUM($H$7:$H$106*($C$7:$C$106=$C209)*(R$7:R$106&gt;0))</f>
        <v>0</v>
      </c>
      <c r="S209" s="88">
        <f t="array" ref="S209">SUM($H$7:$H$106*($C$7:$C$106=$C209)*(S$7:S$106&gt;0))</f>
        <v>0</v>
      </c>
      <c r="T209" s="88">
        <f t="array" ref="T209">SUM($H$7:$H$106*($C$7:$C$106=$C209)*(T$7:T$106&gt;0))</f>
        <v>0</v>
      </c>
      <c r="U209" s="88">
        <f t="array" ref="U209">SUM($H$7:$H$106*($C$7:$C$106=$C209)*(U$7:U$106&gt;0))</f>
        <v>0</v>
      </c>
      <c r="V209" s="88">
        <f t="array" ref="V209">SUM($H$7:$H$106*($C$7:$C$106=$C209)*(V$7:V$106&gt;0))</f>
        <v>0</v>
      </c>
      <c r="W209" s="88">
        <f t="array" ref="W209">SUM($H$7:$H$106*($C$7:$C$106=$C209)*(W$7:W$106&gt;0))</f>
        <v>0</v>
      </c>
      <c r="X209" s="88">
        <f t="array" ref="X209">SUM($H$7:$H$106*($C$7:$C$106=$C209)*(X$7:X$106&gt;0))</f>
        <v>0</v>
      </c>
      <c r="Y209" s="88">
        <f t="array" ref="Y209">SUM($H$7:$H$106*($C$7:$C$106=$C209)*(Y$7:Y$106&gt;0))</f>
        <v>0</v>
      </c>
      <c r="Z209" s="88">
        <f t="array" ref="Z209">SUM($H$7:$H$106*($C$7:$C$106=$C209)*(Z$7:Z$106&gt;0))</f>
        <v>0</v>
      </c>
      <c r="AA209" s="88">
        <f t="array" ref="AA209">SUM($H$7:$H$106*($C$7:$C$106=$C209)*(AA$7:AA$106&gt;0))</f>
        <v>0</v>
      </c>
      <c r="AB209" s="88">
        <f t="array" ref="AB209">SUM($H$7:$H$106*($C$7:$C$106=$C209)*(AB$7:AB$106&gt;0))</f>
        <v>0</v>
      </c>
      <c r="AC209" s="88">
        <f t="array" ref="AC209">SUM($H$7:$H$106*($C$7:$C$106=$C209)*(AC$7:AC$106&gt;0))</f>
        <v>0</v>
      </c>
      <c r="AD209" s="88">
        <f t="array" ref="AD209">SUM($H$7:$H$106*($C$7:$C$106=$C209)*(AD$7:AD$106&gt;0))</f>
        <v>0</v>
      </c>
      <c r="AE209" s="88">
        <f t="array" ref="AE209">SUM($H$7:$H$106*($C$7:$C$106=$C209)*(AE$7:AE$106&gt;0))</f>
        <v>0</v>
      </c>
      <c r="AF209" s="88">
        <f t="array" ref="AF209">SUM($H$7:$H$106*($C$7:$C$106=$C209)*(AF$7:AF$106&gt;0))</f>
        <v>0</v>
      </c>
      <c r="AG209" s="88">
        <f t="array" ref="AG209">SUM($H$7:$H$106*($C$7:$C$106=$C209)*(AG$7:AG$106&gt;0))</f>
        <v>0</v>
      </c>
      <c r="AH209" s="88">
        <f t="array" ref="AH209">SUM($H$7:$H$106*($C$7:$C$106=$C209)*(AH$7:AH$106&gt;0))</f>
        <v>0</v>
      </c>
      <c r="AI209" s="88">
        <f t="array" ref="AI209">SUM($H$7:$H$106*($C$7:$C$106=$C209)*(AI$7:AI$106&gt;0))</f>
        <v>0</v>
      </c>
      <c r="AJ209" s="88">
        <f t="array" ref="AJ209">SUM($H$7:$H$106*($C$7:$C$106=$C209)*(AJ$7:AJ$106&gt;0))</f>
        <v>0</v>
      </c>
      <c r="AK209" s="88">
        <f t="array" ref="AK209">SUM($H$7:$H$106*($C$7:$C$106=$C209)*(AK$7:AK$106&gt;0))</f>
        <v>0</v>
      </c>
      <c r="AL209" s="88">
        <f t="array" ref="AL209">SUM($H$7:$H$106*($C$7:$C$106=$C209)*(AL$7:AL$106&gt;0))</f>
        <v>0</v>
      </c>
      <c r="AM209" s="88">
        <f t="array" ref="AM209">SUM($H$7:$H$106*($C$7:$C$106=$C209)*(AM$7:AM$106&gt;0))</f>
        <v>0</v>
      </c>
      <c r="AN209" s="88">
        <f t="array" ref="AN209">SUM($H$7:$H$106*($C$7:$C$106=$C209)*(AN$7:AN$106&gt;0))</f>
        <v>0</v>
      </c>
      <c r="AO209" s="88">
        <f t="array" ref="AO209">SUM($H$7:$H$106*($C$7:$C$106=$C209)*(AO$7:AO$106&gt;0))</f>
        <v>0</v>
      </c>
      <c r="AP209" s="88">
        <f t="array" ref="AP209">SUM($H$7:$H$106*($C$7:$C$106=$C209)*(AP$7:AP$106&gt;0))</f>
        <v>0</v>
      </c>
      <c r="AQ209" s="88">
        <f t="array" ref="AQ209">SUM($H$7:$H$106*($C$7:$C$106=$C209)*(AQ$7:AQ$106&gt;0))</f>
        <v>0</v>
      </c>
      <c r="AR209" s="88">
        <f t="array" ref="AR209">SUM($H$7:$H$106*($C$7:$C$106=$C209)*(AR$7:AR$106&gt;0))</f>
        <v>0</v>
      </c>
      <c r="AS209" s="88">
        <f t="array" ref="AS209">SUM($H$7:$H$106*($C$7:$C$106=$C209)*(AS$7:AS$106&gt;0))</f>
        <v>0</v>
      </c>
      <c r="AT209" s="88">
        <f t="array" ref="AT209">SUM($H$7:$H$106*($C$7:$C$106=$C209)*(AT$7:AT$106&gt;0))</f>
        <v>0</v>
      </c>
      <c r="AU209" s="88">
        <f t="array" ref="AU209">SUM($H$7:$H$106*($C$7:$C$106=$C209)*(AU$7:AU$106&gt;0))</f>
        <v>0</v>
      </c>
      <c r="AV209" s="88">
        <f t="array" ref="AV209">SUM($H$7:$H$106*($C$7:$C$106=$C209)*(AV$7:AV$106&gt;0))</f>
        <v>0</v>
      </c>
      <c r="AW209" s="88">
        <f t="array" ref="AW209">SUM($H$7:$H$106*($C$7:$C$106=$C209)*(AW$7:AW$106&gt;0))</f>
        <v>0</v>
      </c>
      <c r="AX209" s="88">
        <f t="array" ref="AX209">SUM($H$7:$H$106*($C$7:$C$106=$C209)*(AX$7:AX$106&gt;0))</f>
        <v>0</v>
      </c>
      <c r="AY209" s="88">
        <f t="array" ref="AY209">SUM($H$7:$H$106*($C$7:$C$106=$C209)*(AY$7:AY$106&gt;0))</f>
        <v>0</v>
      </c>
      <c r="AZ209" s="88">
        <f t="array" ref="AZ209">SUM($H$7:$H$106*($C$7:$C$106=$C209)*(AZ$7:AZ$106&gt;0))</f>
        <v>0</v>
      </c>
      <c r="BA209" s="88">
        <f t="array" ref="BA209">SUM($H$7:$H$106*($C$7:$C$106=$C209)*(BA$7:BA$106&gt;0))</f>
        <v>0</v>
      </c>
      <c r="BB209" s="88">
        <f t="array" ref="BB209">SUM($H$7:$H$106*($C$7:$C$106=$C209)*(BB$7:BB$106&gt;0))</f>
        <v>0</v>
      </c>
      <c r="BC209" s="88">
        <f t="array" ref="BC209">SUM($H$7:$H$106*($C$7:$C$106=$C209)*(BC$7:BC$106&gt;0))</f>
        <v>0</v>
      </c>
      <c r="BD209" s="88">
        <f t="array" ref="BD209">SUM($H$7:$H$106*($C$7:$C$106=$C209)*(BD$7:BD$106&gt;0))</f>
        <v>0</v>
      </c>
      <c r="BE209" s="88">
        <f t="array" ref="BE209">SUM($H$7:$H$106*($C$7:$C$106=$C209)*(BE$7:BE$106&gt;0))</f>
        <v>0</v>
      </c>
      <c r="BF209" s="88">
        <f t="array" ref="BF209">SUM($H$7:$H$106*($C$7:$C$106=$C209)*(BF$7:BF$106&gt;0))</f>
        <v>0</v>
      </c>
      <c r="BG209" s="88">
        <f t="array" ref="BG209">SUM($H$7:$H$106*($C$7:$C$106=$C209)*(BG$7:BG$106&gt;0))</f>
        <v>0</v>
      </c>
      <c r="BH209" s="88">
        <f t="array" ref="BH209">SUM($H$7:$H$106*($C$7:$C$106=$C209)*(BH$7:BH$106&gt;0))</f>
        <v>0</v>
      </c>
      <c r="BI209" s="88">
        <f t="array" ref="BI209">SUM($H$7:$H$106*($C$7:$C$106=$C209)*(BI$7:BI$106&gt;0))</f>
        <v>0</v>
      </c>
      <c r="BJ209" s="88">
        <f t="array" ref="BJ209">SUM($H$7:$H$106*($C$7:$C$106=$C209)*(BJ$7:BJ$106&gt;0))</f>
        <v>0</v>
      </c>
      <c r="BK209" s="88">
        <f t="array" ref="BK209">SUM($H$7:$H$106*($C$7:$C$106=$C209)*(BK$7:BK$106&gt;0))</f>
        <v>0</v>
      </c>
      <c r="BL209" s="88">
        <f t="array" ref="BL209">SUM($H$7:$H$106*($C$7:$C$106=$C209)*(BL$7:BL$106&gt;0))</f>
        <v>0</v>
      </c>
      <c r="BM209" s="88">
        <f t="array" ref="BM209">SUM($H$7:$H$106*($C$7:$C$106=$C209)*(BM$7:BM$106&gt;0))</f>
        <v>0</v>
      </c>
      <c r="BN209" s="88">
        <f t="array" ref="BN209">SUM($H$7:$H$106*($C$7:$C$106=$C209)*(BN$7:BN$106&gt;0))</f>
        <v>0</v>
      </c>
      <c r="BO209" s="88">
        <f t="array" ref="BO209">SUM($H$7:$H$106*($C$7:$C$106=$C209)*(BO$7:BO$106&gt;0))</f>
        <v>0</v>
      </c>
      <c r="BP209" s="88">
        <f t="array" ref="BP209">SUM($H$7:$H$106*($C$7:$C$106=$C209)*(BP$7:BP$106&gt;0))</f>
        <v>0</v>
      </c>
      <c r="BQ209" s="88">
        <f t="array" ref="BQ209">SUM($H$7:$H$106*($C$7:$C$106=$C209)*(BQ$7:BQ$106&gt;0))</f>
        <v>0</v>
      </c>
      <c r="BR209" s="88">
        <f t="array" ref="BR209">SUM($H$7:$H$106*($C$7:$C$106=$C209)*(BR$7:BR$106&gt;0))</f>
        <v>0</v>
      </c>
      <c r="BS209" s="88">
        <f t="array" ref="BS209">SUM($H$7:$H$106*($C$7:$C$106=$C209)*(BS$7:BS$106&gt;0))</f>
        <v>0</v>
      </c>
      <c r="BT209" s="88">
        <f t="array" ref="BT209">SUM($H$7:$H$106*($C$7:$C$106=$C209)*(BT$7:BT$106&gt;0))</f>
        <v>0</v>
      </c>
      <c r="BU209" s="88">
        <f t="array" ref="BU209">SUM($H$7:$H$106*($C$7:$C$106=$C209)*(BU$7:BU$106&gt;0))</f>
        <v>0</v>
      </c>
      <c r="BV209" s="88">
        <f t="array" ref="BV209">SUM($H$7:$H$106*($C$7:$C$106=$C209)*(BV$7:BV$106&gt;0))</f>
        <v>0</v>
      </c>
      <c r="BW209" s="88">
        <f t="array" ref="BW209">SUM($H$7:$H$106*($C$7:$C$106=$C209)*(BW$7:BW$106&gt;0))</f>
        <v>0</v>
      </c>
    </row>
    <row r="210" spans="2:75" hidden="1" outlineLevel="1">
      <c r="B210" s="7"/>
      <c r="C210" s="86" t="str">
        <f>тех!B107</f>
        <v>Упаковщик</v>
      </c>
      <c r="D210" s="58"/>
      <c r="E210" s="58"/>
      <c r="F210" s="58"/>
      <c r="G210" s="58"/>
      <c r="H210" s="87"/>
      <c r="I210" s="80"/>
      <c r="J210" s="80"/>
      <c r="K210" s="80"/>
      <c r="L210" s="80"/>
      <c r="M210" s="80"/>
      <c r="N210" s="80"/>
      <c r="P210" s="88">
        <f t="array" ref="P210">SUM($H$7:$H$106*($C$7:$C$106=$C210)*(P$7:P$106&gt;0))</f>
        <v>0</v>
      </c>
      <c r="Q210" s="88">
        <f t="array" ref="Q210">SUM($H$7:$H$106*($C$7:$C$106=$C210)*(Q$7:Q$106&gt;0))</f>
        <v>0</v>
      </c>
      <c r="R210" s="88">
        <f t="array" ref="R210">SUM($H$7:$H$106*($C$7:$C$106=$C210)*(R$7:R$106&gt;0))</f>
        <v>0</v>
      </c>
      <c r="S210" s="88">
        <f t="array" ref="S210">SUM($H$7:$H$106*($C$7:$C$106=$C210)*(S$7:S$106&gt;0))</f>
        <v>0</v>
      </c>
      <c r="T210" s="88">
        <f t="array" ref="T210">SUM($H$7:$H$106*($C$7:$C$106=$C210)*(T$7:T$106&gt;0))</f>
        <v>0</v>
      </c>
      <c r="U210" s="88">
        <f t="array" ref="U210">SUM($H$7:$H$106*($C$7:$C$106=$C210)*(U$7:U$106&gt;0))</f>
        <v>0</v>
      </c>
      <c r="V210" s="88">
        <f t="array" ref="V210">SUM($H$7:$H$106*($C$7:$C$106=$C210)*(V$7:V$106&gt;0))</f>
        <v>0</v>
      </c>
      <c r="W210" s="88">
        <f t="array" ref="W210">SUM($H$7:$H$106*($C$7:$C$106=$C210)*(W$7:W$106&gt;0))</f>
        <v>0</v>
      </c>
      <c r="X210" s="88">
        <f t="array" ref="X210">SUM($H$7:$H$106*($C$7:$C$106=$C210)*(X$7:X$106&gt;0))</f>
        <v>0</v>
      </c>
      <c r="Y210" s="88">
        <f t="array" ref="Y210">SUM($H$7:$H$106*($C$7:$C$106=$C210)*(Y$7:Y$106&gt;0))</f>
        <v>0</v>
      </c>
      <c r="Z210" s="88">
        <f t="array" ref="Z210">SUM($H$7:$H$106*($C$7:$C$106=$C210)*(Z$7:Z$106&gt;0))</f>
        <v>0</v>
      </c>
      <c r="AA210" s="88">
        <f t="array" ref="AA210">SUM($H$7:$H$106*($C$7:$C$106=$C210)*(AA$7:AA$106&gt;0))</f>
        <v>0</v>
      </c>
      <c r="AB210" s="88">
        <f t="array" ref="AB210">SUM($H$7:$H$106*($C$7:$C$106=$C210)*(AB$7:AB$106&gt;0))</f>
        <v>0</v>
      </c>
      <c r="AC210" s="88">
        <f t="array" ref="AC210">SUM($H$7:$H$106*($C$7:$C$106=$C210)*(AC$7:AC$106&gt;0))</f>
        <v>0</v>
      </c>
      <c r="AD210" s="88">
        <f t="array" ref="AD210">SUM($H$7:$H$106*($C$7:$C$106=$C210)*(AD$7:AD$106&gt;0))</f>
        <v>0</v>
      </c>
      <c r="AE210" s="88">
        <f t="array" ref="AE210">SUM($H$7:$H$106*($C$7:$C$106=$C210)*(AE$7:AE$106&gt;0))</f>
        <v>0</v>
      </c>
      <c r="AF210" s="88">
        <f t="array" ref="AF210">SUM($H$7:$H$106*($C$7:$C$106=$C210)*(AF$7:AF$106&gt;0))</f>
        <v>0</v>
      </c>
      <c r="AG210" s="88">
        <f t="array" ref="AG210">SUM($H$7:$H$106*($C$7:$C$106=$C210)*(AG$7:AG$106&gt;0))</f>
        <v>0</v>
      </c>
      <c r="AH210" s="88">
        <f t="array" ref="AH210">SUM($H$7:$H$106*($C$7:$C$106=$C210)*(AH$7:AH$106&gt;0))</f>
        <v>0</v>
      </c>
      <c r="AI210" s="88">
        <f t="array" ref="AI210">SUM($H$7:$H$106*($C$7:$C$106=$C210)*(AI$7:AI$106&gt;0))</f>
        <v>0</v>
      </c>
      <c r="AJ210" s="88">
        <f t="array" ref="AJ210">SUM($H$7:$H$106*($C$7:$C$106=$C210)*(AJ$7:AJ$106&gt;0))</f>
        <v>0</v>
      </c>
      <c r="AK210" s="88">
        <f t="array" ref="AK210">SUM($H$7:$H$106*($C$7:$C$106=$C210)*(AK$7:AK$106&gt;0))</f>
        <v>0</v>
      </c>
      <c r="AL210" s="88">
        <f t="array" ref="AL210">SUM($H$7:$H$106*($C$7:$C$106=$C210)*(AL$7:AL$106&gt;0))</f>
        <v>0</v>
      </c>
      <c r="AM210" s="88">
        <f t="array" ref="AM210">SUM($H$7:$H$106*($C$7:$C$106=$C210)*(AM$7:AM$106&gt;0))</f>
        <v>0</v>
      </c>
      <c r="AN210" s="88">
        <f t="array" ref="AN210">SUM($H$7:$H$106*($C$7:$C$106=$C210)*(AN$7:AN$106&gt;0))</f>
        <v>0</v>
      </c>
      <c r="AO210" s="88">
        <f t="array" ref="AO210">SUM($H$7:$H$106*($C$7:$C$106=$C210)*(AO$7:AO$106&gt;0))</f>
        <v>0</v>
      </c>
      <c r="AP210" s="88">
        <f t="array" ref="AP210">SUM($H$7:$H$106*($C$7:$C$106=$C210)*(AP$7:AP$106&gt;0))</f>
        <v>0</v>
      </c>
      <c r="AQ210" s="88">
        <f t="array" ref="AQ210">SUM($H$7:$H$106*($C$7:$C$106=$C210)*(AQ$7:AQ$106&gt;0))</f>
        <v>0</v>
      </c>
      <c r="AR210" s="88">
        <f t="array" ref="AR210">SUM($H$7:$H$106*($C$7:$C$106=$C210)*(AR$7:AR$106&gt;0))</f>
        <v>0</v>
      </c>
      <c r="AS210" s="88">
        <f t="array" ref="AS210">SUM($H$7:$H$106*($C$7:$C$106=$C210)*(AS$7:AS$106&gt;0))</f>
        <v>0</v>
      </c>
      <c r="AT210" s="88">
        <f t="array" ref="AT210">SUM($H$7:$H$106*($C$7:$C$106=$C210)*(AT$7:AT$106&gt;0))</f>
        <v>0</v>
      </c>
      <c r="AU210" s="88">
        <f t="array" ref="AU210">SUM($H$7:$H$106*($C$7:$C$106=$C210)*(AU$7:AU$106&gt;0))</f>
        <v>0</v>
      </c>
      <c r="AV210" s="88">
        <f t="array" ref="AV210">SUM($H$7:$H$106*($C$7:$C$106=$C210)*(AV$7:AV$106&gt;0))</f>
        <v>0</v>
      </c>
      <c r="AW210" s="88">
        <f t="array" ref="AW210">SUM($H$7:$H$106*($C$7:$C$106=$C210)*(AW$7:AW$106&gt;0))</f>
        <v>0</v>
      </c>
      <c r="AX210" s="88">
        <f t="array" ref="AX210">SUM($H$7:$H$106*($C$7:$C$106=$C210)*(AX$7:AX$106&gt;0))</f>
        <v>0</v>
      </c>
      <c r="AY210" s="88">
        <f t="array" ref="AY210">SUM($H$7:$H$106*($C$7:$C$106=$C210)*(AY$7:AY$106&gt;0))</f>
        <v>0</v>
      </c>
      <c r="AZ210" s="88">
        <f t="array" ref="AZ210">SUM($H$7:$H$106*($C$7:$C$106=$C210)*(AZ$7:AZ$106&gt;0))</f>
        <v>0</v>
      </c>
      <c r="BA210" s="88">
        <f t="array" ref="BA210">SUM($H$7:$H$106*($C$7:$C$106=$C210)*(BA$7:BA$106&gt;0))</f>
        <v>0</v>
      </c>
      <c r="BB210" s="88">
        <f t="array" ref="BB210">SUM($H$7:$H$106*($C$7:$C$106=$C210)*(BB$7:BB$106&gt;0))</f>
        <v>0</v>
      </c>
      <c r="BC210" s="88">
        <f t="array" ref="BC210">SUM($H$7:$H$106*($C$7:$C$106=$C210)*(BC$7:BC$106&gt;0))</f>
        <v>0</v>
      </c>
      <c r="BD210" s="88">
        <f t="array" ref="BD210">SUM($H$7:$H$106*($C$7:$C$106=$C210)*(BD$7:BD$106&gt;0))</f>
        <v>0</v>
      </c>
      <c r="BE210" s="88">
        <f t="array" ref="BE210">SUM($H$7:$H$106*($C$7:$C$106=$C210)*(BE$7:BE$106&gt;0))</f>
        <v>0</v>
      </c>
      <c r="BF210" s="88">
        <f t="array" ref="BF210">SUM($H$7:$H$106*($C$7:$C$106=$C210)*(BF$7:BF$106&gt;0))</f>
        <v>0</v>
      </c>
      <c r="BG210" s="88">
        <f t="array" ref="BG210">SUM($H$7:$H$106*($C$7:$C$106=$C210)*(BG$7:BG$106&gt;0))</f>
        <v>0</v>
      </c>
      <c r="BH210" s="88">
        <f t="array" ref="BH210">SUM($H$7:$H$106*($C$7:$C$106=$C210)*(BH$7:BH$106&gt;0))</f>
        <v>0</v>
      </c>
      <c r="BI210" s="88">
        <f t="array" ref="BI210">SUM($H$7:$H$106*($C$7:$C$106=$C210)*(BI$7:BI$106&gt;0))</f>
        <v>0</v>
      </c>
      <c r="BJ210" s="88">
        <f t="array" ref="BJ210">SUM($H$7:$H$106*($C$7:$C$106=$C210)*(BJ$7:BJ$106&gt;0))</f>
        <v>0</v>
      </c>
      <c r="BK210" s="88">
        <f t="array" ref="BK210">SUM($H$7:$H$106*($C$7:$C$106=$C210)*(BK$7:BK$106&gt;0))</f>
        <v>0</v>
      </c>
      <c r="BL210" s="88">
        <f t="array" ref="BL210">SUM($H$7:$H$106*($C$7:$C$106=$C210)*(BL$7:BL$106&gt;0))</f>
        <v>0</v>
      </c>
      <c r="BM210" s="88">
        <f t="array" ref="BM210">SUM($H$7:$H$106*($C$7:$C$106=$C210)*(BM$7:BM$106&gt;0))</f>
        <v>0</v>
      </c>
      <c r="BN210" s="88">
        <f t="array" ref="BN210">SUM($H$7:$H$106*($C$7:$C$106=$C210)*(BN$7:BN$106&gt;0))</f>
        <v>0</v>
      </c>
      <c r="BO210" s="88">
        <f t="array" ref="BO210">SUM($H$7:$H$106*($C$7:$C$106=$C210)*(BO$7:BO$106&gt;0))</f>
        <v>0</v>
      </c>
      <c r="BP210" s="88">
        <f t="array" ref="BP210">SUM($H$7:$H$106*($C$7:$C$106=$C210)*(BP$7:BP$106&gt;0))</f>
        <v>0</v>
      </c>
      <c r="BQ210" s="88">
        <f t="array" ref="BQ210">SUM($H$7:$H$106*($C$7:$C$106=$C210)*(BQ$7:BQ$106&gt;0))</f>
        <v>0</v>
      </c>
      <c r="BR210" s="88">
        <f t="array" ref="BR210">SUM($H$7:$H$106*($C$7:$C$106=$C210)*(BR$7:BR$106&gt;0))</f>
        <v>0</v>
      </c>
      <c r="BS210" s="88">
        <f t="array" ref="BS210">SUM($H$7:$H$106*($C$7:$C$106=$C210)*(BS$7:BS$106&gt;0))</f>
        <v>0</v>
      </c>
      <c r="BT210" s="88">
        <f t="array" ref="BT210">SUM($H$7:$H$106*($C$7:$C$106=$C210)*(BT$7:BT$106&gt;0))</f>
        <v>0</v>
      </c>
      <c r="BU210" s="88">
        <f t="array" ref="BU210">SUM($H$7:$H$106*($C$7:$C$106=$C210)*(BU$7:BU$106&gt;0))</f>
        <v>0</v>
      </c>
      <c r="BV210" s="88">
        <f t="array" ref="BV210">SUM($H$7:$H$106*($C$7:$C$106=$C210)*(BV$7:BV$106&gt;0))</f>
        <v>0</v>
      </c>
      <c r="BW210" s="88">
        <f t="array" ref="BW210">SUM($H$7:$H$106*($C$7:$C$106=$C210)*(BW$7:BW$106&gt;0))</f>
        <v>0</v>
      </c>
    </row>
    <row r="211" spans="2:75" hidden="1" outlineLevel="1">
      <c r="B211" s="7"/>
      <c r="C211" s="86" t="str">
        <f>тех!B108</f>
        <v>Фасовщик</v>
      </c>
      <c r="D211" s="58"/>
      <c r="E211" s="58"/>
      <c r="F211" s="58"/>
      <c r="G211" s="58"/>
      <c r="H211" s="87"/>
      <c r="I211" s="80"/>
      <c r="J211" s="80"/>
      <c r="K211" s="80"/>
      <c r="L211" s="80"/>
      <c r="M211" s="80"/>
      <c r="N211" s="80"/>
      <c r="P211" s="88">
        <f t="array" ref="P211">SUM($H$7:$H$106*($C$7:$C$106=$C211)*(P$7:P$106&gt;0))</f>
        <v>0</v>
      </c>
      <c r="Q211" s="88">
        <f t="array" ref="Q211">SUM($H$7:$H$106*($C$7:$C$106=$C211)*(Q$7:Q$106&gt;0))</f>
        <v>0</v>
      </c>
      <c r="R211" s="88">
        <f t="array" ref="R211">SUM($H$7:$H$106*($C$7:$C$106=$C211)*(R$7:R$106&gt;0))</f>
        <v>0</v>
      </c>
      <c r="S211" s="88">
        <f t="array" ref="S211">SUM($H$7:$H$106*($C$7:$C$106=$C211)*(S$7:S$106&gt;0))</f>
        <v>0</v>
      </c>
      <c r="T211" s="88">
        <f t="array" ref="T211">SUM($H$7:$H$106*($C$7:$C$106=$C211)*(T$7:T$106&gt;0))</f>
        <v>0</v>
      </c>
      <c r="U211" s="88">
        <f t="array" ref="U211">SUM($H$7:$H$106*($C$7:$C$106=$C211)*(U$7:U$106&gt;0))</f>
        <v>0</v>
      </c>
      <c r="V211" s="88">
        <f t="array" ref="V211">SUM($H$7:$H$106*($C$7:$C$106=$C211)*(V$7:V$106&gt;0))</f>
        <v>0</v>
      </c>
      <c r="W211" s="88">
        <f t="array" ref="W211">SUM($H$7:$H$106*($C$7:$C$106=$C211)*(W$7:W$106&gt;0))</f>
        <v>0</v>
      </c>
      <c r="X211" s="88">
        <f t="array" ref="X211">SUM($H$7:$H$106*($C$7:$C$106=$C211)*(X$7:X$106&gt;0))</f>
        <v>0</v>
      </c>
      <c r="Y211" s="88">
        <f t="array" ref="Y211">SUM($H$7:$H$106*($C$7:$C$106=$C211)*(Y$7:Y$106&gt;0))</f>
        <v>0</v>
      </c>
      <c r="Z211" s="88">
        <f t="array" ref="Z211">SUM($H$7:$H$106*($C$7:$C$106=$C211)*(Z$7:Z$106&gt;0))</f>
        <v>0</v>
      </c>
      <c r="AA211" s="88">
        <f t="array" ref="AA211">SUM($H$7:$H$106*($C$7:$C$106=$C211)*(AA$7:AA$106&gt;0))</f>
        <v>0</v>
      </c>
      <c r="AB211" s="88">
        <f t="array" ref="AB211">SUM($H$7:$H$106*($C$7:$C$106=$C211)*(AB$7:AB$106&gt;0))</f>
        <v>0</v>
      </c>
      <c r="AC211" s="88">
        <f t="array" ref="AC211">SUM($H$7:$H$106*($C$7:$C$106=$C211)*(AC$7:AC$106&gt;0))</f>
        <v>0</v>
      </c>
      <c r="AD211" s="88">
        <f t="array" ref="AD211">SUM($H$7:$H$106*($C$7:$C$106=$C211)*(AD$7:AD$106&gt;0))</f>
        <v>0</v>
      </c>
      <c r="AE211" s="88">
        <f t="array" ref="AE211">SUM($H$7:$H$106*($C$7:$C$106=$C211)*(AE$7:AE$106&gt;0))</f>
        <v>0</v>
      </c>
      <c r="AF211" s="88">
        <f t="array" ref="AF211">SUM($H$7:$H$106*($C$7:$C$106=$C211)*(AF$7:AF$106&gt;0))</f>
        <v>0</v>
      </c>
      <c r="AG211" s="88">
        <f t="array" ref="AG211">SUM($H$7:$H$106*($C$7:$C$106=$C211)*(AG$7:AG$106&gt;0))</f>
        <v>0</v>
      </c>
      <c r="AH211" s="88">
        <f t="array" ref="AH211">SUM($H$7:$H$106*($C$7:$C$106=$C211)*(AH$7:AH$106&gt;0))</f>
        <v>0</v>
      </c>
      <c r="AI211" s="88">
        <f t="array" ref="AI211">SUM($H$7:$H$106*($C$7:$C$106=$C211)*(AI$7:AI$106&gt;0))</f>
        <v>0</v>
      </c>
      <c r="AJ211" s="88">
        <f t="array" ref="AJ211">SUM($H$7:$H$106*($C$7:$C$106=$C211)*(AJ$7:AJ$106&gt;0))</f>
        <v>0</v>
      </c>
      <c r="AK211" s="88">
        <f t="array" ref="AK211">SUM($H$7:$H$106*($C$7:$C$106=$C211)*(AK$7:AK$106&gt;0))</f>
        <v>0</v>
      </c>
      <c r="AL211" s="88">
        <f t="array" ref="AL211">SUM($H$7:$H$106*($C$7:$C$106=$C211)*(AL$7:AL$106&gt;0))</f>
        <v>0</v>
      </c>
      <c r="AM211" s="88">
        <f t="array" ref="AM211">SUM($H$7:$H$106*($C$7:$C$106=$C211)*(AM$7:AM$106&gt;0))</f>
        <v>0</v>
      </c>
      <c r="AN211" s="88">
        <f t="array" ref="AN211">SUM($H$7:$H$106*($C$7:$C$106=$C211)*(AN$7:AN$106&gt;0))</f>
        <v>0</v>
      </c>
      <c r="AO211" s="88">
        <f t="array" ref="AO211">SUM($H$7:$H$106*($C$7:$C$106=$C211)*(AO$7:AO$106&gt;0))</f>
        <v>0</v>
      </c>
      <c r="AP211" s="88">
        <f t="array" ref="AP211">SUM($H$7:$H$106*($C$7:$C$106=$C211)*(AP$7:AP$106&gt;0))</f>
        <v>0</v>
      </c>
      <c r="AQ211" s="88">
        <f t="array" ref="AQ211">SUM($H$7:$H$106*($C$7:$C$106=$C211)*(AQ$7:AQ$106&gt;0))</f>
        <v>0</v>
      </c>
      <c r="AR211" s="88">
        <f t="array" ref="AR211">SUM($H$7:$H$106*($C$7:$C$106=$C211)*(AR$7:AR$106&gt;0))</f>
        <v>0</v>
      </c>
      <c r="AS211" s="88">
        <f t="array" ref="AS211">SUM($H$7:$H$106*($C$7:$C$106=$C211)*(AS$7:AS$106&gt;0))</f>
        <v>0</v>
      </c>
      <c r="AT211" s="88">
        <f t="array" ref="AT211">SUM($H$7:$H$106*($C$7:$C$106=$C211)*(AT$7:AT$106&gt;0))</f>
        <v>0</v>
      </c>
      <c r="AU211" s="88">
        <f t="array" ref="AU211">SUM($H$7:$H$106*($C$7:$C$106=$C211)*(AU$7:AU$106&gt;0))</f>
        <v>0</v>
      </c>
      <c r="AV211" s="88">
        <f t="array" ref="AV211">SUM($H$7:$H$106*($C$7:$C$106=$C211)*(AV$7:AV$106&gt;0))</f>
        <v>0</v>
      </c>
      <c r="AW211" s="88">
        <f t="array" ref="AW211">SUM($H$7:$H$106*($C$7:$C$106=$C211)*(AW$7:AW$106&gt;0))</f>
        <v>0</v>
      </c>
      <c r="AX211" s="88">
        <f t="array" ref="AX211">SUM($H$7:$H$106*($C$7:$C$106=$C211)*(AX$7:AX$106&gt;0))</f>
        <v>0</v>
      </c>
      <c r="AY211" s="88">
        <f t="array" ref="AY211">SUM($H$7:$H$106*($C$7:$C$106=$C211)*(AY$7:AY$106&gt;0))</f>
        <v>0</v>
      </c>
      <c r="AZ211" s="88">
        <f t="array" ref="AZ211">SUM($H$7:$H$106*($C$7:$C$106=$C211)*(AZ$7:AZ$106&gt;0))</f>
        <v>0</v>
      </c>
      <c r="BA211" s="88">
        <f t="array" ref="BA211">SUM($H$7:$H$106*($C$7:$C$106=$C211)*(BA$7:BA$106&gt;0))</f>
        <v>0</v>
      </c>
      <c r="BB211" s="88">
        <f t="array" ref="BB211">SUM($H$7:$H$106*($C$7:$C$106=$C211)*(BB$7:BB$106&gt;0))</f>
        <v>0</v>
      </c>
      <c r="BC211" s="88">
        <f t="array" ref="BC211">SUM($H$7:$H$106*($C$7:$C$106=$C211)*(BC$7:BC$106&gt;0))</f>
        <v>0</v>
      </c>
      <c r="BD211" s="88">
        <f t="array" ref="BD211">SUM($H$7:$H$106*($C$7:$C$106=$C211)*(BD$7:BD$106&gt;0))</f>
        <v>0</v>
      </c>
      <c r="BE211" s="88">
        <f t="array" ref="BE211">SUM($H$7:$H$106*($C$7:$C$106=$C211)*(BE$7:BE$106&gt;0))</f>
        <v>0</v>
      </c>
      <c r="BF211" s="88">
        <f t="array" ref="BF211">SUM($H$7:$H$106*($C$7:$C$106=$C211)*(BF$7:BF$106&gt;0))</f>
        <v>0</v>
      </c>
      <c r="BG211" s="88">
        <f t="array" ref="BG211">SUM($H$7:$H$106*($C$7:$C$106=$C211)*(BG$7:BG$106&gt;0))</f>
        <v>0</v>
      </c>
      <c r="BH211" s="88">
        <f t="array" ref="BH211">SUM($H$7:$H$106*($C$7:$C$106=$C211)*(BH$7:BH$106&gt;0))</f>
        <v>0</v>
      </c>
      <c r="BI211" s="88">
        <f t="array" ref="BI211">SUM($H$7:$H$106*($C$7:$C$106=$C211)*(BI$7:BI$106&gt;0))</f>
        <v>0</v>
      </c>
      <c r="BJ211" s="88">
        <f t="array" ref="BJ211">SUM($H$7:$H$106*($C$7:$C$106=$C211)*(BJ$7:BJ$106&gt;0))</f>
        <v>0</v>
      </c>
      <c r="BK211" s="88">
        <f t="array" ref="BK211">SUM($H$7:$H$106*($C$7:$C$106=$C211)*(BK$7:BK$106&gt;0))</f>
        <v>0</v>
      </c>
      <c r="BL211" s="88">
        <f t="array" ref="BL211">SUM($H$7:$H$106*($C$7:$C$106=$C211)*(BL$7:BL$106&gt;0))</f>
        <v>0</v>
      </c>
      <c r="BM211" s="88">
        <f t="array" ref="BM211">SUM($H$7:$H$106*($C$7:$C$106=$C211)*(BM$7:BM$106&gt;0))</f>
        <v>0</v>
      </c>
      <c r="BN211" s="88">
        <f t="array" ref="BN211">SUM($H$7:$H$106*($C$7:$C$106=$C211)*(BN$7:BN$106&gt;0))</f>
        <v>0</v>
      </c>
      <c r="BO211" s="88">
        <f t="array" ref="BO211">SUM($H$7:$H$106*($C$7:$C$106=$C211)*(BO$7:BO$106&gt;0))</f>
        <v>0</v>
      </c>
      <c r="BP211" s="88">
        <f t="array" ref="BP211">SUM($H$7:$H$106*($C$7:$C$106=$C211)*(BP$7:BP$106&gt;0))</f>
        <v>0</v>
      </c>
      <c r="BQ211" s="88">
        <f t="array" ref="BQ211">SUM($H$7:$H$106*($C$7:$C$106=$C211)*(BQ$7:BQ$106&gt;0))</f>
        <v>0</v>
      </c>
      <c r="BR211" s="88">
        <f t="array" ref="BR211">SUM($H$7:$H$106*($C$7:$C$106=$C211)*(BR$7:BR$106&gt;0))</f>
        <v>0</v>
      </c>
      <c r="BS211" s="88">
        <f t="array" ref="BS211">SUM($H$7:$H$106*($C$7:$C$106=$C211)*(BS$7:BS$106&gt;0))</f>
        <v>0</v>
      </c>
      <c r="BT211" s="88">
        <f t="array" ref="BT211">SUM($H$7:$H$106*($C$7:$C$106=$C211)*(BT$7:BT$106&gt;0))</f>
        <v>0</v>
      </c>
      <c r="BU211" s="88">
        <f t="array" ref="BU211">SUM($H$7:$H$106*($C$7:$C$106=$C211)*(BU$7:BU$106&gt;0))</f>
        <v>0</v>
      </c>
      <c r="BV211" s="88">
        <f t="array" ref="BV211">SUM($H$7:$H$106*($C$7:$C$106=$C211)*(BV$7:BV$106&gt;0))</f>
        <v>0</v>
      </c>
      <c r="BW211" s="88">
        <f t="array" ref="BW211">SUM($H$7:$H$106*($C$7:$C$106=$C211)*(BW$7:BW$106&gt;0))</f>
        <v>0</v>
      </c>
    </row>
    <row r="212" spans="2:75" hidden="1" outlineLevel="1">
      <c r="B212" s="7"/>
      <c r="C212" s="86" t="str">
        <f>тех!B109</f>
        <v>Швея</v>
      </c>
      <c r="D212" s="58"/>
      <c r="E212" s="58"/>
      <c r="F212" s="58"/>
      <c r="G212" s="58"/>
      <c r="H212" s="87"/>
      <c r="I212" s="80"/>
      <c r="J212" s="80"/>
      <c r="K212" s="80"/>
      <c r="L212" s="80"/>
      <c r="M212" s="80"/>
      <c r="N212" s="80"/>
      <c r="P212" s="88">
        <f t="array" ref="P212">SUM($H$7:$H$106*($C$7:$C$106=$C212)*(P$7:P$106&gt;0))</f>
        <v>0</v>
      </c>
      <c r="Q212" s="88">
        <f t="array" ref="Q212">SUM($H$7:$H$106*($C$7:$C$106=$C212)*(Q$7:Q$106&gt;0))</f>
        <v>0</v>
      </c>
      <c r="R212" s="88">
        <f t="array" ref="R212">SUM($H$7:$H$106*($C$7:$C$106=$C212)*(R$7:R$106&gt;0))</f>
        <v>0</v>
      </c>
      <c r="S212" s="88">
        <f t="array" ref="S212">SUM($H$7:$H$106*($C$7:$C$106=$C212)*(S$7:S$106&gt;0))</f>
        <v>0</v>
      </c>
      <c r="T212" s="88">
        <f t="array" ref="T212">SUM($H$7:$H$106*($C$7:$C$106=$C212)*(T$7:T$106&gt;0))</f>
        <v>0</v>
      </c>
      <c r="U212" s="88">
        <f t="array" ref="U212">SUM($H$7:$H$106*($C$7:$C$106=$C212)*(U$7:U$106&gt;0))</f>
        <v>0</v>
      </c>
      <c r="V212" s="88">
        <f t="array" ref="V212">SUM($H$7:$H$106*($C$7:$C$106=$C212)*(V$7:V$106&gt;0))</f>
        <v>0</v>
      </c>
      <c r="W212" s="88">
        <f t="array" ref="W212">SUM($H$7:$H$106*($C$7:$C$106=$C212)*(W$7:W$106&gt;0))</f>
        <v>0</v>
      </c>
      <c r="X212" s="88">
        <f t="array" ref="X212">SUM($H$7:$H$106*($C$7:$C$106=$C212)*(X$7:X$106&gt;0))</f>
        <v>0</v>
      </c>
      <c r="Y212" s="88">
        <f t="array" ref="Y212">SUM($H$7:$H$106*($C$7:$C$106=$C212)*(Y$7:Y$106&gt;0))</f>
        <v>0</v>
      </c>
      <c r="Z212" s="88">
        <f t="array" ref="Z212">SUM($H$7:$H$106*($C$7:$C$106=$C212)*(Z$7:Z$106&gt;0))</f>
        <v>0</v>
      </c>
      <c r="AA212" s="88">
        <f t="array" ref="AA212">SUM($H$7:$H$106*($C$7:$C$106=$C212)*(AA$7:AA$106&gt;0))</f>
        <v>0</v>
      </c>
      <c r="AB212" s="88">
        <f t="array" ref="AB212">SUM($H$7:$H$106*($C$7:$C$106=$C212)*(AB$7:AB$106&gt;0))</f>
        <v>0</v>
      </c>
      <c r="AC212" s="88">
        <f t="array" ref="AC212">SUM($H$7:$H$106*($C$7:$C$106=$C212)*(AC$7:AC$106&gt;0))</f>
        <v>0</v>
      </c>
      <c r="AD212" s="88">
        <f t="array" ref="AD212">SUM($H$7:$H$106*($C$7:$C$106=$C212)*(AD$7:AD$106&gt;0))</f>
        <v>0</v>
      </c>
      <c r="AE212" s="88">
        <f t="array" ref="AE212">SUM($H$7:$H$106*($C$7:$C$106=$C212)*(AE$7:AE$106&gt;0))</f>
        <v>0</v>
      </c>
      <c r="AF212" s="88">
        <f t="array" ref="AF212">SUM($H$7:$H$106*($C$7:$C$106=$C212)*(AF$7:AF$106&gt;0))</f>
        <v>0</v>
      </c>
      <c r="AG212" s="88">
        <f t="array" ref="AG212">SUM($H$7:$H$106*($C$7:$C$106=$C212)*(AG$7:AG$106&gt;0))</f>
        <v>0</v>
      </c>
      <c r="AH212" s="88">
        <f t="array" ref="AH212">SUM($H$7:$H$106*($C$7:$C$106=$C212)*(AH$7:AH$106&gt;0))</f>
        <v>0</v>
      </c>
      <c r="AI212" s="88">
        <f t="array" ref="AI212">SUM($H$7:$H$106*($C$7:$C$106=$C212)*(AI$7:AI$106&gt;0))</f>
        <v>0</v>
      </c>
      <c r="AJ212" s="88">
        <f t="array" ref="AJ212">SUM($H$7:$H$106*($C$7:$C$106=$C212)*(AJ$7:AJ$106&gt;0))</f>
        <v>0</v>
      </c>
      <c r="AK212" s="88">
        <f t="array" ref="AK212">SUM($H$7:$H$106*($C$7:$C$106=$C212)*(AK$7:AK$106&gt;0))</f>
        <v>0</v>
      </c>
      <c r="AL212" s="88">
        <f t="array" ref="AL212">SUM($H$7:$H$106*($C$7:$C$106=$C212)*(AL$7:AL$106&gt;0))</f>
        <v>0</v>
      </c>
      <c r="AM212" s="88">
        <f t="array" ref="AM212">SUM($H$7:$H$106*($C$7:$C$106=$C212)*(AM$7:AM$106&gt;0))</f>
        <v>0</v>
      </c>
      <c r="AN212" s="88">
        <f t="array" ref="AN212">SUM($H$7:$H$106*($C$7:$C$106=$C212)*(AN$7:AN$106&gt;0))</f>
        <v>0</v>
      </c>
      <c r="AO212" s="88">
        <f t="array" ref="AO212">SUM($H$7:$H$106*($C$7:$C$106=$C212)*(AO$7:AO$106&gt;0))</f>
        <v>0</v>
      </c>
      <c r="AP212" s="88">
        <f t="array" ref="AP212">SUM($H$7:$H$106*($C$7:$C$106=$C212)*(AP$7:AP$106&gt;0))</f>
        <v>0</v>
      </c>
      <c r="AQ212" s="88">
        <f t="array" ref="AQ212">SUM($H$7:$H$106*($C$7:$C$106=$C212)*(AQ$7:AQ$106&gt;0))</f>
        <v>0</v>
      </c>
      <c r="AR212" s="88">
        <f t="array" ref="AR212">SUM($H$7:$H$106*($C$7:$C$106=$C212)*(AR$7:AR$106&gt;0))</f>
        <v>0</v>
      </c>
      <c r="AS212" s="88">
        <f t="array" ref="AS212">SUM($H$7:$H$106*($C$7:$C$106=$C212)*(AS$7:AS$106&gt;0))</f>
        <v>0</v>
      </c>
      <c r="AT212" s="88">
        <f t="array" ref="AT212">SUM($H$7:$H$106*($C$7:$C$106=$C212)*(AT$7:AT$106&gt;0))</f>
        <v>0</v>
      </c>
      <c r="AU212" s="88">
        <f t="array" ref="AU212">SUM($H$7:$H$106*($C$7:$C$106=$C212)*(AU$7:AU$106&gt;0))</f>
        <v>0</v>
      </c>
      <c r="AV212" s="88">
        <f t="array" ref="AV212">SUM($H$7:$H$106*($C$7:$C$106=$C212)*(AV$7:AV$106&gt;0))</f>
        <v>0</v>
      </c>
      <c r="AW212" s="88">
        <f t="array" ref="AW212">SUM($H$7:$H$106*($C$7:$C$106=$C212)*(AW$7:AW$106&gt;0))</f>
        <v>0</v>
      </c>
      <c r="AX212" s="88">
        <f t="array" ref="AX212">SUM($H$7:$H$106*($C$7:$C$106=$C212)*(AX$7:AX$106&gt;0))</f>
        <v>0</v>
      </c>
      <c r="AY212" s="88">
        <f t="array" ref="AY212">SUM($H$7:$H$106*($C$7:$C$106=$C212)*(AY$7:AY$106&gt;0))</f>
        <v>0</v>
      </c>
      <c r="AZ212" s="88">
        <f t="array" ref="AZ212">SUM($H$7:$H$106*($C$7:$C$106=$C212)*(AZ$7:AZ$106&gt;0))</f>
        <v>0</v>
      </c>
      <c r="BA212" s="88">
        <f t="array" ref="BA212">SUM($H$7:$H$106*($C$7:$C$106=$C212)*(BA$7:BA$106&gt;0))</f>
        <v>0</v>
      </c>
      <c r="BB212" s="88">
        <f t="array" ref="BB212">SUM($H$7:$H$106*($C$7:$C$106=$C212)*(BB$7:BB$106&gt;0))</f>
        <v>0</v>
      </c>
      <c r="BC212" s="88">
        <f t="array" ref="BC212">SUM($H$7:$H$106*($C$7:$C$106=$C212)*(BC$7:BC$106&gt;0))</f>
        <v>0</v>
      </c>
      <c r="BD212" s="88">
        <f t="array" ref="BD212">SUM($H$7:$H$106*($C$7:$C$106=$C212)*(BD$7:BD$106&gt;0))</f>
        <v>0</v>
      </c>
      <c r="BE212" s="88">
        <f t="array" ref="BE212">SUM($H$7:$H$106*($C$7:$C$106=$C212)*(BE$7:BE$106&gt;0))</f>
        <v>0</v>
      </c>
      <c r="BF212" s="88">
        <f t="array" ref="BF212">SUM($H$7:$H$106*($C$7:$C$106=$C212)*(BF$7:BF$106&gt;0))</f>
        <v>0</v>
      </c>
      <c r="BG212" s="88">
        <f t="array" ref="BG212">SUM($H$7:$H$106*($C$7:$C$106=$C212)*(BG$7:BG$106&gt;0))</f>
        <v>0</v>
      </c>
      <c r="BH212" s="88">
        <f t="array" ref="BH212">SUM($H$7:$H$106*($C$7:$C$106=$C212)*(BH$7:BH$106&gt;0))</f>
        <v>0</v>
      </c>
      <c r="BI212" s="88">
        <f t="array" ref="BI212">SUM($H$7:$H$106*($C$7:$C$106=$C212)*(BI$7:BI$106&gt;0))</f>
        <v>0</v>
      </c>
      <c r="BJ212" s="88">
        <f t="array" ref="BJ212">SUM($H$7:$H$106*($C$7:$C$106=$C212)*(BJ$7:BJ$106&gt;0))</f>
        <v>0</v>
      </c>
      <c r="BK212" s="88">
        <f t="array" ref="BK212">SUM($H$7:$H$106*($C$7:$C$106=$C212)*(BK$7:BK$106&gt;0))</f>
        <v>0</v>
      </c>
      <c r="BL212" s="88">
        <f t="array" ref="BL212">SUM($H$7:$H$106*($C$7:$C$106=$C212)*(BL$7:BL$106&gt;0))</f>
        <v>0</v>
      </c>
      <c r="BM212" s="88">
        <f t="array" ref="BM212">SUM($H$7:$H$106*($C$7:$C$106=$C212)*(BM$7:BM$106&gt;0))</f>
        <v>0</v>
      </c>
      <c r="BN212" s="88">
        <f t="array" ref="BN212">SUM($H$7:$H$106*($C$7:$C$106=$C212)*(BN$7:BN$106&gt;0))</f>
        <v>0</v>
      </c>
      <c r="BO212" s="88">
        <f t="array" ref="BO212">SUM($H$7:$H$106*($C$7:$C$106=$C212)*(BO$7:BO$106&gt;0))</f>
        <v>0</v>
      </c>
      <c r="BP212" s="88">
        <f t="array" ref="BP212">SUM($H$7:$H$106*($C$7:$C$106=$C212)*(BP$7:BP$106&gt;0))</f>
        <v>0</v>
      </c>
      <c r="BQ212" s="88">
        <f t="array" ref="BQ212">SUM($H$7:$H$106*($C$7:$C$106=$C212)*(BQ$7:BQ$106&gt;0))</f>
        <v>0</v>
      </c>
      <c r="BR212" s="88">
        <f t="array" ref="BR212">SUM($H$7:$H$106*($C$7:$C$106=$C212)*(BR$7:BR$106&gt;0))</f>
        <v>0</v>
      </c>
      <c r="BS212" s="88">
        <f t="array" ref="BS212">SUM($H$7:$H$106*($C$7:$C$106=$C212)*(BS$7:BS$106&gt;0))</f>
        <v>0</v>
      </c>
      <c r="BT212" s="88">
        <f t="array" ref="BT212">SUM($H$7:$H$106*($C$7:$C$106=$C212)*(BT$7:BT$106&gt;0))</f>
        <v>0</v>
      </c>
      <c r="BU212" s="88">
        <f t="array" ref="BU212">SUM($H$7:$H$106*($C$7:$C$106=$C212)*(BU$7:BU$106&gt;0))</f>
        <v>0</v>
      </c>
      <c r="BV212" s="88">
        <f t="array" ref="BV212">SUM($H$7:$H$106*($C$7:$C$106=$C212)*(BV$7:BV$106&gt;0))</f>
        <v>0</v>
      </c>
      <c r="BW212" s="88">
        <f t="array" ref="BW212">SUM($H$7:$H$106*($C$7:$C$106=$C212)*(BW$7:BW$106&gt;0))</f>
        <v>0</v>
      </c>
    </row>
    <row r="213" spans="2:75" hidden="1" outlineLevel="1">
      <c r="B213" s="7"/>
      <c r="C213" s="86" t="str">
        <f>тех!B110</f>
        <v>Электрик</v>
      </c>
      <c r="D213" s="58"/>
      <c r="E213" s="58"/>
      <c r="F213" s="58"/>
      <c r="G213" s="58"/>
      <c r="H213" s="87"/>
      <c r="I213" s="80"/>
      <c r="J213" s="80"/>
      <c r="K213" s="80"/>
      <c r="L213" s="80"/>
      <c r="M213" s="80"/>
      <c r="N213" s="80"/>
      <c r="P213" s="88">
        <f t="array" ref="P213">SUM($H$7:$H$106*($C$7:$C$106=$C213)*(P$7:P$106&gt;0))</f>
        <v>0</v>
      </c>
      <c r="Q213" s="88">
        <f t="array" ref="Q213">SUM($H$7:$H$106*($C$7:$C$106=$C213)*(Q$7:Q$106&gt;0))</f>
        <v>0</v>
      </c>
      <c r="R213" s="88">
        <f t="array" ref="R213">SUM($H$7:$H$106*($C$7:$C$106=$C213)*(R$7:R$106&gt;0))</f>
        <v>0</v>
      </c>
      <c r="S213" s="88">
        <f t="array" ref="S213">SUM($H$7:$H$106*($C$7:$C$106=$C213)*(S$7:S$106&gt;0))</f>
        <v>0</v>
      </c>
      <c r="T213" s="88">
        <f t="array" ref="T213">SUM($H$7:$H$106*($C$7:$C$106=$C213)*(T$7:T$106&gt;0))</f>
        <v>0</v>
      </c>
      <c r="U213" s="88">
        <f t="array" ref="U213">SUM($H$7:$H$106*($C$7:$C$106=$C213)*(U$7:U$106&gt;0))</f>
        <v>0</v>
      </c>
      <c r="V213" s="88">
        <f t="array" ref="V213">SUM($H$7:$H$106*($C$7:$C$106=$C213)*(V$7:V$106&gt;0))</f>
        <v>0</v>
      </c>
      <c r="W213" s="88">
        <f t="array" ref="W213">SUM($H$7:$H$106*($C$7:$C$106=$C213)*(W$7:W$106&gt;0))</f>
        <v>0</v>
      </c>
      <c r="X213" s="88">
        <f t="array" ref="X213">SUM($H$7:$H$106*($C$7:$C$106=$C213)*(X$7:X$106&gt;0))</f>
        <v>0</v>
      </c>
      <c r="Y213" s="88">
        <f t="array" ref="Y213">SUM($H$7:$H$106*($C$7:$C$106=$C213)*(Y$7:Y$106&gt;0))</f>
        <v>0</v>
      </c>
      <c r="Z213" s="88">
        <f t="array" ref="Z213">SUM($H$7:$H$106*($C$7:$C$106=$C213)*(Z$7:Z$106&gt;0))</f>
        <v>0</v>
      </c>
      <c r="AA213" s="88">
        <f t="array" ref="AA213">SUM($H$7:$H$106*($C$7:$C$106=$C213)*(AA$7:AA$106&gt;0))</f>
        <v>0</v>
      </c>
      <c r="AB213" s="88">
        <f t="array" ref="AB213">SUM($H$7:$H$106*($C$7:$C$106=$C213)*(AB$7:AB$106&gt;0))</f>
        <v>0</v>
      </c>
      <c r="AC213" s="88">
        <f t="array" ref="AC213">SUM($H$7:$H$106*($C$7:$C$106=$C213)*(AC$7:AC$106&gt;0))</f>
        <v>0</v>
      </c>
      <c r="AD213" s="88">
        <f t="array" ref="AD213">SUM($H$7:$H$106*($C$7:$C$106=$C213)*(AD$7:AD$106&gt;0))</f>
        <v>0</v>
      </c>
      <c r="AE213" s="88">
        <f t="array" ref="AE213">SUM($H$7:$H$106*($C$7:$C$106=$C213)*(AE$7:AE$106&gt;0))</f>
        <v>0</v>
      </c>
      <c r="AF213" s="88">
        <f t="array" ref="AF213">SUM($H$7:$H$106*($C$7:$C$106=$C213)*(AF$7:AF$106&gt;0))</f>
        <v>0</v>
      </c>
      <c r="AG213" s="88">
        <f t="array" ref="AG213">SUM($H$7:$H$106*($C$7:$C$106=$C213)*(AG$7:AG$106&gt;0))</f>
        <v>0</v>
      </c>
      <c r="AH213" s="88">
        <f t="array" ref="AH213">SUM($H$7:$H$106*($C$7:$C$106=$C213)*(AH$7:AH$106&gt;0))</f>
        <v>0</v>
      </c>
      <c r="AI213" s="88">
        <f t="array" ref="AI213">SUM($H$7:$H$106*($C$7:$C$106=$C213)*(AI$7:AI$106&gt;0))</f>
        <v>0</v>
      </c>
      <c r="AJ213" s="88">
        <f t="array" ref="AJ213">SUM($H$7:$H$106*($C$7:$C$106=$C213)*(AJ$7:AJ$106&gt;0))</f>
        <v>0</v>
      </c>
      <c r="AK213" s="88">
        <f t="array" ref="AK213">SUM($H$7:$H$106*($C$7:$C$106=$C213)*(AK$7:AK$106&gt;0))</f>
        <v>0</v>
      </c>
      <c r="AL213" s="88">
        <f t="array" ref="AL213">SUM($H$7:$H$106*($C$7:$C$106=$C213)*(AL$7:AL$106&gt;0))</f>
        <v>0</v>
      </c>
      <c r="AM213" s="88">
        <f t="array" ref="AM213">SUM($H$7:$H$106*($C$7:$C$106=$C213)*(AM$7:AM$106&gt;0))</f>
        <v>0</v>
      </c>
      <c r="AN213" s="88">
        <f t="array" ref="AN213">SUM($H$7:$H$106*($C$7:$C$106=$C213)*(AN$7:AN$106&gt;0))</f>
        <v>0</v>
      </c>
      <c r="AO213" s="88">
        <f t="array" ref="AO213">SUM($H$7:$H$106*($C$7:$C$106=$C213)*(AO$7:AO$106&gt;0))</f>
        <v>0</v>
      </c>
      <c r="AP213" s="88">
        <f t="array" ref="AP213">SUM($H$7:$H$106*($C$7:$C$106=$C213)*(AP$7:AP$106&gt;0))</f>
        <v>0</v>
      </c>
      <c r="AQ213" s="88">
        <f t="array" ref="AQ213">SUM($H$7:$H$106*($C$7:$C$106=$C213)*(AQ$7:AQ$106&gt;0))</f>
        <v>0</v>
      </c>
      <c r="AR213" s="88">
        <f t="array" ref="AR213">SUM($H$7:$H$106*($C$7:$C$106=$C213)*(AR$7:AR$106&gt;0))</f>
        <v>0</v>
      </c>
      <c r="AS213" s="88">
        <f t="array" ref="AS213">SUM($H$7:$H$106*($C$7:$C$106=$C213)*(AS$7:AS$106&gt;0))</f>
        <v>0</v>
      </c>
      <c r="AT213" s="88">
        <f t="array" ref="AT213">SUM($H$7:$H$106*($C$7:$C$106=$C213)*(AT$7:AT$106&gt;0))</f>
        <v>0</v>
      </c>
      <c r="AU213" s="88">
        <f t="array" ref="AU213">SUM($H$7:$H$106*($C$7:$C$106=$C213)*(AU$7:AU$106&gt;0))</f>
        <v>0</v>
      </c>
      <c r="AV213" s="88">
        <f t="array" ref="AV213">SUM($H$7:$H$106*($C$7:$C$106=$C213)*(AV$7:AV$106&gt;0))</f>
        <v>0</v>
      </c>
      <c r="AW213" s="88">
        <f t="array" ref="AW213">SUM($H$7:$H$106*($C$7:$C$106=$C213)*(AW$7:AW$106&gt;0))</f>
        <v>0</v>
      </c>
      <c r="AX213" s="88">
        <f t="array" ref="AX213">SUM($H$7:$H$106*($C$7:$C$106=$C213)*(AX$7:AX$106&gt;0))</f>
        <v>0</v>
      </c>
      <c r="AY213" s="88">
        <f t="array" ref="AY213">SUM($H$7:$H$106*($C$7:$C$106=$C213)*(AY$7:AY$106&gt;0))</f>
        <v>0</v>
      </c>
      <c r="AZ213" s="88">
        <f t="array" ref="AZ213">SUM($H$7:$H$106*($C$7:$C$106=$C213)*(AZ$7:AZ$106&gt;0))</f>
        <v>0</v>
      </c>
      <c r="BA213" s="88">
        <f t="array" ref="BA213">SUM($H$7:$H$106*($C$7:$C$106=$C213)*(BA$7:BA$106&gt;0))</f>
        <v>0</v>
      </c>
      <c r="BB213" s="88">
        <f t="array" ref="BB213">SUM($H$7:$H$106*($C$7:$C$106=$C213)*(BB$7:BB$106&gt;0))</f>
        <v>0</v>
      </c>
      <c r="BC213" s="88">
        <f t="array" ref="BC213">SUM($H$7:$H$106*($C$7:$C$106=$C213)*(BC$7:BC$106&gt;0))</f>
        <v>0</v>
      </c>
      <c r="BD213" s="88">
        <f t="array" ref="BD213">SUM($H$7:$H$106*($C$7:$C$106=$C213)*(BD$7:BD$106&gt;0))</f>
        <v>0</v>
      </c>
      <c r="BE213" s="88">
        <f t="array" ref="BE213">SUM($H$7:$H$106*($C$7:$C$106=$C213)*(BE$7:BE$106&gt;0))</f>
        <v>0</v>
      </c>
      <c r="BF213" s="88">
        <f t="array" ref="BF213">SUM($H$7:$H$106*($C$7:$C$106=$C213)*(BF$7:BF$106&gt;0))</f>
        <v>0</v>
      </c>
      <c r="BG213" s="88">
        <f t="array" ref="BG213">SUM($H$7:$H$106*($C$7:$C$106=$C213)*(BG$7:BG$106&gt;0))</f>
        <v>0</v>
      </c>
      <c r="BH213" s="88">
        <f t="array" ref="BH213">SUM($H$7:$H$106*($C$7:$C$106=$C213)*(BH$7:BH$106&gt;0))</f>
        <v>0</v>
      </c>
      <c r="BI213" s="88">
        <f t="array" ref="BI213">SUM($H$7:$H$106*($C$7:$C$106=$C213)*(BI$7:BI$106&gt;0))</f>
        <v>0</v>
      </c>
      <c r="BJ213" s="88">
        <f t="array" ref="BJ213">SUM($H$7:$H$106*($C$7:$C$106=$C213)*(BJ$7:BJ$106&gt;0))</f>
        <v>0</v>
      </c>
      <c r="BK213" s="88">
        <f t="array" ref="BK213">SUM($H$7:$H$106*($C$7:$C$106=$C213)*(BK$7:BK$106&gt;0))</f>
        <v>0</v>
      </c>
      <c r="BL213" s="88">
        <f t="array" ref="BL213">SUM($H$7:$H$106*($C$7:$C$106=$C213)*(BL$7:BL$106&gt;0))</f>
        <v>0</v>
      </c>
      <c r="BM213" s="88">
        <f t="array" ref="BM213">SUM($H$7:$H$106*($C$7:$C$106=$C213)*(BM$7:BM$106&gt;0))</f>
        <v>0</v>
      </c>
      <c r="BN213" s="88">
        <f t="array" ref="BN213">SUM($H$7:$H$106*($C$7:$C$106=$C213)*(BN$7:BN$106&gt;0))</f>
        <v>0</v>
      </c>
      <c r="BO213" s="88">
        <f t="array" ref="BO213">SUM($H$7:$H$106*($C$7:$C$106=$C213)*(BO$7:BO$106&gt;0))</f>
        <v>0</v>
      </c>
      <c r="BP213" s="88">
        <f t="array" ref="BP213">SUM($H$7:$H$106*($C$7:$C$106=$C213)*(BP$7:BP$106&gt;0))</f>
        <v>0</v>
      </c>
      <c r="BQ213" s="88">
        <f t="array" ref="BQ213">SUM($H$7:$H$106*($C$7:$C$106=$C213)*(BQ$7:BQ$106&gt;0))</f>
        <v>0</v>
      </c>
      <c r="BR213" s="88">
        <f t="array" ref="BR213">SUM($H$7:$H$106*($C$7:$C$106=$C213)*(BR$7:BR$106&gt;0))</f>
        <v>0</v>
      </c>
      <c r="BS213" s="88">
        <f t="array" ref="BS213">SUM($H$7:$H$106*($C$7:$C$106=$C213)*(BS$7:BS$106&gt;0))</f>
        <v>0</v>
      </c>
      <c r="BT213" s="88">
        <f t="array" ref="BT213">SUM($H$7:$H$106*($C$7:$C$106=$C213)*(BT$7:BT$106&gt;0))</f>
        <v>0</v>
      </c>
      <c r="BU213" s="88">
        <f t="array" ref="BU213">SUM($H$7:$H$106*($C$7:$C$106=$C213)*(BU$7:BU$106&gt;0))</f>
        <v>0</v>
      </c>
      <c r="BV213" s="88">
        <f t="array" ref="BV213">SUM($H$7:$H$106*($C$7:$C$106=$C213)*(BV$7:BV$106&gt;0))</f>
        <v>0</v>
      </c>
      <c r="BW213" s="88">
        <f t="array" ref="BW213">SUM($H$7:$H$106*($C$7:$C$106=$C213)*(BW$7:BW$106&gt;0))</f>
        <v>0</v>
      </c>
    </row>
    <row r="214" spans="2:75" hidden="1" outlineLevel="1">
      <c r="B214" s="7"/>
      <c r="C214" s="86" t="str">
        <f>тех!B111</f>
        <v>Электромонтёр по ремонту и обслуживанию электрооборудования</v>
      </c>
      <c r="D214" s="58"/>
      <c r="E214" s="58"/>
      <c r="F214" s="58"/>
      <c r="G214" s="58"/>
      <c r="H214" s="87"/>
      <c r="I214" s="80"/>
      <c r="J214" s="80"/>
      <c r="K214" s="80"/>
      <c r="L214" s="80"/>
      <c r="M214" s="80"/>
      <c r="N214" s="80"/>
      <c r="P214" s="88">
        <f t="array" ref="P214">SUM($H$7:$H$106*($C$7:$C$106=$C214)*(P$7:P$106&gt;0))</f>
        <v>0</v>
      </c>
      <c r="Q214" s="88">
        <f t="array" ref="Q214">SUM($H$7:$H$106*($C$7:$C$106=$C214)*(Q$7:Q$106&gt;0))</f>
        <v>0</v>
      </c>
      <c r="R214" s="88">
        <f t="array" ref="R214">SUM($H$7:$H$106*($C$7:$C$106=$C214)*(R$7:R$106&gt;0))</f>
        <v>0</v>
      </c>
      <c r="S214" s="88">
        <f t="array" ref="S214">SUM($H$7:$H$106*($C$7:$C$106=$C214)*(S$7:S$106&gt;0))</f>
        <v>0</v>
      </c>
      <c r="T214" s="88">
        <f t="array" ref="T214">SUM($H$7:$H$106*($C$7:$C$106=$C214)*(T$7:T$106&gt;0))</f>
        <v>0</v>
      </c>
      <c r="U214" s="88">
        <f t="array" ref="U214">SUM($H$7:$H$106*($C$7:$C$106=$C214)*(U$7:U$106&gt;0))</f>
        <v>0</v>
      </c>
      <c r="V214" s="88">
        <f t="array" ref="V214">SUM($H$7:$H$106*($C$7:$C$106=$C214)*(V$7:V$106&gt;0))</f>
        <v>0</v>
      </c>
      <c r="W214" s="88">
        <f t="array" ref="W214">SUM($H$7:$H$106*($C$7:$C$106=$C214)*(W$7:W$106&gt;0))</f>
        <v>0</v>
      </c>
      <c r="X214" s="88">
        <f t="array" ref="X214">SUM($H$7:$H$106*($C$7:$C$106=$C214)*(X$7:X$106&gt;0))</f>
        <v>0</v>
      </c>
      <c r="Y214" s="88">
        <f t="array" ref="Y214">SUM($H$7:$H$106*($C$7:$C$106=$C214)*(Y$7:Y$106&gt;0))</f>
        <v>0</v>
      </c>
      <c r="Z214" s="88">
        <f t="array" ref="Z214">SUM($H$7:$H$106*($C$7:$C$106=$C214)*(Z$7:Z$106&gt;0))</f>
        <v>0</v>
      </c>
      <c r="AA214" s="88">
        <f t="array" ref="AA214">SUM($H$7:$H$106*($C$7:$C$106=$C214)*(AA$7:AA$106&gt;0))</f>
        <v>0</v>
      </c>
      <c r="AB214" s="88">
        <f t="array" ref="AB214">SUM($H$7:$H$106*($C$7:$C$106=$C214)*(AB$7:AB$106&gt;0))</f>
        <v>0</v>
      </c>
      <c r="AC214" s="88">
        <f t="array" ref="AC214">SUM($H$7:$H$106*($C$7:$C$106=$C214)*(AC$7:AC$106&gt;0))</f>
        <v>0</v>
      </c>
      <c r="AD214" s="88">
        <f t="array" ref="AD214">SUM($H$7:$H$106*($C$7:$C$106=$C214)*(AD$7:AD$106&gt;0))</f>
        <v>0</v>
      </c>
      <c r="AE214" s="88">
        <f t="array" ref="AE214">SUM($H$7:$H$106*($C$7:$C$106=$C214)*(AE$7:AE$106&gt;0))</f>
        <v>0</v>
      </c>
      <c r="AF214" s="88">
        <f t="array" ref="AF214">SUM($H$7:$H$106*($C$7:$C$106=$C214)*(AF$7:AF$106&gt;0))</f>
        <v>0</v>
      </c>
      <c r="AG214" s="88">
        <f t="array" ref="AG214">SUM($H$7:$H$106*($C$7:$C$106=$C214)*(AG$7:AG$106&gt;0))</f>
        <v>0</v>
      </c>
      <c r="AH214" s="88">
        <f t="array" ref="AH214">SUM($H$7:$H$106*($C$7:$C$106=$C214)*(AH$7:AH$106&gt;0))</f>
        <v>0</v>
      </c>
      <c r="AI214" s="88">
        <f t="array" ref="AI214">SUM($H$7:$H$106*($C$7:$C$106=$C214)*(AI$7:AI$106&gt;0))</f>
        <v>0</v>
      </c>
      <c r="AJ214" s="88">
        <f t="array" ref="AJ214">SUM($H$7:$H$106*($C$7:$C$106=$C214)*(AJ$7:AJ$106&gt;0))</f>
        <v>0</v>
      </c>
      <c r="AK214" s="88">
        <f t="array" ref="AK214">SUM($H$7:$H$106*($C$7:$C$106=$C214)*(AK$7:AK$106&gt;0))</f>
        <v>0</v>
      </c>
      <c r="AL214" s="88">
        <f t="array" ref="AL214">SUM($H$7:$H$106*($C$7:$C$106=$C214)*(AL$7:AL$106&gt;0))</f>
        <v>0</v>
      </c>
      <c r="AM214" s="88">
        <f t="array" ref="AM214">SUM($H$7:$H$106*($C$7:$C$106=$C214)*(AM$7:AM$106&gt;0))</f>
        <v>0</v>
      </c>
      <c r="AN214" s="88">
        <f t="array" ref="AN214">SUM($H$7:$H$106*($C$7:$C$106=$C214)*(AN$7:AN$106&gt;0))</f>
        <v>0</v>
      </c>
      <c r="AO214" s="88">
        <f t="array" ref="AO214">SUM($H$7:$H$106*($C$7:$C$106=$C214)*(AO$7:AO$106&gt;0))</f>
        <v>0</v>
      </c>
      <c r="AP214" s="88">
        <f t="array" ref="AP214">SUM($H$7:$H$106*($C$7:$C$106=$C214)*(AP$7:AP$106&gt;0))</f>
        <v>0</v>
      </c>
      <c r="AQ214" s="88">
        <f t="array" ref="AQ214">SUM($H$7:$H$106*($C$7:$C$106=$C214)*(AQ$7:AQ$106&gt;0))</f>
        <v>0</v>
      </c>
      <c r="AR214" s="88">
        <f t="array" ref="AR214">SUM($H$7:$H$106*($C$7:$C$106=$C214)*(AR$7:AR$106&gt;0))</f>
        <v>0</v>
      </c>
      <c r="AS214" s="88">
        <f t="array" ref="AS214">SUM($H$7:$H$106*($C$7:$C$106=$C214)*(AS$7:AS$106&gt;0))</f>
        <v>0</v>
      </c>
      <c r="AT214" s="88">
        <f t="array" ref="AT214">SUM($H$7:$H$106*($C$7:$C$106=$C214)*(AT$7:AT$106&gt;0))</f>
        <v>0</v>
      </c>
      <c r="AU214" s="88">
        <f t="array" ref="AU214">SUM($H$7:$H$106*($C$7:$C$106=$C214)*(AU$7:AU$106&gt;0))</f>
        <v>0</v>
      </c>
      <c r="AV214" s="88">
        <f t="array" ref="AV214">SUM($H$7:$H$106*($C$7:$C$106=$C214)*(AV$7:AV$106&gt;0))</f>
        <v>0</v>
      </c>
      <c r="AW214" s="88">
        <f t="array" ref="AW214">SUM($H$7:$H$106*($C$7:$C$106=$C214)*(AW$7:AW$106&gt;0))</f>
        <v>0</v>
      </c>
      <c r="AX214" s="88">
        <f t="array" ref="AX214">SUM($H$7:$H$106*($C$7:$C$106=$C214)*(AX$7:AX$106&gt;0))</f>
        <v>0</v>
      </c>
      <c r="AY214" s="88">
        <f t="array" ref="AY214">SUM($H$7:$H$106*($C$7:$C$106=$C214)*(AY$7:AY$106&gt;0))</f>
        <v>0</v>
      </c>
      <c r="AZ214" s="88">
        <f t="array" ref="AZ214">SUM($H$7:$H$106*($C$7:$C$106=$C214)*(AZ$7:AZ$106&gt;0))</f>
        <v>0</v>
      </c>
      <c r="BA214" s="88">
        <f t="array" ref="BA214">SUM($H$7:$H$106*($C$7:$C$106=$C214)*(BA$7:BA$106&gt;0))</f>
        <v>0</v>
      </c>
      <c r="BB214" s="88">
        <f t="array" ref="BB214">SUM($H$7:$H$106*($C$7:$C$106=$C214)*(BB$7:BB$106&gt;0))</f>
        <v>0</v>
      </c>
      <c r="BC214" s="88">
        <f t="array" ref="BC214">SUM($H$7:$H$106*($C$7:$C$106=$C214)*(BC$7:BC$106&gt;0))</f>
        <v>0</v>
      </c>
      <c r="BD214" s="88">
        <f t="array" ref="BD214">SUM($H$7:$H$106*($C$7:$C$106=$C214)*(BD$7:BD$106&gt;0))</f>
        <v>0</v>
      </c>
      <c r="BE214" s="88">
        <f t="array" ref="BE214">SUM($H$7:$H$106*($C$7:$C$106=$C214)*(BE$7:BE$106&gt;0))</f>
        <v>0</v>
      </c>
      <c r="BF214" s="88">
        <f t="array" ref="BF214">SUM($H$7:$H$106*($C$7:$C$106=$C214)*(BF$7:BF$106&gt;0))</f>
        <v>0</v>
      </c>
      <c r="BG214" s="88">
        <f t="array" ref="BG214">SUM($H$7:$H$106*($C$7:$C$106=$C214)*(BG$7:BG$106&gt;0))</f>
        <v>0</v>
      </c>
      <c r="BH214" s="88">
        <f t="array" ref="BH214">SUM($H$7:$H$106*($C$7:$C$106=$C214)*(BH$7:BH$106&gt;0))</f>
        <v>0</v>
      </c>
      <c r="BI214" s="88">
        <f t="array" ref="BI214">SUM($H$7:$H$106*($C$7:$C$106=$C214)*(BI$7:BI$106&gt;0))</f>
        <v>0</v>
      </c>
      <c r="BJ214" s="88">
        <f t="array" ref="BJ214">SUM($H$7:$H$106*($C$7:$C$106=$C214)*(BJ$7:BJ$106&gt;0))</f>
        <v>0</v>
      </c>
      <c r="BK214" s="88">
        <f t="array" ref="BK214">SUM($H$7:$H$106*($C$7:$C$106=$C214)*(BK$7:BK$106&gt;0))</f>
        <v>0</v>
      </c>
      <c r="BL214" s="88">
        <f t="array" ref="BL214">SUM($H$7:$H$106*($C$7:$C$106=$C214)*(BL$7:BL$106&gt;0))</f>
        <v>0</v>
      </c>
      <c r="BM214" s="88">
        <f t="array" ref="BM214">SUM($H$7:$H$106*($C$7:$C$106=$C214)*(BM$7:BM$106&gt;0))</f>
        <v>0</v>
      </c>
      <c r="BN214" s="88">
        <f t="array" ref="BN214">SUM($H$7:$H$106*($C$7:$C$106=$C214)*(BN$7:BN$106&gt;0))</f>
        <v>0</v>
      </c>
      <c r="BO214" s="88">
        <f t="array" ref="BO214">SUM($H$7:$H$106*($C$7:$C$106=$C214)*(BO$7:BO$106&gt;0))</f>
        <v>0</v>
      </c>
      <c r="BP214" s="88">
        <f t="array" ref="BP214">SUM($H$7:$H$106*($C$7:$C$106=$C214)*(BP$7:BP$106&gt;0))</f>
        <v>0</v>
      </c>
      <c r="BQ214" s="88">
        <f t="array" ref="BQ214">SUM($H$7:$H$106*($C$7:$C$106=$C214)*(BQ$7:BQ$106&gt;0))</f>
        <v>0</v>
      </c>
      <c r="BR214" s="88">
        <f t="array" ref="BR214">SUM($H$7:$H$106*($C$7:$C$106=$C214)*(BR$7:BR$106&gt;0))</f>
        <v>0</v>
      </c>
      <c r="BS214" s="88">
        <f t="array" ref="BS214">SUM($H$7:$H$106*($C$7:$C$106=$C214)*(BS$7:BS$106&gt;0))</f>
        <v>0</v>
      </c>
      <c r="BT214" s="88">
        <f t="array" ref="BT214">SUM($H$7:$H$106*($C$7:$C$106=$C214)*(BT$7:BT$106&gt;0))</f>
        <v>0</v>
      </c>
      <c r="BU214" s="88">
        <f t="array" ref="BU214">SUM($H$7:$H$106*($C$7:$C$106=$C214)*(BU$7:BU$106&gt;0))</f>
        <v>0</v>
      </c>
      <c r="BV214" s="88">
        <f t="array" ref="BV214">SUM($H$7:$H$106*($C$7:$C$106=$C214)*(BV$7:BV$106&gt;0))</f>
        <v>0</v>
      </c>
      <c r="BW214" s="88">
        <f t="array" ref="BW214">SUM($H$7:$H$106*($C$7:$C$106=$C214)*(BW$7:BW$106&gt;0))</f>
        <v>0</v>
      </c>
    </row>
    <row r="215" spans="2:75" hidden="1" outlineLevel="1">
      <c r="B215" s="7"/>
      <c r="C215" s="86" t="str">
        <f>тех!B112</f>
        <v xml:space="preserve">Электрогазосварщик </v>
      </c>
      <c r="D215" s="58"/>
      <c r="E215" s="58"/>
      <c r="F215" s="58"/>
      <c r="G215" s="58"/>
      <c r="H215" s="87"/>
      <c r="I215" s="80"/>
      <c r="J215" s="80"/>
      <c r="K215" s="80"/>
      <c r="L215" s="80"/>
      <c r="M215" s="80"/>
      <c r="N215" s="80"/>
      <c r="P215" s="88">
        <f t="array" ref="P215">SUM($H$7:$H$106*($C$7:$C$106=$C215)*(P$7:P$106&gt;0))</f>
        <v>0</v>
      </c>
      <c r="Q215" s="88">
        <f t="array" ref="Q215">SUM($H$7:$H$106*($C$7:$C$106=$C215)*(Q$7:Q$106&gt;0))</f>
        <v>0</v>
      </c>
      <c r="R215" s="88">
        <f t="array" ref="R215">SUM($H$7:$H$106*($C$7:$C$106=$C215)*(R$7:R$106&gt;0))</f>
        <v>0</v>
      </c>
      <c r="S215" s="88">
        <f t="array" ref="S215">SUM($H$7:$H$106*($C$7:$C$106=$C215)*(S$7:S$106&gt;0))</f>
        <v>0</v>
      </c>
      <c r="T215" s="88">
        <f t="array" ref="T215">SUM($H$7:$H$106*($C$7:$C$106=$C215)*(T$7:T$106&gt;0))</f>
        <v>0</v>
      </c>
      <c r="U215" s="88">
        <f t="array" ref="U215">SUM($H$7:$H$106*($C$7:$C$106=$C215)*(U$7:U$106&gt;0))</f>
        <v>0</v>
      </c>
      <c r="V215" s="88">
        <f t="array" ref="V215">SUM($H$7:$H$106*($C$7:$C$106=$C215)*(V$7:V$106&gt;0))</f>
        <v>0</v>
      </c>
      <c r="W215" s="88">
        <f t="array" ref="W215">SUM($H$7:$H$106*($C$7:$C$106=$C215)*(W$7:W$106&gt;0))</f>
        <v>0</v>
      </c>
      <c r="X215" s="88">
        <f t="array" ref="X215">SUM($H$7:$H$106*($C$7:$C$106=$C215)*(X$7:X$106&gt;0))</f>
        <v>0</v>
      </c>
      <c r="Y215" s="88">
        <f t="array" ref="Y215">SUM($H$7:$H$106*($C$7:$C$106=$C215)*(Y$7:Y$106&gt;0))</f>
        <v>0</v>
      </c>
      <c r="Z215" s="88">
        <f t="array" ref="Z215">SUM($H$7:$H$106*($C$7:$C$106=$C215)*(Z$7:Z$106&gt;0))</f>
        <v>0</v>
      </c>
      <c r="AA215" s="88">
        <f t="array" ref="AA215">SUM($H$7:$H$106*($C$7:$C$106=$C215)*(AA$7:AA$106&gt;0))</f>
        <v>0</v>
      </c>
      <c r="AB215" s="88">
        <f t="array" ref="AB215">SUM($H$7:$H$106*($C$7:$C$106=$C215)*(AB$7:AB$106&gt;0))</f>
        <v>0</v>
      </c>
      <c r="AC215" s="88">
        <f t="array" ref="AC215">SUM($H$7:$H$106*($C$7:$C$106=$C215)*(AC$7:AC$106&gt;0))</f>
        <v>0</v>
      </c>
      <c r="AD215" s="88">
        <f t="array" ref="AD215">SUM($H$7:$H$106*($C$7:$C$106=$C215)*(AD$7:AD$106&gt;0))</f>
        <v>0</v>
      </c>
      <c r="AE215" s="88">
        <f t="array" ref="AE215">SUM($H$7:$H$106*($C$7:$C$106=$C215)*(AE$7:AE$106&gt;0))</f>
        <v>0</v>
      </c>
      <c r="AF215" s="88">
        <f t="array" ref="AF215">SUM($H$7:$H$106*($C$7:$C$106=$C215)*(AF$7:AF$106&gt;0))</f>
        <v>0</v>
      </c>
      <c r="AG215" s="88">
        <f t="array" ref="AG215">SUM($H$7:$H$106*($C$7:$C$106=$C215)*(AG$7:AG$106&gt;0))</f>
        <v>0</v>
      </c>
      <c r="AH215" s="88">
        <f t="array" ref="AH215">SUM($H$7:$H$106*($C$7:$C$106=$C215)*(AH$7:AH$106&gt;0))</f>
        <v>0</v>
      </c>
      <c r="AI215" s="88">
        <f t="array" ref="AI215">SUM($H$7:$H$106*($C$7:$C$106=$C215)*(AI$7:AI$106&gt;0))</f>
        <v>0</v>
      </c>
      <c r="AJ215" s="88">
        <f t="array" ref="AJ215">SUM($H$7:$H$106*($C$7:$C$106=$C215)*(AJ$7:AJ$106&gt;0))</f>
        <v>0</v>
      </c>
      <c r="AK215" s="88">
        <f t="array" ref="AK215">SUM($H$7:$H$106*($C$7:$C$106=$C215)*(AK$7:AK$106&gt;0))</f>
        <v>0</v>
      </c>
      <c r="AL215" s="88">
        <f t="array" ref="AL215">SUM($H$7:$H$106*($C$7:$C$106=$C215)*(AL$7:AL$106&gt;0))</f>
        <v>0</v>
      </c>
      <c r="AM215" s="88">
        <f t="array" ref="AM215">SUM($H$7:$H$106*($C$7:$C$106=$C215)*(AM$7:AM$106&gt;0))</f>
        <v>0</v>
      </c>
      <c r="AN215" s="88">
        <f t="array" ref="AN215">SUM($H$7:$H$106*($C$7:$C$106=$C215)*(AN$7:AN$106&gt;0))</f>
        <v>0</v>
      </c>
      <c r="AO215" s="88">
        <f t="array" ref="AO215">SUM($H$7:$H$106*($C$7:$C$106=$C215)*(AO$7:AO$106&gt;0))</f>
        <v>0</v>
      </c>
      <c r="AP215" s="88">
        <f t="array" ref="AP215">SUM($H$7:$H$106*($C$7:$C$106=$C215)*(AP$7:AP$106&gt;0))</f>
        <v>0</v>
      </c>
      <c r="AQ215" s="88">
        <f t="array" ref="AQ215">SUM($H$7:$H$106*($C$7:$C$106=$C215)*(AQ$7:AQ$106&gt;0))</f>
        <v>0</v>
      </c>
      <c r="AR215" s="88">
        <f t="array" ref="AR215">SUM($H$7:$H$106*($C$7:$C$106=$C215)*(AR$7:AR$106&gt;0))</f>
        <v>0</v>
      </c>
      <c r="AS215" s="88">
        <f t="array" ref="AS215">SUM($H$7:$H$106*($C$7:$C$106=$C215)*(AS$7:AS$106&gt;0))</f>
        <v>0</v>
      </c>
      <c r="AT215" s="88">
        <f t="array" ref="AT215">SUM($H$7:$H$106*($C$7:$C$106=$C215)*(AT$7:AT$106&gt;0))</f>
        <v>0</v>
      </c>
      <c r="AU215" s="88">
        <f t="array" ref="AU215">SUM($H$7:$H$106*($C$7:$C$106=$C215)*(AU$7:AU$106&gt;0))</f>
        <v>0</v>
      </c>
      <c r="AV215" s="88">
        <f t="array" ref="AV215">SUM($H$7:$H$106*($C$7:$C$106=$C215)*(AV$7:AV$106&gt;0))</f>
        <v>0</v>
      </c>
      <c r="AW215" s="88">
        <f t="array" ref="AW215">SUM($H$7:$H$106*($C$7:$C$106=$C215)*(AW$7:AW$106&gt;0))</f>
        <v>0</v>
      </c>
      <c r="AX215" s="88">
        <f t="array" ref="AX215">SUM($H$7:$H$106*($C$7:$C$106=$C215)*(AX$7:AX$106&gt;0))</f>
        <v>0</v>
      </c>
      <c r="AY215" s="88">
        <f t="array" ref="AY215">SUM($H$7:$H$106*($C$7:$C$106=$C215)*(AY$7:AY$106&gt;0))</f>
        <v>0</v>
      </c>
      <c r="AZ215" s="88">
        <f t="array" ref="AZ215">SUM($H$7:$H$106*($C$7:$C$106=$C215)*(AZ$7:AZ$106&gt;0))</f>
        <v>0</v>
      </c>
      <c r="BA215" s="88">
        <f t="array" ref="BA215">SUM($H$7:$H$106*($C$7:$C$106=$C215)*(BA$7:BA$106&gt;0))</f>
        <v>0</v>
      </c>
      <c r="BB215" s="88">
        <f t="array" ref="BB215">SUM($H$7:$H$106*($C$7:$C$106=$C215)*(BB$7:BB$106&gt;0))</f>
        <v>0</v>
      </c>
      <c r="BC215" s="88">
        <f t="array" ref="BC215">SUM($H$7:$H$106*($C$7:$C$106=$C215)*(BC$7:BC$106&gt;0))</f>
        <v>0</v>
      </c>
      <c r="BD215" s="88">
        <f t="array" ref="BD215">SUM($H$7:$H$106*($C$7:$C$106=$C215)*(BD$7:BD$106&gt;0))</f>
        <v>0</v>
      </c>
      <c r="BE215" s="88">
        <f t="array" ref="BE215">SUM($H$7:$H$106*($C$7:$C$106=$C215)*(BE$7:BE$106&gt;0))</f>
        <v>0</v>
      </c>
      <c r="BF215" s="88">
        <f t="array" ref="BF215">SUM($H$7:$H$106*($C$7:$C$106=$C215)*(BF$7:BF$106&gt;0))</f>
        <v>0</v>
      </c>
      <c r="BG215" s="88">
        <f t="array" ref="BG215">SUM($H$7:$H$106*($C$7:$C$106=$C215)*(BG$7:BG$106&gt;0))</f>
        <v>0</v>
      </c>
      <c r="BH215" s="88">
        <f t="array" ref="BH215">SUM($H$7:$H$106*($C$7:$C$106=$C215)*(BH$7:BH$106&gt;0))</f>
        <v>0</v>
      </c>
      <c r="BI215" s="88">
        <f t="array" ref="BI215">SUM($H$7:$H$106*($C$7:$C$106=$C215)*(BI$7:BI$106&gt;0))</f>
        <v>0</v>
      </c>
      <c r="BJ215" s="88">
        <f t="array" ref="BJ215">SUM($H$7:$H$106*($C$7:$C$106=$C215)*(BJ$7:BJ$106&gt;0))</f>
        <v>0</v>
      </c>
      <c r="BK215" s="88">
        <f t="array" ref="BK215">SUM($H$7:$H$106*($C$7:$C$106=$C215)*(BK$7:BK$106&gt;0))</f>
        <v>0</v>
      </c>
      <c r="BL215" s="88">
        <f t="array" ref="BL215">SUM($H$7:$H$106*($C$7:$C$106=$C215)*(BL$7:BL$106&gt;0))</f>
        <v>0</v>
      </c>
      <c r="BM215" s="88">
        <f t="array" ref="BM215">SUM($H$7:$H$106*($C$7:$C$106=$C215)*(BM$7:BM$106&gt;0))</f>
        <v>0</v>
      </c>
      <c r="BN215" s="88">
        <f t="array" ref="BN215">SUM($H$7:$H$106*($C$7:$C$106=$C215)*(BN$7:BN$106&gt;0))</f>
        <v>0</v>
      </c>
      <c r="BO215" s="88">
        <f t="array" ref="BO215">SUM($H$7:$H$106*($C$7:$C$106=$C215)*(BO$7:BO$106&gt;0))</f>
        <v>0</v>
      </c>
      <c r="BP215" s="88">
        <f t="array" ref="BP215">SUM($H$7:$H$106*($C$7:$C$106=$C215)*(BP$7:BP$106&gt;0))</f>
        <v>0</v>
      </c>
      <c r="BQ215" s="88">
        <f t="array" ref="BQ215">SUM($H$7:$H$106*($C$7:$C$106=$C215)*(BQ$7:BQ$106&gt;0))</f>
        <v>0</v>
      </c>
      <c r="BR215" s="88">
        <f t="array" ref="BR215">SUM($H$7:$H$106*($C$7:$C$106=$C215)*(BR$7:BR$106&gt;0))</f>
        <v>0</v>
      </c>
      <c r="BS215" s="88">
        <f t="array" ref="BS215">SUM($H$7:$H$106*($C$7:$C$106=$C215)*(BS$7:BS$106&gt;0))</f>
        <v>0</v>
      </c>
      <c r="BT215" s="88">
        <f t="array" ref="BT215">SUM($H$7:$H$106*($C$7:$C$106=$C215)*(BT$7:BT$106&gt;0))</f>
        <v>0</v>
      </c>
      <c r="BU215" s="88">
        <f t="array" ref="BU215">SUM($H$7:$H$106*($C$7:$C$106=$C215)*(BU$7:BU$106&gt;0))</f>
        <v>0</v>
      </c>
      <c r="BV215" s="88">
        <f t="array" ref="BV215">SUM($H$7:$H$106*($C$7:$C$106=$C215)*(BV$7:BV$106&gt;0))</f>
        <v>0</v>
      </c>
      <c r="BW215" s="88">
        <f t="array" ref="BW215">SUM($H$7:$H$106*($C$7:$C$106=$C215)*(BW$7:BW$106&gt;0))</f>
        <v>0</v>
      </c>
    </row>
    <row r="216" spans="2:75" hidden="1" outlineLevel="1">
      <c r="B216" s="7"/>
      <c r="C216" s="86" t="str">
        <f>тех!B113</f>
        <v>Электросварщик</v>
      </c>
      <c r="D216" s="58"/>
      <c r="E216" s="58"/>
      <c r="F216" s="58"/>
      <c r="G216" s="58"/>
      <c r="H216" s="87"/>
      <c r="I216" s="80"/>
      <c r="J216" s="80"/>
      <c r="K216" s="80"/>
      <c r="L216" s="80"/>
      <c r="M216" s="80"/>
      <c r="N216" s="80"/>
      <c r="P216" s="88">
        <f t="array" ref="P216">SUM($H$7:$H$106*($C$7:$C$106=$C216)*(P$7:P$106&gt;0))</f>
        <v>0</v>
      </c>
      <c r="Q216" s="88">
        <f t="array" ref="Q216">SUM($H$7:$H$106*($C$7:$C$106=$C216)*(Q$7:Q$106&gt;0))</f>
        <v>0</v>
      </c>
      <c r="R216" s="88">
        <f t="array" ref="R216">SUM($H$7:$H$106*($C$7:$C$106=$C216)*(R$7:R$106&gt;0))</f>
        <v>0</v>
      </c>
      <c r="S216" s="88">
        <f t="array" ref="S216">SUM($H$7:$H$106*($C$7:$C$106=$C216)*(S$7:S$106&gt;0))</f>
        <v>0</v>
      </c>
      <c r="T216" s="88">
        <f t="array" ref="T216">SUM($H$7:$H$106*($C$7:$C$106=$C216)*(T$7:T$106&gt;0))</f>
        <v>0</v>
      </c>
      <c r="U216" s="88">
        <f t="array" ref="U216">SUM($H$7:$H$106*($C$7:$C$106=$C216)*(U$7:U$106&gt;0))</f>
        <v>0</v>
      </c>
      <c r="V216" s="88">
        <f t="array" ref="V216">SUM($H$7:$H$106*($C$7:$C$106=$C216)*(V$7:V$106&gt;0))</f>
        <v>0</v>
      </c>
      <c r="W216" s="88">
        <f t="array" ref="W216">SUM($H$7:$H$106*($C$7:$C$106=$C216)*(W$7:W$106&gt;0))</f>
        <v>0</v>
      </c>
      <c r="X216" s="88">
        <f t="array" ref="X216">SUM($H$7:$H$106*($C$7:$C$106=$C216)*(X$7:X$106&gt;0))</f>
        <v>0</v>
      </c>
      <c r="Y216" s="88">
        <f t="array" ref="Y216">SUM($H$7:$H$106*($C$7:$C$106=$C216)*(Y$7:Y$106&gt;0))</f>
        <v>0</v>
      </c>
      <c r="Z216" s="88">
        <f t="array" ref="Z216">SUM($H$7:$H$106*($C$7:$C$106=$C216)*(Z$7:Z$106&gt;0))</f>
        <v>0</v>
      </c>
      <c r="AA216" s="88">
        <f t="array" ref="AA216">SUM($H$7:$H$106*($C$7:$C$106=$C216)*(AA$7:AA$106&gt;0))</f>
        <v>0</v>
      </c>
      <c r="AB216" s="88">
        <f t="array" ref="AB216">SUM($H$7:$H$106*($C$7:$C$106=$C216)*(AB$7:AB$106&gt;0))</f>
        <v>0</v>
      </c>
      <c r="AC216" s="88">
        <f t="array" ref="AC216">SUM($H$7:$H$106*($C$7:$C$106=$C216)*(AC$7:AC$106&gt;0))</f>
        <v>0</v>
      </c>
      <c r="AD216" s="88">
        <f t="array" ref="AD216">SUM($H$7:$H$106*($C$7:$C$106=$C216)*(AD$7:AD$106&gt;0))</f>
        <v>0</v>
      </c>
      <c r="AE216" s="88">
        <f t="array" ref="AE216">SUM($H$7:$H$106*($C$7:$C$106=$C216)*(AE$7:AE$106&gt;0))</f>
        <v>0</v>
      </c>
      <c r="AF216" s="88">
        <f t="array" ref="AF216">SUM($H$7:$H$106*($C$7:$C$106=$C216)*(AF$7:AF$106&gt;0))</f>
        <v>0</v>
      </c>
      <c r="AG216" s="88">
        <f t="array" ref="AG216">SUM($H$7:$H$106*($C$7:$C$106=$C216)*(AG$7:AG$106&gt;0))</f>
        <v>0</v>
      </c>
      <c r="AH216" s="88">
        <f t="array" ref="AH216">SUM($H$7:$H$106*($C$7:$C$106=$C216)*(AH$7:AH$106&gt;0))</f>
        <v>0</v>
      </c>
      <c r="AI216" s="88">
        <f t="array" ref="AI216">SUM($H$7:$H$106*($C$7:$C$106=$C216)*(AI$7:AI$106&gt;0))</f>
        <v>0</v>
      </c>
      <c r="AJ216" s="88">
        <f t="array" ref="AJ216">SUM($H$7:$H$106*($C$7:$C$106=$C216)*(AJ$7:AJ$106&gt;0))</f>
        <v>0</v>
      </c>
      <c r="AK216" s="88">
        <f t="array" ref="AK216">SUM($H$7:$H$106*($C$7:$C$106=$C216)*(AK$7:AK$106&gt;0))</f>
        <v>0</v>
      </c>
      <c r="AL216" s="88">
        <f t="array" ref="AL216">SUM($H$7:$H$106*($C$7:$C$106=$C216)*(AL$7:AL$106&gt;0))</f>
        <v>0</v>
      </c>
      <c r="AM216" s="88">
        <f t="array" ref="AM216">SUM($H$7:$H$106*($C$7:$C$106=$C216)*(AM$7:AM$106&gt;0))</f>
        <v>0</v>
      </c>
      <c r="AN216" s="88">
        <f t="array" ref="AN216">SUM($H$7:$H$106*($C$7:$C$106=$C216)*(AN$7:AN$106&gt;0))</f>
        <v>0</v>
      </c>
      <c r="AO216" s="88">
        <f t="array" ref="AO216">SUM($H$7:$H$106*($C$7:$C$106=$C216)*(AO$7:AO$106&gt;0))</f>
        <v>0</v>
      </c>
      <c r="AP216" s="88">
        <f t="array" ref="AP216">SUM($H$7:$H$106*($C$7:$C$106=$C216)*(AP$7:AP$106&gt;0))</f>
        <v>0</v>
      </c>
      <c r="AQ216" s="88">
        <f t="array" ref="AQ216">SUM($H$7:$H$106*($C$7:$C$106=$C216)*(AQ$7:AQ$106&gt;0))</f>
        <v>0</v>
      </c>
      <c r="AR216" s="88">
        <f t="array" ref="AR216">SUM($H$7:$H$106*($C$7:$C$106=$C216)*(AR$7:AR$106&gt;0))</f>
        <v>0</v>
      </c>
      <c r="AS216" s="88">
        <f t="array" ref="AS216">SUM($H$7:$H$106*($C$7:$C$106=$C216)*(AS$7:AS$106&gt;0))</f>
        <v>0</v>
      </c>
      <c r="AT216" s="88">
        <f t="array" ref="AT216">SUM($H$7:$H$106*($C$7:$C$106=$C216)*(AT$7:AT$106&gt;0))</f>
        <v>0</v>
      </c>
      <c r="AU216" s="88">
        <f t="array" ref="AU216">SUM($H$7:$H$106*($C$7:$C$106=$C216)*(AU$7:AU$106&gt;0))</f>
        <v>0</v>
      </c>
      <c r="AV216" s="88">
        <f t="array" ref="AV216">SUM($H$7:$H$106*($C$7:$C$106=$C216)*(AV$7:AV$106&gt;0))</f>
        <v>0</v>
      </c>
      <c r="AW216" s="88">
        <f t="array" ref="AW216">SUM($H$7:$H$106*($C$7:$C$106=$C216)*(AW$7:AW$106&gt;0))</f>
        <v>0</v>
      </c>
      <c r="AX216" s="88">
        <f t="array" ref="AX216">SUM($H$7:$H$106*($C$7:$C$106=$C216)*(AX$7:AX$106&gt;0))</f>
        <v>0</v>
      </c>
      <c r="AY216" s="88">
        <f t="array" ref="AY216">SUM($H$7:$H$106*($C$7:$C$106=$C216)*(AY$7:AY$106&gt;0))</f>
        <v>0</v>
      </c>
      <c r="AZ216" s="88">
        <f t="array" ref="AZ216">SUM($H$7:$H$106*($C$7:$C$106=$C216)*(AZ$7:AZ$106&gt;0))</f>
        <v>0</v>
      </c>
      <c r="BA216" s="88">
        <f t="array" ref="BA216">SUM($H$7:$H$106*($C$7:$C$106=$C216)*(BA$7:BA$106&gt;0))</f>
        <v>0</v>
      </c>
      <c r="BB216" s="88">
        <f t="array" ref="BB216">SUM($H$7:$H$106*($C$7:$C$106=$C216)*(BB$7:BB$106&gt;0))</f>
        <v>0</v>
      </c>
      <c r="BC216" s="88">
        <f t="array" ref="BC216">SUM($H$7:$H$106*($C$7:$C$106=$C216)*(BC$7:BC$106&gt;0))</f>
        <v>0</v>
      </c>
      <c r="BD216" s="88">
        <f t="array" ref="BD216">SUM($H$7:$H$106*($C$7:$C$106=$C216)*(BD$7:BD$106&gt;0))</f>
        <v>0</v>
      </c>
      <c r="BE216" s="88">
        <f t="array" ref="BE216">SUM($H$7:$H$106*($C$7:$C$106=$C216)*(BE$7:BE$106&gt;0))</f>
        <v>0</v>
      </c>
      <c r="BF216" s="88">
        <f t="array" ref="BF216">SUM($H$7:$H$106*($C$7:$C$106=$C216)*(BF$7:BF$106&gt;0))</f>
        <v>0</v>
      </c>
      <c r="BG216" s="88">
        <f t="array" ref="BG216">SUM($H$7:$H$106*($C$7:$C$106=$C216)*(BG$7:BG$106&gt;0))</f>
        <v>0</v>
      </c>
      <c r="BH216" s="88">
        <f t="array" ref="BH216">SUM($H$7:$H$106*($C$7:$C$106=$C216)*(BH$7:BH$106&gt;0))</f>
        <v>0</v>
      </c>
      <c r="BI216" s="88">
        <f t="array" ref="BI216">SUM($H$7:$H$106*($C$7:$C$106=$C216)*(BI$7:BI$106&gt;0))</f>
        <v>0</v>
      </c>
      <c r="BJ216" s="88">
        <f t="array" ref="BJ216">SUM($H$7:$H$106*($C$7:$C$106=$C216)*(BJ$7:BJ$106&gt;0))</f>
        <v>0</v>
      </c>
      <c r="BK216" s="88">
        <f t="array" ref="BK216">SUM($H$7:$H$106*($C$7:$C$106=$C216)*(BK$7:BK$106&gt;0))</f>
        <v>0</v>
      </c>
      <c r="BL216" s="88">
        <f t="array" ref="BL216">SUM($H$7:$H$106*($C$7:$C$106=$C216)*(BL$7:BL$106&gt;0))</f>
        <v>0</v>
      </c>
      <c r="BM216" s="88">
        <f t="array" ref="BM216">SUM($H$7:$H$106*($C$7:$C$106=$C216)*(BM$7:BM$106&gt;0))</f>
        <v>0</v>
      </c>
      <c r="BN216" s="88">
        <f t="array" ref="BN216">SUM($H$7:$H$106*($C$7:$C$106=$C216)*(BN$7:BN$106&gt;0))</f>
        <v>0</v>
      </c>
      <c r="BO216" s="88">
        <f t="array" ref="BO216">SUM($H$7:$H$106*($C$7:$C$106=$C216)*(BO$7:BO$106&gt;0))</f>
        <v>0</v>
      </c>
      <c r="BP216" s="88">
        <f t="array" ref="BP216">SUM($H$7:$H$106*($C$7:$C$106=$C216)*(BP$7:BP$106&gt;0))</f>
        <v>0</v>
      </c>
      <c r="BQ216" s="88">
        <f t="array" ref="BQ216">SUM($H$7:$H$106*($C$7:$C$106=$C216)*(BQ$7:BQ$106&gt;0))</f>
        <v>0</v>
      </c>
      <c r="BR216" s="88">
        <f t="array" ref="BR216">SUM($H$7:$H$106*($C$7:$C$106=$C216)*(BR$7:BR$106&gt;0))</f>
        <v>0</v>
      </c>
      <c r="BS216" s="88">
        <f t="array" ref="BS216">SUM($H$7:$H$106*($C$7:$C$106=$C216)*(BS$7:BS$106&gt;0))</f>
        <v>0</v>
      </c>
      <c r="BT216" s="88">
        <f t="array" ref="BT216">SUM($H$7:$H$106*($C$7:$C$106=$C216)*(BT$7:BT$106&gt;0))</f>
        <v>0</v>
      </c>
      <c r="BU216" s="88">
        <f t="array" ref="BU216">SUM($H$7:$H$106*($C$7:$C$106=$C216)*(BU$7:BU$106&gt;0))</f>
        <v>0</v>
      </c>
      <c r="BV216" s="88">
        <f t="array" ref="BV216">SUM($H$7:$H$106*($C$7:$C$106=$C216)*(BV$7:BV$106&gt;0))</f>
        <v>0</v>
      </c>
      <c r="BW216" s="88">
        <f t="array" ref="BW216">SUM($H$7:$H$106*($C$7:$C$106=$C216)*(BW$7:BW$106&gt;0))</f>
        <v>0</v>
      </c>
    </row>
    <row r="217" spans="2:75" hidden="1" outlineLevel="1">
      <c r="B217" s="7"/>
      <c r="C217" s="86" t="str">
        <f>тех!B114</f>
        <v xml:space="preserve">Электрослесарь по ремонту оборудования 2-5  разрядов </v>
      </c>
      <c r="D217" s="58"/>
      <c r="E217" s="58"/>
      <c r="F217" s="58"/>
      <c r="G217" s="58"/>
      <c r="H217" s="87"/>
      <c r="I217" s="80"/>
      <c r="J217" s="80"/>
      <c r="K217" s="80"/>
      <c r="L217" s="80"/>
      <c r="M217" s="80"/>
      <c r="N217" s="80"/>
      <c r="P217" s="88">
        <f t="array" ref="P217">SUM($H$7:$H$106*($C$7:$C$106=$C217)*(P$7:P$106&gt;0))</f>
        <v>0</v>
      </c>
      <c r="Q217" s="88">
        <f t="array" ref="Q217">SUM($H$7:$H$106*($C$7:$C$106=$C217)*(Q$7:Q$106&gt;0))</f>
        <v>0</v>
      </c>
      <c r="R217" s="88">
        <f t="array" ref="R217">SUM($H$7:$H$106*($C$7:$C$106=$C217)*(R$7:R$106&gt;0))</f>
        <v>0</v>
      </c>
      <c r="S217" s="88">
        <f t="array" ref="S217">SUM($H$7:$H$106*($C$7:$C$106=$C217)*(S$7:S$106&gt;0))</f>
        <v>0</v>
      </c>
      <c r="T217" s="88">
        <f t="array" ref="T217">SUM($H$7:$H$106*($C$7:$C$106=$C217)*(T$7:T$106&gt;0))</f>
        <v>0</v>
      </c>
      <c r="U217" s="88">
        <f t="array" ref="U217">SUM($H$7:$H$106*($C$7:$C$106=$C217)*(U$7:U$106&gt;0))</f>
        <v>0</v>
      </c>
      <c r="V217" s="88">
        <f t="array" ref="V217">SUM($H$7:$H$106*($C$7:$C$106=$C217)*(V$7:V$106&gt;0))</f>
        <v>0</v>
      </c>
      <c r="W217" s="88">
        <f t="array" ref="W217">SUM($H$7:$H$106*($C$7:$C$106=$C217)*(W$7:W$106&gt;0))</f>
        <v>0</v>
      </c>
      <c r="X217" s="88">
        <f t="array" ref="X217">SUM($H$7:$H$106*($C$7:$C$106=$C217)*(X$7:X$106&gt;0))</f>
        <v>0</v>
      </c>
      <c r="Y217" s="88">
        <f t="array" ref="Y217">SUM($H$7:$H$106*($C$7:$C$106=$C217)*(Y$7:Y$106&gt;0))</f>
        <v>0</v>
      </c>
      <c r="Z217" s="88">
        <f t="array" ref="Z217">SUM($H$7:$H$106*($C$7:$C$106=$C217)*(Z$7:Z$106&gt;0))</f>
        <v>0</v>
      </c>
      <c r="AA217" s="88">
        <f t="array" ref="AA217">SUM($H$7:$H$106*($C$7:$C$106=$C217)*(AA$7:AA$106&gt;0))</f>
        <v>0</v>
      </c>
      <c r="AB217" s="88">
        <f t="array" ref="AB217">SUM($H$7:$H$106*($C$7:$C$106=$C217)*(AB$7:AB$106&gt;0))</f>
        <v>0</v>
      </c>
      <c r="AC217" s="88">
        <f t="array" ref="AC217">SUM($H$7:$H$106*($C$7:$C$106=$C217)*(AC$7:AC$106&gt;0))</f>
        <v>0</v>
      </c>
      <c r="AD217" s="88">
        <f t="array" ref="AD217">SUM($H$7:$H$106*($C$7:$C$106=$C217)*(AD$7:AD$106&gt;0))</f>
        <v>0</v>
      </c>
      <c r="AE217" s="88">
        <f t="array" ref="AE217">SUM($H$7:$H$106*($C$7:$C$106=$C217)*(AE$7:AE$106&gt;0))</f>
        <v>0</v>
      </c>
      <c r="AF217" s="88">
        <f t="array" ref="AF217">SUM($H$7:$H$106*($C$7:$C$106=$C217)*(AF$7:AF$106&gt;0))</f>
        <v>0</v>
      </c>
      <c r="AG217" s="88">
        <f t="array" ref="AG217">SUM($H$7:$H$106*($C$7:$C$106=$C217)*(AG$7:AG$106&gt;0))</f>
        <v>0</v>
      </c>
      <c r="AH217" s="88">
        <f t="array" ref="AH217">SUM($H$7:$H$106*($C$7:$C$106=$C217)*(AH$7:AH$106&gt;0))</f>
        <v>0</v>
      </c>
      <c r="AI217" s="88">
        <f t="array" ref="AI217">SUM($H$7:$H$106*($C$7:$C$106=$C217)*(AI$7:AI$106&gt;0))</f>
        <v>0</v>
      </c>
      <c r="AJ217" s="88">
        <f t="array" ref="AJ217">SUM($H$7:$H$106*($C$7:$C$106=$C217)*(AJ$7:AJ$106&gt;0))</f>
        <v>0</v>
      </c>
      <c r="AK217" s="88">
        <f t="array" ref="AK217">SUM($H$7:$H$106*($C$7:$C$106=$C217)*(AK$7:AK$106&gt;0))</f>
        <v>0</v>
      </c>
      <c r="AL217" s="88">
        <f t="array" ref="AL217">SUM($H$7:$H$106*($C$7:$C$106=$C217)*(AL$7:AL$106&gt;0))</f>
        <v>0</v>
      </c>
      <c r="AM217" s="88">
        <f t="array" ref="AM217">SUM($H$7:$H$106*($C$7:$C$106=$C217)*(AM$7:AM$106&gt;0))</f>
        <v>0</v>
      </c>
      <c r="AN217" s="88">
        <f t="array" ref="AN217">SUM($H$7:$H$106*($C$7:$C$106=$C217)*(AN$7:AN$106&gt;0))</f>
        <v>0</v>
      </c>
      <c r="AO217" s="88">
        <f t="array" ref="AO217">SUM($H$7:$H$106*($C$7:$C$106=$C217)*(AO$7:AO$106&gt;0))</f>
        <v>0</v>
      </c>
      <c r="AP217" s="88">
        <f t="array" ref="AP217">SUM($H$7:$H$106*($C$7:$C$106=$C217)*(AP$7:AP$106&gt;0))</f>
        <v>0</v>
      </c>
      <c r="AQ217" s="88">
        <f t="array" ref="AQ217">SUM($H$7:$H$106*($C$7:$C$106=$C217)*(AQ$7:AQ$106&gt;0))</f>
        <v>0</v>
      </c>
      <c r="AR217" s="88">
        <f t="array" ref="AR217">SUM($H$7:$H$106*($C$7:$C$106=$C217)*(AR$7:AR$106&gt;0))</f>
        <v>0</v>
      </c>
      <c r="AS217" s="88">
        <f t="array" ref="AS217">SUM($H$7:$H$106*($C$7:$C$106=$C217)*(AS$7:AS$106&gt;0))</f>
        <v>0</v>
      </c>
      <c r="AT217" s="88">
        <f t="array" ref="AT217">SUM($H$7:$H$106*($C$7:$C$106=$C217)*(AT$7:AT$106&gt;0))</f>
        <v>0</v>
      </c>
      <c r="AU217" s="88">
        <f t="array" ref="AU217">SUM($H$7:$H$106*($C$7:$C$106=$C217)*(AU$7:AU$106&gt;0))</f>
        <v>0</v>
      </c>
      <c r="AV217" s="88">
        <f t="array" ref="AV217">SUM($H$7:$H$106*($C$7:$C$106=$C217)*(AV$7:AV$106&gt;0))</f>
        <v>0</v>
      </c>
      <c r="AW217" s="88">
        <f t="array" ref="AW217">SUM($H$7:$H$106*($C$7:$C$106=$C217)*(AW$7:AW$106&gt;0))</f>
        <v>0</v>
      </c>
      <c r="AX217" s="88">
        <f t="array" ref="AX217">SUM($H$7:$H$106*($C$7:$C$106=$C217)*(AX$7:AX$106&gt;0))</f>
        <v>0</v>
      </c>
      <c r="AY217" s="88">
        <f t="array" ref="AY217">SUM($H$7:$H$106*($C$7:$C$106=$C217)*(AY$7:AY$106&gt;0))</f>
        <v>0</v>
      </c>
      <c r="AZ217" s="88">
        <f t="array" ref="AZ217">SUM($H$7:$H$106*($C$7:$C$106=$C217)*(AZ$7:AZ$106&gt;0))</f>
        <v>0</v>
      </c>
      <c r="BA217" s="88">
        <f t="array" ref="BA217">SUM($H$7:$H$106*($C$7:$C$106=$C217)*(BA$7:BA$106&gt;0))</f>
        <v>0</v>
      </c>
      <c r="BB217" s="88">
        <f t="array" ref="BB217">SUM($H$7:$H$106*($C$7:$C$106=$C217)*(BB$7:BB$106&gt;0))</f>
        <v>0</v>
      </c>
      <c r="BC217" s="88">
        <f t="array" ref="BC217">SUM($H$7:$H$106*($C$7:$C$106=$C217)*(BC$7:BC$106&gt;0))</f>
        <v>0</v>
      </c>
      <c r="BD217" s="88">
        <f t="array" ref="BD217">SUM($H$7:$H$106*($C$7:$C$106=$C217)*(BD$7:BD$106&gt;0))</f>
        <v>0</v>
      </c>
      <c r="BE217" s="88">
        <f t="array" ref="BE217">SUM($H$7:$H$106*($C$7:$C$106=$C217)*(BE$7:BE$106&gt;0))</f>
        <v>0</v>
      </c>
      <c r="BF217" s="88">
        <f t="array" ref="BF217">SUM($H$7:$H$106*($C$7:$C$106=$C217)*(BF$7:BF$106&gt;0))</f>
        <v>0</v>
      </c>
      <c r="BG217" s="88">
        <f t="array" ref="BG217">SUM($H$7:$H$106*($C$7:$C$106=$C217)*(BG$7:BG$106&gt;0))</f>
        <v>0</v>
      </c>
      <c r="BH217" s="88">
        <f t="array" ref="BH217">SUM($H$7:$H$106*($C$7:$C$106=$C217)*(BH$7:BH$106&gt;0))</f>
        <v>0</v>
      </c>
      <c r="BI217" s="88">
        <f t="array" ref="BI217">SUM($H$7:$H$106*($C$7:$C$106=$C217)*(BI$7:BI$106&gt;0))</f>
        <v>0</v>
      </c>
      <c r="BJ217" s="88">
        <f t="array" ref="BJ217">SUM($H$7:$H$106*($C$7:$C$106=$C217)*(BJ$7:BJ$106&gt;0))</f>
        <v>0</v>
      </c>
      <c r="BK217" s="88">
        <f t="array" ref="BK217">SUM($H$7:$H$106*($C$7:$C$106=$C217)*(BK$7:BK$106&gt;0))</f>
        <v>0</v>
      </c>
      <c r="BL217" s="88">
        <f t="array" ref="BL217">SUM($H$7:$H$106*($C$7:$C$106=$C217)*(BL$7:BL$106&gt;0))</f>
        <v>0</v>
      </c>
      <c r="BM217" s="88">
        <f t="array" ref="BM217">SUM($H$7:$H$106*($C$7:$C$106=$C217)*(BM$7:BM$106&gt;0))</f>
        <v>0</v>
      </c>
      <c r="BN217" s="88">
        <f t="array" ref="BN217">SUM($H$7:$H$106*($C$7:$C$106=$C217)*(BN$7:BN$106&gt;0))</f>
        <v>0</v>
      </c>
      <c r="BO217" s="88">
        <f t="array" ref="BO217">SUM($H$7:$H$106*($C$7:$C$106=$C217)*(BO$7:BO$106&gt;0))</f>
        <v>0</v>
      </c>
      <c r="BP217" s="88">
        <f t="array" ref="BP217">SUM($H$7:$H$106*($C$7:$C$106=$C217)*(BP$7:BP$106&gt;0))</f>
        <v>0</v>
      </c>
      <c r="BQ217" s="88">
        <f t="array" ref="BQ217">SUM($H$7:$H$106*($C$7:$C$106=$C217)*(BQ$7:BQ$106&gt;0))</f>
        <v>0</v>
      </c>
      <c r="BR217" s="88">
        <f t="array" ref="BR217">SUM($H$7:$H$106*($C$7:$C$106=$C217)*(BR$7:BR$106&gt;0))</f>
        <v>0</v>
      </c>
      <c r="BS217" s="88">
        <f t="array" ref="BS217">SUM($H$7:$H$106*($C$7:$C$106=$C217)*(BS$7:BS$106&gt;0))</f>
        <v>0</v>
      </c>
      <c r="BT217" s="88">
        <f t="array" ref="BT217">SUM($H$7:$H$106*($C$7:$C$106=$C217)*(BT$7:BT$106&gt;0))</f>
        <v>0</v>
      </c>
      <c r="BU217" s="88">
        <f t="array" ref="BU217">SUM($H$7:$H$106*($C$7:$C$106=$C217)*(BU$7:BU$106&gt;0))</f>
        <v>0</v>
      </c>
      <c r="BV217" s="88">
        <f t="array" ref="BV217">SUM($H$7:$H$106*($C$7:$C$106=$C217)*(BV$7:BV$106&gt;0))</f>
        <v>0</v>
      </c>
      <c r="BW217" s="88">
        <f t="array" ref="BW217">SUM($H$7:$H$106*($C$7:$C$106=$C217)*(BW$7:BW$106&gt;0))</f>
        <v>0</v>
      </c>
    </row>
    <row r="218" spans="2:75" hidden="1" outlineLevel="1">
      <c r="B218" s="7"/>
      <c r="C218" s="86">
        <f>тех!B115</f>
        <v>0</v>
      </c>
      <c r="D218" s="58"/>
      <c r="E218" s="58"/>
      <c r="F218" s="58"/>
      <c r="G218" s="58"/>
      <c r="H218" s="87"/>
      <c r="I218" s="80"/>
      <c r="J218" s="80"/>
      <c r="K218" s="80"/>
      <c r="L218" s="80"/>
      <c r="M218" s="80"/>
      <c r="N218" s="80"/>
      <c r="P218" s="88">
        <f t="array" ref="P218">SUM($H$7:$H$106*($C$7:$C$106=$C218)*(P$7:P$106&gt;0))</f>
        <v>0</v>
      </c>
      <c r="Q218" s="88">
        <f t="array" ref="Q218">SUM($H$7:$H$106*($C$7:$C$106=$C218)*(Q$7:Q$106&gt;0))</f>
        <v>0</v>
      </c>
      <c r="R218" s="88">
        <f t="array" ref="R218">SUM($H$7:$H$106*($C$7:$C$106=$C218)*(R$7:R$106&gt;0))</f>
        <v>0</v>
      </c>
      <c r="S218" s="88">
        <f t="array" ref="S218">SUM($H$7:$H$106*($C$7:$C$106=$C218)*(S$7:S$106&gt;0))</f>
        <v>0</v>
      </c>
      <c r="T218" s="88">
        <f t="array" ref="T218">SUM($H$7:$H$106*($C$7:$C$106=$C218)*(T$7:T$106&gt;0))</f>
        <v>0</v>
      </c>
      <c r="U218" s="88">
        <f t="array" ref="U218">SUM($H$7:$H$106*($C$7:$C$106=$C218)*(U$7:U$106&gt;0))</f>
        <v>0</v>
      </c>
      <c r="V218" s="88">
        <f t="array" ref="V218">SUM($H$7:$H$106*($C$7:$C$106=$C218)*(V$7:V$106&gt;0))</f>
        <v>0</v>
      </c>
      <c r="W218" s="88">
        <f t="array" ref="W218">SUM($H$7:$H$106*($C$7:$C$106=$C218)*(W$7:W$106&gt;0))</f>
        <v>0</v>
      </c>
      <c r="X218" s="88">
        <f t="array" ref="X218">SUM($H$7:$H$106*($C$7:$C$106=$C218)*(X$7:X$106&gt;0))</f>
        <v>0</v>
      </c>
      <c r="Y218" s="88">
        <f t="array" ref="Y218">SUM($H$7:$H$106*($C$7:$C$106=$C218)*(Y$7:Y$106&gt;0))</f>
        <v>0</v>
      </c>
      <c r="Z218" s="88">
        <f t="array" ref="Z218">SUM($H$7:$H$106*($C$7:$C$106=$C218)*(Z$7:Z$106&gt;0))</f>
        <v>0</v>
      </c>
      <c r="AA218" s="88">
        <f t="array" ref="AA218">SUM($H$7:$H$106*($C$7:$C$106=$C218)*(AA$7:AA$106&gt;0))</f>
        <v>0</v>
      </c>
      <c r="AB218" s="88">
        <f t="array" ref="AB218">SUM($H$7:$H$106*($C$7:$C$106=$C218)*(AB$7:AB$106&gt;0))</f>
        <v>0</v>
      </c>
      <c r="AC218" s="88">
        <f t="array" ref="AC218">SUM($H$7:$H$106*($C$7:$C$106=$C218)*(AC$7:AC$106&gt;0))</f>
        <v>0</v>
      </c>
      <c r="AD218" s="88">
        <f t="array" ref="AD218">SUM($H$7:$H$106*($C$7:$C$106=$C218)*(AD$7:AD$106&gt;0))</f>
        <v>0</v>
      </c>
      <c r="AE218" s="88">
        <f t="array" ref="AE218">SUM($H$7:$H$106*($C$7:$C$106=$C218)*(AE$7:AE$106&gt;0))</f>
        <v>0</v>
      </c>
      <c r="AF218" s="88">
        <f t="array" ref="AF218">SUM($H$7:$H$106*($C$7:$C$106=$C218)*(AF$7:AF$106&gt;0))</f>
        <v>0</v>
      </c>
      <c r="AG218" s="88">
        <f t="array" ref="AG218">SUM($H$7:$H$106*($C$7:$C$106=$C218)*(AG$7:AG$106&gt;0))</f>
        <v>0</v>
      </c>
      <c r="AH218" s="88">
        <f t="array" ref="AH218">SUM($H$7:$H$106*($C$7:$C$106=$C218)*(AH$7:AH$106&gt;0))</f>
        <v>0</v>
      </c>
      <c r="AI218" s="88">
        <f t="array" ref="AI218">SUM($H$7:$H$106*($C$7:$C$106=$C218)*(AI$7:AI$106&gt;0))</f>
        <v>0</v>
      </c>
      <c r="AJ218" s="88">
        <f t="array" ref="AJ218">SUM($H$7:$H$106*($C$7:$C$106=$C218)*(AJ$7:AJ$106&gt;0))</f>
        <v>0</v>
      </c>
      <c r="AK218" s="88">
        <f t="array" ref="AK218">SUM($H$7:$H$106*($C$7:$C$106=$C218)*(AK$7:AK$106&gt;0))</f>
        <v>0</v>
      </c>
      <c r="AL218" s="88">
        <f t="array" ref="AL218">SUM($H$7:$H$106*($C$7:$C$106=$C218)*(AL$7:AL$106&gt;0))</f>
        <v>0</v>
      </c>
      <c r="AM218" s="88">
        <f t="array" ref="AM218">SUM($H$7:$H$106*($C$7:$C$106=$C218)*(AM$7:AM$106&gt;0))</f>
        <v>0</v>
      </c>
      <c r="AN218" s="88">
        <f t="array" ref="AN218">SUM($H$7:$H$106*($C$7:$C$106=$C218)*(AN$7:AN$106&gt;0))</f>
        <v>0</v>
      </c>
      <c r="AO218" s="88">
        <f t="array" ref="AO218">SUM($H$7:$H$106*($C$7:$C$106=$C218)*(AO$7:AO$106&gt;0))</f>
        <v>0</v>
      </c>
      <c r="AP218" s="88">
        <f t="array" ref="AP218">SUM($H$7:$H$106*($C$7:$C$106=$C218)*(AP$7:AP$106&gt;0))</f>
        <v>0</v>
      </c>
      <c r="AQ218" s="88">
        <f t="array" ref="AQ218">SUM($H$7:$H$106*($C$7:$C$106=$C218)*(AQ$7:AQ$106&gt;0))</f>
        <v>0</v>
      </c>
      <c r="AR218" s="88">
        <f t="array" ref="AR218">SUM($H$7:$H$106*($C$7:$C$106=$C218)*(AR$7:AR$106&gt;0))</f>
        <v>0</v>
      </c>
      <c r="AS218" s="88">
        <f t="array" ref="AS218">SUM($H$7:$H$106*($C$7:$C$106=$C218)*(AS$7:AS$106&gt;0))</f>
        <v>0</v>
      </c>
      <c r="AT218" s="88">
        <f t="array" ref="AT218">SUM($H$7:$H$106*($C$7:$C$106=$C218)*(AT$7:AT$106&gt;0))</f>
        <v>0</v>
      </c>
      <c r="AU218" s="88">
        <f t="array" ref="AU218">SUM($H$7:$H$106*($C$7:$C$106=$C218)*(AU$7:AU$106&gt;0))</f>
        <v>0</v>
      </c>
      <c r="AV218" s="88">
        <f t="array" ref="AV218">SUM($H$7:$H$106*($C$7:$C$106=$C218)*(AV$7:AV$106&gt;0))</f>
        <v>0</v>
      </c>
      <c r="AW218" s="88">
        <f t="array" ref="AW218">SUM($H$7:$H$106*($C$7:$C$106=$C218)*(AW$7:AW$106&gt;0))</f>
        <v>0</v>
      </c>
      <c r="AX218" s="88">
        <f t="array" ref="AX218">SUM($H$7:$H$106*($C$7:$C$106=$C218)*(AX$7:AX$106&gt;0))</f>
        <v>0</v>
      </c>
      <c r="AY218" s="88">
        <f t="array" ref="AY218">SUM($H$7:$H$106*($C$7:$C$106=$C218)*(AY$7:AY$106&gt;0))</f>
        <v>0</v>
      </c>
      <c r="AZ218" s="88">
        <f t="array" ref="AZ218">SUM($H$7:$H$106*($C$7:$C$106=$C218)*(AZ$7:AZ$106&gt;0))</f>
        <v>0</v>
      </c>
      <c r="BA218" s="88">
        <f t="array" ref="BA218">SUM($H$7:$H$106*($C$7:$C$106=$C218)*(BA$7:BA$106&gt;0))</f>
        <v>0</v>
      </c>
      <c r="BB218" s="88">
        <f t="array" ref="BB218">SUM($H$7:$H$106*($C$7:$C$106=$C218)*(BB$7:BB$106&gt;0))</f>
        <v>0</v>
      </c>
      <c r="BC218" s="88">
        <f t="array" ref="BC218">SUM($H$7:$H$106*($C$7:$C$106=$C218)*(BC$7:BC$106&gt;0))</f>
        <v>0</v>
      </c>
      <c r="BD218" s="88">
        <f t="array" ref="BD218">SUM($H$7:$H$106*($C$7:$C$106=$C218)*(BD$7:BD$106&gt;0))</f>
        <v>0</v>
      </c>
      <c r="BE218" s="88">
        <f t="array" ref="BE218">SUM($H$7:$H$106*($C$7:$C$106=$C218)*(BE$7:BE$106&gt;0))</f>
        <v>0</v>
      </c>
      <c r="BF218" s="88">
        <f t="array" ref="BF218">SUM($H$7:$H$106*($C$7:$C$106=$C218)*(BF$7:BF$106&gt;0))</f>
        <v>0</v>
      </c>
      <c r="BG218" s="88">
        <f t="array" ref="BG218">SUM($H$7:$H$106*($C$7:$C$106=$C218)*(BG$7:BG$106&gt;0))</f>
        <v>0</v>
      </c>
      <c r="BH218" s="88">
        <f t="array" ref="BH218">SUM($H$7:$H$106*($C$7:$C$106=$C218)*(BH$7:BH$106&gt;0))</f>
        <v>0</v>
      </c>
      <c r="BI218" s="88">
        <f t="array" ref="BI218">SUM($H$7:$H$106*($C$7:$C$106=$C218)*(BI$7:BI$106&gt;0))</f>
        <v>0</v>
      </c>
      <c r="BJ218" s="88">
        <f t="array" ref="BJ218">SUM($H$7:$H$106*($C$7:$C$106=$C218)*(BJ$7:BJ$106&gt;0))</f>
        <v>0</v>
      </c>
      <c r="BK218" s="88">
        <f t="array" ref="BK218">SUM($H$7:$H$106*($C$7:$C$106=$C218)*(BK$7:BK$106&gt;0))</f>
        <v>0</v>
      </c>
      <c r="BL218" s="88">
        <f t="array" ref="BL218">SUM($H$7:$H$106*($C$7:$C$106=$C218)*(BL$7:BL$106&gt;0))</f>
        <v>0</v>
      </c>
      <c r="BM218" s="88">
        <f t="array" ref="BM218">SUM($H$7:$H$106*($C$7:$C$106=$C218)*(BM$7:BM$106&gt;0))</f>
        <v>0</v>
      </c>
      <c r="BN218" s="88">
        <f t="array" ref="BN218">SUM($H$7:$H$106*($C$7:$C$106=$C218)*(BN$7:BN$106&gt;0))</f>
        <v>0</v>
      </c>
      <c r="BO218" s="88">
        <f t="array" ref="BO218">SUM($H$7:$H$106*($C$7:$C$106=$C218)*(BO$7:BO$106&gt;0))</f>
        <v>0</v>
      </c>
      <c r="BP218" s="88">
        <f t="array" ref="BP218">SUM($H$7:$H$106*($C$7:$C$106=$C218)*(BP$7:BP$106&gt;0))</f>
        <v>0</v>
      </c>
      <c r="BQ218" s="88">
        <f t="array" ref="BQ218">SUM($H$7:$H$106*($C$7:$C$106=$C218)*(BQ$7:BQ$106&gt;0))</f>
        <v>0</v>
      </c>
      <c r="BR218" s="88">
        <f t="array" ref="BR218">SUM($H$7:$H$106*($C$7:$C$106=$C218)*(BR$7:BR$106&gt;0))</f>
        <v>0</v>
      </c>
      <c r="BS218" s="88">
        <f t="array" ref="BS218">SUM($H$7:$H$106*($C$7:$C$106=$C218)*(BS$7:BS$106&gt;0))</f>
        <v>0</v>
      </c>
      <c r="BT218" s="88">
        <f t="array" ref="BT218">SUM($H$7:$H$106*($C$7:$C$106=$C218)*(BT$7:BT$106&gt;0))</f>
        <v>0</v>
      </c>
      <c r="BU218" s="88">
        <f t="array" ref="BU218">SUM($H$7:$H$106*($C$7:$C$106=$C218)*(BU$7:BU$106&gt;0))</f>
        <v>0</v>
      </c>
      <c r="BV218" s="88">
        <f t="array" ref="BV218">SUM($H$7:$H$106*($C$7:$C$106=$C218)*(BV$7:BV$106&gt;0))</f>
        <v>0</v>
      </c>
      <c r="BW218" s="88">
        <f t="array" ref="BW218">SUM($H$7:$H$106*($C$7:$C$106=$C218)*(BW$7:BW$106&gt;0))</f>
        <v>0</v>
      </c>
    </row>
    <row r="219" spans="2:75" hidden="1" outlineLevel="1">
      <c r="B219" s="7"/>
      <c r="C219" s="86">
        <f>тех!B116</f>
        <v>0</v>
      </c>
      <c r="D219" s="58"/>
      <c r="E219" s="58"/>
      <c r="F219" s="58"/>
      <c r="G219" s="58"/>
      <c r="H219" s="87"/>
      <c r="I219" s="80"/>
      <c r="J219" s="80"/>
      <c r="K219" s="80"/>
      <c r="L219" s="80"/>
      <c r="M219" s="80"/>
      <c r="N219" s="80"/>
      <c r="P219" s="88">
        <f t="array" ref="P219">SUM($H$7:$H$106*($C$7:$C$106=$C219)*(P$7:P$106&gt;0))</f>
        <v>0</v>
      </c>
      <c r="Q219" s="88">
        <f t="array" ref="Q219">SUM($H$7:$H$106*($C$7:$C$106=$C219)*(Q$7:Q$106&gt;0))</f>
        <v>0</v>
      </c>
      <c r="R219" s="88">
        <f t="array" ref="R219">SUM($H$7:$H$106*($C$7:$C$106=$C219)*(R$7:R$106&gt;0))</f>
        <v>0</v>
      </c>
      <c r="S219" s="88">
        <f t="array" ref="S219">SUM($H$7:$H$106*($C$7:$C$106=$C219)*(S$7:S$106&gt;0))</f>
        <v>0</v>
      </c>
      <c r="T219" s="88">
        <f t="array" ref="T219">SUM($H$7:$H$106*($C$7:$C$106=$C219)*(T$7:T$106&gt;0))</f>
        <v>0</v>
      </c>
      <c r="U219" s="88">
        <f t="array" ref="U219">SUM($H$7:$H$106*($C$7:$C$106=$C219)*(U$7:U$106&gt;0))</f>
        <v>0</v>
      </c>
      <c r="V219" s="88">
        <f t="array" ref="V219">SUM($H$7:$H$106*($C$7:$C$106=$C219)*(V$7:V$106&gt;0))</f>
        <v>0</v>
      </c>
      <c r="W219" s="88">
        <f t="array" ref="W219">SUM($H$7:$H$106*($C$7:$C$106=$C219)*(W$7:W$106&gt;0))</f>
        <v>0</v>
      </c>
      <c r="X219" s="88">
        <f t="array" ref="X219">SUM($H$7:$H$106*($C$7:$C$106=$C219)*(X$7:X$106&gt;0))</f>
        <v>0</v>
      </c>
      <c r="Y219" s="88">
        <f t="array" ref="Y219">SUM($H$7:$H$106*($C$7:$C$106=$C219)*(Y$7:Y$106&gt;0))</f>
        <v>0</v>
      </c>
      <c r="Z219" s="88">
        <f t="array" ref="Z219">SUM($H$7:$H$106*($C$7:$C$106=$C219)*(Z$7:Z$106&gt;0))</f>
        <v>0</v>
      </c>
      <c r="AA219" s="88">
        <f t="array" ref="AA219">SUM($H$7:$H$106*($C$7:$C$106=$C219)*(AA$7:AA$106&gt;0))</f>
        <v>0</v>
      </c>
      <c r="AB219" s="88">
        <f t="array" ref="AB219">SUM($H$7:$H$106*($C$7:$C$106=$C219)*(AB$7:AB$106&gt;0))</f>
        <v>0</v>
      </c>
      <c r="AC219" s="88">
        <f t="array" ref="AC219">SUM($H$7:$H$106*($C$7:$C$106=$C219)*(AC$7:AC$106&gt;0))</f>
        <v>0</v>
      </c>
      <c r="AD219" s="88">
        <f t="array" ref="AD219">SUM($H$7:$H$106*($C$7:$C$106=$C219)*(AD$7:AD$106&gt;0))</f>
        <v>0</v>
      </c>
      <c r="AE219" s="88">
        <f t="array" ref="AE219">SUM($H$7:$H$106*($C$7:$C$106=$C219)*(AE$7:AE$106&gt;0))</f>
        <v>0</v>
      </c>
      <c r="AF219" s="88">
        <f t="array" ref="AF219">SUM($H$7:$H$106*($C$7:$C$106=$C219)*(AF$7:AF$106&gt;0))</f>
        <v>0</v>
      </c>
      <c r="AG219" s="88">
        <f t="array" ref="AG219">SUM($H$7:$H$106*($C$7:$C$106=$C219)*(AG$7:AG$106&gt;0))</f>
        <v>0</v>
      </c>
      <c r="AH219" s="88">
        <f t="array" ref="AH219">SUM($H$7:$H$106*($C$7:$C$106=$C219)*(AH$7:AH$106&gt;0))</f>
        <v>0</v>
      </c>
      <c r="AI219" s="88">
        <f t="array" ref="AI219">SUM($H$7:$H$106*($C$7:$C$106=$C219)*(AI$7:AI$106&gt;0))</f>
        <v>0</v>
      </c>
      <c r="AJ219" s="88">
        <f t="array" ref="AJ219">SUM($H$7:$H$106*($C$7:$C$106=$C219)*(AJ$7:AJ$106&gt;0))</f>
        <v>0</v>
      </c>
      <c r="AK219" s="88">
        <f t="array" ref="AK219">SUM($H$7:$H$106*($C$7:$C$106=$C219)*(AK$7:AK$106&gt;0))</f>
        <v>0</v>
      </c>
      <c r="AL219" s="88">
        <f t="array" ref="AL219">SUM($H$7:$H$106*($C$7:$C$106=$C219)*(AL$7:AL$106&gt;0))</f>
        <v>0</v>
      </c>
      <c r="AM219" s="88">
        <f t="array" ref="AM219">SUM($H$7:$H$106*($C$7:$C$106=$C219)*(AM$7:AM$106&gt;0))</f>
        <v>0</v>
      </c>
      <c r="AN219" s="88">
        <f t="array" ref="AN219">SUM($H$7:$H$106*($C$7:$C$106=$C219)*(AN$7:AN$106&gt;0))</f>
        <v>0</v>
      </c>
      <c r="AO219" s="88">
        <f t="array" ref="AO219">SUM($H$7:$H$106*($C$7:$C$106=$C219)*(AO$7:AO$106&gt;0))</f>
        <v>0</v>
      </c>
      <c r="AP219" s="88">
        <f t="array" ref="AP219">SUM($H$7:$H$106*($C$7:$C$106=$C219)*(AP$7:AP$106&gt;0))</f>
        <v>0</v>
      </c>
      <c r="AQ219" s="88">
        <f t="array" ref="AQ219">SUM($H$7:$H$106*($C$7:$C$106=$C219)*(AQ$7:AQ$106&gt;0))</f>
        <v>0</v>
      </c>
      <c r="AR219" s="88">
        <f t="array" ref="AR219">SUM($H$7:$H$106*($C$7:$C$106=$C219)*(AR$7:AR$106&gt;0))</f>
        <v>0</v>
      </c>
      <c r="AS219" s="88">
        <f t="array" ref="AS219">SUM($H$7:$H$106*($C$7:$C$106=$C219)*(AS$7:AS$106&gt;0))</f>
        <v>0</v>
      </c>
      <c r="AT219" s="88">
        <f t="array" ref="AT219">SUM($H$7:$H$106*($C$7:$C$106=$C219)*(AT$7:AT$106&gt;0))</f>
        <v>0</v>
      </c>
      <c r="AU219" s="88">
        <f t="array" ref="AU219">SUM($H$7:$H$106*($C$7:$C$106=$C219)*(AU$7:AU$106&gt;0))</f>
        <v>0</v>
      </c>
      <c r="AV219" s="88">
        <f t="array" ref="AV219">SUM($H$7:$H$106*($C$7:$C$106=$C219)*(AV$7:AV$106&gt;0))</f>
        <v>0</v>
      </c>
      <c r="AW219" s="88">
        <f t="array" ref="AW219">SUM($H$7:$H$106*($C$7:$C$106=$C219)*(AW$7:AW$106&gt;0))</f>
        <v>0</v>
      </c>
      <c r="AX219" s="88">
        <f t="array" ref="AX219">SUM($H$7:$H$106*($C$7:$C$106=$C219)*(AX$7:AX$106&gt;0))</f>
        <v>0</v>
      </c>
      <c r="AY219" s="88">
        <f t="array" ref="AY219">SUM($H$7:$H$106*($C$7:$C$106=$C219)*(AY$7:AY$106&gt;0))</f>
        <v>0</v>
      </c>
      <c r="AZ219" s="88">
        <f t="array" ref="AZ219">SUM($H$7:$H$106*($C$7:$C$106=$C219)*(AZ$7:AZ$106&gt;0))</f>
        <v>0</v>
      </c>
      <c r="BA219" s="88">
        <f t="array" ref="BA219">SUM($H$7:$H$106*($C$7:$C$106=$C219)*(BA$7:BA$106&gt;0))</f>
        <v>0</v>
      </c>
      <c r="BB219" s="88">
        <f t="array" ref="BB219">SUM($H$7:$H$106*($C$7:$C$106=$C219)*(BB$7:BB$106&gt;0))</f>
        <v>0</v>
      </c>
      <c r="BC219" s="88">
        <f t="array" ref="BC219">SUM($H$7:$H$106*($C$7:$C$106=$C219)*(BC$7:BC$106&gt;0))</f>
        <v>0</v>
      </c>
      <c r="BD219" s="88">
        <f t="array" ref="BD219">SUM($H$7:$H$106*($C$7:$C$106=$C219)*(BD$7:BD$106&gt;0))</f>
        <v>0</v>
      </c>
      <c r="BE219" s="88">
        <f t="array" ref="BE219">SUM($H$7:$H$106*($C$7:$C$106=$C219)*(BE$7:BE$106&gt;0))</f>
        <v>0</v>
      </c>
      <c r="BF219" s="88">
        <f t="array" ref="BF219">SUM($H$7:$H$106*($C$7:$C$106=$C219)*(BF$7:BF$106&gt;0))</f>
        <v>0</v>
      </c>
      <c r="BG219" s="88">
        <f t="array" ref="BG219">SUM($H$7:$H$106*($C$7:$C$106=$C219)*(BG$7:BG$106&gt;0))</f>
        <v>0</v>
      </c>
      <c r="BH219" s="88">
        <f t="array" ref="BH219">SUM($H$7:$H$106*($C$7:$C$106=$C219)*(BH$7:BH$106&gt;0))</f>
        <v>0</v>
      </c>
      <c r="BI219" s="88">
        <f t="array" ref="BI219">SUM($H$7:$H$106*($C$7:$C$106=$C219)*(BI$7:BI$106&gt;0))</f>
        <v>0</v>
      </c>
      <c r="BJ219" s="88">
        <f t="array" ref="BJ219">SUM($H$7:$H$106*($C$7:$C$106=$C219)*(BJ$7:BJ$106&gt;0))</f>
        <v>0</v>
      </c>
      <c r="BK219" s="88">
        <f t="array" ref="BK219">SUM($H$7:$H$106*($C$7:$C$106=$C219)*(BK$7:BK$106&gt;0))</f>
        <v>0</v>
      </c>
      <c r="BL219" s="88">
        <f t="array" ref="BL219">SUM($H$7:$H$106*($C$7:$C$106=$C219)*(BL$7:BL$106&gt;0))</f>
        <v>0</v>
      </c>
      <c r="BM219" s="88">
        <f t="array" ref="BM219">SUM($H$7:$H$106*($C$7:$C$106=$C219)*(BM$7:BM$106&gt;0))</f>
        <v>0</v>
      </c>
      <c r="BN219" s="88">
        <f t="array" ref="BN219">SUM($H$7:$H$106*($C$7:$C$106=$C219)*(BN$7:BN$106&gt;0))</f>
        <v>0</v>
      </c>
      <c r="BO219" s="88">
        <f t="array" ref="BO219">SUM($H$7:$H$106*($C$7:$C$106=$C219)*(BO$7:BO$106&gt;0))</f>
        <v>0</v>
      </c>
      <c r="BP219" s="88">
        <f t="array" ref="BP219">SUM($H$7:$H$106*($C$7:$C$106=$C219)*(BP$7:BP$106&gt;0))</f>
        <v>0</v>
      </c>
      <c r="BQ219" s="88">
        <f t="array" ref="BQ219">SUM($H$7:$H$106*($C$7:$C$106=$C219)*(BQ$7:BQ$106&gt;0))</f>
        <v>0</v>
      </c>
      <c r="BR219" s="88">
        <f t="array" ref="BR219">SUM($H$7:$H$106*($C$7:$C$106=$C219)*(BR$7:BR$106&gt;0))</f>
        <v>0</v>
      </c>
      <c r="BS219" s="88">
        <f t="array" ref="BS219">SUM($H$7:$H$106*($C$7:$C$106=$C219)*(BS$7:BS$106&gt;0))</f>
        <v>0</v>
      </c>
      <c r="BT219" s="88">
        <f t="array" ref="BT219">SUM($H$7:$H$106*($C$7:$C$106=$C219)*(BT$7:BT$106&gt;0))</f>
        <v>0</v>
      </c>
      <c r="BU219" s="88">
        <f t="array" ref="BU219">SUM($H$7:$H$106*($C$7:$C$106=$C219)*(BU$7:BU$106&gt;0))</f>
        <v>0</v>
      </c>
      <c r="BV219" s="88">
        <f t="array" ref="BV219">SUM($H$7:$H$106*($C$7:$C$106=$C219)*(BV$7:BV$106&gt;0))</f>
        <v>0</v>
      </c>
      <c r="BW219" s="88">
        <f t="array" ref="BW219">SUM($H$7:$H$106*($C$7:$C$106=$C219)*(BW$7:BW$106&gt;0))</f>
        <v>0</v>
      </c>
    </row>
    <row r="220" spans="2:75" hidden="1" outlineLevel="1">
      <c r="B220" s="7"/>
      <c r="C220" s="86">
        <f>тех!B117</f>
        <v>0</v>
      </c>
      <c r="D220" s="58"/>
      <c r="E220" s="58"/>
      <c r="F220" s="58"/>
      <c r="G220" s="58"/>
      <c r="H220" s="87"/>
      <c r="I220" s="80"/>
      <c r="J220" s="80"/>
      <c r="K220" s="80"/>
      <c r="L220" s="80"/>
      <c r="M220" s="80"/>
      <c r="N220" s="80"/>
      <c r="P220" s="88">
        <f t="array" ref="P220">SUM($H$7:$H$106*($C$7:$C$106=$C220)*(P$7:P$106&gt;0))</f>
        <v>0</v>
      </c>
      <c r="Q220" s="88">
        <f t="array" ref="Q220">SUM($H$7:$H$106*($C$7:$C$106=$C220)*(Q$7:Q$106&gt;0))</f>
        <v>0</v>
      </c>
      <c r="R220" s="88">
        <f t="array" ref="R220">SUM($H$7:$H$106*($C$7:$C$106=$C220)*(R$7:R$106&gt;0))</f>
        <v>0</v>
      </c>
      <c r="S220" s="88">
        <f t="array" ref="S220">SUM($H$7:$H$106*($C$7:$C$106=$C220)*(S$7:S$106&gt;0))</f>
        <v>0</v>
      </c>
      <c r="T220" s="88">
        <f t="array" ref="T220">SUM($H$7:$H$106*($C$7:$C$106=$C220)*(T$7:T$106&gt;0))</f>
        <v>0</v>
      </c>
      <c r="U220" s="88">
        <f t="array" ref="U220">SUM($H$7:$H$106*($C$7:$C$106=$C220)*(U$7:U$106&gt;0))</f>
        <v>0</v>
      </c>
      <c r="V220" s="88">
        <f t="array" ref="V220">SUM($H$7:$H$106*($C$7:$C$106=$C220)*(V$7:V$106&gt;0))</f>
        <v>0</v>
      </c>
      <c r="W220" s="88">
        <f t="array" ref="W220">SUM($H$7:$H$106*($C$7:$C$106=$C220)*(W$7:W$106&gt;0))</f>
        <v>0</v>
      </c>
      <c r="X220" s="88">
        <f t="array" ref="X220">SUM($H$7:$H$106*($C$7:$C$106=$C220)*(X$7:X$106&gt;0))</f>
        <v>0</v>
      </c>
      <c r="Y220" s="88">
        <f t="array" ref="Y220">SUM($H$7:$H$106*($C$7:$C$106=$C220)*(Y$7:Y$106&gt;0))</f>
        <v>0</v>
      </c>
      <c r="Z220" s="88">
        <f t="array" ref="Z220">SUM($H$7:$H$106*($C$7:$C$106=$C220)*(Z$7:Z$106&gt;0))</f>
        <v>0</v>
      </c>
      <c r="AA220" s="88">
        <f t="array" ref="AA220">SUM($H$7:$H$106*($C$7:$C$106=$C220)*(AA$7:AA$106&gt;0))</f>
        <v>0</v>
      </c>
      <c r="AB220" s="88">
        <f t="array" ref="AB220">SUM($H$7:$H$106*($C$7:$C$106=$C220)*(AB$7:AB$106&gt;0))</f>
        <v>0</v>
      </c>
      <c r="AC220" s="88">
        <f t="array" ref="AC220">SUM($H$7:$H$106*($C$7:$C$106=$C220)*(AC$7:AC$106&gt;0))</f>
        <v>0</v>
      </c>
      <c r="AD220" s="88">
        <f t="array" ref="AD220">SUM($H$7:$H$106*($C$7:$C$106=$C220)*(AD$7:AD$106&gt;0))</f>
        <v>0</v>
      </c>
      <c r="AE220" s="88">
        <f t="array" ref="AE220">SUM($H$7:$H$106*($C$7:$C$106=$C220)*(AE$7:AE$106&gt;0))</f>
        <v>0</v>
      </c>
      <c r="AF220" s="88">
        <f t="array" ref="AF220">SUM($H$7:$H$106*($C$7:$C$106=$C220)*(AF$7:AF$106&gt;0))</f>
        <v>0</v>
      </c>
      <c r="AG220" s="88">
        <f t="array" ref="AG220">SUM($H$7:$H$106*($C$7:$C$106=$C220)*(AG$7:AG$106&gt;0))</f>
        <v>0</v>
      </c>
      <c r="AH220" s="88">
        <f t="array" ref="AH220">SUM($H$7:$H$106*($C$7:$C$106=$C220)*(AH$7:AH$106&gt;0))</f>
        <v>0</v>
      </c>
      <c r="AI220" s="88">
        <f t="array" ref="AI220">SUM($H$7:$H$106*($C$7:$C$106=$C220)*(AI$7:AI$106&gt;0))</f>
        <v>0</v>
      </c>
      <c r="AJ220" s="88">
        <f t="array" ref="AJ220">SUM($H$7:$H$106*($C$7:$C$106=$C220)*(AJ$7:AJ$106&gt;0))</f>
        <v>0</v>
      </c>
      <c r="AK220" s="88">
        <f t="array" ref="AK220">SUM($H$7:$H$106*($C$7:$C$106=$C220)*(AK$7:AK$106&gt;0))</f>
        <v>0</v>
      </c>
      <c r="AL220" s="88">
        <f t="array" ref="AL220">SUM($H$7:$H$106*($C$7:$C$106=$C220)*(AL$7:AL$106&gt;0))</f>
        <v>0</v>
      </c>
      <c r="AM220" s="88">
        <f t="array" ref="AM220">SUM($H$7:$H$106*($C$7:$C$106=$C220)*(AM$7:AM$106&gt;0))</f>
        <v>0</v>
      </c>
      <c r="AN220" s="88">
        <f t="array" ref="AN220">SUM($H$7:$H$106*($C$7:$C$106=$C220)*(AN$7:AN$106&gt;0))</f>
        <v>0</v>
      </c>
      <c r="AO220" s="88">
        <f t="array" ref="AO220">SUM($H$7:$H$106*($C$7:$C$106=$C220)*(AO$7:AO$106&gt;0))</f>
        <v>0</v>
      </c>
      <c r="AP220" s="88">
        <f t="array" ref="AP220">SUM($H$7:$H$106*($C$7:$C$106=$C220)*(AP$7:AP$106&gt;0))</f>
        <v>0</v>
      </c>
      <c r="AQ220" s="88">
        <f t="array" ref="AQ220">SUM($H$7:$H$106*($C$7:$C$106=$C220)*(AQ$7:AQ$106&gt;0))</f>
        <v>0</v>
      </c>
      <c r="AR220" s="88">
        <f t="array" ref="AR220">SUM($H$7:$H$106*($C$7:$C$106=$C220)*(AR$7:AR$106&gt;0))</f>
        <v>0</v>
      </c>
      <c r="AS220" s="88">
        <f t="array" ref="AS220">SUM($H$7:$H$106*($C$7:$C$106=$C220)*(AS$7:AS$106&gt;0))</f>
        <v>0</v>
      </c>
      <c r="AT220" s="88">
        <f t="array" ref="AT220">SUM($H$7:$H$106*($C$7:$C$106=$C220)*(AT$7:AT$106&gt;0))</f>
        <v>0</v>
      </c>
      <c r="AU220" s="88">
        <f t="array" ref="AU220">SUM($H$7:$H$106*($C$7:$C$106=$C220)*(AU$7:AU$106&gt;0))</f>
        <v>0</v>
      </c>
      <c r="AV220" s="88">
        <f t="array" ref="AV220">SUM($H$7:$H$106*($C$7:$C$106=$C220)*(AV$7:AV$106&gt;0))</f>
        <v>0</v>
      </c>
      <c r="AW220" s="88">
        <f t="array" ref="AW220">SUM($H$7:$H$106*($C$7:$C$106=$C220)*(AW$7:AW$106&gt;0))</f>
        <v>0</v>
      </c>
      <c r="AX220" s="88">
        <f t="array" ref="AX220">SUM($H$7:$H$106*($C$7:$C$106=$C220)*(AX$7:AX$106&gt;0))</f>
        <v>0</v>
      </c>
      <c r="AY220" s="88">
        <f t="array" ref="AY220">SUM($H$7:$H$106*($C$7:$C$106=$C220)*(AY$7:AY$106&gt;0))</f>
        <v>0</v>
      </c>
      <c r="AZ220" s="88">
        <f t="array" ref="AZ220">SUM($H$7:$H$106*($C$7:$C$106=$C220)*(AZ$7:AZ$106&gt;0))</f>
        <v>0</v>
      </c>
      <c r="BA220" s="88">
        <f t="array" ref="BA220">SUM($H$7:$H$106*($C$7:$C$106=$C220)*(BA$7:BA$106&gt;0))</f>
        <v>0</v>
      </c>
      <c r="BB220" s="88">
        <f t="array" ref="BB220">SUM($H$7:$H$106*($C$7:$C$106=$C220)*(BB$7:BB$106&gt;0))</f>
        <v>0</v>
      </c>
      <c r="BC220" s="88">
        <f t="array" ref="BC220">SUM($H$7:$H$106*($C$7:$C$106=$C220)*(BC$7:BC$106&gt;0))</f>
        <v>0</v>
      </c>
      <c r="BD220" s="88">
        <f t="array" ref="BD220">SUM($H$7:$H$106*($C$7:$C$106=$C220)*(BD$7:BD$106&gt;0))</f>
        <v>0</v>
      </c>
      <c r="BE220" s="88">
        <f t="array" ref="BE220">SUM($H$7:$H$106*($C$7:$C$106=$C220)*(BE$7:BE$106&gt;0))</f>
        <v>0</v>
      </c>
      <c r="BF220" s="88">
        <f t="array" ref="BF220">SUM($H$7:$H$106*($C$7:$C$106=$C220)*(BF$7:BF$106&gt;0))</f>
        <v>0</v>
      </c>
      <c r="BG220" s="88">
        <f t="array" ref="BG220">SUM($H$7:$H$106*($C$7:$C$106=$C220)*(BG$7:BG$106&gt;0))</f>
        <v>0</v>
      </c>
      <c r="BH220" s="88">
        <f t="array" ref="BH220">SUM($H$7:$H$106*($C$7:$C$106=$C220)*(BH$7:BH$106&gt;0))</f>
        <v>0</v>
      </c>
      <c r="BI220" s="88">
        <f t="array" ref="BI220">SUM($H$7:$H$106*($C$7:$C$106=$C220)*(BI$7:BI$106&gt;0))</f>
        <v>0</v>
      </c>
      <c r="BJ220" s="88">
        <f t="array" ref="BJ220">SUM($H$7:$H$106*($C$7:$C$106=$C220)*(BJ$7:BJ$106&gt;0))</f>
        <v>0</v>
      </c>
      <c r="BK220" s="88">
        <f t="array" ref="BK220">SUM($H$7:$H$106*($C$7:$C$106=$C220)*(BK$7:BK$106&gt;0))</f>
        <v>0</v>
      </c>
      <c r="BL220" s="88">
        <f t="array" ref="BL220">SUM($H$7:$H$106*($C$7:$C$106=$C220)*(BL$7:BL$106&gt;0))</f>
        <v>0</v>
      </c>
      <c r="BM220" s="88">
        <f t="array" ref="BM220">SUM($H$7:$H$106*($C$7:$C$106=$C220)*(BM$7:BM$106&gt;0))</f>
        <v>0</v>
      </c>
      <c r="BN220" s="88">
        <f t="array" ref="BN220">SUM($H$7:$H$106*($C$7:$C$106=$C220)*(BN$7:BN$106&gt;0))</f>
        <v>0</v>
      </c>
      <c r="BO220" s="88">
        <f t="array" ref="BO220">SUM($H$7:$H$106*($C$7:$C$106=$C220)*(BO$7:BO$106&gt;0))</f>
        <v>0</v>
      </c>
      <c r="BP220" s="88">
        <f t="array" ref="BP220">SUM($H$7:$H$106*($C$7:$C$106=$C220)*(BP$7:BP$106&gt;0))</f>
        <v>0</v>
      </c>
      <c r="BQ220" s="88">
        <f t="array" ref="BQ220">SUM($H$7:$H$106*($C$7:$C$106=$C220)*(BQ$7:BQ$106&gt;0))</f>
        <v>0</v>
      </c>
      <c r="BR220" s="88">
        <f t="array" ref="BR220">SUM($H$7:$H$106*($C$7:$C$106=$C220)*(BR$7:BR$106&gt;0))</f>
        <v>0</v>
      </c>
      <c r="BS220" s="88">
        <f t="array" ref="BS220">SUM($H$7:$H$106*($C$7:$C$106=$C220)*(BS$7:BS$106&gt;0))</f>
        <v>0</v>
      </c>
      <c r="BT220" s="88">
        <f t="array" ref="BT220">SUM($H$7:$H$106*($C$7:$C$106=$C220)*(BT$7:BT$106&gt;0))</f>
        <v>0</v>
      </c>
      <c r="BU220" s="88">
        <f t="array" ref="BU220">SUM($H$7:$H$106*($C$7:$C$106=$C220)*(BU$7:BU$106&gt;0))</f>
        <v>0</v>
      </c>
      <c r="BV220" s="88">
        <f t="array" ref="BV220">SUM($H$7:$H$106*($C$7:$C$106=$C220)*(BV$7:BV$106&gt;0))</f>
        <v>0</v>
      </c>
      <c r="BW220" s="88">
        <f t="array" ref="BW220">SUM($H$7:$H$106*($C$7:$C$106=$C220)*(BW$7:BW$106&gt;0))</f>
        <v>0</v>
      </c>
    </row>
    <row r="221" spans="2:75" hidden="1" outlineLevel="1">
      <c r="B221" s="7"/>
      <c r="C221" s="86">
        <f>тех!B118</f>
        <v>0</v>
      </c>
      <c r="D221" s="58"/>
      <c r="E221" s="58"/>
      <c r="F221" s="58"/>
      <c r="G221" s="58"/>
      <c r="H221" s="87"/>
      <c r="I221" s="80"/>
      <c r="J221" s="80"/>
      <c r="K221" s="80"/>
      <c r="L221" s="80"/>
      <c r="M221" s="80"/>
      <c r="N221" s="80"/>
      <c r="P221" s="88">
        <f t="array" ref="P221">SUM($H$7:$H$106*($C$7:$C$106=$C221)*(P$7:P$106&gt;0))</f>
        <v>0</v>
      </c>
      <c r="Q221" s="88">
        <f t="array" ref="Q221">SUM($H$7:$H$106*($C$7:$C$106=$C221)*(Q$7:Q$106&gt;0))</f>
        <v>0</v>
      </c>
      <c r="R221" s="88">
        <f t="array" ref="R221">SUM($H$7:$H$106*($C$7:$C$106=$C221)*(R$7:R$106&gt;0))</f>
        <v>0</v>
      </c>
      <c r="S221" s="88">
        <f t="array" ref="S221">SUM($H$7:$H$106*($C$7:$C$106=$C221)*(S$7:S$106&gt;0))</f>
        <v>0</v>
      </c>
      <c r="T221" s="88">
        <f t="array" ref="T221">SUM($H$7:$H$106*($C$7:$C$106=$C221)*(T$7:T$106&gt;0))</f>
        <v>0</v>
      </c>
      <c r="U221" s="88">
        <f t="array" ref="U221">SUM($H$7:$H$106*($C$7:$C$106=$C221)*(U$7:U$106&gt;0))</f>
        <v>0</v>
      </c>
      <c r="V221" s="88">
        <f t="array" ref="V221">SUM($H$7:$H$106*($C$7:$C$106=$C221)*(V$7:V$106&gt;0))</f>
        <v>0</v>
      </c>
      <c r="W221" s="88">
        <f t="array" ref="W221">SUM($H$7:$H$106*($C$7:$C$106=$C221)*(W$7:W$106&gt;0))</f>
        <v>0</v>
      </c>
      <c r="X221" s="88">
        <f t="array" ref="X221">SUM($H$7:$H$106*($C$7:$C$106=$C221)*(X$7:X$106&gt;0))</f>
        <v>0</v>
      </c>
      <c r="Y221" s="88">
        <f t="array" ref="Y221">SUM($H$7:$H$106*($C$7:$C$106=$C221)*(Y$7:Y$106&gt;0))</f>
        <v>0</v>
      </c>
      <c r="Z221" s="88">
        <f t="array" ref="Z221">SUM($H$7:$H$106*($C$7:$C$106=$C221)*(Z$7:Z$106&gt;0))</f>
        <v>0</v>
      </c>
      <c r="AA221" s="88">
        <f t="array" ref="AA221">SUM($H$7:$H$106*($C$7:$C$106=$C221)*(AA$7:AA$106&gt;0))</f>
        <v>0</v>
      </c>
      <c r="AB221" s="88">
        <f t="array" ref="AB221">SUM($H$7:$H$106*($C$7:$C$106=$C221)*(AB$7:AB$106&gt;0))</f>
        <v>0</v>
      </c>
      <c r="AC221" s="88">
        <f t="array" ref="AC221">SUM($H$7:$H$106*($C$7:$C$106=$C221)*(AC$7:AC$106&gt;0))</f>
        <v>0</v>
      </c>
      <c r="AD221" s="88">
        <f t="array" ref="AD221">SUM($H$7:$H$106*($C$7:$C$106=$C221)*(AD$7:AD$106&gt;0))</f>
        <v>0</v>
      </c>
      <c r="AE221" s="88">
        <f t="array" ref="AE221">SUM($H$7:$H$106*($C$7:$C$106=$C221)*(AE$7:AE$106&gt;0))</f>
        <v>0</v>
      </c>
      <c r="AF221" s="88">
        <f t="array" ref="AF221">SUM($H$7:$H$106*($C$7:$C$106=$C221)*(AF$7:AF$106&gt;0))</f>
        <v>0</v>
      </c>
      <c r="AG221" s="88">
        <f t="array" ref="AG221">SUM($H$7:$H$106*($C$7:$C$106=$C221)*(AG$7:AG$106&gt;0))</f>
        <v>0</v>
      </c>
      <c r="AH221" s="88">
        <f t="array" ref="AH221">SUM($H$7:$H$106*($C$7:$C$106=$C221)*(AH$7:AH$106&gt;0))</f>
        <v>0</v>
      </c>
      <c r="AI221" s="88">
        <f t="array" ref="AI221">SUM($H$7:$H$106*($C$7:$C$106=$C221)*(AI$7:AI$106&gt;0))</f>
        <v>0</v>
      </c>
      <c r="AJ221" s="88">
        <f t="array" ref="AJ221">SUM($H$7:$H$106*($C$7:$C$106=$C221)*(AJ$7:AJ$106&gt;0))</f>
        <v>0</v>
      </c>
      <c r="AK221" s="88">
        <f t="array" ref="AK221">SUM($H$7:$H$106*($C$7:$C$106=$C221)*(AK$7:AK$106&gt;0))</f>
        <v>0</v>
      </c>
      <c r="AL221" s="88">
        <f t="array" ref="AL221">SUM($H$7:$H$106*($C$7:$C$106=$C221)*(AL$7:AL$106&gt;0))</f>
        <v>0</v>
      </c>
      <c r="AM221" s="88">
        <f t="array" ref="AM221">SUM($H$7:$H$106*($C$7:$C$106=$C221)*(AM$7:AM$106&gt;0))</f>
        <v>0</v>
      </c>
      <c r="AN221" s="88">
        <f t="array" ref="AN221">SUM($H$7:$H$106*($C$7:$C$106=$C221)*(AN$7:AN$106&gt;0))</f>
        <v>0</v>
      </c>
      <c r="AO221" s="88">
        <f t="array" ref="AO221">SUM($H$7:$H$106*($C$7:$C$106=$C221)*(AO$7:AO$106&gt;0))</f>
        <v>0</v>
      </c>
      <c r="AP221" s="88">
        <f t="array" ref="AP221">SUM($H$7:$H$106*($C$7:$C$106=$C221)*(AP$7:AP$106&gt;0))</f>
        <v>0</v>
      </c>
      <c r="AQ221" s="88">
        <f t="array" ref="AQ221">SUM($H$7:$H$106*($C$7:$C$106=$C221)*(AQ$7:AQ$106&gt;0))</f>
        <v>0</v>
      </c>
      <c r="AR221" s="88">
        <f t="array" ref="AR221">SUM($H$7:$H$106*($C$7:$C$106=$C221)*(AR$7:AR$106&gt;0))</f>
        <v>0</v>
      </c>
      <c r="AS221" s="88">
        <f t="array" ref="AS221">SUM($H$7:$H$106*($C$7:$C$106=$C221)*(AS$7:AS$106&gt;0))</f>
        <v>0</v>
      </c>
      <c r="AT221" s="88">
        <f t="array" ref="AT221">SUM($H$7:$H$106*($C$7:$C$106=$C221)*(AT$7:AT$106&gt;0))</f>
        <v>0</v>
      </c>
      <c r="AU221" s="88">
        <f t="array" ref="AU221">SUM($H$7:$H$106*($C$7:$C$106=$C221)*(AU$7:AU$106&gt;0))</f>
        <v>0</v>
      </c>
      <c r="AV221" s="88">
        <f t="array" ref="AV221">SUM($H$7:$H$106*($C$7:$C$106=$C221)*(AV$7:AV$106&gt;0))</f>
        <v>0</v>
      </c>
      <c r="AW221" s="88">
        <f t="array" ref="AW221">SUM($H$7:$H$106*($C$7:$C$106=$C221)*(AW$7:AW$106&gt;0))</f>
        <v>0</v>
      </c>
      <c r="AX221" s="88">
        <f t="array" ref="AX221">SUM($H$7:$H$106*($C$7:$C$106=$C221)*(AX$7:AX$106&gt;0))</f>
        <v>0</v>
      </c>
      <c r="AY221" s="88">
        <f t="array" ref="AY221">SUM($H$7:$H$106*($C$7:$C$106=$C221)*(AY$7:AY$106&gt;0))</f>
        <v>0</v>
      </c>
      <c r="AZ221" s="88">
        <f t="array" ref="AZ221">SUM($H$7:$H$106*($C$7:$C$106=$C221)*(AZ$7:AZ$106&gt;0))</f>
        <v>0</v>
      </c>
      <c r="BA221" s="88">
        <f t="array" ref="BA221">SUM($H$7:$H$106*($C$7:$C$106=$C221)*(BA$7:BA$106&gt;0))</f>
        <v>0</v>
      </c>
      <c r="BB221" s="88">
        <f t="array" ref="BB221">SUM($H$7:$H$106*($C$7:$C$106=$C221)*(BB$7:BB$106&gt;0))</f>
        <v>0</v>
      </c>
      <c r="BC221" s="88">
        <f t="array" ref="BC221">SUM($H$7:$H$106*($C$7:$C$106=$C221)*(BC$7:BC$106&gt;0))</f>
        <v>0</v>
      </c>
      <c r="BD221" s="88">
        <f t="array" ref="BD221">SUM($H$7:$H$106*($C$7:$C$106=$C221)*(BD$7:BD$106&gt;0))</f>
        <v>0</v>
      </c>
      <c r="BE221" s="88">
        <f t="array" ref="BE221">SUM($H$7:$H$106*($C$7:$C$106=$C221)*(BE$7:BE$106&gt;0))</f>
        <v>0</v>
      </c>
      <c r="BF221" s="88">
        <f t="array" ref="BF221">SUM($H$7:$H$106*($C$7:$C$106=$C221)*(BF$7:BF$106&gt;0))</f>
        <v>0</v>
      </c>
      <c r="BG221" s="88">
        <f t="array" ref="BG221">SUM($H$7:$H$106*($C$7:$C$106=$C221)*(BG$7:BG$106&gt;0))</f>
        <v>0</v>
      </c>
      <c r="BH221" s="88">
        <f t="array" ref="BH221">SUM($H$7:$H$106*($C$7:$C$106=$C221)*(BH$7:BH$106&gt;0))</f>
        <v>0</v>
      </c>
      <c r="BI221" s="88">
        <f t="array" ref="BI221">SUM($H$7:$H$106*($C$7:$C$106=$C221)*(BI$7:BI$106&gt;0))</f>
        <v>0</v>
      </c>
      <c r="BJ221" s="88">
        <f t="array" ref="BJ221">SUM($H$7:$H$106*($C$7:$C$106=$C221)*(BJ$7:BJ$106&gt;0))</f>
        <v>0</v>
      </c>
      <c r="BK221" s="88">
        <f t="array" ref="BK221">SUM($H$7:$H$106*($C$7:$C$106=$C221)*(BK$7:BK$106&gt;0))</f>
        <v>0</v>
      </c>
      <c r="BL221" s="88">
        <f t="array" ref="BL221">SUM($H$7:$H$106*($C$7:$C$106=$C221)*(BL$7:BL$106&gt;0))</f>
        <v>0</v>
      </c>
      <c r="BM221" s="88">
        <f t="array" ref="BM221">SUM($H$7:$H$106*($C$7:$C$106=$C221)*(BM$7:BM$106&gt;0))</f>
        <v>0</v>
      </c>
      <c r="BN221" s="88">
        <f t="array" ref="BN221">SUM($H$7:$H$106*($C$7:$C$106=$C221)*(BN$7:BN$106&gt;0))</f>
        <v>0</v>
      </c>
      <c r="BO221" s="88">
        <f t="array" ref="BO221">SUM($H$7:$H$106*($C$7:$C$106=$C221)*(BO$7:BO$106&gt;0))</f>
        <v>0</v>
      </c>
      <c r="BP221" s="88">
        <f t="array" ref="BP221">SUM($H$7:$H$106*($C$7:$C$106=$C221)*(BP$7:BP$106&gt;0))</f>
        <v>0</v>
      </c>
      <c r="BQ221" s="88">
        <f t="array" ref="BQ221">SUM($H$7:$H$106*($C$7:$C$106=$C221)*(BQ$7:BQ$106&gt;0))</f>
        <v>0</v>
      </c>
      <c r="BR221" s="88">
        <f t="array" ref="BR221">SUM($H$7:$H$106*($C$7:$C$106=$C221)*(BR$7:BR$106&gt;0))</f>
        <v>0</v>
      </c>
      <c r="BS221" s="88">
        <f t="array" ref="BS221">SUM($H$7:$H$106*($C$7:$C$106=$C221)*(BS$7:BS$106&gt;0))</f>
        <v>0</v>
      </c>
      <c r="BT221" s="88">
        <f t="array" ref="BT221">SUM($H$7:$H$106*($C$7:$C$106=$C221)*(BT$7:BT$106&gt;0))</f>
        <v>0</v>
      </c>
      <c r="BU221" s="88">
        <f t="array" ref="BU221">SUM($H$7:$H$106*($C$7:$C$106=$C221)*(BU$7:BU$106&gt;0))</f>
        <v>0</v>
      </c>
      <c r="BV221" s="88">
        <f t="array" ref="BV221">SUM($H$7:$H$106*($C$7:$C$106=$C221)*(BV$7:BV$106&gt;0))</f>
        <v>0</v>
      </c>
      <c r="BW221" s="88">
        <f t="array" ref="BW221">SUM($H$7:$H$106*($C$7:$C$106=$C221)*(BW$7:BW$106&gt;0))</f>
        <v>0</v>
      </c>
    </row>
    <row r="222" spans="2:75" collapsed="1">
      <c r="B222" s="7"/>
      <c r="C222" s="50" t="s">
        <v>335</v>
      </c>
      <c r="D222" s="80" t="s">
        <v>100</v>
      </c>
      <c r="E222" s="80"/>
      <c r="F222" s="80"/>
      <c r="G222" s="80"/>
      <c r="H222" s="80" t="s">
        <v>100</v>
      </c>
      <c r="I222" s="80" t="s">
        <v>100</v>
      </c>
      <c r="J222" s="80" t="s">
        <v>100</v>
      </c>
      <c r="K222" s="80" t="s">
        <v>100</v>
      </c>
      <c r="L222" s="80" t="s">
        <v>100</v>
      </c>
      <c r="M222" s="80" t="s">
        <v>100</v>
      </c>
      <c r="N222" s="80" t="s">
        <v>100</v>
      </c>
      <c r="P222" s="85">
        <f t="shared" ref="P222:AU222" si="67">SUM(P223:P223)</f>
        <v>1</v>
      </c>
      <c r="Q222" s="85">
        <f t="shared" si="67"/>
        <v>1</v>
      </c>
      <c r="R222" s="85">
        <f t="shared" si="67"/>
        <v>1</v>
      </c>
      <c r="S222" s="85">
        <f t="shared" si="67"/>
        <v>1</v>
      </c>
      <c r="T222" s="85">
        <f t="shared" si="67"/>
        <v>1</v>
      </c>
      <c r="U222" s="85">
        <f t="shared" si="67"/>
        <v>1</v>
      </c>
      <c r="V222" s="85">
        <f t="shared" si="67"/>
        <v>1</v>
      </c>
      <c r="W222" s="85">
        <f t="shared" si="67"/>
        <v>1</v>
      </c>
      <c r="X222" s="85">
        <f t="shared" si="67"/>
        <v>1</v>
      </c>
      <c r="Y222" s="85">
        <f t="shared" si="67"/>
        <v>1</v>
      </c>
      <c r="Z222" s="85">
        <f t="shared" si="67"/>
        <v>1</v>
      </c>
      <c r="AA222" s="85">
        <f t="shared" si="67"/>
        <v>1</v>
      </c>
      <c r="AB222" s="85">
        <f t="shared" si="67"/>
        <v>0</v>
      </c>
      <c r="AC222" s="85">
        <f t="shared" si="67"/>
        <v>0</v>
      </c>
      <c r="AD222" s="85">
        <f t="shared" si="67"/>
        <v>0</v>
      </c>
      <c r="AE222" s="85">
        <f t="shared" si="67"/>
        <v>0</v>
      </c>
      <c r="AF222" s="85">
        <f t="shared" si="67"/>
        <v>0</v>
      </c>
      <c r="AG222" s="85">
        <f t="shared" si="67"/>
        <v>0</v>
      </c>
      <c r="AH222" s="85">
        <f t="shared" si="67"/>
        <v>0</v>
      </c>
      <c r="AI222" s="85">
        <f t="shared" si="67"/>
        <v>0</v>
      </c>
      <c r="AJ222" s="85">
        <f t="shared" si="67"/>
        <v>0</v>
      </c>
      <c r="AK222" s="85">
        <f t="shared" si="67"/>
        <v>0</v>
      </c>
      <c r="AL222" s="85">
        <f t="shared" si="67"/>
        <v>0</v>
      </c>
      <c r="AM222" s="85">
        <f t="shared" si="67"/>
        <v>0</v>
      </c>
      <c r="AN222" s="85">
        <f t="shared" si="67"/>
        <v>0</v>
      </c>
      <c r="AO222" s="85">
        <f t="shared" si="67"/>
        <v>0</v>
      </c>
      <c r="AP222" s="85">
        <f t="shared" si="67"/>
        <v>0</v>
      </c>
      <c r="AQ222" s="85">
        <f t="shared" si="67"/>
        <v>0</v>
      </c>
      <c r="AR222" s="85">
        <f t="shared" si="67"/>
        <v>0</v>
      </c>
      <c r="AS222" s="85">
        <f t="shared" si="67"/>
        <v>0</v>
      </c>
      <c r="AT222" s="85">
        <f t="shared" si="67"/>
        <v>0</v>
      </c>
      <c r="AU222" s="85">
        <f t="shared" si="67"/>
        <v>0</v>
      </c>
      <c r="AV222" s="85">
        <f t="shared" ref="AV222:BW222" si="68">SUM(AV223:AV223)</f>
        <v>0</v>
      </c>
      <c r="AW222" s="85">
        <f t="shared" si="68"/>
        <v>0</v>
      </c>
      <c r="AX222" s="85">
        <f t="shared" si="68"/>
        <v>0</v>
      </c>
      <c r="AY222" s="85">
        <f t="shared" si="68"/>
        <v>0</v>
      </c>
      <c r="AZ222" s="85">
        <f t="shared" si="68"/>
        <v>0</v>
      </c>
      <c r="BA222" s="85">
        <f t="shared" si="68"/>
        <v>0</v>
      </c>
      <c r="BB222" s="85">
        <f t="shared" si="68"/>
        <v>0</v>
      </c>
      <c r="BC222" s="85">
        <f t="shared" si="68"/>
        <v>0</v>
      </c>
      <c r="BD222" s="85">
        <f t="shared" si="68"/>
        <v>0</v>
      </c>
      <c r="BE222" s="85">
        <f t="shared" si="68"/>
        <v>0</v>
      </c>
      <c r="BF222" s="85">
        <f t="shared" si="68"/>
        <v>0</v>
      </c>
      <c r="BG222" s="85">
        <f t="shared" si="68"/>
        <v>0</v>
      </c>
      <c r="BH222" s="85">
        <f t="shared" si="68"/>
        <v>0</v>
      </c>
      <c r="BI222" s="85">
        <f t="shared" si="68"/>
        <v>0</v>
      </c>
      <c r="BJ222" s="85">
        <f t="shared" si="68"/>
        <v>0</v>
      </c>
      <c r="BK222" s="85">
        <f t="shared" si="68"/>
        <v>0</v>
      </c>
      <c r="BL222" s="85">
        <f t="shared" si="68"/>
        <v>0</v>
      </c>
      <c r="BM222" s="85">
        <f t="shared" si="68"/>
        <v>0</v>
      </c>
      <c r="BN222" s="85">
        <f t="shared" si="68"/>
        <v>0</v>
      </c>
      <c r="BO222" s="85">
        <f t="shared" si="68"/>
        <v>0</v>
      </c>
      <c r="BP222" s="85">
        <f t="shared" si="68"/>
        <v>0</v>
      </c>
      <c r="BQ222" s="85">
        <f t="shared" si="68"/>
        <v>0</v>
      </c>
      <c r="BR222" s="85">
        <f t="shared" si="68"/>
        <v>0</v>
      </c>
      <c r="BS222" s="85">
        <f t="shared" si="68"/>
        <v>0</v>
      </c>
      <c r="BT222" s="85">
        <f t="shared" si="68"/>
        <v>0</v>
      </c>
      <c r="BU222" s="85">
        <f t="shared" si="68"/>
        <v>0</v>
      </c>
      <c r="BV222" s="85">
        <f t="shared" si="68"/>
        <v>0</v>
      </c>
      <c r="BW222" s="85">
        <f t="shared" si="68"/>
        <v>0</v>
      </c>
    </row>
    <row r="223" spans="2:75" hidden="1" outlineLevel="1">
      <c r="B223" s="7"/>
      <c r="C223" s="86" t="str">
        <f>тех!B20</f>
        <v>Менеджер объекта</v>
      </c>
      <c r="D223" s="80"/>
      <c r="E223" s="80"/>
      <c r="F223" s="80"/>
      <c r="G223" s="80"/>
      <c r="H223" s="87"/>
      <c r="I223" s="80"/>
      <c r="J223" s="80"/>
      <c r="K223" s="80"/>
      <c r="L223" s="80"/>
      <c r="M223" s="80"/>
      <c r="N223" s="80"/>
      <c r="P223" s="88">
        <f t="array" ref="P223">SUM($H$7:$H$106*($C$7:$C$106=$C223)*(P$7:P$106&gt;0))</f>
        <v>1</v>
      </c>
      <c r="Q223" s="88">
        <f t="array" ref="Q223">SUM($H$7:$H$106*($C$7:$C$106=$C223)*(Q$7:Q$106&gt;0))</f>
        <v>1</v>
      </c>
      <c r="R223" s="88">
        <f t="array" ref="R223">SUM($H$7:$H$106*($C$7:$C$106=$C223)*(R$7:R$106&gt;0))</f>
        <v>1</v>
      </c>
      <c r="S223" s="88">
        <f t="array" ref="S223">SUM($H$7:$H$106*($C$7:$C$106=$C223)*(S$7:S$106&gt;0))</f>
        <v>1</v>
      </c>
      <c r="T223" s="88">
        <f t="array" ref="T223">SUM($H$7:$H$106*($C$7:$C$106=$C223)*(T$7:T$106&gt;0))</f>
        <v>1</v>
      </c>
      <c r="U223" s="88">
        <f t="array" ref="U223">SUM($H$7:$H$106*($C$7:$C$106=$C223)*(U$7:U$106&gt;0))</f>
        <v>1</v>
      </c>
      <c r="V223" s="88">
        <f t="array" ref="V223">SUM($H$7:$H$106*($C$7:$C$106=$C223)*(V$7:V$106&gt;0))</f>
        <v>1</v>
      </c>
      <c r="W223" s="88">
        <f t="array" ref="W223">SUM($H$7:$H$106*($C$7:$C$106=$C223)*(W$7:W$106&gt;0))</f>
        <v>1</v>
      </c>
      <c r="X223" s="88">
        <f t="array" ref="X223">SUM($H$7:$H$106*($C$7:$C$106=$C223)*(X$7:X$106&gt;0))</f>
        <v>1</v>
      </c>
      <c r="Y223" s="88">
        <f t="array" ref="Y223">SUM($H$7:$H$106*($C$7:$C$106=$C223)*(Y$7:Y$106&gt;0))</f>
        <v>1</v>
      </c>
      <c r="Z223" s="88">
        <f t="array" ref="Z223">SUM($H$7:$H$106*($C$7:$C$106=$C223)*(Z$7:Z$106&gt;0))</f>
        <v>1</v>
      </c>
      <c r="AA223" s="88">
        <f t="array" ref="AA223">SUM($H$7:$H$106*($C$7:$C$106=$C223)*(AA$7:AA$106&gt;0))</f>
        <v>1</v>
      </c>
      <c r="AB223" s="88">
        <f t="array" ref="AB223">SUM($H$7:$H$106*($C$7:$C$106=$C223)*(AB$7:AB$106&gt;0))</f>
        <v>0</v>
      </c>
      <c r="AC223" s="88">
        <f t="array" ref="AC223">SUM($H$7:$H$106*($C$7:$C$106=$C223)*(AC$7:AC$106&gt;0))</f>
        <v>0</v>
      </c>
      <c r="AD223" s="88">
        <f t="array" ref="AD223">SUM($H$7:$H$106*($C$7:$C$106=$C223)*(AD$7:AD$106&gt;0))</f>
        <v>0</v>
      </c>
      <c r="AE223" s="88">
        <f t="array" ref="AE223">SUM($H$7:$H$106*($C$7:$C$106=$C223)*(AE$7:AE$106&gt;0))</f>
        <v>0</v>
      </c>
      <c r="AF223" s="88">
        <f t="array" ref="AF223">SUM($H$7:$H$106*($C$7:$C$106=$C223)*(AF$7:AF$106&gt;0))</f>
        <v>0</v>
      </c>
      <c r="AG223" s="88">
        <f t="array" ref="AG223">SUM($H$7:$H$106*($C$7:$C$106=$C223)*(AG$7:AG$106&gt;0))</f>
        <v>0</v>
      </c>
      <c r="AH223" s="88">
        <f t="array" ref="AH223">SUM($H$7:$H$106*($C$7:$C$106=$C223)*(AH$7:AH$106&gt;0))</f>
        <v>0</v>
      </c>
      <c r="AI223" s="88">
        <f t="array" ref="AI223">SUM($H$7:$H$106*($C$7:$C$106=$C223)*(AI$7:AI$106&gt;0))</f>
        <v>0</v>
      </c>
      <c r="AJ223" s="88">
        <f t="array" ref="AJ223">SUM($H$7:$H$106*($C$7:$C$106=$C223)*(AJ$7:AJ$106&gt;0))</f>
        <v>0</v>
      </c>
      <c r="AK223" s="88">
        <f t="array" ref="AK223">SUM($H$7:$H$106*($C$7:$C$106=$C223)*(AK$7:AK$106&gt;0))</f>
        <v>0</v>
      </c>
      <c r="AL223" s="88">
        <f t="array" ref="AL223">SUM($H$7:$H$106*($C$7:$C$106=$C223)*(AL$7:AL$106&gt;0))</f>
        <v>0</v>
      </c>
      <c r="AM223" s="88">
        <f t="array" ref="AM223">SUM($H$7:$H$106*($C$7:$C$106=$C223)*(AM$7:AM$106&gt;0))</f>
        <v>0</v>
      </c>
      <c r="AN223" s="88">
        <f t="array" ref="AN223">SUM($H$7:$H$106*($C$7:$C$106=$C223)*(AN$7:AN$106&gt;0))</f>
        <v>0</v>
      </c>
      <c r="AO223" s="88">
        <f t="array" ref="AO223">SUM($H$7:$H$106*($C$7:$C$106=$C223)*(AO$7:AO$106&gt;0))</f>
        <v>0</v>
      </c>
      <c r="AP223" s="88">
        <f t="array" ref="AP223">SUM($H$7:$H$106*($C$7:$C$106=$C223)*(AP$7:AP$106&gt;0))</f>
        <v>0</v>
      </c>
      <c r="AQ223" s="88">
        <f t="array" ref="AQ223">SUM($H$7:$H$106*($C$7:$C$106=$C223)*(AQ$7:AQ$106&gt;0))</f>
        <v>0</v>
      </c>
      <c r="AR223" s="88">
        <f t="array" ref="AR223">SUM($H$7:$H$106*($C$7:$C$106=$C223)*(AR$7:AR$106&gt;0))</f>
        <v>0</v>
      </c>
      <c r="AS223" s="88">
        <f t="array" ref="AS223">SUM($H$7:$H$106*($C$7:$C$106=$C223)*(AS$7:AS$106&gt;0))</f>
        <v>0</v>
      </c>
      <c r="AT223" s="88">
        <f t="array" ref="AT223">SUM($H$7:$H$106*($C$7:$C$106=$C223)*(AT$7:AT$106&gt;0))</f>
        <v>0</v>
      </c>
      <c r="AU223" s="88">
        <f t="array" ref="AU223">SUM($H$7:$H$106*($C$7:$C$106=$C223)*(AU$7:AU$106&gt;0))</f>
        <v>0</v>
      </c>
      <c r="AV223" s="88">
        <f t="array" ref="AV223">SUM($H$7:$H$106*($C$7:$C$106=$C223)*(AV$7:AV$106&gt;0))</f>
        <v>0</v>
      </c>
      <c r="AW223" s="88">
        <f t="array" ref="AW223">SUM($H$7:$H$106*($C$7:$C$106=$C223)*(AW$7:AW$106&gt;0))</f>
        <v>0</v>
      </c>
      <c r="AX223" s="88">
        <f t="array" ref="AX223">SUM($H$7:$H$106*($C$7:$C$106=$C223)*(AX$7:AX$106&gt;0))</f>
        <v>0</v>
      </c>
      <c r="AY223" s="88">
        <f t="array" ref="AY223">SUM($H$7:$H$106*($C$7:$C$106=$C223)*(AY$7:AY$106&gt;0))</f>
        <v>0</v>
      </c>
      <c r="AZ223" s="88">
        <f t="array" ref="AZ223">SUM($H$7:$H$106*($C$7:$C$106=$C223)*(AZ$7:AZ$106&gt;0))</f>
        <v>0</v>
      </c>
      <c r="BA223" s="88">
        <f t="array" ref="BA223">SUM($H$7:$H$106*($C$7:$C$106=$C223)*(BA$7:BA$106&gt;0))</f>
        <v>0</v>
      </c>
      <c r="BB223" s="88">
        <f t="array" ref="BB223">SUM($H$7:$H$106*($C$7:$C$106=$C223)*(BB$7:BB$106&gt;0))</f>
        <v>0</v>
      </c>
      <c r="BC223" s="88">
        <f t="array" ref="BC223">SUM($H$7:$H$106*($C$7:$C$106=$C223)*(BC$7:BC$106&gt;0))</f>
        <v>0</v>
      </c>
      <c r="BD223" s="88">
        <f t="array" ref="BD223">SUM($H$7:$H$106*($C$7:$C$106=$C223)*(BD$7:BD$106&gt;0))</f>
        <v>0</v>
      </c>
      <c r="BE223" s="88">
        <f t="array" ref="BE223">SUM($H$7:$H$106*($C$7:$C$106=$C223)*(BE$7:BE$106&gt;0))</f>
        <v>0</v>
      </c>
      <c r="BF223" s="88">
        <f t="array" ref="BF223">SUM($H$7:$H$106*($C$7:$C$106=$C223)*(BF$7:BF$106&gt;0))</f>
        <v>0</v>
      </c>
      <c r="BG223" s="88">
        <f t="array" ref="BG223">SUM($H$7:$H$106*($C$7:$C$106=$C223)*(BG$7:BG$106&gt;0))</f>
        <v>0</v>
      </c>
      <c r="BH223" s="88">
        <f t="array" ref="BH223">SUM($H$7:$H$106*($C$7:$C$106=$C223)*(BH$7:BH$106&gt;0))</f>
        <v>0</v>
      </c>
      <c r="BI223" s="88">
        <f t="array" ref="BI223">SUM($H$7:$H$106*($C$7:$C$106=$C223)*(BI$7:BI$106&gt;0))</f>
        <v>0</v>
      </c>
      <c r="BJ223" s="88">
        <f t="array" ref="BJ223">SUM($H$7:$H$106*($C$7:$C$106=$C223)*(BJ$7:BJ$106&gt;0))</f>
        <v>0</v>
      </c>
      <c r="BK223" s="88">
        <f t="array" ref="BK223">SUM($H$7:$H$106*($C$7:$C$106=$C223)*(BK$7:BK$106&gt;0))</f>
        <v>0</v>
      </c>
      <c r="BL223" s="88">
        <f t="array" ref="BL223">SUM($H$7:$H$106*($C$7:$C$106=$C223)*(BL$7:BL$106&gt;0))</f>
        <v>0</v>
      </c>
      <c r="BM223" s="88">
        <f t="array" ref="BM223">SUM($H$7:$H$106*($C$7:$C$106=$C223)*(BM$7:BM$106&gt;0))</f>
        <v>0</v>
      </c>
      <c r="BN223" s="88">
        <f t="array" ref="BN223">SUM($H$7:$H$106*($C$7:$C$106=$C223)*(BN$7:BN$106&gt;0))</f>
        <v>0</v>
      </c>
      <c r="BO223" s="88">
        <f t="array" ref="BO223">SUM($H$7:$H$106*($C$7:$C$106=$C223)*(BO$7:BO$106&gt;0))</f>
        <v>0</v>
      </c>
      <c r="BP223" s="88">
        <f t="array" ref="BP223">SUM($H$7:$H$106*($C$7:$C$106=$C223)*(BP$7:BP$106&gt;0))</f>
        <v>0</v>
      </c>
      <c r="BQ223" s="88">
        <f t="array" ref="BQ223">SUM($H$7:$H$106*($C$7:$C$106=$C223)*(BQ$7:BQ$106&gt;0))</f>
        <v>0</v>
      </c>
      <c r="BR223" s="88">
        <f t="array" ref="BR223">SUM($H$7:$H$106*($C$7:$C$106=$C223)*(BR$7:BR$106&gt;0))</f>
        <v>0</v>
      </c>
      <c r="BS223" s="88">
        <f t="array" ref="BS223">SUM($H$7:$H$106*($C$7:$C$106=$C223)*(BS$7:BS$106&gt;0))</f>
        <v>0</v>
      </c>
      <c r="BT223" s="88">
        <f t="array" ref="BT223">SUM($H$7:$H$106*($C$7:$C$106=$C223)*(BT$7:BT$106&gt;0))</f>
        <v>0</v>
      </c>
      <c r="BU223" s="88">
        <f t="array" ref="BU223">SUM($H$7:$H$106*($C$7:$C$106=$C223)*(BU$7:BU$106&gt;0))</f>
        <v>0</v>
      </c>
      <c r="BV223" s="88">
        <f t="array" ref="BV223">SUM($H$7:$H$106*($C$7:$C$106=$C223)*(BV$7:BV$106&gt;0))</f>
        <v>0</v>
      </c>
      <c r="BW223" s="88">
        <f t="array" ref="BW223">SUM($H$7:$H$106*($C$7:$C$106=$C223)*(BW$7:BW$106&gt;0))</f>
        <v>0</v>
      </c>
    </row>
    <row r="224" spans="2:75" collapsed="1">
      <c r="C224" s="50" t="s">
        <v>337</v>
      </c>
      <c r="D224" s="80" t="s">
        <v>100</v>
      </c>
      <c r="E224" s="80"/>
      <c r="F224" s="80"/>
      <c r="G224" s="80"/>
      <c r="H224" s="80" t="s">
        <v>100</v>
      </c>
      <c r="I224" s="80" t="s">
        <v>100</v>
      </c>
      <c r="J224" s="80" t="s">
        <v>100</v>
      </c>
      <c r="K224" s="80" t="s">
        <v>100</v>
      </c>
      <c r="L224" s="80" t="s">
        <v>100</v>
      </c>
      <c r="M224" s="80" t="s">
        <v>100</v>
      </c>
      <c r="N224" s="80" t="s">
        <v>100</v>
      </c>
      <c r="P224" s="85">
        <f t="shared" ref="P224:AU224" si="69">P124+P222</f>
        <v>7</v>
      </c>
      <c r="Q224" s="85">
        <f t="shared" si="69"/>
        <v>7</v>
      </c>
      <c r="R224" s="85">
        <f t="shared" si="69"/>
        <v>7</v>
      </c>
      <c r="S224" s="85">
        <f t="shared" si="69"/>
        <v>9</v>
      </c>
      <c r="T224" s="85">
        <f t="shared" si="69"/>
        <v>9</v>
      </c>
      <c r="U224" s="85">
        <f t="shared" si="69"/>
        <v>9</v>
      </c>
      <c r="V224" s="85">
        <f t="shared" si="69"/>
        <v>9</v>
      </c>
      <c r="W224" s="85">
        <f t="shared" si="69"/>
        <v>9</v>
      </c>
      <c r="X224" s="85">
        <f t="shared" si="69"/>
        <v>9</v>
      </c>
      <c r="Y224" s="85">
        <f t="shared" si="69"/>
        <v>9</v>
      </c>
      <c r="Z224" s="85">
        <f t="shared" si="69"/>
        <v>7</v>
      </c>
      <c r="AA224" s="85">
        <f t="shared" si="69"/>
        <v>7</v>
      </c>
      <c r="AB224" s="85">
        <f t="shared" si="69"/>
        <v>0</v>
      </c>
      <c r="AC224" s="85">
        <f t="shared" si="69"/>
        <v>0</v>
      </c>
      <c r="AD224" s="85">
        <f t="shared" si="69"/>
        <v>0</v>
      </c>
      <c r="AE224" s="85">
        <f t="shared" si="69"/>
        <v>0</v>
      </c>
      <c r="AF224" s="85">
        <f t="shared" si="69"/>
        <v>0</v>
      </c>
      <c r="AG224" s="85">
        <f t="shared" si="69"/>
        <v>0</v>
      </c>
      <c r="AH224" s="85">
        <f t="shared" si="69"/>
        <v>0</v>
      </c>
      <c r="AI224" s="85">
        <f t="shared" si="69"/>
        <v>0</v>
      </c>
      <c r="AJ224" s="85">
        <f t="shared" si="69"/>
        <v>0</v>
      </c>
      <c r="AK224" s="85">
        <f t="shared" si="69"/>
        <v>0</v>
      </c>
      <c r="AL224" s="85">
        <f t="shared" si="69"/>
        <v>0</v>
      </c>
      <c r="AM224" s="85">
        <f t="shared" si="69"/>
        <v>0</v>
      </c>
      <c r="AN224" s="85">
        <f t="shared" si="69"/>
        <v>0</v>
      </c>
      <c r="AO224" s="85">
        <f t="shared" si="69"/>
        <v>0</v>
      </c>
      <c r="AP224" s="85">
        <f t="shared" si="69"/>
        <v>0</v>
      </c>
      <c r="AQ224" s="85">
        <f t="shared" si="69"/>
        <v>0</v>
      </c>
      <c r="AR224" s="85">
        <f t="shared" si="69"/>
        <v>0</v>
      </c>
      <c r="AS224" s="85">
        <f t="shared" si="69"/>
        <v>0</v>
      </c>
      <c r="AT224" s="85">
        <f t="shared" si="69"/>
        <v>0</v>
      </c>
      <c r="AU224" s="85">
        <f t="shared" si="69"/>
        <v>0</v>
      </c>
      <c r="AV224" s="85">
        <f t="shared" ref="AV224:BW224" si="70">AV124+AV222</f>
        <v>0</v>
      </c>
      <c r="AW224" s="85">
        <f t="shared" si="70"/>
        <v>0</v>
      </c>
      <c r="AX224" s="85">
        <f t="shared" si="70"/>
        <v>0</v>
      </c>
      <c r="AY224" s="85">
        <f t="shared" si="70"/>
        <v>0</v>
      </c>
      <c r="AZ224" s="85">
        <f t="shared" si="70"/>
        <v>0</v>
      </c>
      <c r="BA224" s="85">
        <f t="shared" si="70"/>
        <v>0</v>
      </c>
      <c r="BB224" s="85">
        <f t="shared" si="70"/>
        <v>0</v>
      </c>
      <c r="BC224" s="85">
        <f t="shared" si="70"/>
        <v>0</v>
      </c>
      <c r="BD224" s="85">
        <f t="shared" si="70"/>
        <v>0</v>
      </c>
      <c r="BE224" s="85">
        <f t="shared" si="70"/>
        <v>0</v>
      </c>
      <c r="BF224" s="85">
        <f t="shared" si="70"/>
        <v>0</v>
      </c>
      <c r="BG224" s="85">
        <f t="shared" si="70"/>
        <v>0</v>
      </c>
      <c r="BH224" s="85">
        <f t="shared" si="70"/>
        <v>0</v>
      </c>
      <c r="BI224" s="85">
        <f t="shared" si="70"/>
        <v>0</v>
      </c>
      <c r="BJ224" s="85">
        <f t="shared" si="70"/>
        <v>0</v>
      </c>
      <c r="BK224" s="85">
        <f t="shared" si="70"/>
        <v>0</v>
      </c>
      <c r="BL224" s="85">
        <f t="shared" si="70"/>
        <v>0</v>
      </c>
      <c r="BM224" s="85">
        <f t="shared" si="70"/>
        <v>0</v>
      </c>
      <c r="BN224" s="85">
        <f t="shared" si="70"/>
        <v>0</v>
      </c>
      <c r="BO224" s="85">
        <f t="shared" si="70"/>
        <v>0</v>
      </c>
      <c r="BP224" s="85">
        <f t="shared" si="70"/>
        <v>0</v>
      </c>
      <c r="BQ224" s="85">
        <f t="shared" si="70"/>
        <v>0</v>
      </c>
      <c r="BR224" s="85">
        <f t="shared" si="70"/>
        <v>0</v>
      </c>
      <c r="BS224" s="85">
        <f t="shared" si="70"/>
        <v>0</v>
      </c>
      <c r="BT224" s="85">
        <f t="shared" si="70"/>
        <v>0</v>
      </c>
      <c r="BU224" s="85">
        <f t="shared" si="70"/>
        <v>0</v>
      </c>
      <c r="BV224" s="85">
        <f t="shared" si="70"/>
        <v>0</v>
      </c>
      <c r="BW224" s="85">
        <f t="shared" si="70"/>
        <v>0</v>
      </c>
    </row>
    <row r="225" spans="2:75">
      <c r="C225" s="69" t="s">
        <v>331</v>
      </c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P225" s="85"/>
      <c r="Q225" s="85"/>
      <c r="R225" s="85"/>
      <c r="S225" s="85"/>
      <c r="T225" s="85"/>
      <c r="U225" s="85"/>
      <c r="V225" s="85"/>
      <c r="W225" s="85"/>
      <c r="X225" s="85"/>
      <c r="Y225" s="85"/>
      <c r="Z225" s="85"/>
      <c r="AA225" s="85"/>
      <c r="AB225" s="85"/>
      <c r="AC225" s="85"/>
      <c r="AD225" s="85"/>
      <c r="AE225" s="85"/>
      <c r="AF225" s="85"/>
      <c r="AG225" s="85"/>
      <c r="AH225" s="85"/>
      <c r="AI225" s="85"/>
      <c r="AJ225" s="85"/>
      <c r="AK225" s="85"/>
      <c r="AL225" s="85"/>
      <c r="AM225" s="85"/>
      <c r="AN225" s="85"/>
      <c r="AO225" s="85"/>
      <c r="AP225" s="85"/>
      <c r="AQ225" s="85"/>
      <c r="AR225" s="85"/>
      <c r="AS225" s="85"/>
      <c r="AT225" s="85"/>
      <c r="AU225" s="85"/>
      <c r="AV225" s="85"/>
      <c r="AW225" s="85"/>
      <c r="AX225" s="85"/>
      <c r="AY225" s="85"/>
      <c r="AZ225" s="85"/>
      <c r="BA225" s="85"/>
      <c r="BB225" s="85"/>
      <c r="BC225" s="85"/>
      <c r="BD225" s="85"/>
      <c r="BE225" s="85"/>
      <c r="BF225" s="85"/>
      <c r="BG225" s="85"/>
      <c r="BH225" s="85"/>
      <c r="BI225" s="85"/>
      <c r="BJ225" s="85"/>
      <c r="BK225" s="85"/>
      <c r="BL225" s="85"/>
      <c r="BM225" s="85"/>
      <c r="BN225" s="85"/>
      <c r="BO225" s="85"/>
      <c r="BP225" s="85"/>
      <c r="BQ225" s="85"/>
      <c r="BR225" s="85"/>
      <c r="BS225" s="85"/>
      <c r="BT225" s="85"/>
      <c r="BU225" s="85"/>
      <c r="BV225" s="85"/>
      <c r="BW225" s="85"/>
    </row>
    <row r="226" spans="2:75" hidden="1" outlineLevel="1">
      <c r="C226" s="50" t="s">
        <v>691</v>
      </c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P226" s="85"/>
      <c r="Q226" s="85"/>
      <c r="R226" s="85"/>
      <c r="S226" s="85"/>
      <c r="T226" s="85"/>
      <c r="U226" s="85"/>
      <c r="V226" s="85"/>
      <c r="W226" s="85"/>
      <c r="X226" s="85"/>
      <c r="Y226" s="85"/>
      <c r="Z226" s="85"/>
      <c r="AA226" s="85"/>
      <c r="AB226" s="85"/>
      <c r="AC226" s="85"/>
      <c r="AD226" s="85"/>
      <c r="AE226" s="85"/>
      <c r="AF226" s="85"/>
      <c r="AG226" s="85"/>
      <c r="AH226" s="85"/>
      <c r="AI226" s="85"/>
      <c r="AJ226" s="85"/>
      <c r="AK226" s="85"/>
      <c r="AL226" s="85"/>
      <c r="AM226" s="85"/>
      <c r="AN226" s="85"/>
      <c r="AO226" s="85"/>
      <c r="AP226" s="85"/>
      <c r="AQ226" s="85"/>
      <c r="AR226" s="85"/>
      <c r="AS226" s="85"/>
      <c r="AT226" s="85"/>
      <c r="AU226" s="85"/>
      <c r="AV226" s="85"/>
      <c r="AW226" s="85"/>
      <c r="AX226" s="85"/>
      <c r="AY226" s="85"/>
      <c r="AZ226" s="85"/>
      <c r="BA226" s="85"/>
      <c r="BB226" s="85"/>
      <c r="BC226" s="85"/>
      <c r="BD226" s="85"/>
      <c r="BE226" s="85"/>
      <c r="BF226" s="85"/>
      <c r="BG226" s="85"/>
      <c r="BH226" s="85"/>
      <c r="BI226" s="85"/>
      <c r="BJ226" s="85"/>
      <c r="BK226" s="85"/>
      <c r="BL226" s="85"/>
      <c r="BM226" s="85"/>
      <c r="BN226" s="85"/>
      <c r="BO226" s="85"/>
      <c r="BP226" s="85"/>
      <c r="BQ226" s="85"/>
      <c r="BR226" s="85"/>
      <c r="BS226" s="85"/>
      <c r="BT226" s="85"/>
      <c r="BU226" s="85"/>
      <c r="BV226" s="85"/>
      <c r="BW226" s="85"/>
    </row>
    <row r="227" spans="2:75" hidden="1" outlineLevel="1">
      <c r="B227" s="7"/>
      <c r="C227" s="61" t="s">
        <v>692</v>
      </c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P227" s="85">
        <f>IF(Параметры!$C$23="да",ФОТ!P124,ROUNDUP(ФОТ!P124*Параметры!$F$4,0))</f>
        <v>6</v>
      </c>
      <c r="Q227" s="85">
        <f>IF(Параметры!$C$23="да",ФОТ!Q124,ROUNDUP(ФОТ!Q124*Параметры!$F$4,0))</f>
        <v>6</v>
      </c>
      <c r="R227" s="85">
        <f>IF(Параметры!$C$23="да",ФОТ!R124,ROUNDUP(ФОТ!R124*Параметры!$F$4,0))</f>
        <v>6</v>
      </c>
      <c r="S227" s="85">
        <f>IF(Параметры!$C$23="да",ФОТ!S124,ROUNDUP(ФОТ!S124*Параметры!$F$4,0))</f>
        <v>8</v>
      </c>
      <c r="T227" s="85">
        <f>IF(Параметры!$C$23="да",ФОТ!T124,ROUNDUP(ФОТ!T124*Параметры!$F$4,0))</f>
        <v>8</v>
      </c>
      <c r="U227" s="85">
        <f>IF(Параметры!$C$23="да",ФОТ!U124,ROUNDUP(ФОТ!U124*Параметры!$F$4,0))</f>
        <v>8</v>
      </c>
      <c r="V227" s="85">
        <f>IF(Параметры!$C$23="да",ФОТ!V124,ROUNDUP(ФОТ!V124*Параметры!$F$4,0))</f>
        <v>8</v>
      </c>
      <c r="W227" s="85">
        <f>IF(Параметры!$C$23="да",ФОТ!W124,ROUNDUP(ФОТ!W124*Параметры!$F$4,0))</f>
        <v>8</v>
      </c>
      <c r="X227" s="85">
        <f>IF(Параметры!$C$23="да",ФОТ!X124,ROUNDUP(ФОТ!X124*Параметры!$F$4,0))</f>
        <v>8</v>
      </c>
      <c r="Y227" s="85">
        <f>IF(Параметры!$C$23="да",ФОТ!Y124,ROUNDUP(ФОТ!Y124*Параметры!$F$4,0))</f>
        <v>8</v>
      </c>
      <c r="Z227" s="85">
        <f>IF(Параметры!$C$23="да",ФОТ!Z124,ROUNDUP(ФОТ!Z124*Параметры!$F$4,0))</f>
        <v>6</v>
      </c>
      <c r="AA227" s="85">
        <f>IF(Параметры!$C$23="да",ФОТ!AA124,ROUNDUP(ФОТ!AA124*Параметры!$F$4,0))</f>
        <v>6</v>
      </c>
      <c r="AB227" s="85">
        <f>IF(Параметры!$C$23="да",ФОТ!AB124,ROUNDUP(ФОТ!AB124*Параметры!$F$4,0))</f>
        <v>0</v>
      </c>
      <c r="AC227" s="85">
        <f>IF(Параметры!$C$23="да",ФОТ!AC124,ROUNDUP(ФОТ!AC124*Параметры!$F$4,0))</f>
        <v>0</v>
      </c>
      <c r="AD227" s="85">
        <f>IF(Параметры!$C$23="да",ФОТ!AD124,ROUNDUP(ФОТ!AD124*Параметры!$F$4,0))</f>
        <v>0</v>
      </c>
      <c r="AE227" s="85">
        <f>IF(Параметры!$C$23="да",ФОТ!AE124,ROUNDUP(ФОТ!AE124*Параметры!$F$4,0))</f>
        <v>0</v>
      </c>
      <c r="AF227" s="85">
        <f>IF(Параметры!$C$23="да",ФОТ!AF124,ROUNDUP(ФОТ!AF124*Параметры!$F$4,0))</f>
        <v>0</v>
      </c>
      <c r="AG227" s="85">
        <f>IF(Параметры!$C$23="да",ФОТ!AG124,ROUNDUP(ФОТ!AG124*Параметры!$F$4,0))</f>
        <v>0</v>
      </c>
      <c r="AH227" s="85">
        <f>IF(Параметры!$C$23="да",ФОТ!AH124,ROUNDUP(ФОТ!AH124*Параметры!$F$4,0))</f>
        <v>0</v>
      </c>
      <c r="AI227" s="85">
        <f>IF(Параметры!$C$23="да",ФОТ!AI124,ROUNDUP(ФОТ!AI124*Параметры!$F$4,0))</f>
        <v>0</v>
      </c>
      <c r="AJ227" s="85">
        <f>IF(Параметры!$C$23="да",ФОТ!AJ124,ROUNDUP(ФОТ!AJ124*Параметры!$F$4,0))</f>
        <v>0</v>
      </c>
      <c r="AK227" s="85">
        <f>IF(Параметры!$C$23="да",ФОТ!AK124,ROUNDUP(ФОТ!AK124*Параметры!$F$4,0))</f>
        <v>0</v>
      </c>
      <c r="AL227" s="85">
        <f>IF(Параметры!$C$23="да",ФОТ!AL124,ROUNDUP(ФОТ!AL124*Параметры!$F$4,0))</f>
        <v>0</v>
      </c>
      <c r="AM227" s="85">
        <f>IF(Параметры!$C$23="да",ФОТ!AM124,ROUNDUP(ФОТ!AM124*Параметры!$F$4,0))</f>
        <v>0</v>
      </c>
      <c r="AN227" s="85">
        <f>IF(Параметры!$C$23="да",ФОТ!AN124,ROUNDUP(ФОТ!AN124*Параметры!$F$4,0))</f>
        <v>0</v>
      </c>
      <c r="AO227" s="85">
        <f>IF(Параметры!$C$23="да",ФОТ!AO124,ROUNDUP(ФОТ!AO124*Параметры!$F$4,0))</f>
        <v>0</v>
      </c>
      <c r="AP227" s="85">
        <f>IF(Параметры!$C$23="да",ФОТ!AP124,ROUNDUP(ФОТ!AP124*Параметры!$F$4,0))</f>
        <v>0</v>
      </c>
      <c r="AQ227" s="85">
        <f>IF(Параметры!$C$23="да",ФОТ!AQ124,ROUNDUP(ФОТ!AQ124*Параметры!$F$4,0))</f>
        <v>0</v>
      </c>
      <c r="AR227" s="85">
        <f>IF(Параметры!$C$23="да",ФОТ!AR124,ROUNDUP(ФОТ!AR124*Параметры!$F$4,0))</f>
        <v>0</v>
      </c>
      <c r="AS227" s="85">
        <f>IF(Параметры!$C$23="да",ФОТ!AS124,ROUNDUP(ФОТ!AS124*Параметры!$F$4,0))</f>
        <v>0</v>
      </c>
      <c r="AT227" s="85">
        <f>IF(Параметры!$C$23="да",ФОТ!AT124,ROUNDUP(ФОТ!AT124*Параметры!$F$4,0))</f>
        <v>0</v>
      </c>
      <c r="AU227" s="85">
        <f>IF(Параметры!$C$23="да",ФОТ!AU124,ROUNDUP(ФОТ!AU124*Параметры!$F$4,0))</f>
        <v>0</v>
      </c>
      <c r="AV227" s="85">
        <f>IF(Параметры!$C$23="да",ФОТ!AV124,ROUNDUP(ФОТ!AV124*Параметры!$F$4,0))</f>
        <v>0</v>
      </c>
      <c r="AW227" s="85">
        <f>IF(Параметры!$C$23="да",ФОТ!AW124,ROUNDUP(ФОТ!AW124*Параметры!$F$4,0))</f>
        <v>0</v>
      </c>
      <c r="AX227" s="85">
        <f>IF(Параметры!$C$23="да",ФОТ!AX124,ROUNDUP(ФОТ!AX124*Параметры!$F$4,0))</f>
        <v>0</v>
      </c>
      <c r="AY227" s="85">
        <f>IF(Параметры!$C$23="да",ФОТ!AY124,ROUNDUP(ФОТ!AY124*Параметры!$F$4,0))</f>
        <v>0</v>
      </c>
      <c r="AZ227" s="85">
        <f>IF(Параметры!$C$23="да",ФОТ!AZ124,ROUNDUP(ФОТ!AZ124*Параметры!$F$4,0))</f>
        <v>0</v>
      </c>
      <c r="BA227" s="85">
        <f>IF(Параметры!$C$23="да",ФОТ!BA124,ROUNDUP(ФОТ!BA124*Параметры!$F$4,0))</f>
        <v>0</v>
      </c>
      <c r="BB227" s="85">
        <f>IF(Параметры!$C$23="да",ФОТ!BB124,ROUNDUP(ФОТ!BB124*Параметры!$F$4,0))</f>
        <v>0</v>
      </c>
      <c r="BC227" s="85">
        <f>IF(Параметры!$C$23="да",ФОТ!BC124,ROUNDUP(ФОТ!BC124*Параметры!$F$4,0))</f>
        <v>0</v>
      </c>
      <c r="BD227" s="85">
        <f>IF(Параметры!$C$23="да",ФОТ!BD124,ROUNDUP(ФОТ!BD124*Параметры!$F$4,0))</f>
        <v>0</v>
      </c>
      <c r="BE227" s="85">
        <f>IF(Параметры!$C$23="да",ФОТ!BE124,ROUNDUP(ФОТ!BE124*Параметры!$F$4,0))</f>
        <v>0</v>
      </c>
      <c r="BF227" s="85">
        <f>IF(Параметры!$C$23="да",ФОТ!BF124,ROUNDUP(ФОТ!BF124*Параметры!$F$4,0))</f>
        <v>0</v>
      </c>
      <c r="BG227" s="85">
        <f>IF(Параметры!$C$23="да",ФОТ!BG124,ROUNDUP(ФОТ!BG124*Параметры!$F$4,0))</f>
        <v>0</v>
      </c>
      <c r="BH227" s="85">
        <f>IF(Параметры!$C$23="да",ФОТ!BH124,ROUNDUP(ФОТ!BH124*Параметры!$F$4,0))</f>
        <v>0</v>
      </c>
      <c r="BI227" s="85">
        <f>IF(Параметры!$C$23="да",ФОТ!BI124,ROUNDUP(ФОТ!BI124*Параметры!$F$4,0))</f>
        <v>0</v>
      </c>
      <c r="BJ227" s="85">
        <f>IF(Параметры!$C$23="да",ФОТ!BJ124,ROUNDUP(ФОТ!BJ124*Параметры!$F$4,0))</f>
        <v>0</v>
      </c>
      <c r="BK227" s="85">
        <f>IF(Параметры!$C$23="да",ФОТ!BK124,ROUNDUP(ФОТ!BK124*Параметры!$F$4,0))</f>
        <v>0</v>
      </c>
      <c r="BL227" s="85">
        <f>IF(Параметры!$C$23="да",ФОТ!BL124,ROUNDUP(ФОТ!BL124*Параметры!$F$4,0))</f>
        <v>0</v>
      </c>
      <c r="BM227" s="85">
        <f>IF(Параметры!$C$23="да",ФОТ!BM124,ROUNDUP(ФОТ!BM124*Параметры!$F$4,0))</f>
        <v>0</v>
      </c>
      <c r="BN227" s="85">
        <f>IF(Параметры!$C$23="да",ФОТ!BN124,ROUNDUP(ФОТ!BN124*Параметры!$F$4,0))</f>
        <v>0</v>
      </c>
      <c r="BO227" s="85">
        <f>IF(Параметры!$C$23="да",ФОТ!BO124,ROUNDUP(ФОТ!BO124*Параметры!$F$4,0))</f>
        <v>0</v>
      </c>
      <c r="BP227" s="85">
        <f>IF(Параметры!$C$23="да",ФОТ!BP124,ROUNDUP(ФОТ!BP124*Параметры!$F$4,0))</f>
        <v>0</v>
      </c>
      <c r="BQ227" s="85">
        <f>IF(Параметры!$C$23="да",ФОТ!BQ124,ROUNDUP(ФОТ!BQ124*Параметры!$F$4,0))</f>
        <v>0</v>
      </c>
      <c r="BR227" s="85">
        <f>IF(Параметры!$C$23="да",ФОТ!BR124,ROUNDUP(ФОТ!BR124*Параметры!$F$4,0))</f>
        <v>0</v>
      </c>
      <c r="BS227" s="85">
        <f>IF(Параметры!$C$23="да",ФОТ!BS124,ROUNDUP(ФОТ!BS124*Параметры!$F$4,0))</f>
        <v>0</v>
      </c>
      <c r="BT227" s="85">
        <f>IF(Параметры!$C$23="да",ФОТ!BT124,ROUNDUP(ФОТ!BT124*Параметры!$F$4,0))</f>
        <v>0</v>
      </c>
      <c r="BU227" s="85">
        <f>IF(Параметры!$C$23="да",ФОТ!BU124,ROUNDUP(ФОТ!BU124*Параметры!$F$4,0))</f>
        <v>0</v>
      </c>
      <c r="BV227" s="85">
        <f>IF(Параметры!$C$23="да",ФОТ!BV124,ROUNDUP(ФОТ!BV124*Параметры!$F$4,0))</f>
        <v>0</v>
      </c>
      <c r="BW227" s="85">
        <f>IF(Параметры!$C$23="да",ФОТ!BW124,ROUNDUP(ФОТ!BW124*Параметры!$F$4,0))</f>
        <v>0</v>
      </c>
    </row>
    <row r="228" spans="2:75" hidden="1" outlineLevel="1">
      <c r="B228" s="7"/>
      <c r="C228" s="61" t="s">
        <v>693</v>
      </c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P228" s="89">
        <f>IF(Параметры!$C$23="да",P222,P222*Параметры!$F$5)</f>
        <v>1</v>
      </c>
      <c r="Q228" s="89">
        <f>IF(Параметры!$C$23="да",Q222,Q222*Параметры!$F$5)</f>
        <v>1</v>
      </c>
      <c r="R228" s="89">
        <f>IF(Параметры!$C$23="да",R222,R222*Параметры!$F$5)</f>
        <v>1</v>
      </c>
      <c r="S228" s="89">
        <f>IF(Параметры!$C$23="да",S222,S222*Параметры!$F$5)</f>
        <v>1</v>
      </c>
      <c r="T228" s="89">
        <f>IF(Параметры!$C$23="да",T222,T222*Параметры!$F$5)</f>
        <v>1</v>
      </c>
      <c r="U228" s="89">
        <f>IF(Параметры!$C$23="да",U222,U222*Параметры!$F$5)</f>
        <v>1</v>
      </c>
      <c r="V228" s="89">
        <f>IF(Параметры!$C$23="да",V222,V222*Параметры!$F$5)</f>
        <v>1</v>
      </c>
      <c r="W228" s="89">
        <f>IF(Параметры!$C$23="да",W222,W222*Параметры!$F$5)</f>
        <v>1</v>
      </c>
      <c r="X228" s="89">
        <f>IF(Параметры!$C$23="да",X222,X222*Параметры!$F$5)</f>
        <v>1</v>
      </c>
      <c r="Y228" s="89">
        <f>IF(Параметры!$C$23="да",Y222,Y222*Параметры!$F$5)</f>
        <v>1</v>
      </c>
      <c r="Z228" s="89">
        <f>IF(Параметры!$C$23="да",Z222,Z222*Параметры!$F$5)</f>
        <v>1</v>
      </c>
      <c r="AA228" s="89">
        <f>IF(Параметры!$C$23="да",AA222,AA222*Параметры!$F$5)</f>
        <v>1</v>
      </c>
      <c r="AB228" s="89">
        <f>IF(Параметры!$C$23="да",AB222,AB222*Параметры!$F$5)</f>
        <v>0</v>
      </c>
      <c r="AC228" s="89">
        <f>IF(Параметры!$C$23="да",AC222,AC222*Параметры!$F$5)</f>
        <v>0</v>
      </c>
      <c r="AD228" s="89">
        <f>IF(Параметры!$C$23="да",AD222,AD222*Параметры!$F$5)</f>
        <v>0</v>
      </c>
      <c r="AE228" s="89">
        <f>IF(Параметры!$C$23="да",AE222,AE222*Параметры!$F$5)</f>
        <v>0</v>
      </c>
      <c r="AF228" s="89">
        <f>IF(Параметры!$C$23="да",AF222,AF222*Параметры!$F$5)</f>
        <v>0</v>
      </c>
      <c r="AG228" s="89">
        <f>IF(Параметры!$C$23="да",AG222,AG222*Параметры!$F$5)</f>
        <v>0</v>
      </c>
      <c r="AH228" s="89">
        <f>IF(Параметры!$C$23="да",AH222,AH222*Параметры!$F$5)</f>
        <v>0</v>
      </c>
      <c r="AI228" s="89">
        <f>IF(Параметры!$C$23="да",AI222,AI222*Параметры!$F$5)</f>
        <v>0</v>
      </c>
      <c r="AJ228" s="89">
        <f>IF(Параметры!$C$23="да",AJ222,AJ222*Параметры!$F$5)</f>
        <v>0</v>
      </c>
      <c r="AK228" s="89">
        <f>IF(Параметры!$C$23="да",AK222,AK222*Параметры!$F$5)</f>
        <v>0</v>
      </c>
      <c r="AL228" s="89">
        <f>IF(Параметры!$C$23="да",AL222,AL222*Параметры!$F$5)</f>
        <v>0</v>
      </c>
      <c r="AM228" s="89">
        <f>IF(Параметры!$C$23="да",AM222,AM222*Параметры!$F$5)</f>
        <v>0</v>
      </c>
      <c r="AN228" s="89">
        <f>IF(Параметры!$C$23="да",AN222,AN222*Параметры!$F$5)</f>
        <v>0</v>
      </c>
      <c r="AO228" s="89">
        <f>IF(Параметры!$C$23="да",AO222,AO222*Параметры!$F$5)</f>
        <v>0</v>
      </c>
      <c r="AP228" s="89">
        <f>IF(Параметры!$C$23="да",AP222,AP222*Параметры!$F$5)</f>
        <v>0</v>
      </c>
      <c r="AQ228" s="89">
        <f>IF(Параметры!$C$23="да",AQ222,AQ222*Параметры!$F$5)</f>
        <v>0</v>
      </c>
      <c r="AR228" s="89">
        <f>IF(Параметры!$C$23="да",AR222,AR222*Параметры!$F$5)</f>
        <v>0</v>
      </c>
      <c r="AS228" s="89">
        <f>IF(Параметры!$C$23="да",AS222,AS222*Параметры!$F$5)</f>
        <v>0</v>
      </c>
      <c r="AT228" s="89">
        <f>IF(Параметры!$C$23="да",AT222,AT222*Параметры!$F$5)</f>
        <v>0</v>
      </c>
      <c r="AU228" s="89">
        <f>IF(Параметры!$C$23="да",AU222,AU222*Параметры!$F$5)</f>
        <v>0</v>
      </c>
      <c r="AV228" s="89">
        <f>IF(Параметры!$C$23="да",AV222,AV222*Параметры!$F$5)</f>
        <v>0</v>
      </c>
      <c r="AW228" s="89">
        <f>IF(Параметры!$C$23="да",AW222,AW222*Параметры!$F$5)</f>
        <v>0</v>
      </c>
      <c r="AX228" s="89">
        <f>IF(Параметры!$C$23="да",AX222,AX222*Параметры!$F$5)</f>
        <v>0</v>
      </c>
      <c r="AY228" s="89">
        <f>IF(Параметры!$C$23="да",AY222,AY222*Параметры!$F$5)</f>
        <v>0</v>
      </c>
      <c r="AZ228" s="89">
        <f>IF(Параметры!$C$23="да",AZ222,AZ222*Параметры!$F$5)</f>
        <v>0</v>
      </c>
      <c r="BA228" s="89">
        <f>IF(Параметры!$C$23="да",BA222,BA222*Параметры!$F$5)</f>
        <v>0</v>
      </c>
      <c r="BB228" s="89">
        <f>IF(Параметры!$C$23="да",BB222,BB222*Параметры!$F$5)</f>
        <v>0</v>
      </c>
      <c r="BC228" s="89">
        <f>IF(Параметры!$C$23="да",BC222,BC222*Параметры!$F$5)</f>
        <v>0</v>
      </c>
      <c r="BD228" s="89">
        <f>IF(Параметры!$C$23="да",BD222,BD222*Параметры!$F$5)</f>
        <v>0</v>
      </c>
      <c r="BE228" s="89">
        <f>IF(Параметры!$C$23="да",BE222,BE222*Параметры!$F$5)</f>
        <v>0</v>
      </c>
      <c r="BF228" s="89">
        <f>IF(Параметры!$C$23="да",BF222,BF222*Параметры!$F$5)</f>
        <v>0</v>
      </c>
      <c r="BG228" s="89">
        <f>IF(Параметры!$C$23="да",BG222,BG222*Параметры!$F$5)</f>
        <v>0</v>
      </c>
      <c r="BH228" s="89">
        <f>IF(Параметры!$C$23="да",BH222,BH222*Параметры!$F$5)</f>
        <v>0</v>
      </c>
      <c r="BI228" s="89">
        <f>IF(Параметры!$C$23="да",BI222,BI222*Параметры!$F$5)</f>
        <v>0</v>
      </c>
      <c r="BJ228" s="89">
        <f>IF(Параметры!$C$23="да",BJ222,BJ222*Параметры!$F$5)</f>
        <v>0</v>
      </c>
      <c r="BK228" s="89">
        <f>IF(Параметры!$C$23="да",BK222,BK222*Параметры!$F$5)</f>
        <v>0</v>
      </c>
      <c r="BL228" s="89">
        <f>IF(Параметры!$C$23="да",BL222,BL222*Параметры!$F$5)</f>
        <v>0</v>
      </c>
      <c r="BM228" s="89">
        <f>IF(Параметры!$C$23="да",BM222,BM222*Параметры!$F$5)</f>
        <v>0</v>
      </c>
      <c r="BN228" s="89">
        <f>IF(Параметры!$C$23="да",BN222,BN222*Параметры!$F$5)</f>
        <v>0</v>
      </c>
      <c r="BO228" s="89">
        <f>IF(Параметры!$C$23="да",BO222,BO222*Параметры!$F$5)</f>
        <v>0</v>
      </c>
      <c r="BP228" s="89">
        <f>IF(Параметры!$C$23="да",BP222,BP222*Параметры!$F$5)</f>
        <v>0</v>
      </c>
      <c r="BQ228" s="89">
        <f>IF(Параметры!$C$23="да",BQ222,BQ222*Параметры!$F$5)</f>
        <v>0</v>
      </c>
      <c r="BR228" s="89">
        <f>IF(Параметры!$C$23="да",BR222,BR222*Параметры!$F$5)</f>
        <v>0</v>
      </c>
      <c r="BS228" s="89">
        <f>IF(Параметры!$C$23="да",BS222,BS222*Параметры!$F$5)</f>
        <v>0</v>
      </c>
      <c r="BT228" s="89">
        <f>IF(Параметры!$C$23="да",BT222,BT222*Параметры!$F$5)</f>
        <v>0</v>
      </c>
      <c r="BU228" s="89">
        <f>IF(Параметры!$C$23="да",BU222,BU222*Параметры!$F$5)</f>
        <v>0</v>
      </c>
      <c r="BV228" s="89">
        <f>IF(Параметры!$C$23="да",BV222,BV222*Параметры!$F$5)</f>
        <v>0</v>
      </c>
      <c r="BW228" s="89">
        <f>IF(Параметры!$C$23="да",BW222,BW222*Параметры!$F$5)</f>
        <v>0</v>
      </c>
    </row>
    <row r="229" spans="2:75" collapsed="1">
      <c r="B229" s="7"/>
      <c r="C229" s="59" t="s">
        <v>699</v>
      </c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P229" s="85"/>
      <c r="Q229" s="85"/>
      <c r="R229" s="85"/>
      <c r="S229" s="85"/>
      <c r="T229" s="85"/>
      <c r="U229" s="85"/>
      <c r="V229" s="85"/>
      <c r="W229" s="85"/>
      <c r="X229" s="85"/>
      <c r="Y229" s="85"/>
      <c r="Z229" s="85"/>
      <c r="AA229" s="85"/>
      <c r="AB229" s="85"/>
      <c r="AC229" s="85"/>
      <c r="AD229" s="85"/>
      <c r="AE229" s="85"/>
      <c r="AF229" s="85"/>
      <c r="AG229" s="85"/>
      <c r="AH229" s="85"/>
      <c r="AI229" s="85"/>
      <c r="AJ229" s="85"/>
      <c r="AK229" s="85"/>
      <c r="AL229" s="85"/>
      <c r="AM229" s="85"/>
      <c r="AN229" s="85"/>
      <c r="AO229" s="85"/>
      <c r="AP229" s="85"/>
      <c r="AQ229" s="85"/>
      <c r="AR229" s="85"/>
      <c r="AS229" s="85"/>
      <c r="AT229" s="85"/>
      <c r="AU229" s="85"/>
      <c r="AV229" s="85"/>
      <c r="AW229" s="85"/>
      <c r="AX229" s="85"/>
      <c r="AY229" s="85"/>
      <c r="AZ229" s="85"/>
      <c r="BA229" s="85"/>
      <c r="BB229" s="85"/>
      <c r="BC229" s="85"/>
      <c r="BD229" s="85"/>
      <c r="BE229" s="85"/>
      <c r="BF229" s="85"/>
      <c r="BG229" s="85"/>
      <c r="BH229" s="85"/>
      <c r="BI229" s="85"/>
      <c r="BJ229" s="85"/>
      <c r="BK229" s="85"/>
      <c r="BL229" s="85"/>
      <c r="BM229" s="85"/>
      <c r="BN229" s="85"/>
      <c r="BO229" s="85"/>
      <c r="BP229" s="85"/>
      <c r="BQ229" s="85"/>
      <c r="BR229" s="85"/>
      <c r="BS229" s="85"/>
      <c r="BT229" s="85"/>
      <c r="BU229" s="85"/>
      <c r="BV229" s="85"/>
      <c r="BW229" s="85"/>
    </row>
    <row r="230" spans="2:75" hidden="1" outlineLevel="1">
      <c r="B230" s="7"/>
      <c r="C230" s="61" t="s">
        <v>692</v>
      </c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P230" s="90">
        <f>IF(Параметры!$C$23="да",SUM(P25:P106,P114,P121)/(1-Параметры!$C$24),P227*Параметры!$F$6*тех!X$9)*тех!X$6</f>
        <v>24750</v>
      </c>
      <c r="Q230" s="90">
        <f>IF(Параметры!$C$23="да",SUM(Q25:Q106,Q114,Q121)/(1-Параметры!$C$24),Q227*Параметры!$F$6*тех!Y$9)*тех!Y$6</f>
        <v>24750</v>
      </c>
      <c r="R230" s="90">
        <f>IF(Параметры!$C$23="да",SUM(R25:R106,R114,R121)/(1-Параметры!$C$24),R227*Параметры!$F$6*тех!Z$9)*тех!Z$6</f>
        <v>24750</v>
      </c>
      <c r="S230" s="90">
        <f>IF(Параметры!$C$23="да",SUM(S25:S106,S114,S121)/(1-Параметры!$C$24),S227*Параметры!$F$6*тех!AA$9)*тех!AA$6</f>
        <v>33000</v>
      </c>
      <c r="T230" s="90">
        <f>IF(Параметры!$C$23="да",SUM(T25:T106,T114,T121)/(1-Параметры!$C$24),T227*Параметры!$F$6*тех!AB$9)*тех!AB$6</f>
        <v>33000</v>
      </c>
      <c r="U230" s="90">
        <f>IF(Параметры!$C$23="да",SUM(U25:U106,U114,U121)/(1-Параметры!$C$24),U227*Параметры!$F$6*тех!AC$9)*тех!AC$6</f>
        <v>33000</v>
      </c>
      <c r="V230" s="90">
        <f>IF(Параметры!$C$23="да",SUM(V25:V106,V114,V121)/(1-Параметры!$C$24),V227*Параметры!$F$6*тех!AD$9)*тех!AD$6</f>
        <v>33000</v>
      </c>
      <c r="W230" s="90">
        <f>IF(Параметры!$C$23="да",SUM(W25:W106,W114,W121)/(1-Параметры!$C$24),W227*Параметры!$F$6*тех!AE$9)*тех!AE$6</f>
        <v>33000</v>
      </c>
      <c r="X230" s="90">
        <f>IF(Параметры!$C$23="да",SUM(X25:X106,X114,X121)/(1-Параметры!$C$24),X227*Параметры!$F$6*тех!AF$9)*тех!AF$6</f>
        <v>33000</v>
      </c>
      <c r="Y230" s="90">
        <f>IF(Параметры!$C$23="да",SUM(Y25:Y106,Y114,Y121)/(1-Параметры!$C$24),Y227*Параметры!$F$6*тех!AG$9)*тех!AG$6</f>
        <v>33000</v>
      </c>
      <c r="Z230" s="90">
        <f>IF(Параметры!$C$23="да",SUM(Z25:Z106,Z114,Z121)/(1-Параметры!$C$24),Z227*Параметры!$F$6*тех!AH$9)*тех!AH$6</f>
        <v>24750</v>
      </c>
      <c r="AA230" s="90">
        <f>IF(Параметры!$C$23="да",SUM(AA25:AA106,AA114,AA121)/(1-Параметры!$C$24),AA227*Параметры!$F$6*тех!AI$9)*тех!AI$6</f>
        <v>24750</v>
      </c>
      <c r="AB230" s="90">
        <f>IF(Параметры!$C$23="да",SUM(AB25:AB106,AB114,AB121)/(1-Параметры!$C$24),AB227*Параметры!$F$6*тех!AJ$9)*тех!AJ$6</f>
        <v>0</v>
      </c>
      <c r="AC230" s="90">
        <f>IF(Параметры!$C$23="да",SUM(AC25:AC106,AC114,AC121)/(1-Параметры!$C$24),AC227*Параметры!$F$6*тех!AK$9)*тех!AK$6</f>
        <v>0</v>
      </c>
      <c r="AD230" s="90">
        <f>IF(Параметры!$C$23="да",SUM(AD25:AD106,AD114,AD121)/(1-Параметры!$C$24),AD227*Параметры!$F$6*тех!AL$9)*тех!AL$6</f>
        <v>0</v>
      </c>
      <c r="AE230" s="90">
        <f>IF(Параметры!$C$23="да",SUM(AE25:AE106,AE114,AE121)/(1-Параметры!$C$24),AE227*Параметры!$F$6*тех!AM$9)*тех!AM$6</f>
        <v>0</v>
      </c>
      <c r="AF230" s="90">
        <f>IF(Параметры!$C$23="да",SUM(AF25:AF106,AF114,AF121)/(1-Параметры!$C$24),AF227*Параметры!$F$6*тех!AN$9)*тех!AN$6</f>
        <v>0</v>
      </c>
      <c r="AG230" s="90">
        <f>IF(Параметры!$C$23="да",SUM(AG25:AG106,AG114,AG121)/(1-Параметры!$C$24),AG227*Параметры!$F$6*тех!AO$9)*тех!AO$6</f>
        <v>0</v>
      </c>
      <c r="AH230" s="90">
        <f>IF(Параметры!$C$23="да",SUM(AH25:AH106,AH114,AH121)/(1-Параметры!$C$24),AH227*Параметры!$F$6*тех!AP$9)*тех!AP$6</f>
        <v>0</v>
      </c>
      <c r="AI230" s="90">
        <f>IF(Параметры!$C$23="да",SUM(AI25:AI106,AI114,AI121)/(1-Параметры!$C$24),AI227*Параметры!$F$6*тех!AQ$9)*тех!AQ$6</f>
        <v>0</v>
      </c>
      <c r="AJ230" s="90">
        <f>IF(Параметры!$C$23="да",SUM(AJ25:AJ106,AJ114,AJ121)/(1-Параметры!$C$24),AJ227*Параметры!$F$6*тех!AR$9)*тех!AR$6</f>
        <v>0</v>
      </c>
      <c r="AK230" s="90">
        <f>IF(Параметры!$C$23="да",SUM(AK25:AK106,AK114,AK121)/(1-Параметры!$C$24),AK227*Параметры!$F$6*тех!AS$9)*тех!AS$6</f>
        <v>0</v>
      </c>
      <c r="AL230" s="90">
        <f>IF(Параметры!$C$23="да",SUM(AL25:AL106,AL114,AL121)/(1-Параметры!$C$24),AL227*Параметры!$F$6*тех!AT$9)*тех!AT$6</f>
        <v>0</v>
      </c>
      <c r="AM230" s="90">
        <f>IF(Параметры!$C$23="да",SUM(AM25:AM106,AM114,AM121)/(1-Параметры!$C$24),AM227*Параметры!$F$6*тех!AU$9)*тех!AU$6</f>
        <v>0</v>
      </c>
      <c r="AN230" s="90">
        <f>IF(Параметры!$C$23="да",SUM(AN25:AN106,AN114,AN121)/(1-Параметры!$C$24),AN227*Параметры!$F$6*тех!AV$9)*тех!AV$6</f>
        <v>0</v>
      </c>
      <c r="AO230" s="90">
        <f>IF(Параметры!$C$23="да",SUM(AO25:AO106,AO114,AO121)/(1-Параметры!$C$24),AO227*Параметры!$F$6*тех!AW$9)*тех!AW$6</f>
        <v>0</v>
      </c>
      <c r="AP230" s="90">
        <f>IF(Параметры!$C$23="да",SUM(AP25:AP106,AP114,AP121)/(1-Параметры!$C$24),AP227*Параметры!$F$6*тех!AX$9)*тех!AX$6</f>
        <v>0</v>
      </c>
      <c r="AQ230" s="90">
        <f>IF(Параметры!$C$23="да",SUM(AQ25:AQ106,AQ114,AQ121)/(1-Параметры!$C$24),AQ227*Параметры!$F$6*тех!AY$9)*тех!AY$6</f>
        <v>0</v>
      </c>
      <c r="AR230" s="90">
        <f>IF(Параметры!$C$23="да",SUM(AR25:AR106,AR114,AR121)/(1-Параметры!$C$24),AR227*Параметры!$F$6*тех!AZ$9)*тех!AZ$6</f>
        <v>0</v>
      </c>
      <c r="AS230" s="90">
        <f>IF(Параметры!$C$23="да",SUM(AS25:AS106,AS114,AS121)/(1-Параметры!$C$24),AS227*Параметры!$F$6*тех!BA$9)*тех!BA$6</f>
        <v>0</v>
      </c>
      <c r="AT230" s="90">
        <f>IF(Параметры!$C$23="да",SUM(AT25:AT106,AT114,AT121)/(1-Параметры!$C$24),AT227*Параметры!$F$6*тех!BB$9)*тех!BB$6</f>
        <v>0</v>
      </c>
      <c r="AU230" s="90">
        <f>IF(Параметры!$C$23="да",SUM(AU25:AU106,AU114,AU121)/(1-Параметры!$C$24),AU227*Параметры!$F$6*тех!BC$9)*тех!BC$6</f>
        <v>0</v>
      </c>
      <c r="AV230" s="90">
        <f>IF(Параметры!$C$23="да",SUM(AV25:AV106,AV114,AV121)/(1-Параметры!$C$24),AV227*Параметры!$F$6*тех!BD$9)*тех!BD$6</f>
        <v>0</v>
      </c>
      <c r="AW230" s="90">
        <f>IF(Параметры!$C$23="да",SUM(AW25:AW106,AW114,AW121)/(1-Параметры!$C$24),AW227*Параметры!$F$6*тех!BE$9)*тех!BE$6</f>
        <v>0</v>
      </c>
      <c r="AX230" s="90">
        <f>IF(Параметры!$C$23="да",SUM(AX25:AX106,AX114,AX121)/(1-Параметры!$C$24),AX227*Параметры!$F$6*тех!BF$9)*тех!BF$6</f>
        <v>0</v>
      </c>
      <c r="AY230" s="90">
        <f>IF(Параметры!$C$23="да",SUM(AY25:AY106,AY114,AY121)/(1-Параметры!$C$24),AY227*Параметры!$F$6*тех!BG$9)*тех!BG$6</f>
        <v>0</v>
      </c>
      <c r="AZ230" s="90">
        <f>IF(Параметры!$C$23="да",SUM(AZ25:AZ106,AZ114,AZ121)/(1-Параметры!$C$24),AZ227*Параметры!$F$6*тех!BH$9)*тех!BH$6</f>
        <v>0</v>
      </c>
      <c r="BA230" s="90">
        <f>IF(Параметры!$C$23="да",SUM(BA25:BA106,BA114,BA121)/(1-Параметры!$C$24),BA227*Параметры!$F$6*тех!BI$9)*тех!BI$6</f>
        <v>0</v>
      </c>
      <c r="BB230" s="90">
        <f>IF(Параметры!$C$23="да",SUM(BB25:BB106,BB114,BB121)/(1-Параметры!$C$24),BB227*Параметры!$F$6*тех!BJ$9)*тех!BJ$6</f>
        <v>0</v>
      </c>
      <c r="BC230" s="90">
        <f>IF(Параметры!$C$23="да",SUM(BC25:BC106,BC114,BC121)/(1-Параметры!$C$24),BC227*Параметры!$F$6*тех!BK$9)*тех!BK$6</f>
        <v>0</v>
      </c>
      <c r="BD230" s="90">
        <f>IF(Параметры!$C$23="да",SUM(BD25:BD106,BD114,BD121)/(1-Параметры!$C$24),BD227*Параметры!$F$6*тех!BL$9)*тех!BL$6</f>
        <v>0</v>
      </c>
      <c r="BE230" s="90">
        <f>IF(Параметры!$C$23="да",SUM(BE25:BE106,BE114,BE121)/(1-Параметры!$C$24),BE227*Параметры!$F$6*тех!BM$9)*тех!BM$6</f>
        <v>0</v>
      </c>
      <c r="BF230" s="90">
        <f>IF(Параметры!$C$23="да",SUM(BF25:BF106,BF114,BF121)/(1-Параметры!$C$24),BF227*Параметры!$F$6*тех!BN$9)*тех!BN$6</f>
        <v>0</v>
      </c>
      <c r="BG230" s="90">
        <f>IF(Параметры!$C$23="да",SUM(BG25:BG106,BG114,BG121)/(1-Параметры!$C$24),BG227*Параметры!$F$6*тех!BO$9)*тех!BO$6</f>
        <v>0</v>
      </c>
      <c r="BH230" s="90">
        <f>IF(Параметры!$C$23="да",SUM(BH25:BH106,BH114,BH121)/(1-Параметры!$C$24),BH227*Параметры!$F$6*тех!BP$9)*тех!BP$6</f>
        <v>0</v>
      </c>
      <c r="BI230" s="90">
        <f>IF(Параметры!$C$23="да",SUM(BI25:BI106,BI114,BI121)/(1-Параметры!$C$24),BI227*Параметры!$F$6*тех!BQ$9)*тех!BQ$6</f>
        <v>0</v>
      </c>
      <c r="BJ230" s="90">
        <f>IF(Параметры!$C$23="да",SUM(BJ25:BJ106,BJ114,BJ121)/(1-Параметры!$C$24),BJ227*Параметры!$F$6*тех!BR$9)*тех!BR$6</f>
        <v>0</v>
      </c>
      <c r="BK230" s="90">
        <f>IF(Параметры!$C$23="да",SUM(BK25:BK106,BK114,BK121)/(1-Параметры!$C$24),BK227*Параметры!$F$6*тех!BS$9)*тех!BS$6</f>
        <v>0</v>
      </c>
      <c r="BL230" s="90">
        <f>IF(Параметры!$C$23="да",SUM(BL25:BL106,BL114,BL121)/(1-Параметры!$C$24),BL227*Параметры!$F$6*тех!BT$9)*тех!BT$6</f>
        <v>0</v>
      </c>
      <c r="BM230" s="90">
        <f>IF(Параметры!$C$23="да",SUM(BM25:BM106,BM114,BM121)/(1-Параметры!$C$24),BM227*Параметры!$F$6*тех!BU$9)*тех!BU$6</f>
        <v>0</v>
      </c>
      <c r="BN230" s="90">
        <f>IF(Параметры!$C$23="да",SUM(BN25:BN106,BN114,BN121)/(1-Параметры!$C$24),BN227*Параметры!$F$6*тех!BV$9)*тех!BV$6</f>
        <v>0</v>
      </c>
      <c r="BO230" s="90">
        <f>IF(Параметры!$C$23="да",SUM(BO25:BO106,BO114,BO121)/(1-Параметры!$C$24),BO227*Параметры!$F$6*тех!BW$9)*тех!BW$6</f>
        <v>0</v>
      </c>
      <c r="BP230" s="90">
        <f>IF(Параметры!$C$23="да",SUM(BP25:BP106,BP114,BP121)/(1-Параметры!$C$24),BP227*Параметры!$F$6*тех!BX$9)*тех!BX$6</f>
        <v>0</v>
      </c>
      <c r="BQ230" s="90">
        <f>IF(Параметры!$C$23="да",SUM(BQ25:BQ106,BQ114,BQ121)/(1-Параметры!$C$24),BQ227*Параметры!$F$6*тех!BY$9)*тех!BY$6</f>
        <v>0</v>
      </c>
      <c r="BR230" s="90">
        <f>IF(Параметры!$C$23="да",SUM(BR25:BR106,BR114,BR121)/(1-Параметры!$C$24),BR227*Параметры!$F$6*тех!BZ$9)*тех!BZ$6</f>
        <v>0</v>
      </c>
      <c r="BS230" s="90">
        <f>IF(Параметры!$C$23="да",SUM(BS25:BS106,BS114,BS121)/(1-Параметры!$C$24),BS227*Параметры!$F$6*тех!CA$9)*тех!CA$6</f>
        <v>0</v>
      </c>
      <c r="BT230" s="90">
        <f>IF(Параметры!$C$23="да",SUM(BT25:BT106,BT114,BT121)/(1-Параметры!$C$24),BT227*Параметры!$F$6*тех!CB$9)*тех!CB$6</f>
        <v>0</v>
      </c>
      <c r="BU230" s="90">
        <f>IF(Параметры!$C$23="да",SUM(BU25:BU106,BU114,BU121)/(1-Параметры!$C$24),BU227*Параметры!$F$6*тех!CC$9)*тех!CC$6</f>
        <v>0</v>
      </c>
      <c r="BV230" s="90">
        <f>IF(Параметры!$C$23="да",SUM(BV25:BV106,BV114,BV121)/(1-Параметры!$C$24),BV227*Параметры!$F$6*тех!CD$9)*тех!CD$6</f>
        <v>0</v>
      </c>
      <c r="BW230" s="90">
        <f>IF(Параметры!$C$23="да",SUM(BW25:BW106,BW114,BW121)/(1-Параметры!$C$24),BW227*Параметры!$F$6*тех!CE$9)*тех!CE$6</f>
        <v>0</v>
      </c>
    </row>
    <row r="231" spans="2:75" hidden="1" outlineLevel="1">
      <c r="B231" s="7"/>
      <c r="C231" s="61" t="s">
        <v>693</v>
      </c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P231" s="90">
        <f>IF(Параметры!$C$23="да",SUM(P7:P24)/(1-Параметры!$C$24),P228*Параметры!$F$7*тех!X$9)*тех!X$6</f>
        <v>8250</v>
      </c>
      <c r="Q231" s="90">
        <f>IF(Параметры!$C$23="да",SUM(Q7:Q24)/(1-Параметры!$C$24),Q228*Параметры!$F$7*тех!Y$9)*тех!Y$6</f>
        <v>8250</v>
      </c>
      <c r="R231" s="90">
        <f>IF(Параметры!$C$23="да",SUM(R7:R24)/(1-Параметры!$C$24),R228*Параметры!$F$7*тех!Z$9)*тех!Z$6</f>
        <v>8250</v>
      </c>
      <c r="S231" s="90">
        <f>IF(Параметры!$C$23="да",SUM(S7:S24)/(1-Параметры!$C$24),S228*Параметры!$F$7*тех!AA$9)*тех!AA$6</f>
        <v>8250</v>
      </c>
      <c r="T231" s="90">
        <f>IF(Параметры!$C$23="да",SUM(T7:T24)/(1-Параметры!$C$24),T228*Параметры!$F$7*тех!AB$9)*тех!AB$6</f>
        <v>8250</v>
      </c>
      <c r="U231" s="90">
        <f>IF(Параметры!$C$23="да",SUM(U7:U24)/(1-Параметры!$C$24),U228*Параметры!$F$7*тех!AC$9)*тех!AC$6</f>
        <v>8250</v>
      </c>
      <c r="V231" s="90">
        <f>IF(Параметры!$C$23="да",SUM(V7:V24)/(1-Параметры!$C$24),V228*Параметры!$F$7*тех!AD$9)*тех!AD$6</f>
        <v>8250</v>
      </c>
      <c r="W231" s="90">
        <f>IF(Параметры!$C$23="да",SUM(W7:W24)/(1-Параметры!$C$24),W228*Параметры!$F$7*тех!AE$9)*тех!AE$6</f>
        <v>8250</v>
      </c>
      <c r="X231" s="90">
        <f>IF(Параметры!$C$23="да",SUM(X7:X24)/(1-Параметры!$C$24),X228*Параметры!$F$7*тех!AF$9)*тех!AF$6</f>
        <v>8250</v>
      </c>
      <c r="Y231" s="90">
        <f>IF(Параметры!$C$23="да",SUM(Y7:Y24)/(1-Параметры!$C$24),Y228*Параметры!$F$7*тех!AG$9)*тех!AG$6</f>
        <v>8250</v>
      </c>
      <c r="Z231" s="90">
        <f>IF(Параметры!$C$23="да",SUM(Z7:Z24)/(1-Параметры!$C$24),Z228*Параметры!$F$7*тех!AH$9)*тех!AH$6</f>
        <v>8250</v>
      </c>
      <c r="AA231" s="90">
        <f>IF(Параметры!$C$23="да",SUM(AA7:AA24)/(1-Параметры!$C$24),AA228*Параметры!$F$7*тех!AI$9)*тех!AI$6</f>
        <v>8250</v>
      </c>
      <c r="AB231" s="90">
        <f>IF(Параметры!$C$23="да",SUM(AB7:AB24)/(1-Параметры!$C$24),AB228*Параметры!$F$7*тех!AJ$9)*тех!AJ$6</f>
        <v>0</v>
      </c>
      <c r="AC231" s="90">
        <f>IF(Параметры!$C$23="да",SUM(AC7:AC24)/(1-Параметры!$C$24),AC228*Параметры!$F$7*тех!AK$9)*тех!AK$6</f>
        <v>0</v>
      </c>
      <c r="AD231" s="90">
        <f>IF(Параметры!$C$23="да",SUM(AD7:AD24)/(1-Параметры!$C$24),AD228*Параметры!$F$7*тех!AL$9)*тех!AL$6</f>
        <v>0</v>
      </c>
      <c r="AE231" s="90">
        <f>IF(Параметры!$C$23="да",SUM(AE7:AE24)/(1-Параметры!$C$24),AE228*Параметры!$F$7*тех!AM$9)*тех!AM$6</f>
        <v>0</v>
      </c>
      <c r="AF231" s="90">
        <f>IF(Параметры!$C$23="да",SUM(AF7:AF24)/(1-Параметры!$C$24),AF228*Параметры!$F$7*тех!AN$9)*тех!AN$6</f>
        <v>0</v>
      </c>
      <c r="AG231" s="90">
        <f>IF(Параметры!$C$23="да",SUM(AG7:AG24)/(1-Параметры!$C$24),AG228*Параметры!$F$7*тех!AO$9)*тех!AO$6</f>
        <v>0</v>
      </c>
      <c r="AH231" s="90">
        <f>IF(Параметры!$C$23="да",SUM(AH7:AH24)/(1-Параметры!$C$24),AH228*Параметры!$F$7*тех!AP$9)*тех!AP$6</f>
        <v>0</v>
      </c>
      <c r="AI231" s="90">
        <f>IF(Параметры!$C$23="да",SUM(AI7:AI24)/(1-Параметры!$C$24),AI228*Параметры!$F$7*тех!AQ$9)*тех!AQ$6</f>
        <v>0</v>
      </c>
      <c r="AJ231" s="90">
        <f>IF(Параметры!$C$23="да",SUM(AJ7:AJ24)/(1-Параметры!$C$24),AJ228*Параметры!$F$7*тех!AR$9)*тех!AR$6</f>
        <v>0</v>
      </c>
      <c r="AK231" s="90">
        <f>IF(Параметры!$C$23="да",SUM(AK7:AK24)/(1-Параметры!$C$24),AK228*Параметры!$F$7*тех!AS$9)*тех!AS$6</f>
        <v>0</v>
      </c>
      <c r="AL231" s="90">
        <f>IF(Параметры!$C$23="да",SUM(AL7:AL24)/(1-Параметры!$C$24),AL228*Параметры!$F$7*тех!AT$9)*тех!AT$6</f>
        <v>0</v>
      </c>
      <c r="AM231" s="90">
        <f>IF(Параметры!$C$23="да",SUM(AM7:AM24)/(1-Параметры!$C$24),AM228*Параметры!$F$7*тех!AU$9)*тех!AU$6</f>
        <v>0</v>
      </c>
      <c r="AN231" s="90">
        <f>IF(Параметры!$C$23="да",SUM(AN7:AN24)/(1-Параметры!$C$24),AN228*Параметры!$F$7*тех!AV$9)*тех!AV$6</f>
        <v>0</v>
      </c>
      <c r="AO231" s="90">
        <f>IF(Параметры!$C$23="да",SUM(AO7:AO24)/(1-Параметры!$C$24),AO228*Параметры!$F$7*тех!AW$9)*тех!AW$6</f>
        <v>0</v>
      </c>
      <c r="AP231" s="90">
        <f>IF(Параметры!$C$23="да",SUM(AP7:AP24)/(1-Параметры!$C$24),AP228*Параметры!$F$7*тех!AX$9)*тех!AX$6</f>
        <v>0</v>
      </c>
      <c r="AQ231" s="90">
        <f>IF(Параметры!$C$23="да",SUM(AQ7:AQ24)/(1-Параметры!$C$24),AQ228*Параметры!$F$7*тех!AY$9)*тех!AY$6</f>
        <v>0</v>
      </c>
      <c r="AR231" s="90">
        <f>IF(Параметры!$C$23="да",SUM(AR7:AR24)/(1-Параметры!$C$24),AR228*Параметры!$F$7*тех!AZ$9)*тех!AZ$6</f>
        <v>0</v>
      </c>
      <c r="AS231" s="90">
        <f>IF(Параметры!$C$23="да",SUM(AS7:AS24)/(1-Параметры!$C$24),AS228*Параметры!$F$7*тех!BA$9)*тех!BA$6</f>
        <v>0</v>
      </c>
      <c r="AT231" s="90">
        <f>IF(Параметры!$C$23="да",SUM(AT7:AT24)/(1-Параметры!$C$24),AT228*Параметры!$F$7*тех!BB$9)*тех!BB$6</f>
        <v>0</v>
      </c>
      <c r="AU231" s="90">
        <f>IF(Параметры!$C$23="да",SUM(AU7:AU24)/(1-Параметры!$C$24),AU228*Параметры!$F$7*тех!BC$9)*тех!BC$6</f>
        <v>0</v>
      </c>
      <c r="AV231" s="90">
        <f>IF(Параметры!$C$23="да",SUM(AV7:AV24)/(1-Параметры!$C$24),AV228*Параметры!$F$7*тех!BD$9)*тех!BD$6</f>
        <v>0</v>
      </c>
      <c r="AW231" s="90">
        <f>IF(Параметры!$C$23="да",SUM(AW7:AW24)/(1-Параметры!$C$24),AW228*Параметры!$F$7*тех!BE$9)*тех!BE$6</f>
        <v>0</v>
      </c>
      <c r="AX231" s="90">
        <f>IF(Параметры!$C$23="да",SUM(AX7:AX24)/(1-Параметры!$C$24),AX228*Параметры!$F$7*тех!BF$9)*тех!BF$6</f>
        <v>0</v>
      </c>
      <c r="AY231" s="90">
        <f>IF(Параметры!$C$23="да",SUM(AY7:AY24)/(1-Параметры!$C$24),AY228*Параметры!$F$7*тех!BG$9)*тех!BG$6</f>
        <v>0</v>
      </c>
      <c r="AZ231" s="90">
        <f>IF(Параметры!$C$23="да",SUM(AZ7:AZ24)/(1-Параметры!$C$24),AZ228*Параметры!$F$7*тех!BH$9)*тех!BH$6</f>
        <v>0</v>
      </c>
      <c r="BA231" s="90">
        <f>IF(Параметры!$C$23="да",SUM(BA7:BA24)/(1-Параметры!$C$24),BA228*Параметры!$F$7*тех!BI$9)*тех!BI$6</f>
        <v>0</v>
      </c>
      <c r="BB231" s="90">
        <f>IF(Параметры!$C$23="да",SUM(BB7:BB24)/(1-Параметры!$C$24),BB228*Параметры!$F$7*тех!BJ$9)*тех!BJ$6</f>
        <v>0</v>
      </c>
      <c r="BC231" s="90">
        <f>IF(Параметры!$C$23="да",SUM(BC7:BC24)/(1-Параметры!$C$24),BC228*Параметры!$F$7*тех!BK$9)*тех!BK$6</f>
        <v>0</v>
      </c>
      <c r="BD231" s="90">
        <f>IF(Параметры!$C$23="да",SUM(BD7:BD24)/(1-Параметры!$C$24),BD228*Параметры!$F$7*тех!BL$9)*тех!BL$6</f>
        <v>0</v>
      </c>
      <c r="BE231" s="90">
        <f>IF(Параметры!$C$23="да",SUM(BE7:BE24)/(1-Параметры!$C$24),BE228*Параметры!$F$7*тех!BM$9)*тех!BM$6</f>
        <v>0</v>
      </c>
      <c r="BF231" s="90">
        <f>IF(Параметры!$C$23="да",SUM(BF7:BF24)/(1-Параметры!$C$24),BF228*Параметры!$F$7*тех!BN$9)*тех!BN$6</f>
        <v>0</v>
      </c>
      <c r="BG231" s="90">
        <f>IF(Параметры!$C$23="да",SUM(BG7:BG24)/(1-Параметры!$C$24),BG228*Параметры!$F$7*тех!BO$9)*тех!BO$6</f>
        <v>0</v>
      </c>
      <c r="BH231" s="90">
        <f>IF(Параметры!$C$23="да",SUM(BH7:BH24)/(1-Параметры!$C$24),BH228*Параметры!$F$7*тех!BP$9)*тех!BP$6</f>
        <v>0</v>
      </c>
      <c r="BI231" s="90">
        <f>IF(Параметры!$C$23="да",SUM(BI7:BI24)/(1-Параметры!$C$24),BI228*Параметры!$F$7*тех!BQ$9)*тех!BQ$6</f>
        <v>0</v>
      </c>
      <c r="BJ231" s="90">
        <f>IF(Параметры!$C$23="да",SUM(BJ7:BJ24)/(1-Параметры!$C$24),BJ228*Параметры!$F$7*тех!BR$9)*тех!BR$6</f>
        <v>0</v>
      </c>
      <c r="BK231" s="90">
        <f>IF(Параметры!$C$23="да",SUM(BK7:BK24)/(1-Параметры!$C$24),BK228*Параметры!$F$7*тех!BS$9)*тех!BS$6</f>
        <v>0</v>
      </c>
      <c r="BL231" s="90">
        <f>IF(Параметры!$C$23="да",SUM(BL7:BL24)/(1-Параметры!$C$24),BL228*Параметры!$F$7*тех!BT$9)*тех!BT$6</f>
        <v>0</v>
      </c>
      <c r="BM231" s="90">
        <f>IF(Параметры!$C$23="да",SUM(BM7:BM24)/(1-Параметры!$C$24),BM228*Параметры!$F$7*тех!BU$9)*тех!BU$6</f>
        <v>0</v>
      </c>
      <c r="BN231" s="90">
        <f>IF(Параметры!$C$23="да",SUM(BN7:BN24)/(1-Параметры!$C$24),BN228*Параметры!$F$7*тех!BV$9)*тех!BV$6</f>
        <v>0</v>
      </c>
      <c r="BO231" s="90">
        <f>IF(Параметры!$C$23="да",SUM(BO7:BO24)/(1-Параметры!$C$24),BO228*Параметры!$F$7*тех!BW$9)*тех!BW$6</f>
        <v>0</v>
      </c>
      <c r="BP231" s="90">
        <f>IF(Параметры!$C$23="да",SUM(BP7:BP24)/(1-Параметры!$C$24),BP228*Параметры!$F$7*тех!BX$9)*тех!BX$6</f>
        <v>0</v>
      </c>
      <c r="BQ231" s="90">
        <f>IF(Параметры!$C$23="да",SUM(BQ7:BQ24)/(1-Параметры!$C$24),BQ228*Параметры!$F$7*тех!BY$9)*тех!BY$6</f>
        <v>0</v>
      </c>
      <c r="BR231" s="90">
        <f>IF(Параметры!$C$23="да",SUM(BR7:BR24)/(1-Параметры!$C$24),BR228*Параметры!$F$7*тех!BZ$9)*тех!BZ$6</f>
        <v>0</v>
      </c>
      <c r="BS231" s="90">
        <f>IF(Параметры!$C$23="да",SUM(BS7:BS24)/(1-Параметры!$C$24),BS228*Параметры!$F$7*тех!CA$9)*тех!CA$6</f>
        <v>0</v>
      </c>
      <c r="BT231" s="90">
        <f>IF(Параметры!$C$23="да",SUM(BT7:BT24)/(1-Параметры!$C$24),BT228*Параметры!$F$7*тех!CB$9)*тех!CB$6</f>
        <v>0</v>
      </c>
      <c r="BU231" s="90">
        <f>IF(Параметры!$C$23="да",SUM(BU7:BU24)/(1-Параметры!$C$24),BU228*Параметры!$F$7*тех!CC$9)*тех!CC$6</f>
        <v>0</v>
      </c>
      <c r="BV231" s="90">
        <f>IF(Параметры!$C$23="да",SUM(BV7:BV24)/(1-Параметры!$C$24),BV228*Параметры!$F$7*тех!CD$9)*тех!CD$6</f>
        <v>0</v>
      </c>
      <c r="BW231" s="90">
        <f>IF(Параметры!$C$23="да",SUM(BW7:BW24)/(1-Параметры!$C$24),BW228*Параметры!$F$7*тех!CE$9)*тех!CE$6</f>
        <v>0</v>
      </c>
    </row>
    <row r="232" spans="2:75" collapsed="1">
      <c r="C232" s="50" t="s">
        <v>499</v>
      </c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P232" s="85"/>
      <c r="Q232" s="85"/>
      <c r="R232" s="85"/>
      <c r="S232" s="85"/>
      <c r="T232" s="85"/>
      <c r="U232" s="85"/>
      <c r="V232" s="85"/>
      <c r="W232" s="85"/>
      <c r="X232" s="85"/>
      <c r="Y232" s="85"/>
      <c r="Z232" s="85"/>
      <c r="AA232" s="85"/>
      <c r="AB232" s="85"/>
      <c r="AC232" s="85"/>
      <c r="AD232" s="85"/>
      <c r="AE232" s="85"/>
      <c r="AF232" s="85"/>
      <c r="AG232" s="85"/>
      <c r="AH232" s="85"/>
      <c r="AI232" s="85"/>
      <c r="AJ232" s="85"/>
      <c r="AK232" s="85"/>
      <c r="AL232" s="85"/>
      <c r="AM232" s="85"/>
      <c r="AN232" s="85"/>
      <c r="AO232" s="85"/>
      <c r="AP232" s="85"/>
      <c r="AQ232" s="85"/>
      <c r="AR232" s="85"/>
      <c r="AS232" s="85"/>
      <c r="AT232" s="85"/>
      <c r="AU232" s="85"/>
      <c r="AV232" s="85"/>
      <c r="AW232" s="85"/>
      <c r="AX232" s="85"/>
      <c r="AY232" s="85"/>
      <c r="AZ232" s="85"/>
      <c r="BA232" s="85"/>
      <c r="BB232" s="85"/>
      <c r="BC232" s="85"/>
      <c r="BD232" s="85"/>
      <c r="BE232" s="85"/>
      <c r="BF232" s="85"/>
      <c r="BG232" s="85"/>
      <c r="BH232" s="85"/>
      <c r="BI232" s="85"/>
      <c r="BJ232" s="85"/>
      <c r="BK232" s="85"/>
      <c r="BL232" s="85"/>
      <c r="BM232" s="85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</row>
    <row r="233" spans="2:75">
      <c r="C233" s="46" t="s">
        <v>346</v>
      </c>
      <c r="D233" s="80" t="s">
        <v>100</v>
      </c>
      <c r="E233" s="80"/>
      <c r="F233" s="80"/>
      <c r="G233" s="80"/>
      <c r="H233" s="80" t="s">
        <v>100</v>
      </c>
      <c r="I233" s="80" t="s">
        <v>100</v>
      </c>
      <c r="J233" s="80" t="s">
        <v>100</v>
      </c>
      <c r="K233" s="80" t="s">
        <v>100</v>
      </c>
      <c r="L233" s="80" t="s">
        <v>100</v>
      </c>
      <c r="M233" s="80" t="s">
        <v>100</v>
      </c>
      <c r="N233" s="80" t="s">
        <v>100</v>
      </c>
      <c r="P233" s="85">
        <f>SUM(P230:P231)*Параметры!$C$24*тех!X$6</f>
        <v>4290</v>
      </c>
      <c r="Q233" s="85">
        <f>SUM(Q230:Q231)*Параметры!$C$24*тех!Y$6</f>
        <v>4290</v>
      </c>
      <c r="R233" s="85">
        <f>SUM(R230:R231)*Параметры!$C$24*тех!Z$6</f>
        <v>4290</v>
      </c>
      <c r="S233" s="85">
        <f>SUM(S230:S231)*Параметры!$C$24*тех!AA$6</f>
        <v>5362.5</v>
      </c>
      <c r="T233" s="85">
        <f>SUM(T230:T231)*Параметры!$C$24*тех!AB$6</f>
        <v>5362.5</v>
      </c>
      <c r="U233" s="85">
        <f>SUM(U230:U231)*Параметры!$C$24*тех!AC$6</f>
        <v>5362.5</v>
      </c>
      <c r="V233" s="85">
        <f>SUM(V230:V231)*Параметры!$C$24*тех!AD$6</f>
        <v>5362.5</v>
      </c>
      <c r="W233" s="85">
        <f>SUM(W230:W231)*Параметры!$C$24*тех!AE$6</f>
        <v>5362.5</v>
      </c>
      <c r="X233" s="85">
        <f>SUM(X230:X231)*Параметры!$C$24*тех!AF$6</f>
        <v>5362.5</v>
      </c>
      <c r="Y233" s="85">
        <f>SUM(Y230:Y231)*Параметры!$C$24*тех!AG$6</f>
        <v>5362.5</v>
      </c>
      <c r="Z233" s="85">
        <f>SUM(Z230:Z231)*Параметры!$C$24*тех!AH$6</f>
        <v>4290</v>
      </c>
      <c r="AA233" s="85">
        <f>SUM(AA230:AA231)*Параметры!$C$24*тех!AI$6</f>
        <v>4290</v>
      </c>
      <c r="AB233" s="85">
        <f>SUM(AB230:AB231)*Параметры!$C$24*тех!AJ$6</f>
        <v>0</v>
      </c>
      <c r="AC233" s="85">
        <f>SUM(AC230:AC231)*Параметры!$C$24*тех!AK$6</f>
        <v>0</v>
      </c>
      <c r="AD233" s="85">
        <f>SUM(AD230:AD231)*Параметры!$C$24*тех!AL$6</f>
        <v>0</v>
      </c>
      <c r="AE233" s="85">
        <f>SUM(AE230:AE231)*Параметры!$C$24*тех!AM$6</f>
        <v>0</v>
      </c>
      <c r="AF233" s="85">
        <f>SUM(AF230:AF231)*Параметры!$C$24*тех!AN$6</f>
        <v>0</v>
      </c>
      <c r="AG233" s="85">
        <f>SUM(AG230:AG231)*Параметры!$C$24*тех!AO$6</f>
        <v>0</v>
      </c>
      <c r="AH233" s="85">
        <f>SUM(AH230:AH231)*Параметры!$C$24*тех!AP$6</f>
        <v>0</v>
      </c>
      <c r="AI233" s="85">
        <f>SUM(AI230:AI231)*Параметры!$C$24*тех!AQ$6</f>
        <v>0</v>
      </c>
      <c r="AJ233" s="85">
        <f>SUM(AJ230:AJ231)*Параметры!$C$24*тех!AR$6</f>
        <v>0</v>
      </c>
      <c r="AK233" s="85">
        <f>SUM(AK230:AK231)*Параметры!$C$24*тех!AS$6</f>
        <v>0</v>
      </c>
      <c r="AL233" s="85">
        <f>SUM(AL230:AL231)*Параметры!$C$24*тех!AT$6</f>
        <v>0</v>
      </c>
      <c r="AM233" s="85">
        <f>SUM(AM230:AM231)*Параметры!$C$24*тех!AU$6</f>
        <v>0</v>
      </c>
      <c r="AN233" s="85">
        <f>SUM(AN230:AN231)*Параметры!$C$24*тех!AV$6</f>
        <v>0</v>
      </c>
      <c r="AO233" s="85">
        <f>SUM(AO230:AO231)*Параметры!$C$24*тех!AW$6</f>
        <v>0</v>
      </c>
      <c r="AP233" s="85">
        <f>SUM(AP230:AP231)*Параметры!$C$24*тех!AX$6</f>
        <v>0</v>
      </c>
      <c r="AQ233" s="85">
        <f>SUM(AQ230:AQ231)*Параметры!$C$24*тех!AY$6</f>
        <v>0</v>
      </c>
      <c r="AR233" s="85">
        <f>SUM(AR230:AR231)*Параметры!$C$24*тех!AZ$6</f>
        <v>0</v>
      </c>
      <c r="AS233" s="85">
        <f>SUM(AS230:AS231)*Параметры!$C$24*тех!BA$6</f>
        <v>0</v>
      </c>
      <c r="AT233" s="85">
        <f>SUM(AT230:AT231)*Параметры!$C$24*тех!BB$6</f>
        <v>0</v>
      </c>
      <c r="AU233" s="85">
        <f>SUM(AU230:AU231)*Параметры!$C$24*тех!BC$6</f>
        <v>0</v>
      </c>
      <c r="AV233" s="85">
        <f>SUM(AV230:AV231)*Параметры!$C$24*тех!BD$6</f>
        <v>0</v>
      </c>
      <c r="AW233" s="85">
        <f>SUM(AW230:AW231)*Параметры!$C$24*тех!BE$6</f>
        <v>0</v>
      </c>
      <c r="AX233" s="85">
        <f>SUM(AX230:AX231)*Параметры!$C$24*тех!BF$6</f>
        <v>0</v>
      </c>
      <c r="AY233" s="85">
        <f>SUM(AY230:AY231)*Параметры!$C$24*тех!BG$6</f>
        <v>0</v>
      </c>
      <c r="AZ233" s="85">
        <f>SUM(AZ230:AZ231)*Параметры!$C$24*тех!BH$6</f>
        <v>0</v>
      </c>
      <c r="BA233" s="85">
        <f>SUM(BA230:BA231)*Параметры!$C$24*тех!BI$6</f>
        <v>0</v>
      </c>
      <c r="BB233" s="85">
        <f>SUM(BB230:BB231)*Параметры!$C$24*тех!BJ$6</f>
        <v>0</v>
      </c>
      <c r="BC233" s="85">
        <f>SUM(BC230:BC231)*Параметры!$C$24*тех!BK$6</f>
        <v>0</v>
      </c>
      <c r="BD233" s="85">
        <f>SUM(BD230:BD231)*Параметры!$C$24*тех!BL$6</f>
        <v>0</v>
      </c>
      <c r="BE233" s="85">
        <f>SUM(BE230:BE231)*Параметры!$C$24*тех!BM$6</f>
        <v>0</v>
      </c>
      <c r="BF233" s="85">
        <f>SUM(BF230:BF231)*Параметры!$C$24*тех!BN$6</f>
        <v>0</v>
      </c>
      <c r="BG233" s="85">
        <f>SUM(BG230:BG231)*Параметры!$C$24*тех!BO$6</f>
        <v>0</v>
      </c>
      <c r="BH233" s="85">
        <f>SUM(BH230:BH231)*Параметры!$C$24*тех!BP$6</f>
        <v>0</v>
      </c>
      <c r="BI233" s="85">
        <f>SUM(BI230:BI231)*Параметры!$C$24*тех!BQ$6</f>
        <v>0</v>
      </c>
      <c r="BJ233" s="85">
        <f>SUM(BJ230:BJ231)*Параметры!$C$24*тех!BR$6</f>
        <v>0</v>
      </c>
      <c r="BK233" s="85">
        <f>SUM(BK230:BK231)*Параметры!$C$24*тех!BS$6</f>
        <v>0</v>
      </c>
      <c r="BL233" s="85">
        <f>SUM(BL230:BL231)*Параметры!$C$24*тех!BT$6</f>
        <v>0</v>
      </c>
      <c r="BM233" s="85">
        <f>SUM(BM230:BM231)*Параметры!$C$24*тех!BU$6</f>
        <v>0</v>
      </c>
      <c r="BN233" s="85">
        <f>SUM(BN230:BN231)*Параметры!$C$24*тех!BV$6</f>
        <v>0</v>
      </c>
      <c r="BO233" s="85">
        <f>SUM(BO230:BO231)*Параметры!$C$24*тех!BW$6</f>
        <v>0</v>
      </c>
      <c r="BP233" s="85">
        <f>SUM(BP230:BP231)*Параметры!$C$24*тех!BX$6</f>
        <v>0</v>
      </c>
      <c r="BQ233" s="85">
        <f>SUM(BQ230:BQ231)*Параметры!$C$24*тех!BY$6</f>
        <v>0</v>
      </c>
      <c r="BR233" s="85">
        <f>SUM(BR230:BR231)*Параметры!$C$24*тех!BZ$6</f>
        <v>0</v>
      </c>
      <c r="BS233" s="85">
        <f>SUM(BS230:BS231)*Параметры!$C$24*тех!CA$6</f>
        <v>0</v>
      </c>
      <c r="BT233" s="85">
        <f>SUM(BT230:BT231)*Параметры!$C$24*тех!CB$6</f>
        <v>0</v>
      </c>
      <c r="BU233" s="85">
        <f>SUM(BU230:BU231)*Параметры!$C$24*тех!CC$6</f>
        <v>0</v>
      </c>
      <c r="BV233" s="85">
        <f>SUM(BV230:BV231)*Параметры!$C$24*тех!CD$6</f>
        <v>0</v>
      </c>
      <c r="BW233" s="85">
        <f>SUM(BW230:BW231)*Параметры!$C$24*тех!CE$6</f>
        <v>0</v>
      </c>
    </row>
    <row r="234" spans="2:75">
      <c r="C234" s="46" t="s">
        <v>347</v>
      </c>
      <c r="D234" s="80" t="s">
        <v>100</v>
      </c>
      <c r="E234" s="80"/>
      <c r="F234" s="80"/>
      <c r="G234" s="80"/>
      <c r="H234" s="80" t="s">
        <v>100</v>
      </c>
      <c r="I234" s="80" t="s">
        <v>100</v>
      </c>
      <c r="J234" s="80" t="s">
        <v>100</v>
      </c>
      <c r="K234" s="80" t="s">
        <v>100</v>
      </c>
      <c r="L234" s="80" t="s">
        <v>100</v>
      </c>
      <c r="M234" s="80" t="s">
        <v>100</v>
      </c>
      <c r="N234" s="80" t="s">
        <v>100</v>
      </c>
      <c r="P234" s="85">
        <f>SUM(P230:P231)*Параметры!$C$22*тех!X$6</f>
        <v>10065</v>
      </c>
      <c r="Q234" s="85">
        <f>SUM(Q230:Q231)*Параметры!$C$22*тех!Y$6</f>
        <v>10065</v>
      </c>
      <c r="R234" s="85">
        <f>SUM(R230:R231)*Параметры!$C$22*тех!Z$6</f>
        <v>10065</v>
      </c>
      <c r="S234" s="85">
        <f>SUM(S230:S231)*Параметры!$C$22*тех!AA$6</f>
        <v>12581.25</v>
      </c>
      <c r="T234" s="85">
        <f>SUM(T230:T231)*Параметры!$C$22*тех!AB$6</f>
        <v>12581.25</v>
      </c>
      <c r="U234" s="85">
        <f>SUM(U230:U231)*Параметры!$C$22*тех!AC$6</f>
        <v>12581.25</v>
      </c>
      <c r="V234" s="85">
        <f>SUM(V230:V231)*Параметры!$C$22*тех!AD$6</f>
        <v>12581.25</v>
      </c>
      <c r="W234" s="85">
        <f>SUM(W230:W231)*Параметры!$C$22*тех!AE$6</f>
        <v>12581.25</v>
      </c>
      <c r="X234" s="85">
        <f>SUM(X230:X231)*Параметры!$C$22*тех!AF$6</f>
        <v>12581.25</v>
      </c>
      <c r="Y234" s="85">
        <f>SUM(Y230:Y231)*Параметры!$C$22*тех!AG$6</f>
        <v>12581.25</v>
      </c>
      <c r="Z234" s="85">
        <f>SUM(Z230:Z231)*Параметры!$C$22*тех!AH$6</f>
        <v>10065</v>
      </c>
      <c r="AA234" s="85">
        <f>SUM(AA230:AA231)*Параметры!$C$22*тех!AI$6</f>
        <v>10065</v>
      </c>
      <c r="AB234" s="85">
        <f>SUM(AB230:AB231)*Параметры!$C$22*тех!AJ$6</f>
        <v>0</v>
      </c>
      <c r="AC234" s="85">
        <f>SUM(AC230:AC231)*Параметры!$C$22*тех!AK$6</f>
        <v>0</v>
      </c>
      <c r="AD234" s="85">
        <f>SUM(AD230:AD231)*Параметры!$C$22*тех!AL$6</f>
        <v>0</v>
      </c>
      <c r="AE234" s="85">
        <f>SUM(AE230:AE231)*Параметры!$C$22*тех!AM$6</f>
        <v>0</v>
      </c>
      <c r="AF234" s="85">
        <f>SUM(AF230:AF231)*Параметры!$C$22*тех!AN$6</f>
        <v>0</v>
      </c>
      <c r="AG234" s="85">
        <f>SUM(AG230:AG231)*Параметры!$C$22*тех!AO$6</f>
        <v>0</v>
      </c>
      <c r="AH234" s="85">
        <f>SUM(AH230:AH231)*Параметры!$C$22*тех!AP$6</f>
        <v>0</v>
      </c>
      <c r="AI234" s="85">
        <f>SUM(AI230:AI231)*Параметры!$C$22*тех!AQ$6</f>
        <v>0</v>
      </c>
      <c r="AJ234" s="85">
        <f>SUM(AJ230:AJ231)*Параметры!$C$22*тех!AR$6</f>
        <v>0</v>
      </c>
      <c r="AK234" s="85">
        <f>SUM(AK230:AK231)*Параметры!$C$22*тех!AS$6</f>
        <v>0</v>
      </c>
      <c r="AL234" s="85">
        <f>SUM(AL230:AL231)*Параметры!$C$22*тех!AT$6</f>
        <v>0</v>
      </c>
      <c r="AM234" s="85">
        <f>SUM(AM230:AM231)*Параметры!$C$22*тех!AU$6</f>
        <v>0</v>
      </c>
      <c r="AN234" s="85">
        <f>SUM(AN230:AN231)*Параметры!$C$22*тех!AV$6</f>
        <v>0</v>
      </c>
      <c r="AO234" s="85">
        <f>SUM(AO230:AO231)*Параметры!$C$22*тех!AW$6</f>
        <v>0</v>
      </c>
      <c r="AP234" s="85">
        <f>SUM(AP230:AP231)*Параметры!$C$22*тех!AX$6</f>
        <v>0</v>
      </c>
      <c r="AQ234" s="85">
        <f>SUM(AQ230:AQ231)*Параметры!$C$22*тех!AY$6</f>
        <v>0</v>
      </c>
      <c r="AR234" s="85">
        <f>SUM(AR230:AR231)*Параметры!$C$22*тех!AZ$6</f>
        <v>0</v>
      </c>
      <c r="AS234" s="85">
        <f>SUM(AS230:AS231)*Параметры!$C$22*тех!BA$6</f>
        <v>0</v>
      </c>
      <c r="AT234" s="85">
        <f>SUM(AT230:AT231)*Параметры!$C$22*тех!BB$6</f>
        <v>0</v>
      </c>
      <c r="AU234" s="85">
        <f>SUM(AU230:AU231)*Параметры!$C$22*тех!BC$6</f>
        <v>0</v>
      </c>
      <c r="AV234" s="85">
        <f>SUM(AV230:AV231)*Параметры!$C$22*тех!BD$6</f>
        <v>0</v>
      </c>
      <c r="AW234" s="85">
        <f>SUM(AW230:AW231)*Параметры!$C$22*тех!BE$6</f>
        <v>0</v>
      </c>
      <c r="AX234" s="85">
        <f>SUM(AX230:AX231)*Параметры!$C$22*тех!BF$6</f>
        <v>0</v>
      </c>
      <c r="AY234" s="85">
        <f>SUM(AY230:AY231)*Параметры!$C$22*тех!BG$6</f>
        <v>0</v>
      </c>
      <c r="AZ234" s="85">
        <f>SUM(AZ230:AZ231)*Параметры!$C$22*тех!BH$6</f>
        <v>0</v>
      </c>
      <c r="BA234" s="85">
        <f>SUM(BA230:BA231)*Параметры!$C$22*тех!BI$6</f>
        <v>0</v>
      </c>
      <c r="BB234" s="85">
        <f>SUM(BB230:BB231)*Параметры!$C$22*тех!BJ$6</f>
        <v>0</v>
      </c>
      <c r="BC234" s="85">
        <f>SUM(BC230:BC231)*Параметры!$C$22*тех!BK$6</f>
        <v>0</v>
      </c>
      <c r="BD234" s="85">
        <f>SUM(BD230:BD231)*Параметры!$C$22*тех!BL$6</f>
        <v>0</v>
      </c>
      <c r="BE234" s="85">
        <f>SUM(BE230:BE231)*Параметры!$C$22*тех!BM$6</f>
        <v>0</v>
      </c>
      <c r="BF234" s="85">
        <f>SUM(BF230:BF231)*Параметры!$C$22*тех!BN$6</f>
        <v>0</v>
      </c>
      <c r="BG234" s="85">
        <f>SUM(BG230:BG231)*Параметры!$C$22*тех!BO$6</f>
        <v>0</v>
      </c>
      <c r="BH234" s="85">
        <f>SUM(BH230:BH231)*Параметры!$C$22*тех!BP$6</f>
        <v>0</v>
      </c>
      <c r="BI234" s="85">
        <f>SUM(BI230:BI231)*Параметры!$C$22*тех!BQ$6</f>
        <v>0</v>
      </c>
      <c r="BJ234" s="85">
        <f>SUM(BJ230:BJ231)*Параметры!$C$22*тех!BR$6</f>
        <v>0</v>
      </c>
      <c r="BK234" s="85">
        <f>SUM(BK230:BK231)*Параметры!$C$22*тех!BS$6</f>
        <v>0</v>
      </c>
      <c r="BL234" s="85">
        <f>SUM(BL230:BL231)*Параметры!$C$22*тех!BT$6</f>
        <v>0</v>
      </c>
      <c r="BM234" s="85">
        <f>SUM(BM230:BM231)*Параметры!$C$22*тех!BU$6</f>
        <v>0</v>
      </c>
      <c r="BN234" s="85">
        <f>SUM(BN230:BN231)*Параметры!$C$22*тех!BV$6</f>
        <v>0</v>
      </c>
      <c r="BO234" s="85">
        <f>SUM(BO230:BO231)*Параметры!$C$22*тех!BW$6</f>
        <v>0</v>
      </c>
      <c r="BP234" s="85">
        <f>SUM(BP230:BP231)*Параметры!$C$22*тех!BX$6</f>
        <v>0</v>
      </c>
      <c r="BQ234" s="85">
        <f>SUM(BQ230:BQ231)*Параметры!$C$22*тех!BY$6</f>
        <v>0</v>
      </c>
      <c r="BR234" s="85">
        <f>SUM(BR230:BR231)*Параметры!$C$22*тех!BZ$6</f>
        <v>0</v>
      </c>
      <c r="BS234" s="85">
        <f>SUM(BS230:BS231)*Параметры!$C$22*тех!CA$6</f>
        <v>0</v>
      </c>
      <c r="BT234" s="85">
        <f>SUM(BT230:BT231)*Параметры!$C$22*тех!CB$6</f>
        <v>0</v>
      </c>
      <c r="BU234" s="85">
        <f>SUM(BU230:BU231)*Параметры!$C$22*тех!CC$6</f>
        <v>0</v>
      </c>
      <c r="BV234" s="85">
        <f>SUM(BV230:BV231)*Параметры!$C$22*тех!CD$6</f>
        <v>0</v>
      </c>
      <c r="BW234" s="85">
        <f>SUM(BW230:BW231)*Параметры!$C$22*тех!CE$6</f>
        <v>0</v>
      </c>
    </row>
    <row r="235" spans="2:75" ht="15.75">
      <c r="C235" s="47" t="s">
        <v>348</v>
      </c>
      <c r="D235" s="80" t="s">
        <v>100</v>
      </c>
      <c r="E235" s="80"/>
      <c r="F235" s="80"/>
      <c r="G235" s="80"/>
      <c r="H235" s="80" t="s">
        <v>100</v>
      </c>
      <c r="I235" s="80" t="s">
        <v>100</v>
      </c>
      <c r="J235" s="80" t="s">
        <v>100</v>
      </c>
      <c r="K235" s="80" t="s">
        <v>100</v>
      </c>
      <c r="L235" s="80" t="s">
        <v>100</v>
      </c>
      <c r="M235" s="80" t="s">
        <v>100</v>
      </c>
      <c r="N235" s="80" t="s">
        <v>100</v>
      </c>
      <c r="P235" s="338">
        <f>SUM(P233:P234)</f>
        <v>14355</v>
      </c>
      <c r="Q235" s="338">
        <f t="shared" ref="Q235:BW235" si="71">SUM(Q233:Q234)</f>
        <v>14355</v>
      </c>
      <c r="R235" s="338">
        <f t="shared" si="71"/>
        <v>14355</v>
      </c>
      <c r="S235" s="338">
        <f t="shared" si="71"/>
        <v>17943.75</v>
      </c>
      <c r="T235" s="338">
        <f t="shared" si="71"/>
        <v>17943.75</v>
      </c>
      <c r="U235" s="338">
        <f t="shared" si="71"/>
        <v>17943.75</v>
      </c>
      <c r="V235" s="338">
        <f t="shared" si="71"/>
        <v>17943.75</v>
      </c>
      <c r="W235" s="338">
        <f t="shared" si="71"/>
        <v>17943.75</v>
      </c>
      <c r="X235" s="338">
        <f t="shared" si="71"/>
        <v>17943.75</v>
      </c>
      <c r="Y235" s="338">
        <f t="shared" si="71"/>
        <v>17943.75</v>
      </c>
      <c r="Z235" s="338">
        <f t="shared" si="71"/>
        <v>14355</v>
      </c>
      <c r="AA235" s="338">
        <f t="shared" si="71"/>
        <v>14355</v>
      </c>
      <c r="AB235" s="338">
        <f t="shared" si="71"/>
        <v>0</v>
      </c>
      <c r="AC235" s="338">
        <f t="shared" si="71"/>
        <v>0</v>
      </c>
      <c r="AD235" s="338">
        <f t="shared" si="71"/>
        <v>0</v>
      </c>
      <c r="AE235" s="338">
        <f t="shared" si="71"/>
        <v>0</v>
      </c>
      <c r="AF235" s="338">
        <f t="shared" si="71"/>
        <v>0</v>
      </c>
      <c r="AG235" s="338">
        <f t="shared" si="71"/>
        <v>0</v>
      </c>
      <c r="AH235" s="338">
        <f t="shared" si="71"/>
        <v>0</v>
      </c>
      <c r="AI235" s="338">
        <f t="shared" si="71"/>
        <v>0</v>
      </c>
      <c r="AJ235" s="338">
        <f t="shared" si="71"/>
        <v>0</v>
      </c>
      <c r="AK235" s="338">
        <f t="shared" si="71"/>
        <v>0</v>
      </c>
      <c r="AL235" s="338">
        <f t="shared" si="71"/>
        <v>0</v>
      </c>
      <c r="AM235" s="338">
        <f t="shared" si="71"/>
        <v>0</v>
      </c>
      <c r="AN235" s="338">
        <f t="shared" si="71"/>
        <v>0</v>
      </c>
      <c r="AO235" s="338">
        <f t="shared" si="71"/>
        <v>0</v>
      </c>
      <c r="AP235" s="338">
        <f t="shared" si="71"/>
        <v>0</v>
      </c>
      <c r="AQ235" s="338">
        <f t="shared" si="71"/>
        <v>0</v>
      </c>
      <c r="AR235" s="338">
        <f t="shared" si="71"/>
        <v>0</v>
      </c>
      <c r="AS235" s="338">
        <f t="shared" si="71"/>
        <v>0</v>
      </c>
      <c r="AT235" s="338">
        <f t="shared" si="71"/>
        <v>0</v>
      </c>
      <c r="AU235" s="338">
        <f t="shared" si="71"/>
        <v>0</v>
      </c>
      <c r="AV235" s="338">
        <f t="shared" si="71"/>
        <v>0</v>
      </c>
      <c r="AW235" s="338">
        <f t="shared" si="71"/>
        <v>0</v>
      </c>
      <c r="AX235" s="338">
        <f t="shared" si="71"/>
        <v>0</v>
      </c>
      <c r="AY235" s="338">
        <f t="shared" si="71"/>
        <v>0</v>
      </c>
      <c r="AZ235" s="338">
        <f t="shared" si="71"/>
        <v>0</v>
      </c>
      <c r="BA235" s="338">
        <f t="shared" si="71"/>
        <v>0</v>
      </c>
      <c r="BB235" s="338">
        <f t="shared" si="71"/>
        <v>0</v>
      </c>
      <c r="BC235" s="338">
        <f t="shared" si="71"/>
        <v>0</v>
      </c>
      <c r="BD235" s="338">
        <f t="shared" si="71"/>
        <v>0</v>
      </c>
      <c r="BE235" s="338">
        <f t="shared" si="71"/>
        <v>0</v>
      </c>
      <c r="BF235" s="338">
        <f t="shared" si="71"/>
        <v>0</v>
      </c>
      <c r="BG235" s="338">
        <f t="shared" si="71"/>
        <v>0</v>
      </c>
      <c r="BH235" s="338">
        <f t="shared" si="71"/>
        <v>0</v>
      </c>
      <c r="BI235" s="338">
        <f t="shared" si="71"/>
        <v>0</v>
      </c>
      <c r="BJ235" s="338">
        <f t="shared" si="71"/>
        <v>0</v>
      </c>
      <c r="BK235" s="338">
        <f t="shared" si="71"/>
        <v>0</v>
      </c>
      <c r="BL235" s="338">
        <f t="shared" si="71"/>
        <v>0</v>
      </c>
      <c r="BM235" s="338">
        <f t="shared" si="71"/>
        <v>0</v>
      </c>
      <c r="BN235" s="338">
        <f t="shared" si="71"/>
        <v>0</v>
      </c>
      <c r="BO235" s="338">
        <f t="shared" si="71"/>
        <v>0</v>
      </c>
      <c r="BP235" s="338">
        <f t="shared" si="71"/>
        <v>0</v>
      </c>
      <c r="BQ235" s="338">
        <f t="shared" si="71"/>
        <v>0</v>
      </c>
      <c r="BR235" s="338">
        <f t="shared" si="71"/>
        <v>0</v>
      </c>
      <c r="BS235" s="338">
        <f t="shared" si="71"/>
        <v>0</v>
      </c>
      <c r="BT235" s="338">
        <f t="shared" si="71"/>
        <v>0</v>
      </c>
      <c r="BU235" s="338">
        <f t="shared" si="71"/>
        <v>0</v>
      </c>
      <c r="BV235" s="338">
        <f t="shared" si="71"/>
        <v>0</v>
      </c>
      <c r="BW235" s="338">
        <f t="shared" si="71"/>
        <v>0</v>
      </c>
    </row>
    <row r="236" spans="2:75">
      <c r="B236" s="5"/>
      <c r="C236" s="4" t="s">
        <v>68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</row>
    <row r="237" spans="2:75" hidden="1" outlineLevel="1">
      <c r="C237" s="6" t="s">
        <v>86</v>
      </c>
      <c r="I237" s="78"/>
      <c r="J237" s="78"/>
      <c r="K237" s="76"/>
      <c r="L237" s="76"/>
      <c r="M237" s="76"/>
      <c r="N237" s="76"/>
      <c r="R237" s="7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</row>
    <row r="238" spans="2:75" hidden="1" outlineLevel="1">
      <c r="B238" s="3">
        <v>1</v>
      </c>
      <c r="C238" s="19" t="s">
        <v>75</v>
      </c>
      <c r="D238" s="19" t="s">
        <v>1118</v>
      </c>
      <c r="E238" s="19" t="s">
        <v>1110</v>
      </c>
      <c r="F238" s="19" t="s">
        <v>1120</v>
      </c>
      <c r="G238" s="19"/>
      <c r="H238" s="19">
        <v>0</v>
      </c>
      <c r="I238" s="20">
        <f>$P$3</f>
        <v>42370</v>
      </c>
      <c r="J238" s="20">
        <f>DATE(YEAR($P$3),MONTH($P$3)+Параметры!$C$12-1,1)</f>
        <v>42705</v>
      </c>
      <c r="K238" s="71">
        <v>0</v>
      </c>
      <c r="L238" s="71">
        <v>0</v>
      </c>
      <c r="M238" s="71">
        <v>0</v>
      </c>
      <c r="N238" s="64">
        <f>SUM(L238:M238)</f>
        <v>0</v>
      </c>
      <c r="P238" s="66">
        <f>IF(AND(P$3&gt;=$I238,P$3&lt;=$J238),$K238*$H238*тех!X$9*тех!X$6,)</f>
        <v>0</v>
      </c>
      <c r="Q238" s="66">
        <f>IF(AND(Q$3&gt;=$I238,Q$3&lt;=$J238),$K238*$H238*тех!Y$9*тех!Y$6,)</f>
        <v>0</v>
      </c>
      <c r="R238" s="66">
        <f>IF(AND(R$3&gt;=$I238,R$3&lt;=$J238),$K238*$H238*тех!Z$9*тех!Z$6,)</f>
        <v>0</v>
      </c>
      <c r="S238" s="66">
        <f>IF(AND(S$3&gt;=$I238,S$3&lt;=$J238),$K238*$H238*тех!AA$9*тех!AA$6,)</f>
        <v>0</v>
      </c>
      <c r="T238" s="66">
        <f>IF(AND(T$3&gt;=$I238,T$3&lt;=$J238),$K238*$H238*тех!AB$9*тех!AB$6,)</f>
        <v>0</v>
      </c>
      <c r="U238" s="66">
        <f>IF(AND(U$3&gt;=$I238,U$3&lt;=$J238),$K238*$H238*тех!AC$9*тех!AC$6,)</f>
        <v>0</v>
      </c>
      <c r="V238" s="66">
        <f>IF(AND(V$3&gt;=$I238,V$3&lt;=$J238),$K238*$H238*тех!AD$9*тех!AD$6,)</f>
        <v>0</v>
      </c>
      <c r="W238" s="66">
        <f>IF(AND(W$3&gt;=$I238,W$3&lt;=$J238),$K238*$H238*тех!AE$9*тех!AE$6,)</f>
        <v>0</v>
      </c>
      <c r="X238" s="66">
        <f>IF(AND(X$3&gt;=$I238,X$3&lt;=$J238),$K238*$H238*тех!AF$9*тех!AF$6,)</f>
        <v>0</v>
      </c>
      <c r="Y238" s="66">
        <f>IF(AND(Y$3&gt;=$I238,Y$3&lt;=$J238),$K238*$H238*тех!AG$9*тех!AG$6,)</f>
        <v>0</v>
      </c>
      <c r="Z238" s="66">
        <f>IF(AND(Z$3&gt;=$I238,Z$3&lt;=$J238),$K238*$H238*тех!AH$9*тех!AH$6,)</f>
        <v>0</v>
      </c>
      <c r="AA238" s="66">
        <f>IF(AND(AA$3&gt;=$I238,AA$3&lt;=$J238),$K238*$H238*тех!AI$9*тех!AI$6,)</f>
        <v>0</v>
      </c>
      <c r="AB238" s="66">
        <f>IF(AND(AB$3&gt;=$I238,AB$3&lt;=$J238),$K238*$H238*тех!AJ$9*тех!AJ$6,)</f>
        <v>0</v>
      </c>
      <c r="AC238" s="66">
        <f>IF(AND(AC$3&gt;=$I238,AC$3&lt;=$J238),$K238*$H238*тех!AK$9*тех!AK$6,)</f>
        <v>0</v>
      </c>
      <c r="AD238" s="66">
        <f>IF(AND(AD$3&gt;=$I238,AD$3&lt;=$J238),$K238*$H238*тех!AL$9*тех!AL$6,)</f>
        <v>0</v>
      </c>
      <c r="AE238" s="66">
        <f>IF(AND(AE$3&gt;=$I238,AE$3&lt;=$J238),$K238*$H238*тех!AM$9*тех!AM$6,)</f>
        <v>0</v>
      </c>
      <c r="AF238" s="66">
        <f>IF(AND(AF$3&gt;=$I238,AF$3&lt;=$J238),$K238*$H238*тех!AN$9*тех!AN$6,)</f>
        <v>0</v>
      </c>
      <c r="AG238" s="66">
        <f>IF(AND(AG$3&gt;=$I238,AG$3&lt;=$J238),$K238*$H238*тех!AO$9*тех!AO$6,)</f>
        <v>0</v>
      </c>
      <c r="AH238" s="66">
        <f>IF(AND(AH$3&gt;=$I238,AH$3&lt;=$J238),$K238*$H238*тех!AP$9*тех!AP$6,)</f>
        <v>0</v>
      </c>
      <c r="AI238" s="66">
        <f>IF(AND(AI$3&gt;=$I238,AI$3&lt;=$J238),$K238*$H238*тех!AQ$9*тех!AQ$6,)</f>
        <v>0</v>
      </c>
      <c r="AJ238" s="66">
        <f>IF(AND(AJ$3&gt;=$I238,AJ$3&lt;=$J238),$K238*$H238*тех!AR$9*тех!AR$6,)</f>
        <v>0</v>
      </c>
      <c r="AK238" s="66">
        <f>IF(AND(AK$3&gt;=$I238,AK$3&lt;=$J238),$K238*$H238*тех!AS$9*тех!AS$6,)</f>
        <v>0</v>
      </c>
      <c r="AL238" s="66">
        <f>IF(AND(AL$3&gt;=$I238,AL$3&lt;=$J238),$K238*$H238*тех!AT$9*тех!AT$6,)</f>
        <v>0</v>
      </c>
      <c r="AM238" s="66">
        <f>IF(AND(AM$3&gt;=$I238,AM$3&lt;=$J238),$K238*$H238*тех!AU$9*тех!AU$6,)</f>
        <v>0</v>
      </c>
      <c r="AN238" s="66">
        <f>IF(AND(AN$3&gt;=$I238,AN$3&lt;=$J238),$K238*$H238*тех!AV$9*тех!AV$6,)</f>
        <v>0</v>
      </c>
      <c r="AO238" s="66">
        <f>IF(AND(AO$3&gt;=$I238,AO$3&lt;=$J238),$K238*$H238*тех!AW$9*тех!AW$6,)</f>
        <v>0</v>
      </c>
      <c r="AP238" s="66">
        <f>IF(AND(AP$3&gt;=$I238,AP$3&lt;=$J238),$K238*$H238*тех!AX$9*тех!AX$6,)</f>
        <v>0</v>
      </c>
      <c r="AQ238" s="66">
        <f>IF(AND(AQ$3&gt;=$I238,AQ$3&lt;=$J238),$K238*$H238*тех!AY$9*тех!AY$6,)</f>
        <v>0</v>
      </c>
      <c r="AR238" s="66">
        <f>IF(AND(AR$3&gt;=$I238,AR$3&lt;=$J238),$K238*$H238*тех!AZ$9*тех!AZ$6,)</f>
        <v>0</v>
      </c>
      <c r="AS238" s="66">
        <f>IF(AND(AS$3&gt;=$I238,AS$3&lt;=$J238),$K238*$H238*тех!BA$9*тех!BA$6,)</f>
        <v>0</v>
      </c>
      <c r="AT238" s="66">
        <f>IF(AND(AT$3&gt;=$I238,AT$3&lt;=$J238),$K238*$H238*тех!BB$9*тех!BB$6,)</f>
        <v>0</v>
      </c>
      <c r="AU238" s="66">
        <f>IF(AND(AU$3&gt;=$I238,AU$3&lt;=$J238),$K238*$H238*тех!BC$9*тех!BC$6,)</f>
        <v>0</v>
      </c>
      <c r="AV238" s="66">
        <f>IF(AND(AV$3&gt;=$I238,AV$3&lt;=$J238),$K238*$H238*тех!BD$9*тех!BD$6,)</f>
        <v>0</v>
      </c>
      <c r="AW238" s="66">
        <f>IF(AND(AW$3&gt;=$I238,AW$3&lt;=$J238),$K238*$H238*тех!BE$9*тех!BE$6,)</f>
        <v>0</v>
      </c>
      <c r="AX238" s="66">
        <f>IF(AND(AX$3&gt;=$I238,AX$3&lt;=$J238),$K238*$H238*тех!BF$9*тех!BF$6,)</f>
        <v>0</v>
      </c>
      <c r="AY238" s="66">
        <f>IF(AND(AY$3&gt;=$I238,AY$3&lt;=$J238),$K238*$H238*тех!BG$9*тех!BG$6,)</f>
        <v>0</v>
      </c>
      <c r="AZ238" s="66">
        <f>IF(AND(AZ$3&gt;=$I238,AZ$3&lt;=$J238),$K238*$H238*тех!BH$9*тех!BH$6,)</f>
        <v>0</v>
      </c>
      <c r="BA238" s="66">
        <f>IF(AND(BA$3&gt;=$I238,BA$3&lt;=$J238),$K238*$H238*тех!BI$9*тех!BI$6,)</f>
        <v>0</v>
      </c>
      <c r="BB238" s="66">
        <f>IF(AND(BB$3&gt;=$I238,BB$3&lt;=$J238),$K238*$H238*тех!BJ$9*тех!BJ$6,)</f>
        <v>0</v>
      </c>
      <c r="BC238" s="66">
        <f>IF(AND(BC$3&gt;=$I238,BC$3&lt;=$J238),$K238*$H238*тех!BK$9*тех!BK$6,)</f>
        <v>0</v>
      </c>
      <c r="BD238" s="66">
        <f>IF(AND(BD$3&gt;=$I238,BD$3&lt;=$J238),$K238*$H238*тех!BL$9*тех!BL$6,)</f>
        <v>0</v>
      </c>
      <c r="BE238" s="66">
        <f>IF(AND(BE$3&gt;=$I238,BE$3&lt;=$J238),$K238*$H238*тех!BM$9*тех!BM$6,)</f>
        <v>0</v>
      </c>
      <c r="BF238" s="66">
        <f>IF(AND(BF$3&gt;=$I238,BF$3&lt;=$J238),$K238*$H238*тех!BN$9*тех!BN$6,)</f>
        <v>0</v>
      </c>
      <c r="BG238" s="66">
        <f>IF(AND(BG$3&gt;=$I238,BG$3&lt;=$J238),$K238*$H238*тех!BO$9*тех!BO$6,)</f>
        <v>0</v>
      </c>
      <c r="BH238" s="66">
        <f>IF(AND(BH$3&gt;=$I238,BH$3&lt;=$J238),$K238*$H238*тех!BP$9*тех!BP$6,)</f>
        <v>0</v>
      </c>
      <c r="BI238" s="66">
        <f>IF(AND(BI$3&gt;=$I238,BI$3&lt;=$J238),$K238*$H238*тех!BQ$9*тех!BQ$6,)</f>
        <v>0</v>
      </c>
      <c r="BJ238" s="66">
        <f>IF(AND(BJ$3&gt;=$I238,BJ$3&lt;=$J238),$K238*$H238*тех!BR$9*тех!BR$6,)</f>
        <v>0</v>
      </c>
      <c r="BK238" s="66">
        <f>IF(AND(BK$3&gt;=$I238,BK$3&lt;=$J238),$K238*$H238*тех!BS$9*тех!BS$6,)</f>
        <v>0</v>
      </c>
      <c r="BL238" s="66">
        <f>IF(AND(BL$3&gt;=$I238,BL$3&lt;=$J238),$K238*$H238*тех!BT$9*тех!BT$6,)</f>
        <v>0</v>
      </c>
      <c r="BM238" s="66">
        <f>IF(AND(BM$3&gt;=$I238,BM$3&lt;=$J238),$K238*$H238*тех!BU$9*тех!BU$6,)</f>
        <v>0</v>
      </c>
      <c r="BN238" s="66">
        <f>IF(AND(BN$3&gt;=$I238,BN$3&lt;=$J238),$K238*$H238*тех!BV$9*тех!BV$6,)</f>
        <v>0</v>
      </c>
      <c r="BO238" s="66">
        <f>IF(AND(BO$3&gt;=$I238,BO$3&lt;=$J238),$K238*$H238*тех!BW$9*тех!BW$6,)</f>
        <v>0</v>
      </c>
      <c r="BP238" s="66">
        <f>IF(AND(BP$3&gt;=$I238,BP$3&lt;=$J238),$K238*$H238*тех!BX$9*тех!BX$6,)</f>
        <v>0</v>
      </c>
      <c r="BQ238" s="66">
        <f>IF(AND(BQ$3&gt;=$I238,BQ$3&lt;=$J238),$K238*$H238*тех!BY$9*тех!BY$6,)</f>
        <v>0</v>
      </c>
      <c r="BR238" s="66">
        <f>IF(AND(BR$3&gt;=$I238,BR$3&lt;=$J238),$K238*$H238*тех!BZ$9*тех!BZ$6,)</f>
        <v>0</v>
      </c>
      <c r="BS238" s="66">
        <f>IF(AND(BS$3&gt;=$I238,BS$3&lt;=$J238),$K238*$H238*тех!CA$9*тех!CA$6,)</f>
        <v>0</v>
      </c>
      <c r="BT238" s="66">
        <f>IF(AND(BT$3&gt;=$I238,BT$3&lt;=$J238),$K238*$H238*тех!CB$9*тех!CB$6,)</f>
        <v>0</v>
      </c>
      <c r="BU238" s="66">
        <f>IF(AND(BU$3&gt;=$I238,BU$3&lt;=$J238),$K238*$H238*тех!CC$9*тех!CC$6,)</f>
        <v>0</v>
      </c>
      <c r="BV238" s="66">
        <f>IF(AND(BV$3&gt;=$I238,BV$3&lt;=$J238),$K238*$H238*тех!CD$9*тех!CD$6,)</f>
        <v>0</v>
      </c>
      <c r="BW238" s="66">
        <f>IF(AND(BW$3&gt;=$I238,BW$3&lt;=$J238),$K238*$H238*тех!CE$9*тех!CE$6,)</f>
        <v>0</v>
      </c>
    </row>
    <row r="239" spans="2:75" hidden="1" outlineLevel="1">
      <c r="B239" s="3">
        <v>2</v>
      </c>
      <c r="C239" s="19"/>
      <c r="D239" s="19"/>
      <c r="E239" s="19"/>
      <c r="F239" s="19"/>
      <c r="G239" s="19"/>
      <c r="H239" s="19"/>
      <c r="I239" s="20"/>
      <c r="J239" s="20"/>
      <c r="K239" s="71"/>
      <c r="L239" s="71"/>
      <c r="M239" s="71"/>
      <c r="N239" s="64">
        <f t="shared" ref="N239:N267" si="72">SUM(L239:M239)</f>
        <v>0</v>
      </c>
      <c r="P239" s="66">
        <f>IF(AND(P$3&gt;=$I239,P$3&lt;=$J239),$K239*$H239*тех!X$9*тех!X$6,)</f>
        <v>0</v>
      </c>
      <c r="Q239" s="66">
        <f>IF(AND(Q$3&gt;=$I239,Q$3&lt;=$J239),$K239*$H239*тех!Y$9*тех!Y$6,)</f>
        <v>0</v>
      </c>
      <c r="R239" s="66">
        <f>IF(AND(R$3&gt;=$I239,R$3&lt;=$J239),$K239*$H239*тех!Z$9*тех!Z$6,)</f>
        <v>0</v>
      </c>
      <c r="S239" s="66">
        <f>IF(AND(S$3&gt;=$I239,S$3&lt;=$J239),$K239*$H239*тех!AA$9*тех!AA$6,)</f>
        <v>0</v>
      </c>
      <c r="T239" s="66">
        <f>IF(AND(T$3&gt;=$I239,T$3&lt;=$J239),$K239*$H239*тех!AB$9*тех!AB$6,)</f>
        <v>0</v>
      </c>
      <c r="U239" s="66">
        <f>IF(AND(U$3&gt;=$I239,U$3&lt;=$J239),$K239*$H239*тех!AC$9*тех!AC$6,)</f>
        <v>0</v>
      </c>
      <c r="V239" s="66">
        <f>IF(AND(V$3&gt;=$I239,V$3&lt;=$J239),$K239*$H239*тех!AD$9*тех!AD$6,)</f>
        <v>0</v>
      </c>
      <c r="W239" s="66">
        <f>IF(AND(W$3&gt;=$I239,W$3&lt;=$J239),$K239*$H239*тех!AE$9*тех!AE$6,)</f>
        <v>0</v>
      </c>
      <c r="X239" s="66">
        <f>IF(AND(X$3&gt;=$I239,X$3&lt;=$J239),$K239*$H239*тех!AF$9*тех!AF$6,)</f>
        <v>0</v>
      </c>
      <c r="Y239" s="66">
        <f>IF(AND(Y$3&gt;=$I239,Y$3&lt;=$J239),$K239*$H239*тех!AG$9*тех!AG$6,)</f>
        <v>0</v>
      </c>
      <c r="Z239" s="66">
        <f>IF(AND(Z$3&gt;=$I239,Z$3&lt;=$J239),$K239*$H239*тех!AH$9*тех!AH$6,)</f>
        <v>0</v>
      </c>
      <c r="AA239" s="66">
        <f>IF(AND(AA$3&gt;=$I239,AA$3&lt;=$J239),$K239*$H239*тех!AI$9*тех!AI$6,)</f>
        <v>0</v>
      </c>
      <c r="AB239" s="66">
        <f>IF(AND(AB$3&gt;=$I239,AB$3&lt;=$J239),$K239*$H239*тех!AJ$9*тех!AJ$6,)</f>
        <v>0</v>
      </c>
      <c r="AC239" s="66">
        <f>IF(AND(AC$3&gt;=$I239,AC$3&lt;=$J239),$K239*$H239*тех!AK$9*тех!AK$6,)</f>
        <v>0</v>
      </c>
      <c r="AD239" s="66">
        <f>IF(AND(AD$3&gt;=$I239,AD$3&lt;=$J239),$K239*$H239*тех!AL$9*тех!AL$6,)</f>
        <v>0</v>
      </c>
      <c r="AE239" s="66">
        <f>IF(AND(AE$3&gt;=$I239,AE$3&lt;=$J239),$K239*$H239*тех!AM$9*тех!AM$6,)</f>
        <v>0</v>
      </c>
      <c r="AF239" s="66">
        <f>IF(AND(AF$3&gt;=$I239,AF$3&lt;=$J239),$K239*$H239*тех!AN$9*тех!AN$6,)</f>
        <v>0</v>
      </c>
      <c r="AG239" s="66">
        <f>IF(AND(AG$3&gt;=$I239,AG$3&lt;=$J239),$K239*$H239*тех!AO$9*тех!AO$6,)</f>
        <v>0</v>
      </c>
      <c r="AH239" s="66">
        <f>IF(AND(AH$3&gt;=$I239,AH$3&lt;=$J239),$K239*$H239*тех!AP$9*тех!AP$6,)</f>
        <v>0</v>
      </c>
      <c r="AI239" s="66">
        <f>IF(AND(AI$3&gt;=$I239,AI$3&lt;=$J239),$K239*$H239*тех!AQ$9*тех!AQ$6,)</f>
        <v>0</v>
      </c>
      <c r="AJ239" s="66">
        <f>IF(AND(AJ$3&gt;=$I239,AJ$3&lt;=$J239),$K239*$H239*тех!AR$9*тех!AR$6,)</f>
        <v>0</v>
      </c>
      <c r="AK239" s="66">
        <f>IF(AND(AK$3&gt;=$I239,AK$3&lt;=$J239),$K239*$H239*тех!AS$9*тех!AS$6,)</f>
        <v>0</v>
      </c>
      <c r="AL239" s="66">
        <f>IF(AND(AL$3&gt;=$I239,AL$3&lt;=$J239),$K239*$H239*тех!AT$9*тех!AT$6,)</f>
        <v>0</v>
      </c>
      <c r="AM239" s="66">
        <f>IF(AND(AM$3&gt;=$I239,AM$3&lt;=$J239),$K239*$H239*тех!AU$9*тех!AU$6,)</f>
        <v>0</v>
      </c>
      <c r="AN239" s="66">
        <f>IF(AND(AN$3&gt;=$I239,AN$3&lt;=$J239),$K239*$H239*тех!AV$9*тех!AV$6,)</f>
        <v>0</v>
      </c>
      <c r="AO239" s="66">
        <f>IF(AND(AO$3&gt;=$I239,AO$3&lt;=$J239),$K239*$H239*тех!AW$9*тех!AW$6,)</f>
        <v>0</v>
      </c>
      <c r="AP239" s="66">
        <f>IF(AND(AP$3&gt;=$I239,AP$3&lt;=$J239),$K239*$H239*тех!AX$9*тех!AX$6,)</f>
        <v>0</v>
      </c>
      <c r="AQ239" s="66">
        <f>IF(AND(AQ$3&gt;=$I239,AQ$3&lt;=$J239),$K239*$H239*тех!AY$9*тех!AY$6,)</f>
        <v>0</v>
      </c>
      <c r="AR239" s="66">
        <f>IF(AND(AR$3&gt;=$I239,AR$3&lt;=$J239),$K239*$H239*тех!AZ$9*тех!AZ$6,)</f>
        <v>0</v>
      </c>
      <c r="AS239" s="66">
        <f>IF(AND(AS$3&gt;=$I239,AS$3&lt;=$J239),$K239*$H239*тех!BA$9*тех!BA$6,)</f>
        <v>0</v>
      </c>
      <c r="AT239" s="66">
        <f>IF(AND(AT$3&gt;=$I239,AT$3&lt;=$J239),$K239*$H239*тех!BB$9*тех!BB$6,)</f>
        <v>0</v>
      </c>
      <c r="AU239" s="66">
        <f>IF(AND(AU$3&gt;=$I239,AU$3&lt;=$J239),$K239*$H239*тех!BC$9*тех!BC$6,)</f>
        <v>0</v>
      </c>
      <c r="AV239" s="66">
        <f>IF(AND(AV$3&gt;=$I239,AV$3&lt;=$J239),$K239*$H239*тех!BD$9*тех!BD$6,)</f>
        <v>0</v>
      </c>
      <c r="AW239" s="66">
        <f>IF(AND(AW$3&gt;=$I239,AW$3&lt;=$J239),$K239*$H239*тех!BE$9*тех!BE$6,)</f>
        <v>0</v>
      </c>
      <c r="AX239" s="66">
        <f>IF(AND(AX$3&gt;=$I239,AX$3&lt;=$J239),$K239*$H239*тех!BF$9*тех!BF$6,)</f>
        <v>0</v>
      </c>
      <c r="AY239" s="66">
        <f>IF(AND(AY$3&gt;=$I239,AY$3&lt;=$J239),$K239*$H239*тех!BG$9*тех!BG$6,)</f>
        <v>0</v>
      </c>
      <c r="AZ239" s="66">
        <f>IF(AND(AZ$3&gt;=$I239,AZ$3&lt;=$J239),$K239*$H239*тех!BH$9*тех!BH$6,)</f>
        <v>0</v>
      </c>
      <c r="BA239" s="66">
        <f>IF(AND(BA$3&gt;=$I239,BA$3&lt;=$J239),$K239*$H239*тех!BI$9*тех!BI$6,)</f>
        <v>0</v>
      </c>
      <c r="BB239" s="66">
        <f>IF(AND(BB$3&gt;=$I239,BB$3&lt;=$J239),$K239*$H239*тех!BJ$9*тех!BJ$6,)</f>
        <v>0</v>
      </c>
      <c r="BC239" s="66">
        <f>IF(AND(BC$3&gt;=$I239,BC$3&lt;=$J239),$K239*$H239*тех!BK$9*тех!BK$6,)</f>
        <v>0</v>
      </c>
      <c r="BD239" s="66">
        <f>IF(AND(BD$3&gt;=$I239,BD$3&lt;=$J239),$K239*$H239*тех!BL$9*тех!BL$6,)</f>
        <v>0</v>
      </c>
      <c r="BE239" s="66">
        <f>IF(AND(BE$3&gt;=$I239,BE$3&lt;=$J239),$K239*$H239*тех!BM$9*тех!BM$6,)</f>
        <v>0</v>
      </c>
      <c r="BF239" s="66">
        <f>IF(AND(BF$3&gt;=$I239,BF$3&lt;=$J239),$K239*$H239*тех!BN$9*тех!BN$6,)</f>
        <v>0</v>
      </c>
      <c r="BG239" s="66">
        <f>IF(AND(BG$3&gt;=$I239,BG$3&lt;=$J239),$K239*$H239*тех!BO$9*тех!BO$6,)</f>
        <v>0</v>
      </c>
      <c r="BH239" s="66">
        <f>IF(AND(BH$3&gt;=$I239,BH$3&lt;=$J239),$K239*$H239*тех!BP$9*тех!BP$6,)</f>
        <v>0</v>
      </c>
      <c r="BI239" s="66">
        <f>IF(AND(BI$3&gt;=$I239,BI$3&lt;=$J239),$K239*$H239*тех!BQ$9*тех!BQ$6,)</f>
        <v>0</v>
      </c>
      <c r="BJ239" s="66">
        <f>IF(AND(BJ$3&gt;=$I239,BJ$3&lt;=$J239),$K239*$H239*тех!BR$9*тех!BR$6,)</f>
        <v>0</v>
      </c>
      <c r="BK239" s="66">
        <f>IF(AND(BK$3&gt;=$I239,BK$3&lt;=$J239),$K239*$H239*тех!BS$9*тех!BS$6,)</f>
        <v>0</v>
      </c>
      <c r="BL239" s="66">
        <f>IF(AND(BL$3&gt;=$I239,BL$3&lt;=$J239),$K239*$H239*тех!BT$9*тех!BT$6,)</f>
        <v>0</v>
      </c>
      <c r="BM239" s="66">
        <f>IF(AND(BM$3&gt;=$I239,BM$3&lt;=$J239),$K239*$H239*тех!BU$9*тех!BU$6,)</f>
        <v>0</v>
      </c>
      <c r="BN239" s="66">
        <f>IF(AND(BN$3&gt;=$I239,BN$3&lt;=$J239),$K239*$H239*тех!BV$9*тех!BV$6,)</f>
        <v>0</v>
      </c>
      <c r="BO239" s="66">
        <f>IF(AND(BO$3&gt;=$I239,BO$3&lt;=$J239),$K239*$H239*тех!BW$9*тех!BW$6,)</f>
        <v>0</v>
      </c>
      <c r="BP239" s="66">
        <f>IF(AND(BP$3&gt;=$I239,BP$3&lt;=$J239),$K239*$H239*тех!BX$9*тех!BX$6,)</f>
        <v>0</v>
      </c>
      <c r="BQ239" s="66">
        <f>IF(AND(BQ$3&gt;=$I239,BQ$3&lt;=$J239),$K239*$H239*тех!BY$9*тех!BY$6,)</f>
        <v>0</v>
      </c>
      <c r="BR239" s="66">
        <f>IF(AND(BR$3&gt;=$I239,BR$3&lt;=$J239),$K239*$H239*тех!BZ$9*тех!BZ$6,)</f>
        <v>0</v>
      </c>
      <c r="BS239" s="66">
        <f>IF(AND(BS$3&gt;=$I239,BS$3&lt;=$J239),$K239*$H239*тех!CA$9*тех!CA$6,)</f>
        <v>0</v>
      </c>
      <c r="BT239" s="66">
        <f>IF(AND(BT$3&gt;=$I239,BT$3&lt;=$J239),$K239*$H239*тех!CB$9*тех!CB$6,)</f>
        <v>0</v>
      </c>
      <c r="BU239" s="66">
        <f>IF(AND(BU$3&gt;=$I239,BU$3&lt;=$J239),$K239*$H239*тех!CC$9*тех!CC$6,)</f>
        <v>0</v>
      </c>
      <c r="BV239" s="66">
        <f>IF(AND(BV$3&gt;=$I239,BV$3&lt;=$J239),$K239*$H239*тех!CD$9*тех!CD$6,)</f>
        <v>0</v>
      </c>
      <c r="BW239" s="66">
        <f>IF(AND(BW$3&gt;=$I239,BW$3&lt;=$J239),$K239*$H239*тех!CE$9*тех!CE$6,)</f>
        <v>0</v>
      </c>
    </row>
    <row r="240" spans="2:75" hidden="1" outlineLevel="1">
      <c r="B240" s="3">
        <v>3</v>
      </c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64">
        <f t="shared" si="72"/>
        <v>0</v>
      </c>
      <c r="P240" s="66">
        <f>IF(AND(P$3&gt;=$I240,P$3&lt;=$J240),$K240*$H240*тех!X$9*тех!X$6,)</f>
        <v>0</v>
      </c>
      <c r="Q240" s="66">
        <f>IF(AND(Q$3&gt;=$I240,Q$3&lt;=$J240),$K240*$H240*тех!Y$9*тех!Y$6,)</f>
        <v>0</v>
      </c>
      <c r="R240" s="66">
        <f>IF(AND(R$3&gt;=$I240,R$3&lt;=$J240),$K240*$H240*тех!Z$9*тех!Z$6,)</f>
        <v>0</v>
      </c>
      <c r="S240" s="66">
        <f>IF(AND(S$3&gt;=$I240,S$3&lt;=$J240),$K240*$H240*тех!AA$9*тех!AA$6,)</f>
        <v>0</v>
      </c>
      <c r="T240" s="66">
        <f>IF(AND(T$3&gt;=$I240,T$3&lt;=$J240),$K240*$H240*тех!AB$9*тех!AB$6,)</f>
        <v>0</v>
      </c>
      <c r="U240" s="66">
        <f>IF(AND(U$3&gt;=$I240,U$3&lt;=$J240),$K240*$H240*тех!AC$9*тех!AC$6,)</f>
        <v>0</v>
      </c>
      <c r="V240" s="66">
        <f>IF(AND(V$3&gt;=$I240,V$3&lt;=$J240),$K240*$H240*тех!AD$9*тех!AD$6,)</f>
        <v>0</v>
      </c>
      <c r="W240" s="66">
        <f>IF(AND(W$3&gt;=$I240,W$3&lt;=$J240),$K240*$H240*тех!AE$9*тех!AE$6,)</f>
        <v>0</v>
      </c>
      <c r="X240" s="66">
        <f>IF(AND(X$3&gt;=$I240,X$3&lt;=$J240),$K240*$H240*тех!AF$9*тех!AF$6,)</f>
        <v>0</v>
      </c>
      <c r="Y240" s="66">
        <f>IF(AND(Y$3&gt;=$I240,Y$3&lt;=$J240),$K240*$H240*тех!AG$9*тех!AG$6,)</f>
        <v>0</v>
      </c>
      <c r="Z240" s="66">
        <f>IF(AND(Z$3&gt;=$I240,Z$3&lt;=$J240),$K240*$H240*тех!AH$9*тех!AH$6,)</f>
        <v>0</v>
      </c>
      <c r="AA240" s="66">
        <f>IF(AND(AA$3&gt;=$I240,AA$3&lt;=$J240),$K240*$H240*тех!AI$9*тех!AI$6,)</f>
        <v>0</v>
      </c>
      <c r="AB240" s="66">
        <f>IF(AND(AB$3&gt;=$I240,AB$3&lt;=$J240),$K240*$H240*тех!AJ$9*тех!AJ$6,)</f>
        <v>0</v>
      </c>
      <c r="AC240" s="66">
        <f>IF(AND(AC$3&gt;=$I240,AC$3&lt;=$J240),$K240*$H240*тех!AK$9*тех!AK$6,)</f>
        <v>0</v>
      </c>
      <c r="AD240" s="66">
        <f>IF(AND(AD$3&gt;=$I240,AD$3&lt;=$J240),$K240*$H240*тех!AL$9*тех!AL$6,)</f>
        <v>0</v>
      </c>
      <c r="AE240" s="66">
        <f>IF(AND(AE$3&gt;=$I240,AE$3&lt;=$J240),$K240*$H240*тех!AM$9*тех!AM$6,)</f>
        <v>0</v>
      </c>
      <c r="AF240" s="66">
        <f>IF(AND(AF$3&gt;=$I240,AF$3&lt;=$J240),$K240*$H240*тех!AN$9*тех!AN$6,)</f>
        <v>0</v>
      </c>
      <c r="AG240" s="66">
        <f>IF(AND(AG$3&gt;=$I240,AG$3&lt;=$J240),$K240*$H240*тех!AO$9*тех!AO$6,)</f>
        <v>0</v>
      </c>
      <c r="AH240" s="66">
        <f>IF(AND(AH$3&gt;=$I240,AH$3&lt;=$J240),$K240*$H240*тех!AP$9*тех!AP$6,)</f>
        <v>0</v>
      </c>
      <c r="AI240" s="66">
        <f>IF(AND(AI$3&gt;=$I240,AI$3&lt;=$J240),$K240*$H240*тех!AQ$9*тех!AQ$6,)</f>
        <v>0</v>
      </c>
      <c r="AJ240" s="66">
        <f>IF(AND(AJ$3&gt;=$I240,AJ$3&lt;=$J240),$K240*$H240*тех!AR$9*тех!AR$6,)</f>
        <v>0</v>
      </c>
      <c r="AK240" s="66">
        <f>IF(AND(AK$3&gt;=$I240,AK$3&lt;=$J240),$K240*$H240*тех!AS$9*тех!AS$6,)</f>
        <v>0</v>
      </c>
      <c r="AL240" s="66">
        <f>IF(AND(AL$3&gt;=$I240,AL$3&lt;=$J240),$K240*$H240*тех!AT$9*тех!AT$6,)</f>
        <v>0</v>
      </c>
      <c r="AM240" s="66">
        <f>IF(AND(AM$3&gt;=$I240,AM$3&lt;=$J240),$K240*$H240*тех!AU$9*тех!AU$6,)</f>
        <v>0</v>
      </c>
      <c r="AN240" s="66">
        <f>IF(AND(AN$3&gt;=$I240,AN$3&lt;=$J240),$K240*$H240*тех!AV$9*тех!AV$6,)</f>
        <v>0</v>
      </c>
      <c r="AO240" s="66">
        <f>IF(AND(AO$3&gt;=$I240,AO$3&lt;=$J240),$K240*$H240*тех!AW$9*тех!AW$6,)</f>
        <v>0</v>
      </c>
      <c r="AP240" s="66">
        <f>IF(AND(AP$3&gt;=$I240,AP$3&lt;=$J240),$K240*$H240*тех!AX$9*тех!AX$6,)</f>
        <v>0</v>
      </c>
      <c r="AQ240" s="66">
        <f>IF(AND(AQ$3&gt;=$I240,AQ$3&lt;=$J240),$K240*$H240*тех!AY$9*тех!AY$6,)</f>
        <v>0</v>
      </c>
      <c r="AR240" s="66">
        <f>IF(AND(AR$3&gt;=$I240,AR$3&lt;=$J240),$K240*$H240*тех!AZ$9*тех!AZ$6,)</f>
        <v>0</v>
      </c>
      <c r="AS240" s="66">
        <f>IF(AND(AS$3&gt;=$I240,AS$3&lt;=$J240),$K240*$H240*тех!BA$9*тех!BA$6,)</f>
        <v>0</v>
      </c>
      <c r="AT240" s="66">
        <f>IF(AND(AT$3&gt;=$I240,AT$3&lt;=$J240),$K240*$H240*тех!BB$9*тех!BB$6,)</f>
        <v>0</v>
      </c>
      <c r="AU240" s="66">
        <f>IF(AND(AU$3&gt;=$I240,AU$3&lt;=$J240),$K240*$H240*тех!BC$9*тех!BC$6,)</f>
        <v>0</v>
      </c>
      <c r="AV240" s="66">
        <f>IF(AND(AV$3&gt;=$I240,AV$3&lt;=$J240),$K240*$H240*тех!BD$9*тех!BD$6,)</f>
        <v>0</v>
      </c>
      <c r="AW240" s="66">
        <f>IF(AND(AW$3&gt;=$I240,AW$3&lt;=$J240),$K240*$H240*тех!BE$9*тех!BE$6,)</f>
        <v>0</v>
      </c>
      <c r="AX240" s="66">
        <f>IF(AND(AX$3&gt;=$I240,AX$3&lt;=$J240),$K240*$H240*тех!BF$9*тех!BF$6,)</f>
        <v>0</v>
      </c>
      <c r="AY240" s="66">
        <f>IF(AND(AY$3&gt;=$I240,AY$3&lt;=$J240),$K240*$H240*тех!BG$9*тех!BG$6,)</f>
        <v>0</v>
      </c>
      <c r="AZ240" s="66">
        <f>IF(AND(AZ$3&gt;=$I240,AZ$3&lt;=$J240),$K240*$H240*тех!BH$9*тех!BH$6,)</f>
        <v>0</v>
      </c>
      <c r="BA240" s="66">
        <f>IF(AND(BA$3&gt;=$I240,BA$3&lt;=$J240),$K240*$H240*тех!BI$9*тех!BI$6,)</f>
        <v>0</v>
      </c>
      <c r="BB240" s="66">
        <f>IF(AND(BB$3&gt;=$I240,BB$3&lt;=$J240),$K240*$H240*тех!BJ$9*тех!BJ$6,)</f>
        <v>0</v>
      </c>
      <c r="BC240" s="66">
        <f>IF(AND(BC$3&gt;=$I240,BC$3&lt;=$J240),$K240*$H240*тех!BK$9*тех!BK$6,)</f>
        <v>0</v>
      </c>
      <c r="BD240" s="66">
        <f>IF(AND(BD$3&gt;=$I240,BD$3&lt;=$J240),$K240*$H240*тех!BL$9*тех!BL$6,)</f>
        <v>0</v>
      </c>
      <c r="BE240" s="66">
        <f>IF(AND(BE$3&gt;=$I240,BE$3&lt;=$J240),$K240*$H240*тех!BM$9*тех!BM$6,)</f>
        <v>0</v>
      </c>
      <c r="BF240" s="66">
        <f>IF(AND(BF$3&gt;=$I240,BF$3&lt;=$J240),$K240*$H240*тех!BN$9*тех!BN$6,)</f>
        <v>0</v>
      </c>
      <c r="BG240" s="66">
        <f>IF(AND(BG$3&gt;=$I240,BG$3&lt;=$J240),$K240*$H240*тех!BO$9*тех!BO$6,)</f>
        <v>0</v>
      </c>
      <c r="BH240" s="66">
        <f>IF(AND(BH$3&gt;=$I240,BH$3&lt;=$J240),$K240*$H240*тех!BP$9*тех!BP$6,)</f>
        <v>0</v>
      </c>
      <c r="BI240" s="66">
        <f>IF(AND(BI$3&gt;=$I240,BI$3&lt;=$J240),$K240*$H240*тех!BQ$9*тех!BQ$6,)</f>
        <v>0</v>
      </c>
      <c r="BJ240" s="66">
        <f>IF(AND(BJ$3&gt;=$I240,BJ$3&lt;=$J240),$K240*$H240*тех!BR$9*тех!BR$6,)</f>
        <v>0</v>
      </c>
      <c r="BK240" s="66">
        <f>IF(AND(BK$3&gt;=$I240,BK$3&lt;=$J240),$K240*$H240*тех!BS$9*тех!BS$6,)</f>
        <v>0</v>
      </c>
      <c r="BL240" s="66">
        <f>IF(AND(BL$3&gt;=$I240,BL$3&lt;=$J240),$K240*$H240*тех!BT$9*тех!BT$6,)</f>
        <v>0</v>
      </c>
      <c r="BM240" s="66">
        <f>IF(AND(BM$3&gt;=$I240,BM$3&lt;=$J240),$K240*$H240*тех!BU$9*тех!BU$6,)</f>
        <v>0</v>
      </c>
      <c r="BN240" s="66">
        <f>IF(AND(BN$3&gt;=$I240,BN$3&lt;=$J240),$K240*$H240*тех!BV$9*тех!BV$6,)</f>
        <v>0</v>
      </c>
      <c r="BO240" s="66">
        <f>IF(AND(BO$3&gt;=$I240,BO$3&lt;=$J240),$K240*$H240*тех!BW$9*тех!BW$6,)</f>
        <v>0</v>
      </c>
      <c r="BP240" s="66">
        <f>IF(AND(BP$3&gt;=$I240,BP$3&lt;=$J240),$K240*$H240*тех!BX$9*тех!BX$6,)</f>
        <v>0</v>
      </c>
      <c r="BQ240" s="66">
        <f>IF(AND(BQ$3&gt;=$I240,BQ$3&lt;=$J240),$K240*$H240*тех!BY$9*тех!BY$6,)</f>
        <v>0</v>
      </c>
      <c r="BR240" s="66">
        <f>IF(AND(BR$3&gt;=$I240,BR$3&lt;=$J240),$K240*$H240*тех!BZ$9*тех!BZ$6,)</f>
        <v>0</v>
      </c>
      <c r="BS240" s="66">
        <f>IF(AND(BS$3&gt;=$I240,BS$3&lt;=$J240),$K240*$H240*тех!CA$9*тех!CA$6,)</f>
        <v>0</v>
      </c>
      <c r="BT240" s="66">
        <f>IF(AND(BT$3&gt;=$I240,BT$3&lt;=$J240),$K240*$H240*тех!CB$9*тех!CB$6,)</f>
        <v>0</v>
      </c>
      <c r="BU240" s="66">
        <f>IF(AND(BU$3&gt;=$I240,BU$3&lt;=$J240),$K240*$H240*тех!CC$9*тех!CC$6,)</f>
        <v>0</v>
      </c>
      <c r="BV240" s="66">
        <f>IF(AND(BV$3&gt;=$I240,BV$3&lt;=$J240),$K240*$H240*тех!CD$9*тех!CD$6,)</f>
        <v>0</v>
      </c>
      <c r="BW240" s="66">
        <f>IF(AND(BW$3&gt;=$I240,BW$3&lt;=$J240),$K240*$H240*тех!CE$9*тех!CE$6,)</f>
        <v>0</v>
      </c>
    </row>
    <row r="241" spans="2:75" hidden="1" outlineLevel="1">
      <c r="B241" s="3">
        <v>4</v>
      </c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64">
        <f t="shared" si="72"/>
        <v>0</v>
      </c>
      <c r="P241" s="66">
        <f>IF(AND(P$3&gt;=$I241,P$3&lt;=$J241),$K241*$H241*тех!X$9*тех!X$6,)</f>
        <v>0</v>
      </c>
      <c r="Q241" s="66">
        <f>IF(AND(Q$3&gt;=$I241,Q$3&lt;=$J241),$K241*$H241*тех!Y$9*тех!Y$6,)</f>
        <v>0</v>
      </c>
      <c r="R241" s="66">
        <f>IF(AND(R$3&gt;=$I241,R$3&lt;=$J241),$K241*$H241*тех!Z$9*тех!Z$6,)</f>
        <v>0</v>
      </c>
      <c r="S241" s="66">
        <f>IF(AND(S$3&gt;=$I241,S$3&lt;=$J241),$K241*$H241*тех!AA$9*тех!AA$6,)</f>
        <v>0</v>
      </c>
      <c r="T241" s="66">
        <f>IF(AND(T$3&gt;=$I241,T$3&lt;=$J241),$K241*$H241*тех!AB$9*тех!AB$6,)</f>
        <v>0</v>
      </c>
      <c r="U241" s="66">
        <f>IF(AND(U$3&gt;=$I241,U$3&lt;=$J241),$K241*$H241*тех!AC$9*тех!AC$6,)</f>
        <v>0</v>
      </c>
      <c r="V241" s="66">
        <f>IF(AND(V$3&gt;=$I241,V$3&lt;=$J241),$K241*$H241*тех!AD$9*тех!AD$6,)</f>
        <v>0</v>
      </c>
      <c r="W241" s="66">
        <f>IF(AND(W$3&gt;=$I241,W$3&lt;=$J241),$K241*$H241*тех!AE$9*тех!AE$6,)</f>
        <v>0</v>
      </c>
      <c r="X241" s="66">
        <f>IF(AND(X$3&gt;=$I241,X$3&lt;=$J241),$K241*$H241*тех!AF$9*тех!AF$6,)</f>
        <v>0</v>
      </c>
      <c r="Y241" s="66">
        <f>IF(AND(Y$3&gt;=$I241,Y$3&lt;=$J241),$K241*$H241*тех!AG$9*тех!AG$6,)</f>
        <v>0</v>
      </c>
      <c r="Z241" s="66">
        <f>IF(AND(Z$3&gt;=$I241,Z$3&lt;=$J241),$K241*$H241*тех!AH$9*тех!AH$6,)</f>
        <v>0</v>
      </c>
      <c r="AA241" s="66">
        <f>IF(AND(AA$3&gt;=$I241,AA$3&lt;=$J241),$K241*$H241*тех!AI$9*тех!AI$6,)</f>
        <v>0</v>
      </c>
      <c r="AB241" s="66">
        <f>IF(AND(AB$3&gt;=$I241,AB$3&lt;=$J241),$K241*$H241*тех!AJ$9*тех!AJ$6,)</f>
        <v>0</v>
      </c>
      <c r="AC241" s="66">
        <f>IF(AND(AC$3&gt;=$I241,AC$3&lt;=$J241),$K241*$H241*тех!AK$9*тех!AK$6,)</f>
        <v>0</v>
      </c>
      <c r="AD241" s="66">
        <f>IF(AND(AD$3&gt;=$I241,AD$3&lt;=$J241),$K241*$H241*тех!AL$9*тех!AL$6,)</f>
        <v>0</v>
      </c>
      <c r="AE241" s="66">
        <f>IF(AND(AE$3&gt;=$I241,AE$3&lt;=$J241),$K241*$H241*тех!AM$9*тех!AM$6,)</f>
        <v>0</v>
      </c>
      <c r="AF241" s="66">
        <f>IF(AND(AF$3&gt;=$I241,AF$3&lt;=$J241),$K241*$H241*тех!AN$9*тех!AN$6,)</f>
        <v>0</v>
      </c>
      <c r="AG241" s="66">
        <f>IF(AND(AG$3&gt;=$I241,AG$3&lt;=$J241),$K241*$H241*тех!AO$9*тех!AO$6,)</f>
        <v>0</v>
      </c>
      <c r="AH241" s="66">
        <f>IF(AND(AH$3&gt;=$I241,AH$3&lt;=$J241),$K241*$H241*тех!AP$9*тех!AP$6,)</f>
        <v>0</v>
      </c>
      <c r="AI241" s="66">
        <f>IF(AND(AI$3&gt;=$I241,AI$3&lt;=$J241),$K241*$H241*тех!AQ$9*тех!AQ$6,)</f>
        <v>0</v>
      </c>
      <c r="AJ241" s="66">
        <f>IF(AND(AJ$3&gt;=$I241,AJ$3&lt;=$J241),$K241*$H241*тех!AR$9*тех!AR$6,)</f>
        <v>0</v>
      </c>
      <c r="AK241" s="66">
        <f>IF(AND(AK$3&gt;=$I241,AK$3&lt;=$J241),$K241*$H241*тех!AS$9*тех!AS$6,)</f>
        <v>0</v>
      </c>
      <c r="AL241" s="66">
        <f>IF(AND(AL$3&gt;=$I241,AL$3&lt;=$J241),$K241*$H241*тех!AT$9*тех!AT$6,)</f>
        <v>0</v>
      </c>
      <c r="AM241" s="66">
        <f>IF(AND(AM$3&gt;=$I241,AM$3&lt;=$J241),$K241*$H241*тех!AU$9*тех!AU$6,)</f>
        <v>0</v>
      </c>
      <c r="AN241" s="66">
        <f>IF(AND(AN$3&gt;=$I241,AN$3&lt;=$J241),$K241*$H241*тех!AV$9*тех!AV$6,)</f>
        <v>0</v>
      </c>
      <c r="AO241" s="66">
        <f>IF(AND(AO$3&gt;=$I241,AO$3&lt;=$J241),$K241*$H241*тех!AW$9*тех!AW$6,)</f>
        <v>0</v>
      </c>
      <c r="AP241" s="66">
        <f>IF(AND(AP$3&gt;=$I241,AP$3&lt;=$J241),$K241*$H241*тех!AX$9*тех!AX$6,)</f>
        <v>0</v>
      </c>
      <c r="AQ241" s="66">
        <f>IF(AND(AQ$3&gt;=$I241,AQ$3&lt;=$J241),$K241*$H241*тех!AY$9*тех!AY$6,)</f>
        <v>0</v>
      </c>
      <c r="AR241" s="66">
        <f>IF(AND(AR$3&gt;=$I241,AR$3&lt;=$J241),$K241*$H241*тех!AZ$9*тех!AZ$6,)</f>
        <v>0</v>
      </c>
      <c r="AS241" s="66">
        <f>IF(AND(AS$3&gt;=$I241,AS$3&lt;=$J241),$K241*$H241*тех!BA$9*тех!BA$6,)</f>
        <v>0</v>
      </c>
      <c r="AT241" s="66">
        <f>IF(AND(AT$3&gt;=$I241,AT$3&lt;=$J241),$K241*$H241*тех!BB$9*тех!BB$6,)</f>
        <v>0</v>
      </c>
      <c r="AU241" s="66">
        <f>IF(AND(AU$3&gt;=$I241,AU$3&lt;=$J241),$K241*$H241*тех!BC$9*тех!BC$6,)</f>
        <v>0</v>
      </c>
      <c r="AV241" s="66">
        <f>IF(AND(AV$3&gt;=$I241,AV$3&lt;=$J241),$K241*$H241*тех!BD$9*тех!BD$6,)</f>
        <v>0</v>
      </c>
      <c r="AW241" s="66">
        <f>IF(AND(AW$3&gt;=$I241,AW$3&lt;=$J241),$K241*$H241*тех!BE$9*тех!BE$6,)</f>
        <v>0</v>
      </c>
      <c r="AX241" s="66">
        <f>IF(AND(AX$3&gt;=$I241,AX$3&lt;=$J241),$K241*$H241*тех!BF$9*тех!BF$6,)</f>
        <v>0</v>
      </c>
      <c r="AY241" s="66">
        <f>IF(AND(AY$3&gt;=$I241,AY$3&lt;=$J241),$K241*$H241*тех!BG$9*тех!BG$6,)</f>
        <v>0</v>
      </c>
      <c r="AZ241" s="66">
        <f>IF(AND(AZ$3&gt;=$I241,AZ$3&lt;=$J241),$K241*$H241*тех!BH$9*тех!BH$6,)</f>
        <v>0</v>
      </c>
      <c r="BA241" s="66">
        <f>IF(AND(BA$3&gt;=$I241,BA$3&lt;=$J241),$K241*$H241*тех!BI$9*тех!BI$6,)</f>
        <v>0</v>
      </c>
      <c r="BB241" s="66">
        <f>IF(AND(BB$3&gt;=$I241,BB$3&lt;=$J241),$K241*$H241*тех!BJ$9*тех!BJ$6,)</f>
        <v>0</v>
      </c>
      <c r="BC241" s="66">
        <f>IF(AND(BC$3&gt;=$I241,BC$3&lt;=$J241),$K241*$H241*тех!BK$9*тех!BK$6,)</f>
        <v>0</v>
      </c>
      <c r="BD241" s="66">
        <f>IF(AND(BD$3&gt;=$I241,BD$3&lt;=$J241),$K241*$H241*тех!BL$9*тех!BL$6,)</f>
        <v>0</v>
      </c>
      <c r="BE241" s="66">
        <f>IF(AND(BE$3&gt;=$I241,BE$3&lt;=$J241),$K241*$H241*тех!BM$9*тех!BM$6,)</f>
        <v>0</v>
      </c>
      <c r="BF241" s="66">
        <f>IF(AND(BF$3&gt;=$I241,BF$3&lt;=$J241),$K241*$H241*тех!BN$9*тех!BN$6,)</f>
        <v>0</v>
      </c>
      <c r="BG241" s="66">
        <f>IF(AND(BG$3&gt;=$I241,BG$3&lt;=$J241),$K241*$H241*тех!BO$9*тех!BO$6,)</f>
        <v>0</v>
      </c>
      <c r="BH241" s="66">
        <f>IF(AND(BH$3&gt;=$I241,BH$3&lt;=$J241),$K241*$H241*тех!BP$9*тех!BP$6,)</f>
        <v>0</v>
      </c>
      <c r="BI241" s="66">
        <f>IF(AND(BI$3&gt;=$I241,BI$3&lt;=$J241),$K241*$H241*тех!BQ$9*тех!BQ$6,)</f>
        <v>0</v>
      </c>
      <c r="BJ241" s="66">
        <f>IF(AND(BJ$3&gt;=$I241,BJ$3&lt;=$J241),$K241*$H241*тех!BR$9*тех!BR$6,)</f>
        <v>0</v>
      </c>
      <c r="BK241" s="66">
        <f>IF(AND(BK$3&gt;=$I241,BK$3&lt;=$J241),$K241*$H241*тех!BS$9*тех!BS$6,)</f>
        <v>0</v>
      </c>
      <c r="BL241" s="66">
        <f>IF(AND(BL$3&gt;=$I241,BL$3&lt;=$J241),$K241*$H241*тех!BT$9*тех!BT$6,)</f>
        <v>0</v>
      </c>
      <c r="BM241" s="66">
        <f>IF(AND(BM$3&gt;=$I241,BM$3&lt;=$J241),$K241*$H241*тех!BU$9*тех!BU$6,)</f>
        <v>0</v>
      </c>
      <c r="BN241" s="66">
        <f>IF(AND(BN$3&gt;=$I241,BN$3&lt;=$J241),$K241*$H241*тех!BV$9*тех!BV$6,)</f>
        <v>0</v>
      </c>
      <c r="BO241" s="66">
        <f>IF(AND(BO$3&gt;=$I241,BO$3&lt;=$J241),$K241*$H241*тех!BW$9*тех!BW$6,)</f>
        <v>0</v>
      </c>
      <c r="BP241" s="66">
        <f>IF(AND(BP$3&gt;=$I241,BP$3&lt;=$J241),$K241*$H241*тех!BX$9*тех!BX$6,)</f>
        <v>0</v>
      </c>
      <c r="BQ241" s="66">
        <f>IF(AND(BQ$3&gt;=$I241,BQ$3&lt;=$J241),$K241*$H241*тех!BY$9*тех!BY$6,)</f>
        <v>0</v>
      </c>
      <c r="BR241" s="66">
        <f>IF(AND(BR$3&gt;=$I241,BR$3&lt;=$J241),$K241*$H241*тех!BZ$9*тех!BZ$6,)</f>
        <v>0</v>
      </c>
      <c r="BS241" s="66">
        <f>IF(AND(BS$3&gt;=$I241,BS$3&lt;=$J241),$K241*$H241*тех!CA$9*тех!CA$6,)</f>
        <v>0</v>
      </c>
      <c r="BT241" s="66">
        <f>IF(AND(BT$3&gt;=$I241,BT$3&lt;=$J241),$K241*$H241*тех!CB$9*тех!CB$6,)</f>
        <v>0</v>
      </c>
      <c r="BU241" s="66">
        <f>IF(AND(BU$3&gt;=$I241,BU$3&lt;=$J241),$K241*$H241*тех!CC$9*тех!CC$6,)</f>
        <v>0</v>
      </c>
      <c r="BV241" s="66">
        <f>IF(AND(BV$3&gt;=$I241,BV$3&lt;=$J241),$K241*$H241*тех!CD$9*тех!CD$6,)</f>
        <v>0</v>
      </c>
      <c r="BW241" s="66">
        <f>IF(AND(BW$3&gt;=$I241,BW$3&lt;=$J241),$K241*$H241*тех!CE$9*тех!CE$6,)</f>
        <v>0</v>
      </c>
    </row>
    <row r="242" spans="2:75" hidden="1" outlineLevel="2">
      <c r="B242" s="3">
        <v>5</v>
      </c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64">
        <f t="shared" si="72"/>
        <v>0</v>
      </c>
      <c r="P242" s="66">
        <f>IF(AND(P$3&gt;=$I242,P$3&lt;=$J242),$K242*$H242*тех!X$9*тех!X$6,)</f>
        <v>0</v>
      </c>
      <c r="Q242" s="66">
        <f>IF(AND(Q$3&gt;=$I242,Q$3&lt;=$J242),$K242*$H242*тех!Y$9*тех!Y$6,)</f>
        <v>0</v>
      </c>
      <c r="R242" s="66">
        <f>IF(AND(R$3&gt;=$I242,R$3&lt;=$J242),$K242*$H242*тех!Z$9*тех!Z$6,)</f>
        <v>0</v>
      </c>
      <c r="S242" s="66">
        <f>IF(AND(S$3&gt;=$I242,S$3&lt;=$J242),$K242*$H242*тех!AA$9*тех!AA$6,)</f>
        <v>0</v>
      </c>
      <c r="T242" s="66">
        <f>IF(AND(T$3&gt;=$I242,T$3&lt;=$J242),$K242*$H242*тех!AB$9*тех!AB$6,)</f>
        <v>0</v>
      </c>
      <c r="U242" s="66">
        <f>IF(AND(U$3&gt;=$I242,U$3&lt;=$J242),$K242*$H242*тех!AC$9*тех!AC$6,)</f>
        <v>0</v>
      </c>
      <c r="V242" s="66">
        <f>IF(AND(V$3&gt;=$I242,V$3&lt;=$J242),$K242*$H242*тех!AD$9*тех!AD$6,)</f>
        <v>0</v>
      </c>
      <c r="W242" s="66">
        <f>IF(AND(W$3&gt;=$I242,W$3&lt;=$J242),$K242*$H242*тех!AE$9*тех!AE$6,)</f>
        <v>0</v>
      </c>
      <c r="X242" s="66">
        <f>IF(AND(X$3&gt;=$I242,X$3&lt;=$J242),$K242*$H242*тех!AF$9*тех!AF$6,)</f>
        <v>0</v>
      </c>
      <c r="Y242" s="66">
        <f>IF(AND(Y$3&gt;=$I242,Y$3&lt;=$J242),$K242*$H242*тех!AG$9*тех!AG$6,)</f>
        <v>0</v>
      </c>
      <c r="Z242" s="66">
        <f>IF(AND(Z$3&gt;=$I242,Z$3&lt;=$J242),$K242*$H242*тех!AH$9*тех!AH$6,)</f>
        <v>0</v>
      </c>
      <c r="AA242" s="66">
        <f>IF(AND(AA$3&gt;=$I242,AA$3&lt;=$J242),$K242*$H242*тех!AI$9*тех!AI$6,)</f>
        <v>0</v>
      </c>
      <c r="AB242" s="66">
        <f>IF(AND(AB$3&gt;=$I242,AB$3&lt;=$J242),$K242*$H242*тех!AJ$9*тех!AJ$6,)</f>
        <v>0</v>
      </c>
      <c r="AC242" s="66">
        <f>IF(AND(AC$3&gt;=$I242,AC$3&lt;=$J242),$K242*$H242*тех!AK$9*тех!AK$6,)</f>
        <v>0</v>
      </c>
      <c r="AD242" s="66">
        <f>IF(AND(AD$3&gt;=$I242,AD$3&lt;=$J242),$K242*$H242*тех!AL$9*тех!AL$6,)</f>
        <v>0</v>
      </c>
      <c r="AE242" s="66">
        <f>IF(AND(AE$3&gt;=$I242,AE$3&lt;=$J242),$K242*$H242*тех!AM$9*тех!AM$6,)</f>
        <v>0</v>
      </c>
      <c r="AF242" s="66">
        <f>IF(AND(AF$3&gt;=$I242,AF$3&lt;=$J242),$K242*$H242*тех!AN$9*тех!AN$6,)</f>
        <v>0</v>
      </c>
      <c r="AG242" s="66">
        <f>IF(AND(AG$3&gt;=$I242,AG$3&lt;=$J242),$K242*$H242*тех!AO$9*тех!AO$6,)</f>
        <v>0</v>
      </c>
      <c r="AH242" s="66">
        <f>IF(AND(AH$3&gt;=$I242,AH$3&lt;=$J242),$K242*$H242*тех!AP$9*тех!AP$6,)</f>
        <v>0</v>
      </c>
      <c r="AI242" s="66">
        <f>IF(AND(AI$3&gt;=$I242,AI$3&lt;=$J242),$K242*$H242*тех!AQ$9*тех!AQ$6,)</f>
        <v>0</v>
      </c>
      <c r="AJ242" s="66">
        <f>IF(AND(AJ$3&gt;=$I242,AJ$3&lt;=$J242),$K242*$H242*тех!AR$9*тех!AR$6,)</f>
        <v>0</v>
      </c>
      <c r="AK242" s="66">
        <f>IF(AND(AK$3&gt;=$I242,AK$3&lt;=$J242),$K242*$H242*тех!AS$9*тех!AS$6,)</f>
        <v>0</v>
      </c>
      <c r="AL242" s="66">
        <f>IF(AND(AL$3&gt;=$I242,AL$3&lt;=$J242),$K242*$H242*тех!AT$9*тех!AT$6,)</f>
        <v>0</v>
      </c>
      <c r="AM242" s="66">
        <f>IF(AND(AM$3&gt;=$I242,AM$3&lt;=$J242),$K242*$H242*тех!AU$9*тех!AU$6,)</f>
        <v>0</v>
      </c>
      <c r="AN242" s="66">
        <f>IF(AND(AN$3&gt;=$I242,AN$3&lt;=$J242),$K242*$H242*тех!AV$9*тех!AV$6,)</f>
        <v>0</v>
      </c>
      <c r="AO242" s="66">
        <f>IF(AND(AO$3&gt;=$I242,AO$3&lt;=$J242),$K242*$H242*тех!AW$9*тех!AW$6,)</f>
        <v>0</v>
      </c>
      <c r="AP242" s="66">
        <f>IF(AND(AP$3&gt;=$I242,AP$3&lt;=$J242),$K242*$H242*тех!AX$9*тех!AX$6,)</f>
        <v>0</v>
      </c>
      <c r="AQ242" s="66">
        <f>IF(AND(AQ$3&gt;=$I242,AQ$3&lt;=$J242),$K242*$H242*тех!AY$9*тех!AY$6,)</f>
        <v>0</v>
      </c>
      <c r="AR242" s="66">
        <f>IF(AND(AR$3&gt;=$I242,AR$3&lt;=$J242),$K242*$H242*тех!AZ$9*тех!AZ$6,)</f>
        <v>0</v>
      </c>
      <c r="AS242" s="66">
        <f>IF(AND(AS$3&gt;=$I242,AS$3&lt;=$J242),$K242*$H242*тех!BA$9*тех!BA$6,)</f>
        <v>0</v>
      </c>
      <c r="AT242" s="66">
        <f>IF(AND(AT$3&gt;=$I242,AT$3&lt;=$J242),$K242*$H242*тех!BB$9*тех!BB$6,)</f>
        <v>0</v>
      </c>
      <c r="AU242" s="66">
        <f>IF(AND(AU$3&gt;=$I242,AU$3&lt;=$J242),$K242*$H242*тех!BC$9*тех!BC$6,)</f>
        <v>0</v>
      </c>
      <c r="AV242" s="66">
        <f>IF(AND(AV$3&gt;=$I242,AV$3&lt;=$J242),$K242*$H242*тех!BD$9*тех!BD$6,)</f>
        <v>0</v>
      </c>
      <c r="AW242" s="66">
        <f>IF(AND(AW$3&gt;=$I242,AW$3&lt;=$J242),$K242*$H242*тех!BE$9*тех!BE$6,)</f>
        <v>0</v>
      </c>
      <c r="AX242" s="66">
        <f>IF(AND(AX$3&gt;=$I242,AX$3&lt;=$J242),$K242*$H242*тех!BF$9*тех!BF$6,)</f>
        <v>0</v>
      </c>
      <c r="AY242" s="66">
        <f>IF(AND(AY$3&gt;=$I242,AY$3&lt;=$J242),$K242*$H242*тех!BG$9*тех!BG$6,)</f>
        <v>0</v>
      </c>
      <c r="AZ242" s="66">
        <f>IF(AND(AZ$3&gt;=$I242,AZ$3&lt;=$J242),$K242*$H242*тех!BH$9*тех!BH$6,)</f>
        <v>0</v>
      </c>
      <c r="BA242" s="66">
        <f>IF(AND(BA$3&gt;=$I242,BA$3&lt;=$J242),$K242*$H242*тех!BI$9*тех!BI$6,)</f>
        <v>0</v>
      </c>
      <c r="BB242" s="66">
        <f>IF(AND(BB$3&gt;=$I242,BB$3&lt;=$J242),$K242*$H242*тех!BJ$9*тех!BJ$6,)</f>
        <v>0</v>
      </c>
      <c r="BC242" s="66">
        <f>IF(AND(BC$3&gt;=$I242,BC$3&lt;=$J242),$K242*$H242*тех!BK$9*тех!BK$6,)</f>
        <v>0</v>
      </c>
      <c r="BD242" s="66">
        <f>IF(AND(BD$3&gt;=$I242,BD$3&lt;=$J242),$K242*$H242*тех!BL$9*тех!BL$6,)</f>
        <v>0</v>
      </c>
      <c r="BE242" s="66">
        <f>IF(AND(BE$3&gt;=$I242,BE$3&lt;=$J242),$K242*$H242*тех!BM$9*тех!BM$6,)</f>
        <v>0</v>
      </c>
      <c r="BF242" s="66">
        <f>IF(AND(BF$3&gt;=$I242,BF$3&lt;=$J242),$K242*$H242*тех!BN$9*тех!BN$6,)</f>
        <v>0</v>
      </c>
      <c r="BG242" s="66">
        <f>IF(AND(BG$3&gt;=$I242,BG$3&lt;=$J242),$K242*$H242*тех!BO$9*тех!BO$6,)</f>
        <v>0</v>
      </c>
      <c r="BH242" s="66">
        <f>IF(AND(BH$3&gt;=$I242,BH$3&lt;=$J242),$K242*$H242*тех!BP$9*тех!BP$6,)</f>
        <v>0</v>
      </c>
      <c r="BI242" s="66">
        <f>IF(AND(BI$3&gt;=$I242,BI$3&lt;=$J242),$K242*$H242*тех!BQ$9*тех!BQ$6,)</f>
        <v>0</v>
      </c>
      <c r="BJ242" s="66">
        <f>IF(AND(BJ$3&gt;=$I242,BJ$3&lt;=$J242),$K242*$H242*тех!BR$9*тех!BR$6,)</f>
        <v>0</v>
      </c>
      <c r="BK242" s="66">
        <f>IF(AND(BK$3&gt;=$I242,BK$3&lt;=$J242),$K242*$H242*тех!BS$9*тех!BS$6,)</f>
        <v>0</v>
      </c>
      <c r="BL242" s="66">
        <f>IF(AND(BL$3&gt;=$I242,BL$3&lt;=$J242),$K242*$H242*тех!BT$9*тех!BT$6,)</f>
        <v>0</v>
      </c>
      <c r="BM242" s="66">
        <f>IF(AND(BM$3&gt;=$I242,BM$3&lt;=$J242),$K242*$H242*тех!BU$9*тех!BU$6,)</f>
        <v>0</v>
      </c>
      <c r="BN242" s="66">
        <f>IF(AND(BN$3&gt;=$I242,BN$3&lt;=$J242),$K242*$H242*тех!BV$9*тех!BV$6,)</f>
        <v>0</v>
      </c>
      <c r="BO242" s="66">
        <f>IF(AND(BO$3&gt;=$I242,BO$3&lt;=$J242),$K242*$H242*тех!BW$9*тех!BW$6,)</f>
        <v>0</v>
      </c>
      <c r="BP242" s="66">
        <f>IF(AND(BP$3&gt;=$I242,BP$3&lt;=$J242),$K242*$H242*тех!BX$9*тех!BX$6,)</f>
        <v>0</v>
      </c>
      <c r="BQ242" s="66">
        <f>IF(AND(BQ$3&gt;=$I242,BQ$3&lt;=$J242),$K242*$H242*тех!BY$9*тех!BY$6,)</f>
        <v>0</v>
      </c>
      <c r="BR242" s="66">
        <f>IF(AND(BR$3&gt;=$I242,BR$3&lt;=$J242),$K242*$H242*тех!BZ$9*тех!BZ$6,)</f>
        <v>0</v>
      </c>
      <c r="BS242" s="66">
        <f>IF(AND(BS$3&gt;=$I242,BS$3&lt;=$J242),$K242*$H242*тех!CA$9*тех!CA$6,)</f>
        <v>0</v>
      </c>
      <c r="BT242" s="66">
        <f>IF(AND(BT$3&gt;=$I242,BT$3&lt;=$J242),$K242*$H242*тех!CB$9*тех!CB$6,)</f>
        <v>0</v>
      </c>
      <c r="BU242" s="66">
        <f>IF(AND(BU$3&gt;=$I242,BU$3&lt;=$J242),$K242*$H242*тех!CC$9*тех!CC$6,)</f>
        <v>0</v>
      </c>
      <c r="BV242" s="66">
        <f>IF(AND(BV$3&gt;=$I242,BV$3&lt;=$J242),$K242*$H242*тех!CD$9*тех!CD$6,)</f>
        <v>0</v>
      </c>
      <c r="BW242" s="66">
        <f>IF(AND(BW$3&gt;=$I242,BW$3&lt;=$J242),$K242*$H242*тех!CE$9*тех!CE$6,)</f>
        <v>0</v>
      </c>
    </row>
    <row r="243" spans="2:75" hidden="1" outlineLevel="2">
      <c r="B243" s="3">
        <v>6</v>
      </c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64">
        <f t="shared" si="72"/>
        <v>0</v>
      </c>
      <c r="P243" s="66">
        <f>IF(AND(P$3&gt;=$I243,P$3&lt;=$J243),$K243*$H243*тех!X$9*тех!X$6,)</f>
        <v>0</v>
      </c>
      <c r="Q243" s="66">
        <f>IF(AND(Q$3&gt;=$I243,Q$3&lt;=$J243),$K243*$H243*тех!Y$9*тех!Y$6,)</f>
        <v>0</v>
      </c>
      <c r="R243" s="66">
        <f>IF(AND(R$3&gt;=$I243,R$3&lt;=$J243),$K243*$H243*тех!Z$9*тех!Z$6,)</f>
        <v>0</v>
      </c>
      <c r="S243" s="66">
        <f>IF(AND(S$3&gt;=$I243,S$3&lt;=$J243),$K243*$H243*тех!AA$9*тех!AA$6,)</f>
        <v>0</v>
      </c>
      <c r="T243" s="66">
        <f>IF(AND(T$3&gt;=$I243,T$3&lt;=$J243),$K243*$H243*тех!AB$9*тех!AB$6,)</f>
        <v>0</v>
      </c>
      <c r="U243" s="66">
        <f>IF(AND(U$3&gt;=$I243,U$3&lt;=$J243),$K243*$H243*тех!AC$9*тех!AC$6,)</f>
        <v>0</v>
      </c>
      <c r="V243" s="66">
        <f>IF(AND(V$3&gt;=$I243,V$3&lt;=$J243),$K243*$H243*тех!AD$9*тех!AD$6,)</f>
        <v>0</v>
      </c>
      <c r="W243" s="66">
        <f>IF(AND(W$3&gt;=$I243,W$3&lt;=$J243),$K243*$H243*тех!AE$9*тех!AE$6,)</f>
        <v>0</v>
      </c>
      <c r="X243" s="66">
        <f>IF(AND(X$3&gt;=$I243,X$3&lt;=$J243),$K243*$H243*тех!AF$9*тех!AF$6,)</f>
        <v>0</v>
      </c>
      <c r="Y243" s="66">
        <f>IF(AND(Y$3&gt;=$I243,Y$3&lt;=$J243),$K243*$H243*тех!AG$9*тех!AG$6,)</f>
        <v>0</v>
      </c>
      <c r="Z243" s="66">
        <f>IF(AND(Z$3&gt;=$I243,Z$3&lt;=$J243),$K243*$H243*тех!AH$9*тех!AH$6,)</f>
        <v>0</v>
      </c>
      <c r="AA243" s="66">
        <f>IF(AND(AA$3&gt;=$I243,AA$3&lt;=$J243),$K243*$H243*тех!AI$9*тех!AI$6,)</f>
        <v>0</v>
      </c>
      <c r="AB243" s="66">
        <f>IF(AND(AB$3&gt;=$I243,AB$3&lt;=$J243),$K243*$H243*тех!AJ$9*тех!AJ$6,)</f>
        <v>0</v>
      </c>
      <c r="AC243" s="66">
        <f>IF(AND(AC$3&gt;=$I243,AC$3&lt;=$J243),$K243*$H243*тех!AK$9*тех!AK$6,)</f>
        <v>0</v>
      </c>
      <c r="AD243" s="66">
        <f>IF(AND(AD$3&gt;=$I243,AD$3&lt;=$J243),$K243*$H243*тех!AL$9*тех!AL$6,)</f>
        <v>0</v>
      </c>
      <c r="AE243" s="66">
        <f>IF(AND(AE$3&gt;=$I243,AE$3&lt;=$J243),$K243*$H243*тех!AM$9*тех!AM$6,)</f>
        <v>0</v>
      </c>
      <c r="AF243" s="66">
        <f>IF(AND(AF$3&gt;=$I243,AF$3&lt;=$J243),$K243*$H243*тех!AN$9*тех!AN$6,)</f>
        <v>0</v>
      </c>
      <c r="AG243" s="66">
        <f>IF(AND(AG$3&gt;=$I243,AG$3&lt;=$J243),$K243*$H243*тех!AO$9*тех!AO$6,)</f>
        <v>0</v>
      </c>
      <c r="AH243" s="66">
        <f>IF(AND(AH$3&gt;=$I243,AH$3&lt;=$J243),$K243*$H243*тех!AP$9*тех!AP$6,)</f>
        <v>0</v>
      </c>
      <c r="AI243" s="66">
        <f>IF(AND(AI$3&gt;=$I243,AI$3&lt;=$J243),$K243*$H243*тех!AQ$9*тех!AQ$6,)</f>
        <v>0</v>
      </c>
      <c r="AJ243" s="66">
        <f>IF(AND(AJ$3&gt;=$I243,AJ$3&lt;=$J243),$K243*$H243*тех!AR$9*тех!AR$6,)</f>
        <v>0</v>
      </c>
      <c r="AK243" s="66">
        <f>IF(AND(AK$3&gt;=$I243,AK$3&lt;=$J243),$K243*$H243*тех!AS$9*тех!AS$6,)</f>
        <v>0</v>
      </c>
      <c r="AL243" s="66">
        <f>IF(AND(AL$3&gt;=$I243,AL$3&lt;=$J243),$K243*$H243*тех!AT$9*тех!AT$6,)</f>
        <v>0</v>
      </c>
      <c r="AM243" s="66">
        <f>IF(AND(AM$3&gt;=$I243,AM$3&lt;=$J243),$K243*$H243*тех!AU$9*тех!AU$6,)</f>
        <v>0</v>
      </c>
      <c r="AN243" s="66">
        <f>IF(AND(AN$3&gt;=$I243,AN$3&lt;=$J243),$K243*$H243*тех!AV$9*тех!AV$6,)</f>
        <v>0</v>
      </c>
      <c r="AO243" s="66">
        <f>IF(AND(AO$3&gt;=$I243,AO$3&lt;=$J243),$K243*$H243*тех!AW$9*тех!AW$6,)</f>
        <v>0</v>
      </c>
      <c r="AP243" s="66">
        <f>IF(AND(AP$3&gt;=$I243,AP$3&lt;=$J243),$K243*$H243*тех!AX$9*тех!AX$6,)</f>
        <v>0</v>
      </c>
      <c r="AQ243" s="66">
        <f>IF(AND(AQ$3&gt;=$I243,AQ$3&lt;=$J243),$K243*$H243*тех!AY$9*тех!AY$6,)</f>
        <v>0</v>
      </c>
      <c r="AR243" s="66">
        <f>IF(AND(AR$3&gt;=$I243,AR$3&lt;=$J243),$K243*$H243*тех!AZ$9*тех!AZ$6,)</f>
        <v>0</v>
      </c>
      <c r="AS243" s="66">
        <f>IF(AND(AS$3&gt;=$I243,AS$3&lt;=$J243),$K243*$H243*тех!BA$9*тех!BA$6,)</f>
        <v>0</v>
      </c>
      <c r="AT243" s="66">
        <f>IF(AND(AT$3&gt;=$I243,AT$3&lt;=$J243),$K243*$H243*тех!BB$9*тех!BB$6,)</f>
        <v>0</v>
      </c>
      <c r="AU243" s="66">
        <f>IF(AND(AU$3&gt;=$I243,AU$3&lt;=$J243),$K243*$H243*тех!BC$9*тех!BC$6,)</f>
        <v>0</v>
      </c>
      <c r="AV243" s="66">
        <f>IF(AND(AV$3&gt;=$I243,AV$3&lt;=$J243),$K243*$H243*тех!BD$9*тех!BD$6,)</f>
        <v>0</v>
      </c>
      <c r="AW243" s="66">
        <f>IF(AND(AW$3&gt;=$I243,AW$3&lt;=$J243),$K243*$H243*тех!BE$9*тех!BE$6,)</f>
        <v>0</v>
      </c>
      <c r="AX243" s="66">
        <f>IF(AND(AX$3&gt;=$I243,AX$3&lt;=$J243),$K243*$H243*тех!BF$9*тех!BF$6,)</f>
        <v>0</v>
      </c>
      <c r="AY243" s="66">
        <f>IF(AND(AY$3&gt;=$I243,AY$3&lt;=$J243),$K243*$H243*тех!BG$9*тех!BG$6,)</f>
        <v>0</v>
      </c>
      <c r="AZ243" s="66">
        <f>IF(AND(AZ$3&gt;=$I243,AZ$3&lt;=$J243),$K243*$H243*тех!BH$9*тех!BH$6,)</f>
        <v>0</v>
      </c>
      <c r="BA243" s="66">
        <f>IF(AND(BA$3&gt;=$I243,BA$3&lt;=$J243),$K243*$H243*тех!BI$9*тех!BI$6,)</f>
        <v>0</v>
      </c>
      <c r="BB243" s="66">
        <f>IF(AND(BB$3&gt;=$I243,BB$3&lt;=$J243),$K243*$H243*тех!BJ$9*тех!BJ$6,)</f>
        <v>0</v>
      </c>
      <c r="BC243" s="66">
        <f>IF(AND(BC$3&gt;=$I243,BC$3&lt;=$J243),$K243*$H243*тех!BK$9*тех!BK$6,)</f>
        <v>0</v>
      </c>
      <c r="BD243" s="66">
        <f>IF(AND(BD$3&gt;=$I243,BD$3&lt;=$J243),$K243*$H243*тех!BL$9*тех!BL$6,)</f>
        <v>0</v>
      </c>
      <c r="BE243" s="66">
        <f>IF(AND(BE$3&gt;=$I243,BE$3&lt;=$J243),$K243*$H243*тех!BM$9*тех!BM$6,)</f>
        <v>0</v>
      </c>
      <c r="BF243" s="66">
        <f>IF(AND(BF$3&gt;=$I243,BF$3&lt;=$J243),$K243*$H243*тех!BN$9*тех!BN$6,)</f>
        <v>0</v>
      </c>
      <c r="BG243" s="66">
        <f>IF(AND(BG$3&gt;=$I243,BG$3&lt;=$J243),$K243*$H243*тех!BO$9*тех!BO$6,)</f>
        <v>0</v>
      </c>
      <c r="BH243" s="66">
        <f>IF(AND(BH$3&gt;=$I243,BH$3&lt;=$J243),$K243*$H243*тех!BP$9*тех!BP$6,)</f>
        <v>0</v>
      </c>
      <c r="BI243" s="66">
        <f>IF(AND(BI$3&gt;=$I243,BI$3&lt;=$J243),$K243*$H243*тех!BQ$9*тех!BQ$6,)</f>
        <v>0</v>
      </c>
      <c r="BJ243" s="66">
        <f>IF(AND(BJ$3&gt;=$I243,BJ$3&lt;=$J243),$K243*$H243*тех!BR$9*тех!BR$6,)</f>
        <v>0</v>
      </c>
      <c r="BK243" s="66">
        <f>IF(AND(BK$3&gt;=$I243,BK$3&lt;=$J243),$K243*$H243*тех!BS$9*тех!BS$6,)</f>
        <v>0</v>
      </c>
      <c r="BL243" s="66">
        <f>IF(AND(BL$3&gt;=$I243,BL$3&lt;=$J243),$K243*$H243*тех!BT$9*тех!BT$6,)</f>
        <v>0</v>
      </c>
      <c r="BM243" s="66">
        <f>IF(AND(BM$3&gt;=$I243,BM$3&lt;=$J243),$K243*$H243*тех!BU$9*тех!BU$6,)</f>
        <v>0</v>
      </c>
      <c r="BN243" s="66">
        <f>IF(AND(BN$3&gt;=$I243,BN$3&lt;=$J243),$K243*$H243*тех!BV$9*тех!BV$6,)</f>
        <v>0</v>
      </c>
      <c r="BO243" s="66">
        <f>IF(AND(BO$3&gt;=$I243,BO$3&lt;=$J243),$K243*$H243*тех!BW$9*тех!BW$6,)</f>
        <v>0</v>
      </c>
      <c r="BP243" s="66">
        <f>IF(AND(BP$3&gt;=$I243,BP$3&lt;=$J243),$K243*$H243*тех!BX$9*тех!BX$6,)</f>
        <v>0</v>
      </c>
      <c r="BQ243" s="66">
        <f>IF(AND(BQ$3&gt;=$I243,BQ$3&lt;=$J243),$K243*$H243*тех!BY$9*тех!BY$6,)</f>
        <v>0</v>
      </c>
      <c r="BR243" s="66">
        <f>IF(AND(BR$3&gt;=$I243,BR$3&lt;=$J243),$K243*$H243*тех!BZ$9*тех!BZ$6,)</f>
        <v>0</v>
      </c>
      <c r="BS243" s="66">
        <f>IF(AND(BS$3&gt;=$I243,BS$3&lt;=$J243),$K243*$H243*тех!CA$9*тех!CA$6,)</f>
        <v>0</v>
      </c>
      <c r="BT243" s="66">
        <f>IF(AND(BT$3&gt;=$I243,BT$3&lt;=$J243),$K243*$H243*тех!CB$9*тех!CB$6,)</f>
        <v>0</v>
      </c>
      <c r="BU243" s="66">
        <f>IF(AND(BU$3&gt;=$I243,BU$3&lt;=$J243),$K243*$H243*тех!CC$9*тех!CC$6,)</f>
        <v>0</v>
      </c>
      <c r="BV243" s="66">
        <f>IF(AND(BV$3&gt;=$I243,BV$3&lt;=$J243),$K243*$H243*тех!CD$9*тех!CD$6,)</f>
        <v>0</v>
      </c>
      <c r="BW243" s="66">
        <f>IF(AND(BW$3&gt;=$I243,BW$3&lt;=$J243),$K243*$H243*тех!CE$9*тех!CE$6,)</f>
        <v>0</v>
      </c>
    </row>
    <row r="244" spans="2:75" hidden="1" outlineLevel="2">
      <c r="B244" s="3">
        <v>7</v>
      </c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64">
        <f t="shared" si="72"/>
        <v>0</v>
      </c>
      <c r="P244" s="66">
        <f>IF(AND(P$3&gt;=$I244,P$3&lt;=$J244),$K244*$H244*тех!X$9*тех!X$6,)</f>
        <v>0</v>
      </c>
      <c r="Q244" s="66">
        <f>IF(AND(Q$3&gt;=$I244,Q$3&lt;=$J244),$K244*$H244*тех!Y$9*тех!Y$6,)</f>
        <v>0</v>
      </c>
      <c r="R244" s="66">
        <f>IF(AND(R$3&gt;=$I244,R$3&lt;=$J244),$K244*$H244*тех!Z$9*тех!Z$6,)</f>
        <v>0</v>
      </c>
      <c r="S244" s="66">
        <f>IF(AND(S$3&gt;=$I244,S$3&lt;=$J244),$K244*$H244*тех!AA$9*тех!AA$6,)</f>
        <v>0</v>
      </c>
      <c r="T244" s="66">
        <f>IF(AND(T$3&gt;=$I244,T$3&lt;=$J244),$K244*$H244*тех!AB$9*тех!AB$6,)</f>
        <v>0</v>
      </c>
      <c r="U244" s="66">
        <f>IF(AND(U$3&gt;=$I244,U$3&lt;=$J244),$K244*$H244*тех!AC$9*тех!AC$6,)</f>
        <v>0</v>
      </c>
      <c r="V244" s="66">
        <f>IF(AND(V$3&gt;=$I244,V$3&lt;=$J244),$K244*$H244*тех!AD$9*тех!AD$6,)</f>
        <v>0</v>
      </c>
      <c r="W244" s="66">
        <f>IF(AND(W$3&gt;=$I244,W$3&lt;=$J244),$K244*$H244*тех!AE$9*тех!AE$6,)</f>
        <v>0</v>
      </c>
      <c r="X244" s="66">
        <f>IF(AND(X$3&gt;=$I244,X$3&lt;=$J244),$K244*$H244*тех!AF$9*тех!AF$6,)</f>
        <v>0</v>
      </c>
      <c r="Y244" s="66">
        <f>IF(AND(Y$3&gt;=$I244,Y$3&lt;=$J244),$K244*$H244*тех!AG$9*тех!AG$6,)</f>
        <v>0</v>
      </c>
      <c r="Z244" s="66">
        <f>IF(AND(Z$3&gt;=$I244,Z$3&lt;=$J244),$K244*$H244*тех!AH$9*тех!AH$6,)</f>
        <v>0</v>
      </c>
      <c r="AA244" s="66">
        <f>IF(AND(AA$3&gt;=$I244,AA$3&lt;=$J244),$K244*$H244*тех!AI$9*тех!AI$6,)</f>
        <v>0</v>
      </c>
      <c r="AB244" s="66">
        <f>IF(AND(AB$3&gt;=$I244,AB$3&lt;=$J244),$K244*$H244*тех!AJ$9*тех!AJ$6,)</f>
        <v>0</v>
      </c>
      <c r="AC244" s="66">
        <f>IF(AND(AC$3&gt;=$I244,AC$3&lt;=$J244),$K244*$H244*тех!AK$9*тех!AK$6,)</f>
        <v>0</v>
      </c>
      <c r="AD244" s="66">
        <f>IF(AND(AD$3&gt;=$I244,AD$3&lt;=$J244),$K244*$H244*тех!AL$9*тех!AL$6,)</f>
        <v>0</v>
      </c>
      <c r="AE244" s="66">
        <f>IF(AND(AE$3&gt;=$I244,AE$3&lt;=$J244),$K244*$H244*тех!AM$9*тех!AM$6,)</f>
        <v>0</v>
      </c>
      <c r="AF244" s="66">
        <f>IF(AND(AF$3&gt;=$I244,AF$3&lt;=$J244),$K244*$H244*тех!AN$9*тех!AN$6,)</f>
        <v>0</v>
      </c>
      <c r="AG244" s="66">
        <f>IF(AND(AG$3&gt;=$I244,AG$3&lt;=$J244),$K244*$H244*тех!AO$9*тех!AO$6,)</f>
        <v>0</v>
      </c>
      <c r="AH244" s="66">
        <f>IF(AND(AH$3&gt;=$I244,AH$3&lt;=$J244),$K244*$H244*тех!AP$9*тех!AP$6,)</f>
        <v>0</v>
      </c>
      <c r="AI244" s="66">
        <f>IF(AND(AI$3&gt;=$I244,AI$3&lt;=$J244),$K244*$H244*тех!AQ$9*тех!AQ$6,)</f>
        <v>0</v>
      </c>
      <c r="AJ244" s="66">
        <f>IF(AND(AJ$3&gt;=$I244,AJ$3&lt;=$J244),$K244*$H244*тех!AR$9*тех!AR$6,)</f>
        <v>0</v>
      </c>
      <c r="AK244" s="66">
        <f>IF(AND(AK$3&gt;=$I244,AK$3&lt;=$J244),$K244*$H244*тех!AS$9*тех!AS$6,)</f>
        <v>0</v>
      </c>
      <c r="AL244" s="66">
        <f>IF(AND(AL$3&gt;=$I244,AL$3&lt;=$J244),$K244*$H244*тех!AT$9*тех!AT$6,)</f>
        <v>0</v>
      </c>
      <c r="AM244" s="66">
        <f>IF(AND(AM$3&gt;=$I244,AM$3&lt;=$J244),$K244*$H244*тех!AU$9*тех!AU$6,)</f>
        <v>0</v>
      </c>
      <c r="AN244" s="66">
        <f>IF(AND(AN$3&gt;=$I244,AN$3&lt;=$J244),$K244*$H244*тех!AV$9*тех!AV$6,)</f>
        <v>0</v>
      </c>
      <c r="AO244" s="66">
        <f>IF(AND(AO$3&gt;=$I244,AO$3&lt;=$J244),$K244*$H244*тех!AW$9*тех!AW$6,)</f>
        <v>0</v>
      </c>
      <c r="AP244" s="66">
        <f>IF(AND(AP$3&gt;=$I244,AP$3&lt;=$J244),$K244*$H244*тех!AX$9*тех!AX$6,)</f>
        <v>0</v>
      </c>
      <c r="AQ244" s="66">
        <f>IF(AND(AQ$3&gt;=$I244,AQ$3&lt;=$J244),$K244*$H244*тех!AY$9*тех!AY$6,)</f>
        <v>0</v>
      </c>
      <c r="AR244" s="66">
        <f>IF(AND(AR$3&gt;=$I244,AR$3&lt;=$J244),$K244*$H244*тех!AZ$9*тех!AZ$6,)</f>
        <v>0</v>
      </c>
      <c r="AS244" s="66">
        <f>IF(AND(AS$3&gt;=$I244,AS$3&lt;=$J244),$K244*$H244*тех!BA$9*тех!BA$6,)</f>
        <v>0</v>
      </c>
      <c r="AT244" s="66">
        <f>IF(AND(AT$3&gt;=$I244,AT$3&lt;=$J244),$K244*$H244*тех!BB$9*тех!BB$6,)</f>
        <v>0</v>
      </c>
      <c r="AU244" s="66">
        <f>IF(AND(AU$3&gt;=$I244,AU$3&lt;=$J244),$K244*$H244*тех!BC$9*тех!BC$6,)</f>
        <v>0</v>
      </c>
      <c r="AV244" s="66">
        <f>IF(AND(AV$3&gt;=$I244,AV$3&lt;=$J244),$K244*$H244*тех!BD$9*тех!BD$6,)</f>
        <v>0</v>
      </c>
      <c r="AW244" s="66">
        <f>IF(AND(AW$3&gt;=$I244,AW$3&lt;=$J244),$K244*$H244*тех!BE$9*тех!BE$6,)</f>
        <v>0</v>
      </c>
      <c r="AX244" s="66">
        <f>IF(AND(AX$3&gt;=$I244,AX$3&lt;=$J244),$K244*$H244*тех!BF$9*тех!BF$6,)</f>
        <v>0</v>
      </c>
      <c r="AY244" s="66">
        <f>IF(AND(AY$3&gt;=$I244,AY$3&lt;=$J244),$K244*$H244*тех!BG$9*тех!BG$6,)</f>
        <v>0</v>
      </c>
      <c r="AZ244" s="66">
        <f>IF(AND(AZ$3&gt;=$I244,AZ$3&lt;=$J244),$K244*$H244*тех!BH$9*тех!BH$6,)</f>
        <v>0</v>
      </c>
      <c r="BA244" s="66">
        <f>IF(AND(BA$3&gt;=$I244,BA$3&lt;=$J244),$K244*$H244*тех!BI$9*тех!BI$6,)</f>
        <v>0</v>
      </c>
      <c r="BB244" s="66">
        <f>IF(AND(BB$3&gt;=$I244,BB$3&lt;=$J244),$K244*$H244*тех!BJ$9*тех!BJ$6,)</f>
        <v>0</v>
      </c>
      <c r="BC244" s="66">
        <f>IF(AND(BC$3&gt;=$I244,BC$3&lt;=$J244),$K244*$H244*тех!BK$9*тех!BK$6,)</f>
        <v>0</v>
      </c>
      <c r="BD244" s="66">
        <f>IF(AND(BD$3&gt;=$I244,BD$3&lt;=$J244),$K244*$H244*тех!BL$9*тех!BL$6,)</f>
        <v>0</v>
      </c>
      <c r="BE244" s="66">
        <f>IF(AND(BE$3&gt;=$I244,BE$3&lt;=$J244),$K244*$H244*тех!BM$9*тех!BM$6,)</f>
        <v>0</v>
      </c>
      <c r="BF244" s="66">
        <f>IF(AND(BF$3&gt;=$I244,BF$3&lt;=$J244),$K244*$H244*тех!BN$9*тех!BN$6,)</f>
        <v>0</v>
      </c>
      <c r="BG244" s="66">
        <f>IF(AND(BG$3&gt;=$I244,BG$3&lt;=$J244),$K244*$H244*тех!BO$9*тех!BO$6,)</f>
        <v>0</v>
      </c>
      <c r="BH244" s="66">
        <f>IF(AND(BH$3&gt;=$I244,BH$3&lt;=$J244),$K244*$H244*тех!BP$9*тех!BP$6,)</f>
        <v>0</v>
      </c>
      <c r="BI244" s="66">
        <f>IF(AND(BI$3&gt;=$I244,BI$3&lt;=$J244),$K244*$H244*тех!BQ$9*тех!BQ$6,)</f>
        <v>0</v>
      </c>
      <c r="BJ244" s="66">
        <f>IF(AND(BJ$3&gt;=$I244,BJ$3&lt;=$J244),$K244*$H244*тех!BR$9*тех!BR$6,)</f>
        <v>0</v>
      </c>
      <c r="BK244" s="66">
        <f>IF(AND(BK$3&gt;=$I244,BK$3&lt;=$J244),$K244*$H244*тех!BS$9*тех!BS$6,)</f>
        <v>0</v>
      </c>
      <c r="BL244" s="66">
        <f>IF(AND(BL$3&gt;=$I244,BL$3&lt;=$J244),$K244*$H244*тех!BT$9*тех!BT$6,)</f>
        <v>0</v>
      </c>
      <c r="BM244" s="66">
        <f>IF(AND(BM$3&gt;=$I244,BM$3&lt;=$J244),$K244*$H244*тех!BU$9*тех!BU$6,)</f>
        <v>0</v>
      </c>
      <c r="BN244" s="66">
        <f>IF(AND(BN$3&gt;=$I244,BN$3&lt;=$J244),$K244*$H244*тех!BV$9*тех!BV$6,)</f>
        <v>0</v>
      </c>
      <c r="BO244" s="66">
        <f>IF(AND(BO$3&gt;=$I244,BO$3&lt;=$J244),$K244*$H244*тех!BW$9*тех!BW$6,)</f>
        <v>0</v>
      </c>
      <c r="BP244" s="66">
        <f>IF(AND(BP$3&gt;=$I244,BP$3&lt;=$J244),$K244*$H244*тех!BX$9*тех!BX$6,)</f>
        <v>0</v>
      </c>
      <c r="BQ244" s="66">
        <f>IF(AND(BQ$3&gt;=$I244,BQ$3&lt;=$J244),$K244*$H244*тех!BY$9*тех!BY$6,)</f>
        <v>0</v>
      </c>
      <c r="BR244" s="66">
        <f>IF(AND(BR$3&gt;=$I244,BR$3&lt;=$J244),$K244*$H244*тех!BZ$9*тех!BZ$6,)</f>
        <v>0</v>
      </c>
      <c r="BS244" s="66">
        <f>IF(AND(BS$3&gt;=$I244,BS$3&lt;=$J244),$K244*$H244*тех!CA$9*тех!CA$6,)</f>
        <v>0</v>
      </c>
      <c r="BT244" s="66">
        <f>IF(AND(BT$3&gt;=$I244,BT$3&lt;=$J244),$K244*$H244*тех!CB$9*тех!CB$6,)</f>
        <v>0</v>
      </c>
      <c r="BU244" s="66">
        <f>IF(AND(BU$3&gt;=$I244,BU$3&lt;=$J244),$K244*$H244*тех!CC$9*тех!CC$6,)</f>
        <v>0</v>
      </c>
      <c r="BV244" s="66">
        <f>IF(AND(BV$3&gt;=$I244,BV$3&lt;=$J244),$K244*$H244*тех!CD$9*тех!CD$6,)</f>
        <v>0</v>
      </c>
      <c r="BW244" s="66">
        <f>IF(AND(BW$3&gt;=$I244,BW$3&lt;=$J244),$K244*$H244*тех!CE$9*тех!CE$6,)</f>
        <v>0</v>
      </c>
    </row>
    <row r="245" spans="2:75" hidden="1" outlineLevel="2">
      <c r="B245" s="3">
        <v>8</v>
      </c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64">
        <f t="shared" si="72"/>
        <v>0</v>
      </c>
      <c r="P245" s="66">
        <f>IF(AND(P$3&gt;=$I245,P$3&lt;=$J245),$K245*$H245*тех!X$9*тех!X$6,)</f>
        <v>0</v>
      </c>
      <c r="Q245" s="66">
        <f>IF(AND(Q$3&gt;=$I245,Q$3&lt;=$J245),$K245*$H245*тех!Y$9*тех!Y$6,)</f>
        <v>0</v>
      </c>
      <c r="R245" s="66">
        <f>IF(AND(R$3&gt;=$I245,R$3&lt;=$J245),$K245*$H245*тех!Z$9*тех!Z$6,)</f>
        <v>0</v>
      </c>
      <c r="S245" s="66">
        <f>IF(AND(S$3&gt;=$I245,S$3&lt;=$J245),$K245*$H245*тех!AA$9*тех!AA$6,)</f>
        <v>0</v>
      </c>
      <c r="T245" s="66">
        <f>IF(AND(T$3&gt;=$I245,T$3&lt;=$J245),$K245*$H245*тех!AB$9*тех!AB$6,)</f>
        <v>0</v>
      </c>
      <c r="U245" s="66">
        <f>IF(AND(U$3&gt;=$I245,U$3&lt;=$J245),$K245*$H245*тех!AC$9*тех!AC$6,)</f>
        <v>0</v>
      </c>
      <c r="V245" s="66">
        <f>IF(AND(V$3&gt;=$I245,V$3&lt;=$J245),$K245*$H245*тех!AD$9*тех!AD$6,)</f>
        <v>0</v>
      </c>
      <c r="W245" s="66">
        <f>IF(AND(W$3&gt;=$I245,W$3&lt;=$J245),$K245*$H245*тех!AE$9*тех!AE$6,)</f>
        <v>0</v>
      </c>
      <c r="X245" s="66">
        <f>IF(AND(X$3&gt;=$I245,X$3&lt;=$J245),$K245*$H245*тех!AF$9*тех!AF$6,)</f>
        <v>0</v>
      </c>
      <c r="Y245" s="66">
        <f>IF(AND(Y$3&gt;=$I245,Y$3&lt;=$J245),$K245*$H245*тех!AG$9*тех!AG$6,)</f>
        <v>0</v>
      </c>
      <c r="Z245" s="66">
        <f>IF(AND(Z$3&gt;=$I245,Z$3&lt;=$J245),$K245*$H245*тех!AH$9*тех!AH$6,)</f>
        <v>0</v>
      </c>
      <c r="AA245" s="66">
        <f>IF(AND(AA$3&gt;=$I245,AA$3&lt;=$J245),$K245*$H245*тех!AI$9*тех!AI$6,)</f>
        <v>0</v>
      </c>
      <c r="AB245" s="66">
        <f>IF(AND(AB$3&gt;=$I245,AB$3&lt;=$J245),$K245*$H245*тех!AJ$9*тех!AJ$6,)</f>
        <v>0</v>
      </c>
      <c r="AC245" s="66">
        <f>IF(AND(AC$3&gt;=$I245,AC$3&lt;=$J245),$K245*$H245*тех!AK$9*тех!AK$6,)</f>
        <v>0</v>
      </c>
      <c r="AD245" s="66">
        <f>IF(AND(AD$3&gt;=$I245,AD$3&lt;=$J245),$K245*$H245*тех!AL$9*тех!AL$6,)</f>
        <v>0</v>
      </c>
      <c r="AE245" s="66">
        <f>IF(AND(AE$3&gt;=$I245,AE$3&lt;=$J245),$K245*$H245*тех!AM$9*тех!AM$6,)</f>
        <v>0</v>
      </c>
      <c r="AF245" s="66">
        <f>IF(AND(AF$3&gt;=$I245,AF$3&lt;=$J245),$K245*$H245*тех!AN$9*тех!AN$6,)</f>
        <v>0</v>
      </c>
      <c r="AG245" s="66">
        <f>IF(AND(AG$3&gt;=$I245,AG$3&lt;=$J245),$K245*$H245*тех!AO$9*тех!AO$6,)</f>
        <v>0</v>
      </c>
      <c r="AH245" s="66">
        <f>IF(AND(AH$3&gt;=$I245,AH$3&lt;=$J245),$K245*$H245*тех!AP$9*тех!AP$6,)</f>
        <v>0</v>
      </c>
      <c r="AI245" s="66">
        <f>IF(AND(AI$3&gt;=$I245,AI$3&lt;=$J245),$K245*$H245*тех!AQ$9*тех!AQ$6,)</f>
        <v>0</v>
      </c>
      <c r="AJ245" s="66">
        <f>IF(AND(AJ$3&gt;=$I245,AJ$3&lt;=$J245),$K245*$H245*тех!AR$9*тех!AR$6,)</f>
        <v>0</v>
      </c>
      <c r="AK245" s="66">
        <f>IF(AND(AK$3&gt;=$I245,AK$3&lt;=$J245),$K245*$H245*тех!AS$9*тех!AS$6,)</f>
        <v>0</v>
      </c>
      <c r="AL245" s="66">
        <f>IF(AND(AL$3&gt;=$I245,AL$3&lt;=$J245),$K245*$H245*тех!AT$9*тех!AT$6,)</f>
        <v>0</v>
      </c>
      <c r="AM245" s="66">
        <f>IF(AND(AM$3&gt;=$I245,AM$3&lt;=$J245),$K245*$H245*тех!AU$9*тех!AU$6,)</f>
        <v>0</v>
      </c>
      <c r="AN245" s="66">
        <f>IF(AND(AN$3&gt;=$I245,AN$3&lt;=$J245),$K245*$H245*тех!AV$9*тех!AV$6,)</f>
        <v>0</v>
      </c>
      <c r="AO245" s="66">
        <f>IF(AND(AO$3&gt;=$I245,AO$3&lt;=$J245),$K245*$H245*тех!AW$9*тех!AW$6,)</f>
        <v>0</v>
      </c>
      <c r="AP245" s="66">
        <f>IF(AND(AP$3&gt;=$I245,AP$3&lt;=$J245),$K245*$H245*тех!AX$9*тех!AX$6,)</f>
        <v>0</v>
      </c>
      <c r="AQ245" s="66">
        <f>IF(AND(AQ$3&gt;=$I245,AQ$3&lt;=$J245),$K245*$H245*тех!AY$9*тех!AY$6,)</f>
        <v>0</v>
      </c>
      <c r="AR245" s="66">
        <f>IF(AND(AR$3&gt;=$I245,AR$3&lt;=$J245),$K245*$H245*тех!AZ$9*тех!AZ$6,)</f>
        <v>0</v>
      </c>
      <c r="AS245" s="66">
        <f>IF(AND(AS$3&gt;=$I245,AS$3&lt;=$J245),$K245*$H245*тех!BA$9*тех!BA$6,)</f>
        <v>0</v>
      </c>
      <c r="AT245" s="66">
        <f>IF(AND(AT$3&gt;=$I245,AT$3&lt;=$J245),$K245*$H245*тех!BB$9*тех!BB$6,)</f>
        <v>0</v>
      </c>
      <c r="AU245" s="66">
        <f>IF(AND(AU$3&gt;=$I245,AU$3&lt;=$J245),$K245*$H245*тех!BC$9*тех!BC$6,)</f>
        <v>0</v>
      </c>
      <c r="AV245" s="66">
        <f>IF(AND(AV$3&gt;=$I245,AV$3&lt;=$J245),$K245*$H245*тех!BD$9*тех!BD$6,)</f>
        <v>0</v>
      </c>
      <c r="AW245" s="66">
        <f>IF(AND(AW$3&gt;=$I245,AW$3&lt;=$J245),$K245*$H245*тех!BE$9*тех!BE$6,)</f>
        <v>0</v>
      </c>
      <c r="AX245" s="66">
        <f>IF(AND(AX$3&gt;=$I245,AX$3&lt;=$J245),$K245*$H245*тех!BF$9*тех!BF$6,)</f>
        <v>0</v>
      </c>
      <c r="AY245" s="66">
        <f>IF(AND(AY$3&gt;=$I245,AY$3&lt;=$J245),$K245*$H245*тех!BG$9*тех!BG$6,)</f>
        <v>0</v>
      </c>
      <c r="AZ245" s="66">
        <f>IF(AND(AZ$3&gt;=$I245,AZ$3&lt;=$J245),$K245*$H245*тех!BH$9*тех!BH$6,)</f>
        <v>0</v>
      </c>
      <c r="BA245" s="66">
        <f>IF(AND(BA$3&gt;=$I245,BA$3&lt;=$J245),$K245*$H245*тех!BI$9*тех!BI$6,)</f>
        <v>0</v>
      </c>
      <c r="BB245" s="66">
        <f>IF(AND(BB$3&gt;=$I245,BB$3&lt;=$J245),$K245*$H245*тех!BJ$9*тех!BJ$6,)</f>
        <v>0</v>
      </c>
      <c r="BC245" s="66">
        <f>IF(AND(BC$3&gt;=$I245,BC$3&lt;=$J245),$K245*$H245*тех!BK$9*тех!BK$6,)</f>
        <v>0</v>
      </c>
      <c r="BD245" s="66">
        <f>IF(AND(BD$3&gt;=$I245,BD$3&lt;=$J245),$K245*$H245*тех!BL$9*тех!BL$6,)</f>
        <v>0</v>
      </c>
      <c r="BE245" s="66">
        <f>IF(AND(BE$3&gt;=$I245,BE$3&lt;=$J245),$K245*$H245*тех!BM$9*тех!BM$6,)</f>
        <v>0</v>
      </c>
      <c r="BF245" s="66">
        <f>IF(AND(BF$3&gt;=$I245,BF$3&lt;=$J245),$K245*$H245*тех!BN$9*тех!BN$6,)</f>
        <v>0</v>
      </c>
      <c r="BG245" s="66">
        <f>IF(AND(BG$3&gt;=$I245,BG$3&lt;=$J245),$K245*$H245*тех!BO$9*тех!BO$6,)</f>
        <v>0</v>
      </c>
      <c r="BH245" s="66">
        <f>IF(AND(BH$3&gt;=$I245,BH$3&lt;=$J245),$K245*$H245*тех!BP$9*тех!BP$6,)</f>
        <v>0</v>
      </c>
      <c r="BI245" s="66">
        <f>IF(AND(BI$3&gt;=$I245,BI$3&lt;=$J245),$K245*$H245*тех!BQ$9*тех!BQ$6,)</f>
        <v>0</v>
      </c>
      <c r="BJ245" s="66">
        <f>IF(AND(BJ$3&gt;=$I245,BJ$3&lt;=$J245),$K245*$H245*тех!BR$9*тех!BR$6,)</f>
        <v>0</v>
      </c>
      <c r="BK245" s="66">
        <f>IF(AND(BK$3&gt;=$I245,BK$3&lt;=$J245),$K245*$H245*тех!BS$9*тех!BS$6,)</f>
        <v>0</v>
      </c>
      <c r="BL245" s="66">
        <f>IF(AND(BL$3&gt;=$I245,BL$3&lt;=$J245),$K245*$H245*тех!BT$9*тех!BT$6,)</f>
        <v>0</v>
      </c>
      <c r="BM245" s="66">
        <f>IF(AND(BM$3&gt;=$I245,BM$3&lt;=$J245),$K245*$H245*тех!BU$9*тех!BU$6,)</f>
        <v>0</v>
      </c>
      <c r="BN245" s="66">
        <f>IF(AND(BN$3&gt;=$I245,BN$3&lt;=$J245),$K245*$H245*тех!BV$9*тех!BV$6,)</f>
        <v>0</v>
      </c>
      <c r="BO245" s="66">
        <f>IF(AND(BO$3&gt;=$I245,BO$3&lt;=$J245),$K245*$H245*тех!BW$9*тех!BW$6,)</f>
        <v>0</v>
      </c>
      <c r="BP245" s="66">
        <f>IF(AND(BP$3&gt;=$I245,BP$3&lt;=$J245),$K245*$H245*тех!BX$9*тех!BX$6,)</f>
        <v>0</v>
      </c>
      <c r="BQ245" s="66">
        <f>IF(AND(BQ$3&gt;=$I245,BQ$3&lt;=$J245),$K245*$H245*тех!BY$9*тех!BY$6,)</f>
        <v>0</v>
      </c>
      <c r="BR245" s="66">
        <f>IF(AND(BR$3&gt;=$I245,BR$3&lt;=$J245),$K245*$H245*тех!BZ$9*тех!BZ$6,)</f>
        <v>0</v>
      </c>
      <c r="BS245" s="66">
        <f>IF(AND(BS$3&gt;=$I245,BS$3&lt;=$J245),$K245*$H245*тех!CA$9*тех!CA$6,)</f>
        <v>0</v>
      </c>
      <c r="BT245" s="66">
        <f>IF(AND(BT$3&gt;=$I245,BT$3&lt;=$J245),$K245*$H245*тех!CB$9*тех!CB$6,)</f>
        <v>0</v>
      </c>
      <c r="BU245" s="66">
        <f>IF(AND(BU$3&gt;=$I245,BU$3&lt;=$J245),$K245*$H245*тех!CC$9*тех!CC$6,)</f>
        <v>0</v>
      </c>
      <c r="BV245" s="66">
        <f>IF(AND(BV$3&gt;=$I245,BV$3&lt;=$J245),$K245*$H245*тех!CD$9*тех!CD$6,)</f>
        <v>0</v>
      </c>
      <c r="BW245" s="66">
        <f>IF(AND(BW$3&gt;=$I245,BW$3&lt;=$J245),$K245*$H245*тех!CE$9*тех!CE$6,)</f>
        <v>0</v>
      </c>
    </row>
    <row r="246" spans="2:75" hidden="1" outlineLevel="2">
      <c r="B246" s="3">
        <v>9</v>
      </c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64">
        <f t="shared" si="72"/>
        <v>0</v>
      </c>
      <c r="P246" s="66">
        <f>IF(AND(P$3&gt;=$I246,P$3&lt;=$J246),$K246*$H246*тех!X$9*тех!X$6,)</f>
        <v>0</v>
      </c>
      <c r="Q246" s="66">
        <f>IF(AND(Q$3&gt;=$I246,Q$3&lt;=$J246),$K246*$H246*тех!Y$9*тех!Y$6,)</f>
        <v>0</v>
      </c>
      <c r="R246" s="66">
        <f>IF(AND(R$3&gt;=$I246,R$3&lt;=$J246),$K246*$H246*тех!Z$9*тех!Z$6,)</f>
        <v>0</v>
      </c>
      <c r="S246" s="66">
        <f>IF(AND(S$3&gt;=$I246,S$3&lt;=$J246),$K246*$H246*тех!AA$9*тех!AA$6,)</f>
        <v>0</v>
      </c>
      <c r="T246" s="66">
        <f>IF(AND(T$3&gt;=$I246,T$3&lt;=$J246),$K246*$H246*тех!AB$9*тех!AB$6,)</f>
        <v>0</v>
      </c>
      <c r="U246" s="66">
        <f>IF(AND(U$3&gt;=$I246,U$3&lt;=$J246),$K246*$H246*тех!AC$9*тех!AC$6,)</f>
        <v>0</v>
      </c>
      <c r="V246" s="66">
        <f>IF(AND(V$3&gt;=$I246,V$3&lt;=$J246),$K246*$H246*тех!AD$9*тех!AD$6,)</f>
        <v>0</v>
      </c>
      <c r="W246" s="66">
        <f>IF(AND(W$3&gt;=$I246,W$3&lt;=$J246),$K246*$H246*тех!AE$9*тех!AE$6,)</f>
        <v>0</v>
      </c>
      <c r="X246" s="66">
        <f>IF(AND(X$3&gt;=$I246,X$3&lt;=$J246),$K246*$H246*тех!AF$9*тех!AF$6,)</f>
        <v>0</v>
      </c>
      <c r="Y246" s="66">
        <f>IF(AND(Y$3&gt;=$I246,Y$3&lt;=$J246),$K246*$H246*тех!AG$9*тех!AG$6,)</f>
        <v>0</v>
      </c>
      <c r="Z246" s="66">
        <f>IF(AND(Z$3&gt;=$I246,Z$3&lt;=$J246),$K246*$H246*тех!AH$9*тех!AH$6,)</f>
        <v>0</v>
      </c>
      <c r="AA246" s="66">
        <f>IF(AND(AA$3&gt;=$I246,AA$3&lt;=$J246),$K246*$H246*тех!AI$9*тех!AI$6,)</f>
        <v>0</v>
      </c>
      <c r="AB246" s="66">
        <f>IF(AND(AB$3&gt;=$I246,AB$3&lt;=$J246),$K246*$H246*тех!AJ$9*тех!AJ$6,)</f>
        <v>0</v>
      </c>
      <c r="AC246" s="66">
        <f>IF(AND(AC$3&gt;=$I246,AC$3&lt;=$J246),$K246*$H246*тех!AK$9*тех!AK$6,)</f>
        <v>0</v>
      </c>
      <c r="AD246" s="66">
        <f>IF(AND(AD$3&gt;=$I246,AD$3&lt;=$J246),$K246*$H246*тех!AL$9*тех!AL$6,)</f>
        <v>0</v>
      </c>
      <c r="AE246" s="66">
        <f>IF(AND(AE$3&gt;=$I246,AE$3&lt;=$J246),$K246*$H246*тех!AM$9*тех!AM$6,)</f>
        <v>0</v>
      </c>
      <c r="AF246" s="66">
        <f>IF(AND(AF$3&gt;=$I246,AF$3&lt;=$J246),$K246*$H246*тех!AN$9*тех!AN$6,)</f>
        <v>0</v>
      </c>
      <c r="AG246" s="66">
        <f>IF(AND(AG$3&gt;=$I246,AG$3&lt;=$J246),$K246*$H246*тех!AO$9*тех!AO$6,)</f>
        <v>0</v>
      </c>
      <c r="AH246" s="66">
        <f>IF(AND(AH$3&gt;=$I246,AH$3&lt;=$J246),$K246*$H246*тех!AP$9*тех!AP$6,)</f>
        <v>0</v>
      </c>
      <c r="AI246" s="66">
        <f>IF(AND(AI$3&gt;=$I246,AI$3&lt;=$J246),$K246*$H246*тех!AQ$9*тех!AQ$6,)</f>
        <v>0</v>
      </c>
      <c r="AJ246" s="66">
        <f>IF(AND(AJ$3&gt;=$I246,AJ$3&lt;=$J246),$K246*$H246*тех!AR$9*тех!AR$6,)</f>
        <v>0</v>
      </c>
      <c r="AK246" s="66">
        <f>IF(AND(AK$3&gt;=$I246,AK$3&lt;=$J246),$K246*$H246*тех!AS$9*тех!AS$6,)</f>
        <v>0</v>
      </c>
      <c r="AL246" s="66">
        <f>IF(AND(AL$3&gt;=$I246,AL$3&lt;=$J246),$K246*$H246*тех!AT$9*тех!AT$6,)</f>
        <v>0</v>
      </c>
      <c r="AM246" s="66">
        <f>IF(AND(AM$3&gt;=$I246,AM$3&lt;=$J246),$K246*$H246*тех!AU$9*тех!AU$6,)</f>
        <v>0</v>
      </c>
      <c r="AN246" s="66">
        <f>IF(AND(AN$3&gt;=$I246,AN$3&lt;=$J246),$K246*$H246*тех!AV$9*тех!AV$6,)</f>
        <v>0</v>
      </c>
      <c r="AO246" s="66">
        <f>IF(AND(AO$3&gt;=$I246,AO$3&lt;=$J246),$K246*$H246*тех!AW$9*тех!AW$6,)</f>
        <v>0</v>
      </c>
      <c r="AP246" s="66">
        <f>IF(AND(AP$3&gt;=$I246,AP$3&lt;=$J246),$K246*$H246*тех!AX$9*тех!AX$6,)</f>
        <v>0</v>
      </c>
      <c r="AQ246" s="66">
        <f>IF(AND(AQ$3&gt;=$I246,AQ$3&lt;=$J246),$K246*$H246*тех!AY$9*тех!AY$6,)</f>
        <v>0</v>
      </c>
      <c r="AR246" s="66">
        <f>IF(AND(AR$3&gt;=$I246,AR$3&lt;=$J246),$K246*$H246*тех!AZ$9*тех!AZ$6,)</f>
        <v>0</v>
      </c>
      <c r="AS246" s="66">
        <f>IF(AND(AS$3&gt;=$I246,AS$3&lt;=$J246),$K246*$H246*тех!BA$9*тех!BA$6,)</f>
        <v>0</v>
      </c>
      <c r="AT246" s="66">
        <f>IF(AND(AT$3&gt;=$I246,AT$3&lt;=$J246),$K246*$H246*тех!BB$9*тех!BB$6,)</f>
        <v>0</v>
      </c>
      <c r="AU246" s="66">
        <f>IF(AND(AU$3&gt;=$I246,AU$3&lt;=$J246),$K246*$H246*тех!BC$9*тех!BC$6,)</f>
        <v>0</v>
      </c>
      <c r="AV246" s="66">
        <f>IF(AND(AV$3&gt;=$I246,AV$3&lt;=$J246),$K246*$H246*тех!BD$9*тех!BD$6,)</f>
        <v>0</v>
      </c>
      <c r="AW246" s="66">
        <f>IF(AND(AW$3&gt;=$I246,AW$3&lt;=$J246),$K246*$H246*тех!BE$9*тех!BE$6,)</f>
        <v>0</v>
      </c>
      <c r="AX246" s="66">
        <f>IF(AND(AX$3&gt;=$I246,AX$3&lt;=$J246),$K246*$H246*тех!BF$9*тех!BF$6,)</f>
        <v>0</v>
      </c>
      <c r="AY246" s="66">
        <f>IF(AND(AY$3&gt;=$I246,AY$3&lt;=$J246),$K246*$H246*тех!BG$9*тех!BG$6,)</f>
        <v>0</v>
      </c>
      <c r="AZ246" s="66">
        <f>IF(AND(AZ$3&gt;=$I246,AZ$3&lt;=$J246),$K246*$H246*тех!BH$9*тех!BH$6,)</f>
        <v>0</v>
      </c>
      <c r="BA246" s="66">
        <f>IF(AND(BA$3&gt;=$I246,BA$3&lt;=$J246),$K246*$H246*тех!BI$9*тех!BI$6,)</f>
        <v>0</v>
      </c>
      <c r="BB246" s="66">
        <f>IF(AND(BB$3&gt;=$I246,BB$3&lt;=$J246),$K246*$H246*тех!BJ$9*тех!BJ$6,)</f>
        <v>0</v>
      </c>
      <c r="BC246" s="66">
        <f>IF(AND(BC$3&gt;=$I246,BC$3&lt;=$J246),$K246*$H246*тех!BK$9*тех!BK$6,)</f>
        <v>0</v>
      </c>
      <c r="BD246" s="66">
        <f>IF(AND(BD$3&gt;=$I246,BD$3&lt;=$J246),$K246*$H246*тех!BL$9*тех!BL$6,)</f>
        <v>0</v>
      </c>
      <c r="BE246" s="66">
        <f>IF(AND(BE$3&gt;=$I246,BE$3&lt;=$J246),$K246*$H246*тех!BM$9*тех!BM$6,)</f>
        <v>0</v>
      </c>
      <c r="BF246" s="66">
        <f>IF(AND(BF$3&gt;=$I246,BF$3&lt;=$J246),$K246*$H246*тех!BN$9*тех!BN$6,)</f>
        <v>0</v>
      </c>
      <c r="BG246" s="66">
        <f>IF(AND(BG$3&gt;=$I246,BG$3&lt;=$J246),$K246*$H246*тех!BO$9*тех!BO$6,)</f>
        <v>0</v>
      </c>
      <c r="BH246" s="66">
        <f>IF(AND(BH$3&gt;=$I246,BH$3&lt;=$J246),$K246*$H246*тех!BP$9*тех!BP$6,)</f>
        <v>0</v>
      </c>
      <c r="BI246" s="66">
        <f>IF(AND(BI$3&gt;=$I246,BI$3&lt;=$J246),$K246*$H246*тех!BQ$9*тех!BQ$6,)</f>
        <v>0</v>
      </c>
      <c r="BJ246" s="66">
        <f>IF(AND(BJ$3&gt;=$I246,BJ$3&lt;=$J246),$K246*$H246*тех!BR$9*тех!BR$6,)</f>
        <v>0</v>
      </c>
      <c r="BK246" s="66">
        <f>IF(AND(BK$3&gt;=$I246,BK$3&lt;=$J246),$K246*$H246*тех!BS$9*тех!BS$6,)</f>
        <v>0</v>
      </c>
      <c r="BL246" s="66">
        <f>IF(AND(BL$3&gt;=$I246,BL$3&lt;=$J246),$K246*$H246*тех!BT$9*тех!BT$6,)</f>
        <v>0</v>
      </c>
      <c r="BM246" s="66">
        <f>IF(AND(BM$3&gt;=$I246,BM$3&lt;=$J246),$K246*$H246*тех!BU$9*тех!BU$6,)</f>
        <v>0</v>
      </c>
      <c r="BN246" s="66">
        <f>IF(AND(BN$3&gt;=$I246,BN$3&lt;=$J246),$K246*$H246*тех!BV$9*тех!BV$6,)</f>
        <v>0</v>
      </c>
      <c r="BO246" s="66">
        <f>IF(AND(BO$3&gt;=$I246,BO$3&lt;=$J246),$K246*$H246*тех!BW$9*тех!BW$6,)</f>
        <v>0</v>
      </c>
      <c r="BP246" s="66">
        <f>IF(AND(BP$3&gt;=$I246,BP$3&lt;=$J246),$K246*$H246*тех!BX$9*тех!BX$6,)</f>
        <v>0</v>
      </c>
      <c r="BQ246" s="66">
        <f>IF(AND(BQ$3&gt;=$I246,BQ$3&lt;=$J246),$K246*$H246*тех!BY$9*тех!BY$6,)</f>
        <v>0</v>
      </c>
      <c r="BR246" s="66">
        <f>IF(AND(BR$3&gt;=$I246,BR$3&lt;=$J246),$K246*$H246*тех!BZ$9*тех!BZ$6,)</f>
        <v>0</v>
      </c>
      <c r="BS246" s="66">
        <f>IF(AND(BS$3&gt;=$I246,BS$3&lt;=$J246),$K246*$H246*тех!CA$9*тех!CA$6,)</f>
        <v>0</v>
      </c>
      <c r="BT246" s="66">
        <f>IF(AND(BT$3&gt;=$I246,BT$3&lt;=$J246),$K246*$H246*тех!CB$9*тех!CB$6,)</f>
        <v>0</v>
      </c>
      <c r="BU246" s="66">
        <f>IF(AND(BU$3&gt;=$I246,BU$3&lt;=$J246),$K246*$H246*тех!CC$9*тех!CC$6,)</f>
        <v>0</v>
      </c>
      <c r="BV246" s="66">
        <f>IF(AND(BV$3&gt;=$I246,BV$3&lt;=$J246),$K246*$H246*тех!CD$9*тех!CD$6,)</f>
        <v>0</v>
      </c>
      <c r="BW246" s="66">
        <f>IF(AND(BW$3&gt;=$I246,BW$3&lt;=$J246),$K246*$H246*тех!CE$9*тех!CE$6,)</f>
        <v>0</v>
      </c>
    </row>
    <row r="247" spans="2:75" hidden="1" outlineLevel="2">
      <c r="B247" s="3">
        <v>10</v>
      </c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64">
        <f t="shared" si="72"/>
        <v>0</v>
      </c>
      <c r="P247" s="66">
        <f>IF(AND(P$3&gt;=$I247,P$3&lt;=$J247),$K247*$H247*тех!X$9*тех!X$6,)</f>
        <v>0</v>
      </c>
      <c r="Q247" s="66">
        <f>IF(AND(Q$3&gt;=$I247,Q$3&lt;=$J247),$K247*$H247*тех!Y$9*тех!Y$6,)</f>
        <v>0</v>
      </c>
      <c r="R247" s="66">
        <f>IF(AND(R$3&gt;=$I247,R$3&lt;=$J247),$K247*$H247*тех!Z$9*тех!Z$6,)</f>
        <v>0</v>
      </c>
      <c r="S247" s="66">
        <f>IF(AND(S$3&gt;=$I247,S$3&lt;=$J247),$K247*$H247*тех!AA$9*тех!AA$6,)</f>
        <v>0</v>
      </c>
      <c r="T247" s="66">
        <f>IF(AND(T$3&gt;=$I247,T$3&lt;=$J247),$K247*$H247*тех!AB$9*тех!AB$6,)</f>
        <v>0</v>
      </c>
      <c r="U247" s="66">
        <f>IF(AND(U$3&gt;=$I247,U$3&lt;=$J247),$K247*$H247*тех!AC$9*тех!AC$6,)</f>
        <v>0</v>
      </c>
      <c r="V247" s="66">
        <f>IF(AND(V$3&gt;=$I247,V$3&lt;=$J247),$K247*$H247*тех!AD$9*тех!AD$6,)</f>
        <v>0</v>
      </c>
      <c r="W247" s="66">
        <f>IF(AND(W$3&gt;=$I247,W$3&lt;=$J247),$K247*$H247*тех!AE$9*тех!AE$6,)</f>
        <v>0</v>
      </c>
      <c r="X247" s="66">
        <f>IF(AND(X$3&gt;=$I247,X$3&lt;=$J247),$K247*$H247*тех!AF$9*тех!AF$6,)</f>
        <v>0</v>
      </c>
      <c r="Y247" s="66">
        <f>IF(AND(Y$3&gt;=$I247,Y$3&lt;=$J247),$K247*$H247*тех!AG$9*тех!AG$6,)</f>
        <v>0</v>
      </c>
      <c r="Z247" s="66">
        <f>IF(AND(Z$3&gt;=$I247,Z$3&lt;=$J247),$K247*$H247*тех!AH$9*тех!AH$6,)</f>
        <v>0</v>
      </c>
      <c r="AA247" s="66">
        <f>IF(AND(AA$3&gt;=$I247,AA$3&lt;=$J247),$K247*$H247*тех!AI$9*тех!AI$6,)</f>
        <v>0</v>
      </c>
      <c r="AB247" s="66">
        <f>IF(AND(AB$3&gt;=$I247,AB$3&lt;=$J247),$K247*$H247*тех!AJ$9*тех!AJ$6,)</f>
        <v>0</v>
      </c>
      <c r="AC247" s="66">
        <f>IF(AND(AC$3&gt;=$I247,AC$3&lt;=$J247),$K247*$H247*тех!AK$9*тех!AK$6,)</f>
        <v>0</v>
      </c>
      <c r="AD247" s="66">
        <f>IF(AND(AD$3&gt;=$I247,AD$3&lt;=$J247),$K247*$H247*тех!AL$9*тех!AL$6,)</f>
        <v>0</v>
      </c>
      <c r="AE247" s="66">
        <f>IF(AND(AE$3&gt;=$I247,AE$3&lt;=$J247),$K247*$H247*тех!AM$9*тех!AM$6,)</f>
        <v>0</v>
      </c>
      <c r="AF247" s="66">
        <f>IF(AND(AF$3&gt;=$I247,AF$3&lt;=$J247),$K247*$H247*тех!AN$9*тех!AN$6,)</f>
        <v>0</v>
      </c>
      <c r="AG247" s="66">
        <f>IF(AND(AG$3&gt;=$I247,AG$3&lt;=$J247),$K247*$H247*тех!AO$9*тех!AO$6,)</f>
        <v>0</v>
      </c>
      <c r="AH247" s="66">
        <f>IF(AND(AH$3&gt;=$I247,AH$3&lt;=$J247),$K247*$H247*тех!AP$9*тех!AP$6,)</f>
        <v>0</v>
      </c>
      <c r="AI247" s="66">
        <f>IF(AND(AI$3&gt;=$I247,AI$3&lt;=$J247),$K247*$H247*тех!AQ$9*тех!AQ$6,)</f>
        <v>0</v>
      </c>
      <c r="AJ247" s="66">
        <f>IF(AND(AJ$3&gt;=$I247,AJ$3&lt;=$J247),$K247*$H247*тех!AR$9*тех!AR$6,)</f>
        <v>0</v>
      </c>
      <c r="AK247" s="66">
        <f>IF(AND(AK$3&gt;=$I247,AK$3&lt;=$J247),$K247*$H247*тех!AS$9*тех!AS$6,)</f>
        <v>0</v>
      </c>
      <c r="AL247" s="66">
        <f>IF(AND(AL$3&gt;=$I247,AL$3&lt;=$J247),$K247*$H247*тех!AT$9*тех!AT$6,)</f>
        <v>0</v>
      </c>
      <c r="AM247" s="66">
        <f>IF(AND(AM$3&gt;=$I247,AM$3&lt;=$J247),$K247*$H247*тех!AU$9*тех!AU$6,)</f>
        <v>0</v>
      </c>
      <c r="AN247" s="66">
        <f>IF(AND(AN$3&gt;=$I247,AN$3&lt;=$J247),$K247*$H247*тех!AV$9*тех!AV$6,)</f>
        <v>0</v>
      </c>
      <c r="AO247" s="66">
        <f>IF(AND(AO$3&gt;=$I247,AO$3&lt;=$J247),$K247*$H247*тех!AW$9*тех!AW$6,)</f>
        <v>0</v>
      </c>
      <c r="AP247" s="66">
        <f>IF(AND(AP$3&gt;=$I247,AP$3&lt;=$J247),$K247*$H247*тех!AX$9*тех!AX$6,)</f>
        <v>0</v>
      </c>
      <c r="AQ247" s="66">
        <f>IF(AND(AQ$3&gt;=$I247,AQ$3&lt;=$J247),$K247*$H247*тех!AY$9*тех!AY$6,)</f>
        <v>0</v>
      </c>
      <c r="AR247" s="66">
        <f>IF(AND(AR$3&gt;=$I247,AR$3&lt;=$J247),$K247*$H247*тех!AZ$9*тех!AZ$6,)</f>
        <v>0</v>
      </c>
      <c r="AS247" s="66">
        <f>IF(AND(AS$3&gt;=$I247,AS$3&lt;=$J247),$K247*$H247*тех!BA$9*тех!BA$6,)</f>
        <v>0</v>
      </c>
      <c r="AT247" s="66">
        <f>IF(AND(AT$3&gt;=$I247,AT$3&lt;=$J247),$K247*$H247*тех!BB$9*тех!BB$6,)</f>
        <v>0</v>
      </c>
      <c r="AU247" s="66">
        <f>IF(AND(AU$3&gt;=$I247,AU$3&lt;=$J247),$K247*$H247*тех!BC$9*тех!BC$6,)</f>
        <v>0</v>
      </c>
      <c r="AV247" s="66">
        <f>IF(AND(AV$3&gt;=$I247,AV$3&lt;=$J247),$K247*$H247*тех!BD$9*тех!BD$6,)</f>
        <v>0</v>
      </c>
      <c r="AW247" s="66">
        <f>IF(AND(AW$3&gt;=$I247,AW$3&lt;=$J247),$K247*$H247*тех!BE$9*тех!BE$6,)</f>
        <v>0</v>
      </c>
      <c r="AX247" s="66">
        <f>IF(AND(AX$3&gt;=$I247,AX$3&lt;=$J247),$K247*$H247*тех!BF$9*тех!BF$6,)</f>
        <v>0</v>
      </c>
      <c r="AY247" s="66">
        <f>IF(AND(AY$3&gt;=$I247,AY$3&lt;=$J247),$K247*$H247*тех!BG$9*тех!BG$6,)</f>
        <v>0</v>
      </c>
      <c r="AZ247" s="66">
        <f>IF(AND(AZ$3&gt;=$I247,AZ$3&lt;=$J247),$K247*$H247*тех!BH$9*тех!BH$6,)</f>
        <v>0</v>
      </c>
      <c r="BA247" s="66">
        <f>IF(AND(BA$3&gt;=$I247,BA$3&lt;=$J247),$K247*$H247*тех!BI$9*тех!BI$6,)</f>
        <v>0</v>
      </c>
      <c r="BB247" s="66">
        <f>IF(AND(BB$3&gt;=$I247,BB$3&lt;=$J247),$K247*$H247*тех!BJ$9*тех!BJ$6,)</f>
        <v>0</v>
      </c>
      <c r="BC247" s="66">
        <f>IF(AND(BC$3&gt;=$I247,BC$3&lt;=$J247),$K247*$H247*тех!BK$9*тех!BK$6,)</f>
        <v>0</v>
      </c>
      <c r="BD247" s="66">
        <f>IF(AND(BD$3&gt;=$I247,BD$3&lt;=$J247),$K247*$H247*тех!BL$9*тех!BL$6,)</f>
        <v>0</v>
      </c>
      <c r="BE247" s="66">
        <f>IF(AND(BE$3&gt;=$I247,BE$3&lt;=$J247),$K247*$H247*тех!BM$9*тех!BM$6,)</f>
        <v>0</v>
      </c>
      <c r="BF247" s="66">
        <f>IF(AND(BF$3&gt;=$I247,BF$3&lt;=$J247),$K247*$H247*тех!BN$9*тех!BN$6,)</f>
        <v>0</v>
      </c>
      <c r="BG247" s="66">
        <f>IF(AND(BG$3&gt;=$I247,BG$3&lt;=$J247),$K247*$H247*тех!BO$9*тех!BO$6,)</f>
        <v>0</v>
      </c>
      <c r="BH247" s="66">
        <f>IF(AND(BH$3&gt;=$I247,BH$3&lt;=$J247),$K247*$H247*тех!BP$9*тех!BP$6,)</f>
        <v>0</v>
      </c>
      <c r="BI247" s="66">
        <f>IF(AND(BI$3&gt;=$I247,BI$3&lt;=$J247),$K247*$H247*тех!BQ$9*тех!BQ$6,)</f>
        <v>0</v>
      </c>
      <c r="BJ247" s="66">
        <f>IF(AND(BJ$3&gt;=$I247,BJ$3&lt;=$J247),$K247*$H247*тех!BR$9*тех!BR$6,)</f>
        <v>0</v>
      </c>
      <c r="BK247" s="66">
        <f>IF(AND(BK$3&gt;=$I247,BK$3&lt;=$J247),$K247*$H247*тех!BS$9*тех!BS$6,)</f>
        <v>0</v>
      </c>
      <c r="BL247" s="66">
        <f>IF(AND(BL$3&gt;=$I247,BL$3&lt;=$J247),$K247*$H247*тех!BT$9*тех!BT$6,)</f>
        <v>0</v>
      </c>
      <c r="BM247" s="66">
        <f>IF(AND(BM$3&gt;=$I247,BM$3&lt;=$J247),$K247*$H247*тех!BU$9*тех!BU$6,)</f>
        <v>0</v>
      </c>
      <c r="BN247" s="66">
        <f>IF(AND(BN$3&gt;=$I247,BN$3&lt;=$J247),$K247*$H247*тех!BV$9*тех!BV$6,)</f>
        <v>0</v>
      </c>
      <c r="BO247" s="66">
        <f>IF(AND(BO$3&gt;=$I247,BO$3&lt;=$J247),$K247*$H247*тех!BW$9*тех!BW$6,)</f>
        <v>0</v>
      </c>
      <c r="BP247" s="66">
        <f>IF(AND(BP$3&gt;=$I247,BP$3&lt;=$J247),$K247*$H247*тех!BX$9*тех!BX$6,)</f>
        <v>0</v>
      </c>
      <c r="BQ247" s="66">
        <f>IF(AND(BQ$3&gt;=$I247,BQ$3&lt;=$J247),$K247*$H247*тех!BY$9*тех!BY$6,)</f>
        <v>0</v>
      </c>
      <c r="BR247" s="66">
        <f>IF(AND(BR$3&gt;=$I247,BR$3&lt;=$J247),$K247*$H247*тех!BZ$9*тех!BZ$6,)</f>
        <v>0</v>
      </c>
      <c r="BS247" s="66">
        <f>IF(AND(BS$3&gt;=$I247,BS$3&lt;=$J247),$K247*$H247*тех!CA$9*тех!CA$6,)</f>
        <v>0</v>
      </c>
      <c r="BT247" s="66">
        <f>IF(AND(BT$3&gt;=$I247,BT$3&lt;=$J247),$K247*$H247*тех!CB$9*тех!CB$6,)</f>
        <v>0</v>
      </c>
      <c r="BU247" s="66">
        <f>IF(AND(BU$3&gt;=$I247,BU$3&lt;=$J247),$K247*$H247*тех!CC$9*тех!CC$6,)</f>
        <v>0</v>
      </c>
      <c r="BV247" s="66">
        <f>IF(AND(BV$3&gt;=$I247,BV$3&lt;=$J247),$K247*$H247*тех!CD$9*тех!CD$6,)</f>
        <v>0</v>
      </c>
      <c r="BW247" s="66">
        <f>IF(AND(BW$3&gt;=$I247,BW$3&lt;=$J247),$K247*$H247*тех!CE$9*тех!CE$6,)</f>
        <v>0</v>
      </c>
    </row>
    <row r="248" spans="2:75" hidden="1" outlineLevel="1" collapsed="1">
      <c r="B248" s="3">
        <v>11</v>
      </c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64">
        <f t="shared" si="72"/>
        <v>0</v>
      </c>
      <c r="P248" s="66">
        <f>IF(AND(P$3&gt;=$I248,P$3&lt;=$J248),$K248*$H248*тех!X$9*тех!X$6,)</f>
        <v>0</v>
      </c>
      <c r="Q248" s="66">
        <f>IF(AND(Q$3&gt;=$I248,Q$3&lt;=$J248),$K248*$H248*тех!Y$9*тех!Y$6,)</f>
        <v>0</v>
      </c>
      <c r="R248" s="66">
        <f>IF(AND(R$3&gt;=$I248,R$3&lt;=$J248),$K248*$H248*тех!Z$9*тех!Z$6,)</f>
        <v>0</v>
      </c>
      <c r="S248" s="66">
        <f>IF(AND(S$3&gt;=$I248,S$3&lt;=$J248),$K248*$H248*тех!AA$9*тех!AA$6,)</f>
        <v>0</v>
      </c>
      <c r="T248" s="66">
        <f>IF(AND(T$3&gt;=$I248,T$3&lt;=$J248),$K248*$H248*тех!AB$9*тех!AB$6,)</f>
        <v>0</v>
      </c>
      <c r="U248" s="66">
        <f>IF(AND(U$3&gt;=$I248,U$3&lt;=$J248),$K248*$H248*тех!AC$9*тех!AC$6,)</f>
        <v>0</v>
      </c>
      <c r="V248" s="66">
        <f>IF(AND(V$3&gt;=$I248,V$3&lt;=$J248),$K248*$H248*тех!AD$9*тех!AD$6,)</f>
        <v>0</v>
      </c>
      <c r="W248" s="66">
        <f>IF(AND(W$3&gt;=$I248,W$3&lt;=$J248),$K248*$H248*тех!AE$9*тех!AE$6,)</f>
        <v>0</v>
      </c>
      <c r="X248" s="66">
        <f>IF(AND(X$3&gt;=$I248,X$3&lt;=$J248),$K248*$H248*тех!AF$9*тех!AF$6,)</f>
        <v>0</v>
      </c>
      <c r="Y248" s="66">
        <f>IF(AND(Y$3&gt;=$I248,Y$3&lt;=$J248),$K248*$H248*тех!AG$9*тех!AG$6,)</f>
        <v>0</v>
      </c>
      <c r="Z248" s="66">
        <f>IF(AND(Z$3&gt;=$I248,Z$3&lt;=$J248),$K248*$H248*тех!AH$9*тех!AH$6,)</f>
        <v>0</v>
      </c>
      <c r="AA248" s="66">
        <f>IF(AND(AA$3&gt;=$I248,AA$3&lt;=$J248),$K248*$H248*тех!AI$9*тех!AI$6,)</f>
        <v>0</v>
      </c>
      <c r="AB248" s="66">
        <f>IF(AND(AB$3&gt;=$I248,AB$3&lt;=$J248),$K248*$H248*тех!AJ$9*тех!AJ$6,)</f>
        <v>0</v>
      </c>
      <c r="AC248" s="66">
        <f>IF(AND(AC$3&gt;=$I248,AC$3&lt;=$J248),$K248*$H248*тех!AK$9*тех!AK$6,)</f>
        <v>0</v>
      </c>
      <c r="AD248" s="66">
        <f>IF(AND(AD$3&gt;=$I248,AD$3&lt;=$J248),$K248*$H248*тех!AL$9*тех!AL$6,)</f>
        <v>0</v>
      </c>
      <c r="AE248" s="66">
        <f>IF(AND(AE$3&gt;=$I248,AE$3&lt;=$J248),$K248*$H248*тех!AM$9*тех!AM$6,)</f>
        <v>0</v>
      </c>
      <c r="AF248" s="66">
        <f>IF(AND(AF$3&gt;=$I248,AF$3&lt;=$J248),$K248*$H248*тех!AN$9*тех!AN$6,)</f>
        <v>0</v>
      </c>
      <c r="AG248" s="66">
        <f>IF(AND(AG$3&gt;=$I248,AG$3&lt;=$J248),$K248*$H248*тех!AO$9*тех!AO$6,)</f>
        <v>0</v>
      </c>
      <c r="AH248" s="66">
        <f>IF(AND(AH$3&gt;=$I248,AH$3&lt;=$J248),$K248*$H248*тех!AP$9*тех!AP$6,)</f>
        <v>0</v>
      </c>
      <c r="AI248" s="66">
        <f>IF(AND(AI$3&gt;=$I248,AI$3&lt;=$J248),$K248*$H248*тех!AQ$9*тех!AQ$6,)</f>
        <v>0</v>
      </c>
      <c r="AJ248" s="66">
        <f>IF(AND(AJ$3&gt;=$I248,AJ$3&lt;=$J248),$K248*$H248*тех!AR$9*тех!AR$6,)</f>
        <v>0</v>
      </c>
      <c r="AK248" s="66">
        <f>IF(AND(AK$3&gt;=$I248,AK$3&lt;=$J248),$K248*$H248*тех!AS$9*тех!AS$6,)</f>
        <v>0</v>
      </c>
      <c r="AL248" s="66">
        <f>IF(AND(AL$3&gt;=$I248,AL$3&lt;=$J248),$K248*$H248*тех!AT$9*тех!AT$6,)</f>
        <v>0</v>
      </c>
      <c r="AM248" s="66">
        <f>IF(AND(AM$3&gt;=$I248,AM$3&lt;=$J248),$K248*$H248*тех!AU$9*тех!AU$6,)</f>
        <v>0</v>
      </c>
      <c r="AN248" s="66">
        <f>IF(AND(AN$3&gt;=$I248,AN$3&lt;=$J248),$K248*$H248*тех!AV$9*тех!AV$6,)</f>
        <v>0</v>
      </c>
      <c r="AO248" s="66">
        <f>IF(AND(AO$3&gt;=$I248,AO$3&lt;=$J248),$K248*$H248*тех!AW$9*тех!AW$6,)</f>
        <v>0</v>
      </c>
      <c r="AP248" s="66">
        <f>IF(AND(AP$3&gt;=$I248,AP$3&lt;=$J248),$K248*$H248*тех!AX$9*тех!AX$6,)</f>
        <v>0</v>
      </c>
      <c r="AQ248" s="66">
        <f>IF(AND(AQ$3&gt;=$I248,AQ$3&lt;=$J248),$K248*$H248*тех!AY$9*тех!AY$6,)</f>
        <v>0</v>
      </c>
      <c r="AR248" s="66">
        <f>IF(AND(AR$3&gt;=$I248,AR$3&lt;=$J248),$K248*$H248*тех!AZ$9*тех!AZ$6,)</f>
        <v>0</v>
      </c>
      <c r="AS248" s="66">
        <f>IF(AND(AS$3&gt;=$I248,AS$3&lt;=$J248),$K248*$H248*тех!BA$9*тех!BA$6,)</f>
        <v>0</v>
      </c>
      <c r="AT248" s="66">
        <f>IF(AND(AT$3&gt;=$I248,AT$3&lt;=$J248),$K248*$H248*тех!BB$9*тех!BB$6,)</f>
        <v>0</v>
      </c>
      <c r="AU248" s="66">
        <f>IF(AND(AU$3&gt;=$I248,AU$3&lt;=$J248),$K248*$H248*тех!BC$9*тех!BC$6,)</f>
        <v>0</v>
      </c>
      <c r="AV248" s="66">
        <f>IF(AND(AV$3&gt;=$I248,AV$3&lt;=$J248),$K248*$H248*тех!BD$9*тех!BD$6,)</f>
        <v>0</v>
      </c>
      <c r="AW248" s="66">
        <f>IF(AND(AW$3&gt;=$I248,AW$3&lt;=$J248),$K248*$H248*тех!BE$9*тех!BE$6,)</f>
        <v>0</v>
      </c>
      <c r="AX248" s="66">
        <f>IF(AND(AX$3&gt;=$I248,AX$3&lt;=$J248),$K248*$H248*тех!BF$9*тех!BF$6,)</f>
        <v>0</v>
      </c>
      <c r="AY248" s="66">
        <f>IF(AND(AY$3&gt;=$I248,AY$3&lt;=$J248),$K248*$H248*тех!BG$9*тех!BG$6,)</f>
        <v>0</v>
      </c>
      <c r="AZ248" s="66">
        <f>IF(AND(AZ$3&gt;=$I248,AZ$3&lt;=$J248),$K248*$H248*тех!BH$9*тех!BH$6,)</f>
        <v>0</v>
      </c>
      <c r="BA248" s="66">
        <f>IF(AND(BA$3&gt;=$I248,BA$3&lt;=$J248),$K248*$H248*тех!BI$9*тех!BI$6,)</f>
        <v>0</v>
      </c>
      <c r="BB248" s="66">
        <f>IF(AND(BB$3&gt;=$I248,BB$3&lt;=$J248),$K248*$H248*тех!BJ$9*тех!BJ$6,)</f>
        <v>0</v>
      </c>
      <c r="BC248" s="66">
        <f>IF(AND(BC$3&gt;=$I248,BC$3&lt;=$J248),$K248*$H248*тех!BK$9*тех!BK$6,)</f>
        <v>0</v>
      </c>
      <c r="BD248" s="66">
        <f>IF(AND(BD$3&gt;=$I248,BD$3&lt;=$J248),$K248*$H248*тех!BL$9*тех!BL$6,)</f>
        <v>0</v>
      </c>
      <c r="BE248" s="66">
        <f>IF(AND(BE$3&gt;=$I248,BE$3&lt;=$J248),$K248*$H248*тех!BM$9*тех!BM$6,)</f>
        <v>0</v>
      </c>
      <c r="BF248" s="66">
        <f>IF(AND(BF$3&gt;=$I248,BF$3&lt;=$J248),$K248*$H248*тех!BN$9*тех!BN$6,)</f>
        <v>0</v>
      </c>
      <c r="BG248" s="66">
        <f>IF(AND(BG$3&gt;=$I248,BG$3&lt;=$J248),$K248*$H248*тех!BO$9*тех!BO$6,)</f>
        <v>0</v>
      </c>
      <c r="BH248" s="66">
        <f>IF(AND(BH$3&gt;=$I248,BH$3&lt;=$J248),$K248*$H248*тех!BP$9*тех!BP$6,)</f>
        <v>0</v>
      </c>
      <c r="BI248" s="66">
        <f>IF(AND(BI$3&gt;=$I248,BI$3&lt;=$J248),$K248*$H248*тех!BQ$9*тех!BQ$6,)</f>
        <v>0</v>
      </c>
      <c r="BJ248" s="66">
        <f>IF(AND(BJ$3&gt;=$I248,BJ$3&lt;=$J248),$K248*$H248*тех!BR$9*тех!BR$6,)</f>
        <v>0</v>
      </c>
      <c r="BK248" s="66">
        <f>IF(AND(BK$3&gt;=$I248,BK$3&lt;=$J248),$K248*$H248*тех!BS$9*тех!BS$6,)</f>
        <v>0</v>
      </c>
      <c r="BL248" s="66">
        <f>IF(AND(BL$3&gt;=$I248,BL$3&lt;=$J248),$K248*$H248*тех!BT$9*тех!BT$6,)</f>
        <v>0</v>
      </c>
      <c r="BM248" s="66">
        <f>IF(AND(BM$3&gt;=$I248,BM$3&lt;=$J248),$K248*$H248*тех!BU$9*тех!BU$6,)</f>
        <v>0</v>
      </c>
      <c r="BN248" s="66">
        <f>IF(AND(BN$3&gt;=$I248,BN$3&lt;=$J248),$K248*$H248*тех!BV$9*тех!BV$6,)</f>
        <v>0</v>
      </c>
      <c r="BO248" s="66">
        <f>IF(AND(BO$3&gt;=$I248,BO$3&lt;=$J248),$K248*$H248*тех!BW$9*тех!BW$6,)</f>
        <v>0</v>
      </c>
      <c r="BP248" s="66">
        <f>IF(AND(BP$3&gt;=$I248,BP$3&lt;=$J248),$K248*$H248*тех!BX$9*тех!BX$6,)</f>
        <v>0</v>
      </c>
      <c r="BQ248" s="66">
        <f>IF(AND(BQ$3&gt;=$I248,BQ$3&lt;=$J248),$K248*$H248*тех!BY$9*тех!BY$6,)</f>
        <v>0</v>
      </c>
      <c r="BR248" s="66">
        <f>IF(AND(BR$3&gt;=$I248,BR$3&lt;=$J248),$K248*$H248*тех!BZ$9*тех!BZ$6,)</f>
        <v>0</v>
      </c>
      <c r="BS248" s="66">
        <f>IF(AND(BS$3&gt;=$I248,BS$3&lt;=$J248),$K248*$H248*тех!CA$9*тех!CA$6,)</f>
        <v>0</v>
      </c>
      <c r="BT248" s="66">
        <f>IF(AND(BT$3&gt;=$I248,BT$3&lt;=$J248),$K248*$H248*тех!CB$9*тех!CB$6,)</f>
        <v>0</v>
      </c>
      <c r="BU248" s="66">
        <f>IF(AND(BU$3&gt;=$I248,BU$3&lt;=$J248),$K248*$H248*тех!CC$9*тех!CC$6,)</f>
        <v>0</v>
      </c>
      <c r="BV248" s="66">
        <f>IF(AND(BV$3&gt;=$I248,BV$3&lt;=$J248),$K248*$H248*тех!CD$9*тех!CD$6,)</f>
        <v>0</v>
      </c>
      <c r="BW248" s="66">
        <f>IF(AND(BW$3&gt;=$I248,BW$3&lt;=$J248),$K248*$H248*тех!CE$9*тех!CE$6,)</f>
        <v>0</v>
      </c>
    </row>
    <row r="249" spans="2:75" hidden="1" outlineLevel="1">
      <c r="B249" s="3">
        <v>12</v>
      </c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64">
        <f t="shared" si="72"/>
        <v>0</v>
      </c>
      <c r="P249" s="66">
        <f>IF(AND(P$3&gt;=$I249,P$3&lt;=$J249),$K249*$H249*тех!X$9*тех!X$6,)</f>
        <v>0</v>
      </c>
      <c r="Q249" s="66">
        <f>IF(AND(Q$3&gt;=$I249,Q$3&lt;=$J249),$K249*$H249*тех!Y$9*тех!Y$6,)</f>
        <v>0</v>
      </c>
      <c r="R249" s="66">
        <f>IF(AND(R$3&gt;=$I249,R$3&lt;=$J249),$K249*$H249*тех!Z$9*тех!Z$6,)</f>
        <v>0</v>
      </c>
      <c r="S249" s="66">
        <f>IF(AND(S$3&gt;=$I249,S$3&lt;=$J249),$K249*$H249*тех!AA$9*тех!AA$6,)</f>
        <v>0</v>
      </c>
      <c r="T249" s="66">
        <f>IF(AND(T$3&gt;=$I249,T$3&lt;=$J249),$K249*$H249*тех!AB$9*тех!AB$6,)</f>
        <v>0</v>
      </c>
      <c r="U249" s="66">
        <f>IF(AND(U$3&gt;=$I249,U$3&lt;=$J249),$K249*$H249*тех!AC$9*тех!AC$6,)</f>
        <v>0</v>
      </c>
      <c r="V249" s="66">
        <f>IF(AND(V$3&gt;=$I249,V$3&lt;=$J249),$K249*$H249*тех!AD$9*тех!AD$6,)</f>
        <v>0</v>
      </c>
      <c r="W249" s="66">
        <f>IF(AND(W$3&gt;=$I249,W$3&lt;=$J249),$K249*$H249*тех!AE$9*тех!AE$6,)</f>
        <v>0</v>
      </c>
      <c r="X249" s="66">
        <f>IF(AND(X$3&gt;=$I249,X$3&lt;=$J249),$K249*$H249*тех!AF$9*тех!AF$6,)</f>
        <v>0</v>
      </c>
      <c r="Y249" s="66">
        <f>IF(AND(Y$3&gt;=$I249,Y$3&lt;=$J249),$K249*$H249*тех!AG$9*тех!AG$6,)</f>
        <v>0</v>
      </c>
      <c r="Z249" s="66">
        <f>IF(AND(Z$3&gt;=$I249,Z$3&lt;=$J249),$K249*$H249*тех!AH$9*тех!AH$6,)</f>
        <v>0</v>
      </c>
      <c r="AA249" s="66">
        <f>IF(AND(AA$3&gt;=$I249,AA$3&lt;=$J249),$K249*$H249*тех!AI$9*тех!AI$6,)</f>
        <v>0</v>
      </c>
      <c r="AB249" s="66">
        <f>IF(AND(AB$3&gt;=$I249,AB$3&lt;=$J249),$K249*$H249*тех!AJ$9*тех!AJ$6,)</f>
        <v>0</v>
      </c>
      <c r="AC249" s="66">
        <f>IF(AND(AC$3&gt;=$I249,AC$3&lt;=$J249),$K249*$H249*тех!AK$9*тех!AK$6,)</f>
        <v>0</v>
      </c>
      <c r="AD249" s="66">
        <f>IF(AND(AD$3&gt;=$I249,AD$3&lt;=$J249),$K249*$H249*тех!AL$9*тех!AL$6,)</f>
        <v>0</v>
      </c>
      <c r="AE249" s="66">
        <f>IF(AND(AE$3&gt;=$I249,AE$3&lt;=$J249),$K249*$H249*тех!AM$9*тех!AM$6,)</f>
        <v>0</v>
      </c>
      <c r="AF249" s="66">
        <f>IF(AND(AF$3&gt;=$I249,AF$3&lt;=$J249),$K249*$H249*тех!AN$9*тех!AN$6,)</f>
        <v>0</v>
      </c>
      <c r="AG249" s="66">
        <f>IF(AND(AG$3&gt;=$I249,AG$3&lt;=$J249),$K249*$H249*тех!AO$9*тех!AO$6,)</f>
        <v>0</v>
      </c>
      <c r="AH249" s="66">
        <f>IF(AND(AH$3&gt;=$I249,AH$3&lt;=$J249),$K249*$H249*тех!AP$9*тех!AP$6,)</f>
        <v>0</v>
      </c>
      <c r="AI249" s="66">
        <f>IF(AND(AI$3&gt;=$I249,AI$3&lt;=$J249),$K249*$H249*тех!AQ$9*тех!AQ$6,)</f>
        <v>0</v>
      </c>
      <c r="AJ249" s="66">
        <f>IF(AND(AJ$3&gt;=$I249,AJ$3&lt;=$J249),$K249*$H249*тех!AR$9*тех!AR$6,)</f>
        <v>0</v>
      </c>
      <c r="AK249" s="66">
        <f>IF(AND(AK$3&gt;=$I249,AK$3&lt;=$J249),$K249*$H249*тех!AS$9*тех!AS$6,)</f>
        <v>0</v>
      </c>
      <c r="AL249" s="66">
        <f>IF(AND(AL$3&gt;=$I249,AL$3&lt;=$J249),$K249*$H249*тех!AT$9*тех!AT$6,)</f>
        <v>0</v>
      </c>
      <c r="AM249" s="66">
        <f>IF(AND(AM$3&gt;=$I249,AM$3&lt;=$J249),$K249*$H249*тех!AU$9*тех!AU$6,)</f>
        <v>0</v>
      </c>
      <c r="AN249" s="66">
        <f>IF(AND(AN$3&gt;=$I249,AN$3&lt;=$J249),$K249*$H249*тех!AV$9*тех!AV$6,)</f>
        <v>0</v>
      </c>
      <c r="AO249" s="66">
        <f>IF(AND(AO$3&gt;=$I249,AO$3&lt;=$J249),$K249*$H249*тех!AW$9*тех!AW$6,)</f>
        <v>0</v>
      </c>
      <c r="AP249" s="66">
        <f>IF(AND(AP$3&gt;=$I249,AP$3&lt;=$J249),$K249*$H249*тех!AX$9*тех!AX$6,)</f>
        <v>0</v>
      </c>
      <c r="AQ249" s="66">
        <f>IF(AND(AQ$3&gt;=$I249,AQ$3&lt;=$J249),$K249*$H249*тех!AY$9*тех!AY$6,)</f>
        <v>0</v>
      </c>
      <c r="AR249" s="66">
        <f>IF(AND(AR$3&gt;=$I249,AR$3&lt;=$J249),$K249*$H249*тех!AZ$9*тех!AZ$6,)</f>
        <v>0</v>
      </c>
      <c r="AS249" s="66">
        <f>IF(AND(AS$3&gt;=$I249,AS$3&lt;=$J249),$K249*$H249*тех!BA$9*тех!BA$6,)</f>
        <v>0</v>
      </c>
      <c r="AT249" s="66">
        <f>IF(AND(AT$3&gt;=$I249,AT$3&lt;=$J249),$K249*$H249*тех!BB$9*тех!BB$6,)</f>
        <v>0</v>
      </c>
      <c r="AU249" s="66">
        <f>IF(AND(AU$3&gt;=$I249,AU$3&lt;=$J249),$K249*$H249*тех!BC$9*тех!BC$6,)</f>
        <v>0</v>
      </c>
      <c r="AV249" s="66">
        <f>IF(AND(AV$3&gt;=$I249,AV$3&lt;=$J249),$K249*$H249*тех!BD$9*тех!BD$6,)</f>
        <v>0</v>
      </c>
      <c r="AW249" s="66">
        <f>IF(AND(AW$3&gt;=$I249,AW$3&lt;=$J249),$K249*$H249*тех!BE$9*тех!BE$6,)</f>
        <v>0</v>
      </c>
      <c r="AX249" s="66">
        <f>IF(AND(AX$3&gt;=$I249,AX$3&lt;=$J249),$K249*$H249*тех!BF$9*тех!BF$6,)</f>
        <v>0</v>
      </c>
      <c r="AY249" s="66">
        <f>IF(AND(AY$3&gt;=$I249,AY$3&lt;=$J249),$K249*$H249*тех!BG$9*тех!BG$6,)</f>
        <v>0</v>
      </c>
      <c r="AZ249" s="66">
        <f>IF(AND(AZ$3&gt;=$I249,AZ$3&lt;=$J249),$K249*$H249*тех!BH$9*тех!BH$6,)</f>
        <v>0</v>
      </c>
      <c r="BA249" s="66">
        <f>IF(AND(BA$3&gt;=$I249,BA$3&lt;=$J249),$K249*$H249*тех!BI$9*тех!BI$6,)</f>
        <v>0</v>
      </c>
      <c r="BB249" s="66">
        <f>IF(AND(BB$3&gt;=$I249,BB$3&lt;=$J249),$K249*$H249*тех!BJ$9*тех!BJ$6,)</f>
        <v>0</v>
      </c>
      <c r="BC249" s="66">
        <f>IF(AND(BC$3&gt;=$I249,BC$3&lt;=$J249),$K249*$H249*тех!BK$9*тех!BK$6,)</f>
        <v>0</v>
      </c>
      <c r="BD249" s="66">
        <f>IF(AND(BD$3&gt;=$I249,BD$3&lt;=$J249),$K249*$H249*тех!BL$9*тех!BL$6,)</f>
        <v>0</v>
      </c>
      <c r="BE249" s="66">
        <f>IF(AND(BE$3&gt;=$I249,BE$3&lt;=$J249),$K249*$H249*тех!BM$9*тех!BM$6,)</f>
        <v>0</v>
      </c>
      <c r="BF249" s="66">
        <f>IF(AND(BF$3&gt;=$I249,BF$3&lt;=$J249),$K249*$H249*тех!BN$9*тех!BN$6,)</f>
        <v>0</v>
      </c>
      <c r="BG249" s="66">
        <f>IF(AND(BG$3&gt;=$I249,BG$3&lt;=$J249),$K249*$H249*тех!BO$9*тех!BO$6,)</f>
        <v>0</v>
      </c>
      <c r="BH249" s="66">
        <f>IF(AND(BH$3&gt;=$I249,BH$3&lt;=$J249),$K249*$H249*тех!BP$9*тех!BP$6,)</f>
        <v>0</v>
      </c>
      <c r="BI249" s="66">
        <f>IF(AND(BI$3&gt;=$I249,BI$3&lt;=$J249),$K249*$H249*тех!BQ$9*тех!BQ$6,)</f>
        <v>0</v>
      </c>
      <c r="BJ249" s="66">
        <f>IF(AND(BJ$3&gt;=$I249,BJ$3&lt;=$J249),$K249*$H249*тех!BR$9*тех!BR$6,)</f>
        <v>0</v>
      </c>
      <c r="BK249" s="66">
        <f>IF(AND(BK$3&gt;=$I249,BK$3&lt;=$J249),$K249*$H249*тех!BS$9*тех!BS$6,)</f>
        <v>0</v>
      </c>
      <c r="BL249" s="66">
        <f>IF(AND(BL$3&gt;=$I249,BL$3&lt;=$J249),$K249*$H249*тех!BT$9*тех!BT$6,)</f>
        <v>0</v>
      </c>
      <c r="BM249" s="66">
        <f>IF(AND(BM$3&gt;=$I249,BM$3&lt;=$J249),$K249*$H249*тех!BU$9*тех!BU$6,)</f>
        <v>0</v>
      </c>
      <c r="BN249" s="66">
        <f>IF(AND(BN$3&gt;=$I249,BN$3&lt;=$J249),$K249*$H249*тех!BV$9*тех!BV$6,)</f>
        <v>0</v>
      </c>
      <c r="BO249" s="66">
        <f>IF(AND(BO$3&gt;=$I249,BO$3&lt;=$J249),$K249*$H249*тех!BW$9*тех!BW$6,)</f>
        <v>0</v>
      </c>
      <c r="BP249" s="66">
        <f>IF(AND(BP$3&gt;=$I249,BP$3&lt;=$J249),$K249*$H249*тех!BX$9*тех!BX$6,)</f>
        <v>0</v>
      </c>
      <c r="BQ249" s="66">
        <f>IF(AND(BQ$3&gt;=$I249,BQ$3&lt;=$J249),$K249*$H249*тех!BY$9*тех!BY$6,)</f>
        <v>0</v>
      </c>
      <c r="BR249" s="66">
        <f>IF(AND(BR$3&gt;=$I249,BR$3&lt;=$J249),$K249*$H249*тех!BZ$9*тех!BZ$6,)</f>
        <v>0</v>
      </c>
      <c r="BS249" s="66">
        <f>IF(AND(BS$3&gt;=$I249,BS$3&lt;=$J249),$K249*$H249*тех!CA$9*тех!CA$6,)</f>
        <v>0</v>
      </c>
      <c r="BT249" s="66">
        <f>IF(AND(BT$3&gt;=$I249,BT$3&lt;=$J249),$K249*$H249*тех!CB$9*тех!CB$6,)</f>
        <v>0</v>
      </c>
      <c r="BU249" s="66">
        <f>IF(AND(BU$3&gt;=$I249,BU$3&lt;=$J249),$K249*$H249*тех!CC$9*тех!CC$6,)</f>
        <v>0</v>
      </c>
      <c r="BV249" s="66">
        <f>IF(AND(BV$3&gt;=$I249,BV$3&lt;=$J249),$K249*$H249*тех!CD$9*тех!CD$6,)</f>
        <v>0</v>
      </c>
      <c r="BW249" s="66">
        <f>IF(AND(BW$3&gt;=$I249,BW$3&lt;=$J249),$K249*$H249*тех!CE$9*тех!CE$6,)</f>
        <v>0</v>
      </c>
    </row>
    <row r="250" spans="2:75" hidden="1" outlineLevel="1">
      <c r="B250" s="3">
        <v>13</v>
      </c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64">
        <f t="shared" si="72"/>
        <v>0</v>
      </c>
      <c r="P250" s="66">
        <f>IF(AND(P$3&gt;=$I250,P$3&lt;=$J250),$K250*$H250*тех!X$9*тех!X$6,)</f>
        <v>0</v>
      </c>
      <c r="Q250" s="66">
        <f>IF(AND(Q$3&gt;=$I250,Q$3&lt;=$J250),$K250*$H250*тех!Y$9*тех!Y$6,)</f>
        <v>0</v>
      </c>
      <c r="R250" s="66">
        <f>IF(AND(R$3&gt;=$I250,R$3&lt;=$J250),$K250*$H250*тех!Z$9*тех!Z$6,)</f>
        <v>0</v>
      </c>
      <c r="S250" s="66">
        <f>IF(AND(S$3&gt;=$I250,S$3&lt;=$J250),$K250*$H250*тех!AA$9*тех!AA$6,)</f>
        <v>0</v>
      </c>
      <c r="T250" s="66">
        <f>IF(AND(T$3&gt;=$I250,T$3&lt;=$J250),$K250*$H250*тех!AB$9*тех!AB$6,)</f>
        <v>0</v>
      </c>
      <c r="U250" s="66">
        <f>IF(AND(U$3&gt;=$I250,U$3&lt;=$J250),$K250*$H250*тех!AC$9*тех!AC$6,)</f>
        <v>0</v>
      </c>
      <c r="V250" s="66">
        <f>IF(AND(V$3&gt;=$I250,V$3&lt;=$J250),$K250*$H250*тех!AD$9*тех!AD$6,)</f>
        <v>0</v>
      </c>
      <c r="W250" s="66">
        <f>IF(AND(W$3&gt;=$I250,W$3&lt;=$J250),$K250*$H250*тех!AE$9*тех!AE$6,)</f>
        <v>0</v>
      </c>
      <c r="X250" s="66">
        <f>IF(AND(X$3&gt;=$I250,X$3&lt;=$J250),$K250*$H250*тех!AF$9*тех!AF$6,)</f>
        <v>0</v>
      </c>
      <c r="Y250" s="66">
        <f>IF(AND(Y$3&gt;=$I250,Y$3&lt;=$J250),$K250*$H250*тех!AG$9*тех!AG$6,)</f>
        <v>0</v>
      </c>
      <c r="Z250" s="66">
        <f>IF(AND(Z$3&gt;=$I250,Z$3&lt;=$J250),$K250*$H250*тех!AH$9*тех!AH$6,)</f>
        <v>0</v>
      </c>
      <c r="AA250" s="66">
        <f>IF(AND(AA$3&gt;=$I250,AA$3&lt;=$J250),$K250*$H250*тех!AI$9*тех!AI$6,)</f>
        <v>0</v>
      </c>
      <c r="AB250" s="66">
        <f>IF(AND(AB$3&gt;=$I250,AB$3&lt;=$J250),$K250*$H250*тех!AJ$9*тех!AJ$6,)</f>
        <v>0</v>
      </c>
      <c r="AC250" s="66">
        <f>IF(AND(AC$3&gt;=$I250,AC$3&lt;=$J250),$K250*$H250*тех!AK$9*тех!AK$6,)</f>
        <v>0</v>
      </c>
      <c r="AD250" s="66">
        <f>IF(AND(AD$3&gt;=$I250,AD$3&lt;=$J250),$K250*$H250*тех!AL$9*тех!AL$6,)</f>
        <v>0</v>
      </c>
      <c r="AE250" s="66">
        <f>IF(AND(AE$3&gt;=$I250,AE$3&lt;=$J250),$K250*$H250*тех!AM$9*тех!AM$6,)</f>
        <v>0</v>
      </c>
      <c r="AF250" s="66">
        <f>IF(AND(AF$3&gt;=$I250,AF$3&lt;=$J250),$K250*$H250*тех!AN$9*тех!AN$6,)</f>
        <v>0</v>
      </c>
      <c r="AG250" s="66">
        <f>IF(AND(AG$3&gt;=$I250,AG$3&lt;=$J250),$K250*$H250*тех!AO$9*тех!AO$6,)</f>
        <v>0</v>
      </c>
      <c r="AH250" s="66">
        <f>IF(AND(AH$3&gt;=$I250,AH$3&lt;=$J250),$K250*$H250*тех!AP$9*тех!AP$6,)</f>
        <v>0</v>
      </c>
      <c r="AI250" s="66">
        <f>IF(AND(AI$3&gt;=$I250,AI$3&lt;=$J250),$K250*$H250*тех!AQ$9*тех!AQ$6,)</f>
        <v>0</v>
      </c>
      <c r="AJ250" s="66">
        <f>IF(AND(AJ$3&gt;=$I250,AJ$3&lt;=$J250),$K250*$H250*тех!AR$9*тех!AR$6,)</f>
        <v>0</v>
      </c>
      <c r="AK250" s="66">
        <f>IF(AND(AK$3&gt;=$I250,AK$3&lt;=$J250),$K250*$H250*тех!AS$9*тех!AS$6,)</f>
        <v>0</v>
      </c>
      <c r="AL250" s="66">
        <f>IF(AND(AL$3&gt;=$I250,AL$3&lt;=$J250),$K250*$H250*тех!AT$9*тех!AT$6,)</f>
        <v>0</v>
      </c>
      <c r="AM250" s="66">
        <f>IF(AND(AM$3&gt;=$I250,AM$3&lt;=$J250),$K250*$H250*тех!AU$9*тех!AU$6,)</f>
        <v>0</v>
      </c>
      <c r="AN250" s="66">
        <f>IF(AND(AN$3&gt;=$I250,AN$3&lt;=$J250),$K250*$H250*тех!AV$9*тех!AV$6,)</f>
        <v>0</v>
      </c>
      <c r="AO250" s="66">
        <f>IF(AND(AO$3&gt;=$I250,AO$3&lt;=$J250),$K250*$H250*тех!AW$9*тех!AW$6,)</f>
        <v>0</v>
      </c>
      <c r="AP250" s="66">
        <f>IF(AND(AP$3&gt;=$I250,AP$3&lt;=$J250),$K250*$H250*тех!AX$9*тех!AX$6,)</f>
        <v>0</v>
      </c>
      <c r="AQ250" s="66">
        <f>IF(AND(AQ$3&gt;=$I250,AQ$3&lt;=$J250),$K250*$H250*тех!AY$9*тех!AY$6,)</f>
        <v>0</v>
      </c>
      <c r="AR250" s="66">
        <f>IF(AND(AR$3&gt;=$I250,AR$3&lt;=$J250),$K250*$H250*тех!AZ$9*тех!AZ$6,)</f>
        <v>0</v>
      </c>
      <c r="AS250" s="66">
        <f>IF(AND(AS$3&gt;=$I250,AS$3&lt;=$J250),$K250*$H250*тех!BA$9*тех!BA$6,)</f>
        <v>0</v>
      </c>
      <c r="AT250" s="66">
        <f>IF(AND(AT$3&gt;=$I250,AT$3&lt;=$J250),$K250*$H250*тех!BB$9*тех!BB$6,)</f>
        <v>0</v>
      </c>
      <c r="AU250" s="66">
        <f>IF(AND(AU$3&gt;=$I250,AU$3&lt;=$J250),$K250*$H250*тех!BC$9*тех!BC$6,)</f>
        <v>0</v>
      </c>
      <c r="AV250" s="66">
        <f>IF(AND(AV$3&gt;=$I250,AV$3&lt;=$J250),$K250*$H250*тех!BD$9*тех!BD$6,)</f>
        <v>0</v>
      </c>
      <c r="AW250" s="66">
        <f>IF(AND(AW$3&gt;=$I250,AW$3&lt;=$J250),$K250*$H250*тех!BE$9*тех!BE$6,)</f>
        <v>0</v>
      </c>
      <c r="AX250" s="66">
        <f>IF(AND(AX$3&gt;=$I250,AX$3&lt;=$J250),$K250*$H250*тех!BF$9*тех!BF$6,)</f>
        <v>0</v>
      </c>
      <c r="AY250" s="66">
        <f>IF(AND(AY$3&gt;=$I250,AY$3&lt;=$J250),$K250*$H250*тех!BG$9*тех!BG$6,)</f>
        <v>0</v>
      </c>
      <c r="AZ250" s="66">
        <f>IF(AND(AZ$3&gt;=$I250,AZ$3&lt;=$J250),$K250*$H250*тех!BH$9*тех!BH$6,)</f>
        <v>0</v>
      </c>
      <c r="BA250" s="66">
        <f>IF(AND(BA$3&gt;=$I250,BA$3&lt;=$J250),$K250*$H250*тех!BI$9*тех!BI$6,)</f>
        <v>0</v>
      </c>
      <c r="BB250" s="66">
        <f>IF(AND(BB$3&gt;=$I250,BB$3&lt;=$J250),$K250*$H250*тех!BJ$9*тех!BJ$6,)</f>
        <v>0</v>
      </c>
      <c r="BC250" s="66">
        <f>IF(AND(BC$3&gt;=$I250,BC$3&lt;=$J250),$K250*$H250*тех!BK$9*тех!BK$6,)</f>
        <v>0</v>
      </c>
      <c r="BD250" s="66">
        <f>IF(AND(BD$3&gt;=$I250,BD$3&lt;=$J250),$K250*$H250*тех!BL$9*тех!BL$6,)</f>
        <v>0</v>
      </c>
      <c r="BE250" s="66">
        <f>IF(AND(BE$3&gt;=$I250,BE$3&lt;=$J250),$K250*$H250*тех!BM$9*тех!BM$6,)</f>
        <v>0</v>
      </c>
      <c r="BF250" s="66">
        <f>IF(AND(BF$3&gt;=$I250,BF$3&lt;=$J250),$K250*$H250*тех!BN$9*тех!BN$6,)</f>
        <v>0</v>
      </c>
      <c r="BG250" s="66">
        <f>IF(AND(BG$3&gt;=$I250,BG$3&lt;=$J250),$K250*$H250*тех!BO$9*тех!BO$6,)</f>
        <v>0</v>
      </c>
      <c r="BH250" s="66">
        <f>IF(AND(BH$3&gt;=$I250,BH$3&lt;=$J250),$K250*$H250*тех!BP$9*тех!BP$6,)</f>
        <v>0</v>
      </c>
      <c r="BI250" s="66">
        <f>IF(AND(BI$3&gt;=$I250,BI$3&lt;=$J250),$K250*$H250*тех!BQ$9*тех!BQ$6,)</f>
        <v>0</v>
      </c>
      <c r="BJ250" s="66">
        <f>IF(AND(BJ$3&gt;=$I250,BJ$3&lt;=$J250),$K250*$H250*тех!BR$9*тех!BR$6,)</f>
        <v>0</v>
      </c>
      <c r="BK250" s="66">
        <f>IF(AND(BK$3&gt;=$I250,BK$3&lt;=$J250),$K250*$H250*тех!BS$9*тех!BS$6,)</f>
        <v>0</v>
      </c>
      <c r="BL250" s="66">
        <f>IF(AND(BL$3&gt;=$I250,BL$3&lt;=$J250),$K250*$H250*тех!BT$9*тех!BT$6,)</f>
        <v>0</v>
      </c>
      <c r="BM250" s="66">
        <f>IF(AND(BM$3&gt;=$I250,BM$3&lt;=$J250),$K250*$H250*тех!BU$9*тех!BU$6,)</f>
        <v>0</v>
      </c>
      <c r="BN250" s="66">
        <f>IF(AND(BN$3&gt;=$I250,BN$3&lt;=$J250),$K250*$H250*тех!BV$9*тех!BV$6,)</f>
        <v>0</v>
      </c>
      <c r="BO250" s="66">
        <f>IF(AND(BO$3&gt;=$I250,BO$3&lt;=$J250),$K250*$H250*тех!BW$9*тех!BW$6,)</f>
        <v>0</v>
      </c>
      <c r="BP250" s="66">
        <f>IF(AND(BP$3&gt;=$I250,BP$3&lt;=$J250),$K250*$H250*тех!BX$9*тех!BX$6,)</f>
        <v>0</v>
      </c>
      <c r="BQ250" s="66">
        <f>IF(AND(BQ$3&gt;=$I250,BQ$3&lt;=$J250),$K250*$H250*тех!BY$9*тех!BY$6,)</f>
        <v>0</v>
      </c>
      <c r="BR250" s="66">
        <f>IF(AND(BR$3&gt;=$I250,BR$3&lt;=$J250),$K250*$H250*тех!BZ$9*тех!BZ$6,)</f>
        <v>0</v>
      </c>
      <c r="BS250" s="66">
        <f>IF(AND(BS$3&gt;=$I250,BS$3&lt;=$J250),$K250*$H250*тех!CA$9*тех!CA$6,)</f>
        <v>0</v>
      </c>
      <c r="BT250" s="66">
        <f>IF(AND(BT$3&gt;=$I250,BT$3&lt;=$J250),$K250*$H250*тех!CB$9*тех!CB$6,)</f>
        <v>0</v>
      </c>
      <c r="BU250" s="66">
        <f>IF(AND(BU$3&gt;=$I250,BU$3&lt;=$J250),$K250*$H250*тех!CC$9*тех!CC$6,)</f>
        <v>0</v>
      </c>
      <c r="BV250" s="66">
        <f>IF(AND(BV$3&gt;=$I250,BV$3&lt;=$J250),$K250*$H250*тех!CD$9*тех!CD$6,)</f>
        <v>0</v>
      </c>
      <c r="BW250" s="66">
        <f>IF(AND(BW$3&gt;=$I250,BW$3&lt;=$J250),$K250*$H250*тех!CE$9*тех!CE$6,)</f>
        <v>0</v>
      </c>
    </row>
    <row r="251" spans="2:75" hidden="1" outlineLevel="1">
      <c r="B251" s="3">
        <v>14</v>
      </c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64">
        <f t="shared" si="72"/>
        <v>0</v>
      </c>
      <c r="P251" s="66">
        <f>IF(AND(P$3&gt;=$I251,P$3&lt;=$J251),$K251*$H251*тех!X$9*тех!X$6,)</f>
        <v>0</v>
      </c>
      <c r="Q251" s="66">
        <f>IF(AND(Q$3&gt;=$I251,Q$3&lt;=$J251),$K251*$H251*тех!Y$9*тех!Y$6,)</f>
        <v>0</v>
      </c>
      <c r="R251" s="66">
        <f>IF(AND(R$3&gt;=$I251,R$3&lt;=$J251),$K251*$H251*тех!Z$9*тех!Z$6,)</f>
        <v>0</v>
      </c>
      <c r="S251" s="66">
        <f>IF(AND(S$3&gt;=$I251,S$3&lt;=$J251),$K251*$H251*тех!AA$9*тех!AA$6,)</f>
        <v>0</v>
      </c>
      <c r="T251" s="66">
        <f>IF(AND(T$3&gt;=$I251,T$3&lt;=$J251),$K251*$H251*тех!AB$9*тех!AB$6,)</f>
        <v>0</v>
      </c>
      <c r="U251" s="66">
        <f>IF(AND(U$3&gt;=$I251,U$3&lt;=$J251),$K251*$H251*тех!AC$9*тех!AC$6,)</f>
        <v>0</v>
      </c>
      <c r="V251" s="66">
        <f>IF(AND(V$3&gt;=$I251,V$3&lt;=$J251),$K251*$H251*тех!AD$9*тех!AD$6,)</f>
        <v>0</v>
      </c>
      <c r="W251" s="66">
        <f>IF(AND(W$3&gt;=$I251,W$3&lt;=$J251),$K251*$H251*тех!AE$9*тех!AE$6,)</f>
        <v>0</v>
      </c>
      <c r="X251" s="66">
        <f>IF(AND(X$3&gt;=$I251,X$3&lt;=$J251),$K251*$H251*тех!AF$9*тех!AF$6,)</f>
        <v>0</v>
      </c>
      <c r="Y251" s="66">
        <f>IF(AND(Y$3&gt;=$I251,Y$3&lt;=$J251),$K251*$H251*тех!AG$9*тех!AG$6,)</f>
        <v>0</v>
      </c>
      <c r="Z251" s="66">
        <f>IF(AND(Z$3&gt;=$I251,Z$3&lt;=$J251),$K251*$H251*тех!AH$9*тех!AH$6,)</f>
        <v>0</v>
      </c>
      <c r="AA251" s="66">
        <f>IF(AND(AA$3&gt;=$I251,AA$3&lt;=$J251),$K251*$H251*тех!AI$9*тех!AI$6,)</f>
        <v>0</v>
      </c>
      <c r="AB251" s="66">
        <f>IF(AND(AB$3&gt;=$I251,AB$3&lt;=$J251),$K251*$H251*тех!AJ$9*тех!AJ$6,)</f>
        <v>0</v>
      </c>
      <c r="AC251" s="66">
        <f>IF(AND(AC$3&gt;=$I251,AC$3&lt;=$J251),$K251*$H251*тех!AK$9*тех!AK$6,)</f>
        <v>0</v>
      </c>
      <c r="AD251" s="66">
        <f>IF(AND(AD$3&gt;=$I251,AD$3&lt;=$J251),$K251*$H251*тех!AL$9*тех!AL$6,)</f>
        <v>0</v>
      </c>
      <c r="AE251" s="66">
        <f>IF(AND(AE$3&gt;=$I251,AE$3&lt;=$J251),$K251*$H251*тех!AM$9*тех!AM$6,)</f>
        <v>0</v>
      </c>
      <c r="AF251" s="66">
        <f>IF(AND(AF$3&gt;=$I251,AF$3&lt;=$J251),$K251*$H251*тех!AN$9*тех!AN$6,)</f>
        <v>0</v>
      </c>
      <c r="AG251" s="66">
        <f>IF(AND(AG$3&gt;=$I251,AG$3&lt;=$J251),$K251*$H251*тех!AO$9*тех!AO$6,)</f>
        <v>0</v>
      </c>
      <c r="AH251" s="66">
        <f>IF(AND(AH$3&gt;=$I251,AH$3&lt;=$J251),$K251*$H251*тех!AP$9*тех!AP$6,)</f>
        <v>0</v>
      </c>
      <c r="AI251" s="66">
        <f>IF(AND(AI$3&gt;=$I251,AI$3&lt;=$J251),$K251*$H251*тех!AQ$9*тех!AQ$6,)</f>
        <v>0</v>
      </c>
      <c r="AJ251" s="66">
        <f>IF(AND(AJ$3&gt;=$I251,AJ$3&lt;=$J251),$K251*$H251*тех!AR$9*тех!AR$6,)</f>
        <v>0</v>
      </c>
      <c r="AK251" s="66">
        <f>IF(AND(AK$3&gt;=$I251,AK$3&lt;=$J251),$K251*$H251*тех!AS$9*тех!AS$6,)</f>
        <v>0</v>
      </c>
      <c r="AL251" s="66">
        <f>IF(AND(AL$3&gt;=$I251,AL$3&lt;=$J251),$K251*$H251*тех!AT$9*тех!AT$6,)</f>
        <v>0</v>
      </c>
      <c r="AM251" s="66">
        <f>IF(AND(AM$3&gt;=$I251,AM$3&lt;=$J251),$K251*$H251*тех!AU$9*тех!AU$6,)</f>
        <v>0</v>
      </c>
      <c r="AN251" s="66">
        <f>IF(AND(AN$3&gt;=$I251,AN$3&lt;=$J251),$K251*$H251*тех!AV$9*тех!AV$6,)</f>
        <v>0</v>
      </c>
      <c r="AO251" s="66">
        <f>IF(AND(AO$3&gt;=$I251,AO$3&lt;=$J251),$K251*$H251*тех!AW$9*тех!AW$6,)</f>
        <v>0</v>
      </c>
      <c r="AP251" s="66">
        <f>IF(AND(AP$3&gt;=$I251,AP$3&lt;=$J251),$K251*$H251*тех!AX$9*тех!AX$6,)</f>
        <v>0</v>
      </c>
      <c r="AQ251" s="66">
        <f>IF(AND(AQ$3&gt;=$I251,AQ$3&lt;=$J251),$K251*$H251*тех!AY$9*тех!AY$6,)</f>
        <v>0</v>
      </c>
      <c r="AR251" s="66">
        <f>IF(AND(AR$3&gt;=$I251,AR$3&lt;=$J251),$K251*$H251*тех!AZ$9*тех!AZ$6,)</f>
        <v>0</v>
      </c>
      <c r="AS251" s="66">
        <f>IF(AND(AS$3&gt;=$I251,AS$3&lt;=$J251),$K251*$H251*тех!BA$9*тех!BA$6,)</f>
        <v>0</v>
      </c>
      <c r="AT251" s="66">
        <f>IF(AND(AT$3&gt;=$I251,AT$3&lt;=$J251),$K251*$H251*тех!BB$9*тех!BB$6,)</f>
        <v>0</v>
      </c>
      <c r="AU251" s="66">
        <f>IF(AND(AU$3&gt;=$I251,AU$3&lt;=$J251),$K251*$H251*тех!BC$9*тех!BC$6,)</f>
        <v>0</v>
      </c>
      <c r="AV251" s="66">
        <f>IF(AND(AV$3&gt;=$I251,AV$3&lt;=$J251),$K251*$H251*тех!BD$9*тех!BD$6,)</f>
        <v>0</v>
      </c>
      <c r="AW251" s="66">
        <f>IF(AND(AW$3&gt;=$I251,AW$3&lt;=$J251),$K251*$H251*тех!BE$9*тех!BE$6,)</f>
        <v>0</v>
      </c>
      <c r="AX251" s="66">
        <f>IF(AND(AX$3&gt;=$I251,AX$3&lt;=$J251),$K251*$H251*тех!BF$9*тех!BF$6,)</f>
        <v>0</v>
      </c>
      <c r="AY251" s="66">
        <f>IF(AND(AY$3&gt;=$I251,AY$3&lt;=$J251),$K251*$H251*тех!BG$9*тех!BG$6,)</f>
        <v>0</v>
      </c>
      <c r="AZ251" s="66">
        <f>IF(AND(AZ$3&gt;=$I251,AZ$3&lt;=$J251),$K251*$H251*тех!BH$9*тех!BH$6,)</f>
        <v>0</v>
      </c>
      <c r="BA251" s="66">
        <f>IF(AND(BA$3&gt;=$I251,BA$3&lt;=$J251),$K251*$H251*тех!BI$9*тех!BI$6,)</f>
        <v>0</v>
      </c>
      <c r="BB251" s="66">
        <f>IF(AND(BB$3&gt;=$I251,BB$3&lt;=$J251),$K251*$H251*тех!BJ$9*тех!BJ$6,)</f>
        <v>0</v>
      </c>
      <c r="BC251" s="66">
        <f>IF(AND(BC$3&gt;=$I251,BC$3&lt;=$J251),$K251*$H251*тех!BK$9*тех!BK$6,)</f>
        <v>0</v>
      </c>
      <c r="BD251" s="66">
        <f>IF(AND(BD$3&gt;=$I251,BD$3&lt;=$J251),$K251*$H251*тех!BL$9*тех!BL$6,)</f>
        <v>0</v>
      </c>
      <c r="BE251" s="66">
        <f>IF(AND(BE$3&gt;=$I251,BE$3&lt;=$J251),$K251*$H251*тех!BM$9*тех!BM$6,)</f>
        <v>0</v>
      </c>
      <c r="BF251" s="66">
        <f>IF(AND(BF$3&gt;=$I251,BF$3&lt;=$J251),$K251*$H251*тех!BN$9*тех!BN$6,)</f>
        <v>0</v>
      </c>
      <c r="BG251" s="66">
        <f>IF(AND(BG$3&gt;=$I251,BG$3&lt;=$J251),$K251*$H251*тех!BO$9*тех!BO$6,)</f>
        <v>0</v>
      </c>
      <c r="BH251" s="66">
        <f>IF(AND(BH$3&gt;=$I251,BH$3&lt;=$J251),$K251*$H251*тех!BP$9*тех!BP$6,)</f>
        <v>0</v>
      </c>
      <c r="BI251" s="66">
        <f>IF(AND(BI$3&gt;=$I251,BI$3&lt;=$J251),$K251*$H251*тех!BQ$9*тех!BQ$6,)</f>
        <v>0</v>
      </c>
      <c r="BJ251" s="66">
        <f>IF(AND(BJ$3&gt;=$I251,BJ$3&lt;=$J251),$K251*$H251*тех!BR$9*тех!BR$6,)</f>
        <v>0</v>
      </c>
      <c r="BK251" s="66">
        <f>IF(AND(BK$3&gt;=$I251,BK$3&lt;=$J251),$K251*$H251*тех!BS$9*тех!BS$6,)</f>
        <v>0</v>
      </c>
      <c r="BL251" s="66">
        <f>IF(AND(BL$3&gt;=$I251,BL$3&lt;=$J251),$K251*$H251*тех!BT$9*тех!BT$6,)</f>
        <v>0</v>
      </c>
      <c r="BM251" s="66">
        <f>IF(AND(BM$3&gt;=$I251,BM$3&lt;=$J251),$K251*$H251*тех!BU$9*тех!BU$6,)</f>
        <v>0</v>
      </c>
      <c r="BN251" s="66">
        <f>IF(AND(BN$3&gt;=$I251,BN$3&lt;=$J251),$K251*$H251*тех!BV$9*тех!BV$6,)</f>
        <v>0</v>
      </c>
      <c r="BO251" s="66">
        <f>IF(AND(BO$3&gt;=$I251,BO$3&lt;=$J251),$K251*$H251*тех!BW$9*тех!BW$6,)</f>
        <v>0</v>
      </c>
      <c r="BP251" s="66">
        <f>IF(AND(BP$3&gt;=$I251,BP$3&lt;=$J251),$K251*$H251*тех!BX$9*тех!BX$6,)</f>
        <v>0</v>
      </c>
      <c r="BQ251" s="66">
        <f>IF(AND(BQ$3&gt;=$I251,BQ$3&lt;=$J251),$K251*$H251*тех!BY$9*тех!BY$6,)</f>
        <v>0</v>
      </c>
      <c r="BR251" s="66">
        <f>IF(AND(BR$3&gt;=$I251,BR$3&lt;=$J251),$K251*$H251*тех!BZ$9*тех!BZ$6,)</f>
        <v>0</v>
      </c>
      <c r="BS251" s="66">
        <f>IF(AND(BS$3&gt;=$I251,BS$3&lt;=$J251),$K251*$H251*тех!CA$9*тех!CA$6,)</f>
        <v>0</v>
      </c>
      <c r="BT251" s="66">
        <f>IF(AND(BT$3&gt;=$I251,BT$3&lt;=$J251),$K251*$H251*тех!CB$9*тех!CB$6,)</f>
        <v>0</v>
      </c>
      <c r="BU251" s="66">
        <f>IF(AND(BU$3&gt;=$I251,BU$3&lt;=$J251),$K251*$H251*тех!CC$9*тех!CC$6,)</f>
        <v>0</v>
      </c>
      <c r="BV251" s="66">
        <f>IF(AND(BV$3&gt;=$I251,BV$3&lt;=$J251),$K251*$H251*тех!CD$9*тех!CD$6,)</f>
        <v>0</v>
      </c>
      <c r="BW251" s="66">
        <f>IF(AND(BW$3&gt;=$I251,BW$3&lt;=$J251),$K251*$H251*тех!CE$9*тех!CE$6,)</f>
        <v>0</v>
      </c>
    </row>
    <row r="252" spans="2:75" hidden="1" outlineLevel="1">
      <c r="B252" s="3">
        <v>15</v>
      </c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64">
        <f t="shared" si="72"/>
        <v>0</v>
      </c>
      <c r="P252" s="66">
        <f>IF(AND(P$3&gt;=$I252,P$3&lt;=$J252),$K252*$H252*тех!X$9*тех!X$6,)</f>
        <v>0</v>
      </c>
      <c r="Q252" s="66">
        <f>IF(AND(Q$3&gt;=$I252,Q$3&lt;=$J252),$K252*$H252*тех!Y$9*тех!Y$6,)</f>
        <v>0</v>
      </c>
      <c r="R252" s="66">
        <f>IF(AND(R$3&gt;=$I252,R$3&lt;=$J252),$K252*$H252*тех!Z$9*тех!Z$6,)</f>
        <v>0</v>
      </c>
      <c r="S252" s="66">
        <f>IF(AND(S$3&gt;=$I252,S$3&lt;=$J252),$K252*$H252*тех!AA$9*тех!AA$6,)</f>
        <v>0</v>
      </c>
      <c r="T252" s="66">
        <f>IF(AND(T$3&gt;=$I252,T$3&lt;=$J252),$K252*$H252*тех!AB$9*тех!AB$6,)</f>
        <v>0</v>
      </c>
      <c r="U252" s="66">
        <f>IF(AND(U$3&gt;=$I252,U$3&lt;=$J252),$K252*$H252*тех!AC$9*тех!AC$6,)</f>
        <v>0</v>
      </c>
      <c r="V252" s="66">
        <f>IF(AND(V$3&gt;=$I252,V$3&lt;=$J252),$K252*$H252*тех!AD$9*тех!AD$6,)</f>
        <v>0</v>
      </c>
      <c r="W252" s="66">
        <f>IF(AND(W$3&gt;=$I252,W$3&lt;=$J252),$K252*$H252*тех!AE$9*тех!AE$6,)</f>
        <v>0</v>
      </c>
      <c r="X252" s="66">
        <f>IF(AND(X$3&gt;=$I252,X$3&lt;=$J252),$K252*$H252*тех!AF$9*тех!AF$6,)</f>
        <v>0</v>
      </c>
      <c r="Y252" s="66">
        <f>IF(AND(Y$3&gt;=$I252,Y$3&lt;=$J252),$K252*$H252*тех!AG$9*тех!AG$6,)</f>
        <v>0</v>
      </c>
      <c r="Z252" s="66">
        <f>IF(AND(Z$3&gt;=$I252,Z$3&lt;=$J252),$K252*$H252*тех!AH$9*тех!AH$6,)</f>
        <v>0</v>
      </c>
      <c r="AA252" s="66">
        <f>IF(AND(AA$3&gt;=$I252,AA$3&lt;=$J252),$K252*$H252*тех!AI$9*тех!AI$6,)</f>
        <v>0</v>
      </c>
      <c r="AB252" s="66">
        <f>IF(AND(AB$3&gt;=$I252,AB$3&lt;=$J252),$K252*$H252*тех!AJ$9*тех!AJ$6,)</f>
        <v>0</v>
      </c>
      <c r="AC252" s="66">
        <f>IF(AND(AC$3&gt;=$I252,AC$3&lt;=$J252),$K252*$H252*тех!AK$9*тех!AK$6,)</f>
        <v>0</v>
      </c>
      <c r="AD252" s="66">
        <f>IF(AND(AD$3&gt;=$I252,AD$3&lt;=$J252),$K252*$H252*тех!AL$9*тех!AL$6,)</f>
        <v>0</v>
      </c>
      <c r="AE252" s="66">
        <f>IF(AND(AE$3&gt;=$I252,AE$3&lt;=$J252),$K252*$H252*тех!AM$9*тех!AM$6,)</f>
        <v>0</v>
      </c>
      <c r="AF252" s="66">
        <f>IF(AND(AF$3&gt;=$I252,AF$3&lt;=$J252),$K252*$H252*тех!AN$9*тех!AN$6,)</f>
        <v>0</v>
      </c>
      <c r="AG252" s="66">
        <f>IF(AND(AG$3&gt;=$I252,AG$3&lt;=$J252),$K252*$H252*тех!AO$9*тех!AO$6,)</f>
        <v>0</v>
      </c>
      <c r="AH252" s="66">
        <f>IF(AND(AH$3&gt;=$I252,AH$3&lt;=$J252),$K252*$H252*тех!AP$9*тех!AP$6,)</f>
        <v>0</v>
      </c>
      <c r="AI252" s="66">
        <f>IF(AND(AI$3&gt;=$I252,AI$3&lt;=$J252),$K252*$H252*тех!AQ$9*тех!AQ$6,)</f>
        <v>0</v>
      </c>
      <c r="AJ252" s="66">
        <f>IF(AND(AJ$3&gt;=$I252,AJ$3&lt;=$J252),$K252*$H252*тех!AR$9*тех!AR$6,)</f>
        <v>0</v>
      </c>
      <c r="AK252" s="66">
        <f>IF(AND(AK$3&gt;=$I252,AK$3&lt;=$J252),$K252*$H252*тех!AS$9*тех!AS$6,)</f>
        <v>0</v>
      </c>
      <c r="AL252" s="66">
        <f>IF(AND(AL$3&gt;=$I252,AL$3&lt;=$J252),$K252*$H252*тех!AT$9*тех!AT$6,)</f>
        <v>0</v>
      </c>
      <c r="AM252" s="66">
        <f>IF(AND(AM$3&gt;=$I252,AM$3&lt;=$J252),$K252*$H252*тех!AU$9*тех!AU$6,)</f>
        <v>0</v>
      </c>
      <c r="AN252" s="66">
        <f>IF(AND(AN$3&gt;=$I252,AN$3&lt;=$J252),$K252*$H252*тех!AV$9*тех!AV$6,)</f>
        <v>0</v>
      </c>
      <c r="AO252" s="66">
        <f>IF(AND(AO$3&gt;=$I252,AO$3&lt;=$J252),$K252*$H252*тех!AW$9*тех!AW$6,)</f>
        <v>0</v>
      </c>
      <c r="AP252" s="66">
        <f>IF(AND(AP$3&gt;=$I252,AP$3&lt;=$J252),$K252*$H252*тех!AX$9*тех!AX$6,)</f>
        <v>0</v>
      </c>
      <c r="AQ252" s="66">
        <f>IF(AND(AQ$3&gt;=$I252,AQ$3&lt;=$J252),$K252*$H252*тех!AY$9*тех!AY$6,)</f>
        <v>0</v>
      </c>
      <c r="AR252" s="66">
        <f>IF(AND(AR$3&gt;=$I252,AR$3&lt;=$J252),$K252*$H252*тех!AZ$9*тех!AZ$6,)</f>
        <v>0</v>
      </c>
      <c r="AS252" s="66">
        <f>IF(AND(AS$3&gt;=$I252,AS$3&lt;=$J252),$K252*$H252*тех!BA$9*тех!BA$6,)</f>
        <v>0</v>
      </c>
      <c r="AT252" s="66">
        <f>IF(AND(AT$3&gt;=$I252,AT$3&lt;=$J252),$K252*$H252*тех!BB$9*тех!BB$6,)</f>
        <v>0</v>
      </c>
      <c r="AU252" s="66">
        <f>IF(AND(AU$3&gt;=$I252,AU$3&lt;=$J252),$K252*$H252*тех!BC$9*тех!BC$6,)</f>
        <v>0</v>
      </c>
      <c r="AV252" s="66">
        <f>IF(AND(AV$3&gt;=$I252,AV$3&lt;=$J252),$K252*$H252*тех!BD$9*тех!BD$6,)</f>
        <v>0</v>
      </c>
      <c r="AW252" s="66">
        <f>IF(AND(AW$3&gt;=$I252,AW$3&lt;=$J252),$K252*$H252*тех!BE$9*тех!BE$6,)</f>
        <v>0</v>
      </c>
      <c r="AX252" s="66">
        <f>IF(AND(AX$3&gt;=$I252,AX$3&lt;=$J252),$K252*$H252*тех!BF$9*тех!BF$6,)</f>
        <v>0</v>
      </c>
      <c r="AY252" s="66">
        <f>IF(AND(AY$3&gt;=$I252,AY$3&lt;=$J252),$K252*$H252*тех!BG$9*тех!BG$6,)</f>
        <v>0</v>
      </c>
      <c r="AZ252" s="66">
        <f>IF(AND(AZ$3&gt;=$I252,AZ$3&lt;=$J252),$K252*$H252*тех!BH$9*тех!BH$6,)</f>
        <v>0</v>
      </c>
      <c r="BA252" s="66">
        <f>IF(AND(BA$3&gt;=$I252,BA$3&lt;=$J252),$K252*$H252*тех!BI$9*тех!BI$6,)</f>
        <v>0</v>
      </c>
      <c r="BB252" s="66">
        <f>IF(AND(BB$3&gt;=$I252,BB$3&lt;=$J252),$K252*$H252*тех!BJ$9*тех!BJ$6,)</f>
        <v>0</v>
      </c>
      <c r="BC252" s="66">
        <f>IF(AND(BC$3&gt;=$I252,BC$3&lt;=$J252),$K252*$H252*тех!BK$9*тех!BK$6,)</f>
        <v>0</v>
      </c>
      <c r="BD252" s="66">
        <f>IF(AND(BD$3&gt;=$I252,BD$3&lt;=$J252),$K252*$H252*тех!BL$9*тех!BL$6,)</f>
        <v>0</v>
      </c>
      <c r="BE252" s="66">
        <f>IF(AND(BE$3&gt;=$I252,BE$3&lt;=$J252),$K252*$H252*тех!BM$9*тех!BM$6,)</f>
        <v>0</v>
      </c>
      <c r="BF252" s="66">
        <f>IF(AND(BF$3&gt;=$I252,BF$3&lt;=$J252),$K252*$H252*тех!BN$9*тех!BN$6,)</f>
        <v>0</v>
      </c>
      <c r="BG252" s="66">
        <f>IF(AND(BG$3&gt;=$I252,BG$3&lt;=$J252),$K252*$H252*тех!BO$9*тех!BO$6,)</f>
        <v>0</v>
      </c>
      <c r="BH252" s="66">
        <f>IF(AND(BH$3&gt;=$I252,BH$3&lt;=$J252),$K252*$H252*тех!BP$9*тех!BP$6,)</f>
        <v>0</v>
      </c>
      <c r="BI252" s="66">
        <f>IF(AND(BI$3&gt;=$I252,BI$3&lt;=$J252),$K252*$H252*тех!BQ$9*тех!BQ$6,)</f>
        <v>0</v>
      </c>
      <c r="BJ252" s="66">
        <f>IF(AND(BJ$3&gt;=$I252,BJ$3&lt;=$J252),$K252*$H252*тех!BR$9*тех!BR$6,)</f>
        <v>0</v>
      </c>
      <c r="BK252" s="66">
        <f>IF(AND(BK$3&gt;=$I252,BK$3&lt;=$J252),$K252*$H252*тех!BS$9*тех!BS$6,)</f>
        <v>0</v>
      </c>
      <c r="BL252" s="66">
        <f>IF(AND(BL$3&gt;=$I252,BL$3&lt;=$J252),$K252*$H252*тех!BT$9*тех!BT$6,)</f>
        <v>0</v>
      </c>
      <c r="BM252" s="66">
        <f>IF(AND(BM$3&gt;=$I252,BM$3&lt;=$J252),$K252*$H252*тех!BU$9*тех!BU$6,)</f>
        <v>0</v>
      </c>
      <c r="BN252" s="66">
        <f>IF(AND(BN$3&gt;=$I252,BN$3&lt;=$J252),$K252*$H252*тех!BV$9*тех!BV$6,)</f>
        <v>0</v>
      </c>
      <c r="BO252" s="66">
        <f>IF(AND(BO$3&gt;=$I252,BO$3&lt;=$J252),$K252*$H252*тех!BW$9*тех!BW$6,)</f>
        <v>0</v>
      </c>
      <c r="BP252" s="66">
        <f>IF(AND(BP$3&gt;=$I252,BP$3&lt;=$J252),$K252*$H252*тех!BX$9*тех!BX$6,)</f>
        <v>0</v>
      </c>
      <c r="BQ252" s="66">
        <f>IF(AND(BQ$3&gt;=$I252,BQ$3&lt;=$J252),$K252*$H252*тех!BY$9*тех!BY$6,)</f>
        <v>0</v>
      </c>
      <c r="BR252" s="66">
        <f>IF(AND(BR$3&gt;=$I252,BR$3&lt;=$J252),$K252*$H252*тех!BZ$9*тех!BZ$6,)</f>
        <v>0</v>
      </c>
      <c r="BS252" s="66">
        <f>IF(AND(BS$3&gt;=$I252,BS$3&lt;=$J252),$K252*$H252*тех!CA$9*тех!CA$6,)</f>
        <v>0</v>
      </c>
      <c r="BT252" s="66">
        <f>IF(AND(BT$3&gt;=$I252,BT$3&lt;=$J252),$K252*$H252*тех!CB$9*тех!CB$6,)</f>
        <v>0</v>
      </c>
      <c r="BU252" s="66">
        <f>IF(AND(BU$3&gt;=$I252,BU$3&lt;=$J252),$K252*$H252*тех!CC$9*тех!CC$6,)</f>
        <v>0</v>
      </c>
      <c r="BV252" s="66">
        <f>IF(AND(BV$3&gt;=$I252,BV$3&lt;=$J252),$K252*$H252*тех!CD$9*тех!CD$6,)</f>
        <v>0</v>
      </c>
      <c r="BW252" s="66">
        <f>IF(AND(BW$3&gt;=$I252,BW$3&lt;=$J252),$K252*$H252*тех!CE$9*тех!CE$6,)</f>
        <v>0</v>
      </c>
    </row>
    <row r="253" spans="2:75" hidden="1" outlineLevel="1">
      <c r="B253" s="3">
        <v>16</v>
      </c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64">
        <f t="shared" si="72"/>
        <v>0</v>
      </c>
      <c r="P253" s="66">
        <f>IF(AND(P$3&gt;=$I253,P$3&lt;=$J253),$K253*$H253*тех!X$9*тех!X$6,)</f>
        <v>0</v>
      </c>
      <c r="Q253" s="66">
        <f>IF(AND(Q$3&gt;=$I253,Q$3&lt;=$J253),$K253*$H253*тех!Y$9*тех!Y$6,)</f>
        <v>0</v>
      </c>
      <c r="R253" s="66">
        <f>IF(AND(R$3&gt;=$I253,R$3&lt;=$J253),$K253*$H253*тех!Z$9*тех!Z$6,)</f>
        <v>0</v>
      </c>
      <c r="S253" s="66">
        <f>IF(AND(S$3&gt;=$I253,S$3&lt;=$J253),$K253*$H253*тех!AA$9*тех!AA$6,)</f>
        <v>0</v>
      </c>
      <c r="T253" s="66">
        <f>IF(AND(T$3&gt;=$I253,T$3&lt;=$J253),$K253*$H253*тех!AB$9*тех!AB$6,)</f>
        <v>0</v>
      </c>
      <c r="U253" s="66">
        <f>IF(AND(U$3&gt;=$I253,U$3&lt;=$J253),$K253*$H253*тех!AC$9*тех!AC$6,)</f>
        <v>0</v>
      </c>
      <c r="V253" s="66">
        <f>IF(AND(V$3&gt;=$I253,V$3&lt;=$J253),$K253*$H253*тех!AD$9*тех!AD$6,)</f>
        <v>0</v>
      </c>
      <c r="W253" s="66">
        <f>IF(AND(W$3&gt;=$I253,W$3&lt;=$J253),$K253*$H253*тех!AE$9*тех!AE$6,)</f>
        <v>0</v>
      </c>
      <c r="X253" s="66">
        <f>IF(AND(X$3&gt;=$I253,X$3&lt;=$J253),$K253*$H253*тех!AF$9*тех!AF$6,)</f>
        <v>0</v>
      </c>
      <c r="Y253" s="66">
        <f>IF(AND(Y$3&gt;=$I253,Y$3&lt;=$J253),$K253*$H253*тех!AG$9*тех!AG$6,)</f>
        <v>0</v>
      </c>
      <c r="Z253" s="66">
        <f>IF(AND(Z$3&gt;=$I253,Z$3&lt;=$J253),$K253*$H253*тех!AH$9*тех!AH$6,)</f>
        <v>0</v>
      </c>
      <c r="AA253" s="66">
        <f>IF(AND(AA$3&gt;=$I253,AA$3&lt;=$J253),$K253*$H253*тех!AI$9*тех!AI$6,)</f>
        <v>0</v>
      </c>
      <c r="AB253" s="66">
        <f>IF(AND(AB$3&gt;=$I253,AB$3&lt;=$J253),$K253*$H253*тех!AJ$9*тех!AJ$6,)</f>
        <v>0</v>
      </c>
      <c r="AC253" s="66">
        <f>IF(AND(AC$3&gt;=$I253,AC$3&lt;=$J253),$K253*$H253*тех!AK$9*тех!AK$6,)</f>
        <v>0</v>
      </c>
      <c r="AD253" s="66">
        <f>IF(AND(AD$3&gt;=$I253,AD$3&lt;=$J253),$K253*$H253*тех!AL$9*тех!AL$6,)</f>
        <v>0</v>
      </c>
      <c r="AE253" s="66">
        <f>IF(AND(AE$3&gt;=$I253,AE$3&lt;=$J253),$K253*$H253*тех!AM$9*тех!AM$6,)</f>
        <v>0</v>
      </c>
      <c r="AF253" s="66">
        <f>IF(AND(AF$3&gt;=$I253,AF$3&lt;=$J253),$K253*$H253*тех!AN$9*тех!AN$6,)</f>
        <v>0</v>
      </c>
      <c r="AG253" s="66">
        <f>IF(AND(AG$3&gt;=$I253,AG$3&lt;=$J253),$K253*$H253*тех!AO$9*тех!AO$6,)</f>
        <v>0</v>
      </c>
      <c r="AH253" s="66">
        <f>IF(AND(AH$3&gt;=$I253,AH$3&lt;=$J253),$K253*$H253*тех!AP$9*тех!AP$6,)</f>
        <v>0</v>
      </c>
      <c r="AI253" s="66">
        <f>IF(AND(AI$3&gt;=$I253,AI$3&lt;=$J253),$K253*$H253*тех!AQ$9*тех!AQ$6,)</f>
        <v>0</v>
      </c>
      <c r="AJ253" s="66">
        <f>IF(AND(AJ$3&gt;=$I253,AJ$3&lt;=$J253),$K253*$H253*тех!AR$9*тех!AR$6,)</f>
        <v>0</v>
      </c>
      <c r="AK253" s="66">
        <f>IF(AND(AK$3&gt;=$I253,AK$3&lt;=$J253),$K253*$H253*тех!AS$9*тех!AS$6,)</f>
        <v>0</v>
      </c>
      <c r="AL253" s="66">
        <f>IF(AND(AL$3&gt;=$I253,AL$3&lt;=$J253),$K253*$H253*тех!AT$9*тех!AT$6,)</f>
        <v>0</v>
      </c>
      <c r="AM253" s="66">
        <f>IF(AND(AM$3&gt;=$I253,AM$3&lt;=$J253),$K253*$H253*тех!AU$9*тех!AU$6,)</f>
        <v>0</v>
      </c>
      <c r="AN253" s="66">
        <f>IF(AND(AN$3&gt;=$I253,AN$3&lt;=$J253),$K253*$H253*тех!AV$9*тех!AV$6,)</f>
        <v>0</v>
      </c>
      <c r="AO253" s="66">
        <f>IF(AND(AO$3&gt;=$I253,AO$3&lt;=$J253),$K253*$H253*тех!AW$9*тех!AW$6,)</f>
        <v>0</v>
      </c>
      <c r="AP253" s="66">
        <f>IF(AND(AP$3&gt;=$I253,AP$3&lt;=$J253),$K253*$H253*тех!AX$9*тех!AX$6,)</f>
        <v>0</v>
      </c>
      <c r="AQ253" s="66">
        <f>IF(AND(AQ$3&gt;=$I253,AQ$3&lt;=$J253),$K253*$H253*тех!AY$9*тех!AY$6,)</f>
        <v>0</v>
      </c>
      <c r="AR253" s="66">
        <f>IF(AND(AR$3&gt;=$I253,AR$3&lt;=$J253),$K253*$H253*тех!AZ$9*тех!AZ$6,)</f>
        <v>0</v>
      </c>
      <c r="AS253" s="66">
        <f>IF(AND(AS$3&gt;=$I253,AS$3&lt;=$J253),$K253*$H253*тех!BA$9*тех!BA$6,)</f>
        <v>0</v>
      </c>
      <c r="AT253" s="66">
        <f>IF(AND(AT$3&gt;=$I253,AT$3&lt;=$J253),$K253*$H253*тех!BB$9*тех!BB$6,)</f>
        <v>0</v>
      </c>
      <c r="AU253" s="66">
        <f>IF(AND(AU$3&gt;=$I253,AU$3&lt;=$J253),$K253*$H253*тех!BC$9*тех!BC$6,)</f>
        <v>0</v>
      </c>
      <c r="AV253" s="66">
        <f>IF(AND(AV$3&gt;=$I253,AV$3&lt;=$J253),$K253*$H253*тех!BD$9*тех!BD$6,)</f>
        <v>0</v>
      </c>
      <c r="AW253" s="66">
        <f>IF(AND(AW$3&gt;=$I253,AW$3&lt;=$J253),$K253*$H253*тех!BE$9*тех!BE$6,)</f>
        <v>0</v>
      </c>
      <c r="AX253" s="66">
        <f>IF(AND(AX$3&gt;=$I253,AX$3&lt;=$J253),$K253*$H253*тех!BF$9*тех!BF$6,)</f>
        <v>0</v>
      </c>
      <c r="AY253" s="66">
        <f>IF(AND(AY$3&gt;=$I253,AY$3&lt;=$J253),$K253*$H253*тех!BG$9*тех!BG$6,)</f>
        <v>0</v>
      </c>
      <c r="AZ253" s="66">
        <f>IF(AND(AZ$3&gt;=$I253,AZ$3&lt;=$J253),$K253*$H253*тех!BH$9*тех!BH$6,)</f>
        <v>0</v>
      </c>
      <c r="BA253" s="66">
        <f>IF(AND(BA$3&gt;=$I253,BA$3&lt;=$J253),$K253*$H253*тех!BI$9*тех!BI$6,)</f>
        <v>0</v>
      </c>
      <c r="BB253" s="66">
        <f>IF(AND(BB$3&gt;=$I253,BB$3&lt;=$J253),$K253*$H253*тех!BJ$9*тех!BJ$6,)</f>
        <v>0</v>
      </c>
      <c r="BC253" s="66">
        <f>IF(AND(BC$3&gt;=$I253,BC$3&lt;=$J253),$K253*$H253*тех!BK$9*тех!BK$6,)</f>
        <v>0</v>
      </c>
      <c r="BD253" s="66">
        <f>IF(AND(BD$3&gt;=$I253,BD$3&lt;=$J253),$K253*$H253*тех!BL$9*тех!BL$6,)</f>
        <v>0</v>
      </c>
      <c r="BE253" s="66">
        <f>IF(AND(BE$3&gt;=$I253,BE$3&lt;=$J253),$K253*$H253*тех!BM$9*тех!BM$6,)</f>
        <v>0</v>
      </c>
      <c r="BF253" s="66">
        <f>IF(AND(BF$3&gt;=$I253,BF$3&lt;=$J253),$K253*$H253*тех!BN$9*тех!BN$6,)</f>
        <v>0</v>
      </c>
      <c r="BG253" s="66">
        <f>IF(AND(BG$3&gt;=$I253,BG$3&lt;=$J253),$K253*$H253*тех!BO$9*тех!BO$6,)</f>
        <v>0</v>
      </c>
      <c r="BH253" s="66">
        <f>IF(AND(BH$3&gt;=$I253,BH$3&lt;=$J253),$K253*$H253*тех!BP$9*тех!BP$6,)</f>
        <v>0</v>
      </c>
      <c r="BI253" s="66">
        <f>IF(AND(BI$3&gt;=$I253,BI$3&lt;=$J253),$K253*$H253*тех!BQ$9*тех!BQ$6,)</f>
        <v>0</v>
      </c>
      <c r="BJ253" s="66">
        <f>IF(AND(BJ$3&gt;=$I253,BJ$3&lt;=$J253),$K253*$H253*тех!BR$9*тех!BR$6,)</f>
        <v>0</v>
      </c>
      <c r="BK253" s="66">
        <f>IF(AND(BK$3&gt;=$I253,BK$3&lt;=$J253),$K253*$H253*тех!BS$9*тех!BS$6,)</f>
        <v>0</v>
      </c>
      <c r="BL253" s="66">
        <f>IF(AND(BL$3&gt;=$I253,BL$3&lt;=$J253),$K253*$H253*тех!BT$9*тех!BT$6,)</f>
        <v>0</v>
      </c>
      <c r="BM253" s="66">
        <f>IF(AND(BM$3&gt;=$I253,BM$3&lt;=$J253),$K253*$H253*тех!BU$9*тех!BU$6,)</f>
        <v>0</v>
      </c>
      <c r="BN253" s="66">
        <f>IF(AND(BN$3&gt;=$I253,BN$3&lt;=$J253),$K253*$H253*тех!BV$9*тех!BV$6,)</f>
        <v>0</v>
      </c>
      <c r="BO253" s="66">
        <f>IF(AND(BO$3&gt;=$I253,BO$3&lt;=$J253),$K253*$H253*тех!BW$9*тех!BW$6,)</f>
        <v>0</v>
      </c>
      <c r="BP253" s="66">
        <f>IF(AND(BP$3&gt;=$I253,BP$3&lt;=$J253),$K253*$H253*тех!BX$9*тех!BX$6,)</f>
        <v>0</v>
      </c>
      <c r="BQ253" s="66">
        <f>IF(AND(BQ$3&gt;=$I253,BQ$3&lt;=$J253),$K253*$H253*тех!BY$9*тех!BY$6,)</f>
        <v>0</v>
      </c>
      <c r="BR253" s="66">
        <f>IF(AND(BR$3&gt;=$I253,BR$3&lt;=$J253),$K253*$H253*тех!BZ$9*тех!BZ$6,)</f>
        <v>0</v>
      </c>
      <c r="BS253" s="66">
        <f>IF(AND(BS$3&gt;=$I253,BS$3&lt;=$J253),$K253*$H253*тех!CA$9*тех!CA$6,)</f>
        <v>0</v>
      </c>
      <c r="BT253" s="66">
        <f>IF(AND(BT$3&gt;=$I253,BT$3&lt;=$J253),$K253*$H253*тех!CB$9*тех!CB$6,)</f>
        <v>0</v>
      </c>
      <c r="BU253" s="66">
        <f>IF(AND(BU$3&gt;=$I253,BU$3&lt;=$J253),$K253*$H253*тех!CC$9*тех!CC$6,)</f>
        <v>0</v>
      </c>
      <c r="BV253" s="66">
        <f>IF(AND(BV$3&gt;=$I253,BV$3&lt;=$J253),$K253*$H253*тех!CD$9*тех!CD$6,)</f>
        <v>0</v>
      </c>
      <c r="BW253" s="66">
        <f>IF(AND(BW$3&gt;=$I253,BW$3&lt;=$J253),$K253*$H253*тех!CE$9*тех!CE$6,)</f>
        <v>0</v>
      </c>
    </row>
    <row r="254" spans="2:75" hidden="1" outlineLevel="1">
      <c r="B254" s="3">
        <v>17</v>
      </c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64">
        <f t="shared" si="72"/>
        <v>0</v>
      </c>
      <c r="P254" s="66">
        <f>IF(AND(P$3&gt;=$I254,P$3&lt;=$J254),$K254*$H254*тех!X$9*тех!X$6,)</f>
        <v>0</v>
      </c>
      <c r="Q254" s="66">
        <f>IF(AND(Q$3&gt;=$I254,Q$3&lt;=$J254),$K254*$H254*тех!Y$9*тех!Y$6,)</f>
        <v>0</v>
      </c>
      <c r="R254" s="66">
        <f>IF(AND(R$3&gt;=$I254,R$3&lt;=$J254),$K254*$H254*тех!Z$9*тех!Z$6,)</f>
        <v>0</v>
      </c>
      <c r="S254" s="66">
        <f>IF(AND(S$3&gt;=$I254,S$3&lt;=$J254),$K254*$H254*тех!AA$9*тех!AA$6,)</f>
        <v>0</v>
      </c>
      <c r="T254" s="66">
        <f>IF(AND(T$3&gt;=$I254,T$3&lt;=$J254),$K254*$H254*тех!AB$9*тех!AB$6,)</f>
        <v>0</v>
      </c>
      <c r="U254" s="66">
        <f>IF(AND(U$3&gt;=$I254,U$3&lt;=$J254),$K254*$H254*тех!AC$9*тех!AC$6,)</f>
        <v>0</v>
      </c>
      <c r="V254" s="66">
        <f>IF(AND(V$3&gt;=$I254,V$3&lt;=$J254),$K254*$H254*тех!AD$9*тех!AD$6,)</f>
        <v>0</v>
      </c>
      <c r="W254" s="66">
        <f>IF(AND(W$3&gt;=$I254,W$3&lt;=$J254),$K254*$H254*тех!AE$9*тех!AE$6,)</f>
        <v>0</v>
      </c>
      <c r="X254" s="66">
        <f>IF(AND(X$3&gt;=$I254,X$3&lt;=$J254),$K254*$H254*тех!AF$9*тех!AF$6,)</f>
        <v>0</v>
      </c>
      <c r="Y254" s="66">
        <f>IF(AND(Y$3&gt;=$I254,Y$3&lt;=$J254),$K254*$H254*тех!AG$9*тех!AG$6,)</f>
        <v>0</v>
      </c>
      <c r="Z254" s="66">
        <f>IF(AND(Z$3&gt;=$I254,Z$3&lt;=$J254),$K254*$H254*тех!AH$9*тех!AH$6,)</f>
        <v>0</v>
      </c>
      <c r="AA254" s="66">
        <f>IF(AND(AA$3&gt;=$I254,AA$3&lt;=$J254),$K254*$H254*тех!AI$9*тех!AI$6,)</f>
        <v>0</v>
      </c>
      <c r="AB254" s="66">
        <f>IF(AND(AB$3&gt;=$I254,AB$3&lt;=$J254),$K254*$H254*тех!AJ$9*тех!AJ$6,)</f>
        <v>0</v>
      </c>
      <c r="AC254" s="66">
        <f>IF(AND(AC$3&gt;=$I254,AC$3&lt;=$J254),$K254*$H254*тех!AK$9*тех!AK$6,)</f>
        <v>0</v>
      </c>
      <c r="AD254" s="66">
        <f>IF(AND(AD$3&gt;=$I254,AD$3&lt;=$J254),$K254*$H254*тех!AL$9*тех!AL$6,)</f>
        <v>0</v>
      </c>
      <c r="AE254" s="66">
        <f>IF(AND(AE$3&gt;=$I254,AE$3&lt;=$J254),$K254*$H254*тех!AM$9*тех!AM$6,)</f>
        <v>0</v>
      </c>
      <c r="AF254" s="66">
        <f>IF(AND(AF$3&gt;=$I254,AF$3&lt;=$J254),$K254*$H254*тех!AN$9*тех!AN$6,)</f>
        <v>0</v>
      </c>
      <c r="AG254" s="66">
        <f>IF(AND(AG$3&gt;=$I254,AG$3&lt;=$J254),$K254*$H254*тех!AO$9*тех!AO$6,)</f>
        <v>0</v>
      </c>
      <c r="AH254" s="66">
        <f>IF(AND(AH$3&gt;=$I254,AH$3&lt;=$J254),$K254*$H254*тех!AP$9*тех!AP$6,)</f>
        <v>0</v>
      </c>
      <c r="AI254" s="66">
        <f>IF(AND(AI$3&gt;=$I254,AI$3&lt;=$J254),$K254*$H254*тех!AQ$9*тех!AQ$6,)</f>
        <v>0</v>
      </c>
      <c r="AJ254" s="66">
        <f>IF(AND(AJ$3&gt;=$I254,AJ$3&lt;=$J254),$K254*$H254*тех!AR$9*тех!AR$6,)</f>
        <v>0</v>
      </c>
      <c r="AK254" s="66">
        <f>IF(AND(AK$3&gt;=$I254,AK$3&lt;=$J254),$K254*$H254*тех!AS$9*тех!AS$6,)</f>
        <v>0</v>
      </c>
      <c r="AL254" s="66">
        <f>IF(AND(AL$3&gt;=$I254,AL$3&lt;=$J254),$K254*$H254*тех!AT$9*тех!AT$6,)</f>
        <v>0</v>
      </c>
      <c r="AM254" s="66">
        <f>IF(AND(AM$3&gt;=$I254,AM$3&lt;=$J254),$K254*$H254*тех!AU$9*тех!AU$6,)</f>
        <v>0</v>
      </c>
      <c r="AN254" s="66">
        <f>IF(AND(AN$3&gt;=$I254,AN$3&lt;=$J254),$K254*$H254*тех!AV$9*тех!AV$6,)</f>
        <v>0</v>
      </c>
      <c r="AO254" s="66">
        <f>IF(AND(AO$3&gt;=$I254,AO$3&lt;=$J254),$K254*$H254*тех!AW$9*тех!AW$6,)</f>
        <v>0</v>
      </c>
      <c r="AP254" s="66">
        <f>IF(AND(AP$3&gt;=$I254,AP$3&lt;=$J254),$K254*$H254*тех!AX$9*тех!AX$6,)</f>
        <v>0</v>
      </c>
      <c r="AQ254" s="66">
        <f>IF(AND(AQ$3&gt;=$I254,AQ$3&lt;=$J254),$K254*$H254*тех!AY$9*тех!AY$6,)</f>
        <v>0</v>
      </c>
      <c r="AR254" s="66">
        <f>IF(AND(AR$3&gt;=$I254,AR$3&lt;=$J254),$K254*$H254*тех!AZ$9*тех!AZ$6,)</f>
        <v>0</v>
      </c>
      <c r="AS254" s="66">
        <f>IF(AND(AS$3&gt;=$I254,AS$3&lt;=$J254),$K254*$H254*тех!BA$9*тех!BA$6,)</f>
        <v>0</v>
      </c>
      <c r="AT254" s="66">
        <f>IF(AND(AT$3&gt;=$I254,AT$3&lt;=$J254),$K254*$H254*тех!BB$9*тех!BB$6,)</f>
        <v>0</v>
      </c>
      <c r="AU254" s="66">
        <f>IF(AND(AU$3&gt;=$I254,AU$3&lt;=$J254),$K254*$H254*тех!BC$9*тех!BC$6,)</f>
        <v>0</v>
      </c>
      <c r="AV254" s="66">
        <f>IF(AND(AV$3&gt;=$I254,AV$3&lt;=$J254),$K254*$H254*тех!BD$9*тех!BD$6,)</f>
        <v>0</v>
      </c>
      <c r="AW254" s="66">
        <f>IF(AND(AW$3&gt;=$I254,AW$3&lt;=$J254),$K254*$H254*тех!BE$9*тех!BE$6,)</f>
        <v>0</v>
      </c>
      <c r="AX254" s="66">
        <f>IF(AND(AX$3&gt;=$I254,AX$3&lt;=$J254),$K254*$H254*тех!BF$9*тех!BF$6,)</f>
        <v>0</v>
      </c>
      <c r="AY254" s="66">
        <f>IF(AND(AY$3&gt;=$I254,AY$3&lt;=$J254),$K254*$H254*тех!BG$9*тех!BG$6,)</f>
        <v>0</v>
      </c>
      <c r="AZ254" s="66">
        <f>IF(AND(AZ$3&gt;=$I254,AZ$3&lt;=$J254),$K254*$H254*тех!BH$9*тех!BH$6,)</f>
        <v>0</v>
      </c>
      <c r="BA254" s="66">
        <f>IF(AND(BA$3&gt;=$I254,BA$3&lt;=$J254),$K254*$H254*тех!BI$9*тех!BI$6,)</f>
        <v>0</v>
      </c>
      <c r="BB254" s="66">
        <f>IF(AND(BB$3&gt;=$I254,BB$3&lt;=$J254),$K254*$H254*тех!BJ$9*тех!BJ$6,)</f>
        <v>0</v>
      </c>
      <c r="BC254" s="66">
        <f>IF(AND(BC$3&gt;=$I254,BC$3&lt;=$J254),$K254*$H254*тех!BK$9*тех!BK$6,)</f>
        <v>0</v>
      </c>
      <c r="BD254" s="66">
        <f>IF(AND(BD$3&gt;=$I254,BD$3&lt;=$J254),$K254*$H254*тех!BL$9*тех!BL$6,)</f>
        <v>0</v>
      </c>
      <c r="BE254" s="66">
        <f>IF(AND(BE$3&gt;=$I254,BE$3&lt;=$J254),$K254*$H254*тех!BM$9*тех!BM$6,)</f>
        <v>0</v>
      </c>
      <c r="BF254" s="66">
        <f>IF(AND(BF$3&gt;=$I254,BF$3&lt;=$J254),$K254*$H254*тех!BN$9*тех!BN$6,)</f>
        <v>0</v>
      </c>
      <c r="BG254" s="66">
        <f>IF(AND(BG$3&gt;=$I254,BG$3&lt;=$J254),$K254*$H254*тех!BO$9*тех!BO$6,)</f>
        <v>0</v>
      </c>
      <c r="BH254" s="66">
        <f>IF(AND(BH$3&gt;=$I254,BH$3&lt;=$J254),$K254*$H254*тех!BP$9*тех!BP$6,)</f>
        <v>0</v>
      </c>
      <c r="BI254" s="66">
        <f>IF(AND(BI$3&gt;=$I254,BI$3&lt;=$J254),$K254*$H254*тех!BQ$9*тех!BQ$6,)</f>
        <v>0</v>
      </c>
      <c r="BJ254" s="66">
        <f>IF(AND(BJ$3&gt;=$I254,BJ$3&lt;=$J254),$K254*$H254*тех!BR$9*тех!BR$6,)</f>
        <v>0</v>
      </c>
      <c r="BK254" s="66">
        <f>IF(AND(BK$3&gt;=$I254,BK$3&lt;=$J254),$K254*$H254*тех!BS$9*тех!BS$6,)</f>
        <v>0</v>
      </c>
      <c r="BL254" s="66">
        <f>IF(AND(BL$3&gt;=$I254,BL$3&lt;=$J254),$K254*$H254*тех!BT$9*тех!BT$6,)</f>
        <v>0</v>
      </c>
      <c r="BM254" s="66">
        <f>IF(AND(BM$3&gt;=$I254,BM$3&lt;=$J254),$K254*$H254*тех!BU$9*тех!BU$6,)</f>
        <v>0</v>
      </c>
      <c r="BN254" s="66">
        <f>IF(AND(BN$3&gt;=$I254,BN$3&lt;=$J254),$K254*$H254*тех!BV$9*тех!BV$6,)</f>
        <v>0</v>
      </c>
      <c r="BO254" s="66">
        <f>IF(AND(BO$3&gt;=$I254,BO$3&lt;=$J254),$K254*$H254*тех!BW$9*тех!BW$6,)</f>
        <v>0</v>
      </c>
      <c r="BP254" s="66">
        <f>IF(AND(BP$3&gt;=$I254,BP$3&lt;=$J254),$K254*$H254*тех!BX$9*тех!BX$6,)</f>
        <v>0</v>
      </c>
      <c r="BQ254" s="66">
        <f>IF(AND(BQ$3&gt;=$I254,BQ$3&lt;=$J254),$K254*$H254*тех!BY$9*тех!BY$6,)</f>
        <v>0</v>
      </c>
      <c r="BR254" s="66">
        <f>IF(AND(BR$3&gt;=$I254,BR$3&lt;=$J254),$K254*$H254*тех!BZ$9*тех!BZ$6,)</f>
        <v>0</v>
      </c>
      <c r="BS254" s="66">
        <f>IF(AND(BS$3&gt;=$I254,BS$3&lt;=$J254),$K254*$H254*тех!CA$9*тех!CA$6,)</f>
        <v>0</v>
      </c>
      <c r="BT254" s="66">
        <f>IF(AND(BT$3&gt;=$I254,BT$3&lt;=$J254),$K254*$H254*тех!CB$9*тех!CB$6,)</f>
        <v>0</v>
      </c>
      <c r="BU254" s="66">
        <f>IF(AND(BU$3&gt;=$I254,BU$3&lt;=$J254),$K254*$H254*тех!CC$9*тех!CC$6,)</f>
        <v>0</v>
      </c>
      <c r="BV254" s="66">
        <f>IF(AND(BV$3&gt;=$I254,BV$3&lt;=$J254),$K254*$H254*тех!CD$9*тех!CD$6,)</f>
        <v>0</v>
      </c>
      <c r="BW254" s="66">
        <f>IF(AND(BW$3&gt;=$I254,BW$3&lt;=$J254),$K254*$H254*тех!CE$9*тех!CE$6,)</f>
        <v>0</v>
      </c>
    </row>
    <row r="255" spans="2:75" hidden="1" outlineLevel="1">
      <c r="B255" s="3">
        <v>18</v>
      </c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64">
        <f t="shared" si="72"/>
        <v>0</v>
      </c>
      <c r="P255" s="66">
        <f>IF(AND(P$3&gt;=$I255,P$3&lt;=$J255),$K255*$H255*тех!X$9*тех!X$6,)</f>
        <v>0</v>
      </c>
      <c r="Q255" s="66">
        <f>IF(AND(Q$3&gt;=$I255,Q$3&lt;=$J255),$K255*$H255*тех!Y$9*тех!Y$6,)</f>
        <v>0</v>
      </c>
      <c r="R255" s="66">
        <f>IF(AND(R$3&gt;=$I255,R$3&lt;=$J255),$K255*$H255*тех!Z$9*тех!Z$6,)</f>
        <v>0</v>
      </c>
      <c r="S255" s="66">
        <f>IF(AND(S$3&gt;=$I255,S$3&lt;=$J255),$K255*$H255*тех!AA$9*тех!AA$6,)</f>
        <v>0</v>
      </c>
      <c r="T255" s="66">
        <f>IF(AND(T$3&gt;=$I255,T$3&lt;=$J255),$K255*$H255*тех!AB$9*тех!AB$6,)</f>
        <v>0</v>
      </c>
      <c r="U255" s="66">
        <f>IF(AND(U$3&gt;=$I255,U$3&lt;=$J255),$K255*$H255*тех!AC$9*тех!AC$6,)</f>
        <v>0</v>
      </c>
      <c r="V255" s="66">
        <f>IF(AND(V$3&gt;=$I255,V$3&lt;=$J255),$K255*$H255*тех!AD$9*тех!AD$6,)</f>
        <v>0</v>
      </c>
      <c r="W255" s="66">
        <f>IF(AND(W$3&gt;=$I255,W$3&lt;=$J255),$K255*$H255*тех!AE$9*тех!AE$6,)</f>
        <v>0</v>
      </c>
      <c r="X255" s="66">
        <f>IF(AND(X$3&gt;=$I255,X$3&lt;=$J255),$K255*$H255*тех!AF$9*тех!AF$6,)</f>
        <v>0</v>
      </c>
      <c r="Y255" s="66">
        <f>IF(AND(Y$3&gt;=$I255,Y$3&lt;=$J255),$K255*$H255*тех!AG$9*тех!AG$6,)</f>
        <v>0</v>
      </c>
      <c r="Z255" s="66">
        <f>IF(AND(Z$3&gt;=$I255,Z$3&lt;=$J255),$K255*$H255*тех!AH$9*тех!AH$6,)</f>
        <v>0</v>
      </c>
      <c r="AA255" s="66">
        <f>IF(AND(AA$3&gt;=$I255,AA$3&lt;=$J255),$K255*$H255*тех!AI$9*тех!AI$6,)</f>
        <v>0</v>
      </c>
      <c r="AB255" s="66">
        <f>IF(AND(AB$3&gt;=$I255,AB$3&lt;=$J255),$K255*$H255*тех!AJ$9*тех!AJ$6,)</f>
        <v>0</v>
      </c>
      <c r="AC255" s="66">
        <f>IF(AND(AC$3&gt;=$I255,AC$3&lt;=$J255),$K255*$H255*тех!AK$9*тех!AK$6,)</f>
        <v>0</v>
      </c>
      <c r="AD255" s="66">
        <f>IF(AND(AD$3&gt;=$I255,AD$3&lt;=$J255),$K255*$H255*тех!AL$9*тех!AL$6,)</f>
        <v>0</v>
      </c>
      <c r="AE255" s="66">
        <f>IF(AND(AE$3&gt;=$I255,AE$3&lt;=$J255),$K255*$H255*тех!AM$9*тех!AM$6,)</f>
        <v>0</v>
      </c>
      <c r="AF255" s="66">
        <f>IF(AND(AF$3&gt;=$I255,AF$3&lt;=$J255),$K255*$H255*тех!AN$9*тех!AN$6,)</f>
        <v>0</v>
      </c>
      <c r="AG255" s="66">
        <f>IF(AND(AG$3&gt;=$I255,AG$3&lt;=$J255),$K255*$H255*тех!AO$9*тех!AO$6,)</f>
        <v>0</v>
      </c>
      <c r="AH255" s="66">
        <f>IF(AND(AH$3&gt;=$I255,AH$3&lt;=$J255),$K255*$H255*тех!AP$9*тех!AP$6,)</f>
        <v>0</v>
      </c>
      <c r="AI255" s="66">
        <f>IF(AND(AI$3&gt;=$I255,AI$3&lt;=$J255),$K255*$H255*тех!AQ$9*тех!AQ$6,)</f>
        <v>0</v>
      </c>
      <c r="AJ255" s="66">
        <f>IF(AND(AJ$3&gt;=$I255,AJ$3&lt;=$J255),$K255*$H255*тех!AR$9*тех!AR$6,)</f>
        <v>0</v>
      </c>
      <c r="AK255" s="66">
        <f>IF(AND(AK$3&gt;=$I255,AK$3&lt;=$J255),$K255*$H255*тех!AS$9*тех!AS$6,)</f>
        <v>0</v>
      </c>
      <c r="AL255" s="66">
        <f>IF(AND(AL$3&gt;=$I255,AL$3&lt;=$J255),$K255*$H255*тех!AT$9*тех!AT$6,)</f>
        <v>0</v>
      </c>
      <c r="AM255" s="66">
        <f>IF(AND(AM$3&gt;=$I255,AM$3&lt;=$J255),$K255*$H255*тех!AU$9*тех!AU$6,)</f>
        <v>0</v>
      </c>
      <c r="AN255" s="66">
        <f>IF(AND(AN$3&gt;=$I255,AN$3&lt;=$J255),$K255*$H255*тех!AV$9*тех!AV$6,)</f>
        <v>0</v>
      </c>
      <c r="AO255" s="66">
        <f>IF(AND(AO$3&gt;=$I255,AO$3&lt;=$J255),$K255*$H255*тех!AW$9*тех!AW$6,)</f>
        <v>0</v>
      </c>
      <c r="AP255" s="66">
        <f>IF(AND(AP$3&gt;=$I255,AP$3&lt;=$J255),$K255*$H255*тех!AX$9*тех!AX$6,)</f>
        <v>0</v>
      </c>
      <c r="AQ255" s="66">
        <f>IF(AND(AQ$3&gt;=$I255,AQ$3&lt;=$J255),$K255*$H255*тех!AY$9*тех!AY$6,)</f>
        <v>0</v>
      </c>
      <c r="AR255" s="66">
        <f>IF(AND(AR$3&gt;=$I255,AR$3&lt;=$J255),$K255*$H255*тех!AZ$9*тех!AZ$6,)</f>
        <v>0</v>
      </c>
      <c r="AS255" s="66">
        <f>IF(AND(AS$3&gt;=$I255,AS$3&lt;=$J255),$K255*$H255*тех!BA$9*тех!BA$6,)</f>
        <v>0</v>
      </c>
      <c r="AT255" s="66">
        <f>IF(AND(AT$3&gt;=$I255,AT$3&lt;=$J255),$K255*$H255*тех!BB$9*тех!BB$6,)</f>
        <v>0</v>
      </c>
      <c r="AU255" s="66">
        <f>IF(AND(AU$3&gt;=$I255,AU$3&lt;=$J255),$K255*$H255*тех!BC$9*тех!BC$6,)</f>
        <v>0</v>
      </c>
      <c r="AV255" s="66">
        <f>IF(AND(AV$3&gt;=$I255,AV$3&lt;=$J255),$K255*$H255*тех!BD$9*тех!BD$6,)</f>
        <v>0</v>
      </c>
      <c r="AW255" s="66">
        <f>IF(AND(AW$3&gt;=$I255,AW$3&lt;=$J255),$K255*$H255*тех!BE$9*тех!BE$6,)</f>
        <v>0</v>
      </c>
      <c r="AX255" s="66">
        <f>IF(AND(AX$3&gt;=$I255,AX$3&lt;=$J255),$K255*$H255*тех!BF$9*тех!BF$6,)</f>
        <v>0</v>
      </c>
      <c r="AY255" s="66">
        <f>IF(AND(AY$3&gt;=$I255,AY$3&lt;=$J255),$K255*$H255*тех!BG$9*тех!BG$6,)</f>
        <v>0</v>
      </c>
      <c r="AZ255" s="66">
        <f>IF(AND(AZ$3&gt;=$I255,AZ$3&lt;=$J255),$K255*$H255*тех!BH$9*тех!BH$6,)</f>
        <v>0</v>
      </c>
      <c r="BA255" s="66">
        <f>IF(AND(BA$3&gt;=$I255,BA$3&lt;=$J255),$K255*$H255*тех!BI$9*тех!BI$6,)</f>
        <v>0</v>
      </c>
      <c r="BB255" s="66">
        <f>IF(AND(BB$3&gt;=$I255,BB$3&lt;=$J255),$K255*$H255*тех!BJ$9*тех!BJ$6,)</f>
        <v>0</v>
      </c>
      <c r="BC255" s="66">
        <f>IF(AND(BC$3&gt;=$I255,BC$3&lt;=$J255),$K255*$H255*тех!BK$9*тех!BK$6,)</f>
        <v>0</v>
      </c>
      <c r="BD255" s="66">
        <f>IF(AND(BD$3&gt;=$I255,BD$3&lt;=$J255),$K255*$H255*тех!BL$9*тех!BL$6,)</f>
        <v>0</v>
      </c>
      <c r="BE255" s="66">
        <f>IF(AND(BE$3&gt;=$I255,BE$3&lt;=$J255),$K255*$H255*тех!BM$9*тех!BM$6,)</f>
        <v>0</v>
      </c>
      <c r="BF255" s="66">
        <f>IF(AND(BF$3&gt;=$I255,BF$3&lt;=$J255),$K255*$H255*тех!BN$9*тех!BN$6,)</f>
        <v>0</v>
      </c>
      <c r="BG255" s="66">
        <f>IF(AND(BG$3&gt;=$I255,BG$3&lt;=$J255),$K255*$H255*тех!BO$9*тех!BO$6,)</f>
        <v>0</v>
      </c>
      <c r="BH255" s="66">
        <f>IF(AND(BH$3&gt;=$I255,BH$3&lt;=$J255),$K255*$H255*тех!BP$9*тех!BP$6,)</f>
        <v>0</v>
      </c>
      <c r="BI255" s="66">
        <f>IF(AND(BI$3&gt;=$I255,BI$3&lt;=$J255),$K255*$H255*тех!BQ$9*тех!BQ$6,)</f>
        <v>0</v>
      </c>
      <c r="BJ255" s="66">
        <f>IF(AND(BJ$3&gt;=$I255,BJ$3&lt;=$J255),$K255*$H255*тех!BR$9*тех!BR$6,)</f>
        <v>0</v>
      </c>
      <c r="BK255" s="66">
        <f>IF(AND(BK$3&gt;=$I255,BK$3&lt;=$J255),$K255*$H255*тех!BS$9*тех!BS$6,)</f>
        <v>0</v>
      </c>
      <c r="BL255" s="66">
        <f>IF(AND(BL$3&gt;=$I255,BL$3&lt;=$J255),$K255*$H255*тех!BT$9*тех!BT$6,)</f>
        <v>0</v>
      </c>
      <c r="BM255" s="66">
        <f>IF(AND(BM$3&gt;=$I255,BM$3&lt;=$J255),$K255*$H255*тех!BU$9*тех!BU$6,)</f>
        <v>0</v>
      </c>
      <c r="BN255" s="66">
        <f>IF(AND(BN$3&gt;=$I255,BN$3&lt;=$J255),$K255*$H255*тех!BV$9*тех!BV$6,)</f>
        <v>0</v>
      </c>
      <c r="BO255" s="66">
        <f>IF(AND(BO$3&gt;=$I255,BO$3&lt;=$J255),$K255*$H255*тех!BW$9*тех!BW$6,)</f>
        <v>0</v>
      </c>
      <c r="BP255" s="66">
        <f>IF(AND(BP$3&gt;=$I255,BP$3&lt;=$J255),$K255*$H255*тех!BX$9*тех!BX$6,)</f>
        <v>0</v>
      </c>
      <c r="BQ255" s="66">
        <f>IF(AND(BQ$3&gt;=$I255,BQ$3&lt;=$J255),$K255*$H255*тех!BY$9*тех!BY$6,)</f>
        <v>0</v>
      </c>
      <c r="BR255" s="66">
        <f>IF(AND(BR$3&gt;=$I255,BR$3&lt;=$J255),$K255*$H255*тех!BZ$9*тех!BZ$6,)</f>
        <v>0</v>
      </c>
      <c r="BS255" s="66">
        <f>IF(AND(BS$3&gt;=$I255,BS$3&lt;=$J255),$K255*$H255*тех!CA$9*тех!CA$6,)</f>
        <v>0</v>
      </c>
      <c r="BT255" s="66">
        <f>IF(AND(BT$3&gt;=$I255,BT$3&lt;=$J255),$K255*$H255*тех!CB$9*тех!CB$6,)</f>
        <v>0</v>
      </c>
      <c r="BU255" s="66">
        <f>IF(AND(BU$3&gt;=$I255,BU$3&lt;=$J255),$K255*$H255*тех!CC$9*тех!CC$6,)</f>
        <v>0</v>
      </c>
      <c r="BV255" s="66">
        <f>IF(AND(BV$3&gt;=$I255,BV$3&lt;=$J255),$K255*$H255*тех!CD$9*тех!CD$6,)</f>
        <v>0</v>
      </c>
      <c r="BW255" s="66">
        <f>IF(AND(BW$3&gt;=$I255,BW$3&lt;=$J255),$K255*$H255*тех!CE$9*тех!CE$6,)</f>
        <v>0</v>
      </c>
    </row>
    <row r="256" spans="2:75" hidden="1" outlineLevel="1">
      <c r="B256" s="3">
        <v>19</v>
      </c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64">
        <f t="shared" si="72"/>
        <v>0</v>
      </c>
      <c r="P256" s="66">
        <f>IF(AND(P$3&gt;=$I256,P$3&lt;=$J256),$K256*$H256*тех!X$9*тех!X$6,)</f>
        <v>0</v>
      </c>
      <c r="Q256" s="66">
        <f>IF(AND(Q$3&gt;=$I256,Q$3&lt;=$J256),$K256*$H256*тех!Y$9*тех!Y$6,)</f>
        <v>0</v>
      </c>
      <c r="R256" s="66">
        <f>IF(AND(R$3&gt;=$I256,R$3&lt;=$J256),$K256*$H256*тех!Z$9*тех!Z$6,)</f>
        <v>0</v>
      </c>
      <c r="S256" s="66">
        <f>IF(AND(S$3&gt;=$I256,S$3&lt;=$J256),$K256*$H256*тех!AA$9*тех!AA$6,)</f>
        <v>0</v>
      </c>
      <c r="T256" s="66">
        <f>IF(AND(T$3&gt;=$I256,T$3&lt;=$J256),$K256*$H256*тех!AB$9*тех!AB$6,)</f>
        <v>0</v>
      </c>
      <c r="U256" s="66">
        <f>IF(AND(U$3&gt;=$I256,U$3&lt;=$J256),$K256*$H256*тех!AC$9*тех!AC$6,)</f>
        <v>0</v>
      </c>
      <c r="V256" s="66">
        <f>IF(AND(V$3&gt;=$I256,V$3&lt;=$J256),$K256*$H256*тех!AD$9*тех!AD$6,)</f>
        <v>0</v>
      </c>
      <c r="W256" s="66">
        <f>IF(AND(W$3&gt;=$I256,W$3&lt;=$J256),$K256*$H256*тех!AE$9*тех!AE$6,)</f>
        <v>0</v>
      </c>
      <c r="X256" s="66">
        <f>IF(AND(X$3&gt;=$I256,X$3&lt;=$J256),$K256*$H256*тех!AF$9*тех!AF$6,)</f>
        <v>0</v>
      </c>
      <c r="Y256" s="66">
        <f>IF(AND(Y$3&gt;=$I256,Y$3&lt;=$J256),$K256*$H256*тех!AG$9*тех!AG$6,)</f>
        <v>0</v>
      </c>
      <c r="Z256" s="66">
        <f>IF(AND(Z$3&gt;=$I256,Z$3&lt;=$J256),$K256*$H256*тех!AH$9*тех!AH$6,)</f>
        <v>0</v>
      </c>
      <c r="AA256" s="66">
        <f>IF(AND(AA$3&gt;=$I256,AA$3&lt;=$J256),$K256*$H256*тех!AI$9*тех!AI$6,)</f>
        <v>0</v>
      </c>
      <c r="AB256" s="66">
        <f>IF(AND(AB$3&gt;=$I256,AB$3&lt;=$J256),$K256*$H256*тех!AJ$9*тех!AJ$6,)</f>
        <v>0</v>
      </c>
      <c r="AC256" s="66">
        <f>IF(AND(AC$3&gt;=$I256,AC$3&lt;=$J256),$K256*$H256*тех!AK$9*тех!AK$6,)</f>
        <v>0</v>
      </c>
      <c r="AD256" s="66">
        <f>IF(AND(AD$3&gt;=$I256,AD$3&lt;=$J256),$K256*$H256*тех!AL$9*тех!AL$6,)</f>
        <v>0</v>
      </c>
      <c r="AE256" s="66">
        <f>IF(AND(AE$3&gt;=$I256,AE$3&lt;=$J256),$K256*$H256*тех!AM$9*тех!AM$6,)</f>
        <v>0</v>
      </c>
      <c r="AF256" s="66">
        <f>IF(AND(AF$3&gt;=$I256,AF$3&lt;=$J256),$K256*$H256*тех!AN$9*тех!AN$6,)</f>
        <v>0</v>
      </c>
      <c r="AG256" s="66">
        <f>IF(AND(AG$3&gt;=$I256,AG$3&lt;=$J256),$K256*$H256*тех!AO$9*тех!AO$6,)</f>
        <v>0</v>
      </c>
      <c r="AH256" s="66">
        <f>IF(AND(AH$3&gt;=$I256,AH$3&lt;=$J256),$K256*$H256*тех!AP$9*тех!AP$6,)</f>
        <v>0</v>
      </c>
      <c r="AI256" s="66">
        <f>IF(AND(AI$3&gt;=$I256,AI$3&lt;=$J256),$K256*$H256*тех!AQ$9*тех!AQ$6,)</f>
        <v>0</v>
      </c>
      <c r="AJ256" s="66">
        <f>IF(AND(AJ$3&gt;=$I256,AJ$3&lt;=$J256),$K256*$H256*тех!AR$9*тех!AR$6,)</f>
        <v>0</v>
      </c>
      <c r="AK256" s="66">
        <f>IF(AND(AK$3&gt;=$I256,AK$3&lt;=$J256),$K256*$H256*тех!AS$9*тех!AS$6,)</f>
        <v>0</v>
      </c>
      <c r="AL256" s="66">
        <f>IF(AND(AL$3&gt;=$I256,AL$3&lt;=$J256),$K256*$H256*тех!AT$9*тех!AT$6,)</f>
        <v>0</v>
      </c>
      <c r="AM256" s="66">
        <f>IF(AND(AM$3&gt;=$I256,AM$3&lt;=$J256),$K256*$H256*тех!AU$9*тех!AU$6,)</f>
        <v>0</v>
      </c>
      <c r="AN256" s="66">
        <f>IF(AND(AN$3&gt;=$I256,AN$3&lt;=$J256),$K256*$H256*тех!AV$9*тех!AV$6,)</f>
        <v>0</v>
      </c>
      <c r="AO256" s="66">
        <f>IF(AND(AO$3&gt;=$I256,AO$3&lt;=$J256),$K256*$H256*тех!AW$9*тех!AW$6,)</f>
        <v>0</v>
      </c>
      <c r="AP256" s="66">
        <f>IF(AND(AP$3&gt;=$I256,AP$3&lt;=$J256),$K256*$H256*тех!AX$9*тех!AX$6,)</f>
        <v>0</v>
      </c>
      <c r="AQ256" s="66">
        <f>IF(AND(AQ$3&gt;=$I256,AQ$3&lt;=$J256),$K256*$H256*тех!AY$9*тех!AY$6,)</f>
        <v>0</v>
      </c>
      <c r="AR256" s="66">
        <f>IF(AND(AR$3&gt;=$I256,AR$3&lt;=$J256),$K256*$H256*тех!AZ$9*тех!AZ$6,)</f>
        <v>0</v>
      </c>
      <c r="AS256" s="66">
        <f>IF(AND(AS$3&gt;=$I256,AS$3&lt;=$J256),$K256*$H256*тех!BA$9*тех!BA$6,)</f>
        <v>0</v>
      </c>
      <c r="AT256" s="66">
        <f>IF(AND(AT$3&gt;=$I256,AT$3&lt;=$J256),$K256*$H256*тех!BB$9*тех!BB$6,)</f>
        <v>0</v>
      </c>
      <c r="AU256" s="66">
        <f>IF(AND(AU$3&gt;=$I256,AU$3&lt;=$J256),$K256*$H256*тех!BC$9*тех!BC$6,)</f>
        <v>0</v>
      </c>
      <c r="AV256" s="66">
        <f>IF(AND(AV$3&gt;=$I256,AV$3&lt;=$J256),$K256*$H256*тех!BD$9*тех!BD$6,)</f>
        <v>0</v>
      </c>
      <c r="AW256" s="66">
        <f>IF(AND(AW$3&gt;=$I256,AW$3&lt;=$J256),$K256*$H256*тех!BE$9*тех!BE$6,)</f>
        <v>0</v>
      </c>
      <c r="AX256" s="66">
        <f>IF(AND(AX$3&gt;=$I256,AX$3&lt;=$J256),$K256*$H256*тех!BF$9*тех!BF$6,)</f>
        <v>0</v>
      </c>
      <c r="AY256" s="66">
        <f>IF(AND(AY$3&gt;=$I256,AY$3&lt;=$J256),$K256*$H256*тех!BG$9*тех!BG$6,)</f>
        <v>0</v>
      </c>
      <c r="AZ256" s="66">
        <f>IF(AND(AZ$3&gt;=$I256,AZ$3&lt;=$J256),$K256*$H256*тех!BH$9*тех!BH$6,)</f>
        <v>0</v>
      </c>
      <c r="BA256" s="66">
        <f>IF(AND(BA$3&gt;=$I256,BA$3&lt;=$J256),$K256*$H256*тех!BI$9*тех!BI$6,)</f>
        <v>0</v>
      </c>
      <c r="BB256" s="66">
        <f>IF(AND(BB$3&gt;=$I256,BB$3&lt;=$J256),$K256*$H256*тех!BJ$9*тех!BJ$6,)</f>
        <v>0</v>
      </c>
      <c r="BC256" s="66">
        <f>IF(AND(BC$3&gt;=$I256,BC$3&lt;=$J256),$K256*$H256*тех!BK$9*тех!BK$6,)</f>
        <v>0</v>
      </c>
      <c r="BD256" s="66">
        <f>IF(AND(BD$3&gt;=$I256,BD$3&lt;=$J256),$K256*$H256*тех!BL$9*тех!BL$6,)</f>
        <v>0</v>
      </c>
      <c r="BE256" s="66">
        <f>IF(AND(BE$3&gt;=$I256,BE$3&lt;=$J256),$K256*$H256*тех!BM$9*тех!BM$6,)</f>
        <v>0</v>
      </c>
      <c r="BF256" s="66">
        <f>IF(AND(BF$3&gt;=$I256,BF$3&lt;=$J256),$K256*$H256*тех!BN$9*тех!BN$6,)</f>
        <v>0</v>
      </c>
      <c r="BG256" s="66">
        <f>IF(AND(BG$3&gt;=$I256,BG$3&lt;=$J256),$K256*$H256*тех!BO$9*тех!BO$6,)</f>
        <v>0</v>
      </c>
      <c r="BH256" s="66">
        <f>IF(AND(BH$3&gt;=$I256,BH$3&lt;=$J256),$K256*$H256*тех!BP$9*тех!BP$6,)</f>
        <v>0</v>
      </c>
      <c r="BI256" s="66">
        <f>IF(AND(BI$3&gt;=$I256,BI$3&lt;=$J256),$K256*$H256*тех!BQ$9*тех!BQ$6,)</f>
        <v>0</v>
      </c>
      <c r="BJ256" s="66">
        <f>IF(AND(BJ$3&gt;=$I256,BJ$3&lt;=$J256),$K256*$H256*тех!BR$9*тех!BR$6,)</f>
        <v>0</v>
      </c>
      <c r="BK256" s="66">
        <f>IF(AND(BK$3&gt;=$I256,BK$3&lt;=$J256),$K256*$H256*тех!BS$9*тех!BS$6,)</f>
        <v>0</v>
      </c>
      <c r="BL256" s="66">
        <f>IF(AND(BL$3&gt;=$I256,BL$3&lt;=$J256),$K256*$H256*тех!BT$9*тех!BT$6,)</f>
        <v>0</v>
      </c>
      <c r="BM256" s="66">
        <f>IF(AND(BM$3&gt;=$I256,BM$3&lt;=$J256),$K256*$H256*тех!BU$9*тех!BU$6,)</f>
        <v>0</v>
      </c>
      <c r="BN256" s="66">
        <f>IF(AND(BN$3&gt;=$I256,BN$3&lt;=$J256),$K256*$H256*тех!BV$9*тех!BV$6,)</f>
        <v>0</v>
      </c>
      <c r="BO256" s="66">
        <f>IF(AND(BO$3&gt;=$I256,BO$3&lt;=$J256),$K256*$H256*тех!BW$9*тех!BW$6,)</f>
        <v>0</v>
      </c>
      <c r="BP256" s="66">
        <f>IF(AND(BP$3&gt;=$I256,BP$3&lt;=$J256),$K256*$H256*тех!BX$9*тех!BX$6,)</f>
        <v>0</v>
      </c>
      <c r="BQ256" s="66">
        <f>IF(AND(BQ$3&gt;=$I256,BQ$3&lt;=$J256),$K256*$H256*тех!BY$9*тех!BY$6,)</f>
        <v>0</v>
      </c>
      <c r="BR256" s="66">
        <f>IF(AND(BR$3&gt;=$I256,BR$3&lt;=$J256),$K256*$H256*тех!BZ$9*тех!BZ$6,)</f>
        <v>0</v>
      </c>
      <c r="BS256" s="66">
        <f>IF(AND(BS$3&gt;=$I256,BS$3&lt;=$J256),$K256*$H256*тех!CA$9*тех!CA$6,)</f>
        <v>0</v>
      </c>
      <c r="BT256" s="66">
        <f>IF(AND(BT$3&gt;=$I256,BT$3&lt;=$J256),$K256*$H256*тех!CB$9*тех!CB$6,)</f>
        <v>0</v>
      </c>
      <c r="BU256" s="66">
        <f>IF(AND(BU$3&gt;=$I256,BU$3&lt;=$J256),$K256*$H256*тех!CC$9*тех!CC$6,)</f>
        <v>0</v>
      </c>
      <c r="BV256" s="66">
        <f>IF(AND(BV$3&gt;=$I256,BV$3&lt;=$J256),$K256*$H256*тех!CD$9*тех!CD$6,)</f>
        <v>0</v>
      </c>
      <c r="BW256" s="66">
        <f>IF(AND(BW$3&gt;=$I256,BW$3&lt;=$J256),$K256*$H256*тех!CE$9*тех!CE$6,)</f>
        <v>0</v>
      </c>
    </row>
    <row r="257" spans="2:75" hidden="1" outlineLevel="1">
      <c r="B257" s="3">
        <v>20</v>
      </c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64">
        <f t="shared" si="72"/>
        <v>0</v>
      </c>
      <c r="P257" s="66">
        <f>IF(AND(P$3&gt;=$I257,P$3&lt;=$J257),$K257*$H257*тех!X$9*тех!X$6,)</f>
        <v>0</v>
      </c>
      <c r="Q257" s="66">
        <f>IF(AND(Q$3&gt;=$I257,Q$3&lt;=$J257),$K257*$H257*тех!Y$9*тех!Y$6,)</f>
        <v>0</v>
      </c>
      <c r="R257" s="66">
        <f>IF(AND(R$3&gt;=$I257,R$3&lt;=$J257),$K257*$H257*тех!Z$9*тех!Z$6,)</f>
        <v>0</v>
      </c>
      <c r="S257" s="66">
        <f>IF(AND(S$3&gt;=$I257,S$3&lt;=$J257),$K257*$H257*тех!AA$9*тех!AA$6,)</f>
        <v>0</v>
      </c>
      <c r="T257" s="66">
        <f>IF(AND(T$3&gt;=$I257,T$3&lt;=$J257),$K257*$H257*тех!AB$9*тех!AB$6,)</f>
        <v>0</v>
      </c>
      <c r="U257" s="66">
        <f>IF(AND(U$3&gt;=$I257,U$3&lt;=$J257),$K257*$H257*тех!AC$9*тех!AC$6,)</f>
        <v>0</v>
      </c>
      <c r="V257" s="66">
        <f>IF(AND(V$3&gt;=$I257,V$3&lt;=$J257),$K257*$H257*тех!AD$9*тех!AD$6,)</f>
        <v>0</v>
      </c>
      <c r="W257" s="66">
        <f>IF(AND(W$3&gt;=$I257,W$3&lt;=$J257),$K257*$H257*тех!AE$9*тех!AE$6,)</f>
        <v>0</v>
      </c>
      <c r="X257" s="66">
        <f>IF(AND(X$3&gt;=$I257,X$3&lt;=$J257),$K257*$H257*тех!AF$9*тех!AF$6,)</f>
        <v>0</v>
      </c>
      <c r="Y257" s="66">
        <f>IF(AND(Y$3&gt;=$I257,Y$3&lt;=$J257),$K257*$H257*тех!AG$9*тех!AG$6,)</f>
        <v>0</v>
      </c>
      <c r="Z257" s="66">
        <f>IF(AND(Z$3&gt;=$I257,Z$3&lt;=$J257),$K257*$H257*тех!AH$9*тех!AH$6,)</f>
        <v>0</v>
      </c>
      <c r="AA257" s="66">
        <f>IF(AND(AA$3&gt;=$I257,AA$3&lt;=$J257),$K257*$H257*тех!AI$9*тех!AI$6,)</f>
        <v>0</v>
      </c>
      <c r="AB257" s="66">
        <f>IF(AND(AB$3&gt;=$I257,AB$3&lt;=$J257),$K257*$H257*тех!AJ$9*тех!AJ$6,)</f>
        <v>0</v>
      </c>
      <c r="AC257" s="66">
        <f>IF(AND(AC$3&gt;=$I257,AC$3&lt;=$J257),$K257*$H257*тех!AK$9*тех!AK$6,)</f>
        <v>0</v>
      </c>
      <c r="AD257" s="66">
        <f>IF(AND(AD$3&gt;=$I257,AD$3&lt;=$J257),$K257*$H257*тех!AL$9*тех!AL$6,)</f>
        <v>0</v>
      </c>
      <c r="AE257" s="66">
        <f>IF(AND(AE$3&gt;=$I257,AE$3&lt;=$J257),$K257*$H257*тех!AM$9*тех!AM$6,)</f>
        <v>0</v>
      </c>
      <c r="AF257" s="66">
        <f>IF(AND(AF$3&gt;=$I257,AF$3&lt;=$J257),$K257*$H257*тех!AN$9*тех!AN$6,)</f>
        <v>0</v>
      </c>
      <c r="AG257" s="66">
        <f>IF(AND(AG$3&gt;=$I257,AG$3&lt;=$J257),$K257*$H257*тех!AO$9*тех!AO$6,)</f>
        <v>0</v>
      </c>
      <c r="AH257" s="66">
        <f>IF(AND(AH$3&gt;=$I257,AH$3&lt;=$J257),$K257*$H257*тех!AP$9*тех!AP$6,)</f>
        <v>0</v>
      </c>
      <c r="AI257" s="66">
        <f>IF(AND(AI$3&gt;=$I257,AI$3&lt;=$J257),$K257*$H257*тех!AQ$9*тех!AQ$6,)</f>
        <v>0</v>
      </c>
      <c r="AJ257" s="66">
        <f>IF(AND(AJ$3&gt;=$I257,AJ$3&lt;=$J257),$K257*$H257*тех!AR$9*тех!AR$6,)</f>
        <v>0</v>
      </c>
      <c r="AK257" s="66">
        <f>IF(AND(AK$3&gt;=$I257,AK$3&lt;=$J257),$K257*$H257*тех!AS$9*тех!AS$6,)</f>
        <v>0</v>
      </c>
      <c r="AL257" s="66">
        <f>IF(AND(AL$3&gt;=$I257,AL$3&lt;=$J257),$K257*$H257*тех!AT$9*тех!AT$6,)</f>
        <v>0</v>
      </c>
      <c r="AM257" s="66">
        <f>IF(AND(AM$3&gt;=$I257,AM$3&lt;=$J257),$K257*$H257*тех!AU$9*тех!AU$6,)</f>
        <v>0</v>
      </c>
      <c r="AN257" s="66">
        <f>IF(AND(AN$3&gt;=$I257,AN$3&lt;=$J257),$K257*$H257*тех!AV$9*тех!AV$6,)</f>
        <v>0</v>
      </c>
      <c r="AO257" s="66">
        <f>IF(AND(AO$3&gt;=$I257,AO$3&lt;=$J257),$K257*$H257*тех!AW$9*тех!AW$6,)</f>
        <v>0</v>
      </c>
      <c r="AP257" s="66">
        <f>IF(AND(AP$3&gt;=$I257,AP$3&lt;=$J257),$K257*$H257*тех!AX$9*тех!AX$6,)</f>
        <v>0</v>
      </c>
      <c r="AQ257" s="66">
        <f>IF(AND(AQ$3&gt;=$I257,AQ$3&lt;=$J257),$K257*$H257*тех!AY$9*тех!AY$6,)</f>
        <v>0</v>
      </c>
      <c r="AR257" s="66">
        <f>IF(AND(AR$3&gt;=$I257,AR$3&lt;=$J257),$K257*$H257*тех!AZ$9*тех!AZ$6,)</f>
        <v>0</v>
      </c>
      <c r="AS257" s="66">
        <f>IF(AND(AS$3&gt;=$I257,AS$3&lt;=$J257),$K257*$H257*тех!BA$9*тех!BA$6,)</f>
        <v>0</v>
      </c>
      <c r="AT257" s="66">
        <f>IF(AND(AT$3&gt;=$I257,AT$3&lt;=$J257),$K257*$H257*тех!BB$9*тех!BB$6,)</f>
        <v>0</v>
      </c>
      <c r="AU257" s="66">
        <f>IF(AND(AU$3&gt;=$I257,AU$3&lt;=$J257),$K257*$H257*тех!BC$9*тех!BC$6,)</f>
        <v>0</v>
      </c>
      <c r="AV257" s="66">
        <f>IF(AND(AV$3&gt;=$I257,AV$3&lt;=$J257),$K257*$H257*тех!BD$9*тех!BD$6,)</f>
        <v>0</v>
      </c>
      <c r="AW257" s="66">
        <f>IF(AND(AW$3&gt;=$I257,AW$3&lt;=$J257),$K257*$H257*тех!BE$9*тех!BE$6,)</f>
        <v>0</v>
      </c>
      <c r="AX257" s="66">
        <f>IF(AND(AX$3&gt;=$I257,AX$3&lt;=$J257),$K257*$H257*тех!BF$9*тех!BF$6,)</f>
        <v>0</v>
      </c>
      <c r="AY257" s="66">
        <f>IF(AND(AY$3&gt;=$I257,AY$3&lt;=$J257),$K257*$H257*тех!BG$9*тех!BG$6,)</f>
        <v>0</v>
      </c>
      <c r="AZ257" s="66">
        <f>IF(AND(AZ$3&gt;=$I257,AZ$3&lt;=$J257),$K257*$H257*тех!BH$9*тех!BH$6,)</f>
        <v>0</v>
      </c>
      <c r="BA257" s="66">
        <f>IF(AND(BA$3&gt;=$I257,BA$3&lt;=$J257),$K257*$H257*тех!BI$9*тех!BI$6,)</f>
        <v>0</v>
      </c>
      <c r="BB257" s="66">
        <f>IF(AND(BB$3&gt;=$I257,BB$3&lt;=$J257),$K257*$H257*тех!BJ$9*тех!BJ$6,)</f>
        <v>0</v>
      </c>
      <c r="BC257" s="66">
        <f>IF(AND(BC$3&gt;=$I257,BC$3&lt;=$J257),$K257*$H257*тех!BK$9*тех!BK$6,)</f>
        <v>0</v>
      </c>
      <c r="BD257" s="66">
        <f>IF(AND(BD$3&gt;=$I257,BD$3&lt;=$J257),$K257*$H257*тех!BL$9*тех!BL$6,)</f>
        <v>0</v>
      </c>
      <c r="BE257" s="66">
        <f>IF(AND(BE$3&gt;=$I257,BE$3&lt;=$J257),$K257*$H257*тех!BM$9*тех!BM$6,)</f>
        <v>0</v>
      </c>
      <c r="BF257" s="66">
        <f>IF(AND(BF$3&gt;=$I257,BF$3&lt;=$J257),$K257*$H257*тех!BN$9*тех!BN$6,)</f>
        <v>0</v>
      </c>
      <c r="BG257" s="66">
        <f>IF(AND(BG$3&gt;=$I257,BG$3&lt;=$J257),$K257*$H257*тех!BO$9*тех!BO$6,)</f>
        <v>0</v>
      </c>
      <c r="BH257" s="66">
        <f>IF(AND(BH$3&gt;=$I257,BH$3&lt;=$J257),$K257*$H257*тех!BP$9*тех!BP$6,)</f>
        <v>0</v>
      </c>
      <c r="BI257" s="66">
        <f>IF(AND(BI$3&gt;=$I257,BI$3&lt;=$J257),$K257*$H257*тех!BQ$9*тех!BQ$6,)</f>
        <v>0</v>
      </c>
      <c r="BJ257" s="66">
        <f>IF(AND(BJ$3&gt;=$I257,BJ$3&lt;=$J257),$K257*$H257*тех!BR$9*тех!BR$6,)</f>
        <v>0</v>
      </c>
      <c r="BK257" s="66">
        <f>IF(AND(BK$3&gt;=$I257,BK$3&lt;=$J257),$K257*$H257*тех!BS$9*тех!BS$6,)</f>
        <v>0</v>
      </c>
      <c r="BL257" s="66">
        <f>IF(AND(BL$3&gt;=$I257,BL$3&lt;=$J257),$K257*$H257*тех!BT$9*тех!BT$6,)</f>
        <v>0</v>
      </c>
      <c r="BM257" s="66">
        <f>IF(AND(BM$3&gt;=$I257,BM$3&lt;=$J257),$K257*$H257*тех!BU$9*тех!BU$6,)</f>
        <v>0</v>
      </c>
      <c r="BN257" s="66">
        <f>IF(AND(BN$3&gt;=$I257,BN$3&lt;=$J257),$K257*$H257*тех!BV$9*тех!BV$6,)</f>
        <v>0</v>
      </c>
      <c r="BO257" s="66">
        <f>IF(AND(BO$3&gt;=$I257,BO$3&lt;=$J257),$K257*$H257*тех!BW$9*тех!BW$6,)</f>
        <v>0</v>
      </c>
      <c r="BP257" s="66">
        <f>IF(AND(BP$3&gt;=$I257,BP$3&lt;=$J257),$K257*$H257*тех!BX$9*тех!BX$6,)</f>
        <v>0</v>
      </c>
      <c r="BQ257" s="66">
        <f>IF(AND(BQ$3&gt;=$I257,BQ$3&lt;=$J257),$K257*$H257*тех!BY$9*тех!BY$6,)</f>
        <v>0</v>
      </c>
      <c r="BR257" s="66">
        <f>IF(AND(BR$3&gt;=$I257,BR$3&lt;=$J257),$K257*$H257*тех!BZ$9*тех!BZ$6,)</f>
        <v>0</v>
      </c>
      <c r="BS257" s="66">
        <f>IF(AND(BS$3&gt;=$I257,BS$3&lt;=$J257),$K257*$H257*тех!CA$9*тех!CA$6,)</f>
        <v>0</v>
      </c>
      <c r="BT257" s="66">
        <f>IF(AND(BT$3&gt;=$I257,BT$3&lt;=$J257),$K257*$H257*тех!CB$9*тех!CB$6,)</f>
        <v>0</v>
      </c>
      <c r="BU257" s="66">
        <f>IF(AND(BU$3&gt;=$I257,BU$3&lt;=$J257),$K257*$H257*тех!CC$9*тех!CC$6,)</f>
        <v>0</v>
      </c>
      <c r="BV257" s="66">
        <f>IF(AND(BV$3&gt;=$I257,BV$3&lt;=$J257),$K257*$H257*тех!CD$9*тех!CD$6,)</f>
        <v>0</v>
      </c>
      <c r="BW257" s="66">
        <f>IF(AND(BW$3&gt;=$I257,BW$3&lt;=$J257),$K257*$H257*тех!CE$9*тех!CE$6,)</f>
        <v>0</v>
      </c>
    </row>
    <row r="258" spans="2:75" hidden="1" outlineLevel="1">
      <c r="B258" s="3">
        <v>21</v>
      </c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64">
        <f t="shared" si="72"/>
        <v>0</v>
      </c>
      <c r="P258" s="66">
        <f>IF(AND(P$3&gt;=$I258,P$3&lt;=$J258),$K258*$H258*тех!X$9*тех!X$6,)</f>
        <v>0</v>
      </c>
      <c r="Q258" s="66">
        <f>IF(AND(Q$3&gt;=$I258,Q$3&lt;=$J258),$K258*$H258*тех!Y$9*тех!Y$6,)</f>
        <v>0</v>
      </c>
      <c r="R258" s="66">
        <f>IF(AND(R$3&gt;=$I258,R$3&lt;=$J258),$K258*$H258*тех!Z$9*тех!Z$6,)</f>
        <v>0</v>
      </c>
      <c r="S258" s="66">
        <f>IF(AND(S$3&gt;=$I258,S$3&lt;=$J258),$K258*$H258*тех!AA$9*тех!AA$6,)</f>
        <v>0</v>
      </c>
      <c r="T258" s="66">
        <f>IF(AND(T$3&gt;=$I258,T$3&lt;=$J258),$K258*$H258*тех!AB$9*тех!AB$6,)</f>
        <v>0</v>
      </c>
      <c r="U258" s="66">
        <f>IF(AND(U$3&gt;=$I258,U$3&lt;=$J258),$K258*$H258*тех!AC$9*тех!AC$6,)</f>
        <v>0</v>
      </c>
      <c r="V258" s="66">
        <f>IF(AND(V$3&gt;=$I258,V$3&lt;=$J258),$K258*$H258*тех!AD$9*тех!AD$6,)</f>
        <v>0</v>
      </c>
      <c r="W258" s="66">
        <f>IF(AND(W$3&gt;=$I258,W$3&lt;=$J258),$K258*$H258*тех!AE$9*тех!AE$6,)</f>
        <v>0</v>
      </c>
      <c r="X258" s="66">
        <f>IF(AND(X$3&gt;=$I258,X$3&lt;=$J258),$K258*$H258*тех!AF$9*тех!AF$6,)</f>
        <v>0</v>
      </c>
      <c r="Y258" s="66">
        <f>IF(AND(Y$3&gt;=$I258,Y$3&lt;=$J258),$K258*$H258*тех!AG$9*тех!AG$6,)</f>
        <v>0</v>
      </c>
      <c r="Z258" s="66">
        <f>IF(AND(Z$3&gt;=$I258,Z$3&lt;=$J258),$K258*$H258*тех!AH$9*тех!AH$6,)</f>
        <v>0</v>
      </c>
      <c r="AA258" s="66">
        <f>IF(AND(AA$3&gt;=$I258,AA$3&lt;=$J258),$K258*$H258*тех!AI$9*тех!AI$6,)</f>
        <v>0</v>
      </c>
      <c r="AB258" s="66">
        <f>IF(AND(AB$3&gt;=$I258,AB$3&lt;=$J258),$K258*$H258*тех!AJ$9*тех!AJ$6,)</f>
        <v>0</v>
      </c>
      <c r="AC258" s="66">
        <f>IF(AND(AC$3&gt;=$I258,AC$3&lt;=$J258),$K258*$H258*тех!AK$9*тех!AK$6,)</f>
        <v>0</v>
      </c>
      <c r="AD258" s="66">
        <f>IF(AND(AD$3&gt;=$I258,AD$3&lt;=$J258),$K258*$H258*тех!AL$9*тех!AL$6,)</f>
        <v>0</v>
      </c>
      <c r="AE258" s="66">
        <f>IF(AND(AE$3&gt;=$I258,AE$3&lt;=$J258),$K258*$H258*тех!AM$9*тех!AM$6,)</f>
        <v>0</v>
      </c>
      <c r="AF258" s="66">
        <f>IF(AND(AF$3&gt;=$I258,AF$3&lt;=$J258),$K258*$H258*тех!AN$9*тех!AN$6,)</f>
        <v>0</v>
      </c>
      <c r="AG258" s="66">
        <f>IF(AND(AG$3&gt;=$I258,AG$3&lt;=$J258),$K258*$H258*тех!AO$9*тех!AO$6,)</f>
        <v>0</v>
      </c>
      <c r="AH258" s="66">
        <f>IF(AND(AH$3&gt;=$I258,AH$3&lt;=$J258),$K258*$H258*тех!AP$9*тех!AP$6,)</f>
        <v>0</v>
      </c>
      <c r="AI258" s="66">
        <f>IF(AND(AI$3&gt;=$I258,AI$3&lt;=$J258),$K258*$H258*тех!AQ$9*тех!AQ$6,)</f>
        <v>0</v>
      </c>
      <c r="AJ258" s="66">
        <f>IF(AND(AJ$3&gt;=$I258,AJ$3&lt;=$J258),$K258*$H258*тех!AR$9*тех!AR$6,)</f>
        <v>0</v>
      </c>
      <c r="AK258" s="66">
        <f>IF(AND(AK$3&gt;=$I258,AK$3&lt;=$J258),$K258*$H258*тех!AS$9*тех!AS$6,)</f>
        <v>0</v>
      </c>
      <c r="AL258" s="66">
        <f>IF(AND(AL$3&gt;=$I258,AL$3&lt;=$J258),$K258*$H258*тех!AT$9*тех!AT$6,)</f>
        <v>0</v>
      </c>
      <c r="AM258" s="66">
        <f>IF(AND(AM$3&gt;=$I258,AM$3&lt;=$J258),$K258*$H258*тех!AU$9*тех!AU$6,)</f>
        <v>0</v>
      </c>
      <c r="AN258" s="66">
        <f>IF(AND(AN$3&gt;=$I258,AN$3&lt;=$J258),$K258*$H258*тех!AV$9*тех!AV$6,)</f>
        <v>0</v>
      </c>
      <c r="AO258" s="66">
        <f>IF(AND(AO$3&gt;=$I258,AO$3&lt;=$J258),$K258*$H258*тех!AW$9*тех!AW$6,)</f>
        <v>0</v>
      </c>
      <c r="AP258" s="66">
        <f>IF(AND(AP$3&gt;=$I258,AP$3&lt;=$J258),$K258*$H258*тех!AX$9*тех!AX$6,)</f>
        <v>0</v>
      </c>
      <c r="AQ258" s="66">
        <f>IF(AND(AQ$3&gt;=$I258,AQ$3&lt;=$J258),$K258*$H258*тех!AY$9*тех!AY$6,)</f>
        <v>0</v>
      </c>
      <c r="AR258" s="66">
        <f>IF(AND(AR$3&gt;=$I258,AR$3&lt;=$J258),$K258*$H258*тех!AZ$9*тех!AZ$6,)</f>
        <v>0</v>
      </c>
      <c r="AS258" s="66">
        <f>IF(AND(AS$3&gt;=$I258,AS$3&lt;=$J258),$K258*$H258*тех!BA$9*тех!BA$6,)</f>
        <v>0</v>
      </c>
      <c r="AT258" s="66">
        <f>IF(AND(AT$3&gt;=$I258,AT$3&lt;=$J258),$K258*$H258*тех!BB$9*тех!BB$6,)</f>
        <v>0</v>
      </c>
      <c r="AU258" s="66">
        <f>IF(AND(AU$3&gt;=$I258,AU$3&lt;=$J258),$K258*$H258*тех!BC$9*тех!BC$6,)</f>
        <v>0</v>
      </c>
      <c r="AV258" s="66">
        <f>IF(AND(AV$3&gt;=$I258,AV$3&lt;=$J258),$K258*$H258*тех!BD$9*тех!BD$6,)</f>
        <v>0</v>
      </c>
      <c r="AW258" s="66">
        <f>IF(AND(AW$3&gt;=$I258,AW$3&lt;=$J258),$K258*$H258*тех!BE$9*тех!BE$6,)</f>
        <v>0</v>
      </c>
      <c r="AX258" s="66">
        <f>IF(AND(AX$3&gt;=$I258,AX$3&lt;=$J258),$K258*$H258*тех!BF$9*тех!BF$6,)</f>
        <v>0</v>
      </c>
      <c r="AY258" s="66">
        <f>IF(AND(AY$3&gt;=$I258,AY$3&lt;=$J258),$K258*$H258*тех!BG$9*тех!BG$6,)</f>
        <v>0</v>
      </c>
      <c r="AZ258" s="66">
        <f>IF(AND(AZ$3&gt;=$I258,AZ$3&lt;=$J258),$K258*$H258*тех!BH$9*тех!BH$6,)</f>
        <v>0</v>
      </c>
      <c r="BA258" s="66">
        <f>IF(AND(BA$3&gt;=$I258,BA$3&lt;=$J258),$K258*$H258*тех!BI$9*тех!BI$6,)</f>
        <v>0</v>
      </c>
      <c r="BB258" s="66">
        <f>IF(AND(BB$3&gt;=$I258,BB$3&lt;=$J258),$K258*$H258*тех!BJ$9*тех!BJ$6,)</f>
        <v>0</v>
      </c>
      <c r="BC258" s="66">
        <f>IF(AND(BC$3&gt;=$I258,BC$3&lt;=$J258),$K258*$H258*тех!BK$9*тех!BK$6,)</f>
        <v>0</v>
      </c>
      <c r="BD258" s="66">
        <f>IF(AND(BD$3&gt;=$I258,BD$3&lt;=$J258),$K258*$H258*тех!BL$9*тех!BL$6,)</f>
        <v>0</v>
      </c>
      <c r="BE258" s="66">
        <f>IF(AND(BE$3&gt;=$I258,BE$3&lt;=$J258),$K258*$H258*тех!BM$9*тех!BM$6,)</f>
        <v>0</v>
      </c>
      <c r="BF258" s="66">
        <f>IF(AND(BF$3&gt;=$I258,BF$3&lt;=$J258),$K258*$H258*тех!BN$9*тех!BN$6,)</f>
        <v>0</v>
      </c>
      <c r="BG258" s="66">
        <f>IF(AND(BG$3&gt;=$I258,BG$3&lt;=$J258),$K258*$H258*тех!BO$9*тех!BO$6,)</f>
        <v>0</v>
      </c>
      <c r="BH258" s="66">
        <f>IF(AND(BH$3&gt;=$I258,BH$3&lt;=$J258),$K258*$H258*тех!BP$9*тех!BP$6,)</f>
        <v>0</v>
      </c>
      <c r="BI258" s="66">
        <f>IF(AND(BI$3&gt;=$I258,BI$3&lt;=$J258),$K258*$H258*тех!BQ$9*тех!BQ$6,)</f>
        <v>0</v>
      </c>
      <c r="BJ258" s="66">
        <f>IF(AND(BJ$3&gt;=$I258,BJ$3&lt;=$J258),$K258*$H258*тех!BR$9*тех!BR$6,)</f>
        <v>0</v>
      </c>
      <c r="BK258" s="66">
        <f>IF(AND(BK$3&gt;=$I258,BK$3&lt;=$J258),$K258*$H258*тех!BS$9*тех!BS$6,)</f>
        <v>0</v>
      </c>
      <c r="BL258" s="66">
        <f>IF(AND(BL$3&gt;=$I258,BL$3&lt;=$J258),$K258*$H258*тех!BT$9*тех!BT$6,)</f>
        <v>0</v>
      </c>
      <c r="BM258" s="66">
        <f>IF(AND(BM$3&gt;=$I258,BM$3&lt;=$J258),$K258*$H258*тех!BU$9*тех!BU$6,)</f>
        <v>0</v>
      </c>
      <c r="BN258" s="66">
        <f>IF(AND(BN$3&gt;=$I258,BN$3&lt;=$J258),$K258*$H258*тех!BV$9*тех!BV$6,)</f>
        <v>0</v>
      </c>
      <c r="BO258" s="66">
        <f>IF(AND(BO$3&gt;=$I258,BO$3&lt;=$J258),$K258*$H258*тех!BW$9*тех!BW$6,)</f>
        <v>0</v>
      </c>
      <c r="BP258" s="66">
        <f>IF(AND(BP$3&gt;=$I258,BP$3&lt;=$J258),$K258*$H258*тех!BX$9*тех!BX$6,)</f>
        <v>0</v>
      </c>
      <c r="BQ258" s="66">
        <f>IF(AND(BQ$3&gt;=$I258,BQ$3&lt;=$J258),$K258*$H258*тех!BY$9*тех!BY$6,)</f>
        <v>0</v>
      </c>
      <c r="BR258" s="66">
        <f>IF(AND(BR$3&gt;=$I258,BR$3&lt;=$J258),$K258*$H258*тех!BZ$9*тех!BZ$6,)</f>
        <v>0</v>
      </c>
      <c r="BS258" s="66">
        <f>IF(AND(BS$3&gt;=$I258,BS$3&lt;=$J258),$K258*$H258*тех!CA$9*тех!CA$6,)</f>
        <v>0</v>
      </c>
      <c r="BT258" s="66">
        <f>IF(AND(BT$3&gt;=$I258,BT$3&lt;=$J258),$K258*$H258*тех!CB$9*тех!CB$6,)</f>
        <v>0</v>
      </c>
      <c r="BU258" s="66">
        <f>IF(AND(BU$3&gt;=$I258,BU$3&lt;=$J258),$K258*$H258*тех!CC$9*тех!CC$6,)</f>
        <v>0</v>
      </c>
      <c r="BV258" s="66">
        <f>IF(AND(BV$3&gt;=$I258,BV$3&lt;=$J258),$K258*$H258*тех!CD$9*тех!CD$6,)</f>
        <v>0</v>
      </c>
      <c r="BW258" s="66">
        <f>IF(AND(BW$3&gt;=$I258,BW$3&lt;=$J258),$K258*$H258*тех!CE$9*тех!CE$6,)</f>
        <v>0</v>
      </c>
    </row>
    <row r="259" spans="2:75" hidden="1" outlineLevel="1">
      <c r="B259" s="3">
        <v>22</v>
      </c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64">
        <f t="shared" si="72"/>
        <v>0</v>
      </c>
      <c r="P259" s="66">
        <f>IF(AND(P$3&gt;=$I259,P$3&lt;=$J259),$K259*$H259*тех!X$9*тех!X$6,)</f>
        <v>0</v>
      </c>
      <c r="Q259" s="66">
        <f>IF(AND(Q$3&gt;=$I259,Q$3&lt;=$J259),$K259*$H259*тех!Y$9*тех!Y$6,)</f>
        <v>0</v>
      </c>
      <c r="R259" s="66">
        <f>IF(AND(R$3&gt;=$I259,R$3&lt;=$J259),$K259*$H259*тех!Z$9*тех!Z$6,)</f>
        <v>0</v>
      </c>
      <c r="S259" s="66">
        <f>IF(AND(S$3&gt;=$I259,S$3&lt;=$J259),$K259*$H259*тех!AA$9*тех!AA$6,)</f>
        <v>0</v>
      </c>
      <c r="T259" s="66">
        <f>IF(AND(T$3&gt;=$I259,T$3&lt;=$J259),$K259*$H259*тех!AB$9*тех!AB$6,)</f>
        <v>0</v>
      </c>
      <c r="U259" s="66">
        <f>IF(AND(U$3&gt;=$I259,U$3&lt;=$J259),$K259*$H259*тех!AC$9*тех!AC$6,)</f>
        <v>0</v>
      </c>
      <c r="V259" s="66">
        <f>IF(AND(V$3&gt;=$I259,V$3&lt;=$J259),$K259*$H259*тех!AD$9*тех!AD$6,)</f>
        <v>0</v>
      </c>
      <c r="W259" s="66">
        <f>IF(AND(W$3&gt;=$I259,W$3&lt;=$J259),$K259*$H259*тех!AE$9*тех!AE$6,)</f>
        <v>0</v>
      </c>
      <c r="X259" s="66">
        <f>IF(AND(X$3&gt;=$I259,X$3&lt;=$J259),$K259*$H259*тех!AF$9*тех!AF$6,)</f>
        <v>0</v>
      </c>
      <c r="Y259" s="66">
        <f>IF(AND(Y$3&gt;=$I259,Y$3&lt;=$J259),$K259*$H259*тех!AG$9*тех!AG$6,)</f>
        <v>0</v>
      </c>
      <c r="Z259" s="66">
        <f>IF(AND(Z$3&gt;=$I259,Z$3&lt;=$J259),$K259*$H259*тех!AH$9*тех!AH$6,)</f>
        <v>0</v>
      </c>
      <c r="AA259" s="66">
        <f>IF(AND(AA$3&gt;=$I259,AA$3&lt;=$J259),$K259*$H259*тех!AI$9*тех!AI$6,)</f>
        <v>0</v>
      </c>
      <c r="AB259" s="66">
        <f>IF(AND(AB$3&gt;=$I259,AB$3&lt;=$J259),$K259*$H259*тех!AJ$9*тех!AJ$6,)</f>
        <v>0</v>
      </c>
      <c r="AC259" s="66">
        <f>IF(AND(AC$3&gt;=$I259,AC$3&lt;=$J259),$K259*$H259*тех!AK$9*тех!AK$6,)</f>
        <v>0</v>
      </c>
      <c r="AD259" s="66">
        <f>IF(AND(AD$3&gt;=$I259,AD$3&lt;=$J259),$K259*$H259*тех!AL$9*тех!AL$6,)</f>
        <v>0</v>
      </c>
      <c r="AE259" s="66">
        <f>IF(AND(AE$3&gt;=$I259,AE$3&lt;=$J259),$K259*$H259*тех!AM$9*тех!AM$6,)</f>
        <v>0</v>
      </c>
      <c r="AF259" s="66">
        <f>IF(AND(AF$3&gt;=$I259,AF$3&lt;=$J259),$K259*$H259*тех!AN$9*тех!AN$6,)</f>
        <v>0</v>
      </c>
      <c r="AG259" s="66">
        <f>IF(AND(AG$3&gt;=$I259,AG$3&lt;=$J259),$K259*$H259*тех!AO$9*тех!AO$6,)</f>
        <v>0</v>
      </c>
      <c r="AH259" s="66">
        <f>IF(AND(AH$3&gt;=$I259,AH$3&lt;=$J259),$K259*$H259*тех!AP$9*тех!AP$6,)</f>
        <v>0</v>
      </c>
      <c r="AI259" s="66">
        <f>IF(AND(AI$3&gt;=$I259,AI$3&lt;=$J259),$K259*$H259*тех!AQ$9*тех!AQ$6,)</f>
        <v>0</v>
      </c>
      <c r="AJ259" s="66">
        <f>IF(AND(AJ$3&gt;=$I259,AJ$3&lt;=$J259),$K259*$H259*тех!AR$9*тех!AR$6,)</f>
        <v>0</v>
      </c>
      <c r="AK259" s="66">
        <f>IF(AND(AK$3&gt;=$I259,AK$3&lt;=$J259),$K259*$H259*тех!AS$9*тех!AS$6,)</f>
        <v>0</v>
      </c>
      <c r="AL259" s="66">
        <f>IF(AND(AL$3&gt;=$I259,AL$3&lt;=$J259),$K259*$H259*тех!AT$9*тех!AT$6,)</f>
        <v>0</v>
      </c>
      <c r="AM259" s="66">
        <f>IF(AND(AM$3&gt;=$I259,AM$3&lt;=$J259),$K259*$H259*тех!AU$9*тех!AU$6,)</f>
        <v>0</v>
      </c>
      <c r="AN259" s="66">
        <f>IF(AND(AN$3&gt;=$I259,AN$3&lt;=$J259),$K259*$H259*тех!AV$9*тех!AV$6,)</f>
        <v>0</v>
      </c>
      <c r="AO259" s="66">
        <f>IF(AND(AO$3&gt;=$I259,AO$3&lt;=$J259),$K259*$H259*тех!AW$9*тех!AW$6,)</f>
        <v>0</v>
      </c>
      <c r="AP259" s="66">
        <f>IF(AND(AP$3&gt;=$I259,AP$3&lt;=$J259),$K259*$H259*тех!AX$9*тех!AX$6,)</f>
        <v>0</v>
      </c>
      <c r="AQ259" s="66">
        <f>IF(AND(AQ$3&gt;=$I259,AQ$3&lt;=$J259),$K259*$H259*тех!AY$9*тех!AY$6,)</f>
        <v>0</v>
      </c>
      <c r="AR259" s="66">
        <f>IF(AND(AR$3&gt;=$I259,AR$3&lt;=$J259),$K259*$H259*тех!AZ$9*тех!AZ$6,)</f>
        <v>0</v>
      </c>
      <c r="AS259" s="66">
        <f>IF(AND(AS$3&gt;=$I259,AS$3&lt;=$J259),$K259*$H259*тех!BA$9*тех!BA$6,)</f>
        <v>0</v>
      </c>
      <c r="AT259" s="66">
        <f>IF(AND(AT$3&gt;=$I259,AT$3&lt;=$J259),$K259*$H259*тех!BB$9*тех!BB$6,)</f>
        <v>0</v>
      </c>
      <c r="AU259" s="66">
        <f>IF(AND(AU$3&gt;=$I259,AU$3&lt;=$J259),$K259*$H259*тех!BC$9*тех!BC$6,)</f>
        <v>0</v>
      </c>
      <c r="AV259" s="66">
        <f>IF(AND(AV$3&gt;=$I259,AV$3&lt;=$J259),$K259*$H259*тех!BD$9*тех!BD$6,)</f>
        <v>0</v>
      </c>
      <c r="AW259" s="66">
        <f>IF(AND(AW$3&gt;=$I259,AW$3&lt;=$J259),$K259*$H259*тех!BE$9*тех!BE$6,)</f>
        <v>0</v>
      </c>
      <c r="AX259" s="66">
        <f>IF(AND(AX$3&gt;=$I259,AX$3&lt;=$J259),$K259*$H259*тех!BF$9*тех!BF$6,)</f>
        <v>0</v>
      </c>
      <c r="AY259" s="66">
        <f>IF(AND(AY$3&gt;=$I259,AY$3&lt;=$J259),$K259*$H259*тех!BG$9*тех!BG$6,)</f>
        <v>0</v>
      </c>
      <c r="AZ259" s="66">
        <f>IF(AND(AZ$3&gt;=$I259,AZ$3&lt;=$J259),$K259*$H259*тех!BH$9*тех!BH$6,)</f>
        <v>0</v>
      </c>
      <c r="BA259" s="66">
        <f>IF(AND(BA$3&gt;=$I259,BA$3&lt;=$J259),$K259*$H259*тех!BI$9*тех!BI$6,)</f>
        <v>0</v>
      </c>
      <c r="BB259" s="66">
        <f>IF(AND(BB$3&gt;=$I259,BB$3&lt;=$J259),$K259*$H259*тех!BJ$9*тех!BJ$6,)</f>
        <v>0</v>
      </c>
      <c r="BC259" s="66">
        <f>IF(AND(BC$3&gt;=$I259,BC$3&lt;=$J259),$K259*$H259*тех!BK$9*тех!BK$6,)</f>
        <v>0</v>
      </c>
      <c r="BD259" s="66">
        <f>IF(AND(BD$3&gt;=$I259,BD$3&lt;=$J259),$K259*$H259*тех!BL$9*тех!BL$6,)</f>
        <v>0</v>
      </c>
      <c r="BE259" s="66">
        <f>IF(AND(BE$3&gt;=$I259,BE$3&lt;=$J259),$K259*$H259*тех!BM$9*тех!BM$6,)</f>
        <v>0</v>
      </c>
      <c r="BF259" s="66">
        <f>IF(AND(BF$3&gt;=$I259,BF$3&lt;=$J259),$K259*$H259*тех!BN$9*тех!BN$6,)</f>
        <v>0</v>
      </c>
      <c r="BG259" s="66">
        <f>IF(AND(BG$3&gt;=$I259,BG$3&lt;=$J259),$K259*$H259*тех!BO$9*тех!BO$6,)</f>
        <v>0</v>
      </c>
      <c r="BH259" s="66">
        <f>IF(AND(BH$3&gt;=$I259,BH$3&lt;=$J259),$K259*$H259*тех!BP$9*тех!BP$6,)</f>
        <v>0</v>
      </c>
      <c r="BI259" s="66">
        <f>IF(AND(BI$3&gt;=$I259,BI$3&lt;=$J259),$K259*$H259*тех!BQ$9*тех!BQ$6,)</f>
        <v>0</v>
      </c>
      <c r="BJ259" s="66">
        <f>IF(AND(BJ$3&gt;=$I259,BJ$3&lt;=$J259),$K259*$H259*тех!BR$9*тех!BR$6,)</f>
        <v>0</v>
      </c>
      <c r="BK259" s="66">
        <f>IF(AND(BK$3&gt;=$I259,BK$3&lt;=$J259),$K259*$H259*тех!BS$9*тех!BS$6,)</f>
        <v>0</v>
      </c>
      <c r="BL259" s="66">
        <f>IF(AND(BL$3&gt;=$I259,BL$3&lt;=$J259),$K259*$H259*тех!BT$9*тех!BT$6,)</f>
        <v>0</v>
      </c>
      <c r="BM259" s="66">
        <f>IF(AND(BM$3&gt;=$I259,BM$3&lt;=$J259),$K259*$H259*тех!BU$9*тех!BU$6,)</f>
        <v>0</v>
      </c>
      <c r="BN259" s="66">
        <f>IF(AND(BN$3&gt;=$I259,BN$3&lt;=$J259),$K259*$H259*тех!BV$9*тех!BV$6,)</f>
        <v>0</v>
      </c>
      <c r="BO259" s="66">
        <f>IF(AND(BO$3&gt;=$I259,BO$3&lt;=$J259),$K259*$H259*тех!BW$9*тех!BW$6,)</f>
        <v>0</v>
      </c>
      <c r="BP259" s="66">
        <f>IF(AND(BP$3&gt;=$I259,BP$3&lt;=$J259),$K259*$H259*тех!BX$9*тех!BX$6,)</f>
        <v>0</v>
      </c>
      <c r="BQ259" s="66">
        <f>IF(AND(BQ$3&gt;=$I259,BQ$3&lt;=$J259),$K259*$H259*тех!BY$9*тех!BY$6,)</f>
        <v>0</v>
      </c>
      <c r="BR259" s="66">
        <f>IF(AND(BR$3&gt;=$I259,BR$3&lt;=$J259),$K259*$H259*тех!BZ$9*тех!BZ$6,)</f>
        <v>0</v>
      </c>
      <c r="BS259" s="66">
        <f>IF(AND(BS$3&gt;=$I259,BS$3&lt;=$J259),$K259*$H259*тех!CA$9*тех!CA$6,)</f>
        <v>0</v>
      </c>
      <c r="BT259" s="66">
        <f>IF(AND(BT$3&gt;=$I259,BT$3&lt;=$J259),$K259*$H259*тех!CB$9*тех!CB$6,)</f>
        <v>0</v>
      </c>
      <c r="BU259" s="66">
        <f>IF(AND(BU$3&gt;=$I259,BU$3&lt;=$J259),$K259*$H259*тех!CC$9*тех!CC$6,)</f>
        <v>0</v>
      </c>
      <c r="BV259" s="66">
        <f>IF(AND(BV$3&gt;=$I259,BV$3&lt;=$J259),$K259*$H259*тех!CD$9*тех!CD$6,)</f>
        <v>0</v>
      </c>
      <c r="BW259" s="66">
        <f>IF(AND(BW$3&gt;=$I259,BW$3&lt;=$J259),$K259*$H259*тех!CE$9*тех!CE$6,)</f>
        <v>0</v>
      </c>
    </row>
    <row r="260" spans="2:75" hidden="1" outlineLevel="1">
      <c r="B260" s="3">
        <v>23</v>
      </c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64">
        <f t="shared" si="72"/>
        <v>0</v>
      </c>
      <c r="P260" s="66">
        <f>IF(AND(P$3&gt;=$I260,P$3&lt;=$J260),$K260*$H260*тех!X$9*тех!X$6,)</f>
        <v>0</v>
      </c>
      <c r="Q260" s="66">
        <f>IF(AND(Q$3&gt;=$I260,Q$3&lt;=$J260),$K260*$H260*тех!Y$9*тех!Y$6,)</f>
        <v>0</v>
      </c>
      <c r="R260" s="66">
        <f>IF(AND(R$3&gt;=$I260,R$3&lt;=$J260),$K260*$H260*тех!Z$9*тех!Z$6,)</f>
        <v>0</v>
      </c>
      <c r="S260" s="66">
        <f>IF(AND(S$3&gt;=$I260,S$3&lt;=$J260),$K260*$H260*тех!AA$9*тех!AA$6,)</f>
        <v>0</v>
      </c>
      <c r="T260" s="66">
        <f>IF(AND(T$3&gt;=$I260,T$3&lt;=$J260),$K260*$H260*тех!AB$9*тех!AB$6,)</f>
        <v>0</v>
      </c>
      <c r="U260" s="66">
        <f>IF(AND(U$3&gt;=$I260,U$3&lt;=$J260),$K260*$H260*тех!AC$9*тех!AC$6,)</f>
        <v>0</v>
      </c>
      <c r="V260" s="66">
        <f>IF(AND(V$3&gt;=$I260,V$3&lt;=$J260),$K260*$H260*тех!AD$9*тех!AD$6,)</f>
        <v>0</v>
      </c>
      <c r="W260" s="66">
        <f>IF(AND(W$3&gt;=$I260,W$3&lt;=$J260),$K260*$H260*тех!AE$9*тех!AE$6,)</f>
        <v>0</v>
      </c>
      <c r="X260" s="66">
        <f>IF(AND(X$3&gt;=$I260,X$3&lt;=$J260),$K260*$H260*тех!AF$9*тех!AF$6,)</f>
        <v>0</v>
      </c>
      <c r="Y260" s="66">
        <f>IF(AND(Y$3&gt;=$I260,Y$3&lt;=$J260),$K260*$H260*тех!AG$9*тех!AG$6,)</f>
        <v>0</v>
      </c>
      <c r="Z260" s="66">
        <f>IF(AND(Z$3&gt;=$I260,Z$3&lt;=$J260),$K260*$H260*тех!AH$9*тех!AH$6,)</f>
        <v>0</v>
      </c>
      <c r="AA260" s="66">
        <f>IF(AND(AA$3&gt;=$I260,AA$3&lt;=$J260),$K260*$H260*тех!AI$9*тех!AI$6,)</f>
        <v>0</v>
      </c>
      <c r="AB260" s="66">
        <f>IF(AND(AB$3&gt;=$I260,AB$3&lt;=$J260),$K260*$H260*тех!AJ$9*тех!AJ$6,)</f>
        <v>0</v>
      </c>
      <c r="AC260" s="66">
        <f>IF(AND(AC$3&gt;=$I260,AC$3&lt;=$J260),$K260*$H260*тех!AK$9*тех!AK$6,)</f>
        <v>0</v>
      </c>
      <c r="AD260" s="66">
        <f>IF(AND(AD$3&gt;=$I260,AD$3&lt;=$J260),$K260*$H260*тех!AL$9*тех!AL$6,)</f>
        <v>0</v>
      </c>
      <c r="AE260" s="66">
        <f>IF(AND(AE$3&gt;=$I260,AE$3&lt;=$J260),$K260*$H260*тех!AM$9*тех!AM$6,)</f>
        <v>0</v>
      </c>
      <c r="AF260" s="66">
        <f>IF(AND(AF$3&gt;=$I260,AF$3&lt;=$J260),$K260*$H260*тех!AN$9*тех!AN$6,)</f>
        <v>0</v>
      </c>
      <c r="AG260" s="66">
        <f>IF(AND(AG$3&gt;=$I260,AG$3&lt;=$J260),$K260*$H260*тех!AO$9*тех!AO$6,)</f>
        <v>0</v>
      </c>
      <c r="AH260" s="66">
        <f>IF(AND(AH$3&gt;=$I260,AH$3&lt;=$J260),$K260*$H260*тех!AP$9*тех!AP$6,)</f>
        <v>0</v>
      </c>
      <c r="AI260" s="66">
        <f>IF(AND(AI$3&gt;=$I260,AI$3&lt;=$J260),$K260*$H260*тех!AQ$9*тех!AQ$6,)</f>
        <v>0</v>
      </c>
      <c r="AJ260" s="66">
        <f>IF(AND(AJ$3&gt;=$I260,AJ$3&lt;=$J260),$K260*$H260*тех!AR$9*тех!AR$6,)</f>
        <v>0</v>
      </c>
      <c r="AK260" s="66">
        <f>IF(AND(AK$3&gt;=$I260,AK$3&lt;=$J260),$K260*$H260*тех!AS$9*тех!AS$6,)</f>
        <v>0</v>
      </c>
      <c r="AL260" s="66">
        <f>IF(AND(AL$3&gt;=$I260,AL$3&lt;=$J260),$K260*$H260*тех!AT$9*тех!AT$6,)</f>
        <v>0</v>
      </c>
      <c r="AM260" s="66">
        <f>IF(AND(AM$3&gt;=$I260,AM$3&lt;=$J260),$K260*$H260*тех!AU$9*тех!AU$6,)</f>
        <v>0</v>
      </c>
      <c r="AN260" s="66">
        <f>IF(AND(AN$3&gt;=$I260,AN$3&lt;=$J260),$K260*$H260*тех!AV$9*тех!AV$6,)</f>
        <v>0</v>
      </c>
      <c r="AO260" s="66">
        <f>IF(AND(AO$3&gt;=$I260,AO$3&lt;=$J260),$K260*$H260*тех!AW$9*тех!AW$6,)</f>
        <v>0</v>
      </c>
      <c r="AP260" s="66">
        <f>IF(AND(AP$3&gt;=$I260,AP$3&lt;=$J260),$K260*$H260*тех!AX$9*тех!AX$6,)</f>
        <v>0</v>
      </c>
      <c r="AQ260" s="66">
        <f>IF(AND(AQ$3&gt;=$I260,AQ$3&lt;=$J260),$K260*$H260*тех!AY$9*тех!AY$6,)</f>
        <v>0</v>
      </c>
      <c r="AR260" s="66">
        <f>IF(AND(AR$3&gt;=$I260,AR$3&lt;=$J260),$K260*$H260*тех!AZ$9*тех!AZ$6,)</f>
        <v>0</v>
      </c>
      <c r="AS260" s="66">
        <f>IF(AND(AS$3&gt;=$I260,AS$3&lt;=$J260),$K260*$H260*тех!BA$9*тех!BA$6,)</f>
        <v>0</v>
      </c>
      <c r="AT260" s="66">
        <f>IF(AND(AT$3&gt;=$I260,AT$3&lt;=$J260),$K260*$H260*тех!BB$9*тех!BB$6,)</f>
        <v>0</v>
      </c>
      <c r="AU260" s="66">
        <f>IF(AND(AU$3&gt;=$I260,AU$3&lt;=$J260),$K260*$H260*тех!BC$9*тех!BC$6,)</f>
        <v>0</v>
      </c>
      <c r="AV260" s="66">
        <f>IF(AND(AV$3&gt;=$I260,AV$3&lt;=$J260),$K260*$H260*тех!BD$9*тех!BD$6,)</f>
        <v>0</v>
      </c>
      <c r="AW260" s="66">
        <f>IF(AND(AW$3&gt;=$I260,AW$3&lt;=$J260),$K260*$H260*тех!BE$9*тех!BE$6,)</f>
        <v>0</v>
      </c>
      <c r="AX260" s="66">
        <f>IF(AND(AX$3&gt;=$I260,AX$3&lt;=$J260),$K260*$H260*тех!BF$9*тех!BF$6,)</f>
        <v>0</v>
      </c>
      <c r="AY260" s="66">
        <f>IF(AND(AY$3&gt;=$I260,AY$3&lt;=$J260),$K260*$H260*тех!BG$9*тех!BG$6,)</f>
        <v>0</v>
      </c>
      <c r="AZ260" s="66">
        <f>IF(AND(AZ$3&gt;=$I260,AZ$3&lt;=$J260),$K260*$H260*тех!BH$9*тех!BH$6,)</f>
        <v>0</v>
      </c>
      <c r="BA260" s="66">
        <f>IF(AND(BA$3&gt;=$I260,BA$3&lt;=$J260),$K260*$H260*тех!BI$9*тех!BI$6,)</f>
        <v>0</v>
      </c>
      <c r="BB260" s="66">
        <f>IF(AND(BB$3&gt;=$I260,BB$3&lt;=$J260),$K260*$H260*тех!BJ$9*тех!BJ$6,)</f>
        <v>0</v>
      </c>
      <c r="BC260" s="66">
        <f>IF(AND(BC$3&gt;=$I260,BC$3&lt;=$J260),$K260*$H260*тех!BK$9*тех!BK$6,)</f>
        <v>0</v>
      </c>
      <c r="BD260" s="66">
        <f>IF(AND(BD$3&gt;=$I260,BD$3&lt;=$J260),$K260*$H260*тех!BL$9*тех!BL$6,)</f>
        <v>0</v>
      </c>
      <c r="BE260" s="66">
        <f>IF(AND(BE$3&gt;=$I260,BE$3&lt;=$J260),$K260*$H260*тех!BM$9*тех!BM$6,)</f>
        <v>0</v>
      </c>
      <c r="BF260" s="66">
        <f>IF(AND(BF$3&gt;=$I260,BF$3&lt;=$J260),$K260*$H260*тех!BN$9*тех!BN$6,)</f>
        <v>0</v>
      </c>
      <c r="BG260" s="66">
        <f>IF(AND(BG$3&gt;=$I260,BG$3&lt;=$J260),$K260*$H260*тех!BO$9*тех!BO$6,)</f>
        <v>0</v>
      </c>
      <c r="BH260" s="66">
        <f>IF(AND(BH$3&gt;=$I260,BH$3&lt;=$J260),$K260*$H260*тех!BP$9*тех!BP$6,)</f>
        <v>0</v>
      </c>
      <c r="BI260" s="66">
        <f>IF(AND(BI$3&gt;=$I260,BI$3&lt;=$J260),$K260*$H260*тех!BQ$9*тех!BQ$6,)</f>
        <v>0</v>
      </c>
      <c r="BJ260" s="66">
        <f>IF(AND(BJ$3&gt;=$I260,BJ$3&lt;=$J260),$K260*$H260*тех!BR$9*тех!BR$6,)</f>
        <v>0</v>
      </c>
      <c r="BK260" s="66">
        <f>IF(AND(BK$3&gt;=$I260,BK$3&lt;=$J260),$K260*$H260*тех!BS$9*тех!BS$6,)</f>
        <v>0</v>
      </c>
      <c r="BL260" s="66">
        <f>IF(AND(BL$3&gt;=$I260,BL$3&lt;=$J260),$K260*$H260*тех!BT$9*тех!BT$6,)</f>
        <v>0</v>
      </c>
      <c r="BM260" s="66">
        <f>IF(AND(BM$3&gt;=$I260,BM$3&lt;=$J260),$K260*$H260*тех!BU$9*тех!BU$6,)</f>
        <v>0</v>
      </c>
      <c r="BN260" s="66">
        <f>IF(AND(BN$3&gt;=$I260,BN$3&lt;=$J260),$K260*$H260*тех!BV$9*тех!BV$6,)</f>
        <v>0</v>
      </c>
      <c r="BO260" s="66">
        <f>IF(AND(BO$3&gt;=$I260,BO$3&lt;=$J260),$K260*$H260*тех!BW$9*тех!BW$6,)</f>
        <v>0</v>
      </c>
      <c r="BP260" s="66">
        <f>IF(AND(BP$3&gt;=$I260,BP$3&lt;=$J260),$K260*$H260*тех!BX$9*тех!BX$6,)</f>
        <v>0</v>
      </c>
      <c r="BQ260" s="66">
        <f>IF(AND(BQ$3&gt;=$I260,BQ$3&lt;=$J260),$K260*$H260*тех!BY$9*тех!BY$6,)</f>
        <v>0</v>
      </c>
      <c r="BR260" s="66">
        <f>IF(AND(BR$3&gt;=$I260,BR$3&lt;=$J260),$K260*$H260*тех!BZ$9*тех!BZ$6,)</f>
        <v>0</v>
      </c>
      <c r="BS260" s="66">
        <f>IF(AND(BS$3&gt;=$I260,BS$3&lt;=$J260),$K260*$H260*тех!CA$9*тех!CA$6,)</f>
        <v>0</v>
      </c>
      <c r="BT260" s="66">
        <f>IF(AND(BT$3&gt;=$I260,BT$3&lt;=$J260),$K260*$H260*тех!CB$9*тех!CB$6,)</f>
        <v>0</v>
      </c>
      <c r="BU260" s="66">
        <f>IF(AND(BU$3&gt;=$I260,BU$3&lt;=$J260),$K260*$H260*тех!CC$9*тех!CC$6,)</f>
        <v>0</v>
      </c>
      <c r="BV260" s="66">
        <f>IF(AND(BV$3&gt;=$I260,BV$3&lt;=$J260),$K260*$H260*тех!CD$9*тех!CD$6,)</f>
        <v>0</v>
      </c>
      <c r="BW260" s="66">
        <f>IF(AND(BW$3&gt;=$I260,BW$3&lt;=$J260),$K260*$H260*тех!CE$9*тех!CE$6,)</f>
        <v>0</v>
      </c>
    </row>
    <row r="261" spans="2:75" hidden="1" outlineLevel="1">
      <c r="B261" s="3">
        <v>24</v>
      </c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64">
        <f t="shared" si="72"/>
        <v>0</v>
      </c>
      <c r="P261" s="66">
        <f>IF(AND(P$3&gt;=$I261,P$3&lt;=$J261),$K261*$H261*тех!X$9*тех!X$6,)</f>
        <v>0</v>
      </c>
      <c r="Q261" s="66">
        <f>IF(AND(Q$3&gt;=$I261,Q$3&lt;=$J261),$K261*$H261*тех!Y$9*тех!Y$6,)</f>
        <v>0</v>
      </c>
      <c r="R261" s="66">
        <f>IF(AND(R$3&gt;=$I261,R$3&lt;=$J261),$K261*$H261*тех!Z$9*тех!Z$6,)</f>
        <v>0</v>
      </c>
      <c r="S261" s="66">
        <f>IF(AND(S$3&gt;=$I261,S$3&lt;=$J261),$K261*$H261*тех!AA$9*тех!AA$6,)</f>
        <v>0</v>
      </c>
      <c r="T261" s="66">
        <f>IF(AND(T$3&gt;=$I261,T$3&lt;=$J261),$K261*$H261*тех!AB$9*тех!AB$6,)</f>
        <v>0</v>
      </c>
      <c r="U261" s="66">
        <f>IF(AND(U$3&gt;=$I261,U$3&lt;=$J261),$K261*$H261*тех!AC$9*тех!AC$6,)</f>
        <v>0</v>
      </c>
      <c r="V261" s="66">
        <f>IF(AND(V$3&gt;=$I261,V$3&lt;=$J261),$K261*$H261*тех!AD$9*тех!AD$6,)</f>
        <v>0</v>
      </c>
      <c r="W261" s="66">
        <f>IF(AND(W$3&gt;=$I261,W$3&lt;=$J261),$K261*$H261*тех!AE$9*тех!AE$6,)</f>
        <v>0</v>
      </c>
      <c r="X261" s="66">
        <f>IF(AND(X$3&gt;=$I261,X$3&lt;=$J261),$K261*$H261*тех!AF$9*тех!AF$6,)</f>
        <v>0</v>
      </c>
      <c r="Y261" s="66">
        <f>IF(AND(Y$3&gt;=$I261,Y$3&lt;=$J261),$K261*$H261*тех!AG$9*тех!AG$6,)</f>
        <v>0</v>
      </c>
      <c r="Z261" s="66">
        <f>IF(AND(Z$3&gt;=$I261,Z$3&lt;=$J261),$K261*$H261*тех!AH$9*тех!AH$6,)</f>
        <v>0</v>
      </c>
      <c r="AA261" s="66">
        <f>IF(AND(AA$3&gt;=$I261,AA$3&lt;=$J261),$K261*$H261*тех!AI$9*тех!AI$6,)</f>
        <v>0</v>
      </c>
      <c r="AB261" s="66">
        <f>IF(AND(AB$3&gt;=$I261,AB$3&lt;=$J261),$K261*$H261*тех!AJ$9*тех!AJ$6,)</f>
        <v>0</v>
      </c>
      <c r="AC261" s="66">
        <f>IF(AND(AC$3&gt;=$I261,AC$3&lt;=$J261),$K261*$H261*тех!AK$9*тех!AK$6,)</f>
        <v>0</v>
      </c>
      <c r="AD261" s="66">
        <f>IF(AND(AD$3&gt;=$I261,AD$3&lt;=$J261),$K261*$H261*тех!AL$9*тех!AL$6,)</f>
        <v>0</v>
      </c>
      <c r="AE261" s="66">
        <f>IF(AND(AE$3&gt;=$I261,AE$3&lt;=$J261),$K261*$H261*тех!AM$9*тех!AM$6,)</f>
        <v>0</v>
      </c>
      <c r="AF261" s="66">
        <f>IF(AND(AF$3&gt;=$I261,AF$3&lt;=$J261),$K261*$H261*тех!AN$9*тех!AN$6,)</f>
        <v>0</v>
      </c>
      <c r="AG261" s="66">
        <f>IF(AND(AG$3&gt;=$I261,AG$3&lt;=$J261),$K261*$H261*тех!AO$9*тех!AO$6,)</f>
        <v>0</v>
      </c>
      <c r="AH261" s="66">
        <f>IF(AND(AH$3&gt;=$I261,AH$3&lt;=$J261),$K261*$H261*тех!AP$9*тех!AP$6,)</f>
        <v>0</v>
      </c>
      <c r="AI261" s="66">
        <f>IF(AND(AI$3&gt;=$I261,AI$3&lt;=$J261),$K261*$H261*тех!AQ$9*тех!AQ$6,)</f>
        <v>0</v>
      </c>
      <c r="AJ261" s="66">
        <f>IF(AND(AJ$3&gt;=$I261,AJ$3&lt;=$J261),$K261*$H261*тех!AR$9*тех!AR$6,)</f>
        <v>0</v>
      </c>
      <c r="AK261" s="66">
        <f>IF(AND(AK$3&gt;=$I261,AK$3&lt;=$J261),$K261*$H261*тех!AS$9*тех!AS$6,)</f>
        <v>0</v>
      </c>
      <c r="AL261" s="66">
        <f>IF(AND(AL$3&gt;=$I261,AL$3&lt;=$J261),$K261*$H261*тех!AT$9*тех!AT$6,)</f>
        <v>0</v>
      </c>
      <c r="AM261" s="66">
        <f>IF(AND(AM$3&gt;=$I261,AM$3&lt;=$J261),$K261*$H261*тех!AU$9*тех!AU$6,)</f>
        <v>0</v>
      </c>
      <c r="AN261" s="66">
        <f>IF(AND(AN$3&gt;=$I261,AN$3&lt;=$J261),$K261*$H261*тех!AV$9*тех!AV$6,)</f>
        <v>0</v>
      </c>
      <c r="AO261" s="66">
        <f>IF(AND(AO$3&gt;=$I261,AO$3&lt;=$J261),$K261*$H261*тех!AW$9*тех!AW$6,)</f>
        <v>0</v>
      </c>
      <c r="AP261" s="66">
        <f>IF(AND(AP$3&gt;=$I261,AP$3&lt;=$J261),$K261*$H261*тех!AX$9*тех!AX$6,)</f>
        <v>0</v>
      </c>
      <c r="AQ261" s="66">
        <f>IF(AND(AQ$3&gt;=$I261,AQ$3&lt;=$J261),$K261*$H261*тех!AY$9*тех!AY$6,)</f>
        <v>0</v>
      </c>
      <c r="AR261" s="66">
        <f>IF(AND(AR$3&gt;=$I261,AR$3&lt;=$J261),$K261*$H261*тех!AZ$9*тех!AZ$6,)</f>
        <v>0</v>
      </c>
      <c r="AS261" s="66">
        <f>IF(AND(AS$3&gt;=$I261,AS$3&lt;=$J261),$K261*$H261*тех!BA$9*тех!BA$6,)</f>
        <v>0</v>
      </c>
      <c r="AT261" s="66">
        <f>IF(AND(AT$3&gt;=$I261,AT$3&lt;=$J261),$K261*$H261*тех!BB$9*тех!BB$6,)</f>
        <v>0</v>
      </c>
      <c r="AU261" s="66">
        <f>IF(AND(AU$3&gt;=$I261,AU$3&lt;=$J261),$K261*$H261*тех!BC$9*тех!BC$6,)</f>
        <v>0</v>
      </c>
      <c r="AV261" s="66">
        <f>IF(AND(AV$3&gt;=$I261,AV$3&lt;=$J261),$K261*$H261*тех!BD$9*тех!BD$6,)</f>
        <v>0</v>
      </c>
      <c r="AW261" s="66">
        <f>IF(AND(AW$3&gt;=$I261,AW$3&lt;=$J261),$K261*$H261*тех!BE$9*тех!BE$6,)</f>
        <v>0</v>
      </c>
      <c r="AX261" s="66">
        <f>IF(AND(AX$3&gt;=$I261,AX$3&lt;=$J261),$K261*$H261*тех!BF$9*тех!BF$6,)</f>
        <v>0</v>
      </c>
      <c r="AY261" s="66">
        <f>IF(AND(AY$3&gt;=$I261,AY$3&lt;=$J261),$K261*$H261*тех!BG$9*тех!BG$6,)</f>
        <v>0</v>
      </c>
      <c r="AZ261" s="66">
        <f>IF(AND(AZ$3&gt;=$I261,AZ$3&lt;=$J261),$K261*$H261*тех!BH$9*тех!BH$6,)</f>
        <v>0</v>
      </c>
      <c r="BA261" s="66">
        <f>IF(AND(BA$3&gt;=$I261,BA$3&lt;=$J261),$K261*$H261*тех!BI$9*тех!BI$6,)</f>
        <v>0</v>
      </c>
      <c r="BB261" s="66">
        <f>IF(AND(BB$3&gt;=$I261,BB$3&lt;=$J261),$K261*$H261*тех!BJ$9*тех!BJ$6,)</f>
        <v>0</v>
      </c>
      <c r="BC261" s="66">
        <f>IF(AND(BC$3&gt;=$I261,BC$3&lt;=$J261),$K261*$H261*тех!BK$9*тех!BK$6,)</f>
        <v>0</v>
      </c>
      <c r="BD261" s="66">
        <f>IF(AND(BD$3&gt;=$I261,BD$3&lt;=$J261),$K261*$H261*тех!BL$9*тех!BL$6,)</f>
        <v>0</v>
      </c>
      <c r="BE261" s="66">
        <f>IF(AND(BE$3&gt;=$I261,BE$3&lt;=$J261),$K261*$H261*тех!BM$9*тех!BM$6,)</f>
        <v>0</v>
      </c>
      <c r="BF261" s="66">
        <f>IF(AND(BF$3&gt;=$I261,BF$3&lt;=$J261),$K261*$H261*тех!BN$9*тех!BN$6,)</f>
        <v>0</v>
      </c>
      <c r="BG261" s="66">
        <f>IF(AND(BG$3&gt;=$I261,BG$3&lt;=$J261),$K261*$H261*тех!BO$9*тех!BO$6,)</f>
        <v>0</v>
      </c>
      <c r="BH261" s="66">
        <f>IF(AND(BH$3&gt;=$I261,BH$3&lt;=$J261),$K261*$H261*тех!BP$9*тех!BP$6,)</f>
        <v>0</v>
      </c>
      <c r="BI261" s="66">
        <f>IF(AND(BI$3&gt;=$I261,BI$3&lt;=$J261),$K261*$H261*тех!BQ$9*тех!BQ$6,)</f>
        <v>0</v>
      </c>
      <c r="BJ261" s="66">
        <f>IF(AND(BJ$3&gt;=$I261,BJ$3&lt;=$J261),$K261*$H261*тех!BR$9*тех!BR$6,)</f>
        <v>0</v>
      </c>
      <c r="BK261" s="66">
        <f>IF(AND(BK$3&gt;=$I261,BK$3&lt;=$J261),$K261*$H261*тех!BS$9*тех!BS$6,)</f>
        <v>0</v>
      </c>
      <c r="BL261" s="66">
        <f>IF(AND(BL$3&gt;=$I261,BL$3&lt;=$J261),$K261*$H261*тех!BT$9*тех!BT$6,)</f>
        <v>0</v>
      </c>
      <c r="BM261" s="66">
        <f>IF(AND(BM$3&gt;=$I261,BM$3&lt;=$J261),$K261*$H261*тех!BU$9*тех!BU$6,)</f>
        <v>0</v>
      </c>
      <c r="BN261" s="66">
        <f>IF(AND(BN$3&gt;=$I261,BN$3&lt;=$J261),$K261*$H261*тех!BV$9*тех!BV$6,)</f>
        <v>0</v>
      </c>
      <c r="BO261" s="66">
        <f>IF(AND(BO$3&gt;=$I261,BO$3&lt;=$J261),$K261*$H261*тех!BW$9*тех!BW$6,)</f>
        <v>0</v>
      </c>
      <c r="BP261" s="66">
        <f>IF(AND(BP$3&gt;=$I261,BP$3&lt;=$J261),$K261*$H261*тех!BX$9*тех!BX$6,)</f>
        <v>0</v>
      </c>
      <c r="BQ261" s="66">
        <f>IF(AND(BQ$3&gt;=$I261,BQ$3&lt;=$J261),$K261*$H261*тех!BY$9*тех!BY$6,)</f>
        <v>0</v>
      </c>
      <c r="BR261" s="66">
        <f>IF(AND(BR$3&gt;=$I261,BR$3&lt;=$J261),$K261*$H261*тех!BZ$9*тех!BZ$6,)</f>
        <v>0</v>
      </c>
      <c r="BS261" s="66">
        <f>IF(AND(BS$3&gt;=$I261,BS$3&lt;=$J261),$K261*$H261*тех!CA$9*тех!CA$6,)</f>
        <v>0</v>
      </c>
      <c r="BT261" s="66">
        <f>IF(AND(BT$3&gt;=$I261,BT$3&lt;=$J261),$K261*$H261*тех!CB$9*тех!CB$6,)</f>
        <v>0</v>
      </c>
      <c r="BU261" s="66">
        <f>IF(AND(BU$3&gt;=$I261,BU$3&lt;=$J261),$K261*$H261*тех!CC$9*тех!CC$6,)</f>
        <v>0</v>
      </c>
      <c r="BV261" s="66">
        <f>IF(AND(BV$3&gt;=$I261,BV$3&lt;=$J261),$K261*$H261*тех!CD$9*тех!CD$6,)</f>
        <v>0</v>
      </c>
      <c r="BW261" s="66">
        <f>IF(AND(BW$3&gt;=$I261,BW$3&lt;=$J261),$K261*$H261*тех!CE$9*тех!CE$6,)</f>
        <v>0</v>
      </c>
    </row>
    <row r="262" spans="2:75" hidden="1" outlineLevel="1">
      <c r="B262" s="3">
        <v>25</v>
      </c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64">
        <f t="shared" si="72"/>
        <v>0</v>
      </c>
      <c r="P262" s="66">
        <f>IF(AND(P$3&gt;=$I262,P$3&lt;=$J262),$K262*$H262*тех!X$9*тех!X$6,)</f>
        <v>0</v>
      </c>
      <c r="Q262" s="66">
        <f>IF(AND(Q$3&gt;=$I262,Q$3&lt;=$J262),$K262*$H262*тех!Y$9*тех!Y$6,)</f>
        <v>0</v>
      </c>
      <c r="R262" s="66">
        <f>IF(AND(R$3&gt;=$I262,R$3&lt;=$J262),$K262*$H262*тех!Z$9*тех!Z$6,)</f>
        <v>0</v>
      </c>
      <c r="S262" s="66">
        <f>IF(AND(S$3&gt;=$I262,S$3&lt;=$J262),$K262*$H262*тех!AA$9*тех!AA$6,)</f>
        <v>0</v>
      </c>
      <c r="T262" s="66">
        <f>IF(AND(T$3&gt;=$I262,T$3&lt;=$J262),$K262*$H262*тех!AB$9*тех!AB$6,)</f>
        <v>0</v>
      </c>
      <c r="U262" s="66">
        <f>IF(AND(U$3&gt;=$I262,U$3&lt;=$J262),$K262*$H262*тех!AC$9*тех!AC$6,)</f>
        <v>0</v>
      </c>
      <c r="V262" s="66">
        <f>IF(AND(V$3&gt;=$I262,V$3&lt;=$J262),$K262*$H262*тех!AD$9*тех!AD$6,)</f>
        <v>0</v>
      </c>
      <c r="W262" s="66">
        <f>IF(AND(W$3&gt;=$I262,W$3&lt;=$J262),$K262*$H262*тех!AE$9*тех!AE$6,)</f>
        <v>0</v>
      </c>
      <c r="X262" s="66">
        <f>IF(AND(X$3&gt;=$I262,X$3&lt;=$J262),$K262*$H262*тех!AF$9*тех!AF$6,)</f>
        <v>0</v>
      </c>
      <c r="Y262" s="66">
        <f>IF(AND(Y$3&gt;=$I262,Y$3&lt;=$J262),$K262*$H262*тех!AG$9*тех!AG$6,)</f>
        <v>0</v>
      </c>
      <c r="Z262" s="66">
        <f>IF(AND(Z$3&gt;=$I262,Z$3&lt;=$J262),$K262*$H262*тех!AH$9*тех!AH$6,)</f>
        <v>0</v>
      </c>
      <c r="AA262" s="66">
        <f>IF(AND(AA$3&gt;=$I262,AA$3&lt;=$J262),$K262*$H262*тех!AI$9*тех!AI$6,)</f>
        <v>0</v>
      </c>
      <c r="AB262" s="66">
        <f>IF(AND(AB$3&gt;=$I262,AB$3&lt;=$J262),$K262*$H262*тех!AJ$9*тех!AJ$6,)</f>
        <v>0</v>
      </c>
      <c r="AC262" s="66">
        <f>IF(AND(AC$3&gt;=$I262,AC$3&lt;=$J262),$K262*$H262*тех!AK$9*тех!AK$6,)</f>
        <v>0</v>
      </c>
      <c r="AD262" s="66">
        <f>IF(AND(AD$3&gt;=$I262,AD$3&lt;=$J262),$K262*$H262*тех!AL$9*тех!AL$6,)</f>
        <v>0</v>
      </c>
      <c r="AE262" s="66">
        <f>IF(AND(AE$3&gt;=$I262,AE$3&lt;=$J262),$K262*$H262*тех!AM$9*тех!AM$6,)</f>
        <v>0</v>
      </c>
      <c r="AF262" s="66">
        <f>IF(AND(AF$3&gt;=$I262,AF$3&lt;=$J262),$K262*$H262*тех!AN$9*тех!AN$6,)</f>
        <v>0</v>
      </c>
      <c r="AG262" s="66">
        <f>IF(AND(AG$3&gt;=$I262,AG$3&lt;=$J262),$K262*$H262*тех!AO$9*тех!AO$6,)</f>
        <v>0</v>
      </c>
      <c r="AH262" s="66">
        <f>IF(AND(AH$3&gt;=$I262,AH$3&lt;=$J262),$K262*$H262*тех!AP$9*тех!AP$6,)</f>
        <v>0</v>
      </c>
      <c r="AI262" s="66">
        <f>IF(AND(AI$3&gt;=$I262,AI$3&lt;=$J262),$K262*$H262*тех!AQ$9*тех!AQ$6,)</f>
        <v>0</v>
      </c>
      <c r="AJ262" s="66">
        <f>IF(AND(AJ$3&gt;=$I262,AJ$3&lt;=$J262),$K262*$H262*тех!AR$9*тех!AR$6,)</f>
        <v>0</v>
      </c>
      <c r="AK262" s="66">
        <f>IF(AND(AK$3&gt;=$I262,AK$3&lt;=$J262),$K262*$H262*тех!AS$9*тех!AS$6,)</f>
        <v>0</v>
      </c>
      <c r="AL262" s="66">
        <f>IF(AND(AL$3&gt;=$I262,AL$3&lt;=$J262),$K262*$H262*тех!AT$9*тех!AT$6,)</f>
        <v>0</v>
      </c>
      <c r="AM262" s="66">
        <f>IF(AND(AM$3&gt;=$I262,AM$3&lt;=$J262),$K262*$H262*тех!AU$9*тех!AU$6,)</f>
        <v>0</v>
      </c>
      <c r="AN262" s="66">
        <f>IF(AND(AN$3&gt;=$I262,AN$3&lt;=$J262),$K262*$H262*тех!AV$9*тех!AV$6,)</f>
        <v>0</v>
      </c>
      <c r="AO262" s="66">
        <f>IF(AND(AO$3&gt;=$I262,AO$3&lt;=$J262),$K262*$H262*тех!AW$9*тех!AW$6,)</f>
        <v>0</v>
      </c>
      <c r="AP262" s="66">
        <f>IF(AND(AP$3&gt;=$I262,AP$3&lt;=$J262),$K262*$H262*тех!AX$9*тех!AX$6,)</f>
        <v>0</v>
      </c>
      <c r="AQ262" s="66">
        <f>IF(AND(AQ$3&gt;=$I262,AQ$3&lt;=$J262),$K262*$H262*тех!AY$9*тех!AY$6,)</f>
        <v>0</v>
      </c>
      <c r="AR262" s="66">
        <f>IF(AND(AR$3&gt;=$I262,AR$3&lt;=$J262),$K262*$H262*тех!AZ$9*тех!AZ$6,)</f>
        <v>0</v>
      </c>
      <c r="AS262" s="66">
        <f>IF(AND(AS$3&gt;=$I262,AS$3&lt;=$J262),$K262*$H262*тех!BA$9*тех!BA$6,)</f>
        <v>0</v>
      </c>
      <c r="AT262" s="66">
        <f>IF(AND(AT$3&gt;=$I262,AT$3&lt;=$J262),$K262*$H262*тех!BB$9*тех!BB$6,)</f>
        <v>0</v>
      </c>
      <c r="AU262" s="66">
        <f>IF(AND(AU$3&gt;=$I262,AU$3&lt;=$J262),$K262*$H262*тех!BC$9*тех!BC$6,)</f>
        <v>0</v>
      </c>
      <c r="AV262" s="66">
        <f>IF(AND(AV$3&gt;=$I262,AV$3&lt;=$J262),$K262*$H262*тех!BD$9*тех!BD$6,)</f>
        <v>0</v>
      </c>
      <c r="AW262" s="66">
        <f>IF(AND(AW$3&gt;=$I262,AW$3&lt;=$J262),$K262*$H262*тех!BE$9*тех!BE$6,)</f>
        <v>0</v>
      </c>
      <c r="AX262" s="66">
        <f>IF(AND(AX$3&gt;=$I262,AX$3&lt;=$J262),$K262*$H262*тех!BF$9*тех!BF$6,)</f>
        <v>0</v>
      </c>
      <c r="AY262" s="66">
        <f>IF(AND(AY$3&gt;=$I262,AY$3&lt;=$J262),$K262*$H262*тех!BG$9*тех!BG$6,)</f>
        <v>0</v>
      </c>
      <c r="AZ262" s="66">
        <f>IF(AND(AZ$3&gt;=$I262,AZ$3&lt;=$J262),$K262*$H262*тех!BH$9*тех!BH$6,)</f>
        <v>0</v>
      </c>
      <c r="BA262" s="66">
        <f>IF(AND(BA$3&gt;=$I262,BA$3&lt;=$J262),$K262*$H262*тех!BI$9*тех!BI$6,)</f>
        <v>0</v>
      </c>
      <c r="BB262" s="66">
        <f>IF(AND(BB$3&gt;=$I262,BB$3&lt;=$J262),$K262*$H262*тех!BJ$9*тех!BJ$6,)</f>
        <v>0</v>
      </c>
      <c r="BC262" s="66">
        <f>IF(AND(BC$3&gt;=$I262,BC$3&lt;=$J262),$K262*$H262*тех!BK$9*тех!BK$6,)</f>
        <v>0</v>
      </c>
      <c r="BD262" s="66">
        <f>IF(AND(BD$3&gt;=$I262,BD$3&lt;=$J262),$K262*$H262*тех!BL$9*тех!BL$6,)</f>
        <v>0</v>
      </c>
      <c r="BE262" s="66">
        <f>IF(AND(BE$3&gt;=$I262,BE$3&lt;=$J262),$K262*$H262*тех!BM$9*тех!BM$6,)</f>
        <v>0</v>
      </c>
      <c r="BF262" s="66">
        <f>IF(AND(BF$3&gt;=$I262,BF$3&lt;=$J262),$K262*$H262*тех!BN$9*тех!BN$6,)</f>
        <v>0</v>
      </c>
      <c r="BG262" s="66">
        <f>IF(AND(BG$3&gt;=$I262,BG$3&lt;=$J262),$K262*$H262*тех!BO$9*тех!BO$6,)</f>
        <v>0</v>
      </c>
      <c r="BH262" s="66">
        <f>IF(AND(BH$3&gt;=$I262,BH$3&lt;=$J262),$K262*$H262*тех!BP$9*тех!BP$6,)</f>
        <v>0</v>
      </c>
      <c r="BI262" s="66">
        <f>IF(AND(BI$3&gt;=$I262,BI$3&lt;=$J262),$K262*$H262*тех!BQ$9*тех!BQ$6,)</f>
        <v>0</v>
      </c>
      <c r="BJ262" s="66">
        <f>IF(AND(BJ$3&gt;=$I262,BJ$3&lt;=$J262),$K262*$H262*тех!BR$9*тех!BR$6,)</f>
        <v>0</v>
      </c>
      <c r="BK262" s="66">
        <f>IF(AND(BK$3&gt;=$I262,BK$3&lt;=$J262),$K262*$H262*тех!BS$9*тех!BS$6,)</f>
        <v>0</v>
      </c>
      <c r="BL262" s="66">
        <f>IF(AND(BL$3&gt;=$I262,BL$3&lt;=$J262),$K262*$H262*тех!BT$9*тех!BT$6,)</f>
        <v>0</v>
      </c>
      <c r="BM262" s="66">
        <f>IF(AND(BM$3&gt;=$I262,BM$3&lt;=$J262),$K262*$H262*тех!BU$9*тех!BU$6,)</f>
        <v>0</v>
      </c>
      <c r="BN262" s="66">
        <f>IF(AND(BN$3&gt;=$I262,BN$3&lt;=$J262),$K262*$H262*тех!BV$9*тех!BV$6,)</f>
        <v>0</v>
      </c>
      <c r="BO262" s="66">
        <f>IF(AND(BO$3&gt;=$I262,BO$3&lt;=$J262),$K262*$H262*тех!BW$9*тех!BW$6,)</f>
        <v>0</v>
      </c>
      <c r="BP262" s="66">
        <f>IF(AND(BP$3&gt;=$I262,BP$3&lt;=$J262),$K262*$H262*тех!BX$9*тех!BX$6,)</f>
        <v>0</v>
      </c>
      <c r="BQ262" s="66">
        <f>IF(AND(BQ$3&gt;=$I262,BQ$3&lt;=$J262),$K262*$H262*тех!BY$9*тех!BY$6,)</f>
        <v>0</v>
      </c>
      <c r="BR262" s="66">
        <f>IF(AND(BR$3&gt;=$I262,BR$3&lt;=$J262),$K262*$H262*тех!BZ$9*тех!BZ$6,)</f>
        <v>0</v>
      </c>
      <c r="BS262" s="66">
        <f>IF(AND(BS$3&gt;=$I262,BS$3&lt;=$J262),$K262*$H262*тех!CA$9*тех!CA$6,)</f>
        <v>0</v>
      </c>
      <c r="BT262" s="66">
        <f>IF(AND(BT$3&gt;=$I262,BT$3&lt;=$J262),$K262*$H262*тех!CB$9*тех!CB$6,)</f>
        <v>0</v>
      </c>
      <c r="BU262" s="66">
        <f>IF(AND(BU$3&gt;=$I262,BU$3&lt;=$J262),$K262*$H262*тех!CC$9*тех!CC$6,)</f>
        <v>0</v>
      </c>
      <c r="BV262" s="66">
        <f>IF(AND(BV$3&gt;=$I262,BV$3&lt;=$J262),$K262*$H262*тех!CD$9*тех!CD$6,)</f>
        <v>0</v>
      </c>
      <c r="BW262" s="66">
        <f>IF(AND(BW$3&gt;=$I262,BW$3&lt;=$J262),$K262*$H262*тех!CE$9*тех!CE$6,)</f>
        <v>0</v>
      </c>
    </row>
    <row r="263" spans="2:75" hidden="1" outlineLevel="1">
      <c r="B263" s="3">
        <v>26</v>
      </c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64">
        <f t="shared" si="72"/>
        <v>0</v>
      </c>
      <c r="P263" s="66">
        <f>IF(AND(P$3&gt;=$I263,P$3&lt;=$J263),$K263*$H263*тех!X$9*тех!X$6,)</f>
        <v>0</v>
      </c>
      <c r="Q263" s="66">
        <f>IF(AND(Q$3&gt;=$I263,Q$3&lt;=$J263),$K263*$H263*тех!Y$9*тех!Y$6,)</f>
        <v>0</v>
      </c>
      <c r="R263" s="66">
        <f>IF(AND(R$3&gt;=$I263,R$3&lt;=$J263),$K263*$H263*тех!Z$9*тех!Z$6,)</f>
        <v>0</v>
      </c>
      <c r="S263" s="66">
        <f>IF(AND(S$3&gt;=$I263,S$3&lt;=$J263),$K263*$H263*тех!AA$9*тех!AA$6,)</f>
        <v>0</v>
      </c>
      <c r="T263" s="66">
        <f>IF(AND(T$3&gt;=$I263,T$3&lt;=$J263),$K263*$H263*тех!AB$9*тех!AB$6,)</f>
        <v>0</v>
      </c>
      <c r="U263" s="66">
        <f>IF(AND(U$3&gt;=$I263,U$3&lt;=$J263),$K263*$H263*тех!AC$9*тех!AC$6,)</f>
        <v>0</v>
      </c>
      <c r="V263" s="66">
        <f>IF(AND(V$3&gt;=$I263,V$3&lt;=$J263),$K263*$H263*тех!AD$9*тех!AD$6,)</f>
        <v>0</v>
      </c>
      <c r="W263" s="66">
        <f>IF(AND(W$3&gt;=$I263,W$3&lt;=$J263),$K263*$H263*тех!AE$9*тех!AE$6,)</f>
        <v>0</v>
      </c>
      <c r="X263" s="66">
        <f>IF(AND(X$3&gt;=$I263,X$3&lt;=$J263),$K263*$H263*тех!AF$9*тех!AF$6,)</f>
        <v>0</v>
      </c>
      <c r="Y263" s="66">
        <f>IF(AND(Y$3&gt;=$I263,Y$3&lt;=$J263),$K263*$H263*тех!AG$9*тех!AG$6,)</f>
        <v>0</v>
      </c>
      <c r="Z263" s="66">
        <f>IF(AND(Z$3&gt;=$I263,Z$3&lt;=$J263),$K263*$H263*тех!AH$9*тех!AH$6,)</f>
        <v>0</v>
      </c>
      <c r="AA263" s="66">
        <f>IF(AND(AA$3&gt;=$I263,AA$3&lt;=$J263),$K263*$H263*тех!AI$9*тех!AI$6,)</f>
        <v>0</v>
      </c>
      <c r="AB263" s="66">
        <f>IF(AND(AB$3&gt;=$I263,AB$3&lt;=$J263),$K263*$H263*тех!AJ$9*тех!AJ$6,)</f>
        <v>0</v>
      </c>
      <c r="AC263" s="66">
        <f>IF(AND(AC$3&gt;=$I263,AC$3&lt;=$J263),$K263*$H263*тех!AK$9*тех!AK$6,)</f>
        <v>0</v>
      </c>
      <c r="AD263" s="66">
        <f>IF(AND(AD$3&gt;=$I263,AD$3&lt;=$J263),$K263*$H263*тех!AL$9*тех!AL$6,)</f>
        <v>0</v>
      </c>
      <c r="AE263" s="66">
        <f>IF(AND(AE$3&gt;=$I263,AE$3&lt;=$J263),$K263*$H263*тех!AM$9*тех!AM$6,)</f>
        <v>0</v>
      </c>
      <c r="AF263" s="66">
        <f>IF(AND(AF$3&gt;=$I263,AF$3&lt;=$J263),$K263*$H263*тех!AN$9*тех!AN$6,)</f>
        <v>0</v>
      </c>
      <c r="AG263" s="66">
        <f>IF(AND(AG$3&gt;=$I263,AG$3&lt;=$J263),$K263*$H263*тех!AO$9*тех!AO$6,)</f>
        <v>0</v>
      </c>
      <c r="AH263" s="66">
        <f>IF(AND(AH$3&gt;=$I263,AH$3&lt;=$J263),$K263*$H263*тех!AP$9*тех!AP$6,)</f>
        <v>0</v>
      </c>
      <c r="AI263" s="66">
        <f>IF(AND(AI$3&gt;=$I263,AI$3&lt;=$J263),$K263*$H263*тех!AQ$9*тех!AQ$6,)</f>
        <v>0</v>
      </c>
      <c r="AJ263" s="66">
        <f>IF(AND(AJ$3&gt;=$I263,AJ$3&lt;=$J263),$K263*$H263*тех!AR$9*тех!AR$6,)</f>
        <v>0</v>
      </c>
      <c r="AK263" s="66">
        <f>IF(AND(AK$3&gt;=$I263,AK$3&lt;=$J263),$K263*$H263*тех!AS$9*тех!AS$6,)</f>
        <v>0</v>
      </c>
      <c r="AL263" s="66">
        <f>IF(AND(AL$3&gt;=$I263,AL$3&lt;=$J263),$K263*$H263*тех!AT$9*тех!AT$6,)</f>
        <v>0</v>
      </c>
      <c r="AM263" s="66">
        <f>IF(AND(AM$3&gt;=$I263,AM$3&lt;=$J263),$K263*$H263*тех!AU$9*тех!AU$6,)</f>
        <v>0</v>
      </c>
      <c r="AN263" s="66">
        <f>IF(AND(AN$3&gt;=$I263,AN$3&lt;=$J263),$K263*$H263*тех!AV$9*тех!AV$6,)</f>
        <v>0</v>
      </c>
      <c r="AO263" s="66">
        <f>IF(AND(AO$3&gt;=$I263,AO$3&lt;=$J263),$K263*$H263*тех!AW$9*тех!AW$6,)</f>
        <v>0</v>
      </c>
      <c r="AP263" s="66">
        <f>IF(AND(AP$3&gt;=$I263,AP$3&lt;=$J263),$K263*$H263*тех!AX$9*тех!AX$6,)</f>
        <v>0</v>
      </c>
      <c r="AQ263" s="66">
        <f>IF(AND(AQ$3&gt;=$I263,AQ$3&lt;=$J263),$K263*$H263*тех!AY$9*тех!AY$6,)</f>
        <v>0</v>
      </c>
      <c r="AR263" s="66">
        <f>IF(AND(AR$3&gt;=$I263,AR$3&lt;=$J263),$K263*$H263*тех!AZ$9*тех!AZ$6,)</f>
        <v>0</v>
      </c>
      <c r="AS263" s="66">
        <f>IF(AND(AS$3&gt;=$I263,AS$3&lt;=$J263),$K263*$H263*тех!BA$9*тех!BA$6,)</f>
        <v>0</v>
      </c>
      <c r="AT263" s="66">
        <f>IF(AND(AT$3&gt;=$I263,AT$3&lt;=$J263),$K263*$H263*тех!BB$9*тех!BB$6,)</f>
        <v>0</v>
      </c>
      <c r="AU263" s="66">
        <f>IF(AND(AU$3&gt;=$I263,AU$3&lt;=$J263),$K263*$H263*тех!BC$9*тех!BC$6,)</f>
        <v>0</v>
      </c>
      <c r="AV263" s="66">
        <f>IF(AND(AV$3&gt;=$I263,AV$3&lt;=$J263),$K263*$H263*тех!BD$9*тех!BD$6,)</f>
        <v>0</v>
      </c>
      <c r="AW263" s="66">
        <f>IF(AND(AW$3&gt;=$I263,AW$3&lt;=$J263),$K263*$H263*тех!BE$9*тех!BE$6,)</f>
        <v>0</v>
      </c>
      <c r="AX263" s="66">
        <f>IF(AND(AX$3&gt;=$I263,AX$3&lt;=$J263),$K263*$H263*тех!BF$9*тех!BF$6,)</f>
        <v>0</v>
      </c>
      <c r="AY263" s="66">
        <f>IF(AND(AY$3&gt;=$I263,AY$3&lt;=$J263),$K263*$H263*тех!BG$9*тех!BG$6,)</f>
        <v>0</v>
      </c>
      <c r="AZ263" s="66">
        <f>IF(AND(AZ$3&gt;=$I263,AZ$3&lt;=$J263),$K263*$H263*тех!BH$9*тех!BH$6,)</f>
        <v>0</v>
      </c>
      <c r="BA263" s="66">
        <f>IF(AND(BA$3&gt;=$I263,BA$3&lt;=$J263),$K263*$H263*тех!BI$9*тех!BI$6,)</f>
        <v>0</v>
      </c>
      <c r="BB263" s="66">
        <f>IF(AND(BB$3&gt;=$I263,BB$3&lt;=$J263),$K263*$H263*тех!BJ$9*тех!BJ$6,)</f>
        <v>0</v>
      </c>
      <c r="BC263" s="66">
        <f>IF(AND(BC$3&gt;=$I263,BC$3&lt;=$J263),$K263*$H263*тех!BK$9*тех!BK$6,)</f>
        <v>0</v>
      </c>
      <c r="BD263" s="66">
        <f>IF(AND(BD$3&gt;=$I263,BD$3&lt;=$J263),$K263*$H263*тех!BL$9*тех!BL$6,)</f>
        <v>0</v>
      </c>
      <c r="BE263" s="66">
        <f>IF(AND(BE$3&gt;=$I263,BE$3&lt;=$J263),$K263*$H263*тех!BM$9*тех!BM$6,)</f>
        <v>0</v>
      </c>
      <c r="BF263" s="66">
        <f>IF(AND(BF$3&gt;=$I263,BF$3&lt;=$J263),$K263*$H263*тех!BN$9*тех!BN$6,)</f>
        <v>0</v>
      </c>
      <c r="BG263" s="66">
        <f>IF(AND(BG$3&gt;=$I263,BG$3&lt;=$J263),$K263*$H263*тех!BO$9*тех!BO$6,)</f>
        <v>0</v>
      </c>
      <c r="BH263" s="66">
        <f>IF(AND(BH$3&gt;=$I263,BH$3&lt;=$J263),$K263*$H263*тех!BP$9*тех!BP$6,)</f>
        <v>0</v>
      </c>
      <c r="BI263" s="66">
        <f>IF(AND(BI$3&gt;=$I263,BI$3&lt;=$J263),$K263*$H263*тех!BQ$9*тех!BQ$6,)</f>
        <v>0</v>
      </c>
      <c r="BJ263" s="66">
        <f>IF(AND(BJ$3&gt;=$I263,BJ$3&lt;=$J263),$K263*$H263*тех!BR$9*тех!BR$6,)</f>
        <v>0</v>
      </c>
      <c r="BK263" s="66">
        <f>IF(AND(BK$3&gt;=$I263,BK$3&lt;=$J263),$K263*$H263*тех!BS$9*тех!BS$6,)</f>
        <v>0</v>
      </c>
      <c r="BL263" s="66">
        <f>IF(AND(BL$3&gt;=$I263,BL$3&lt;=$J263),$K263*$H263*тех!BT$9*тех!BT$6,)</f>
        <v>0</v>
      </c>
      <c r="BM263" s="66">
        <f>IF(AND(BM$3&gt;=$I263,BM$3&lt;=$J263),$K263*$H263*тех!BU$9*тех!BU$6,)</f>
        <v>0</v>
      </c>
      <c r="BN263" s="66">
        <f>IF(AND(BN$3&gt;=$I263,BN$3&lt;=$J263),$K263*$H263*тех!BV$9*тех!BV$6,)</f>
        <v>0</v>
      </c>
      <c r="BO263" s="66">
        <f>IF(AND(BO$3&gt;=$I263,BO$3&lt;=$J263),$K263*$H263*тех!BW$9*тех!BW$6,)</f>
        <v>0</v>
      </c>
      <c r="BP263" s="66">
        <f>IF(AND(BP$3&gt;=$I263,BP$3&lt;=$J263),$K263*$H263*тех!BX$9*тех!BX$6,)</f>
        <v>0</v>
      </c>
      <c r="BQ263" s="66">
        <f>IF(AND(BQ$3&gt;=$I263,BQ$3&lt;=$J263),$K263*$H263*тех!BY$9*тех!BY$6,)</f>
        <v>0</v>
      </c>
      <c r="BR263" s="66">
        <f>IF(AND(BR$3&gt;=$I263,BR$3&lt;=$J263),$K263*$H263*тех!BZ$9*тех!BZ$6,)</f>
        <v>0</v>
      </c>
      <c r="BS263" s="66">
        <f>IF(AND(BS$3&gt;=$I263,BS$3&lt;=$J263),$K263*$H263*тех!CA$9*тех!CA$6,)</f>
        <v>0</v>
      </c>
      <c r="BT263" s="66">
        <f>IF(AND(BT$3&gt;=$I263,BT$3&lt;=$J263),$K263*$H263*тех!CB$9*тех!CB$6,)</f>
        <v>0</v>
      </c>
      <c r="BU263" s="66">
        <f>IF(AND(BU$3&gt;=$I263,BU$3&lt;=$J263),$K263*$H263*тех!CC$9*тех!CC$6,)</f>
        <v>0</v>
      </c>
      <c r="BV263" s="66">
        <f>IF(AND(BV$3&gt;=$I263,BV$3&lt;=$J263),$K263*$H263*тех!CD$9*тех!CD$6,)</f>
        <v>0</v>
      </c>
      <c r="BW263" s="66">
        <f>IF(AND(BW$3&gt;=$I263,BW$3&lt;=$J263),$K263*$H263*тех!CE$9*тех!CE$6,)</f>
        <v>0</v>
      </c>
    </row>
    <row r="264" spans="2:75" hidden="1" outlineLevel="1">
      <c r="B264" s="3">
        <v>27</v>
      </c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64">
        <f t="shared" si="72"/>
        <v>0</v>
      </c>
      <c r="P264" s="66">
        <f>IF(AND(P$3&gt;=$I264,P$3&lt;=$J264),$K264*$H264*тех!X$9*тех!X$6,)</f>
        <v>0</v>
      </c>
      <c r="Q264" s="66">
        <f>IF(AND(Q$3&gt;=$I264,Q$3&lt;=$J264),$K264*$H264*тех!Y$9*тех!Y$6,)</f>
        <v>0</v>
      </c>
      <c r="R264" s="66">
        <f>IF(AND(R$3&gt;=$I264,R$3&lt;=$J264),$K264*$H264*тех!Z$9*тех!Z$6,)</f>
        <v>0</v>
      </c>
      <c r="S264" s="66">
        <f>IF(AND(S$3&gt;=$I264,S$3&lt;=$J264),$K264*$H264*тех!AA$9*тех!AA$6,)</f>
        <v>0</v>
      </c>
      <c r="T264" s="66">
        <f>IF(AND(T$3&gt;=$I264,T$3&lt;=$J264),$K264*$H264*тех!AB$9*тех!AB$6,)</f>
        <v>0</v>
      </c>
      <c r="U264" s="66">
        <f>IF(AND(U$3&gt;=$I264,U$3&lt;=$J264),$K264*$H264*тех!AC$9*тех!AC$6,)</f>
        <v>0</v>
      </c>
      <c r="V264" s="66">
        <f>IF(AND(V$3&gt;=$I264,V$3&lt;=$J264),$K264*$H264*тех!AD$9*тех!AD$6,)</f>
        <v>0</v>
      </c>
      <c r="W264" s="66">
        <f>IF(AND(W$3&gt;=$I264,W$3&lt;=$J264),$K264*$H264*тех!AE$9*тех!AE$6,)</f>
        <v>0</v>
      </c>
      <c r="X264" s="66">
        <f>IF(AND(X$3&gt;=$I264,X$3&lt;=$J264),$K264*$H264*тех!AF$9*тех!AF$6,)</f>
        <v>0</v>
      </c>
      <c r="Y264" s="66">
        <f>IF(AND(Y$3&gt;=$I264,Y$3&lt;=$J264),$K264*$H264*тех!AG$9*тех!AG$6,)</f>
        <v>0</v>
      </c>
      <c r="Z264" s="66">
        <f>IF(AND(Z$3&gt;=$I264,Z$3&lt;=$J264),$K264*$H264*тех!AH$9*тех!AH$6,)</f>
        <v>0</v>
      </c>
      <c r="AA264" s="66">
        <f>IF(AND(AA$3&gt;=$I264,AA$3&lt;=$J264),$K264*$H264*тех!AI$9*тех!AI$6,)</f>
        <v>0</v>
      </c>
      <c r="AB264" s="66">
        <f>IF(AND(AB$3&gt;=$I264,AB$3&lt;=$J264),$K264*$H264*тех!AJ$9*тех!AJ$6,)</f>
        <v>0</v>
      </c>
      <c r="AC264" s="66">
        <f>IF(AND(AC$3&gt;=$I264,AC$3&lt;=$J264),$K264*$H264*тех!AK$9*тех!AK$6,)</f>
        <v>0</v>
      </c>
      <c r="AD264" s="66">
        <f>IF(AND(AD$3&gt;=$I264,AD$3&lt;=$J264),$K264*$H264*тех!AL$9*тех!AL$6,)</f>
        <v>0</v>
      </c>
      <c r="AE264" s="66">
        <f>IF(AND(AE$3&gt;=$I264,AE$3&lt;=$J264),$K264*$H264*тех!AM$9*тех!AM$6,)</f>
        <v>0</v>
      </c>
      <c r="AF264" s="66">
        <f>IF(AND(AF$3&gt;=$I264,AF$3&lt;=$J264),$K264*$H264*тех!AN$9*тех!AN$6,)</f>
        <v>0</v>
      </c>
      <c r="AG264" s="66">
        <f>IF(AND(AG$3&gt;=$I264,AG$3&lt;=$J264),$K264*$H264*тех!AO$9*тех!AO$6,)</f>
        <v>0</v>
      </c>
      <c r="AH264" s="66">
        <f>IF(AND(AH$3&gt;=$I264,AH$3&lt;=$J264),$K264*$H264*тех!AP$9*тех!AP$6,)</f>
        <v>0</v>
      </c>
      <c r="AI264" s="66">
        <f>IF(AND(AI$3&gt;=$I264,AI$3&lt;=$J264),$K264*$H264*тех!AQ$9*тех!AQ$6,)</f>
        <v>0</v>
      </c>
      <c r="AJ264" s="66">
        <f>IF(AND(AJ$3&gt;=$I264,AJ$3&lt;=$J264),$K264*$H264*тех!AR$9*тех!AR$6,)</f>
        <v>0</v>
      </c>
      <c r="AK264" s="66">
        <f>IF(AND(AK$3&gt;=$I264,AK$3&lt;=$J264),$K264*$H264*тех!AS$9*тех!AS$6,)</f>
        <v>0</v>
      </c>
      <c r="AL264" s="66">
        <f>IF(AND(AL$3&gt;=$I264,AL$3&lt;=$J264),$K264*$H264*тех!AT$9*тех!AT$6,)</f>
        <v>0</v>
      </c>
      <c r="AM264" s="66">
        <f>IF(AND(AM$3&gt;=$I264,AM$3&lt;=$J264),$K264*$H264*тех!AU$9*тех!AU$6,)</f>
        <v>0</v>
      </c>
      <c r="AN264" s="66">
        <f>IF(AND(AN$3&gt;=$I264,AN$3&lt;=$J264),$K264*$H264*тех!AV$9*тех!AV$6,)</f>
        <v>0</v>
      </c>
      <c r="AO264" s="66">
        <f>IF(AND(AO$3&gt;=$I264,AO$3&lt;=$J264),$K264*$H264*тех!AW$9*тех!AW$6,)</f>
        <v>0</v>
      </c>
      <c r="AP264" s="66">
        <f>IF(AND(AP$3&gt;=$I264,AP$3&lt;=$J264),$K264*$H264*тех!AX$9*тех!AX$6,)</f>
        <v>0</v>
      </c>
      <c r="AQ264" s="66">
        <f>IF(AND(AQ$3&gt;=$I264,AQ$3&lt;=$J264),$K264*$H264*тех!AY$9*тех!AY$6,)</f>
        <v>0</v>
      </c>
      <c r="AR264" s="66">
        <f>IF(AND(AR$3&gt;=$I264,AR$3&lt;=$J264),$K264*$H264*тех!AZ$9*тех!AZ$6,)</f>
        <v>0</v>
      </c>
      <c r="AS264" s="66">
        <f>IF(AND(AS$3&gt;=$I264,AS$3&lt;=$J264),$K264*$H264*тех!BA$9*тех!BA$6,)</f>
        <v>0</v>
      </c>
      <c r="AT264" s="66">
        <f>IF(AND(AT$3&gt;=$I264,AT$3&lt;=$J264),$K264*$H264*тех!BB$9*тех!BB$6,)</f>
        <v>0</v>
      </c>
      <c r="AU264" s="66">
        <f>IF(AND(AU$3&gt;=$I264,AU$3&lt;=$J264),$K264*$H264*тех!BC$9*тех!BC$6,)</f>
        <v>0</v>
      </c>
      <c r="AV264" s="66">
        <f>IF(AND(AV$3&gt;=$I264,AV$3&lt;=$J264),$K264*$H264*тех!BD$9*тех!BD$6,)</f>
        <v>0</v>
      </c>
      <c r="AW264" s="66">
        <f>IF(AND(AW$3&gt;=$I264,AW$3&lt;=$J264),$K264*$H264*тех!BE$9*тех!BE$6,)</f>
        <v>0</v>
      </c>
      <c r="AX264" s="66">
        <f>IF(AND(AX$3&gt;=$I264,AX$3&lt;=$J264),$K264*$H264*тех!BF$9*тех!BF$6,)</f>
        <v>0</v>
      </c>
      <c r="AY264" s="66">
        <f>IF(AND(AY$3&gt;=$I264,AY$3&lt;=$J264),$K264*$H264*тех!BG$9*тех!BG$6,)</f>
        <v>0</v>
      </c>
      <c r="AZ264" s="66">
        <f>IF(AND(AZ$3&gt;=$I264,AZ$3&lt;=$J264),$K264*$H264*тех!BH$9*тех!BH$6,)</f>
        <v>0</v>
      </c>
      <c r="BA264" s="66">
        <f>IF(AND(BA$3&gt;=$I264,BA$3&lt;=$J264),$K264*$H264*тех!BI$9*тех!BI$6,)</f>
        <v>0</v>
      </c>
      <c r="BB264" s="66">
        <f>IF(AND(BB$3&gt;=$I264,BB$3&lt;=$J264),$K264*$H264*тех!BJ$9*тех!BJ$6,)</f>
        <v>0</v>
      </c>
      <c r="BC264" s="66">
        <f>IF(AND(BC$3&gt;=$I264,BC$3&lt;=$J264),$K264*$H264*тех!BK$9*тех!BK$6,)</f>
        <v>0</v>
      </c>
      <c r="BD264" s="66">
        <f>IF(AND(BD$3&gt;=$I264,BD$3&lt;=$J264),$K264*$H264*тех!BL$9*тех!BL$6,)</f>
        <v>0</v>
      </c>
      <c r="BE264" s="66">
        <f>IF(AND(BE$3&gt;=$I264,BE$3&lt;=$J264),$K264*$H264*тех!BM$9*тех!BM$6,)</f>
        <v>0</v>
      </c>
      <c r="BF264" s="66">
        <f>IF(AND(BF$3&gt;=$I264,BF$3&lt;=$J264),$K264*$H264*тех!BN$9*тех!BN$6,)</f>
        <v>0</v>
      </c>
      <c r="BG264" s="66">
        <f>IF(AND(BG$3&gt;=$I264,BG$3&lt;=$J264),$K264*$H264*тех!BO$9*тех!BO$6,)</f>
        <v>0</v>
      </c>
      <c r="BH264" s="66">
        <f>IF(AND(BH$3&gt;=$I264,BH$3&lt;=$J264),$K264*$H264*тех!BP$9*тех!BP$6,)</f>
        <v>0</v>
      </c>
      <c r="BI264" s="66">
        <f>IF(AND(BI$3&gt;=$I264,BI$3&lt;=$J264),$K264*$H264*тех!BQ$9*тех!BQ$6,)</f>
        <v>0</v>
      </c>
      <c r="BJ264" s="66">
        <f>IF(AND(BJ$3&gt;=$I264,BJ$3&lt;=$J264),$K264*$H264*тех!BR$9*тех!BR$6,)</f>
        <v>0</v>
      </c>
      <c r="BK264" s="66">
        <f>IF(AND(BK$3&gt;=$I264,BK$3&lt;=$J264),$K264*$H264*тех!BS$9*тех!BS$6,)</f>
        <v>0</v>
      </c>
      <c r="BL264" s="66">
        <f>IF(AND(BL$3&gt;=$I264,BL$3&lt;=$J264),$K264*$H264*тех!BT$9*тех!BT$6,)</f>
        <v>0</v>
      </c>
      <c r="BM264" s="66">
        <f>IF(AND(BM$3&gt;=$I264,BM$3&lt;=$J264),$K264*$H264*тех!BU$9*тех!BU$6,)</f>
        <v>0</v>
      </c>
      <c r="BN264" s="66">
        <f>IF(AND(BN$3&gt;=$I264,BN$3&lt;=$J264),$K264*$H264*тех!BV$9*тех!BV$6,)</f>
        <v>0</v>
      </c>
      <c r="BO264" s="66">
        <f>IF(AND(BO$3&gt;=$I264,BO$3&lt;=$J264),$K264*$H264*тех!BW$9*тех!BW$6,)</f>
        <v>0</v>
      </c>
      <c r="BP264" s="66">
        <f>IF(AND(BP$3&gt;=$I264,BP$3&lt;=$J264),$K264*$H264*тех!BX$9*тех!BX$6,)</f>
        <v>0</v>
      </c>
      <c r="BQ264" s="66">
        <f>IF(AND(BQ$3&gt;=$I264,BQ$3&lt;=$J264),$K264*$H264*тех!BY$9*тех!BY$6,)</f>
        <v>0</v>
      </c>
      <c r="BR264" s="66">
        <f>IF(AND(BR$3&gt;=$I264,BR$3&lt;=$J264),$K264*$H264*тех!BZ$9*тех!BZ$6,)</f>
        <v>0</v>
      </c>
      <c r="BS264" s="66">
        <f>IF(AND(BS$3&gt;=$I264,BS$3&lt;=$J264),$K264*$H264*тех!CA$9*тех!CA$6,)</f>
        <v>0</v>
      </c>
      <c r="BT264" s="66">
        <f>IF(AND(BT$3&gt;=$I264,BT$3&lt;=$J264),$K264*$H264*тех!CB$9*тех!CB$6,)</f>
        <v>0</v>
      </c>
      <c r="BU264" s="66">
        <f>IF(AND(BU$3&gt;=$I264,BU$3&lt;=$J264),$K264*$H264*тех!CC$9*тех!CC$6,)</f>
        <v>0</v>
      </c>
      <c r="BV264" s="66">
        <f>IF(AND(BV$3&gt;=$I264,BV$3&lt;=$J264),$K264*$H264*тех!CD$9*тех!CD$6,)</f>
        <v>0</v>
      </c>
      <c r="BW264" s="66">
        <f>IF(AND(BW$3&gt;=$I264,BW$3&lt;=$J264),$K264*$H264*тех!CE$9*тех!CE$6,)</f>
        <v>0</v>
      </c>
    </row>
    <row r="265" spans="2:75" hidden="1" outlineLevel="1">
      <c r="B265" s="3">
        <v>28</v>
      </c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64">
        <f t="shared" si="72"/>
        <v>0</v>
      </c>
      <c r="P265" s="66">
        <f>IF(AND(P$3&gt;=$I265,P$3&lt;=$J265),$K265*$H265*тех!X$9*тех!X$6,)</f>
        <v>0</v>
      </c>
      <c r="Q265" s="66">
        <f>IF(AND(Q$3&gt;=$I265,Q$3&lt;=$J265),$K265*$H265*тех!Y$9*тех!Y$6,)</f>
        <v>0</v>
      </c>
      <c r="R265" s="66">
        <f>IF(AND(R$3&gt;=$I265,R$3&lt;=$J265),$K265*$H265*тех!Z$9*тех!Z$6,)</f>
        <v>0</v>
      </c>
      <c r="S265" s="66">
        <f>IF(AND(S$3&gt;=$I265,S$3&lt;=$J265),$K265*$H265*тех!AA$9*тех!AA$6,)</f>
        <v>0</v>
      </c>
      <c r="T265" s="66">
        <f>IF(AND(T$3&gt;=$I265,T$3&lt;=$J265),$K265*$H265*тех!AB$9*тех!AB$6,)</f>
        <v>0</v>
      </c>
      <c r="U265" s="66">
        <f>IF(AND(U$3&gt;=$I265,U$3&lt;=$J265),$K265*$H265*тех!AC$9*тех!AC$6,)</f>
        <v>0</v>
      </c>
      <c r="V265" s="66">
        <f>IF(AND(V$3&gt;=$I265,V$3&lt;=$J265),$K265*$H265*тех!AD$9*тех!AD$6,)</f>
        <v>0</v>
      </c>
      <c r="W265" s="66">
        <f>IF(AND(W$3&gt;=$I265,W$3&lt;=$J265),$K265*$H265*тех!AE$9*тех!AE$6,)</f>
        <v>0</v>
      </c>
      <c r="X265" s="66">
        <f>IF(AND(X$3&gt;=$I265,X$3&lt;=$J265),$K265*$H265*тех!AF$9*тех!AF$6,)</f>
        <v>0</v>
      </c>
      <c r="Y265" s="66">
        <f>IF(AND(Y$3&gt;=$I265,Y$3&lt;=$J265),$K265*$H265*тех!AG$9*тех!AG$6,)</f>
        <v>0</v>
      </c>
      <c r="Z265" s="66">
        <f>IF(AND(Z$3&gt;=$I265,Z$3&lt;=$J265),$K265*$H265*тех!AH$9*тех!AH$6,)</f>
        <v>0</v>
      </c>
      <c r="AA265" s="66">
        <f>IF(AND(AA$3&gt;=$I265,AA$3&lt;=$J265),$K265*$H265*тех!AI$9*тех!AI$6,)</f>
        <v>0</v>
      </c>
      <c r="AB265" s="66">
        <f>IF(AND(AB$3&gt;=$I265,AB$3&lt;=$J265),$K265*$H265*тех!AJ$9*тех!AJ$6,)</f>
        <v>0</v>
      </c>
      <c r="AC265" s="66">
        <f>IF(AND(AC$3&gt;=$I265,AC$3&lt;=$J265),$K265*$H265*тех!AK$9*тех!AK$6,)</f>
        <v>0</v>
      </c>
      <c r="AD265" s="66">
        <f>IF(AND(AD$3&gt;=$I265,AD$3&lt;=$J265),$K265*$H265*тех!AL$9*тех!AL$6,)</f>
        <v>0</v>
      </c>
      <c r="AE265" s="66">
        <f>IF(AND(AE$3&gt;=$I265,AE$3&lt;=$J265),$K265*$H265*тех!AM$9*тех!AM$6,)</f>
        <v>0</v>
      </c>
      <c r="AF265" s="66">
        <f>IF(AND(AF$3&gt;=$I265,AF$3&lt;=$J265),$K265*$H265*тех!AN$9*тех!AN$6,)</f>
        <v>0</v>
      </c>
      <c r="AG265" s="66">
        <f>IF(AND(AG$3&gt;=$I265,AG$3&lt;=$J265),$K265*$H265*тех!AO$9*тех!AO$6,)</f>
        <v>0</v>
      </c>
      <c r="AH265" s="66">
        <f>IF(AND(AH$3&gt;=$I265,AH$3&lt;=$J265),$K265*$H265*тех!AP$9*тех!AP$6,)</f>
        <v>0</v>
      </c>
      <c r="AI265" s="66">
        <f>IF(AND(AI$3&gt;=$I265,AI$3&lt;=$J265),$K265*$H265*тех!AQ$9*тех!AQ$6,)</f>
        <v>0</v>
      </c>
      <c r="AJ265" s="66">
        <f>IF(AND(AJ$3&gt;=$I265,AJ$3&lt;=$J265),$K265*$H265*тех!AR$9*тех!AR$6,)</f>
        <v>0</v>
      </c>
      <c r="AK265" s="66">
        <f>IF(AND(AK$3&gt;=$I265,AK$3&lt;=$J265),$K265*$H265*тех!AS$9*тех!AS$6,)</f>
        <v>0</v>
      </c>
      <c r="AL265" s="66">
        <f>IF(AND(AL$3&gt;=$I265,AL$3&lt;=$J265),$K265*$H265*тех!AT$9*тех!AT$6,)</f>
        <v>0</v>
      </c>
      <c r="AM265" s="66">
        <f>IF(AND(AM$3&gt;=$I265,AM$3&lt;=$J265),$K265*$H265*тех!AU$9*тех!AU$6,)</f>
        <v>0</v>
      </c>
      <c r="AN265" s="66">
        <f>IF(AND(AN$3&gt;=$I265,AN$3&lt;=$J265),$K265*$H265*тех!AV$9*тех!AV$6,)</f>
        <v>0</v>
      </c>
      <c r="AO265" s="66">
        <f>IF(AND(AO$3&gt;=$I265,AO$3&lt;=$J265),$K265*$H265*тех!AW$9*тех!AW$6,)</f>
        <v>0</v>
      </c>
      <c r="AP265" s="66">
        <f>IF(AND(AP$3&gt;=$I265,AP$3&lt;=$J265),$K265*$H265*тех!AX$9*тех!AX$6,)</f>
        <v>0</v>
      </c>
      <c r="AQ265" s="66">
        <f>IF(AND(AQ$3&gt;=$I265,AQ$3&lt;=$J265),$K265*$H265*тех!AY$9*тех!AY$6,)</f>
        <v>0</v>
      </c>
      <c r="AR265" s="66">
        <f>IF(AND(AR$3&gt;=$I265,AR$3&lt;=$J265),$K265*$H265*тех!AZ$9*тех!AZ$6,)</f>
        <v>0</v>
      </c>
      <c r="AS265" s="66">
        <f>IF(AND(AS$3&gt;=$I265,AS$3&lt;=$J265),$K265*$H265*тех!BA$9*тех!BA$6,)</f>
        <v>0</v>
      </c>
      <c r="AT265" s="66">
        <f>IF(AND(AT$3&gt;=$I265,AT$3&lt;=$J265),$K265*$H265*тех!BB$9*тех!BB$6,)</f>
        <v>0</v>
      </c>
      <c r="AU265" s="66">
        <f>IF(AND(AU$3&gt;=$I265,AU$3&lt;=$J265),$K265*$H265*тех!BC$9*тех!BC$6,)</f>
        <v>0</v>
      </c>
      <c r="AV265" s="66">
        <f>IF(AND(AV$3&gt;=$I265,AV$3&lt;=$J265),$K265*$H265*тех!BD$9*тех!BD$6,)</f>
        <v>0</v>
      </c>
      <c r="AW265" s="66">
        <f>IF(AND(AW$3&gt;=$I265,AW$3&lt;=$J265),$K265*$H265*тех!BE$9*тех!BE$6,)</f>
        <v>0</v>
      </c>
      <c r="AX265" s="66">
        <f>IF(AND(AX$3&gt;=$I265,AX$3&lt;=$J265),$K265*$H265*тех!BF$9*тех!BF$6,)</f>
        <v>0</v>
      </c>
      <c r="AY265" s="66">
        <f>IF(AND(AY$3&gt;=$I265,AY$3&lt;=$J265),$K265*$H265*тех!BG$9*тех!BG$6,)</f>
        <v>0</v>
      </c>
      <c r="AZ265" s="66">
        <f>IF(AND(AZ$3&gt;=$I265,AZ$3&lt;=$J265),$K265*$H265*тех!BH$9*тех!BH$6,)</f>
        <v>0</v>
      </c>
      <c r="BA265" s="66">
        <f>IF(AND(BA$3&gt;=$I265,BA$3&lt;=$J265),$K265*$H265*тех!BI$9*тех!BI$6,)</f>
        <v>0</v>
      </c>
      <c r="BB265" s="66">
        <f>IF(AND(BB$3&gt;=$I265,BB$3&lt;=$J265),$K265*$H265*тех!BJ$9*тех!BJ$6,)</f>
        <v>0</v>
      </c>
      <c r="BC265" s="66">
        <f>IF(AND(BC$3&gt;=$I265,BC$3&lt;=$J265),$K265*$H265*тех!BK$9*тех!BK$6,)</f>
        <v>0</v>
      </c>
      <c r="BD265" s="66">
        <f>IF(AND(BD$3&gt;=$I265,BD$3&lt;=$J265),$K265*$H265*тех!BL$9*тех!BL$6,)</f>
        <v>0</v>
      </c>
      <c r="BE265" s="66">
        <f>IF(AND(BE$3&gt;=$I265,BE$3&lt;=$J265),$K265*$H265*тех!BM$9*тех!BM$6,)</f>
        <v>0</v>
      </c>
      <c r="BF265" s="66">
        <f>IF(AND(BF$3&gt;=$I265,BF$3&lt;=$J265),$K265*$H265*тех!BN$9*тех!BN$6,)</f>
        <v>0</v>
      </c>
      <c r="BG265" s="66">
        <f>IF(AND(BG$3&gt;=$I265,BG$3&lt;=$J265),$K265*$H265*тех!BO$9*тех!BO$6,)</f>
        <v>0</v>
      </c>
      <c r="BH265" s="66">
        <f>IF(AND(BH$3&gt;=$I265,BH$3&lt;=$J265),$K265*$H265*тех!BP$9*тех!BP$6,)</f>
        <v>0</v>
      </c>
      <c r="BI265" s="66">
        <f>IF(AND(BI$3&gt;=$I265,BI$3&lt;=$J265),$K265*$H265*тех!BQ$9*тех!BQ$6,)</f>
        <v>0</v>
      </c>
      <c r="BJ265" s="66">
        <f>IF(AND(BJ$3&gt;=$I265,BJ$3&lt;=$J265),$K265*$H265*тех!BR$9*тех!BR$6,)</f>
        <v>0</v>
      </c>
      <c r="BK265" s="66">
        <f>IF(AND(BK$3&gt;=$I265,BK$3&lt;=$J265),$K265*$H265*тех!BS$9*тех!BS$6,)</f>
        <v>0</v>
      </c>
      <c r="BL265" s="66">
        <f>IF(AND(BL$3&gt;=$I265,BL$3&lt;=$J265),$K265*$H265*тех!BT$9*тех!BT$6,)</f>
        <v>0</v>
      </c>
      <c r="BM265" s="66">
        <f>IF(AND(BM$3&gt;=$I265,BM$3&lt;=$J265),$K265*$H265*тех!BU$9*тех!BU$6,)</f>
        <v>0</v>
      </c>
      <c r="BN265" s="66">
        <f>IF(AND(BN$3&gt;=$I265,BN$3&lt;=$J265),$K265*$H265*тех!BV$9*тех!BV$6,)</f>
        <v>0</v>
      </c>
      <c r="BO265" s="66">
        <f>IF(AND(BO$3&gt;=$I265,BO$3&lt;=$J265),$K265*$H265*тех!BW$9*тех!BW$6,)</f>
        <v>0</v>
      </c>
      <c r="BP265" s="66">
        <f>IF(AND(BP$3&gt;=$I265,BP$3&lt;=$J265),$K265*$H265*тех!BX$9*тех!BX$6,)</f>
        <v>0</v>
      </c>
      <c r="BQ265" s="66">
        <f>IF(AND(BQ$3&gt;=$I265,BQ$3&lt;=$J265),$K265*$H265*тех!BY$9*тех!BY$6,)</f>
        <v>0</v>
      </c>
      <c r="BR265" s="66">
        <f>IF(AND(BR$3&gt;=$I265,BR$3&lt;=$J265),$K265*$H265*тех!BZ$9*тех!BZ$6,)</f>
        <v>0</v>
      </c>
      <c r="BS265" s="66">
        <f>IF(AND(BS$3&gt;=$I265,BS$3&lt;=$J265),$K265*$H265*тех!CA$9*тех!CA$6,)</f>
        <v>0</v>
      </c>
      <c r="BT265" s="66">
        <f>IF(AND(BT$3&gt;=$I265,BT$3&lt;=$J265),$K265*$H265*тех!CB$9*тех!CB$6,)</f>
        <v>0</v>
      </c>
      <c r="BU265" s="66">
        <f>IF(AND(BU$3&gt;=$I265,BU$3&lt;=$J265),$K265*$H265*тех!CC$9*тех!CC$6,)</f>
        <v>0</v>
      </c>
      <c r="BV265" s="66">
        <f>IF(AND(BV$3&gt;=$I265,BV$3&lt;=$J265),$K265*$H265*тех!CD$9*тех!CD$6,)</f>
        <v>0</v>
      </c>
      <c r="BW265" s="66">
        <f>IF(AND(BW$3&gt;=$I265,BW$3&lt;=$J265),$K265*$H265*тех!CE$9*тех!CE$6,)</f>
        <v>0</v>
      </c>
    </row>
    <row r="266" spans="2:75" hidden="1" outlineLevel="1">
      <c r="B266" s="3">
        <v>29</v>
      </c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64">
        <f t="shared" si="72"/>
        <v>0</v>
      </c>
      <c r="P266" s="66">
        <f>IF(AND(P$3&gt;=$I266,P$3&lt;=$J266),$K266*$H266*тех!X$9*тех!X$6,)</f>
        <v>0</v>
      </c>
      <c r="Q266" s="66">
        <f>IF(AND(Q$3&gt;=$I266,Q$3&lt;=$J266),$K266*$H266*тех!Y$9*тех!Y$6,)</f>
        <v>0</v>
      </c>
      <c r="R266" s="66">
        <f>IF(AND(R$3&gt;=$I266,R$3&lt;=$J266),$K266*$H266*тех!Z$9*тех!Z$6,)</f>
        <v>0</v>
      </c>
      <c r="S266" s="66">
        <f>IF(AND(S$3&gt;=$I266,S$3&lt;=$J266),$K266*$H266*тех!AA$9*тех!AA$6,)</f>
        <v>0</v>
      </c>
      <c r="T266" s="66">
        <f>IF(AND(T$3&gt;=$I266,T$3&lt;=$J266),$K266*$H266*тех!AB$9*тех!AB$6,)</f>
        <v>0</v>
      </c>
      <c r="U266" s="66">
        <f>IF(AND(U$3&gt;=$I266,U$3&lt;=$J266),$K266*$H266*тех!AC$9*тех!AC$6,)</f>
        <v>0</v>
      </c>
      <c r="V266" s="66">
        <f>IF(AND(V$3&gt;=$I266,V$3&lt;=$J266),$K266*$H266*тех!AD$9*тех!AD$6,)</f>
        <v>0</v>
      </c>
      <c r="W266" s="66">
        <f>IF(AND(W$3&gt;=$I266,W$3&lt;=$J266),$K266*$H266*тех!AE$9*тех!AE$6,)</f>
        <v>0</v>
      </c>
      <c r="X266" s="66">
        <f>IF(AND(X$3&gt;=$I266,X$3&lt;=$J266),$K266*$H266*тех!AF$9*тех!AF$6,)</f>
        <v>0</v>
      </c>
      <c r="Y266" s="66">
        <f>IF(AND(Y$3&gt;=$I266,Y$3&lt;=$J266),$K266*$H266*тех!AG$9*тех!AG$6,)</f>
        <v>0</v>
      </c>
      <c r="Z266" s="66">
        <f>IF(AND(Z$3&gt;=$I266,Z$3&lt;=$J266),$K266*$H266*тех!AH$9*тех!AH$6,)</f>
        <v>0</v>
      </c>
      <c r="AA266" s="66">
        <f>IF(AND(AA$3&gt;=$I266,AA$3&lt;=$J266),$K266*$H266*тех!AI$9*тех!AI$6,)</f>
        <v>0</v>
      </c>
      <c r="AB266" s="66">
        <f>IF(AND(AB$3&gt;=$I266,AB$3&lt;=$J266),$K266*$H266*тех!AJ$9*тех!AJ$6,)</f>
        <v>0</v>
      </c>
      <c r="AC266" s="66">
        <f>IF(AND(AC$3&gt;=$I266,AC$3&lt;=$J266),$K266*$H266*тех!AK$9*тех!AK$6,)</f>
        <v>0</v>
      </c>
      <c r="AD266" s="66">
        <f>IF(AND(AD$3&gt;=$I266,AD$3&lt;=$J266),$K266*$H266*тех!AL$9*тех!AL$6,)</f>
        <v>0</v>
      </c>
      <c r="AE266" s="66">
        <f>IF(AND(AE$3&gt;=$I266,AE$3&lt;=$J266),$K266*$H266*тех!AM$9*тех!AM$6,)</f>
        <v>0</v>
      </c>
      <c r="AF266" s="66">
        <f>IF(AND(AF$3&gt;=$I266,AF$3&lt;=$J266),$K266*$H266*тех!AN$9*тех!AN$6,)</f>
        <v>0</v>
      </c>
      <c r="AG266" s="66">
        <f>IF(AND(AG$3&gt;=$I266,AG$3&lt;=$J266),$K266*$H266*тех!AO$9*тех!AO$6,)</f>
        <v>0</v>
      </c>
      <c r="AH266" s="66">
        <f>IF(AND(AH$3&gt;=$I266,AH$3&lt;=$J266),$K266*$H266*тех!AP$9*тех!AP$6,)</f>
        <v>0</v>
      </c>
      <c r="AI266" s="66">
        <f>IF(AND(AI$3&gt;=$I266,AI$3&lt;=$J266),$K266*$H266*тех!AQ$9*тех!AQ$6,)</f>
        <v>0</v>
      </c>
      <c r="AJ266" s="66">
        <f>IF(AND(AJ$3&gt;=$I266,AJ$3&lt;=$J266),$K266*$H266*тех!AR$9*тех!AR$6,)</f>
        <v>0</v>
      </c>
      <c r="AK266" s="66">
        <f>IF(AND(AK$3&gt;=$I266,AK$3&lt;=$J266),$K266*$H266*тех!AS$9*тех!AS$6,)</f>
        <v>0</v>
      </c>
      <c r="AL266" s="66">
        <f>IF(AND(AL$3&gt;=$I266,AL$3&lt;=$J266),$K266*$H266*тех!AT$9*тех!AT$6,)</f>
        <v>0</v>
      </c>
      <c r="AM266" s="66">
        <f>IF(AND(AM$3&gt;=$I266,AM$3&lt;=$J266),$K266*$H266*тех!AU$9*тех!AU$6,)</f>
        <v>0</v>
      </c>
      <c r="AN266" s="66">
        <f>IF(AND(AN$3&gt;=$I266,AN$3&lt;=$J266),$K266*$H266*тех!AV$9*тех!AV$6,)</f>
        <v>0</v>
      </c>
      <c r="AO266" s="66">
        <f>IF(AND(AO$3&gt;=$I266,AO$3&lt;=$J266),$K266*$H266*тех!AW$9*тех!AW$6,)</f>
        <v>0</v>
      </c>
      <c r="AP266" s="66">
        <f>IF(AND(AP$3&gt;=$I266,AP$3&lt;=$J266),$K266*$H266*тех!AX$9*тех!AX$6,)</f>
        <v>0</v>
      </c>
      <c r="AQ266" s="66">
        <f>IF(AND(AQ$3&gt;=$I266,AQ$3&lt;=$J266),$K266*$H266*тех!AY$9*тех!AY$6,)</f>
        <v>0</v>
      </c>
      <c r="AR266" s="66">
        <f>IF(AND(AR$3&gt;=$I266,AR$3&lt;=$J266),$K266*$H266*тех!AZ$9*тех!AZ$6,)</f>
        <v>0</v>
      </c>
      <c r="AS266" s="66">
        <f>IF(AND(AS$3&gt;=$I266,AS$3&lt;=$J266),$K266*$H266*тех!BA$9*тех!BA$6,)</f>
        <v>0</v>
      </c>
      <c r="AT266" s="66">
        <f>IF(AND(AT$3&gt;=$I266,AT$3&lt;=$J266),$K266*$H266*тех!BB$9*тех!BB$6,)</f>
        <v>0</v>
      </c>
      <c r="AU266" s="66">
        <f>IF(AND(AU$3&gt;=$I266,AU$3&lt;=$J266),$K266*$H266*тех!BC$9*тех!BC$6,)</f>
        <v>0</v>
      </c>
      <c r="AV266" s="66">
        <f>IF(AND(AV$3&gt;=$I266,AV$3&lt;=$J266),$K266*$H266*тех!BD$9*тех!BD$6,)</f>
        <v>0</v>
      </c>
      <c r="AW266" s="66">
        <f>IF(AND(AW$3&gt;=$I266,AW$3&lt;=$J266),$K266*$H266*тех!BE$9*тех!BE$6,)</f>
        <v>0</v>
      </c>
      <c r="AX266" s="66">
        <f>IF(AND(AX$3&gt;=$I266,AX$3&lt;=$J266),$K266*$H266*тех!BF$9*тех!BF$6,)</f>
        <v>0</v>
      </c>
      <c r="AY266" s="66">
        <f>IF(AND(AY$3&gt;=$I266,AY$3&lt;=$J266),$K266*$H266*тех!BG$9*тех!BG$6,)</f>
        <v>0</v>
      </c>
      <c r="AZ266" s="66">
        <f>IF(AND(AZ$3&gt;=$I266,AZ$3&lt;=$J266),$K266*$H266*тех!BH$9*тех!BH$6,)</f>
        <v>0</v>
      </c>
      <c r="BA266" s="66">
        <f>IF(AND(BA$3&gt;=$I266,BA$3&lt;=$J266),$K266*$H266*тех!BI$9*тех!BI$6,)</f>
        <v>0</v>
      </c>
      <c r="BB266" s="66">
        <f>IF(AND(BB$3&gt;=$I266,BB$3&lt;=$J266),$K266*$H266*тех!BJ$9*тех!BJ$6,)</f>
        <v>0</v>
      </c>
      <c r="BC266" s="66">
        <f>IF(AND(BC$3&gt;=$I266,BC$3&lt;=$J266),$K266*$H266*тех!BK$9*тех!BK$6,)</f>
        <v>0</v>
      </c>
      <c r="BD266" s="66">
        <f>IF(AND(BD$3&gt;=$I266,BD$3&lt;=$J266),$K266*$H266*тех!BL$9*тех!BL$6,)</f>
        <v>0</v>
      </c>
      <c r="BE266" s="66">
        <f>IF(AND(BE$3&gt;=$I266,BE$3&lt;=$J266),$K266*$H266*тех!BM$9*тех!BM$6,)</f>
        <v>0</v>
      </c>
      <c r="BF266" s="66">
        <f>IF(AND(BF$3&gt;=$I266,BF$3&lt;=$J266),$K266*$H266*тех!BN$9*тех!BN$6,)</f>
        <v>0</v>
      </c>
      <c r="BG266" s="66">
        <f>IF(AND(BG$3&gt;=$I266,BG$3&lt;=$J266),$K266*$H266*тех!BO$9*тех!BO$6,)</f>
        <v>0</v>
      </c>
      <c r="BH266" s="66">
        <f>IF(AND(BH$3&gt;=$I266,BH$3&lt;=$J266),$K266*$H266*тех!BP$9*тех!BP$6,)</f>
        <v>0</v>
      </c>
      <c r="BI266" s="66">
        <f>IF(AND(BI$3&gt;=$I266,BI$3&lt;=$J266),$K266*$H266*тех!BQ$9*тех!BQ$6,)</f>
        <v>0</v>
      </c>
      <c r="BJ266" s="66">
        <f>IF(AND(BJ$3&gt;=$I266,BJ$3&lt;=$J266),$K266*$H266*тех!BR$9*тех!BR$6,)</f>
        <v>0</v>
      </c>
      <c r="BK266" s="66">
        <f>IF(AND(BK$3&gt;=$I266,BK$3&lt;=$J266),$K266*$H266*тех!BS$9*тех!BS$6,)</f>
        <v>0</v>
      </c>
      <c r="BL266" s="66">
        <f>IF(AND(BL$3&gt;=$I266,BL$3&lt;=$J266),$K266*$H266*тех!BT$9*тех!BT$6,)</f>
        <v>0</v>
      </c>
      <c r="BM266" s="66">
        <f>IF(AND(BM$3&gt;=$I266,BM$3&lt;=$J266),$K266*$H266*тех!BU$9*тех!BU$6,)</f>
        <v>0</v>
      </c>
      <c r="BN266" s="66">
        <f>IF(AND(BN$3&gt;=$I266,BN$3&lt;=$J266),$K266*$H266*тех!BV$9*тех!BV$6,)</f>
        <v>0</v>
      </c>
      <c r="BO266" s="66">
        <f>IF(AND(BO$3&gt;=$I266,BO$3&lt;=$J266),$K266*$H266*тех!BW$9*тех!BW$6,)</f>
        <v>0</v>
      </c>
      <c r="BP266" s="66">
        <f>IF(AND(BP$3&gt;=$I266,BP$3&lt;=$J266),$K266*$H266*тех!BX$9*тех!BX$6,)</f>
        <v>0</v>
      </c>
      <c r="BQ266" s="66">
        <f>IF(AND(BQ$3&gt;=$I266,BQ$3&lt;=$J266),$K266*$H266*тех!BY$9*тех!BY$6,)</f>
        <v>0</v>
      </c>
      <c r="BR266" s="66">
        <f>IF(AND(BR$3&gt;=$I266,BR$3&lt;=$J266),$K266*$H266*тех!BZ$9*тех!BZ$6,)</f>
        <v>0</v>
      </c>
      <c r="BS266" s="66">
        <f>IF(AND(BS$3&gt;=$I266,BS$3&lt;=$J266),$K266*$H266*тех!CA$9*тех!CA$6,)</f>
        <v>0</v>
      </c>
      <c r="BT266" s="66">
        <f>IF(AND(BT$3&gt;=$I266,BT$3&lt;=$J266),$K266*$H266*тех!CB$9*тех!CB$6,)</f>
        <v>0</v>
      </c>
      <c r="BU266" s="66">
        <f>IF(AND(BU$3&gt;=$I266,BU$3&lt;=$J266),$K266*$H266*тех!CC$9*тех!CC$6,)</f>
        <v>0</v>
      </c>
      <c r="BV266" s="66">
        <f>IF(AND(BV$3&gt;=$I266,BV$3&lt;=$J266),$K266*$H266*тех!CD$9*тех!CD$6,)</f>
        <v>0</v>
      </c>
      <c r="BW266" s="66">
        <f>IF(AND(BW$3&gt;=$I266,BW$3&lt;=$J266),$K266*$H266*тех!CE$9*тех!CE$6,)</f>
        <v>0</v>
      </c>
    </row>
    <row r="267" spans="2:75" hidden="1" outlineLevel="1">
      <c r="B267" s="3">
        <v>30</v>
      </c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64">
        <f t="shared" si="72"/>
        <v>0</v>
      </c>
      <c r="O267" s="75"/>
      <c r="P267" s="66">
        <f>IF(AND(P$3&gt;=$I267,P$3&lt;=$J267),$K267*$H267*тех!X$9*тех!X$6,)</f>
        <v>0</v>
      </c>
      <c r="Q267" s="66">
        <f>IF(AND(Q$3&gt;=$I267,Q$3&lt;=$J267),$K267*$H267*тех!Y$9*тех!Y$6,)</f>
        <v>0</v>
      </c>
      <c r="R267" s="66">
        <f>IF(AND(R$3&gt;=$I267,R$3&lt;=$J267),$K267*$H267*тех!Z$9*тех!Z$6,)</f>
        <v>0</v>
      </c>
      <c r="S267" s="66">
        <f>IF(AND(S$3&gt;=$I267,S$3&lt;=$J267),$K267*$H267*тех!AA$9*тех!AA$6,)</f>
        <v>0</v>
      </c>
      <c r="T267" s="66">
        <f>IF(AND(T$3&gt;=$I267,T$3&lt;=$J267),$K267*$H267*тех!AB$9*тех!AB$6,)</f>
        <v>0</v>
      </c>
      <c r="U267" s="66">
        <f>IF(AND(U$3&gt;=$I267,U$3&lt;=$J267),$K267*$H267*тех!AC$9*тех!AC$6,)</f>
        <v>0</v>
      </c>
      <c r="V267" s="66">
        <f>IF(AND(V$3&gt;=$I267,V$3&lt;=$J267),$K267*$H267*тех!AD$9*тех!AD$6,)</f>
        <v>0</v>
      </c>
      <c r="W267" s="66">
        <f>IF(AND(W$3&gt;=$I267,W$3&lt;=$J267),$K267*$H267*тех!AE$9*тех!AE$6,)</f>
        <v>0</v>
      </c>
      <c r="X267" s="66">
        <f>IF(AND(X$3&gt;=$I267,X$3&lt;=$J267),$K267*$H267*тех!AF$9*тех!AF$6,)</f>
        <v>0</v>
      </c>
      <c r="Y267" s="66">
        <f>IF(AND(Y$3&gt;=$I267,Y$3&lt;=$J267),$K267*$H267*тех!AG$9*тех!AG$6,)</f>
        <v>0</v>
      </c>
      <c r="Z267" s="66">
        <f>IF(AND(Z$3&gt;=$I267,Z$3&lt;=$J267),$K267*$H267*тех!AH$9*тех!AH$6,)</f>
        <v>0</v>
      </c>
      <c r="AA267" s="66">
        <f>IF(AND(AA$3&gt;=$I267,AA$3&lt;=$J267),$K267*$H267*тех!AI$9*тех!AI$6,)</f>
        <v>0</v>
      </c>
      <c r="AB267" s="66">
        <f>IF(AND(AB$3&gt;=$I267,AB$3&lt;=$J267),$K267*$H267*тех!AJ$9*тех!AJ$6,)</f>
        <v>0</v>
      </c>
      <c r="AC267" s="66">
        <f>IF(AND(AC$3&gt;=$I267,AC$3&lt;=$J267),$K267*$H267*тех!AK$9*тех!AK$6,)</f>
        <v>0</v>
      </c>
      <c r="AD267" s="66">
        <f>IF(AND(AD$3&gt;=$I267,AD$3&lt;=$J267),$K267*$H267*тех!AL$9*тех!AL$6,)</f>
        <v>0</v>
      </c>
      <c r="AE267" s="66">
        <f>IF(AND(AE$3&gt;=$I267,AE$3&lt;=$J267),$K267*$H267*тех!AM$9*тех!AM$6,)</f>
        <v>0</v>
      </c>
      <c r="AF267" s="66">
        <f>IF(AND(AF$3&gt;=$I267,AF$3&lt;=$J267),$K267*$H267*тех!AN$9*тех!AN$6,)</f>
        <v>0</v>
      </c>
      <c r="AG267" s="66">
        <f>IF(AND(AG$3&gt;=$I267,AG$3&lt;=$J267),$K267*$H267*тех!AO$9*тех!AO$6,)</f>
        <v>0</v>
      </c>
      <c r="AH267" s="66">
        <f>IF(AND(AH$3&gt;=$I267,AH$3&lt;=$J267),$K267*$H267*тех!AP$9*тех!AP$6,)</f>
        <v>0</v>
      </c>
      <c r="AI267" s="66">
        <f>IF(AND(AI$3&gt;=$I267,AI$3&lt;=$J267),$K267*$H267*тех!AQ$9*тех!AQ$6,)</f>
        <v>0</v>
      </c>
      <c r="AJ267" s="66">
        <f>IF(AND(AJ$3&gt;=$I267,AJ$3&lt;=$J267),$K267*$H267*тех!AR$9*тех!AR$6,)</f>
        <v>0</v>
      </c>
      <c r="AK267" s="66">
        <f>IF(AND(AK$3&gt;=$I267,AK$3&lt;=$J267),$K267*$H267*тех!AS$9*тех!AS$6,)</f>
        <v>0</v>
      </c>
      <c r="AL267" s="66">
        <f>IF(AND(AL$3&gt;=$I267,AL$3&lt;=$J267),$K267*$H267*тех!AT$9*тех!AT$6,)</f>
        <v>0</v>
      </c>
      <c r="AM267" s="66">
        <f>IF(AND(AM$3&gt;=$I267,AM$3&lt;=$J267),$K267*$H267*тех!AU$9*тех!AU$6,)</f>
        <v>0</v>
      </c>
      <c r="AN267" s="66">
        <f>IF(AND(AN$3&gt;=$I267,AN$3&lt;=$J267),$K267*$H267*тех!AV$9*тех!AV$6,)</f>
        <v>0</v>
      </c>
      <c r="AO267" s="66">
        <f>IF(AND(AO$3&gt;=$I267,AO$3&lt;=$J267),$K267*$H267*тех!AW$9*тех!AW$6,)</f>
        <v>0</v>
      </c>
      <c r="AP267" s="66">
        <f>IF(AND(AP$3&gt;=$I267,AP$3&lt;=$J267),$K267*$H267*тех!AX$9*тех!AX$6,)</f>
        <v>0</v>
      </c>
      <c r="AQ267" s="66">
        <f>IF(AND(AQ$3&gt;=$I267,AQ$3&lt;=$J267),$K267*$H267*тех!AY$9*тех!AY$6,)</f>
        <v>0</v>
      </c>
      <c r="AR267" s="66">
        <f>IF(AND(AR$3&gt;=$I267,AR$3&lt;=$J267),$K267*$H267*тех!AZ$9*тех!AZ$6,)</f>
        <v>0</v>
      </c>
      <c r="AS267" s="66">
        <f>IF(AND(AS$3&gt;=$I267,AS$3&lt;=$J267),$K267*$H267*тех!BA$9*тех!BA$6,)</f>
        <v>0</v>
      </c>
      <c r="AT267" s="66">
        <f>IF(AND(AT$3&gt;=$I267,AT$3&lt;=$J267),$K267*$H267*тех!BB$9*тех!BB$6,)</f>
        <v>0</v>
      </c>
      <c r="AU267" s="66">
        <f>IF(AND(AU$3&gt;=$I267,AU$3&lt;=$J267),$K267*$H267*тех!BC$9*тех!BC$6,)</f>
        <v>0</v>
      </c>
      <c r="AV267" s="66">
        <f>IF(AND(AV$3&gt;=$I267,AV$3&lt;=$J267),$K267*$H267*тех!BD$9*тех!BD$6,)</f>
        <v>0</v>
      </c>
      <c r="AW267" s="66">
        <f>IF(AND(AW$3&gt;=$I267,AW$3&lt;=$J267),$K267*$H267*тех!BE$9*тех!BE$6,)</f>
        <v>0</v>
      </c>
      <c r="AX267" s="66">
        <f>IF(AND(AX$3&gt;=$I267,AX$3&lt;=$J267),$K267*$H267*тех!BF$9*тех!BF$6,)</f>
        <v>0</v>
      </c>
      <c r="AY267" s="66">
        <f>IF(AND(AY$3&gt;=$I267,AY$3&lt;=$J267),$K267*$H267*тех!BG$9*тех!BG$6,)</f>
        <v>0</v>
      </c>
      <c r="AZ267" s="66">
        <f>IF(AND(AZ$3&gt;=$I267,AZ$3&lt;=$J267),$K267*$H267*тех!BH$9*тех!BH$6,)</f>
        <v>0</v>
      </c>
      <c r="BA267" s="66">
        <f>IF(AND(BA$3&gt;=$I267,BA$3&lt;=$J267),$K267*$H267*тех!BI$9*тех!BI$6,)</f>
        <v>0</v>
      </c>
      <c r="BB267" s="66">
        <f>IF(AND(BB$3&gt;=$I267,BB$3&lt;=$J267),$K267*$H267*тех!BJ$9*тех!BJ$6,)</f>
        <v>0</v>
      </c>
      <c r="BC267" s="66">
        <f>IF(AND(BC$3&gt;=$I267,BC$3&lt;=$J267),$K267*$H267*тех!BK$9*тех!BK$6,)</f>
        <v>0</v>
      </c>
      <c r="BD267" s="66">
        <f>IF(AND(BD$3&gt;=$I267,BD$3&lt;=$J267),$K267*$H267*тех!BL$9*тех!BL$6,)</f>
        <v>0</v>
      </c>
      <c r="BE267" s="66">
        <f>IF(AND(BE$3&gt;=$I267,BE$3&lt;=$J267),$K267*$H267*тех!BM$9*тех!BM$6,)</f>
        <v>0</v>
      </c>
      <c r="BF267" s="66">
        <f>IF(AND(BF$3&gt;=$I267,BF$3&lt;=$J267),$K267*$H267*тех!BN$9*тех!BN$6,)</f>
        <v>0</v>
      </c>
      <c r="BG267" s="66">
        <f>IF(AND(BG$3&gt;=$I267,BG$3&lt;=$J267),$K267*$H267*тех!BO$9*тех!BO$6,)</f>
        <v>0</v>
      </c>
      <c r="BH267" s="66">
        <f>IF(AND(BH$3&gt;=$I267,BH$3&lt;=$J267),$K267*$H267*тех!BP$9*тех!BP$6,)</f>
        <v>0</v>
      </c>
      <c r="BI267" s="66">
        <f>IF(AND(BI$3&gt;=$I267,BI$3&lt;=$J267),$K267*$H267*тех!BQ$9*тех!BQ$6,)</f>
        <v>0</v>
      </c>
      <c r="BJ267" s="66">
        <f>IF(AND(BJ$3&gt;=$I267,BJ$3&lt;=$J267),$K267*$H267*тех!BR$9*тех!BR$6,)</f>
        <v>0</v>
      </c>
      <c r="BK267" s="66">
        <f>IF(AND(BK$3&gt;=$I267,BK$3&lt;=$J267),$K267*$H267*тех!BS$9*тех!BS$6,)</f>
        <v>0</v>
      </c>
      <c r="BL267" s="66">
        <f>IF(AND(BL$3&gt;=$I267,BL$3&lt;=$J267),$K267*$H267*тех!BT$9*тех!BT$6,)</f>
        <v>0</v>
      </c>
      <c r="BM267" s="66">
        <f>IF(AND(BM$3&gt;=$I267,BM$3&lt;=$J267),$K267*$H267*тех!BU$9*тех!BU$6,)</f>
        <v>0</v>
      </c>
      <c r="BN267" s="66">
        <f>IF(AND(BN$3&gt;=$I267,BN$3&lt;=$J267),$K267*$H267*тех!BV$9*тех!BV$6,)</f>
        <v>0</v>
      </c>
      <c r="BO267" s="66">
        <f>IF(AND(BO$3&gt;=$I267,BO$3&lt;=$J267),$K267*$H267*тех!BW$9*тех!BW$6,)</f>
        <v>0</v>
      </c>
      <c r="BP267" s="66">
        <f>IF(AND(BP$3&gt;=$I267,BP$3&lt;=$J267),$K267*$H267*тех!BX$9*тех!BX$6,)</f>
        <v>0</v>
      </c>
      <c r="BQ267" s="66">
        <f>IF(AND(BQ$3&gt;=$I267,BQ$3&lt;=$J267),$K267*$H267*тех!BY$9*тех!BY$6,)</f>
        <v>0</v>
      </c>
      <c r="BR267" s="66">
        <f>IF(AND(BR$3&gt;=$I267,BR$3&lt;=$J267),$K267*$H267*тех!BZ$9*тех!BZ$6,)</f>
        <v>0</v>
      </c>
      <c r="BS267" s="66">
        <f>IF(AND(BS$3&gt;=$I267,BS$3&lt;=$J267),$K267*$H267*тех!CA$9*тех!CA$6,)</f>
        <v>0</v>
      </c>
      <c r="BT267" s="66">
        <f>IF(AND(BT$3&gt;=$I267,BT$3&lt;=$J267),$K267*$H267*тех!CB$9*тех!CB$6,)</f>
        <v>0</v>
      </c>
      <c r="BU267" s="66">
        <f>IF(AND(BU$3&gt;=$I267,BU$3&lt;=$J267),$K267*$H267*тех!CC$9*тех!CC$6,)</f>
        <v>0</v>
      </c>
      <c r="BV267" s="66">
        <f>IF(AND(BV$3&gt;=$I267,BV$3&lt;=$J267),$K267*$H267*тех!CD$9*тех!CD$6,)</f>
        <v>0</v>
      </c>
      <c r="BW267" s="66">
        <f>IF(AND(BW$3&gt;=$I267,BW$3&lt;=$J267),$K267*$H267*тех!CE$9*тех!CE$6,)</f>
        <v>0</v>
      </c>
    </row>
    <row r="268" spans="2:75" ht="15.75" hidden="1" outlineLevel="1">
      <c r="C268" s="47" t="s">
        <v>78</v>
      </c>
      <c r="P268" s="333">
        <f>SUM(P238:P267)</f>
        <v>0</v>
      </c>
      <c r="Q268" s="333">
        <f t="shared" ref="Q268" si="73">SUM(Q238:Q267)</f>
        <v>0</v>
      </c>
      <c r="R268" s="333">
        <f t="shared" ref="R268" si="74">SUM(R238:R267)</f>
        <v>0</v>
      </c>
      <c r="S268" s="333">
        <f t="shared" ref="S268" si="75">SUM(S238:S267)</f>
        <v>0</v>
      </c>
      <c r="T268" s="333">
        <f t="shared" ref="T268" si="76">SUM(T238:T267)</f>
        <v>0</v>
      </c>
      <c r="U268" s="333">
        <f t="shared" ref="U268" si="77">SUM(U238:U267)</f>
        <v>0</v>
      </c>
      <c r="V268" s="333">
        <f t="shared" ref="V268" si="78">SUM(V238:V267)</f>
        <v>0</v>
      </c>
      <c r="W268" s="333">
        <f t="shared" ref="W268" si="79">SUM(W238:W267)</f>
        <v>0</v>
      </c>
      <c r="X268" s="333">
        <f t="shared" ref="X268" si="80">SUM(X238:X267)</f>
        <v>0</v>
      </c>
      <c r="Y268" s="333">
        <f t="shared" ref="Y268" si="81">SUM(Y238:Y267)</f>
        <v>0</v>
      </c>
      <c r="Z268" s="333">
        <f t="shared" ref="Z268" si="82">SUM(Z238:Z267)</f>
        <v>0</v>
      </c>
      <c r="AA268" s="333">
        <f t="shared" ref="AA268" si="83">SUM(AA238:AA267)</f>
        <v>0</v>
      </c>
      <c r="AB268" s="333">
        <f t="shared" ref="AB268" si="84">SUM(AB238:AB267)</f>
        <v>0</v>
      </c>
      <c r="AC268" s="333">
        <f t="shared" ref="AC268" si="85">SUM(AC238:AC267)</f>
        <v>0</v>
      </c>
      <c r="AD268" s="333">
        <f t="shared" ref="AD268" si="86">SUM(AD238:AD267)</f>
        <v>0</v>
      </c>
      <c r="AE268" s="333">
        <f t="shared" ref="AE268" si="87">SUM(AE238:AE267)</f>
        <v>0</v>
      </c>
      <c r="AF268" s="333">
        <f t="shared" ref="AF268" si="88">SUM(AF238:AF267)</f>
        <v>0</v>
      </c>
      <c r="AG268" s="333">
        <f t="shared" ref="AG268" si="89">SUM(AG238:AG267)</f>
        <v>0</v>
      </c>
      <c r="AH268" s="333">
        <f t="shared" ref="AH268" si="90">SUM(AH238:AH267)</f>
        <v>0</v>
      </c>
      <c r="AI268" s="333">
        <f t="shared" ref="AI268" si="91">SUM(AI238:AI267)</f>
        <v>0</v>
      </c>
      <c r="AJ268" s="333">
        <f t="shared" ref="AJ268" si="92">SUM(AJ238:AJ267)</f>
        <v>0</v>
      </c>
      <c r="AK268" s="333">
        <f t="shared" ref="AK268" si="93">SUM(AK238:AK267)</f>
        <v>0</v>
      </c>
      <c r="AL268" s="333">
        <f t="shared" ref="AL268" si="94">SUM(AL238:AL267)</f>
        <v>0</v>
      </c>
      <c r="AM268" s="333">
        <f t="shared" ref="AM268" si="95">SUM(AM238:AM267)</f>
        <v>0</v>
      </c>
      <c r="AN268" s="333">
        <f t="shared" ref="AN268" si="96">SUM(AN238:AN267)</f>
        <v>0</v>
      </c>
      <c r="AO268" s="333">
        <f t="shared" ref="AO268" si="97">SUM(AO238:AO267)</f>
        <v>0</v>
      </c>
      <c r="AP268" s="333">
        <f t="shared" ref="AP268" si="98">SUM(AP238:AP267)</f>
        <v>0</v>
      </c>
      <c r="AQ268" s="333">
        <f t="shared" ref="AQ268" si="99">SUM(AQ238:AQ267)</f>
        <v>0</v>
      </c>
      <c r="AR268" s="333">
        <f t="shared" ref="AR268" si="100">SUM(AR238:AR267)</f>
        <v>0</v>
      </c>
      <c r="AS268" s="333">
        <f t="shared" ref="AS268" si="101">SUM(AS238:AS267)</f>
        <v>0</v>
      </c>
      <c r="AT268" s="333">
        <f t="shared" ref="AT268" si="102">SUM(AT238:AT267)</f>
        <v>0</v>
      </c>
      <c r="AU268" s="333">
        <f t="shared" ref="AU268" si="103">SUM(AU238:AU267)</f>
        <v>0</v>
      </c>
      <c r="AV268" s="333">
        <f t="shared" ref="AV268" si="104">SUM(AV238:AV267)</f>
        <v>0</v>
      </c>
      <c r="AW268" s="333">
        <f t="shared" ref="AW268" si="105">SUM(AW238:AW267)</f>
        <v>0</v>
      </c>
      <c r="AX268" s="333">
        <f t="shared" ref="AX268" si="106">SUM(AX238:AX267)</f>
        <v>0</v>
      </c>
      <c r="AY268" s="333">
        <f t="shared" ref="AY268" si="107">SUM(AY238:AY267)</f>
        <v>0</v>
      </c>
      <c r="AZ268" s="333">
        <f t="shared" ref="AZ268" si="108">SUM(AZ238:AZ267)</f>
        <v>0</v>
      </c>
      <c r="BA268" s="333">
        <f t="shared" ref="BA268" si="109">SUM(BA238:BA267)</f>
        <v>0</v>
      </c>
      <c r="BB268" s="333">
        <f t="shared" ref="BB268" si="110">SUM(BB238:BB267)</f>
        <v>0</v>
      </c>
      <c r="BC268" s="333">
        <f t="shared" ref="BC268" si="111">SUM(BC238:BC267)</f>
        <v>0</v>
      </c>
      <c r="BD268" s="333">
        <f t="shared" ref="BD268" si="112">SUM(BD238:BD267)</f>
        <v>0</v>
      </c>
      <c r="BE268" s="333">
        <f t="shared" ref="BE268" si="113">SUM(BE238:BE267)</f>
        <v>0</v>
      </c>
      <c r="BF268" s="333">
        <f t="shared" ref="BF268" si="114">SUM(BF238:BF267)</f>
        <v>0</v>
      </c>
      <c r="BG268" s="333">
        <f t="shared" ref="BG268" si="115">SUM(BG238:BG267)</f>
        <v>0</v>
      </c>
      <c r="BH268" s="333">
        <f t="shared" ref="BH268" si="116">SUM(BH238:BH267)</f>
        <v>0</v>
      </c>
      <c r="BI268" s="333">
        <f t="shared" ref="BI268" si="117">SUM(BI238:BI267)</f>
        <v>0</v>
      </c>
      <c r="BJ268" s="333">
        <f t="shared" ref="BJ268" si="118">SUM(BJ238:BJ267)</f>
        <v>0</v>
      </c>
      <c r="BK268" s="333">
        <f t="shared" ref="BK268" si="119">SUM(BK238:BK267)</f>
        <v>0</v>
      </c>
      <c r="BL268" s="333">
        <f t="shared" ref="BL268" si="120">SUM(BL238:BL267)</f>
        <v>0</v>
      </c>
      <c r="BM268" s="333">
        <f t="shared" ref="BM268" si="121">SUM(BM238:BM267)</f>
        <v>0</v>
      </c>
      <c r="BN268" s="333">
        <f t="shared" ref="BN268" si="122">SUM(BN238:BN267)</f>
        <v>0</v>
      </c>
      <c r="BO268" s="333">
        <f t="shared" ref="BO268" si="123">SUM(BO238:BO267)</f>
        <v>0</v>
      </c>
      <c r="BP268" s="333">
        <f t="shared" ref="BP268" si="124">SUM(BP238:BP267)</f>
        <v>0</v>
      </c>
      <c r="BQ268" s="333">
        <f t="shared" ref="BQ268" si="125">SUM(BQ238:BQ267)</f>
        <v>0</v>
      </c>
      <c r="BR268" s="333">
        <f t="shared" ref="BR268" si="126">SUM(BR238:BR267)</f>
        <v>0</v>
      </c>
      <c r="BS268" s="333">
        <f t="shared" ref="BS268" si="127">SUM(BS238:BS267)</f>
        <v>0</v>
      </c>
      <c r="BT268" s="333">
        <f t="shared" ref="BT268" si="128">SUM(BT238:BT267)</f>
        <v>0</v>
      </c>
      <c r="BU268" s="333">
        <f t="shared" ref="BU268" si="129">SUM(BU238:BU267)</f>
        <v>0</v>
      </c>
      <c r="BV268" s="333">
        <f t="shared" ref="BV268" si="130">SUM(BV238:BV267)</f>
        <v>0</v>
      </c>
      <c r="BW268" s="333">
        <f t="shared" ref="BW268" si="131">SUM(BW238:BW267)</f>
        <v>0</v>
      </c>
    </row>
    <row r="269" spans="2:75" hidden="1" outlineLevel="1">
      <c r="C269" s="6" t="s">
        <v>82</v>
      </c>
      <c r="R269" s="7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</row>
    <row r="270" spans="2:75" hidden="1" outlineLevel="1">
      <c r="B270" s="3">
        <v>1</v>
      </c>
      <c r="C270" s="19"/>
      <c r="D270" s="80" t="s">
        <v>100</v>
      </c>
      <c r="E270" s="80"/>
      <c r="F270" s="80"/>
      <c r="G270" s="80"/>
      <c r="H270" s="80" t="s">
        <v>100</v>
      </c>
      <c r="I270" s="80" t="s">
        <v>100</v>
      </c>
      <c r="J270" s="80" t="s">
        <v>100</v>
      </c>
      <c r="K270" s="80" t="s">
        <v>100</v>
      </c>
      <c r="L270" s="80"/>
      <c r="M270" s="80"/>
      <c r="N270" s="80" t="s">
        <v>100</v>
      </c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</row>
    <row r="271" spans="2:75" hidden="1" outlineLevel="1">
      <c r="B271" s="3">
        <v>2</v>
      </c>
      <c r="C271" s="19"/>
      <c r="D271" s="80" t="s">
        <v>100</v>
      </c>
      <c r="E271" s="80"/>
      <c r="F271" s="80"/>
      <c r="G271" s="80"/>
      <c r="H271" s="80" t="s">
        <v>100</v>
      </c>
      <c r="I271" s="80" t="s">
        <v>100</v>
      </c>
      <c r="J271" s="80" t="s">
        <v>100</v>
      </c>
      <c r="K271" s="80" t="s">
        <v>100</v>
      </c>
      <c r="L271" s="80"/>
      <c r="M271" s="80"/>
      <c r="N271" s="80" t="s">
        <v>100</v>
      </c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/>
      <c r="AD271" s="19"/>
      <c r="AE271" s="19"/>
      <c r="AF271" s="19"/>
      <c r="AG271" s="19"/>
      <c r="AH271" s="19"/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/>
      <c r="AY271" s="19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</row>
    <row r="272" spans="2:75" hidden="1" outlineLevel="1">
      <c r="B272" s="3">
        <v>3</v>
      </c>
      <c r="C272" s="19"/>
      <c r="D272" s="80" t="s">
        <v>100</v>
      </c>
      <c r="E272" s="80"/>
      <c r="F272" s="80"/>
      <c r="G272" s="80"/>
      <c r="H272" s="80" t="s">
        <v>100</v>
      </c>
      <c r="I272" s="80" t="s">
        <v>100</v>
      </c>
      <c r="J272" s="80" t="s">
        <v>100</v>
      </c>
      <c r="K272" s="80" t="s">
        <v>100</v>
      </c>
      <c r="L272" s="80"/>
      <c r="M272" s="80"/>
      <c r="N272" s="80" t="s">
        <v>100</v>
      </c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</row>
    <row r="273" spans="2:75" hidden="1" outlineLevel="1">
      <c r="B273" s="3">
        <v>4</v>
      </c>
      <c r="C273" s="19"/>
      <c r="D273" s="80" t="s">
        <v>100</v>
      </c>
      <c r="E273" s="80"/>
      <c r="F273" s="80"/>
      <c r="G273" s="80"/>
      <c r="H273" s="80" t="s">
        <v>100</v>
      </c>
      <c r="I273" s="80" t="s">
        <v>100</v>
      </c>
      <c r="J273" s="80" t="s">
        <v>100</v>
      </c>
      <c r="K273" s="80" t="s">
        <v>100</v>
      </c>
      <c r="L273" s="80"/>
      <c r="M273" s="80"/>
      <c r="N273" s="80" t="s">
        <v>100</v>
      </c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</row>
    <row r="274" spans="2:75" hidden="1" outlineLevel="1">
      <c r="B274" s="3">
        <v>5</v>
      </c>
      <c r="C274" s="19"/>
      <c r="D274" s="80" t="s">
        <v>100</v>
      </c>
      <c r="E274" s="80"/>
      <c r="F274" s="80"/>
      <c r="G274" s="80"/>
      <c r="H274" s="80" t="s">
        <v>100</v>
      </c>
      <c r="I274" s="80" t="s">
        <v>100</v>
      </c>
      <c r="J274" s="80" t="s">
        <v>100</v>
      </c>
      <c r="K274" s="80" t="s">
        <v>100</v>
      </c>
      <c r="L274" s="80"/>
      <c r="M274" s="80"/>
      <c r="N274" s="80" t="s">
        <v>100</v>
      </c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</row>
    <row r="275" spans="2:75" ht="15.75" hidden="1" outlineLevel="1">
      <c r="C275" s="47" t="s">
        <v>79</v>
      </c>
      <c r="P275" s="333">
        <f>SUM(P270:P274)</f>
        <v>0</v>
      </c>
      <c r="Q275" s="333">
        <f t="shared" ref="Q275" si="132">SUM(Q270:Q274)</f>
        <v>0</v>
      </c>
      <c r="R275" s="333">
        <f t="shared" ref="R275" si="133">SUM(R270:R274)</f>
        <v>0</v>
      </c>
      <c r="S275" s="333">
        <f t="shared" ref="S275" si="134">SUM(S270:S274)</f>
        <v>0</v>
      </c>
      <c r="T275" s="333">
        <f t="shared" ref="T275" si="135">SUM(T270:T274)</f>
        <v>0</v>
      </c>
      <c r="U275" s="333">
        <f t="shared" ref="U275" si="136">SUM(U270:U274)</f>
        <v>0</v>
      </c>
      <c r="V275" s="333">
        <f t="shared" ref="V275" si="137">SUM(V270:V274)</f>
        <v>0</v>
      </c>
      <c r="W275" s="333">
        <f t="shared" ref="W275" si="138">SUM(W270:W274)</f>
        <v>0</v>
      </c>
      <c r="X275" s="333">
        <f t="shared" ref="X275" si="139">SUM(X270:X274)</f>
        <v>0</v>
      </c>
      <c r="Y275" s="333">
        <f t="shared" ref="Y275" si="140">SUM(Y270:Y274)</f>
        <v>0</v>
      </c>
      <c r="Z275" s="333">
        <f t="shared" ref="Z275" si="141">SUM(Z270:Z274)</f>
        <v>0</v>
      </c>
      <c r="AA275" s="333">
        <f t="shared" ref="AA275" si="142">SUM(AA270:AA274)</f>
        <v>0</v>
      </c>
      <c r="AB275" s="333">
        <f t="shared" ref="AB275" si="143">SUM(AB270:AB274)</f>
        <v>0</v>
      </c>
      <c r="AC275" s="333">
        <f t="shared" ref="AC275" si="144">SUM(AC270:AC274)</f>
        <v>0</v>
      </c>
      <c r="AD275" s="333">
        <f t="shared" ref="AD275" si="145">SUM(AD270:AD274)</f>
        <v>0</v>
      </c>
      <c r="AE275" s="333">
        <f t="shared" ref="AE275" si="146">SUM(AE270:AE274)</f>
        <v>0</v>
      </c>
      <c r="AF275" s="333">
        <f t="shared" ref="AF275" si="147">SUM(AF270:AF274)</f>
        <v>0</v>
      </c>
      <c r="AG275" s="333">
        <f t="shared" ref="AG275" si="148">SUM(AG270:AG274)</f>
        <v>0</v>
      </c>
      <c r="AH275" s="333">
        <f t="shared" ref="AH275" si="149">SUM(AH270:AH274)</f>
        <v>0</v>
      </c>
      <c r="AI275" s="333">
        <f t="shared" ref="AI275" si="150">SUM(AI270:AI274)</f>
        <v>0</v>
      </c>
      <c r="AJ275" s="333">
        <f t="shared" ref="AJ275" si="151">SUM(AJ270:AJ274)</f>
        <v>0</v>
      </c>
      <c r="AK275" s="333">
        <f t="shared" ref="AK275" si="152">SUM(AK270:AK274)</f>
        <v>0</v>
      </c>
      <c r="AL275" s="333">
        <f t="shared" ref="AL275" si="153">SUM(AL270:AL274)</f>
        <v>0</v>
      </c>
      <c r="AM275" s="333">
        <f t="shared" ref="AM275" si="154">SUM(AM270:AM274)</f>
        <v>0</v>
      </c>
      <c r="AN275" s="333">
        <f t="shared" ref="AN275" si="155">SUM(AN270:AN274)</f>
        <v>0</v>
      </c>
      <c r="AO275" s="333">
        <f t="shared" ref="AO275" si="156">SUM(AO270:AO274)</f>
        <v>0</v>
      </c>
      <c r="AP275" s="333">
        <f t="shared" ref="AP275" si="157">SUM(AP270:AP274)</f>
        <v>0</v>
      </c>
      <c r="AQ275" s="333">
        <f t="shared" ref="AQ275" si="158">SUM(AQ270:AQ274)</f>
        <v>0</v>
      </c>
      <c r="AR275" s="333">
        <f t="shared" ref="AR275" si="159">SUM(AR270:AR274)</f>
        <v>0</v>
      </c>
      <c r="AS275" s="333">
        <f t="shared" ref="AS275" si="160">SUM(AS270:AS274)</f>
        <v>0</v>
      </c>
      <c r="AT275" s="333">
        <f t="shared" ref="AT275" si="161">SUM(AT270:AT274)</f>
        <v>0</v>
      </c>
      <c r="AU275" s="333">
        <f t="shared" ref="AU275" si="162">SUM(AU270:AU274)</f>
        <v>0</v>
      </c>
      <c r="AV275" s="333">
        <f t="shared" ref="AV275" si="163">SUM(AV270:AV274)</f>
        <v>0</v>
      </c>
      <c r="AW275" s="333">
        <f t="shared" ref="AW275" si="164">SUM(AW270:AW274)</f>
        <v>0</v>
      </c>
      <c r="AX275" s="333">
        <f t="shared" ref="AX275" si="165">SUM(AX270:AX274)</f>
        <v>0</v>
      </c>
      <c r="AY275" s="333">
        <f t="shared" ref="AY275" si="166">SUM(AY270:AY274)</f>
        <v>0</v>
      </c>
      <c r="AZ275" s="333">
        <f t="shared" ref="AZ275" si="167">SUM(AZ270:AZ274)</f>
        <v>0</v>
      </c>
      <c r="BA275" s="333">
        <f t="shared" ref="BA275" si="168">SUM(BA270:BA274)</f>
        <v>0</v>
      </c>
      <c r="BB275" s="333">
        <f t="shared" ref="BB275" si="169">SUM(BB270:BB274)</f>
        <v>0</v>
      </c>
      <c r="BC275" s="333">
        <f t="shared" ref="BC275" si="170">SUM(BC270:BC274)</f>
        <v>0</v>
      </c>
      <c r="BD275" s="333">
        <f t="shared" ref="BD275" si="171">SUM(BD270:BD274)</f>
        <v>0</v>
      </c>
      <c r="BE275" s="333">
        <f t="shared" ref="BE275" si="172">SUM(BE270:BE274)</f>
        <v>0</v>
      </c>
      <c r="BF275" s="333">
        <f t="shared" ref="BF275" si="173">SUM(BF270:BF274)</f>
        <v>0</v>
      </c>
      <c r="BG275" s="333">
        <f t="shared" ref="BG275" si="174">SUM(BG270:BG274)</f>
        <v>0</v>
      </c>
      <c r="BH275" s="333">
        <f t="shared" ref="BH275" si="175">SUM(BH270:BH274)</f>
        <v>0</v>
      </c>
      <c r="BI275" s="333">
        <f t="shared" ref="BI275" si="176">SUM(BI270:BI274)</f>
        <v>0</v>
      </c>
      <c r="BJ275" s="333">
        <f t="shared" ref="BJ275" si="177">SUM(BJ270:BJ274)</f>
        <v>0</v>
      </c>
      <c r="BK275" s="333">
        <f t="shared" ref="BK275" si="178">SUM(BK270:BK274)</f>
        <v>0</v>
      </c>
      <c r="BL275" s="333">
        <f t="shared" ref="BL275" si="179">SUM(BL270:BL274)</f>
        <v>0</v>
      </c>
      <c r="BM275" s="333">
        <f t="shared" ref="BM275" si="180">SUM(BM270:BM274)</f>
        <v>0</v>
      </c>
      <c r="BN275" s="333">
        <f t="shared" ref="BN275" si="181">SUM(BN270:BN274)</f>
        <v>0</v>
      </c>
      <c r="BO275" s="333">
        <f t="shared" ref="BO275" si="182">SUM(BO270:BO274)</f>
        <v>0</v>
      </c>
      <c r="BP275" s="333">
        <f t="shared" ref="BP275" si="183">SUM(BP270:BP274)</f>
        <v>0</v>
      </c>
      <c r="BQ275" s="333">
        <f t="shared" ref="BQ275" si="184">SUM(BQ270:BQ274)</f>
        <v>0</v>
      </c>
      <c r="BR275" s="333">
        <f t="shared" ref="BR275" si="185">SUM(BR270:BR274)</f>
        <v>0</v>
      </c>
      <c r="BS275" s="333">
        <f t="shared" ref="BS275" si="186">SUM(BS270:BS274)</f>
        <v>0</v>
      </c>
      <c r="BT275" s="333">
        <f t="shared" ref="BT275" si="187">SUM(BT270:BT274)</f>
        <v>0</v>
      </c>
      <c r="BU275" s="333">
        <f t="shared" ref="BU275" si="188">SUM(BU270:BU274)</f>
        <v>0</v>
      </c>
      <c r="BV275" s="333">
        <f t="shared" ref="BV275" si="189">SUM(BV270:BV274)</f>
        <v>0</v>
      </c>
      <c r="BW275" s="333">
        <f t="shared" ref="BW275" si="190">SUM(BW270:BW274)</f>
        <v>0</v>
      </c>
    </row>
    <row r="276" spans="2:75" hidden="1" outlineLevel="1">
      <c r="C276" s="6" t="s">
        <v>83</v>
      </c>
      <c r="R276" s="7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</row>
    <row r="277" spans="2:75" hidden="1" outlineLevel="1">
      <c r="B277" s="3">
        <v>1</v>
      </c>
      <c r="C277" s="3" t="s">
        <v>84</v>
      </c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P277" s="76">
        <f>P268*Параметры!$C$51*Параметры!$C$52/30.5/12</f>
        <v>0</v>
      </c>
      <c r="Q277" s="76">
        <f>Q268*Параметры!$C$51*Параметры!$C$52/30.5/12</f>
        <v>0</v>
      </c>
      <c r="R277" s="76">
        <f>R268*Параметры!$C$51*Параметры!$C$52/30.5/12</f>
        <v>0</v>
      </c>
      <c r="S277" s="76">
        <f>S268*Параметры!$C$51*Параметры!$C$52/30.5/12</f>
        <v>0</v>
      </c>
      <c r="T277" s="76">
        <f>T268*Параметры!$C$51*Параметры!$C$52/30.5/12</f>
        <v>0</v>
      </c>
      <c r="U277" s="76">
        <f>U268*Параметры!$C$51*Параметры!$C$52/30.5/12</f>
        <v>0</v>
      </c>
      <c r="V277" s="76">
        <f>V268*Параметры!$C$51*Параметры!$C$52/30.5/12</f>
        <v>0</v>
      </c>
      <c r="W277" s="76">
        <f>W268*Параметры!$C$51*Параметры!$C$52/30.5/12</f>
        <v>0</v>
      </c>
      <c r="X277" s="76">
        <f>X268*Параметры!$C$51*Параметры!$C$52/30.5/12</f>
        <v>0</v>
      </c>
      <c r="Y277" s="76">
        <f>Y268*Параметры!$C$51*Параметры!$C$52/30.5/12</f>
        <v>0</v>
      </c>
      <c r="Z277" s="76">
        <f>Z268*Параметры!$C$51*Параметры!$C$52/30.5/12</f>
        <v>0</v>
      </c>
      <c r="AA277" s="76">
        <f>AA268*Параметры!$C$51*Параметры!$C$52/30.5/12</f>
        <v>0</v>
      </c>
      <c r="AB277" s="76">
        <f>AB268*Параметры!$C$51*Параметры!$C$52/30.5/12</f>
        <v>0</v>
      </c>
      <c r="AC277" s="76">
        <f>AC268*Параметры!$C$51*Параметры!$C$52/30.5/12</f>
        <v>0</v>
      </c>
      <c r="AD277" s="76">
        <f>AD268*Параметры!$C$51*Параметры!$C$52/30.5/12</f>
        <v>0</v>
      </c>
      <c r="AE277" s="76">
        <f>AE268*Параметры!$C$51*Параметры!$C$52/30.5/12</f>
        <v>0</v>
      </c>
      <c r="AF277" s="76">
        <f>AF268*Параметры!$C$51*Параметры!$C$52/30.5/12</f>
        <v>0</v>
      </c>
      <c r="AG277" s="76">
        <f>AG268*Параметры!$C$51*Параметры!$C$52/30.5/12</f>
        <v>0</v>
      </c>
      <c r="AH277" s="76">
        <f>AH268*Параметры!$C$51*Параметры!$C$52/30.5/12</f>
        <v>0</v>
      </c>
      <c r="AI277" s="76">
        <f>AI268*Параметры!$C$51*Параметры!$C$52/30.5/12</f>
        <v>0</v>
      </c>
      <c r="AJ277" s="76">
        <f>AJ268*Параметры!$C$51*Параметры!$C$52/30.5/12</f>
        <v>0</v>
      </c>
      <c r="AK277" s="76">
        <f>AK268*Параметры!$C$51*Параметры!$C$52/30.5/12</f>
        <v>0</v>
      </c>
      <c r="AL277" s="76">
        <f>AL268*Параметры!$C$51*Параметры!$C$52/30.5/12</f>
        <v>0</v>
      </c>
      <c r="AM277" s="76">
        <f>AM268*Параметры!$C$51*Параметры!$C$52/30.5/12</f>
        <v>0</v>
      </c>
      <c r="AN277" s="76">
        <f>AN268*Параметры!$C$51*Параметры!$C$52/30.5/12</f>
        <v>0</v>
      </c>
      <c r="AO277" s="76">
        <f>AO268*Параметры!$C$51*Параметры!$C$52/30.5/12</f>
        <v>0</v>
      </c>
      <c r="AP277" s="76">
        <f>AP268*Параметры!$C$51*Параметры!$C$52/30.5/12</f>
        <v>0</v>
      </c>
      <c r="AQ277" s="76">
        <f>AQ268*Параметры!$C$51*Параметры!$C$52/30.5/12</f>
        <v>0</v>
      </c>
      <c r="AR277" s="76">
        <f>AR268*Параметры!$C$51*Параметры!$C$52/30.5/12</f>
        <v>0</v>
      </c>
      <c r="AS277" s="76">
        <f>AS268*Параметры!$C$51*Параметры!$C$52/30.5/12</f>
        <v>0</v>
      </c>
      <c r="AT277" s="76">
        <f>AT268*Параметры!$C$51*Параметры!$C$52/30.5/12</f>
        <v>0</v>
      </c>
      <c r="AU277" s="76">
        <f>AU268*Параметры!$C$51*Параметры!$C$52/30.5/12</f>
        <v>0</v>
      </c>
      <c r="AV277" s="76">
        <f>AV268*Параметры!$C$51*Параметры!$C$52/30.5/12</f>
        <v>0</v>
      </c>
      <c r="AW277" s="76">
        <f>AW268*Параметры!$C$51*Параметры!$C$52/30.5/12</f>
        <v>0</v>
      </c>
      <c r="AX277" s="76">
        <f>AX268*Параметры!$C$51*Параметры!$C$52/30.5/12</f>
        <v>0</v>
      </c>
      <c r="AY277" s="76">
        <f>AY268*Параметры!$C$51*Параметры!$C$52/30.5/12</f>
        <v>0</v>
      </c>
      <c r="AZ277" s="76">
        <f>AZ268*Параметры!$C$51*Параметры!$C$52/30.5/12</f>
        <v>0</v>
      </c>
      <c r="BA277" s="76">
        <f>BA268*Параметры!$C$51*Параметры!$C$52/30.5/12</f>
        <v>0</v>
      </c>
      <c r="BB277" s="76">
        <f>BB268*Параметры!$C$51*Параметры!$C$52/30.5/12</f>
        <v>0</v>
      </c>
      <c r="BC277" s="76">
        <f>BC268*Параметры!$C$51*Параметры!$C$52/30.5/12</f>
        <v>0</v>
      </c>
      <c r="BD277" s="76">
        <f>BD268*Параметры!$C$51*Параметры!$C$52/30.5/12</f>
        <v>0</v>
      </c>
      <c r="BE277" s="76">
        <f>BE268*Параметры!$C$51*Параметры!$C$52/30.5/12</f>
        <v>0</v>
      </c>
      <c r="BF277" s="76">
        <f>BF268*Параметры!$C$51*Параметры!$C$52/30.5/12</f>
        <v>0</v>
      </c>
      <c r="BG277" s="76">
        <f>BG268*Параметры!$C$51*Параметры!$C$52/30.5/12</f>
        <v>0</v>
      </c>
      <c r="BH277" s="76">
        <f>BH268*Параметры!$C$51*Параметры!$C$52/30.5/12</f>
        <v>0</v>
      </c>
      <c r="BI277" s="76">
        <f>BI268*Параметры!$C$51*Параметры!$C$52/30.5/12</f>
        <v>0</v>
      </c>
      <c r="BJ277" s="76">
        <f>BJ268*Параметры!$C$51*Параметры!$C$52/30.5/12</f>
        <v>0</v>
      </c>
      <c r="BK277" s="76">
        <f>BK268*Параметры!$C$51*Параметры!$C$52/30.5/12</f>
        <v>0</v>
      </c>
      <c r="BL277" s="76">
        <f>BL268*Параметры!$C$51*Параметры!$C$52/30.5/12</f>
        <v>0</v>
      </c>
      <c r="BM277" s="76">
        <f>BM268*Параметры!$C$51*Параметры!$C$52/30.5/12</f>
        <v>0</v>
      </c>
      <c r="BN277" s="76">
        <f>BN268*Параметры!$C$51*Параметры!$C$52/30.5/12</f>
        <v>0</v>
      </c>
      <c r="BO277" s="76">
        <f>BO268*Параметры!$C$51*Параметры!$C$52/30.5/12</f>
        <v>0</v>
      </c>
      <c r="BP277" s="76">
        <f>BP268*Параметры!$C$51*Параметры!$C$52/30.5/12</f>
        <v>0</v>
      </c>
      <c r="BQ277" s="76">
        <f>BQ268*Параметры!$C$51*Параметры!$C$52/30.5/12</f>
        <v>0</v>
      </c>
      <c r="BR277" s="76">
        <f>BR268*Параметры!$C$51*Параметры!$C$52/30.5/12</f>
        <v>0</v>
      </c>
      <c r="BS277" s="76">
        <f>BS268*Параметры!$C$51*Параметры!$C$52/30.5/12</f>
        <v>0</v>
      </c>
      <c r="BT277" s="76">
        <f>BT268*Параметры!$C$51*Параметры!$C$52/30.5/12</f>
        <v>0</v>
      </c>
      <c r="BU277" s="76">
        <f>BU268*Параметры!$C$51*Параметры!$C$52/30.5/12</f>
        <v>0</v>
      </c>
      <c r="BV277" s="76">
        <f>BV268*Параметры!$C$51*Параметры!$C$52/30.5/12</f>
        <v>0</v>
      </c>
      <c r="BW277" s="76">
        <f>BW268*Параметры!$C$51*Параметры!$C$52/30.5/12</f>
        <v>0</v>
      </c>
    </row>
    <row r="278" spans="2:75" hidden="1" outlineLevel="1">
      <c r="B278" s="3">
        <v>2</v>
      </c>
      <c r="C278" s="19"/>
      <c r="D278" s="80" t="s">
        <v>100</v>
      </c>
      <c r="E278" s="80"/>
      <c r="F278" s="80"/>
      <c r="G278" s="80"/>
      <c r="H278" s="80" t="s">
        <v>100</v>
      </c>
      <c r="I278" s="80" t="s">
        <v>100</v>
      </c>
      <c r="J278" s="80" t="s">
        <v>100</v>
      </c>
      <c r="K278" s="80" t="s">
        <v>100</v>
      </c>
      <c r="L278" s="80"/>
      <c r="M278" s="80"/>
      <c r="N278" s="80" t="s">
        <v>100</v>
      </c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</row>
    <row r="279" spans="2:75" hidden="1" outlineLevel="1">
      <c r="B279" s="3">
        <v>3</v>
      </c>
      <c r="C279" s="19"/>
      <c r="D279" s="80" t="s">
        <v>100</v>
      </c>
      <c r="E279" s="80"/>
      <c r="F279" s="80"/>
      <c r="G279" s="80"/>
      <c r="H279" s="80" t="s">
        <v>100</v>
      </c>
      <c r="I279" s="80" t="s">
        <v>100</v>
      </c>
      <c r="J279" s="80" t="s">
        <v>100</v>
      </c>
      <c r="K279" s="80" t="s">
        <v>100</v>
      </c>
      <c r="L279" s="80"/>
      <c r="M279" s="80"/>
      <c r="N279" s="80" t="s">
        <v>100</v>
      </c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</row>
    <row r="280" spans="2:75" hidden="1" outlineLevel="1">
      <c r="B280" s="3">
        <v>4</v>
      </c>
      <c r="C280" s="19"/>
      <c r="D280" s="80" t="s">
        <v>100</v>
      </c>
      <c r="E280" s="80"/>
      <c r="F280" s="80"/>
      <c r="G280" s="80"/>
      <c r="H280" s="80" t="s">
        <v>100</v>
      </c>
      <c r="I280" s="80" t="s">
        <v>100</v>
      </c>
      <c r="J280" s="80" t="s">
        <v>100</v>
      </c>
      <c r="K280" s="80" t="s">
        <v>100</v>
      </c>
      <c r="L280" s="80"/>
      <c r="M280" s="80"/>
      <c r="N280" s="80" t="s">
        <v>100</v>
      </c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</row>
    <row r="281" spans="2:75" hidden="1" outlineLevel="1">
      <c r="B281" s="3">
        <v>5</v>
      </c>
      <c r="C281" s="19"/>
      <c r="D281" s="80" t="s">
        <v>100</v>
      </c>
      <c r="E281" s="80"/>
      <c r="F281" s="80"/>
      <c r="G281" s="80"/>
      <c r="H281" s="80" t="s">
        <v>100</v>
      </c>
      <c r="I281" s="80" t="s">
        <v>100</v>
      </c>
      <c r="J281" s="80" t="s">
        <v>100</v>
      </c>
      <c r="K281" s="80" t="s">
        <v>100</v>
      </c>
      <c r="L281" s="80"/>
      <c r="M281" s="80"/>
      <c r="N281" s="80" t="s">
        <v>100</v>
      </c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</row>
    <row r="282" spans="2:75" ht="15.75" hidden="1" outlineLevel="1">
      <c r="C282" s="47" t="s">
        <v>80</v>
      </c>
      <c r="P282" s="333">
        <f>SUM(P277:P281)</f>
        <v>0</v>
      </c>
      <c r="Q282" s="333">
        <f t="shared" ref="Q282" si="191">SUM(Q277:Q281)</f>
        <v>0</v>
      </c>
      <c r="R282" s="333">
        <f t="shared" ref="R282" si="192">SUM(R277:R281)</f>
        <v>0</v>
      </c>
      <c r="S282" s="333">
        <f t="shared" ref="S282" si="193">SUM(S277:S281)</f>
        <v>0</v>
      </c>
      <c r="T282" s="333">
        <f t="shared" ref="T282" si="194">SUM(T277:T281)</f>
        <v>0</v>
      </c>
      <c r="U282" s="333">
        <f t="shared" ref="U282" si="195">SUM(U277:U281)</f>
        <v>0</v>
      </c>
      <c r="V282" s="333">
        <f t="shared" ref="V282" si="196">SUM(V277:V281)</f>
        <v>0</v>
      </c>
      <c r="W282" s="333">
        <f t="shared" ref="W282" si="197">SUM(W277:W281)</f>
        <v>0</v>
      </c>
      <c r="X282" s="333">
        <f t="shared" ref="X282" si="198">SUM(X277:X281)</f>
        <v>0</v>
      </c>
      <c r="Y282" s="333">
        <f t="shared" ref="Y282" si="199">SUM(Y277:Y281)</f>
        <v>0</v>
      </c>
      <c r="Z282" s="333">
        <f t="shared" ref="Z282" si="200">SUM(Z277:Z281)</f>
        <v>0</v>
      </c>
      <c r="AA282" s="333">
        <f t="shared" ref="AA282" si="201">SUM(AA277:AA281)</f>
        <v>0</v>
      </c>
      <c r="AB282" s="333">
        <f t="shared" ref="AB282" si="202">SUM(AB277:AB281)</f>
        <v>0</v>
      </c>
      <c r="AC282" s="333">
        <f t="shared" ref="AC282" si="203">SUM(AC277:AC281)</f>
        <v>0</v>
      </c>
      <c r="AD282" s="333">
        <f t="shared" ref="AD282" si="204">SUM(AD277:AD281)</f>
        <v>0</v>
      </c>
      <c r="AE282" s="333">
        <f t="shared" ref="AE282" si="205">SUM(AE277:AE281)</f>
        <v>0</v>
      </c>
      <c r="AF282" s="333">
        <f t="shared" ref="AF282" si="206">SUM(AF277:AF281)</f>
        <v>0</v>
      </c>
      <c r="AG282" s="333">
        <f t="shared" ref="AG282" si="207">SUM(AG277:AG281)</f>
        <v>0</v>
      </c>
      <c r="AH282" s="333">
        <f t="shared" ref="AH282" si="208">SUM(AH277:AH281)</f>
        <v>0</v>
      </c>
      <c r="AI282" s="333">
        <f t="shared" ref="AI282" si="209">SUM(AI277:AI281)</f>
        <v>0</v>
      </c>
      <c r="AJ282" s="333">
        <f t="shared" ref="AJ282" si="210">SUM(AJ277:AJ281)</f>
        <v>0</v>
      </c>
      <c r="AK282" s="333">
        <f t="shared" ref="AK282" si="211">SUM(AK277:AK281)</f>
        <v>0</v>
      </c>
      <c r="AL282" s="333">
        <f t="shared" ref="AL282" si="212">SUM(AL277:AL281)</f>
        <v>0</v>
      </c>
      <c r="AM282" s="333">
        <f t="shared" ref="AM282" si="213">SUM(AM277:AM281)</f>
        <v>0</v>
      </c>
      <c r="AN282" s="333">
        <f t="shared" ref="AN282" si="214">SUM(AN277:AN281)</f>
        <v>0</v>
      </c>
      <c r="AO282" s="333">
        <f t="shared" ref="AO282" si="215">SUM(AO277:AO281)</f>
        <v>0</v>
      </c>
      <c r="AP282" s="333">
        <f t="shared" ref="AP282" si="216">SUM(AP277:AP281)</f>
        <v>0</v>
      </c>
      <c r="AQ282" s="333">
        <f t="shared" ref="AQ282" si="217">SUM(AQ277:AQ281)</f>
        <v>0</v>
      </c>
      <c r="AR282" s="333">
        <f t="shared" ref="AR282" si="218">SUM(AR277:AR281)</f>
        <v>0</v>
      </c>
      <c r="AS282" s="333">
        <f t="shared" ref="AS282" si="219">SUM(AS277:AS281)</f>
        <v>0</v>
      </c>
      <c r="AT282" s="333">
        <f t="shared" ref="AT282" si="220">SUM(AT277:AT281)</f>
        <v>0</v>
      </c>
      <c r="AU282" s="333">
        <f t="shared" ref="AU282" si="221">SUM(AU277:AU281)</f>
        <v>0</v>
      </c>
      <c r="AV282" s="333">
        <f t="shared" ref="AV282" si="222">SUM(AV277:AV281)</f>
        <v>0</v>
      </c>
      <c r="AW282" s="333">
        <f t="shared" ref="AW282" si="223">SUM(AW277:AW281)</f>
        <v>0</v>
      </c>
      <c r="AX282" s="333">
        <f t="shared" ref="AX282" si="224">SUM(AX277:AX281)</f>
        <v>0</v>
      </c>
      <c r="AY282" s="333">
        <f t="shared" ref="AY282" si="225">SUM(AY277:AY281)</f>
        <v>0</v>
      </c>
      <c r="AZ282" s="333">
        <f t="shared" ref="AZ282" si="226">SUM(AZ277:AZ281)</f>
        <v>0</v>
      </c>
      <c r="BA282" s="333">
        <f t="shared" ref="BA282" si="227">SUM(BA277:BA281)</f>
        <v>0</v>
      </c>
      <c r="BB282" s="333">
        <f t="shared" ref="BB282" si="228">SUM(BB277:BB281)</f>
        <v>0</v>
      </c>
      <c r="BC282" s="333">
        <f t="shared" ref="BC282" si="229">SUM(BC277:BC281)</f>
        <v>0</v>
      </c>
      <c r="BD282" s="333">
        <f t="shared" ref="BD282" si="230">SUM(BD277:BD281)</f>
        <v>0</v>
      </c>
      <c r="BE282" s="333">
        <f t="shared" ref="BE282" si="231">SUM(BE277:BE281)</f>
        <v>0</v>
      </c>
      <c r="BF282" s="333">
        <f t="shared" ref="BF282" si="232">SUM(BF277:BF281)</f>
        <v>0</v>
      </c>
      <c r="BG282" s="333">
        <f t="shared" ref="BG282" si="233">SUM(BG277:BG281)</f>
        <v>0</v>
      </c>
      <c r="BH282" s="333">
        <f t="shared" ref="BH282" si="234">SUM(BH277:BH281)</f>
        <v>0</v>
      </c>
      <c r="BI282" s="333">
        <f t="shared" ref="BI282" si="235">SUM(BI277:BI281)</f>
        <v>0</v>
      </c>
      <c r="BJ282" s="333">
        <f t="shared" ref="BJ282" si="236">SUM(BJ277:BJ281)</f>
        <v>0</v>
      </c>
      <c r="BK282" s="333">
        <f t="shared" ref="BK282" si="237">SUM(BK277:BK281)</f>
        <v>0</v>
      </c>
      <c r="BL282" s="333">
        <f t="shared" ref="BL282" si="238">SUM(BL277:BL281)</f>
        <v>0</v>
      </c>
      <c r="BM282" s="333">
        <f t="shared" ref="BM282" si="239">SUM(BM277:BM281)</f>
        <v>0</v>
      </c>
      <c r="BN282" s="333">
        <f t="shared" ref="BN282" si="240">SUM(BN277:BN281)</f>
        <v>0</v>
      </c>
      <c r="BO282" s="333">
        <f t="shared" ref="BO282" si="241">SUM(BO277:BO281)</f>
        <v>0</v>
      </c>
      <c r="BP282" s="333">
        <f t="shared" ref="BP282" si="242">SUM(BP277:BP281)</f>
        <v>0</v>
      </c>
      <c r="BQ282" s="333">
        <f t="shared" ref="BQ282" si="243">SUM(BQ277:BQ281)</f>
        <v>0</v>
      </c>
      <c r="BR282" s="333">
        <f t="shared" ref="BR282" si="244">SUM(BR277:BR281)</f>
        <v>0</v>
      </c>
      <c r="BS282" s="333">
        <f t="shared" ref="BS282" si="245">SUM(BS277:BS281)</f>
        <v>0</v>
      </c>
      <c r="BT282" s="333">
        <f t="shared" ref="BT282" si="246">SUM(BT277:BT281)</f>
        <v>0</v>
      </c>
      <c r="BU282" s="333">
        <f t="shared" ref="BU282" si="247">SUM(BU277:BU281)</f>
        <v>0</v>
      </c>
      <c r="BV282" s="333">
        <f t="shared" ref="BV282" si="248">SUM(BV277:BV281)</f>
        <v>0</v>
      </c>
      <c r="BW282" s="333">
        <f t="shared" ref="BW282" si="249">SUM(BW277:BW281)</f>
        <v>0</v>
      </c>
    </row>
    <row r="283" spans="2:75" ht="15.75" hidden="1" outlineLevel="1">
      <c r="B283" s="81"/>
      <c r="C283" s="82" t="s">
        <v>91</v>
      </c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91"/>
      <c r="P283" s="333">
        <f>P268+P275+P282</f>
        <v>0</v>
      </c>
      <c r="Q283" s="333">
        <f t="shared" ref="Q283" si="250">Q268+Q275+Q282</f>
        <v>0</v>
      </c>
      <c r="R283" s="333">
        <f t="shared" ref="R283" si="251">R268+R275+R282</f>
        <v>0</v>
      </c>
      <c r="S283" s="333">
        <f t="shared" ref="S283" si="252">S268+S275+S282</f>
        <v>0</v>
      </c>
      <c r="T283" s="333">
        <f t="shared" ref="T283" si="253">T268+T275+T282</f>
        <v>0</v>
      </c>
      <c r="U283" s="333">
        <f t="shared" ref="U283" si="254">U268+U275+U282</f>
        <v>0</v>
      </c>
      <c r="V283" s="333">
        <f t="shared" ref="V283" si="255">V268+V275+V282</f>
        <v>0</v>
      </c>
      <c r="W283" s="333">
        <f t="shared" ref="W283" si="256">W268+W275+W282</f>
        <v>0</v>
      </c>
      <c r="X283" s="333">
        <f t="shared" ref="X283" si="257">X268+X275+X282</f>
        <v>0</v>
      </c>
      <c r="Y283" s="333">
        <f t="shared" ref="Y283" si="258">Y268+Y275+Y282</f>
        <v>0</v>
      </c>
      <c r="Z283" s="333">
        <f t="shared" ref="Z283" si="259">Z268+Z275+Z282</f>
        <v>0</v>
      </c>
      <c r="AA283" s="333">
        <f t="shared" ref="AA283" si="260">AA268+AA275+AA282</f>
        <v>0</v>
      </c>
      <c r="AB283" s="333">
        <f t="shared" ref="AB283" si="261">AB268+AB275+AB282</f>
        <v>0</v>
      </c>
      <c r="AC283" s="333">
        <f t="shared" ref="AC283" si="262">AC268+AC275+AC282</f>
        <v>0</v>
      </c>
      <c r="AD283" s="333">
        <f t="shared" ref="AD283" si="263">AD268+AD275+AD282</f>
        <v>0</v>
      </c>
      <c r="AE283" s="333">
        <f t="shared" ref="AE283" si="264">AE268+AE275+AE282</f>
        <v>0</v>
      </c>
      <c r="AF283" s="333">
        <f t="shared" ref="AF283" si="265">AF268+AF275+AF282</f>
        <v>0</v>
      </c>
      <c r="AG283" s="333">
        <f t="shared" ref="AG283" si="266">AG268+AG275+AG282</f>
        <v>0</v>
      </c>
      <c r="AH283" s="333">
        <f t="shared" ref="AH283" si="267">AH268+AH275+AH282</f>
        <v>0</v>
      </c>
      <c r="AI283" s="333">
        <f t="shared" ref="AI283" si="268">AI268+AI275+AI282</f>
        <v>0</v>
      </c>
      <c r="AJ283" s="333">
        <f t="shared" ref="AJ283" si="269">AJ268+AJ275+AJ282</f>
        <v>0</v>
      </c>
      <c r="AK283" s="333">
        <f t="shared" ref="AK283" si="270">AK268+AK275+AK282</f>
        <v>0</v>
      </c>
      <c r="AL283" s="333">
        <f t="shared" ref="AL283" si="271">AL268+AL275+AL282</f>
        <v>0</v>
      </c>
      <c r="AM283" s="333">
        <f t="shared" ref="AM283" si="272">AM268+AM275+AM282</f>
        <v>0</v>
      </c>
      <c r="AN283" s="333">
        <f t="shared" ref="AN283" si="273">AN268+AN275+AN282</f>
        <v>0</v>
      </c>
      <c r="AO283" s="333">
        <f t="shared" ref="AO283" si="274">AO268+AO275+AO282</f>
        <v>0</v>
      </c>
      <c r="AP283" s="333">
        <f t="shared" ref="AP283" si="275">AP268+AP275+AP282</f>
        <v>0</v>
      </c>
      <c r="AQ283" s="333">
        <f t="shared" ref="AQ283" si="276">AQ268+AQ275+AQ282</f>
        <v>0</v>
      </c>
      <c r="AR283" s="333">
        <f t="shared" ref="AR283" si="277">AR268+AR275+AR282</f>
        <v>0</v>
      </c>
      <c r="AS283" s="333">
        <f t="shared" ref="AS283" si="278">AS268+AS275+AS282</f>
        <v>0</v>
      </c>
      <c r="AT283" s="333">
        <f t="shared" ref="AT283" si="279">AT268+AT275+AT282</f>
        <v>0</v>
      </c>
      <c r="AU283" s="333">
        <f t="shared" ref="AU283" si="280">AU268+AU275+AU282</f>
        <v>0</v>
      </c>
      <c r="AV283" s="333">
        <f t="shared" ref="AV283" si="281">AV268+AV275+AV282</f>
        <v>0</v>
      </c>
      <c r="AW283" s="333">
        <f t="shared" ref="AW283" si="282">AW268+AW275+AW282</f>
        <v>0</v>
      </c>
      <c r="AX283" s="333">
        <f t="shared" ref="AX283" si="283">AX268+AX275+AX282</f>
        <v>0</v>
      </c>
      <c r="AY283" s="333">
        <f t="shared" ref="AY283" si="284">AY268+AY275+AY282</f>
        <v>0</v>
      </c>
      <c r="AZ283" s="333">
        <f t="shared" ref="AZ283" si="285">AZ268+AZ275+AZ282</f>
        <v>0</v>
      </c>
      <c r="BA283" s="333">
        <f t="shared" ref="BA283" si="286">BA268+BA275+BA282</f>
        <v>0</v>
      </c>
      <c r="BB283" s="333">
        <f t="shared" ref="BB283" si="287">BB268+BB275+BB282</f>
        <v>0</v>
      </c>
      <c r="BC283" s="333">
        <f t="shared" ref="BC283" si="288">BC268+BC275+BC282</f>
        <v>0</v>
      </c>
      <c r="BD283" s="333">
        <f t="shared" ref="BD283" si="289">BD268+BD275+BD282</f>
        <v>0</v>
      </c>
      <c r="BE283" s="333">
        <f t="shared" ref="BE283" si="290">BE268+BE275+BE282</f>
        <v>0</v>
      </c>
      <c r="BF283" s="333">
        <f t="shared" ref="BF283" si="291">BF268+BF275+BF282</f>
        <v>0</v>
      </c>
      <c r="BG283" s="333">
        <f t="shared" ref="BG283" si="292">BG268+BG275+BG282</f>
        <v>0</v>
      </c>
      <c r="BH283" s="333">
        <f t="shared" ref="BH283" si="293">BH268+BH275+BH282</f>
        <v>0</v>
      </c>
      <c r="BI283" s="333">
        <f t="shared" ref="BI283" si="294">BI268+BI275+BI282</f>
        <v>0</v>
      </c>
      <c r="BJ283" s="333">
        <f t="shared" ref="BJ283" si="295">BJ268+BJ275+BJ282</f>
        <v>0</v>
      </c>
      <c r="BK283" s="333">
        <f t="shared" ref="BK283" si="296">BK268+BK275+BK282</f>
        <v>0</v>
      </c>
      <c r="BL283" s="333">
        <f t="shared" ref="BL283" si="297">BL268+BL275+BL282</f>
        <v>0</v>
      </c>
      <c r="BM283" s="333">
        <f t="shared" ref="BM283" si="298">BM268+BM275+BM282</f>
        <v>0</v>
      </c>
      <c r="BN283" s="333">
        <f t="shared" ref="BN283" si="299">BN268+BN275+BN282</f>
        <v>0</v>
      </c>
      <c r="BO283" s="333">
        <f t="shared" ref="BO283" si="300">BO268+BO275+BO282</f>
        <v>0</v>
      </c>
      <c r="BP283" s="333">
        <f t="shared" ref="BP283" si="301">BP268+BP275+BP282</f>
        <v>0</v>
      </c>
      <c r="BQ283" s="333">
        <f t="shared" ref="BQ283" si="302">BQ268+BQ275+BQ282</f>
        <v>0</v>
      </c>
      <c r="BR283" s="333">
        <f t="shared" ref="BR283" si="303">BR268+BR275+BR282</f>
        <v>0</v>
      </c>
      <c r="BS283" s="333">
        <f t="shared" ref="BS283" si="304">BS268+BS275+BS282</f>
        <v>0</v>
      </c>
      <c r="BT283" s="333">
        <f t="shared" ref="BT283" si="305">BT268+BT275+BT282</f>
        <v>0</v>
      </c>
      <c r="BU283" s="333">
        <f t="shared" ref="BU283" si="306">BU268+BU275+BU282</f>
        <v>0</v>
      </c>
      <c r="BV283" s="333">
        <f t="shared" ref="BV283" si="307">BV268+BV275+BV282</f>
        <v>0</v>
      </c>
      <c r="BW283" s="333">
        <f t="shared" ref="BW283" si="308">BW268+BW275+BW282</f>
        <v>0</v>
      </c>
    </row>
    <row r="284" spans="2:75" hidden="1" outlineLevel="1">
      <c r="C284" s="69" t="s">
        <v>350</v>
      </c>
      <c r="P284" s="3">
        <f>SUMIF(P238:P267,"&gt;0",$H238:$H267)</f>
        <v>0</v>
      </c>
      <c r="Q284" s="3">
        <f t="shared" ref="Q284:BW284" si="309">SUMIF(Q238:Q267,"&gt;0",$H238:$H267)</f>
        <v>0</v>
      </c>
      <c r="R284" s="3">
        <f t="shared" si="309"/>
        <v>0</v>
      </c>
      <c r="S284" s="3">
        <f t="shared" si="309"/>
        <v>0</v>
      </c>
      <c r="T284" s="3">
        <f t="shared" si="309"/>
        <v>0</v>
      </c>
      <c r="U284" s="3">
        <f t="shared" si="309"/>
        <v>0</v>
      </c>
      <c r="V284" s="3">
        <f t="shared" si="309"/>
        <v>0</v>
      </c>
      <c r="W284" s="3">
        <f t="shared" si="309"/>
        <v>0</v>
      </c>
      <c r="X284" s="3">
        <f t="shared" si="309"/>
        <v>0</v>
      </c>
      <c r="Y284" s="3">
        <f t="shared" si="309"/>
        <v>0</v>
      </c>
      <c r="Z284" s="3">
        <f t="shared" si="309"/>
        <v>0</v>
      </c>
      <c r="AA284" s="3">
        <f t="shared" si="309"/>
        <v>0</v>
      </c>
      <c r="AB284" s="3">
        <f t="shared" si="309"/>
        <v>0</v>
      </c>
      <c r="AC284" s="3">
        <f t="shared" si="309"/>
        <v>0</v>
      </c>
      <c r="AD284" s="3">
        <f t="shared" si="309"/>
        <v>0</v>
      </c>
      <c r="AE284" s="3">
        <f t="shared" si="309"/>
        <v>0</v>
      </c>
      <c r="AF284" s="3">
        <f t="shared" si="309"/>
        <v>0</v>
      </c>
      <c r="AG284" s="3">
        <f t="shared" si="309"/>
        <v>0</v>
      </c>
      <c r="AH284" s="3">
        <f t="shared" si="309"/>
        <v>0</v>
      </c>
      <c r="AI284" s="3">
        <f t="shared" si="309"/>
        <v>0</v>
      </c>
      <c r="AJ284" s="3">
        <f t="shared" si="309"/>
        <v>0</v>
      </c>
      <c r="AK284" s="3">
        <f t="shared" si="309"/>
        <v>0</v>
      </c>
      <c r="AL284" s="3">
        <f t="shared" si="309"/>
        <v>0</v>
      </c>
      <c r="AM284" s="3">
        <f t="shared" si="309"/>
        <v>0</v>
      </c>
      <c r="AN284" s="3">
        <f t="shared" si="309"/>
        <v>0</v>
      </c>
      <c r="AO284" s="3">
        <f t="shared" si="309"/>
        <v>0</v>
      </c>
      <c r="AP284" s="3">
        <f t="shared" si="309"/>
        <v>0</v>
      </c>
      <c r="AQ284" s="3">
        <f t="shared" si="309"/>
        <v>0</v>
      </c>
      <c r="AR284" s="3">
        <f t="shared" si="309"/>
        <v>0</v>
      </c>
      <c r="AS284" s="3">
        <f t="shared" si="309"/>
        <v>0</v>
      </c>
      <c r="AT284" s="3">
        <f t="shared" si="309"/>
        <v>0</v>
      </c>
      <c r="AU284" s="3">
        <f t="shared" si="309"/>
        <v>0</v>
      </c>
      <c r="AV284" s="3">
        <f t="shared" si="309"/>
        <v>0</v>
      </c>
      <c r="AW284" s="3">
        <f t="shared" si="309"/>
        <v>0</v>
      </c>
      <c r="AX284" s="3">
        <f t="shared" si="309"/>
        <v>0</v>
      </c>
      <c r="AY284" s="3">
        <f t="shared" si="309"/>
        <v>0</v>
      </c>
      <c r="AZ284" s="3">
        <f t="shared" si="309"/>
        <v>0</v>
      </c>
      <c r="BA284" s="3">
        <f t="shared" si="309"/>
        <v>0</v>
      </c>
      <c r="BB284" s="3">
        <f t="shared" si="309"/>
        <v>0</v>
      </c>
      <c r="BC284" s="3">
        <f t="shared" si="309"/>
        <v>0</v>
      </c>
      <c r="BD284" s="3">
        <f t="shared" si="309"/>
        <v>0</v>
      </c>
      <c r="BE284" s="3">
        <f t="shared" si="309"/>
        <v>0</v>
      </c>
      <c r="BF284" s="3">
        <f t="shared" si="309"/>
        <v>0</v>
      </c>
      <c r="BG284" s="3">
        <f t="shared" si="309"/>
        <v>0</v>
      </c>
      <c r="BH284" s="3">
        <f t="shared" si="309"/>
        <v>0</v>
      </c>
      <c r="BI284" s="3">
        <f t="shared" si="309"/>
        <v>0</v>
      </c>
      <c r="BJ284" s="3">
        <f t="shared" si="309"/>
        <v>0</v>
      </c>
      <c r="BK284" s="3">
        <f t="shared" si="309"/>
        <v>0</v>
      </c>
      <c r="BL284" s="3">
        <f t="shared" si="309"/>
        <v>0</v>
      </c>
      <c r="BM284" s="3">
        <f t="shared" si="309"/>
        <v>0</v>
      </c>
      <c r="BN284" s="3">
        <f t="shared" si="309"/>
        <v>0</v>
      </c>
      <c r="BO284" s="3">
        <f t="shared" si="309"/>
        <v>0</v>
      </c>
      <c r="BP284" s="3">
        <f t="shared" si="309"/>
        <v>0</v>
      </c>
      <c r="BQ284" s="3">
        <f t="shared" si="309"/>
        <v>0</v>
      </c>
      <c r="BR284" s="3">
        <f t="shared" si="309"/>
        <v>0</v>
      </c>
      <c r="BS284" s="3">
        <f t="shared" si="309"/>
        <v>0</v>
      </c>
      <c r="BT284" s="3">
        <f t="shared" si="309"/>
        <v>0</v>
      </c>
      <c r="BU284" s="3">
        <f t="shared" si="309"/>
        <v>0</v>
      </c>
      <c r="BV284" s="3">
        <f t="shared" si="309"/>
        <v>0</v>
      </c>
      <c r="BW284" s="3">
        <f t="shared" si="309"/>
        <v>0</v>
      </c>
    </row>
    <row r="285" spans="2:75" hidden="1" outlineLevel="1">
      <c r="C285" s="69" t="s">
        <v>351</v>
      </c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</row>
    <row r="286" spans="2:75" hidden="1" outlineLevel="1">
      <c r="C286" s="47" t="s">
        <v>500</v>
      </c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P286" s="85">
        <f t="array" ref="P286">IF(Параметры!$C$23="да",P283/(1-Параметры!$C$24),SUM($H238:$H267*$N238:$N267*(P238:P267&gt;0))*тех!X$9)*тех!X$6</f>
        <v>0</v>
      </c>
      <c r="Q286" s="85">
        <f t="array" ref="Q286">IF(Параметры!$C$23="да",Q283/(1-Параметры!$C$24),SUM($H238:$H267*$N238:$N267*(Q238:Q267&gt;0))*тех!Y$9)*тех!Y$6</f>
        <v>0</v>
      </c>
      <c r="R286" s="85">
        <f t="array" ref="R286">IF(Параметры!$C$23="да",R283/(1-Параметры!$C$24),SUM($H238:$H267*$N238:$N267*(R238:R267&gt;0))*тех!Z$9)*тех!Z$6</f>
        <v>0</v>
      </c>
      <c r="S286" s="85">
        <f t="array" ref="S286">IF(Параметры!$C$23="да",S283/(1-Параметры!$C$24),SUM($H238:$H267*$N238:$N267*(S238:S267&gt;0))*тех!AA$9)*тех!AA$6</f>
        <v>0</v>
      </c>
      <c r="T286" s="85">
        <f t="array" ref="T286">IF(Параметры!$C$23="да",T283/(1-Параметры!$C$24),SUM($H238:$H267*$N238:$N267*(T238:T267&gt;0))*тех!AB$9)*тех!AB$6</f>
        <v>0</v>
      </c>
      <c r="U286" s="85">
        <f t="array" ref="U286">IF(Параметры!$C$23="да",U283/(1-Параметры!$C$24),SUM($H238:$H267*$N238:$N267*(U238:U267&gt;0))*тех!AC$9)*тех!AC$6</f>
        <v>0</v>
      </c>
      <c r="V286" s="85">
        <f t="array" ref="V286">IF(Параметры!$C$23="да",V283/(1-Параметры!$C$24),SUM($H238:$H267*$N238:$N267*(V238:V267&gt;0))*тех!AD$9)*тех!AD$6</f>
        <v>0</v>
      </c>
      <c r="W286" s="85">
        <f t="array" ref="W286">IF(Параметры!$C$23="да",W283/(1-Параметры!$C$24),SUM($H238:$H267*$N238:$N267*(W238:W267&gt;0))*тех!AE$9)*тех!AE$6</f>
        <v>0</v>
      </c>
      <c r="X286" s="85">
        <f t="array" ref="X286">IF(Параметры!$C$23="да",X283/(1-Параметры!$C$24),SUM($H238:$H267*$N238:$N267*(X238:X267&gt;0))*тех!AF$9)*тех!AF$6</f>
        <v>0</v>
      </c>
      <c r="Y286" s="85">
        <f t="array" ref="Y286">IF(Параметры!$C$23="да",Y283/(1-Параметры!$C$24),SUM($H238:$H267*$N238:$N267*(Y238:Y267&gt;0))*тех!AG$9)*тех!AG$6</f>
        <v>0</v>
      </c>
      <c r="Z286" s="85">
        <f t="array" ref="Z286">IF(Параметры!$C$23="да",Z283/(1-Параметры!$C$24),SUM($H238:$H267*$N238:$N267*(Z238:Z267&gt;0))*тех!AH$9)*тех!AH$6</f>
        <v>0</v>
      </c>
      <c r="AA286" s="85">
        <f t="array" ref="AA286">IF(Параметры!$C$23="да",AA283/(1-Параметры!$C$24),SUM($H238:$H267*$N238:$N267*(AA238:AA267&gt;0))*тех!AI$9)*тех!AI$6</f>
        <v>0</v>
      </c>
      <c r="AB286" s="85">
        <f t="array" ref="AB286">IF(Параметры!$C$23="да",AB283/(1-Параметры!$C$24),SUM($H238:$H267*$N238:$N267*(AB238:AB267&gt;0))*тех!AJ$9)*тех!AJ$6</f>
        <v>0</v>
      </c>
      <c r="AC286" s="85">
        <f t="array" ref="AC286">IF(Параметры!$C$23="да",AC283/(1-Параметры!$C$24),SUM($H238:$H267*$N238:$N267*(AC238:AC267&gt;0))*тех!AK$9)*тех!AK$6</f>
        <v>0</v>
      </c>
      <c r="AD286" s="85">
        <f t="array" ref="AD286">IF(Параметры!$C$23="да",AD283/(1-Параметры!$C$24),SUM($H238:$H267*$N238:$N267*(AD238:AD267&gt;0))*тех!AL$9)*тех!AL$6</f>
        <v>0</v>
      </c>
      <c r="AE286" s="85">
        <f t="array" ref="AE286">IF(Параметры!$C$23="да",AE283/(1-Параметры!$C$24),SUM($H238:$H267*$N238:$N267*(AE238:AE267&gt;0))*тех!AM$9)*тех!AM$6</f>
        <v>0</v>
      </c>
      <c r="AF286" s="85">
        <f t="array" ref="AF286">IF(Параметры!$C$23="да",AF283/(1-Параметры!$C$24),SUM($H238:$H267*$N238:$N267*(AF238:AF267&gt;0))*тех!AN$9)*тех!AN$6</f>
        <v>0</v>
      </c>
      <c r="AG286" s="85">
        <f t="array" ref="AG286">IF(Параметры!$C$23="да",AG283/(1-Параметры!$C$24),SUM($H238:$H267*$N238:$N267*(AG238:AG267&gt;0))*тех!AO$9)*тех!AO$6</f>
        <v>0</v>
      </c>
      <c r="AH286" s="85">
        <f t="array" ref="AH286">IF(Параметры!$C$23="да",AH283/(1-Параметры!$C$24),SUM($H238:$H267*$N238:$N267*(AH238:AH267&gt;0))*тех!AP$9)*тех!AP$6</f>
        <v>0</v>
      </c>
      <c r="AI286" s="85">
        <f t="array" ref="AI286">IF(Параметры!$C$23="да",AI283/(1-Параметры!$C$24),SUM($H238:$H267*$N238:$N267*(AI238:AI267&gt;0))*тех!AQ$9)*тех!AQ$6</f>
        <v>0</v>
      </c>
      <c r="AJ286" s="85">
        <f t="array" ref="AJ286">IF(Параметры!$C$23="да",AJ283/(1-Параметры!$C$24),SUM($H238:$H267*$N238:$N267*(AJ238:AJ267&gt;0))*тех!AR$9)*тех!AR$6</f>
        <v>0</v>
      </c>
      <c r="AK286" s="85">
        <f t="array" ref="AK286">IF(Параметры!$C$23="да",AK283/(1-Параметры!$C$24),SUM($H238:$H267*$N238:$N267*(AK238:AK267&gt;0))*тех!AS$9)*тех!AS$6</f>
        <v>0</v>
      </c>
      <c r="AL286" s="85">
        <f t="array" ref="AL286">IF(Параметры!$C$23="да",AL283/(1-Параметры!$C$24),SUM($H238:$H267*$N238:$N267*(AL238:AL267&gt;0))*тех!AT$9)*тех!AT$6</f>
        <v>0</v>
      </c>
      <c r="AM286" s="85">
        <f t="array" ref="AM286">IF(Параметры!$C$23="да",AM283/(1-Параметры!$C$24),SUM($H238:$H267*$N238:$N267*(AM238:AM267&gt;0))*тех!AU$9)*тех!AU$6</f>
        <v>0</v>
      </c>
      <c r="AN286" s="85">
        <f t="array" ref="AN286">IF(Параметры!$C$23="да",AN283/(1-Параметры!$C$24),SUM($H238:$H267*$N238:$N267*(AN238:AN267&gt;0))*тех!AV$9)*тех!AV$6</f>
        <v>0</v>
      </c>
      <c r="AO286" s="85">
        <f t="array" ref="AO286">IF(Параметры!$C$23="да",AO283/(1-Параметры!$C$24),SUM($H238:$H267*$N238:$N267*(AO238:AO267&gt;0))*тех!AW$9)*тех!AW$6</f>
        <v>0</v>
      </c>
      <c r="AP286" s="85">
        <f t="array" ref="AP286">IF(Параметры!$C$23="да",AP283/(1-Параметры!$C$24),SUM($H238:$H267*$N238:$N267*(AP238:AP267&gt;0))*тех!AX$9)*тех!AX$6</f>
        <v>0</v>
      </c>
      <c r="AQ286" s="85">
        <f t="array" ref="AQ286">IF(Параметры!$C$23="да",AQ283/(1-Параметры!$C$24),SUM($H238:$H267*$N238:$N267*(AQ238:AQ267&gt;0))*тех!AY$9)*тех!AY$6</f>
        <v>0</v>
      </c>
      <c r="AR286" s="85">
        <f t="array" ref="AR286">IF(Параметры!$C$23="да",AR283/(1-Параметры!$C$24),SUM($H238:$H267*$N238:$N267*(AR238:AR267&gt;0))*тех!AZ$9)*тех!AZ$6</f>
        <v>0</v>
      </c>
      <c r="AS286" s="85">
        <f t="array" ref="AS286">IF(Параметры!$C$23="да",AS283/(1-Параметры!$C$24),SUM($H238:$H267*$N238:$N267*(AS238:AS267&gt;0))*тех!BA$9)*тех!BA$6</f>
        <v>0</v>
      </c>
      <c r="AT286" s="85">
        <f t="array" ref="AT286">IF(Параметры!$C$23="да",AT283/(1-Параметры!$C$24),SUM($H238:$H267*$N238:$N267*(AT238:AT267&gt;0))*тех!BB$9)*тех!BB$6</f>
        <v>0</v>
      </c>
      <c r="AU286" s="85">
        <f t="array" ref="AU286">IF(Параметры!$C$23="да",AU283/(1-Параметры!$C$24),SUM($H238:$H267*$N238:$N267*(AU238:AU267&gt;0))*тех!BC$9)*тех!BC$6</f>
        <v>0</v>
      </c>
      <c r="AV286" s="85">
        <f t="array" ref="AV286">IF(Параметры!$C$23="да",AV283/(1-Параметры!$C$24),SUM($H238:$H267*$N238:$N267*(AV238:AV267&gt;0))*тех!BD$9)*тех!BD$6</f>
        <v>0</v>
      </c>
      <c r="AW286" s="85">
        <f t="array" ref="AW286">IF(Параметры!$C$23="да",AW283/(1-Параметры!$C$24),SUM($H238:$H267*$N238:$N267*(AW238:AW267&gt;0))*тех!BE$9)*тех!BE$6</f>
        <v>0</v>
      </c>
      <c r="AX286" s="85">
        <f t="array" ref="AX286">IF(Параметры!$C$23="да",AX283/(1-Параметры!$C$24),SUM($H238:$H267*$N238:$N267*(AX238:AX267&gt;0))*тех!BF$9)*тех!BF$6</f>
        <v>0</v>
      </c>
      <c r="AY286" s="85">
        <f t="array" ref="AY286">IF(Параметры!$C$23="да",AY283/(1-Параметры!$C$24),SUM($H238:$H267*$N238:$N267*(AY238:AY267&gt;0))*тех!BG$9)*тех!BG$6</f>
        <v>0</v>
      </c>
      <c r="AZ286" s="85">
        <f t="array" ref="AZ286">IF(Параметры!$C$23="да",AZ283/(1-Параметры!$C$24),SUM($H238:$H267*$N238:$N267*(AZ238:AZ267&gt;0))*тех!BH$9)*тех!BH$6</f>
        <v>0</v>
      </c>
      <c r="BA286" s="85">
        <f t="array" ref="BA286">IF(Параметры!$C$23="да",BA283/(1-Параметры!$C$24),SUM($H238:$H267*$N238:$N267*(BA238:BA267&gt;0))*тех!BI$9)*тех!BI$6</f>
        <v>0</v>
      </c>
      <c r="BB286" s="85">
        <f t="array" ref="BB286">IF(Параметры!$C$23="да",BB283/(1-Параметры!$C$24),SUM($H238:$H267*$N238:$N267*(BB238:BB267&gt;0))*тех!BJ$9)*тех!BJ$6</f>
        <v>0</v>
      </c>
      <c r="BC286" s="85">
        <f t="array" ref="BC286">IF(Параметры!$C$23="да",BC283/(1-Параметры!$C$24),SUM($H238:$H267*$N238:$N267*(BC238:BC267&gt;0))*тех!BK$9)*тех!BK$6</f>
        <v>0</v>
      </c>
      <c r="BD286" s="85">
        <f t="array" ref="BD286">IF(Параметры!$C$23="да",BD283/(1-Параметры!$C$24),SUM($H238:$H267*$N238:$N267*(BD238:BD267&gt;0))*тех!BL$9)*тех!BL$6</f>
        <v>0</v>
      </c>
      <c r="BE286" s="85">
        <f t="array" ref="BE286">IF(Параметры!$C$23="да",BE283/(1-Параметры!$C$24),SUM($H238:$H267*$N238:$N267*(BE238:BE267&gt;0))*тех!BM$9)*тех!BM$6</f>
        <v>0</v>
      </c>
      <c r="BF286" s="85">
        <f t="array" ref="BF286">IF(Параметры!$C$23="да",BF283/(1-Параметры!$C$24),SUM($H238:$H267*$N238:$N267*(BF238:BF267&gt;0))*тех!BN$9)*тех!BN$6</f>
        <v>0</v>
      </c>
      <c r="BG286" s="85">
        <f t="array" ref="BG286">IF(Параметры!$C$23="да",BG283/(1-Параметры!$C$24),SUM($H238:$H267*$N238:$N267*(BG238:BG267&gt;0))*тех!BO$9)*тех!BO$6</f>
        <v>0</v>
      </c>
      <c r="BH286" s="85">
        <f t="array" ref="BH286">IF(Параметры!$C$23="да",BH283/(1-Параметры!$C$24),SUM($H238:$H267*$N238:$N267*(BH238:BH267&gt;0))*тех!BP$9)*тех!BP$6</f>
        <v>0</v>
      </c>
      <c r="BI286" s="85">
        <f t="array" ref="BI286">IF(Параметры!$C$23="да",BI283/(1-Параметры!$C$24),SUM($H238:$H267*$N238:$N267*(BI238:BI267&gt;0))*тех!BQ$9)*тех!BQ$6</f>
        <v>0</v>
      </c>
      <c r="BJ286" s="85">
        <f t="array" ref="BJ286">IF(Параметры!$C$23="да",BJ283/(1-Параметры!$C$24),SUM($H238:$H267*$N238:$N267*(BJ238:BJ267&gt;0))*тех!BR$9)*тех!BR$6</f>
        <v>0</v>
      </c>
      <c r="BK286" s="85">
        <f t="array" ref="BK286">IF(Параметры!$C$23="да",BK283/(1-Параметры!$C$24),SUM($H238:$H267*$N238:$N267*(BK238:BK267&gt;0))*тех!BS$9)*тех!BS$6</f>
        <v>0</v>
      </c>
      <c r="BL286" s="85">
        <f t="array" ref="BL286">IF(Параметры!$C$23="да",BL283/(1-Параметры!$C$24),SUM($H238:$H267*$N238:$N267*(BL238:BL267&gt;0))*тех!BT$9)*тех!BT$6</f>
        <v>0</v>
      </c>
      <c r="BM286" s="85">
        <f t="array" ref="BM286">IF(Параметры!$C$23="да",BM283/(1-Параметры!$C$24),SUM($H238:$H267*$N238:$N267*(BM238:BM267&gt;0))*тех!BU$9)*тех!BU$6</f>
        <v>0</v>
      </c>
      <c r="BN286" s="85">
        <f t="array" ref="BN286">IF(Параметры!$C$23="да",BN283/(1-Параметры!$C$24),SUM($H238:$H267*$N238:$N267*(BN238:BN267&gt;0))*тех!BV$9)*тех!BV$6</f>
        <v>0</v>
      </c>
      <c r="BO286" s="85">
        <f t="array" ref="BO286">IF(Параметры!$C$23="да",BO283/(1-Параметры!$C$24),SUM($H238:$H267*$N238:$N267*(BO238:BO267&gt;0))*тех!BW$9)*тех!BW$6</f>
        <v>0</v>
      </c>
      <c r="BP286" s="85">
        <f t="array" ref="BP286">IF(Параметры!$C$23="да",BP283/(1-Параметры!$C$24),SUM($H238:$H267*$N238:$N267*(BP238:BP267&gt;0))*тех!BX$9)*тех!BX$6</f>
        <v>0</v>
      </c>
      <c r="BQ286" s="85">
        <f t="array" ref="BQ286">IF(Параметры!$C$23="да",BQ283/(1-Параметры!$C$24),SUM($H238:$H267*$N238:$N267*(BQ238:BQ267&gt;0))*тех!BY$9)*тех!BY$6</f>
        <v>0</v>
      </c>
      <c r="BR286" s="85">
        <f t="array" ref="BR286">IF(Параметры!$C$23="да",BR283/(1-Параметры!$C$24),SUM($H238:$H267*$N238:$N267*(BR238:BR267&gt;0))*тех!BZ$9)*тех!BZ$6</f>
        <v>0</v>
      </c>
      <c r="BS286" s="85">
        <f t="array" ref="BS286">IF(Параметры!$C$23="да",BS283/(1-Параметры!$C$24),SUM($H238:$H267*$N238:$N267*(BS238:BS267&gt;0))*тех!CA$9)*тех!CA$6</f>
        <v>0</v>
      </c>
      <c r="BT286" s="85">
        <f t="array" ref="BT286">IF(Параметры!$C$23="да",BT283/(1-Параметры!$C$24),SUM($H238:$H267*$N238:$N267*(BT238:BT267&gt;0))*тех!CB$9)*тех!CB$6</f>
        <v>0</v>
      </c>
      <c r="BU286" s="85">
        <f t="array" ref="BU286">IF(Параметры!$C$23="да",BU283/(1-Параметры!$C$24),SUM($H238:$H267*$N238:$N267*(BU238:BU267&gt;0))*тех!CC$9)*тех!CC$6</f>
        <v>0</v>
      </c>
      <c r="BV286" s="85">
        <f t="array" ref="BV286">IF(Параметры!$C$23="да",BV283/(1-Параметры!$C$24),SUM($H238:$H267*$N238:$N267*(BV238:BV267&gt;0))*тех!CD$9)*тех!CD$6</f>
        <v>0</v>
      </c>
      <c r="BW286" s="85">
        <f t="array" ref="BW286">IF(Параметры!$C$23="да",BW283/(1-Параметры!$C$24),SUM($H238:$H267*$N238:$N267*(BW238:BW267&gt;0))*тех!CE$9)*тех!CE$6</f>
        <v>0</v>
      </c>
    </row>
    <row r="287" spans="2:75" hidden="1" outlineLevel="1">
      <c r="C287" s="47" t="s">
        <v>346</v>
      </c>
      <c r="D287" s="80" t="s">
        <v>100</v>
      </c>
      <c r="E287" s="80"/>
      <c r="F287" s="80"/>
      <c r="G287" s="80"/>
      <c r="H287" s="80" t="s">
        <v>100</v>
      </c>
      <c r="I287" s="80" t="s">
        <v>100</v>
      </c>
      <c r="J287" s="80" t="s">
        <v>100</v>
      </c>
      <c r="K287" s="80" t="s">
        <v>100</v>
      </c>
      <c r="L287" s="80"/>
      <c r="M287" s="80"/>
      <c r="N287" s="80" t="s">
        <v>100</v>
      </c>
      <c r="P287" s="85">
        <f>P286*Параметры!$C$24*тех!X$6</f>
        <v>0</v>
      </c>
      <c r="Q287" s="85">
        <f>Q286*Параметры!$C$24*тех!Y$6</f>
        <v>0</v>
      </c>
      <c r="R287" s="85">
        <f>R286*Параметры!$C$24*тех!Z$6</f>
        <v>0</v>
      </c>
      <c r="S287" s="85">
        <f>S286*Параметры!$C$24*тех!AA$6</f>
        <v>0</v>
      </c>
      <c r="T287" s="85">
        <f>T286*Параметры!$C$24*тех!AB$6</f>
        <v>0</v>
      </c>
      <c r="U287" s="85">
        <f>U286*Параметры!$C$24*тех!AC$6</f>
        <v>0</v>
      </c>
      <c r="V287" s="85">
        <f>V286*Параметры!$C$24*тех!AD$6</f>
        <v>0</v>
      </c>
      <c r="W287" s="85">
        <f>W286*Параметры!$C$24*тех!AE$6</f>
        <v>0</v>
      </c>
      <c r="X287" s="85">
        <f>X286*Параметры!$C$24*тех!AF$6</f>
        <v>0</v>
      </c>
      <c r="Y287" s="85">
        <f>Y286*Параметры!$C$24*тех!AG$6</f>
        <v>0</v>
      </c>
      <c r="Z287" s="85">
        <f>Z286*Параметры!$C$24*тех!AH$6</f>
        <v>0</v>
      </c>
      <c r="AA287" s="85">
        <f>AA286*Параметры!$C$24*тех!AI$6</f>
        <v>0</v>
      </c>
      <c r="AB287" s="85">
        <f>AB286*Параметры!$C$24*тех!AJ$6</f>
        <v>0</v>
      </c>
      <c r="AC287" s="85">
        <f>AC286*Параметры!$C$24*тех!AK$6</f>
        <v>0</v>
      </c>
      <c r="AD287" s="85">
        <f>AD286*Параметры!$C$24*тех!AL$6</f>
        <v>0</v>
      </c>
      <c r="AE287" s="85">
        <f>AE286*Параметры!$C$24*тех!AM$6</f>
        <v>0</v>
      </c>
      <c r="AF287" s="85">
        <f>AF286*Параметры!$C$24*тех!AN$6</f>
        <v>0</v>
      </c>
      <c r="AG287" s="85">
        <f>AG286*Параметры!$C$24*тех!AO$6</f>
        <v>0</v>
      </c>
      <c r="AH287" s="85">
        <f>AH286*Параметры!$C$24*тех!AP$6</f>
        <v>0</v>
      </c>
      <c r="AI287" s="85">
        <f>AI286*Параметры!$C$24*тех!AQ$6</f>
        <v>0</v>
      </c>
      <c r="AJ287" s="85">
        <f>AJ286*Параметры!$C$24*тех!AR$6</f>
        <v>0</v>
      </c>
      <c r="AK287" s="85">
        <f>AK286*Параметры!$C$24*тех!AS$6</f>
        <v>0</v>
      </c>
      <c r="AL287" s="85">
        <f>AL286*Параметры!$C$24*тех!AT$6</f>
        <v>0</v>
      </c>
      <c r="AM287" s="85">
        <f>AM286*Параметры!$C$24*тех!AU$6</f>
        <v>0</v>
      </c>
      <c r="AN287" s="85">
        <f>AN286*Параметры!$C$24*тех!AV$6</f>
        <v>0</v>
      </c>
      <c r="AO287" s="85">
        <f>AO286*Параметры!$C$24*тех!AW$6</f>
        <v>0</v>
      </c>
      <c r="AP287" s="85">
        <f>AP286*Параметры!$C$24*тех!AX$6</f>
        <v>0</v>
      </c>
      <c r="AQ287" s="85">
        <f>AQ286*Параметры!$C$24*тех!AY$6</f>
        <v>0</v>
      </c>
      <c r="AR287" s="85">
        <f>AR286*Параметры!$C$24*тех!AZ$6</f>
        <v>0</v>
      </c>
      <c r="AS287" s="85">
        <f>AS286*Параметры!$C$24*тех!BA$6</f>
        <v>0</v>
      </c>
      <c r="AT287" s="85">
        <f>AT286*Параметры!$C$24*тех!BB$6</f>
        <v>0</v>
      </c>
      <c r="AU287" s="85">
        <f>AU286*Параметры!$C$24*тех!BC$6</f>
        <v>0</v>
      </c>
      <c r="AV287" s="85">
        <f>AV286*Параметры!$C$24*тех!BD$6</f>
        <v>0</v>
      </c>
      <c r="AW287" s="85">
        <f>AW286*Параметры!$C$24*тех!BE$6</f>
        <v>0</v>
      </c>
      <c r="AX287" s="85">
        <f>AX286*Параметры!$C$24*тех!BF$6</f>
        <v>0</v>
      </c>
      <c r="AY287" s="85">
        <f>AY286*Параметры!$C$24*тех!BG$6</f>
        <v>0</v>
      </c>
      <c r="AZ287" s="85">
        <f>AZ286*Параметры!$C$24*тех!BH$6</f>
        <v>0</v>
      </c>
      <c r="BA287" s="85">
        <f>BA286*Параметры!$C$24*тех!BI$6</f>
        <v>0</v>
      </c>
      <c r="BB287" s="85">
        <f>BB286*Параметры!$C$24*тех!BJ$6</f>
        <v>0</v>
      </c>
      <c r="BC287" s="85">
        <f>BC286*Параметры!$C$24*тех!BK$6</f>
        <v>0</v>
      </c>
      <c r="BD287" s="85">
        <f>BD286*Параметры!$C$24*тех!BL$6</f>
        <v>0</v>
      </c>
      <c r="BE287" s="85">
        <f>BE286*Параметры!$C$24*тех!BM$6</f>
        <v>0</v>
      </c>
      <c r="BF287" s="85">
        <f>BF286*Параметры!$C$24*тех!BN$6</f>
        <v>0</v>
      </c>
      <c r="BG287" s="85">
        <f>BG286*Параметры!$C$24*тех!BO$6</f>
        <v>0</v>
      </c>
      <c r="BH287" s="85">
        <f>BH286*Параметры!$C$24*тех!BP$6</f>
        <v>0</v>
      </c>
      <c r="BI287" s="85">
        <f>BI286*Параметры!$C$24*тех!BQ$6</f>
        <v>0</v>
      </c>
      <c r="BJ287" s="85">
        <f>BJ286*Параметры!$C$24*тех!BR$6</f>
        <v>0</v>
      </c>
      <c r="BK287" s="85">
        <f>BK286*Параметры!$C$24*тех!BS$6</f>
        <v>0</v>
      </c>
      <c r="BL287" s="85">
        <f>BL286*Параметры!$C$24*тех!BT$6</f>
        <v>0</v>
      </c>
      <c r="BM287" s="85">
        <f>BM286*Параметры!$C$24*тех!BU$6</f>
        <v>0</v>
      </c>
      <c r="BN287" s="85">
        <f>BN286*Параметры!$C$24*тех!BV$6</f>
        <v>0</v>
      </c>
      <c r="BO287" s="85">
        <f>BO286*Параметры!$C$24*тех!BW$6</f>
        <v>0</v>
      </c>
      <c r="BP287" s="85">
        <f>BP286*Параметры!$C$24*тех!BX$6</f>
        <v>0</v>
      </c>
      <c r="BQ287" s="85">
        <f>BQ286*Параметры!$C$24*тех!BY$6</f>
        <v>0</v>
      </c>
      <c r="BR287" s="85">
        <f>BR286*Параметры!$C$24*тех!BZ$6</f>
        <v>0</v>
      </c>
      <c r="BS287" s="85">
        <f>BS286*Параметры!$C$24*тех!CA$6</f>
        <v>0</v>
      </c>
      <c r="BT287" s="85">
        <f>BT286*Параметры!$C$24*тех!CB$6</f>
        <v>0</v>
      </c>
      <c r="BU287" s="85">
        <f>BU286*Параметры!$C$24*тех!CC$6</f>
        <v>0</v>
      </c>
      <c r="BV287" s="85">
        <f>BV286*Параметры!$C$24*тех!CD$6</f>
        <v>0</v>
      </c>
      <c r="BW287" s="85">
        <f>BW286*Параметры!$C$24*тех!CE$6</f>
        <v>0</v>
      </c>
    </row>
    <row r="288" spans="2:75" hidden="1" outlineLevel="1">
      <c r="C288" s="47" t="s">
        <v>347</v>
      </c>
      <c r="D288" s="80" t="s">
        <v>100</v>
      </c>
      <c r="E288" s="80"/>
      <c r="F288" s="80"/>
      <c r="G288" s="80"/>
      <c r="H288" s="80" t="s">
        <v>100</v>
      </c>
      <c r="I288" s="80" t="s">
        <v>100</v>
      </c>
      <c r="J288" s="80" t="s">
        <v>100</v>
      </c>
      <c r="K288" s="80" t="s">
        <v>100</v>
      </c>
      <c r="L288" s="80"/>
      <c r="M288" s="80"/>
      <c r="N288" s="80" t="s">
        <v>100</v>
      </c>
      <c r="P288" s="85">
        <f>P286*Параметры!$C$22*тех!X$6</f>
        <v>0</v>
      </c>
      <c r="Q288" s="85">
        <f>Q286*Параметры!$C$22*тех!Y$6</f>
        <v>0</v>
      </c>
      <c r="R288" s="85">
        <f>R286*Параметры!$C$22*тех!Z$6</f>
        <v>0</v>
      </c>
      <c r="S288" s="85">
        <f>S286*Параметры!$C$22*тех!AA$6</f>
        <v>0</v>
      </c>
      <c r="T288" s="85">
        <f>T286*Параметры!$C$22*тех!AB$6</f>
        <v>0</v>
      </c>
      <c r="U288" s="85">
        <f>U286*Параметры!$C$22*тех!AC$6</f>
        <v>0</v>
      </c>
      <c r="V288" s="85">
        <f>V286*Параметры!$C$22*тех!AD$6</f>
        <v>0</v>
      </c>
      <c r="W288" s="85">
        <f>W286*Параметры!$C$22*тех!AE$6</f>
        <v>0</v>
      </c>
      <c r="X288" s="85">
        <f>X286*Параметры!$C$22*тех!AF$6</f>
        <v>0</v>
      </c>
      <c r="Y288" s="85">
        <f>Y286*Параметры!$C$22*тех!AG$6</f>
        <v>0</v>
      </c>
      <c r="Z288" s="85">
        <f>Z286*Параметры!$C$22*тех!AH$6</f>
        <v>0</v>
      </c>
      <c r="AA288" s="85">
        <f>AA286*Параметры!$C$22*тех!AI$6</f>
        <v>0</v>
      </c>
      <c r="AB288" s="85">
        <f>AB286*Параметры!$C$22*тех!AJ$6</f>
        <v>0</v>
      </c>
      <c r="AC288" s="85">
        <f>AC286*Параметры!$C$22*тех!AK$6</f>
        <v>0</v>
      </c>
      <c r="AD288" s="85">
        <f>AD286*Параметры!$C$22*тех!AL$6</f>
        <v>0</v>
      </c>
      <c r="AE288" s="85">
        <f>AE286*Параметры!$C$22*тех!AM$6</f>
        <v>0</v>
      </c>
      <c r="AF288" s="85">
        <f>AF286*Параметры!$C$22*тех!AN$6</f>
        <v>0</v>
      </c>
      <c r="AG288" s="85">
        <f>AG286*Параметры!$C$22*тех!AO$6</f>
        <v>0</v>
      </c>
      <c r="AH288" s="85">
        <f>AH286*Параметры!$C$22*тех!AP$6</f>
        <v>0</v>
      </c>
      <c r="AI288" s="85">
        <f>AI286*Параметры!$C$22*тех!AQ$6</f>
        <v>0</v>
      </c>
      <c r="AJ288" s="85">
        <f>AJ286*Параметры!$C$22*тех!AR$6</f>
        <v>0</v>
      </c>
      <c r="AK288" s="85">
        <f>AK286*Параметры!$C$22*тех!AS$6</f>
        <v>0</v>
      </c>
      <c r="AL288" s="85">
        <f>AL286*Параметры!$C$22*тех!AT$6</f>
        <v>0</v>
      </c>
      <c r="AM288" s="85">
        <f>AM286*Параметры!$C$22*тех!AU$6</f>
        <v>0</v>
      </c>
      <c r="AN288" s="85">
        <f>AN286*Параметры!$C$22*тех!AV$6</f>
        <v>0</v>
      </c>
      <c r="AO288" s="85">
        <f>AO286*Параметры!$C$22*тех!AW$6</f>
        <v>0</v>
      </c>
      <c r="AP288" s="85">
        <f>AP286*Параметры!$C$22*тех!AX$6</f>
        <v>0</v>
      </c>
      <c r="AQ288" s="85">
        <f>AQ286*Параметры!$C$22*тех!AY$6</f>
        <v>0</v>
      </c>
      <c r="AR288" s="85">
        <f>AR286*Параметры!$C$22*тех!AZ$6</f>
        <v>0</v>
      </c>
      <c r="AS288" s="85">
        <f>AS286*Параметры!$C$22*тех!BA$6</f>
        <v>0</v>
      </c>
      <c r="AT288" s="85">
        <f>AT286*Параметры!$C$22*тех!BB$6</f>
        <v>0</v>
      </c>
      <c r="AU288" s="85">
        <f>AU286*Параметры!$C$22*тех!BC$6</f>
        <v>0</v>
      </c>
      <c r="AV288" s="85">
        <f>AV286*Параметры!$C$22*тех!BD$6</f>
        <v>0</v>
      </c>
      <c r="AW288" s="85">
        <f>AW286*Параметры!$C$22*тех!BE$6</f>
        <v>0</v>
      </c>
      <c r="AX288" s="85">
        <f>AX286*Параметры!$C$22*тех!BF$6</f>
        <v>0</v>
      </c>
      <c r="AY288" s="85">
        <f>AY286*Параметры!$C$22*тех!BG$6</f>
        <v>0</v>
      </c>
      <c r="AZ288" s="85">
        <f>AZ286*Параметры!$C$22*тех!BH$6</f>
        <v>0</v>
      </c>
      <c r="BA288" s="85">
        <f>BA286*Параметры!$C$22*тех!BI$6</f>
        <v>0</v>
      </c>
      <c r="BB288" s="85">
        <f>BB286*Параметры!$C$22*тех!BJ$6</f>
        <v>0</v>
      </c>
      <c r="BC288" s="85">
        <f>BC286*Параметры!$C$22*тех!BK$6</f>
        <v>0</v>
      </c>
      <c r="BD288" s="85">
        <f>BD286*Параметры!$C$22*тех!BL$6</f>
        <v>0</v>
      </c>
      <c r="BE288" s="85">
        <f>BE286*Параметры!$C$22*тех!BM$6</f>
        <v>0</v>
      </c>
      <c r="BF288" s="85">
        <f>BF286*Параметры!$C$22*тех!BN$6</f>
        <v>0</v>
      </c>
      <c r="BG288" s="85">
        <f>BG286*Параметры!$C$22*тех!BO$6</f>
        <v>0</v>
      </c>
      <c r="BH288" s="85">
        <f>BH286*Параметры!$C$22*тех!BP$6</f>
        <v>0</v>
      </c>
      <c r="BI288" s="85">
        <f>BI286*Параметры!$C$22*тех!BQ$6</f>
        <v>0</v>
      </c>
      <c r="BJ288" s="85">
        <f>BJ286*Параметры!$C$22*тех!BR$6</f>
        <v>0</v>
      </c>
      <c r="BK288" s="85">
        <f>BK286*Параметры!$C$22*тех!BS$6</f>
        <v>0</v>
      </c>
      <c r="BL288" s="85">
        <f>BL286*Параметры!$C$22*тех!BT$6</f>
        <v>0</v>
      </c>
      <c r="BM288" s="85">
        <f>BM286*Параметры!$C$22*тех!BU$6</f>
        <v>0</v>
      </c>
      <c r="BN288" s="85">
        <f>BN286*Параметры!$C$22*тех!BV$6</f>
        <v>0</v>
      </c>
      <c r="BO288" s="85">
        <f>BO286*Параметры!$C$22*тех!BW$6</f>
        <v>0</v>
      </c>
      <c r="BP288" s="85">
        <f>BP286*Параметры!$C$22*тех!BX$6</f>
        <v>0</v>
      </c>
      <c r="BQ288" s="85">
        <f>BQ286*Параметры!$C$22*тех!BY$6</f>
        <v>0</v>
      </c>
      <c r="BR288" s="85">
        <f>BR286*Параметры!$C$22*тех!BZ$6</f>
        <v>0</v>
      </c>
      <c r="BS288" s="85">
        <f>BS286*Параметры!$C$22*тех!CA$6</f>
        <v>0</v>
      </c>
      <c r="BT288" s="85">
        <f>BT286*Параметры!$C$22*тех!CB$6</f>
        <v>0</v>
      </c>
      <c r="BU288" s="85">
        <f>BU286*Параметры!$C$22*тех!CC$6</f>
        <v>0</v>
      </c>
      <c r="BV288" s="85">
        <f>BV286*Параметры!$C$22*тех!CD$6</f>
        <v>0</v>
      </c>
      <c r="BW288" s="85">
        <f>BW286*Параметры!$C$22*тех!CE$6</f>
        <v>0</v>
      </c>
    </row>
    <row r="289" spans="2:75" hidden="1" outlineLevel="1">
      <c r="B289" s="8"/>
      <c r="C289" s="92" t="s">
        <v>348</v>
      </c>
      <c r="D289" s="93" t="s">
        <v>100</v>
      </c>
      <c r="E289" s="93"/>
      <c r="F289" s="93"/>
      <c r="G289" s="93"/>
      <c r="H289" s="93" t="s">
        <v>100</v>
      </c>
      <c r="I289" s="93" t="s">
        <v>100</v>
      </c>
      <c r="J289" s="93" t="s">
        <v>100</v>
      </c>
      <c r="K289" s="93" t="s">
        <v>100</v>
      </c>
      <c r="L289" s="93"/>
      <c r="M289" s="93"/>
      <c r="N289" s="93" t="s">
        <v>100</v>
      </c>
      <c r="O289" s="91"/>
      <c r="P289" s="94">
        <f>SUM(P287:P288)</f>
        <v>0</v>
      </c>
      <c r="Q289" s="94">
        <f t="shared" ref="Q289:BW289" si="310">SUM(Q287:Q288)</f>
        <v>0</v>
      </c>
      <c r="R289" s="94">
        <f t="shared" si="310"/>
        <v>0</v>
      </c>
      <c r="S289" s="94">
        <f t="shared" si="310"/>
        <v>0</v>
      </c>
      <c r="T289" s="94">
        <f t="shared" si="310"/>
        <v>0</v>
      </c>
      <c r="U289" s="94">
        <f t="shared" si="310"/>
        <v>0</v>
      </c>
      <c r="V289" s="94">
        <f t="shared" si="310"/>
        <v>0</v>
      </c>
      <c r="W289" s="94">
        <f t="shared" si="310"/>
        <v>0</v>
      </c>
      <c r="X289" s="94">
        <f t="shared" si="310"/>
        <v>0</v>
      </c>
      <c r="Y289" s="94">
        <f t="shared" si="310"/>
        <v>0</v>
      </c>
      <c r="Z289" s="94">
        <f t="shared" si="310"/>
        <v>0</v>
      </c>
      <c r="AA289" s="94">
        <f t="shared" si="310"/>
        <v>0</v>
      </c>
      <c r="AB289" s="94">
        <f t="shared" si="310"/>
        <v>0</v>
      </c>
      <c r="AC289" s="94">
        <f t="shared" si="310"/>
        <v>0</v>
      </c>
      <c r="AD289" s="94">
        <f t="shared" si="310"/>
        <v>0</v>
      </c>
      <c r="AE289" s="94">
        <f t="shared" si="310"/>
        <v>0</v>
      </c>
      <c r="AF289" s="94">
        <f t="shared" si="310"/>
        <v>0</v>
      </c>
      <c r="AG289" s="94">
        <f t="shared" si="310"/>
        <v>0</v>
      </c>
      <c r="AH289" s="94">
        <f t="shared" si="310"/>
        <v>0</v>
      </c>
      <c r="AI289" s="94">
        <f t="shared" si="310"/>
        <v>0</v>
      </c>
      <c r="AJ289" s="94">
        <f t="shared" si="310"/>
        <v>0</v>
      </c>
      <c r="AK289" s="94">
        <f t="shared" si="310"/>
        <v>0</v>
      </c>
      <c r="AL289" s="94">
        <f t="shared" si="310"/>
        <v>0</v>
      </c>
      <c r="AM289" s="94">
        <f t="shared" si="310"/>
        <v>0</v>
      </c>
      <c r="AN289" s="94">
        <f t="shared" si="310"/>
        <v>0</v>
      </c>
      <c r="AO289" s="94">
        <f t="shared" si="310"/>
        <v>0</v>
      </c>
      <c r="AP289" s="94">
        <f t="shared" si="310"/>
        <v>0</v>
      </c>
      <c r="AQ289" s="94">
        <f t="shared" si="310"/>
        <v>0</v>
      </c>
      <c r="AR289" s="94">
        <f t="shared" si="310"/>
        <v>0</v>
      </c>
      <c r="AS289" s="94">
        <f t="shared" si="310"/>
        <v>0</v>
      </c>
      <c r="AT289" s="94">
        <f t="shared" si="310"/>
        <v>0</v>
      </c>
      <c r="AU289" s="94">
        <f t="shared" si="310"/>
        <v>0</v>
      </c>
      <c r="AV289" s="94">
        <f t="shared" si="310"/>
        <v>0</v>
      </c>
      <c r="AW289" s="94">
        <f t="shared" si="310"/>
        <v>0</v>
      </c>
      <c r="AX289" s="94">
        <f t="shared" si="310"/>
        <v>0</v>
      </c>
      <c r="AY289" s="94">
        <f t="shared" si="310"/>
        <v>0</v>
      </c>
      <c r="AZ289" s="94">
        <f t="shared" si="310"/>
        <v>0</v>
      </c>
      <c r="BA289" s="94">
        <f t="shared" si="310"/>
        <v>0</v>
      </c>
      <c r="BB289" s="94">
        <f t="shared" si="310"/>
        <v>0</v>
      </c>
      <c r="BC289" s="94">
        <f t="shared" si="310"/>
        <v>0</v>
      </c>
      <c r="BD289" s="94">
        <f t="shared" si="310"/>
        <v>0</v>
      </c>
      <c r="BE289" s="94">
        <f t="shared" si="310"/>
        <v>0</v>
      </c>
      <c r="BF289" s="94">
        <f t="shared" si="310"/>
        <v>0</v>
      </c>
      <c r="BG289" s="94">
        <f t="shared" si="310"/>
        <v>0</v>
      </c>
      <c r="BH289" s="94">
        <f t="shared" si="310"/>
        <v>0</v>
      </c>
      <c r="BI289" s="94">
        <f t="shared" si="310"/>
        <v>0</v>
      </c>
      <c r="BJ289" s="94">
        <f t="shared" si="310"/>
        <v>0</v>
      </c>
      <c r="BK289" s="94">
        <f t="shared" si="310"/>
        <v>0</v>
      </c>
      <c r="BL289" s="94">
        <f t="shared" si="310"/>
        <v>0</v>
      </c>
      <c r="BM289" s="94">
        <f t="shared" si="310"/>
        <v>0</v>
      </c>
      <c r="BN289" s="94">
        <f t="shared" si="310"/>
        <v>0</v>
      </c>
      <c r="BO289" s="94">
        <f t="shared" si="310"/>
        <v>0</v>
      </c>
      <c r="BP289" s="94">
        <f t="shared" si="310"/>
        <v>0</v>
      </c>
      <c r="BQ289" s="94">
        <f t="shared" si="310"/>
        <v>0</v>
      </c>
      <c r="BR289" s="94">
        <f t="shared" si="310"/>
        <v>0</v>
      </c>
      <c r="BS289" s="94">
        <f t="shared" si="310"/>
        <v>0</v>
      </c>
      <c r="BT289" s="94">
        <f t="shared" si="310"/>
        <v>0</v>
      </c>
      <c r="BU289" s="94">
        <f t="shared" si="310"/>
        <v>0</v>
      </c>
      <c r="BV289" s="94">
        <f t="shared" si="310"/>
        <v>0</v>
      </c>
      <c r="BW289" s="94">
        <f t="shared" si="310"/>
        <v>0</v>
      </c>
    </row>
    <row r="290" spans="2:75" hidden="1" outlineLevel="1">
      <c r="C290" s="95" t="s">
        <v>508</v>
      </c>
      <c r="P290" s="76">
        <f t="shared" ref="P290:AU290" si="311">P224+P284</f>
        <v>7</v>
      </c>
      <c r="Q290" s="76">
        <f t="shared" si="311"/>
        <v>7</v>
      </c>
      <c r="R290" s="76">
        <f t="shared" si="311"/>
        <v>7</v>
      </c>
      <c r="S290" s="76">
        <f t="shared" si="311"/>
        <v>9</v>
      </c>
      <c r="T290" s="76">
        <f t="shared" si="311"/>
        <v>9</v>
      </c>
      <c r="U290" s="76">
        <f t="shared" si="311"/>
        <v>9</v>
      </c>
      <c r="V290" s="76">
        <f t="shared" si="311"/>
        <v>9</v>
      </c>
      <c r="W290" s="76">
        <f t="shared" si="311"/>
        <v>9</v>
      </c>
      <c r="X290" s="76">
        <f t="shared" si="311"/>
        <v>9</v>
      </c>
      <c r="Y290" s="76">
        <f t="shared" si="311"/>
        <v>9</v>
      </c>
      <c r="Z290" s="76">
        <f t="shared" si="311"/>
        <v>7</v>
      </c>
      <c r="AA290" s="76">
        <f t="shared" si="311"/>
        <v>7</v>
      </c>
      <c r="AB290" s="76">
        <f t="shared" si="311"/>
        <v>0</v>
      </c>
      <c r="AC290" s="76">
        <f t="shared" si="311"/>
        <v>0</v>
      </c>
      <c r="AD290" s="76">
        <f t="shared" si="311"/>
        <v>0</v>
      </c>
      <c r="AE290" s="76">
        <f t="shared" si="311"/>
        <v>0</v>
      </c>
      <c r="AF290" s="76">
        <f t="shared" si="311"/>
        <v>0</v>
      </c>
      <c r="AG290" s="76">
        <f t="shared" si="311"/>
        <v>0</v>
      </c>
      <c r="AH290" s="76">
        <f t="shared" si="311"/>
        <v>0</v>
      </c>
      <c r="AI290" s="76">
        <f t="shared" si="311"/>
        <v>0</v>
      </c>
      <c r="AJ290" s="76">
        <f t="shared" si="311"/>
        <v>0</v>
      </c>
      <c r="AK290" s="76">
        <f t="shared" si="311"/>
        <v>0</v>
      </c>
      <c r="AL290" s="76">
        <f t="shared" si="311"/>
        <v>0</v>
      </c>
      <c r="AM290" s="76">
        <f t="shared" si="311"/>
        <v>0</v>
      </c>
      <c r="AN290" s="76">
        <f t="shared" si="311"/>
        <v>0</v>
      </c>
      <c r="AO290" s="76">
        <f t="shared" si="311"/>
        <v>0</v>
      </c>
      <c r="AP290" s="76">
        <f t="shared" si="311"/>
        <v>0</v>
      </c>
      <c r="AQ290" s="76">
        <f t="shared" si="311"/>
        <v>0</v>
      </c>
      <c r="AR290" s="76">
        <f t="shared" si="311"/>
        <v>0</v>
      </c>
      <c r="AS290" s="76">
        <f t="shared" si="311"/>
        <v>0</v>
      </c>
      <c r="AT290" s="76">
        <f t="shared" si="311"/>
        <v>0</v>
      </c>
      <c r="AU290" s="76">
        <f t="shared" si="311"/>
        <v>0</v>
      </c>
      <c r="AV290" s="76">
        <f t="shared" ref="AV290:BW290" si="312">AV224+AV284</f>
        <v>0</v>
      </c>
      <c r="AW290" s="76">
        <f t="shared" si="312"/>
        <v>0</v>
      </c>
      <c r="AX290" s="76">
        <f t="shared" si="312"/>
        <v>0</v>
      </c>
      <c r="AY290" s="76">
        <f t="shared" si="312"/>
        <v>0</v>
      </c>
      <c r="AZ290" s="76">
        <f t="shared" si="312"/>
        <v>0</v>
      </c>
      <c r="BA290" s="76">
        <f t="shared" si="312"/>
        <v>0</v>
      </c>
      <c r="BB290" s="76">
        <f t="shared" si="312"/>
        <v>0</v>
      </c>
      <c r="BC290" s="76">
        <f t="shared" si="312"/>
        <v>0</v>
      </c>
      <c r="BD290" s="76">
        <f t="shared" si="312"/>
        <v>0</v>
      </c>
      <c r="BE290" s="76">
        <f t="shared" si="312"/>
        <v>0</v>
      </c>
      <c r="BF290" s="76">
        <f t="shared" si="312"/>
        <v>0</v>
      </c>
      <c r="BG290" s="76">
        <f t="shared" si="312"/>
        <v>0</v>
      </c>
      <c r="BH290" s="76">
        <f t="shared" si="312"/>
        <v>0</v>
      </c>
      <c r="BI290" s="76">
        <f t="shared" si="312"/>
        <v>0</v>
      </c>
      <c r="BJ290" s="76">
        <f t="shared" si="312"/>
        <v>0</v>
      </c>
      <c r="BK290" s="76">
        <f t="shared" si="312"/>
        <v>0</v>
      </c>
      <c r="BL290" s="76">
        <f t="shared" si="312"/>
        <v>0</v>
      </c>
      <c r="BM290" s="76">
        <f t="shared" si="312"/>
        <v>0</v>
      </c>
      <c r="BN290" s="76">
        <f t="shared" si="312"/>
        <v>0</v>
      </c>
      <c r="BO290" s="76">
        <f t="shared" si="312"/>
        <v>0</v>
      </c>
      <c r="BP290" s="76">
        <f t="shared" si="312"/>
        <v>0</v>
      </c>
      <c r="BQ290" s="76">
        <f t="shared" si="312"/>
        <v>0</v>
      </c>
      <c r="BR290" s="76">
        <f t="shared" si="312"/>
        <v>0</v>
      </c>
      <c r="BS290" s="76">
        <f t="shared" si="312"/>
        <v>0</v>
      </c>
      <c r="BT290" s="76">
        <f t="shared" si="312"/>
        <v>0</v>
      </c>
      <c r="BU290" s="76">
        <f t="shared" si="312"/>
        <v>0</v>
      </c>
      <c r="BV290" s="76">
        <f t="shared" si="312"/>
        <v>0</v>
      </c>
      <c r="BW290" s="76">
        <f t="shared" si="312"/>
        <v>0</v>
      </c>
    </row>
    <row r="291" spans="2:75" collapsed="1">
      <c r="D291" s="7"/>
      <c r="E291" s="7"/>
      <c r="F291" s="7"/>
      <c r="G291" s="7"/>
      <c r="H291" s="7"/>
      <c r="I291" s="95"/>
      <c r="J291" s="7"/>
    </row>
    <row r="292" spans="2:75">
      <c r="C292" s="96" t="s">
        <v>814</v>
      </c>
      <c r="P292" s="76"/>
    </row>
    <row r="293" spans="2:75">
      <c r="C293" s="47" t="s">
        <v>799</v>
      </c>
      <c r="D293" s="71">
        <f>MAX(P126:AA126)</f>
        <v>3</v>
      </c>
      <c r="E293" s="76"/>
      <c r="F293" s="76"/>
      <c r="G293" s="76"/>
    </row>
    <row r="294" spans="2:75">
      <c r="C294" s="47" t="s">
        <v>800</v>
      </c>
      <c r="D294" s="19">
        <f>CEILING(D293/2,1)</f>
        <v>2</v>
      </c>
      <c r="E294" s="76"/>
      <c r="F294" s="76"/>
      <c r="G294" s="76"/>
    </row>
    <row r="295" spans="2:75">
      <c r="C295" s="47" t="s">
        <v>801</v>
      </c>
      <c r="D295" s="19">
        <f>MAX(P129:AA129)</f>
        <v>0</v>
      </c>
      <c r="E295" s="76"/>
      <c r="F295" s="76"/>
      <c r="G295" s="76"/>
    </row>
    <row r="296" spans="2:75">
      <c r="C296" s="47" t="s">
        <v>802</v>
      </c>
      <c r="D296" s="19">
        <f>CEILING(D295/2,1)</f>
        <v>0</v>
      </c>
      <c r="E296" s="76"/>
      <c r="F296" s="76"/>
      <c r="G296" s="76"/>
      <c r="P296" s="76"/>
    </row>
    <row r="297" spans="2:75">
      <c r="C297" s="47" t="s">
        <v>803</v>
      </c>
      <c r="D297" s="19">
        <f>MAX(P127:AA127)</f>
        <v>0</v>
      </c>
      <c r="E297" s="76"/>
      <c r="F297" s="76"/>
      <c r="G297" s="76"/>
    </row>
    <row r="298" spans="2:75">
      <c r="C298" s="47" t="s">
        <v>804</v>
      </c>
      <c r="D298" s="19">
        <f>CEILING(D297/2,1)</f>
        <v>0</v>
      </c>
      <c r="E298" s="76"/>
      <c r="F298" s="76"/>
      <c r="G298" s="76"/>
    </row>
    <row r="299" spans="2:75">
      <c r="C299" s="47" t="s">
        <v>805</v>
      </c>
      <c r="D299" s="19">
        <f>MAX(P128:AA128)</f>
        <v>0</v>
      </c>
      <c r="E299" s="76"/>
      <c r="F299" s="76"/>
      <c r="G299" s="76"/>
    </row>
    <row r="300" spans="2:75">
      <c r="C300" s="47" t="s">
        <v>806</v>
      </c>
      <c r="D300" s="19">
        <f>MAX(P128:AA128)</f>
        <v>0</v>
      </c>
      <c r="E300" s="76"/>
      <c r="F300" s="76"/>
      <c r="G300" s="76"/>
    </row>
    <row r="301" spans="2:75">
      <c r="C301" s="47" t="s">
        <v>807</v>
      </c>
      <c r="D301" s="19">
        <f>MAX(P130:AA130)</f>
        <v>0</v>
      </c>
      <c r="E301" s="76"/>
      <c r="F301" s="76"/>
      <c r="G301" s="76"/>
    </row>
    <row r="302" spans="2:75">
      <c r="C302" s="47" t="s">
        <v>808</v>
      </c>
      <c r="D302" s="19">
        <f>MAX(P130:AA130)</f>
        <v>0</v>
      </c>
      <c r="E302" s="76"/>
      <c r="F302" s="76"/>
      <c r="G302" s="76"/>
    </row>
    <row r="303" spans="2:75">
      <c r="C303" s="47" t="s">
        <v>809</v>
      </c>
      <c r="D303" s="71">
        <f>MAX(P125:AA125)</f>
        <v>4</v>
      </c>
      <c r="E303" s="76"/>
      <c r="F303" s="76"/>
      <c r="G303" s="76"/>
    </row>
    <row r="304" spans="2:75">
      <c r="C304" s="47" t="s">
        <v>810</v>
      </c>
      <c r="D304" s="71">
        <f>D303</f>
        <v>4</v>
      </c>
      <c r="E304" s="76"/>
      <c r="F304" s="76"/>
      <c r="G304" s="76"/>
    </row>
    <row r="305" spans="3:7">
      <c r="C305" s="47" t="s">
        <v>811</v>
      </c>
      <c r="D305" s="71">
        <f>MAX(P125:AA125)</f>
        <v>4</v>
      </c>
      <c r="E305" s="76"/>
      <c r="F305" s="76"/>
      <c r="G305" s="76"/>
    </row>
    <row r="306" spans="3:7">
      <c r="C306" s="47" t="s">
        <v>812</v>
      </c>
      <c r="D306" s="71">
        <f>D305</f>
        <v>4</v>
      </c>
      <c r="E306" s="76"/>
      <c r="F306" s="76"/>
      <c r="G306" s="76"/>
    </row>
    <row r="307" spans="3:7">
      <c r="C307" s="47" t="s">
        <v>813</v>
      </c>
      <c r="D307" s="19">
        <v>21</v>
      </c>
      <c r="E307" s="76"/>
      <c r="F307" s="76"/>
      <c r="G307" s="76"/>
    </row>
  </sheetData>
  <sheetProtection password="D908" sheet="1" objects="1" scenarios="1" formatColumns="0" formatRows="0"/>
  <dataValidations count="8">
    <dataValidation type="list" allowBlank="1" showInputMessage="1" showErrorMessage="1" sqref="D121:G122 D284:G284 D7:D106 E87:F106">
      <formula1>Графики</formula1>
    </dataValidation>
    <dataValidation type="list" allowBlank="1" showInputMessage="1" showErrorMessage="1" sqref="C238:C267">
      <formula1>Офис.Перс</formula1>
    </dataValidation>
    <dataValidation type="list" allowBlank="1" showInputMessage="1" showErrorMessage="1" sqref="D238:D267 E242:G267">
      <formula1>ГрафикиОфис</formula1>
    </dataValidation>
    <dataValidation type="list" allowBlank="1" showInputMessage="1" showErrorMessage="1" sqref="C52:C75 C7:C25 C27:C50 C77:C106">
      <formula1>Произв.Перс</formula1>
    </dataValidation>
    <dataValidation type="list" allowBlank="1" showInputMessage="1" showErrorMessage="1" sqref="E7:E86">
      <formula1>ГрафикиНачало</formula1>
    </dataValidation>
    <dataValidation type="list" allowBlank="1" showInputMessage="1" showErrorMessage="1" sqref="F7:F86">
      <formula1>ГрафикиКонец</formula1>
    </dataValidation>
    <dataValidation type="list" allowBlank="1" showInputMessage="1" showErrorMessage="1" sqref="E238:E241">
      <formula1>ГрафикиОфисНачало</formula1>
    </dataValidation>
    <dataValidation type="list" allowBlank="1" showInputMessage="1" showErrorMessage="1" sqref="F238:G241">
      <formula1>ГрафикиОфисКонец</formula1>
    </dataValidation>
  </dataValidations>
  <pageMargins left="0.7" right="0.7" top="0.75" bottom="0.75" header="0.3" footer="0.3"/>
  <pageSetup paperSize="9" orientation="portrait" horizontalDpi="4294967293" verticalDpi="0" r:id="rId1"/>
  <ignoredErrors>
    <ignoredError sqref="N267 N7:N14 N238:N246 N26:N27" formulaRange="1"/>
    <ignoredError sqref="P222:BW22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BT187"/>
  <sheetViews>
    <sheetView zoomScale="85" zoomScaleNormal="85" workbookViewId="0">
      <pane xSplit="3" ySplit="3" topLeftCell="D10" activePane="bottomRight" state="frozen"/>
      <selection pane="topRight" activeCell="D1" sqref="D1"/>
      <selection pane="bottomLeft" activeCell="A4" sqref="A4"/>
      <selection pane="bottomRight" activeCell="F27" sqref="F27"/>
    </sheetView>
  </sheetViews>
  <sheetFormatPr defaultColWidth="8.85546875" defaultRowHeight="15" outlineLevelRow="1"/>
  <cols>
    <col min="1" max="1" width="2.28515625" style="3" customWidth="1"/>
    <col min="2" max="2" width="5.5703125" style="3" customWidth="1"/>
    <col min="3" max="3" width="70.85546875" style="3" customWidth="1"/>
    <col min="4" max="4" width="24.5703125" style="3" customWidth="1"/>
    <col min="5" max="5" width="9.85546875" style="3" customWidth="1"/>
    <col min="6" max="6" width="7.42578125" style="3" bestFit="1" customWidth="1"/>
    <col min="7" max="7" width="10" style="3" customWidth="1"/>
    <col min="8" max="8" width="11.85546875" style="3" customWidth="1"/>
    <col min="9" max="9" width="13.85546875" style="3" customWidth="1"/>
    <col min="10" max="10" width="9.28515625" style="3" bestFit="1" customWidth="1"/>
    <col min="11" max="11" width="9.28515625" style="3" customWidth="1"/>
    <col min="12" max="12" width="4.7109375" style="3" customWidth="1"/>
    <col min="13" max="16384" width="8.85546875" style="3"/>
  </cols>
  <sheetData>
    <row r="1" spans="2:72">
      <c r="F1" s="19">
        <v>65</v>
      </c>
      <c r="G1" s="19">
        <v>60</v>
      </c>
    </row>
    <row r="2" spans="2:72" ht="18.75">
      <c r="B2" s="1" t="s">
        <v>284</v>
      </c>
      <c r="M2" s="25" t="s">
        <v>101</v>
      </c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7" t="s">
        <v>2</v>
      </c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9" t="s">
        <v>3</v>
      </c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1" t="s">
        <v>4</v>
      </c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3" t="s">
        <v>5</v>
      </c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</row>
    <row r="3" spans="2:72" ht="30">
      <c r="B3" s="77" t="s">
        <v>66</v>
      </c>
      <c r="C3" s="77" t="s">
        <v>92</v>
      </c>
      <c r="D3" s="77" t="s">
        <v>240</v>
      </c>
      <c r="E3" s="77" t="s">
        <v>93</v>
      </c>
      <c r="F3" s="77" t="s">
        <v>74</v>
      </c>
      <c r="G3" s="77" t="s">
        <v>94</v>
      </c>
      <c r="H3" s="77" t="s">
        <v>95</v>
      </c>
      <c r="I3" s="77" t="s">
        <v>96</v>
      </c>
      <c r="J3" s="77" t="s">
        <v>399</v>
      </c>
      <c r="K3" s="77" t="s">
        <v>400</v>
      </c>
      <c r="M3" s="39">
        <f>Параметры!C11</f>
        <v>42370</v>
      </c>
      <c r="N3" s="39">
        <f>DATE(YEAR(M3),MONTH(M3)+1,1)</f>
        <v>42401</v>
      </c>
      <c r="O3" s="39">
        <f t="shared" ref="O3:BT3" si="0">DATE(YEAR(N3),MONTH(N3)+1,1)</f>
        <v>42430</v>
      </c>
      <c r="P3" s="39">
        <f t="shared" si="0"/>
        <v>42461</v>
      </c>
      <c r="Q3" s="39">
        <f t="shared" si="0"/>
        <v>42491</v>
      </c>
      <c r="R3" s="39">
        <f t="shared" si="0"/>
        <v>42522</v>
      </c>
      <c r="S3" s="39">
        <f t="shared" si="0"/>
        <v>42552</v>
      </c>
      <c r="T3" s="39">
        <f t="shared" si="0"/>
        <v>42583</v>
      </c>
      <c r="U3" s="39">
        <f t="shared" si="0"/>
        <v>42614</v>
      </c>
      <c r="V3" s="39">
        <f t="shared" si="0"/>
        <v>42644</v>
      </c>
      <c r="W3" s="39">
        <f t="shared" si="0"/>
        <v>42675</v>
      </c>
      <c r="X3" s="39">
        <f t="shared" si="0"/>
        <v>42705</v>
      </c>
      <c r="Y3" s="39">
        <f t="shared" si="0"/>
        <v>42736</v>
      </c>
      <c r="Z3" s="39">
        <f t="shared" si="0"/>
        <v>42767</v>
      </c>
      <c r="AA3" s="39">
        <f t="shared" si="0"/>
        <v>42795</v>
      </c>
      <c r="AB3" s="39">
        <f t="shared" si="0"/>
        <v>42826</v>
      </c>
      <c r="AC3" s="39">
        <f t="shared" si="0"/>
        <v>42856</v>
      </c>
      <c r="AD3" s="39">
        <f t="shared" si="0"/>
        <v>42887</v>
      </c>
      <c r="AE3" s="39">
        <f t="shared" si="0"/>
        <v>42917</v>
      </c>
      <c r="AF3" s="39">
        <f t="shared" si="0"/>
        <v>42948</v>
      </c>
      <c r="AG3" s="39">
        <f t="shared" si="0"/>
        <v>42979</v>
      </c>
      <c r="AH3" s="39">
        <f t="shared" si="0"/>
        <v>43009</v>
      </c>
      <c r="AI3" s="39">
        <f t="shared" si="0"/>
        <v>43040</v>
      </c>
      <c r="AJ3" s="39">
        <f t="shared" si="0"/>
        <v>43070</v>
      </c>
      <c r="AK3" s="39">
        <f t="shared" si="0"/>
        <v>43101</v>
      </c>
      <c r="AL3" s="39">
        <f t="shared" si="0"/>
        <v>43132</v>
      </c>
      <c r="AM3" s="39">
        <f t="shared" si="0"/>
        <v>43160</v>
      </c>
      <c r="AN3" s="39">
        <f t="shared" si="0"/>
        <v>43191</v>
      </c>
      <c r="AO3" s="39">
        <f t="shared" si="0"/>
        <v>43221</v>
      </c>
      <c r="AP3" s="39">
        <f t="shared" si="0"/>
        <v>43252</v>
      </c>
      <c r="AQ3" s="39">
        <f t="shared" si="0"/>
        <v>43282</v>
      </c>
      <c r="AR3" s="39">
        <f t="shared" si="0"/>
        <v>43313</v>
      </c>
      <c r="AS3" s="39">
        <f t="shared" si="0"/>
        <v>43344</v>
      </c>
      <c r="AT3" s="39">
        <f t="shared" si="0"/>
        <v>43374</v>
      </c>
      <c r="AU3" s="39">
        <f t="shared" si="0"/>
        <v>43405</v>
      </c>
      <c r="AV3" s="39">
        <f t="shared" si="0"/>
        <v>43435</v>
      </c>
      <c r="AW3" s="39">
        <f t="shared" si="0"/>
        <v>43466</v>
      </c>
      <c r="AX3" s="39">
        <f t="shared" si="0"/>
        <v>43497</v>
      </c>
      <c r="AY3" s="39">
        <f t="shared" si="0"/>
        <v>43525</v>
      </c>
      <c r="AZ3" s="39">
        <f t="shared" si="0"/>
        <v>43556</v>
      </c>
      <c r="BA3" s="39">
        <f t="shared" si="0"/>
        <v>43586</v>
      </c>
      <c r="BB3" s="39">
        <f t="shared" si="0"/>
        <v>43617</v>
      </c>
      <c r="BC3" s="39">
        <f t="shared" si="0"/>
        <v>43647</v>
      </c>
      <c r="BD3" s="39">
        <f t="shared" si="0"/>
        <v>43678</v>
      </c>
      <c r="BE3" s="39">
        <f t="shared" si="0"/>
        <v>43709</v>
      </c>
      <c r="BF3" s="39">
        <f t="shared" si="0"/>
        <v>43739</v>
      </c>
      <c r="BG3" s="39">
        <f t="shared" si="0"/>
        <v>43770</v>
      </c>
      <c r="BH3" s="39">
        <f t="shared" si="0"/>
        <v>43800</v>
      </c>
      <c r="BI3" s="39">
        <f t="shared" si="0"/>
        <v>43831</v>
      </c>
      <c r="BJ3" s="39">
        <f t="shared" si="0"/>
        <v>43862</v>
      </c>
      <c r="BK3" s="39">
        <f t="shared" si="0"/>
        <v>43891</v>
      </c>
      <c r="BL3" s="39">
        <f t="shared" si="0"/>
        <v>43922</v>
      </c>
      <c r="BM3" s="39">
        <f t="shared" si="0"/>
        <v>43952</v>
      </c>
      <c r="BN3" s="39">
        <f t="shared" si="0"/>
        <v>43983</v>
      </c>
      <c r="BO3" s="39">
        <f t="shared" si="0"/>
        <v>44013</v>
      </c>
      <c r="BP3" s="39">
        <f t="shared" si="0"/>
        <v>44044</v>
      </c>
      <c r="BQ3" s="39">
        <f t="shared" si="0"/>
        <v>44075</v>
      </c>
      <c r="BR3" s="39">
        <f t="shared" si="0"/>
        <v>44105</v>
      </c>
      <c r="BS3" s="39">
        <f t="shared" si="0"/>
        <v>44136</v>
      </c>
      <c r="BT3" s="39">
        <f t="shared" si="0"/>
        <v>44166</v>
      </c>
    </row>
    <row r="4" spans="2:72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</row>
    <row r="5" spans="2:72">
      <c r="B5" s="5"/>
      <c r="C5" s="4" t="s">
        <v>98</v>
      </c>
      <c r="D5" s="4"/>
      <c r="E5" s="5"/>
      <c r="F5" s="5"/>
      <c r="G5" s="5"/>
      <c r="H5" s="5"/>
      <c r="I5" s="5"/>
      <c r="J5" s="100"/>
      <c r="K5" s="100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</row>
    <row r="6" spans="2:72">
      <c r="B6" s="3">
        <v>1</v>
      </c>
      <c r="C6" s="108" t="s">
        <v>734</v>
      </c>
      <c r="D6" s="19"/>
      <c r="E6" s="71"/>
      <c r="F6" s="19"/>
      <c r="G6" s="76">
        <f>E6*F6</f>
        <v>0</v>
      </c>
      <c r="H6" s="7">
        <f>IFERROR(VLOOKUP(D6,тех!$N$19:$O$24,2,FALSE),)</f>
        <v>0</v>
      </c>
      <c r="I6" s="20"/>
      <c r="J6" s="109">
        <f>IF(AND(H6+(YEAR(I6)-YEAR(Параметры!$C$11))*12+(MONTH(I6)-MONTH(Параметры!$C$11))&gt;Параметры!$C$12,F6&gt;0),(G6-SUM(M6:BT6))/F6,)</f>
        <v>0</v>
      </c>
      <c r="K6" s="110" t="str">
        <f>IF(H6+(YEAR(I6)-YEAR(Параметры!$C$11))*12+(MONTH(I6)-MONTH(Параметры!$C$11))&gt;Параметры!$C$12,DATE(YEAR(Параметры!$C$11),MONTH(Параметры!$C$11)+Параметры!$C$12-1,1),"")</f>
        <v/>
      </c>
      <c r="M6" s="76">
        <f>IF(AND(M$3&gt;=$I6,$H6&lt;&gt;0,$I6&lt;&gt;0),$G6/$H6,0)</f>
        <v>0</v>
      </c>
      <c r="N6" s="64">
        <f>IF(AND(N$3&gt;=$I6,$H6&gt;0,SUM($M6:M6)&lt;$G6,$I6&lt;&gt;0),$G6/$H6,0)*IF(AND($K6&gt;0,N$3&gt;$K6),0,1)*тех!Y$6</f>
        <v>0</v>
      </c>
      <c r="O6" s="64">
        <f>IF(AND(O$3&gt;=$I6,$H6&gt;0,SUM($M6:N6)&lt;$G6,$I6&lt;&gt;0),$G6/$H6,0)*IF(AND($K6&gt;0,O$3&gt;$K6),0,1)*тех!Z$6</f>
        <v>0</v>
      </c>
      <c r="P6" s="64">
        <f>IF(AND(P$3&gt;=$I6,$H6&gt;0,SUM($M6:O6)&lt;$G6,$I6&lt;&gt;0),$G6/$H6,0)*IF(AND($K6&gt;0,P$3&gt;$K6),0,1)*тех!AA$6</f>
        <v>0</v>
      </c>
      <c r="Q6" s="64">
        <f>IF(AND(Q$3&gt;=$I6,$H6&gt;0,SUM($M6:P6)&lt;$G6,$I6&lt;&gt;0),$G6/$H6,0)*IF(AND($K6&gt;0,Q$3&gt;$K6),0,1)*тех!AB$6</f>
        <v>0</v>
      </c>
      <c r="R6" s="64">
        <f>IF(AND(R$3&gt;=$I6,$H6&gt;0,SUM($M6:Q6)&lt;$G6,$I6&lt;&gt;0),$G6/$H6,0)*IF(AND($K6&gt;0,R$3&gt;$K6),0,1)*тех!AC$6</f>
        <v>0</v>
      </c>
      <c r="S6" s="64">
        <f>IF(AND(S$3&gt;=$I6,$H6&gt;0,SUM($M6:R6)&lt;$G6,$I6&lt;&gt;0),$G6/$H6,0)*IF(AND($K6&gt;0,S$3&gt;$K6),0,1)*тех!AD$6</f>
        <v>0</v>
      </c>
      <c r="T6" s="64">
        <f>IF(AND(T$3&gt;=$I6,$H6&gt;0,SUM($M6:S6)&lt;$G6,$I6&lt;&gt;0),$G6/$H6,0)*IF(AND($K6&gt;0,T$3&gt;$K6),0,1)*тех!AE$6</f>
        <v>0</v>
      </c>
      <c r="U6" s="64">
        <f>IF(AND(U$3&gt;=$I6,$H6&gt;0,SUM($M6:T6)&lt;$G6,$I6&lt;&gt;0),$G6/$H6,0)*IF(AND($K6&gt;0,U$3&gt;$K6),0,1)*тех!AF$6</f>
        <v>0</v>
      </c>
      <c r="V6" s="64">
        <f>IF(AND(V$3&gt;=$I6,$H6&gt;0,SUM($M6:U6)&lt;$G6,$I6&lt;&gt;0),$G6/$H6,0)*IF(AND($K6&gt;0,V$3&gt;$K6),0,1)*тех!AG$6</f>
        <v>0</v>
      </c>
      <c r="W6" s="64">
        <f>IF(AND(W$3&gt;=$I6,$H6&gt;0,SUM($M6:V6)&lt;$G6,$I6&lt;&gt;0),$G6/$H6,0)*IF(AND($K6&gt;0,W$3&gt;$K6),0,1)*тех!AH$6</f>
        <v>0</v>
      </c>
      <c r="X6" s="64">
        <f>IF(AND(X$3&gt;=$I6,$H6&gt;0,SUM($M6:W6)&lt;$G6,$I6&lt;&gt;0),$G6/$H6,0)*IF(AND($K6&gt;0,X$3&gt;$K6),0,1)*тех!AI$6</f>
        <v>0</v>
      </c>
      <c r="Y6" s="64">
        <f>IF(AND(Y$3&gt;=$I6,$H6&gt;0,SUM($M6:X6)&lt;$G6,$I6&lt;&gt;0),$G6/$H6,0)*IF(AND($K6&gt;0,Y$3&gt;$K6),0,1)*тех!AJ$6</f>
        <v>0</v>
      </c>
      <c r="Z6" s="64">
        <f>IF(AND(Z$3&gt;=$I6,$H6&gt;0,SUM($M6:Y6)&lt;$G6,$I6&lt;&gt;0),$G6/$H6,0)*IF(AND($K6&gt;0,Z$3&gt;$K6),0,1)*тех!AK$6</f>
        <v>0</v>
      </c>
      <c r="AA6" s="64">
        <f>IF(AND(AA$3&gt;=$I6,$H6&gt;0,SUM($M6:Z6)&lt;$G6,$I6&lt;&gt;0),$G6/$H6,0)*IF(AND($K6&gt;0,AA$3&gt;$K6),0,1)*тех!AL$6</f>
        <v>0</v>
      </c>
      <c r="AB6" s="64">
        <f>IF(AND(AB$3&gt;=$I6,$H6&gt;0,SUM($M6:AA6)&lt;$G6,$I6&lt;&gt;0),$G6/$H6,0)*IF(AND($K6&gt;0,AB$3&gt;$K6),0,1)*тех!AM$6</f>
        <v>0</v>
      </c>
      <c r="AC6" s="64">
        <f>IF(AND(AC$3&gt;=$I6,$H6&gt;0,SUM($M6:AB6)&lt;$G6,$I6&lt;&gt;0),$G6/$H6,0)*IF(AND($K6&gt;0,AC$3&gt;$K6),0,1)*тех!AN$6</f>
        <v>0</v>
      </c>
      <c r="AD6" s="64">
        <f>IF(AND(AD$3&gt;=$I6,$H6&gt;0,SUM($M6:AC6)&lt;$G6,$I6&lt;&gt;0),$G6/$H6,0)*IF(AND($K6&gt;0,AD$3&gt;$K6),0,1)*тех!AO$6</f>
        <v>0</v>
      </c>
      <c r="AE6" s="64">
        <f>IF(AND(AE$3&gt;=$I6,$H6&gt;0,SUM($M6:AD6)&lt;$G6,$I6&lt;&gt;0),$G6/$H6,0)*IF(AND($K6&gt;0,AE$3&gt;$K6),0,1)*тех!AP$6</f>
        <v>0</v>
      </c>
      <c r="AF6" s="64">
        <f>IF(AND(AF$3&gt;=$I6,$H6&gt;0,SUM($M6:AE6)&lt;$G6,$I6&lt;&gt;0),$G6/$H6,0)*IF(AND($K6&gt;0,AF$3&gt;$K6),0,1)*тех!AQ$6</f>
        <v>0</v>
      </c>
      <c r="AG6" s="64">
        <f>IF(AND(AG$3&gt;=$I6,$H6&gt;0,SUM($M6:AF6)&lt;$G6,$I6&lt;&gt;0),$G6/$H6,0)*IF(AND($K6&gt;0,AG$3&gt;$K6),0,1)*тех!AR$6</f>
        <v>0</v>
      </c>
      <c r="AH6" s="64">
        <f>IF(AND(AH$3&gt;=$I6,$H6&gt;0,SUM($M6:AG6)&lt;$G6,$I6&lt;&gt;0),$G6/$H6,0)*IF(AND($K6&gt;0,AH$3&gt;$K6),0,1)*тех!AS$6</f>
        <v>0</v>
      </c>
      <c r="AI6" s="64">
        <f>IF(AND(AI$3&gt;=$I6,$H6&gt;0,SUM($M6:AH6)&lt;$G6,$I6&lt;&gt;0),$G6/$H6,0)*IF(AND($K6&gt;0,AI$3&gt;$K6),0,1)*тех!AT$6</f>
        <v>0</v>
      </c>
      <c r="AJ6" s="64">
        <f>IF(AND(AJ$3&gt;=$I6,$H6&gt;0,SUM($M6:AI6)&lt;$G6,$I6&lt;&gt;0),$G6/$H6,0)*IF(AND($K6&gt;0,AJ$3&gt;$K6),0,1)*тех!AU$6</f>
        <v>0</v>
      </c>
      <c r="AK6" s="64">
        <f>IF(AND(AK$3&gt;=$I6,$H6&gt;0,SUM($M6:AJ6)&lt;$G6,$I6&lt;&gt;0),$G6/$H6,0)*IF(AND($K6&gt;0,AK$3&gt;$K6),0,1)*тех!AV$6</f>
        <v>0</v>
      </c>
      <c r="AL6" s="64">
        <f>IF(AND(AL$3&gt;=$I6,$H6&gt;0,SUM($M6:AK6)&lt;$G6,$I6&lt;&gt;0),$G6/$H6,0)*IF(AND($K6&gt;0,AL$3&gt;$K6),0,1)*тех!AW$6</f>
        <v>0</v>
      </c>
      <c r="AM6" s="64">
        <f>IF(AND(AM$3&gt;=$I6,$H6&gt;0,SUM($M6:AL6)&lt;$G6,$I6&lt;&gt;0),$G6/$H6,0)*IF(AND($K6&gt;0,AM$3&gt;$K6),0,1)*тех!AX$6</f>
        <v>0</v>
      </c>
      <c r="AN6" s="64">
        <f>IF(AND(AN$3&gt;=$I6,$H6&gt;0,SUM($M6:AM6)&lt;$G6,$I6&lt;&gt;0),$G6/$H6,0)*IF(AND($K6&gt;0,AN$3&gt;$K6),0,1)*тех!AY$6</f>
        <v>0</v>
      </c>
      <c r="AO6" s="64">
        <f>IF(AND(AO$3&gt;=$I6,$H6&gt;0,SUM($M6:AN6)&lt;$G6,$I6&lt;&gt;0),$G6/$H6,0)*IF(AND($K6&gt;0,AO$3&gt;$K6),0,1)*тех!AZ$6</f>
        <v>0</v>
      </c>
      <c r="AP6" s="64">
        <f>IF(AND(AP$3&gt;=$I6,$H6&gt;0,SUM($M6:AO6)&lt;$G6,$I6&lt;&gt;0),$G6/$H6,0)*IF(AND($K6&gt;0,AP$3&gt;$K6),0,1)*тех!BA$6</f>
        <v>0</v>
      </c>
      <c r="AQ6" s="64">
        <f>IF(AND(AQ$3&gt;=$I6,$H6&gt;0,SUM($M6:AP6)&lt;$G6,$I6&lt;&gt;0),$G6/$H6,0)*IF(AND($K6&gt;0,AQ$3&gt;$K6),0,1)*тех!BB$6</f>
        <v>0</v>
      </c>
      <c r="AR6" s="64">
        <f>IF(AND(AR$3&gt;=$I6,$H6&gt;0,SUM($M6:AQ6)&lt;$G6,$I6&lt;&gt;0),$G6/$H6,0)*IF(AND($K6&gt;0,AR$3&gt;$K6),0,1)*тех!BC$6</f>
        <v>0</v>
      </c>
      <c r="AS6" s="64">
        <f>IF(AND(AS$3&gt;=$I6,$H6&gt;0,SUM($M6:AR6)&lt;$G6,$I6&lt;&gt;0),$G6/$H6,0)*IF(AND($K6&gt;0,AS$3&gt;$K6),0,1)*тех!BD$6</f>
        <v>0</v>
      </c>
      <c r="AT6" s="64">
        <f>IF(AND(AT$3&gt;=$I6,$H6&gt;0,SUM($M6:AS6)&lt;$G6,$I6&lt;&gt;0),$G6/$H6,0)*IF(AND($K6&gt;0,AT$3&gt;$K6),0,1)*тех!BE$6</f>
        <v>0</v>
      </c>
      <c r="AU6" s="64">
        <f>IF(AND(AU$3&gt;=$I6,$H6&gt;0,SUM($M6:AT6)&lt;$G6,$I6&lt;&gt;0),$G6/$H6,0)*IF(AND($K6&gt;0,AU$3&gt;$K6),0,1)*тех!BF$6</f>
        <v>0</v>
      </c>
      <c r="AV6" s="64">
        <f>IF(AND(AV$3&gt;=$I6,$H6&gt;0,SUM($M6:AU6)&lt;$G6,$I6&lt;&gt;0),$G6/$H6,0)*IF(AND($K6&gt;0,AV$3&gt;$K6),0,1)*тех!BG$6</f>
        <v>0</v>
      </c>
      <c r="AW6" s="64">
        <f>IF(AND(AW$3&gt;=$I6,$H6&gt;0,SUM($M6:AV6)&lt;$G6,$I6&lt;&gt;0),$G6/$H6,0)*IF(AND($K6&gt;0,AW$3&gt;$K6),0,1)*тех!BH$6</f>
        <v>0</v>
      </c>
      <c r="AX6" s="64">
        <f>IF(AND(AX$3&gt;=$I6,$H6&gt;0,SUM($M6:AW6)&lt;$G6,$I6&lt;&gt;0),$G6/$H6,0)*IF(AND($K6&gt;0,AX$3&gt;$K6),0,1)*тех!BI$6</f>
        <v>0</v>
      </c>
      <c r="AY6" s="64">
        <f>IF(AND(AY$3&gt;=$I6,$H6&gt;0,SUM($M6:AX6)&lt;$G6,$I6&lt;&gt;0),$G6/$H6,0)*IF(AND($K6&gt;0,AY$3&gt;$K6),0,1)*тех!BJ$6</f>
        <v>0</v>
      </c>
      <c r="AZ6" s="64">
        <f>IF(AND(AZ$3&gt;=$I6,$H6&gt;0,SUM($M6:AY6)&lt;$G6,$I6&lt;&gt;0),$G6/$H6,0)*IF(AND($K6&gt;0,AZ$3&gt;$K6),0,1)*тех!BK$6</f>
        <v>0</v>
      </c>
      <c r="BA6" s="64">
        <f>IF(AND(BA$3&gt;=$I6,$H6&gt;0,SUM($M6:AZ6)&lt;$G6,$I6&lt;&gt;0),$G6/$H6,0)*IF(AND($K6&gt;0,BA$3&gt;$K6),0,1)*тех!BL$6</f>
        <v>0</v>
      </c>
      <c r="BB6" s="64">
        <f>IF(AND(BB$3&gt;=$I6,$H6&gt;0,SUM($M6:BA6)&lt;$G6,$I6&lt;&gt;0),$G6/$H6,0)*IF(AND($K6&gt;0,BB$3&gt;$K6),0,1)*тех!BM$6</f>
        <v>0</v>
      </c>
      <c r="BC6" s="64">
        <f>IF(AND(BC$3&gt;=$I6,$H6&gt;0,SUM($M6:BB6)&lt;$G6,$I6&lt;&gt;0),$G6/$H6,0)*IF(AND($K6&gt;0,BC$3&gt;$K6),0,1)*тех!BN$6</f>
        <v>0</v>
      </c>
      <c r="BD6" s="64">
        <f>IF(AND(BD$3&gt;=$I6,$H6&gt;0,SUM($M6:BC6)&lt;$G6,$I6&lt;&gt;0),$G6/$H6,0)*IF(AND($K6&gt;0,BD$3&gt;$K6),0,1)*тех!BO$6</f>
        <v>0</v>
      </c>
      <c r="BE6" s="64">
        <f>IF(AND(BE$3&gt;=$I6,$H6&gt;0,SUM($M6:BD6)&lt;$G6,$I6&lt;&gt;0),$G6/$H6,0)*IF(AND($K6&gt;0,BE$3&gt;$K6),0,1)*тех!BP$6</f>
        <v>0</v>
      </c>
      <c r="BF6" s="64">
        <f>IF(AND(BF$3&gt;=$I6,$H6&gt;0,SUM($M6:BE6)&lt;$G6,$I6&lt;&gt;0),$G6/$H6,0)*IF(AND($K6&gt;0,BF$3&gt;$K6),0,1)*тех!BQ$6</f>
        <v>0</v>
      </c>
      <c r="BG6" s="64">
        <f>IF(AND(BG$3&gt;=$I6,$H6&gt;0,SUM($M6:BF6)&lt;$G6,$I6&lt;&gt;0),$G6/$H6,0)*IF(AND($K6&gt;0,BG$3&gt;$K6),0,1)*тех!BR$6</f>
        <v>0</v>
      </c>
      <c r="BH6" s="64">
        <f>IF(AND(BH$3&gt;=$I6,$H6&gt;0,SUM($M6:BG6)&lt;$G6,$I6&lt;&gt;0),$G6/$H6,0)*IF(AND($K6&gt;0,BH$3&gt;$K6),0,1)*тех!BS$6</f>
        <v>0</v>
      </c>
      <c r="BI6" s="64">
        <f>IF(AND(BI$3&gt;=$I6,$H6&gt;0,SUM($M6:BH6)&lt;$G6,$I6&lt;&gt;0),$G6/$H6,0)*IF(AND($K6&gt;0,BI$3&gt;$K6),0,1)*тех!BT$6</f>
        <v>0</v>
      </c>
      <c r="BJ6" s="64">
        <f>IF(AND(BJ$3&gt;=$I6,$H6&gt;0,SUM($M6:BI6)&lt;$G6,$I6&lt;&gt;0),$G6/$H6,0)*IF(AND($K6&gt;0,BJ$3&gt;$K6),0,1)*тех!BU$6</f>
        <v>0</v>
      </c>
      <c r="BK6" s="64">
        <f>IF(AND(BK$3&gt;=$I6,$H6&gt;0,SUM($M6:BJ6)&lt;$G6,$I6&lt;&gt;0),$G6/$H6,0)*IF(AND($K6&gt;0,BK$3&gt;$K6),0,1)*тех!BV$6</f>
        <v>0</v>
      </c>
      <c r="BL6" s="64">
        <f>IF(AND(BL$3&gt;=$I6,$H6&gt;0,SUM($M6:BK6)&lt;$G6,$I6&lt;&gt;0),$G6/$H6,0)*IF(AND($K6&gt;0,BL$3&gt;$K6),0,1)*тех!BW$6</f>
        <v>0</v>
      </c>
      <c r="BM6" s="64">
        <f>IF(AND(BM$3&gt;=$I6,$H6&gt;0,SUM($M6:BL6)&lt;$G6,$I6&lt;&gt;0),$G6/$H6,0)*IF(AND($K6&gt;0,BM$3&gt;$K6),0,1)*тех!BX$6</f>
        <v>0</v>
      </c>
      <c r="BN6" s="64">
        <f>IF(AND(BN$3&gt;=$I6,$H6&gt;0,SUM($M6:BM6)&lt;$G6,$I6&lt;&gt;0),$G6/$H6,0)*IF(AND($K6&gt;0,BN$3&gt;$K6),0,1)*тех!BY$6</f>
        <v>0</v>
      </c>
      <c r="BO6" s="64">
        <f>IF(AND(BO$3&gt;=$I6,$H6&gt;0,SUM($M6:BN6)&lt;$G6,$I6&lt;&gt;0),$G6/$H6,0)*IF(AND($K6&gt;0,BO$3&gt;$K6),0,1)*тех!BZ$6</f>
        <v>0</v>
      </c>
      <c r="BP6" s="64">
        <f>IF(AND(BP$3&gt;=$I6,$H6&gt;0,SUM($M6:BO6)&lt;$G6,$I6&lt;&gt;0),$G6/$H6,0)*IF(AND($K6&gt;0,BP$3&gt;$K6),0,1)*тех!CA$6</f>
        <v>0</v>
      </c>
      <c r="BQ6" s="64">
        <f>IF(AND(BQ$3&gt;=$I6,$H6&gt;0,SUM($M6:BP6)&lt;$G6,$I6&lt;&gt;0),$G6/$H6,0)*IF(AND($K6&gt;0,BQ$3&gt;$K6),0,1)*тех!CB$6</f>
        <v>0</v>
      </c>
      <c r="BR6" s="64">
        <f>IF(AND(BR$3&gt;=$I6,$H6&gt;0,SUM($M6:BQ6)&lt;$G6,$I6&lt;&gt;0),$G6/$H6,0)*IF(AND($K6&gt;0,BR$3&gt;$K6),0,1)*тех!CC$6</f>
        <v>0</v>
      </c>
      <c r="BS6" s="64">
        <f>IF(AND(BS$3&gt;=$I6,$H6&gt;0,SUM($M6:BR6)&lt;$G6,$I6&lt;&gt;0),$G6/$H6,0)*IF(AND($K6&gt;0,BS$3&gt;$K6),0,1)*тех!CD$6</f>
        <v>0</v>
      </c>
      <c r="BT6" s="64">
        <f>IF(AND(BT$3&gt;=$I6,$H6&gt;0,SUM($M6:BS6)&lt;$G6,$I6&lt;&gt;0),$G6/$H6,0)*IF(AND($K6&gt;0,BT$3&gt;$K6),0,1)*тех!CE$6</f>
        <v>0</v>
      </c>
    </row>
    <row r="7" spans="2:72">
      <c r="B7" s="3">
        <v>2</v>
      </c>
      <c r="C7" s="19" t="s">
        <v>1223</v>
      </c>
      <c r="D7" s="19" t="s">
        <v>683</v>
      </c>
      <c r="E7" s="71">
        <v>57135</v>
      </c>
      <c r="F7" s="19">
        <v>0</v>
      </c>
      <c r="G7" s="76">
        <f t="shared" ref="G7:G105" si="1">E7*F7</f>
        <v>0</v>
      </c>
      <c r="H7" s="7">
        <f>IFERROR(VLOOKUP(D7,тех!$N$19:$O$24,2,FALSE),)</f>
        <v>24</v>
      </c>
      <c r="I7" s="20">
        <f>$M$3</f>
        <v>42370</v>
      </c>
      <c r="J7" s="111">
        <f>IF(AND(H7+(YEAR(I7)-YEAR(Параметры!$C$11))*12+(MONTH(I7)-MONTH(Параметры!$C$11))&gt;Параметры!$C$12,F7&gt;0),(G7-SUM(M7:BT7))/F7,)</f>
        <v>0</v>
      </c>
      <c r="K7" s="112">
        <f>IF(H7+(YEAR(I7)-YEAR(Параметры!$C$11))*12+(MONTH(I7)-MONTH(Параметры!$C$11))&gt;Параметры!$C$12,DATE(YEAR(Параметры!$C$11),MONTH(Параметры!$C$11)+Параметры!$C$12-1,1),"")</f>
        <v>42705</v>
      </c>
      <c r="M7" s="76">
        <f t="shared" ref="M7:M105" si="2">IF(AND(M$3&gt;=$I7,$H7&lt;&gt;0,$I7&lt;&gt;0),$G7/$H7,0)</f>
        <v>0</v>
      </c>
      <c r="N7" s="64">
        <f>IF(AND(N$3&gt;=$I7,$H7&gt;0,SUM($M7:M7)&lt;$G7,$I7&lt;&gt;0),$G7/$H7,0)*IF(AND($K7&gt;0,N$3&gt;$K7),0,1)*тех!Y$6</f>
        <v>0</v>
      </c>
      <c r="O7" s="64">
        <f>IF(AND(O$3&gt;=$I7,$H7&gt;0,SUM($M7:N7)&lt;$G7,$I7&lt;&gt;0),$G7/$H7,0)*IF(AND($K7&gt;0,O$3&gt;$K7),0,1)*тех!Z$6</f>
        <v>0</v>
      </c>
      <c r="P7" s="64">
        <f>IF(AND(P$3&gt;=$I7,$H7&gt;0,SUM($M7:O7)&lt;$G7,$I7&lt;&gt;0),$G7/$H7,0)*IF(AND($K7&gt;0,P$3&gt;$K7),0,1)*тех!AA$6</f>
        <v>0</v>
      </c>
      <c r="Q7" s="64">
        <f>IF(AND(Q$3&gt;=$I7,$H7&gt;0,SUM($M7:P7)&lt;$G7,$I7&lt;&gt;0),$G7/$H7,0)*IF(AND($K7&gt;0,Q$3&gt;$K7),0,1)*тех!AB$6</f>
        <v>0</v>
      </c>
      <c r="R7" s="64">
        <f>IF(AND(R$3&gt;=$I7,$H7&gt;0,SUM($M7:Q7)&lt;$G7,$I7&lt;&gt;0),$G7/$H7,0)*IF(AND($K7&gt;0,R$3&gt;$K7),0,1)*тех!AC$6</f>
        <v>0</v>
      </c>
      <c r="S7" s="64">
        <f>IF(AND(S$3&gt;=$I7,$H7&gt;0,SUM($M7:R7)&lt;$G7,$I7&lt;&gt;0),$G7/$H7,0)*IF(AND($K7&gt;0,S$3&gt;$K7),0,1)*тех!AD$6</f>
        <v>0</v>
      </c>
      <c r="T7" s="64">
        <f>IF(AND(T$3&gt;=$I7,$H7&gt;0,SUM($M7:S7)&lt;$G7,$I7&lt;&gt;0),$G7/$H7,0)*IF(AND($K7&gt;0,T$3&gt;$K7),0,1)*тех!AE$6</f>
        <v>0</v>
      </c>
      <c r="U7" s="64">
        <f>IF(AND(U$3&gt;=$I7,$H7&gt;0,SUM($M7:T7)&lt;$G7,$I7&lt;&gt;0),$G7/$H7,0)*IF(AND($K7&gt;0,U$3&gt;$K7),0,1)*тех!AF$6</f>
        <v>0</v>
      </c>
      <c r="V7" s="64">
        <f>IF(AND(V$3&gt;=$I7,$H7&gt;0,SUM($M7:U7)&lt;$G7,$I7&lt;&gt;0),$G7/$H7,0)*IF(AND($K7&gt;0,V$3&gt;$K7),0,1)*тех!AG$6</f>
        <v>0</v>
      </c>
      <c r="W7" s="64">
        <f>IF(AND(W$3&gt;=$I7,$H7&gt;0,SUM($M7:V7)&lt;$G7,$I7&lt;&gt;0),$G7/$H7,0)*IF(AND($K7&gt;0,W$3&gt;$K7),0,1)*тех!AH$6</f>
        <v>0</v>
      </c>
      <c r="X7" s="64">
        <f>IF(AND(X$3&gt;=$I7,$H7&gt;0,SUM($M7:W7)&lt;$G7,$I7&lt;&gt;0),$G7/$H7,0)*IF(AND($K7&gt;0,X$3&gt;$K7),0,1)*тех!AI$6</f>
        <v>0</v>
      </c>
      <c r="Y7" s="64">
        <f>IF(AND(Y$3&gt;=$I7,$H7&gt;0,SUM($M7:X7)&lt;$G7,$I7&lt;&gt;0),$G7/$H7,0)*IF(AND($K7&gt;0,Y$3&gt;$K7),0,1)*тех!AJ$6</f>
        <v>0</v>
      </c>
      <c r="Z7" s="64">
        <f>IF(AND(Z$3&gt;=$I7,$H7&gt;0,SUM($M7:Y7)&lt;$G7,$I7&lt;&gt;0),$G7/$H7,0)*IF(AND($K7&gt;0,Z$3&gt;$K7),0,1)*тех!AK$6</f>
        <v>0</v>
      </c>
      <c r="AA7" s="64">
        <f>IF(AND(AA$3&gt;=$I7,$H7&gt;0,SUM($M7:Z7)&lt;$G7,$I7&lt;&gt;0),$G7/$H7,0)*IF(AND($K7&gt;0,AA$3&gt;$K7),0,1)*тех!AL$6</f>
        <v>0</v>
      </c>
      <c r="AB7" s="64">
        <f>IF(AND(AB$3&gt;=$I7,$H7&gt;0,SUM($M7:AA7)&lt;$G7,$I7&lt;&gt;0),$G7/$H7,0)*IF(AND($K7&gt;0,AB$3&gt;$K7),0,1)*тех!AM$6</f>
        <v>0</v>
      </c>
      <c r="AC7" s="64">
        <f>IF(AND(AC$3&gt;=$I7,$H7&gt;0,SUM($M7:AB7)&lt;$G7,$I7&lt;&gt;0),$G7/$H7,0)*IF(AND($K7&gt;0,AC$3&gt;$K7),0,1)*тех!AN$6</f>
        <v>0</v>
      </c>
      <c r="AD7" s="64">
        <f>IF(AND(AD$3&gt;=$I7,$H7&gt;0,SUM($M7:AC7)&lt;$G7,$I7&lt;&gt;0),$G7/$H7,0)*IF(AND($K7&gt;0,AD$3&gt;$K7),0,1)*тех!AO$6</f>
        <v>0</v>
      </c>
      <c r="AE7" s="64">
        <f>IF(AND(AE$3&gt;=$I7,$H7&gt;0,SUM($M7:AD7)&lt;$G7,$I7&lt;&gt;0),$G7/$H7,0)*IF(AND($K7&gt;0,AE$3&gt;$K7),0,1)*тех!AP$6</f>
        <v>0</v>
      </c>
      <c r="AF7" s="64">
        <f>IF(AND(AF$3&gt;=$I7,$H7&gt;0,SUM($M7:AE7)&lt;$G7,$I7&lt;&gt;0),$G7/$H7,0)*IF(AND($K7&gt;0,AF$3&gt;$K7),0,1)*тех!AQ$6</f>
        <v>0</v>
      </c>
      <c r="AG7" s="64">
        <f>IF(AND(AG$3&gt;=$I7,$H7&gt;0,SUM($M7:AF7)&lt;$G7,$I7&lt;&gt;0),$G7/$H7,0)*IF(AND($K7&gt;0,AG$3&gt;$K7),0,1)*тех!AR$6</f>
        <v>0</v>
      </c>
      <c r="AH7" s="64">
        <f>IF(AND(AH$3&gt;=$I7,$H7&gt;0,SUM($M7:AG7)&lt;$G7,$I7&lt;&gt;0),$G7/$H7,0)*IF(AND($K7&gt;0,AH$3&gt;$K7),0,1)*тех!AS$6</f>
        <v>0</v>
      </c>
      <c r="AI7" s="64">
        <f>IF(AND(AI$3&gt;=$I7,$H7&gt;0,SUM($M7:AH7)&lt;$G7,$I7&lt;&gt;0),$G7/$H7,0)*IF(AND($K7&gt;0,AI$3&gt;$K7),0,1)*тех!AT$6</f>
        <v>0</v>
      </c>
      <c r="AJ7" s="64">
        <f>IF(AND(AJ$3&gt;=$I7,$H7&gt;0,SUM($M7:AI7)&lt;$G7,$I7&lt;&gt;0),$G7/$H7,0)*IF(AND($K7&gt;0,AJ$3&gt;$K7),0,1)*тех!AU$6</f>
        <v>0</v>
      </c>
      <c r="AK7" s="64">
        <f>IF(AND(AK$3&gt;=$I7,$H7&gt;0,SUM($M7:AJ7)&lt;$G7,$I7&lt;&gt;0),$G7/$H7,0)*IF(AND($K7&gt;0,AK$3&gt;$K7),0,1)*тех!AV$6</f>
        <v>0</v>
      </c>
      <c r="AL7" s="64">
        <f>IF(AND(AL$3&gt;=$I7,$H7&gt;0,SUM($M7:AK7)&lt;$G7,$I7&lt;&gt;0),$G7/$H7,0)*IF(AND($K7&gt;0,AL$3&gt;$K7),0,1)*тех!AW$6</f>
        <v>0</v>
      </c>
      <c r="AM7" s="64">
        <f>IF(AND(AM$3&gt;=$I7,$H7&gt;0,SUM($M7:AL7)&lt;$G7,$I7&lt;&gt;0),$G7/$H7,0)*IF(AND($K7&gt;0,AM$3&gt;$K7),0,1)*тех!AX$6</f>
        <v>0</v>
      </c>
      <c r="AN7" s="64">
        <f>IF(AND(AN$3&gt;=$I7,$H7&gt;0,SUM($M7:AM7)&lt;$G7,$I7&lt;&gt;0),$G7/$H7,0)*IF(AND($K7&gt;0,AN$3&gt;$K7),0,1)*тех!AY$6</f>
        <v>0</v>
      </c>
      <c r="AO7" s="64">
        <f>IF(AND(AO$3&gt;=$I7,$H7&gt;0,SUM($M7:AN7)&lt;$G7,$I7&lt;&gt;0),$G7/$H7,0)*IF(AND($K7&gt;0,AO$3&gt;$K7),0,1)*тех!AZ$6</f>
        <v>0</v>
      </c>
      <c r="AP7" s="64">
        <f>IF(AND(AP$3&gt;=$I7,$H7&gt;0,SUM($M7:AO7)&lt;$G7,$I7&lt;&gt;0),$G7/$H7,0)*IF(AND($K7&gt;0,AP$3&gt;$K7),0,1)*тех!BA$6</f>
        <v>0</v>
      </c>
      <c r="AQ7" s="64">
        <f>IF(AND(AQ$3&gt;=$I7,$H7&gt;0,SUM($M7:AP7)&lt;$G7,$I7&lt;&gt;0),$G7/$H7,0)*IF(AND($K7&gt;0,AQ$3&gt;$K7),0,1)*тех!BB$6</f>
        <v>0</v>
      </c>
      <c r="AR7" s="64">
        <f>IF(AND(AR$3&gt;=$I7,$H7&gt;0,SUM($M7:AQ7)&lt;$G7,$I7&lt;&gt;0),$G7/$H7,0)*IF(AND($K7&gt;0,AR$3&gt;$K7),0,1)*тех!BC$6</f>
        <v>0</v>
      </c>
      <c r="AS7" s="64">
        <f>IF(AND(AS$3&gt;=$I7,$H7&gt;0,SUM($M7:AR7)&lt;$G7,$I7&lt;&gt;0),$G7/$H7,0)*IF(AND($K7&gt;0,AS$3&gt;$K7),0,1)*тех!BD$6</f>
        <v>0</v>
      </c>
      <c r="AT7" s="64">
        <f>IF(AND(AT$3&gt;=$I7,$H7&gt;0,SUM($M7:AS7)&lt;$G7,$I7&lt;&gt;0),$G7/$H7,0)*IF(AND($K7&gt;0,AT$3&gt;$K7),0,1)*тех!BE$6</f>
        <v>0</v>
      </c>
      <c r="AU7" s="64">
        <f>IF(AND(AU$3&gt;=$I7,$H7&gt;0,SUM($M7:AT7)&lt;$G7,$I7&lt;&gt;0),$G7/$H7,0)*IF(AND($K7&gt;0,AU$3&gt;$K7),0,1)*тех!BF$6</f>
        <v>0</v>
      </c>
      <c r="AV7" s="64">
        <f>IF(AND(AV$3&gt;=$I7,$H7&gt;0,SUM($M7:AU7)&lt;$G7,$I7&lt;&gt;0),$G7/$H7,0)*IF(AND($K7&gt;0,AV$3&gt;$K7),0,1)*тех!BG$6</f>
        <v>0</v>
      </c>
      <c r="AW7" s="64">
        <f>IF(AND(AW$3&gt;=$I7,$H7&gt;0,SUM($M7:AV7)&lt;$G7,$I7&lt;&gt;0),$G7/$H7,0)*IF(AND($K7&gt;0,AW$3&gt;$K7),0,1)*тех!BH$6</f>
        <v>0</v>
      </c>
      <c r="AX7" s="64">
        <f>IF(AND(AX$3&gt;=$I7,$H7&gt;0,SUM($M7:AW7)&lt;$G7,$I7&lt;&gt;0),$G7/$H7,0)*IF(AND($K7&gt;0,AX$3&gt;$K7),0,1)*тех!BI$6</f>
        <v>0</v>
      </c>
      <c r="AY7" s="64">
        <f>IF(AND(AY$3&gt;=$I7,$H7&gt;0,SUM($M7:AX7)&lt;$G7,$I7&lt;&gt;0),$G7/$H7,0)*IF(AND($K7&gt;0,AY$3&gt;$K7),0,1)*тех!BJ$6</f>
        <v>0</v>
      </c>
      <c r="AZ7" s="64">
        <f>IF(AND(AZ$3&gt;=$I7,$H7&gt;0,SUM($M7:AY7)&lt;$G7,$I7&lt;&gt;0),$G7/$H7,0)*IF(AND($K7&gt;0,AZ$3&gt;$K7),0,1)*тех!BK$6</f>
        <v>0</v>
      </c>
      <c r="BA7" s="64">
        <f>IF(AND(BA$3&gt;=$I7,$H7&gt;0,SUM($M7:AZ7)&lt;$G7,$I7&lt;&gt;0),$G7/$H7,0)*IF(AND($K7&gt;0,BA$3&gt;$K7),0,1)*тех!BL$6</f>
        <v>0</v>
      </c>
      <c r="BB7" s="64">
        <f>IF(AND(BB$3&gt;=$I7,$H7&gt;0,SUM($M7:BA7)&lt;$G7,$I7&lt;&gt;0),$G7/$H7,0)*IF(AND($K7&gt;0,BB$3&gt;$K7),0,1)*тех!BM$6</f>
        <v>0</v>
      </c>
      <c r="BC7" s="64">
        <f>IF(AND(BC$3&gt;=$I7,$H7&gt;0,SUM($M7:BB7)&lt;$G7,$I7&lt;&gt;0),$G7/$H7,0)*IF(AND($K7&gt;0,BC$3&gt;$K7),0,1)*тех!BN$6</f>
        <v>0</v>
      </c>
      <c r="BD7" s="64">
        <f>IF(AND(BD$3&gt;=$I7,$H7&gt;0,SUM($M7:BC7)&lt;$G7,$I7&lt;&gt;0),$G7/$H7,0)*IF(AND($K7&gt;0,BD$3&gt;$K7),0,1)*тех!BO$6</f>
        <v>0</v>
      </c>
      <c r="BE7" s="64">
        <f>IF(AND(BE$3&gt;=$I7,$H7&gt;0,SUM($M7:BD7)&lt;$G7,$I7&lt;&gt;0),$G7/$H7,0)*IF(AND($K7&gt;0,BE$3&gt;$K7),0,1)*тех!BP$6</f>
        <v>0</v>
      </c>
      <c r="BF7" s="64">
        <f>IF(AND(BF$3&gt;=$I7,$H7&gt;0,SUM($M7:BE7)&lt;$G7,$I7&lt;&gt;0),$G7/$H7,0)*IF(AND($K7&gt;0,BF$3&gt;$K7),0,1)*тех!BQ$6</f>
        <v>0</v>
      </c>
      <c r="BG7" s="64">
        <f>IF(AND(BG$3&gt;=$I7,$H7&gt;0,SUM($M7:BF7)&lt;$G7,$I7&lt;&gt;0),$G7/$H7,0)*IF(AND($K7&gt;0,BG$3&gt;$K7),0,1)*тех!BR$6</f>
        <v>0</v>
      </c>
      <c r="BH7" s="64">
        <f>IF(AND(BH$3&gt;=$I7,$H7&gt;0,SUM($M7:BG7)&lt;$G7,$I7&lt;&gt;0),$G7/$H7,0)*IF(AND($K7&gt;0,BH$3&gt;$K7),0,1)*тех!BS$6</f>
        <v>0</v>
      </c>
      <c r="BI7" s="64">
        <f>IF(AND(BI$3&gt;=$I7,$H7&gt;0,SUM($M7:BH7)&lt;$G7,$I7&lt;&gt;0),$G7/$H7,0)*IF(AND($K7&gt;0,BI$3&gt;$K7),0,1)*тех!BT$6</f>
        <v>0</v>
      </c>
      <c r="BJ7" s="64">
        <f>IF(AND(BJ$3&gt;=$I7,$H7&gt;0,SUM($M7:BI7)&lt;$G7,$I7&lt;&gt;0),$G7/$H7,0)*IF(AND($K7&gt;0,BJ$3&gt;$K7),0,1)*тех!BU$6</f>
        <v>0</v>
      </c>
      <c r="BK7" s="64">
        <f>IF(AND(BK$3&gt;=$I7,$H7&gt;0,SUM($M7:BJ7)&lt;$G7,$I7&lt;&gt;0),$G7/$H7,0)*IF(AND($K7&gt;0,BK$3&gt;$K7),0,1)*тех!BV$6</f>
        <v>0</v>
      </c>
      <c r="BL7" s="64">
        <f>IF(AND(BL$3&gt;=$I7,$H7&gt;0,SUM($M7:BK7)&lt;$G7,$I7&lt;&gt;0),$G7/$H7,0)*IF(AND($K7&gt;0,BL$3&gt;$K7),0,1)*тех!BW$6</f>
        <v>0</v>
      </c>
      <c r="BM7" s="64">
        <f>IF(AND(BM$3&gt;=$I7,$H7&gt;0,SUM($M7:BL7)&lt;$G7,$I7&lt;&gt;0),$G7/$H7,0)*IF(AND($K7&gt;0,BM$3&gt;$K7),0,1)*тех!BX$6</f>
        <v>0</v>
      </c>
      <c r="BN7" s="64">
        <f>IF(AND(BN$3&gt;=$I7,$H7&gt;0,SUM($M7:BM7)&lt;$G7,$I7&lt;&gt;0),$G7/$H7,0)*IF(AND($K7&gt;0,BN$3&gt;$K7),0,1)*тех!BY$6</f>
        <v>0</v>
      </c>
      <c r="BO7" s="64">
        <f>IF(AND(BO$3&gt;=$I7,$H7&gt;0,SUM($M7:BN7)&lt;$G7,$I7&lt;&gt;0),$G7/$H7,0)*IF(AND($K7&gt;0,BO$3&gt;$K7),0,1)*тех!BZ$6</f>
        <v>0</v>
      </c>
      <c r="BP7" s="64">
        <f>IF(AND(BP$3&gt;=$I7,$H7&gt;0,SUM($M7:BO7)&lt;$G7,$I7&lt;&gt;0),$G7/$H7,0)*IF(AND($K7&gt;0,BP$3&gt;$K7),0,1)*тех!CA$6</f>
        <v>0</v>
      </c>
      <c r="BQ7" s="64">
        <f>IF(AND(BQ$3&gt;=$I7,$H7&gt;0,SUM($M7:BP7)&lt;$G7,$I7&lt;&gt;0),$G7/$H7,0)*IF(AND($K7&gt;0,BQ$3&gt;$K7),0,1)*тех!CB$6</f>
        <v>0</v>
      </c>
      <c r="BR7" s="64">
        <f>IF(AND(BR$3&gt;=$I7,$H7&gt;0,SUM($M7:BQ7)&lt;$G7,$I7&lt;&gt;0),$G7/$H7,0)*IF(AND($K7&gt;0,BR$3&gt;$K7),0,1)*тех!CC$6</f>
        <v>0</v>
      </c>
      <c r="BS7" s="64">
        <f>IF(AND(BS$3&gt;=$I7,$H7&gt;0,SUM($M7:BR7)&lt;$G7,$I7&lt;&gt;0),$G7/$H7,0)*IF(AND($K7&gt;0,BS$3&gt;$K7),0,1)*тех!CD$6</f>
        <v>0</v>
      </c>
      <c r="BT7" s="64">
        <f>IF(AND(BT$3&gt;=$I7,$H7&gt;0,SUM($M7:BS7)&lt;$G7,$I7&lt;&gt;0),$G7/$H7,0)*IF(AND($K7&gt;0,BT$3&gt;$K7),0,1)*тех!CE$6</f>
        <v>0</v>
      </c>
    </row>
    <row r="8" spans="2:72">
      <c r="B8" s="3">
        <v>3</v>
      </c>
      <c r="C8" s="19" t="s">
        <v>1224</v>
      </c>
      <c r="D8" s="19" t="s">
        <v>683</v>
      </c>
      <c r="E8" s="71">
        <v>71240</v>
      </c>
      <c r="F8" s="19">
        <v>0</v>
      </c>
      <c r="G8" s="76">
        <f t="shared" si="1"/>
        <v>0</v>
      </c>
      <c r="H8" s="7">
        <f>IFERROR(VLOOKUP(D8,тех!$N$19:$O$24,2,FALSE),)</f>
        <v>24</v>
      </c>
      <c r="I8" s="20">
        <f t="shared" ref="I8:I71" si="3">$M$3</f>
        <v>42370</v>
      </c>
      <c r="J8" s="111">
        <f>IF(AND(H8+(YEAR(I8)-YEAR(Параметры!$C$11))*12+(MONTH(I8)-MONTH(Параметры!$C$11))&gt;Параметры!$C$12,F8&gt;0),(G8-SUM(M8:BT8))/F8,)</f>
        <v>0</v>
      </c>
      <c r="K8" s="112">
        <f>IF(H8+(YEAR(I8)-YEAR(Параметры!$C$11))*12+(MONTH(I8)-MONTH(Параметры!$C$11))&gt;Параметры!$C$12,DATE(YEAR(Параметры!$C$11),MONTH(Параметры!$C$11)+Параметры!$C$12-1,1),"")</f>
        <v>42705</v>
      </c>
      <c r="M8" s="76">
        <f t="shared" si="2"/>
        <v>0</v>
      </c>
      <c r="N8" s="64">
        <f>IF(AND(N$3&gt;=$I8,$H8&gt;0,SUM($M8:M8)&lt;$G8,$I8&lt;&gt;0),$G8/$H8,0)*IF(AND($K8&gt;0,N$3&gt;$K8),0,1)*тех!Y$6</f>
        <v>0</v>
      </c>
      <c r="O8" s="64">
        <f>IF(AND(O$3&gt;=$I8,$H8&gt;0,SUM($M8:N8)&lt;$G8,$I8&lt;&gt;0),$G8/$H8,0)*IF(AND($K8&gt;0,O$3&gt;$K8),0,1)*тех!Z$6</f>
        <v>0</v>
      </c>
      <c r="P8" s="64">
        <f>IF(AND(P$3&gt;=$I8,$H8&gt;0,SUM($M8:O8)&lt;$G8,$I8&lt;&gt;0),$G8/$H8,0)*IF(AND($K8&gt;0,P$3&gt;$K8),0,1)*тех!AA$6</f>
        <v>0</v>
      </c>
      <c r="Q8" s="64">
        <f>IF(AND(Q$3&gt;=$I8,$H8&gt;0,SUM($M8:P8)&lt;$G8,$I8&lt;&gt;0),$G8/$H8,0)*IF(AND($K8&gt;0,Q$3&gt;$K8),0,1)*тех!AB$6</f>
        <v>0</v>
      </c>
      <c r="R8" s="64">
        <f>IF(AND(R$3&gt;=$I8,$H8&gt;0,SUM($M8:Q8)&lt;$G8,$I8&lt;&gt;0),$G8/$H8,0)*IF(AND($K8&gt;0,R$3&gt;$K8),0,1)*тех!AC$6</f>
        <v>0</v>
      </c>
      <c r="S8" s="64">
        <f>IF(AND(S$3&gt;=$I8,$H8&gt;0,SUM($M8:R8)&lt;$G8,$I8&lt;&gt;0),$G8/$H8,0)*IF(AND($K8&gt;0,S$3&gt;$K8),0,1)*тех!AD$6</f>
        <v>0</v>
      </c>
      <c r="T8" s="64">
        <f>IF(AND(T$3&gt;=$I8,$H8&gt;0,SUM($M8:S8)&lt;$G8,$I8&lt;&gt;0),$G8/$H8,0)*IF(AND($K8&gt;0,T$3&gt;$K8),0,1)*тех!AE$6</f>
        <v>0</v>
      </c>
      <c r="U8" s="64">
        <f>IF(AND(U$3&gt;=$I8,$H8&gt;0,SUM($M8:T8)&lt;$G8,$I8&lt;&gt;0),$G8/$H8,0)*IF(AND($K8&gt;0,U$3&gt;$K8),0,1)*тех!AF$6</f>
        <v>0</v>
      </c>
      <c r="V8" s="64">
        <f>IF(AND(V$3&gt;=$I8,$H8&gt;0,SUM($M8:U8)&lt;$G8,$I8&lt;&gt;0),$G8/$H8,0)*IF(AND($K8&gt;0,V$3&gt;$K8),0,1)*тех!AG$6</f>
        <v>0</v>
      </c>
      <c r="W8" s="64">
        <f>IF(AND(W$3&gt;=$I8,$H8&gt;0,SUM($M8:V8)&lt;$G8,$I8&lt;&gt;0),$G8/$H8,0)*IF(AND($K8&gt;0,W$3&gt;$K8),0,1)*тех!AH$6</f>
        <v>0</v>
      </c>
      <c r="X8" s="64">
        <f>IF(AND(X$3&gt;=$I8,$H8&gt;0,SUM($M8:W8)&lt;$G8,$I8&lt;&gt;0),$G8/$H8,0)*IF(AND($K8&gt;0,X$3&gt;$K8),0,1)*тех!AI$6</f>
        <v>0</v>
      </c>
      <c r="Y8" s="64">
        <f>IF(AND(Y$3&gt;=$I8,$H8&gt;0,SUM($M8:X8)&lt;$G8,$I8&lt;&gt;0),$G8/$H8,0)*IF(AND($K8&gt;0,Y$3&gt;$K8),0,1)*тех!AJ$6</f>
        <v>0</v>
      </c>
      <c r="Z8" s="64">
        <f>IF(AND(Z$3&gt;=$I8,$H8&gt;0,SUM($M8:Y8)&lt;$G8,$I8&lt;&gt;0),$G8/$H8,0)*IF(AND($K8&gt;0,Z$3&gt;$K8),0,1)*тех!AK$6</f>
        <v>0</v>
      </c>
      <c r="AA8" s="64">
        <f>IF(AND(AA$3&gt;=$I8,$H8&gt;0,SUM($M8:Z8)&lt;$G8,$I8&lt;&gt;0),$G8/$H8,0)*IF(AND($K8&gt;0,AA$3&gt;$K8),0,1)*тех!AL$6</f>
        <v>0</v>
      </c>
      <c r="AB8" s="64">
        <f>IF(AND(AB$3&gt;=$I8,$H8&gt;0,SUM($M8:AA8)&lt;$G8,$I8&lt;&gt;0),$G8/$H8,0)*IF(AND($K8&gt;0,AB$3&gt;$K8),0,1)*тех!AM$6</f>
        <v>0</v>
      </c>
      <c r="AC8" s="64">
        <f>IF(AND(AC$3&gt;=$I8,$H8&gt;0,SUM($M8:AB8)&lt;$G8,$I8&lt;&gt;0),$G8/$H8,0)*IF(AND($K8&gt;0,AC$3&gt;$K8),0,1)*тех!AN$6</f>
        <v>0</v>
      </c>
      <c r="AD8" s="64">
        <f>IF(AND(AD$3&gt;=$I8,$H8&gt;0,SUM($M8:AC8)&lt;$G8,$I8&lt;&gt;0),$G8/$H8,0)*IF(AND($K8&gt;0,AD$3&gt;$K8),0,1)*тех!AO$6</f>
        <v>0</v>
      </c>
      <c r="AE8" s="64">
        <f>IF(AND(AE$3&gt;=$I8,$H8&gt;0,SUM($M8:AD8)&lt;$G8,$I8&lt;&gt;0),$G8/$H8,0)*IF(AND($K8&gt;0,AE$3&gt;$K8),0,1)*тех!AP$6</f>
        <v>0</v>
      </c>
      <c r="AF8" s="64">
        <f>IF(AND(AF$3&gt;=$I8,$H8&gt;0,SUM($M8:AE8)&lt;$G8,$I8&lt;&gt;0),$G8/$H8,0)*IF(AND($K8&gt;0,AF$3&gt;$K8),0,1)*тех!AQ$6</f>
        <v>0</v>
      </c>
      <c r="AG8" s="64">
        <f>IF(AND(AG$3&gt;=$I8,$H8&gt;0,SUM($M8:AF8)&lt;$G8,$I8&lt;&gt;0),$G8/$H8,0)*IF(AND($K8&gt;0,AG$3&gt;$K8),0,1)*тех!AR$6</f>
        <v>0</v>
      </c>
      <c r="AH8" s="64">
        <f>IF(AND(AH$3&gt;=$I8,$H8&gt;0,SUM($M8:AG8)&lt;$G8,$I8&lt;&gt;0),$G8/$H8,0)*IF(AND($K8&gt;0,AH$3&gt;$K8),0,1)*тех!AS$6</f>
        <v>0</v>
      </c>
      <c r="AI8" s="64">
        <f>IF(AND(AI$3&gt;=$I8,$H8&gt;0,SUM($M8:AH8)&lt;$G8,$I8&lt;&gt;0),$G8/$H8,0)*IF(AND($K8&gt;0,AI$3&gt;$K8),0,1)*тех!AT$6</f>
        <v>0</v>
      </c>
      <c r="AJ8" s="64">
        <f>IF(AND(AJ$3&gt;=$I8,$H8&gt;0,SUM($M8:AI8)&lt;$G8,$I8&lt;&gt;0),$G8/$H8,0)*IF(AND($K8&gt;0,AJ$3&gt;$K8),0,1)*тех!AU$6</f>
        <v>0</v>
      </c>
      <c r="AK8" s="64">
        <f>IF(AND(AK$3&gt;=$I8,$H8&gt;0,SUM($M8:AJ8)&lt;$G8,$I8&lt;&gt;0),$G8/$H8,0)*IF(AND($K8&gt;0,AK$3&gt;$K8),0,1)*тех!AV$6</f>
        <v>0</v>
      </c>
      <c r="AL8" s="64">
        <f>IF(AND(AL$3&gt;=$I8,$H8&gt;0,SUM($M8:AK8)&lt;$G8,$I8&lt;&gt;0),$G8/$H8,0)*IF(AND($K8&gt;0,AL$3&gt;$K8),0,1)*тех!AW$6</f>
        <v>0</v>
      </c>
      <c r="AM8" s="64">
        <f>IF(AND(AM$3&gt;=$I8,$H8&gt;0,SUM($M8:AL8)&lt;$G8,$I8&lt;&gt;0),$G8/$H8,0)*IF(AND($K8&gt;0,AM$3&gt;$K8),0,1)*тех!AX$6</f>
        <v>0</v>
      </c>
      <c r="AN8" s="64">
        <f>IF(AND(AN$3&gt;=$I8,$H8&gt;0,SUM($M8:AM8)&lt;$G8,$I8&lt;&gt;0),$G8/$H8,0)*IF(AND($K8&gt;0,AN$3&gt;$K8),0,1)*тех!AY$6</f>
        <v>0</v>
      </c>
      <c r="AO8" s="64">
        <f>IF(AND(AO$3&gt;=$I8,$H8&gt;0,SUM($M8:AN8)&lt;$G8,$I8&lt;&gt;0),$G8/$H8,0)*IF(AND($K8&gt;0,AO$3&gt;$K8),0,1)*тех!AZ$6</f>
        <v>0</v>
      </c>
      <c r="AP8" s="64">
        <f>IF(AND(AP$3&gt;=$I8,$H8&gt;0,SUM($M8:AO8)&lt;$G8,$I8&lt;&gt;0),$G8/$H8,0)*IF(AND($K8&gt;0,AP$3&gt;$K8),0,1)*тех!BA$6</f>
        <v>0</v>
      </c>
      <c r="AQ8" s="64">
        <f>IF(AND(AQ$3&gt;=$I8,$H8&gt;0,SUM($M8:AP8)&lt;$G8,$I8&lt;&gt;0),$G8/$H8,0)*IF(AND($K8&gt;0,AQ$3&gt;$K8),0,1)*тех!BB$6</f>
        <v>0</v>
      </c>
      <c r="AR8" s="64">
        <f>IF(AND(AR$3&gt;=$I8,$H8&gt;0,SUM($M8:AQ8)&lt;$G8,$I8&lt;&gt;0),$G8/$H8,0)*IF(AND($K8&gt;0,AR$3&gt;$K8),0,1)*тех!BC$6</f>
        <v>0</v>
      </c>
      <c r="AS8" s="64">
        <f>IF(AND(AS$3&gt;=$I8,$H8&gt;0,SUM($M8:AR8)&lt;$G8,$I8&lt;&gt;0),$G8/$H8,0)*IF(AND($K8&gt;0,AS$3&gt;$K8),0,1)*тех!BD$6</f>
        <v>0</v>
      </c>
      <c r="AT8" s="64">
        <f>IF(AND(AT$3&gt;=$I8,$H8&gt;0,SUM($M8:AS8)&lt;$G8,$I8&lt;&gt;0),$G8/$H8,0)*IF(AND($K8&gt;0,AT$3&gt;$K8),0,1)*тех!BE$6</f>
        <v>0</v>
      </c>
      <c r="AU8" s="64">
        <f>IF(AND(AU$3&gt;=$I8,$H8&gt;0,SUM($M8:AT8)&lt;$G8,$I8&lt;&gt;0),$G8/$H8,0)*IF(AND($K8&gt;0,AU$3&gt;$K8),0,1)*тех!BF$6</f>
        <v>0</v>
      </c>
      <c r="AV8" s="64">
        <f>IF(AND(AV$3&gt;=$I8,$H8&gt;0,SUM($M8:AU8)&lt;$G8,$I8&lt;&gt;0),$G8/$H8,0)*IF(AND($K8&gt;0,AV$3&gt;$K8),0,1)*тех!BG$6</f>
        <v>0</v>
      </c>
      <c r="AW8" s="64">
        <f>IF(AND(AW$3&gt;=$I8,$H8&gt;0,SUM($M8:AV8)&lt;$G8,$I8&lt;&gt;0),$G8/$H8,0)*IF(AND($K8&gt;0,AW$3&gt;$K8),0,1)*тех!BH$6</f>
        <v>0</v>
      </c>
      <c r="AX8" s="64">
        <f>IF(AND(AX$3&gt;=$I8,$H8&gt;0,SUM($M8:AW8)&lt;$G8,$I8&lt;&gt;0),$G8/$H8,0)*IF(AND($K8&gt;0,AX$3&gt;$K8),0,1)*тех!BI$6</f>
        <v>0</v>
      </c>
      <c r="AY8" s="64">
        <f>IF(AND(AY$3&gt;=$I8,$H8&gt;0,SUM($M8:AX8)&lt;$G8,$I8&lt;&gt;0),$G8/$H8,0)*IF(AND($K8&gt;0,AY$3&gt;$K8),0,1)*тех!BJ$6</f>
        <v>0</v>
      </c>
      <c r="AZ8" s="64">
        <f>IF(AND(AZ$3&gt;=$I8,$H8&gt;0,SUM($M8:AY8)&lt;$G8,$I8&lt;&gt;0),$G8/$H8,0)*IF(AND($K8&gt;0,AZ$3&gt;$K8),0,1)*тех!BK$6</f>
        <v>0</v>
      </c>
      <c r="BA8" s="64">
        <f>IF(AND(BA$3&gt;=$I8,$H8&gt;0,SUM($M8:AZ8)&lt;$G8,$I8&lt;&gt;0),$G8/$H8,0)*IF(AND($K8&gt;0,BA$3&gt;$K8),0,1)*тех!BL$6</f>
        <v>0</v>
      </c>
      <c r="BB8" s="64">
        <f>IF(AND(BB$3&gt;=$I8,$H8&gt;0,SUM($M8:BA8)&lt;$G8,$I8&lt;&gt;0),$G8/$H8,0)*IF(AND($K8&gt;0,BB$3&gt;$K8),0,1)*тех!BM$6</f>
        <v>0</v>
      </c>
      <c r="BC8" s="64">
        <f>IF(AND(BC$3&gt;=$I8,$H8&gt;0,SUM($M8:BB8)&lt;$G8,$I8&lt;&gt;0),$G8/$H8,0)*IF(AND($K8&gt;0,BC$3&gt;$K8),0,1)*тех!BN$6</f>
        <v>0</v>
      </c>
      <c r="BD8" s="64">
        <f>IF(AND(BD$3&gt;=$I8,$H8&gt;0,SUM($M8:BC8)&lt;$G8,$I8&lt;&gt;0),$G8/$H8,0)*IF(AND($K8&gt;0,BD$3&gt;$K8),0,1)*тех!BO$6</f>
        <v>0</v>
      </c>
      <c r="BE8" s="64">
        <f>IF(AND(BE$3&gt;=$I8,$H8&gt;0,SUM($M8:BD8)&lt;$G8,$I8&lt;&gt;0),$G8/$H8,0)*IF(AND($K8&gt;0,BE$3&gt;$K8),0,1)*тех!BP$6</f>
        <v>0</v>
      </c>
      <c r="BF8" s="64">
        <f>IF(AND(BF$3&gt;=$I8,$H8&gt;0,SUM($M8:BE8)&lt;$G8,$I8&lt;&gt;0),$G8/$H8,0)*IF(AND($K8&gt;0,BF$3&gt;$K8),0,1)*тех!BQ$6</f>
        <v>0</v>
      </c>
      <c r="BG8" s="64">
        <f>IF(AND(BG$3&gt;=$I8,$H8&gt;0,SUM($M8:BF8)&lt;$G8,$I8&lt;&gt;0),$G8/$H8,0)*IF(AND($K8&gt;0,BG$3&gt;$K8),0,1)*тех!BR$6</f>
        <v>0</v>
      </c>
      <c r="BH8" s="64">
        <f>IF(AND(BH$3&gt;=$I8,$H8&gt;0,SUM($M8:BG8)&lt;$G8,$I8&lt;&gt;0),$G8/$H8,0)*IF(AND($K8&gt;0,BH$3&gt;$K8),0,1)*тех!BS$6</f>
        <v>0</v>
      </c>
      <c r="BI8" s="64">
        <f>IF(AND(BI$3&gt;=$I8,$H8&gt;0,SUM($M8:BH8)&lt;$G8,$I8&lt;&gt;0),$G8/$H8,0)*IF(AND($K8&gt;0,BI$3&gt;$K8),0,1)*тех!BT$6</f>
        <v>0</v>
      </c>
      <c r="BJ8" s="64">
        <f>IF(AND(BJ$3&gt;=$I8,$H8&gt;0,SUM($M8:BI8)&lt;$G8,$I8&lt;&gt;0),$G8/$H8,0)*IF(AND($K8&gt;0,BJ$3&gt;$K8),0,1)*тех!BU$6</f>
        <v>0</v>
      </c>
      <c r="BK8" s="64">
        <f>IF(AND(BK$3&gt;=$I8,$H8&gt;0,SUM($M8:BJ8)&lt;$G8,$I8&lt;&gt;0),$G8/$H8,0)*IF(AND($K8&gt;0,BK$3&gt;$K8),0,1)*тех!BV$6</f>
        <v>0</v>
      </c>
      <c r="BL8" s="64">
        <f>IF(AND(BL$3&gt;=$I8,$H8&gt;0,SUM($M8:BK8)&lt;$G8,$I8&lt;&gt;0),$G8/$H8,0)*IF(AND($K8&gt;0,BL$3&gt;$K8),0,1)*тех!BW$6</f>
        <v>0</v>
      </c>
      <c r="BM8" s="64">
        <f>IF(AND(BM$3&gt;=$I8,$H8&gt;0,SUM($M8:BL8)&lt;$G8,$I8&lt;&gt;0),$G8/$H8,0)*IF(AND($K8&gt;0,BM$3&gt;$K8),0,1)*тех!BX$6</f>
        <v>0</v>
      </c>
      <c r="BN8" s="64">
        <f>IF(AND(BN$3&gt;=$I8,$H8&gt;0,SUM($M8:BM8)&lt;$G8,$I8&lt;&gt;0),$G8/$H8,0)*IF(AND($K8&gt;0,BN$3&gt;$K8),0,1)*тех!BY$6</f>
        <v>0</v>
      </c>
      <c r="BO8" s="64">
        <f>IF(AND(BO$3&gt;=$I8,$H8&gt;0,SUM($M8:BN8)&lt;$G8,$I8&lt;&gt;0),$G8/$H8,0)*IF(AND($K8&gt;0,BO$3&gt;$K8),0,1)*тех!BZ$6</f>
        <v>0</v>
      </c>
      <c r="BP8" s="64">
        <f>IF(AND(BP$3&gt;=$I8,$H8&gt;0,SUM($M8:BO8)&lt;$G8,$I8&lt;&gt;0),$G8/$H8,0)*IF(AND($K8&gt;0,BP$3&gt;$K8),0,1)*тех!CA$6</f>
        <v>0</v>
      </c>
      <c r="BQ8" s="64">
        <f>IF(AND(BQ$3&gt;=$I8,$H8&gt;0,SUM($M8:BP8)&lt;$G8,$I8&lt;&gt;0),$G8/$H8,0)*IF(AND($K8&gt;0,BQ$3&gt;$K8),0,1)*тех!CB$6</f>
        <v>0</v>
      </c>
      <c r="BR8" s="64">
        <f>IF(AND(BR$3&gt;=$I8,$H8&gt;0,SUM($M8:BQ8)&lt;$G8,$I8&lt;&gt;0),$G8/$H8,0)*IF(AND($K8&gt;0,BR$3&gt;$K8),0,1)*тех!CC$6</f>
        <v>0</v>
      </c>
      <c r="BS8" s="64">
        <f>IF(AND(BS$3&gt;=$I8,$H8&gt;0,SUM($M8:BR8)&lt;$G8,$I8&lt;&gt;0),$G8/$H8,0)*IF(AND($K8&gt;0,BS$3&gt;$K8),0,1)*тех!CD$6</f>
        <v>0</v>
      </c>
      <c r="BT8" s="64">
        <f>IF(AND(BT$3&gt;=$I8,$H8&gt;0,SUM($M8:BS8)&lt;$G8,$I8&lt;&gt;0),$G8/$H8,0)*IF(AND($K8&gt;0,BT$3&gt;$K8),0,1)*тех!CE$6</f>
        <v>0</v>
      </c>
    </row>
    <row r="9" spans="2:72">
      <c r="B9" s="3">
        <v>4</v>
      </c>
      <c r="C9" s="19" t="s">
        <v>1225</v>
      </c>
      <c r="D9" s="19" t="s">
        <v>683</v>
      </c>
      <c r="E9" s="71">
        <v>114335</v>
      </c>
      <c r="F9" s="19">
        <v>0</v>
      </c>
      <c r="G9" s="76">
        <f t="shared" si="1"/>
        <v>0</v>
      </c>
      <c r="H9" s="7">
        <f>IFERROR(VLOOKUP(D9,тех!$N$19:$O$24,2,FALSE),)</f>
        <v>24</v>
      </c>
      <c r="I9" s="20">
        <f t="shared" si="3"/>
        <v>42370</v>
      </c>
      <c r="J9" s="111">
        <f>IF(AND(H9+(YEAR(I9)-YEAR(Параметры!$C$11))*12+(MONTH(I9)-MONTH(Параметры!$C$11))&gt;Параметры!$C$12,F9&gt;0),(G9-SUM(M9:BT9))/F9,)</f>
        <v>0</v>
      </c>
      <c r="K9" s="112">
        <f>IF(H9+(YEAR(I9)-YEAR(Параметры!$C$11))*12+(MONTH(I9)-MONTH(Параметры!$C$11))&gt;Параметры!$C$12,DATE(YEAR(Параметры!$C$11),MONTH(Параметры!$C$11)+Параметры!$C$12-1,1),"")</f>
        <v>42705</v>
      </c>
      <c r="M9" s="76">
        <f t="shared" si="2"/>
        <v>0</v>
      </c>
      <c r="N9" s="64">
        <f>IF(AND(N$3&gt;=$I9,$H9&gt;0,SUM($M9:M9)&lt;$G9,$I9&lt;&gt;0),$G9/$H9,0)*IF(AND($K9&gt;0,N$3&gt;$K9),0,1)*тех!Y$6</f>
        <v>0</v>
      </c>
      <c r="O9" s="64">
        <f>IF(AND(O$3&gt;=$I9,$H9&gt;0,SUM($M9:N9)&lt;$G9,$I9&lt;&gt;0),$G9/$H9,0)*IF(AND($K9&gt;0,O$3&gt;$K9),0,1)*тех!Z$6</f>
        <v>0</v>
      </c>
      <c r="P9" s="64">
        <f>IF(AND(P$3&gt;=$I9,$H9&gt;0,SUM($M9:O9)&lt;$G9,$I9&lt;&gt;0),$G9/$H9,0)*IF(AND($K9&gt;0,P$3&gt;$K9),0,1)*тех!AA$6</f>
        <v>0</v>
      </c>
      <c r="Q9" s="64">
        <f>IF(AND(Q$3&gt;=$I9,$H9&gt;0,SUM($M9:P9)&lt;$G9,$I9&lt;&gt;0),$G9/$H9,0)*IF(AND($K9&gt;0,Q$3&gt;$K9),0,1)*тех!AB$6</f>
        <v>0</v>
      </c>
      <c r="R9" s="64">
        <f>IF(AND(R$3&gt;=$I9,$H9&gt;0,SUM($M9:Q9)&lt;$G9,$I9&lt;&gt;0),$G9/$H9,0)*IF(AND($K9&gt;0,R$3&gt;$K9),0,1)*тех!AC$6</f>
        <v>0</v>
      </c>
      <c r="S9" s="64">
        <f>IF(AND(S$3&gt;=$I9,$H9&gt;0,SUM($M9:R9)&lt;$G9,$I9&lt;&gt;0),$G9/$H9,0)*IF(AND($K9&gt;0,S$3&gt;$K9),0,1)*тех!AD$6</f>
        <v>0</v>
      </c>
      <c r="T9" s="64">
        <f>IF(AND(T$3&gt;=$I9,$H9&gt;0,SUM($M9:S9)&lt;$G9,$I9&lt;&gt;0),$G9/$H9,0)*IF(AND($K9&gt;0,T$3&gt;$K9),0,1)*тех!AE$6</f>
        <v>0</v>
      </c>
      <c r="U9" s="64">
        <f>IF(AND(U$3&gt;=$I9,$H9&gt;0,SUM($M9:T9)&lt;$G9,$I9&lt;&gt;0),$G9/$H9,0)*IF(AND($K9&gt;0,U$3&gt;$K9),0,1)*тех!AF$6</f>
        <v>0</v>
      </c>
      <c r="V9" s="64">
        <f>IF(AND(V$3&gt;=$I9,$H9&gt;0,SUM($M9:U9)&lt;$G9,$I9&lt;&gt;0),$G9/$H9,0)*IF(AND($K9&gt;0,V$3&gt;$K9),0,1)*тех!AG$6</f>
        <v>0</v>
      </c>
      <c r="W9" s="64">
        <f>IF(AND(W$3&gt;=$I9,$H9&gt;0,SUM($M9:V9)&lt;$G9,$I9&lt;&gt;0),$G9/$H9,0)*IF(AND($K9&gt;0,W$3&gt;$K9),0,1)*тех!AH$6</f>
        <v>0</v>
      </c>
      <c r="X9" s="64">
        <f>IF(AND(X$3&gt;=$I9,$H9&gt;0,SUM($M9:W9)&lt;$G9,$I9&lt;&gt;0),$G9/$H9,0)*IF(AND($K9&gt;0,X$3&gt;$K9),0,1)*тех!AI$6</f>
        <v>0</v>
      </c>
      <c r="Y9" s="64">
        <f>IF(AND(Y$3&gt;=$I9,$H9&gt;0,SUM($M9:X9)&lt;$G9,$I9&lt;&gt;0),$G9/$H9,0)*IF(AND($K9&gt;0,Y$3&gt;$K9),0,1)*тех!AJ$6</f>
        <v>0</v>
      </c>
      <c r="Z9" s="64">
        <f>IF(AND(Z$3&gt;=$I9,$H9&gt;0,SUM($M9:Y9)&lt;$G9,$I9&lt;&gt;0),$G9/$H9,0)*IF(AND($K9&gt;0,Z$3&gt;$K9),0,1)*тех!AK$6</f>
        <v>0</v>
      </c>
      <c r="AA9" s="64">
        <f>IF(AND(AA$3&gt;=$I9,$H9&gt;0,SUM($M9:Z9)&lt;$G9,$I9&lt;&gt;0),$G9/$H9,0)*IF(AND($K9&gt;0,AA$3&gt;$K9),0,1)*тех!AL$6</f>
        <v>0</v>
      </c>
      <c r="AB9" s="64">
        <f>IF(AND(AB$3&gt;=$I9,$H9&gt;0,SUM($M9:AA9)&lt;$G9,$I9&lt;&gt;0),$G9/$H9,0)*IF(AND($K9&gt;0,AB$3&gt;$K9),0,1)*тех!AM$6</f>
        <v>0</v>
      </c>
      <c r="AC9" s="64">
        <f>IF(AND(AC$3&gt;=$I9,$H9&gt;0,SUM($M9:AB9)&lt;$G9,$I9&lt;&gt;0),$G9/$H9,0)*IF(AND($K9&gt;0,AC$3&gt;$K9),0,1)*тех!AN$6</f>
        <v>0</v>
      </c>
      <c r="AD9" s="64">
        <f>IF(AND(AD$3&gt;=$I9,$H9&gt;0,SUM($M9:AC9)&lt;$G9,$I9&lt;&gt;0),$G9/$H9,0)*IF(AND($K9&gt;0,AD$3&gt;$K9),0,1)*тех!AO$6</f>
        <v>0</v>
      </c>
      <c r="AE9" s="64">
        <f>IF(AND(AE$3&gt;=$I9,$H9&gt;0,SUM($M9:AD9)&lt;$G9,$I9&lt;&gt;0),$G9/$H9,0)*IF(AND($K9&gt;0,AE$3&gt;$K9),0,1)*тех!AP$6</f>
        <v>0</v>
      </c>
      <c r="AF9" s="64">
        <f>IF(AND(AF$3&gt;=$I9,$H9&gt;0,SUM($M9:AE9)&lt;$G9,$I9&lt;&gt;0),$G9/$H9,0)*IF(AND($K9&gt;0,AF$3&gt;$K9),0,1)*тех!AQ$6</f>
        <v>0</v>
      </c>
      <c r="AG9" s="64">
        <f>IF(AND(AG$3&gt;=$I9,$H9&gt;0,SUM($M9:AF9)&lt;$G9,$I9&lt;&gt;0),$G9/$H9,0)*IF(AND($K9&gt;0,AG$3&gt;$K9),0,1)*тех!AR$6</f>
        <v>0</v>
      </c>
      <c r="AH9" s="64">
        <f>IF(AND(AH$3&gt;=$I9,$H9&gt;0,SUM($M9:AG9)&lt;$G9,$I9&lt;&gt;0),$G9/$H9,0)*IF(AND($K9&gt;0,AH$3&gt;$K9),0,1)*тех!AS$6</f>
        <v>0</v>
      </c>
      <c r="AI9" s="64">
        <f>IF(AND(AI$3&gt;=$I9,$H9&gt;0,SUM($M9:AH9)&lt;$G9,$I9&lt;&gt;0),$G9/$H9,0)*IF(AND($K9&gt;0,AI$3&gt;$K9),0,1)*тех!AT$6</f>
        <v>0</v>
      </c>
      <c r="AJ9" s="64">
        <f>IF(AND(AJ$3&gt;=$I9,$H9&gt;0,SUM($M9:AI9)&lt;$G9,$I9&lt;&gt;0),$G9/$H9,0)*IF(AND($K9&gt;0,AJ$3&gt;$K9),0,1)*тех!AU$6</f>
        <v>0</v>
      </c>
      <c r="AK9" s="64">
        <f>IF(AND(AK$3&gt;=$I9,$H9&gt;0,SUM($M9:AJ9)&lt;$G9,$I9&lt;&gt;0),$G9/$H9,0)*IF(AND($K9&gt;0,AK$3&gt;$K9),0,1)*тех!AV$6</f>
        <v>0</v>
      </c>
      <c r="AL9" s="64">
        <f>IF(AND(AL$3&gt;=$I9,$H9&gt;0,SUM($M9:AK9)&lt;$G9,$I9&lt;&gt;0),$G9/$H9,0)*IF(AND($K9&gt;0,AL$3&gt;$K9),0,1)*тех!AW$6</f>
        <v>0</v>
      </c>
      <c r="AM9" s="64">
        <f>IF(AND(AM$3&gt;=$I9,$H9&gt;0,SUM($M9:AL9)&lt;$G9,$I9&lt;&gt;0),$G9/$H9,0)*IF(AND($K9&gt;0,AM$3&gt;$K9),0,1)*тех!AX$6</f>
        <v>0</v>
      </c>
      <c r="AN9" s="64">
        <f>IF(AND(AN$3&gt;=$I9,$H9&gt;0,SUM($M9:AM9)&lt;$G9,$I9&lt;&gt;0),$G9/$H9,0)*IF(AND($K9&gt;0,AN$3&gt;$K9),0,1)*тех!AY$6</f>
        <v>0</v>
      </c>
      <c r="AO9" s="64">
        <f>IF(AND(AO$3&gt;=$I9,$H9&gt;0,SUM($M9:AN9)&lt;$G9,$I9&lt;&gt;0),$G9/$H9,0)*IF(AND($K9&gt;0,AO$3&gt;$K9),0,1)*тех!AZ$6</f>
        <v>0</v>
      </c>
      <c r="AP9" s="64">
        <f>IF(AND(AP$3&gt;=$I9,$H9&gt;0,SUM($M9:AO9)&lt;$G9,$I9&lt;&gt;0),$G9/$H9,0)*IF(AND($K9&gt;0,AP$3&gt;$K9),0,1)*тех!BA$6</f>
        <v>0</v>
      </c>
      <c r="AQ9" s="64">
        <f>IF(AND(AQ$3&gt;=$I9,$H9&gt;0,SUM($M9:AP9)&lt;$G9,$I9&lt;&gt;0),$G9/$H9,0)*IF(AND($K9&gt;0,AQ$3&gt;$K9),0,1)*тех!BB$6</f>
        <v>0</v>
      </c>
      <c r="AR9" s="64">
        <f>IF(AND(AR$3&gt;=$I9,$H9&gt;0,SUM($M9:AQ9)&lt;$G9,$I9&lt;&gt;0),$G9/$H9,0)*IF(AND($K9&gt;0,AR$3&gt;$K9),0,1)*тех!BC$6</f>
        <v>0</v>
      </c>
      <c r="AS9" s="64">
        <f>IF(AND(AS$3&gt;=$I9,$H9&gt;0,SUM($M9:AR9)&lt;$G9,$I9&lt;&gt;0),$G9/$H9,0)*IF(AND($K9&gt;0,AS$3&gt;$K9),0,1)*тех!BD$6</f>
        <v>0</v>
      </c>
      <c r="AT9" s="64">
        <f>IF(AND(AT$3&gt;=$I9,$H9&gt;0,SUM($M9:AS9)&lt;$G9,$I9&lt;&gt;0),$G9/$H9,0)*IF(AND($K9&gt;0,AT$3&gt;$K9),0,1)*тех!BE$6</f>
        <v>0</v>
      </c>
      <c r="AU9" s="64">
        <f>IF(AND(AU$3&gt;=$I9,$H9&gt;0,SUM($M9:AT9)&lt;$G9,$I9&lt;&gt;0),$G9/$H9,0)*IF(AND($K9&gt;0,AU$3&gt;$K9),0,1)*тех!BF$6</f>
        <v>0</v>
      </c>
      <c r="AV9" s="64">
        <f>IF(AND(AV$3&gt;=$I9,$H9&gt;0,SUM($M9:AU9)&lt;$G9,$I9&lt;&gt;0),$G9/$H9,0)*IF(AND($K9&gt;0,AV$3&gt;$K9),0,1)*тех!BG$6</f>
        <v>0</v>
      </c>
      <c r="AW9" s="64">
        <f>IF(AND(AW$3&gt;=$I9,$H9&gt;0,SUM($M9:AV9)&lt;$G9,$I9&lt;&gt;0),$G9/$H9,0)*IF(AND($K9&gt;0,AW$3&gt;$K9),0,1)*тех!BH$6</f>
        <v>0</v>
      </c>
      <c r="AX9" s="64">
        <f>IF(AND(AX$3&gt;=$I9,$H9&gt;0,SUM($M9:AW9)&lt;$G9,$I9&lt;&gt;0),$G9/$H9,0)*IF(AND($K9&gt;0,AX$3&gt;$K9),0,1)*тех!BI$6</f>
        <v>0</v>
      </c>
      <c r="AY9" s="64">
        <f>IF(AND(AY$3&gt;=$I9,$H9&gt;0,SUM($M9:AX9)&lt;$G9,$I9&lt;&gt;0),$G9/$H9,0)*IF(AND($K9&gt;0,AY$3&gt;$K9),0,1)*тех!BJ$6</f>
        <v>0</v>
      </c>
      <c r="AZ9" s="64">
        <f>IF(AND(AZ$3&gt;=$I9,$H9&gt;0,SUM($M9:AY9)&lt;$G9,$I9&lt;&gt;0),$G9/$H9,0)*IF(AND($K9&gt;0,AZ$3&gt;$K9),0,1)*тех!BK$6</f>
        <v>0</v>
      </c>
      <c r="BA9" s="64">
        <f>IF(AND(BA$3&gt;=$I9,$H9&gt;0,SUM($M9:AZ9)&lt;$G9,$I9&lt;&gt;0),$G9/$H9,0)*IF(AND($K9&gt;0,BA$3&gt;$K9),0,1)*тех!BL$6</f>
        <v>0</v>
      </c>
      <c r="BB9" s="64">
        <f>IF(AND(BB$3&gt;=$I9,$H9&gt;0,SUM($M9:BA9)&lt;$G9,$I9&lt;&gt;0),$G9/$H9,0)*IF(AND($K9&gt;0,BB$3&gt;$K9),0,1)*тех!BM$6</f>
        <v>0</v>
      </c>
      <c r="BC9" s="64">
        <f>IF(AND(BC$3&gt;=$I9,$H9&gt;0,SUM($M9:BB9)&lt;$G9,$I9&lt;&gt;0),$G9/$H9,0)*IF(AND($K9&gt;0,BC$3&gt;$K9),0,1)*тех!BN$6</f>
        <v>0</v>
      </c>
      <c r="BD9" s="64">
        <f>IF(AND(BD$3&gt;=$I9,$H9&gt;0,SUM($M9:BC9)&lt;$G9,$I9&lt;&gt;0),$G9/$H9,0)*IF(AND($K9&gt;0,BD$3&gt;$K9),0,1)*тех!BO$6</f>
        <v>0</v>
      </c>
      <c r="BE9" s="64">
        <f>IF(AND(BE$3&gt;=$I9,$H9&gt;0,SUM($M9:BD9)&lt;$G9,$I9&lt;&gt;0),$G9/$H9,0)*IF(AND($K9&gt;0,BE$3&gt;$K9),0,1)*тех!BP$6</f>
        <v>0</v>
      </c>
      <c r="BF9" s="64">
        <f>IF(AND(BF$3&gt;=$I9,$H9&gt;0,SUM($M9:BE9)&lt;$G9,$I9&lt;&gt;0),$G9/$H9,0)*IF(AND($K9&gt;0,BF$3&gt;$K9),0,1)*тех!BQ$6</f>
        <v>0</v>
      </c>
      <c r="BG9" s="64">
        <f>IF(AND(BG$3&gt;=$I9,$H9&gt;0,SUM($M9:BF9)&lt;$G9,$I9&lt;&gt;0),$G9/$H9,0)*IF(AND($K9&gt;0,BG$3&gt;$K9),0,1)*тех!BR$6</f>
        <v>0</v>
      </c>
      <c r="BH9" s="64">
        <f>IF(AND(BH$3&gt;=$I9,$H9&gt;0,SUM($M9:BG9)&lt;$G9,$I9&lt;&gt;0),$G9/$H9,0)*IF(AND($K9&gt;0,BH$3&gt;$K9),0,1)*тех!BS$6</f>
        <v>0</v>
      </c>
      <c r="BI9" s="64">
        <f>IF(AND(BI$3&gt;=$I9,$H9&gt;0,SUM($M9:BH9)&lt;$G9,$I9&lt;&gt;0),$G9/$H9,0)*IF(AND($K9&gt;0,BI$3&gt;$K9),0,1)*тех!BT$6</f>
        <v>0</v>
      </c>
      <c r="BJ9" s="64">
        <f>IF(AND(BJ$3&gt;=$I9,$H9&gt;0,SUM($M9:BI9)&lt;$G9,$I9&lt;&gt;0),$G9/$H9,0)*IF(AND($K9&gt;0,BJ$3&gt;$K9),0,1)*тех!BU$6</f>
        <v>0</v>
      </c>
      <c r="BK9" s="64">
        <f>IF(AND(BK$3&gt;=$I9,$H9&gt;0,SUM($M9:BJ9)&lt;$G9,$I9&lt;&gt;0),$G9/$H9,0)*IF(AND($K9&gt;0,BK$3&gt;$K9),0,1)*тех!BV$6</f>
        <v>0</v>
      </c>
      <c r="BL9" s="64">
        <f>IF(AND(BL$3&gt;=$I9,$H9&gt;0,SUM($M9:BK9)&lt;$G9,$I9&lt;&gt;0),$G9/$H9,0)*IF(AND($K9&gt;0,BL$3&gt;$K9),0,1)*тех!BW$6</f>
        <v>0</v>
      </c>
      <c r="BM9" s="64">
        <f>IF(AND(BM$3&gt;=$I9,$H9&gt;0,SUM($M9:BL9)&lt;$G9,$I9&lt;&gt;0),$G9/$H9,0)*IF(AND($K9&gt;0,BM$3&gt;$K9),0,1)*тех!BX$6</f>
        <v>0</v>
      </c>
      <c r="BN9" s="64">
        <f>IF(AND(BN$3&gt;=$I9,$H9&gt;0,SUM($M9:BM9)&lt;$G9,$I9&lt;&gt;0),$G9/$H9,0)*IF(AND($K9&gt;0,BN$3&gt;$K9),0,1)*тех!BY$6</f>
        <v>0</v>
      </c>
      <c r="BO9" s="64">
        <f>IF(AND(BO$3&gt;=$I9,$H9&gt;0,SUM($M9:BN9)&lt;$G9,$I9&lt;&gt;0),$G9/$H9,0)*IF(AND($K9&gt;0,BO$3&gt;$K9),0,1)*тех!BZ$6</f>
        <v>0</v>
      </c>
      <c r="BP9" s="64">
        <f>IF(AND(BP$3&gt;=$I9,$H9&gt;0,SUM($M9:BO9)&lt;$G9,$I9&lt;&gt;0),$G9/$H9,0)*IF(AND($K9&gt;0,BP$3&gt;$K9),0,1)*тех!CA$6</f>
        <v>0</v>
      </c>
      <c r="BQ9" s="64">
        <f>IF(AND(BQ$3&gt;=$I9,$H9&gt;0,SUM($M9:BP9)&lt;$G9,$I9&lt;&gt;0),$G9/$H9,0)*IF(AND($K9&gt;0,BQ$3&gt;$K9),0,1)*тех!CB$6</f>
        <v>0</v>
      </c>
      <c r="BR9" s="64">
        <f>IF(AND(BR$3&gt;=$I9,$H9&gt;0,SUM($M9:BQ9)&lt;$G9,$I9&lt;&gt;0),$G9/$H9,0)*IF(AND($K9&gt;0,BR$3&gt;$K9),0,1)*тех!CC$6</f>
        <v>0</v>
      </c>
      <c r="BS9" s="64">
        <f>IF(AND(BS$3&gt;=$I9,$H9&gt;0,SUM($M9:BR9)&lt;$G9,$I9&lt;&gt;0),$G9/$H9,0)*IF(AND($K9&gt;0,BS$3&gt;$K9),0,1)*тех!CD$6</f>
        <v>0</v>
      </c>
      <c r="BT9" s="64">
        <f>IF(AND(BT$3&gt;=$I9,$H9&gt;0,SUM($M9:BS9)&lt;$G9,$I9&lt;&gt;0),$G9/$H9,0)*IF(AND($K9&gt;0,BT$3&gt;$K9),0,1)*тех!CE$6</f>
        <v>0</v>
      </c>
    </row>
    <row r="10" spans="2:72">
      <c r="B10" s="3">
        <v>5</v>
      </c>
      <c r="C10" s="19" t="s">
        <v>1226</v>
      </c>
      <c r="D10" s="19" t="s">
        <v>683</v>
      </c>
      <c r="E10" s="71">
        <v>120640</v>
      </c>
      <c r="F10" s="19">
        <v>0</v>
      </c>
      <c r="G10" s="76">
        <f t="shared" si="1"/>
        <v>0</v>
      </c>
      <c r="H10" s="7">
        <f>IFERROR(VLOOKUP(D10,тех!$N$19:$O$24,2,FALSE),)</f>
        <v>24</v>
      </c>
      <c r="I10" s="20">
        <f t="shared" si="3"/>
        <v>42370</v>
      </c>
      <c r="J10" s="111">
        <f>IF(AND(H10+(YEAR(I10)-YEAR(Параметры!$C$11))*12+(MONTH(I10)-MONTH(Параметры!$C$11))&gt;Параметры!$C$12,F10&gt;0),(G10-SUM(M10:BT10))/F10,)</f>
        <v>0</v>
      </c>
      <c r="K10" s="112">
        <f>IF(H10+(YEAR(I10)-YEAR(Параметры!$C$11))*12+(MONTH(I10)-MONTH(Параметры!$C$11))&gt;Параметры!$C$12,DATE(YEAR(Параметры!$C$11),MONTH(Параметры!$C$11)+Параметры!$C$12-1,1),"")</f>
        <v>42705</v>
      </c>
      <c r="M10" s="76">
        <f t="shared" si="2"/>
        <v>0</v>
      </c>
      <c r="N10" s="64">
        <f>IF(AND(N$3&gt;=$I10,$H10&gt;0,SUM($M10:M10)&lt;$G10,$I10&lt;&gt;0),$G10/$H10,0)*IF(AND($K10&gt;0,N$3&gt;$K10),0,1)*тех!Y$6</f>
        <v>0</v>
      </c>
      <c r="O10" s="64">
        <f>IF(AND(O$3&gt;=$I10,$H10&gt;0,SUM($M10:N10)&lt;$G10,$I10&lt;&gt;0),$G10/$H10,0)*IF(AND($K10&gt;0,O$3&gt;$K10),0,1)*тех!Z$6</f>
        <v>0</v>
      </c>
      <c r="P10" s="64">
        <f>IF(AND(P$3&gt;=$I10,$H10&gt;0,SUM($M10:O10)&lt;$G10,$I10&lt;&gt;0),$G10/$H10,0)*IF(AND($K10&gt;0,P$3&gt;$K10),0,1)*тех!AA$6</f>
        <v>0</v>
      </c>
      <c r="Q10" s="64">
        <f>IF(AND(Q$3&gt;=$I10,$H10&gt;0,SUM($M10:P10)&lt;$G10,$I10&lt;&gt;0),$G10/$H10,0)*IF(AND($K10&gt;0,Q$3&gt;$K10),0,1)*тех!AB$6</f>
        <v>0</v>
      </c>
      <c r="R10" s="64">
        <f>IF(AND(R$3&gt;=$I10,$H10&gt;0,SUM($M10:Q10)&lt;$G10,$I10&lt;&gt;0),$G10/$H10,0)*IF(AND($K10&gt;0,R$3&gt;$K10),0,1)*тех!AC$6</f>
        <v>0</v>
      </c>
      <c r="S10" s="64">
        <f>IF(AND(S$3&gt;=$I10,$H10&gt;0,SUM($M10:R10)&lt;$G10,$I10&lt;&gt;0),$G10/$H10,0)*IF(AND($K10&gt;0,S$3&gt;$K10),0,1)*тех!AD$6</f>
        <v>0</v>
      </c>
      <c r="T10" s="64">
        <f>IF(AND(T$3&gt;=$I10,$H10&gt;0,SUM($M10:S10)&lt;$G10,$I10&lt;&gt;0),$G10/$H10,0)*IF(AND($K10&gt;0,T$3&gt;$K10),0,1)*тех!AE$6</f>
        <v>0</v>
      </c>
      <c r="U10" s="64">
        <f>IF(AND(U$3&gt;=$I10,$H10&gt;0,SUM($M10:T10)&lt;$G10,$I10&lt;&gt;0),$G10/$H10,0)*IF(AND($K10&gt;0,U$3&gt;$K10),0,1)*тех!AF$6</f>
        <v>0</v>
      </c>
      <c r="V10" s="64">
        <f>IF(AND(V$3&gt;=$I10,$H10&gt;0,SUM($M10:U10)&lt;$G10,$I10&lt;&gt;0),$G10/$H10,0)*IF(AND($K10&gt;0,V$3&gt;$K10),0,1)*тех!AG$6</f>
        <v>0</v>
      </c>
      <c r="W10" s="64">
        <f>IF(AND(W$3&gt;=$I10,$H10&gt;0,SUM($M10:V10)&lt;$G10,$I10&lt;&gt;0),$G10/$H10,0)*IF(AND($K10&gt;0,W$3&gt;$K10),0,1)*тех!AH$6</f>
        <v>0</v>
      </c>
      <c r="X10" s="64">
        <f>IF(AND(X$3&gt;=$I10,$H10&gt;0,SUM($M10:W10)&lt;$G10,$I10&lt;&gt;0),$G10/$H10,0)*IF(AND($K10&gt;0,X$3&gt;$K10),0,1)*тех!AI$6</f>
        <v>0</v>
      </c>
      <c r="Y10" s="64">
        <f>IF(AND(Y$3&gt;=$I10,$H10&gt;0,SUM($M10:X10)&lt;$G10,$I10&lt;&gt;0),$G10/$H10,0)*IF(AND($K10&gt;0,Y$3&gt;$K10),0,1)*тех!AJ$6</f>
        <v>0</v>
      </c>
      <c r="Z10" s="64">
        <f>IF(AND(Z$3&gt;=$I10,$H10&gt;0,SUM($M10:Y10)&lt;$G10,$I10&lt;&gt;0),$G10/$H10,0)*IF(AND($K10&gt;0,Z$3&gt;$K10),0,1)*тех!AK$6</f>
        <v>0</v>
      </c>
      <c r="AA10" s="64">
        <f>IF(AND(AA$3&gt;=$I10,$H10&gt;0,SUM($M10:Z10)&lt;$G10,$I10&lt;&gt;0),$G10/$H10,0)*IF(AND($K10&gt;0,AA$3&gt;$K10),0,1)*тех!AL$6</f>
        <v>0</v>
      </c>
      <c r="AB10" s="64">
        <f>IF(AND(AB$3&gt;=$I10,$H10&gt;0,SUM($M10:AA10)&lt;$G10,$I10&lt;&gt;0),$G10/$H10,0)*IF(AND($K10&gt;0,AB$3&gt;$K10),0,1)*тех!AM$6</f>
        <v>0</v>
      </c>
      <c r="AC10" s="64">
        <f>IF(AND(AC$3&gt;=$I10,$H10&gt;0,SUM($M10:AB10)&lt;$G10,$I10&lt;&gt;0),$G10/$H10,0)*IF(AND($K10&gt;0,AC$3&gt;$K10),0,1)*тех!AN$6</f>
        <v>0</v>
      </c>
      <c r="AD10" s="64">
        <f>IF(AND(AD$3&gt;=$I10,$H10&gt;0,SUM($M10:AC10)&lt;$G10,$I10&lt;&gt;0),$G10/$H10,0)*IF(AND($K10&gt;0,AD$3&gt;$K10),0,1)*тех!AO$6</f>
        <v>0</v>
      </c>
      <c r="AE10" s="64">
        <f>IF(AND(AE$3&gt;=$I10,$H10&gt;0,SUM($M10:AD10)&lt;$G10,$I10&lt;&gt;0),$G10/$H10,0)*IF(AND($K10&gt;0,AE$3&gt;$K10),0,1)*тех!AP$6</f>
        <v>0</v>
      </c>
      <c r="AF10" s="64">
        <f>IF(AND(AF$3&gt;=$I10,$H10&gt;0,SUM($M10:AE10)&lt;$G10,$I10&lt;&gt;0),$G10/$H10,0)*IF(AND($K10&gt;0,AF$3&gt;$K10),0,1)*тех!AQ$6</f>
        <v>0</v>
      </c>
      <c r="AG10" s="64">
        <f>IF(AND(AG$3&gt;=$I10,$H10&gt;0,SUM($M10:AF10)&lt;$G10,$I10&lt;&gt;0),$G10/$H10,0)*IF(AND($K10&gt;0,AG$3&gt;$K10),0,1)*тех!AR$6</f>
        <v>0</v>
      </c>
      <c r="AH10" s="64">
        <f>IF(AND(AH$3&gt;=$I10,$H10&gt;0,SUM($M10:AG10)&lt;$G10,$I10&lt;&gt;0),$G10/$H10,0)*IF(AND($K10&gt;0,AH$3&gt;$K10),0,1)*тех!AS$6</f>
        <v>0</v>
      </c>
      <c r="AI10" s="64">
        <f>IF(AND(AI$3&gt;=$I10,$H10&gt;0,SUM($M10:AH10)&lt;$G10,$I10&lt;&gt;0),$G10/$H10,0)*IF(AND($K10&gt;0,AI$3&gt;$K10),0,1)*тех!AT$6</f>
        <v>0</v>
      </c>
      <c r="AJ10" s="64">
        <f>IF(AND(AJ$3&gt;=$I10,$H10&gt;0,SUM($M10:AI10)&lt;$G10,$I10&lt;&gt;0),$G10/$H10,0)*IF(AND($K10&gt;0,AJ$3&gt;$K10),0,1)*тех!AU$6</f>
        <v>0</v>
      </c>
      <c r="AK10" s="64">
        <f>IF(AND(AK$3&gt;=$I10,$H10&gt;0,SUM($M10:AJ10)&lt;$G10,$I10&lt;&gt;0),$G10/$H10,0)*IF(AND($K10&gt;0,AK$3&gt;$K10),0,1)*тех!AV$6</f>
        <v>0</v>
      </c>
      <c r="AL10" s="64">
        <f>IF(AND(AL$3&gt;=$I10,$H10&gt;0,SUM($M10:AK10)&lt;$G10,$I10&lt;&gt;0),$G10/$H10,0)*IF(AND($K10&gt;0,AL$3&gt;$K10),0,1)*тех!AW$6</f>
        <v>0</v>
      </c>
      <c r="AM10" s="64">
        <f>IF(AND(AM$3&gt;=$I10,$H10&gt;0,SUM($M10:AL10)&lt;$G10,$I10&lt;&gt;0),$G10/$H10,0)*IF(AND($K10&gt;0,AM$3&gt;$K10),0,1)*тех!AX$6</f>
        <v>0</v>
      </c>
      <c r="AN10" s="64">
        <f>IF(AND(AN$3&gt;=$I10,$H10&gt;0,SUM($M10:AM10)&lt;$G10,$I10&lt;&gt;0),$G10/$H10,0)*IF(AND($K10&gt;0,AN$3&gt;$K10),0,1)*тех!AY$6</f>
        <v>0</v>
      </c>
      <c r="AO10" s="64">
        <f>IF(AND(AO$3&gt;=$I10,$H10&gt;0,SUM($M10:AN10)&lt;$G10,$I10&lt;&gt;0),$G10/$H10,0)*IF(AND($K10&gt;0,AO$3&gt;$K10),0,1)*тех!AZ$6</f>
        <v>0</v>
      </c>
      <c r="AP10" s="64">
        <f>IF(AND(AP$3&gt;=$I10,$H10&gt;0,SUM($M10:AO10)&lt;$G10,$I10&lt;&gt;0),$G10/$H10,0)*IF(AND($K10&gt;0,AP$3&gt;$K10),0,1)*тех!BA$6</f>
        <v>0</v>
      </c>
      <c r="AQ10" s="64">
        <f>IF(AND(AQ$3&gt;=$I10,$H10&gt;0,SUM($M10:AP10)&lt;$G10,$I10&lt;&gt;0),$G10/$H10,0)*IF(AND($K10&gt;0,AQ$3&gt;$K10),0,1)*тех!BB$6</f>
        <v>0</v>
      </c>
      <c r="AR10" s="64">
        <f>IF(AND(AR$3&gt;=$I10,$H10&gt;0,SUM($M10:AQ10)&lt;$G10,$I10&lt;&gt;0),$G10/$H10,0)*IF(AND($K10&gt;0,AR$3&gt;$K10),0,1)*тех!BC$6</f>
        <v>0</v>
      </c>
      <c r="AS10" s="64">
        <f>IF(AND(AS$3&gt;=$I10,$H10&gt;0,SUM($M10:AR10)&lt;$G10,$I10&lt;&gt;0),$G10/$H10,0)*IF(AND($K10&gt;0,AS$3&gt;$K10),0,1)*тех!BD$6</f>
        <v>0</v>
      </c>
      <c r="AT10" s="64">
        <f>IF(AND(AT$3&gt;=$I10,$H10&gt;0,SUM($M10:AS10)&lt;$G10,$I10&lt;&gt;0),$G10/$H10,0)*IF(AND($K10&gt;0,AT$3&gt;$K10),0,1)*тех!BE$6</f>
        <v>0</v>
      </c>
      <c r="AU10" s="64">
        <f>IF(AND(AU$3&gt;=$I10,$H10&gt;0,SUM($M10:AT10)&lt;$G10,$I10&lt;&gt;0),$G10/$H10,0)*IF(AND($K10&gt;0,AU$3&gt;$K10),0,1)*тех!BF$6</f>
        <v>0</v>
      </c>
      <c r="AV10" s="64">
        <f>IF(AND(AV$3&gt;=$I10,$H10&gt;0,SUM($M10:AU10)&lt;$G10,$I10&lt;&gt;0),$G10/$H10,0)*IF(AND($K10&gt;0,AV$3&gt;$K10),0,1)*тех!BG$6</f>
        <v>0</v>
      </c>
      <c r="AW10" s="64">
        <f>IF(AND(AW$3&gt;=$I10,$H10&gt;0,SUM($M10:AV10)&lt;$G10,$I10&lt;&gt;0),$G10/$H10,0)*IF(AND($K10&gt;0,AW$3&gt;$K10),0,1)*тех!BH$6</f>
        <v>0</v>
      </c>
      <c r="AX10" s="64">
        <f>IF(AND(AX$3&gt;=$I10,$H10&gt;0,SUM($M10:AW10)&lt;$G10,$I10&lt;&gt;0),$G10/$H10,0)*IF(AND($K10&gt;0,AX$3&gt;$K10),0,1)*тех!BI$6</f>
        <v>0</v>
      </c>
      <c r="AY10" s="64">
        <f>IF(AND(AY$3&gt;=$I10,$H10&gt;0,SUM($M10:AX10)&lt;$G10,$I10&lt;&gt;0),$G10/$H10,0)*IF(AND($K10&gt;0,AY$3&gt;$K10),0,1)*тех!BJ$6</f>
        <v>0</v>
      </c>
      <c r="AZ10" s="64">
        <f>IF(AND(AZ$3&gt;=$I10,$H10&gt;0,SUM($M10:AY10)&lt;$G10,$I10&lt;&gt;0),$G10/$H10,0)*IF(AND($K10&gt;0,AZ$3&gt;$K10),0,1)*тех!BK$6</f>
        <v>0</v>
      </c>
      <c r="BA10" s="64">
        <f>IF(AND(BA$3&gt;=$I10,$H10&gt;0,SUM($M10:AZ10)&lt;$G10,$I10&lt;&gt;0),$G10/$H10,0)*IF(AND($K10&gt;0,BA$3&gt;$K10),0,1)*тех!BL$6</f>
        <v>0</v>
      </c>
      <c r="BB10" s="64">
        <f>IF(AND(BB$3&gt;=$I10,$H10&gt;0,SUM($M10:BA10)&lt;$G10,$I10&lt;&gt;0),$G10/$H10,0)*IF(AND($K10&gt;0,BB$3&gt;$K10),0,1)*тех!BM$6</f>
        <v>0</v>
      </c>
      <c r="BC10" s="64">
        <f>IF(AND(BC$3&gt;=$I10,$H10&gt;0,SUM($M10:BB10)&lt;$G10,$I10&lt;&gt;0),$G10/$H10,0)*IF(AND($K10&gt;0,BC$3&gt;$K10),0,1)*тех!BN$6</f>
        <v>0</v>
      </c>
      <c r="BD10" s="64">
        <f>IF(AND(BD$3&gt;=$I10,$H10&gt;0,SUM($M10:BC10)&lt;$G10,$I10&lt;&gt;0),$G10/$H10,0)*IF(AND($K10&gt;0,BD$3&gt;$K10),0,1)*тех!BO$6</f>
        <v>0</v>
      </c>
      <c r="BE10" s="64">
        <f>IF(AND(BE$3&gt;=$I10,$H10&gt;0,SUM($M10:BD10)&lt;$G10,$I10&lt;&gt;0),$G10/$H10,0)*IF(AND($K10&gt;0,BE$3&gt;$K10),0,1)*тех!BP$6</f>
        <v>0</v>
      </c>
      <c r="BF10" s="64">
        <f>IF(AND(BF$3&gt;=$I10,$H10&gt;0,SUM($M10:BE10)&lt;$G10,$I10&lt;&gt;0),$G10/$H10,0)*IF(AND($K10&gt;0,BF$3&gt;$K10),0,1)*тех!BQ$6</f>
        <v>0</v>
      </c>
      <c r="BG10" s="64">
        <f>IF(AND(BG$3&gt;=$I10,$H10&gt;0,SUM($M10:BF10)&lt;$G10,$I10&lt;&gt;0),$G10/$H10,0)*IF(AND($K10&gt;0,BG$3&gt;$K10),0,1)*тех!BR$6</f>
        <v>0</v>
      </c>
      <c r="BH10" s="64">
        <f>IF(AND(BH$3&gt;=$I10,$H10&gt;0,SUM($M10:BG10)&lt;$G10,$I10&lt;&gt;0),$G10/$H10,0)*IF(AND($K10&gt;0,BH$3&gt;$K10),0,1)*тех!BS$6</f>
        <v>0</v>
      </c>
      <c r="BI10" s="64">
        <f>IF(AND(BI$3&gt;=$I10,$H10&gt;0,SUM($M10:BH10)&lt;$G10,$I10&lt;&gt;0),$G10/$H10,0)*IF(AND($K10&gt;0,BI$3&gt;$K10),0,1)*тех!BT$6</f>
        <v>0</v>
      </c>
      <c r="BJ10" s="64">
        <f>IF(AND(BJ$3&gt;=$I10,$H10&gt;0,SUM($M10:BI10)&lt;$G10,$I10&lt;&gt;0),$G10/$H10,0)*IF(AND($K10&gt;0,BJ$3&gt;$K10),0,1)*тех!BU$6</f>
        <v>0</v>
      </c>
      <c r="BK10" s="64">
        <f>IF(AND(BK$3&gt;=$I10,$H10&gt;0,SUM($M10:BJ10)&lt;$G10,$I10&lt;&gt;0),$G10/$H10,0)*IF(AND($K10&gt;0,BK$3&gt;$K10),0,1)*тех!BV$6</f>
        <v>0</v>
      </c>
      <c r="BL10" s="64">
        <f>IF(AND(BL$3&gt;=$I10,$H10&gt;0,SUM($M10:BK10)&lt;$G10,$I10&lt;&gt;0),$G10/$H10,0)*IF(AND($K10&gt;0,BL$3&gt;$K10),0,1)*тех!BW$6</f>
        <v>0</v>
      </c>
      <c r="BM10" s="64">
        <f>IF(AND(BM$3&gt;=$I10,$H10&gt;0,SUM($M10:BL10)&lt;$G10,$I10&lt;&gt;0),$G10/$H10,0)*IF(AND($K10&gt;0,BM$3&gt;$K10),0,1)*тех!BX$6</f>
        <v>0</v>
      </c>
      <c r="BN10" s="64">
        <f>IF(AND(BN$3&gt;=$I10,$H10&gt;0,SUM($M10:BM10)&lt;$G10,$I10&lt;&gt;0),$G10/$H10,0)*IF(AND($K10&gt;0,BN$3&gt;$K10),0,1)*тех!BY$6</f>
        <v>0</v>
      </c>
      <c r="BO10" s="64">
        <f>IF(AND(BO$3&gt;=$I10,$H10&gt;0,SUM($M10:BN10)&lt;$G10,$I10&lt;&gt;0),$G10/$H10,0)*IF(AND($K10&gt;0,BO$3&gt;$K10),0,1)*тех!BZ$6</f>
        <v>0</v>
      </c>
      <c r="BP10" s="64">
        <f>IF(AND(BP$3&gt;=$I10,$H10&gt;0,SUM($M10:BO10)&lt;$G10,$I10&lt;&gt;0),$G10/$H10,0)*IF(AND($K10&gt;0,BP$3&gt;$K10),0,1)*тех!CA$6</f>
        <v>0</v>
      </c>
      <c r="BQ10" s="64">
        <f>IF(AND(BQ$3&gt;=$I10,$H10&gt;0,SUM($M10:BP10)&lt;$G10,$I10&lt;&gt;0),$G10/$H10,0)*IF(AND($K10&gt;0,BQ$3&gt;$K10),0,1)*тех!CB$6</f>
        <v>0</v>
      </c>
      <c r="BR10" s="64">
        <f>IF(AND(BR$3&gt;=$I10,$H10&gt;0,SUM($M10:BQ10)&lt;$G10,$I10&lt;&gt;0),$G10/$H10,0)*IF(AND($K10&gt;0,BR$3&gt;$K10),0,1)*тех!CC$6</f>
        <v>0</v>
      </c>
      <c r="BS10" s="64">
        <f>IF(AND(BS$3&gt;=$I10,$H10&gt;0,SUM($M10:BR10)&lt;$G10,$I10&lt;&gt;0),$G10/$H10,0)*IF(AND($K10&gt;0,BS$3&gt;$K10),0,1)*тех!CD$6</f>
        <v>0</v>
      </c>
      <c r="BT10" s="64">
        <f>IF(AND(BT$3&gt;=$I10,$H10&gt;0,SUM($M10:BS10)&lt;$G10,$I10&lt;&gt;0),$G10/$H10,0)*IF(AND($K10&gt;0,BT$3&gt;$K10),0,1)*тех!CE$6</f>
        <v>0</v>
      </c>
    </row>
    <row r="11" spans="2:72">
      <c r="B11" s="3">
        <v>6</v>
      </c>
      <c r="C11" s="19" t="s">
        <v>737</v>
      </c>
      <c r="D11" s="19" t="s">
        <v>683</v>
      </c>
      <c r="E11" s="71">
        <v>91585</v>
      </c>
      <c r="F11" s="19">
        <v>0</v>
      </c>
      <c r="G11" s="76">
        <f t="shared" si="1"/>
        <v>0</v>
      </c>
      <c r="H11" s="7">
        <f>IFERROR(VLOOKUP(D11,тех!$N$19:$O$24,2,FALSE),)</f>
        <v>24</v>
      </c>
      <c r="I11" s="20">
        <f t="shared" si="3"/>
        <v>42370</v>
      </c>
      <c r="J11" s="111">
        <f>IF(AND(H11+(YEAR(I11)-YEAR(Параметры!$C$11))*12+(MONTH(I11)-MONTH(Параметры!$C$11))&gt;Параметры!$C$12,F11&gt;0),(G11-SUM(M11:BT11))/F11,)</f>
        <v>0</v>
      </c>
      <c r="K11" s="112">
        <f>IF(H11+(YEAR(I11)-YEAR(Параметры!$C$11))*12+(MONTH(I11)-MONTH(Параметры!$C$11))&gt;Параметры!$C$12,DATE(YEAR(Параметры!$C$11),MONTH(Параметры!$C$11)+Параметры!$C$12-1,1),"")</f>
        <v>42705</v>
      </c>
      <c r="M11" s="76">
        <f t="shared" si="2"/>
        <v>0</v>
      </c>
      <c r="N11" s="64">
        <f>IF(AND(N$3&gt;=$I11,$H11&gt;0,SUM($M11:M11)&lt;$G11,$I11&lt;&gt;0),$G11/$H11,0)*IF(AND($K11&gt;0,N$3&gt;$K11),0,1)*тех!Y$6</f>
        <v>0</v>
      </c>
      <c r="O11" s="64">
        <f>IF(AND(O$3&gt;=$I11,$H11&gt;0,SUM($M11:N11)&lt;$G11,$I11&lt;&gt;0),$G11/$H11,0)*IF(AND($K11&gt;0,O$3&gt;$K11),0,1)*тех!Z$6</f>
        <v>0</v>
      </c>
      <c r="P11" s="64">
        <f>IF(AND(P$3&gt;=$I11,$H11&gt;0,SUM($M11:O11)&lt;$G11,$I11&lt;&gt;0),$G11/$H11,0)*IF(AND($K11&gt;0,P$3&gt;$K11),0,1)*тех!AA$6</f>
        <v>0</v>
      </c>
      <c r="Q11" s="64">
        <f>IF(AND(Q$3&gt;=$I11,$H11&gt;0,SUM($M11:P11)&lt;$G11,$I11&lt;&gt;0),$G11/$H11,0)*IF(AND($K11&gt;0,Q$3&gt;$K11),0,1)*тех!AB$6</f>
        <v>0</v>
      </c>
      <c r="R11" s="64">
        <f>IF(AND(R$3&gt;=$I11,$H11&gt;0,SUM($M11:Q11)&lt;$G11,$I11&lt;&gt;0),$G11/$H11,0)*IF(AND($K11&gt;0,R$3&gt;$K11),0,1)*тех!AC$6</f>
        <v>0</v>
      </c>
      <c r="S11" s="64">
        <f>IF(AND(S$3&gt;=$I11,$H11&gt;0,SUM($M11:R11)&lt;$G11,$I11&lt;&gt;0),$G11/$H11,0)*IF(AND($K11&gt;0,S$3&gt;$K11),0,1)*тех!AD$6</f>
        <v>0</v>
      </c>
      <c r="T11" s="64">
        <f>IF(AND(T$3&gt;=$I11,$H11&gt;0,SUM($M11:S11)&lt;$G11,$I11&lt;&gt;0),$G11/$H11,0)*IF(AND($K11&gt;0,T$3&gt;$K11),0,1)*тех!AE$6</f>
        <v>0</v>
      </c>
      <c r="U11" s="64">
        <f>IF(AND(U$3&gt;=$I11,$H11&gt;0,SUM($M11:T11)&lt;$G11,$I11&lt;&gt;0),$G11/$H11,0)*IF(AND($K11&gt;0,U$3&gt;$K11),0,1)*тех!AF$6</f>
        <v>0</v>
      </c>
      <c r="V11" s="64">
        <f>IF(AND(V$3&gt;=$I11,$H11&gt;0,SUM($M11:U11)&lt;$G11,$I11&lt;&gt;0),$G11/$H11,0)*IF(AND($K11&gt;0,V$3&gt;$K11),0,1)*тех!AG$6</f>
        <v>0</v>
      </c>
      <c r="W11" s="64">
        <f>IF(AND(W$3&gt;=$I11,$H11&gt;0,SUM($M11:V11)&lt;$G11,$I11&lt;&gt;0),$G11/$H11,0)*IF(AND($K11&gt;0,W$3&gt;$K11),0,1)*тех!AH$6</f>
        <v>0</v>
      </c>
      <c r="X11" s="64">
        <f>IF(AND(X$3&gt;=$I11,$H11&gt;0,SUM($M11:W11)&lt;$G11,$I11&lt;&gt;0),$G11/$H11,0)*IF(AND($K11&gt;0,X$3&gt;$K11),0,1)*тех!AI$6</f>
        <v>0</v>
      </c>
      <c r="Y11" s="64">
        <f>IF(AND(Y$3&gt;=$I11,$H11&gt;0,SUM($M11:X11)&lt;$G11,$I11&lt;&gt;0),$G11/$H11,0)*IF(AND($K11&gt;0,Y$3&gt;$K11),0,1)*тех!AJ$6</f>
        <v>0</v>
      </c>
      <c r="Z11" s="64">
        <f>IF(AND(Z$3&gt;=$I11,$H11&gt;0,SUM($M11:Y11)&lt;$G11,$I11&lt;&gt;0),$G11/$H11,0)*IF(AND($K11&gt;0,Z$3&gt;$K11),0,1)*тех!AK$6</f>
        <v>0</v>
      </c>
      <c r="AA11" s="64">
        <f>IF(AND(AA$3&gt;=$I11,$H11&gt;0,SUM($M11:Z11)&lt;$G11,$I11&lt;&gt;0),$G11/$H11,0)*IF(AND($K11&gt;0,AA$3&gt;$K11),0,1)*тех!AL$6</f>
        <v>0</v>
      </c>
      <c r="AB11" s="64">
        <f>IF(AND(AB$3&gt;=$I11,$H11&gt;0,SUM($M11:AA11)&lt;$G11,$I11&lt;&gt;0),$G11/$H11,0)*IF(AND($K11&gt;0,AB$3&gt;$K11),0,1)*тех!AM$6</f>
        <v>0</v>
      </c>
      <c r="AC11" s="64">
        <f>IF(AND(AC$3&gt;=$I11,$H11&gt;0,SUM($M11:AB11)&lt;$G11,$I11&lt;&gt;0),$G11/$H11,0)*IF(AND($K11&gt;0,AC$3&gt;$K11),0,1)*тех!AN$6</f>
        <v>0</v>
      </c>
      <c r="AD11" s="64">
        <f>IF(AND(AD$3&gt;=$I11,$H11&gt;0,SUM($M11:AC11)&lt;$G11,$I11&lt;&gt;0),$G11/$H11,0)*IF(AND($K11&gt;0,AD$3&gt;$K11),0,1)*тех!AO$6</f>
        <v>0</v>
      </c>
      <c r="AE11" s="64">
        <f>IF(AND(AE$3&gt;=$I11,$H11&gt;0,SUM($M11:AD11)&lt;$G11,$I11&lt;&gt;0),$G11/$H11,0)*IF(AND($K11&gt;0,AE$3&gt;$K11),0,1)*тех!AP$6</f>
        <v>0</v>
      </c>
      <c r="AF11" s="64">
        <f>IF(AND(AF$3&gt;=$I11,$H11&gt;0,SUM($M11:AE11)&lt;$G11,$I11&lt;&gt;0),$G11/$H11,0)*IF(AND($K11&gt;0,AF$3&gt;$K11),0,1)*тех!AQ$6</f>
        <v>0</v>
      </c>
      <c r="AG11" s="64">
        <f>IF(AND(AG$3&gt;=$I11,$H11&gt;0,SUM($M11:AF11)&lt;$G11,$I11&lt;&gt;0),$G11/$H11,0)*IF(AND($K11&gt;0,AG$3&gt;$K11),0,1)*тех!AR$6</f>
        <v>0</v>
      </c>
      <c r="AH11" s="64">
        <f>IF(AND(AH$3&gt;=$I11,$H11&gt;0,SUM($M11:AG11)&lt;$G11,$I11&lt;&gt;0),$G11/$H11,0)*IF(AND($K11&gt;0,AH$3&gt;$K11),0,1)*тех!AS$6</f>
        <v>0</v>
      </c>
      <c r="AI11" s="64">
        <f>IF(AND(AI$3&gt;=$I11,$H11&gt;0,SUM($M11:AH11)&lt;$G11,$I11&lt;&gt;0),$G11/$H11,0)*IF(AND($K11&gt;0,AI$3&gt;$K11),0,1)*тех!AT$6</f>
        <v>0</v>
      </c>
      <c r="AJ11" s="64">
        <f>IF(AND(AJ$3&gt;=$I11,$H11&gt;0,SUM($M11:AI11)&lt;$G11,$I11&lt;&gt;0),$G11/$H11,0)*IF(AND($K11&gt;0,AJ$3&gt;$K11),0,1)*тех!AU$6</f>
        <v>0</v>
      </c>
      <c r="AK11" s="64">
        <f>IF(AND(AK$3&gt;=$I11,$H11&gt;0,SUM($M11:AJ11)&lt;$G11,$I11&lt;&gt;0),$G11/$H11,0)*IF(AND($K11&gt;0,AK$3&gt;$K11),0,1)*тех!AV$6</f>
        <v>0</v>
      </c>
      <c r="AL11" s="64">
        <f>IF(AND(AL$3&gt;=$I11,$H11&gt;0,SUM($M11:AK11)&lt;$G11,$I11&lt;&gt;0),$G11/$H11,0)*IF(AND($K11&gt;0,AL$3&gt;$K11),0,1)*тех!AW$6</f>
        <v>0</v>
      </c>
      <c r="AM11" s="64">
        <f>IF(AND(AM$3&gt;=$I11,$H11&gt;0,SUM($M11:AL11)&lt;$G11,$I11&lt;&gt;0),$G11/$H11,0)*IF(AND($K11&gt;0,AM$3&gt;$K11),0,1)*тех!AX$6</f>
        <v>0</v>
      </c>
      <c r="AN11" s="64">
        <f>IF(AND(AN$3&gt;=$I11,$H11&gt;0,SUM($M11:AM11)&lt;$G11,$I11&lt;&gt;0),$G11/$H11,0)*IF(AND($K11&gt;0,AN$3&gt;$K11),0,1)*тех!AY$6</f>
        <v>0</v>
      </c>
      <c r="AO11" s="64">
        <f>IF(AND(AO$3&gt;=$I11,$H11&gt;0,SUM($M11:AN11)&lt;$G11,$I11&lt;&gt;0),$G11/$H11,0)*IF(AND($K11&gt;0,AO$3&gt;$K11),0,1)*тех!AZ$6</f>
        <v>0</v>
      </c>
      <c r="AP11" s="64">
        <f>IF(AND(AP$3&gt;=$I11,$H11&gt;0,SUM($M11:AO11)&lt;$G11,$I11&lt;&gt;0),$G11/$H11,0)*IF(AND($K11&gt;0,AP$3&gt;$K11),0,1)*тех!BA$6</f>
        <v>0</v>
      </c>
      <c r="AQ11" s="64">
        <f>IF(AND(AQ$3&gt;=$I11,$H11&gt;0,SUM($M11:AP11)&lt;$G11,$I11&lt;&gt;0),$G11/$H11,0)*IF(AND($K11&gt;0,AQ$3&gt;$K11),0,1)*тех!BB$6</f>
        <v>0</v>
      </c>
      <c r="AR11" s="64">
        <f>IF(AND(AR$3&gt;=$I11,$H11&gt;0,SUM($M11:AQ11)&lt;$G11,$I11&lt;&gt;0),$G11/$H11,0)*IF(AND($K11&gt;0,AR$3&gt;$K11),0,1)*тех!BC$6</f>
        <v>0</v>
      </c>
      <c r="AS11" s="64">
        <f>IF(AND(AS$3&gt;=$I11,$H11&gt;0,SUM($M11:AR11)&lt;$G11,$I11&lt;&gt;0),$G11/$H11,0)*IF(AND($K11&gt;0,AS$3&gt;$K11),0,1)*тех!BD$6</f>
        <v>0</v>
      </c>
      <c r="AT11" s="64">
        <f>IF(AND(AT$3&gt;=$I11,$H11&gt;0,SUM($M11:AS11)&lt;$G11,$I11&lt;&gt;0),$G11/$H11,0)*IF(AND($K11&gt;0,AT$3&gt;$K11),0,1)*тех!BE$6</f>
        <v>0</v>
      </c>
      <c r="AU11" s="64">
        <f>IF(AND(AU$3&gt;=$I11,$H11&gt;0,SUM($M11:AT11)&lt;$G11,$I11&lt;&gt;0),$G11/$H11,0)*IF(AND($K11&gt;0,AU$3&gt;$K11),0,1)*тех!BF$6</f>
        <v>0</v>
      </c>
      <c r="AV11" s="64">
        <f>IF(AND(AV$3&gt;=$I11,$H11&gt;0,SUM($M11:AU11)&lt;$G11,$I11&lt;&gt;0),$G11/$H11,0)*IF(AND($K11&gt;0,AV$3&gt;$K11),0,1)*тех!BG$6</f>
        <v>0</v>
      </c>
      <c r="AW11" s="64">
        <f>IF(AND(AW$3&gt;=$I11,$H11&gt;0,SUM($M11:AV11)&lt;$G11,$I11&lt;&gt;0),$G11/$H11,0)*IF(AND($K11&gt;0,AW$3&gt;$K11),0,1)*тех!BH$6</f>
        <v>0</v>
      </c>
      <c r="AX11" s="64">
        <f>IF(AND(AX$3&gt;=$I11,$H11&gt;0,SUM($M11:AW11)&lt;$G11,$I11&lt;&gt;0),$G11/$H11,0)*IF(AND($K11&gt;0,AX$3&gt;$K11),0,1)*тех!BI$6</f>
        <v>0</v>
      </c>
      <c r="AY11" s="64">
        <f>IF(AND(AY$3&gt;=$I11,$H11&gt;0,SUM($M11:AX11)&lt;$G11,$I11&lt;&gt;0),$G11/$H11,0)*IF(AND($K11&gt;0,AY$3&gt;$K11),0,1)*тех!BJ$6</f>
        <v>0</v>
      </c>
      <c r="AZ11" s="64">
        <f>IF(AND(AZ$3&gt;=$I11,$H11&gt;0,SUM($M11:AY11)&lt;$G11,$I11&lt;&gt;0),$G11/$H11,0)*IF(AND($K11&gt;0,AZ$3&gt;$K11),0,1)*тех!BK$6</f>
        <v>0</v>
      </c>
      <c r="BA11" s="64">
        <f>IF(AND(BA$3&gt;=$I11,$H11&gt;0,SUM($M11:AZ11)&lt;$G11,$I11&lt;&gt;0),$G11/$H11,0)*IF(AND($K11&gt;0,BA$3&gt;$K11),0,1)*тех!BL$6</f>
        <v>0</v>
      </c>
      <c r="BB11" s="64">
        <f>IF(AND(BB$3&gt;=$I11,$H11&gt;0,SUM($M11:BA11)&lt;$G11,$I11&lt;&gt;0),$G11/$H11,0)*IF(AND($K11&gt;0,BB$3&gt;$K11),0,1)*тех!BM$6</f>
        <v>0</v>
      </c>
      <c r="BC11" s="64">
        <f>IF(AND(BC$3&gt;=$I11,$H11&gt;0,SUM($M11:BB11)&lt;$G11,$I11&lt;&gt;0),$G11/$H11,0)*IF(AND($K11&gt;0,BC$3&gt;$K11),0,1)*тех!BN$6</f>
        <v>0</v>
      </c>
      <c r="BD11" s="64">
        <f>IF(AND(BD$3&gt;=$I11,$H11&gt;0,SUM($M11:BC11)&lt;$G11,$I11&lt;&gt;0),$G11/$H11,0)*IF(AND($K11&gt;0,BD$3&gt;$K11),0,1)*тех!BO$6</f>
        <v>0</v>
      </c>
      <c r="BE11" s="64">
        <f>IF(AND(BE$3&gt;=$I11,$H11&gt;0,SUM($M11:BD11)&lt;$G11,$I11&lt;&gt;0),$G11/$H11,0)*IF(AND($K11&gt;0,BE$3&gt;$K11),0,1)*тех!BP$6</f>
        <v>0</v>
      </c>
      <c r="BF11" s="64">
        <f>IF(AND(BF$3&gt;=$I11,$H11&gt;0,SUM($M11:BE11)&lt;$G11,$I11&lt;&gt;0),$G11/$H11,0)*IF(AND($K11&gt;0,BF$3&gt;$K11),0,1)*тех!BQ$6</f>
        <v>0</v>
      </c>
      <c r="BG11" s="64">
        <f>IF(AND(BG$3&gt;=$I11,$H11&gt;0,SUM($M11:BF11)&lt;$G11,$I11&lt;&gt;0),$G11/$H11,0)*IF(AND($K11&gt;0,BG$3&gt;$K11),0,1)*тех!BR$6</f>
        <v>0</v>
      </c>
      <c r="BH11" s="64">
        <f>IF(AND(BH$3&gt;=$I11,$H11&gt;0,SUM($M11:BG11)&lt;$G11,$I11&lt;&gt;0),$G11/$H11,0)*IF(AND($K11&gt;0,BH$3&gt;$K11),0,1)*тех!BS$6</f>
        <v>0</v>
      </c>
      <c r="BI11" s="64">
        <f>IF(AND(BI$3&gt;=$I11,$H11&gt;0,SUM($M11:BH11)&lt;$G11,$I11&lt;&gt;0),$G11/$H11,0)*IF(AND($K11&gt;0,BI$3&gt;$K11),0,1)*тех!BT$6</f>
        <v>0</v>
      </c>
      <c r="BJ11" s="64">
        <f>IF(AND(BJ$3&gt;=$I11,$H11&gt;0,SUM($M11:BI11)&lt;$G11,$I11&lt;&gt;0),$G11/$H11,0)*IF(AND($K11&gt;0,BJ$3&gt;$K11),0,1)*тех!BU$6</f>
        <v>0</v>
      </c>
      <c r="BK11" s="64">
        <f>IF(AND(BK$3&gt;=$I11,$H11&gt;0,SUM($M11:BJ11)&lt;$G11,$I11&lt;&gt;0),$G11/$H11,0)*IF(AND($K11&gt;0,BK$3&gt;$K11),0,1)*тех!BV$6</f>
        <v>0</v>
      </c>
      <c r="BL11" s="64">
        <f>IF(AND(BL$3&gt;=$I11,$H11&gt;0,SUM($M11:BK11)&lt;$G11,$I11&lt;&gt;0),$G11/$H11,0)*IF(AND($K11&gt;0,BL$3&gt;$K11),0,1)*тех!BW$6</f>
        <v>0</v>
      </c>
      <c r="BM11" s="64">
        <f>IF(AND(BM$3&gt;=$I11,$H11&gt;0,SUM($M11:BL11)&lt;$G11,$I11&lt;&gt;0),$G11/$H11,0)*IF(AND($K11&gt;0,BM$3&gt;$K11),0,1)*тех!BX$6</f>
        <v>0</v>
      </c>
      <c r="BN11" s="64">
        <f>IF(AND(BN$3&gt;=$I11,$H11&gt;0,SUM($M11:BM11)&lt;$G11,$I11&lt;&gt;0),$G11/$H11,0)*IF(AND($K11&gt;0,BN$3&gt;$K11),0,1)*тех!BY$6</f>
        <v>0</v>
      </c>
      <c r="BO11" s="64">
        <f>IF(AND(BO$3&gt;=$I11,$H11&gt;0,SUM($M11:BN11)&lt;$G11,$I11&lt;&gt;0),$G11/$H11,0)*IF(AND($K11&gt;0,BO$3&gt;$K11),0,1)*тех!BZ$6</f>
        <v>0</v>
      </c>
      <c r="BP11" s="64">
        <f>IF(AND(BP$3&gt;=$I11,$H11&gt;0,SUM($M11:BO11)&lt;$G11,$I11&lt;&gt;0),$G11/$H11,0)*IF(AND($K11&gt;0,BP$3&gt;$K11),0,1)*тех!CA$6</f>
        <v>0</v>
      </c>
      <c r="BQ11" s="64">
        <f>IF(AND(BQ$3&gt;=$I11,$H11&gt;0,SUM($M11:BP11)&lt;$G11,$I11&lt;&gt;0),$G11/$H11,0)*IF(AND($K11&gt;0,BQ$3&gt;$K11),0,1)*тех!CB$6</f>
        <v>0</v>
      </c>
      <c r="BR11" s="64">
        <f>IF(AND(BR$3&gt;=$I11,$H11&gt;0,SUM($M11:BQ11)&lt;$G11,$I11&lt;&gt;0),$G11/$H11,0)*IF(AND($K11&gt;0,BR$3&gt;$K11),0,1)*тех!CC$6</f>
        <v>0</v>
      </c>
      <c r="BS11" s="64">
        <f>IF(AND(BS$3&gt;=$I11,$H11&gt;0,SUM($M11:BR11)&lt;$G11,$I11&lt;&gt;0),$G11/$H11,0)*IF(AND($K11&gt;0,BS$3&gt;$K11),0,1)*тех!CD$6</f>
        <v>0</v>
      </c>
      <c r="BT11" s="64">
        <f>IF(AND(BT$3&gt;=$I11,$H11&gt;0,SUM($M11:BS11)&lt;$G11,$I11&lt;&gt;0),$G11/$H11,0)*IF(AND($K11&gt;0,BT$3&gt;$K11),0,1)*тех!CE$6</f>
        <v>0</v>
      </c>
    </row>
    <row r="12" spans="2:72">
      <c r="B12" s="3">
        <v>7</v>
      </c>
      <c r="C12" s="19" t="s">
        <v>1199</v>
      </c>
      <c r="D12" s="19" t="s">
        <v>683</v>
      </c>
      <c r="E12" s="71">
        <f>15750/2</f>
        <v>7875</v>
      </c>
      <c r="F12" s="19">
        <v>1</v>
      </c>
      <c r="G12" s="76">
        <f t="shared" si="1"/>
        <v>7875</v>
      </c>
      <c r="H12" s="7">
        <f>IFERROR(VLOOKUP(D12,тех!$N$19:$O$24,2,FALSE),)</f>
        <v>24</v>
      </c>
      <c r="I12" s="20">
        <f t="shared" si="3"/>
        <v>42370</v>
      </c>
      <c r="J12" s="111">
        <f>IF(AND(H12+(YEAR(I12)-YEAR(Параметры!$C$11))*12+(MONTH(I12)-MONTH(Параметры!$C$11))&gt;Параметры!$C$12,F12&gt;0),(G12-SUM(M12:BT12))/F12,)</f>
        <v>3937.5</v>
      </c>
      <c r="K12" s="112">
        <f>IF(H12+(YEAR(I12)-YEAR(Параметры!$C$11))*12+(MONTH(I12)-MONTH(Параметры!$C$11))&gt;Параметры!$C$12,DATE(YEAR(Параметры!$C$11),MONTH(Параметры!$C$11)+Параметры!$C$12-1,1),"")</f>
        <v>42705</v>
      </c>
      <c r="M12" s="76">
        <f t="shared" si="2"/>
        <v>328.125</v>
      </c>
      <c r="N12" s="64">
        <f>IF(AND(N$3&gt;=$I12,$H12&gt;0,SUM($M12:M12)&lt;$G12,$I12&lt;&gt;0),$G12/$H12,0)*IF(AND($K12&gt;0,N$3&gt;$K12),0,1)*тех!Y$6</f>
        <v>328.125</v>
      </c>
      <c r="O12" s="64">
        <f>IF(AND(O$3&gt;=$I12,$H12&gt;0,SUM($M12:N12)&lt;$G12,$I12&lt;&gt;0),$G12/$H12,0)*IF(AND($K12&gt;0,O$3&gt;$K12),0,1)*тех!Z$6</f>
        <v>328.125</v>
      </c>
      <c r="P12" s="64">
        <f>IF(AND(P$3&gt;=$I12,$H12&gt;0,SUM($M12:O12)&lt;$G12,$I12&lt;&gt;0),$G12/$H12,0)*IF(AND($K12&gt;0,P$3&gt;$K12),0,1)*тех!AA$6</f>
        <v>328.125</v>
      </c>
      <c r="Q12" s="64">
        <f>IF(AND(Q$3&gt;=$I12,$H12&gt;0,SUM($M12:P12)&lt;$G12,$I12&lt;&gt;0),$G12/$H12,0)*IF(AND($K12&gt;0,Q$3&gt;$K12),0,1)*тех!AB$6</f>
        <v>328.125</v>
      </c>
      <c r="R12" s="64">
        <f>IF(AND(R$3&gt;=$I12,$H12&gt;0,SUM($M12:Q12)&lt;$G12,$I12&lt;&gt;0),$G12/$H12,0)*IF(AND($K12&gt;0,R$3&gt;$K12),0,1)*тех!AC$6</f>
        <v>328.125</v>
      </c>
      <c r="S12" s="64">
        <f>IF(AND(S$3&gt;=$I12,$H12&gt;0,SUM($M12:R12)&lt;$G12,$I12&lt;&gt;0),$G12/$H12,0)*IF(AND($K12&gt;0,S$3&gt;$K12),0,1)*тех!AD$6</f>
        <v>328.125</v>
      </c>
      <c r="T12" s="64">
        <f>IF(AND(T$3&gt;=$I12,$H12&gt;0,SUM($M12:S12)&lt;$G12,$I12&lt;&gt;0),$G12/$H12,0)*IF(AND($K12&gt;0,T$3&gt;$K12),0,1)*тех!AE$6</f>
        <v>328.125</v>
      </c>
      <c r="U12" s="64">
        <f>IF(AND(U$3&gt;=$I12,$H12&gt;0,SUM($M12:T12)&lt;$G12,$I12&lt;&gt;0),$G12/$H12,0)*IF(AND($K12&gt;0,U$3&gt;$K12),0,1)*тех!AF$6</f>
        <v>328.125</v>
      </c>
      <c r="V12" s="64">
        <f>IF(AND(V$3&gt;=$I12,$H12&gt;0,SUM($M12:U12)&lt;$G12,$I12&lt;&gt;0),$G12/$H12,0)*IF(AND($K12&gt;0,V$3&gt;$K12),0,1)*тех!AG$6</f>
        <v>328.125</v>
      </c>
      <c r="W12" s="64">
        <f>IF(AND(W$3&gt;=$I12,$H12&gt;0,SUM($M12:V12)&lt;$G12,$I12&lt;&gt;0),$G12/$H12,0)*IF(AND($K12&gt;0,W$3&gt;$K12),0,1)*тех!AH$6</f>
        <v>328.125</v>
      </c>
      <c r="X12" s="64">
        <f>IF(AND(X$3&gt;=$I12,$H12&gt;0,SUM($M12:W12)&lt;$G12,$I12&lt;&gt;0),$G12/$H12,0)*IF(AND($K12&gt;0,X$3&gt;$K12),0,1)*тех!AI$6</f>
        <v>328.125</v>
      </c>
      <c r="Y12" s="64">
        <f>IF(AND(Y$3&gt;=$I12,$H12&gt;0,SUM($M12:X12)&lt;$G12,$I12&lt;&gt;0),$G12/$H12,0)*IF(AND($K12&gt;0,Y$3&gt;$K12),0,1)*тех!AJ$6</f>
        <v>0</v>
      </c>
      <c r="Z12" s="64">
        <f>IF(AND(Z$3&gt;=$I12,$H12&gt;0,SUM($M12:Y12)&lt;$G12,$I12&lt;&gt;0),$G12/$H12,0)*IF(AND($K12&gt;0,Z$3&gt;$K12),0,1)*тех!AK$6</f>
        <v>0</v>
      </c>
      <c r="AA12" s="64">
        <f>IF(AND(AA$3&gt;=$I12,$H12&gt;0,SUM($M12:Z12)&lt;$G12,$I12&lt;&gt;0),$G12/$H12,0)*IF(AND($K12&gt;0,AA$3&gt;$K12),0,1)*тех!AL$6</f>
        <v>0</v>
      </c>
      <c r="AB12" s="64">
        <f>IF(AND(AB$3&gt;=$I12,$H12&gt;0,SUM($M12:AA12)&lt;$G12,$I12&lt;&gt;0),$G12/$H12,0)*IF(AND($K12&gt;0,AB$3&gt;$K12),0,1)*тех!AM$6</f>
        <v>0</v>
      </c>
      <c r="AC12" s="64">
        <f>IF(AND(AC$3&gt;=$I12,$H12&gt;0,SUM($M12:AB12)&lt;$G12,$I12&lt;&gt;0),$G12/$H12,0)*IF(AND($K12&gt;0,AC$3&gt;$K12),0,1)*тех!AN$6</f>
        <v>0</v>
      </c>
      <c r="AD12" s="64">
        <f>IF(AND(AD$3&gt;=$I12,$H12&gt;0,SUM($M12:AC12)&lt;$G12,$I12&lt;&gt;0),$G12/$H12,0)*IF(AND($K12&gt;0,AD$3&gt;$K12),0,1)*тех!AO$6</f>
        <v>0</v>
      </c>
      <c r="AE12" s="64">
        <f>IF(AND(AE$3&gt;=$I12,$H12&gt;0,SUM($M12:AD12)&lt;$G12,$I12&lt;&gt;0),$G12/$H12,0)*IF(AND($K12&gt;0,AE$3&gt;$K12),0,1)*тех!AP$6</f>
        <v>0</v>
      </c>
      <c r="AF12" s="64">
        <f>IF(AND(AF$3&gt;=$I12,$H12&gt;0,SUM($M12:AE12)&lt;$G12,$I12&lt;&gt;0),$G12/$H12,0)*IF(AND($K12&gt;0,AF$3&gt;$K12),0,1)*тех!AQ$6</f>
        <v>0</v>
      </c>
      <c r="AG12" s="64">
        <f>IF(AND(AG$3&gt;=$I12,$H12&gt;0,SUM($M12:AF12)&lt;$G12,$I12&lt;&gt;0),$G12/$H12,0)*IF(AND($K12&gt;0,AG$3&gt;$K12),0,1)*тех!AR$6</f>
        <v>0</v>
      </c>
      <c r="AH12" s="64">
        <f>IF(AND(AH$3&gt;=$I12,$H12&gt;0,SUM($M12:AG12)&lt;$G12,$I12&lt;&gt;0),$G12/$H12,0)*IF(AND($K12&gt;0,AH$3&gt;$K12),0,1)*тех!AS$6</f>
        <v>0</v>
      </c>
      <c r="AI12" s="64">
        <f>IF(AND(AI$3&gt;=$I12,$H12&gt;0,SUM($M12:AH12)&lt;$G12,$I12&lt;&gt;0),$G12/$H12,0)*IF(AND($K12&gt;0,AI$3&gt;$K12),0,1)*тех!AT$6</f>
        <v>0</v>
      </c>
      <c r="AJ12" s="64">
        <f>IF(AND(AJ$3&gt;=$I12,$H12&gt;0,SUM($M12:AI12)&lt;$G12,$I12&lt;&gt;0),$G12/$H12,0)*IF(AND($K12&gt;0,AJ$3&gt;$K12),0,1)*тех!AU$6</f>
        <v>0</v>
      </c>
      <c r="AK12" s="64">
        <f>IF(AND(AK$3&gt;=$I12,$H12&gt;0,SUM($M12:AJ12)&lt;$G12,$I12&lt;&gt;0),$G12/$H12,0)*IF(AND($K12&gt;0,AK$3&gt;$K12),0,1)*тех!AV$6</f>
        <v>0</v>
      </c>
      <c r="AL12" s="64">
        <f>IF(AND(AL$3&gt;=$I12,$H12&gt;0,SUM($M12:AK12)&lt;$G12,$I12&lt;&gt;0),$G12/$H12,0)*IF(AND($K12&gt;0,AL$3&gt;$K12),0,1)*тех!AW$6</f>
        <v>0</v>
      </c>
      <c r="AM12" s="64">
        <f>IF(AND(AM$3&gt;=$I12,$H12&gt;0,SUM($M12:AL12)&lt;$G12,$I12&lt;&gt;0),$G12/$H12,0)*IF(AND($K12&gt;0,AM$3&gt;$K12),0,1)*тех!AX$6</f>
        <v>0</v>
      </c>
      <c r="AN12" s="64">
        <f>IF(AND(AN$3&gt;=$I12,$H12&gt;0,SUM($M12:AM12)&lt;$G12,$I12&lt;&gt;0),$G12/$H12,0)*IF(AND($K12&gt;0,AN$3&gt;$K12),0,1)*тех!AY$6</f>
        <v>0</v>
      </c>
      <c r="AO12" s="64">
        <f>IF(AND(AO$3&gt;=$I12,$H12&gt;0,SUM($M12:AN12)&lt;$G12,$I12&lt;&gt;0),$G12/$H12,0)*IF(AND($K12&gt;0,AO$3&gt;$K12),0,1)*тех!AZ$6</f>
        <v>0</v>
      </c>
      <c r="AP12" s="64">
        <f>IF(AND(AP$3&gt;=$I12,$H12&gt;0,SUM($M12:AO12)&lt;$G12,$I12&lt;&gt;0),$G12/$H12,0)*IF(AND($K12&gt;0,AP$3&gt;$K12),0,1)*тех!BA$6</f>
        <v>0</v>
      </c>
      <c r="AQ12" s="64">
        <f>IF(AND(AQ$3&gt;=$I12,$H12&gt;0,SUM($M12:AP12)&lt;$G12,$I12&lt;&gt;0),$G12/$H12,0)*IF(AND($K12&gt;0,AQ$3&gt;$K12),0,1)*тех!BB$6</f>
        <v>0</v>
      </c>
      <c r="AR12" s="64">
        <f>IF(AND(AR$3&gt;=$I12,$H12&gt;0,SUM($M12:AQ12)&lt;$G12,$I12&lt;&gt;0),$G12/$H12,0)*IF(AND($K12&gt;0,AR$3&gt;$K12),0,1)*тех!BC$6</f>
        <v>0</v>
      </c>
      <c r="AS12" s="64">
        <f>IF(AND(AS$3&gt;=$I12,$H12&gt;0,SUM($M12:AR12)&lt;$G12,$I12&lt;&gt;0),$G12/$H12,0)*IF(AND($K12&gt;0,AS$3&gt;$K12),0,1)*тех!BD$6</f>
        <v>0</v>
      </c>
      <c r="AT12" s="64">
        <f>IF(AND(AT$3&gt;=$I12,$H12&gt;0,SUM($M12:AS12)&lt;$G12,$I12&lt;&gt;0),$G12/$H12,0)*IF(AND($K12&gt;0,AT$3&gt;$K12),0,1)*тех!BE$6</f>
        <v>0</v>
      </c>
      <c r="AU12" s="64">
        <f>IF(AND(AU$3&gt;=$I12,$H12&gt;0,SUM($M12:AT12)&lt;$G12,$I12&lt;&gt;0),$G12/$H12,0)*IF(AND($K12&gt;0,AU$3&gt;$K12),0,1)*тех!BF$6</f>
        <v>0</v>
      </c>
      <c r="AV12" s="64">
        <f>IF(AND(AV$3&gt;=$I12,$H12&gt;0,SUM($M12:AU12)&lt;$G12,$I12&lt;&gt;0),$G12/$H12,0)*IF(AND($K12&gt;0,AV$3&gt;$K12),0,1)*тех!BG$6</f>
        <v>0</v>
      </c>
      <c r="AW12" s="64">
        <f>IF(AND(AW$3&gt;=$I12,$H12&gt;0,SUM($M12:AV12)&lt;$G12,$I12&lt;&gt;0),$G12/$H12,0)*IF(AND($K12&gt;0,AW$3&gt;$K12),0,1)*тех!BH$6</f>
        <v>0</v>
      </c>
      <c r="AX12" s="64">
        <f>IF(AND(AX$3&gt;=$I12,$H12&gt;0,SUM($M12:AW12)&lt;$G12,$I12&lt;&gt;0),$G12/$H12,0)*IF(AND($K12&gt;0,AX$3&gt;$K12),0,1)*тех!BI$6</f>
        <v>0</v>
      </c>
      <c r="AY12" s="64">
        <f>IF(AND(AY$3&gt;=$I12,$H12&gt;0,SUM($M12:AX12)&lt;$G12,$I12&lt;&gt;0),$G12/$H12,0)*IF(AND($K12&gt;0,AY$3&gt;$K12),0,1)*тех!BJ$6</f>
        <v>0</v>
      </c>
      <c r="AZ12" s="64">
        <f>IF(AND(AZ$3&gt;=$I12,$H12&gt;0,SUM($M12:AY12)&lt;$G12,$I12&lt;&gt;0),$G12/$H12,0)*IF(AND($K12&gt;0,AZ$3&gt;$K12),0,1)*тех!BK$6</f>
        <v>0</v>
      </c>
      <c r="BA12" s="64">
        <f>IF(AND(BA$3&gt;=$I12,$H12&gt;0,SUM($M12:AZ12)&lt;$G12,$I12&lt;&gt;0),$G12/$H12,0)*IF(AND($K12&gt;0,BA$3&gt;$K12),0,1)*тех!BL$6</f>
        <v>0</v>
      </c>
      <c r="BB12" s="64">
        <f>IF(AND(BB$3&gt;=$I12,$H12&gt;0,SUM($M12:BA12)&lt;$G12,$I12&lt;&gt;0),$G12/$H12,0)*IF(AND($K12&gt;0,BB$3&gt;$K12),0,1)*тех!BM$6</f>
        <v>0</v>
      </c>
      <c r="BC12" s="64">
        <f>IF(AND(BC$3&gt;=$I12,$H12&gt;0,SUM($M12:BB12)&lt;$G12,$I12&lt;&gt;0),$G12/$H12,0)*IF(AND($K12&gt;0,BC$3&gt;$K12),0,1)*тех!BN$6</f>
        <v>0</v>
      </c>
      <c r="BD12" s="64">
        <f>IF(AND(BD$3&gt;=$I12,$H12&gt;0,SUM($M12:BC12)&lt;$G12,$I12&lt;&gt;0),$G12/$H12,0)*IF(AND($K12&gt;0,BD$3&gt;$K12),0,1)*тех!BO$6</f>
        <v>0</v>
      </c>
      <c r="BE12" s="64">
        <f>IF(AND(BE$3&gt;=$I12,$H12&gt;0,SUM($M12:BD12)&lt;$G12,$I12&lt;&gt;0),$G12/$H12,0)*IF(AND($K12&gt;0,BE$3&gt;$K12),0,1)*тех!BP$6</f>
        <v>0</v>
      </c>
      <c r="BF12" s="64">
        <f>IF(AND(BF$3&gt;=$I12,$H12&gt;0,SUM($M12:BE12)&lt;$G12,$I12&lt;&gt;0),$G12/$H12,0)*IF(AND($K12&gt;0,BF$3&gt;$K12),0,1)*тех!BQ$6</f>
        <v>0</v>
      </c>
      <c r="BG12" s="64">
        <f>IF(AND(BG$3&gt;=$I12,$H12&gt;0,SUM($M12:BF12)&lt;$G12,$I12&lt;&gt;0),$G12/$H12,0)*IF(AND($K12&gt;0,BG$3&gt;$K12),0,1)*тех!BR$6</f>
        <v>0</v>
      </c>
      <c r="BH12" s="64">
        <f>IF(AND(BH$3&gt;=$I12,$H12&gt;0,SUM($M12:BG12)&lt;$G12,$I12&lt;&gt;0),$G12/$H12,0)*IF(AND($K12&gt;0,BH$3&gt;$K12),0,1)*тех!BS$6</f>
        <v>0</v>
      </c>
      <c r="BI12" s="64">
        <f>IF(AND(BI$3&gt;=$I12,$H12&gt;0,SUM($M12:BH12)&lt;$G12,$I12&lt;&gt;0),$G12/$H12,0)*IF(AND($K12&gt;0,BI$3&gt;$K12),0,1)*тех!BT$6</f>
        <v>0</v>
      </c>
      <c r="BJ12" s="64">
        <f>IF(AND(BJ$3&gt;=$I12,$H12&gt;0,SUM($M12:BI12)&lt;$G12,$I12&lt;&gt;0),$G12/$H12,0)*IF(AND($K12&gt;0,BJ$3&gt;$K12),0,1)*тех!BU$6</f>
        <v>0</v>
      </c>
      <c r="BK12" s="64">
        <f>IF(AND(BK$3&gt;=$I12,$H12&gt;0,SUM($M12:BJ12)&lt;$G12,$I12&lt;&gt;0),$G12/$H12,0)*IF(AND($K12&gt;0,BK$3&gt;$K12),0,1)*тех!BV$6</f>
        <v>0</v>
      </c>
      <c r="BL12" s="64">
        <f>IF(AND(BL$3&gt;=$I12,$H12&gt;0,SUM($M12:BK12)&lt;$G12,$I12&lt;&gt;0),$G12/$H12,0)*IF(AND($K12&gt;0,BL$3&gt;$K12),0,1)*тех!BW$6</f>
        <v>0</v>
      </c>
      <c r="BM12" s="64">
        <f>IF(AND(BM$3&gt;=$I12,$H12&gt;0,SUM($M12:BL12)&lt;$G12,$I12&lt;&gt;0),$G12/$H12,0)*IF(AND($K12&gt;0,BM$3&gt;$K12),0,1)*тех!BX$6</f>
        <v>0</v>
      </c>
      <c r="BN12" s="64">
        <f>IF(AND(BN$3&gt;=$I12,$H12&gt;0,SUM($M12:BM12)&lt;$G12,$I12&lt;&gt;0),$G12/$H12,0)*IF(AND($K12&gt;0,BN$3&gt;$K12),0,1)*тех!BY$6</f>
        <v>0</v>
      </c>
      <c r="BO12" s="64">
        <f>IF(AND(BO$3&gt;=$I12,$H12&gt;0,SUM($M12:BN12)&lt;$G12,$I12&lt;&gt;0),$G12/$H12,0)*IF(AND($K12&gt;0,BO$3&gt;$K12),0,1)*тех!BZ$6</f>
        <v>0</v>
      </c>
      <c r="BP12" s="64">
        <f>IF(AND(BP$3&gt;=$I12,$H12&gt;0,SUM($M12:BO12)&lt;$G12,$I12&lt;&gt;0),$G12/$H12,0)*IF(AND($K12&gt;0,BP$3&gt;$K12),0,1)*тех!CA$6</f>
        <v>0</v>
      </c>
      <c r="BQ12" s="64">
        <f>IF(AND(BQ$3&gt;=$I12,$H12&gt;0,SUM($M12:BP12)&lt;$G12,$I12&lt;&gt;0),$G12/$H12,0)*IF(AND($K12&gt;0,BQ$3&gt;$K12),0,1)*тех!CB$6</f>
        <v>0</v>
      </c>
      <c r="BR12" s="64">
        <f>IF(AND(BR$3&gt;=$I12,$H12&gt;0,SUM($M12:BQ12)&lt;$G12,$I12&lt;&gt;0),$G12/$H12,0)*IF(AND($K12&gt;0,BR$3&gt;$K12),0,1)*тех!CC$6</f>
        <v>0</v>
      </c>
      <c r="BS12" s="64">
        <f>IF(AND(BS$3&gt;=$I12,$H12&gt;0,SUM($M12:BR12)&lt;$G12,$I12&lt;&gt;0),$G12/$H12,0)*IF(AND($K12&gt;0,BS$3&gt;$K12),0,1)*тех!CD$6</f>
        <v>0</v>
      </c>
      <c r="BT12" s="64">
        <f>IF(AND(BT$3&gt;=$I12,$H12&gt;0,SUM($M12:BS12)&lt;$G12,$I12&lt;&gt;0),$G12/$H12,0)*IF(AND($K12&gt;0,BT$3&gt;$K12),0,1)*тех!CE$6</f>
        <v>0</v>
      </c>
    </row>
    <row r="13" spans="2:72">
      <c r="B13" s="3">
        <v>8</v>
      </c>
      <c r="C13" s="19" t="s">
        <v>1227</v>
      </c>
      <c r="D13" s="19" t="s">
        <v>683</v>
      </c>
      <c r="E13" s="71">
        <v>22089.599999999999</v>
      </c>
      <c r="F13" s="19">
        <v>0</v>
      </c>
      <c r="G13" s="76">
        <f t="shared" si="1"/>
        <v>0</v>
      </c>
      <c r="H13" s="7">
        <f>IFERROR(VLOOKUP(D13,тех!$N$19:$O$24,2,FALSE),)</f>
        <v>24</v>
      </c>
      <c r="I13" s="20">
        <f t="shared" si="3"/>
        <v>42370</v>
      </c>
      <c r="J13" s="111">
        <f>IF(AND(H13+(YEAR(I13)-YEAR(Параметры!$C$11))*12+(MONTH(I13)-MONTH(Параметры!$C$11))&gt;Параметры!$C$12,F13&gt;0),(G13-SUM(M13:BT13))/F13,)</f>
        <v>0</v>
      </c>
      <c r="K13" s="112">
        <f>IF(H13+(YEAR(I13)-YEAR(Параметры!$C$11))*12+(MONTH(I13)-MONTH(Параметры!$C$11))&gt;Параметры!$C$12,DATE(YEAR(Параметры!$C$11),MONTH(Параметры!$C$11)+Параметры!$C$12-1,1),"")</f>
        <v>42705</v>
      </c>
      <c r="M13" s="76">
        <f t="shared" si="2"/>
        <v>0</v>
      </c>
      <c r="N13" s="64">
        <f>IF(AND(N$3&gt;=$I13,$H13&gt;0,SUM($M13:M13)&lt;$G13,$I13&lt;&gt;0),$G13/$H13,0)*IF(AND($K13&gt;0,N$3&gt;$K13),0,1)*тех!Y$6</f>
        <v>0</v>
      </c>
      <c r="O13" s="64">
        <f>IF(AND(O$3&gt;=$I13,$H13&gt;0,SUM($M13:N13)&lt;$G13,$I13&lt;&gt;0),$G13/$H13,0)*IF(AND($K13&gt;0,O$3&gt;$K13),0,1)*тех!Z$6</f>
        <v>0</v>
      </c>
      <c r="P13" s="64">
        <f>IF(AND(P$3&gt;=$I13,$H13&gt;0,SUM($M13:O13)&lt;$G13,$I13&lt;&gt;0),$G13/$H13,0)*IF(AND($K13&gt;0,P$3&gt;$K13),0,1)*тех!AA$6</f>
        <v>0</v>
      </c>
      <c r="Q13" s="64">
        <f>IF(AND(Q$3&gt;=$I13,$H13&gt;0,SUM($M13:P13)&lt;$G13,$I13&lt;&gt;0),$G13/$H13,0)*IF(AND($K13&gt;0,Q$3&gt;$K13),0,1)*тех!AB$6</f>
        <v>0</v>
      </c>
      <c r="R13" s="64">
        <f>IF(AND(R$3&gt;=$I13,$H13&gt;0,SUM($M13:Q13)&lt;$G13,$I13&lt;&gt;0),$G13/$H13,0)*IF(AND($K13&gt;0,R$3&gt;$K13),0,1)*тех!AC$6</f>
        <v>0</v>
      </c>
      <c r="S13" s="64">
        <f>IF(AND(S$3&gt;=$I13,$H13&gt;0,SUM($M13:R13)&lt;$G13,$I13&lt;&gt;0),$G13/$H13,0)*IF(AND($K13&gt;0,S$3&gt;$K13),0,1)*тех!AD$6</f>
        <v>0</v>
      </c>
      <c r="T13" s="64">
        <f>IF(AND(T$3&gt;=$I13,$H13&gt;0,SUM($M13:S13)&lt;$G13,$I13&lt;&gt;0),$G13/$H13,0)*IF(AND($K13&gt;0,T$3&gt;$K13),0,1)*тех!AE$6</f>
        <v>0</v>
      </c>
      <c r="U13" s="64">
        <f>IF(AND(U$3&gt;=$I13,$H13&gt;0,SUM($M13:T13)&lt;$G13,$I13&lt;&gt;0),$G13/$H13,0)*IF(AND($K13&gt;0,U$3&gt;$K13),0,1)*тех!AF$6</f>
        <v>0</v>
      </c>
      <c r="V13" s="64">
        <f>IF(AND(V$3&gt;=$I13,$H13&gt;0,SUM($M13:U13)&lt;$G13,$I13&lt;&gt;0),$G13/$H13,0)*IF(AND($K13&gt;0,V$3&gt;$K13),0,1)*тех!AG$6</f>
        <v>0</v>
      </c>
      <c r="W13" s="64">
        <f>IF(AND(W$3&gt;=$I13,$H13&gt;0,SUM($M13:V13)&lt;$G13,$I13&lt;&gt;0),$G13/$H13,0)*IF(AND($K13&gt;0,W$3&gt;$K13),0,1)*тех!AH$6</f>
        <v>0</v>
      </c>
      <c r="X13" s="64">
        <f>IF(AND(X$3&gt;=$I13,$H13&gt;0,SUM($M13:W13)&lt;$G13,$I13&lt;&gt;0),$G13/$H13,0)*IF(AND($K13&gt;0,X$3&gt;$K13),0,1)*тех!AI$6</f>
        <v>0</v>
      </c>
      <c r="Y13" s="64">
        <f>IF(AND(Y$3&gt;=$I13,$H13&gt;0,SUM($M13:X13)&lt;$G13,$I13&lt;&gt;0),$G13/$H13,0)*IF(AND($K13&gt;0,Y$3&gt;$K13),0,1)*тех!AJ$6</f>
        <v>0</v>
      </c>
      <c r="Z13" s="64">
        <f>IF(AND(Z$3&gt;=$I13,$H13&gt;0,SUM($M13:Y13)&lt;$G13,$I13&lt;&gt;0),$G13/$H13,0)*IF(AND($K13&gt;0,Z$3&gt;$K13),0,1)*тех!AK$6</f>
        <v>0</v>
      </c>
      <c r="AA13" s="64">
        <f>IF(AND(AA$3&gt;=$I13,$H13&gt;0,SUM($M13:Z13)&lt;$G13,$I13&lt;&gt;0),$G13/$H13,0)*IF(AND($K13&gt;0,AA$3&gt;$K13),0,1)*тех!AL$6</f>
        <v>0</v>
      </c>
      <c r="AB13" s="64">
        <f>IF(AND(AB$3&gt;=$I13,$H13&gt;0,SUM($M13:AA13)&lt;$G13,$I13&lt;&gt;0),$G13/$H13,0)*IF(AND($K13&gt;0,AB$3&gt;$K13),0,1)*тех!AM$6</f>
        <v>0</v>
      </c>
      <c r="AC13" s="64">
        <f>IF(AND(AC$3&gt;=$I13,$H13&gt;0,SUM($M13:AB13)&lt;$G13,$I13&lt;&gt;0),$G13/$H13,0)*IF(AND($K13&gt;0,AC$3&gt;$K13),0,1)*тех!AN$6</f>
        <v>0</v>
      </c>
      <c r="AD13" s="64">
        <f>IF(AND(AD$3&gt;=$I13,$H13&gt;0,SUM($M13:AC13)&lt;$G13,$I13&lt;&gt;0),$G13/$H13,0)*IF(AND($K13&gt;0,AD$3&gt;$K13),0,1)*тех!AO$6</f>
        <v>0</v>
      </c>
      <c r="AE13" s="64">
        <f>IF(AND(AE$3&gt;=$I13,$H13&gt;0,SUM($M13:AD13)&lt;$G13,$I13&lt;&gt;0),$G13/$H13,0)*IF(AND($K13&gt;0,AE$3&gt;$K13),0,1)*тех!AP$6</f>
        <v>0</v>
      </c>
      <c r="AF13" s="64">
        <f>IF(AND(AF$3&gt;=$I13,$H13&gt;0,SUM($M13:AE13)&lt;$G13,$I13&lt;&gt;0),$G13/$H13,0)*IF(AND($K13&gt;0,AF$3&gt;$K13),0,1)*тех!AQ$6</f>
        <v>0</v>
      </c>
      <c r="AG13" s="64">
        <f>IF(AND(AG$3&gt;=$I13,$H13&gt;0,SUM($M13:AF13)&lt;$G13,$I13&lt;&gt;0),$G13/$H13,0)*IF(AND($K13&gt;0,AG$3&gt;$K13),0,1)*тех!AR$6</f>
        <v>0</v>
      </c>
      <c r="AH13" s="64">
        <f>IF(AND(AH$3&gt;=$I13,$H13&gt;0,SUM($M13:AG13)&lt;$G13,$I13&lt;&gt;0),$G13/$H13,0)*IF(AND($K13&gt;0,AH$3&gt;$K13),0,1)*тех!AS$6</f>
        <v>0</v>
      </c>
      <c r="AI13" s="64">
        <f>IF(AND(AI$3&gt;=$I13,$H13&gt;0,SUM($M13:AH13)&lt;$G13,$I13&lt;&gt;0),$G13/$H13,0)*IF(AND($K13&gt;0,AI$3&gt;$K13),0,1)*тех!AT$6</f>
        <v>0</v>
      </c>
      <c r="AJ13" s="64">
        <f>IF(AND(AJ$3&gt;=$I13,$H13&gt;0,SUM($M13:AI13)&lt;$G13,$I13&lt;&gt;0),$G13/$H13,0)*IF(AND($K13&gt;0,AJ$3&gt;$K13),0,1)*тех!AU$6</f>
        <v>0</v>
      </c>
      <c r="AK13" s="64">
        <f>IF(AND(AK$3&gt;=$I13,$H13&gt;0,SUM($M13:AJ13)&lt;$G13,$I13&lt;&gt;0),$G13/$H13,0)*IF(AND($K13&gt;0,AK$3&gt;$K13),0,1)*тех!AV$6</f>
        <v>0</v>
      </c>
      <c r="AL13" s="64">
        <f>IF(AND(AL$3&gt;=$I13,$H13&gt;0,SUM($M13:AK13)&lt;$G13,$I13&lt;&gt;0),$G13/$H13,0)*IF(AND($K13&gt;0,AL$3&gt;$K13),0,1)*тех!AW$6</f>
        <v>0</v>
      </c>
      <c r="AM13" s="64">
        <f>IF(AND(AM$3&gt;=$I13,$H13&gt;0,SUM($M13:AL13)&lt;$G13,$I13&lt;&gt;0),$G13/$H13,0)*IF(AND($K13&gt;0,AM$3&gt;$K13),0,1)*тех!AX$6</f>
        <v>0</v>
      </c>
      <c r="AN13" s="64">
        <f>IF(AND(AN$3&gt;=$I13,$H13&gt;0,SUM($M13:AM13)&lt;$G13,$I13&lt;&gt;0),$G13/$H13,0)*IF(AND($K13&gt;0,AN$3&gt;$K13),0,1)*тех!AY$6</f>
        <v>0</v>
      </c>
      <c r="AO13" s="64">
        <f>IF(AND(AO$3&gt;=$I13,$H13&gt;0,SUM($M13:AN13)&lt;$G13,$I13&lt;&gt;0),$G13/$H13,0)*IF(AND($K13&gt;0,AO$3&gt;$K13),0,1)*тех!AZ$6</f>
        <v>0</v>
      </c>
      <c r="AP13" s="64">
        <f>IF(AND(AP$3&gt;=$I13,$H13&gt;0,SUM($M13:AO13)&lt;$G13,$I13&lt;&gt;0),$G13/$H13,0)*IF(AND($K13&gt;0,AP$3&gt;$K13),0,1)*тех!BA$6</f>
        <v>0</v>
      </c>
      <c r="AQ13" s="64">
        <f>IF(AND(AQ$3&gt;=$I13,$H13&gt;0,SUM($M13:AP13)&lt;$G13,$I13&lt;&gt;0),$G13/$H13,0)*IF(AND($K13&gt;0,AQ$3&gt;$K13),0,1)*тех!BB$6</f>
        <v>0</v>
      </c>
      <c r="AR13" s="64">
        <f>IF(AND(AR$3&gt;=$I13,$H13&gt;0,SUM($M13:AQ13)&lt;$G13,$I13&lt;&gt;0),$G13/$H13,0)*IF(AND($K13&gt;0,AR$3&gt;$K13),0,1)*тех!BC$6</f>
        <v>0</v>
      </c>
      <c r="AS13" s="64">
        <f>IF(AND(AS$3&gt;=$I13,$H13&gt;0,SUM($M13:AR13)&lt;$G13,$I13&lt;&gt;0),$G13/$H13,0)*IF(AND($K13&gt;0,AS$3&gt;$K13),0,1)*тех!BD$6</f>
        <v>0</v>
      </c>
      <c r="AT13" s="64">
        <f>IF(AND(AT$3&gt;=$I13,$H13&gt;0,SUM($M13:AS13)&lt;$G13,$I13&lt;&gt;0),$G13/$H13,0)*IF(AND($K13&gt;0,AT$3&gt;$K13),0,1)*тех!BE$6</f>
        <v>0</v>
      </c>
      <c r="AU13" s="64">
        <f>IF(AND(AU$3&gt;=$I13,$H13&gt;0,SUM($M13:AT13)&lt;$G13,$I13&lt;&gt;0),$G13/$H13,0)*IF(AND($K13&gt;0,AU$3&gt;$K13),0,1)*тех!BF$6</f>
        <v>0</v>
      </c>
      <c r="AV13" s="64">
        <f>IF(AND(AV$3&gt;=$I13,$H13&gt;0,SUM($M13:AU13)&lt;$G13,$I13&lt;&gt;0),$G13/$H13,0)*IF(AND($K13&gt;0,AV$3&gt;$K13),0,1)*тех!BG$6</f>
        <v>0</v>
      </c>
      <c r="AW13" s="64">
        <f>IF(AND(AW$3&gt;=$I13,$H13&gt;0,SUM($M13:AV13)&lt;$G13,$I13&lt;&gt;0),$G13/$H13,0)*IF(AND($K13&gt;0,AW$3&gt;$K13),0,1)*тех!BH$6</f>
        <v>0</v>
      </c>
      <c r="AX13" s="64">
        <f>IF(AND(AX$3&gt;=$I13,$H13&gt;0,SUM($M13:AW13)&lt;$G13,$I13&lt;&gt;0),$G13/$H13,0)*IF(AND($K13&gt;0,AX$3&gt;$K13),0,1)*тех!BI$6</f>
        <v>0</v>
      </c>
      <c r="AY13" s="64">
        <f>IF(AND(AY$3&gt;=$I13,$H13&gt;0,SUM($M13:AX13)&lt;$G13,$I13&lt;&gt;0),$G13/$H13,0)*IF(AND($K13&gt;0,AY$3&gt;$K13),0,1)*тех!BJ$6</f>
        <v>0</v>
      </c>
      <c r="AZ13" s="64">
        <f>IF(AND(AZ$3&gt;=$I13,$H13&gt;0,SUM($M13:AY13)&lt;$G13,$I13&lt;&gt;0),$G13/$H13,0)*IF(AND($K13&gt;0,AZ$3&gt;$K13),0,1)*тех!BK$6</f>
        <v>0</v>
      </c>
      <c r="BA13" s="64">
        <f>IF(AND(BA$3&gt;=$I13,$H13&gt;0,SUM($M13:AZ13)&lt;$G13,$I13&lt;&gt;0),$G13/$H13,0)*IF(AND($K13&gt;0,BA$3&gt;$K13),0,1)*тех!BL$6</f>
        <v>0</v>
      </c>
      <c r="BB13" s="64">
        <f>IF(AND(BB$3&gt;=$I13,$H13&gt;0,SUM($M13:BA13)&lt;$G13,$I13&lt;&gt;0),$G13/$H13,0)*IF(AND($K13&gt;0,BB$3&gt;$K13),0,1)*тех!BM$6</f>
        <v>0</v>
      </c>
      <c r="BC13" s="64">
        <f>IF(AND(BC$3&gt;=$I13,$H13&gt;0,SUM($M13:BB13)&lt;$G13,$I13&lt;&gt;0),$G13/$H13,0)*IF(AND($K13&gt;0,BC$3&gt;$K13),0,1)*тех!BN$6</f>
        <v>0</v>
      </c>
      <c r="BD13" s="64">
        <f>IF(AND(BD$3&gt;=$I13,$H13&gt;0,SUM($M13:BC13)&lt;$G13,$I13&lt;&gt;0),$G13/$H13,0)*IF(AND($K13&gt;0,BD$3&gt;$K13),0,1)*тех!BO$6</f>
        <v>0</v>
      </c>
      <c r="BE13" s="64">
        <f>IF(AND(BE$3&gt;=$I13,$H13&gt;0,SUM($M13:BD13)&lt;$G13,$I13&lt;&gt;0),$G13/$H13,0)*IF(AND($K13&gt;0,BE$3&gt;$K13),0,1)*тех!BP$6</f>
        <v>0</v>
      </c>
      <c r="BF13" s="64">
        <f>IF(AND(BF$3&gt;=$I13,$H13&gt;0,SUM($M13:BE13)&lt;$G13,$I13&lt;&gt;0),$G13/$H13,0)*IF(AND($K13&gt;0,BF$3&gt;$K13),0,1)*тех!BQ$6</f>
        <v>0</v>
      </c>
      <c r="BG13" s="64">
        <f>IF(AND(BG$3&gt;=$I13,$H13&gt;0,SUM($M13:BF13)&lt;$G13,$I13&lt;&gt;0),$G13/$H13,0)*IF(AND($K13&gt;0,BG$3&gt;$K13),0,1)*тех!BR$6</f>
        <v>0</v>
      </c>
      <c r="BH13" s="64">
        <f>IF(AND(BH$3&gt;=$I13,$H13&gt;0,SUM($M13:BG13)&lt;$G13,$I13&lt;&gt;0),$G13/$H13,0)*IF(AND($K13&gt;0,BH$3&gt;$K13),0,1)*тех!BS$6</f>
        <v>0</v>
      </c>
      <c r="BI13" s="64">
        <f>IF(AND(BI$3&gt;=$I13,$H13&gt;0,SUM($M13:BH13)&lt;$G13,$I13&lt;&gt;0),$G13/$H13,0)*IF(AND($K13&gt;0,BI$3&gt;$K13),0,1)*тех!BT$6</f>
        <v>0</v>
      </c>
      <c r="BJ13" s="64">
        <f>IF(AND(BJ$3&gt;=$I13,$H13&gt;0,SUM($M13:BI13)&lt;$G13,$I13&lt;&gt;0),$G13/$H13,0)*IF(AND($K13&gt;0,BJ$3&gt;$K13),0,1)*тех!BU$6</f>
        <v>0</v>
      </c>
      <c r="BK13" s="64">
        <f>IF(AND(BK$3&gt;=$I13,$H13&gt;0,SUM($M13:BJ13)&lt;$G13,$I13&lt;&gt;0),$G13/$H13,0)*IF(AND($K13&gt;0,BK$3&gt;$K13),0,1)*тех!BV$6</f>
        <v>0</v>
      </c>
      <c r="BL13" s="64">
        <f>IF(AND(BL$3&gt;=$I13,$H13&gt;0,SUM($M13:BK13)&lt;$G13,$I13&lt;&gt;0),$G13/$H13,0)*IF(AND($K13&gt;0,BL$3&gt;$K13),0,1)*тех!BW$6</f>
        <v>0</v>
      </c>
      <c r="BM13" s="64">
        <f>IF(AND(BM$3&gt;=$I13,$H13&gt;0,SUM($M13:BL13)&lt;$G13,$I13&lt;&gt;0),$G13/$H13,0)*IF(AND($K13&gt;0,BM$3&gt;$K13),0,1)*тех!BX$6</f>
        <v>0</v>
      </c>
      <c r="BN13" s="64">
        <f>IF(AND(BN$3&gt;=$I13,$H13&gt;0,SUM($M13:BM13)&lt;$G13,$I13&lt;&gt;0),$G13/$H13,0)*IF(AND($K13&gt;0,BN$3&gt;$K13),0,1)*тех!BY$6</f>
        <v>0</v>
      </c>
      <c r="BO13" s="64">
        <f>IF(AND(BO$3&gt;=$I13,$H13&gt;0,SUM($M13:BN13)&lt;$G13,$I13&lt;&gt;0),$G13/$H13,0)*IF(AND($K13&gt;0,BO$3&gt;$K13),0,1)*тех!BZ$6</f>
        <v>0</v>
      </c>
      <c r="BP13" s="64">
        <f>IF(AND(BP$3&gt;=$I13,$H13&gt;0,SUM($M13:BO13)&lt;$G13,$I13&lt;&gt;0),$G13/$H13,0)*IF(AND($K13&gt;0,BP$3&gt;$K13),0,1)*тех!CA$6</f>
        <v>0</v>
      </c>
      <c r="BQ13" s="64">
        <f>IF(AND(BQ$3&gt;=$I13,$H13&gt;0,SUM($M13:BP13)&lt;$G13,$I13&lt;&gt;0),$G13/$H13,0)*IF(AND($K13&gt;0,BQ$3&gt;$K13),0,1)*тех!CB$6</f>
        <v>0</v>
      </c>
      <c r="BR13" s="64">
        <f>IF(AND(BR$3&gt;=$I13,$H13&gt;0,SUM($M13:BQ13)&lt;$G13,$I13&lt;&gt;0),$G13/$H13,0)*IF(AND($K13&gt;0,BR$3&gt;$K13),0,1)*тех!CC$6</f>
        <v>0</v>
      </c>
      <c r="BS13" s="64">
        <f>IF(AND(BS$3&gt;=$I13,$H13&gt;0,SUM($M13:BR13)&lt;$G13,$I13&lt;&gt;0),$G13/$H13,0)*IF(AND($K13&gt;0,BS$3&gt;$K13),0,1)*тех!CD$6</f>
        <v>0</v>
      </c>
      <c r="BT13" s="64">
        <f>IF(AND(BT$3&gt;=$I13,$H13&gt;0,SUM($M13:BS13)&lt;$G13,$I13&lt;&gt;0),$G13/$H13,0)*IF(AND($K13&gt;0,BT$3&gt;$K13),0,1)*тех!CE$6</f>
        <v>0</v>
      </c>
    </row>
    <row r="14" spans="2:72">
      <c r="B14" s="3">
        <v>9</v>
      </c>
      <c r="C14" s="19" t="s">
        <v>1228</v>
      </c>
      <c r="D14" s="19" t="s">
        <v>683</v>
      </c>
      <c r="E14" s="71">
        <v>22549.8</v>
      </c>
      <c r="F14" s="19">
        <v>0</v>
      </c>
      <c r="G14" s="76">
        <f t="shared" si="1"/>
        <v>0</v>
      </c>
      <c r="H14" s="7">
        <f>IFERROR(VLOOKUP(D14,тех!$N$19:$O$24,2,FALSE),)</f>
        <v>24</v>
      </c>
      <c r="I14" s="20">
        <f t="shared" si="3"/>
        <v>42370</v>
      </c>
      <c r="J14" s="111">
        <f>IF(AND(H14+(YEAR(I14)-YEAR(Параметры!$C$11))*12+(MONTH(I14)-MONTH(Параметры!$C$11))&gt;Параметры!$C$12,F14&gt;0),(G14-SUM(M14:BT14))/F14,)</f>
        <v>0</v>
      </c>
      <c r="K14" s="112">
        <f>IF(H14+(YEAR(I14)-YEAR(Параметры!$C$11))*12+(MONTH(I14)-MONTH(Параметры!$C$11))&gt;Параметры!$C$12,DATE(YEAR(Параметры!$C$11),MONTH(Параметры!$C$11)+Параметры!$C$12-1,1),"")</f>
        <v>42705</v>
      </c>
      <c r="M14" s="76">
        <f t="shared" si="2"/>
        <v>0</v>
      </c>
      <c r="N14" s="64">
        <f>IF(AND(N$3&gt;=$I14,$H14&gt;0,SUM($M14:M14)&lt;$G14,$I14&lt;&gt;0),$G14/$H14,0)*IF(AND($K14&gt;0,N$3&gt;$K14),0,1)*тех!Y$6</f>
        <v>0</v>
      </c>
      <c r="O14" s="64">
        <f>IF(AND(O$3&gt;=$I14,$H14&gt;0,SUM($M14:N14)&lt;$G14,$I14&lt;&gt;0),$G14/$H14,0)*IF(AND($K14&gt;0,O$3&gt;$K14),0,1)*тех!Z$6</f>
        <v>0</v>
      </c>
      <c r="P14" s="64">
        <f>IF(AND(P$3&gt;=$I14,$H14&gt;0,SUM($M14:O14)&lt;$G14,$I14&lt;&gt;0),$G14/$H14,0)*IF(AND($K14&gt;0,P$3&gt;$K14),0,1)*тех!AA$6</f>
        <v>0</v>
      </c>
      <c r="Q14" s="64">
        <f>IF(AND(Q$3&gt;=$I14,$H14&gt;0,SUM($M14:P14)&lt;$G14,$I14&lt;&gt;0),$G14/$H14,0)*IF(AND($K14&gt;0,Q$3&gt;$K14),0,1)*тех!AB$6</f>
        <v>0</v>
      </c>
      <c r="R14" s="64">
        <f>IF(AND(R$3&gt;=$I14,$H14&gt;0,SUM($M14:Q14)&lt;$G14,$I14&lt;&gt;0),$G14/$H14,0)*IF(AND($K14&gt;0,R$3&gt;$K14),0,1)*тех!AC$6</f>
        <v>0</v>
      </c>
      <c r="S14" s="64">
        <f>IF(AND(S$3&gt;=$I14,$H14&gt;0,SUM($M14:R14)&lt;$G14,$I14&lt;&gt;0),$G14/$H14,0)*IF(AND($K14&gt;0,S$3&gt;$K14),0,1)*тех!AD$6</f>
        <v>0</v>
      </c>
      <c r="T14" s="64">
        <f>IF(AND(T$3&gt;=$I14,$H14&gt;0,SUM($M14:S14)&lt;$G14,$I14&lt;&gt;0),$G14/$H14,0)*IF(AND($K14&gt;0,T$3&gt;$K14),0,1)*тех!AE$6</f>
        <v>0</v>
      </c>
      <c r="U14" s="64">
        <f>IF(AND(U$3&gt;=$I14,$H14&gt;0,SUM($M14:T14)&lt;$G14,$I14&lt;&gt;0),$G14/$H14,0)*IF(AND($K14&gt;0,U$3&gt;$K14),0,1)*тех!AF$6</f>
        <v>0</v>
      </c>
      <c r="V14" s="64">
        <f>IF(AND(V$3&gt;=$I14,$H14&gt;0,SUM($M14:U14)&lt;$G14,$I14&lt;&gt;0),$G14/$H14,0)*IF(AND($K14&gt;0,V$3&gt;$K14),0,1)*тех!AG$6</f>
        <v>0</v>
      </c>
      <c r="W14" s="64">
        <f>IF(AND(W$3&gt;=$I14,$H14&gt;0,SUM($M14:V14)&lt;$G14,$I14&lt;&gt;0),$G14/$H14,0)*IF(AND($K14&gt;0,W$3&gt;$K14),0,1)*тех!AH$6</f>
        <v>0</v>
      </c>
      <c r="X14" s="64">
        <f>IF(AND(X$3&gt;=$I14,$H14&gt;0,SUM($M14:W14)&lt;$G14,$I14&lt;&gt;0),$G14/$H14,0)*IF(AND($K14&gt;0,X$3&gt;$K14),0,1)*тех!AI$6</f>
        <v>0</v>
      </c>
      <c r="Y14" s="64">
        <f>IF(AND(Y$3&gt;=$I14,$H14&gt;0,SUM($M14:X14)&lt;$G14,$I14&lt;&gt;0),$G14/$H14,0)*IF(AND($K14&gt;0,Y$3&gt;$K14),0,1)*тех!AJ$6</f>
        <v>0</v>
      </c>
      <c r="Z14" s="64">
        <f>IF(AND(Z$3&gt;=$I14,$H14&gt;0,SUM($M14:Y14)&lt;$G14,$I14&lt;&gt;0),$G14/$H14,0)*IF(AND($K14&gt;0,Z$3&gt;$K14),0,1)*тех!AK$6</f>
        <v>0</v>
      </c>
      <c r="AA14" s="64">
        <f>IF(AND(AA$3&gt;=$I14,$H14&gt;0,SUM($M14:Z14)&lt;$G14,$I14&lt;&gt;0),$G14/$H14,0)*IF(AND($K14&gt;0,AA$3&gt;$K14),0,1)*тех!AL$6</f>
        <v>0</v>
      </c>
      <c r="AB14" s="64">
        <f>IF(AND(AB$3&gt;=$I14,$H14&gt;0,SUM($M14:AA14)&lt;$G14,$I14&lt;&gt;0),$G14/$H14,0)*IF(AND($K14&gt;0,AB$3&gt;$K14),0,1)*тех!AM$6</f>
        <v>0</v>
      </c>
      <c r="AC14" s="64">
        <f>IF(AND(AC$3&gt;=$I14,$H14&gt;0,SUM($M14:AB14)&lt;$G14,$I14&lt;&gt;0),$G14/$H14,0)*IF(AND($K14&gt;0,AC$3&gt;$K14),0,1)*тех!AN$6</f>
        <v>0</v>
      </c>
      <c r="AD14" s="64">
        <f>IF(AND(AD$3&gt;=$I14,$H14&gt;0,SUM($M14:AC14)&lt;$G14,$I14&lt;&gt;0),$G14/$H14,0)*IF(AND($K14&gt;0,AD$3&gt;$K14),0,1)*тех!AO$6</f>
        <v>0</v>
      </c>
      <c r="AE14" s="64">
        <f>IF(AND(AE$3&gt;=$I14,$H14&gt;0,SUM($M14:AD14)&lt;$G14,$I14&lt;&gt;0),$G14/$H14,0)*IF(AND($K14&gt;0,AE$3&gt;$K14),0,1)*тех!AP$6</f>
        <v>0</v>
      </c>
      <c r="AF14" s="64">
        <f>IF(AND(AF$3&gt;=$I14,$H14&gt;0,SUM($M14:AE14)&lt;$G14,$I14&lt;&gt;0),$G14/$H14,0)*IF(AND($K14&gt;0,AF$3&gt;$K14),0,1)*тех!AQ$6</f>
        <v>0</v>
      </c>
      <c r="AG14" s="64">
        <f>IF(AND(AG$3&gt;=$I14,$H14&gt;0,SUM($M14:AF14)&lt;$G14,$I14&lt;&gt;0),$G14/$H14,0)*IF(AND($K14&gt;0,AG$3&gt;$K14),0,1)*тех!AR$6</f>
        <v>0</v>
      </c>
      <c r="AH14" s="64">
        <f>IF(AND(AH$3&gt;=$I14,$H14&gt;0,SUM($M14:AG14)&lt;$G14,$I14&lt;&gt;0),$G14/$H14,0)*IF(AND($K14&gt;0,AH$3&gt;$K14),0,1)*тех!AS$6</f>
        <v>0</v>
      </c>
      <c r="AI14" s="64">
        <f>IF(AND(AI$3&gt;=$I14,$H14&gt;0,SUM($M14:AH14)&lt;$G14,$I14&lt;&gt;0),$G14/$H14,0)*IF(AND($K14&gt;0,AI$3&gt;$K14),0,1)*тех!AT$6</f>
        <v>0</v>
      </c>
      <c r="AJ14" s="64">
        <f>IF(AND(AJ$3&gt;=$I14,$H14&gt;0,SUM($M14:AI14)&lt;$G14,$I14&lt;&gt;0),$G14/$H14,0)*IF(AND($K14&gt;0,AJ$3&gt;$K14),0,1)*тех!AU$6</f>
        <v>0</v>
      </c>
      <c r="AK14" s="64">
        <f>IF(AND(AK$3&gt;=$I14,$H14&gt;0,SUM($M14:AJ14)&lt;$G14,$I14&lt;&gt;0),$G14/$H14,0)*IF(AND($K14&gt;0,AK$3&gt;$K14),0,1)*тех!AV$6</f>
        <v>0</v>
      </c>
      <c r="AL14" s="64">
        <f>IF(AND(AL$3&gt;=$I14,$H14&gt;0,SUM($M14:AK14)&lt;$G14,$I14&lt;&gt;0),$G14/$H14,0)*IF(AND($K14&gt;0,AL$3&gt;$K14),0,1)*тех!AW$6</f>
        <v>0</v>
      </c>
      <c r="AM14" s="64">
        <f>IF(AND(AM$3&gt;=$I14,$H14&gt;0,SUM($M14:AL14)&lt;$G14,$I14&lt;&gt;0),$G14/$H14,0)*IF(AND($K14&gt;0,AM$3&gt;$K14),0,1)*тех!AX$6</f>
        <v>0</v>
      </c>
      <c r="AN14" s="64">
        <f>IF(AND(AN$3&gt;=$I14,$H14&gt;0,SUM($M14:AM14)&lt;$G14,$I14&lt;&gt;0),$G14/$H14,0)*IF(AND($K14&gt;0,AN$3&gt;$K14),0,1)*тех!AY$6</f>
        <v>0</v>
      </c>
      <c r="AO14" s="64">
        <f>IF(AND(AO$3&gt;=$I14,$H14&gt;0,SUM($M14:AN14)&lt;$G14,$I14&lt;&gt;0),$G14/$H14,0)*IF(AND($K14&gt;0,AO$3&gt;$K14),0,1)*тех!AZ$6</f>
        <v>0</v>
      </c>
      <c r="AP14" s="64">
        <f>IF(AND(AP$3&gt;=$I14,$H14&gt;0,SUM($M14:AO14)&lt;$G14,$I14&lt;&gt;0),$G14/$H14,0)*IF(AND($K14&gt;0,AP$3&gt;$K14),0,1)*тех!BA$6</f>
        <v>0</v>
      </c>
      <c r="AQ14" s="64">
        <f>IF(AND(AQ$3&gt;=$I14,$H14&gt;0,SUM($M14:AP14)&lt;$G14,$I14&lt;&gt;0),$G14/$H14,0)*IF(AND($K14&gt;0,AQ$3&gt;$K14),0,1)*тех!BB$6</f>
        <v>0</v>
      </c>
      <c r="AR14" s="64">
        <f>IF(AND(AR$3&gt;=$I14,$H14&gt;0,SUM($M14:AQ14)&lt;$G14,$I14&lt;&gt;0),$G14/$H14,0)*IF(AND($K14&gt;0,AR$3&gt;$K14),0,1)*тех!BC$6</f>
        <v>0</v>
      </c>
      <c r="AS14" s="64">
        <f>IF(AND(AS$3&gt;=$I14,$H14&gt;0,SUM($M14:AR14)&lt;$G14,$I14&lt;&gt;0),$G14/$H14,0)*IF(AND($K14&gt;0,AS$3&gt;$K14),0,1)*тех!BD$6</f>
        <v>0</v>
      </c>
      <c r="AT14" s="64">
        <f>IF(AND(AT$3&gt;=$I14,$H14&gt;0,SUM($M14:AS14)&lt;$G14,$I14&lt;&gt;0),$G14/$H14,0)*IF(AND($K14&gt;0,AT$3&gt;$K14),0,1)*тех!BE$6</f>
        <v>0</v>
      </c>
      <c r="AU14" s="64">
        <f>IF(AND(AU$3&gt;=$I14,$H14&gt;0,SUM($M14:AT14)&lt;$G14,$I14&lt;&gt;0),$G14/$H14,0)*IF(AND($K14&gt;0,AU$3&gt;$K14),0,1)*тех!BF$6</f>
        <v>0</v>
      </c>
      <c r="AV14" s="64">
        <f>IF(AND(AV$3&gt;=$I14,$H14&gt;0,SUM($M14:AU14)&lt;$G14,$I14&lt;&gt;0),$G14/$H14,0)*IF(AND($K14&gt;0,AV$3&gt;$K14),0,1)*тех!BG$6</f>
        <v>0</v>
      </c>
      <c r="AW14" s="64">
        <f>IF(AND(AW$3&gt;=$I14,$H14&gt;0,SUM($M14:AV14)&lt;$G14,$I14&lt;&gt;0),$G14/$H14,0)*IF(AND($K14&gt;0,AW$3&gt;$K14),0,1)*тех!BH$6</f>
        <v>0</v>
      </c>
      <c r="AX14" s="64">
        <f>IF(AND(AX$3&gt;=$I14,$H14&gt;0,SUM($M14:AW14)&lt;$G14,$I14&lt;&gt;0),$G14/$H14,0)*IF(AND($K14&gt;0,AX$3&gt;$K14),0,1)*тех!BI$6</f>
        <v>0</v>
      </c>
      <c r="AY14" s="64">
        <f>IF(AND(AY$3&gt;=$I14,$H14&gt;0,SUM($M14:AX14)&lt;$G14,$I14&lt;&gt;0),$G14/$H14,0)*IF(AND($K14&gt;0,AY$3&gt;$K14),0,1)*тех!BJ$6</f>
        <v>0</v>
      </c>
      <c r="AZ14" s="64">
        <f>IF(AND(AZ$3&gt;=$I14,$H14&gt;0,SUM($M14:AY14)&lt;$G14,$I14&lt;&gt;0),$G14/$H14,0)*IF(AND($K14&gt;0,AZ$3&gt;$K14),0,1)*тех!BK$6</f>
        <v>0</v>
      </c>
      <c r="BA14" s="64">
        <f>IF(AND(BA$3&gt;=$I14,$H14&gt;0,SUM($M14:AZ14)&lt;$G14,$I14&lt;&gt;0),$G14/$H14,0)*IF(AND($K14&gt;0,BA$3&gt;$K14),0,1)*тех!BL$6</f>
        <v>0</v>
      </c>
      <c r="BB14" s="64">
        <f>IF(AND(BB$3&gt;=$I14,$H14&gt;0,SUM($M14:BA14)&lt;$G14,$I14&lt;&gt;0),$G14/$H14,0)*IF(AND($K14&gt;0,BB$3&gt;$K14),0,1)*тех!BM$6</f>
        <v>0</v>
      </c>
      <c r="BC14" s="64">
        <f>IF(AND(BC$3&gt;=$I14,$H14&gt;0,SUM($M14:BB14)&lt;$G14,$I14&lt;&gt;0),$G14/$H14,0)*IF(AND($K14&gt;0,BC$3&gt;$K14),0,1)*тех!BN$6</f>
        <v>0</v>
      </c>
      <c r="BD14" s="64">
        <f>IF(AND(BD$3&gt;=$I14,$H14&gt;0,SUM($M14:BC14)&lt;$G14,$I14&lt;&gt;0),$G14/$H14,0)*IF(AND($K14&gt;0,BD$3&gt;$K14),0,1)*тех!BO$6</f>
        <v>0</v>
      </c>
      <c r="BE14" s="64">
        <f>IF(AND(BE$3&gt;=$I14,$H14&gt;0,SUM($M14:BD14)&lt;$G14,$I14&lt;&gt;0),$G14/$H14,0)*IF(AND($K14&gt;0,BE$3&gt;$K14),0,1)*тех!BP$6</f>
        <v>0</v>
      </c>
      <c r="BF14" s="64">
        <f>IF(AND(BF$3&gt;=$I14,$H14&gt;0,SUM($M14:BE14)&lt;$G14,$I14&lt;&gt;0),$G14/$H14,0)*IF(AND($K14&gt;0,BF$3&gt;$K14),0,1)*тех!BQ$6</f>
        <v>0</v>
      </c>
      <c r="BG14" s="64">
        <f>IF(AND(BG$3&gt;=$I14,$H14&gt;0,SUM($M14:BF14)&lt;$G14,$I14&lt;&gt;0),$G14/$H14,0)*IF(AND($K14&gt;0,BG$3&gt;$K14),0,1)*тех!BR$6</f>
        <v>0</v>
      </c>
      <c r="BH14" s="64">
        <f>IF(AND(BH$3&gt;=$I14,$H14&gt;0,SUM($M14:BG14)&lt;$G14,$I14&lt;&gt;0),$G14/$H14,0)*IF(AND($K14&gt;0,BH$3&gt;$K14),0,1)*тех!BS$6</f>
        <v>0</v>
      </c>
      <c r="BI14" s="64">
        <f>IF(AND(BI$3&gt;=$I14,$H14&gt;0,SUM($M14:BH14)&lt;$G14,$I14&lt;&gt;0),$G14/$H14,0)*IF(AND($K14&gt;0,BI$3&gt;$K14),0,1)*тех!BT$6</f>
        <v>0</v>
      </c>
      <c r="BJ14" s="64">
        <f>IF(AND(BJ$3&gt;=$I14,$H14&gt;0,SUM($M14:BI14)&lt;$G14,$I14&lt;&gt;0),$G14/$H14,0)*IF(AND($K14&gt;0,BJ$3&gt;$K14),0,1)*тех!BU$6</f>
        <v>0</v>
      </c>
      <c r="BK14" s="64">
        <f>IF(AND(BK$3&gt;=$I14,$H14&gt;0,SUM($M14:BJ14)&lt;$G14,$I14&lt;&gt;0),$G14/$H14,0)*IF(AND($K14&gt;0,BK$3&gt;$K14),0,1)*тех!BV$6</f>
        <v>0</v>
      </c>
      <c r="BL14" s="64">
        <f>IF(AND(BL$3&gt;=$I14,$H14&gt;0,SUM($M14:BK14)&lt;$G14,$I14&lt;&gt;0),$G14/$H14,0)*IF(AND($K14&gt;0,BL$3&gt;$K14),0,1)*тех!BW$6</f>
        <v>0</v>
      </c>
      <c r="BM14" s="64">
        <f>IF(AND(BM$3&gt;=$I14,$H14&gt;0,SUM($M14:BL14)&lt;$G14,$I14&lt;&gt;0),$G14/$H14,0)*IF(AND($K14&gt;0,BM$3&gt;$K14),0,1)*тех!BX$6</f>
        <v>0</v>
      </c>
      <c r="BN14" s="64">
        <f>IF(AND(BN$3&gt;=$I14,$H14&gt;0,SUM($M14:BM14)&lt;$G14,$I14&lt;&gt;0),$G14/$H14,0)*IF(AND($K14&gt;0,BN$3&gt;$K14),0,1)*тех!BY$6</f>
        <v>0</v>
      </c>
      <c r="BO14" s="64">
        <f>IF(AND(BO$3&gt;=$I14,$H14&gt;0,SUM($M14:BN14)&lt;$G14,$I14&lt;&gt;0),$G14/$H14,0)*IF(AND($K14&gt;0,BO$3&gt;$K14),0,1)*тех!BZ$6</f>
        <v>0</v>
      </c>
      <c r="BP14" s="64">
        <f>IF(AND(BP$3&gt;=$I14,$H14&gt;0,SUM($M14:BO14)&lt;$G14,$I14&lt;&gt;0),$G14/$H14,0)*IF(AND($K14&gt;0,BP$3&gt;$K14),0,1)*тех!CA$6</f>
        <v>0</v>
      </c>
      <c r="BQ14" s="64">
        <f>IF(AND(BQ$3&gt;=$I14,$H14&gt;0,SUM($M14:BP14)&lt;$G14,$I14&lt;&gt;0),$G14/$H14,0)*IF(AND($K14&gt;0,BQ$3&gt;$K14),0,1)*тех!CB$6</f>
        <v>0</v>
      </c>
      <c r="BR14" s="64">
        <f>IF(AND(BR$3&gt;=$I14,$H14&gt;0,SUM($M14:BQ14)&lt;$G14,$I14&lt;&gt;0),$G14/$H14,0)*IF(AND($K14&gt;0,BR$3&gt;$K14),0,1)*тех!CC$6</f>
        <v>0</v>
      </c>
      <c r="BS14" s="64">
        <f>IF(AND(BS$3&gt;=$I14,$H14&gt;0,SUM($M14:BR14)&lt;$G14,$I14&lt;&gt;0),$G14/$H14,0)*IF(AND($K14&gt;0,BS$3&gt;$K14),0,1)*тех!CD$6</f>
        <v>0</v>
      </c>
      <c r="BT14" s="64">
        <f>IF(AND(BT$3&gt;=$I14,$H14&gt;0,SUM($M14:BS14)&lt;$G14,$I14&lt;&gt;0),$G14/$H14,0)*IF(AND($K14&gt;0,BT$3&gt;$K14),0,1)*тех!CE$6</f>
        <v>0</v>
      </c>
    </row>
    <row r="15" spans="2:72">
      <c r="B15" s="3">
        <v>10</v>
      </c>
      <c r="C15" s="19" t="s">
        <v>1229</v>
      </c>
      <c r="D15" s="19" t="s">
        <v>683</v>
      </c>
      <c r="E15" s="71">
        <v>22549.8</v>
      </c>
      <c r="F15" s="19">
        <v>0</v>
      </c>
      <c r="G15" s="76">
        <f t="shared" ref="G15:G94" si="4">E15*F15</f>
        <v>0</v>
      </c>
      <c r="H15" s="7">
        <f>IFERROR(VLOOKUP(D15,тех!$N$19:$O$24,2,FALSE),)</f>
        <v>24</v>
      </c>
      <c r="I15" s="20">
        <f t="shared" si="3"/>
        <v>42370</v>
      </c>
      <c r="J15" s="111">
        <f>IF(AND(H15+(YEAR(I15)-YEAR(Параметры!$C$11))*12+(MONTH(I15)-MONTH(Параметры!$C$11))&gt;Параметры!$C$12,F15&gt;0),(G15-SUM(M15:BT15))/F15,)</f>
        <v>0</v>
      </c>
      <c r="K15" s="112">
        <f>IF(H15+(YEAR(I15)-YEAR(Параметры!$C$11))*12+(MONTH(I15)-MONTH(Параметры!$C$11))&gt;Параметры!$C$12,DATE(YEAR(Параметры!$C$11),MONTH(Параметры!$C$11)+Параметры!$C$12-1,1),"")</f>
        <v>42705</v>
      </c>
      <c r="M15" s="76">
        <f t="shared" si="2"/>
        <v>0</v>
      </c>
      <c r="N15" s="64">
        <f>IF(AND(N$3&gt;=$I15,$H15&gt;0,SUM($M15:M15)&lt;$G15,$I15&lt;&gt;0),$G15/$H15,0)*IF(AND($K15&gt;0,N$3&gt;$K15),0,1)*тех!Y$6</f>
        <v>0</v>
      </c>
      <c r="O15" s="64">
        <f>IF(AND(O$3&gt;=$I15,$H15&gt;0,SUM($M15:N15)&lt;$G15,$I15&lt;&gt;0),$G15/$H15,0)*IF(AND($K15&gt;0,O$3&gt;$K15),0,1)*тех!Z$6</f>
        <v>0</v>
      </c>
      <c r="P15" s="64">
        <f>IF(AND(P$3&gt;=$I15,$H15&gt;0,SUM($M15:O15)&lt;$G15,$I15&lt;&gt;0),$G15/$H15,0)*IF(AND($K15&gt;0,P$3&gt;$K15),0,1)*тех!AA$6</f>
        <v>0</v>
      </c>
      <c r="Q15" s="64">
        <f>IF(AND(Q$3&gt;=$I15,$H15&gt;0,SUM($M15:P15)&lt;$G15,$I15&lt;&gt;0),$G15/$H15,0)*IF(AND($K15&gt;0,Q$3&gt;$K15),0,1)*тех!AB$6</f>
        <v>0</v>
      </c>
      <c r="R15" s="64">
        <f>IF(AND(R$3&gt;=$I15,$H15&gt;0,SUM($M15:Q15)&lt;$G15,$I15&lt;&gt;0),$G15/$H15,0)*IF(AND($K15&gt;0,R$3&gt;$K15),0,1)*тех!AC$6</f>
        <v>0</v>
      </c>
      <c r="S15" s="64">
        <f>IF(AND(S$3&gt;=$I15,$H15&gt;0,SUM($M15:R15)&lt;$G15,$I15&lt;&gt;0),$G15/$H15,0)*IF(AND($K15&gt;0,S$3&gt;$K15),0,1)*тех!AD$6</f>
        <v>0</v>
      </c>
      <c r="T15" s="64">
        <f>IF(AND(T$3&gt;=$I15,$H15&gt;0,SUM($M15:S15)&lt;$G15,$I15&lt;&gt;0),$G15/$H15,0)*IF(AND($K15&gt;0,T$3&gt;$K15),0,1)*тех!AE$6</f>
        <v>0</v>
      </c>
      <c r="U15" s="64">
        <f>IF(AND(U$3&gt;=$I15,$H15&gt;0,SUM($M15:T15)&lt;$G15,$I15&lt;&gt;0),$G15/$H15,0)*IF(AND($K15&gt;0,U$3&gt;$K15),0,1)*тех!AF$6</f>
        <v>0</v>
      </c>
      <c r="V15" s="64">
        <f>IF(AND(V$3&gt;=$I15,$H15&gt;0,SUM($M15:U15)&lt;$G15,$I15&lt;&gt;0),$G15/$H15,0)*IF(AND($K15&gt;0,V$3&gt;$K15),0,1)*тех!AG$6</f>
        <v>0</v>
      </c>
      <c r="W15" s="64">
        <f>IF(AND(W$3&gt;=$I15,$H15&gt;0,SUM($M15:V15)&lt;$G15,$I15&lt;&gt;0),$G15/$H15,0)*IF(AND($K15&gt;0,W$3&gt;$K15),0,1)*тех!AH$6</f>
        <v>0</v>
      </c>
      <c r="X15" s="64">
        <f>IF(AND(X$3&gt;=$I15,$H15&gt;0,SUM($M15:W15)&lt;$G15,$I15&lt;&gt;0),$G15/$H15,0)*IF(AND($K15&gt;0,X$3&gt;$K15),0,1)*тех!AI$6</f>
        <v>0</v>
      </c>
      <c r="Y15" s="64">
        <f>IF(AND(Y$3&gt;=$I15,$H15&gt;0,SUM($M15:X15)&lt;$G15,$I15&lt;&gt;0),$G15/$H15,0)*IF(AND($K15&gt;0,Y$3&gt;$K15),0,1)*тех!AJ$6</f>
        <v>0</v>
      </c>
      <c r="Z15" s="64">
        <f>IF(AND(Z$3&gt;=$I15,$H15&gt;0,SUM($M15:Y15)&lt;$G15,$I15&lt;&gt;0),$G15/$H15,0)*IF(AND($K15&gt;0,Z$3&gt;$K15),0,1)*тех!AK$6</f>
        <v>0</v>
      </c>
      <c r="AA15" s="64">
        <f>IF(AND(AA$3&gt;=$I15,$H15&gt;0,SUM($M15:Z15)&lt;$G15,$I15&lt;&gt;0),$G15/$H15,0)*IF(AND($K15&gt;0,AA$3&gt;$K15),0,1)*тех!AL$6</f>
        <v>0</v>
      </c>
      <c r="AB15" s="64">
        <f>IF(AND(AB$3&gt;=$I15,$H15&gt;0,SUM($M15:AA15)&lt;$G15,$I15&lt;&gt;0),$G15/$H15,0)*IF(AND($K15&gt;0,AB$3&gt;$K15),0,1)*тех!AM$6</f>
        <v>0</v>
      </c>
      <c r="AC15" s="64">
        <f>IF(AND(AC$3&gt;=$I15,$H15&gt;0,SUM($M15:AB15)&lt;$G15,$I15&lt;&gt;0),$G15/$H15,0)*IF(AND($K15&gt;0,AC$3&gt;$K15),0,1)*тех!AN$6</f>
        <v>0</v>
      </c>
      <c r="AD15" s="64">
        <f>IF(AND(AD$3&gt;=$I15,$H15&gt;0,SUM($M15:AC15)&lt;$G15,$I15&lt;&gt;0),$G15/$H15,0)*IF(AND($K15&gt;0,AD$3&gt;$K15),0,1)*тех!AO$6</f>
        <v>0</v>
      </c>
      <c r="AE15" s="64">
        <f>IF(AND(AE$3&gt;=$I15,$H15&gt;0,SUM($M15:AD15)&lt;$G15,$I15&lt;&gt;0),$G15/$H15,0)*IF(AND($K15&gt;0,AE$3&gt;$K15),0,1)*тех!AP$6</f>
        <v>0</v>
      </c>
      <c r="AF15" s="64">
        <f>IF(AND(AF$3&gt;=$I15,$H15&gt;0,SUM($M15:AE15)&lt;$G15,$I15&lt;&gt;0),$G15/$H15,0)*IF(AND($K15&gt;0,AF$3&gt;$K15),0,1)*тех!AQ$6</f>
        <v>0</v>
      </c>
      <c r="AG15" s="64">
        <f>IF(AND(AG$3&gt;=$I15,$H15&gt;0,SUM($M15:AF15)&lt;$G15,$I15&lt;&gt;0),$G15/$H15,0)*IF(AND($K15&gt;0,AG$3&gt;$K15),0,1)*тех!AR$6</f>
        <v>0</v>
      </c>
      <c r="AH15" s="64">
        <f>IF(AND(AH$3&gt;=$I15,$H15&gt;0,SUM($M15:AG15)&lt;$G15,$I15&lt;&gt;0),$G15/$H15,0)*IF(AND($K15&gt;0,AH$3&gt;$K15),0,1)*тех!AS$6</f>
        <v>0</v>
      </c>
      <c r="AI15" s="64">
        <f>IF(AND(AI$3&gt;=$I15,$H15&gt;0,SUM($M15:AH15)&lt;$G15,$I15&lt;&gt;0),$G15/$H15,0)*IF(AND($K15&gt;0,AI$3&gt;$K15),0,1)*тех!AT$6</f>
        <v>0</v>
      </c>
      <c r="AJ15" s="64">
        <f>IF(AND(AJ$3&gt;=$I15,$H15&gt;0,SUM($M15:AI15)&lt;$G15,$I15&lt;&gt;0),$G15/$H15,0)*IF(AND($K15&gt;0,AJ$3&gt;$K15),0,1)*тех!AU$6</f>
        <v>0</v>
      </c>
      <c r="AK15" s="64">
        <f>IF(AND(AK$3&gt;=$I15,$H15&gt;0,SUM($M15:AJ15)&lt;$G15,$I15&lt;&gt;0),$G15/$H15,0)*IF(AND($K15&gt;0,AK$3&gt;$K15),0,1)*тех!AV$6</f>
        <v>0</v>
      </c>
      <c r="AL15" s="64">
        <f>IF(AND(AL$3&gt;=$I15,$H15&gt;0,SUM($M15:AK15)&lt;$G15,$I15&lt;&gt;0),$G15/$H15,0)*IF(AND($K15&gt;0,AL$3&gt;$K15),0,1)*тех!AW$6</f>
        <v>0</v>
      </c>
      <c r="AM15" s="64">
        <f>IF(AND(AM$3&gt;=$I15,$H15&gt;0,SUM($M15:AL15)&lt;$G15,$I15&lt;&gt;0),$G15/$H15,0)*IF(AND($K15&gt;0,AM$3&gt;$K15),0,1)*тех!AX$6</f>
        <v>0</v>
      </c>
      <c r="AN15" s="64">
        <f>IF(AND(AN$3&gt;=$I15,$H15&gt;0,SUM($M15:AM15)&lt;$G15,$I15&lt;&gt;0),$G15/$H15,0)*IF(AND($K15&gt;0,AN$3&gt;$K15),0,1)*тех!AY$6</f>
        <v>0</v>
      </c>
      <c r="AO15" s="64">
        <f>IF(AND(AO$3&gt;=$I15,$H15&gt;0,SUM($M15:AN15)&lt;$G15,$I15&lt;&gt;0),$G15/$H15,0)*IF(AND($K15&gt;0,AO$3&gt;$K15),0,1)*тех!AZ$6</f>
        <v>0</v>
      </c>
      <c r="AP15" s="64">
        <f>IF(AND(AP$3&gt;=$I15,$H15&gt;0,SUM($M15:AO15)&lt;$G15,$I15&lt;&gt;0),$G15/$H15,0)*IF(AND($K15&gt;0,AP$3&gt;$K15),0,1)*тех!BA$6</f>
        <v>0</v>
      </c>
      <c r="AQ15" s="64">
        <f>IF(AND(AQ$3&gt;=$I15,$H15&gt;0,SUM($M15:AP15)&lt;$G15,$I15&lt;&gt;0),$G15/$H15,0)*IF(AND($K15&gt;0,AQ$3&gt;$K15),0,1)*тех!BB$6</f>
        <v>0</v>
      </c>
      <c r="AR15" s="64">
        <f>IF(AND(AR$3&gt;=$I15,$H15&gt;0,SUM($M15:AQ15)&lt;$G15,$I15&lt;&gt;0),$G15/$H15,0)*IF(AND($K15&gt;0,AR$3&gt;$K15),0,1)*тех!BC$6</f>
        <v>0</v>
      </c>
      <c r="AS15" s="64">
        <f>IF(AND(AS$3&gt;=$I15,$H15&gt;0,SUM($M15:AR15)&lt;$G15,$I15&lt;&gt;0),$G15/$H15,0)*IF(AND($K15&gt;0,AS$3&gt;$K15),0,1)*тех!BD$6</f>
        <v>0</v>
      </c>
      <c r="AT15" s="64">
        <f>IF(AND(AT$3&gt;=$I15,$H15&gt;0,SUM($M15:AS15)&lt;$G15,$I15&lt;&gt;0),$G15/$H15,0)*IF(AND($K15&gt;0,AT$3&gt;$K15),0,1)*тех!BE$6</f>
        <v>0</v>
      </c>
      <c r="AU15" s="64">
        <f>IF(AND(AU$3&gt;=$I15,$H15&gt;0,SUM($M15:AT15)&lt;$G15,$I15&lt;&gt;0),$G15/$H15,0)*IF(AND($K15&gt;0,AU$3&gt;$K15),0,1)*тех!BF$6</f>
        <v>0</v>
      </c>
      <c r="AV15" s="64">
        <f>IF(AND(AV$3&gt;=$I15,$H15&gt;0,SUM($M15:AU15)&lt;$G15,$I15&lt;&gt;0),$G15/$H15,0)*IF(AND($K15&gt;0,AV$3&gt;$K15),0,1)*тех!BG$6</f>
        <v>0</v>
      </c>
      <c r="AW15" s="64">
        <f>IF(AND(AW$3&gt;=$I15,$H15&gt;0,SUM($M15:AV15)&lt;$G15,$I15&lt;&gt;0),$G15/$H15,0)*IF(AND($K15&gt;0,AW$3&gt;$K15),0,1)*тех!BH$6</f>
        <v>0</v>
      </c>
      <c r="AX15" s="64">
        <f>IF(AND(AX$3&gt;=$I15,$H15&gt;0,SUM($M15:AW15)&lt;$G15,$I15&lt;&gt;0),$G15/$H15,0)*IF(AND($K15&gt;0,AX$3&gt;$K15),0,1)*тех!BI$6</f>
        <v>0</v>
      </c>
      <c r="AY15" s="64">
        <f>IF(AND(AY$3&gt;=$I15,$H15&gt;0,SUM($M15:AX15)&lt;$G15,$I15&lt;&gt;0),$G15/$H15,0)*IF(AND($K15&gt;0,AY$3&gt;$K15),0,1)*тех!BJ$6</f>
        <v>0</v>
      </c>
      <c r="AZ15" s="64">
        <f>IF(AND(AZ$3&gt;=$I15,$H15&gt;0,SUM($M15:AY15)&lt;$G15,$I15&lt;&gt;0),$G15/$H15,0)*IF(AND($K15&gt;0,AZ$3&gt;$K15),0,1)*тех!BK$6</f>
        <v>0</v>
      </c>
      <c r="BA15" s="64">
        <f>IF(AND(BA$3&gt;=$I15,$H15&gt;0,SUM($M15:AZ15)&lt;$G15,$I15&lt;&gt;0),$G15/$H15,0)*IF(AND($K15&gt;0,BA$3&gt;$K15),0,1)*тех!BL$6</f>
        <v>0</v>
      </c>
      <c r="BB15" s="64">
        <f>IF(AND(BB$3&gt;=$I15,$H15&gt;0,SUM($M15:BA15)&lt;$G15,$I15&lt;&gt;0),$G15/$H15,0)*IF(AND($K15&gt;0,BB$3&gt;$K15),0,1)*тех!BM$6</f>
        <v>0</v>
      </c>
      <c r="BC15" s="64">
        <f>IF(AND(BC$3&gt;=$I15,$H15&gt;0,SUM($M15:BB15)&lt;$G15,$I15&lt;&gt;0),$G15/$H15,0)*IF(AND($K15&gt;0,BC$3&gt;$K15),0,1)*тех!BN$6</f>
        <v>0</v>
      </c>
      <c r="BD15" s="64">
        <f>IF(AND(BD$3&gt;=$I15,$H15&gt;0,SUM($M15:BC15)&lt;$G15,$I15&lt;&gt;0),$G15/$H15,0)*IF(AND($K15&gt;0,BD$3&gt;$K15),0,1)*тех!BO$6</f>
        <v>0</v>
      </c>
      <c r="BE15" s="64">
        <f>IF(AND(BE$3&gt;=$I15,$H15&gt;0,SUM($M15:BD15)&lt;$G15,$I15&lt;&gt;0),$G15/$H15,0)*IF(AND($K15&gt;0,BE$3&gt;$K15),0,1)*тех!BP$6</f>
        <v>0</v>
      </c>
      <c r="BF15" s="64">
        <f>IF(AND(BF$3&gt;=$I15,$H15&gt;0,SUM($M15:BE15)&lt;$G15,$I15&lt;&gt;0),$G15/$H15,0)*IF(AND($K15&gt;0,BF$3&gt;$K15),0,1)*тех!BQ$6</f>
        <v>0</v>
      </c>
      <c r="BG15" s="64">
        <f>IF(AND(BG$3&gt;=$I15,$H15&gt;0,SUM($M15:BF15)&lt;$G15,$I15&lt;&gt;0),$G15/$H15,0)*IF(AND($K15&gt;0,BG$3&gt;$K15),0,1)*тех!BR$6</f>
        <v>0</v>
      </c>
      <c r="BH15" s="64">
        <f>IF(AND(BH$3&gt;=$I15,$H15&gt;0,SUM($M15:BG15)&lt;$G15,$I15&lt;&gt;0),$G15/$H15,0)*IF(AND($K15&gt;0,BH$3&gt;$K15),0,1)*тех!BS$6</f>
        <v>0</v>
      </c>
      <c r="BI15" s="64">
        <f>IF(AND(BI$3&gt;=$I15,$H15&gt;0,SUM($M15:BH15)&lt;$G15,$I15&lt;&gt;0),$G15/$H15,0)*IF(AND($K15&gt;0,BI$3&gt;$K15),0,1)*тех!BT$6</f>
        <v>0</v>
      </c>
      <c r="BJ15" s="64">
        <f>IF(AND(BJ$3&gt;=$I15,$H15&gt;0,SUM($M15:BI15)&lt;$G15,$I15&lt;&gt;0),$G15/$H15,0)*IF(AND($K15&gt;0,BJ$3&gt;$K15),0,1)*тех!BU$6</f>
        <v>0</v>
      </c>
      <c r="BK15" s="64">
        <f>IF(AND(BK$3&gt;=$I15,$H15&gt;0,SUM($M15:BJ15)&lt;$G15,$I15&lt;&gt;0),$G15/$H15,0)*IF(AND($K15&gt;0,BK$3&gt;$K15),0,1)*тех!BV$6</f>
        <v>0</v>
      </c>
      <c r="BL15" s="64">
        <f>IF(AND(BL$3&gt;=$I15,$H15&gt;0,SUM($M15:BK15)&lt;$G15,$I15&lt;&gt;0),$G15/$H15,0)*IF(AND($K15&gt;0,BL$3&gt;$K15),0,1)*тех!BW$6</f>
        <v>0</v>
      </c>
      <c r="BM15" s="64">
        <f>IF(AND(BM$3&gt;=$I15,$H15&gt;0,SUM($M15:BL15)&lt;$G15,$I15&lt;&gt;0),$G15/$H15,0)*IF(AND($K15&gt;0,BM$3&gt;$K15),0,1)*тех!BX$6</f>
        <v>0</v>
      </c>
      <c r="BN15" s="64">
        <f>IF(AND(BN$3&gt;=$I15,$H15&gt;0,SUM($M15:BM15)&lt;$G15,$I15&lt;&gt;0),$G15/$H15,0)*IF(AND($K15&gt;0,BN$3&gt;$K15),0,1)*тех!BY$6</f>
        <v>0</v>
      </c>
      <c r="BO15" s="64">
        <f>IF(AND(BO$3&gt;=$I15,$H15&gt;0,SUM($M15:BN15)&lt;$G15,$I15&lt;&gt;0),$G15/$H15,0)*IF(AND($K15&gt;0,BO$3&gt;$K15),0,1)*тех!BZ$6</f>
        <v>0</v>
      </c>
      <c r="BP15" s="64">
        <f>IF(AND(BP$3&gt;=$I15,$H15&gt;0,SUM($M15:BO15)&lt;$G15,$I15&lt;&gt;0),$G15/$H15,0)*IF(AND($K15&gt;0,BP$3&gt;$K15),0,1)*тех!CA$6</f>
        <v>0</v>
      </c>
      <c r="BQ15" s="64">
        <f>IF(AND(BQ$3&gt;=$I15,$H15&gt;0,SUM($M15:BP15)&lt;$G15,$I15&lt;&gt;0),$G15/$H15,0)*IF(AND($K15&gt;0,BQ$3&gt;$K15),0,1)*тех!CB$6</f>
        <v>0</v>
      </c>
      <c r="BR15" s="64">
        <f>IF(AND(BR$3&gt;=$I15,$H15&gt;0,SUM($M15:BQ15)&lt;$G15,$I15&lt;&gt;0),$G15/$H15,0)*IF(AND($K15&gt;0,BR$3&gt;$K15),0,1)*тех!CC$6</f>
        <v>0</v>
      </c>
      <c r="BS15" s="64">
        <f>IF(AND(BS$3&gt;=$I15,$H15&gt;0,SUM($M15:BR15)&lt;$G15,$I15&lt;&gt;0),$G15/$H15,0)*IF(AND($K15&gt;0,BS$3&gt;$K15),0,1)*тех!CD$6</f>
        <v>0</v>
      </c>
      <c r="BT15" s="64">
        <f>IF(AND(BT$3&gt;=$I15,$H15&gt;0,SUM($M15:BS15)&lt;$G15,$I15&lt;&gt;0),$G15/$H15,0)*IF(AND($K15&gt;0,BT$3&gt;$K15),0,1)*тех!CE$6</f>
        <v>0</v>
      </c>
    </row>
    <row r="16" spans="2:72">
      <c r="B16" s="3">
        <v>11</v>
      </c>
      <c r="C16" s="19" t="s">
        <v>1230</v>
      </c>
      <c r="D16" s="19" t="s">
        <v>683</v>
      </c>
      <c r="E16" s="71">
        <v>53633.45</v>
      </c>
      <c r="F16" s="19">
        <v>0</v>
      </c>
      <c r="G16" s="76">
        <f t="shared" si="4"/>
        <v>0</v>
      </c>
      <c r="H16" s="7">
        <f>IFERROR(VLOOKUP(D16,тех!$N$19:$O$24,2,FALSE),)</f>
        <v>24</v>
      </c>
      <c r="I16" s="20">
        <f t="shared" si="3"/>
        <v>42370</v>
      </c>
      <c r="J16" s="111">
        <f>IF(AND(H16+(YEAR(I16)-YEAR(Параметры!$C$11))*12+(MONTH(I16)-MONTH(Параметры!$C$11))&gt;Параметры!$C$12,F16&gt;0),(G16-SUM(M16:BT16))/F16,)</f>
        <v>0</v>
      </c>
      <c r="K16" s="112">
        <f>IF(H16+(YEAR(I16)-YEAR(Параметры!$C$11))*12+(MONTH(I16)-MONTH(Параметры!$C$11))&gt;Параметры!$C$12,DATE(YEAR(Параметры!$C$11),MONTH(Параметры!$C$11)+Параметры!$C$12-1,1),"")</f>
        <v>42705</v>
      </c>
      <c r="M16" s="76">
        <f t="shared" si="2"/>
        <v>0</v>
      </c>
      <c r="N16" s="64">
        <f>IF(AND(N$3&gt;=$I16,$H16&gt;0,SUM($M16:M16)&lt;$G16,$I16&lt;&gt;0),$G16/$H16,0)*IF(AND($K16&gt;0,N$3&gt;$K16),0,1)*тех!Y$6</f>
        <v>0</v>
      </c>
      <c r="O16" s="64">
        <f>IF(AND(O$3&gt;=$I16,$H16&gt;0,SUM($M16:N16)&lt;$G16,$I16&lt;&gt;0),$G16/$H16,0)*IF(AND($K16&gt;0,O$3&gt;$K16),0,1)*тех!Z$6</f>
        <v>0</v>
      </c>
      <c r="P16" s="64">
        <f>IF(AND(P$3&gt;=$I16,$H16&gt;0,SUM($M16:O16)&lt;$G16,$I16&lt;&gt;0),$G16/$H16,0)*IF(AND($K16&gt;0,P$3&gt;$K16),0,1)*тех!AA$6</f>
        <v>0</v>
      </c>
      <c r="Q16" s="64">
        <f>IF(AND(Q$3&gt;=$I16,$H16&gt;0,SUM($M16:P16)&lt;$G16,$I16&lt;&gt;0),$G16/$H16,0)*IF(AND($K16&gt;0,Q$3&gt;$K16),0,1)*тех!AB$6</f>
        <v>0</v>
      </c>
      <c r="R16" s="64">
        <f>IF(AND(R$3&gt;=$I16,$H16&gt;0,SUM($M16:Q16)&lt;$G16,$I16&lt;&gt;0),$G16/$H16,0)*IF(AND($K16&gt;0,R$3&gt;$K16),0,1)*тех!AC$6</f>
        <v>0</v>
      </c>
      <c r="S16" s="64">
        <f>IF(AND(S$3&gt;=$I16,$H16&gt;0,SUM($M16:R16)&lt;$G16,$I16&lt;&gt;0),$G16/$H16,0)*IF(AND($K16&gt;0,S$3&gt;$K16),0,1)*тех!AD$6</f>
        <v>0</v>
      </c>
      <c r="T16" s="64">
        <f>IF(AND(T$3&gt;=$I16,$H16&gt;0,SUM($M16:S16)&lt;$G16,$I16&lt;&gt;0),$G16/$H16,0)*IF(AND($K16&gt;0,T$3&gt;$K16),0,1)*тех!AE$6</f>
        <v>0</v>
      </c>
      <c r="U16" s="64">
        <f>IF(AND(U$3&gt;=$I16,$H16&gt;0,SUM($M16:T16)&lt;$G16,$I16&lt;&gt;0),$G16/$H16,0)*IF(AND($K16&gt;0,U$3&gt;$K16),0,1)*тех!AF$6</f>
        <v>0</v>
      </c>
      <c r="V16" s="64">
        <f>IF(AND(V$3&gt;=$I16,$H16&gt;0,SUM($M16:U16)&lt;$G16,$I16&lt;&gt;0),$G16/$H16,0)*IF(AND($K16&gt;0,V$3&gt;$K16),0,1)*тех!AG$6</f>
        <v>0</v>
      </c>
      <c r="W16" s="64">
        <f>IF(AND(W$3&gt;=$I16,$H16&gt;0,SUM($M16:V16)&lt;$G16,$I16&lt;&gt;0),$G16/$H16,0)*IF(AND($K16&gt;0,W$3&gt;$K16),0,1)*тех!AH$6</f>
        <v>0</v>
      </c>
      <c r="X16" s="64">
        <f>IF(AND(X$3&gt;=$I16,$H16&gt;0,SUM($M16:W16)&lt;$G16,$I16&lt;&gt;0),$G16/$H16,0)*IF(AND($K16&gt;0,X$3&gt;$K16),0,1)*тех!AI$6</f>
        <v>0</v>
      </c>
      <c r="Y16" s="64">
        <f>IF(AND(Y$3&gt;=$I16,$H16&gt;0,SUM($M16:X16)&lt;$G16,$I16&lt;&gt;0),$G16/$H16,0)*IF(AND($K16&gt;0,Y$3&gt;$K16),0,1)*тех!AJ$6</f>
        <v>0</v>
      </c>
      <c r="Z16" s="64">
        <f>IF(AND(Z$3&gt;=$I16,$H16&gt;0,SUM($M16:Y16)&lt;$G16,$I16&lt;&gt;0),$G16/$H16,0)*IF(AND($K16&gt;0,Z$3&gt;$K16),0,1)*тех!AK$6</f>
        <v>0</v>
      </c>
      <c r="AA16" s="64">
        <f>IF(AND(AA$3&gt;=$I16,$H16&gt;0,SUM($M16:Z16)&lt;$G16,$I16&lt;&gt;0),$G16/$H16,0)*IF(AND($K16&gt;0,AA$3&gt;$K16),0,1)*тех!AL$6</f>
        <v>0</v>
      </c>
      <c r="AB16" s="64">
        <f>IF(AND(AB$3&gt;=$I16,$H16&gt;0,SUM($M16:AA16)&lt;$G16,$I16&lt;&gt;0),$G16/$H16,0)*IF(AND($K16&gt;0,AB$3&gt;$K16),0,1)*тех!AM$6</f>
        <v>0</v>
      </c>
      <c r="AC16" s="64">
        <f>IF(AND(AC$3&gt;=$I16,$H16&gt;0,SUM($M16:AB16)&lt;$G16,$I16&lt;&gt;0),$G16/$H16,0)*IF(AND($K16&gt;0,AC$3&gt;$K16),0,1)*тех!AN$6</f>
        <v>0</v>
      </c>
      <c r="AD16" s="64">
        <f>IF(AND(AD$3&gt;=$I16,$H16&gt;0,SUM($M16:AC16)&lt;$G16,$I16&lt;&gt;0),$G16/$H16,0)*IF(AND($K16&gt;0,AD$3&gt;$K16),0,1)*тех!AO$6</f>
        <v>0</v>
      </c>
      <c r="AE16" s="64">
        <f>IF(AND(AE$3&gt;=$I16,$H16&gt;0,SUM($M16:AD16)&lt;$G16,$I16&lt;&gt;0),$G16/$H16,0)*IF(AND($K16&gt;0,AE$3&gt;$K16),0,1)*тех!AP$6</f>
        <v>0</v>
      </c>
      <c r="AF16" s="64">
        <f>IF(AND(AF$3&gt;=$I16,$H16&gt;0,SUM($M16:AE16)&lt;$G16,$I16&lt;&gt;0),$G16/$H16,0)*IF(AND($K16&gt;0,AF$3&gt;$K16),0,1)*тех!AQ$6</f>
        <v>0</v>
      </c>
      <c r="AG16" s="64">
        <f>IF(AND(AG$3&gt;=$I16,$H16&gt;0,SUM($M16:AF16)&lt;$G16,$I16&lt;&gt;0),$G16/$H16,0)*IF(AND($K16&gt;0,AG$3&gt;$K16),0,1)*тех!AR$6</f>
        <v>0</v>
      </c>
      <c r="AH16" s="64">
        <f>IF(AND(AH$3&gt;=$I16,$H16&gt;0,SUM($M16:AG16)&lt;$G16,$I16&lt;&gt;0),$G16/$H16,0)*IF(AND($K16&gt;0,AH$3&gt;$K16),0,1)*тех!AS$6</f>
        <v>0</v>
      </c>
      <c r="AI16" s="64">
        <f>IF(AND(AI$3&gt;=$I16,$H16&gt;0,SUM($M16:AH16)&lt;$G16,$I16&lt;&gt;0),$G16/$H16,0)*IF(AND($K16&gt;0,AI$3&gt;$K16),0,1)*тех!AT$6</f>
        <v>0</v>
      </c>
      <c r="AJ16" s="64">
        <f>IF(AND(AJ$3&gt;=$I16,$H16&gt;0,SUM($M16:AI16)&lt;$G16,$I16&lt;&gt;0),$G16/$H16,0)*IF(AND($K16&gt;0,AJ$3&gt;$K16),0,1)*тех!AU$6</f>
        <v>0</v>
      </c>
      <c r="AK16" s="64">
        <f>IF(AND(AK$3&gt;=$I16,$H16&gt;0,SUM($M16:AJ16)&lt;$G16,$I16&lt;&gt;0),$G16/$H16,0)*IF(AND($K16&gt;0,AK$3&gt;$K16),0,1)*тех!AV$6</f>
        <v>0</v>
      </c>
      <c r="AL16" s="64">
        <f>IF(AND(AL$3&gt;=$I16,$H16&gt;0,SUM($M16:AK16)&lt;$G16,$I16&lt;&gt;0),$G16/$H16,0)*IF(AND($K16&gt;0,AL$3&gt;$K16),0,1)*тех!AW$6</f>
        <v>0</v>
      </c>
      <c r="AM16" s="64">
        <f>IF(AND(AM$3&gt;=$I16,$H16&gt;0,SUM($M16:AL16)&lt;$G16,$I16&lt;&gt;0),$G16/$H16,0)*IF(AND($K16&gt;0,AM$3&gt;$K16),0,1)*тех!AX$6</f>
        <v>0</v>
      </c>
      <c r="AN16" s="64">
        <f>IF(AND(AN$3&gt;=$I16,$H16&gt;0,SUM($M16:AM16)&lt;$G16,$I16&lt;&gt;0),$G16/$H16,0)*IF(AND($K16&gt;0,AN$3&gt;$K16),0,1)*тех!AY$6</f>
        <v>0</v>
      </c>
      <c r="AO16" s="64">
        <f>IF(AND(AO$3&gt;=$I16,$H16&gt;0,SUM($M16:AN16)&lt;$G16,$I16&lt;&gt;0),$G16/$H16,0)*IF(AND($K16&gt;0,AO$3&gt;$K16),0,1)*тех!AZ$6</f>
        <v>0</v>
      </c>
      <c r="AP16" s="64">
        <f>IF(AND(AP$3&gt;=$I16,$H16&gt;0,SUM($M16:AO16)&lt;$G16,$I16&lt;&gt;0),$G16/$H16,0)*IF(AND($K16&gt;0,AP$3&gt;$K16),0,1)*тех!BA$6</f>
        <v>0</v>
      </c>
      <c r="AQ16" s="64">
        <f>IF(AND(AQ$3&gt;=$I16,$H16&gt;0,SUM($M16:AP16)&lt;$G16,$I16&lt;&gt;0),$G16/$H16,0)*IF(AND($K16&gt;0,AQ$3&gt;$K16),0,1)*тех!BB$6</f>
        <v>0</v>
      </c>
      <c r="AR16" s="64">
        <f>IF(AND(AR$3&gt;=$I16,$H16&gt;0,SUM($M16:AQ16)&lt;$G16,$I16&lt;&gt;0),$G16/$H16,0)*IF(AND($K16&gt;0,AR$3&gt;$K16),0,1)*тех!BC$6</f>
        <v>0</v>
      </c>
      <c r="AS16" s="64">
        <f>IF(AND(AS$3&gt;=$I16,$H16&gt;0,SUM($M16:AR16)&lt;$G16,$I16&lt;&gt;0),$G16/$H16,0)*IF(AND($K16&gt;0,AS$3&gt;$K16),0,1)*тех!BD$6</f>
        <v>0</v>
      </c>
      <c r="AT16" s="64">
        <f>IF(AND(AT$3&gt;=$I16,$H16&gt;0,SUM($M16:AS16)&lt;$G16,$I16&lt;&gt;0),$G16/$H16,0)*IF(AND($K16&gt;0,AT$3&gt;$K16),0,1)*тех!BE$6</f>
        <v>0</v>
      </c>
      <c r="AU16" s="64">
        <f>IF(AND(AU$3&gt;=$I16,$H16&gt;0,SUM($M16:AT16)&lt;$G16,$I16&lt;&gt;0),$G16/$H16,0)*IF(AND($K16&gt;0,AU$3&gt;$K16),0,1)*тех!BF$6</f>
        <v>0</v>
      </c>
      <c r="AV16" s="64">
        <f>IF(AND(AV$3&gt;=$I16,$H16&gt;0,SUM($M16:AU16)&lt;$G16,$I16&lt;&gt;0),$G16/$H16,0)*IF(AND($K16&gt;0,AV$3&gt;$K16),0,1)*тех!BG$6</f>
        <v>0</v>
      </c>
      <c r="AW16" s="64">
        <f>IF(AND(AW$3&gt;=$I16,$H16&gt;0,SUM($M16:AV16)&lt;$G16,$I16&lt;&gt;0),$G16/$H16,0)*IF(AND($K16&gt;0,AW$3&gt;$K16),0,1)*тех!BH$6</f>
        <v>0</v>
      </c>
      <c r="AX16" s="64">
        <f>IF(AND(AX$3&gt;=$I16,$H16&gt;0,SUM($M16:AW16)&lt;$G16,$I16&lt;&gt;0),$G16/$H16,0)*IF(AND($K16&gt;0,AX$3&gt;$K16),0,1)*тех!BI$6</f>
        <v>0</v>
      </c>
      <c r="AY16" s="64">
        <f>IF(AND(AY$3&gt;=$I16,$H16&gt;0,SUM($M16:AX16)&lt;$G16,$I16&lt;&gt;0),$G16/$H16,0)*IF(AND($K16&gt;0,AY$3&gt;$K16),0,1)*тех!BJ$6</f>
        <v>0</v>
      </c>
      <c r="AZ16" s="64">
        <f>IF(AND(AZ$3&gt;=$I16,$H16&gt;0,SUM($M16:AY16)&lt;$G16,$I16&lt;&gt;0),$G16/$H16,0)*IF(AND($K16&gt;0,AZ$3&gt;$K16),0,1)*тех!BK$6</f>
        <v>0</v>
      </c>
      <c r="BA16" s="64">
        <f>IF(AND(BA$3&gt;=$I16,$H16&gt;0,SUM($M16:AZ16)&lt;$G16,$I16&lt;&gt;0),$G16/$H16,0)*IF(AND($K16&gt;0,BA$3&gt;$K16),0,1)*тех!BL$6</f>
        <v>0</v>
      </c>
      <c r="BB16" s="64">
        <f>IF(AND(BB$3&gt;=$I16,$H16&gt;0,SUM($M16:BA16)&lt;$G16,$I16&lt;&gt;0),$G16/$H16,0)*IF(AND($K16&gt;0,BB$3&gt;$K16),0,1)*тех!BM$6</f>
        <v>0</v>
      </c>
      <c r="BC16" s="64">
        <f>IF(AND(BC$3&gt;=$I16,$H16&gt;0,SUM($M16:BB16)&lt;$G16,$I16&lt;&gt;0),$G16/$H16,0)*IF(AND($K16&gt;0,BC$3&gt;$K16),0,1)*тех!BN$6</f>
        <v>0</v>
      </c>
      <c r="BD16" s="64">
        <f>IF(AND(BD$3&gt;=$I16,$H16&gt;0,SUM($M16:BC16)&lt;$G16,$I16&lt;&gt;0),$G16/$H16,0)*IF(AND($K16&gt;0,BD$3&gt;$K16),0,1)*тех!BO$6</f>
        <v>0</v>
      </c>
      <c r="BE16" s="64">
        <f>IF(AND(BE$3&gt;=$I16,$H16&gt;0,SUM($M16:BD16)&lt;$G16,$I16&lt;&gt;0),$G16/$H16,0)*IF(AND($K16&gt;0,BE$3&gt;$K16),0,1)*тех!BP$6</f>
        <v>0</v>
      </c>
      <c r="BF16" s="64">
        <f>IF(AND(BF$3&gt;=$I16,$H16&gt;0,SUM($M16:BE16)&lt;$G16,$I16&lt;&gt;0),$G16/$H16,0)*IF(AND($K16&gt;0,BF$3&gt;$K16),0,1)*тех!BQ$6</f>
        <v>0</v>
      </c>
      <c r="BG16" s="64">
        <f>IF(AND(BG$3&gt;=$I16,$H16&gt;0,SUM($M16:BF16)&lt;$G16,$I16&lt;&gt;0),$G16/$H16,0)*IF(AND($K16&gt;0,BG$3&gt;$K16),0,1)*тех!BR$6</f>
        <v>0</v>
      </c>
      <c r="BH16" s="64">
        <f>IF(AND(BH$3&gt;=$I16,$H16&gt;0,SUM($M16:BG16)&lt;$G16,$I16&lt;&gt;0),$G16/$H16,0)*IF(AND($K16&gt;0,BH$3&gt;$K16),0,1)*тех!BS$6</f>
        <v>0</v>
      </c>
      <c r="BI16" s="64">
        <f>IF(AND(BI$3&gt;=$I16,$H16&gt;0,SUM($M16:BH16)&lt;$G16,$I16&lt;&gt;0),$G16/$H16,0)*IF(AND($K16&gt;0,BI$3&gt;$K16),0,1)*тех!BT$6</f>
        <v>0</v>
      </c>
      <c r="BJ16" s="64">
        <f>IF(AND(BJ$3&gt;=$I16,$H16&gt;0,SUM($M16:BI16)&lt;$G16,$I16&lt;&gt;0),$G16/$H16,0)*IF(AND($K16&gt;0,BJ$3&gt;$K16),0,1)*тех!BU$6</f>
        <v>0</v>
      </c>
      <c r="BK16" s="64">
        <f>IF(AND(BK$3&gt;=$I16,$H16&gt;0,SUM($M16:BJ16)&lt;$G16,$I16&lt;&gt;0),$G16/$H16,0)*IF(AND($K16&gt;0,BK$3&gt;$K16),0,1)*тех!BV$6</f>
        <v>0</v>
      </c>
      <c r="BL16" s="64">
        <f>IF(AND(BL$3&gt;=$I16,$H16&gt;0,SUM($M16:BK16)&lt;$G16,$I16&lt;&gt;0),$G16/$H16,0)*IF(AND($K16&gt;0,BL$3&gt;$K16),0,1)*тех!BW$6</f>
        <v>0</v>
      </c>
      <c r="BM16" s="64">
        <f>IF(AND(BM$3&gt;=$I16,$H16&gt;0,SUM($M16:BL16)&lt;$G16,$I16&lt;&gt;0),$G16/$H16,0)*IF(AND($K16&gt;0,BM$3&gt;$K16),0,1)*тех!BX$6</f>
        <v>0</v>
      </c>
      <c r="BN16" s="64">
        <f>IF(AND(BN$3&gt;=$I16,$H16&gt;0,SUM($M16:BM16)&lt;$G16,$I16&lt;&gt;0),$G16/$H16,0)*IF(AND($K16&gt;0,BN$3&gt;$K16),0,1)*тех!BY$6</f>
        <v>0</v>
      </c>
      <c r="BO16" s="64">
        <f>IF(AND(BO$3&gt;=$I16,$H16&gt;0,SUM($M16:BN16)&lt;$G16,$I16&lt;&gt;0),$G16/$H16,0)*IF(AND($K16&gt;0,BO$3&gt;$K16),0,1)*тех!BZ$6</f>
        <v>0</v>
      </c>
      <c r="BP16" s="64">
        <f>IF(AND(BP$3&gt;=$I16,$H16&gt;0,SUM($M16:BO16)&lt;$G16,$I16&lt;&gt;0),$G16/$H16,0)*IF(AND($K16&gt;0,BP$3&gt;$K16),0,1)*тех!CA$6</f>
        <v>0</v>
      </c>
      <c r="BQ16" s="64">
        <f>IF(AND(BQ$3&gt;=$I16,$H16&gt;0,SUM($M16:BP16)&lt;$G16,$I16&lt;&gt;0),$G16/$H16,0)*IF(AND($K16&gt;0,BQ$3&gt;$K16),0,1)*тех!CB$6</f>
        <v>0</v>
      </c>
      <c r="BR16" s="64">
        <f>IF(AND(BR$3&gt;=$I16,$H16&gt;0,SUM($M16:BQ16)&lt;$G16,$I16&lt;&gt;0),$G16/$H16,0)*IF(AND($K16&gt;0,BR$3&gt;$K16),0,1)*тех!CC$6</f>
        <v>0</v>
      </c>
      <c r="BS16" s="64">
        <f>IF(AND(BS$3&gt;=$I16,$H16&gt;0,SUM($M16:BR16)&lt;$G16,$I16&lt;&gt;0),$G16/$H16,0)*IF(AND($K16&gt;0,BS$3&gt;$K16),0,1)*тех!CD$6</f>
        <v>0</v>
      </c>
      <c r="BT16" s="64">
        <f>IF(AND(BT$3&gt;=$I16,$H16&gt;0,SUM($M16:BS16)&lt;$G16,$I16&lt;&gt;0),$G16/$H16,0)*IF(AND($K16&gt;0,BT$3&gt;$K16),0,1)*тех!CE$6</f>
        <v>0</v>
      </c>
    </row>
    <row r="17" spans="2:72">
      <c r="B17" s="3">
        <v>12</v>
      </c>
      <c r="C17" s="19" t="s">
        <v>1231</v>
      </c>
      <c r="D17" s="19" t="s">
        <v>683</v>
      </c>
      <c r="E17" s="71">
        <v>70640.7</v>
      </c>
      <c r="F17" s="19">
        <v>0</v>
      </c>
      <c r="G17" s="76">
        <f t="shared" si="4"/>
        <v>0</v>
      </c>
      <c r="H17" s="7">
        <f>IFERROR(VLOOKUP(D17,тех!$N$19:$O$24,2,FALSE),)</f>
        <v>24</v>
      </c>
      <c r="I17" s="20">
        <f t="shared" si="3"/>
        <v>42370</v>
      </c>
      <c r="J17" s="111">
        <f>IF(AND(H17+(YEAR(I17)-YEAR(Параметры!$C$11))*12+(MONTH(I17)-MONTH(Параметры!$C$11))&gt;Параметры!$C$12,F17&gt;0),(G17-SUM(M17:BT17))/F17,)</f>
        <v>0</v>
      </c>
      <c r="K17" s="112">
        <f>IF(H17+(YEAR(I17)-YEAR(Параметры!$C$11))*12+(MONTH(I17)-MONTH(Параметры!$C$11))&gt;Параметры!$C$12,DATE(YEAR(Параметры!$C$11),MONTH(Параметры!$C$11)+Параметры!$C$12-1,1),"")</f>
        <v>42705</v>
      </c>
      <c r="M17" s="76">
        <f t="shared" si="2"/>
        <v>0</v>
      </c>
      <c r="N17" s="64">
        <f>IF(AND(N$3&gt;=$I17,$H17&gt;0,SUM($M17:M17)&lt;$G17,$I17&lt;&gt;0),$G17/$H17,0)*IF(AND($K17&gt;0,N$3&gt;$K17),0,1)*тех!Y$6</f>
        <v>0</v>
      </c>
      <c r="O17" s="64">
        <f>IF(AND(O$3&gt;=$I17,$H17&gt;0,SUM($M17:N17)&lt;$G17,$I17&lt;&gt;0),$G17/$H17,0)*IF(AND($K17&gt;0,O$3&gt;$K17),0,1)*тех!Z$6</f>
        <v>0</v>
      </c>
      <c r="P17" s="64">
        <f>IF(AND(P$3&gt;=$I17,$H17&gt;0,SUM($M17:O17)&lt;$G17,$I17&lt;&gt;0),$G17/$H17,0)*IF(AND($K17&gt;0,P$3&gt;$K17),0,1)*тех!AA$6</f>
        <v>0</v>
      </c>
      <c r="Q17" s="64">
        <f>IF(AND(Q$3&gt;=$I17,$H17&gt;0,SUM($M17:P17)&lt;$G17,$I17&lt;&gt;0),$G17/$H17,0)*IF(AND($K17&gt;0,Q$3&gt;$K17),0,1)*тех!AB$6</f>
        <v>0</v>
      </c>
      <c r="R17" s="64">
        <f>IF(AND(R$3&gt;=$I17,$H17&gt;0,SUM($M17:Q17)&lt;$G17,$I17&lt;&gt;0),$G17/$H17,0)*IF(AND($K17&gt;0,R$3&gt;$K17),0,1)*тех!AC$6</f>
        <v>0</v>
      </c>
      <c r="S17" s="64">
        <f>IF(AND(S$3&gt;=$I17,$H17&gt;0,SUM($M17:R17)&lt;$G17,$I17&lt;&gt;0),$G17/$H17,0)*IF(AND($K17&gt;0,S$3&gt;$K17),0,1)*тех!AD$6</f>
        <v>0</v>
      </c>
      <c r="T17" s="64">
        <f>IF(AND(T$3&gt;=$I17,$H17&gt;0,SUM($M17:S17)&lt;$G17,$I17&lt;&gt;0),$G17/$H17,0)*IF(AND($K17&gt;0,T$3&gt;$K17),0,1)*тех!AE$6</f>
        <v>0</v>
      </c>
      <c r="U17" s="64">
        <f>IF(AND(U$3&gt;=$I17,$H17&gt;0,SUM($M17:T17)&lt;$G17,$I17&lt;&gt;0),$G17/$H17,0)*IF(AND($K17&gt;0,U$3&gt;$K17),0,1)*тех!AF$6</f>
        <v>0</v>
      </c>
      <c r="V17" s="64">
        <f>IF(AND(V$3&gt;=$I17,$H17&gt;0,SUM($M17:U17)&lt;$G17,$I17&lt;&gt;0),$G17/$H17,0)*IF(AND($K17&gt;0,V$3&gt;$K17),0,1)*тех!AG$6</f>
        <v>0</v>
      </c>
      <c r="W17" s="64">
        <f>IF(AND(W$3&gt;=$I17,$H17&gt;0,SUM($M17:V17)&lt;$G17,$I17&lt;&gt;0),$G17/$H17,0)*IF(AND($K17&gt;0,W$3&gt;$K17),0,1)*тех!AH$6</f>
        <v>0</v>
      </c>
      <c r="X17" s="64">
        <f>IF(AND(X$3&gt;=$I17,$H17&gt;0,SUM($M17:W17)&lt;$G17,$I17&lt;&gt;0),$G17/$H17,0)*IF(AND($K17&gt;0,X$3&gt;$K17),0,1)*тех!AI$6</f>
        <v>0</v>
      </c>
      <c r="Y17" s="64">
        <f>IF(AND(Y$3&gt;=$I17,$H17&gt;0,SUM($M17:X17)&lt;$G17,$I17&lt;&gt;0),$G17/$H17,0)*IF(AND($K17&gt;0,Y$3&gt;$K17),0,1)*тех!AJ$6</f>
        <v>0</v>
      </c>
      <c r="Z17" s="64">
        <f>IF(AND(Z$3&gt;=$I17,$H17&gt;0,SUM($M17:Y17)&lt;$G17,$I17&lt;&gt;0),$G17/$H17,0)*IF(AND($K17&gt;0,Z$3&gt;$K17),0,1)*тех!AK$6</f>
        <v>0</v>
      </c>
      <c r="AA17" s="64">
        <f>IF(AND(AA$3&gt;=$I17,$H17&gt;0,SUM($M17:Z17)&lt;$G17,$I17&lt;&gt;0),$G17/$H17,0)*IF(AND($K17&gt;0,AA$3&gt;$K17),0,1)*тех!AL$6</f>
        <v>0</v>
      </c>
      <c r="AB17" s="64">
        <f>IF(AND(AB$3&gt;=$I17,$H17&gt;0,SUM($M17:AA17)&lt;$G17,$I17&lt;&gt;0),$G17/$H17,0)*IF(AND($K17&gt;0,AB$3&gt;$K17),0,1)*тех!AM$6</f>
        <v>0</v>
      </c>
      <c r="AC17" s="64">
        <f>IF(AND(AC$3&gt;=$I17,$H17&gt;0,SUM($M17:AB17)&lt;$G17,$I17&lt;&gt;0),$G17/$H17,0)*IF(AND($K17&gt;0,AC$3&gt;$K17),0,1)*тех!AN$6</f>
        <v>0</v>
      </c>
      <c r="AD17" s="64">
        <f>IF(AND(AD$3&gt;=$I17,$H17&gt;0,SUM($M17:AC17)&lt;$G17,$I17&lt;&gt;0),$G17/$H17,0)*IF(AND($K17&gt;0,AD$3&gt;$K17),0,1)*тех!AO$6</f>
        <v>0</v>
      </c>
      <c r="AE17" s="64">
        <f>IF(AND(AE$3&gt;=$I17,$H17&gt;0,SUM($M17:AD17)&lt;$G17,$I17&lt;&gt;0),$G17/$H17,0)*IF(AND($K17&gt;0,AE$3&gt;$K17),0,1)*тех!AP$6</f>
        <v>0</v>
      </c>
      <c r="AF17" s="64">
        <f>IF(AND(AF$3&gt;=$I17,$H17&gt;0,SUM($M17:AE17)&lt;$G17,$I17&lt;&gt;0),$G17/$H17,0)*IF(AND($K17&gt;0,AF$3&gt;$K17),0,1)*тех!AQ$6</f>
        <v>0</v>
      </c>
      <c r="AG17" s="64">
        <f>IF(AND(AG$3&gt;=$I17,$H17&gt;0,SUM($M17:AF17)&lt;$G17,$I17&lt;&gt;0),$G17/$H17,0)*IF(AND($K17&gt;0,AG$3&gt;$K17),0,1)*тех!AR$6</f>
        <v>0</v>
      </c>
      <c r="AH17" s="64">
        <f>IF(AND(AH$3&gt;=$I17,$H17&gt;0,SUM($M17:AG17)&lt;$G17,$I17&lt;&gt;0),$G17/$H17,0)*IF(AND($K17&gt;0,AH$3&gt;$K17),0,1)*тех!AS$6</f>
        <v>0</v>
      </c>
      <c r="AI17" s="64">
        <f>IF(AND(AI$3&gt;=$I17,$H17&gt;0,SUM($M17:AH17)&lt;$G17,$I17&lt;&gt;0),$G17/$H17,0)*IF(AND($K17&gt;0,AI$3&gt;$K17),0,1)*тех!AT$6</f>
        <v>0</v>
      </c>
      <c r="AJ17" s="64">
        <f>IF(AND(AJ$3&gt;=$I17,$H17&gt;0,SUM($M17:AI17)&lt;$G17,$I17&lt;&gt;0),$G17/$H17,0)*IF(AND($K17&gt;0,AJ$3&gt;$K17),0,1)*тех!AU$6</f>
        <v>0</v>
      </c>
      <c r="AK17" s="64">
        <f>IF(AND(AK$3&gt;=$I17,$H17&gt;0,SUM($M17:AJ17)&lt;$G17,$I17&lt;&gt;0),$G17/$H17,0)*IF(AND($K17&gt;0,AK$3&gt;$K17),0,1)*тех!AV$6</f>
        <v>0</v>
      </c>
      <c r="AL17" s="64">
        <f>IF(AND(AL$3&gt;=$I17,$H17&gt;0,SUM($M17:AK17)&lt;$G17,$I17&lt;&gt;0),$G17/$H17,0)*IF(AND($K17&gt;0,AL$3&gt;$K17),0,1)*тех!AW$6</f>
        <v>0</v>
      </c>
      <c r="AM17" s="64">
        <f>IF(AND(AM$3&gt;=$I17,$H17&gt;0,SUM($M17:AL17)&lt;$G17,$I17&lt;&gt;0),$G17/$H17,0)*IF(AND($K17&gt;0,AM$3&gt;$K17),0,1)*тех!AX$6</f>
        <v>0</v>
      </c>
      <c r="AN17" s="64">
        <f>IF(AND(AN$3&gt;=$I17,$H17&gt;0,SUM($M17:AM17)&lt;$G17,$I17&lt;&gt;0),$G17/$H17,0)*IF(AND($K17&gt;0,AN$3&gt;$K17),0,1)*тех!AY$6</f>
        <v>0</v>
      </c>
      <c r="AO17" s="64">
        <f>IF(AND(AO$3&gt;=$I17,$H17&gt;0,SUM($M17:AN17)&lt;$G17,$I17&lt;&gt;0),$G17/$H17,0)*IF(AND($K17&gt;0,AO$3&gt;$K17),0,1)*тех!AZ$6</f>
        <v>0</v>
      </c>
      <c r="AP17" s="64">
        <f>IF(AND(AP$3&gt;=$I17,$H17&gt;0,SUM($M17:AO17)&lt;$G17,$I17&lt;&gt;0),$G17/$H17,0)*IF(AND($K17&gt;0,AP$3&gt;$K17),0,1)*тех!BA$6</f>
        <v>0</v>
      </c>
      <c r="AQ17" s="64">
        <f>IF(AND(AQ$3&gt;=$I17,$H17&gt;0,SUM($M17:AP17)&lt;$G17,$I17&lt;&gt;0),$G17/$H17,0)*IF(AND($K17&gt;0,AQ$3&gt;$K17),0,1)*тех!BB$6</f>
        <v>0</v>
      </c>
      <c r="AR17" s="64">
        <f>IF(AND(AR$3&gt;=$I17,$H17&gt;0,SUM($M17:AQ17)&lt;$G17,$I17&lt;&gt;0),$G17/$H17,0)*IF(AND($K17&gt;0,AR$3&gt;$K17),0,1)*тех!BC$6</f>
        <v>0</v>
      </c>
      <c r="AS17" s="64">
        <f>IF(AND(AS$3&gt;=$I17,$H17&gt;0,SUM($M17:AR17)&lt;$G17,$I17&lt;&gt;0),$G17/$H17,0)*IF(AND($K17&gt;0,AS$3&gt;$K17),0,1)*тех!BD$6</f>
        <v>0</v>
      </c>
      <c r="AT17" s="64">
        <f>IF(AND(AT$3&gt;=$I17,$H17&gt;0,SUM($M17:AS17)&lt;$G17,$I17&lt;&gt;0),$G17/$H17,0)*IF(AND($K17&gt;0,AT$3&gt;$K17),0,1)*тех!BE$6</f>
        <v>0</v>
      </c>
      <c r="AU17" s="64">
        <f>IF(AND(AU$3&gt;=$I17,$H17&gt;0,SUM($M17:AT17)&lt;$G17,$I17&lt;&gt;0),$G17/$H17,0)*IF(AND($K17&gt;0,AU$3&gt;$K17),0,1)*тех!BF$6</f>
        <v>0</v>
      </c>
      <c r="AV17" s="64">
        <f>IF(AND(AV$3&gt;=$I17,$H17&gt;0,SUM($M17:AU17)&lt;$G17,$I17&lt;&gt;0),$G17/$H17,0)*IF(AND($K17&gt;0,AV$3&gt;$K17),0,1)*тех!BG$6</f>
        <v>0</v>
      </c>
      <c r="AW17" s="64">
        <f>IF(AND(AW$3&gt;=$I17,$H17&gt;0,SUM($M17:AV17)&lt;$G17,$I17&lt;&gt;0),$G17/$H17,0)*IF(AND($K17&gt;0,AW$3&gt;$K17),0,1)*тех!BH$6</f>
        <v>0</v>
      </c>
      <c r="AX17" s="64">
        <f>IF(AND(AX$3&gt;=$I17,$H17&gt;0,SUM($M17:AW17)&lt;$G17,$I17&lt;&gt;0),$G17/$H17,0)*IF(AND($K17&gt;0,AX$3&gt;$K17),0,1)*тех!BI$6</f>
        <v>0</v>
      </c>
      <c r="AY17" s="64">
        <f>IF(AND(AY$3&gt;=$I17,$H17&gt;0,SUM($M17:AX17)&lt;$G17,$I17&lt;&gt;0),$G17/$H17,0)*IF(AND($K17&gt;0,AY$3&gt;$K17),0,1)*тех!BJ$6</f>
        <v>0</v>
      </c>
      <c r="AZ17" s="64">
        <f>IF(AND(AZ$3&gt;=$I17,$H17&gt;0,SUM($M17:AY17)&lt;$G17,$I17&lt;&gt;0),$G17/$H17,0)*IF(AND($K17&gt;0,AZ$3&gt;$K17),0,1)*тех!BK$6</f>
        <v>0</v>
      </c>
      <c r="BA17" s="64">
        <f>IF(AND(BA$3&gt;=$I17,$H17&gt;0,SUM($M17:AZ17)&lt;$G17,$I17&lt;&gt;0),$G17/$H17,0)*IF(AND($K17&gt;0,BA$3&gt;$K17),0,1)*тех!BL$6</f>
        <v>0</v>
      </c>
      <c r="BB17" s="64">
        <f>IF(AND(BB$3&gt;=$I17,$H17&gt;0,SUM($M17:BA17)&lt;$G17,$I17&lt;&gt;0),$G17/$H17,0)*IF(AND($K17&gt;0,BB$3&gt;$K17),0,1)*тех!BM$6</f>
        <v>0</v>
      </c>
      <c r="BC17" s="64">
        <f>IF(AND(BC$3&gt;=$I17,$H17&gt;0,SUM($M17:BB17)&lt;$G17,$I17&lt;&gt;0),$G17/$H17,0)*IF(AND($K17&gt;0,BC$3&gt;$K17),0,1)*тех!BN$6</f>
        <v>0</v>
      </c>
      <c r="BD17" s="64">
        <f>IF(AND(BD$3&gt;=$I17,$H17&gt;0,SUM($M17:BC17)&lt;$G17,$I17&lt;&gt;0),$G17/$H17,0)*IF(AND($K17&gt;0,BD$3&gt;$K17),0,1)*тех!BO$6</f>
        <v>0</v>
      </c>
      <c r="BE17" s="64">
        <f>IF(AND(BE$3&gt;=$I17,$H17&gt;0,SUM($M17:BD17)&lt;$G17,$I17&lt;&gt;0),$G17/$H17,0)*IF(AND($K17&gt;0,BE$3&gt;$K17),0,1)*тех!BP$6</f>
        <v>0</v>
      </c>
      <c r="BF17" s="64">
        <f>IF(AND(BF$3&gt;=$I17,$H17&gt;0,SUM($M17:BE17)&lt;$G17,$I17&lt;&gt;0),$G17/$H17,0)*IF(AND($K17&gt;0,BF$3&gt;$K17),0,1)*тех!BQ$6</f>
        <v>0</v>
      </c>
      <c r="BG17" s="64">
        <f>IF(AND(BG$3&gt;=$I17,$H17&gt;0,SUM($M17:BF17)&lt;$G17,$I17&lt;&gt;0),$G17/$H17,0)*IF(AND($K17&gt;0,BG$3&gt;$K17),0,1)*тех!BR$6</f>
        <v>0</v>
      </c>
      <c r="BH17" s="64">
        <f>IF(AND(BH$3&gt;=$I17,$H17&gt;0,SUM($M17:BG17)&lt;$G17,$I17&lt;&gt;0),$G17/$H17,0)*IF(AND($K17&gt;0,BH$3&gt;$K17),0,1)*тех!BS$6</f>
        <v>0</v>
      </c>
      <c r="BI17" s="64">
        <f>IF(AND(BI$3&gt;=$I17,$H17&gt;0,SUM($M17:BH17)&lt;$G17,$I17&lt;&gt;0),$G17/$H17,0)*IF(AND($K17&gt;0,BI$3&gt;$K17),0,1)*тех!BT$6</f>
        <v>0</v>
      </c>
      <c r="BJ17" s="64">
        <f>IF(AND(BJ$3&gt;=$I17,$H17&gt;0,SUM($M17:BI17)&lt;$G17,$I17&lt;&gt;0),$G17/$H17,0)*IF(AND($K17&gt;0,BJ$3&gt;$K17),0,1)*тех!BU$6</f>
        <v>0</v>
      </c>
      <c r="BK17" s="64">
        <f>IF(AND(BK$3&gt;=$I17,$H17&gt;0,SUM($M17:BJ17)&lt;$G17,$I17&lt;&gt;0),$G17/$H17,0)*IF(AND($K17&gt;0,BK$3&gt;$K17),0,1)*тех!BV$6</f>
        <v>0</v>
      </c>
      <c r="BL17" s="64">
        <f>IF(AND(BL$3&gt;=$I17,$H17&gt;0,SUM($M17:BK17)&lt;$G17,$I17&lt;&gt;0),$G17/$H17,0)*IF(AND($K17&gt;0,BL$3&gt;$K17),0,1)*тех!BW$6</f>
        <v>0</v>
      </c>
      <c r="BM17" s="64">
        <f>IF(AND(BM$3&gt;=$I17,$H17&gt;0,SUM($M17:BL17)&lt;$G17,$I17&lt;&gt;0),$G17/$H17,0)*IF(AND($K17&gt;0,BM$3&gt;$K17),0,1)*тех!BX$6</f>
        <v>0</v>
      </c>
      <c r="BN17" s="64">
        <f>IF(AND(BN$3&gt;=$I17,$H17&gt;0,SUM($M17:BM17)&lt;$G17,$I17&lt;&gt;0),$G17/$H17,0)*IF(AND($K17&gt;0,BN$3&gt;$K17),0,1)*тех!BY$6</f>
        <v>0</v>
      </c>
      <c r="BO17" s="64">
        <f>IF(AND(BO$3&gt;=$I17,$H17&gt;0,SUM($M17:BN17)&lt;$G17,$I17&lt;&gt;0),$G17/$H17,0)*IF(AND($K17&gt;0,BO$3&gt;$K17),0,1)*тех!BZ$6</f>
        <v>0</v>
      </c>
      <c r="BP17" s="64">
        <f>IF(AND(BP$3&gt;=$I17,$H17&gt;0,SUM($M17:BO17)&lt;$G17,$I17&lt;&gt;0),$G17/$H17,0)*IF(AND($K17&gt;0,BP$3&gt;$K17),0,1)*тех!CA$6</f>
        <v>0</v>
      </c>
      <c r="BQ17" s="64">
        <f>IF(AND(BQ$3&gt;=$I17,$H17&gt;0,SUM($M17:BP17)&lt;$G17,$I17&lt;&gt;0),$G17/$H17,0)*IF(AND($K17&gt;0,BQ$3&gt;$K17),0,1)*тех!CB$6</f>
        <v>0</v>
      </c>
      <c r="BR17" s="64">
        <f>IF(AND(BR$3&gt;=$I17,$H17&gt;0,SUM($M17:BQ17)&lt;$G17,$I17&lt;&gt;0),$G17/$H17,0)*IF(AND($K17&gt;0,BR$3&gt;$K17),0,1)*тех!CC$6</f>
        <v>0</v>
      </c>
      <c r="BS17" s="64">
        <f>IF(AND(BS$3&gt;=$I17,$H17&gt;0,SUM($M17:BR17)&lt;$G17,$I17&lt;&gt;0),$G17/$H17,0)*IF(AND($K17&gt;0,BS$3&gt;$K17),0,1)*тех!CD$6</f>
        <v>0</v>
      </c>
      <c r="BT17" s="64">
        <f>IF(AND(BT$3&gt;=$I17,$H17&gt;0,SUM($M17:BS17)&lt;$G17,$I17&lt;&gt;0),$G17/$H17,0)*IF(AND($K17&gt;0,BT$3&gt;$K17),0,1)*тех!CE$6</f>
        <v>0</v>
      </c>
    </row>
    <row r="18" spans="2:72">
      <c r="B18" s="3">
        <v>13</v>
      </c>
      <c r="C18" s="19" t="s">
        <v>890</v>
      </c>
      <c r="D18" s="19" t="s">
        <v>683</v>
      </c>
      <c r="E18" s="71">
        <v>318045</v>
      </c>
      <c r="F18" s="19">
        <v>0</v>
      </c>
      <c r="G18" s="76">
        <f t="shared" si="4"/>
        <v>0</v>
      </c>
      <c r="H18" s="7">
        <f>IFERROR(VLOOKUP(D18,тех!$N$19:$O$24,2,FALSE),)</f>
        <v>24</v>
      </c>
      <c r="I18" s="20">
        <f t="shared" si="3"/>
        <v>42370</v>
      </c>
      <c r="J18" s="111">
        <f>IF(AND(H18+(YEAR(I18)-YEAR(Параметры!$C$11))*12+(MONTH(I18)-MONTH(Параметры!$C$11))&gt;Параметры!$C$12,F18&gt;0),(G18-SUM(M18:BT18))/F18,)</f>
        <v>0</v>
      </c>
      <c r="K18" s="112">
        <f>IF(H18+(YEAR(I18)-YEAR(Параметры!$C$11))*12+(MONTH(I18)-MONTH(Параметры!$C$11))&gt;Параметры!$C$12,DATE(YEAR(Параметры!$C$11),MONTH(Параметры!$C$11)+Параметры!$C$12-1,1),"")</f>
        <v>42705</v>
      </c>
      <c r="M18" s="76">
        <f t="shared" si="2"/>
        <v>0</v>
      </c>
      <c r="N18" s="64">
        <f>IF(AND(N$3&gt;=$I18,$H18&gt;0,SUM($M18:M18)&lt;$G18,$I18&lt;&gt;0),$G18/$H18,0)*IF(AND($K18&gt;0,N$3&gt;$K18),0,1)*тех!Y$6</f>
        <v>0</v>
      </c>
      <c r="O18" s="64">
        <f>IF(AND(O$3&gt;=$I18,$H18&gt;0,SUM($M18:N18)&lt;$G18,$I18&lt;&gt;0),$G18/$H18,0)*IF(AND($K18&gt;0,O$3&gt;$K18),0,1)*тех!Z$6</f>
        <v>0</v>
      </c>
      <c r="P18" s="64">
        <f>IF(AND(P$3&gt;=$I18,$H18&gt;0,SUM($M18:O18)&lt;$G18,$I18&lt;&gt;0),$G18/$H18,0)*IF(AND($K18&gt;0,P$3&gt;$K18),0,1)*тех!AA$6</f>
        <v>0</v>
      </c>
      <c r="Q18" s="64">
        <f>IF(AND(Q$3&gt;=$I18,$H18&gt;0,SUM($M18:P18)&lt;$G18,$I18&lt;&gt;0),$G18/$H18,0)*IF(AND($K18&gt;0,Q$3&gt;$K18),0,1)*тех!AB$6</f>
        <v>0</v>
      </c>
      <c r="R18" s="64">
        <f>IF(AND(R$3&gt;=$I18,$H18&gt;0,SUM($M18:Q18)&lt;$G18,$I18&lt;&gt;0),$G18/$H18,0)*IF(AND($K18&gt;0,R$3&gt;$K18),0,1)*тех!AC$6</f>
        <v>0</v>
      </c>
      <c r="S18" s="64">
        <f>IF(AND(S$3&gt;=$I18,$H18&gt;0,SUM($M18:R18)&lt;$G18,$I18&lt;&gt;0),$G18/$H18,0)*IF(AND($K18&gt;0,S$3&gt;$K18),0,1)*тех!AD$6</f>
        <v>0</v>
      </c>
      <c r="T18" s="64">
        <f>IF(AND(T$3&gt;=$I18,$H18&gt;0,SUM($M18:S18)&lt;$G18,$I18&lt;&gt;0),$G18/$H18,0)*IF(AND($K18&gt;0,T$3&gt;$K18),0,1)*тех!AE$6</f>
        <v>0</v>
      </c>
      <c r="U18" s="64">
        <f>IF(AND(U$3&gt;=$I18,$H18&gt;0,SUM($M18:T18)&lt;$G18,$I18&lt;&gt;0),$G18/$H18,0)*IF(AND($K18&gt;0,U$3&gt;$K18),0,1)*тех!AF$6</f>
        <v>0</v>
      </c>
      <c r="V18" s="64">
        <f>IF(AND(V$3&gt;=$I18,$H18&gt;0,SUM($M18:U18)&lt;$G18,$I18&lt;&gt;0),$G18/$H18,0)*IF(AND($K18&gt;0,V$3&gt;$K18),0,1)*тех!AG$6</f>
        <v>0</v>
      </c>
      <c r="W18" s="64">
        <f>IF(AND(W$3&gt;=$I18,$H18&gt;0,SUM($M18:V18)&lt;$G18,$I18&lt;&gt;0),$G18/$H18,0)*IF(AND($K18&gt;0,W$3&gt;$K18),0,1)*тех!AH$6</f>
        <v>0</v>
      </c>
      <c r="X18" s="64">
        <f>IF(AND(X$3&gt;=$I18,$H18&gt;0,SUM($M18:W18)&lt;$G18,$I18&lt;&gt;0),$G18/$H18,0)*IF(AND($K18&gt;0,X$3&gt;$K18),0,1)*тех!AI$6</f>
        <v>0</v>
      </c>
      <c r="Y18" s="64">
        <f>IF(AND(Y$3&gt;=$I18,$H18&gt;0,SUM($M18:X18)&lt;$G18,$I18&lt;&gt;0),$G18/$H18,0)*IF(AND($K18&gt;0,Y$3&gt;$K18),0,1)*тех!AJ$6</f>
        <v>0</v>
      </c>
      <c r="Z18" s="64">
        <f>IF(AND(Z$3&gt;=$I18,$H18&gt;0,SUM($M18:Y18)&lt;$G18,$I18&lt;&gt;0),$G18/$H18,0)*IF(AND($K18&gt;0,Z$3&gt;$K18),0,1)*тех!AK$6</f>
        <v>0</v>
      </c>
      <c r="AA18" s="64">
        <f>IF(AND(AA$3&gt;=$I18,$H18&gt;0,SUM($M18:Z18)&lt;$G18,$I18&lt;&gt;0),$G18/$H18,0)*IF(AND($K18&gt;0,AA$3&gt;$K18),0,1)*тех!AL$6</f>
        <v>0</v>
      </c>
      <c r="AB18" s="64">
        <f>IF(AND(AB$3&gt;=$I18,$H18&gt;0,SUM($M18:AA18)&lt;$G18,$I18&lt;&gt;0),$G18/$H18,0)*IF(AND($K18&gt;0,AB$3&gt;$K18),0,1)*тех!AM$6</f>
        <v>0</v>
      </c>
      <c r="AC18" s="64">
        <f>IF(AND(AC$3&gt;=$I18,$H18&gt;0,SUM($M18:AB18)&lt;$G18,$I18&lt;&gt;0),$G18/$H18,0)*IF(AND($K18&gt;0,AC$3&gt;$K18),0,1)*тех!AN$6</f>
        <v>0</v>
      </c>
      <c r="AD18" s="64">
        <f>IF(AND(AD$3&gt;=$I18,$H18&gt;0,SUM($M18:AC18)&lt;$G18,$I18&lt;&gt;0),$G18/$H18,0)*IF(AND($K18&gt;0,AD$3&gt;$K18),0,1)*тех!AO$6</f>
        <v>0</v>
      </c>
      <c r="AE18" s="64">
        <f>IF(AND(AE$3&gt;=$I18,$H18&gt;0,SUM($M18:AD18)&lt;$G18,$I18&lt;&gt;0),$G18/$H18,0)*IF(AND($K18&gt;0,AE$3&gt;$K18),0,1)*тех!AP$6</f>
        <v>0</v>
      </c>
      <c r="AF18" s="64">
        <f>IF(AND(AF$3&gt;=$I18,$H18&gt;0,SUM($M18:AE18)&lt;$G18,$I18&lt;&gt;0),$G18/$H18,0)*IF(AND($K18&gt;0,AF$3&gt;$K18),0,1)*тех!AQ$6</f>
        <v>0</v>
      </c>
      <c r="AG18" s="64">
        <f>IF(AND(AG$3&gt;=$I18,$H18&gt;0,SUM($M18:AF18)&lt;$G18,$I18&lt;&gt;0),$G18/$H18,0)*IF(AND($K18&gt;0,AG$3&gt;$K18),0,1)*тех!AR$6</f>
        <v>0</v>
      </c>
      <c r="AH18" s="64">
        <f>IF(AND(AH$3&gt;=$I18,$H18&gt;0,SUM($M18:AG18)&lt;$G18,$I18&lt;&gt;0),$G18/$H18,0)*IF(AND($K18&gt;0,AH$3&gt;$K18),0,1)*тех!AS$6</f>
        <v>0</v>
      </c>
      <c r="AI18" s="64">
        <f>IF(AND(AI$3&gt;=$I18,$H18&gt;0,SUM($M18:AH18)&lt;$G18,$I18&lt;&gt;0),$G18/$H18,0)*IF(AND($K18&gt;0,AI$3&gt;$K18),0,1)*тех!AT$6</f>
        <v>0</v>
      </c>
      <c r="AJ18" s="64">
        <f>IF(AND(AJ$3&gt;=$I18,$H18&gt;0,SUM($M18:AI18)&lt;$G18,$I18&lt;&gt;0),$G18/$H18,0)*IF(AND($K18&gt;0,AJ$3&gt;$K18),0,1)*тех!AU$6</f>
        <v>0</v>
      </c>
      <c r="AK18" s="64">
        <f>IF(AND(AK$3&gt;=$I18,$H18&gt;0,SUM($M18:AJ18)&lt;$G18,$I18&lt;&gt;0),$G18/$H18,0)*IF(AND($K18&gt;0,AK$3&gt;$K18),0,1)*тех!AV$6</f>
        <v>0</v>
      </c>
      <c r="AL18" s="64">
        <f>IF(AND(AL$3&gt;=$I18,$H18&gt;0,SUM($M18:AK18)&lt;$G18,$I18&lt;&gt;0),$G18/$H18,0)*IF(AND($K18&gt;0,AL$3&gt;$K18),0,1)*тех!AW$6</f>
        <v>0</v>
      </c>
      <c r="AM18" s="64">
        <f>IF(AND(AM$3&gt;=$I18,$H18&gt;0,SUM($M18:AL18)&lt;$G18,$I18&lt;&gt;0),$G18/$H18,0)*IF(AND($K18&gt;0,AM$3&gt;$K18),0,1)*тех!AX$6</f>
        <v>0</v>
      </c>
      <c r="AN18" s="64">
        <f>IF(AND(AN$3&gt;=$I18,$H18&gt;0,SUM($M18:AM18)&lt;$G18,$I18&lt;&gt;0),$G18/$H18,0)*IF(AND($K18&gt;0,AN$3&gt;$K18),0,1)*тех!AY$6</f>
        <v>0</v>
      </c>
      <c r="AO18" s="64">
        <f>IF(AND(AO$3&gt;=$I18,$H18&gt;0,SUM($M18:AN18)&lt;$G18,$I18&lt;&gt;0),$G18/$H18,0)*IF(AND($K18&gt;0,AO$3&gt;$K18),0,1)*тех!AZ$6</f>
        <v>0</v>
      </c>
      <c r="AP18" s="64">
        <f>IF(AND(AP$3&gt;=$I18,$H18&gt;0,SUM($M18:AO18)&lt;$G18,$I18&lt;&gt;0),$G18/$H18,0)*IF(AND($K18&gt;0,AP$3&gt;$K18),0,1)*тех!BA$6</f>
        <v>0</v>
      </c>
      <c r="AQ18" s="64">
        <f>IF(AND(AQ$3&gt;=$I18,$H18&gt;0,SUM($M18:AP18)&lt;$G18,$I18&lt;&gt;0),$G18/$H18,0)*IF(AND($K18&gt;0,AQ$3&gt;$K18),0,1)*тех!BB$6</f>
        <v>0</v>
      </c>
      <c r="AR18" s="64">
        <f>IF(AND(AR$3&gt;=$I18,$H18&gt;0,SUM($M18:AQ18)&lt;$G18,$I18&lt;&gt;0),$G18/$H18,0)*IF(AND($K18&gt;0,AR$3&gt;$K18),0,1)*тех!BC$6</f>
        <v>0</v>
      </c>
      <c r="AS18" s="64">
        <f>IF(AND(AS$3&gt;=$I18,$H18&gt;0,SUM($M18:AR18)&lt;$G18,$I18&lt;&gt;0),$G18/$H18,0)*IF(AND($K18&gt;0,AS$3&gt;$K18),0,1)*тех!BD$6</f>
        <v>0</v>
      </c>
      <c r="AT18" s="64">
        <f>IF(AND(AT$3&gt;=$I18,$H18&gt;0,SUM($M18:AS18)&lt;$G18,$I18&lt;&gt;0),$G18/$H18,0)*IF(AND($K18&gt;0,AT$3&gt;$K18),0,1)*тех!BE$6</f>
        <v>0</v>
      </c>
      <c r="AU18" s="64">
        <f>IF(AND(AU$3&gt;=$I18,$H18&gt;0,SUM($M18:AT18)&lt;$G18,$I18&lt;&gt;0),$G18/$H18,0)*IF(AND($K18&gt;0,AU$3&gt;$K18),0,1)*тех!BF$6</f>
        <v>0</v>
      </c>
      <c r="AV18" s="64">
        <f>IF(AND(AV$3&gt;=$I18,$H18&gt;0,SUM($M18:AU18)&lt;$G18,$I18&lt;&gt;0),$G18/$H18,0)*IF(AND($K18&gt;0,AV$3&gt;$K18),0,1)*тех!BG$6</f>
        <v>0</v>
      </c>
      <c r="AW18" s="64">
        <f>IF(AND(AW$3&gt;=$I18,$H18&gt;0,SUM($M18:AV18)&lt;$G18,$I18&lt;&gt;0),$G18/$H18,0)*IF(AND($K18&gt;0,AW$3&gt;$K18),0,1)*тех!BH$6</f>
        <v>0</v>
      </c>
      <c r="AX18" s="64">
        <f>IF(AND(AX$3&gt;=$I18,$H18&gt;0,SUM($M18:AW18)&lt;$G18,$I18&lt;&gt;0),$G18/$H18,0)*IF(AND($K18&gt;0,AX$3&gt;$K18),0,1)*тех!BI$6</f>
        <v>0</v>
      </c>
      <c r="AY18" s="64">
        <f>IF(AND(AY$3&gt;=$I18,$H18&gt;0,SUM($M18:AX18)&lt;$G18,$I18&lt;&gt;0),$G18/$H18,0)*IF(AND($K18&gt;0,AY$3&gt;$K18),0,1)*тех!BJ$6</f>
        <v>0</v>
      </c>
      <c r="AZ18" s="64">
        <f>IF(AND(AZ$3&gt;=$I18,$H18&gt;0,SUM($M18:AY18)&lt;$G18,$I18&lt;&gt;0),$G18/$H18,0)*IF(AND($K18&gt;0,AZ$3&gt;$K18),0,1)*тех!BK$6</f>
        <v>0</v>
      </c>
      <c r="BA18" s="64">
        <f>IF(AND(BA$3&gt;=$I18,$H18&gt;0,SUM($M18:AZ18)&lt;$G18,$I18&lt;&gt;0),$G18/$H18,0)*IF(AND($K18&gt;0,BA$3&gt;$K18),0,1)*тех!BL$6</f>
        <v>0</v>
      </c>
      <c r="BB18" s="64">
        <f>IF(AND(BB$3&gt;=$I18,$H18&gt;0,SUM($M18:BA18)&lt;$G18,$I18&lt;&gt;0),$G18/$H18,0)*IF(AND($K18&gt;0,BB$3&gt;$K18),0,1)*тех!BM$6</f>
        <v>0</v>
      </c>
      <c r="BC18" s="64">
        <f>IF(AND(BC$3&gt;=$I18,$H18&gt;0,SUM($M18:BB18)&lt;$G18,$I18&lt;&gt;0),$G18/$H18,0)*IF(AND($K18&gt;0,BC$3&gt;$K18),0,1)*тех!BN$6</f>
        <v>0</v>
      </c>
      <c r="BD18" s="64">
        <f>IF(AND(BD$3&gt;=$I18,$H18&gt;0,SUM($M18:BC18)&lt;$G18,$I18&lt;&gt;0),$G18/$H18,0)*IF(AND($K18&gt;0,BD$3&gt;$K18),0,1)*тех!BO$6</f>
        <v>0</v>
      </c>
      <c r="BE18" s="64">
        <f>IF(AND(BE$3&gt;=$I18,$H18&gt;0,SUM($M18:BD18)&lt;$G18,$I18&lt;&gt;0),$G18/$H18,0)*IF(AND($K18&gt;0,BE$3&gt;$K18),0,1)*тех!BP$6</f>
        <v>0</v>
      </c>
      <c r="BF18" s="64">
        <f>IF(AND(BF$3&gt;=$I18,$H18&gt;0,SUM($M18:BE18)&lt;$G18,$I18&lt;&gt;0),$G18/$H18,0)*IF(AND($K18&gt;0,BF$3&gt;$K18),0,1)*тех!BQ$6</f>
        <v>0</v>
      </c>
      <c r="BG18" s="64">
        <f>IF(AND(BG$3&gt;=$I18,$H18&gt;0,SUM($M18:BF18)&lt;$G18,$I18&lt;&gt;0),$G18/$H18,0)*IF(AND($K18&gt;0,BG$3&gt;$K18),0,1)*тех!BR$6</f>
        <v>0</v>
      </c>
      <c r="BH18" s="64">
        <f>IF(AND(BH$3&gt;=$I18,$H18&gt;0,SUM($M18:BG18)&lt;$G18,$I18&lt;&gt;0),$G18/$H18,0)*IF(AND($K18&gt;0,BH$3&gt;$K18),0,1)*тех!BS$6</f>
        <v>0</v>
      </c>
      <c r="BI18" s="64">
        <f>IF(AND(BI$3&gt;=$I18,$H18&gt;0,SUM($M18:BH18)&lt;$G18,$I18&lt;&gt;0),$G18/$H18,0)*IF(AND($K18&gt;0,BI$3&gt;$K18),0,1)*тех!BT$6</f>
        <v>0</v>
      </c>
      <c r="BJ18" s="64">
        <f>IF(AND(BJ$3&gt;=$I18,$H18&gt;0,SUM($M18:BI18)&lt;$G18,$I18&lt;&gt;0),$G18/$H18,0)*IF(AND($K18&gt;0,BJ$3&gt;$K18),0,1)*тех!BU$6</f>
        <v>0</v>
      </c>
      <c r="BK18" s="64">
        <f>IF(AND(BK$3&gt;=$I18,$H18&gt;0,SUM($M18:BJ18)&lt;$G18,$I18&lt;&gt;0),$G18/$H18,0)*IF(AND($K18&gt;0,BK$3&gt;$K18),0,1)*тех!BV$6</f>
        <v>0</v>
      </c>
      <c r="BL18" s="64">
        <f>IF(AND(BL$3&gt;=$I18,$H18&gt;0,SUM($M18:BK18)&lt;$G18,$I18&lt;&gt;0),$G18/$H18,0)*IF(AND($K18&gt;0,BL$3&gt;$K18),0,1)*тех!BW$6</f>
        <v>0</v>
      </c>
      <c r="BM18" s="64">
        <f>IF(AND(BM$3&gt;=$I18,$H18&gt;0,SUM($M18:BL18)&lt;$G18,$I18&lt;&gt;0),$G18/$H18,0)*IF(AND($K18&gt;0,BM$3&gt;$K18),0,1)*тех!BX$6</f>
        <v>0</v>
      </c>
      <c r="BN18" s="64">
        <f>IF(AND(BN$3&gt;=$I18,$H18&gt;0,SUM($M18:BM18)&lt;$G18,$I18&lt;&gt;0),$G18/$H18,0)*IF(AND($K18&gt;0,BN$3&gt;$K18),0,1)*тех!BY$6</f>
        <v>0</v>
      </c>
      <c r="BO18" s="64">
        <f>IF(AND(BO$3&gt;=$I18,$H18&gt;0,SUM($M18:BN18)&lt;$G18,$I18&lt;&gt;0),$G18/$H18,0)*IF(AND($K18&gt;0,BO$3&gt;$K18),0,1)*тех!BZ$6</f>
        <v>0</v>
      </c>
      <c r="BP18" s="64">
        <f>IF(AND(BP$3&gt;=$I18,$H18&gt;0,SUM($M18:BO18)&lt;$G18,$I18&lt;&gt;0),$G18/$H18,0)*IF(AND($K18&gt;0,BP$3&gt;$K18),0,1)*тех!CA$6</f>
        <v>0</v>
      </c>
      <c r="BQ18" s="64">
        <f>IF(AND(BQ$3&gt;=$I18,$H18&gt;0,SUM($M18:BP18)&lt;$G18,$I18&lt;&gt;0),$G18/$H18,0)*IF(AND($K18&gt;0,BQ$3&gt;$K18),0,1)*тех!CB$6</f>
        <v>0</v>
      </c>
      <c r="BR18" s="64">
        <f>IF(AND(BR$3&gt;=$I18,$H18&gt;0,SUM($M18:BQ18)&lt;$G18,$I18&lt;&gt;0),$G18/$H18,0)*IF(AND($K18&gt;0,BR$3&gt;$K18),0,1)*тех!CC$6</f>
        <v>0</v>
      </c>
      <c r="BS18" s="64">
        <f>IF(AND(BS$3&gt;=$I18,$H18&gt;0,SUM($M18:BR18)&lt;$G18,$I18&lt;&gt;0),$G18/$H18,0)*IF(AND($K18&gt;0,BS$3&gt;$K18),0,1)*тех!CD$6</f>
        <v>0</v>
      </c>
      <c r="BT18" s="64">
        <f>IF(AND(BT$3&gt;=$I18,$H18&gt;0,SUM($M18:BS18)&lt;$G18,$I18&lt;&gt;0),$G18/$H18,0)*IF(AND($K18&gt;0,BT$3&gt;$K18),0,1)*тех!CE$6</f>
        <v>0</v>
      </c>
    </row>
    <row r="19" spans="2:72">
      <c r="B19" s="3">
        <v>14</v>
      </c>
      <c r="C19" s="19" t="s">
        <v>735</v>
      </c>
      <c r="D19" s="19" t="s">
        <v>683</v>
      </c>
      <c r="E19" s="71">
        <v>18000</v>
      </c>
      <c r="F19" s="19">
        <v>0</v>
      </c>
      <c r="G19" s="76">
        <f t="shared" si="4"/>
        <v>0</v>
      </c>
      <c r="H19" s="7">
        <f>IFERROR(VLOOKUP(D19,тех!$N$19:$O$24,2,FALSE),)</f>
        <v>24</v>
      </c>
      <c r="I19" s="20">
        <f t="shared" si="3"/>
        <v>42370</v>
      </c>
      <c r="J19" s="111">
        <f>IF(AND(H19+(YEAR(I19)-YEAR(Параметры!$C$11))*12+(MONTH(I19)-MONTH(Параметры!$C$11))&gt;Параметры!$C$12,F19&gt;0),(G19-SUM(M19:BT19))/F19,)</f>
        <v>0</v>
      </c>
      <c r="K19" s="112">
        <f>IF(H19+(YEAR(I19)-YEAR(Параметры!$C$11))*12+(MONTH(I19)-MONTH(Параметры!$C$11))&gt;Параметры!$C$12,DATE(YEAR(Параметры!$C$11),MONTH(Параметры!$C$11)+Параметры!$C$12-1,1),"")</f>
        <v>42705</v>
      </c>
      <c r="M19" s="76">
        <f t="shared" si="2"/>
        <v>0</v>
      </c>
      <c r="N19" s="64">
        <f>IF(AND(N$3&gt;=$I19,$H19&gt;0,SUM($M19:M19)&lt;$G19,$I19&lt;&gt;0),$G19/$H19,0)*IF(AND($K19&gt;0,N$3&gt;$K19),0,1)*тех!Y$6</f>
        <v>0</v>
      </c>
      <c r="O19" s="64">
        <f>IF(AND(O$3&gt;=$I19,$H19&gt;0,SUM($M19:N19)&lt;$G19,$I19&lt;&gt;0),$G19/$H19,0)*IF(AND($K19&gt;0,O$3&gt;$K19),0,1)*тех!Z$6</f>
        <v>0</v>
      </c>
      <c r="P19" s="64">
        <f>IF(AND(P$3&gt;=$I19,$H19&gt;0,SUM($M19:O19)&lt;$G19,$I19&lt;&gt;0),$G19/$H19,0)*IF(AND($K19&gt;0,P$3&gt;$K19),0,1)*тех!AA$6</f>
        <v>0</v>
      </c>
      <c r="Q19" s="64">
        <f>IF(AND(Q$3&gt;=$I19,$H19&gt;0,SUM($M19:P19)&lt;$G19,$I19&lt;&gt;0),$G19/$H19,0)*IF(AND($K19&gt;0,Q$3&gt;$K19),0,1)*тех!AB$6</f>
        <v>0</v>
      </c>
      <c r="R19" s="64">
        <f>IF(AND(R$3&gt;=$I19,$H19&gt;0,SUM($M19:Q19)&lt;$G19,$I19&lt;&gt;0),$G19/$H19,0)*IF(AND($K19&gt;0,R$3&gt;$K19),0,1)*тех!AC$6</f>
        <v>0</v>
      </c>
      <c r="S19" s="64">
        <f>IF(AND(S$3&gt;=$I19,$H19&gt;0,SUM($M19:R19)&lt;$G19,$I19&lt;&gt;0),$G19/$H19,0)*IF(AND($K19&gt;0,S$3&gt;$K19),0,1)*тех!AD$6</f>
        <v>0</v>
      </c>
      <c r="T19" s="64">
        <f>IF(AND(T$3&gt;=$I19,$H19&gt;0,SUM($M19:S19)&lt;$G19,$I19&lt;&gt;0),$G19/$H19,0)*IF(AND($K19&gt;0,T$3&gt;$K19),0,1)*тех!AE$6</f>
        <v>0</v>
      </c>
      <c r="U19" s="64">
        <f>IF(AND(U$3&gt;=$I19,$H19&gt;0,SUM($M19:T19)&lt;$G19,$I19&lt;&gt;0),$G19/$H19,0)*IF(AND($K19&gt;0,U$3&gt;$K19),0,1)*тех!AF$6</f>
        <v>0</v>
      </c>
      <c r="V19" s="64">
        <f>IF(AND(V$3&gt;=$I19,$H19&gt;0,SUM($M19:U19)&lt;$G19,$I19&lt;&gt;0),$G19/$H19,0)*IF(AND($K19&gt;0,V$3&gt;$K19),0,1)*тех!AG$6</f>
        <v>0</v>
      </c>
      <c r="W19" s="64">
        <f>IF(AND(W$3&gt;=$I19,$H19&gt;0,SUM($M19:V19)&lt;$G19,$I19&lt;&gt;0),$G19/$H19,0)*IF(AND($K19&gt;0,W$3&gt;$K19),0,1)*тех!AH$6</f>
        <v>0</v>
      </c>
      <c r="X19" s="64">
        <f>IF(AND(X$3&gt;=$I19,$H19&gt;0,SUM($M19:W19)&lt;$G19,$I19&lt;&gt;0),$G19/$H19,0)*IF(AND($K19&gt;0,X$3&gt;$K19),0,1)*тех!AI$6</f>
        <v>0</v>
      </c>
      <c r="Y19" s="64">
        <f>IF(AND(Y$3&gt;=$I19,$H19&gt;0,SUM($M19:X19)&lt;$G19,$I19&lt;&gt;0),$G19/$H19,0)*IF(AND($K19&gt;0,Y$3&gt;$K19),0,1)*тех!AJ$6</f>
        <v>0</v>
      </c>
      <c r="Z19" s="64">
        <f>IF(AND(Z$3&gt;=$I19,$H19&gt;0,SUM($M19:Y19)&lt;$G19,$I19&lt;&gt;0),$G19/$H19,0)*IF(AND($K19&gt;0,Z$3&gt;$K19),0,1)*тех!AK$6</f>
        <v>0</v>
      </c>
      <c r="AA19" s="64">
        <f>IF(AND(AA$3&gt;=$I19,$H19&gt;0,SUM($M19:Z19)&lt;$G19,$I19&lt;&gt;0),$G19/$H19,0)*IF(AND($K19&gt;0,AA$3&gt;$K19),0,1)*тех!AL$6</f>
        <v>0</v>
      </c>
      <c r="AB19" s="64">
        <f>IF(AND(AB$3&gt;=$I19,$H19&gt;0,SUM($M19:AA19)&lt;$G19,$I19&lt;&gt;0),$G19/$H19,0)*IF(AND($K19&gt;0,AB$3&gt;$K19),0,1)*тех!AM$6</f>
        <v>0</v>
      </c>
      <c r="AC19" s="64">
        <f>IF(AND(AC$3&gt;=$I19,$H19&gt;0,SUM($M19:AB19)&lt;$G19,$I19&lt;&gt;0),$G19/$H19,0)*IF(AND($K19&gt;0,AC$3&gt;$K19),0,1)*тех!AN$6</f>
        <v>0</v>
      </c>
      <c r="AD19" s="64">
        <f>IF(AND(AD$3&gt;=$I19,$H19&gt;0,SUM($M19:AC19)&lt;$G19,$I19&lt;&gt;0),$G19/$H19,0)*IF(AND($K19&gt;0,AD$3&gt;$K19),0,1)*тех!AO$6</f>
        <v>0</v>
      </c>
      <c r="AE19" s="64">
        <f>IF(AND(AE$3&gt;=$I19,$H19&gt;0,SUM($M19:AD19)&lt;$G19,$I19&lt;&gt;0),$G19/$H19,0)*IF(AND($K19&gt;0,AE$3&gt;$K19),0,1)*тех!AP$6</f>
        <v>0</v>
      </c>
      <c r="AF19" s="64">
        <f>IF(AND(AF$3&gt;=$I19,$H19&gt;0,SUM($M19:AE19)&lt;$G19,$I19&lt;&gt;0),$G19/$H19,0)*IF(AND($K19&gt;0,AF$3&gt;$K19),0,1)*тех!AQ$6</f>
        <v>0</v>
      </c>
      <c r="AG19" s="64">
        <f>IF(AND(AG$3&gt;=$I19,$H19&gt;0,SUM($M19:AF19)&lt;$G19,$I19&lt;&gt;0),$G19/$H19,0)*IF(AND($K19&gt;0,AG$3&gt;$K19),0,1)*тех!AR$6</f>
        <v>0</v>
      </c>
      <c r="AH19" s="64">
        <f>IF(AND(AH$3&gt;=$I19,$H19&gt;0,SUM($M19:AG19)&lt;$G19,$I19&lt;&gt;0),$G19/$H19,0)*IF(AND($K19&gt;0,AH$3&gt;$K19),0,1)*тех!AS$6</f>
        <v>0</v>
      </c>
      <c r="AI19" s="64">
        <f>IF(AND(AI$3&gt;=$I19,$H19&gt;0,SUM($M19:AH19)&lt;$G19,$I19&lt;&gt;0),$G19/$H19,0)*IF(AND($K19&gt;0,AI$3&gt;$K19),0,1)*тех!AT$6</f>
        <v>0</v>
      </c>
      <c r="AJ19" s="64">
        <f>IF(AND(AJ$3&gt;=$I19,$H19&gt;0,SUM($M19:AI19)&lt;$G19,$I19&lt;&gt;0),$G19/$H19,0)*IF(AND($K19&gt;0,AJ$3&gt;$K19),0,1)*тех!AU$6</f>
        <v>0</v>
      </c>
      <c r="AK19" s="64">
        <f>IF(AND(AK$3&gt;=$I19,$H19&gt;0,SUM($M19:AJ19)&lt;$G19,$I19&lt;&gt;0),$G19/$H19,0)*IF(AND($K19&gt;0,AK$3&gt;$K19),0,1)*тех!AV$6</f>
        <v>0</v>
      </c>
      <c r="AL19" s="64">
        <f>IF(AND(AL$3&gt;=$I19,$H19&gt;0,SUM($M19:AK19)&lt;$G19,$I19&lt;&gt;0),$G19/$H19,0)*IF(AND($K19&gt;0,AL$3&gt;$K19),0,1)*тех!AW$6</f>
        <v>0</v>
      </c>
      <c r="AM19" s="64">
        <f>IF(AND(AM$3&gt;=$I19,$H19&gt;0,SUM($M19:AL19)&lt;$G19,$I19&lt;&gt;0),$G19/$H19,0)*IF(AND($K19&gt;0,AM$3&gt;$K19),0,1)*тех!AX$6</f>
        <v>0</v>
      </c>
      <c r="AN19" s="64">
        <f>IF(AND(AN$3&gt;=$I19,$H19&gt;0,SUM($M19:AM19)&lt;$G19,$I19&lt;&gt;0),$G19/$H19,0)*IF(AND($K19&gt;0,AN$3&gt;$K19),0,1)*тех!AY$6</f>
        <v>0</v>
      </c>
      <c r="AO19" s="64">
        <f>IF(AND(AO$3&gt;=$I19,$H19&gt;0,SUM($M19:AN19)&lt;$G19,$I19&lt;&gt;0),$G19/$H19,0)*IF(AND($K19&gt;0,AO$3&gt;$K19),0,1)*тех!AZ$6</f>
        <v>0</v>
      </c>
      <c r="AP19" s="64">
        <f>IF(AND(AP$3&gt;=$I19,$H19&gt;0,SUM($M19:AO19)&lt;$G19,$I19&lt;&gt;0),$G19/$H19,0)*IF(AND($K19&gt;0,AP$3&gt;$K19),0,1)*тех!BA$6</f>
        <v>0</v>
      </c>
      <c r="AQ19" s="64">
        <f>IF(AND(AQ$3&gt;=$I19,$H19&gt;0,SUM($M19:AP19)&lt;$G19,$I19&lt;&gt;0),$G19/$H19,0)*IF(AND($K19&gt;0,AQ$3&gt;$K19),0,1)*тех!BB$6</f>
        <v>0</v>
      </c>
      <c r="AR19" s="64">
        <f>IF(AND(AR$3&gt;=$I19,$H19&gt;0,SUM($M19:AQ19)&lt;$G19,$I19&lt;&gt;0),$G19/$H19,0)*IF(AND($K19&gt;0,AR$3&gt;$K19),0,1)*тех!BC$6</f>
        <v>0</v>
      </c>
      <c r="AS19" s="64">
        <f>IF(AND(AS$3&gt;=$I19,$H19&gt;0,SUM($M19:AR19)&lt;$G19,$I19&lt;&gt;0),$G19/$H19,0)*IF(AND($K19&gt;0,AS$3&gt;$K19),0,1)*тех!BD$6</f>
        <v>0</v>
      </c>
      <c r="AT19" s="64">
        <f>IF(AND(AT$3&gt;=$I19,$H19&gt;0,SUM($M19:AS19)&lt;$G19,$I19&lt;&gt;0),$G19/$H19,0)*IF(AND($K19&gt;0,AT$3&gt;$K19),0,1)*тех!BE$6</f>
        <v>0</v>
      </c>
      <c r="AU19" s="64">
        <f>IF(AND(AU$3&gt;=$I19,$H19&gt;0,SUM($M19:AT19)&lt;$G19,$I19&lt;&gt;0),$G19/$H19,0)*IF(AND($K19&gt;0,AU$3&gt;$K19),0,1)*тех!BF$6</f>
        <v>0</v>
      </c>
      <c r="AV19" s="64">
        <f>IF(AND(AV$3&gt;=$I19,$H19&gt;0,SUM($M19:AU19)&lt;$G19,$I19&lt;&gt;0),$G19/$H19,0)*IF(AND($K19&gt;0,AV$3&gt;$K19),0,1)*тех!BG$6</f>
        <v>0</v>
      </c>
      <c r="AW19" s="64">
        <f>IF(AND(AW$3&gt;=$I19,$H19&gt;0,SUM($M19:AV19)&lt;$G19,$I19&lt;&gt;0),$G19/$H19,0)*IF(AND($K19&gt;0,AW$3&gt;$K19),0,1)*тех!BH$6</f>
        <v>0</v>
      </c>
      <c r="AX19" s="64">
        <f>IF(AND(AX$3&gt;=$I19,$H19&gt;0,SUM($M19:AW19)&lt;$G19,$I19&lt;&gt;0),$G19/$H19,0)*IF(AND($K19&gt;0,AX$3&gt;$K19),0,1)*тех!BI$6</f>
        <v>0</v>
      </c>
      <c r="AY19" s="64">
        <f>IF(AND(AY$3&gt;=$I19,$H19&gt;0,SUM($M19:AX19)&lt;$G19,$I19&lt;&gt;0),$G19/$H19,0)*IF(AND($K19&gt;0,AY$3&gt;$K19),0,1)*тех!BJ$6</f>
        <v>0</v>
      </c>
      <c r="AZ19" s="64">
        <f>IF(AND(AZ$3&gt;=$I19,$H19&gt;0,SUM($M19:AY19)&lt;$G19,$I19&lt;&gt;0),$G19/$H19,0)*IF(AND($K19&gt;0,AZ$3&gt;$K19),0,1)*тех!BK$6</f>
        <v>0</v>
      </c>
      <c r="BA19" s="64">
        <f>IF(AND(BA$3&gt;=$I19,$H19&gt;0,SUM($M19:AZ19)&lt;$G19,$I19&lt;&gt;0),$G19/$H19,0)*IF(AND($K19&gt;0,BA$3&gt;$K19),0,1)*тех!BL$6</f>
        <v>0</v>
      </c>
      <c r="BB19" s="64">
        <f>IF(AND(BB$3&gt;=$I19,$H19&gt;0,SUM($M19:BA19)&lt;$G19,$I19&lt;&gt;0),$G19/$H19,0)*IF(AND($K19&gt;0,BB$3&gt;$K19),0,1)*тех!BM$6</f>
        <v>0</v>
      </c>
      <c r="BC19" s="64">
        <f>IF(AND(BC$3&gt;=$I19,$H19&gt;0,SUM($M19:BB19)&lt;$G19,$I19&lt;&gt;0),$G19/$H19,0)*IF(AND($K19&gt;0,BC$3&gt;$K19),0,1)*тех!BN$6</f>
        <v>0</v>
      </c>
      <c r="BD19" s="64">
        <f>IF(AND(BD$3&gt;=$I19,$H19&gt;0,SUM($M19:BC19)&lt;$G19,$I19&lt;&gt;0),$G19/$H19,0)*IF(AND($K19&gt;0,BD$3&gt;$K19),0,1)*тех!BO$6</f>
        <v>0</v>
      </c>
      <c r="BE19" s="64">
        <f>IF(AND(BE$3&gt;=$I19,$H19&gt;0,SUM($M19:BD19)&lt;$G19,$I19&lt;&gt;0),$G19/$H19,0)*IF(AND($K19&gt;0,BE$3&gt;$K19),0,1)*тех!BP$6</f>
        <v>0</v>
      </c>
      <c r="BF19" s="64">
        <f>IF(AND(BF$3&gt;=$I19,$H19&gt;0,SUM($M19:BE19)&lt;$G19,$I19&lt;&gt;0),$G19/$H19,0)*IF(AND($K19&gt;0,BF$3&gt;$K19),0,1)*тех!BQ$6</f>
        <v>0</v>
      </c>
      <c r="BG19" s="64">
        <f>IF(AND(BG$3&gt;=$I19,$H19&gt;0,SUM($M19:BF19)&lt;$G19,$I19&lt;&gt;0),$G19/$H19,0)*IF(AND($K19&gt;0,BG$3&gt;$K19),0,1)*тех!BR$6</f>
        <v>0</v>
      </c>
      <c r="BH19" s="64">
        <f>IF(AND(BH$3&gt;=$I19,$H19&gt;0,SUM($M19:BG19)&lt;$G19,$I19&lt;&gt;0),$G19/$H19,0)*IF(AND($K19&gt;0,BH$3&gt;$K19),0,1)*тех!BS$6</f>
        <v>0</v>
      </c>
      <c r="BI19" s="64">
        <f>IF(AND(BI$3&gt;=$I19,$H19&gt;0,SUM($M19:BH19)&lt;$G19,$I19&lt;&gt;0),$G19/$H19,0)*IF(AND($K19&gt;0,BI$3&gt;$K19),0,1)*тех!BT$6</f>
        <v>0</v>
      </c>
      <c r="BJ19" s="64">
        <f>IF(AND(BJ$3&gt;=$I19,$H19&gt;0,SUM($M19:BI19)&lt;$G19,$I19&lt;&gt;0),$G19/$H19,0)*IF(AND($K19&gt;0,BJ$3&gt;$K19),0,1)*тех!BU$6</f>
        <v>0</v>
      </c>
      <c r="BK19" s="64">
        <f>IF(AND(BK$3&gt;=$I19,$H19&gt;0,SUM($M19:BJ19)&lt;$G19,$I19&lt;&gt;0),$G19/$H19,0)*IF(AND($K19&gt;0,BK$3&gt;$K19),0,1)*тех!BV$6</f>
        <v>0</v>
      </c>
      <c r="BL19" s="64">
        <f>IF(AND(BL$3&gt;=$I19,$H19&gt;0,SUM($M19:BK19)&lt;$G19,$I19&lt;&gt;0),$G19/$H19,0)*IF(AND($K19&gt;0,BL$3&gt;$K19),0,1)*тех!BW$6</f>
        <v>0</v>
      </c>
      <c r="BM19" s="64">
        <f>IF(AND(BM$3&gt;=$I19,$H19&gt;0,SUM($M19:BL19)&lt;$G19,$I19&lt;&gt;0),$G19/$H19,0)*IF(AND($K19&gt;0,BM$3&gt;$K19),0,1)*тех!BX$6</f>
        <v>0</v>
      </c>
      <c r="BN19" s="64">
        <f>IF(AND(BN$3&gt;=$I19,$H19&gt;0,SUM($M19:BM19)&lt;$G19,$I19&lt;&gt;0),$G19/$H19,0)*IF(AND($K19&gt;0,BN$3&gt;$K19),0,1)*тех!BY$6</f>
        <v>0</v>
      </c>
      <c r="BO19" s="64">
        <f>IF(AND(BO$3&gt;=$I19,$H19&gt;0,SUM($M19:BN19)&lt;$G19,$I19&lt;&gt;0),$G19/$H19,0)*IF(AND($K19&gt;0,BO$3&gt;$K19),0,1)*тех!BZ$6</f>
        <v>0</v>
      </c>
      <c r="BP19" s="64">
        <f>IF(AND(BP$3&gt;=$I19,$H19&gt;0,SUM($M19:BO19)&lt;$G19,$I19&lt;&gt;0),$G19/$H19,0)*IF(AND($K19&gt;0,BP$3&gt;$K19),0,1)*тех!CA$6</f>
        <v>0</v>
      </c>
      <c r="BQ19" s="64">
        <f>IF(AND(BQ$3&gt;=$I19,$H19&gt;0,SUM($M19:BP19)&lt;$G19,$I19&lt;&gt;0),$G19/$H19,0)*IF(AND($K19&gt;0,BQ$3&gt;$K19),0,1)*тех!CB$6</f>
        <v>0</v>
      </c>
      <c r="BR19" s="64">
        <f>IF(AND(BR$3&gt;=$I19,$H19&gt;0,SUM($M19:BQ19)&lt;$G19,$I19&lt;&gt;0),$G19/$H19,0)*IF(AND($K19&gt;0,BR$3&gt;$K19),0,1)*тех!CC$6</f>
        <v>0</v>
      </c>
      <c r="BS19" s="64">
        <f>IF(AND(BS$3&gt;=$I19,$H19&gt;0,SUM($M19:BR19)&lt;$G19,$I19&lt;&gt;0),$G19/$H19,0)*IF(AND($K19&gt;0,BS$3&gt;$K19),0,1)*тех!CD$6</f>
        <v>0</v>
      </c>
      <c r="BT19" s="64">
        <f>IF(AND(BT$3&gt;=$I19,$H19&gt;0,SUM($M19:BS19)&lt;$G19,$I19&lt;&gt;0),$G19/$H19,0)*IF(AND($K19&gt;0,BT$3&gt;$K19),0,1)*тех!CE$6</f>
        <v>0</v>
      </c>
    </row>
    <row r="20" spans="2:72">
      <c r="B20" s="3">
        <v>15</v>
      </c>
      <c r="C20" s="19" t="s">
        <v>1200</v>
      </c>
      <c r="D20" s="19" t="s">
        <v>683</v>
      </c>
      <c r="E20" s="71">
        <v>29523.899999999998</v>
      </c>
      <c r="F20" s="19">
        <v>0</v>
      </c>
      <c r="G20" s="76">
        <f t="shared" si="4"/>
        <v>0</v>
      </c>
      <c r="H20" s="7">
        <f>IFERROR(VLOOKUP(D20,тех!$N$19:$O$24,2,FALSE),)</f>
        <v>24</v>
      </c>
      <c r="I20" s="20">
        <f t="shared" si="3"/>
        <v>42370</v>
      </c>
      <c r="J20" s="111">
        <f>IF(AND(H20+(YEAR(I20)-YEAR(Параметры!$C$11))*12+(MONTH(I20)-MONTH(Параметры!$C$11))&gt;Параметры!$C$12,F20&gt;0),(G20-SUM(M20:BT20))/F20,)</f>
        <v>0</v>
      </c>
      <c r="K20" s="112">
        <f>IF(H20+(YEAR(I20)-YEAR(Параметры!$C$11))*12+(MONTH(I20)-MONTH(Параметры!$C$11))&gt;Параметры!$C$12,DATE(YEAR(Параметры!$C$11),MONTH(Параметры!$C$11)+Параметры!$C$12-1,1),"")</f>
        <v>42705</v>
      </c>
      <c r="M20" s="76">
        <f t="shared" si="2"/>
        <v>0</v>
      </c>
      <c r="N20" s="64">
        <f>IF(AND(N$3&gt;=$I20,$H20&gt;0,SUM($M20:M20)&lt;$G20,$I20&lt;&gt;0),$G20/$H20,0)*IF(AND($K20&gt;0,N$3&gt;$K20),0,1)*тех!Y$6</f>
        <v>0</v>
      </c>
      <c r="O20" s="64">
        <f>IF(AND(O$3&gt;=$I20,$H20&gt;0,SUM($M20:N20)&lt;$G20,$I20&lt;&gt;0),$G20/$H20,0)*IF(AND($K20&gt;0,O$3&gt;$K20),0,1)*тех!Z$6</f>
        <v>0</v>
      </c>
      <c r="P20" s="64">
        <f>IF(AND(P$3&gt;=$I20,$H20&gt;0,SUM($M20:O20)&lt;$G20,$I20&lt;&gt;0),$G20/$H20,0)*IF(AND($K20&gt;0,P$3&gt;$K20),0,1)*тех!AA$6</f>
        <v>0</v>
      </c>
      <c r="Q20" s="64">
        <f>IF(AND(Q$3&gt;=$I20,$H20&gt;0,SUM($M20:P20)&lt;$G20,$I20&lt;&gt;0),$G20/$H20,0)*IF(AND($K20&gt;0,Q$3&gt;$K20),0,1)*тех!AB$6</f>
        <v>0</v>
      </c>
      <c r="R20" s="64">
        <f>IF(AND(R$3&gt;=$I20,$H20&gt;0,SUM($M20:Q20)&lt;$G20,$I20&lt;&gt;0),$G20/$H20,0)*IF(AND($K20&gt;0,R$3&gt;$K20),0,1)*тех!AC$6</f>
        <v>0</v>
      </c>
      <c r="S20" s="64">
        <f>IF(AND(S$3&gt;=$I20,$H20&gt;0,SUM($M20:R20)&lt;$G20,$I20&lt;&gt;0),$G20/$H20,0)*IF(AND($K20&gt;0,S$3&gt;$K20),0,1)*тех!AD$6</f>
        <v>0</v>
      </c>
      <c r="T20" s="64">
        <f>IF(AND(T$3&gt;=$I20,$H20&gt;0,SUM($M20:S20)&lt;$G20,$I20&lt;&gt;0),$G20/$H20,0)*IF(AND($K20&gt;0,T$3&gt;$K20),0,1)*тех!AE$6</f>
        <v>0</v>
      </c>
      <c r="U20" s="64">
        <f>IF(AND(U$3&gt;=$I20,$H20&gt;0,SUM($M20:T20)&lt;$G20,$I20&lt;&gt;0),$G20/$H20,0)*IF(AND($K20&gt;0,U$3&gt;$K20),0,1)*тех!AF$6</f>
        <v>0</v>
      </c>
      <c r="V20" s="64">
        <f>IF(AND(V$3&gt;=$I20,$H20&gt;0,SUM($M20:U20)&lt;$G20,$I20&lt;&gt;0),$G20/$H20,0)*IF(AND($K20&gt;0,V$3&gt;$K20),0,1)*тех!AG$6</f>
        <v>0</v>
      </c>
      <c r="W20" s="64">
        <f>IF(AND(W$3&gt;=$I20,$H20&gt;0,SUM($M20:V20)&lt;$G20,$I20&lt;&gt;0),$G20/$H20,0)*IF(AND($K20&gt;0,W$3&gt;$K20),0,1)*тех!AH$6</f>
        <v>0</v>
      </c>
      <c r="X20" s="64">
        <f>IF(AND(X$3&gt;=$I20,$H20&gt;0,SUM($M20:W20)&lt;$G20,$I20&lt;&gt;0),$G20/$H20,0)*IF(AND($K20&gt;0,X$3&gt;$K20),0,1)*тех!AI$6</f>
        <v>0</v>
      </c>
      <c r="Y20" s="64">
        <f>IF(AND(Y$3&gt;=$I20,$H20&gt;0,SUM($M20:X20)&lt;$G20,$I20&lt;&gt;0),$G20/$H20,0)*IF(AND($K20&gt;0,Y$3&gt;$K20),0,1)*тех!AJ$6</f>
        <v>0</v>
      </c>
      <c r="Z20" s="64">
        <f>IF(AND(Z$3&gt;=$I20,$H20&gt;0,SUM($M20:Y20)&lt;$G20,$I20&lt;&gt;0),$G20/$H20,0)*IF(AND($K20&gt;0,Z$3&gt;$K20),0,1)*тех!AK$6</f>
        <v>0</v>
      </c>
      <c r="AA20" s="64">
        <f>IF(AND(AA$3&gt;=$I20,$H20&gt;0,SUM($M20:Z20)&lt;$G20,$I20&lt;&gt;0),$G20/$H20,0)*IF(AND($K20&gt;0,AA$3&gt;$K20),0,1)*тех!AL$6</f>
        <v>0</v>
      </c>
      <c r="AB20" s="64">
        <f>IF(AND(AB$3&gt;=$I20,$H20&gt;0,SUM($M20:AA20)&lt;$G20,$I20&lt;&gt;0),$G20/$H20,0)*IF(AND($K20&gt;0,AB$3&gt;$K20),0,1)*тех!AM$6</f>
        <v>0</v>
      </c>
      <c r="AC20" s="64">
        <f>IF(AND(AC$3&gt;=$I20,$H20&gt;0,SUM($M20:AB20)&lt;$G20,$I20&lt;&gt;0),$G20/$H20,0)*IF(AND($K20&gt;0,AC$3&gt;$K20),0,1)*тех!AN$6</f>
        <v>0</v>
      </c>
      <c r="AD20" s="64">
        <f>IF(AND(AD$3&gt;=$I20,$H20&gt;0,SUM($M20:AC20)&lt;$G20,$I20&lt;&gt;0),$G20/$H20,0)*IF(AND($K20&gt;0,AD$3&gt;$K20),0,1)*тех!AO$6</f>
        <v>0</v>
      </c>
      <c r="AE20" s="64">
        <f>IF(AND(AE$3&gt;=$I20,$H20&gt;0,SUM($M20:AD20)&lt;$G20,$I20&lt;&gt;0),$G20/$H20,0)*IF(AND($K20&gt;0,AE$3&gt;$K20),0,1)*тех!AP$6</f>
        <v>0</v>
      </c>
      <c r="AF20" s="64">
        <f>IF(AND(AF$3&gt;=$I20,$H20&gt;0,SUM($M20:AE20)&lt;$G20,$I20&lt;&gt;0),$G20/$H20,0)*IF(AND($K20&gt;0,AF$3&gt;$K20),0,1)*тех!AQ$6</f>
        <v>0</v>
      </c>
      <c r="AG20" s="64">
        <f>IF(AND(AG$3&gt;=$I20,$H20&gt;0,SUM($M20:AF20)&lt;$G20,$I20&lt;&gt;0),$G20/$H20,0)*IF(AND($K20&gt;0,AG$3&gt;$K20),0,1)*тех!AR$6</f>
        <v>0</v>
      </c>
      <c r="AH20" s="64">
        <f>IF(AND(AH$3&gt;=$I20,$H20&gt;0,SUM($M20:AG20)&lt;$G20,$I20&lt;&gt;0),$G20/$H20,0)*IF(AND($K20&gt;0,AH$3&gt;$K20),0,1)*тех!AS$6</f>
        <v>0</v>
      </c>
      <c r="AI20" s="64">
        <f>IF(AND(AI$3&gt;=$I20,$H20&gt;0,SUM($M20:AH20)&lt;$G20,$I20&lt;&gt;0),$G20/$H20,0)*IF(AND($K20&gt;0,AI$3&gt;$K20),0,1)*тех!AT$6</f>
        <v>0</v>
      </c>
      <c r="AJ20" s="64">
        <f>IF(AND(AJ$3&gt;=$I20,$H20&gt;0,SUM($M20:AI20)&lt;$G20,$I20&lt;&gt;0),$G20/$H20,0)*IF(AND($K20&gt;0,AJ$3&gt;$K20),0,1)*тех!AU$6</f>
        <v>0</v>
      </c>
      <c r="AK20" s="64">
        <f>IF(AND(AK$3&gt;=$I20,$H20&gt;0,SUM($M20:AJ20)&lt;$G20,$I20&lt;&gt;0),$G20/$H20,0)*IF(AND($K20&gt;0,AK$3&gt;$K20),0,1)*тех!AV$6</f>
        <v>0</v>
      </c>
      <c r="AL20" s="64">
        <f>IF(AND(AL$3&gt;=$I20,$H20&gt;0,SUM($M20:AK20)&lt;$G20,$I20&lt;&gt;0),$G20/$H20,0)*IF(AND($K20&gt;0,AL$3&gt;$K20),0,1)*тех!AW$6</f>
        <v>0</v>
      </c>
      <c r="AM20" s="64">
        <f>IF(AND(AM$3&gt;=$I20,$H20&gt;0,SUM($M20:AL20)&lt;$G20,$I20&lt;&gt;0),$G20/$H20,0)*IF(AND($K20&gt;0,AM$3&gt;$K20),0,1)*тех!AX$6</f>
        <v>0</v>
      </c>
      <c r="AN20" s="64">
        <f>IF(AND(AN$3&gt;=$I20,$H20&gt;0,SUM($M20:AM20)&lt;$G20,$I20&lt;&gt;0),$G20/$H20,0)*IF(AND($K20&gt;0,AN$3&gt;$K20),0,1)*тех!AY$6</f>
        <v>0</v>
      </c>
      <c r="AO20" s="64">
        <f>IF(AND(AO$3&gt;=$I20,$H20&gt;0,SUM($M20:AN20)&lt;$G20,$I20&lt;&gt;0),$G20/$H20,0)*IF(AND($K20&gt;0,AO$3&gt;$K20),0,1)*тех!AZ$6</f>
        <v>0</v>
      </c>
      <c r="AP20" s="64">
        <f>IF(AND(AP$3&gt;=$I20,$H20&gt;0,SUM($M20:AO20)&lt;$G20,$I20&lt;&gt;0),$G20/$H20,0)*IF(AND($K20&gt;0,AP$3&gt;$K20),0,1)*тех!BA$6</f>
        <v>0</v>
      </c>
      <c r="AQ20" s="64">
        <f>IF(AND(AQ$3&gt;=$I20,$H20&gt;0,SUM($M20:AP20)&lt;$G20,$I20&lt;&gt;0),$G20/$H20,0)*IF(AND($K20&gt;0,AQ$3&gt;$K20),0,1)*тех!BB$6</f>
        <v>0</v>
      </c>
      <c r="AR20" s="64">
        <f>IF(AND(AR$3&gt;=$I20,$H20&gt;0,SUM($M20:AQ20)&lt;$G20,$I20&lt;&gt;0),$G20/$H20,0)*IF(AND($K20&gt;0,AR$3&gt;$K20),0,1)*тех!BC$6</f>
        <v>0</v>
      </c>
      <c r="AS20" s="64">
        <f>IF(AND(AS$3&gt;=$I20,$H20&gt;0,SUM($M20:AR20)&lt;$G20,$I20&lt;&gt;0),$G20/$H20,0)*IF(AND($K20&gt;0,AS$3&gt;$K20),0,1)*тех!BD$6</f>
        <v>0</v>
      </c>
      <c r="AT20" s="64">
        <f>IF(AND(AT$3&gt;=$I20,$H20&gt;0,SUM($M20:AS20)&lt;$G20,$I20&lt;&gt;0),$G20/$H20,0)*IF(AND($K20&gt;0,AT$3&gt;$K20),0,1)*тех!BE$6</f>
        <v>0</v>
      </c>
      <c r="AU20" s="64">
        <f>IF(AND(AU$3&gt;=$I20,$H20&gt;0,SUM($M20:AT20)&lt;$G20,$I20&lt;&gt;0),$G20/$H20,0)*IF(AND($K20&gt;0,AU$3&gt;$K20),0,1)*тех!BF$6</f>
        <v>0</v>
      </c>
      <c r="AV20" s="64">
        <f>IF(AND(AV$3&gt;=$I20,$H20&gt;0,SUM($M20:AU20)&lt;$G20,$I20&lt;&gt;0),$G20/$H20,0)*IF(AND($K20&gt;0,AV$3&gt;$K20),0,1)*тех!BG$6</f>
        <v>0</v>
      </c>
      <c r="AW20" s="64">
        <f>IF(AND(AW$3&gt;=$I20,$H20&gt;0,SUM($M20:AV20)&lt;$G20,$I20&lt;&gt;0),$G20/$H20,0)*IF(AND($K20&gt;0,AW$3&gt;$K20),0,1)*тех!BH$6</f>
        <v>0</v>
      </c>
      <c r="AX20" s="64">
        <f>IF(AND(AX$3&gt;=$I20,$H20&gt;0,SUM($M20:AW20)&lt;$G20,$I20&lt;&gt;0),$G20/$H20,0)*IF(AND($K20&gt;0,AX$3&gt;$K20),0,1)*тех!BI$6</f>
        <v>0</v>
      </c>
      <c r="AY20" s="64">
        <f>IF(AND(AY$3&gt;=$I20,$H20&gt;0,SUM($M20:AX20)&lt;$G20,$I20&lt;&gt;0),$G20/$H20,0)*IF(AND($K20&gt;0,AY$3&gt;$K20),0,1)*тех!BJ$6</f>
        <v>0</v>
      </c>
      <c r="AZ20" s="64">
        <f>IF(AND(AZ$3&gt;=$I20,$H20&gt;0,SUM($M20:AY20)&lt;$G20,$I20&lt;&gt;0),$G20/$H20,0)*IF(AND($K20&gt;0,AZ$3&gt;$K20),0,1)*тех!BK$6</f>
        <v>0</v>
      </c>
      <c r="BA20" s="64">
        <f>IF(AND(BA$3&gt;=$I20,$H20&gt;0,SUM($M20:AZ20)&lt;$G20,$I20&lt;&gt;0),$G20/$H20,0)*IF(AND($K20&gt;0,BA$3&gt;$K20),0,1)*тех!BL$6</f>
        <v>0</v>
      </c>
      <c r="BB20" s="64">
        <f>IF(AND(BB$3&gt;=$I20,$H20&gt;0,SUM($M20:BA20)&lt;$G20,$I20&lt;&gt;0),$G20/$H20,0)*IF(AND($K20&gt;0,BB$3&gt;$K20),0,1)*тех!BM$6</f>
        <v>0</v>
      </c>
      <c r="BC20" s="64">
        <f>IF(AND(BC$3&gt;=$I20,$H20&gt;0,SUM($M20:BB20)&lt;$G20,$I20&lt;&gt;0),$G20/$H20,0)*IF(AND($K20&gt;0,BC$3&gt;$K20),0,1)*тех!BN$6</f>
        <v>0</v>
      </c>
      <c r="BD20" s="64">
        <f>IF(AND(BD$3&gt;=$I20,$H20&gt;0,SUM($M20:BC20)&lt;$G20,$I20&lt;&gt;0),$G20/$H20,0)*IF(AND($K20&gt;0,BD$3&gt;$K20),0,1)*тех!BO$6</f>
        <v>0</v>
      </c>
      <c r="BE20" s="64">
        <f>IF(AND(BE$3&gt;=$I20,$H20&gt;0,SUM($M20:BD20)&lt;$G20,$I20&lt;&gt;0),$G20/$H20,0)*IF(AND($K20&gt;0,BE$3&gt;$K20),0,1)*тех!BP$6</f>
        <v>0</v>
      </c>
      <c r="BF20" s="64">
        <f>IF(AND(BF$3&gt;=$I20,$H20&gt;0,SUM($M20:BE20)&lt;$G20,$I20&lt;&gt;0),$G20/$H20,0)*IF(AND($K20&gt;0,BF$3&gt;$K20),0,1)*тех!BQ$6</f>
        <v>0</v>
      </c>
      <c r="BG20" s="64">
        <f>IF(AND(BG$3&gt;=$I20,$H20&gt;0,SUM($M20:BF20)&lt;$G20,$I20&lt;&gt;0),$G20/$H20,0)*IF(AND($K20&gt;0,BG$3&gt;$K20),0,1)*тех!BR$6</f>
        <v>0</v>
      </c>
      <c r="BH20" s="64">
        <f>IF(AND(BH$3&gt;=$I20,$H20&gt;0,SUM($M20:BG20)&lt;$G20,$I20&lt;&gt;0),$G20/$H20,0)*IF(AND($K20&gt;0,BH$3&gt;$K20),0,1)*тех!BS$6</f>
        <v>0</v>
      </c>
      <c r="BI20" s="64">
        <f>IF(AND(BI$3&gt;=$I20,$H20&gt;0,SUM($M20:BH20)&lt;$G20,$I20&lt;&gt;0),$G20/$H20,0)*IF(AND($K20&gt;0,BI$3&gt;$K20),0,1)*тех!BT$6</f>
        <v>0</v>
      </c>
      <c r="BJ20" s="64">
        <f>IF(AND(BJ$3&gt;=$I20,$H20&gt;0,SUM($M20:BI20)&lt;$G20,$I20&lt;&gt;0),$G20/$H20,0)*IF(AND($K20&gt;0,BJ$3&gt;$K20),0,1)*тех!BU$6</f>
        <v>0</v>
      </c>
      <c r="BK20" s="64">
        <f>IF(AND(BK$3&gt;=$I20,$H20&gt;0,SUM($M20:BJ20)&lt;$G20,$I20&lt;&gt;0),$G20/$H20,0)*IF(AND($K20&gt;0,BK$3&gt;$K20),0,1)*тех!BV$6</f>
        <v>0</v>
      </c>
      <c r="BL20" s="64">
        <f>IF(AND(BL$3&gt;=$I20,$H20&gt;0,SUM($M20:BK20)&lt;$G20,$I20&lt;&gt;0),$G20/$H20,0)*IF(AND($K20&gt;0,BL$3&gt;$K20),0,1)*тех!BW$6</f>
        <v>0</v>
      </c>
      <c r="BM20" s="64">
        <f>IF(AND(BM$3&gt;=$I20,$H20&gt;0,SUM($M20:BL20)&lt;$G20,$I20&lt;&gt;0),$G20/$H20,0)*IF(AND($K20&gt;0,BM$3&gt;$K20),0,1)*тех!BX$6</f>
        <v>0</v>
      </c>
      <c r="BN20" s="64">
        <f>IF(AND(BN$3&gt;=$I20,$H20&gt;0,SUM($M20:BM20)&lt;$G20,$I20&lt;&gt;0),$G20/$H20,0)*IF(AND($K20&gt;0,BN$3&gt;$K20),0,1)*тех!BY$6</f>
        <v>0</v>
      </c>
      <c r="BO20" s="64">
        <f>IF(AND(BO$3&gt;=$I20,$H20&gt;0,SUM($M20:BN20)&lt;$G20,$I20&lt;&gt;0),$G20/$H20,0)*IF(AND($K20&gt;0,BO$3&gt;$K20),0,1)*тех!BZ$6</f>
        <v>0</v>
      </c>
      <c r="BP20" s="64">
        <f>IF(AND(BP$3&gt;=$I20,$H20&gt;0,SUM($M20:BO20)&lt;$G20,$I20&lt;&gt;0),$G20/$H20,0)*IF(AND($K20&gt;0,BP$3&gt;$K20),0,1)*тех!CA$6</f>
        <v>0</v>
      </c>
      <c r="BQ20" s="64">
        <f>IF(AND(BQ$3&gt;=$I20,$H20&gt;0,SUM($M20:BP20)&lt;$G20,$I20&lt;&gt;0),$G20/$H20,0)*IF(AND($K20&gt;0,BQ$3&gt;$K20),0,1)*тех!CB$6</f>
        <v>0</v>
      </c>
      <c r="BR20" s="64">
        <f>IF(AND(BR$3&gt;=$I20,$H20&gt;0,SUM($M20:BQ20)&lt;$G20,$I20&lt;&gt;0),$G20/$H20,0)*IF(AND($K20&gt;0,BR$3&gt;$K20),0,1)*тех!CC$6</f>
        <v>0</v>
      </c>
      <c r="BS20" s="64">
        <f>IF(AND(BS$3&gt;=$I20,$H20&gt;0,SUM($M20:BR20)&lt;$G20,$I20&lt;&gt;0),$G20/$H20,0)*IF(AND($K20&gt;0,BS$3&gt;$K20),0,1)*тех!CD$6</f>
        <v>0</v>
      </c>
      <c r="BT20" s="64">
        <f>IF(AND(BT$3&gt;=$I20,$H20&gt;0,SUM($M20:BS20)&lt;$G20,$I20&lt;&gt;0),$G20/$H20,0)*IF(AND($K20&gt;0,BT$3&gt;$K20),0,1)*тех!CE$6</f>
        <v>0</v>
      </c>
    </row>
    <row r="21" spans="2:72">
      <c r="B21" s="3">
        <v>16</v>
      </c>
      <c r="C21" s="19" t="s">
        <v>1232</v>
      </c>
      <c r="D21" s="19" t="s">
        <v>683</v>
      </c>
      <c r="E21" s="71">
        <v>13379.099999999999</v>
      </c>
      <c r="F21" s="19">
        <v>0</v>
      </c>
      <c r="G21" s="76">
        <f t="shared" si="4"/>
        <v>0</v>
      </c>
      <c r="H21" s="7">
        <f>IFERROR(VLOOKUP(D21,тех!$N$19:$O$24,2,FALSE),)</f>
        <v>24</v>
      </c>
      <c r="I21" s="20">
        <f t="shared" si="3"/>
        <v>42370</v>
      </c>
      <c r="J21" s="111">
        <f>IF(AND(H21+(YEAR(I21)-YEAR(Параметры!$C$11))*12+(MONTH(I21)-MONTH(Параметры!$C$11))&gt;Параметры!$C$12,F21&gt;0),(G21-SUM(M21:BT21))/F21,)</f>
        <v>0</v>
      </c>
      <c r="K21" s="112">
        <f>IF(H21+(YEAR(I21)-YEAR(Параметры!$C$11))*12+(MONTH(I21)-MONTH(Параметры!$C$11))&gt;Параметры!$C$12,DATE(YEAR(Параметры!$C$11),MONTH(Параметры!$C$11)+Параметры!$C$12-1,1),"")</f>
        <v>42705</v>
      </c>
      <c r="M21" s="76">
        <f t="shared" si="2"/>
        <v>0</v>
      </c>
      <c r="N21" s="64">
        <f>IF(AND(N$3&gt;=$I21,$H21&gt;0,SUM($M21:M21)&lt;$G21,$I21&lt;&gt;0),$G21/$H21,0)*IF(AND($K21&gt;0,N$3&gt;$K21),0,1)*тех!Y$6</f>
        <v>0</v>
      </c>
      <c r="O21" s="64">
        <f>IF(AND(O$3&gt;=$I21,$H21&gt;0,SUM($M21:N21)&lt;$G21,$I21&lt;&gt;0),$G21/$H21,0)*IF(AND($K21&gt;0,O$3&gt;$K21),0,1)*тех!Z$6</f>
        <v>0</v>
      </c>
      <c r="P21" s="64">
        <f>IF(AND(P$3&gt;=$I21,$H21&gt;0,SUM($M21:O21)&lt;$G21,$I21&lt;&gt;0),$G21/$H21,0)*IF(AND($K21&gt;0,P$3&gt;$K21),0,1)*тех!AA$6</f>
        <v>0</v>
      </c>
      <c r="Q21" s="64">
        <f>IF(AND(Q$3&gt;=$I21,$H21&gt;0,SUM($M21:P21)&lt;$G21,$I21&lt;&gt;0),$G21/$H21,0)*IF(AND($K21&gt;0,Q$3&gt;$K21),0,1)*тех!AB$6</f>
        <v>0</v>
      </c>
      <c r="R21" s="64">
        <f>IF(AND(R$3&gt;=$I21,$H21&gt;0,SUM($M21:Q21)&lt;$G21,$I21&lt;&gt;0),$G21/$H21,0)*IF(AND($K21&gt;0,R$3&gt;$K21),0,1)*тех!AC$6</f>
        <v>0</v>
      </c>
      <c r="S21" s="64">
        <f>IF(AND(S$3&gt;=$I21,$H21&gt;0,SUM($M21:R21)&lt;$G21,$I21&lt;&gt;0),$G21/$H21,0)*IF(AND($K21&gt;0,S$3&gt;$K21),0,1)*тех!AD$6</f>
        <v>0</v>
      </c>
      <c r="T21" s="64">
        <f>IF(AND(T$3&gt;=$I21,$H21&gt;0,SUM($M21:S21)&lt;$G21,$I21&lt;&gt;0),$G21/$H21,0)*IF(AND($K21&gt;0,T$3&gt;$K21),0,1)*тех!AE$6</f>
        <v>0</v>
      </c>
      <c r="U21" s="64">
        <f>IF(AND(U$3&gt;=$I21,$H21&gt;0,SUM($M21:T21)&lt;$G21,$I21&lt;&gt;0),$G21/$H21,0)*IF(AND($K21&gt;0,U$3&gt;$K21),0,1)*тех!AF$6</f>
        <v>0</v>
      </c>
      <c r="V21" s="64">
        <f>IF(AND(V$3&gt;=$I21,$H21&gt;0,SUM($M21:U21)&lt;$G21,$I21&lt;&gt;0),$G21/$H21,0)*IF(AND($K21&gt;0,V$3&gt;$K21),0,1)*тех!AG$6</f>
        <v>0</v>
      </c>
      <c r="W21" s="64">
        <f>IF(AND(W$3&gt;=$I21,$H21&gt;0,SUM($M21:V21)&lt;$G21,$I21&lt;&gt;0),$G21/$H21,0)*IF(AND($K21&gt;0,W$3&gt;$K21),0,1)*тех!AH$6</f>
        <v>0</v>
      </c>
      <c r="X21" s="64">
        <f>IF(AND(X$3&gt;=$I21,$H21&gt;0,SUM($M21:W21)&lt;$G21,$I21&lt;&gt;0),$G21/$H21,0)*IF(AND($K21&gt;0,X$3&gt;$K21),0,1)*тех!AI$6</f>
        <v>0</v>
      </c>
      <c r="Y21" s="64">
        <f>IF(AND(Y$3&gt;=$I21,$H21&gt;0,SUM($M21:X21)&lt;$G21,$I21&lt;&gt;0),$G21/$H21,0)*IF(AND($K21&gt;0,Y$3&gt;$K21),0,1)*тех!AJ$6</f>
        <v>0</v>
      </c>
      <c r="Z21" s="64">
        <f>IF(AND(Z$3&gt;=$I21,$H21&gt;0,SUM($M21:Y21)&lt;$G21,$I21&lt;&gt;0),$G21/$H21,0)*IF(AND($K21&gt;0,Z$3&gt;$K21),0,1)*тех!AK$6</f>
        <v>0</v>
      </c>
      <c r="AA21" s="64">
        <f>IF(AND(AA$3&gt;=$I21,$H21&gt;0,SUM($M21:Z21)&lt;$G21,$I21&lt;&gt;0),$G21/$H21,0)*IF(AND($K21&gt;0,AA$3&gt;$K21),0,1)*тех!AL$6</f>
        <v>0</v>
      </c>
      <c r="AB21" s="64">
        <f>IF(AND(AB$3&gt;=$I21,$H21&gt;0,SUM($M21:AA21)&lt;$G21,$I21&lt;&gt;0),$G21/$H21,0)*IF(AND($K21&gt;0,AB$3&gt;$K21),0,1)*тех!AM$6</f>
        <v>0</v>
      </c>
      <c r="AC21" s="64">
        <f>IF(AND(AC$3&gt;=$I21,$H21&gt;0,SUM($M21:AB21)&lt;$G21,$I21&lt;&gt;0),$G21/$H21,0)*IF(AND($K21&gt;0,AC$3&gt;$K21),0,1)*тех!AN$6</f>
        <v>0</v>
      </c>
      <c r="AD21" s="64">
        <f>IF(AND(AD$3&gt;=$I21,$H21&gt;0,SUM($M21:AC21)&lt;$G21,$I21&lt;&gt;0),$G21/$H21,0)*IF(AND($K21&gt;0,AD$3&gt;$K21),0,1)*тех!AO$6</f>
        <v>0</v>
      </c>
      <c r="AE21" s="64">
        <f>IF(AND(AE$3&gt;=$I21,$H21&gt;0,SUM($M21:AD21)&lt;$G21,$I21&lt;&gt;0),$G21/$H21,0)*IF(AND($K21&gt;0,AE$3&gt;$K21),0,1)*тех!AP$6</f>
        <v>0</v>
      </c>
      <c r="AF21" s="64">
        <f>IF(AND(AF$3&gt;=$I21,$H21&gt;0,SUM($M21:AE21)&lt;$G21,$I21&lt;&gt;0),$G21/$H21,0)*IF(AND($K21&gt;0,AF$3&gt;$K21),0,1)*тех!AQ$6</f>
        <v>0</v>
      </c>
      <c r="AG21" s="64">
        <f>IF(AND(AG$3&gt;=$I21,$H21&gt;0,SUM($M21:AF21)&lt;$G21,$I21&lt;&gt;0),$G21/$H21,0)*IF(AND($K21&gt;0,AG$3&gt;$K21),0,1)*тех!AR$6</f>
        <v>0</v>
      </c>
      <c r="AH21" s="64">
        <f>IF(AND(AH$3&gt;=$I21,$H21&gt;0,SUM($M21:AG21)&lt;$G21,$I21&lt;&gt;0),$G21/$H21,0)*IF(AND($K21&gt;0,AH$3&gt;$K21),0,1)*тех!AS$6</f>
        <v>0</v>
      </c>
      <c r="AI21" s="64">
        <f>IF(AND(AI$3&gt;=$I21,$H21&gt;0,SUM($M21:AH21)&lt;$G21,$I21&lt;&gt;0),$G21/$H21,0)*IF(AND($K21&gt;0,AI$3&gt;$K21),0,1)*тех!AT$6</f>
        <v>0</v>
      </c>
      <c r="AJ21" s="64">
        <f>IF(AND(AJ$3&gt;=$I21,$H21&gt;0,SUM($M21:AI21)&lt;$G21,$I21&lt;&gt;0),$G21/$H21,0)*IF(AND($K21&gt;0,AJ$3&gt;$K21),0,1)*тех!AU$6</f>
        <v>0</v>
      </c>
      <c r="AK21" s="64">
        <f>IF(AND(AK$3&gt;=$I21,$H21&gt;0,SUM($M21:AJ21)&lt;$G21,$I21&lt;&gt;0),$G21/$H21,0)*IF(AND($K21&gt;0,AK$3&gt;$K21),0,1)*тех!AV$6</f>
        <v>0</v>
      </c>
      <c r="AL21" s="64">
        <f>IF(AND(AL$3&gt;=$I21,$H21&gt;0,SUM($M21:AK21)&lt;$G21,$I21&lt;&gt;0),$G21/$H21,0)*IF(AND($K21&gt;0,AL$3&gt;$K21),0,1)*тех!AW$6</f>
        <v>0</v>
      </c>
      <c r="AM21" s="64">
        <f>IF(AND(AM$3&gt;=$I21,$H21&gt;0,SUM($M21:AL21)&lt;$G21,$I21&lt;&gt;0),$G21/$H21,0)*IF(AND($K21&gt;0,AM$3&gt;$K21),0,1)*тех!AX$6</f>
        <v>0</v>
      </c>
      <c r="AN21" s="64">
        <f>IF(AND(AN$3&gt;=$I21,$H21&gt;0,SUM($M21:AM21)&lt;$G21,$I21&lt;&gt;0),$G21/$H21,0)*IF(AND($K21&gt;0,AN$3&gt;$K21),0,1)*тех!AY$6</f>
        <v>0</v>
      </c>
      <c r="AO21" s="64">
        <f>IF(AND(AO$3&gt;=$I21,$H21&gt;0,SUM($M21:AN21)&lt;$G21,$I21&lt;&gt;0),$G21/$H21,0)*IF(AND($K21&gt;0,AO$3&gt;$K21),0,1)*тех!AZ$6</f>
        <v>0</v>
      </c>
      <c r="AP21" s="64">
        <f>IF(AND(AP$3&gt;=$I21,$H21&gt;0,SUM($M21:AO21)&lt;$G21,$I21&lt;&gt;0),$G21/$H21,0)*IF(AND($K21&gt;0,AP$3&gt;$K21),0,1)*тех!BA$6</f>
        <v>0</v>
      </c>
      <c r="AQ21" s="64">
        <f>IF(AND(AQ$3&gt;=$I21,$H21&gt;0,SUM($M21:AP21)&lt;$G21,$I21&lt;&gt;0),$G21/$H21,0)*IF(AND($K21&gt;0,AQ$3&gt;$K21),0,1)*тех!BB$6</f>
        <v>0</v>
      </c>
      <c r="AR21" s="64">
        <f>IF(AND(AR$3&gt;=$I21,$H21&gt;0,SUM($M21:AQ21)&lt;$G21,$I21&lt;&gt;0),$G21/$H21,0)*IF(AND($K21&gt;0,AR$3&gt;$K21),0,1)*тех!BC$6</f>
        <v>0</v>
      </c>
      <c r="AS21" s="64">
        <f>IF(AND(AS$3&gt;=$I21,$H21&gt;0,SUM($M21:AR21)&lt;$G21,$I21&lt;&gt;0),$G21/$H21,0)*IF(AND($K21&gt;0,AS$3&gt;$K21),0,1)*тех!BD$6</f>
        <v>0</v>
      </c>
      <c r="AT21" s="64">
        <f>IF(AND(AT$3&gt;=$I21,$H21&gt;0,SUM($M21:AS21)&lt;$G21,$I21&lt;&gt;0),$G21/$H21,0)*IF(AND($K21&gt;0,AT$3&gt;$K21),0,1)*тех!BE$6</f>
        <v>0</v>
      </c>
      <c r="AU21" s="64">
        <f>IF(AND(AU$3&gt;=$I21,$H21&gt;0,SUM($M21:AT21)&lt;$G21,$I21&lt;&gt;0),$G21/$H21,0)*IF(AND($K21&gt;0,AU$3&gt;$K21),0,1)*тех!BF$6</f>
        <v>0</v>
      </c>
      <c r="AV21" s="64">
        <f>IF(AND(AV$3&gt;=$I21,$H21&gt;0,SUM($M21:AU21)&lt;$G21,$I21&lt;&gt;0),$G21/$H21,0)*IF(AND($K21&gt;0,AV$3&gt;$K21),0,1)*тех!BG$6</f>
        <v>0</v>
      </c>
      <c r="AW21" s="64">
        <f>IF(AND(AW$3&gt;=$I21,$H21&gt;0,SUM($M21:AV21)&lt;$G21,$I21&lt;&gt;0),$G21/$H21,0)*IF(AND($K21&gt;0,AW$3&gt;$K21),0,1)*тех!BH$6</f>
        <v>0</v>
      </c>
      <c r="AX21" s="64">
        <f>IF(AND(AX$3&gt;=$I21,$H21&gt;0,SUM($M21:AW21)&lt;$G21,$I21&lt;&gt;0),$G21/$H21,0)*IF(AND($K21&gt;0,AX$3&gt;$K21),0,1)*тех!BI$6</f>
        <v>0</v>
      </c>
      <c r="AY21" s="64">
        <f>IF(AND(AY$3&gt;=$I21,$H21&gt;0,SUM($M21:AX21)&lt;$G21,$I21&lt;&gt;0),$G21/$H21,0)*IF(AND($K21&gt;0,AY$3&gt;$K21),0,1)*тех!BJ$6</f>
        <v>0</v>
      </c>
      <c r="AZ21" s="64">
        <f>IF(AND(AZ$3&gt;=$I21,$H21&gt;0,SUM($M21:AY21)&lt;$G21,$I21&lt;&gt;0),$G21/$H21,0)*IF(AND($K21&gt;0,AZ$3&gt;$K21),0,1)*тех!BK$6</f>
        <v>0</v>
      </c>
      <c r="BA21" s="64">
        <f>IF(AND(BA$3&gt;=$I21,$H21&gt;0,SUM($M21:AZ21)&lt;$G21,$I21&lt;&gt;0),$G21/$H21,0)*IF(AND($K21&gt;0,BA$3&gt;$K21),0,1)*тех!BL$6</f>
        <v>0</v>
      </c>
      <c r="BB21" s="64">
        <f>IF(AND(BB$3&gt;=$I21,$H21&gt;0,SUM($M21:BA21)&lt;$G21,$I21&lt;&gt;0),$G21/$H21,0)*IF(AND($K21&gt;0,BB$3&gt;$K21),0,1)*тех!BM$6</f>
        <v>0</v>
      </c>
      <c r="BC21" s="64">
        <f>IF(AND(BC$3&gt;=$I21,$H21&gt;0,SUM($M21:BB21)&lt;$G21,$I21&lt;&gt;0),$G21/$H21,0)*IF(AND($K21&gt;0,BC$3&gt;$K21),0,1)*тех!BN$6</f>
        <v>0</v>
      </c>
      <c r="BD21" s="64">
        <f>IF(AND(BD$3&gt;=$I21,$H21&gt;0,SUM($M21:BC21)&lt;$G21,$I21&lt;&gt;0),$G21/$H21,0)*IF(AND($K21&gt;0,BD$3&gt;$K21),0,1)*тех!BO$6</f>
        <v>0</v>
      </c>
      <c r="BE21" s="64">
        <f>IF(AND(BE$3&gt;=$I21,$H21&gt;0,SUM($M21:BD21)&lt;$G21,$I21&lt;&gt;0),$G21/$H21,0)*IF(AND($K21&gt;0,BE$3&gt;$K21),0,1)*тех!BP$6</f>
        <v>0</v>
      </c>
      <c r="BF21" s="64">
        <f>IF(AND(BF$3&gt;=$I21,$H21&gt;0,SUM($M21:BE21)&lt;$G21,$I21&lt;&gt;0),$G21/$H21,0)*IF(AND($K21&gt;0,BF$3&gt;$K21),0,1)*тех!BQ$6</f>
        <v>0</v>
      </c>
      <c r="BG21" s="64">
        <f>IF(AND(BG$3&gt;=$I21,$H21&gt;0,SUM($M21:BF21)&lt;$G21,$I21&lt;&gt;0),$G21/$H21,0)*IF(AND($K21&gt;0,BG$3&gt;$K21),0,1)*тех!BR$6</f>
        <v>0</v>
      </c>
      <c r="BH21" s="64">
        <f>IF(AND(BH$3&gt;=$I21,$H21&gt;0,SUM($M21:BG21)&lt;$G21,$I21&lt;&gt;0),$G21/$H21,0)*IF(AND($K21&gt;0,BH$3&gt;$K21),0,1)*тех!BS$6</f>
        <v>0</v>
      </c>
      <c r="BI21" s="64">
        <f>IF(AND(BI$3&gt;=$I21,$H21&gt;0,SUM($M21:BH21)&lt;$G21,$I21&lt;&gt;0),$G21/$H21,0)*IF(AND($K21&gt;0,BI$3&gt;$K21),0,1)*тех!BT$6</f>
        <v>0</v>
      </c>
      <c r="BJ21" s="64">
        <f>IF(AND(BJ$3&gt;=$I21,$H21&gt;0,SUM($M21:BI21)&lt;$G21,$I21&lt;&gt;0),$G21/$H21,0)*IF(AND($K21&gt;0,BJ$3&gt;$K21),0,1)*тех!BU$6</f>
        <v>0</v>
      </c>
      <c r="BK21" s="64">
        <f>IF(AND(BK$3&gt;=$I21,$H21&gt;0,SUM($M21:BJ21)&lt;$G21,$I21&lt;&gt;0),$G21/$H21,0)*IF(AND($K21&gt;0,BK$3&gt;$K21),0,1)*тех!BV$6</f>
        <v>0</v>
      </c>
      <c r="BL21" s="64">
        <f>IF(AND(BL$3&gt;=$I21,$H21&gt;0,SUM($M21:BK21)&lt;$G21,$I21&lt;&gt;0),$G21/$H21,0)*IF(AND($K21&gt;0,BL$3&gt;$K21),0,1)*тех!BW$6</f>
        <v>0</v>
      </c>
      <c r="BM21" s="64">
        <f>IF(AND(BM$3&gt;=$I21,$H21&gt;0,SUM($M21:BL21)&lt;$G21,$I21&lt;&gt;0),$G21/$H21,0)*IF(AND($K21&gt;0,BM$3&gt;$K21),0,1)*тех!BX$6</f>
        <v>0</v>
      </c>
      <c r="BN21" s="64">
        <f>IF(AND(BN$3&gt;=$I21,$H21&gt;0,SUM($M21:BM21)&lt;$G21,$I21&lt;&gt;0),$G21/$H21,0)*IF(AND($K21&gt;0,BN$3&gt;$K21),0,1)*тех!BY$6</f>
        <v>0</v>
      </c>
      <c r="BO21" s="64">
        <f>IF(AND(BO$3&gt;=$I21,$H21&gt;0,SUM($M21:BN21)&lt;$G21,$I21&lt;&gt;0),$G21/$H21,0)*IF(AND($K21&gt;0,BO$3&gt;$K21),0,1)*тех!BZ$6</f>
        <v>0</v>
      </c>
      <c r="BP21" s="64">
        <f>IF(AND(BP$3&gt;=$I21,$H21&gt;0,SUM($M21:BO21)&lt;$G21,$I21&lt;&gt;0),$G21/$H21,0)*IF(AND($K21&gt;0,BP$3&gt;$K21),0,1)*тех!CA$6</f>
        <v>0</v>
      </c>
      <c r="BQ21" s="64">
        <f>IF(AND(BQ$3&gt;=$I21,$H21&gt;0,SUM($M21:BP21)&lt;$G21,$I21&lt;&gt;0),$G21/$H21,0)*IF(AND($K21&gt;0,BQ$3&gt;$K21),0,1)*тех!CB$6</f>
        <v>0</v>
      </c>
      <c r="BR21" s="64">
        <f>IF(AND(BR$3&gt;=$I21,$H21&gt;0,SUM($M21:BQ21)&lt;$G21,$I21&lt;&gt;0),$G21/$H21,0)*IF(AND($K21&gt;0,BR$3&gt;$K21),0,1)*тех!CC$6</f>
        <v>0</v>
      </c>
      <c r="BS21" s="64">
        <f>IF(AND(BS$3&gt;=$I21,$H21&gt;0,SUM($M21:BR21)&lt;$G21,$I21&lt;&gt;0),$G21/$H21,0)*IF(AND($K21&gt;0,BS$3&gt;$K21),0,1)*тех!CD$6</f>
        <v>0</v>
      </c>
      <c r="BT21" s="64">
        <f>IF(AND(BT$3&gt;=$I21,$H21&gt;0,SUM($M21:BS21)&lt;$G21,$I21&lt;&gt;0),$G21/$H21,0)*IF(AND($K21&gt;0,BT$3&gt;$K21),0,1)*тех!CE$6</f>
        <v>0</v>
      </c>
    </row>
    <row r="22" spans="2:72">
      <c r="B22" s="3">
        <v>17</v>
      </c>
      <c r="C22" s="19" t="s">
        <v>1233</v>
      </c>
      <c r="D22" s="19" t="s">
        <v>683</v>
      </c>
      <c r="E22" s="71">
        <v>24344.6</v>
      </c>
      <c r="F22" s="19">
        <v>0</v>
      </c>
      <c r="G22" s="76">
        <f t="shared" si="4"/>
        <v>0</v>
      </c>
      <c r="H22" s="7">
        <f>IFERROR(VLOOKUP(D22,тех!$N$19:$O$24,2,FALSE),)</f>
        <v>24</v>
      </c>
      <c r="I22" s="20">
        <f t="shared" si="3"/>
        <v>42370</v>
      </c>
      <c r="J22" s="111">
        <f>IF(AND(H22+(YEAR(I22)-YEAR(Параметры!$C$11))*12+(MONTH(I22)-MONTH(Параметры!$C$11))&gt;Параметры!$C$12,F22&gt;0),(G22-SUM(M22:BT22))/F22,)</f>
        <v>0</v>
      </c>
      <c r="K22" s="112">
        <f>IF(H22+(YEAR(I22)-YEAR(Параметры!$C$11))*12+(MONTH(I22)-MONTH(Параметры!$C$11))&gt;Параметры!$C$12,DATE(YEAR(Параметры!$C$11),MONTH(Параметры!$C$11)+Параметры!$C$12-1,1),"")</f>
        <v>42705</v>
      </c>
      <c r="M22" s="76">
        <f t="shared" si="2"/>
        <v>0</v>
      </c>
      <c r="N22" s="64">
        <f>IF(AND(N$3&gt;=$I22,$H22&gt;0,SUM($M22:M22)&lt;$G22,$I22&lt;&gt;0),$G22/$H22,0)*IF(AND($K22&gt;0,N$3&gt;$K22),0,1)*тех!Y$6</f>
        <v>0</v>
      </c>
      <c r="O22" s="64">
        <f>IF(AND(O$3&gt;=$I22,$H22&gt;0,SUM($M22:N22)&lt;$G22,$I22&lt;&gt;0),$G22/$H22,0)*IF(AND($K22&gt;0,O$3&gt;$K22),0,1)*тех!Z$6</f>
        <v>0</v>
      </c>
      <c r="P22" s="64">
        <f>IF(AND(P$3&gt;=$I22,$H22&gt;0,SUM($M22:O22)&lt;$G22,$I22&lt;&gt;0),$G22/$H22,0)*IF(AND($K22&gt;0,P$3&gt;$K22),0,1)*тех!AA$6</f>
        <v>0</v>
      </c>
      <c r="Q22" s="64">
        <f>IF(AND(Q$3&gt;=$I22,$H22&gt;0,SUM($M22:P22)&lt;$G22,$I22&lt;&gt;0),$G22/$H22,0)*IF(AND($K22&gt;0,Q$3&gt;$K22),0,1)*тех!AB$6</f>
        <v>0</v>
      </c>
      <c r="R22" s="64">
        <f>IF(AND(R$3&gt;=$I22,$H22&gt;0,SUM($M22:Q22)&lt;$G22,$I22&lt;&gt;0),$G22/$H22,0)*IF(AND($K22&gt;0,R$3&gt;$K22),0,1)*тех!AC$6</f>
        <v>0</v>
      </c>
      <c r="S22" s="64">
        <f>IF(AND(S$3&gt;=$I22,$H22&gt;0,SUM($M22:R22)&lt;$G22,$I22&lt;&gt;0),$G22/$H22,0)*IF(AND($K22&gt;0,S$3&gt;$K22),0,1)*тех!AD$6</f>
        <v>0</v>
      </c>
      <c r="T22" s="64">
        <f>IF(AND(T$3&gt;=$I22,$H22&gt;0,SUM($M22:S22)&lt;$G22,$I22&lt;&gt;0),$G22/$H22,0)*IF(AND($K22&gt;0,T$3&gt;$K22),0,1)*тех!AE$6</f>
        <v>0</v>
      </c>
      <c r="U22" s="64">
        <f>IF(AND(U$3&gt;=$I22,$H22&gt;0,SUM($M22:T22)&lt;$G22,$I22&lt;&gt;0),$G22/$H22,0)*IF(AND($K22&gt;0,U$3&gt;$K22),0,1)*тех!AF$6</f>
        <v>0</v>
      </c>
      <c r="V22" s="64">
        <f>IF(AND(V$3&gt;=$I22,$H22&gt;0,SUM($M22:U22)&lt;$G22,$I22&lt;&gt;0),$G22/$H22,0)*IF(AND($K22&gt;0,V$3&gt;$K22),0,1)*тех!AG$6</f>
        <v>0</v>
      </c>
      <c r="W22" s="64">
        <f>IF(AND(W$3&gt;=$I22,$H22&gt;0,SUM($M22:V22)&lt;$G22,$I22&lt;&gt;0),$G22/$H22,0)*IF(AND($K22&gt;0,W$3&gt;$K22),0,1)*тех!AH$6</f>
        <v>0</v>
      </c>
      <c r="X22" s="64">
        <f>IF(AND(X$3&gt;=$I22,$H22&gt;0,SUM($M22:W22)&lt;$G22,$I22&lt;&gt;0),$G22/$H22,0)*IF(AND($K22&gt;0,X$3&gt;$K22),0,1)*тех!AI$6</f>
        <v>0</v>
      </c>
      <c r="Y22" s="64">
        <f>IF(AND(Y$3&gt;=$I22,$H22&gt;0,SUM($M22:X22)&lt;$G22,$I22&lt;&gt;0),$G22/$H22,0)*IF(AND($K22&gt;0,Y$3&gt;$K22),0,1)*тех!AJ$6</f>
        <v>0</v>
      </c>
      <c r="Z22" s="64">
        <f>IF(AND(Z$3&gt;=$I22,$H22&gt;0,SUM($M22:Y22)&lt;$G22,$I22&lt;&gt;0),$G22/$H22,0)*IF(AND($K22&gt;0,Z$3&gt;$K22),0,1)*тех!AK$6</f>
        <v>0</v>
      </c>
      <c r="AA22" s="64">
        <f>IF(AND(AA$3&gt;=$I22,$H22&gt;0,SUM($M22:Z22)&lt;$G22,$I22&lt;&gt;0),$G22/$H22,0)*IF(AND($K22&gt;0,AA$3&gt;$K22),0,1)*тех!AL$6</f>
        <v>0</v>
      </c>
      <c r="AB22" s="64">
        <f>IF(AND(AB$3&gt;=$I22,$H22&gt;0,SUM($M22:AA22)&lt;$G22,$I22&lt;&gt;0),$G22/$H22,0)*IF(AND($K22&gt;0,AB$3&gt;$K22),0,1)*тех!AM$6</f>
        <v>0</v>
      </c>
      <c r="AC22" s="64">
        <f>IF(AND(AC$3&gt;=$I22,$H22&gt;0,SUM($M22:AB22)&lt;$G22,$I22&lt;&gt;0),$G22/$H22,0)*IF(AND($K22&gt;0,AC$3&gt;$K22),0,1)*тех!AN$6</f>
        <v>0</v>
      </c>
      <c r="AD22" s="64">
        <f>IF(AND(AD$3&gt;=$I22,$H22&gt;0,SUM($M22:AC22)&lt;$G22,$I22&lt;&gt;0),$G22/$H22,0)*IF(AND($K22&gt;0,AD$3&gt;$K22),0,1)*тех!AO$6</f>
        <v>0</v>
      </c>
      <c r="AE22" s="64">
        <f>IF(AND(AE$3&gt;=$I22,$H22&gt;0,SUM($M22:AD22)&lt;$G22,$I22&lt;&gt;0),$G22/$H22,0)*IF(AND($K22&gt;0,AE$3&gt;$K22),0,1)*тех!AP$6</f>
        <v>0</v>
      </c>
      <c r="AF22" s="64">
        <f>IF(AND(AF$3&gt;=$I22,$H22&gt;0,SUM($M22:AE22)&lt;$G22,$I22&lt;&gt;0),$G22/$H22,0)*IF(AND($K22&gt;0,AF$3&gt;$K22),0,1)*тех!AQ$6</f>
        <v>0</v>
      </c>
      <c r="AG22" s="64">
        <f>IF(AND(AG$3&gt;=$I22,$H22&gt;0,SUM($M22:AF22)&lt;$G22,$I22&lt;&gt;0),$G22/$H22,0)*IF(AND($K22&gt;0,AG$3&gt;$K22),0,1)*тех!AR$6</f>
        <v>0</v>
      </c>
      <c r="AH22" s="64">
        <f>IF(AND(AH$3&gt;=$I22,$H22&gt;0,SUM($M22:AG22)&lt;$G22,$I22&lt;&gt;0),$G22/$H22,0)*IF(AND($K22&gt;0,AH$3&gt;$K22),0,1)*тех!AS$6</f>
        <v>0</v>
      </c>
      <c r="AI22" s="64">
        <f>IF(AND(AI$3&gt;=$I22,$H22&gt;0,SUM($M22:AH22)&lt;$G22,$I22&lt;&gt;0),$G22/$H22,0)*IF(AND($K22&gt;0,AI$3&gt;$K22),0,1)*тех!AT$6</f>
        <v>0</v>
      </c>
      <c r="AJ22" s="64">
        <f>IF(AND(AJ$3&gt;=$I22,$H22&gt;0,SUM($M22:AI22)&lt;$G22,$I22&lt;&gt;0),$G22/$H22,0)*IF(AND($K22&gt;0,AJ$3&gt;$K22),0,1)*тех!AU$6</f>
        <v>0</v>
      </c>
      <c r="AK22" s="64">
        <f>IF(AND(AK$3&gt;=$I22,$H22&gt;0,SUM($M22:AJ22)&lt;$G22,$I22&lt;&gt;0),$G22/$H22,0)*IF(AND($K22&gt;0,AK$3&gt;$K22),0,1)*тех!AV$6</f>
        <v>0</v>
      </c>
      <c r="AL22" s="64">
        <f>IF(AND(AL$3&gt;=$I22,$H22&gt;0,SUM($M22:AK22)&lt;$G22,$I22&lt;&gt;0),$G22/$H22,0)*IF(AND($K22&gt;0,AL$3&gt;$K22),0,1)*тех!AW$6</f>
        <v>0</v>
      </c>
      <c r="AM22" s="64">
        <f>IF(AND(AM$3&gt;=$I22,$H22&gt;0,SUM($M22:AL22)&lt;$G22,$I22&lt;&gt;0),$G22/$H22,0)*IF(AND($K22&gt;0,AM$3&gt;$K22),0,1)*тех!AX$6</f>
        <v>0</v>
      </c>
      <c r="AN22" s="64">
        <f>IF(AND(AN$3&gt;=$I22,$H22&gt;0,SUM($M22:AM22)&lt;$G22,$I22&lt;&gt;0),$G22/$H22,0)*IF(AND($K22&gt;0,AN$3&gt;$K22),0,1)*тех!AY$6</f>
        <v>0</v>
      </c>
      <c r="AO22" s="64">
        <f>IF(AND(AO$3&gt;=$I22,$H22&gt;0,SUM($M22:AN22)&lt;$G22,$I22&lt;&gt;0),$G22/$H22,0)*IF(AND($K22&gt;0,AO$3&gt;$K22),0,1)*тех!AZ$6</f>
        <v>0</v>
      </c>
      <c r="AP22" s="64">
        <f>IF(AND(AP$3&gt;=$I22,$H22&gt;0,SUM($M22:AO22)&lt;$G22,$I22&lt;&gt;0),$G22/$H22,0)*IF(AND($K22&gt;0,AP$3&gt;$K22),0,1)*тех!BA$6</f>
        <v>0</v>
      </c>
      <c r="AQ22" s="64">
        <f>IF(AND(AQ$3&gt;=$I22,$H22&gt;0,SUM($M22:AP22)&lt;$G22,$I22&lt;&gt;0),$G22/$H22,0)*IF(AND($K22&gt;0,AQ$3&gt;$K22),0,1)*тех!BB$6</f>
        <v>0</v>
      </c>
      <c r="AR22" s="64">
        <f>IF(AND(AR$3&gt;=$I22,$H22&gt;0,SUM($M22:AQ22)&lt;$G22,$I22&lt;&gt;0),$G22/$H22,0)*IF(AND($K22&gt;0,AR$3&gt;$K22),0,1)*тех!BC$6</f>
        <v>0</v>
      </c>
      <c r="AS22" s="64">
        <f>IF(AND(AS$3&gt;=$I22,$H22&gt;0,SUM($M22:AR22)&lt;$G22,$I22&lt;&gt;0),$G22/$H22,0)*IF(AND($K22&gt;0,AS$3&gt;$K22),0,1)*тех!BD$6</f>
        <v>0</v>
      </c>
      <c r="AT22" s="64">
        <f>IF(AND(AT$3&gt;=$I22,$H22&gt;0,SUM($M22:AS22)&lt;$G22,$I22&lt;&gt;0),$G22/$H22,0)*IF(AND($K22&gt;0,AT$3&gt;$K22),0,1)*тех!BE$6</f>
        <v>0</v>
      </c>
      <c r="AU22" s="64">
        <f>IF(AND(AU$3&gt;=$I22,$H22&gt;0,SUM($M22:AT22)&lt;$G22,$I22&lt;&gt;0),$G22/$H22,0)*IF(AND($K22&gt;0,AU$3&gt;$K22),0,1)*тех!BF$6</f>
        <v>0</v>
      </c>
      <c r="AV22" s="64">
        <f>IF(AND(AV$3&gt;=$I22,$H22&gt;0,SUM($M22:AU22)&lt;$G22,$I22&lt;&gt;0),$G22/$H22,0)*IF(AND($K22&gt;0,AV$3&gt;$K22),0,1)*тех!BG$6</f>
        <v>0</v>
      </c>
      <c r="AW22" s="64">
        <f>IF(AND(AW$3&gt;=$I22,$H22&gt;0,SUM($M22:AV22)&lt;$G22,$I22&lt;&gt;0),$G22/$H22,0)*IF(AND($K22&gt;0,AW$3&gt;$K22),0,1)*тех!BH$6</f>
        <v>0</v>
      </c>
      <c r="AX22" s="64">
        <f>IF(AND(AX$3&gt;=$I22,$H22&gt;0,SUM($M22:AW22)&lt;$G22,$I22&lt;&gt;0),$G22/$H22,0)*IF(AND($K22&gt;0,AX$3&gt;$K22),0,1)*тех!BI$6</f>
        <v>0</v>
      </c>
      <c r="AY22" s="64">
        <f>IF(AND(AY$3&gt;=$I22,$H22&gt;0,SUM($M22:AX22)&lt;$G22,$I22&lt;&gt;0),$G22/$H22,0)*IF(AND($K22&gt;0,AY$3&gt;$K22),0,1)*тех!BJ$6</f>
        <v>0</v>
      </c>
      <c r="AZ22" s="64">
        <f>IF(AND(AZ$3&gt;=$I22,$H22&gt;0,SUM($M22:AY22)&lt;$G22,$I22&lt;&gt;0),$G22/$H22,0)*IF(AND($K22&gt;0,AZ$3&gt;$K22),0,1)*тех!BK$6</f>
        <v>0</v>
      </c>
      <c r="BA22" s="64">
        <f>IF(AND(BA$3&gt;=$I22,$H22&gt;0,SUM($M22:AZ22)&lt;$G22,$I22&lt;&gt;0),$G22/$H22,0)*IF(AND($K22&gt;0,BA$3&gt;$K22),0,1)*тех!BL$6</f>
        <v>0</v>
      </c>
      <c r="BB22" s="64">
        <f>IF(AND(BB$3&gt;=$I22,$H22&gt;0,SUM($M22:BA22)&lt;$G22,$I22&lt;&gt;0),$G22/$H22,0)*IF(AND($K22&gt;0,BB$3&gt;$K22),0,1)*тех!BM$6</f>
        <v>0</v>
      </c>
      <c r="BC22" s="64">
        <f>IF(AND(BC$3&gt;=$I22,$H22&gt;0,SUM($M22:BB22)&lt;$G22,$I22&lt;&gt;0),$G22/$H22,0)*IF(AND($K22&gt;0,BC$3&gt;$K22),0,1)*тех!BN$6</f>
        <v>0</v>
      </c>
      <c r="BD22" s="64">
        <f>IF(AND(BD$3&gt;=$I22,$H22&gt;0,SUM($M22:BC22)&lt;$G22,$I22&lt;&gt;0),$G22/$H22,0)*IF(AND($K22&gt;0,BD$3&gt;$K22),0,1)*тех!BO$6</f>
        <v>0</v>
      </c>
      <c r="BE22" s="64">
        <f>IF(AND(BE$3&gt;=$I22,$H22&gt;0,SUM($M22:BD22)&lt;$G22,$I22&lt;&gt;0),$G22/$H22,0)*IF(AND($K22&gt;0,BE$3&gt;$K22),0,1)*тех!BP$6</f>
        <v>0</v>
      </c>
      <c r="BF22" s="64">
        <f>IF(AND(BF$3&gt;=$I22,$H22&gt;0,SUM($M22:BE22)&lt;$G22,$I22&lt;&gt;0),$G22/$H22,0)*IF(AND($K22&gt;0,BF$3&gt;$K22),0,1)*тех!BQ$6</f>
        <v>0</v>
      </c>
      <c r="BG22" s="64">
        <f>IF(AND(BG$3&gt;=$I22,$H22&gt;0,SUM($M22:BF22)&lt;$G22,$I22&lt;&gt;0),$G22/$H22,0)*IF(AND($K22&gt;0,BG$3&gt;$K22),0,1)*тех!BR$6</f>
        <v>0</v>
      </c>
      <c r="BH22" s="64">
        <f>IF(AND(BH$3&gt;=$I22,$H22&gt;0,SUM($M22:BG22)&lt;$G22,$I22&lt;&gt;0),$G22/$H22,0)*IF(AND($K22&gt;0,BH$3&gt;$K22),0,1)*тех!BS$6</f>
        <v>0</v>
      </c>
      <c r="BI22" s="64">
        <f>IF(AND(BI$3&gt;=$I22,$H22&gt;0,SUM($M22:BH22)&lt;$G22,$I22&lt;&gt;0),$G22/$H22,0)*IF(AND($K22&gt;0,BI$3&gt;$K22),0,1)*тех!BT$6</f>
        <v>0</v>
      </c>
      <c r="BJ22" s="64">
        <f>IF(AND(BJ$3&gt;=$I22,$H22&gt;0,SUM($M22:BI22)&lt;$G22,$I22&lt;&gt;0),$G22/$H22,0)*IF(AND($K22&gt;0,BJ$3&gt;$K22),0,1)*тех!BU$6</f>
        <v>0</v>
      </c>
      <c r="BK22" s="64">
        <f>IF(AND(BK$3&gt;=$I22,$H22&gt;0,SUM($M22:BJ22)&lt;$G22,$I22&lt;&gt;0),$G22/$H22,0)*IF(AND($K22&gt;0,BK$3&gt;$K22),0,1)*тех!BV$6</f>
        <v>0</v>
      </c>
      <c r="BL22" s="64">
        <f>IF(AND(BL$3&gt;=$I22,$H22&gt;0,SUM($M22:BK22)&lt;$G22,$I22&lt;&gt;0),$G22/$H22,0)*IF(AND($K22&gt;0,BL$3&gt;$K22),0,1)*тех!BW$6</f>
        <v>0</v>
      </c>
      <c r="BM22" s="64">
        <f>IF(AND(BM$3&gt;=$I22,$H22&gt;0,SUM($M22:BL22)&lt;$G22,$I22&lt;&gt;0),$G22/$H22,0)*IF(AND($K22&gt;0,BM$3&gt;$K22),0,1)*тех!BX$6</f>
        <v>0</v>
      </c>
      <c r="BN22" s="64">
        <f>IF(AND(BN$3&gt;=$I22,$H22&gt;0,SUM($M22:BM22)&lt;$G22,$I22&lt;&gt;0),$G22/$H22,0)*IF(AND($K22&gt;0,BN$3&gt;$K22),0,1)*тех!BY$6</f>
        <v>0</v>
      </c>
      <c r="BO22" s="64">
        <f>IF(AND(BO$3&gt;=$I22,$H22&gt;0,SUM($M22:BN22)&lt;$G22,$I22&lt;&gt;0),$G22/$H22,0)*IF(AND($K22&gt;0,BO$3&gt;$K22),0,1)*тех!BZ$6</f>
        <v>0</v>
      </c>
      <c r="BP22" s="64">
        <f>IF(AND(BP$3&gt;=$I22,$H22&gt;0,SUM($M22:BO22)&lt;$G22,$I22&lt;&gt;0),$G22/$H22,0)*IF(AND($K22&gt;0,BP$3&gt;$K22),0,1)*тех!CA$6</f>
        <v>0</v>
      </c>
      <c r="BQ22" s="64">
        <f>IF(AND(BQ$3&gt;=$I22,$H22&gt;0,SUM($M22:BP22)&lt;$G22,$I22&lt;&gt;0),$G22/$H22,0)*IF(AND($K22&gt;0,BQ$3&gt;$K22),0,1)*тех!CB$6</f>
        <v>0</v>
      </c>
      <c r="BR22" s="64">
        <f>IF(AND(BR$3&gt;=$I22,$H22&gt;0,SUM($M22:BQ22)&lt;$G22,$I22&lt;&gt;0),$G22/$H22,0)*IF(AND($K22&gt;0,BR$3&gt;$K22),0,1)*тех!CC$6</f>
        <v>0</v>
      </c>
      <c r="BS22" s="64">
        <f>IF(AND(BS$3&gt;=$I22,$H22&gt;0,SUM($M22:BR22)&lt;$G22,$I22&lt;&gt;0),$G22/$H22,0)*IF(AND($K22&gt;0,BS$3&gt;$K22),0,1)*тех!CD$6</f>
        <v>0</v>
      </c>
      <c r="BT22" s="64">
        <f>IF(AND(BT$3&gt;=$I22,$H22&gt;0,SUM($M22:BS22)&lt;$G22,$I22&lt;&gt;0),$G22/$H22,0)*IF(AND($K22&gt;0,BT$3&gt;$K22),0,1)*тех!CE$6</f>
        <v>0</v>
      </c>
    </row>
    <row r="23" spans="2:72">
      <c r="B23" s="3">
        <v>18</v>
      </c>
      <c r="C23" s="19" t="s">
        <v>1234</v>
      </c>
      <c r="D23" s="19" t="s">
        <v>683</v>
      </c>
      <c r="E23" s="71">
        <v>16000</v>
      </c>
      <c r="F23" s="19">
        <v>0</v>
      </c>
      <c r="G23" s="76">
        <f t="shared" si="4"/>
        <v>0</v>
      </c>
      <c r="H23" s="7">
        <f>IFERROR(VLOOKUP(D23,тех!$N$19:$O$24,2,FALSE),)</f>
        <v>24</v>
      </c>
      <c r="I23" s="20">
        <f t="shared" si="3"/>
        <v>42370</v>
      </c>
      <c r="J23" s="111">
        <f>IF(AND(H23+(YEAR(I23)-YEAR(Параметры!$C$11))*12+(MONTH(I23)-MONTH(Параметры!$C$11))&gt;Параметры!$C$12,F23&gt;0),(G23-SUM(M23:BT23))/F23,)</f>
        <v>0</v>
      </c>
      <c r="K23" s="112">
        <f>IF(H23+(YEAR(I23)-YEAR(Параметры!$C$11))*12+(MONTH(I23)-MONTH(Параметры!$C$11))&gt;Параметры!$C$12,DATE(YEAR(Параметры!$C$11),MONTH(Параметры!$C$11)+Параметры!$C$12-1,1),"")</f>
        <v>42705</v>
      </c>
      <c r="M23" s="76">
        <f t="shared" si="2"/>
        <v>0</v>
      </c>
      <c r="N23" s="64">
        <f>IF(AND(N$3&gt;=$I23,$H23&gt;0,SUM($M23:M23)&lt;$G23,$I23&lt;&gt;0),$G23/$H23,0)*IF(AND($K23&gt;0,N$3&gt;$K23),0,1)*тех!Y$6</f>
        <v>0</v>
      </c>
      <c r="O23" s="64">
        <f>IF(AND(O$3&gt;=$I23,$H23&gt;0,SUM($M23:N23)&lt;$G23,$I23&lt;&gt;0),$G23/$H23,0)*IF(AND($K23&gt;0,O$3&gt;$K23),0,1)*тех!Z$6</f>
        <v>0</v>
      </c>
      <c r="P23" s="64">
        <f>IF(AND(P$3&gt;=$I23,$H23&gt;0,SUM($M23:O23)&lt;$G23,$I23&lt;&gt;0),$G23/$H23,0)*IF(AND($K23&gt;0,P$3&gt;$K23),0,1)*тех!AA$6</f>
        <v>0</v>
      </c>
      <c r="Q23" s="64">
        <f>IF(AND(Q$3&gt;=$I23,$H23&gt;0,SUM($M23:P23)&lt;$G23,$I23&lt;&gt;0),$G23/$H23,0)*IF(AND($K23&gt;0,Q$3&gt;$K23),0,1)*тех!AB$6</f>
        <v>0</v>
      </c>
      <c r="R23" s="64">
        <f>IF(AND(R$3&gt;=$I23,$H23&gt;0,SUM($M23:Q23)&lt;$G23,$I23&lt;&gt;0),$G23/$H23,0)*IF(AND($K23&gt;0,R$3&gt;$K23),0,1)*тех!AC$6</f>
        <v>0</v>
      </c>
      <c r="S23" s="64">
        <f>IF(AND(S$3&gt;=$I23,$H23&gt;0,SUM($M23:R23)&lt;$G23,$I23&lt;&gt;0),$G23/$H23,0)*IF(AND($K23&gt;0,S$3&gt;$K23),0,1)*тех!AD$6</f>
        <v>0</v>
      </c>
      <c r="T23" s="64">
        <f>IF(AND(T$3&gt;=$I23,$H23&gt;0,SUM($M23:S23)&lt;$G23,$I23&lt;&gt;0),$G23/$H23,0)*IF(AND($K23&gt;0,T$3&gt;$K23),0,1)*тех!AE$6</f>
        <v>0</v>
      </c>
      <c r="U23" s="64">
        <f>IF(AND(U$3&gt;=$I23,$H23&gt;0,SUM($M23:T23)&lt;$G23,$I23&lt;&gt;0),$G23/$H23,0)*IF(AND($K23&gt;0,U$3&gt;$K23),0,1)*тех!AF$6</f>
        <v>0</v>
      </c>
      <c r="V23" s="64">
        <f>IF(AND(V$3&gt;=$I23,$H23&gt;0,SUM($M23:U23)&lt;$G23,$I23&lt;&gt;0),$G23/$H23,0)*IF(AND($K23&gt;0,V$3&gt;$K23),0,1)*тех!AG$6</f>
        <v>0</v>
      </c>
      <c r="W23" s="64">
        <f>IF(AND(W$3&gt;=$I23,$H23&gt;0,SUM($M23:V23)&lt;$G23,$I23&lt;&gt;0),$G23/$H23,0)*IF(AND($K23&gt;0,W$3&gt;$K23),0,1)*тех!AH$6</f>
        <v>0</v>
      </c>
      <c r="X23" s="64">
        <f>IF(AND(X$3&gt;=$I23,$H23&gt;0,SUM($M23:W23)&lt;$G23,$I23&lt;&gt;0),$G23/$H23,0)*IF(AND($K23&gt;0,X$3&gt;$K23),0,1)*тех!AI$6</f>
        <v>0</v>
      </c>
      <c r="Y23" s="64">
        <f>IF(AND(Y$3&gt;=$I23,$H23&gt;0,SUM($M23:X23)&lt;$G23,$I23&lt;&gt;0),$G23/$H23,0)*IF(AND($K23&gt;0,Y$3&gt;$K23),0,1)*тех!AJ$6</f>
        <v>0</v>
      </c>
      <c r="Z23" s="64">
        <f>IF(AND(Z$3&gt;=$I23,$H23&gt;0,SUM($M23:Y23)&lt;$G23,$I23&lt;&gt;0),$G23/$H23,0)*IF(AND($K23&gt;0,Z$3&gt;$K23),0,1)*тех!AK$6</f>
        <v>0</v>
      </c>
      <c r="AA23" s="64">
        <f>IF(AND(AA$3&gt;=$I23,$H23&gt;0,SUM($M23:Z23)&lt;$G23,$I23&lt;&gt;0),$G23/$H23,0)*IF(AND($K23&gt;0,AA$3&gt;$K23),0,1)*тех!AL$6</f>
        <v>0</v>
      </c>
      <c r="AB23" s="64">
        <f>IF(AND(AB$3&gt;=$I23,$H23&gt;0,SUM($M23:AA23)&lt;$G23,$I23&lt;&gt;0),$G23/$H23,0)*IF(AND($K23&gt;0,AB$3&gt;$K23),0,1)*тех!AM$6</f>
        <v>0</v>
      </c>
      <c r="AC23" s="64">
        <f>IF(AND(AC$3&gt;=$I23,$H23&gt;0,SUM($M23:AB23)&lt;$G23,$I23&lt;&gt;0),$G23/$H23,0)*IF(AND($K23&gt;0,AC$3&gt;$K23),0,1)*тех!AN$6</f>
        <v>0</v>
      </c>
      <c r="AD23" s="64">
        <f>IF(AND(AD$3&gt;=$I23,$H23&gt;0,SUM($M23:AC23)&lt;$G23,$I23&lt;&gt;0),$G23/$H23,0)*IF(AND($K23&gt;0,AD$3&gt;$K23),0,1)*тех!AO$6</f>
        <v>0</v>
      </c>
      <c r="AE23" s="64">
        <f>IF(AND(AE$3&gt;=$I23,$H23&gt;0,SUM($M23:AD23)&lt;$G23,$I23&lt;&gt;0),$G23/$H23,0)*IF(AND($K23&gt;0,AE$3&gt;$K23),0,1)*тех!AP$6</f>
        <v>0</v>
      </c>
      <c r="AF23" s="64">
        <f>IF(AND(AF$3&gt;=$I23,$H23&gt;0,SUM($M23:AE23)&lt;$G23,$I23&lt;&gt;0),$G23/$H23,0)*IF(AND($K23&gt;0,AF$3&gt;$K23),0,1)*тех!AQ$6</f>
        <v>0</v>
      </c>
      <c r="AG23" s="64">
        <f>IF(AND(AG$3&gt;=$I23,$H23&gt;0,SUM($M23:AF23)&lt;$G23,$I23&lt;&gt;0),$G23/$H23,0)*IF(AND($K23&gt;0,AG$3&gt;$K23),0,1)*тех!AR$6</f>
        <v>0</v>
      </c>
      <c r="AH23" s="64">
        <f>IF(AND(AH$3&gt;=$I23,$H23&gt;0,SUM($M23:AG23)&lt;$G23,$I23&lt;&gt;0),$G23/$H23,0)*IF(AND($K23&gt;0,AH$3&gt;$K23),0,1)*тех!AS$6</f>
        <v>0</v>
      </c>
      <c r="AI23" s="64">
        <f>IF(AND(AI$3&gt;=$I23,$H23&gt;0,SUM($M23:AH23)&lt;$G23,$I23&lt;&gt;0),$G23/$H23,0)*IF(AND($K23&gt;0,AI$3&gt;$K23),0,1)*тех!AT$6</f>
        <v>0</v>
      </c>
      <c r="AJ23" s="64">
        <f>IF(AND(AJ$3&gt;=$I23,$H23&gt;0,SUM($M23:AI23)&lt;$G23,$I23&lt;&gt;0),$G23/$H23,0)*IF(AND($K23&gt;0,AJ$3&gt;$K23),0,1)*тех!AU$6</f>
        <v>0</v>
      </c>
      <c r="AK23" s="64">
        <f>IF(AND(AK$3&gt;=$I23,$H23&gt;0,SUM($M23:AJ23)&lt;$G23,$I23&lt;&gt;0),$G23/$H23,0)*IF(AND($K23&gt;0,AK$3&gt;$K23),0,1)*тех!AV$6</f>
        <v>0</v>
      </c>
      <c r="AL23" s="64">
        <f>IF(AND(AL$3&gt;=$I23,$H23&gt;0,SUM($M23:AK23)&lt;$G23,$I23&lt;&gt;0),$G23/$H23,0)*IF(AND($K23&gt;0,AL$3&gt;$K23),0,1)*тех!AW$6</f>
        <v>0</v>
      </c>
      <c r="AM23" s="64">
        <f>IF(AND(AM$3&gt;=$I23,$H23&gt;0,SUM($M23:AL23)&lt;$G23,$I23&lt;&gt;0),$G23/$H23,0)*IF(AND($K23&gt;0,AM$3&gt;$K23),0,1)*тех!AX$6</f>
        <v>0</v>
      </c>
      <c r="AN23" s="64">
        <f>IF(AND(AN$3&gt;=$I23,$H23&gt;0,SUM($M23:AM23)&lt;$G23,$I23&lt;&gt;0),$G23/$H23,0)*IF(AND($K23&gt;0,AN$3&gt;$K23),0,1)*тех!AY$6</f>
        <v>0</v>
      </c>
      <c r="AO23" s="64">
        <f>IF(AND(AO$3&gt;=$I23,$H23&gt;0,SUM($M23:AN23)&lt;$G23,$I23&lt;&gt;0),$G23/$H23,0)*IF(AND($K23&gt;0,AO$3&gt;$K23),0,1)*тех!AZ$6</f>
        <v>0</v>
      </c>
      <c r="AP23" s="64">
        <f>IF(AND(AP$3&gt;=$I23,$H23&gt;0,SUM($M23:AO23)&lt;$G23,$I23&lt;&gt;0),$G23/$H23,0)*IF(AND($K23&gt;0,AP$3&gt;$K23),0,1)*тех!BA$6</f>
        <v>0</v>
      </c>
      <c r="AQ23" s="64">
        <f>IF(AND(AQ$3&gt;=$I23,$H23&gt;0,SUM($M23:AP23)&lt;$G23,$I23&lt;&gt;0),$G23/$H23,0)*IF(AND($K23&gt;0,AQ$3&gt;$K23),0,1)*тех!BB$6</f>
        <v>0</v>
      </c>
      <c r="AR23" s="64">
        <f>IF(AND(AR$3&gt;=$I23,$H23&gt;0,SUM($M23:AQ23)&lt;$G23,$I23&lt;&gt;0),$G23/$H23,0)*IF(AND($K23&gt;0,AR$3&gt;$K23),0,1)*тех!BC$6</f>
        <v>0</v>
      </c>
      <c r="AS23" s="64">
        <f>IF(AND(AS$3&gt;=$I23,$H23&gt;0,SUM($M23:AR23)&lt;$G23,$I23&lt;&gt;0),$G23/$H23,0)*IF(AND($K23&gt;0,AS$3&gt;$K23),0,1)*тех!BD$6</f>
        <v>0</v>
      </c>
      <c r="AT23" s="64">
        <f>IF(AND(AT$3&gt;=$I23,$H23&gt;0,SUM($M23:AS23)&lt;$G23,$I23&lt;&gt;0),$G23/$H23,0)*IF(AND($K23&gt;0,AT$3&gt;$K23),0,1)*тех!BE$6</f>
        <v>0</v>
      </c>
      <c r="AU23" s="64">
        <f>IF(AND(AU$3&gt;=$I23,$H23&gt;0,SUM($M23:AT23)&lt;$G23,$I23&lt;&gt;0),$G23/$H23,0)*IF(AND($K23&gt;0,AU$3&gt;$K23),0,1)*тех!BF$6</f>
        <v>0</v>
      </c>
      <c r="AV23" s="64">
        <f>IF(AND(AV$3&gt;=$I23,$H23&gt;0,SUM($M23:AU23)&lt;$G23,$I23&lt;&gt;0),$G23/$H23,0)*IF(AND($K23&gt;0,AV$3&gt;$K23),0,1)*тех!BG$6</f>
        <v>0</v>
      </c>
      <c r="AW23" s="64">
        <f>IF(AND(AW$3&gt;=$I23,$H23&gt;0,SUM($M23:AV23)&lt;$G23,$I23&lt;&gt;0),$G23/$H23,0)*IF(AND($K23&gt;0,AW$3&gt;$K23),0,1)*тех!BH$6</f>
        <v>0</v>
      </c>
      <c r="AX23" s="64">
        <f>IF(AND(AX$3&gt;=$I23,$H23&gt;0,SUM($M23:AW23)&lt;$G23,$I23&lt;&gt;0),$G23/$H23,0)*IF(AND($K23&gt;0,AX$3&gt;$K23),0,1)*тех!BI$6</f>
        <v>0</v>
      </c>
      <c r="AY23" s="64">
        <f>IF(AND(AY$3&gt;=$I23,$H23&gt;0,SUM($M23:AX23)&lt;$G23,$I23&lt;&gt;0),$G23/$H23,0)*IF(AND($K23&gt;0,AY$3&gt;$K23),0,1)*тех!BJ$6</f>
        <v>0</v>
      </c>
      <c r="AZ23" s="64">
        <f>IF(AND(AZ$3&gt;=$I23,$H23&gt;0,SUM($M23:AY23)&lt;$G23,$I23&lt;&gt;0),$G23/$H23,0)*IF(AND($K23&gt;0,AZ$3&gt;$K23),0,1)*тех!BK$6</f>
        <v>0</v>
      </c>
      <c r="BA23" s="64">
        <f>IF(AND(BA$3&gt;=$I23,$H23&gt;0,SUM($M23:AZ23)&lt;$G23,$I23&lt;&gt;0),$G23/$H23,0)*IF(AND($K23&gt;0,BA$3&gt;$K23),0,1)*тех!BL$6</f>
        <v>0</v>
      </c>
      <c r="BB23" s="64">
        <f>IF(AND(BB$3&gt;=$I23,$H23&gt;0,SUM($M23:BA23)&lt;$G23,$I23&lt;&gt;0),$G23/$H23,0)*IF(AND($K23&gt;0,BB$3&gt;$K23),0,1)*тех!BM$6</f>
        <v>0</v>
      </c>
      <c r="BC23" s="64">
        <f>IF(AND(BC$3&gt;=$I23,$H23&gt;0,SUM($M23:BB23)&lt;$G23,$I23&lt;&gt;0),$G23/$H23,0)*IF(AND($K23&gt;0,BC$3&gt;$K23),0,1)*тех!BN$6</f>
        <v>0</v>
      </c>
      <c r="BD23" s="64">
        <f>IF(AND(BD$3&gt;=$I23,$H23&gt;0,SUM($M23:BC23)&lt;$G23,$I23&lt;&gt;0),$G23/$H23,0)*IF(AND($K23&gt;0,BD$3&gt;$K23),0,1)*тех!BO$6</f>
        <v>0</v>
      </c>
      <c r="BE23" s="64">
        <f>IF(AND(BE$3&gt;=$I23,$H23&gt;0,SUM($M23:BD23)&lt;$G23,$I23&lt;&gt;0),$G23/$H23,0)*IF(AND($K23&gt;0,BE$3&gt;$K23),0,1)*тех!BP$6</f>
        <v>0</v>
      </c>
      <c r="BF23" s="64">
        <f>IF(AND(BF$3&gt;=$I23,$H23&gt;0,SUM($M23:BE23)&lt;$G23,$I23&lt;&gt;0),$G23/$H23,0)*IF(AND($K23&gt;0,BF$3&gt;$K23),0,1)*тех!BQ$6</f>
        <v>0</v>
      </c>
      <c r="BG23" s="64">
        <f>IF(AND(BG$3&gt;=$I23,$H23&gt;0,SUM($M23:BF23)&lt;$G23,$I23&lt;&gt;0),$G23/$H23,0)*IF(AND($K23&gt;0,BG$3&gt;$K23),0,1)*тех!BR$6</f>
        <v>0</v>
      </c>
      <c r="BH23" s="64">
        <f>IF(AND(BH$3&gt;=$I23,$H23&gt;0,SUM($M23:BG23)&lt;$G23,$I23&lt;&gt;0),$G23/$H23,0)*IF(AND($K23&gt;0,BH$3&gt;$K23),0,1)*тех!BS$6</f>
        <v>0</v>
      </c>
      <c r="BI23" s="64">
        <f>IF(AND(BI$3&gt;=$I23,$H23&gt;0,SUM($M23:BH23)&lt;$G23,$I23&lt;&gt;0),$G23/$H23,0)*IF(AND($K23&gt;0,BI$3&gt;$K23),0,1)*тех!BT$6</f>
        <v>0</v>
      </c>
      <c r="BJ23" s="64">
        <f>IF(AND(BJ$3&gt;=$I23,$H23&gt;0,SUM($M23:BI23)&lt;$G23,$I23&lt;&gt;0),$G23/$H23,0)*IF(AND($K23&gt;0,BJ$3&gt;$K23),0,1)*тех!BU$6</f>
        <v>0</v>
      </c>
      <c r="BK23" s="64">
        <f>IF(AND(BK$3&gt;=$I23,$H23&gt;0,SUM($M23:BJ23)&lt;$G23,$I23&lt;&gt;0),$G23/$H23,0)*IF(AND($K23&gt;0,BK$3&gt;$K23),0,1)*тех!BV$6</f>
        <v>0</v>
      </c>
      <c r="BL23" s="64">
        <f>IF(AND(BL$3&gt;=$I23,$H23&gt;0,SUM($M23:BK23)&lt;$G23,$I23&lt;&gt;0),$G23/$H23,0)*IF(AND($K23&gt;0,BL$3&gt;$K23),0,1)*тех!BW$6</f>
        <v>0</v>
      </c>
      <c r="BM23" s="64">
        <f>IF(AND(BM$3&gt;=$I23,$H23&gt;0,SUM($M23:BL23)&lt;$G23,$I23&lt;&gt;0),$G23/$H23,0)*IF(AND($K23&gt;0,BM$3&gt;$K23),0,1)*тех!BX$6</f>
        <v>0</v>
      </c>
      <c r="BN23" s="64">
        <f>IF(AND(BN$3&gt;=$I23,$H23&gt;0,SUM($M23:BM23)&lt;$G23,$I23&lt;&gt;0),$G23/$H23,0)*IF(AND($K23&gt;0,BN$3&gt;$K23),0,1)*тех!BY$6</f>
        <v>0</v>
      </c>
      <c r="BO23" s="64">
        <f>IF(AND(BO$3&gt;=$I23,$H23&gt;0,SUM($M23:BN23)&lt;$G23,$I23&lt;&gt;0),$G23/$H23,0)*IF(AND($K23&gt;0,BO$3&gt;$K23),0,1)*тех!BZ$6</f>
        <v>0</v>
      </c>
      <c r="BP23" s="64">
        <f>IF(AND(BP$3&gt;=$I23,$H23&gt;0,SUM($M23:BO23)&lt;$G23,$I23&lt;&gt;0),$G23/$H23,0)*IF(AND($K23&gt;0,BP$3&gt;$K23),0,1)*тех!CA$6</f>
        <v>0</v>
      </c>
      <c r="BQ23" s="64">
        <f>IF(AND(BQ$3&gt;=$I23,$H23&gt;0,SUM($M23:BP23)&lt;$G23,$I23&lt;&gt;0),$G23/$H23,0)*IF(AND($K23&gt;0,BQ$3&gt;$K23),0,1)*тех!CB$6</f>
        <v>0</v>
      </c>
      <c r="BR23" s="64">
        <f>IF(AND(BR$3&gt;=$I23,$H23&gt;0,SUM($M23:BQ23)&lt;$G23,$I23&lt;&gt;0),$G23/$H23,0)*IF(AND($K23&gt;0,BR$3&gt;$K23),0,1)*тех!CC$6</f>
        <v>0</v>
      </c>
      <c r="BS23" s="64">
        <f>IF(AND(BS$3&gt;=$I23,$H23&gt;0,SUM($M23:BR23)&lt;$G23,$I23&lt;&gt;0),$G23/$H23,0)*IF(AND($K23&gt;0,BS$3&gt;$K23),0,1)*тех!CD$6</f>
        <v>0</v>
      </c>
      <c r="BT23" s="64">
        <f>IF(AND(BT$3&gt;=$I23,$H23&gt;0,SUM($M23:BS23)&lt;$G23,$I23&lt;&gt;0),$G23/$H23,0)*IF(AND($K23&gt;0,BT$3&gt;$K23),0,1)*тех!CE$6</f>
        <v>0</v>
      </c>
    </row>
    <row r="24" spans="2:72">
      <c r="B24" s="3">
        <v>19</v>
      </c>
      <c r="C24" s="19" t="s">
        <v>1235</v>
      </c>
      <c r="D24" s="19" t="s">
        <v>683</v>
      </c>
      <c r="E24" s="71">
        <v>25800</v>
      </c>
      <c r="F24" s="19">
        <v>0</v>
      </c>
      <c r="G24" s="76">
        <f t="shared" si="4"/>
        <v>0</v>
      </c>
      <c r="H24" s="7">
        <f>IFERROR(VLOOKUP(D24,тех!$N$19:$O$24,2,FALSE),)</f>
        <v>24</v>
      </c>
      <c r="I24" s="20">
        <f t="shared" si="3"/>
        <v>42370</v>
      </c>
      <c r="J24" s="111">
        <f>IF(AND(H24+(YEAR(I24)-YEAR(Параметры!$C$11))*12+(MONTH(I24)-MONTH(Параметры!$C$11))&gt;Параметры!$C$12,F24&gt;0),(G24-SUM(M24:BT24))/F24,)</f>
        <v>0</v>
      </c>
      <c r="K24" s="112">
        <f>IF(H24+(YEAR(I24)-YEAR(Параметры!$C$11))*12+(MONTH(I24)-MONTH(Параметры!$C$11))&gt;Параметры!$C$12,DATE(YEAR(Параметры!$C$11),MONTH(Параметры!$C$11)+Параметры!$C$12-1,1),"")</f>
        <v>42705</v>
      </c>
      <c r="M24" s="76">
        <f t="shared" si="2"/>
        <v>0</v>
      </c>
      <c r="N24" s="64">
        <f>IF(AND(N$3&gt;=$I24,$H24&gt;0,SUM($M24:M24)&lt;$G24,$I24&lt;&gt;0),$G24/$H24,0)*IF(AND($K24&gt;0,N$3&gt;$K24),0,1)*тех!Y$6</f>
        <v>0</v>
      </c>
      <c r="O24" s="64">
        <f>IF(AND(O$3&gt;=$I24,$H24&gt;0,SUM($M24:N24)&lt;$G24,$I24&lt;&gt;0),$G24/$H24,0)*IF(AND($K24&gt;0,O$3&gt;$K24),0,1)*тех!Z$6</f>
        <v>0</v>
      </c>
      <c r="P24" s="64">
        <f>IF(AND(P$3&gt;=$I24,$H24&gt;0,SUM($M24:O24)&lt;$G24,$I24&lt;&gt;0),$G24/$H24,0)*IF(AND($K24&gt;0,P$3&gt;$K24),0,1)*тех!AA$6</f>
        <v>0</v>
      </c>
      <c r="Q24" s="64">
        <f>IF(AND(Q$3&gt;=$I24,$H24&gt;0,SUM($M24:P24)&lt;$G24,$I24&lt;&gt;0),$G24/$H24,0)*IF(AND($K24&gt;0,Q$3&gt;$K24),0,1)*тех!AB$6</f>
        <v>0</v>
      </c>
      <c r="R24" s="64">
        <f>IF(AND(R$3&gt;=$I24,$H24&gt;0,SUM($M24:Q24)&lt;$G24,$I24&lt;&gt;0),$G24/$H24,0)*IF(AND($K24&gt;0,R$3&gt;$K24),0,1)*тех!AC$6</f>
        <v>0</v>
      </c>
      <c r="S24" s="64">
        <f>IF(AND(S$3&gt;=$I24,$H24&gt;0,SUM($M24:R24)&lt;$G24,$I24&lt;&gt;0),$G24/$H24,0)*IF(AND($K24&gt;0,S$3&gt;$K24),0,1)*тех!AD$6</f>
        <v>0</v>
      </c>
      <c r="T24" s="64">
        <f>IF(AND(T$3&gt;=$I24,$H24&gt;0,SUM($M24:S24)&lt;$G24,$I24&lt;&gt;0),$G24/$H24,0)*IF(AND($K24&gt;0,T$3&gt;$K24),0,1)*тех!AE$6</f>
        <v>0</v>
      </c>
      <c r="U24" s="64">
        <f>IF(AND(U$3&gt;=$I24,$H24&gt;0,SUM($M24:T24)&lt;$G24,$I24&lt;&gt;0),$G24/$H24,0)*IF(AND($K24&gt;0,U$3&gt;$K24),0,1)*тех!AF$6</f>
        <v>0</v>
      </c>
      <c r="V24" s="64">
        <f>IF(AND(V$3&gt;=$I24,$H24&gt;0,SUM($M24:U24)&lt;$G24,$I24&lt;&gt;0),$G24/$H24,0)*IF(AND($K24&gt;0,V$3&gt;$K24),0,1)*тех!AG$6</f>
        <v>0</v>
      </c>
      <c r="W24" s="64">
        <f>IF(AND(W$3&gt;=$I24,$H24&gt;0,SUM($M24:V24)&lt;$G24,$I24&lt;&gt;0),$G24/$H24,0)*IF(AND($K24&gt;0,W$3&gt;$K24),0,1)*тех!AH$6</f>
        <v>0</v>
      </c>
      <c r="X24" s="64">
        <f>IF(AND(X$3&gt;=$I24,$H24&gt;0,SUM($M24:W24)&lt;$G24,$I24&lt;&gt;0),$G24/$H24,0)*IF(AND($K24&gt;0,X$3&gt;$K24),0,1)*тех!AI$6</f>
        <v>0</v>
      </c>
      <c r="Y24" s="64">
        <f>IF(AND(Y$3&gt;=$I24,$H24&gt;0,SUM($M24:X24)&lt;$G24,$I24&lt;&gt;0),$G24/$H24,0)*IF(AND($K24&gt;0,Y$3&gt;$K24),0,1)*тех!AJ$6</f>
        <v>0</v>
      </c>
      <c r="Z24" s="64">
        <f>IF(AND(Z$3&gt;=$I24,$H24&gt;0,SUM($M24:Y24)&lt;$G24,$I24&lt;&gt;0),$G24/$H24,0)*IF(AND($K24&gt;0,Z$3&gt;$K24),0,1)*тех!AK$6</f>
        <v>0</v>
      </c>
      <c r="AA24" s="64">
        <f>IF(AND(AA$3&gt;=$I24,$H24&gt;0,SUM($M24:Z24)&lt;$G24,$I24&lt;&gt;0),$G24/$H24,0)*IF(AND($K24&gt;0,AA$3&gt;$K24),0,1)*тех!AL$6</f>
        <v>0</v>
      </c>
      <c r="AB24" s="64">
        <f>IF(AND(AB$3&gt;=$I24,$H24&gt;0,SUM($M24:AA24)&lt;$G24,$I24&lt;&gt;0),$G24/$H24,0)*IF(AND($K24&gt;0,AB$3&gt;$K24),0,1)*тех!AM$6</f>
        <v>0</v>
      </c>
      <c r="AC24" s="64">
        <f>IF(AND(AC$3&gt;=$I24,$H24&gt;0,SUM($M24:AB24)&lt;$G24,$I24&lt;&gt;0),$G24/$H24,0)*IF(AND($K24&gt;0,AC$3&gt;$K24),0,1)*тех!AN$6</f>
        <v>0</v>
      </c>
      <c r="AD24" s="64">
        <f>IF(AND(AD$3&gt;=$I24,$H24&gt;0,SUM($M24:AC24)&lt;$G24,$I24&lt;&gt;0),$G24/$H24,0)*IF(AND($K24&gt;0,AD$3&gt;$K24),0,1)*тех!AO$6</f>
        <v>0</v>
      </c>
      <c r="AE24" s="64">
        <f>IF(AND(AE$3&gt;=$I24,$H24&gt;0,SUM($M24:AD24)&lt;$G24,$I24&lt;&gt;0),$G24/$H24,0)*IF(AND($K24&gt;0,AE$3&gt;$K24),0,1)*тех!AP$6</f>
        <v>0</v>
      </c>
      <c r="AF24" s="64">
        <f>IF(AND(AF$3&gt;=$I24,$H24&gt;0,SUM($M24:AE24)&lt;$G24,$I24&lt;&gt;0),$G24/$H24,0)*IF(AND($K24&gt;0,AF$3&gt;$K24),0,1)*тех!AQ$6</f>
        <v>0</v>
      </c>
      <c r="AG24" s="64">
        <f>IF(AND(AG$3&gt;=$I24,$H24&gt;0,SUM($M24:AF24)&lt;$G24,$I24&lt;&gt;0),$G24/$H24,0)*IF(AND($K24&gt;0,AG$3&gt;$K24),0,1)*тех!AR$6</f>
        <v>0</v>
      </c>
      <c r="AH24" s="64">
        <f>IF(AND(AH$3&gt;=$I24,$H24&gt;0,SUM($M24:AG24)&lt;$G24,$I24&lt;&gt;0),$G24/$H24,0)*IF(AND($K24&gt;0,AH$3&gt;$K24),0,1)*тех!AS$6</f>
        <v>0</v>
      </c>
      <c r="AI24" s="64">
        <f>IF(AND(AI$3&gt;=$I24,$H24&gt;0,SUM($M24:AH24)&lt;$G24,$I24&lt;&gt;0),$G24/$H24,0)*IF(AND($K24&gt;0,AI$3&gt;$K24),0,1)*тех!AT$6</f>
        <v>0</v>
      </c>
      <c r="AJ24" s="64">
        <f>IF(AND(AJ$3&gt;=$I24,$H24&gt;0,SUM($M24:AI24)&lt;$G24,$I24&lt;&gt;0),$G24/$H24,0)*IF(AND($K24&gt;0,AJ$3&gt;$K24),0,1)*тех!AU$6</f>
        <v>0</v>
      </c>
      <c r="AK24" s="64">
        <f>IF(AND(AK$3&gt;=$I24,$H24&gt;0,SUM($M24:AJ24)&lt;$G24,$I24&lt;&gt;0),$G24/$H24,0)*IF(AND($K24&gt;0,AK$3&gt;$K24),0,1)*тех!AV$6</f>
        <v>0</v>
      </c>
      <c r="AL24" s="64">
        <f>IF(AND(AL$3&gt;=$I24,$H24&gt;0,SUM($M24:AK24)&lt;$G24,$I24&lt;&gt;0),$G24/$H24,0)*IF(AND($K24&gt;0,AL$3&gt;$K24),0,1)*тех!AW$6</f>
        <v>0</v>
      </c>
      <c r="AM24" s="64">
        <f>IF(AND(AM$3&gt;=$I24,$H24&gt;0,SUM($M24:AL24)&lt;$G24,$I24&lt;&gt;0),$G24/$H24,0)*IF(AND($K24&gt;0,AM$3&gt;$K24),0,1)*тех!AX$6</f>
        <v>0</v>
      </c>
      <c r="AN24" s="64">
        <f>IF(AND(AN$3&gt;=$I24,$H24&gt;0,SUM($M24:AM24)&lt;$G24,$I24&lt;&gt;0),$G24/$H24,0)*IF(AND($K24&gt;0,AN$3&gt;$K24),0,1)*тех!AY$6</f>
        <v>0</v>
      </c>
      <c r="AO24" s="64">
        <f>IF(AND(AO$3&gt;=$I24,$H24&gt;0,SUM($M24:AN24)&lt;$G24,$I24&lt;&gt;0),$G24/$H24,0)*IF(AND($K24&gt;0,AO$3&gt;$K24),0,1)*тех!AZ$6</f>
        <v>0</v>
      </c>
      <c r="AP24" s="64">
        <f>IF(AND(AP$3&gt;=$I24,$H24&gt;0,SUM($M24:AO24)&lt;$G24,$I24&lt;&gt;0),$G24/$H24,0)*IF(AND($K24&gt;0,AP$3&gt;$K24),0,1)*тех!BA$6</f>
        <v>0</v>
      </c>
      <c r="AQ24" s="64">
        <f>IF(AND(AQ$3&gt;=$I24,$H24&gt;0,SUM($M24:AP24)&lt;$G24,$I24&lt;&gt;0),$G24/$H24,0)*IF(AND($K24&gt;0,AQ$3&gt;$K24),0,1)*тех!BB$6</f>
        <v>0</v>
      </c>
      <c r="AR24" s="64">
        <f>IF(AND(AR$3&gt;=$I24,$H24&gt;0,SUM($M24:AQ24)&lt;$G24,$I24&lt;&gt;0),$G24/$H24,0)*IF(AND($K24&gt;0,AR$3&gt;$K24),0,1)*тех!BC$6</f>
        <v>0</v>
      </c>
      <c r="AS24" s="64">
        <f>IF(AND(AS$3&gt;=$I24,$H24&gt;0,SUM($M24:AR24)&lt;$G24,$I24&lt;&gt;0),$G24/$H24,0)*IF(AND($K24&gt;0,AS$3&gt;$K24),0,1)*тех!BD$6</f>
        <v>0</v>
      </c>
      <c r="AT24" s="64">
        <f>IF(AND(AT$3&gt;=$I24,$H24&gt;0,SUM($M24:AS24)&lt;$G24,$I24&lt;&gt;0),$G24/$H24,0)*IF(AND($K24&gt;0,AT$3&gt;$K24),0,1)*тех!BE$6</f>
        <v>0</v>
      </c>
      <c r="AU24" s="64">
        <f>IF(AND(AU$3&gt;=$I24,$H24&gt;0,SUM($M24:AT24)&lt;$G24,$I24&lt;&gt;0),$G24/$H24,0)*IF(AND($K24&gt;0,AU$3&gt;$K24),0,1)*тех!BF$6</f>
        <v>0</v>
      </c>
      <c r="AV24" s="64">
        <f>IF(AND(AV$3&gt;=$I24,$H24&gt;0,SUM($M24:AU24)&lt;$G24,$I24&lt;&gt;0),$G24/$H24,0)*IF(AND($K24&gt;0,AV$3&gt;$K24),0,1)*тех!BG$6</f>
        <v>0</v>
      </c>
      <c r="AW24" s="64">
        <f>IF(AND(AW$3&gt;=$I24,$H24&gt;0,SUM($M24:AV24)&lt;$G24,$I24&lt;&gt;0),$G24/$H24,0)*IF(AND($K24&gt;0,AW$3&gt;$K24),0,1)*тех!BH$6</f>
        <v>0</v>
      </c>
      <c r="AX24" s="64">
        <f>IF(AND(AX$3&gt;=$I24,$H24&gt;0,SUM($M24:AW24)&lt;$G24,$I24&lt;&gt;0),$G24/$H24,0)*IF(AND($K24&gt;0,AX$3&gt;$K24),0,1)*тех!BI$6</f>
        <v>0</v>
      </c>
      <c r="AY24" s="64">
        <f>IF(AND(AY$3&gt;=$I24,$H24&gt;0,SUM($M24:AX24)&lt;$G24,$I24&lt;&gt;0),$G24/$H24,0)*IF(AND($K24&gt;0,AY$3&gt;$K24),0,1)*тех!BJ$6</f>
        <v>0</v>
      </c>
      <c r="AZ24" s="64">
        <f>IF(AND(AZ$3&gt;=$I24,$H24&gt;0,SUM($M24:AY24)&lt;$G24,$I24&lt;&gt;0),$G24/$H24,0)*IF(AND($K24&gt;0,AZ$3&gt;$K24),0,1)*тех!BK$6</f>
        <v>0</v>
      </c>
      <c r="BA24" s="64">
        <f>IF(AND(BA$3&gt;=$I24,$H24&gt;0,SUM($M24:AZ24)&lt;$G24,$I24&lt;&gt;0),$G24/$H24,0)*IF(AND($K24&gt;0,BA$3&gt;$K24),0,1)*тех!BL$6</f>
        <v>0</v>
      </c>
      <c r="BB24" s="64">
        <f>IF(AND(BB$3&gt;=$I24,$H24&gt;0,SUM($M24:BA24)&lt;$G24,$I24&lt;&gt;0),$G24/$H24,0)*IF(AND($K24&gt;0,BB$3&gt;$K24),0,1)*тех!BM$6</f>
        <v>0</v>
      </c>
      <c r="BC24" s="64">
        <f>IF(AND(BC$3&gt;=$I24,$H24&gt;0,SUM($M24:BB24)&lt;$G24,$I24&lt;&gt;0),$G24/$H24,0)*IF(AND($K24&gt;0,BC$3&gt;$K24),0,1)*тех!BN$6</f>
        <v>0</v>
      </c>
      <c r="BD24" s="64">
        <f>IF(AND(BD$3&gt;=$I24,$H24&gt;0,SUM($M24:BC24)&lt;$G24,$I24&lt;&gt;0),$G24/$H24,0)*IF(AND($K24&gt;0,BD$3&gt;$K24),0,1)*тех!BO$6</f>
        <v>0</v>
      </c>
      <c r="BE24" s="64">
        <f>IF(AND(BE$3&gt;=$I24,$H24&gt;0,SUM($M24:BD24)&lt;$G24,$I24&lt;&gt;0),$G24/$H24,0)*IF(AND($K24&gt;0,BE$3&gt;$K24),0,1)*тех!BP$6</f>
        <v>0</v>
      </c>
      <c r="BF24" s="64">
        <f>IF(AND(BF$3&gt;=$I24,$H24&gt;0,SUM($M24:BE24)&lt;$G24,$I24&lt;&gt;0),$G24/$H24,0)*IF(AND($K24&gt;0,BF$3&gt;$K24),0,1)*тех!BQ$6</f>
        <v>0</v>
      </c>
      <c r="BG24" s="64">
        <f>IF(AND(BG$3&gt;=$I24,$H24&gt;0,SUM($M24:BF24)&lt;$G24,$I24&lt;&gt;0),$G24/$H24,0)*IF(AND($K24&gt;0,BG$3&gt;$K24),0,1)*тех!BR$6</f>
        <v>0</v>
      </c>
      <c r="BH24" s="64">
        <f>IF(AND(BH$3&gt;=$I24,$H24&gt;0,SUM($M24:BG24)&lt;$G24,$I24&lt;&gt;0),$G24/$H24,0)*IF(AND($K24&gt;0,BH$3&gt;$K24),0,1)*тех!BS$6</f>
        <v>0</v>
      </c>
      <c r="BI24" s="64">
        <f>IF(AND(BI$3&gt;=$I24,$H24&gt;0,SUM($M24:BH24)&lt;$G24,$I24&lt;&gt;0),$G24/$H24,0)*IF(AND($K24&gt;0,BI$3&gt;$K24),0,1)*тех!BT$6</f>
        <v>0</v>
      </c>
      <c r="BJ24" s="64">
        <f>IF(AND(BJ$3&gt;=$I24,$H24&gt;0,SUM($M24:BI24)&lt;$G24,$I24&lt;&gt;0),$G24/$H24,0)*IF(AND($K24&gt;0,BJ$3&gt;$K24),0,1)*тех!BU$6</f>
        <v>0</v>
      </c>
      <c r="BK24" s="64">
        <f>IF(AND(BK$3&gt;=$I24,$H24&gt;0,SUM($M24:BJ24)&lt;$G24,$I24&lt;&gt;0),$G24/$H24,0)*IF(AND($K24&gt;0,BK$3&gt;$K24),0,1)*тех!BV$6</f>
        <v>0</v>
      </c>
      <c r="BL24" s="64">
        <f>IF(AND(BL$3&gt;=$I24,$H24&gt;0,SUM($M24:BK24)&lt;$G24,$I24&lt;&gt;0),$G24/$H24,0)*IF(AND($K24&gt;0,BL$3&gt;$K24),0,1)*тех!BW$6</f>
        <v>0</v>
      </c>
      <c r="BM24" s="64">
        <f>IF(AND(BM$3&gt;=$I24,$H24&gt;0,SUM($M24:BL24)&lt;$G24,$I24&lt;&gt;0),$G24/$H24,0)*IF(AND($K24&gt;0,BM$3&gt;$K24),0,1)*тех!BX$6</f>
        <v>0</v>
      </c>
      <c r="BN24" s="64">
        <f>IF(AND(BN$3&gt;=$I24,$H24&gt;0,SUM($M24:BM24)&lt;$G24,$I24&lt;&gt;0),$G24/$H24,0)*IF(AND($K24&gt;0,BN$3&gt;$K24),0,1)*тех!BY$6</f>
        <v>0</v>
      </c>
      <c r="BO24" s="64">
        <f>IF(AND(BO$3&gt;=$I24,$H24&gt;0,SUM($M24:BN24)&lt;$G24,$I24&lt;&gt;0),$G24/$H24,0)*IF(AND($K24&gt;0,BO$3&gt;$K24),0,1)*тех!BZ$6</f>
        <v>0</v>
      </c>
      <c r="BP24" s="64">
        <f>IF(AND(BP$3&gt;=$I24,$H24&gt;0,SUM($M24:BO24)&lt;$G24,$I24&lt;&gt;0),$G24/$H24,0)*IF(AND($K24&gt;0,BP$3&gt;$K24),0,1)*тех!CA$6</f>
        <v>0</v>
      </c>
      <c r="BQ24" s="64">
        <f>IF(AND(BQ$3&gt;=$I24,$H24&gt;0,SUM($M24:BP24)&lt;$G24,$I24&lt;&gt;0),$G24/$H24,0)*IF(AND($K24&gt;0,BQ$3&gt;$K24),0,1)*тех!CB$6</f>
        <v>0</v>
      </c>
      <c r="BR24" s="64">
        <f>IF(AND(BR$3&gt;=$I24,$H24&gt;0,SUM($M24:BQ24)&lt;$G24,$I24&lt;&gt;0),$G24/$H24,0)*IF(AND($K24&gt;0,BR$3&gt;$K24),0,1)*тех!CC$6</f>
        <v>0</v>
      </c>
      <c r="BS24" s="64">
        <f>IF(AND(BS$3&gt;=$I24,$H24&gt;0,SUM($M24:BR24)&lt;$G24,$I24&lt;&gt;0),$G24/$H24,0)*IF(AND($K24&gt;0,BS$3&gt;$K24),0,1)*тех!CD$6</f>
        <v>0</v>
      </c>
      <c r="BT24" s="64">
        <f>IF(AND(BT$3&gt;=$I24,$H24&gt;0,SUM($M24:BS24)&lt;$G24,$I24&lt;&gt;0),$G24/$H24,0)*IF(AND($K24&gt;0,BT$3&gt;$K24),0,1)*тех!CE$6</f>
        <v>0</v>
      </c>
    </row>
    <row r="25" spans="2:72">
      <c r="B25" s="3">
        <v>20</v>
      </c>
      <c r="C25" s="19" t="s">
        <v>1236</v>
      </c>
      <c r="D25" s="19" t="s">
        <v>683</v>
      </c>
      <c r="E25" s="71">
        <v>51285</v>
      </c>
      <c r="F25" s="19">
        <v>0</v>
      </c>
      <c r="G25" s="76">
        <f t="shared" si="4"/>
        <v>0</v>
      </c>
      <c r="H25" s="7">
        <f>IFERROR(VLOOKUP(D25,тех!$N$19:$O$24,2,FALSE),)</f>
        <v>24</v>
      </c>
      <c r="I25" s="20">
        <f t="shared" si="3"/>
        <v>42370</v>
      </c>
      <c r="J25" s="111">
        <f>IF(AND(H25+(YEAR(I25)-YEAR(Параметры!$C$11))*12+(MONTH(I25)-MONTH(Параметры!$C$11))&gt;Параметры!$C$12,F25&gt;0),(G25-SUM(M25:BT25))/F25,)</f>
        <v>0</v>
      </c>
      <c r="K25" s="112">
        <f>IF(H25+(YEAR(I25)-YEAR(Параметры!$C$11))*12+(MONTH(I25)-MONTH(Параметры!$C$11))&gt;Параметры!$C$12,DATE(YEAR(Параметры!$C$11),MONTH(Параметры!$C$11)+Параметры!$C$12-1,1),"")</f>
        <v>42705</v>
      </c>
      <c r="M25" s="76">
        <f t="shared" si="2"/>
        <v>0</v>
      </c>
      <c r="N25" s="64">
        <f>IF(AND(N$3&gt;=$I25,$H25&gt;0,SUM($M25:M25)&lt;$G25,$I25&lt;&gt;0),$G25/$H25,0)*IF(AND($K25&gt;0,N$3&gt;$K25),0,1)*тех!Y$6</f>
        <v>0</v>
      </c>
      <c r="O25" s="64">
        <f>IF(AND(O$3&gt;=$I25,$H25&gt;0,SUM($M25:N25)&lt;$G25,$I25&lt;&gt;0),$G25/$H25,0)*IF(AND($K25&gt;0,O$3&gt;$K25),0,1)*тех!Z$6</f>
        <v>0</v>
      </c>
      <c r="P25" s="64">
        <f>IF(AND(P$3&gt;=$I25,$H25&gt;0,SUM($M25:O25)&lt;$G25,$I25&lt;&gt;0),$G25/$H25,0)*IF(AND($K25&gt;0,P$3&gt;$K25),0,1)*тех!AA$6</f>
        <v>0</v>
      </c>
      <c r="Q25" s="64">
        <f>IF(AND(Q$3&gt;=$I25,$H25&gt;0,SUM($M25:P25)&lt;$G25,$I25&lt;&gt;0),$G25/$H25,0)*IF(AND($K25&gt;0,Q$3&gt;$K25),0,1)*тех!AB$6</f>
        <v>0</v>
      </c>
      <c r="R25" s="64">
        <f>IF(AND(R$3&gt;=$I25,$H25&gt;0,SUM($M25:Q25)&lt;$G25,$I25&lt;&gt;0),$G25/$H25,0)*IF(AND($K25&gt;0,R$3&gt;$K25),0,1)*тех!AC$6</f>
        <v>0</v>
      </c>
      <c r="S25" s="64">
        <f>IF(AND(S$3&gt;=$I25,$H25&gt;0,SUM($M25:R25)&lt;$G25,$I25&lt;&gt;0),$G25/$H25,0)*IF(AND($K25&gt;0,S$3&gt;$K25),0,1)*тех!AD$6</f>
        <v>0</v>
      </c>
      <c r="T25" s="64">
        <f>IF(AND(T$3&gt;=$I25,$H25&gt;0,SUM($M25:S25)&lt;$G25,$I25&lt;&gt;0),$G25/$H25,0)*IF(AND($K25&gt;0,T$3&gt;$K25),0,1)*тех!AE$6</f>
        <v>0</v>
      </c>
      <c r="U25" s="64">
        <f>IF(AND(U$3&gt;=$I25,$H25&gt;0,SUM($M25:T25)&lt;$G25,$I25&lt;&gt;0),$G25/$H25,0)*IF(AND($K25&gt;0,U$3&gt;$K25),0,1)*тех!AF$6</f>
        <v>0</v>
      </c>
      <c r="V25" s="64">
        <f>IF(AND(V$3&gt;=$I25,$H25&gt;0,SUM($M25:U25)&lt;$G25,$I25&lt;&gt;0),$G25/$H25,0)*IF(AND($K25&gt;0,V$3&gt;$K25),0,1)*тех!AG$6</f>
        <v>0</v>
      </c>
      <c r="W25" s="64">
        <f>IF(AND(W$3&gt;=$I25,$H25&gt;0,SUM($M25:V25)&lt;$G25,$I25&lt;&gt;0),$G25/$H25,0)*IF(AND($K25&gt;0,W$3&gt;$K25),0,1)*тех!AH$6</f>
        <v>0</v>
      </c>
      <c r="X25" s="64">
        <f>IF(AND(X$3&gt;=$I25,$H25&gt;0,SUM($M25:W25)&lt;$G25,$I25&lt;&gt;0),$G25/$H25,0)*IF(AND($K25&gt;0,X$3&gt;$K25),0,1)*тех!AI$6</f>
        <v>0</v>
      </c>
      <c r="Y25" s="64">
        <f>IF(AND(Y$3&gt;=$I25,$H25&gt;0,SUM($M25:X25)&lt;$G25,$I25&lt;&gt;0),$G25/$H25,0)*IF(AND($K25&gt;0,Y$3&gt;$K25),0,1)*тех!AJ$6</f>
        <v>0</v>
      </c>
      <c r="Z25" s="64">
        <f>IF(AND(Z$3&gt;=$I25,$H25&gt;0,SUM($M25:Y25)&lt;$G25,$I25&lt;&gt;0),$G25/$H25,0)*IF(AND($K25&gt;0,Z$3&gt;$K25),0,1)*тех!AK$6</f>
        <v>0</v>
      </c>
      <c r="AA25" s="64">
        <f>IF(AND(AA$3&gt;=$I25,$H25&gt;0,SUM($M25:Z25)&lt;$G25,$I25&lt;&gt;0),$G25/$H25,0)*IF(AND($K25&gt;0,AA$3&gt;$K25),0,1)*тех!AL$6</f>
        <v>0</v>
      </c>
      <c r="AB25" s="64">
        <f>IF(AND(AB$3&gt;=$I25,$H25&gt;0,SUM($M25:AA25)&lt;$G25,$I25&lt;&gt;0),$G25/$H25,0)*IF(AND($K25&gt;0,AB$3&gt;$K25),0,1)*тех!AM$6</f>
        <v>0</v>
      </c>
      <c r="AC25" s="64">
        <f>IF(AND(AC$3&gt;=$I25,$H25&gt;0,SUM($M25:AB25)&lt;$G25,$I25&lt;&gt;0),$G25/$H25,0)*IF(AND($K25&gt;0,AC$3&gt;$K25),0,1)*тех!AN$6</f>
        <v>0</v>
      </c>
      <c r="AD25" s="64">
        <f>IF(AND(AD$3&gt;=$I25,$H25&gt;0,SUM($M25:AC25)&lt;$G25,$I25&lt;&gt;0),$G25/$H25,0)*IF(AND($K25&gt;0,AD$3&gt;$K25),0,1)*тех!AO$6</f>
        <v>0</v>
      </c>
      <c r="AE25" s="64">
        <f>IF(AND(AE$3&gt;=$I25,$H25&gt;0,SUM($M25:AD25)&lt;$G25,$I25&lt;&gt;0),$G25/$H25,0)*IF(AND($K25&gt;0,AE$3&gt;$K25),0,1)*тех!AP$6</f>
        <v>0</v>
      </c>
      <c r="AF25" s="64">
        <f>IF(AND(AF$3&gt;=$I25,$H25&gt;0,SUM($M25:AE25)&lt;$G25,$I25&lt;&gt;0),$G25/$H25,0)*IF(AND($K25&gt;0,AF$3&gt;$K25),0,1)*тех!AQ$6</f>
        <v>0</v>
      </c>
      <c r="AG25" s="64">
        <f>IF(AND(AG$3&gt;=$I25,$H25&gt;0,SUM($M25:AF25)&lt;$G25,$I25&lt;&gt;0),$G25/$H25,0)*IF(AND($K25&gt;0,AG$3&gt;$K25),0,1)*тех!AR$6</f>
        <v>0</v>
      </c>
      <c r="AH25" s="64">
        <f>IF(AND(AH$3&gt;=$I25,$H25&gt;0,SUM($M25:AG25)&lt;$G25,$I25&lt;&gt;0),$G25/$H25,0)*IF(AND($K25&gt;0,AH$3&gt;$K25),0,1)*тех!AS$6</f>
        <v>0</v>
      </c>
      <c r="AI25" s="64">
        <f>IF(AND(AI$3&gt;=$I25,$H25&gt;0,SUM($M25:AH25)&lt;$G25,$I25&lt;&gt;0),$G25/$H25,0)*IF(AND($K25&gt;0,AI$3&gt;$K25),0,1)*тех!AT$6</f>
        <v>0</v>
      </c>
      <c r="AJ25" s="64">
        <f>IF(AND(AJ$3&gt;=$I25,$H25&gt;0,SUM($M25:AI25)&lt;$G25,$I25&lt;&gt;0),$G25/$H25,0)*IF(AND($K25&gt;0,AJ$3&gt;$K25),0,1)*тех!AU$6</f>
        <v>0</v>
      </c>
      <c r="AK25" s="64">
        <f>IF(AND(AK$3&gt;=$I25,$H25&gt;0,SUM($M25:AJ25)&lt;$G25,$I25&lt;&gt;0),$G25/$H25,0)*IF(AND($K25&gt;0,AK$3&gt;$K25),0,1)*тех!AV$6</f>
        <v>0</v>
      </c>
      <c r="AL25" s="64">
        <f>IF(AND(AL$3&gt;=$I25,$H25&gt;0,SUM($M25:AK25)&lt;$G25,$I25&lt;&gt;0),$G25/$H25,0)*IF(AND($K25&gt;0,AL$3&gt;$K25),0,1)*тех!AW$6</f>
        <v>0</v>
      </c>
      <c r="AM25" s="64">
        <f>IF(AND(AM$3&gt;=$I25,$H25&gt;0,SUM($M25:AL25)&lt;$G25,$I25&lt;&gt;0),$G25/$H25,0)*IF(AND($K25&gt;0,AM$3&gt;$K25),0,1)*тех!AX$6</f>
        <v>0</v>
      </c>
      <c r="AN25" s="64">
        <f>IF(AND(AN$3&gt;=$I25,$H25&gt;0,SUM($M25:AM25)&lt;$G25,$I25&lt;&gt;0),$G25/$H25,0)*IF(AND($K25&gt;0,AN$3&gt;$K25),0,1)*тех!AY$6</f>
        <v>0</v>
      </c>
      <c r="AO25" s="64">
        <f>IF(AND(AO$3&gt;=$I25,$H25&gt;0,SUM($M25:AN25)&lt;$G25,$I25&lt;&gt;0),$G25/$H25,0)*IF(AND($K25&gt;0,AO$3&gt;$K25),0,1)*тех!AZ$6</f>
        <v>0</v>
      </c>
      <c r="AP25" s="64">
        <f>IF(AND(AP$3&gt;=$I25,$H25&gt;0,SUM($M25:AO25)&lt;$G25,$I25&lt;&gt;0),$G25/$H25,0)*IF(AND($K25&gt;0,AP$3&gt;$K25),0,1)*тех!BA$6</f>
        <v>0</v>
      </c>
      <c r="AQ25" s="64">
        <f>IF(AND(AQ$3&gt;=$I25,$H25&gt;0,SUM($M25:AP25)&lt;$G25,$I25&lt;&gt;0),$G25/$H25,0)*IF(AND($K25&gt;0,AQ$3&gt;$K25),0,1)*тех!BB$6</f>
        <v>0</v>
      </c>
      <c r="AR25" s="64">
        <f>IF(AND(AR$3&gt;=$I25,$H25&gt;0,SUM($M25:AQ25)&lt;$G25,$I25&lt;&gt;0),$G25/$H25,0)*IF(AND($K25&gt;0,AR$3&gt;$K25),0,1)*тех!BC$6</f>
        <v>0</v>
      </c>
      <c r="AS25" s="64">
        <f>IF(AND(AS$3&gt;=$I25,$H25&gt;0,SUM($M25:AR25)&lt;$G25,$I25&lt;&gt;0),$G25/$H25,0)*IF(AND($K25&gt;0,AS$3&gt;$K25),0,1)*тех!BD$6</f>
        <v>0</v>
      </c>
      <c r="AT25" s="64">
        <f>IF(AND(AT$3&gt;=$I25,$H25&gt;0,SUM($M25:AS25)&lt;$G25,$I25&lt;&gt;0),$G25/$H25,0)*IF(AND($K25&gt;0,AT$3&gt;$K25),0,1)*тех!BE$6</f>
        <v>0</v>
      </c>
      <c r="AU25" s="64">
        <f>IF(AND(AU$3&gt;=$I25,$H25&gt;0,SUM($M25:AT25)&lt;$G25,$I25&lt;&gt;0),$G25/$H25,0)*IF(AND($K25&gt;0,AU$3&gt;$K25),0,1)*тех!BF$6</f>
        <v>0</v>
      </c>
      <c r="AV25" s="64">
        <f>IF(AND(AV$3&gt;=$I25,$H25&gt;0,SUM($M25:AU25)&lt;$G25,$I25&lt;&gt;0),$G25/$H25,0)*IF(AND($K25&gt;0,AV$3&gt;$K25),0,1)*тех!BG$6</f>
        <v>0</v>
      </c>
      <c r="AW25" s="64">
        <f>IF(AND(AW$3&gt;=$I25,$H25&gt;0,SUM($M25:AV25)&lt;$G25,$I25&lt;&gt;0),$G25/$H25,0)*IF(AND($K25&gt;0,AW$3&gt;$K25),0,1)*тех!BH$6</f>
        <v>0</v>
      </c>
      <c r="AX25" s="64">
        <f>IF(AND(AX$3&gt;=$I25,$H25&gt;0,SUM($M25:AW25)&lt;$G25,$I25&lt;&gt;0),$G25/$H25,0)*IF(AND($K25&gt;0,AX$3&gt;$K25),0,1)*тех!BI$6</f>
        <v>0</v>
      </c>
      <c r="AY25" s="64">
        <f>IF(AND(AY$3&gt;=$I25,$H25&gt;0,SUM($M25:AX25)&lt;$G25,$I25&lt;&gt;0),$G25/$H25,0)*IF(AND($K25&gt;0,AY$3&gt;$K25),0,1)*тех!BJ$6</f>
        <v>0</v>
      </c>
      <c r="AZ25" s="64">
        <f>IF(AND(AZ$3&gt;=$I25,$H25&gt;0,SUM($M25:AY25)&lt;$G25,$I25&lt;&gt;0),$G25/$H25,0)*IF(AND($K25&gt;0,AZ$3&gt;$K25),0,1)*тех!BK$6</f>
        <v>0</v>
      </c>
      <c r="BA25" s="64">
        <f>IF(AND(BA$3&gt;=$I25,$H25&gt;0,SUM($M25:AZ25)&lt;$G25,$I25&lt;&gt;0),$G25/$H25,0)*IF(AND($K25&gt;0,BA$3&gt;$K25),0,1)*тех!BL$6</f>
        <v>0</v>
      </c>
      <c r="BB25" s="64">
        <f>IF(AND(BB$3&gt;=$I25,$H25&gt;0,SUM($M25:BA25)&lt;$G25,$I25&lt;&gt;0),$G25/$H25,0)*IF(AND($K25&gt;0,BB$3&gt;$K25),0,1)*тех!BM$6</f>
        <v>0</v>
      </c>
      <c r="BC25" s="64">
        <f>IF(AND(BC$3&gt;=$I25,$H25&gt;0,SUM($M25:BB25)&lt;$G25,$I25&lt;&gt;0),$G25/$H25,0)*IF(AND($K25&gt;0,BC$3&gt;$K25),0,1)*тех!BN$6</f>
        <v>0</v>
      </c>
      <c r="BD25" s="64">
        <f>IF(AND(BD$3&gt;=$I25,$H25&gt;0,SUM($M25:BC25)&lt;$G25,$I25&lt;&gt;0),$G25/$H25,0)*IF(AND($K25&gt;0,BD$3&gt;$K25),0,1)*тех!BO$6</f>
        <v>0</v>
      </c>
      <c r="BE25" s="64">
        <f>IF(AND(BE$3&gt;=$I25,$H25&gt;0,SUM($M25:BD25)&lt;$G25,$I25&lt;&gt;0),$G25/$H25,0)*IF(AND($K25&gt;0,BE$3&gt;$K25),0,1)*тех!BP$6</f>
        <v>0</v>
      </c>
      <c r="BF25" s="64">
        <f>IF(AND(BF$3&gt;=$I25,$H25&gt;0,SUM($M25:BE25)&lt;$G25,$I25&lt;&gt;0),$G25/$H25,0)*IF(AND($K25&gt;0,BF$3&gt;$K25),0,1)*тех!BQ$6</f>
        <v>0</v>
      </c>
      <c r="BG25" s="64">
        <f>IF(AND(BG$3&gt;=$I25,$H25&gt;0,SUM($M25:BF25)&lt;$G25,$I25&lt;&gt;0),$G25/$H25,0)*IF(AND($K25&gt;0,BG$3&gt;$K25),0,1)*тех!BR$6</f>
        <v>0</v>
      </c>
      <c r="BH25" s="64">
        <f>IF(AND(BH$3&gt;=$I25,$H25&gt;0,SUM($M25:BG25)&lt;$G25,$I25&lt;&gt;0),$G25/$H25,0)*IF(AND($K25&gt;0,BH$3&gt;$K25),0,1)*тех!BS$6</f>
        <v>0</v>
      </c>
      <c r="BI25" s="64">
        <f>IF(AND(BI$3&gt;=$I25,$H25&gt;0,SUM($M25:BH25)&lt;$G25,$I25&lt;&gt;0),$G25/$H25,0)*IF(AND($K25&gt;0,BI$3&gt;$K25),0,1)*тех!BT$6</f>
        <v>0</v>
      </c>
      <c r="BJ25" s="64">
        <f>IF(AND(BJ$3&gt;=$I25,$H25&gt;0,SUM($M25:BI25)&lt;$G25,$I25&lt;&gt;0),$G25/$H25,0)*IF(AND($K25&gt;0,BJ$3&gt;$K25),0,1)*тех!BU$6</f>
        <v>0</v>
      </c>
      <c r="BK25" s="64">
        <f>IF(AND(BK$3&gt;=$I25,$H25&gt;0,SUM($M25:BJ25)&lt;$G25,$I25&lt;&gt;0),$G25/$H25,0)*IF(AND($K25&gt;0,BK$3&gt;$K25),0,1)*тех!BV$6</f>
        <v>0</v>
      </c>
      <c r="BL25" s="64">
        <f>IF(AND(BL$3&gt;=$I25,$H25&gt;0,SUM($M25:BK25)&lt;$G25,$I25&lt;&gt;0),$G25/$H25,0)*IF(AND($K25&gt;0,BL$3&gt;$K25),0,1)*тех!BW$6</f>
        <v>0</v>
      </c>
      <c r="BM25" s="64">
        <f>IF(AND(BM$3&gt;=$I25,$H25&gt;0,SUM($M25:BL25)&lt;$G25,$I25&lt;&gt;0),$G25/$H25,0)*IF(AND($K25&gt;0,BM$3&gt;$K25),0,1)*тех!BX$6</f>
        <v>0</v>
      </c>
      <c r="BN25" s="64">
        <f>IF(AND(BN$3&gt;=$I25,$H25&gt;0,SUM($M25:BM25)&lt;$G25,$I25&lt;&gt;0),$G25/$H25,0)*IF(AND($K25&gt;0,BN$3&gt;$K25),0,1)*тех!BY$6</f>
        <v>0</v>
      </c>
      <c r="BO25" s="64">
        <f>IF(AND(BO$3&gt;=$I25,$H25&gt;0,SUM($M25:BN25)&lt;$G25,$I25&lt;&gt;0),$G25/$H25,0)*IF(AND($K25&gt;0,BO$3&gt;$K25),0,1)*тех!BZ$6</f>
        <v>0</v>
      </c>
      <c r="BP25" s="64">
        <f>IF(AND(BP$3&gt;=$I25,$H25&gt;0,SUM($M25:BO25)&lt;$G25,$I25&lt;&gt;0),$G25/$H25,0)*IF(AND($K25&gt;0,BP$3&gt;$K25),0,1)*тех!CA$6</f>
        <v>0</v>
      </c>
      <c r="BQ25" s="64">
        <f>IF(AND(BQ$3&gt;=$I25,$H25&gt;0,SUM($M25:BP25)&lt;$G25,$I25&lt;&gt;0),$G25/$H25,0)*IF(AND($K25&gt;0,BQ$3&gt;$K25),0,1)*тех!CB$6</f>
        <v>0</v>
      </c>
      <c r="BR25" s="64">
        <f>IF(AND(BR$3&gt;=$I25,$H25&gt;0,SUM($M25:BQ25)&lt;$G25,$I25&lt;&gt;0),$G25/$H25,0)*IF(AND($K25&gt;0,BR$3&gt;$K25),0,1)*тех!CC$6</f>
        <v>0</v>
      </c>
      <c r="BS25" s="64">
        <f>IF(AND(BS$3&gt;=$I25,$H25&gt;0,SUM($M25:BR25)&lt;$G25,$I25&lt;&gt;0),$G25/$H25,0)*IF(AND($K25&gt;0,BS$3&gt;$K25),0,1)*тех!CD$6</f>
        <v>0</v>
      </c>
      <c r="BT25" s="64">
        <f>IF(AND(BT$3&gt;=$I25,$H25&gt;0,SUM($M25:BS25)&lt;$G25,$I25&lt;&gt;0),$G25/$H25,0)*IF(AND($K25&gt;0,BT$3&gt;$K25),0,1)*тех!CE$6</f>
        <v>0</v>
      </c>
    </row>
    <row r="26" spans="2:72">
      <c r="B26" s="3">
        <v>21</v>
      </c>
      <c r="C26" s="19" t="s">
        <v>1237</v>
      </c>
      <c r="D26" s="19" t="s">
        <v>683</v>
      </c>
      <c r="E26" s="71">
        <v>25230</v>
      </c>
      <c r="F26" s="19">
        <v>0</v>
      </c>
      <c r="G26" s="76">
        <f t="shared" si="4"/>
        <v>0</v>
      </c>
      <c r="H26" s="7">
        <f>IFERROR(VLOOKUP(D26,тех!$N$19:$O$24,2,FALSE),)</f>
        <v>24</v>
      </c>
      <c r="I26" s="20">
        <f t="shared" si="3"/>
        <v>42370</v>
      </c>
      <c r="J26" s="111">
        <f>IF(AND(H26+(YEAR(I26)-YEAR(Параметры!$C$11))*12+(MONTH(I26)-MONTH(Параметры!$C$11))&gt;Параметры!$C$12,F26&gt;0),(G26-SUM(M26:BT26))/F26,)</f>
        <v>0</v>
      </c>
      <c r="K26" s="112">
        <f>IF(H26+(YEAR(I26)-YEAR(Параметры!$C$11))*12+(MONTH(I26)-MONTH(Параметры!$C$11))&gt;Параметры!$C$12,DATE(YEAR(Параметры!$C$11),MONTH(Параметры!$C$11)+Параметры!$C$12-1,1),"")</f>
        <v>42705</v>
      </c>
      <c r="M26" s="76">
        <f t="shared" si="2"/>
        <v>0</v>
      </c>
      <c r="N26" s="64">
        <f>IF(AND(N$3&gt;=$I26,$H26&gt;0,SUM($M26:M26)&lt;$G26,$I26&lt;&gt;0),$G26/$H26,0)*IF(AND($K26&gt;0,N$3&gt;$K26),0,1)*тех!Y$6</f>
        <v>0</v>
      </c>
      <c r="O26" s="64">
        <f>IF(AND(O$3&gt;=$I26,$H26&gt;0,SUM($M26:N26)&lt;$G26,$I26&lt;&gt;0),$G26/$H26,0)*IF(AND($K26&gt;0,O$3&gt;$K26),0,1)*тех!Z$6</f>
        <v>0</v>
      </c>
      <c r="P26" s="64">
        <f>IF(AND(P$3&gt;=$I26,$H26&gt;0,SUM($M26:O26)&lt;$G26,$I26&lt;&gt;0),$G26/$H26,0)*IF(AND($K26&gt;0,P$3&gt;$K26),0,1)*тех!AA$6</f>
        <v>0</v>
      </c>
      <c r="Q26" s="64">
        <f>IF(AND(Q$3&gt;=$I26,$H26&gt;0,SUM($M26:P26)&lt;$G26,$I26&lt;&gt;0),$G26/$H26,0)*IF(AND($K26&gt;0,Q$3&gt;$K26),0,1)*тех!AB$6</f>
        <v>0</v>
      </c>
      <c r="R26" s="64">
        <f>IF(AND(R$3&gt;=$I26,$H26&gt;0,SUM($M26:Q26)&lt;$G26,$I26&lt;&gt;0),$G26/$H26,0)*IF(AND($K26&gt;0,R$3&gt;$K26),0,1)*тех!AC$6</f>
        <v>0</v>
      </c>
      <c r="S26" s="64">
        <f>IF(AND(S$3&gt;=$I26,$H26&gt;0,SUM($M26:R26)&lt;$G26,$I26&lt;&gt;0),$G26/$H26,0)*IF(AND($K26&gt;0,S$3&gt;$K26),0,1)*тех!AD$6</f>
        <v>0</v>
      </c>
      <c r="T26" s="64">
        <f>IF(AND(T$3&gt;=$I26,$H26&gt;0,SUM($M26:S26)&lt;$G26,$I26&lt;&gt;0),$G26/$H26,0)*IF(AND($K26&gt;0,T$3&gt;$K26),0,1)*тех!AE$6</f>
        <v>0</v>
      </c>
      <c r="U26" s="64">
        <f>IF(AND(U$3&gt;=$I26,$H26&gt;0,SUM($M26:T26)&lt;$G26,$I26&lt;&gt;0),$G26/$H26,0)*IF(AND($K26&gt;0,U$3&gt;$K26),0,1)*тех!AF$6</f>
        <v>0</v>
      </c>
      <c r="V26" s="64">
        <f>IF(AND(V$3&gt;=$I26,$H26&gt;0,SUM($M26:U26)&lt;$G26,$I26&lt;&gt;0),$G26/$H26,0)*IF(AND($K26&gt;0,V$3&gt;$K26),0,1)*тех!AG$6</f>
        <v>0</v>
      </c>
      <c r="W26" s="64">
        <f>IF(AND(W$3&gt;=$I26,$H26&gt;0,SUM($M26:V26)&lt;$G26,$I26&lt;&gt;0),$G26/$H26,0)*IF(AND($K26&gt;0,W$3&gt;$K26),0,1)*тех!AH$6</f>
        <v>0</v>
      </c>
      <c r="X26" s="64">
        <f>IF(AND(X$3&gt;=$I26,$H26&gt;0,SUM($M26:W26)&lt;$G26,$I26&lt;&gt;0),$G26/$H26,0)*IF(AND($K26&gt;0,X$3&gt;$K26),0,1)*тех!AI$6</f>
        <v>0</v>
      </c>
      <c r="Y26" s="64">
        <f>IF(AND(Y$3&gt;=$I26,$H26&gt;0,SUM($M26:X26)&lt;$G26,$I26&lt;&gt;0),$G26/$H26,0)*IF(AND($K26&gt;0,Y$3&gt;$K26),0,1)*тех!AJ$6</f>
        <v>0</v>
      </c>
      <c r="Z26" s="64">
        <f>IF(AND(Z$3&gt;=$I26,$H26&gt;0,SUM($M26:Y26)&lt;$G26,$I26&lt;&gt;0),$G26/$H26,0)*IF(AND($K26&gt;0,Z$3&gt;$K26),0,1)*тех!AK$6</f>
        <v>0</v>
      </c>
      <c r="AA26" s="64">
        <f>IF(AND(AA$3&gt;=$I26,$H26&gt;0,SUM($M26:Z26)&lt;$G26,$I26&lt;&gt;0),$G26/$H26,0)*IF(AND($K26&gt;0,AA$3&gt;$K26),0,1)*тех!AL$6</f>
        <v>0</v>
      </c>
      <c r="AB26" s="64">
        <f>IF(AND(AB$3&gt;=$I26,$H26&gt;0,SUM($M26:AA26)&lt;$G26,$I26&lt;&gt;0),$G26/$H26,0)*IF(AND($K26&gt;0,AB$3&gt;$K26),0,1)*тех!AM$6</f>
        <v>0</v>
      </c>
      <c r="AC26" s="64">
        <f>IF(AND(AC$3&gt;=$I26,$H26&gt;0,SUM($M26:AB26)&lt;$G26,$I26&lt;&gt;0),$G26/$H26,0)*IF(AND($K26&gt;0,AC$3&gt;$K26),0,1)*тех!AN$6</f>
        <v>0</v>
      </c>
      <c r="AD26" s="64">
        <f>IF(AND(AD$3&gt;=$I26,$H26&gt;0,SUM($M26:AC26)&lt;$G26,$I26&lt;&gt;0),$G26/$H26,0)*IF(AND($K26&gt;0,AD$3&gt;$K26),0,1)*тех!AO$6</f>
        <v>0</v>
      </c>
      <c r="AE26" s="64">
        <f>IF(AND(AE$3&gt;=$I26,$H26&gt;0,SUM($M26:AD26)&lt;$G26,$I26&lt;&gt;0),$G26/$H26,0)*IF(AND($K26&gt;0,AE$3&gt;$K26),0,1)*тех!AP$6</f>
        <v>0</v>
      </c>
      <c r="AF26" s="64">
        <f>IF(AND(AF$3&gt;=$I26,$H26&gt;0,SUM($M26:AE26)&lt;$G26,$I26&lt;&gt;0),$G26/$H26,0)*IF(AND($K26&gt;0,AF$3&gt;$K26),0,1)*тех!AQ$6</f>
        <v>0</v>
      </c>
      <c r="AG26" s="64">
        <f>IF(AND(AG$3&gt;=$I26,$H26&gt;0,SUM($M26:AF26)&lt;$G26,$I26&lt;&gt;0),$G26/$H26,0)*IF(AND($K26&gt;0,AG$3&gt;$K26),0,1)*тех!AR$6</f>
        <v>0</v>
      </c>
      <c r="AH26" s="64">
        <f>IF(AND(AH$3&gt;=$I26,$H26&gt;0,SUM($M26:AG26)&lt;$G26,$I26&lt;&gt;0),$G26/$H26,0)*IF(AND($K26&gt;0,AH$3&gt;$K26),0,1)*тех!AS$6</f>
        <v>0</v>
      </c>
      <c r="AI26" s="64">
        <f>IF(AND(AI$3&gt;=$I26,$H26&gt;0,SUM($M26:AH26)&lt;$G26,$I26&lt;&gt;0),$G26/$H26,0)*IF(AND($K26&gt;0,AI$3&gt;$K26),0,1)*тех!AT$6</f>
        <v>0</v>
      </c>
      <c r="AJ26" s="64">
        <f>IF(AND(AJ$3&gt;=$I26,$H26&gt;0,SUM($M26:AI26)&lt;$G26,$I26&lt;&gt;0),$G26/$H26,0)*IF(AND($K26&gt;0,AJ$3&gt;$K26),0,1)*тех!AU$6</f>
        <v>0</v>
      </c>
      <c r="AK26" s="64">
        <f>IF(AND(AK$3&gt;=$I26,$H26&gt;0,SUM($M26:AJ26)&lt;$G26,$I26&lt;&gt;0),$G26/$H26,0)*IF(AND($K26&gt;0,AK$3&gt;$K26),0,1)*тех!AV$6</f>
        <v>0</v>
      </c>
      <c r="AL26" s="64">
        <f>IF(AND(AL$3&gt;=$I26,$H26&gt;0,SUM($M26:AK26)&lt;$G26,$I26&lt;&gt;0),$G26/$H26,0)*IF(AND($K26&gt;0,AL$3&gt;$K26),0,1)*тех!AW$6</f>
        <v>0</v>
      </c>
      <c r="AM26" s="64">
        <f>IF(AND(AM$3&gt;=$I26,$H26&gt;0,SUM($M26:AL26)&lt;$G26,$I26&lt;&gt;0),$G26/$H26,0)*IF(AND($K26&gt;0,AM$3&gt;$K26),0,1)*тех!AX$6</f>
        <v>0</v>
      </c>
      <c r="AN26" s="64">
        <f>IF(AND(AN$3&gt;=$I26,$H26&gt;0,SUM($M26:AM26)&lt;$G26,$I26&lt;&gt;0),$G26/$H26,0)*IF(AND($K26&gt;0,AN$3&gt;$K26),0,1)*тех!AY$6</f>
        <v>0</v>
      </c>
      <c r="AO26" s="64">
        <f>IF(AND(AO$3&gt;=$I26,$H26&gt;0,SUM($M26:AN26)&lt;$G26,$I26&lt;&gt;0),$G26/$H26,0)*IF(AND($K26&gt;0,AO$3&gt;$K26),0,1)*тех!AZ$6</f>
        <v>0</v>
      </c>
      <c r="AP26" s="64">
        <f>IF(AND(AP$3&gt;=$I26,$H26&gt;0,SUM($M26:AO26)&lt;$G26,$I26&lt;&gt;0),$G26/$H26,0)*IF(AND($K26&gt;0,AP$3&gt;$K26),0,1)*тех!BA$6</f>
        <v>0</v>
      </c>
      <c r="AQ26" s="64">
        <f>IF(AND(AQ$3&gt;=$I26,$H26&gt;0,SUM($M26:AP26)&lt;$G26,$I26&lt;&gt;0),$G26/$H26,0)*IF(AND($K26&gt;0,AQ$3&gt;$K26),0,1)*тех!BB$6</f>
        <v>0</v>
      </c>
      <c r="AR26" s="64">
        <f>IF(AND(AR$3&gt;=$I26,$H26&gt;0,SUM($M26:AQ26)&lt;$G26,$I26&lt;&gt;0),$G26/$H26,0)*IF(AND($K26&gt;0,AR$3&gt;$K26),0,1)*тех!BC$6</f>
        <v>0</v>
      </c>
      <c r="AS26" s="64">
        <f>IF(AND(AS$3&gt;=$I26,$H26&gt;0,SUM($M26:AR26)&lt;$G26,$I26&lt;&gt;0),$G26/$H26,0)*IF(AND($K26&gt;0,AS$3&gt;$K26),0,1)*тех!BD$6</f>
        <v>0</v>
      </c>
      <c r="AT26" s="64">
        <f>IF(AND(AT$3&gt;=$I26,$H26&gt;0,SUM($M26:AS26)&lt;$G26,$I26&lt;&gt;0),$G26/$H26,0)*IF(AND($K26&gt;0,AT$3&gt;$K26),0,1)*тех!BE$6</f>
        <v>0</v>
      </c>
      <c r="AU26" s="64">
        <f>IF(AND(AU$3&gt;=$I26,$H26&gt;0,SUM($M26:AT26)&lt;$G26,$I26&lt;&gt;0),$G26/$H26,0)*IF(AND($K26&gt;0,AU$3&gt;$K26),0,1)*тех!BF$6</f>
        <v>0</v>
      </c>
      <c r="AV26" s="64">
        <f>IF(AND(AV$3&gt;=$I26,$H26&gt;0,SUM($M26:AU26)&lt;$G26,$I26&lt;&gt;0),$G26/$H26,0)*IF(AND($K26&gt;0,AV$3&gt;$K26),0,1)*тех!BG$6</f>
        <v>0</v>
      </c>
      <c r="AW26" s="64">
        <f>IF(AND(AW$3&gt;=$I26,$H26&gt;0,SUM($M26:AV26)&lt;$G26,$I26&lt;&gt;0),$G26/$H26,0)*IF(AND($K26&gt;0,AW$3&gt;$K26),0,1)*тех!BH$6</f>
        <v>0</v>
      </c>
      <c r="AX26" s="64">
        <f>IF(AND(AX$3&gt;=$I26,$H26&gt;0,SUM($M26:AW26)&lt;$G26,$I26&lt;&gt;0),$G26/$H26,0)*IF(AND($K26&gt;0,AX$3&gt;$K26),0,1)*тех!BI$6</f>
        <v>0</v>
      </c>
      <c r="AY26" s="64">
        <f>IF(AND(AY$3&gt;=$I26,$H26&gt;0,SUM($M26:AX26)&lt;$G26,$I26&lt;&gt;0),$G26/$H26,0)*IF(AND($K26&gt;0,AY$3&gt;$K26),0,1)*тех!BJ$6</f>
        <v>0</v>
      </c>
      <c r="AZ26" s="64">
        <f>IF(AND(AZ$3&gt;=$I26,$H26&gt;0,SUM($M26:AY26)&lt;$G26,$I26&lt;&gt;0),$G26/$H26,0)*IF(AND($K26&gt;0,AZ$3&gt;$K26),0,1)*тех!BK$6</f>
        <v>0</v>
      </c>
      <c r="BA26" s="64">
        <f>IF(AND(BA$3&gt;=$I26,$H26&gt;0,SUM($M26:AZ26)&lt;$G26,$I26&lt;&gt;0),$G26/$H26,0)*IF(AND($K26&gt;0,BA$3&gt;$K26),0,1)*тех!BL$6</f>
        <v>0</v>
      </c>
      <c r="BB26" s="64">
        <f>IF(AND(BB$3&gt;=$I26,$H26&gt;0,SUM($M26:BA26)&lt;$G26,$I26&lt;&gt;0),$G26/$H26,0)*IF(AND($K26&gt;0,BB$3&gt;$K26),0,1)*тех!BM$6</f>
        <v>0</v>
      </c>
      <c r="BC26" s="64">
        <f>IF(AND(BC$3&gt;=$I26,$H26&gt;0,SUM($M26:BB26)&lt;$G26,$I26&lt;&gt;0),$G26/$H26,0)*IF(AND($K26&gt;0,BC$3&gt;$K26),0,1)*тех!BN$6</f>
        <v>0</v>
      </c>
      <c r="BD26" s="64">
        <f>IF(AND(BD$3&gt;=$I26,$H26&gt;0,SUM($M26:BC26)&lt;$G26,$I26&lt;&gt;0),$G26/$H26,0)*IF(AND($K26&gt;0,BD$3&gt;$K26),0,1)*тех!BO$6</f>
        <v>0</v>
      </c>
      <c r="BE26" s="64">
        <f>IF(AND(BE$3&gt;=$I26,$H26&gt;0,SUM($M26:BD26)&lt;$G26,$I26&lt;&gt;0),$G26/$H26,0)*IF(AND($K26&gt;0,BE$3&gt;$K26),0,1)*тех!BP$6</f>
        <v>0</v>
      </c>
      <c r="BF26" s="64">
        <f>IF(AND(BF$3&gt;=$I26,$H26&gt;0,SUM($M26:BE26)&lt;$G26,$I26&lt;&gt;0),$G26/$H26,0)*IF(AND($K26&gt;0,BF$3&gt;$K26),0,1)*тех!BQ$6</f>
        <v>0</v>
      </c>
      <c r="BG26" s="64">
        <f>IF(AND(BG$3&gt;=$I26,$H26&gt;0,SUM($M26:BF26)&lt;$G26,$I26&lt;&gt;0),$G26/$H26,0)*IF(AND($K26&gt;0,BG$3&gt;$K26),0,1)*тех!BR$6</f>
        <v>0</v>
      </c>
      <c r="BH26" s="64">
        <f>IF(AND(BH$3&gt;=$I26,$H26&gt;0,SUM($M26:BG26)&lt;$G26,$I26&lt;&gt;0),$G26/$H26,0)*IF(AND($K26&gt;0,BH$3&gt;$K26),0,1)*тех!BS$6</f>
        <v>0</v>
      </c>
      <c r="BI26" s="64">
        <f>IF(AND(BI$3&gt;=$I26,$H26&gt;0,SUM($M26:BH26)&lt;$G26,$I26&lt;&gt;0),$G26/$H26,0)*IF(AND($K26&gt;0,BI$3&gt;$K26),0,1)*тех!BT$6</f>
        <v>0</v>
      </c>
      <c r="BJ26" s="64">
        <f>IF(AND(BJ$3&gt;=$I26,$H26&gt;0,SUM($M26:BI26)&lt;$G26,$I26&lt;&gt;0),$G26/$H26,0)*IF(AND($K26&gt;0,BJ$3&gt;$K26),0,1)*тех!BU$6</f>
        <v>0</v>
      </c>
      <c r="BK26" s="64">
        <f>IF(AND(BK$3&gt;=$I26,$H26&gt;0,SUM($M26:BJ26)&lt;$G26,$I26&lt;&gt;0),$G26/$H26,0)*IF(AND($K26&gt;0,BK$3&gt;$K26),0,1)*тех!BV$6</f>
        <v>0</v>
      </c>
      <c r="BL26" s="64">
        <f>IF(AND(BL$3&gt;=$I26,$H26&gt;0,SUM($M26:BK26)&lt;$G26,$I26&lt;&gt;0),$G26/$H26,0)*IF(AND($K26&gt;0,BL$3&gt;$K26),0,1)*тех!BW$6</f>
        <v>0</v>
      </c>
      <c r="BM26" s="64">
        <f>IF(AND(BM$3&gt;=$I26,$H26&gt;0,SUM($M26:BL26)&lt;$G26,$I26&lt;&gt;0),$G26/$H26,0)*IF(AND($K26&gt;0,BM$3&gt;$K26),0,1)*тех!BX$6</f>
        <v>0</v>
      </c>
      <c r="BN26" s="64">
        <f>IF(AND(BN$3&gt;=$I26,$H26&gt;0,SUM($M26:BM26)&lt;$G26,$I26&lt;&gt;0),$G26/$H26,0)*IF(AND($K26&gt;0,BN$3&gt;$K26),0,1)*тех!BY$6</f>
        <v>0</v>
      </c>
      <c r="BO26" s="64">
        <f>IF(AND(BO$3&gt;=$I26,$H26&gt;0,SUM($M26:BN26)&lt;$G26,$I26&lt;&gt;0),$G26/$H26,0)*IF(AND($K26&gt;0,BO$3&gt;$K26),0,1)*тех!BZ$6</f>
        <v>0</v>
      </c>
      <c r="BP26" s="64">
        <f>IF(AND(BP$3&gt;=$I26,$H26&gt;0,SUM($M26:BO26)&lt;$G26,$I26&lt;&gt;0),$G26/$H26,0)*IF(AND($K26&gt;0,BP$3&gt;$K26),0,1)*тех!CA$6</f>
        <v>0</v>
      </c>
      <c r="BQ26" s="64">
        <f>IF(AND(BQ$3&gt;=$I26,$H26&gt;0,SUM($M26:BP26)&lt;$G26,$I26&lt;&gt;0),$G26/$H26,0)*IF(AND($K26&gt;0,BQ$3&gt;$K26),0,1)*тех!CB$6</f>
        <v>0</v>
      </c>
      <c r="BR26" s="64">
        <f>IF(AND(BR$3&gt;=$I26,$H26&gt;0,SUM($M26:BQ26)&lt;$G26,$I26&lt;&gt;0),$G26/$H26,0)*IF(AND($K26&gt;0,BR$3&gt;$K26),0,1)*тех!CC$6</f>
        <v>0</v>
      </c>
      <c r="BS26" s="64">
        <f>IF(AND(BS$3&gt;=$I26,$H26&gt;0,SUM($M26:BR26)&lt;$G26,$I26&lt;&gt;0),$G26/$H26,0)*IF(AND($K26&gt;0,BS$3&gt;$K26),0,1)*тех!CD$6</f>
        <v>0</v>
      </c>
      <c r="BT26" s="64">
        <f>IF(AND(BT$3&gt;=$I26,$H26&gt;0,SUM($M26:BS26)&lt;$G26,$I26&lt;&gt;0),$G26/$H26,0)*IF(AND($K26&gt;0,BT$3&gt;$K26),0,1)*тех!CE$6</f>
        <v>0</v>
      </c>
    </row>
    <row r="27" spans="2:72">
      <c r="B27" s="3">
        <v>22</v>
      </c>
      <c r="C27" s="19"/>
      <c r="D27" s="19" t="s">
        <v>683</v>
      </c>
      <c r="E27" s="71"/>
      <c r="F27" s="19">
        <v>0</v>
      </c>
      <c r="G27" s="76">
        <f t="shared" ref="G27:G66" si="5">E27*F27</f>
        <v>0</v>
      </c>
      <c r="H27" s="7">
        <f>IFERROR(VLOOKUP(D27,тех!$N$19:$O$24,2,FALSE),)</f>
        <v>24</v>
      </c>
      <c r="I27" s="20">
        <f t="shared" si="3"/>
        <v>42370</v>
      </c>
      <c r="J27" s="111">
        <f>IF(AND(H27+(YEAR(I27)-YEAR(Параметры!$C$11))*12+(MONTH(I27)-MONTH(Параметры!$C$11))&gt;Параметры!$C$12,F27&gt;0),(G27-SUM(M27:BT27))/F27,)</f>
        <v>0</v>
      </c>
      <c r="K27" s="112">
        <f>IF(H27+(YEAR(I27)-YEAR(Параметры!$C$11))*12+(MONTH(I27)-MONTH(Параметры!$C$11))&gt;Параметры!$C$12,DATE(YEAR(Параметры!$C$11),MONTH(Параметры!$C$11)+Параметры!$C$12-1,1),"")</f>
        <v>42705</v>
      </c>
      <c r="M27" s="76">
        <f t="shared" si="2"/>
        <v>0</v>
      </c>
      <c r="N27" s="64">
        <f>IF(AND(N$3&gt;=$I27,$H27&gt;0,SUM($M27:M27)&lt;$G27,$I27&lt;&gt;0),$G27/$H27,0)*IF(AND($K27&gt;0,N$3&gt;$K27),0,1)*тех!Y$6</f>
        <v>0</v>
      </c>
      <c r="O27" s="64">
        <f>IF(AND(O$3&gt;=$I27,$H27&gt;0,SUM($M27:N27)&lt;$G27,$I27&lt;&gt;0),$G27/$H27,0)*IF(AND($K27&gt;0,O$3&gt;$K27),0,1)*тех!Z$6</f>
        <v>0</v>
      </c>
      <c r="P27" s="64">
        <f>IF(AND(P$3&gt;=$I27,$H27&gt;0,SUM($M27:O27)&lt;$G27,$I27&lt;&gt;0),$G27/$H27,0)*IF(AND($K27&gt;0,P$3&gt;$K27),0,1)*тех!AA$6</f>
        <v>0</v>
      </c>
      <c r="Q27" s="64">
        <f>IF(AND(Q$3&gt;=$I27,$H27&gt;0,SUM($M27:P27)&lt;$G27,$I27&lt;&gt;0),$G27/$H27,0)*IF(AND($K27&gt;0,Q$3&gt;$K27),0,1)*тех!AB$6</f>
        <v>0</v>
      </c>
      <c r="R27" s="64">
        <f>IF(AND(R$3&gt;=$I27,$H27&gt;0,SUM($M27:Q27)&lt;$G27,$I27&lt;&gt;0),$G27/$H27,0)*IF(AND($K27&gt;0,R$3&gt;$K27),0,1)*тех!AC$6</f>
        <v>0</v>
      </c>
      <c r="S27" s="64">
        <f>IF(AND(S$3&gt;=$I27,$H27&gt;0,SUM($M27:R27)&lt;$G27,$I27&lt;&gt;0),$G27/$H27,0)*IF(AND($K27&gt;0,S$3&gt;$K27),0,1)*тех!AD$6</f>
        <v>0</v>
      </c>
      <c r="T27" s="64">
        <f>IF(AND(T$3&gt;=$I27,$H27&gt;0,SUM($M27:S27)&lt;$G27,$I27&lt;&gt;0),$G27/$H27,0)*IF(AND($K27&gt;0,T$3&gt;$K27),0,1)*тех!AE$6</f>
        <v>0</v>
      </c>
      <c r="U27" s="64">
        <f>IF(AND(U$3&gt;=$I27,$H27&gt;0,SUM($M27:T27)&lt;$G27,$I27&lt;&gt;0),$G27/$H27,0)*IF(AND($K27&gt;0,U$3&gt;$K27),0,1)*тех!AF$6</f>
        <v>0</v>
      </c>
      <c r="V27" s="64">
        <f>IF(AND(V$3&gt;=$I27,$H27&gt;0,SUM($M27:U27)&lt;$G27,$I27&lt;&gt;0),$G27/$H27,0)*IF(AND($K27&gt;0,V$3&gt;$K27),0,1)*тех!AG$6</f>
        <v>0</v>
      </c>
      <c r="W27" s="64">
        <f>IF(AND(W$3&gt;=$I27,$H27&gt;0,SUM($M27:V27)&lt;$G27,$I27&lt;&gt;0),$G27/$H27,0)*IF(AND($K27&gt;0,W$3&gt;$K27),0,1)*тех!AH$6</f>
        <v>0</v>
      </c>
      <c r="X27" s="64">
        <f>IF(AND(X$3&gt;=$I27,$H27&gt;0,SUM($M27:W27)&lt;$G27,$I27&lt;&gt;0),$G27/$H27,0)*IF(AND($K27&gt;0,X$3&gt;$K27),0,1)*тех!AI$6</f>
        <v>0</v>
      </c>
      <c r="Y27" s="64">
        <f>IF(AND(Y$3&gt;=$I27,$H27&gt;0,SUM($M27:X27)&lt;$G27,$I27&lt;&gt;0),$G27/$H27,0)*IF(AND($K27&gt;0,Y$3&gt;$K27),0,1)*тех!AJ$6</f>
        <v>0</v>
      </c>
      <c r="Z27" s="64">
        <f>IF(AND(Z$3&gt;=$I27,$H27&gt;0,SUM($M27:Y27)&lt;$G27,$I27&lt;&gt;0),$G27/$H27,0)*IF(AND($K27&gt;0,Z$3&gt;$K27),0,1)*тех!AK$6</f>
        <v>0</v>
      </c>
      <c r="AA27" s="64">
        <f>IF(AND(AA$3&gt;=$I27,$H27&gt;0,SUM($M27:Z27)&lt;$G27,$I27&lt;&gt;0),$G27/$H27,0)*IF(AND($K27&gt;0,AA$3&gt;$K27),0,1)*тех!AL$6</f>
        <v>0</v>
      </c>
      <c r="AB27" s="64">
        <f>IF(AND(AB$3&gt;=$I27,$H27&gt;0,SUM($M27:AA27)&lt;$G27,$I27&lt;&gt;0),$G27/$H27,0)*IF(AND($K27&gt;0,AB$3&gt;$K27),0,1)*тех!AM$6</f>
        <v>0</v>
      </c>
      <c r="AC27" s="64">
        <f>IF(AND(AC$3&gt;=$I27,$H27&gt;0,SUM($M27:AB27)&lt;$G27,$I27&lt;&gt;0),$G27/$H27,0)*IF(AND($K27&gt;0,AC$3&gt;$K27),0,1)*тех!AN$6</f>
        <v>0</v>
      </c>
      <c r="AD27" s="64">
        <f>IF(AND(AD$3&gt;=$I27,$H27&gt;0,SUM($M27:AC27)&lt;$G27,$I27&lt;&gt;0),$G27/$H27,0)*IF(AND($K27&gt;0,AD$3&gt;$K27),0,1)*тех!AO$6</f>
        <v>0</v>
      </c>
      <c r="AE27" s="64">
        <f>IF(AND(AE$3&gt;=$I27,$H27&gt;0,SUM($M27:AD27)&lt;$G27,$I27&lt;&gt;0),$G27/$H27,0)*IF(AND($K27&gt;0,AE$3&gt;$K27),0,1)*тех!AP$6</f>
        <v>0</v>
      </c>
      <c r="AF27" s="64">
        <f>IF(AND(AF$3&gt;=$I27,$H27&gt;0,SUM($M27:AE27)&lt;$G27,$I27&lt;&gt;0),$G27/$H27,0)*IF(AND($K27&gt;0,AF$3&gt;$K27),0,1)*тех!AQ$6</f>
        <v>0</v>
      </c>
      <c r="AG27" s="64">
        <f>IF(AND(AG$3&gt;=$I27,$H27&gt;0,SUM($M27:AF27)&lt;$G27,$I27&lt;&gt;0),$G27/$H27,0)*IF(AND($K27&gt;0,AG$3&gt;$K27),0,1)*тех!AR$6</f>
        <v>0</v>
      </c>
      <c r="AH27" s="64">
        <f>IF(AND(AH$3&gt;=$I27,$H27&gt;0,SUM($M27:AG27)&lt;$G27,$I27&lt;&gt;0),$G27/$H27,0)*IF(AND($K27&gt;0,AH$3&gt;$K27),0,1)*тех!AS$6</f>
        <v>0</v>
      </c>
      <c r="AI27" s="64">
        <f>IF(AND(AI$3&gt;=$I27,$H27&gt;0,SUM($M27:AH27)&lt;$G27,$I27&lt;&gt;0),$G27/$H27,0)*IF(AND($K27&gt;0,AI$3&gt;$K27),0,1)*тех!AT$6</f>
        <v>0</v>
      </c>
      <c r="AJ27" s="64">
        <f>IF(AND(AJ$3&gt;=$I27,$H27&gt;0,SUM($M27:AI27)&lt;$G27,$I27&lt;&gt;0),$G27/$H27,0)*IF(AND($K27&gt;0,AJ$3&gt;$K27),0,1)*тех!AU$6</f>
        <v>0</v>
      </c>
      <c r="AK27" s="64">
        <f>IF(AND(AK$3&gt;=$I27,$H27&gt;0,SUM($M27:AJ27)&lt;$G27,$I27&lt;&gt;0),$G27/$H27,0)*IF(AND($K27&gt;0,AK$3&gt;$K27),0,1)*тех!AV$6</f>
        <v>0</v>
      </c>
      <c r="AL27" s="64">
        <f>IF(AND(AL$3&gt;=$I27,$H27&gt;0,SUM($M27:AK27)&lt;$G27,$I27&lt;&gt;0),$G27/$H27,0)*IF(AND($K27&gt;0,AL$3&gt;$K27),0,1)*тех!AW$6</f>
        <v>0</v>
      </c>
      <c r="AM27" s="64">
        <f>IF(AND(AM$3&gt;=$I27,$H27&gt;0,SUM($M27:AL27)&lt;$G27,$I27&lt;&gt;0),$G27/$H27,0)*IF(AND($K27&gt;0,AM$3&gt;$K27),0,1)*тех!AX$6</f>
        <v>0</v>
      </c>
      <c r="AN27" s="64">
        <f>IF(AND(AN$3&gt;=$I27,$H27&gt;0,SUM($M27:AM27)&lt;$G27,$I27&lt;&gt;0),$G27/$H27,0)*IF(AND($K27&gt;0,AN$3&gt;$K27),0,1)*тех!AY$6</f>
        <v>0</v>
      </c>
      <c r="AO27" s="64">
        <f>IF(AND(AO$3&gt;=$I27,$H27&gt;0,SUM($M27:AN27)&lt;$G27,$I27&lt;&gt;0),$G27/$H27,0)*IF(AND($K27&gt;0,AO$3&gt;$K27),0,1)*тех!AZ$6</f>
        <v>0</v>
      </c>
      <c r="AP27" s="64">
        <f>IF(AND(AP$3&gt;=$I27,$H27&gt;0,SUM($M27:AO27)&lt;$G27,$I27&lt;&gt;0),$G27/$H27,0)*IF(AND($K27&gt;0,AP$3&gt;$K27),0,1)*тех!BA$6</f>
        <v>0</v>
      </c>
      <c r="AQ27" s="64">
        <f>IF(AND(AQ$3&gt;=$I27,$H27&gt;0,SUM($M27:AP27)&lt;$G27,$I27&lt;&gt;0),$G27/$H27,0)*IF(AND($K27&gt;0,AQ$3&gt;$K27),0,1)*тех!BB$6</f>
        <v>0</v>
      </c>
      <c r="AR27" s="64">
        <f>IF(AND(AR$3&gt;=$I27,$H27&gt;0,SUM($M27:AQ27)&lt;$G27,$I27&lt;&gt;0),$G27/$H27,0)*IF(AND($K27&gt;0,AR$3&gt;$K27),0,1)*тех!BC$6</f>
        <v>0</v>
      </c>
      <c r="AS27" s="64">
        <f>IF(AND(AS$3&gt;=$I27,$H27&gt;0,SUM($M27:AR27)&lt;$G27,$I27&lt;&gt;0),$G27/$H27,0)*IF(AND($K27&gt;0,AS$3&gt;$K27),0,1)*тех!BD$6</f>
        <v>0</v>
      </c>
      <c r="AT27" s="64">
        <f>IF(AND(AT$3&gt;=$I27,$H27&gt;0,SUM($M27:AS27)&lt;$G27,$I27&lt;&gt;0),$G27/$H27,0)*IF(AND($K27&gt;0,AT$3&gt;$K27),0,1)*тех!BE$6</f>
        <v>0</v>
      </c>
      <c r="AU27" s="64">
        <f>IF(AND(AU$3&gt;=$I27,$H27&gt;0,SUM($M27:AT27)&lt;$G27,$I27&lt;&gt;0),$G27/$H27,0)*IF(AND($K27&gt;0,AU$3&gt;$K27),0,1)*тех!BF$6</f>
        <v>0</v>
      </c>
      <c r="AV27" s="64">
        <f>IF(AND(AV$3&gt;=$I27,$H27&gt;0,SUM($M27:AU27)&lt;$G27,$I27&lt;&gt;0),$G27/$H27,0)*IF(AND($K27&gt;0,AV$3&gt;$K27),0,1)*тех!BG$6</f>
        <v>0</v>
      </c>
      <c r="AW27" s="64">
        <f>IF(AND(AW$3&gt;=$I27,$H27&gt;0,SUM($M27:AV27)&lt;$G27,$I27&lt;&gt;0),$G27/$H27,0)*IF(AND($K27&gt;0,AW$3&gt;$K27),0,1)*тех!BH$6</f>
        <v>0</v>
      </c>
      <c r="AX27" s="64">
        <f>IF(AND(AX$3&gt;=$I27,$H27&gt;0,SUM($M27:AW27)&lt;$G27,$I27&lt;&gt;0),$G27/$H27,0)*IF(AND($K27&gt;0,AX$3&gt;$K27),0,1)*тех!BI$6</f>
        <v>0</v>
      </c>
      <c r="AY27" s="64">
        <f>IF(AND(AY$3&gt;=$I27,$H27&gt;0,SUM($M27:AX27)&lt;$G27,$I27&lt;&gt;0),$G27/$H27,0)*IF(AND($K27&gt;0,AY$3&gt;$K27),0,1)*тех!BJ$6</f>
        <v>0</v>
      </c>
      <c r="AZ27" s="64">
        <f>IF(AND(AZ$3&gt;=$I27,$H27&gt;0,SUM($M27:AY27)&lt;$G27,$I27&lt;&gt;0),$G27/$H27,0)*IF(AND($K27&gt;0,AZ$3&gt;$K27),0,1)*тех!BK$6</f>
        <v>0</v>
      </c>
      <c r="BA27" s="64">
        <f>IF(AND(BA$3&gt;=$I27,$H27&gt;0,SUM($M27:AZ27)&lt;$G27,$I27&lt;&gt;0),$G27/$H27,0)*IF(AND($K27&gt;0,BA$3&gt;$K27),0,1)*тех!BL$6</f>
        <v>0</v>
      </c>
      <c r="BB27" s="64">
        <f>IF(AND(BB$3&gt;=$I27,$H27&gt;0,SUM($M27:BA27)&lt;$G27,$I27&lt;&gt;0),$G27/$H27,0)*IF(AND($K27&gt;0,BB$3&gt;$K27),0,1)*тех!BM$6</f>
        <v>0</v>
      </c>
      <c r="BC27" s="64">
        <f>IF(AND(BC$3&gt;=$I27,$H27&gt;0,SUM($M27:BB27)&lt;$G27,$I27&lt;&gt;0),$G27/$H27,0)*IF(AND($K27&gt;0,BC$3&gt;$K27),0,1)*тех!BN$6</f>
        <v>0</v>
      </c>
      <c r="BD27" s="64">
        <f>IF(AND(BD$3&gt;=$I27,$H27&gt;0,SUM($M27:BC27)&lt;$G27,$I27&lt;&gt;0),$G27/$H27,0)*IF(AND($K27&gt;0,BD$3&gt;$K27),0,1)*тех!BO$6</f>
        <v>0</v>
      </c>
      <c r="BE27" s="64">
        <f>IF(AND(BE$3&gt;=$I27,$H27&gt;0,SUM($M27:BD27)&lt;$G27,$I27&lt;&gt;0),$G27/$H27,0)*IF(AND($K27&gt;0,BE$3&gt;$K27),0,1)*тех!BP$6</f>
        <v>0</v>
      </c>
      <c r="BF27" s="64">
        <f>IF(AND(BF$3&gt;=$I27,$H27&gt;0,SUM($M27:BE27)&lt;$G27,$I27&lt;&gt;0),$G27/$H27,0)*IF(AND($K27&gt;0,BF$3&gt;$K27),0,1)*тех!BQ$6</f>
        <v>0</v>
      </c>
      <c r="BG27" s="64">
        <f>IF(AND(BG$3&gt;=$I27,$H27&gt;0,SUM($M27:BF27)&lt;$G27,$I27&lt;&gt;0),$G27/$H27,0)*IF(AND($K27&gt;0,BG$3&gt;$K27),0,1)*тех!BR$6</f>
        <v>0</v>
      </c>
      <c r="BH27" s="64">
        <f>IF(AND(BH$3&gt;=$I27,$H27&gt;0,SUM($M27:BG27)&lt;$G27,$I27&lt;&gt;0),$G27/$H27,0)*IF(AND($K27&gt;0,BH$3&gt;$K27),0,1)*тех!BS$6</f>
        <v>0</v>
      </c>
      <c r="BI27" s="64">
        <f>IF(AND(BI$3&gt;=$I27,$H27&gt;0,SUM($M27:BH27)&lt;$G27,$I27&lt;&gt;0),$G27/$H27,0)*IF(AND($K27&gt;0,BI$3&gt;$K27),0,1)*тех!BT$6</f>
        <v>0</v>
      </c>
      <c r="BJ27" s="64">
        <f>IF(AND(BJ$3&gt;=$I27,$H27&gt;0,SUM($M27:BI27)&lt;$G27,$I27&lt;&gt;0),$G27/$H27,0)*IF(AND($K27&gt;0,BJ$3&gt;$K27),0,1)*тех!BU$6</f>
        <v>0</v>
      </c>
      <c r="BK27" s="64">
        <f>IF(AND(BK$3&gt;=$I27,$H27&gt;0,SUM($M27:BJ27)&lt;$G27,$I27&lt;&gt;0),$G27/$H27,0)*IF(AND($K27&gt;0,BK$3&gt;$K27),0,1)*тех!BV$6</f>
        <v>0</v>
      </c>
      <c r="BL27" s="64">
        <f>IF(AND(BL$3&gt;=$I27,$H27&gt;0,SUM($M27:BK27)&lt;$G27,$I27&lt;&gt;0),$G27/$H27,0)*IF(AND($K27&gt;0,BL$3&gt;$K27),0,1)*тех!BW$6</f>
        <v>0</v>
      </c>
      <c r="BM27" s="64">
        <f>IF(AND(BM$3&gt;=$I27,$H27&gt;0,SUM($M27:BL27)&lt;$G27,$I27&lt;&gt;0),$G27/$H27,0)*IF(AND($K27&gt;0,BM$3&gt;$K27),0,1)*тех!BX$6</f>
        <v>0</v>
      </c>
      <c r="BN27" s="64">
        <f>IF(AND(BN$3&gt;=$I27,$H27&gt;0,SUM($M27:BM27)&lt;$G27,$I27&lt;&gt;0),$G27/$H27,0)*IF(AND($K27&gt;0,BN$3&gt;$K27),0,1)*тех!BY$6</f>
        <v>0</v>
      </c>
      <c r="BO27" s="64">
        <f>IF(AND(BO$3&gt;=$I27,$H27&gt;0,SUM($M27:BN27)&lt;$G27,$I27&lt;&gt;0),$G27/$H27,0)*IF(AND($K27&gt;0,BO$3&gt;$K27),0,1)*тех!BZ$6</f>
        <v>0</v>
      </c>
      <c r="BP27" s="64">
        <f>IF(AND(BP$3&gt;=$I27,$H27&gt;0,SUM($M27:BO27)&lt;$G27,$I27&lt;&gt;0),$G27/$H27,0)*IF(AND($K27&gt;0,BP$3&gt;$K27),0,1)*тех!CA$6</f>
        <v>0</v>
      </c>
      <c r="BQ27" s="64">
        <f>IF(AND(BQ$3&gt;=$I27,$H27&gt;0,SUM($M27:BP27)&lt;$G27,$I27&lt;&gt;0),$G27/$H27,0)*IF(AND($K27&gt;0,BQ$3&gt;$K27),0,1)*тех!CB$6</f>
        <v>0</v>
      </c>
      <c r="BR27" s="64">
        <f>IF(AND(BR$3&gt;=$I27,$H27&gt;0,SUM($M27:BQ27)&lt;$G27,$I27&lt;&gt;0),$G27/$H27,0)*IF(AND($K27&gt;0,BR$3&gt;$K27),0,1)*тех!CC$6</f>
        <v>0</v>
      </c>
      <c r="BS27" s="64">
        <f>IF(AND(BS$3&gt;=$I27,$H27&gt;0,SUM($M27:BR27)&lt;$G27,$I27&lt;&gt;0),$G27/$H27,0)*IF(AND($K27&gt;0,BS$3&gt;$K27),0,1)*тех!CD$6</f>
        <v>0</v>
      </c>
      <c r="BT27" s="64">
        <f>IF(AND(BT$3&gt;=$I27,$H27&gt;0,SUM($M27:BS27)&lt;$G27,$I27&lt;&gt;0),$G27/$H27,0)*IF(AND($K27&gt;0,BT$3&gt;$K27),0,1)*тех!CE$6</f>
        <v>0</v>
      </c>
    </row>
    <row r="28" spans="2:72">
      <c r="B28" s="3">
        <v>23</v>
      </c>
      <c r="C28" s="108" t="s">
        <v>738</v>
      </c>
      <c r="D28" s="19"/>
      <c r="E28" s="71"/>
      <c r="F28" s="19">
        <v>0</v>
      </c>
      <c r="G28" s="76">
        <f t="shared" si="5"/>
        <v>0</v>
      </c>
      <c r="H28" s="7">
        <f>IFERROR(VLOOKUP(D28,тех!$N$19:$O$24,2,FALSE),)</f>
        <v>0</v>
      </c>
      <c r="I28" s="20">
        <f t="shared" si="3"/>
        <v>42370</v>
      </c>
      <c r="J28" s="111">
        <f>IF(AND(H28+(YEAR(I28)-YEAR(Параметры!$C$11))*12+(MONTH(I28)-MONTH(Параметры!$C$11))&gt;Параметры!$C$12,F28&gt;0),(G28-SUM(M28:BT28))/F28,)</f>
        <v>0</v>
      </c>
      <c r="K28" s="112" t="str">
        <f>IF(H28+(YEAR(I28)-YEAR(Параметры!$C$11))*12+(MONTH(I28)-MONTH(Параметры!$C$11))&gt;Параметры!$C$12,DATE(YEAR(Параметры!$C$11),MONTH(Параметры!$C$11)+Параметры!$C$12-1,1),"")</f>
        <v/>
      </c>
      <c r="M28" s="76">
        <f t="shared" si="2"/>
        <v>0</v>
      </c>
      <c r="N28" s="64">
        <f>IF(AND(N$3&gt;=$I28,$H28&gt;0,SUM($M28:M28)&lt;$G28,$I28&lt;&gt;0),$G28/$H28,0)*IF(AND($K28&gt;0,N$3&gt;$K28),0,1)*тех!Y$6</f>
        <v>0</v>
      </c>
      <c r="O28" s="64">
        <f>IF(AND(O$3&gt;=$I28,$H28&gt;0,SUM($M28:N28)&lt;$G28,$I28&lt;&gt;0),$G28/$H28,0)*IF(AND($K28&gt;0,O$3&gt;$K28),0,1)*тех!Z$6</f>
        <v>0</v>
      </c>
      <c r="P28" s="64">
        <f>IF(AND(P$3&gt;=$I28,$H28&gt;0,SUM($M28:O28)&lt;$G28,$I28&lt;&gt;0),$G28/$H28,0)*IF(AND($K28&gt;0,P$3&gt;$K28),0,1)*тех!AA$6</f>
        <v>0</v>
      </c>
      <c r="Q28" s="64">
        <f>IF(AND(Q$3&gt;=$I28,$H28&gt;0,SUM($M28:P28)&lt;$G28,$I28&lt;&gt;0),$G28/$H28,0)*IF(AND($K28&gt;0,Q$3&gt;$K28),0,1)*тех!AB$6</f>
        <v>0</v>
      </c>
      <c r="R28" s="64">
        <f>IF(AND(R$3&gt;=$I28,$H28&gt;0,SUM($M28:Q28)&lt;$G28,$I28&lt;&gt;0),$G28/$H28,0)*IF(AND($K28&gt;0,R$3&gt;$K28),0,1)*тех!AC$6</f>
        <v>0</v>
      </c>
      <c r="S28" s="64">
        <f>IF(AND(S$3&gt;=$I28,$H28&gt;0,SUM($M28:R28)&lt;$G28,$I28&lt;&gt;0),$G28/$H28,0)*IF(AND($K28&gt;0,S$3&gt;$K28),0,1)*тех!AD$6</f>
        <v>0</v>
      </c>
      <c r="T28" s="64">
        <f>IF(AND(T$3&gt;=$I28,$H28&gt;0,SUM($M28:S28)&lt;$G28,$I28&lt;&gt;0),$G28/$H28,0)*IF(AND($K28&gt;0,T$3&gt;$K28),0,1)*тех!AE$6</f>
        <v>0</v>
      </c>
      <c r="U28" s="64">
        <f>IF(AND(U$3&gt;=$I28,$H28&gt;0,SUM($M28:T28)&lt;$G28,$I28&lt;&gt;0),$G28/$H28,0)*IF(AND($K28&gt;0,U$3&gt;$K28),0,1)*тех!AF$6</f>
        <v>0</v>
      </c>
      <c r="V28" s="64">
        <f>IF(AND(V$3&gt;=$I28,$H28&gt;0,SUM($M28:U28)&lt;$G28,$I28&lt;&gt;0),$G28/$H28,0)*IF(AND($K28&gt;0,V$3&gt;$K28),0,1)*тех!AG$6</f>
        <v>0</v>
      </c>
      <c r="W28" s="64">
        <f>IF(AND(W$3&gt;=$I28,$H28&gt;0,SUM($M28:V28)&lt;$G28,$I28&lt;&gt;0),$G28/$H28,0)*IF(AND($K28&gt;0,W$3&gt;$K28),0,1)*тех!AH$6</f>
        <v>0</v>
      </c>
      <c r="X28" s="64">
        <f>IF(AND(X$3&gt;=$I28,$H28&gt;0,SUM($M28:W28)&lt;$G28,$I28&lt;&gt;0),$G28/$H28,0)*IF(AND($K28&gt;0,X$3&gt;$K28),0,1)*тех!AI$6</f>
        <v>0</v>
      </c>
      <c r="Y28" s="64">
        <f>IF(AND(Y$3&gt;=$I28,$H28&gt;0,SUM($M28:X28)&lt;$G28,$I28&lt;&gt;0),$G28/$H28,0)*IF(AND($K28&gt;0,Y$3&gt;$K28),0,1)*тех!AJ$6</f>
        <v>0</v>
      </c>
      <c r="Z28" s="64">
        <f>IF(AND(Z$3&gt;=$I28,$H28&gt;0,SUM($M28:Y28)&lt;$G28,$I28&lt;&gt;0),$G28/$H28,0)*IF(AND($K28&gt;0,Z$3&gt;$K28),0,1)*тех!AK$6</f>
        <v>0</v>
      </c>
      <c r="AA28" s="64">
        <f>IF(AND(AA$3&gt;=$I28,$H28&gt;0,SUM($M28:Z28)&lt;$G28,$I28&lt;&gt;0),$G28/$H28,0)*IF(AND($K28&gt;0,AA$3&gt;$K28),0,1)*тех!AL$6</f>
        <v>0</v>
      </c>
      <c r="AB28" s="64">
        <f>IF(AND(AB$3&gt;=$I28,$H28&gt;0,SUM($M28:AA28)&lt;$G28,$I28&lt;&gt;0),$G28/$H28,0)*IF(AND($K28&gt;0,AB$3&gt;$K28),0,1)*тех!AM$6</f>
        <v>0</v>
      </c>
      <c r="AC28" s="64">
        <f>IF(AND(AC$3&gt;=$I28,$H28&gt;0,SUM($M28:AB28)&lt;$G28,$I28&lt;&gt;0),$G28/$H28,0)*IF(AND($K28&gt;0,AC$3&gt;$K28),0,1)*тех!AN$6</f>
        <v>0</v>
      </c>
      <c r="AD28" s="64">
        <f>IF(AND(AD$3&gt;=$I28,$H28&gt;0,SUM($M28:AC28)&lt;$G28,$I28&lt;&gt;0),$G28/$H28,0)*IF(AND($K28&gt;0,AD$3&gt;$K28),0,1)*тех!AO$6</f>
        <v>0</v>
      </c>
      <c r="AE28" s="64">
        <f>IF(AND(AE$3&gt;=$I28,$H28&gt;0,SUM($M28:AD28)&lt;$G28,$I28&lt;&gt;0),$G28/$H28,0)*IF(AND($K28&gt;0,AE$3&gt;$K28),0,1)*тех!AP$6</f>
        <v>0</v>
      </c>
      <c r="AF28" s="64">
        <f>IF(AND(AF$3&gt;=$I28,$H28&gt;0,SUM($M28:AE28)&lt;$G28,$I28&lt;&gt;0),$G28/$H28,0)*IF(AND($K28&gt;0,AF$3&gt;$K28),0,1)*тех!AQ$6</f>
        <v>0</v>
      </c>
      <c r="AG28" s="64">
        <f>IF(AND(AG$3&gt;=$I28,$H28&gt;0,SUM($M28:AF28)&lt;$G28,$I28&lt;&gt;0),$G28/$H28,0)*IF(AND($K28&gt;0,AG$3&gt;$K28),0,1)*тех!AR$6</f>
        <v>0</v>
      </c>
      <c r="AH28" s="64">
        <f>IF(AND(AH$3&gt;=$I28,$H28&gt;0,SUM($M28:AG28)&lt;$G28,$I28&lt;&gt;0),$G28/$H28,0)*IF(AND($K28&gt;0,AH$3&gt;$K28),0,1)*тех!AS$6</f>
        <v>0</v>
      </c>
      <c r="AI28" s="64">
        <f>IF(AND(AI$3&gt;=$I28,$H28&gt;0,SUM($M28:AH28)&lt;$G28,$I28&lt;&gt;0),$G28/$H28,0)*IF(AND($K28&gt;0,AI$3&gt;$K28),0,1)*тех!AT$6</f>
        <v>0</v>
      </c>
      <c r="AJ28" s="64">
        <f>IF(AND(AJ$3&gt;=$I28,$H28&gt;0,SUM($M28:AI28)&lt;$G28,$I28&lt;&gt;0),$G28/$H28,0)*IF(AND($K28&gt;0,AJ$3&gt;$K28),0,1)*тех!AU$6</f>
        <v>0</v>
      </c>
      <c r="AK28" s="64">
        <f>IF(AND(AK$3&gt;=$I28,$H28&gt;0,SUM($M28:AJ28)&lt;$G28,$I28&lt;&gt;0),$G28/$H28,0)*IF(AND($K28&gt;0,AK$3&gt;$K28),0,1)*тех!AV$6</f>
        <v>0</v>
      </c>
      <c r="AL28" s="64">
        <f>IF(AND(AL$3&gt;=$I28,$H28&gt;0,SUM($M28:AK28)&lt;$G28,$I28&lt;&gt;0),$G28/$H28,0)*IF(AND($K28&gt;0,AL$3&gt;$K28),0,1)*тех!AW$6</f>
        <v>0</v>
      </c>
      <c r="AM28" s="64">
        <f>IF(AND(AM$3&gt;=$I28,$H28&gt;0,SUM($M28:AL28)&lt;$G28,$I28&lt;&gt;0),$G28/$H28,0)*IF(AND($K28&gt;0,AM$3&gt;$K28),0,1)*тех!AX$6</f>
        <v>0</v>
      </c>
      <c r="AN28" s="64">
        <f>IF(AND(AN$3&gt;=$I28,$H28&gt;0,SUM($M28:AM28)&lt;$G28,$I28&lt;&gt;0),$G28/$H28,0)*IF(AND($K28&gt;0,AN$3&gt;$K28),0,1)*тех!AY$6</f>
        <v>0</v>
      </c>
      <c r="AO28" s="64">
        <f>IF(AND(AO$3&gt;=$I28,$H28&gt;0,SUM($M28:AN28)&lt;$G28,$I28&lt;&gt;0),$G28/$H28,0)*IF(AND($K28&gt;0,AO$3&gt;$K28),0,1)*тех!AZ$6</f>
        <v>0</v>
      </c>
      <c r="AP28" s="64">
        <f>IF(AND(AP$3&gt;=$I28,$H28&gt;0,SUM($M28:AO28)&lt;$G28,$I28&lt;&gt;0),$G28/$H28,0)*IF(AND($K28&gt;0,AP$3&gt;$K28),0,1)*тех!BA$6</f>
        <v>0</v>
      </c>
      <c r="AQ28" s="64">
        <f>IF(AND(AQ$3&gt;=$I28,$H28&gt;0,SUM($M28:AP28)&lt;$G28,$I28&lt;&gt;0),$G28/$H28,0)*IF(AND($K28&gt;0,AQ$3&gt;$K28),0,1)*тех!BB$6</f>
        <v>0</v>
      </c>
      <c r="AR28" s="64">
        <f>IF(AND(AR$3&gt;=$I28,$H28&gt;0,SUM($M28:AQ28)&lt;$G28,$I28&lt;&gt;0),$G28/$H28,0)*IF(AND($K28&gt;0,AR$3&gt;$K28),0,1)*тех!BC$6</f>
        <v>0</v>
      </c>
      <c r="AS28" s="64">
        <f>IF(AND(AS$3&gt;=$I28,$H28&gt;0,SUM($M28:AR28)&lt;$G28,$I28&lt;&gt;0),$G28/$H28,0)*IF(AND($K28&gt;0,AS$3&gt;$K28),0,1)*тех!BD$6</f>
        <v>0</v>
      </c>
      <c r="AT28" s="64">
        <f>IF(AND(AT$3&gt;=$I28,$H28&gt;0,SUM($M28:AS28)&lt;$G28,$I28&lt;&gt;0),$G28/$H28,0)*IF(AND($K28&gt;0,AT$3&gt;$K28),0,1)*тех!BE$6</f>
        <v>0</v>
      </c>
      <c r="AU28" s="64">
        <f>IF(AND(AU$3&gt;=$I28,$H28&gt;0,SUM($M28:AT28)&lt;$G28,$I28&lt;&gt;0),$G28/$H28,0)*IF(AND($K28&gt;0,AU$3&gt;$K28),0,1)*тех!BF$6</f>
        <v>0</v>
      </c>
      <c r="AV28" s="64">
        <f>IF(AND(AV$3&gt;=$I28,$H28&gt;0,SUM($M28:AU28)&lt;$G28,$I28&lt;&gt;0),$G28/$H28,0)*IF(AND($K28&gt;0,AV$3&gt;$K28),0,1)*тех!BG$6</f>
        <v>0</v>
      </c>
      <c r="AW28" s="64">
        <f>IF(AND(AW$3&gt;=$I28,$H28&gt;0,SUM($M28:AV28)&lt;$G28,$I28&lt;&gt;0),$G28/$H28,0)*IF(AND($K28&gt;0,AW$3&gt;$K28),0,1)*тех!BH$6</f>
        <v>0</v>
      </c>
      <c r="AX28" s="64">
        <f>IF(AND(AX$3&gt;=$I28,$H28&gt;0,SUM($M28:AW28)&lt;$G28,$I28&lt;&gt;0),$G28/$H28,0)*IF(AND($K28&gt;0,AX$3&gt;$K28),0,1)*тех!BI$6</f>
        <v>0</v>
      </c>
      <c r="AY28" s="64">
        <f>IF(AND(AY$3&gt;=$I28,$H28&gt;0,SUM($M28:AX28)&lt;$G28,$I28&lt;&gt;0),$G28/$H28,0)*IF(AND($K28&gt;0,AY$3&gt;$K28),0,1)*тех!BJ$6</f>
        <v>0</v>
      </c>
      <c r="AZ28" s="64">
        <f>IF(AND(AZ$3&gt;=$I28,$H28&gt;0,SUM($M28:AY28)&lt;$G28,$I28&lt;&gt;0),$G28/$H28,0)*IF(AND($K28&gt;0,AZ$3&gt;$K28),0,1)*тех!BK$6</f>
        <v>0</v>
      </c>
      <c r="BA28" s="64">
        <f>IF(AND(BA$3&gt;=$I28,$H28&gt;0,SUM($M28:AZ28)&lt;$G28,$I28&lt;&gt;0),$G28/$H28,0)*IF(AND($K28&gt;0,BA$3&gt;$K28),0,1)*тех!BL$6</f>
        <v>0</v>
      </c>
      <c r="BB28" s="64">
        <f>IF(AND(BB$3&gt;=$I28,$H28&gt;0,SUM($M28:BA28)&lt;$G28,$I28&lt;&gt;0),$G28/$H28,0)*IF(AND($K28&gt;0,BB$3&gt;$K28),0,1)*тех!BM$6</f>
        <v>0</v>
      </c>
      <c r="BC28" s="64">
        <f>IF(AND(BC$3&gt;=$I28,$H28&gt;0,SUM($M28:BB28)&lt;$G28,$I28&lt;&gt;0),$G28/$H28,0)*IF(AND($K28&gt;0,BC$3&gt;$K28),0,1)*тех!BN$6</f>
        <v>0</v>
      </c>
      <c r="BD28" s="64">
        <f>IF(AND(BD$3&gt;=$I28,$H28&gt;0,SUM($M28:BC28)&lt;$G28,$I28&lt;&gt;0),$G28/$H28,0)*IF(AND($K28&gt;0,BD$3&gt;$K28),0,1)*тех!BO$6</f>
        <v>0</v>
      </c>
      <c r="BE28" s="64">
        <f>IF(AND(BE$3&gt;=$I28,$H28&gt;0,SUM($M28:BD28)&lt;$G28,$I28&lt;&gt;0),$G28/$H28,0)*IF(AND($K28&gt;0,BE$3&gt;$K28),0,1)*тех!BP$6</f>
        <v>0</v>
      </c>
      <c r="BF28" s="64">
        <f>IF(AND(BF$3&gt;=$I28,$H28&gt;0,SUM($M28:BE28)&lt;$G28,$I28&lt;&gt;0),$G28/$H28,0)*IF(AND($K28&gt;0,BF$3&gt;$K28),0,1)*тех!BQ$6</f>
        <v>0</v>
      </c>
      <c r="BG28" s="64">
        <f>IF(AND(BG$3&gt;=$I28,$H28&gt;0,SUM($M28:BF28)&lt;$G28,$I28&lt;&gt;0),$G28/$H28,0)*IF(AND($K28&gt;0,BG$3&gt;$K28),0,1)*тех!BR$6</f>
        <v>0</v>
      </c>
      <c r="BH28" s="64">
        <f>IF(AND(BH$3&gt;=$I28,$H28&gt;0,SUM($M28:BG28)&lt;$G28,$I28&lt;&gt;0),$G28/$H28,0)*IF(AND($K28&gt;0,BH$3&gt;$K28),0,1)*тех!BS$6</f>
        <v>0</v>
      </c>
      <c r="BI28" s="64">
        <f>IF(AND(BI$3&gt;=$I28,$H28&gt;0,SUM($M28:BH28)&lt;$G28,$I28&lt;&gt;0),$G28/$H28,0)*IF(AND($K28&gt;0,BI$3&gt;$K28),0,1)*тех!BT$6</f>
        <v>0</v>
      </c>
      <c r="BJ28" s="64">
        <f>IF(AND(BJ$3&gt;=$I28,$H28&gt;0,SUM($M28:BI28)&lt;$G28,$I28&lt;&gt;0),$G28/$H28,0)*IF(AND($K28&gt;0,BJ$3&gt;$K28),0,1)*тех!BU$6</f>
        <v>0</v>
      </c>
      <c r="BK28" s="64">
        <f>IF(AND(BK$3&gt;=$I28,$H28&gt;0,SUM($M28:BJ28)&lt;$G28,$I28&lt;&gt;0),$G28/$H28,0)*IF(AND($K28&gt;0,BK$3&gt;$K28),0,1)*тех!BV$6</f>
        <v>0</v>
      </c>
      <c r="BL28" s="64">
        <f>IF(AND(BL$3&gt;=$I28,$H28&gt;0,SUM($M28:BK28)&lt;$G28,$I28&lt;&gt;0),$G28/$H28,0)*IF(AND($K28&gt;0,BL$3&gt;$K28),0,1)*тех!BW$6</f>
        <v>0</v>
      </c>
      <c r="BM28" s="64">
        <f>IF(AND(BM$3&gt;=$I28,$H28&gt;0,SUM($M28:BL28)&lt;$G28,$I28&lt;&gt;0),$G28/$H28,0)*IF(AND($K28&gt;0,BM$3&gt;$K28),0,1)*тех!BX$6</f>
        <v>0</v>
      </c>
      <c r="BN28" s="64">
        <f>IF(AND(BN$3&gt;=$I28,$H28&gt;0,SUM($M28:BM28)&lt;$G28,$I28&lt;&gt;0),$G28/$H28,0)*IF(AND($K28&gt;0,BN$3&gt;$K28),0,1)*тех!BY$6</f>
        <v>0</v>
      </c>
      <c r="BO28" s="64">
        <f>IF(AND(BO$3&gt;=$I28,$H28&gt;0,SUM($M28:BN28)&lt;$G28,$I28&lt;&gt;0),$G28/$H28,0)*IF(AND($K28&gt;0,BO$3&gt;$K28),0,1)*тех!BZ$6</f>
        <v>0</v>
      </c>
      <c r="BP28" s="64">
        <f>IF(AND(BP$3&gt;=$I28,$H28&gt;0,SUM($M28:BO28)&lt;$G28,$I28&lt;&gt;0),$G28/$H28,0)*IF(AND($K28&gt;0,BP$3&gt;$K28),0,1)*тех!CA$6</f>
        <v>0</v>
      </c>
      <c r="BQ28" s="64">
        <f>IF(AND(BQ$3&gt;=$I28,$H28&gt;0,SUM($M28:BP28)&lt;$G28,$I28&lt;&gt;0),$G28/$H28,0)*IF(AND($K28&gt;0,BQ$3&gt;$K28),0,1)*тех!CB$6</f>
        <v>0</v>
      </c>
      <c r="BR28" s="64">
        <f>IF(AND(BR$3&gt;=$I28,$H28&gt;0,SUM($M28:BQ28)&lt;$G28,$I28&lt;&gt;0),$G28/$H28,0)*IF(AND($K28&gt;0,BR$3&gt;$K28),0,1)*тех!CC$6</f>
        <v>0</v>
      </c>
      <c r="BS28" s="64">
        <f>IF(AND(BS$3&gt;=$I28,$H28&gt;0,SUM($M28:BR28)&lt;$G28,$I28&lt;&gt;0),$G28/$H28,0)*IF(AND($K28&gt;0,BS$3&gt;$K28),0,1)*тех!CD$6</f>
        <v>0</v>
      </c>
      <c r="BT28" s="64">
        <f>IF(AND(BT$3&gt;=$I28,$H28&gt;0,SUM($M28:BS28)&lt;$G28,$I28&lt;&gt;0),$G28/$H28,0)*IF(AND($K28&gt;0,BT$3&gt;$K28),0,1)*тех!CE$6</f>
        <v>0</v>
      </c>
    </row>
    <row r="29" spans="2:72">
      <c r="B29" s="3">
        <v>24</v>
      </c>
      <c r="C29" s="19" t="s">
        <v>1238</v>
      </c>
      <c r="D29" s="19" t="s">
        <v>683</v>
      </c>
      <c r="E29" s="71">
        <v>15570.1</v>
      </c>
      <c r="F29" s="19">
        <v>0</v>
      </c>
      <c r="G29" s="76">
        <f t="shared" si="5"/>
        <v>0</v>
      </c>
      <c r="H29" s="7">
        <f>IFERROR(VLOOKUP(D29,тех!$N$19:$O$24,2,FALSE),)</f>
        <v>24</v>
      </c>
      <c r="I29" s="20">
        <f t="shared" si="3"/>
        <v>42370</v>
      </c>
      <c r="J29" s="111">
        <f>IF(AND(H29+(YEAR(I29)-YEAR(Параметры!$C$11))*12+(MONTH(I29)-MONTH(Параметры!$C$11))&gt;Параметры!$C$12,F29&gt;0),(G29-SUM(M29:BT29))/F29,)</f>
        <v>0</v>
      </c>
      <c r="K29" s="112">
        <f>IF(H29+(YEAR(I29)-YEAR(Параметры!$C$11))*12+(MONTH(I29)-MONTH(Параметры!$C$11))&gt;Параметры!$C$12,DATE(YEAR(Параметры!$C$11),MONTH(Параметры!$C$11)+Параметры!$C$12-1,1),"")</f>
        <v>42705</v>
      </c>
      <c r="M29" s="76">
        <f t="shared" si="2"/>
        <v>0</v>
      </c>
      <c r="N29" s="64">
        <f>IF(AND(N$3&gt;=$I29,$H29&gt;0,SUM($M29:M29)&lt;$G29,$I29&lt;&gt;0),$G29/$H29,0)*IF(AND($K29&gt;0,N$3&gt;$K29),0,1)*тех!Y$6</f>
        <v>0</v>
      </c>
      <c r="O29" s="64">
        <f>IF(AND(O$3&gt;=$I29,$H29&gt;0,SUM($M29:N29)&lt;$G29,$I29&lt;&gt;0),$G29/$H29,0)*IF(AND($K29&gt;0,O$3&gt;$K29),0,1)*тех!Z$6</f>
        <v>0</v>
      </c>
      <c r="P29" s="64">
        <f>IF(AND(P$3&gt;=$I29,$H29&gt;0,SUM($M29:O29)&lt;$G29,$I29&lt;&gt;0),$G29/$H29,0)*IF(AND($K29&gt;0,P$3&gt;$K29),0,1)*тех!AA$6</f>
        <v>0</v>
      </c>
      <c r="Q29" s="64">
        <f>IF(AND(Q$3&gt;=$I29,$H29&gt;0,SUM($M29:P29)&lt;$G29,$I29&lt;&gt;0),$G29/$H29,0)*IF(AND($K29&gt;0,Q$3&gt;$K29),0,1)*тех!AB$6</f>
        <v>0</v>
      </c>
      <c r="R29" s="64">
        <f>IF(AND(R$3&gt;=$I29,$H29&gt;0,SUM($M29:Q29)&lt;$G29,$I29&lt;&gt;0),$G29/$H29,0)*IF(AND($K29&gt;0,R$3&gt;$K29),0,1)*тех!AC$6</f>
        <v>0</v>
      </c>
      <c r="S29" s="64">
        <f>IF(AND(S$3&gt;=$I29,$H29&gt;0,SUM($M29:R29)&lt;$G29,$I29&lt;&gt;0),$G29/$H29,0)*IF(AND($K29&gt;0,S$3&gt;$K29),0,1)*тех!AD$6</f>
        <v>0</v>
      </c>
      <c r="T29" s="64">
        <f>IF(AND(T$3&gt;=$I29,$H29&gt;0,SUM($M29:S29)&lt;$G29,$I29&lt;&gt;0),$G29/$H29,0)*IF(AND($K29&gt;0,T$3&gt;$K29),0,1)*тех!AE$6</f>
        <v>0</v>
      </c>
      <c r="U29" s="64">
        <f>IF(AND(U$3&gt;=$I29,$H29&gt;0,SUM($M29:T29)&lt;$G29,$I29&lt;&gt;0),$G29/$H29,0)*IF(AND($K29&gt;0,U$3&gt;$K29),0,1)*тех!AF$6</f>
        <v>0</v>
      </c>
      <c r="V29" s="64">
        <f>IF(AND(V$3&gt;=$I29,$H29&gt;0,SUM($M29:U29)&lt;$G29,$I29&lt;&gt;0),$G29/$H29,0)*IF(AND($K29&gt;0,V$3&gt;$K29),0,1)*тех!AG$6</f>
        <v>0</v>
      </c>
      <c r="W29" s="64">
        <f>IF(AND(W$3&gt;=$I29,$H29&gt;0,SUM($M29:V29)&lt;$G29,$I29&lt;&gt;0),$G29/$H29,0)*IF(AND($K29&gt;0,W$3&gt;$K29),0,1)*тех!AH$6</f>
        <v>0</v>
      </c>
      <c r="X29" s="64">
        <f>IF(AND(X$3&gt;=$I29,$H29&gt;0,SUM($M29:W29)&lt;$G29,$I29&lt;&gt;0),$G29/$H29,0)*IF(AND($K29&gt;0,X$3&gt;$K29),0,1)*тех!AI$6</f>
        <v>0</v>
      </c>
      <c r="Y29" s="64">
        <f>IF(AND(Y$3&gt;=$I29,$H29&gt;0,SUM($M29:X29)&lt;$G29,$I29&lt;&gt;0),$G29/$H29,0)*IF(AND($K29&gt;0,Y$3&gt;$K29),0,1)*тех!AJ$6</f>
        <v>0</v>
      </c>
      <c r="Z29" s="64">
        <f>IF(AND(Z$3&gt;=$I29,$H29&gt;0,SUM($M29:Y29)&lt;$G29,$I29&lt;&gt;0),$G29/$H29,0)*IF(AND($K29&gt;0,Z$3&gt;$K29),0,1)*тех!AK$6</f>
        <v>0</v>
      </c>
      <c r="AA29" s="64">
        <f>IF(AND(AA$3&gt;=$I29,$H29&gt;0,SUM($M29:Z29)&lt;$G29,$I29&lt;&gt;0),$G29/$H29,0)*IF(AND($K29&gt;0,AA$3&gt;$K29),0,1)*тех!AL$6</f>
        <v>0</v>
      </c>
      <c r="AB29" s="64">
        <f>IF(AND(AB$3&gt;=$I29,$H29&gt;0,SUM($M29:AA29)&lt;$G29,$I29&lt;&gt;0),$G29/$H29,0)*IF(AND($K29&gt;0,AB$3&gt;$K29),0,1)*тех!AM$6</f>
        <v>0</v>
      </c>
      <c r="AC29" s="64">
        <f>IF(AND(AC$3&gt;=$I29,$H29&gt;0,SUM($M29:AB29)&lt;$G29,$I29&lt;&gt;0),$G29/$H29,0)*IF(AND($K29&gt;0,AC$3&gt;$K29),0,1)*тех!AN$6</f>
        <v>0</v>
      </c>
      <c r="AD29" s="64">
        <f>IF(AND(AD$3&gt;=$I29,$H29&gt;0,SUM($M29:AC29)&lt;$G29,$I29&lt;&gt;0),$G29/$H29,0)*IF(AND($K29&gt;0,AD$3&gt;$K29),0,1)*тех!AO$6</f>
        <v>0</v>
      </c>
      <c r="AE29" s="64">
        <f>IF(AND(AE$3&gt;=$I29,$H29&gt;0,SUM($M29:AD29)&lt;$G29,$I29&lt;&gt;0),$G29/$H29,0)*IF(AND($K29&gt;0,AE$3&gt;$K29),0,1)*тех!AP$6</f>
        <v>0</v>
      </c>
      <c r="AF29" s="64">
        <f>IF(AND(AF$3&gt;=$I29,$H29&gt;0,SUM($M29:AE29)&lt;$G29,$I29&lt;&gt;0),$G29/$H29,0)*IF(AND($K29&gt;0,AF$3&gt;$K29),0,1)*тех!AQ$6</f>
        <v>0</v>
      </c>
      <c r="AG29" s="64">
        <f>IF(AND(AG$3&gt;=$I29,$H29&gt;0,SUM($M29:AF29)&lt;$G29,$I29&lt;&gt;0),$G29/$H29,0)*IF(AND($K29&gt;0,AG$3&gt;$K29),0,1)*тех!AR$6</f>
        <v>0</v>
      </c>
      <c r="AH29" s="64">
        <f>IF(AND(AH$3&gt;=$I29,$H29&gt;0,SUM($M29:AG29)&lt;$G29,$I29&lt;&gt;0),$G29/$H29,0)*IF(AND($K29&gt;0,AH$3&gt;$K29),0,1)*тех!AS$6</f>
        <v>0</v>
      </c>
      <c r="AI29" s="64">
        <f>IF(AND(AI$3&gt;=$I29,$H29&gt;0,SUM($M29:AH29)&lt;$G29,$I29&lt;&gt;0),$G29/$H29,0)*IF(AND($K29&gt;0,AI$3&gt;$K29),0,1)*тех!AT$6</f>
        <v>0</v>
      </c>
      <c r="AJ29" s="64">
        <f>IF(AND(AJ$3&gt;=$I29,$H29&gt;0,SUM($M29:AI29)&lt;$G29,$I29&lt;&gt;0),$G29/$H29,0)*IF(AND($K29&gt;0,AJ$3&gt;$K29),0,1)*тех!AU$6</f>
        <v>0</v>
      </c>
      <c r="AK29" s="64">
        <f>IF(AND(AK$3&gt;=$I29,$H29&gt;0,SUM($M29:AJ29)&lt;$G29,$I29&lt;&gt;0),$G29/$H29,0)*IF(AND($K29&gt;0,AK$3&gt;$K29),0,1)*тех!AV$6</f>
        <v>0</v>
      </c>
      <c r="AL29" s="64">
        <f>IF(AND(AL$3&gt;=$I29,$H29&gt;0,SUM($M29:AK29)&lt;$G29,$I29&lt;&gt;0),$G29/$H29,0)*IF(AND($K29&gt;0,AL$3&gt;$K29),0,1)*тех!AW$6</f>
        <v>0</v>
      </c>
      <c r="AM29" s="64">
        <f>IF(AND(AM$3&gt;=$I29,$H29&gt;0,SUM($M29:AL29)&lt;$G29,$I29&lt;&gt;0),$G29/$H29,0)*IF(AND($K29&gt;0,AM$3&gt;$K29),0,1)*тех!AX$6</f>
        <v>0</v>
      </c>
      <c r="AN29" s="64">
        <f>IF(AND(AN$3&gt;=$I29,$H29&gt;0,SUM($M29:AM29)&lt;$G29,$I29&lt;&gt;0),$G29/$H29,0)*IF(AND($K29&gt;0,AN$3&gt;$K29),0,1)*тех!AY$6</f>
        <v>0</v>
      </c>
      <c r="AO29" s="64">
        <f>IF(AND(AO$3&gt;=$I29,$H29&gt;0,SUM($M29:AN29)&lt;$G29,$I29&lt;&gt;0),$G29/$H29,0)*IF(AND($K29&gt;0,AO$3&gt;$K29),0,1)*тех!AZ$6</f>
        <v>0</v>
      </c>
      <c r="AP29" s="64">
        <f>IF(AND(AP$3&gt;=$I29,$H29&gt;0,SUM($M29:AO29)&lt;$G29,$I29&lt;&gt;0),$G29/$H29,0)*IF(AND($K29&gt;0,AP$3&gt;$K29),0,1)*тех!BA$6</f>
        <v>0</v>
      </c>
      <c r="AQ29" s="64">
        <f>IF(AND(AQ$3&gt;=$I29,$H29&gt;0,SUM($M29:AP29)&lt;$G29,$I29&lt;&gt;0),$G29/$H29,0)*IF(AND($K29&gt;0,AQ$3&gt;$K29),0,1)*тех!BB$6</f>
        <v>0</v>
      </c>
      <c r="AR29" s="64">
        <f>IF(AND(AR$3&gt;=$I29,$H29&gt;0,SUM($M29:AQ29)&lt;$G29,$I29&lt;&gt;0),$G29/$H29,0)*IF(AND($K29&gt;0,AR$3&gt;$K29),0,1)*тех!BC$6</f>
        <v>0</v>
      </c>
      <c r="AS29" s="64">
        <f>IF(AND(AS$3&gt;=$I29,$H29&gt;0,SUM($M29:AR29)&lt;$G29,$I29&lt;&gt;0),$G29/$H29,0)*IF(AND($K29&gt;0,AS$3&gt;$K29),0,1)*тех!BD$6</f>
        <v>0</v>
      </c>
      <c r="AT29" s="64">
        <f>IF(AND(AT$3&gt;=$I29,$H29&gt;0,SUM($M29:AS29)&lt;$G29,$I29&lt;&gt;0),$G29/$H29,0)*IF(AND($K29&gt;0,AT$3&gt;$K29),0,1)*тех!BE$6</f>
        <v>0</v>
      </c>
      <c r="AU29" s="64">
        <f>IF(AND(AU$3&gt;=$I29,$H29&gt;0,SUM($M29:AT29)&lt;$G29,$I29&lt;&gt;0),$G29/$H29,0)*IF(AND($K29&gt;0,AU$3&gt;$K29),0,1)*тех!BF$6</f>
        <v>0</v>
      </c>
      <c r="AV29" s="64">
        <f>IF(AND(AV$3&gt;=$I29,$H29&gt;0,SUM($M29:AU29)&lt;$G29,$I29&lt;&gt;0),$G29/$H29,0)*IF(AND($K29&gt;0,AV$3&gt;$K29),0,1)*тех!BG$6</f>
        <v>0</v>
      </c>
      <c r="AW29" s="64">
        <f>IF(AND(AW$3&gt;=$I29,$H29&gt;0,SUM($M29:AV29)&lt;$G29,$I29&lt;&gt;0),$G29/$H29,0)*IF(AND($K29&gt;0,AW$3&gt;$K29),0,1)*тех!BH$6</f>
        <v>0</v>
      </c>
      <c r="AX29" s="64">
        <f>IF(AND(AX$3&gt;=$I29,$H29&gt;0,SUM($M29:AW29)&lt;$G29,$I29&lt;&gt;0),$G29/$H29,0)*IF(AND($K29&gt;0,AX$3&gt;$K29),0,1)*тех!BI$6</f>
        <v>0</v>
      </c>
      <c r="AY29" s="64">
        <f>IF(AND(AY$3&gt;=$I29,$H29&gt;0,SUM($M29:AX29)&lt;$G29,$I29&lt;&gt;0),$G29/$H29,0)*IF(AND($K29&gt;0,AY$3&gt;$K29),0,1)*тех!BJ$6</f>
        <v>0</v>
      </c>
      <c r="AZ29" s="64">
        <f>IF(AND(AZ$3&gt;=$I29,$H29&gt;0,SUM($M29:AY29)&lt;$G29,$I29&lt;&gt;0),$G29/$H29,0)*IF(AND($K29&gt;0,AZ$3&gt;$K29),0,1)*тех!BK$6</f>
        <v>0</v>
      </c>
      <c r="BA29" s="64">
        <f>IF(AND(BA$3&gt;=$I29,$H29&gt;0,SUM($M29:AZ29)&lt;$G29,$I29&lt;&gt;0),$G29/$H29,0)*IF(AND($K29&gt;0,BA$3&gt;$K29),0,1)*тех!BL$6</f>
        <v>0</v>
      </c>
      <c r="BB29" s="64">
        <f>IF(AND(BB$3&gt;=$I29,$H29&gt;0,SUM($M29:BA29)&lt;$G29,$I29&lt;&gt;0),$G29/$H29,0)*IF(AND($K29&gt;0,BB$3&gt;$K29),0,1)*тех!BM$6</f>
        <v>0</v>
      </c>
      <c r="BC29" s="64">
        <f>IF(AND(BC$3&gt;=$I29,$H29&gt;0,SUM($M29:BB29)&lt;$G29,$I29&lt;&gt;0),$G29/$H29,0)*IF(AND($K29&gt;0,BC$3&gt;$K29),0,1)*тех!BN$6</f>
        <v>0</v>
      </c>
      <c r="BD29" s="64">
        <f>IF(AND(BD$3&gt;=$I29,$H29&gt;0,SUM($M29:BC29)&lt;$G29,$I29&lt;&gt;0),$G29/$H29,0)*IF(AND($K29&gt;0,BD$3&gt;$K29),0,1)*тех!BO$6</f>
        <v>0</v>
      </c>
      <c r="BE29" s="64">
        <f>IF(AND(BE$3&gt;=$I29,$H29&gt;0,SUM($M29:BD29)&lt;$G29,$I29&lt;&gt;0),$G29/$H29,0)*IF(AND($K29&gt;0,BE$3&gt;$K29),0,1)*тех!BP$6</f>
        <v>0</v>
      </c>
      <c r="BF29" s="64">
        <f>IF(AND(BF$3&gt;=$I29,$H29&gt;0,SUM($M29:BE29)&lt;$G29,$I29&lt;&gt;0),$G29/$H29,0)*IF(AND($K29&gt;0,BF$3&gt;$K29),0,1)*тех!BQ$6</f>
        <v>0</v>
      </c>
      <c r="BG29" s="64">
        <f>IF(AND(BG$3&gt;=$I29,$H29&gt;0,SUM($M29:BF29)&lt;$G29,$I29&lt;&gt;0),$G29/$H29,0)*IF(AND($K29&gt;0,BG$3&gt;$K29),0,1)*тех!BR$6</f>
        <v>0</v>
      </c>
      <c r="BH29" s="64">
        <f>IF(AND(BH$3&gt;=$I29,$H29&gt;0,SUM($M29:BG29)&lt;$G29,$I29&lt;&gt;0),$G29/$H29,0)*IF(AND($K29&gt;0,BH$3&gt;$K29),0,1)*тех!BS$6</f>
        <v>0</v>
      </c>
      <c r="BI29" s="64">
        <f>IF(AND(BI$3&gt;=$I29,$H29&gt;0,SUM($M29:BH29)&lt;$G29,$I29&lt;&gt;0),$G29/$H29,0)*IF(AND($K29&gt;0,BI$3&gt;$K29),0,1)*тех!BT$6</f>
        <v>0</v>
      </c>
      <c r="BJ29" s="64">
        <f>IF(AND(BJ$3&gt;=$I29,$H29&gt;0,SUM($M29:BI29)&lt;$G29,$I29&lt;&gt;0),$G29/$H29,0)*IF(AND($K29&gt;0,BJ$3&gt;$K29),0,1)*тех!BU$6</f>
        <v>0</v>
      </c>
      <c r="BK29" s="64">
        <f>IF(AND(BK$3&gt;=$I29,$H29&gt;0,SUM($M29:BJ29)&lt;$G29,$I29&lt;&gt;0),$G29/$H29,0)*IF(AND($K29&gt;0,BK$3&gt;$K29),0,1)*тех!BV$6</f>
        <v>0</v>
      </c>
      <c r="BL29" s="64">
        <f>IF(AND(BL$3&gt;=$I29,$H29&gt;0,SUM($M29:BK29)&lt;$G29,$I29&lt;&gt;0),$G29/$H29,0)*IF(AND($K29&gt;0,BL$3&gt;$K29),0,1)*тех!BW$6</f>
        <v>0</v>
      </c>
      <c r="BM29" s="64">
        <f>IF(AND(BM$3&gt;=$I29,$H29&gt;0,SUM($M29:BL29)&lt;$G29,$I29&lt;&gt;0),$G29/$H29,0)*IF(AND($K29&gt;0,BM$3&gt;$K29),0,1)*тех!BX$6</f>
        <v>0</v>
      </c>
      <c r="BN29" s="64">
        <f>IF(AND(BN$3&gt;=$I29,$H29&gt;0,SUM($M29:BM29)&lt;$G29,$I29&lt;&gt;0),$G29/$H29,0)*IF(AND($K29&gt;0,BN$3&gt;$K29),0,1)*тех!BY$6</f>
        <v>0</v>
      </c>
      <c r="BO29" s="64">
        <f>IF(AND(BO$3&gt;=$I29,$H29&gt;0,SUM($M29:BN29)&lt;$G29,$I29&lt;&gt;0),$G29/$H29,0)*IF(AND($K29&gt;0,BO$3&gt;$K29),0,1)*тех!BZ$6</f>
        <v>0</v>
      </c>
      <c r="BP29" s="64">
        <f>IF(AND(BP$3&gt;=$I29,$H29&gt;0,SUM($M29:BO29)&lt;$G29,$I29&lt;&gt;0),$G29/$H29,0)*IF(AND($K29&gt;0,BP$3&gt;$K29),0,1)*тех!CA$6</f>
        <v>0</v>
      </c>
      <c r="BQ29" s="64">
        <f>IF(AND(BQ$3&gt;=$I29,$H29&gt;0,SUM($M29:BP29)&lt;$G29,$I29&lt;&gt;0),$G29/$H29,0)*IF(AND($K29&gt;0,BQ$3&gt;$K29),0,1)*тех!CB$6</f>
        <v>0</v>
      </c>
      <c r="BR29" s="64">
        <f>IF(AND(BR$3&gt;=$I29,$H29&gt;0,SUM($M29:BQ29)&lt;$G29,$I29&lt;&gt;0),$G29/$H29,0)*IF(AND($K29&gt;0,BR$3&gt;$K29),0,1)*тех!CC$6</f>
        <v>0</v>
      </c>
      <c r="BS29" s="64">
        <f>IF(AND(BS$3&gt;=$I29,$H29&gt;0,SUM($M29:BR29)&lt;$G29,$I29&lt;&gt;0),$G29/$H29,0)*IF(AND($K29&gt;0,BS$3&gt;$K29),0,1)*тех!CD$6</f>
        <v>0</v>
      </c>
      <c r="BT29" s="64">
        <f>IF(AND(BT$3&gt;=$I29,$H29&gt;0,SUM($M29:BS29)&lt;$G29,$I29&lt;&gt;0),$G29/$H29,0)*IF(AND($K29&gt;0,BT$3&gt;$K29),0,1)*тех!CE$6</f>
        <v>0</v>
      </c>
    </row>
    <row r="30" spans="2:72">
      <c r="B30" s="3">
        <v>25</v>
      </c>
      <c r="C30" s="19" t="s">
        <v>1239</v>
      </c>
      <c r="D30" s="19" t="s">
        <v>683</v>
      </c>
      <c r="E30" s="71">
        <v>35991</v>
      </c>
      <c r="F30" s="19">
        <v>0</v>
      </c>
      <c r="G30" s="76">
        <f t="shared" si="5"/>
        <v>0</v>
      </c>
      <c r="H30" s="7">
        <f>IFERROR(VLOOKUP(D30,тех!$N$19:$O$24,2,FALSE),)</f>
        <v>24</v>
      </c>
      <c r="I30" s="20">
        <f t="shared" si="3"/>
        <v>42370</v>
      </c>
      <c r="J30" s="111">
        <f>IF(AND(H30+(YEAR(I30)-YEAR(Параметры!$C$11))*12+(MONTH(I30)-MONTH(Параметры!$C$11))&gt;Параметры!$C$12,F30&gt;0),(G30-SUM(M30:BT30))/F30,)</f>
        <v>0</v>
      </c>
      <c r="K30" s="112">
        <f>IF(H30+(YEAR(I30)-YEAR(Параметры!$C$11))*12+(MONTH(I30)-MONTH(Параметры!$C$11))&gt;Параметры!$C$12,DATE(YEAR(Параметры!$C$11),MONTH(Параметры!$C$11)+Параметры!$C$12-1,1),"")</f>
        <v>42705</v>
      </c>
      <c r="M30" s="76">
        <f t="shared" si="2"/>
        <v>0</v>
      </c>
      <c r="N30" s="64">
        <f>IF(AND(N$3&gt;=$I30,$H30&gt;0,SUM($M30:M30)&lt;$G30,$I30&lt;&gt;0),$G30/$H30,0)*IF(AND($K30&gt;0,N$3&gt;$K30),0,1)*тех!Y$6</f>
        <v>0</v>
      </c>
      <c r="O30" s="64">
        <f>IF(AND(O$3&gt;=$I30,$H30&gt;0,SUM($M30:N30)&lt;$G30,$I30&lt;&gt;0),$G30/$H30,0)*IF(AND($K30&gt;0,O$3&gt;$K30),0,1)*тех!Z$6</f>
        <v>0</v>
      </c>
      <c r="P30" s="64">
        <f>IF(AND(P$3&gt;=$I30,$H30&gt;0,SUM($M30:O30)&lt;$G30,$I30&lt;&gt;0),$G30/$H30,0)*IF(AND($K30&gt;0,P$3&gt;$K30),0,1)*тех!AA$6</f>
        <v>0</v>
      </c>
      <c r="Q30" s="64">
        <f>IF(AND(Q$3&gt;=$I30,$H30&gt;0,SUM($M30:P30)&lt;$G30,$I30&lt;&gt;0),$G30/$H30,0)*IF(AND($K30&gt;0,Q$3&gt;$K30),0,1)*тех!AB$6</f>
        <v>0</v>
      </c>
      <c r="R30" s="64">
        <f>IF(AND(R$3&gt;=$I30,$H30&gt;0,SUM($M30:Q30)&lt;$G30,$I30&lt;&gt;0),$G30/$H30,0)*IF(AND($K30&gt;0,R$3&gt;$K30),0,1)*тех!AC$6</f>
        <v>0</v>
      </c>
      <c r="S30" s="64">
        <f>IF(AND(S$3&gt;=$I30,$H30&gt;0,SUM($M30:R30)&lt;$G30,$I30&lt;&gt;0),$G30/$H30,0)*IF(AND($K30&gt;0,S$3&gt;$K30),0,1)*тех!AD$6</f>
        <v>0</v>
      </c>
      <c r="T30" s="64">
        <f>IF(AND(T$3&gt;=$I30,$H30&gt;0,SUM($M30:S30)&lt;$G30,$I30&lt;&gt;0),$G30/$H30,0)*IF(AND($K30&gt;0,T$3&gt;$K30),0,1)*тех!AE$6</f>
        <v>0</v>
      </c>
      <c r="U30" s="64">
        <f>IF(AND(U$3&gt;=$I30,$H30&gt;0,SUM($M30:T30)&lt;$G30,$I30&lt;&gt;0),$G30/$H30,0)*IF(AND($K30&gt;0,U$3&gt;$K30),0,1)*тех!AF$6</f>
        <v>0</v>
      </c>
      <c r="V30" s="64">
        <f>IF(AND(V$3&gt;=$I30,$H30&gt;0,SUM($M30:U30)&lt;$G30,$I30&lt;&gt;0),$G30/$H30,0)*IF(AND($K30&gt;0,V$3&gt;$K30),0,1)*тех!AG$6</f>
        <v>0</v>
      </c>
      <c r="W30" s="64">
        <f>IF(AND(W$3&gt;=$I30,$H30&gt;0,SUM($M30:V30)&lt;$G30,$I30&lt;&gt;0),$G30/$H30,0)*IF(AND($K30&gt;0,W$3&gt;$K30),0,1)*тех!AH$6</f>
        <v>0</v>
      </c>
      <c r="X30" s="64">
        <f>IF(AND(X$3&gt;=$I30,$H30&gt;0,SUM($M30:W30)&lt;$G30,$I30&lt;&gt;0),$G30/$H30,0)*IF(AND($K30&gt;0,X$3&gt;$K30),0,1)*тех!AI$6</f>
        <v>0</v>
      </c>
      <c r="Y30" s="64">
        <f>IF(AND(Y$3&gt;=$I30,$H30&gt;0,SUM($M30:X30)&lt;$G30,$I30&lt;&gt;0),$G30/$H30,0)*IF(AND($K30&gt;0,Y$3&gt;$K30),0,1)*тех!AJ$6</f>
        <v>0</v>
      </c>
      <c r="Z30" s="64">
        <f>IF(AND(Z$3&gt;=$I30,$H30&gt;0,SUM($M30:Y30)&lt;$G30,$I30&lt;&gt;0),$G30/$H30,0)*IF(AND($K30&gt;0,Z$3&gt;$K30),0,1)*тех!AK$6</f>
        <v>0</v>
      </c>
      <c r="AA30" s="64">
        <f>IF(AND(AA$3&gt;=$I30,$H30&gt;0,SUM($M30:Z30)&lt;$G30,$I30&lt;&gt;0),$G30/$H30,0)*IF(AND($K30&gt;0,AA$3&gt;$K30),0,1)*тех!AL$6</f>
        <v>0</v>
      </c>
      <c r="AB30" s="64">
        <f>IF(AND(AB$3&gt;=$I30,$H30&gt;0,SUM($M30:AA30)&lt;$G30,$I30&lt;&gt;0),$G30/$H30,0)*IF(AND($K30&gt;0,AB$3&gt;$K30),0,1)*тех!AM$6</f>
        <v>0</v>
      </c>
      <c r="AC30" s="64">
        <f>IF(AND(AC$3&gt;=$I30,$H30&gt;0,SUM($M30:AB30)&lt;$G30,$I30&lt;&gt;0),$G30/$H30,0)*IF(AND($K30&gt;0,AC$3&gt;$K30),0,1)*тех!AN$6</f>
        <v>0</v>
      </c>
      <c r="AD30" s="64">
        <f>IF(AND(AD$3&gt;=$I30,$H30&gt;0,SUM($M30:AC30)&lt;$G30,$I30&lt;&gt;0),$G30/$H30,0)*IF(AND($K30&gt;0,AD$3&gt;$K30),0,1)*тех!AO$6</f>
        <v>0</v>
      </c>
      <c r="AE30" s="64">
        <f>IF(AND(AE$3&gt;=$I30,$H30&gt;0,SUM($M30:AD30)&lt;$G30,$I30&lt;&gt;0),$G30/$H30,0)*IF(AND($K30&gt;0,AE$3&gt;$K30),0,1)*тех!AP$6</f>
        <v>0</v>
      </c>
      <c r="AF30" s="64">
        <f>IF(AND(AF$3&gt;=$I30,$H30&gt;0,SUM($M30:AE30)&lt;$G30,$I30&lt;&gt;0),$G30/$H30,0)*IF(AND($K30&gt;0,AF$3&gt;$K30),0,1)*тех!AQ$6</f>
        <v>0</v>
      </c>
      <c r="AG30" s="64">
        <f>IF(AND(AG$3&gt;=$I30,$H30&gt;0,SUM($M30:AF30)&lt;$G30,$I30&lt;&gt;0),$G30/$H30,0)*IF(AND($K30&gt;0,AG$3&gt;$K30),0,1)*тех!AR$6</f>
        <v>0</v>
      </c>
      <c r="AH30" s="64">
        <f>IF(AND(AH$3&gt;=$I30,$H30&gt;0,SUM($M30:AG30)&lt;$G30,$I30&lt;&gt;0),$G30/$H30,0)*IF(AND($K30&gt;0,AH$3&gt;$K30),0,1)*тех!AS$6</f>
        <v>0</v>
      </c>
      <c r="AI30" s="64">
        <f>IF(AND(AI$3&gt;=$I30,$H30&gt;0,SUM($M30:AH30)&lt;$G30,$I30&lt;&gt;0),$G30/$H30,0)*IF(AND($K30&gt;0,AI$3&gt;$K30),0,1)*тех!AT$6</f>
        <v>0</v>
      </c>
      <c r="AJ30" s="64">
        <f>IF(AND(AJ$3&gt;=$I30,$H30&gt;0,SUM($M30:AI30)&lt;$G30,$I30&lt;&gt;0),$G30/$H30,0)*IF(AND($K30&gt;0,AJ$3&gt;$K30),0,1)*тех!AU$6</f>
        <v>0</v>
      </c>
      <c r="AK30" s="64">
        <f>IF(AND(AK$3&gt;=$I30,$H30&gt;0,SUM($M30:AJ30)&lt;$G30,$I30&lt;&gt;0),$G30/$H30,0)*IF(AND($K30&gt;0,AK$3&gt;$K30),0,1)*тех!AV$6</f>
        <v>0</v>
      </c>
      <c r="AL30" s="64">
        <f>IF(AND(AL$3&gt;=$I30,$H30&gt;0,SUM($M30:AK30)&lt;$G30,$I30&lt;&gt;0),$G30/$H30,0)*IF(AND($K30&gt;0,AL$3&gt;$K30),0,1)*тех!AW$6</f>
        <v>0</v>
      </c>
      <c r="AM30" s="64">
        <f>IF(AND(AM$3&gt;=$I30,$H30&gt;0,SUM($M30:AL30)&lt;$G30,$I30&lt;&gt;0),$G30/$H30,0)*IF(AND($K30&gt;0,AM$3&gt;$K30),0,1)*тех!AX$6</f>
        <v>0</v>
      </c>
      <c r="AN30" s="64">
        <f>IF(AND(AN$3&gt;=$I30,$H30&gt;0,SUM($M30:AM30)&lt;$G30,$I30&lt;&gt;0),$G30/$H30,0)*IF(AND($K30&gt;0,AN$3&gt;$K30),0,1)*тех!AY$6</f>
        <v>0</v>
      </c>
      <c r="AO30" s="64">
        <f>IF(AND(AO$3&gt;=$I30,$H30&gt;0,SUM($M30:AN30)&lt;$G30,$I30&lt;&gt;0),$G30/$H30,0)*IF(AND($K30&gt;0,AO$3&gt;$K30),0,1)*тех!AZ$6</f>
        <v>0</v>
      </c>
      <c r="AP30" s="64">
        <f>IF(AND(AP$3&gt;=$I30,$H30&gt;0,SUM($M30:AO30)&lt;$G30,$I30&lt;&gt;0),$G30/$H30,0)*IF(AND($K30&gt;0,AP$3&gt;$K30),0,1)*тех!BA$6</f>
        <v>0</v>
      </c>
      <c r="AQ30" s="64">
        <f>IF(AND(AQ$3&gt;=$I30,$H30&gt;0,SUM($M30:AP30)&lt;$G30,$I30&lt;&gt;0),$G30/$H30,0)*IF(AND($K30&gt;0,AQ$3&gt;$K30),0,1)*тех!BB$6</f>
        <v>0</v>
      </c>
      <c r="AR30" s="64">
        <f>IF(AND(AR$3&gt;=$I30,$H30&gt;0,SUM($M30:AQ30)&lt;$G30,$I30&lt;&gt;0),$G30/$H30,0)*IF(AND($K30&gt;0,AR$3&gt;$K30),0,1)*тех!BC$6</f>
        <v>0</v>
      </c>
      <c r="AS30" s="64">
        <f>IF(AND(AS$3&gt;=$I30,$H30&gt;0,SUM($M30:AR30)&lt;$G30,$I30&lt;&gt;0),$G30/$H30,0)*IF(AND($K30&gt;0,AS$3&gt;$K30),0,1)*тех!BD$6</f>
        <v>0</v>
      </c>
      <c r="AT30" s="64">
        <f>IF(AND(AT$3&gt;=$I30,$H30&gt;0,SUM($M30:AS30)&lt;$G30,$I30&lt;&gt;0),$G30/$H30,0)*IF(AND($K30&gt;0,AT$3&gt;$K30),0,1)*тех!BE$6</f>
        <v>0</v>
      </c>
      <c r="AU30" s="64">
        <f>IF(AND(AU$3&gt;=$I30,$H30&gt;0,SUM($M30:AT30)&lt;$G30,$I30&lt;&gt;0),$G30/$H30,0)*IF(AND($K30&gt;0,AU$3&gt;$K30),0,1)*тех!BF$6</f>
        <v>0</v>
      </c>
      <c r="AV30" s="64">
        <f>IF(AND(AV$3&gt;=$I30,$H30&gt;0,SUM($M30:AU30)&lt;$G30,$I30&lt;&gt;0),$G30/$H30,0)*IF(AND($K30&gt;0,AV$3&gt;$K30),0,1)*тех!BG$6</f>
        <v>0</v>
      </c>
      <c r="AW30" s="64">
        <f>IF(AND(AW$3&gt;=$I30,$H30&gt;0,SUM($M30:AV30)&lt;$G30,$I30&lt;&gt;0),$G30/$H30,0)*IF(AND($K30&gt;0,AW$3&gt;$K30),0,1)*тех!BH$6</f>
        <v>0</v>
      </c>
      <c r="AX30" s="64">
        <f>IF(AND(AX$3&gt;=$I30,$H30&gt;0,SUM($M30:AW30)&lt;$G30,$I30&lt;&gt;0),$G30/$H30,0)*IF(AND($K30&gt;0,AX$3&gt;$K30),0,1)*тех!BI$6</f>
        <v>0</v>
      </c>
      <c r="AY30" s="64">
        <f>IF(AND(AY$3&gt;=$I30,$H30&gt;0,SUM($M30:AX30)&lt;$G30,$I30&lt;&gt;0),$G30/$H30,0)*IF(AND($K30&gt;0,AY$3&gt;$K30),0,1)*тех!BJ$6</f>
        <v>0</v>
      </c>
      <c r="AZ30" s="64">
        <f>IF(AND(AZ$3&gt;=$I30,$H30&gt;0,SUM($M30:AY30)&lt;$G30,$I30&lt;&gt;0),$G30/$H30,0)*IF(AND($K30&gt;0,AZ$3&gt;$K30),0,1)*тех!BK$6</f>
        <v>0</v>
      </c>
      <c r="BA30" s="64">
        <f>IF(AND(BA$3&gt;=$I30,$H30&gt;0,SUM($M30:AZ30)&lt;$G30,$I30&lt;&gt;0),$G30/$H30,0)*IF(AND($K30&gt;0,BA$3&gt;$K30),0,1)*тех!BL$6</f>
        <v>0</v>
      </c>
      <c r="BB30" s="64">
        <f>IF(AND(BB$3&gt;=$I30,$H30&gt;0,SUM($M30:BA30)&lt;$G30,$I30&lt;&gt;0),$G30/$H30,0)*IF(AND($K30&gt;0,BB$3&gt;$K30),0,1)*тех!BM$6</f>
        <v>0</v>
      </c>
      <c r="BC30" s="64">
        <f>IF(AND(BC$3&gt;=$I30,$H30&gt;0,SUM($M30:BB30)&lt;$G30,$I30&lt;&gt;0),$G30/$H30,0)*IF(AND($K30&gt;0,BC$3&gt;$K30),0,1)*тех!BN$6</f>
        <v>0</v>
      </c>
      <c r="BD30" s="64">
        <f>IF(AND(BD$3&gt;=$I30,$H30&gt;0,SUM($M30:BC30)&lt;$G30,$I30&lt;&gt;0),$G30/$H30,0)*IF(AND($K30&gt;0,BD$3&gt;$K30),0,1)*тех!BO$6</f>
        <v>0</v>
      </c>
      <c r="BE30" s="64">
        <f>IF(AND(BE$3&gt;=$I30,$H30&gt;0,SUM($M30:BD30)&lt;$G30,$I30&lt;&gt;0),$G30/$H30,0)*IF(AND($K30&gt;0,BE$3&gt;$K30),0,1)*тех!BP$6</f>
        <v>0</v>
      </c>
      <c r="BF30" s="64">
        <f>IF(AND(BF$3&gt;=$I30,$H30&gt;0,SUM($M30:BE30)&lt;$G30,$I30&lt;&gt;0),$G30/$H30,0)*IF(AND($K30&gt;0,BF$3&gt;$K30),0,1)*тех!BQ$6</f>
        <v>0</v>
      </c>
      <c r="BG30" s="64">
        <f>IF(AND(BG$3&gt;=$I30,$H30&gt;0,SUM($M30:BF30)&lt;$G30,$I30&lt;&gt;0),$G30/$H30,0)*IF(AND($K30&gt;0,BG$3&gt;$K30),0,1)*тех!BR$6</f>
        <v>0</v>
      </c>
      <c r="BH30" s="64">
        <f>IF(AND(BH$3&gt;=$I30,$H30&gt;0,SUM($M30:BG30)&lt;$G30,$I30&lt;&gt;0),$G30/$H30,0)*IF(AND($K30&gt;0,BH$3&gt;$K30),0,1)*тех!BS$6</f>
        <v>0</v>
      </c>
      <c r="BI30" s="64">
        <f>IF(AND(BI$3&gt;=$I30,$H30&gt;0,SUM($M30:BH30)&lt;$G30,$I30&lt;&gt;0),$G30/$H30,0)*IF(AND($K30&gt;0,BI$3&gt;$K30),0,1)*тех!BT$6</f>
        <v>0</v>
      </c>
      <c r="BJ30" s="64">
        <f>IF(AND(BJ$3&gt;=$I30,$H30&gt;0,SUM($M30:BI30)&lt;$G30,$I30&lt;&gt;0),$G30/$H30,0)*IF(AND($K30&gt;0,BJ$3&gt;$K30),0,1)*тех!BU$6</f>
        <v>0</v>
      </c>
      <c r="BK30" s="64">
        <f>IF(AND(BK$3&gt;=$I30,$H30&gt;0,SUM($M30:BJ30)&lt;$G30,$I30&lt;&gt;0),$G30/$H30,0)*IF(AND($K30&gt;0,BK$3&gt;$K30),0,1)*тех!BV$6</f>
        <v>0</v>
      </c>
      <c r="BL30" s="64">
        <f>IF(AND(BL$3&gt;=$I30,$H30&gt;0,SUM($M30:BK30)&lt;$G30,$I30&lt;&gt;0),$G30/$H30,0)*IF(AND($K30&gt;0,BL$3&gt;$K30),0,1)*тех!BW$6</f>
        <v>0</v>
      </c>
      <c r="BM30" s="64">
        <f>IF(AND(BM$3&gt;=$I30,$H30&gt;0,SUM($M30:BL30)&lt;$G30,$I30&lt;&gt;0),$G30/$H30,0)*IF(AND($K30&gt;0,BM$3&gt;$K30),0,1)*тех!BX$6</f>
        <v>0</v>
      </c>
      <c r="BN30" s="64">
        <f>IF(AND(BN$3&gt;=$I30,$H30&gt;0,SUM($M30:BM30)&lt;$G30,$I30&lt;&gt;0),$G30/$H30,0)*IF(AND($K30&gt;0,BN$3&gt;$K30),0,1)*тех!BY$6</f>
        <v>0</v>
      </c>
      <c r="BO30" s="64">
        <f>IF(AND(BO$3&gt;=$I30,$H30&gt;0,SUM($M30:BN30)&lt;$G30,$I30&lt;&gt;0),$G30/$H30,0)*IF(AND($K30&gt;0,BO$3&gt;$K30),0,1)*тех!BZ$6</f>
        <v>0</v>
      </c>
      <c r="BP30" s="64">
        <f>IF(AND(BP$3&gt;=$I30,$H30&gt;0,SUM($M30:BO30)&lt;$G30,$I30&lt;&gt;0),$G30/$H30,0)*IF(AND($K30&gt;0,BP$3&gt;$K30),0,1)*тех!CA$6</f>
        <v>0</v>
      </c>
      <c r="BQ30" s="64">
        <f>IF(AND(BQ$3&gt;=$I30,$H30&gt;0,SUM($M30:BP30)&lt;$G30,$I30&lt;&gt;0),$G30/$H30,0)*IF(AND($K30&gt;0,BQ$3&gt;$K30),0,1)*тех!CB$6</f>
        <v>0</v>
      </c>
      <c r="BR30" s="64">
        <f>IF(AND(BR$3&gt;=$I30,$H30&gt;0,SUM($M30:BQ30)&lt;$G30,$I30&lt;&gt;0),$G30/$H30,0)*IF(AND($K30&gt;0,BR$3&gt;$K30),0,1)*тех!CC$6</f>
        <v>0</v>
      </c>
      <c r="BS30" s="64">
        <f>IF(AND(BS$3&gt;=$I30,$H30&gt;0,SUM($M30:BR30)&lt;$G30,$I30&lt;&gt;0),$G30/$H30,0)*IF(AND($K30&gt;0,BS$3&gt;$K30),0,1)*тех!CD$6</f>
        <v>0</v>
      </c>
      <c r="BT30" s="64">
        <f>IF(AND(BT$3&gt;=$I30,$H30&gt;0,SUM($M30:BS30)&lt;$G30,$I30&lt;&gt;0),$G30/$H30,0)*IF(AND($K30&gt;0,BT$3&gt;$K30),0,1)*тех!CE$6</f>
        <v>0</v>
      </c>
    </row>
    <row r="31" spans="2:72">
      <c r="B31" s="3">
        <v>26</v>
      </c>
      <c r="C31" s="19" t="s">
        <v>1240</v>
      </c>
      <c r="D31" s="19" t="s">
        <v>683</v>
      </c>
      <c r="E31" s="71">
        <v>35728</v>
      </c>
      <c r="F31" s="19">
        <v>0</v>
      </c>
      <c r="G31" s="76">
        <f t="shared" si="5"/>
        <v>0</v>
      </c>
      <c r="H31" s="7">
        <f>IFERROR(VLOOKUP(D31,тех!$N$19:$O$24,2,FALSE),)</f>
        <v>24</v>
      </c>
      <c r="I31" s="20">
        <f t="shared" si="3"/>
        <v>42370</v>
      </c>
      <c r="J31" s="111">
        <f>IF(AND(H31+(YEAR(I31)-YEAR(Параметры!$C$11))*12+(MONTH(I31)-MONTH(Параметры!$C$11))&gt;Параметры!$C$12,F31&gt;0),(G31-SUM(M31:BT31))/F31,)</f>
        <v>0</v>
      </c>
      <c r="K31" s="112">
        <f>IF(H31+(YEAR(I31)-YEAR(Параметры!$C$11))*12+(MONTH(I31)-MONTH(Параметры!$C$11))&gt;Параметры!$C$12,DATE(YEAR(Параметры!$C$11),MONTH(Параметры!$C$11)+Параметры!$C$12-1,1),"")</f>
        <v>42705</v>
      </c>
      <c r="M31" s="76">
        <f t="shared" si="2"/>
        <v>0</v>
      </c>
      <c r="N31" s="64">
        <f>IF(AND(N$3&gt;=$I31,$H31&gt;0,SUM($M31:M31)&lt;$G31,$I31&lt;&gt;0),$G31/$H31,0)*IF(AND($K31&gt;0,N$3&gt;$K31),0,1)*тех!Y$6</f>
        <v>0</v>
      </c>
      <c r="O31" s="64">
        <f>IF(AND(O$3&gt;=$I31,$H31&gt;0,SUM($M31:N31)&lt;$G31,$I31&lt;&gt;0),$G31/$H31,0)*IF(AND($K31&gt;0,O$3&gt;$K31),0,1)*тех!Z$6</f>
        <v>0</v>
      </c>
      <c r="P31" s="64">
        <f>IF(AND(P$3&gt;=$I31,$H31&gt;0,SUM($M31:O31)&lt;$G31,$I31&lt;&gt;0),$G31/$H31,0)*IF(AND($K31&gt;0,P$3&gt;$K31),0,1)*тех!AA$6</f>
        <v>0</v>
      </c>
      <c r="Q31" s="64">
        <f>IF(AND(Q$3&gt;=$I31,$H31&gt;0,SUM($M31:P31)&lt;$G31,$I31&lt;&gt;0),$G31/$H31,0)*IF(AND($K31&gt;0,Q$3&gt;$K31),0,1)*тех!AB$6</f>
        <v>0</v>
      </c>
      <c r="R31" s="64">
        <f>IF(AND(R$3&gt;=$I31,$H31&gt;0,SUM($M31:Q31)&lt;$G31,$I31&lt;&gt;0),$G31/$H31,0)*IF(AND($K31&gt;0,R$3&gt;$K31),0,1)*тех!AC$6</f>
        <v>0</v>
      </c>
      <c r="S31" s="64">
        <f>IF(AND(S$3&gt;=$I31,$H31&gt;0,SUM($M31:R31)&lt;$G31,$I31&lt;&gt;0),$G31/$H31,0)*IF(AND($K31&gt;0,S$3&gt;$K31),0,1)*тех!AD$6</f>
        <v>0</v>
      </c>
      <c r="T31" s="64">
        <f>IF(AND(T$3&gt;=$I31,$H31&gt;0,SUM($M31:S31)&lt;$G31,$I31&lt;&gt;0),$G31/$H31,0)*IF(AND($K31&gt;0,T$3&gt;$K31),0,1)*тех!AE$6</f>
        <v>0</v>
      </c>
      <c r="U31" s="64">
        <f>IF(AND(U$3&gt;=$I31,$H31&gt;0,SUM($M31:T31)&lt;$G31,$I31&lt;&gt;0),$G31/$H31,0)*IF(AND($K31&gt;0,U$3&gt;$K31),0,1)*тех!AF$6</f>
        <v>0</v>
      </c>
      <c r="V31" s="64">
        <f>IF(AND(V$3&gt;=$I31,$H31&gt;0,SUM($M31:U31)&lt;$G31,$I31&lt;&gt;0),$G31/$H31,0)*IF(AND($K31&gt;0,V$3&gt;$K31),0,1)*тех!AG$6</f>
        <v>0</v>
      </c>
      <c r="W31" s="64">
        <f>IF(AND(W$3&gt;=$I31,$H31&gt;0,SUM($M31:V31)&lt;$G31,$I31&lt;&gt;0),$G31/$H31,0)*IF(AND($K31&gt;0,W$3&gt;$K31),0,1)*тех!AH$6</f>
        <v>0</v>
      </c>
      <c r="X31" s="64">
        <f>IF(AND(X$3&gt;=$I31,$H31&gt;0,SUM($M31:W31)&lt;$G31,$I31&lt;&gt;0),$G31/$H31,0)*IF(AND($K31&gt;0,X$3&gt;$K31),0,1)*тех!AI$6</f>
        <v>0</v>
      </c>
      <c r="Y31" s="64">
        <f>IF(AND(Y$3&gt;=$I31,$H31&gt;0,SUM($M31:X31)&lt;$G31,$I31&lt;&gt;0),$G31/$H31,0)*IF(AND($K31&gt;0,Y$3&gt;$K31),0,1)*тех!AJ$6</f>
        <v>0</v>
      </c>
      <c r="Z31" s="64">
        <f>IF(AND(Z$3&gt;=$I31,$H31&gt;0,SUM($M31:Y31)&lt;$G31,$I31&lt;&gt;0),$G31/$H31,0)*IF(AND($K31&gt;0,Z$3&gt;$K31),0,1)*тех!AK$6</f>
        <v>0</v>
      </c>
      <c r="AA31" s="64">
        <f>IF(AND(AA$3&gt;=$I31,$H31&gt;0,SUM($M31:Z31)&lt;$G31,$I31&lt;&gt;0),$G31/$H31,0)*IF(AND($K31&gt;0,AA$3&gt;$K31),0,1)*тех!AL$6</f>
        <v>0</v>
      </c>
      <c r="AB31" s="64">
        <f>IF(AND(AB$3&gt;=$I31,$H31&gt;0,SUM($M31:AA31)&lt;$G31,$I31&lt;&gt;0),$G31/$H31,0)*IF(AND($K31&gt;0,AB$3&gt;$K31),0,1)*тех!AM$6</f>
        <v>0</v>
      </c>
      <c r="AC31" s="64">
        <f>IF(AND(AC$3&gt;=$I31,$H31&gt;0,SUM($M31:AB31)&lt;$G31,$I31&lt;&gt;0),$G31/$H31,0)*IF(AND($K31&gt;0,AC$3&gt;$K31),0,1)*тех!AN$6</f>
        <v>0</v>
      </c>
      <c r="AD31" s="64">
        <f>IF(AND(AD$3&gt;=$I31,$H31&gt;0,SUM($M31:AC31)&lt;$G31,$I31&lt;&gt;0),$G31/$H31,0)*IF(AND($K31&gt;0,AD$3&gt;$K31),0,1)*тех!AO$6</f>
        <v>0</v>
      </c>
      <c r="AE31" s="64">
        <f>IF(AND(AE$3&gt;=$I31,$H31&gt;0,SUM($M31:AD31)&lt;$G31,$I31&lt;&gt;0),$G31/$H31,0)*IF(AND($K31&gt;0,AE$3&gt;$K31),0,1)*тех!AP$6</f>
        <v>0</v>
      </c>
      <c r="AF31" s="64">
        <f>IF(AND(AF$3&gt;=$I31,$H31&gt;0,SUM($M31:AE31)&lt;$G31,$I31&lt;&gt;0),$G31/$H31,0)*IF(AND($K31&gt;0,AF$3&gt;$K31),0,1)*тех!AQ$6</f>
        <v>0</v>
      </c>
      <c r="AG31" s="64">
        <f>IF(AND(AG$3&gt;=$I31,$H31&gt;0,SUM($M31:AF31)&lt;$G31,$I31&lt;&gt;0),$G31/$H31,0)*IF(AND($K31&gt;0,AG$3&gt;$K31),0,1)*тех!AR$6</f>
        <v>0</v>
      </c>
      <c r="AH31" s="64">
        <f>IF(AND(AH$3&gt;=$I31,$H31&gt;0,SUM($M31:AG31)&lt;$G31,$I31&lt;&gt;0),$G31/$H31,0)*IF(AND($K31&gt;0,AH$3&gt;$K31),0,1)*тех!AS$6</f>
        <v>0</v>
      </c>
      <c r="AI31" s="64">
        <f>IF(AND(AI$3&gt;=$I31,$H31&gt;0,SUM($M31:AH31)&lt;$G31,$I31&lt;&gt;0),$G31/$H31,0)*IF(AND($K31&gt;0,AI$3&gt;$K31),0,1)*тех!AT$6</f>
        <v>0</v>
      </c>
      <c r="AJ31" s="64">
        <f>IF(AND(AJ$3&gt;=$I31,$H31&gt;0,SUM($M31:AI31)&lt;$G31,$I31&lt;&gt;0),$G31/$H31,0)*IF(AND($K31&gt;0,AJ$3&gt;$K31),0,1)*тех!AU$6</f>
        <v>0</v>
      </c>
      <c r="AK31" s="64">
        <f>IF(AND(AK$3&gt;=$I31,$H31&gt;0,SUM($M31:AJ31)&lt;$G31,$I31&lt;&gt;0),$G31/$H31,0)*IF(AND($K31&gt;0,AK$3&gt;$K31),0,1)*тех!AV$6</f>
        <v>0</v>
      </c>
      <c r="AL31" s="64">
        <f>IF(AND(AL$3&gt;=$I31,$H31&gt;0,SUM($M31:AK31)&lt;$G31,$I31&lt;&gt;0),$G31/$H31,0)*IF(AND($K31&gt;0,AL$3&gt;$K31),0,1)*тех!AW$6</f>
        <v>0</v>
      </c>
      <c r="AM31" s="64">
        <f>IF(AND(AM$3&gt;=$I31,$H31&gt;0,SUM($M31:AL31)&lt;$G31,$I31&lt;&gt;0),$G31/$H31,0)*IF(AND($K31&gt;0,AM$3&gt;$K31),0,1)*тех!AX$6</f>
        <v>0</v>
      </c>
      <c r="AN31" s="64">
        <f>IF(AND(AN$3&gt;=$I31,$H31&gt;0,SUM($M31:AM31)&lt;$G31,$I31&lt;&gt;0),$G31/$H31,0)*IF(AND($K31&gt;0,AN$3&gt;$K31),0,1)*тех!AY$6</f>
        <v>0</v>
      </c>
      <c r="AO31" s="64">
        <f>IF(AND(AO$3&gt;=$I31,$H31&gt;0,SUM($M31:AN31)&lt;$G31,$I31&lt;&gt;0),$G31/$H31,0)*IF(AND($K31&gt;0,AO$3&gt;$K31),0,1)*тех!AZ$6</f>
        <v>0</v>
      </c>
      <c r="AP31" s="64">
        <f>IF(AND(AP$3&gt;=$I31,$H31&gt;0,SUM($M31:AO31)&lt;$G31,$I31&lt;&gt;0),$G31/$H31,0)*IF(AND($K31&gt;0,AP$3&gt;$K31),0,1)*тех!BA$6</f>
        <v>0</v>
      </c>
      <c r="AQ31" s="64">
        <f>IF(AND(AQ$3&gt;=$I31,$H31&gt;0,SUM($M31:AP31)&lt;$G31,$I31&lt;&gt;0),$G31/$H31,0)*IF(AND($K31&gt;0,AQ$3&gt;$K31),0,1)*тех!BB$6</f>
        <v>0</v>
      </c>
      <c r="AR31" s="64">
        <f>IF(AND(AR$3&gt;=$I31,$H31&gt;0,SUM($M31:AQ31)&lt;$G31,$I31&lt;&gt;0),$G31/$H31,0)*IF(AND($K31&gt;0,AR$3&gt;$K31),0,1)*тех!BC$6</f>
        <v>0</v>
      </c>
      <c r="AS31" s="64">
        <f>IF(AND(AS$3&gt;=$I31,$H31&gt;0,SUM($M31:AR31)&lt;$G31,$I31&lt;&gt;0),$G31/$H31,0)*IF(AND($K31&gt;0,AS$3&gt;$K31),0,1)*тех!BD$6</f>
        <v>0</v>
      </c>
      <c r="AT31" s="64">
        <f>IF(AND(AT$3&gt;=$I31,$H31&gt;0,SUM($M31:AS31)&lt;$G31,$I31&lt;&gt;0),$G31/$H31,0)*IF(AND($K31&gt;0,AT$3&gt;$K31),0,1)*тех!BE$6</f>
        <v>0</v>
      </c>
      <c r="AU31" s="64">
        <f>IF(AND(AU$3&gt;=$I31,$H31&gt;0,SUM($M31:AT31)&lt;$G31,$I31&lt;&gt;0),$G31/$H31,0)*IF(AND($K31&gt;0,AU$3&gt;$K31),0,1)*тех!BF$6</f>
        <v>0</v>
      </c>
      <c r="AV31" s="64">
        <f>IF(AND(AV$3&gt;=$I31,$H31&gt;0,SUM($M31:AU31)&lt;$G31,$I31&lt;&gt;0),$G31/$H31,0)*IF(AND($K31&gt;0,AV$3&gt;$K31),0,1)*тех!BG$6</f>
        <v>0</v>
      </c>
      <c r="AW31" s="64">
        <f>IF(AND(AW$3&gt;=$I31,$H31&gt;0,SUM($M31:AV31)&lt;$G31,$I31&lt;&gt;0),$G31/$H31,0)*IF(AND($K31&gt;0,AW$3&gt;$K31),0,1)*тех!BH$6</f>
        <v>0</v>
      </c>
      <c r="AX31" s="64">
        <f>IF(AND(AX$3&gt;=$I31,$H31&gt;0,SUM($M31:AW31)&lt;$G31,$I31&lt;&gt;0),$G31/$H31,0)*IF(AND($K31&gt;0,AX$3&gt;$K31),0,1)*тех!BI$6</f>
        <v>0</v>
      </c>
      <c r="AY31" s="64">
        <f>IF(AND(AY$3&gt;=$I31,$H31&gt;0,SUM($M31:AX31)&lt;$G31,$I31&lt;&gt;0),$G31/$H31,0)*IF(AND($K31&gt;0,AY$3&gt;$K31),0,1)*тех!BJ$6</f>
        <v>0</v>
      </c>
      <c r="AZ31" s="64">
        <f>IF(AND(AZ$3&gt;=$I31,$H31&gt;0,SUM($M31:AY31)&lt;$G31,$I31&lt;&gt;0),$G31/$H31,0)*IF(AND($K31&gt;0,AZ$3&gt;$K31),0,1)*тех!BK$6</f>
        <v>0</v>
      </c>
      <c r="BA31" s="64">
        <f>IF(AND(BA$3&gt;=$I31,$H31&gt;0,SUM($M31:AZ31)&lt;$G31,$I31&lt;&gt;0),$G31/$H31,0)*IF(AND($K31&gt;0,BA$3&gt;$K31),0,1)*тех!BL$6</f>
        <v>0</v>
      </c>
      <c r="BB31" s="64">
        <f>IF(AND(BB$3&gt;=$I31,$H31&gt;0,SUM($M31:BA31)&lt;$G31,$I31&lt;&gt;0),$G31/$H31,0)*IF(AND($K31&gt;0,BB$3&gt;$K31),0,1)*тех!BM$6</f>
        <v>0</v>
      </c>
      <c r="BC31" s="64">
        <f>IF(AND(BC$3&gt;=$I31,$H31&gt;0,SUM($M31:BB31)&lt;$G31,$I31&lt;&gt;0),$G31/$H31,0)*IF(AND($K31&gt;0,BC$3&gt;$K31),0,1)*тех!BN$6</f>
        <v>0</v>
      </c>
      <c r="BD31" s="64">
        <f>IF(AND(BD$3&gt;=$I31,$H31&gt;0,SUM($M31:BC31)&lt;$G31,$I31&lt;&gt;0),$G31/$H31,0)*IF(AND($K31&gt;0,BD$3&gt;$K31),0,1)*тех!BO$6</f>
        <v>0</v>
      </c>
      <c r="BE31" s="64">
        <f>IF(AND(BE$3&gt;=$I31,$H31&gt;0,SUM($M31:BD31)&lt;$G31,$I31&lt;&gt;0),$G31/$H31,0)*IF(AND($K31&gt;0,BE$3&gt;$K31),0,1)*тех!BP$6</f>
        <v>0</v>
      </c>
      <c r="BF31" s="64">
        <f>IF(AND(BF$3&gt;=$I31,$H31&gt;0,SUM($M31:BE31)&lt;$G31,$I31&lt;&gt;0),$G31/$H31,0)*IF(AND($K31&gt;0,BF$3&gt;$K31),0,1)*тех!BQ$6</f>
        <v>0</v>
      </c>
      <c r="BG31" s="64">
        <f>IF(AND(BG$3&gt;=$I31,$H31&gt;0,SUM($M31:BF31)&lt;$G31,$I31&lt;&gt;0),$G31/$H31,0)*IF(AND($K31&gt;0,BG$3&gt;$K31),0,1)*тех!BR$6</f>
        <v>0</v>
      </c>
      <c r="BH31" s="64">
        <f>IF(AND(BH$3&gt;=$I31,$H31&gt;0,SUM($M31:BG31)&lt;$G31,$I31&lt;&gt;0),$G31/$H31,0)*IF(AND($K31&gt;0,BH$3&gt;$K31),0,1)*тех!BS$6</f>
        <v>0</v>
      </c>
      <c r="BI31" s="64">
        <f>IF(AND(BI$3&gt;=$I31,$H31&gt;0,SUM($M31:BH31)&lt;$G31,$I31&lt;&gt;0),$G31/$H31,0)*IF(AND($K31&gt;0,BI$3&gt;$K31),0,1)*тех!BT$6</f>
        <v>0</v>
      </c>
      <c r="BJ31" s="64">
        <f>IF(AND(BJ$3&gt;=$I31,$H31&gt;0,SUM($M31:BI31)&lt;$G31,$I31&lt;&gt;0),$G31/$H31,0)*IF(AND($K31&gt;0,BJ$3&gt;$K31),0,1)*тех!BU$6</f>
        <v>0</v>
      </c>
      <c r="BK31" s="64">
        <f>IF(AND(BK$3&gt;=$I31,$H31&gt;0,SUM($M31:BJ31)&lt;$G31,$I31&lt;&gt;0),$G31/$H31,0)*IF(AND($K31&gt;0,BK$3&gt;$K31),0,1)*тех!BV$6</f>
        <v>0</v>
      </c>
      <c r="BL31" s="64">
        <f>IF(AND(BL$3&gt;=$I31,$H31&gt;0,SUM($M31:BK31)&lt;$G31,$I31&lt;&gt;0),$G31/$H31,0)*IF(AND($K31&gt;0,BL$3&gt;$K31),0,1)*тех!BW$6</f>
        <v>0</v>
      </c>
      <c r="BM31" s="64">
        <f>IF(AND(BM$3&gt;=$I31,$H31&gt;0,SUM($M31:BL31)&lt;$G31,$I31&lt;&gt;0),$G31/$H31,0)*IF(AND($K31&gt;0,BM$3&gt;$K31),0,1)*тех!BX$6</f>
        <v>0</v>
      </c>
      <c r="BN31" s="64">
        <f>IF(AND(BN$3&gt;=$I31,$H31&gt;0,SUM($M31:BM31)&lt;$G31,$I31&lt;&gt;0),$G31/$H31,0)*IF(AND($K31&gt;0,BN$3&gt;$K31),0,1)*тех!BY$6</f>
        <v>0</v>
      </c>
      <c r="BO31" s="64">
        <f>IF(AND(BO$3&gt;=$I31,$H31&gt;0,SUM($M31:BN31)&lt;$G31,$I31&lt;&gt;0),$G31/$H31,0)*IF(AND($K31&gt;0,BO$3&gt;$K31),0,1)*тех!BZ$6</f>
        <v>0</v>
      </c>
      <c r="BP31" s="64">
        <f>IF(AND(BP$3&gt;=$I31,$H31&gt;0,SUM($M31:BO31)&lt;$G31,$I31&lt;&gt;0),$G31/$H31,0)*IF(AND($K31&gt;0,BP$3&gt;$K31),0,1)*тех!CA$6</f>
        <v>0</v>
      </c>
      <c r="BQ31" s="64">
        <f>IF(AND(BQ$3&gt;=$I31,$H31&gt;0,SUM($M31:BP31)&lt;$G31,$I31&lt;&gt;0),$G31/$H31,0)*IF(AND($K31&gt;0,BQ$3&gt;$K31),0,1)*тех!CB$6</f>
        <v>0</v>
      </c>
      <c r="BR31" s="64">
        <f>IF(AND(BR$3&gt;=$I31,$H31&gt;0,SUM($M31:BQ31)&lt;$G31,$I31&lt;&gt;0),$G31/$H31,0)*IF(AND($K31&gt;0,BR$3&gt;$K31),0,1)*тех!CC$6</f>
        <v>0</v>
      </c>
      <c r="BS31" s="64">
        <f>IF(AND(BS$3&gt;=$I31,$H31&gt;0,SUM($M31:BR31)&lt;$G31,$I31&lt;&gt;0),$G31/$H31,0)*IF(AND($K31&gt;0,BS$3&gt;$K31),0,1)*тех!CD$6</f>
        <v>0</v>
      </c>
      <c r="BT31" s="64">
        <f>IF(AND(BT$3&gt;=$I31,$H31&gt;0,SUM($M31:BS31)&lt;$G31,$I31&lt;&gt;0),$G31/$H31,0)*IF(AND($K31&gt;0,BT$3&gt;$K31),0,1)*тех!CE$6</f>
        <v>0</v>
      </c>
    </row>
    <row r="32" spans="2:72">
      <c r="B32" s="3">
        <v>27</v>
      </c>
      <c r="C32" s="19" t="s">
        <v>1201</v>
      </c>
      <c r="D32" s="19" t="s">
        <v>683</v>
      </c>
      <c r="E32" s="71">
        <v>67500</v>
      </c>
      <c r="F32" s="19">
        <v>0</v>
      </c>
      <c r="G32" s="76">
        <f t="shared" si="5"/>
        <v>0</v>
      </c>
      <c r="H32" s="7">
        <f>IFERROR(VLOOKUP(D32,тех!$N$19:$O$24,2,FALSE),)</f>
        <v>24</v>
      </c>
      <c r="I32" s="20">
        <f t="shared" si="3"/>
        <v>42370</v>
      </c>
      <c r="J32" s="111">
        <f>IF(AND(H32+(YEAR(I32)-YEAR(Параметры!$C$11))*12+(MONTH(I32)-MONTH(Параметры!$C$11))&gt;Параметры!$C$12,F32&gt;0),(G32-SUM(M32:BT32))/F32,)</f>
        <v>0</v>
      </c>
      <c r="K32" s="112">
        <f>IF(H32+(YEAR(I32)-YEAR(Параметры!$C$11))*12+(MONTH(I32)-MONTH(Параметры!$C$11))&gt;Параметры!$C$12,DATE(YEAR(Параметры!$C$11),MONTH(Параметры!$C$11)+Параметры!$C$12-1,1),"")</f>
        <v>42705</v>
      </c>
      <c r="M32" s="76">
        <f t="shared" si="2"/>
        <v>0</v>
      </c>
      <c r="N32" s="64">
        <f>IF(AND(N$3&gt;=$I32,$H32&gt;0,SUM($M32:M32)&lt;$G32,$I32&lt;&gt;0),$G32/$H32,0)*IF(AND($K32&gt;0,N$3&gt;$K32),0,1)*тех!Y$6</f>
        <v>0</v>
      </c>
      <c r="O32" s="64">
        <f>IF(AND(O$3&gt;=$I32,$H32&gt;0,SUM($M32:N32)&lt;$G32,$I32&lt;&gt;0),$G32/$H32,0)*IF(AND($K32&gt;0,O$3&gt;$K32),0,1)*тех!Z$6</f>
        <v>0</v>
      </c>
      <c r="P32" s="64">
        <f>IF(AND(P$3&gt;=$I32,$H32&gt;0,SUM($M32:O32)&lt;$G32,$I32&lt;&gt;0),$G32/$H32,0)*IF(AND($K32&gt;0,P$3&gt;$K32),0,1)*тех!AA$6</f>
        <v>0</v>
      </c>
      <c r="Q32" s="64">
        <f>IF(AND(Q$3&gt;=$I32,$H32&gt;0,SUM($M32:P32)&lt;$G32,$I32&lt;&gt;0),$G32/$H32,0)*IF(AND($K32&gt;0,Q$3&gt;$K32),0,1)*тех!AB$6</f>
        <v>0</v>
      </c>
      <c r="R32" s="64">
        <f>IF(AND(R$3&gt;=$I32,$H32&gt;0,SUM($M32:Q32)&lt;$G32,$I32&lt;&gt;0),$G32/$H32,0)*IF(AND($K32&gt;0,R$3&gt;$K32),0,1)*тех!AC$6</f>
        <v>0</v>
      </c>
      <c r="S32" s="64">
        <f>IF(AND(S$3&gt;=$I32,$H32&gt;0,SUM($M32:R32)&lt;$G32,$I32&lt;&gt;0),$G32/$H32,0)*IF(AND($K32&gt;0,S$3&gt;$K32),0,1)*тех!AD$6</f>
        <v>0</v>
      </c>
      <c r="T32" s="64">
        <f>IF(AND(T$3&gt;=$I32,$H32&gt;0,SUM($M32:S32)&lt;$G32,$I32&lt;&gt;0),$G32/$H32,0)*IF(AND($K32&gt;0,T$3&gt;$K32),0,1)*тех!AE$6</f>
        <v>0</v>
      </c>
      <c r="U32" s="64">
        <f>IF(AND(U$3&gt;=$I32,$H32&gt;0,SUM($M32:T32)&lt;$G32,$I32&lt;&gt;0),$G32/$H32,0)*IF(AND($K32&gt;0,U$3&gt;$K32),0,1)*тех!AF$6</f>
        <v>0</v>
      </c>
      <c r="V32" s="64">
        <f>IF(AND(V$3&gt;=$I32,$H32&gt;0,SUM($M32:U32)&lt;$G32,$I32&lt;&gt;0),$G32/$H32,0)*IF(AND($K32&gt;0,V$3&gt;$K32),0,1)*тех!AG$6</f>
        <v>0</v>
      </c>
      <c r="W32" s="64">
        <f>IF(AND(W$3&gt;=$I32,$H32&gt;0,SUM($M32:V32)&lt;$G32,$I32&lt;&gt;0),$G32/$H32,0)*IF(AND($K32&gt;0,W$3&gt;$K32),0,1)*тех!AH$6</f>
        <v>0</v>
      </c>
      <c r="X32" s="64">
        <f>IF(AND(X$3&gt;=$I32,$H32&gt;0,SUM($M32:W32)&lt;$G32,$I32&lt;&gt;0),$G32/$H32,0)*IF(AND($K32&gt;0,X$3&gt;$K32),0,1)*тех!AI$6</f>
        <v>0</v>
      </c>
      <c r="Y32" s="64">
        <f>IF(AND(Y$3&gt;=$I32,$H32&gt;0,SUM($M32:X32)&lt;$G32,$I32&lt;&gt;0),$G32/$H32,0)*IF(AND($K32&gt;0,Y$3&gt;$K32),0,1)*тех!AJ$6</f>
        <v>0</v>
      </c>
      <c r="Z32" s="64">
        <f>IF(AND(Z$3&gt;=$I32,$H32&gt;0,SUM($M32:Y32)&lt;$G32,$I32&lt;&gt;0),$G32/$H32,0)*IF(AND($K32&gt;0,Z$3&gt;$K32),0,1)*тех!AK$6</f>
        <v>0</v>
      </c>
      <c r="AA32" s="64">
        <f>IF(AND(AA$3&gt;=$I32,$H32&gt;0,SUM($M32:Z32)&lt;$G32,$I32&lt;&gt;0),$G32/$H32,0)*IF(AND($K32&gt;0,AA$3&gt;$K32),0,1)*тех!AL$6</f>
        <v>0</v>
      </c>
      <c r="AB32" s="64">
        <f>IF(AND(AB$3&gt;=$I32,$H32&gt;0,SUM($M32:AA32)&lt;$G32,$I32&lt;&gt;0),$G32/$H32,0)*IF(AND($K32&gt;0,AB$3&gt;$K32),0,1)*тех!AM$6</f>
        <v>0</v>
      </c>
      <c r="AC32" s="64">
        <f>IF(AND(AC$3&gt;=$I32,$H32&gt;0,SUM($M32:AB32)&lt;$G32,$I32&lt;&gt;0),$G32/$H32,0)*IF(AND($K32&gt;0,AC$3&gt;$K32),0,1)*тех!AN$6</f>
        <v>0</v>
      </c>
      <c r="AD32" s="64">
        <f>IF(AND(AD$3&gt;=$I32,$H32&gt;0,SUM($M32:AC32)&lt;$G32,$I32&lt;&gt;0),$G32/$H32,0)*IF(AND($K32&gt;0,AD$3&gt;$K32),0,1)*тех!AO$6</f>
        <v>0</v>
      </c>
      <c r="AE32" s="64">
        <f>IF(AND(AE$3&gt;=$I32,$H32&gt;0,SUM($M32:AD32)&lt;$G32,$I32&lt;&gt;0),$G32/$H32,0)*IF(AND($K32&gt;0,AE$3&gt;$K32),0,1)*тех!AP$6</f>
        <v>0</v>
      </c>
      <c r="AF32" s="64">
        <f>IF(AND(AF$3&gt;=$I32,$H32&gt;0,SUM($M32:AE32)&lt;$G32,$I32&lt;&gt;0),$G32/$H32,0)*IF(AND($K32&gt;0,AF$3&gt;$K32),0,1)*тех!AQ$6</f>
        <v>0</v>
      </c>
      <c r="AG32" s="64">
        <f>IF(AND(AG$3&gt;=$I32,$H32&gt;0,SUM($M32:AF32)&lt;$G32,$I32&lt;&gt;0),$G32/$H32,0)*IF(AND($K32&gt;0,AG$3&gt;$K32),0,1)*тех!AR$6</f>
        <v>0</v>
      </c>
      <c r="AH32" s="64">
        <f>IF(AND(AH$3&gt;=$I32,$H32&gt;0,SUM($M32:AG32)&lt;$G32,$I32&lt;&gt;0),$G32/$H32,0)*IF(AND($K32&gt;0,AH$3&gt;$K32),0,1)*тех!AS$6</f>
        <v>0</v>
      </c>
      <c r="AI32" s="64">
        <f>IF(AND(AI$3&gt;=$I32,$H32&gt;0,SUM($M32:AH32)&lt;$G32,$I32&lt;&gt;0),$G32/$H32,0)*IF(AND($K32&gt;0,AI$3&gt;$K32),0,1)*тех!AT$6</f>
        <v>0</v>
      </c>
      <c r="AJ32" s="64">
        <f>IF(AND(AJ$3&gt;=$I32,$H32&gt;0,SUM($M32:AI32)&lt;$G32,$I32&lt;&gt;0),$G32/$H32,0)*IF(AND($K32&gt;0,AJ$3&gt;$K32),0,1)*тех!AU$6</f>
        <v>0</v>
      </c>
      <c r="AK32" s="64">
        <f>IF(AND(AK$3&gt;=$I32,$H32&gt;0,SUM($M32:AJ32)&lt;$G32,$I32&lt;&gt;0),$G32/$H32,0)*IF(AND($K32&gt;0,AK$3&gt;$K32),0,1)*тех!AV$6</f>
        <v>0</v>
      </c>
      <c r="AL32" s="64">
        <f>IF(AND(AL$3&gt;=$I32,$H32&gt;0,SUM($M32:AK32)&lt;$G32,$I32&lt;&gt;0),$G32/$H32,0)*IF(AND($K32&gt;0,AL$3&gt;$K32),0,1)*тех!AW$6</f>
        <v>0</v>
      </c>
      <c r="AM32" s="64">
        <f>IF(AND(AM$3&gt;=$I32,$H32&gt;0,SUM($M32:AL32)&lt;$G32,$I32&lt;&gt;0),$G32/$H32,0)*IF(AND($K32&gt;0,AM$3&gt;$K32),0,1)*тех!AX$6</f>
        <v>0</v>
      </c>
      <c r="AN32" s="64">
        <f>IF(AND(AN$3&gt;=$I32,$H32&gt;0,SUM($M32:AM32)&lt;$G32,$I32&lt;&gt;0),$G32/$H32,0)*IF(AND($K32&gt;0,AN$3&gt;$K32),0,1)*тех!AY$6</f>
        <v>0</v>
      </c>
      <c r="AO32" s="64">
        <f>IF(AND(AO$3&gt;=$I32,$H32&gt;0,SUM($M32:AN32)&lt;$G32,$I32&lt;&gt;0),$G32/$H32,0)*IF(AND($K32&gt;0,AO$3&gt;$K32),0,1)*тех!AZ$6</f>
        <v>0</v>
      </c>
      <c r="AP32" s="64">
        <f>IF(AND(AP$3&gt;=$I32,$H32&gt;0,SUM($M32:AO32)&lt;$G32,$I32&lt;&gt;0),$G32/$H32,0)*IF(AND($K32&gt;0,AP$3&gt;$K32),0,1)*тех!BA$6</f>
        <v>0</v>
      </c>
      <c r="AQ32" s="64">
        <f>IF(AND(AQ$3&gt;=$I32,$H32&gt;0,SUM($M32:AP32)&lt;$G32,$I32&lt;&gt;0),$G32/$H32,0)*IF(AND($K32&gt;0,AQ$3&gt;$K32),0,1)*тех!BB$6</f>
        <v>0</v>
      </c>
      <c r="AR32" s="64">
        <f>IF(AND(AR$3&gt;=$I32,$H32&gt;0,SUM($M32:AQ32)&lt;$G32,$I32&lt;&gt;0),$G32/$H32,0)*IF(AND($K32&gt;0,AR$3&gt;$K32),0,1)*тех!BC$6</f>
        <v>0</v>
      </c>
      <c r="AS32" s="64">
        <f>IF(AND(AS$3&gt;=$I32,$H32&gt;0,SUM($M32:AR32)&lt;$G32,$I32&lt;&gt;0),$G32/$H32,0)*IF(AND($K32&gt;0,AS$3&gt;$K32),0,1)*тех!BD$6</f>
        <v>0</v>
      </c>
      <c r="AT32" s="64">
        <f>IF(AND(AT$3&gt;=$I32,$H32&gt;0,SUM($M32:AS32)&lt;$G32,$I32&lt;&gt;0),$G32/$H32,0)*IF(AND($K32&gt;0,AT$3&gt;$K32),0,1)*тех!BE$6</f>
        <v>0</v>
      </c>
      <c r="AU32" s="64">
        <f>IF(AND(AU$3&gt;=$I32,$H32&gt;0,SUM($M32:AT32)&lt;$G32,$I32&lt;&gt;0),$G32/$H32,0)*IF(AND($K32&gt;0,AU$3&gt;$K32),0,1)*тех!BF$6</f>
        <v>0</v>
      </c>
      <c r="AV32" s="64">
        <f>IF(AND(AV$3&gt;=$I32,$H32&gt;0,SUM($M32:AU32)&lt;$G32,$I32&lt;&gt;0),$G32/$H32,0)*IF(AND($K32&gt;0,AV$3&gt;$K32),0,1)*тех!BG$6</f>
        <v>0</v>
      </c>
      <c r="AW32" s="64">
        <f>IF(AND(AW$3&gt;=$I32,$H32&gt;0,SUM($M32:AV32)&lt;$G32,$I32&lt;&gt;0),$G32/$H32,0)*IF(AND($K32&gt;0,AW$3&gt;$K32),0,1)*тех!BH$6</f>
        <v>0</v>
      </c>
      <c r="AX32" s="64">
        <f>IF(AND(AX$3&gt;=$I32,$H32&gt;0,SUM($M32:AW32)&lt;$G32,$I32&lt;&gt;0),$G32/$H32,0)*IF(AND($K32&gt;0,AX$3&gt;$K32),0,1)*тех!BI$6</f>
        <v>0</v>
      </c>
      <c r="AY32" s="64">
        <f>IF(AND(AY$3&gt;=$I32,$H32&gt;0,SUM($M32:AX32)&lt;$G32,$I32&lt;&gt;0),$G32/$H32,0)*IF(AND($K32&gt;0,AY$3&gt;$K32),0,1)*тех!BJ$6</f>
        <v>0</v>
      </c>
      <c r="AZ32" s="64">
        <f>IF(AND(AZ$3&gt;=$I32,$H32&gt;0,SUM($M32:AY32)&lt;$G32,$I32&lt;&gt;0),$G32/$H32,0)*IF(AND($K32&gt;0,AZ$3&gt;$K32),0,1)*тех!BK$6</f>
        <v>0</v>
      </c>
      <c r="BA32" s="64">
        <f>IF(AND(BA$3&gt;=$I32,$H32&gt;0,SUM($M32:AZ32)&lt;$G32,$I32&lt;&gt;0),$G32/$H32,0)*IF(AND($K32&gt;0,BA$3&gt;$K32),0,1)*тех!BL$6</f>
        <v>0</v>
      </c>
      <c r="BB32" s="64">
        <f>IF(AND(BB$3&gt;=$I32,$H32&gt;0,SUM($M32:BA32)&lt;$G32,$I32&lt;&gt;0),$G32/$H32,0)*IF(AND($K32&gt;0,BB$3&gt;$K32),0,1)*тех!BM$6</f>
        <v>0</v>
      </c>
      <c r="BC32" s="64">
        <f>IF(AND(BC$3&gt;=$I32,$H32&gt;0,SUM($M32:BB32)&lt;$G32,$I32&lt;&gt;0),$G32/$H32,0)*IF(AND($K32&gt;0,BC$3&gt;$K32),0,1)*тех!BN$6</f>
        <v>0</v>
      </c>
      <c r="BD32" s="64">
        <f>IF(AND(BD$3&gt;=$I32,$H32&gt;0,SUM($M32:BC32)&lt;$G32,$I32&lt;&gt;0),$G32/$H32,0)*IF(AND($K32&gt;0,BD$3&gt;$K32),0,1)*тех!BO$6</f>
        <v>0</v>
      </c>
      <c r="BE32" s="64">
        <f>IF(AND(BE$3&gt;=$I32,$H32&gt;0,SUM($M32:BD32)&lt;$G32,$I32&lt;&gt;0),$G32/$H32,0)*IF(AND($K32&gt;0,BE$3&gt;$K32),0,1)*тех!BP$6</f>
        <v>0</v>
      </c>
      <c r="BF32" s="64">
        <f>IF(AND(BF$3&gt;=$I32,$H32&gt;0,SUM($M32:BE32)&lt;$G32,$I32&lt;&gt;0),$G32/$H32,0)*IF(AND($K32&gt;0,BF$3&gt;$K32),0,1)*тех!BQ$6</f>
        <v>0</v>
      </c>
      <c r="BG32" s="64">
        <f>IF(AND(BG$3&gt;=$I32,$H32&gt;0,SUM($M32:BF32)&lt;$G32,$I32&lt;&gt;0),$G32/$H32,0)*IF(AND($K32&gt;0,BG$3&gt;$K32),0,1)*тех!BR$6</f>
        <v>0</v>
      </c>
      <c r="BH32" s="64">
        <f>IF(AND(BH$3&gt;=$I32,$H32&gt;0,SUM($M32:BG32)&lt;$G32,$I32&lt;&gt;0),$G32/$H32,0)*IF(AND($K32&gt;0,BH$3&gt;$K32),0,1)*тех!BS$6</f>
        <v>0</v>
      </c>
      <c r="BI32" s="64">
        <f>IF(AND(BI$3&gt;=$I32,$H32&gt;0,SUM($M32:BH32)&lt;$G32,$I32&lt;&gt;0),$G32/$H32,0)*IF(AND($K32&gt;0,BI$3&gt;$K32),0,1)*тех!BT$6</f>
        <v>0</v>
      </c>
      <c r="BJ32" s="64">
        <f>IF(AND(BJ$3&gt;=$I32,$H32&gt;0,SUM($M32:BI32)&lt;$G32,$I32&lt;&gt;0),$G32/$H32,0)*IF(AND($K32&gt;0,BJ$3&gt;$K32),0,1)*тех!BU$6</f>
        <v>0</v>
      </c>
      <c r="BK32" s="64">
        <f>IF(AND(BK$3&gt;=$I32,$H32&gt;0,SUM($M32:BJ32)&lt;$G32,$I32&lt;&gt;0),$G32/$H32,0)*IF(AND($K32&gt;0,BK$3&gt;$K32),0,1)*тех!BV$6</f>
        <v>0</v>
      </c>
      <c r="BL32" s="64">
        <f>IF(AND(BL$3&gt;=$I32,$H32&gt;0,SUM($M32:BK32)&lt;$G32,$I32&lt;&gt;0),$G32/$H32,0)*IF(AND($K32&gt;0,BL$3&gt;$K32),0,1)*тех!BW$6</f>
        <v>0</v>
      </c>
      <c r="BM32" s="64">
        <f>IF(AND(BM$3&gt;=$I32,$H32&gt;0,SUM($M32:BL32)&lt;$G32,$I32&lt;&gt;0),$G32/$H32,0)*IF(AND($K32&gt;0,BM$3&gt;$K32),0,1)*тех!BX$6</f>
        <v>0</v>
      </c>
      <c r="BN32" s="64">
        <f>IF(AND(BN$3&gt;=$I32,$H32&gt;0,SUM($M32:BM32)&lt;$G32,$I32&lt;&gt;0),$G32/$H32,0)*IF(AND($K32&gt;0,BN$3&gt;$K32),0,1)*тех!BY$6</f>
        <v>0</v>
      </c>
      <c r="BO32" s="64">
        <f>IF(AND(BO$3&gt;=$I32,$H32&gt;0,SUM($M32:BN32)&lt;$G32,$I32&lt;&gt;0),$G32/$H32,0)*IF(AND($K32&gt;0,BO$3&gt;$K32),0,1)*тех!BZ$6</f>
        <v>0</v>
      </c>
      <c r="BP32" s="64">
        <f>IF(AND(BP$3&gt;=$I32,$H32&gt;0,SUM($M32:BO32)&lt;$G32,$I32&lt;&gt;0),$G32/$H32,0)*IF(AND($K32&gt;0,BP$3&gt;$K32),0,1)*тех!CA$6</f>
        <v>0</v>
      </c>
      <c r="BQ32" s="64">
        <f>IF(AND(BQ$3&gt;=$I32,$H32&gt;0,SUM($M32:BP32)&lt;$G32,$I32&lt;&gt;0),$G32/$H32,0)*IF(AND($K32&gt;0,BQ$3&gt;$K32),0,1)*тех!CB$6</f>
        <v>0</v>
      </c>
      <c r="BR32" s="64">
        <f>IF(AND(BR$3&gt;=$I32,$H32&gt;0,SUM($M32:BQ32)&lt;$G32,$I32&lt;&gt;0),$G32/$H32,0)*IF(AND($K32&gt;0,BR$3&gt;$K32),0,1)*тех!CC$6</f>
        <v>0</v>
      </c>
      <c r="BS32" s="64">
        <f>IF(AND(BS$3&gt;=$I32,$H32&gt;0,SUM($M32:BR32)&lt;$G32,$I32&lt;&gt;0),$G32/$H32,0)*IF(AND($K32&gt;0,BS$3&gt;$K32),0,1)*тех!CD$6</f>
        <v>0</v>
      </c>
      <c r="BT32" s="64">
        <f>IF(AND(BT$3&gt;=$I32,$H32&gt;0,SUM($M32:BS32)&lt;$G32,$I32&lt;&gt;0),$G32/$H32,0)*IF(AND($K32&gt;0,BT$3&gt;$K32),0,1)*тех!CE$6</f>
        <v>0</v>
      </c>
    </row>
    <row r="33" spans="2:72">
      <c r="B33" s="3">
        <v>28</v>
      </c>
      <c r="C33" s="19" t="s">
        <v>1241</v>
      </c>
      <c r="D33" s="19" t="s">
        <v>683</v>
      </c>
      <c r="E33" s="71">
        <v>97110</v>
      </c>
      <c r="F33" s="19">
        <v>0</v>
      </c>
      <c r="G33" s="76">
        <f t="shared" si="5"/>
        <v>0</v>
      </c>
      <c r="H33" s="7">
        <f>IFERROR(VLOOKUP(D33,тех!$N$19:$O$24,2,FALSE),)</f>
        <v>24</v>
      </c>
      <c r="I33" s="20">
        <f t="shared" si="3"/>
        <v>42370</v>
      </c>
      <c r="J33" s="111">
        <f>IF(AND(H33+(YEAR(I33)-YEAR(Параметры!$C$11))*12+(MONTH(I33)-MONTH(Параметры!$C$11))&gt;Параметры!$C$12,F33&gt;0),(G33-SUM(M33:BT33))/F33,)</f>
        <v>0</v>
      </c>
      <c r="K33" s="112">
        <f>IF(H33+(YEAR(I33)-YEAR(Параметры!$C$11))*12+(MONTH(I33)-MONTH(Параметры!$C$11))&gt;Параметры!$C$12,DATE(YEAR(Параметры!$C$11),MONTH(Параметры!$C$11)+Параметры!$C$12-1,1),"")</f>
        <v>42705</v>
      </c>
      <c r="M33" s="76">
        <f t="shared" si="2"/>
        <v>0</v>
      </c>
      <c r="N33" s="64">
        <f>IF(AND(N$3&gt;=$I33,$H33&gt;0,SUM($M33:M33)&lt;$G33,$I33&lt;&gt;0),$G33/$H33,0)*IF(AND($K33&gt;0,N$3&gt;$K33),0,1)*тех!Y$6</f>
        <v>0</v>
      </c>
      <c r="O33" s="64">
        <f>IF(AND(O$3&gt;=$I33,$H33&gt;0,SUM($M33:N33)&lt;$G33,$I33&lt;&gt;0),$G33/$H33,0)*IF(AND($K33&gt;0,O$3&gt;$K33),0,1)*тех!Z$6</f>
        <v>0</v>
      </c>
      <c r="P33" s="64">
        <f>IF(AND(P$3&gt;=$I33,$H33&gt;0,SUM($M33:O33)&lt;$G33,$I33&lt;&gt;0),$G33/$H33,0)*IF(AND($K33&gt;0,P$3&gt;$K33),0,1)*тех!AA$6</f>
        <v>0</v>
      </c>
      <c r="Q33" s="64">
        <f>IF(AND(Q$3&gt;=$I33,$H33&gt;0,SUM($M33:P33)&lt;$G33,$I33&lt;&gt;0),$G33/$H33,0)*IF(AND($K33&gt;0,Q$3&gt;$K33),0,1)*тех!AB$6</f>
        <v>0</v>
      </c>
      <c r="R33" s="64">
        <f>IF(AND(R$3&gt;=$I33,$H33&gt;0,SUM($M33:Q33)&lt;$G33,$I33&lt;&gt;0),$G33/$H33,0)*IF(AND($K33&gt;0,R$3&gt;$K33),0,1)*тех!AC$6</f>
        <v>0</v>
      </c>
      <c r="S33" s="64">
        <f>IF(AND(S$3&gt;=$I33,$H33&gt;0,SUM($M33:R33)&lt;$G33,$I33&lt;&gt;0),$G33/$H33,0)*IF(AND($K33&gt;0,S$3&gt;$K33),0,1)*тех!AD$6</f>
        <v>0</v>
      </c>
      <c r="T33" s="64">
        <f>IF(AND(T$3&gt;=$I33,$H33&gt;0,SUM($M33:S33)&lt;$G33,$I33&lt;&gt;0),$G33/$H33,0)*IF(AND($K33&gt;0,T$3&gt;$K33),0,1)*тех!AE$6</f>
        <v>0</v>
      </c>
      <c r="U33" s="64">
        <f>IF(AND(U$3&gt;=$I33,$H33&gt;0,SUM($M33:T33)&lt;$G33,$I33&lt;&gt;0),$G33/$H33,0)*IF(AND($K33&gt;0,U$3&gt;$K33),0,1)*тех!AF$6</f>
        <v>0</v>
      </c>
      <c r="V33" s="64">
        <f>IF(AND(V$3&gt;=$I33,$H33&gt;0,SUM($M33:U33)&lt;$G33,$I33&lt;&gt;0),$G33/$H33,0)*IF(AND($K33&gt;0,V$3&gt;$K33),0,1)*тех!AG$6</f>
        <v>0</v>
      </c>
      <c r="W33" s="64">
        <f>IF(AND(W$3&gt;=$I33,$H33&gt;0,SUM($M33:V33)&lt;$G33,$I33&lt;&gt;0),$G33/$H33,0)*IF(AND($K33&gt;0,W$3&gt;$K33),0,1)*тех!AH$6</f>
        <v>0</v>
      </c>
      <c r="X33" s="64">
        <f>IF(AND(X$3&gt;=$I33,$H33&gt;0,SUM($M33:W33)&lt;$G33,$I33&lt;&gt;0),$G33/$H33,0)*IF(AND($K33&gt;0,X$3&gt;$K33),0,1)*тех!AI$6</f>
        <v>0</v>
      </c>
      <c r="Y33" s="64">
        <f>IF(AND(Y$3&gt;=$I33,$H33&gt;0,SUM($M33:X33)&lt;$G33,$I33&lt;&gt;0),$G33/$H33,0)*IF(AND($K33&gt;0,Y$3&gt;$K33),0,1)*тех!AJ$6</f>
        <v>0</v>
      </c>
      <c r="Z33" s="64">
        <f>IF(AND(Z$3&gt;=$I33,$H33&gt;0,SUM($M33:Y33)&lt;$G33,$I33&lt;&gt;0),$G33/$H33,0)*IF(AND($K33&gt;0,Z$3&gt;$K33),0,1)*тех!AK$6</f>
        <v>0</v>
      </c>
      <c r="AA33" s="64">
        <f>IF(AND(AA$3&gt;=$I33,$H33&gt;0,SUM($M33:Z33)&lt;$G33,$I33&lt;&gt;0),$G33/$H33,0)*IF(AND($K33&gt;0,AA$3&gt;$K33),0,1)*тех!AL$6</f>
        <v>0</v>
      </c>
      <c r="AB33" s="64">
        <f>IF(AND(AB$3&gt;=$I33,$H33&gt;0,SUM($M33:AA33)&lt;$G33,$I33&lt;&gt;0),$G33/$H33,0)*IF(AND($K33&gt;0,AB$3&gt;$K33),0,1)*тех!AM$6</f>
        <v>0</v>
      </c>
      <c r="AC33" s="64">
        <f>IF(AND(AC$3&gt;=$I33,$H33&gt;0,SUM($M33:AB33)&lt;$G33,$I33&lt;&gt;0),$G33/$H33,0)*IF(AND($K33&gt;0,AC$3&gt;$K33),0,1)*тех!AN$6</f>
        <v>0</v>
      </c>
      <c r="AD33" s="64">
        <f>IF(AND(AD$3&gt;=$I33,$H33&gt;0,SUM($M33:AC33)&lt;$G33,$I33&lt;&gt;0),$G33/$H33,0)*IF(AND($K33&gt;0,AD$3&gt;$K33),0,1)*тех!AO$6</f>
        <v>0</v>
      </c>
      <c r="AE33" s="64">
        <f>IF(AND(AE$3&gt;=$I33,$H33&gt;0,SUM($M33:AD33)&lt;$G33,$I33&lt;&gt;0),$G33/$H33,0)*IF(AND($K33&gt;0,AE$3&gt;$K33),0,1)*тех!AP$6</f>
        <v>0</v>
      </c>
      <c r="AF33" s="64">
        <f>IF(AND(AF$3&gt;=$I33,$H33&gt;0,SUM($M33:AE33)&lt;$G33,$I33&lt;&gt;0),$G33/$H33,0)*IF(AND($K33&gt;0,AF$3&gt;$K33),0,1)*тех!AQ$6</f>
        <v>0</v>
      </c>
      <c r="AG33" s="64">
        <f>IF(AND(AG$3&gt;=$I33,$H33&gt;0,SUM($M33:AF33)&lt;$G33,$I33&lt;&gt;0),$G33/$H33,0)*IF(AND($K33&gt;0,AG$3&gt;$K33),0,1)*тех!AR$6</f>
        <v>0</v>
      </c>
      <c r="AH33" s="64">
        <f>IF(AND(AH$3&gt;=$I33,$H33&gt;0,SUM($M33:AG33)&lt;$G33,$I33&lt;&gt;0),$G33/$H33,0)*IF(AND($K33&gt;0,AH$3&gt;$K33),0,1)*тех!AS$6</f>
        <v>0</v>
      </c>
      <c r="AI33" s="64">
        <f>IF(AND(AI$3&gt;=$I33,$H33&gt;0,SUM($M33:AH33)&lt;$G33,$I33&lt;&gt;0),$G33/$H33,0)*IF(AND($K33&gt;0,AI$3&gt;$K33),0,1)*тех!AT$6</f>
        <v>0</v>
      </c>
      <c r="AJ33" s="64">
        <f>IF(AND(AJ$3&gt;=$I33,$H33&gt;0,SUM($M33:AI33)&lt;$G33,$I33&lt;&gt;0),$G33/$H33,0)*IF(AND($K33&gt;0,AJ$3&gt;$K33),0,1)*тех!AU$6</f>
        <v>0</v>
      </c>
      <c r="AK33" s="64">
        <f>IF(AND(AK$3&gt;=$I33,$H33&gt;0,SUM($M33:AJ33)&lt;$G33,$I33&lt;&gt;0),$G33/$H33,0)*IF(AND($K33&gt;0,AK$3&gt;$K33),0,1)*тех!AV$6</f>
        <v>0</v>
      </c>
      <c r="AL33" s="64">
        <f>IF(AND(AL$3&gt;=$I33,$H33&gt;0,SUM($M33:AK33)&lt;$G33,$I33&lt;&gt;0),$G33/$H33,0)*IF(AND($K33&gt;0,AL$3&gt;$K33),0,1)*тех!AW$6</f>
        <v>0</v>
      </c>
      <c r="AM33" s="64">
        <f>IF(AND(AM$3&gt;=$I33,$H33&gt;0,SUM($M33:AL33)&lt;$G33,$I33&lt;&gt;0),$G33/$H33,0)*IF(AND($K33&gt;0,AM$3&gt;$K33),0,1)*тех!AX$6</f>
        <v>0</v>
      </c>
      <c r="AN33" s="64">
        <f>IF(AND(AN$3&gt;=$I33,$H33&gt;0,SUM($M33:AM33)&lt;$G33,$I33&lt;&gt;0),$G33/$H33,0)*IF(AND($K33&gt;0,AN$3&gt;$K33),0,1)*тех!AY$6</f>
        <v>0</v>
      </c>
      <c r="AO33" s="64">
        <f>IF(AND(AO$3&gt;=$I33,$H33&gt;0,SUM($M33:AN33)&lt;$G33,$I33&lt;&gt;0),$G33/$H33,0)*IF(AND($K33&gt;0,AO$3&gt;$K33),0,1)*тех!AZ$6</f>
        <v>0</v>
      </c>
      <c r="AP33" s="64">
        <f>IF(AND(AP$3&gt;=$I33,$H33&gt;0,SUM($M33:AO33)&lt;$G33,$I33&lt;&gt;0),$G33/$H33,0)*IF(AND($K33&gt;0,AP$3&gt;$K33),0,1)*тех!BA$6</f>
        <v>0</v>
      </c>
      <c r="AQ33" s="64">
        <f>IF(AND(AQ$3&gt;=$I33,$H33&gt;0,SUM($M33:AP33)&lt;$G33,$I33&lt;&gt;0),$G33/$H33,0)*IF(AND($K33&gt;0,AQ$3&gt;$K33),0,1)*тех!BB$6</f>
        <v>0</v>
      </c>
      <c r="AR33" s="64">
        <f>IF(AND(AR$3&gt;=$I33,$H33&gt;0,SUM($M33:AQ33)&lt;$G33,$I33&lt;&gt;0),$G33/$H33,0)*IF(AND($K33&gt;0,AR$3&gt;$K33),0,1)*тех!BC$6</f>
        <v>0</v>
      </c>
      <c r="AS33" s="64">
        <f>IF(AND(AS$3&gt;=$I33,$H33&gt;0,SUM($M33:AR33)&lt;$G33,$I33&lt;&gt;0),$G33/$H33,0)*IF(AND($K33&gt;0,AS$3&gt;$K33),0,1)*тех!BD$6</f>
        <v>0</v>
      </c>
      <c r="AT33" s="64">
        <f>IF(AND(AT$3&gt;=$I33,$H33&gt;0,SUM($M33:AS33)&lt;$G33,$I33&lt;&gt;0),$G33/$H33,0)*IF(AND($K33&gt;0,AT$3&gt;$K33),0,1)*тех!BE$6</f>
        <v>0</v>
      </c>
      <c r="AU33" s="64">
        <f>IF(AND(AU$3&gt;=$I33,$H33&gt;0,SUM($M33:AT33)&lt;$G33,$I33&lt;&gt;0),$G33/$H33,0)*IF(AND($K33&gt;0,AU$3&gt;$K33),0,1)*тех!BF$6</f>
        <v>0</v>
      </c>
      <c r="AV33" s="64">
        <f>IF(AND(AV$3&gt;=$I33,$H33&gt;0,SUM($M33:AU33)&lt;$G33,$I33&lt;&gt;0),$G33/$H33,0)*IF(AND($K33&gt;0,AV$3&gt;$K33),0,1)*тех!BG$6</f>
        <v>0</v>
      </c>
      <c r="AW33" s="64">
        <f>IF(AND(AW$3&gt;=$I33,$H33&gt;0,SUM($M33:AV33)&lt;$G33,$I33&lt;&gt;0),$G33/$H33,0)*IF(AND($K33&gt;0,AW$3&gt;$K33),0,1)*тех!BH$6</f>
        <v>0</v>
      </c>
      <c r="AX33" s="64">
        <f>IF(AND(AX$3&gt;=$I33,$H33&gt;0,SUM($M33:AW33)&lt;$G33,$I33&lt;&gt;0),$G33/$H33,0)*IF(AND($K33&gt;0,AX$3&gt;$K33),0,1)*тех!BI$6</f>
        <v>0</v>
      </c>
      <c r="AY33" s="64">
        <f>IF(AND(AY$3&gt;=$I33,$H33&gt;0,SUM($M33:AX33)&lt;$G33,$I33&lt;&gt;0),$G33/$H33,0)*IF(AND($K33&gt;0,AY$3&gt;$K33),0,1)*тех!BJ$6</f>
        <v>0</v>
      </c>
      <c r="AZ33" s="64">
        <f>IF(AND(AZ$3&gt;=$I33,$H33&gt;0,SUM($M33:AY33)&lt;$G33,$I33&lt;&gt;0),$G33/$H33,0)*IF(AND($K33&gt;0,AZ$3&gt;$K33),0,1)*тех!BK$6</f>
        <v>0</v>
      </c>
      <c r="BA33" s="64">
        <f>IF(AND(BA$3&gt;=$I33,$H33&gt;0,SUM($M33:AZ33)&lt;$G33,$I33&lt;&gt;0),$G33/$H33,0)*IF(AND($K33&gt;0,BA$3&gt;$K33),0,1)*тех!BL$6</f>
        <v>0</v>
      </c>
      <c r="BB33" s="64">
        <f>IF(AND(BB$3&gt;=$I33,$H33&gt;0,SUM($M33:BA33)&lt;$G33,$I33&lt;&gt;0),$G33/$H33,0)*IF(AND($K33&gt;0,BB$3&gt;$K33),0,1)*тех!BM$6</f>
        <v>0</v>
      </c>
      <c r="BC33" s="64">
        <f>IF(AND(BC$3&gt;=$I33,$H33&gt;0,SUM($M33:BB33)&lt;$G33,$I33&lt;&gt;0),$G33/$H33,0)*IF(AND($K33&gt;0,BC$3&gt;$K33),0,1)*тех!BN$6</f>
        <v>0</v>
      </c>
      <c r="BD33" s="64">
        <f>IF(AND(BD$3&gt;=$I33,$H33&gt;0,SUM($M33:BC33)&lt;$G33,$I33&lt;&gt;0),$G33/$H33,0)*IF(AND($K33&gt;0,BD$3&gt;$K33),0,1)*тех!BO$6</f>
        <v>0</v>
      </c>
      <c r="BE33" s="64">
        <f>IF(AND(BE$3&gt;=$I33,$H33&gt;0,SUM($M33:BD33)&lt;$G33,$I33&lt;&gt;0),$G33/$H33,0)*IF(AND($K33&gt;0,BE$3&gt;$K33),0,1)*тех!BP$6</f>
        <v>0</v>
      </c>
      <c r="BF33" s="64">
        <f>IF(AND(BF$3&gt;=$I33,$H33&gt;0,SUM($M33:BE33)&lt;$G33,$I33&lt;&gt;0),$G33/$H33,0)*IF(AND($K33&gt;0,BF$3&gt;$K33),0,1)*тех!BQ$6</f>
        <v>0</v>
      </c>
      <c r="BG33" s="64">
        <f>IF(AND(BG$3&gt;=$I33,$H33&gt;0,SUM($M33:BF33)&lt;$G33,$I33&lt;&gt;0),$G33/$H33,0)*IF(AND($K33&gt;0,BG$3&gt;$K33),0,1)*тех!BR$6</f>
        <v>0</v>
      </c>
      <c r="BH33" s="64">
        <f>IF(AND(BH$3&gt;=$I33,$H33&gt;0,SUM($M33:BG33)&lt;$G33,$I33&lt;&gt;0),$G33/$H33,0)*IF(AND($K33&gt;0,BH$3&gt;$K33),0,1)*тех!BS$6</f>
        <v>0</v>
      </c>
      <c r="BI33" s="64">
        <f>IF(AND(BI$3&gt;=$I33,$H33&gt;0,SUM($M33:BH33)&lt;$G33,$I33&lt;&gt;0),$G33/$H33,0)*IF(AND($K33&gt;0,BI$3&gt;$K33),0,1)*тех!BT$6</f>
        <v>0</v>
      </c>
      <c r="BJ33" s="64">
        <f>IF(AND(BJ$3&gt;=$I33,$H33&gt;0,SUM($M33:BI33)&lt;$G33,$I33&lt;&gt;0),$G33/$H33,0)*IF(AND($K33&gt;0,BJ$3&gt;$K33),0,1)*тех!BU$6</f>
        <v>0</v>
      </c>
      <c r="BK33" s="64">
        <f>IF(AND(BK$3&gt;=$I33,$H33&gt;0,SUM($M33:BJ33)&lt;$G33,$I33&lt;&gt;0),$G33/$H33,0)*IF(AND($K33&gt;0,BK$3&gt;$K33),0,1)*тех!BV$6</f>
        <v>0</v>
      </c>
      <c r="BL33" s="64">
        <f>IF(AND(BL$3&gt;=$I33,$H33&gt;0,SUM($M33:BK33)&lt;$G33,$I33&lt;&gt;0),$G33/$H33,0)*IF(AND($K33&gt;0,BL$3&gt;$K33),0,1)*тех!BW$6</f>
        <v>0</v>
      </c>
      <c r="BM33" s="64">
        <f>IF(AND(BM$3&gt;=$I33,$H33&gt;0,SUM($M33:BL33)&lt;$G33,$I33&lt;&gt;0),$G33/$H33,0)*IF(AND($K33&gt;0,BM$3&gt;$K33),0,1)*тех!BX$6</f>
        <v>0</v>
      </c>
      <c r="BN33" s="64">
        <f>IF(AND(BN$3&gt;=$I33,$H33&gt;0,SUM($M33:BM33)&lt;$G33,$I33&lt;&gt;0),$G33/$H33,0)*IF(AND($K33&gt;0,BN$3&gt;$K33),0,1)*тех!BY$6</f>
        <v>0</v>
      </c>
      <c r="BO33" s="64">
        <f>IF(AND(BO$3&gt;=$I33,$H33&gt;0,SUM($M33:BN33)&lt;$G33,$I33&lt;&gt;0),$G33/$H33,0)*IF(AND($K33&gt;0,BO$3&gt;$K33),0,1)*тех!BZ$6</f>
        <v>0</v>
      </c>
      <c r="BP33" s="64">
        <f>IF(AND(BP$3&gt;=$I33,$H33&gt;0,SUM($M33:BO33)&lt;$G33,$I33&lt;&gt;0),$G33/$H33,0)*IF(AND($K33&gt;0,BP$3&gt;$K33),0,1)*тех!CA$6</f>
        <v>0</v>
      </c>
      <c r="BQ33" s="64">
        <f>IF(AND(BQ$3&gt;=$I33,$H33&gt;0,SUM($M33:BP33)&lt;$G33,$I33&lt;&gt;0),$G33/$H33,0)*IF(AND($K33&gt;0,BQ$3&gt;$K33),0,1)*тех!CB$6</f>
        <v>0</v>
      </c>
      <c r="BR33" s="64">
        <f>IF(AND(BR$3&gt;=$I33,$H33&gt;0,SUM($M33:BQ33)&lt;$G33,$I33&lt;&gt;0),$G33/$H33,0)*IF(AND($K33&gt;0,BR$3&gt;$K33),0,1)*тех!CC$6</f>
        <v>0</v>
      </c>
      <c r="BS33" s="64">
        <f>IF(AND(BS$3&gt;=$I33,$H33&gt;0,SUM($M33:BR33)&lt;$G33,$I33&lt;&gt;0),$G33/$H33,0)*IF(AND($K33&gt;0,BS$3&gt;$K33),0,1)*тех!CD$6</f>
        <v>0</v>
      </c>
      <c r="BT33" s="64">
        <f>IF(AND(BT$3&gt;=$I33,$H33&gt;0,SUM($M33:BS33)&lt;$G33,$I33&lt;&gt;0),$G33/$H33,0)*IF(AND($K33&gt;0,BT$3&gt;$K33),0,1)*тех!CE$6</f>
        <v>0</v>
      </c>
    </row>
    <row r="34" spans="2:72">
      <c r="B34" s="3">
        <v>29</v>
      </c>
      <c r="C34" s="19" t="s">
        <v>1242</v>
      </c>
      <c r="D34" s="19" t="s">
        <v>683</v>
      </c>
      <c r="E34" s="71">
        <f>27300/2</f>
        <v>13650</v>
      </c>
      <c r="F34" s="19">
        <v>2</v>
      </c>
      <c r="G34" s="76">
        <f t="shared" si="5"/>
        <v>27300</v>
      </c>
      <c r="H34" s="7">
        <f>IFERROR(VLOOKUP(D34,тех!$N$19:$O$24,2,FALSE),)</f>
        <v>24</v>
      </c>
      <c r="I34" s="20">
        <f t="shared" si="3"/>
        <v>42370</v>
      </c>
      <c r="J34" s="111">
        <f>IF(AND(H34+(YEAR(I34)-YEAR(Параметры!$C$11))*12+(MONTH(I34)-MONTH(Параметры!$C$11))&gt;Параметры!$C$12,F34&gt;0),(G34-SUM(M34:BT34))/F34,)</f>
        <v>6825</v>
      </c>
      <c r="K34" s="112">
        <f>IF(H34+(YEAR(I34)-YEAR(Параметры!$C$11))*12+(MONTH(I34)-MONTH(Параметры!$C$11))&gt;Параметры!$C$12,DATE(YEAR(Параметры!$C$11),MONTH(Параметры!$C$11)+Параметры!$C$12-1,1),"")</f>
        <v>42705</v>
      </c>
      <c r="M34" s="76">
        <f t="shared" si="2"/>
        <v>1137.5</v>
      </c>
      <c r="N34" s="64">
        <f>IF(AND(N$3&gt;=$I34,$H34&gt;0,SUM($M34:M34)&lt;$G34,$I34&lt;&gt;0),$G34/$H34,0)*IF(AND($K34&gt;0,N$3&gt;$K34),0,1)*тех!Y$6</f>
        <v>1137.5</v>
      </c>
      <c r="O34" s="64">
        <f>IF(AND(O$3&gt;=$I34,$H34&gt;0,SUM($M34:N34)&lt;$G34,$I34&lt;&gt;0),$G34/$H34,0)*IF(AND($K34&gt;0,O$3&gt;$K34),0,1)*тех!Z$6</f>
        <v>1137.5</v>
      </c>
      <c r="P34" s="64">
        <f>IF(AND(P$3&gt;=$I34,$H34&gt;0,SUM($M34:O34)&lt;$G34,$I34&lt;&gt;0),$G34/$H34,0)*IF(AND($K34&gt;0,P$3&gt;$K34),0,1)*тех!AA$6</f>
        <v>1137.5</v>
      </c>
      <c r="Q34" s="64">
        <f>IF(AND(Q$3&gt;=$I34,$H34&gt;0,SUM($M34:P34)&lt;$G34,$I34&lt;&gt;0),$G34/$H34,0)*IF(AND($K34&gt;0,Q$3&gt;$K34),0,1)*тех!AB$6</f>
        <v>1137.5</v>
      </c>
      <c r="R34" s="64">
        <f>IF(AND(R$3&gt;=$I34,$H34&gt;0,SUM($M34:Q34)&lt;$G34,$I34&lt;&gt;0),$G34/$H34,0)*IF(AND($K34&gt;0,R$3&gt;$K34),0,1)*тех!AC$6</f>
        <v>1137.5</v>
      </c>
      <c r="S34" s="64">
        <f>IF(AND(S$3&gt;=$I34,$H34&gt;0,SUM($M34:R34)&lt;$G34,$I34&lt;&gt;0),$G34/$H34,0)*IF(AND($K34&gt;0,S$3&gt;$K34),0,1)*тех!AD$6</f>
        <v>1137.5</v>
      </c>
      <c r="T34" s="64">
        <f>IF(AND(T$3&gt;=$I34,$H34&gt;0,SUM($M34:S34)&lt;$G34,$I34&lt;&gt;0),$G34/$H34,0)*IF(AND($K34&gt;0,T$3&gt;$K34),0,1)*тех!AE$6</f>
        <v>1137.5</v>
      </c>
      <c r="U34" s="64">
        <f>IF(AND(U$3&gt;=$I34,$H34&gt;0,SUM($M34:T34)&lt;$G34,$I34&lt;&gt;0),$G34/$H34,0)*IF(AND($K34&gt;0,U$3&gt;$K34),0,1)*тех!AF$6</f>
        <v>1137.5</v>
      </c>
      <c r="V34" s="64">
        <f>IF(AND(V$3&gt;=$I34,$H34&gt;0,SUM($M34:U34)&lt;$G34,$I34&lt;&gt;0),$G34/$H34,0)*IF(AND($K34&gt;0,V$3&gt;$K34),0,1)*тех!AG$6</f>
        <v>1137.5</v>
      </c>
      <c r="W34" s="64">
        <f>IF(AND(W$3&gt;=$I34,$H34&gt;0,SUM($M34:V34)&lt;$G34,$I34&lt;&gt;0),$G34/$H34,0)*IF(AND($K34&gt;0,W$3&gt;$K34),0,1)*тех!AH$6</f>
        <v>1137.5</v>
      </c>
      <c r="X34" s="64">
        <f>IF(AND(X$3&gt;=$I34,$H34&gt;0,SUM($M34:W34)&lt;$G34,$I34&lt;&gt;0),$G34/$H34,0)*IF(AND($K34&gt;0,X$3&gt;$K34),0,1)*тех!AI$6</f>
        <v>1137.5</v>
      </c>
      <c r="Y34" s="64">
        <f>IF(AND(Y$3&gt;=$I34,$H34&gt;0,SUM($M34:X34)&lt;$G34,$I34&lt;&gt;0),$G34/$H34,0)*IF(AND($K34&gt;0,Y$3&gt;$K34),0,1)*тех!AJ$6</f>
        <v>0</v>
      </c>
      <c r="Z34" s="64">
        <f>IF(AND(Z$3&gt;=$I34,$H34&gt;0,SUM($M34:Y34)&lt;$G34,$I34&lt;&gt;0),$G34/$H34,0)*IF(AND($K34&gt;0,Z$3&gt;$K34),0,1)*тех!AK$6</f>
        <v>0</v>
      </c>
      <c r="AA34" s="64">
        <f>IF(AND(AA$3&gt;=$I34,$H34&gt;0,SUM($M34:Z34)&lt;$G34,$I34&lt;&gt;0),$G34/$H34,0)*IF(AND($K34&gt;0,AA$3&gt;$K34),0,1)*тех!AL$6</f>
        <v>0</v>
      </c>
      <c r="AB34" s="64">
        <f>IF(AND(AB$3&gt;=$I34,$H34&gt;0,SUM($M34:AA34)&lt;$G34,$I34&lt;&gt;0),$G34/$H34,0)*IF(AND($K34&gt;0,AB$3&gt;$K34),0,1)*тех!AM$6</f>
        <v>0</v>
      </c>
      <c r="AC34" s="64">
        <f>IF(AND(AC$3&gt;=$I34,$H34&gt;0,SUM($M34:AB34)&lt;$G34,$I34&lt;&gt;0),$G34/$H34,0)*IF(AND($K34&gt;0,AC$3&gt;$K34),0,1)*тех!AN$6</f>
        <v>0</v>
      </c>
      <c r="AD34" s="64">
        <f>IF(AND(AD$3&gt;=$I34,$H34&gt;0,SUM($M34:AC34)&lt;$G34,$I34&lt;&gt;0),$G34/$H34,0)*IF(AND($K34&gt;0,AD$3&gt;$K34),0,1)*тех!AO$6</f>
        <v>0</v>
      </c>
      <c r="AE34" s="64">
        <f>IF(AND(AE$3&gt;=$I34,$H34&gt;0,SUM($M34:AD34)&lt;$G34,$I34&lt;&gt;0),$G34/$H34,0)*IF(AND($K34&gt;0,AE$3&gt;$K34),0,1)*тех!AP$6</f>
        <v>0</v>
      </c>
      <c r="AF34" s="64">
        <f>IF(AND(AF$3&gt;=$I34,$H34&gt;0,SUM($M34:AE34)&lt;$G34,$I34&lt;&gt;0),$G34/$H34,0)*IF(AND($K34&gt;0,AF$3&gt;$K34),0,1)*тех!AQ$6</f>
        <v>0</v>
      </c>
      <c r="AG34" s="64">
        <f>IF(AND(AG$3&gt;=$I34,$H34&gt;0,SUM($M34:AF34)&lt;$G34,$I34&lt;&gt;0),$G34/$H34,0)*IF(AND($K34&gt;0,AG$3&gt;$K34),0,1)*тех!AR$6</f>
        <v>0</v>
      </c>
      <c r="AH34" s="64">
        <f>IF(AND(AH$3&gt;=$I34,$H34&gt;0,SUM($M34:AG34)&lt;$G34,$I34&lt;&gt;0),$G34/$H34,0)*IF(AND($K34&gt;0,AH$3&gt;$K34),0,1)*тех!AS$6</f>
        <v>0</v>
      </c>
      <c r="AI34" s="64">
        <f>IF(AND(AI$3&gt;=$I34,$H34&gt;0,SUM($M34:AH34)&lt;$G34,$I34&lt;&gt;0),$G34/$H34,0)*IF(AND($K34&gt;0,AI$3&gt;$K34),0,1)*тех!AT$6</f>
        <v>0</v>
      </c>
      <c r="AJ34" s="64">
        <f>IF(AND(AJ$3&gt;=$I34,$H34&gt;0,SUM($M34:AI34)&lt;$G34,$I34&lt;&gt;0),$G34/$H34,0)*IF(AND($K34&gt;0,AJ$3&gt;$K34),0,1)*тех!AU$6</f>
        <v>0</v>
      </c>
      <c r="AK34" s="64">
        <f>IF(AND(AK$3&gt;=$I34,$H34&gt;0,SUM($M34:AJ34)&lt;$G34,$I34&lt;&gt;0),$G34/$H34,0)*IF(AND($K34&gt;0,AK$3&gt;$K34),0,1)*тех!AV$6</f>
        <v>0</v>
      </c>
      <c r="AL34" s="64">
        <f>IF(AND(AL$3&gt;=$I34,$H34&gt;0,SUM($M34:AK34)&lt;$G34,$I34&lt;&gt;0),$G34/$H34,0)*IF(AND($K34&gt;0,AL$3&gt;$K34),0,1)*тех!AW$6</f>
        <v>0</v>
      </c>
      <c r="AM34" s="64">
        <f>IF(AND(AM$3&gt;=$I34,$H34&gt;0,SUM($M34:AL34)&lt;$G34,$I34&lt;&gt;0),$G34/$H34,0)*IF(AND($K34&gt;0,AM$3&gt;$K34),0,1)*тех!AX$6</f>
        <v>0</v>
      </c>
      <c r="AN34" s="64">
        <f>IF(AND(AN$3&gt;=$I34,$H34&gt;0,SUM($M34:AM34)&lt;$G34,$I34&lt;&gt;0),$G34/$H34,0)*IF(AND($K34&gt;0,AN$3&gt;$K34),0,1)*тех!AY$6</f>
        <v>0</v>
      </c>
      <c r="AO34" s="64">
        <f>IF(AND(AO$3&gt;=$I34,$H34&gt;0,SUM($M34:AN34)&lt;$G34,$I34&lt;&gt;0),$G34/$H34,0)*IF(AND($K34&gt;0,AO$3&gt;$K34),0,1)*тех!AZ$6</f>
        <v>0</v>
      </c>
      <c r="AP34" s="64">
        <f>IF(AND(AP$3&gt;=$I34,$H34&gt;0,SUM($M34:AO34)&lt;$G34,$I34&lt;&gt;0),$G34/$H34,0)*IF(AND($K34&gt;0,AP$3&gt;$K34),0,1)*тех!BA$6</f>
        <v>0</v>
      </c>
      <c r="AQ34" s="64">
        <f>IF(AND(AQ$3&gt;=$I34,$H34&gt;0,SUM($M34:AP34)&lt;$G34,$I34&lt;&gt;0),$G34/$H34,0)*IF(AND($K34&gt;0,AQ$3&gt;$K34),0,1)*тех!BB$6</f>
        <v>0</v>
      </c>
      <c r="AR34" s="64">
        <f>IF(AND(AR$3&gt;=$I34,$H34&gt;0,SUM($M34:AQ34)&lt;$G34,$I34&lt;&gt;0),$G34/$H34,0)*IF(AND($K34&gt;0,AR$3&gt;$K34),0,1)*тех!BC$6</f>
        <v>0</v>
      </c>
      <c r="AS34" s="64">
        <f>IF(AND(AS$3&gt;=$I34,$H34&gt;0,SUM($M34:AR34)&lt;$G34,$I34&lt;&gt;0),$G34/$H34,0)*IF(AND($K34&gt;0,AS$3&gt;$K34),0,1)*тех!BD$6</f>
        <v>0</v>
      </c>
      <c r="AT34" s="64">
        <f>IF(AND(AT$3&gt;=$I34,$H34&gt;0,SUM($M34:AS34)&lt;$G34,$I34&lt;&gt;0),$G34/$H34,0)*IF(AND($K34&gt;0,AT$3&gt;$K34),0,1)*тех!BE$6</f>
        <v>0</v>
      </c>
      <c r="AU34" s="64">
        <f>IF(AND(AU$3&gt;=$I34,$H34&gt;0,SUM($M34:AT34)&lt;$G34,$I34&lt;&gt;0),$G34/$H34,0)*IF(AND($K34&gt;0,AU$3&gt;$K34),0,1)*тех!BF$6</f>
        <v>0</v>
      </c>
      <c r="AV34" s="64">
        <f>IF(AND(AV$3&gt;=$I34,$H34&gt;0,SUM($M34:AU34)&lt;$G34,$I34&lt;&gt;0),$G34/$H34,0)*IF(AND($K34&gt;0,AV$3&gt;$K34),0,1)*тех!BG$6</f>
        <v>0</v>
      </c>
      <c r="AW34" s="64">
        <f>IF(AND(AW$3&gt;=$I34,$H34&gt;0,SUM($M34:AV34)&lt;$G34,$I34&lt;&gt;0),$G34/$H34,0)*IF(AND($K34&gt;0,AW$3&gt;$K34),0,1)*тех!BH$6</f>
        <v>0</v>
      </c>
      <c r="AX34" s="64">
        <f>IF(AND(AX$3&gt;=$I34,$H34&gt;0,SUM($M34:AW34)&lt;$G34,$I34&lt;&gt;0),$G34/$H34,0)*IF(AND($K34&gt;0,AX$3&gt;$K34),0,1)*тех!BI$6</f>
        <v>0</v>
      </c>
      <c r="AY34" s="64">
        <f>IF(AND(AY$3&gt;=$I34,$H34&gt;0,SUM($M34:AX34)&lt;$G34,$I34&lt;&gt;0),$G34/$H34,0)*IF(AND($K34&gt;0,AY$3&gt;$K34),0,1)*тех!BJ$6</f>
        <v>0</v>
      </c>
      <c r="AZ34" s="64">
        <f>IF(AND(AZ$3&gt;=$I34,$H34&gt;0,SUM($M34:AY34)&lt;$G34,$I34&lt;&gt;0),$G34/$H34,0)*IF(AND($K34&gt;0,AZ$3&gt;$K34),0,1)*тех!BK$6</f>
        <v>0</v>
      </c>
      <c r="BA34" s="64">
        <f>IF(AND(BA$3&gt;=$I34,$H34&gt;0,SUM($M34:AZ34)&lt;$G34,$I34&lt;&gt;0),$G34/$H34,0)*IF(AND($K34&gt;0,BA$3&gt;$K34),0,1)*тех!BL$6</f>
        <v>0</v>
      </c>
      <c r="BB34" s="64">
        <f>IF(AND(BB$3&gt;=$I34,$H34&gt;0,SUM($M34:BA34)&lt;$G34,$I34&lt;&gt;0),$G34/$H34,0)*IF(AND($K34&gt;0,BB$3&gt;$K34),0,1)*тех!BM$6</f>
        <v>0</v>
      </c>
      <c r="BC34" s="64">
        <f>IF(AND(BC$3&gt;=$I34,$H34&gt;0,SUM($M34:BB34)&lt;$G34,$I34&lt;&gt;0),$G34/$H34,0)*IF(AND($K34&gt;0,BC$3&gt;$K34),0,1)*тех!BN$6</f>
        <v>0</v>
      </c>
      <c r="BD34" s="64">
        <f>IF(AND(BD$3&gt;=$I34,$H34&gt;0,SUM($M34:BC34)&lt;$G34,$I34&lt;&gt;0),$G34/$H34,0)*IF(AND($K34&gt;0,BD$3&gt;$K34),0,1)*тех!BO$6</f>
        <v>0</v>
      </c>
      <c r="BE34" s="64">
        <f>IF(AND(BE$3&gt;=$I34,$H34&gt;0,SUM($M34:BD34)&lt;$G34,$I34&lt;&gt;0),$G34/$H34,0)*IF(AND($K34&gt;0,BE$3&gt;$K34),0,1)*тех!BP$6</f>
        <v>0</v>
      </c>
      <c r="BF34" s="64">
        <f>IF(AND(BF$3&gt;=$I34,$H34&gt;0,SUM($M34:BE34)&lt;$G34,$I34&lt;&gt;0),$G34/$H34,0)*IF(AND($K34&gt;0,BF$3&gt;$K34),0,1)*тех!BQ$6</f>
        <v>0</v>
      </c>
      <c r="BG34" s="64">
        <f>IF(AND(BG$3&gt;=$I34,$H34&gt;0,SUM($M34:BF34)&lt;$G34,$I34&lt;&gt;0),$G34/$H34,0)*IF(AND($K34&gt;0,BG$3&gt;$K34),0,1)*тех!BR$6</f>
        <v>0</v>
      </c>
      <c r="BH34" s="64">
        <f>IF(AND(BH$3&gt;=$I34,$H34&gt;0,SUM($M34:BG34)&lt;$G34,$I34&lt;&gt;0),$G34/$H34,0)*IF(AND($K34&gt;0,BH$3&gt;$K34),0,1)*тех!BS$6</f>
        <v>0</v>
      </c>
      <c r="BI34" s="64">
        <f>IF(AND(BI$3&gt;=$I34,$H34&gt;0,SUM($M34:BH34)&lt;$G34,$I34&lt;&gt;0),$G34/$H34,0)*IF(AND($K34&gt;0,BI$3&gt;$K34),0,1)*тех!BT$6</f>
        <v>0</v>
      </c>
      <c r="BJ34" s="64">
        <f>IF(AND(BJ$3&gt;=$I34,$H34&gt;0,SUM($M34:BI34)&lt;$G34,$I34&lt;&gt;0),$G34/$H34,0)*IF(AND($K34&gt;0,BJ$3&gt;$K34),0,1)*тех!BU$6</f>
        <v>0</v>
      </c>
      <c r="BK34" s="64">
        <f>IF(AND(BK$3&gt;=$I34,$H34&gt;0,SUM($M34:BJ34)&lt;$G34,$I34&lt;&gt;0),$G34/$H34,0)*IF(AND($K34&gt;0,BK$3&gt;$K34),0,1)*тех!BV$6</f>
        <v>0</v>
      </c>
      <c r="BL34" s="64">
        <f>IF(AND(BL$3&gt;=$I34,$H34&gt;0,SUM($M34:BK34)&lt;$G34,$I34&lt;&gt;0),$G34/$H34,0)*IF(AND($K34&gt;0,BL$3&gt;$K34),0,1)*тех!BW$6</f>
        <v>0</v>
      </c>
      <c r="BM34" s="64">
        <f>IF(AND(BM$3&gt;=$I34,$H34&gt;0,SUM($M34:BL34)&lt;$G34,$I34&lt;&gt;0),$G34/$H34,0)*IF(AND($K34&gt;0,BM$3&gt;$K34),0,1)*тех!BX$6</f>
        <v>0</v>
      </c>
      <c r="BN34" s="64">
        <f>IF(AND(BN$3&gt;=$I34,$H34&gt;0,SUM($M34:BM34)&lt;$G34,$I34&lt;&gt;0),$G34/$H34,0)*IF(AND($K34&gt;0,BN$3&gt;$K34),0,1)*тех!BY$6</f>
        <v>0</v>
      </c>
      <c r="BO34" s="64">
        <f>IF(AND(BO$3&gt;=$I34,$H34&gt;0,SUM($M34:BN34)&lt;$G34,$I34&lt;&gt;0),$G34/$H34,0)*IF(AND($K34&gt;0,BO$3&gt;$K34),0,1)*тех!BZ$6</f>
        <v>0</v>
      </c>
      <c r="BP34" s="64">
        <f>IF(AND(BP$3&gt;=$I34,$H34&gt;0,SUM($M34:BO34)&lt;$G34,$I34&lt;&gt;0),$G34/$H34,0)*IF(AND($K34&gt;0,BP$3&gt;$K34),0,1)*тех!CA$6</f>
        <v>0</v>
      </c>
      <c r="BQ34" s="64">
        <f>IF(AND(BQ$3&gt;=$I34,$H34&gt;0,SUM($M34:BP34)&lt;$G34,$I34&lt;&gt;0),$G34/$H34,0)*IF(AND($K34&gt;0,BQ$3&gt;$K34),0,1)*тех!CB$6</f>
        <v>0</v>
      </c>
      <c r="BR34" s="64">
        <f>IF(AND(BR$3&gt;=$I34,$H34&gt;0,SUM($M34:BQ34)&lt;$G34,$I34&lt;&gt;0),$G34/$H34,0)*IF(AND($K34&gt;0,BR$3&gt;$K34),0,1)*тех!CC$6</f>
        <v>0</v>
      </c>
      <c r="BS34" s="64">
        <f>IF(AND(BS$3&gt;=$I34,$H34&gt;0,SUM($M34:BR34)&lt;$G34,$I34&lt;&gt;0),$G34/$H34,0)*IF(AND($K34&gt;0,BS$3&gt;$K34),0,1)*тех!CD$6</f>
        <v>0</v>
      </c>
      <c r="BT34" s="64">
        <f>IF(AND(BT$3&gt;=$I34,$H34&gt;0,SUM($M34:BS34)&lt;$G34,$I34&lt;&gt;0),$G34/$H34,0)*IF(AND($K34&gt;0,BT$3&gt;$K34),0,1)*тех!CE$6</f>
        <v>0</v>
      </c>
    </row>
    <row r="35" spans="2:72">
      <c r="B35" s="3">
        <v>30</v>
      </c>
      <c r="C35" s="19" t="s">
        <v>1243</v>
      </c>
      <c r="D35" s="19" t="s">
        <v>683</v>
      </c>
      <c r="E35" s="71">
        <v>30591</v>
      </c>
      <c r="F35" s="19">
        <v>0</v>
      </c>
      <c r="G35" s="76">
        <f t="shared" si="5"/>
        <v>0</v>
      </c>
      <c r="H35" s="7">
        <f>IFERROR(VLOOKUP(D35,тех!$N$19:$O$24,2,FALSE),)</f>
        <v>24</v>
      </c>
      <c r="I35" s="20">
        <f t="shared" si="3"/>
        <v>42370</v>
      </c>
      <c r="J35" s="111">
        <f>IF(AND(H35+(YEAR(I35)-YEAR(Параметры!$C$11))*12+(MONTH(I35)-MONTH(Параметры!$C$11))&gt;Параметры!$C$12,F35&gt;0),(G35-SUM(M35:BT35))/F35,)</f>
        <v>0</v>
      </c>
      <c r="K35" s="112">
        <f>IF(H35+(YEAR(I35)-YEAR(Параметры!$C$11))*12+(MONTH(I35)-MONTH(Параметры!$C$11))&gt;Параметры!$C$12,DATE(YEAR(Параметры!$C$11),MONTH(Параметры!$C$11)+Параметры!$C$12-1,1),"")</f>
        <v>42705</v>
      </c>
      <c r="M35" s="76">
        <f t="shared" si="2"/>
        <v>0</v>
      </c>
      <c r="N35" s="64">
        <f>IF(AND(N$3&gt;=$I35,$H35&gt;0,SUM($M35:M35)&lt;$G35,$I35&lt;&gt;0),$G35/$H35,0)*IF(AND($K35&gt;0,N$3&gt;$K35),0,1)*тех!Y$6</f>
        <v>0</v>
      </c>
      <c r="O35" s="64">
        <f>IF(AND(O$3&gt;=$I35,$H35&gt;0,SUM($M35:N35)&lt;$G35,$I35&lt;&gt;0),$G35/$H35,0)*IF(AND($K35&gt;0,O$3&gt;$K35),0,1)*тех!Z$6</f>
        <v>0</v>
      </c>
      <c r="P35" s="64">
        <f>IF(AND(P$3&gt;=$I35,$H35&gt;0,SUM($M35:O35)&lt;$G35,$I35&lt;&gt;0),$G35/$H35,0)*IF(AND($K35&gt;0,P$3&gt;$K35),0,1)*тех!AA$6</f>
        <v>0</v>
      </c>
      <c r="Q35" s="64">
        <f>IF(AND(Q$3&gt;=$I35,$H35&gt;0,SUM($M35:P35)&lt;$G35,$I35&lt;&gt;0),$G35/$H35,0)*IF(AND($K35&gt;0,Q$3&gt;$K35),0,1)*тех!AB$6</f>
        <v>0</v>
      </c>
      <c r="R35" s="64">
        <f>IF(AND(R$3&gt;=$I35,$H35&gt;0,SUM($M35:Q35)&lt;$G35,$I35&lt;&gt;0),$G35/$H35,0)*IF(AND($K35&gt;0,R$3&gt;$K35),0,1)*тех!AC$6</f>
        <v>0</v>
      </c>
      <c r="S35" s="64">
        <f>IF(AND(S$3&gt;=$I35,$H35&gt;0,SUM($M35:R35)&lt;$G35,$I35&lt;&gt;0),$G35/$H35,0)*IF(AND($K35&gt;0,S$3&gt;$K35),0,1)*тех!AD$6</f>
        <v>0</v>
      </c>
      <c r="T35" s="64">
        <f>IF(AND(T$3&gt;=$I35,$H35&gt;0,SUM($M35:S35)&lt;$G35,$I35&lt;&gt;0),$G35/$H35,0)*IF(AND($K35&gt;0,T$3&gt;$K35),0,1)*тех!AE$6</f>
        <v>0</v>
      </c>
      <c r="U35" s="64">
        <f>IF(AND(U$3&gt;=$I35,$H35&gt;0,SUM($M35:T35)&lt;$G35,$I35&lt;&gt;0),$G35/$H35,0)*IF(AND($K35&gt;0,U$3&gt;$K35),0,1)*тех!AF$6</f>
        <v>0</v>
      </c>
      <c r="V35" s="64">
        <f>IF(AND(V$3&gt;=$I35,$H35&gt;0,SUM($M35:U35)&lt;$G35,$I35&lt;&gt;0),$G35/$H35,0)*IF(AND($K35&gt;0,V$3&gt;$K35),0,1)*тех!AG$6</f>
        <v>0</v>
      </c>
      <c r="W35" s="64">
        <f>IF(AND(W$3&gt;=$I35,$H35&gt;0,SUM($M35:V35)&lt;$G35,$I35&lt;&gt;0),$G35/$H35,0)*IF(AND($K35&gt;0,W$3&gt;$K35),0,1)*тех!AH$6</f>
        <v>0</v>
      </c>
      <c r="X35" s="64">
        <f>IF(AND(X$3&gt;=$I35,$H35&gt;0,SUM($M35:W35)&lt;$G35,$I35&lt;&gt;0),$G35/$H35,0)*IF(AND($K35&gt;0,X$3&gt;$K35),0,1)*тех!AI$6</f>
        <v>0</v>
      </c>
      <c r="Y35" s="64">
        <f>IF(AND(Y$3&gt;=$I35,$H35&gt;0,SUM($M35:X35)&lt;$G35,$I35&lt;&gt;0),$G35/$H35,0)*IF(AND($K35&gt;0,Y$3&gt;$K35),0,1)*тех!AJ$6</f>
        <v>0</v>
      </c>
      <c r="Z35" s="64">
        <f>IF(AND(Z$3&gt;=$I35,$H35&gt;0,SUM($M35:Y35)&lt;$G35,$I35&lt;&gt;0),$G35/$H35,0)*IF(AND($K35&gt;0,Z$3&gt;$K35),0,1)*тех!AK$6</f>
        <v>0</v>
      </c>
      <c r="AA35" s="64">
        <f>IF(AND(AA$3&gt;=$I35,$H35&gt;0,SUM($M35:Z35)&lt;$G35,$I35&lt;&gt;0),$G35/$H35,0)*IF(AND($K35&gt;0,AA$3&gt;$K35),0,1)*тех!AL$6</f>
        <v>0</v>
      </c>
      <c r="AB35" s="64">
        <f>IF(AND(AB$3&gt;=$I35,$H35&gt;0,SUM($M35:AA35)&lt;$G35,$I35&lt;&gt;0),$G35/$H35,0)*IF(AND($K35&gt;0,AB$3&gt;$K35),0,1)*тех!AM$6</f>
        <v>0</v>
      </c>
      <c r="AC35" s="64">
        <f>IF(AND(AC$3&gt;=$I35,$H35&gt;0,SUM($M35:AB35)&lt;$G35,$I35&lt;&gt;0),$G35/$H35,0)*IF(AND($K35&gt;0,AC$3&gt;$K35),0,1)*тех!AN$6</f>
        <v>0</v>
      </c>
      <c r="AD35" s="64">
        <f>IF(AND(AD$3&gt;=$I35,$H35&gt;0,SUM($M35:AC35)&lt;$G35,$I35&lt;&gt;0),$G35/$H35,0)*IF(AND($K35&gt;0,AD$3&gt;$K35),0,1)*тех!AO$6</f>
        <v>0</v>
      </c>
      <c r="AE35" s="64">
        <f>IF(AND(AE$3&gt;=$I35,$H35&gt;0,SUM($M35:AD35)&lt;$G35,$I35&lt;&gt;0),$G35/$H35,0)*IF(AND($K35&gt;0,AE$3&gt;$K35),0,1)*тех!AP$6</f>
        <v>0</v>
      </c>
      <c r="AF35" s="64">
        <f>IF(AND(AF$3&gt;=$I35,$H35&gt;0,SUM($M35:AE35)&lt;$G35,$I35&lt;&gt;0),$G35/$H35,0)*IF(AND($K35&gt;0,AF$3&gt;$K35),0,1)*тех!AQ$6</f>
        <v>0</v>
      </c>
      <c r="AG35" s="64">
        <f>IF(AND(AG$3&gt;=$I35,$H35&gt;0,SUM($M35:AF35)&lt;$G35,$I35&lt;&gt;0),$G35/$H35,0)*IF(AND($K35&gt;0,AG$3&gt;$K35),0,1)*тех!AR$6</f>
        <v>0</v>
      </c>
      <c r="AH35" s="64">
        <f>IF(AND(AH$3&gt;=$I35,$H35&gt;0,SUM($M35:AG35)&lt;$G35,$I35&lt;&gt;0),$G35/$H35,0)*IF(AND($K35&gt;0,AH$3&gt;$K35),0,1)*тех!AS$6</f>
        <v>0</v>
      </c>
      <c r="AI35" s="64">
        <f>IF(AND(AI$3&gt;=$I35,$H35&gt;0,SUM($M35:AH35)&lt;$G35,$I35&lt;&gt;0),$G35/$H35,0)*IF(AND($K35&gt;0,AI$3&gt;$K35),0,1)*тех!AT$6</f>
        <v>0</v>
      </c>
      <c r="AJ35" s="64">
        <f>IF(AND(AJ$3&gt;=$I35,$H35&gt;0,SUM($M35:AI35)&lt;$G35,$I35&lt;&gt;0),$G35/$H35,0)*IF(AND($K35&gt;0,AJ$3&gt;$K35),0,1)*тех!AU$6</f>
        <v>0</v>
      </c>
      <c r="AK35" s="64">
        <f>IF(AND(AK$3&gt;=$I35,$H35&gt;0,SUM($M35:AJ35)&lt;$G35,$I35&lt;&gt;0),$G35/$H35,0)*IF(AND($K35&gt;0,AK$3&gt;$K35),0,1)*тех!AV$6</f>
        <v>0</v>
      </c>
      <c r="AL35" s="64">
        <f>IF(AND(AL$3&gt;=$I35,$H35&gt;0,SUM($M35:AK35)&lt;$G35,$I35&lt;&gt;0),$G35/$H35,0)*IF(AND($K35&gt;0,AL$3&gt;$K35),0,1)*тех!AW$6</f>
        <v>0</v>
      </c>
      <c r="AM35" s="64">
        <f>IF(AND(AM$3&gt;=$I35,$H35&gt;0,SUM($M35:AL35)&lt;$G35,$I35&lt;&gt;0),$G35/$H35,0)*IF(AND($K35&gt;0,AM$3&gt;$K35),0,1)*тех!AX$6</f>
        <v>0</v>
      </c>
      <c r="AN35" s="64">
        <f>IF(AND(AN$3&gt;=$I35,$H35&gt;0,SUM($M35:AM35)&lt;$G35,$I35&lt;&gt;0),$G35/$H35,0)*IF(AND($K35&gt;0,AN$3&gt;$K35),0,1)*тех!AY$6</f>
        <v>0</v>
      </c>
      <c r="AO35" s="64">
        <f>IF(AND(AO$3&gt;=$I35,$H35&gt;0,SUM($M35:AN35)&lt;$G35,$I35&lt;&gt;0),$G35/$H35,0)*IF(AND($K35&gt;0,AO$3&gt;$K35),0,1)*тех!AZ$6</f>
        <v>0</v>
      </c>
      <c r="AP35" s="64">
        <f>IF(AND(AP$3&gt;=$I35,$H35&gt;0,SUM($M35:AO35)&lt;$G35,$I35&lt;&gt;0),$G35/$H35,0)*IF(AND($K35&gt;0,AP$3&gt;$K35),0,1)*тех!BA$6</f>
        <v>0</v>
      </c>
      <c r="AQ35" s="64">
        <f>IF(AND(AQ$3&gt;=$I35,$H35&gt;0,SUM($M35:AP35)&lt;$G35,$I35&lt;&gt;0),$G35/$H35,0)*IF(AND($K35&gt;0,AQ$3&gt;$K35),0,1)*тех!BB$6</f>
        <v>0</v>
      </c>
      <c r="AR35" s="64">
        <f>IF(AND(AR$3&gt;=$I35,$H35&gt;0,SUM($M35:AQ35)&lt;$G35,$I35&lt;&gt;0),$G35/$H35,0)*IF(AND($K35&gt;0,AR$3&gt;$K35),0,1)*тех!BC$6</f>
        <v>0</v>
      </c>
      <c r="AS35" s="64">
        <f>IF(AND(AS$3&gt;=$I35,$H35&gt;0,SUM($M35:AR35)&lt;$G35,$I35&lt;&gt;0),$G35/$H35,0)*IF(AND($K35&gt;0,AS$3&gt;$K35),0,1)*тех!BD$6</f>
        <v>0</v>
      </c>
      <c r="AT35" s="64">
        <f>IF(AND(AT$3&gt;=$I35,$H35&gt;0,SUM($M35:AS35)&lt;$G35,$I35&lt;&gt;0),$G35/$H35,0)*IF(AND($K35&gt;0,AT$3&gt;$K35),0,1)*тех!BE$6</f>
        <v>0</v>
      </c>
      <c r="AU35" s="64">
        <f>IF(AND(AU$3&gt;=$I35,$H35&gt;0,SUM($M35:AT35)&lt;$G35,$I35&lt;&gt;0),$G35/$H35,0)*IF(AND($K35&gt;0,AU$3&gt;$K35),0,1)*тех!BF$6</f>
        <v>0</v>
      </c>
      <c r="AV35" s="64">
        <f>IF(AND(AV$3&gt;=$I35,$H35&gt;0,SUM($M35:AU35)&lt;$G35,$I35&lt;&gt;0),$G35/$H35,0)*IF(AND($K35&gt;0,AV$3&gt;$K35),0,1)*тех!BG$6</f>
        <v>0</v>
      </c>
      <c r="AW35" s="64">
        <f>IF(AND(AW$3&gt;=$I35,$H35&gt;0,SUM($M35:AV35)&lt;$G35,$I35&lt;&gt;0),$G35/$H35,0)*IF(AND($K35&gt;0,AW$3&gt;$K35),0,1)*тех!BH$6</f>
        <v>0</v>
      </c>
      <c r="AX35" s="64">
        <f>IF(AND(AX$3&gt;=$I35,$H35&gt;0,SUM($M35:AW35)&lt;$G35,$I35&lt;&gt;0),$G35/$H35,0)*IF(AND($K35&gt;0,AX$3&gt;$K35),0,1)*тех!BI$6</f>
        <v>0</v>
      </c>
      <c r="AY35" s="64">
        <f>IF(AND(AY$3&gt;=$I35,$H35&gt;0,SUM($M35:AX35)&lt;$G35,$I35&lt;&gt;0),$G35/$H35,0)*IF(AND($K35&gt;0,AY$3&gt;$K35),0,1)*тех!BJ$6</f>
        <v>0</v>
      </c>
      <c r="AZ35" s="64">
        <f>IF(AND(AZ$3&gt;=$I35,$H35&gt;0,SUM($M35:AY35)&lt;$G35,$I35&lt;&gt;0),$G35/$H35,0)*IF(AND($K35&gt;0,AZ$3&gt;$K35),0,1)*тех!BK$6</f>
        <v>0</v>
      </c>
      <c r="BA35" s="64">
        <f>IF(AND(BA$3&gt;=$I35,$H35&gt;0,SUM($M35:AZ35)&lt;$G35,$I35&lt;&gt;0),$G35/$H35,0)*IF(AND($K35&gt;0,BA$3&gt;$K35),0,1)*тех!BL$6</f>
        <v>0</v>
      </c>
      <c r="BB35" s="64">
        <f>IF(AND(BB$3&gt;=$I35,$H35&gt;0,SUM($M35:BA35)&lt;$G35,$I35&lt;&gt;0),$G35/$H35,0)*IF(AND($K35&gt;0,BB$3&gt;$K35),0,1)*тех!BM$6</f>
        <v>0</v>
      </c>
      <c r="BC35" s="64">
        <f>IF(AND(BC$3&gt;=$I35,$H35&gt;0,SUM($M35:BB35)&lt;$G35,$I35&lt;&gt;0),$G35/$H35,0)*IF(AND($K35&gt;0,BC$3&gt;$K35),0,1)*тех!BN$6</f>
        <v>0</v>
      </c>
      <c r="BD35" s="64">
        <f>IF(AND(BD$3&gt;=$I35,$H35&gt;0,SUM($M35:BC35)&lt;$G35,$I35&lt;&gt;0),$G35/$H35,0)*IF(AND($K35&gt;0,BD$3&gt;$K35),0,1)*тех!BO$6</f>
        <v>0</v>
      </c>
      <c r="BE35" s="64">
        <f>IF(AND(BE$3&gt;=$I35,$H35&gt;0,SUM($M35:BD35)&lt;$G35,$I35&lt;&gt;0),$G35/$H35,0)*IF(AND($K35&gt;0,BE$3&gt;$K35),0,1)*тех!BP$6</f>
        <v>0</v>
      </c>
      <c r="BF35" s="64">
        <f>IF(AND(BF$3&gt;=$I35,$H35&gt;0,SUM($M35:BE35)&lt;$G35,$I35&lt;&gt;0),$G35/$H35,0)*IF(AND($K35&gt;0,BF$3&gt;$K35),0,1)*тех!BQ$6</f>
        <v>0</v>
      </c>
      <c r="BG35" s="64">
        <f>IF(AND(BG$3&gt;=$I35,$H35&gt;0,SUM($M35:BF35)&lt;$G35,$I35&lt;&gt;0),$G35/$H35,0)*IF(AND($K35&gt;0,BG$3&gt;$K35),0,1)*тех!BR$6</f>
        <v>0</v>
      </c>
      <c r="BH35" s="64">
        <f>IF(AND(BH$3&gt;=$I35,$H35&gt;0,SUM($M35:BG35)&lt;$G35,$I35&lt;&gt;0),$G35/$H35,0)*IF(AND($K35&gt;0,BH$3&gt;$K35),0,1)*тех!BS$6</f>
        <v>0</v>
      </c>
      <c r="BI35" s="64">
        <f>IF(AND(BI$3&gt;=$I35,$H35&gt;0,SUM($M35:BH35)&lt;$G35,$I35&lt;&gt;0),$G35/$H35,0)*IF(AND($K35&gt;0,BI$3&gt;$K35),0,1)*тех!BT$6</f>
        <v>0</v>
      </c>
      <c r="BJ35" s="64">
        <f>IF(AND(BJ$3&gt;=$I35,$H35&gt;0,SUM($M35:BI35)&lt;$G35,$I35&lt;&gt;0),$G35/$H35,0)*IF(AND($K35&gt;0,BJ$3&gt;$K35),0,1)*тех!BU$6</f>
        <v>0</v>
      </c>
      <c r="BK35" s="64">
        <f>IF(AND(BK$3&gt;=$I35,$H35&gt;0,SUM($M35:BJ35)&lt;$G35,$I35&lt;&gt;0),$G35/$H35,0)*IF(AND($K35&gt;0,BK$3&gt;$K35),0,1)*тех!BV$6</f>
        <v>0</v>
      </c>
      <c r="BL35" s="64">
        <f>IF(AND(BL$3&gt;=$I35,$H35&gt;0,SUM($M35:BK35)&lt;$G35,$I35&lt;&gt;0),$G35/$H35,0)*IF(AND($K35&gt;0,BL$3&gt;$K35),0,1)*тех!BW$6</f>
        <v>0</v>
      </c>
      <c r="BM35" s="64">
        <f>IF(AND(BM$3&gt;=$I35,$H35&gt;0,SUM($M35:BL35)&lt;$G35,$I35&lt;&gt;0),$G35/$H35,0)*IF(AND($K35&gt;0,BM$3&gt;$K35),0,1)*тех!BX$6</f>
        <v>0</v>
      </c>
      <c r="BN35" s="64">
        <f>IF(AND(BN$3&gt;=$I35,$H35&gt;0,SUM($M35:BM35)&lt;$G35,$I35&lt;&gt;0),$G35/$H35,0)*IF(AND($K35&gt;0,BN$3&gt;$K35),0,1)*тех!BY$6</f>
        <v>0</v>
      </c>
      <c r="BO35" s="64">
        <f>IF(AND(BO$3&gt;=$I35,$H35&gt;0,SUM($M35:BN35)&lt;$G35,$I35&lt;&gt;0),$G35/$H35,0)*IF(AND($K35&gt;0,BO$3&gt;$K35),0,1)*тех!BZ$6</f>
        <v>0</v>
      </c>
      <c r="BP35" s="64">
        <f>IF(AND(BP$3&gt;=$I35,$H35&gt;0,SUM($M35:BO35)&lt;$G35,$I35&lt;&gt;0),$G35/$H35,0)*IF(AND($K35&gt;0,BP$3&gt;$K35),0,1)*тех!CA$6</f>
        <v>0</v>
      </c>
      <c r="BQ35" s="64">
        <f>IF(AND(BQ$3&gt;=$I35,$H35&gt;0,SUM($M35:BP35)&lt;$G35,$I35&lt;&gt;0),$G35/$H35,0)*IF(AND($K35&gt;0,BQ$3&gt;$K35),0,1)*тех!CB$6</f>
        <v>0</v>
      </c>
      <c r="BR35" s="64">
        <f>IF(AND(BR$3&gt;=$I35,$H35&gt;0,SUM($M35:BQ35)&lt;$G35,$I35&lt;&gt;0),$G35/$H35,0)*IF(AND($K35&gt;0,BR$3&gt;$K35),0,1)*тех!CC$6</f>
        <v>0</v>
      </c>
      <c r="BS35" s="64">
        <f>IF(AND(BS$3&gt;=$I35,$H35&gt;0,SUM($M35:BR35)&lt;$G35,$I35&lt;&gt;0),$G35/$H35,0)*IF(AND($K35&gt;0,BS$3&gt;$K35),0,1)*тех!CD$6</f>
        <v>0</v>
      </c>
      <c r="BT35" s="64">
        <f>IF(AND(BT$3&gt;=$I35,$H35&gt;0,SUM($M35:BS35)&lt;$G35,$I35&lt;&gt;0),$G35/$H35,0)*IF(AND($K35&gt;0,BT$3&gt;$K35),0,1)*тех!CE$6</f>
        <v>0</v>
      </c>
    </row>
    <row r="36" spans="2:72">
      <c r="B36" s="3">
        <v>31</v>
      </c>
      <c r="C36" s="19" t="s">
        <v>1244</v>
      </c>
      <c r="D36" s="19" t="s">
        <v>683</v>
      </c>
      <c r="E36" s="71">
        <v>134990</v>
      </c>
      <c r="F36" s="19">
        <v>0</v>
      </c>
      <c r="G36" s="76">
        <f t="shared" si="5"/>
        <v>0</v>
      </c>
      <c r="H36" s="7">
        <f>IFERROR(VLOOKUP(D36,тех!$N$19:$O$24,2,FALSE),)</f>
        <v>24</v>
      </c>
      <c r="I36" s="20">
        <f t="shared" si="3"/>
        <v>42370</v>
      </c>
      <c r="J36" s="111">
        <f>IF(AND(H36+(YEAR(I36)-YEAR(Параметры!$C$11))*12+(MONTH(I36)-MONTH(Параметры!$C$11))&gt;Параметры!$C$12,F36&gt;0),(G36-SUM(M36:BT36))/F36,)</f>
        <v>0</v>
      </c>
      <c r="K36" s="112">
        <f>IF(H36+(YEAR(I36)-YEAR(Параметры!$C$11))*12+(MONTH(I36)-MONTH(Параметры!$C$11))&gt;Параметры!$C$12,DATE(YEAR(Параметры!$C$11),MONTH(Параметры!$C$11)+Параметры!$C$12-1,1),"")</f>
        <v>42705</v>
      </c>
      <c r="M36" s="76">
        <f t="shared" si="2"/>
        <v>0</v>
      </c>
      <c r="N36" s="64">
        <f>IF(AND(N$3&gt;=$I36,$H36&gt;0,SUM($M36:M36)&lt;$G36,$I36&lt;&gt;0),$G36/$H36,0)*IF(AND($K36&gt;0,N$3&gt;$K36),0,1)*тех!Y$6</f>
        <v>0</v>
      </c>
      <c r="O36" s="64">
        <f>IF(AND(O$3&gt;=$I36,$H36&gt;0,SUM($M36:N36)&lt;$G36,$I36&lt;&gt;0),$G36/$H36,0)*IF(AND($K36&gt;0,O$3&gt;$K36),0,1)*тех!Z$6</f>
        <v>0</v>
      </c>
      <c r="P36" s="64">
        <f>IF(AND(P$3&gt;=$I36,$H36&gt;0,SUM($M36:O36)&lt;$G36,$I36&lt;&gt;0),$G36/$H36,0)*IF(AND($K36&gt;0,P$3&gt;$K36),0,1)*тех!AA$6</f>
        <v>0</v>
      </c>
      <c r="Q36" s="64">
        <f>IF(AND(Q$3&gt;=$I36,$H36&gt;0,SUM($M36:P36)&lt;$G36,$I36&lt;&gt;0),$G36/$H36,0)*IF(AND($K36&gt;0,Q$3&gt;$K36),0,1)*тех!AB$6</f>
        <v>0</v>
      </c>
      <c r="R36" s="64">
        <f>IF(AND(R$3&gt;=$I36,$H36&gt;0,SUM($M36:Q36)&lt;$G36,$I36&lt;&gt;0),$G36/$H36,0)*IF(AND($K36&gt;0,R$3&gt;$K36),0,1)*тех!AC$6</f>
        <v>0</v>
      </c>
      <c r="S36" s="64">
        <f>IF(AND(S$3&gt;=$I36,$H36&gt;0,SUM($M36:R36)&lt;$G36,$I36&lt;&gt;0),$G36/$H36,0)*IF(AND($K36&gt;0,S$3&gt;$K36),0,1)*тех!AD$6</f>
        <v>0</v>
      </c>
      <c r="T36" s="64">
        <f>IF(AND(T$3&gt;=$I36,$H36&gt;0,SUM($M36:S36)&lt;$G36,$I36&lt;&gt;0),$G36/$H36,0)*IF(AND($K36&gt;0,T$3&gt;$K36),0,1)*тех!AE$6</f>
        <v>0</v>
      </c>
      <c r="U36" s="64">
        <f>IF(AND(U$3&gt;=$I36,$H36&gt;0,SUM($M36:T36)&lt;$G36,$I36&lt;&gt;0),$G36/$H36,0)*IF(AND($K36&gt;0,U$3&gt;$K36),0,1)*тех!AF$6</f>
        <v>0</v>
      </c>
      <c r="V36" s="64">
        <f>IF(AND(V$3&gt;=$I36,$H36&gt;0,SUM($M36:U36)&lt;$G36,$I36&lt;&gt;0),$G36/$H36,0)*IF(AND($K36&gt;0,V$3&gt;$K36),0,1)*тех!AG$6</f>
        <v>0</v>
      </c>
      <c r="W36" s="64">
        <f>IF(AND(W$3&gt;=$I36,$H36&gt;0,SUM($M36:V36)&lt;$G36,$I36&lt;&gt;0),$G36/$H36,0)*IF(AND($K36&gt;0,W$3&gt;$K36),0,1)*тех!AH$6</f>
        <v>0</v>
      </c>
      <c r="X36" s="64">
        <f>IF(AND(X$3&gt;=$I36,$H36&gt;0,SUM($M36:W36)&lt;$G36,$I36&lt;&gt;0),$G36/$H36,0)*IF(AND($K36&gt;0,X$3&gt;$K36),0,1)*тех!AI$6</f>
        <v>0</v>
      </c>
      <c r="Y36" s="64">
        <f>IF(AND(Y$3&gt;=$I36,$H36&gt;0,SUM($M36:X36)&lt;$G36,$I36&lt;&gt;0),$G36/$H36,0)*IF(AND($K36&gt;0,Y$3&gt;$K36),0,1)*тех!AJ$6</f>
        <v>0</v>
      </c>
      <c r="Z36" s="64">
        <f>IF(AND(Z$3&gt;=$I36,$H36&gt;0,SUM($M36:Y36)&lt;$G36,$I36&lt;&gt;0),$G36/$H36,0)*IF(AND($K36&gt;0,Z$3&gt;$K36),0,1)*тех!AK$6</f>
        <v>0</v>
      </c>
      <c r="AA36" s="64">
        <f>IF(AND(AA$3&gt;=$I36,$H36&gt;0,SUM($M36:Z36)&lt;$G36,$I36&lt;&gt;0),$G36/$H36,0)*IF(AND($K36&gt;0,AA$3&gt;$K36),0,1)*тех!AL$6</f>
        <v>0</v>
      </c>
      <c r="AB36" s="64">
        <f>IF(AND(AB$3&gt;=$I36,$H36&gt;0,SUM($M36:AA36)&lt;$G36,$I36&lt;&gt;0),$G36/$H36,0)*IF(AND($K36&gt;0,AB$3&gt;$K36),0,1)*тех!AM$6</f>
        <v>0</v>
      </c>
      <c r="AC36" s="64">
        <f>IF(AND(AC$3&gt;=$I36,$H36&gt;0,SUM($M36:AB36)&lt;$G36,$I36&lt;&gt;0),$G36/$H36,0)*IF(AND($K36&gt;0,AC$3&gt;$K36),0,1)*тех!AN$6</f>
        <v>0</v>
      </c>
      <c r="AD36" s="64">
        <f>IF(AND(AD$3&gt;=$I36,$H36&gt;0,SUM($M36:AC36)&lt;$G36,$I36&lt;&gt;0),$G36/$H36,0)*IF(AND($K36&gt;0,AD$3&gt;$K36),0,1)*тех!AO$6</f>
        <v>0</v>
      </c>
      <c r="AE36" s="64">
        <f>IF(AND(AE$3&gt;=$I36,$H36&gt;0,SUM($M36:AD36)&lt;$G36,$I36&lt;&gt;0),$G36/$H36,0)*IF(AND($K36&gt;0,AE$3&gt;$K36),0,1)*тех!AP$6</f>
        <v>0</v>
      </c>
      <c r="AF36" s="64">
        <f>IF(AND(AF$3&gt;=$I36,$H36&gt;0,SUM($M36:AE36)&lt;$G36,$I36&lt;&gt;0),$G36/$H36,0)*IF(AND($K36&gt;0,AF$3&gt;$K36),0,1)*тех!AQ$6</f>
        <v>0</v>
      </c>
      <c r="AG36" s="64">
        <f>IF(AND(AG$3&gt;=$I36,$H36&gt;0,SUM($M36:AF36)&lt;$G36,$I36&lt;&gt;0),$G36/$H36,0)*IF(AND($K36&gt;0,AG$3&gt;$K36),0,1)*тех!AR$6</f>
        <v>0</v>
      </c>
      <c r="AH36" s="64">
        <f>IF(AND(AH$3&gt;=$I36,$H36&gt;0,SUM($M36:AG36)&lt;$G36,$I36&lt;&gt;0),$G36/$H36,0)*IF(AND($K36&gt;0,AH$3&gt;$K36),0,1)*тех!AS$6</f>
        <v>0</v>
      </c>
      <c r="AI36" s="64">
        <f>IF(AND(AI$3&gt;=$I36,$H36&gt;0,SUM($M36:AH36)&lt;$G36,$I36&lt;&gt;0),$G36/$H36,0)*IF(AND($K36&gt;0,AI$3&gt;$K36),0,1)*тех!AT$6</f>
        <v>0</v>
      </c>
      <c r="AJ36" s="64">
        <f>IF(AND(AJ$3&gt;=$I36,$H36&gt;0,SUM($M36:AI36)&lt;$G36,$I36&lt;&gt;0),$G36/$H36,0)*IF(AND($K36&gt;0,AJ$3&gt;$K36),0,1)*тех!AU$6</f>
        <v>0</v>
      </c>
      <c r="AK36" s="64">
        <f>IF(AND(AK$3&gt;=$I36,$H36&gt;0,SUM($M36:AJ36)&lt;$G36,$I36&lt;&gt;0),$G36/$H36,0)*IF(AND($K36&gt;0,AK$3&gt;$K36),0,1)*тех!AV$6</f>
        <v>0</v>
      </c>
      <c r="AL36" s="64">
        <f>IF(AND(AL$3&gt;=$I36,$H36&gt;0,SUM($M36:AK36)&lt;$G36,$I36&lt;&gt;0),$G36/$H36,0)*IF(AND($K36&gt;0,AL$3&gt;$K36),0,1)*тех!AW$6</f>
        <v>0</v>
      </c>
      <c r="AM36" s="64">
        <f>IF(AND(AM$3&gt;=$I36,$H36&gt;0,SUM($M36:AL36)&lt;$G36,$I36&lt;&gt;0),$G36/$H36,0)*IF(AND($K36&gt;0,AM$3&gt;$K36),0,1)*тех!AX$6</f>
        <v>0</v>
      </c>
      <c r="AN36" s="64">
        <f>IF(AND(AN$3&gt;=$I36,$H36&gt;0,SUM($M36:AM36)&lt;$G36,$I36&lt;&gt;0),$G36/$H36,0)*IF(AND($K36&gt;0,AN$3&gt;$K36),0,1)*тех!AY$6</f>
        <v>0</v>
      </c>
      <c r="AO36" s="64">
        <f>IF(AND(AO$3&gt;=$I36,$H36&gt;0,SUM($M36:AN36)&lt;$G36,$I36&lt;&gt;0),$G36/$H36,0)*IF(AND($K36&gt;0,AO$3&gt;$K36),0,1)*тех!AZ$6</f>
        <v>0</v>
      </c>
      <c r="AP36" s="64">
        <f>IF(AND(AP$3&gt;=$I36,$H36&gt;0,SUM($M36:AO36)&lt;$G36,$I36&lt;&gt;0),$G36/$H36,0)*IF(AND($K36&gt;0,AP$3&gt;$K36),0,1)*тех!BA$6</f>
        <v>0</v>
      </c>
      <c r="AQ36" s="64">
        <f>IF(AND(AQ$3&gt;=$I36,$H36&gt;0,SUM($M36:AP36)&lt;$G36,$I36&lt;&gt;0),$G36/$H36,0)*IF(AND($K36&gt;0,AQ$3&gt;$K36),0,1)*тех!BB$6</f>
        <v>0</v>
      </c>
      <c r="AR36" s="64">
        <f>IF(AND(AR$3&gt;=$I36,$H36&gt;0,SUM($M36:AQ36)&lt;$G36,$I36&lt;&gt;0),$G36/$H36,0)*IF(AND($K36&gt;0,AR$3&gt;$K36),0,1)*тех!BC$6</f>
        <v>0</v>
      </c>
      <c r="AS36" s="64">
        <f>IF(AND(AS$3&gt;=$I36,$H36&gt;0,SUM($M36:AR36)&lt;$G36,$I36&lt;&gt;0),$G36/$H36,0)*IF(AND($K36&gt;0,AS$3&gt;$K36),0,1)*тех!BD$6</f>
        <v>0</v>
      </c>
      <c r="AT36" s="64">
        <f>IF(AND(AT$3&gt;=$I36,$H36&gt;0,SUM($M36:AS36)&lt;$G36,$I36&lt;&gt;0),$G36/$H36,0)*IF(AND($K36&gt;0,AT$3&gt;$K36),0,1)*тех!BE$6</f>
        <v>0</v>
      </c>
      <c r="AU36" s="64">
        <f>IF(AND(AU$3&gt;=$I36,$H36&gt;0,SUM($M36:AT36)&lt;$G36,$I36&lt;&gt;0),$G36/$H36,0)*IF(AND($K36&gt;0,AU$3&gt;$K36),0,1)*тех!BF$6</f>
        <v>0</v>
      </c>
      <c r="AV36" s="64">
        <f>IF(AND(AV$3&gt;=$I36,$H36&gt;0,SUM($M36:AU36)&lt;$G36,$I36&lt;&gt;0),$G36/$H36,0)*IF(AND($K36&gt;0,AV$3&gt;$K36),0,1)*тех!BG$6</f>
        <v>0</v>
      </c>
      <c r="AW36" s="64">
        <f>IF(AND(AW$3&gt;=$I36,$H36&gt;0,SUM($M36:AV36)&lt;$G36,$I36&lt;&gt;0),$G36/$H36,0)*IF(AND($K36&gt;0,AW$3&gt;$K36),0,1)*тех!BH$6</f>
        <v>0</v>
      </c>
      <c r="AX36" s="64">
        <f>IF(AND(AX$3&gt;=$I36,$H36&gt;0,SUM($M36:AW36)&lt;$G36,$I36&lt;&gt;0),$G36/$H36,0)*IF(AND($K36&gt;0,AX$3&gt;$K36),0,1)*тех!BI$6</f>
        <v>0</v>
      </c>
      <c r="AY36" s="64">
        <f>IF(AND(AY$3&gt;=$I36,$H36&gt;0,SUM($M36:AX36)&lt;$G36,$I36&lt;&gt;0),$G36/$H36,0)*IF(AND($K36&gt;0,AY$3&gt;$K36),0,1)*тех!BJ$6</f>
        <v>0</v>
      </c>
      <c r="AZ36" s="64">
        <f>IF(AND(AZ$3&gt;=$I36,$H36&gt;0,SUM($M36:AY36)&lt;$G36,$I36&lt;&gt;0),$G36/$H36,0)*IF(AND($K36&gt;0,AZ$3&gt;$K36),0,1)*тех!BK$6</f>
        <v>0</v>
      </c>
      <c r="BA36" s="64">
        <f>IF(AND(BA$3&gt;=$I36,$H36&gt;0,SUM($M36:AZ36)&lt;$G36,$I36&lt;&gt;0),$G36/$H36,0)*IF(AND($K36&gt;0,BA$3&gt;$K36),0,1)*тех!BL$6</f>
        <v>0</v>
      </c>
      <c r="BB36" s="64">
        <f>IF(AND(BB$3&gt;=$I36,$H36&gt;0,SUM($M36:BA36)&lt;$G36,$I36&lt;&gt;0),$G36/$H36,0)*IF(AND($K36&gt;0,BB$3&gt;$K36),0,1)*тех!BM$6</f>
        <v>0</v>
      </c>
      <c r="BC36" s="64">
        <f>IF(AND(BC$3&gt;=$I36,$H36&gt;0,SUM($M36:BB36)&lt;$G36,$I36&lt;&gt;0),$G36/$H36,0)*IF(AND($K36&gt;0,BC$3&gt;$K36),0,1)*тех!BN$6</f>
        <v>0</v>
      </c>
      <c r="BD36" s="64">
        <f>IF(AND(BD$3&gt;=$I36,$H36&gt;0,SUM($M36:BC36)&lt;$G36,$I36&lt;&gt;0),$G36/$H36,0)*IF(AND($K36&gt;0,BD$3&gt;$K36),0,1)*тех!BO$6</f>
        <v>0</v>
      </c>
      <c r="BE36" s="64">
        <f>IF(AND(BE$3&gt;=$I36,$H36&gt;0,SUM($M36:BD36)&lt;$G36,$I36&lt;&gt;0),$G36/$H36,0)*IF(AND($K36&gt;0,BE$3&gt;$K36),0,1)*тех!BP$6</f>
        <v>0</v>
      </c>
      <c r="BF36" s="64">
        <f>IF(AND(BF$3&gt;=$I36,$H36&gt;0,SUM($M36:BE36)&lt;$G36,$I36&lt;&gt;0),$G36/$H36,0)*IF(AND($K36&gt;0,BF$3&gt;$K36),0,1)*тех!BQ$6</f>
        <v>0</v>
      </c>
      <c r="BG36" s="64">
        <f>IF(AND(BG$3&gt;=$I36,$H36&gt;0,SUM($M36:BF36)&lt;$G36,$I36&lt;&gt;0),$G36/$H36,0)*IF(AND($K36&gt;0,BG$3&gt;$K36),0,1)*тех!BR$6</f>
        <v>0</v>
      </c>
      <c r="BH36" s="64">
        <f>IF(AND(BH$3&gt;=$I36,$H36&gt;0,SUM($M36:BG36)&lt;$G36,$I36&lt;&gt;0),$G36/$H36,0)*IF(AND($K36&gt;0,BH$3&gt;$K36),0,1)*тех!BS$6</f>
        <v>0</v>
      </c>
      <c r="BI36" s="64">
        <f>IF(AND(BI$3&gt;=$I36,$H36&gt;0,SUM($M36:BH36)&lt;$G36,$I36&lt;&gt;0),$G36/$H36,0)*IF(AND($K36&gt;0,BI$3&gt;$K36),0,1)*тех!BT$6</f>
        <v>0</v>
      </c>
      <c r="BJ36" s="64">
        <f>IF(AND(BJ$3&gt;=$I36,$H36&gt;0,SUM($M36:BI36)&lt;$G36,$I36&lt;&gt;0),$G36/$H36,0)*IF(AND($K36&gt;0,BJ$3&gt;$K36),0,1)*тех!BU$6</f>
        <v>0</v>
      </c>
      <c r="BK36" s="64">
        <f>IF(AND(BK$3&gt;=$I36,$H36&gt;0,SUM($M36:BJ36)&lt;$G36,$I36&lt;&gt;0),$G36/$H36,0)*IF(AND($K36&gt;0,BK$3&gt;$K36),0,1)*тех!BV$6</f>
        <v>0</v>
      </c>
      <c r="BL36" s="64">
        <f>IF(AND(BL$3&gt;=$I36,$H36&gt;0,SUM($M36:BK36)&lt;$G36,$I36&lt;&gt;0),$G36/$H36,0)*IF(AND($K36&gt;0,BL$3&gt;$K36),0,1)*тех!BW$6</f>
        <v>0</v>
      </c>
      <c r="BM36" s="64">
        <f>IF(AND(BM$3&gt;=$I36,$H36&gt;0,SUM($M36:BL36)&lt;$G36,$I36&lt;&gt;0),$G36/$H36,0)*IF(AND($K36&gt;0,BM$3&gt;$K36),0,1)*тех!BX$6</f>
        <v>0</v>
      </c>
      <c r="BN36" s="64">
        <f>IF(AND(BN$3&gt;=$I36,$H36&gt;0,SUM($M36:BM36)&lt;$G36,$I36&lt;&gt;0),$G36/$H36,0)*IF(AND($K36&gt;0,BN$3&gt;$K36),0,1)*тех!BY$6</f>
        <v>0</v>
      </c>
      <c r="BO36" s="64">
        <f>IF(AND(BO$3&gt;=$I36,$H36&gt;0,SUM($M36:BN36)&lt;$G36,$I36&lt;&gt;0),$G36/$H36,0)*IF(AND($K36&gt;0,BO$3&gt;$K36),0,1)*тех!BZ$6</f>
        <v>0</v>
      </c>
      <c r="BP36" s="64">
        <f>IF(AND(BP$3&gt;=$I36,$H36&gt;0,SUM($M36:BO36)&lt;$G36,$I36&lt;&gt;0),$G36/$H36,0)*IF(AND($K36&gt;0,BP$3&gt;$K36),0,1)*тех!CA$6</f>
        <v>0</v>
      </c>
      <c r="BQ36" s="64">
        <f>IF(AND(BQ$3&gt;=$I36,$H36&gt;0,SUM($M36:BP36)&lt;$G36,$I36&lt;&gt;0),$G36/$H36,0)*IF(AND($K36&gt;0,BQ$3&gt;$K36),0,1)*тех!CB$6</f>
        <v>0</v>
      </c>
      <c r="BR36" s="64">
        <f>IF(AND(BR$3&gt;=$I36,$H36&gt;0,SUM($M36:BQ36)&lt;$G36,$I36&lt;&gt;0),$G36/$H36,0)*IF(AND($K36&gt;0,BR$3&gt;$K36),0,1)*тех!CC$6</f>
        <v>0</v>
      </c>
      <c r="BS36" s="64">
        <f>IF(AND(BS$3&gt;=$I36,$H36&gt;0,SUM($M36:BR36)&lt;$G36,$I36&lt;&gt;0),$G36/$H36,0)*IF(AND($K36&gt;0,BS$3&gt;$K36),0,1)*тех!CD$6</f>
        <v>0</v>
      </c>
      <c r="BT36" s="64">
        <f>IF(AND(BT$3&gt;=$I36,$H36&gt;0,SUM($M36:BS36)&lt;$G36,$I36&lt;&gt;0),$G36/$H36,0)*IF(AND($K36&gt;0,BT$3&gt;$K36),0,1)*тех!CE$6</f>
        <v>0</v>
      </c>
    </row>
    <row r="37" spans="2:72">
      <c r="B37" s="3">
        <v>32</v>
      </c>
      <c r="C37" s="19" t="s">
        <v>1245</v>
      </c>
      <c r="D37" s="19" t="s">
        <v>683</v>
      </c>
      <c r="E37" s="71">
        <v>14391</v>
      </c>
      <c r="F37" s="19">
        <v>0</v>
      </c>
      <c r="G37" s="76">
        <f t="shared" si="5"/>
        <v>0</v>
      </c>
      <c r="H37" s="7">
        <f>IFERROR(VLOOKUP(D37,тех!$N$19:$O$24,2,FALSE),)</f>
        <v>24</v>
      </c>
      <c r="I37" s="20">
        <f t="shared" si="3"/>
        <v>42370</v>
      </c>
      <c r="J37" s="111">
        <f>IF(AND(H37+(YEAR(I37)-YEAR(Параметры!$C$11))*12+(MONTH(I37)-MONTH(Параметры!$C$11))&gt;Параметры!$C$12,F37&gt;0),(G37-SUM(M37:BT37))/F37,)</f>
        <v>0</v>
      </c>
      <c r="K37" s="112">
        <f>IF(H37+(YEAR(I37)-YEAR(Параметры!$C$11))*12+(MONTH(I37)-MONTH(Параметры!$C$11))&gt;Параметры!$C$12,DATE(YEAR(Параметры!$C$11),MONTH(Параметры!$C$11)+Параметры!$C$12-1,1),"")</f>
        <v>42705</v>
      </c>
      <c r="M37" s="76">
        <f t="shared" si="2"/>
        <v>0</v>
      </c>
      <c r="N37" s="64">
        <f>IF(AND(N$3&gt;=$I37,$H37&gt;0,SUM($M37:M37)&lt;$G37,$I37&lt;&gt;0),$G37/$H37,0)*IF(AND($K37&gt;0,N$3&gt;$K37),0,1)*тех!Y$6</f>
        <v>0</v>
      </c>
      <c r="O37" s="64">
        <f>IF(AND(O$3&gt;=$I37,$H37&gt;0,SUM($M37:N37)&lt;$G37,$I37&lt;&gt;0),$G37/$H37,0)*IF(AND($K37&gt;0,O$3&gt;$K37),0,1)*тех!Z$6</f>
        <v>0</v>
      </c>
      <c r="P37" s="64">
        <f>IF(AND(P$3&gt;=$I37,$H37&gt;0,SUM($M37:O37)&lt;$G37,$I37&lt;&gt;0),$G37/$H37,0)*IF(AND($K37&gt;0,P$3&gt;$K37),0,1)*тех!AA$6</f>
        <v>0</v>
      </c>
      <c r="Q37" s="64">
        <f>IF(AND(Q$3&gt;=$I37,$H37&gt;0,SUM($M37:P37)&lt;$G37,$I37&lt;&gt;0),$G37/$H37,0)*IF(AND($K37&gt;0,Q$3&gt;$K37),0,1)*тех!AB$6</f>
        <v>0</v>
      </c>
      <c r="R37" s="64">
        <f>IF(AND(R$3&gt;=$I37,$H37&gt;0,SUM($M37:Q37)&lt;$G37,$I37&lt;&gt;0),$G37/$H37,0)*IF(AND($K37&gt;0,R$3&gt;$K37),0,1)*тех!AC$6</f>
        <v>0</v>
      </c>
      <c r="S37" s="64">
        <f>IF(AND(S$3&gt;=$I37,$H37&gt;0,SUM($M37:R37)&lt;$G37,$I37&lt;&gt;0),$G37/$H37,0)*IF(AND($K37&gt;0,S$3&gt;$K37),0,1)*тех!AD$6</f>
        <v>0</v>
      </c>
      <c r="T37" s="64">
        <f>IF(AND(T$3&gt;=$I37,$H37&gt;0,SUM($M37:S37)&lt;$G37,$I37&lt;&gt;0),$G37/$H37,0)*IF(AND($K37&gt;0,T$3&gt;$K37),0,1)*тех!AE$6</f>
        <v>0</v>
      </c>
      <c r="U37" s="64">
        <f>IF(AND(U$3&gt;=$I37,$H37&gt;0,SUM($M37:T37)&lt;$G37,$I37&lt;&gt;0),$G37/$H37,0)*IF(AND($K37&gt;0,U$3&gt;$K37),0,1)*тех!AF$6</f>
        <v>0</v>
      </c>
      <c r="V37" s="64">
        <f>IF(AND(V$3&gt;=$I37,$H37&gt;0,SUM($M37:U37)&lt;$G37,$I37&lt;&gt;0),$G37/$H37,0)*IF(AND($K37&gt;0,V$3&gt;$K37),0,1)*тех!AG$6</f>
        <v>0</v>
      </c>
      <c r="W37" s="64">
        <f>IF(AND(W$3&gt;=$I37,$H37&gt;0,SUM($M37:V37)&lt;$G37,$I37&lt;&gt;0),$G37/$H37,0)*IF(AND($K37&gt;0,W$3&gt;$K37),0,1)*тех!AH$6</f>
        <v>0</v>
      </c>
      <c r="X37" s="64">
        <f>IF(AND(X$3&gt;=$I37,$H37&gt;0,SUM($M37:W37)&lt;$G37,$I37&lt;&gt;0),$G37/$H37,0)*IF(AND($K37&gt;0,X$3&gt;$K37),0,1)*тех!AI$6</f>
        <v>0</v>
      </c>
      <c r="Y37" s="64">
        <f>IF(AND(Y$3&gt;=$I37,$H37&gt;0,SUM($M37:X37)&lt;$G37,$I37&lt;&gt;0),$G37/$H37,0)*IF(AND($K37&gt;0,Y$3&gt;$K37),0,1)*тех!AJ$6</f>
        <v>0</v>
      </c>
      <c r="Z37" s="64">
        <f>IF(AND(Z$3&gt;=$I37,$H37&gt;0,SUM($M37:Y37)&lt;$G37,$I37&lt;&gt;0),$G37/$H37,0)*IF(AND($K37&gt;0,Z$3&gt;$K37),0,1)*тех!AK$6</f>
        <v>0</v>
      </c>
      <c r="AA37" s="64">
        <f>IF(AND(AA$3&gt;=$I37,$H37&gt;0,SUM($M37:Z37)&lt;$G37,$I37&lt;&gt;0),$G37/$H37,0)*IF(AND($K37&gt;0,AA$3&gt;$K37),0,1)*тех!AL$6</f>
        <v>0</v>
      </c>
      <c r="AB37" s="64">
        <f>IF(AND(AB$3&gt;=$I37,$H37&gt;0,SUM($M37:AA37)&lt;$G37,$I37&lt;&gt;0),$G37/$H37,0)*IF(AND($K37&gt;0,AB$3&gt;$K37),0,1)*тех!AM$6</f>
        <v>0</v>
      </c>
      <c r="AC37" s="64">
        <f>IF(AND(AC$3&gt;=$I37,$H37&gt;0,SUM($M37:AB37)&lt;$G37,$I37&lt;&gt;0),$G37/$H37,0)*IF(AND($K37&gt;0,AC$3&gt;$K37),0,1)*тех!AN$6</f>
        <v>0</v>
      </c>
      <c r="AD37" s="64">
        <f>IF(AND(AD$3&gt;=$I37,$H37&gt;0,SUM($M37:AC37)&lt;$G37,$I37&lt;&gt;0),$G37/$H37,0)*IF(AND($K37&gt;0,AD$3&gt;$K37),0,1)*тех!AO$6</f>
        <v>0</v>
      </c>
      <c r="AE37" s="64">
        <f>IF(AND(AE$3&gt;=$I37,$H37&gt;0,SUM($M37:AD37)&lt;$G37,$I37&lt;&gt;0),$G37/$H37,0)*IF(AND($K37&gt;0,AE$3&gt;$K37),0,1)*тех!AP$6</f>
        <v>0</v>
      </c>
      <c r="AF37" s="64">
        <f>IF(AND(AF$3&gt;=$I37,$H37&gt;0,SUM($M37:AE37)&lt;$G37,$I37&lt;&gt;0),$G37/$H37,0)*IF(AND($K37&gt;0,AF$3&gt;$K37),0,1)*тех!AQ$6</f>
        <v>0</v>
      </c>
      <c r="AG37" s="64">
        <f>IF(AND(AG$3&gt;=$I37,$H37&gt;0,SUM($M37:AF37)&lt;$G37,$I37&lt;&gt;0),$G37/$H37,0)*IF(AND($K37&gt;0,AG$3&gt;$K37),0,1)*тех!AR$6</f>
        <v>0</v>
      </c>
      <c r="AH37" s="64">
        <f>IF(AND(AH$3&gt;=$I37,$H37&gt;0,SUM($M37:AG37)&lt;$G37,$I37&lt;&gt;0),$G37/$H37,0)*IF(AND($K37&gt;0,AH$3&gt;$K37),0,1)*тех!AS$6</f>
        <v>0</v>
      </c>
      <c r="AI37" s="64">
        <f>IF(AND(AI$3&gt;=$I37,$H37&gt;0,SUM($M37:AH37)&lt;$G37,$I37&lt;&gt;0),$G37/$H37,0)*IF(AND($K37&gt;0,AI$3&gt;$K37),0,1)*тех!AT$6</f>
        <v>0</v>
      </c>
      <c r="AJ37" s="64">
        <f>IF(AND(AJ$3&gt;=$I37,$H37&gt;0,SUM($M37:AI37)&lt;$G37,$I37&lt;&gt;0),$G37/$H37,0)*IF(AND($K37&gt;0,AJ$3&gt;$K37),0,1)*тех!AU$6</f>
        <v>0</v>
      </c>
      <c r="AK37" s="64">
        <f>IF(AND(AK$3&gt;=$I37,$H37&gt;0,SUM($M37:AJ37)&lt;$G37,$I37&lt;&gt;0),$G37/$H37,0)*IF(AND($K37&gt;0,AK$3&gt;$K37),0,1)*тех!AV$6</f>
        <v>0</v>
      </c>
      <c r="AL37" s="64">
        <f>IF(AND(AL$3&gt;=$I37,$H37&gt;0,SUM($M37:AK37)&lt;$G37,$I37&lt;&gt;0),$G37/$H37,0)*IF(AND($K37&gt;0,AL$3&gt;$K37),0,1)*тех!AW$6</f>
        <v>0</v>
      </c>
      <c r="AM37" s="64">
        <f>IF(AND(AM$3&gt;=$I37,$H37&gt;0,SUM($M37:AL37)&lt;$G37,$I37&lt;&gt;0),$G37/$H37,0)*IF(AND($K37&gt;0,AM$3&gt;$K37),0,1)*тех!AX$6</f>
        <v>0</v>
      </c>
      <c r="AN37" s="64">
        <f>IF(AND(AN$3&gt;=$I37,$H37&gt;0,SUM($M37:AM37)&lt;$G37,$I37&lt;&gt;0),$G37/$H37,0)*IF(AND($K37&gt;0,AN$3&gt;$K37),0,1)*тех!AY$6</f>
        <v>0</v>
      </c>
      <c r="AO37" s="64">
        <f>IF(AND(AO$3&gt;=$I37,$H37&gt;0,SUM($M37:AN37)&lt;$G37,$I37&lt;&gt;0),$G37/$H37,0)*IF(AND($K37&gt;0,AO$3&gt;$K37),0,1)*тех!AZ$6</f>
        <v>0</v>
      </c>
      <c r="AP37" s="64">
        <f>IF(AND(AP$3&gt;=$I37,$H37&gt;0,SUM($M37:AO37)&lt;$G37,$I37&lt;&gt;0),$G37/$H37,0)*IF(AND($K37&gt;0,AP$3&gt;$K37),0,1)*тех!BA$6</f>
        <v>0</v>
      </c>
      <c r="AQ37" s="64">
        <f>IF(AND(AQ$3&gt;=$I37,$H37&gt;0,SUM($M37:AP37)&lt;$G37,$I37&lt;&gt;0),$G37/$H37,0)*IF(AND($K37&gt;0,AQ$3&gt;$K37),0,1)*тех!BB$6</f>
        <v>0</v>
      </c>
      <c r="AR37" s="64">
        <f>IF(AND(AR$3&gt;=$I37,$H37&gt;0,SUM($M37:AQ37)&lt;$G37,$I37&lt;&gt;0),$G37/$H37,0)*IF(AND($K37&gt;0,AR$3&gt;$K37),0,1)*тех!BC$6</f>
        <v>0</v>
      </c>
      <c r="AS37" s="64">
        <f>IF(AND(AS$3&gt;=$I37,$H37&gt;0,SUM($M37:AR37)&lt;$G37,$I37&lt;&gt;0),$G37/$H37,0)*IF(AND($K37&gt;0,AS$3&gt;$K37),0,1)*тех!BD$6</f>
        <v>0</v>
      </c>
      <c r="AT37" s="64">
        <f>IF(AND(AT$3&gt;=$I37,$H37&gt;0,SUM($M37:AS37)&lt;$G37,$I37&lt;&gt;0),$G37/$H37,0)*IF(AND($K37&gt;0,AT$3&gt;$K37),0,1)*тех!BE$6</f>
        <v>0</v>
      </c>
      <c r="AU37" s="64">
        <f>IF(AND(AU$3&gt;=$I37,$H37&gt;0,SUM($M37:AT37)&lt;$G37,$I37&lt;&gt;0),$G37/$H37,0)*IF(AND($K37&gt;0,AU$3&gt;$K37),0,1)*тех!BF$6</f>
        <v>0</v>
      </c>
      <c r="AV37" s="64">
        <f>IF(AND(AV$3&gt;=$I37,$H37&gt;0,SUM($M37:AU37)&lt;$G37,$I37&lt;&gt;0),$G37/$H37,0)*IF(AND($K37&gt;0,AV$3&gt;$K37),0,1)*тех!BG$6</f>
        <v>0</v>
      </c>
      <c r="AW37" s="64">
        <f>IF(AND(AW$3&gt;=$I37,$H37&gt;0,SUM($M37:AV37)&lt;$G37,$I37&lt;&gt;0),$G37/$H37,0)*IF(AND($K37&gt;0,AW$3&gt;$K37),0,1)*тех!BH$6</f>
        <v>0</v>
      </c>
      <c r="AX37" s="64">
        <f>IF(AND(AX$3&gt;=$I37,$H37&gt;0,SUM($M37:AW37)&lt;$G37,$I37&lt;&gt;0),$G37/$H37,0)*IF(AND($K37&gt;0,AX$3&gt;$K37),0,1)*тех!BI$6</f>
        <v>0</v>
      </c>
      <c r="AY37" s="64">
        <f>IF(AND(AY$3&gt;=$I37,$H37&gt;0,SUM($M37:AX37)&lt;$G37,$I37&lt;&gt;0),$G37/$H37,0)*IF(AND($K37&gt;0,AY$3&gt;$K37),0,1)*тех!BJ$6</f>
        <v>0</v>
      </c>
      <c r="AZ37" s="64">
        <f>IF(AND(AZ$3&gt;=$I37,$H37&gt;0,SUM($M37:AY37)&lt;$G37,$I37&lt;&gt;0),$G37/$H37,0)*IF(AND($K37&gt;0,AZ$3&gt;$K37),0,1)*тех!BK$6</f>
        <v>0</v>
      </c>
      <c r="BA37" s="64">
        <f>IF(AND(BA$3&gt;=$I37,$H37&gt;0,SUM($M37:AZ37)&lt;$G37,$I37&lt;&gt;0),$G37/$H37,0)*IF(AND($K37&gt;0,BA$3&gt;$K37),0,1)*тех!BL$6</f>
        <v>0</v>
      </c>
      <c r="BB37" s="64">
        <f>IF(AND(BB$3&gt;=$I37,$H37&gt;0,SUM($M37:BA37)&lt;$G37,$I37&lt;&gt;0),$G37/$H37,0)*IF(AND($K37&gt;0,BB$3&gt;$K37),0,1)*тех!BM$6</f>
        <v>0</v>
      </c>
      <c r="BC37" s="64">
        <f>IF(AND(BC$3&gt;=$I37,$H37&gt;0,SUM($M37:BB37)&lt;$G37,$I37&lt;&gt;0),$G37/$H37,0)*IF(AND($K37&gt;0,BC$3&gt;$K37),0,1)*тех!BN$6</f>
        <v>0</v>
      </c>
      <c r="BD37" s="64">
        <f>IF(AND(BD$3&gt;=$I37,$H37&gt;0,SUM($M37:BC37)&lt;$G37,$I37&lt;&gt;0),$G37/$H37,0)*IF(AND($K37&gt;0,BD$3&gt;$K37),0,1)*тех!BO$6</f>
        <v>0</v>
      </c>
      <c r="BE37" s="64">
        <f>IF(AND(BE$3&gt;=$I37,$H37&gt;0,SUM($M37:BD37)&lt;$G37,$I37&lt;&gt;0),$G37/$H37,0)*IF(AND($K37&gt;0,BE$3&gt;$K37),0,1)*тех!BP$6</f>
        <v>0</v>
      </c>
      <c r="BF37" s="64">
        <f>IF(AND(BF$3&gt;=$I37,$H37&gt;0,SUM($M37:BE37)&lt;$G37,$I37&lt;&gt;0),$G37/$H37,0)*IF(AND($K37&gt;0,BF$3&gt;$K37),0,1)*тех!BQ$6</f>
        <v>0</v>
      </c>
      <c r="BG37" s="64">
        <f>IF(AND(BG$3&gt;=$I37,$H37&gt;0,SUM($M37:BF37)&lt;$G37,$I37&lt;&gt;0),$G37/$H37,0)*IF(AND($K37&gt;0,BG$3&gt;$K37),0,1)*тех!BR$6</f>
        <v>0</v>
      </c>
      <c r="BH37" s="64">
        <f>IF(AND(BH$3&gt;=$I37,$H37&gt;0,SUM($M37:BG37)&lt;$G37,$I37&lt;&gt;0),$G37/$H37,0)*IF(AND($K37&gt;0,BH$3&gt;$K37),0,1)*тех!BS$6</f>
        <v>0</v>
      </c>
      <c r="BI37" s="64">
        <f>IF(AND(BI$3&gt;=$I37,$H37&gt;0,SUM($M37:BH37)&lt;$G37,$I37&lt;&gt;0),$G37/$H37,0)*IF(AND($K37&gt;0,BI$3&gt;$K37),0,1)*тех!BT$6</f>
        <v>0</v>
      </c>
      <c r="BJ37" s="64">
        <f>IF(AND(BJ$3&gt;=$I37,$H37&gt;0,SUM($M37:BI37)&lt;$G37,$I37&lt;&gt;0),$G37/$H37,0)*IF(AND($K37&gt;0,BJ$3&gt;$K37),0,1)*тех!BU$6</f>
        <v>0</v>
      </c>
      <c r="BK37" s="64">
        <f>IF(AND(BK$3&gt;=$I37,$H37&gt;0,SUM($M37:BJ37)&lt;$G37,$I37&lt;&gt;0),$G37/$H37,0)*IF(AND($K37&gt;0,BK$3&gt;$K37),0,1)*тех!BV$6</f>
        <v>0</v>
      </c>
      <c r="BL37" s="64">
        <f>IF(AND(BL$3&gt;=$I37,$H37&gt;0,SUM($M37:BK37)&lt;$G37,$I37&lt;&gt;0),$G37/$H37,0)*IF(AND($K37&gt;0,BL$3&gt;$K37),0,1)*тех!BW$6</f>
        <v>0</v>
      </c>
      <c r="BM37" s="64">
        <f>IF(AND(BM$3&gt;=$I37,$H37&gt;0,SUM($M37:BL37)&lt;$G37,$I37&lt;&gt;0),$G37/$H37,0)*IF(AND($K37&gt;0,BM$3&gt;$K37),0,1)*тех!BX$6</f>
        <v>0</v>
      </c>
      <c r="BN37" s="64">
        <f>IF(AND(BN$3&gt;=$I37,$H37&gt;0,SUM($M37:BM37)&lt;$G37,$I37&lt;&gt;0),$G37/$H37,0)*IF(AND($K37&gt;0,BN$3&gt;$K37),0,1)*тех!BY$6</f>
        <v>0</v>
      </c>
      <c r="BO37" s="64">
        <f>IF(AND(BO$3&gt;=$I37,$H37&gt;0,SUM($M37:BN37)&lt;$G37,$I37&lt;&gt;0),$G37/$H37,0)*IF(AND($K37&gt;0,BO$3&gt;$K37),0,1)*тех!BZ$6</f>
        <v>0</v>
      </c>
      <c r="BP37" s="64">
        <f>IF(AND(BP$3&gt;=$I37,$H37&gt;0,SUM($M37:BO37)&lt;$G37,$I37&lt;&gt;0),$G37/$H37,0)*IF(AND($K37&gt;0,BP$3&gt;$K37),0,1)*тех!CA$6</f>
        <v>0</v>
      </c>
      <c r="BQ37" s="64">
        <f>IF(AND(BQ$3&gt;=$I37,$H37&gt;0,SUM($M37:BP37)&lt;$G37,$I37&lt;&gt;0),$G37/$H37,0)*IF(AND($K37&gt;0,BQ$3&gt;$K37),0,1)*тех!CB$6</f>
        <v>0</v>
      </c>
      <c r="BR37" s="64">
        <f>IF(AND(BR$3&gt;=$I37,$H37&gt;0,SUM($M37:BQ37)&lt;$G37,$I37&lt;&gt;0),$G37/$H37,0)*IF(AND($K37&gt;0,BR$3&gt;$K37),0,1)*тех!CC$6</f>
        <v>0</v>
      </c>
      <c r="BS37" s="64">
        <f>IF(AND(BS$3&gt;=$I37,$H37&gt;0,SUM($M37:BR37)&lt;$G37,$I37&lt;&gt;0),$G37/$H37,0)*IF(AND($K37&gt;0,BS$3&gt;$K37),0,1)*тех!CD$6</f>
        <v>0</v>
      </c>
      <c r="BT37" s="64">
        <f>IF(AND(BT$3&gt;=$I37,$H37&gt;0,SUM($M37:BS37)&lt;$G37,$I37&lt;&gt;0),$G37/$H37,0)*IF(AND($K37&gt;0,BT$3&gt;$K37),0,1)*тех!CE$6</f>
        <v>0</v>
      </c>
    </row>
    <row r="38" spans="2:72">
      <c r="B38" s="3">
        <v>33</v>
      </c>
      <c r="C38" s="19" t="s">
        <v>1246</v>
      </c>
      <c r="D38" s="19" t="s">
        <v>683</v>
      </c>
      <c r="E38" s="71">
        <v>17991</v>
      </c>
      <c r="F38" s="19">
        <v>0</v>
      </c>
      <c r="G38" s="76">
        <f t="shared" si="5"/>
        <v>0</v>
      </c>
      <c r="H38" s="7">
        <f>IFERROR(VLOOKUP(D38,тех!$N$19:$O$24,2,FALSE),)</f>
        <v>24</v>
      </c>
      <c r="I38" s="20">
        <f t="shared" si="3"/>
        <v>42370</v>
      </c>
      <c r="J38" s="111">
        <f>IF(AND(H38+(YEAR(I38)-YEAR(Параметры!$C$11))*12+(MONTH(I38)-MONTH(Параметры!$C$11))&gt;Параметры!$C$12,F38&gt;0),(G38-SUM(M38:BT38))/F38,)</f>
        <v>0</v>
      </c>
      <c r="K38" s="112">
        <f>IF(H38+(YEAR(I38)-YEAR(Параметры!$C$11))*12+(MONTH(I38)-MONTH(Параметры!$C$11))&gt;Параметры!$C$12,DATE(YEAR(Параметры!$C$11),MONTH(Параметры!$C$11)+Параметры!$C$12-1,1),"")</f>
        <v>42705</v>
      </c>
      <c r="M38" s="76">
        <f t="shared" si="2"/>
        <v>0</v>
      </c>
      <c r="N38" s="64">
        <f>IF(AND(N$3&gt;=$I38,$H38&gt;0,SUM($M38:M38)&lt;$G38,$I38&lt;&gt;0),$G38/$H38,0)*IF(AND($K38&gt;0,N$3&gt;$K38),0,1)*тех!Y$6</f>
        <v>0</v>
      </c>
      <c r="O38" s="64">
        <f>IF(AND(O$3&gt;=$I38,$H38&gt;0,SUM($M38:N38)&lt;$G38,$I38&lt;&gt;0),$G38/$H38,0)*IF(AND($K38&gt;0,O$3&gt;$K38),0,1)*тех!Z$6</f>
        <v>0</v>
      </c>
      <c r="P38" s="64">
        <f>IF(AND(P$3&gt;=$I38,$H38&gt;0,SUM($M38:O38)&lt;$G38,$I38&lt;&gt;0),$G38/$H38,0)*IF(AND($K38&gt;0,P$3&gt;$K38),0,1)*тех!AA$6</f>
        <v>0</v>
      </c>
      <c r="Q38" s="64">
        <f>IF(AND(Q$3&gt;=$I38,$H38&gt;0,SUM($M38:P38)&lt;$G38,$I38&lt;&gt;0),$G38/$H38,0)*IF(AND($K38&gt;0,Q$3&gt;$K38),0,1)*тех!AB$6</f>
        <v>0</v>
      </c>
      <c r="R38" s="64">
        <f>IF(AND(R$3&gt;=$I38,$H38&gt;0,SUM($M38:Q38)&lt;$G38,$I38&lt;&gt;0),$G38/$H38,0)*IF(AND($K38&gt;0,R$3&gt;$K38),0,1)*тех!AC$6</f>
        <v>0</v>
      </c>
      <c r="S38" s="64">
        <f>IF(AND(S$3&gt;=$I38,$H38&gt;0,SUM($M38:R38)&lt;$G38,$I38&lt;&gt;0),$G38/$H38,0)*IF(AND($K38&gt;0,S$3&gt;$K38),0,1)*тех!AD$6</f>
        <v>0</v>
      </c>
      <c r="T38" s="64">
        <f>IF(AND(T$3&gt;=$I38,$H38&gt;0,SUM($M38:S38)&lt;$G38,$I38&lt;&gt;0),$G38/$H38,0)*IF(AND($K38&gt;0,T$3&gt;$K38),0,1)*тех!AE$6</f>
        <v>0</v>
      </c>
      <c r="U38" s="64">
        <f>IF(AND(U$3&gt;=$I38,$H38&gt;0,SUM($M38:T38)&lt;$G38,$I38&lt;&gt;0),$G38/$H38,0)*IF(AND($K38&gt;0,U$3&gt;$K38),0,1)*тех!AF$6</f>
        <v>0</v>
      </c>
      <c r="V38" s="64">
        <f>IF(AND(V$3&gt;=$I38,$H38&gt;0,SUM($M38:U38)&lt;$G38,$I38&lt;&gt;0),$G38/$H38,0)*IF(AND($K38&gt;0,V$3&gt;$K38),0,1)*тех!AG$6</f>
        <v>0</v>
      </c>
      <c r="W38" s="64">
        <f>IF(AND(W$3&gt;=$I38,$H38&gt;0,SUM($M38:V38)&lt;$G38,$I38&lt;&gt;0),$G38/$H38,0)*IF(AND($K38&gt;0,W$3&gt;$K38),0,1)*тех!AH$6</f>
        <v>0</v>
      </c>
      <c r="X38" s="64">
        <f>IF(AND(X$3&gt;=$I38,$H38&gt;0,SUM($M38:W38)&lt;$G38,$I38&lt;&gt;0),$G38/$H38,0)*IF(AND($K38&gt;0,X$3&gt;$K38),0,1)*тех!AI$6</f>
        <v>0</v>
      </c>
      <c r="Y38" s="64">
        <f>IF(AND(Y$3&gt;=$I38,$H38&gt;0,SUM($M38:X38)&lt;$G38,$I38&lt;&gt;0),$G38/$H38,0)*IF(AND($K38&gt;0,Y$3&gt;$K38),0,1)*тех!AJ$6</f>
        <v>0</v>
      </c>
      <c r="Z38" s="64">
        <f>IF(AND(Z$3&gt;=$I38,$H38&gt;0,SUM($M38:Y38)&lt;$G38,$I38&lt;&gt;0),$G38/$H38,0)*IF(AND($K38&gt;0,Z$3&gt;$K38),0,1)*тех!AK$6</f>
        <v>0</v>
      </c>
      <c r="AA38" s="64">
        <f>IF(AND(AA$3&gt;=$I38,$H38&gt;0,SUM($M38:Z38)&lt;$G38,$I38&lt;&gt;0),$G38/$H38,0)*IF(AND($K38&gt;0,AA$3&gt;$K38),0,1)*тех!AL$6</f>
        <v>0</v>
      </c>
      <c r="AB38" s="64">
        <f>IF(AND(AB$3&gt;=$I38,$H38&gt;0,SUM($M38:AA38)&lt;$G38,$I38&lt;&gt;0),$G38/$H38,0)*IF(AND($K38&gt;0,AB$3&gt;$K38),0,1)*тех!AM$6</f>
        <v>0</v>
      </c>
      <c r="AC38" s="64">
        <f>IF(AND(AC$3&gt;=$I38,$H38&gt;0,SUM($M38:AB38)&lt;$G38,$I38&lt;&gt;0),$G38/$H38,0)*IF(AND($K38&gt;0,AC$3&gt;$K38),0,1)*тех!AN$6</f>
        <v>0</v>
      </c>
      <c r="AD38" s="64">
        <f>IF(AND(AD$3&gt;=$I38,$H38&gt;0,SUM($M38:AC38)&lt;$G38,$I38&lt;&gt;0),$G38/$H38,0)*IF(AND($K38&gt;0,AD$3&gt;$K38),0,1)*тех!AO$6</f>
        <v>0</v>
      </c>
      <c r="AE38" s="64">
        <f>IF(AND(AE$3&gt;=$I38,$H38&gt;0,SUM($M38:AD38)&lt;$G38,$I38&lt;&gt;0),$G38/$H38,0)*IF(AND($K38&gt;0,AE$3&gt;$K38),0,1)*тех!AP$6</f>
        <v>0</v>
      </c>
      <c r="AF38" s="64">
        <f>IF(AND(AF$3&gt;=$I38,$H38&gt;0,SUM($M38:AE38)&lt;$G38,$I38&lt;&gt;0),$G38/$H38,0)*IF(AND($K38&gt;0,AF$3&gt;$K38),0,1)*тех!AQ$6</f>
        <v>0</v>
      </c>
      <c r="AG38" s="64">
        <f>IF(AND(AG$3&gt;=$I38,$H38&gt;0,SUM($M38:AF38)&lt;$G38,$I38&lt;&gt;0),$G38/$H38,0)*IF(AND($K38&gt;0,AG$3&gt;$K38),0,1)*тех!AR$6</f>
        <v>0</v>
      </c>
      <c r="AH38" s="64">
        <f>IF(AND(AH$3&gt;=$I38,$H38&gt;0,SUM($M38:AG38)&lt;$G38,$I38&lt;&gt;0),$G38/$H38,0)*IF(AND($K38&gt;0,AH$3&gt;$K38),0,1)*тех!AS$6</f>
        <v>0</v>
      </c>
      <c r="AI38" s="64">
        <f>IF(AND(AI$3&gt;=$I38,$H38&gt;0,SUM($M38:AH38)&lt;$G38,$I38&lt;&gt;0),$G38/$H38,0)*IF(AND($K38&gt;0,AI$3&gt;$K38),0,1)*тех!AT$6</f>
        <v>0</v>
      </c>
      <c r="AJ38" s="64">
        <f>IF(AND(AJ$3&gt;=$I38,$H38&gt;0,SUM($M38:AI38)&lt;$G38,$I38&lt;&gt;0),$G38/$H38,0)*IF(AND($K38&gt;0,AJ$3&gt;$K38),0,1)*тех!AU$6</f>
        <v>0</v>
      </c>
      <c r="AK38" s="64">
        <f>IF(AND(AK$3&gt;=$I38,$H38&gt;0,SUM($M38:AJ38)&lt;$G38,$I38&lt;&gt;0),$G38/$H38,0)*IF(AND($K38&gt;0,AK$3&gt;$K38),0,1)*тех!AV$6</f>
        <v>0</v>
      </c>
      <c r="AL38" s="64">
        <f>IF(AND(AL$3&gt;=$I38,$H38&gt;0,SUM($M38:AK38)&lt;$G38,$I38&lt;&gt;0),$G38/$H38,0)*IF(AND($K38&gt;0,AL$3&gt;$K38),0,1)*тех!AW$6</f>
        <v>0</v>
      </c>
      <c r="AM38" s="64">
        <f>IF(AND(AM$3&gt;=$I38,$H38&gt;0,SUM($M38:AL38)&lt;$G38,$I38&lt;&gt;0),$G38/$H38,0)*IF(AND($K38&gt;0,AM$3&gt;$K38),0,1)*тех!AX$6</f>
        <v>0</v>
      </c>
      <c r="AN38" s="64">
        <f>IF(AND(AN$3&gt;=$I38,$H38&gt;0,SUM($M38:AM38)&lt;$G38,$I38&lt;&gt;0),$G38/$H38,0)*IF(AND($K38&gt;0,AN$3&gt;$K38),0,1)*тех!AY$6</f>
        <v>0</v>
      </c>
      <c r="AO38" s="64">
        <f>IF(AND(AO$3&gt;=$I38,$H38&gt;0,SUM($M38:AN38)&lt;$G38,$I38&lt;&gt;0),$G38/$H38,0)*IF(AND($K38&gt;0,AO$3&gt;$K38),0,1)*тех!AZ$6</f>
        <v>0</v>
      </c>
      <c r="AP38" s="64">
        <f>IF(AND(AP$3&gt;=$I38,$H38&gt;0,SUM($M38:AO38)&lt;$G38,$I38&lt;&gt;0),$G38/$H38,0)*IF(AND($K38&gt;0,AP$3&gt;$K38),0,1)*тех!BA$6</f>
        <v>0</v>
      </c>
      <c r="AQ38" s="64">
        <f>IF(AND(AQ$3&gt;=$I38,$H38&gt;0,SUM($M38:AP38)&lt;$G38,$I38&lt;&gt;0),$G38/$H38,0)*IF(AND($K38&gt;0,AQ$3&gt;$K38),0,1)*тех!BB$6</f>
        <v>0</v>
      </c>
      <c r="AR38" s="64">
        <f>IF(AND(AR$3&gt;=$I38,$H38&gt;0,SUM($M38:AQ38)&lt;$G38,$I38&lt;&gt;0),$G38/$H38,0)*IF(AND($K38&gt;0,AR$3&gt;$K38),0,1)*тех!BC$6</f>
        <v>0</v>
      </c>
      <c r="AS38" s="64">
        <f>IF(AND(AS$3&gt;=$I38,$H38&gt;0,SUM($M38:AR38)&lt;$G38,$I38&lt;&gt;0),$G38/$H38,0)*IF(AND($K38&gt;0,AS$3&gt;$K38),0,1)*тех!BD$6</f>
        <v>0</v>
      </c>
      <c r="AT38" s="64">
        <f>IF(AND(AT$3&gt;=$I38,$H38&gt;0,SUM($M38:AS38)&lt;$G38,$I38&lt;&gt;0),$G38/$H38,0)*IF(AND($K38&gt;0,AT$3&gt;$K38),0,1)*тех!BE$6</f>
        <v>0</v>
      </c>
      <c r="AU38" s="64">
        <f>IF(AND(AU$3&gt;=$I38,$H38&gt;0,SUM($M38:AT38)&lt;$G38,$I38&lt;&gt;0),$G38/$H38,0)*IF(AND($K38&gt;0,AU$3&gt;$K38),0,1)*тех!BF$6</f>
        <v>0</v>
      </c>
      <c r="AV38" s="64">
        <f>IF(AND(AV$3&gt;=$I38,$H38&gt;0,SUM($M38:AU38)&lt;$G38,$I38&lt;&gt;0),$G38/$H38,0)*IF(AND($K38&gt;0,AV$3&gt;$K38),0,1)*тех!BG$6</f>
        <v>0</v>
      </c>
      <c r="AW38" s="64">
        <f>IF(AND(AW$3&gt;=$I38,$H38&gt;0,SUM($M38:AV38)&lt;$G38,$I38&lt;&gt;0),$G38/$H38,0)*IF(AND($K38&gt;0,AW$3&gt;$K38),0,1)*тех!BH$6</f>
        <v>0</v>
      </c>
      <c r="AX38" s="64">
        <f>IF(AND(AX$3&gt;=$I38,$H38&gt;0,SUM($M38:AW38)&lt;$G38,$I38&lt;&gt;0),$G38/$H38,0)*IF(AND($K38&gt;0,AX$3&gt;$K38),0,1)*тех!BI$6</f>
        <v>0</v>
      </c>
      <c r="AY38" s="64">
        <f>IF(AND(AY$3&gt;=$I38,$H38&gt;0,SUM($M38:AX38)&lt;$G38,$I38&lt;&gt;0),$G38/$H38,0)*IF(AND($K38&gt;0,AY$3&gt;$K38),0,1)*тех!BJ$6</f>
        <v>0</v>
      </c>
      <c r="AZ38" s="64">
        <f>IF(AND(AZ$3&gt;=$I38,$H38&gt;0,SUM($M38:AY38)&lt;$G38,$I38&lt;&gt;0),$G38/$H38,0)*IF(AND($K38&gt;0,AZ$3&gt;$K38),0,1)*тех!BK$6</f>
        <v>0</v>
      </c>
      <c r="BA38" s="64">
        <f>IF(AND(BA$3&gt;=$I38,$H38&gt;0,SUM($M38:AZ38)&lt;$G38,$I38&lt;&gt;0),$G38/$H38,0)*IF(AND($K38&gt;0,BA$3&gt;$K38),0,1)*тех!BL$6</f>
        <v>0</v>
      </c>
      <c r="BB38" s="64">
        <f>IF(AND(BB$3&gt;=$I38,$H38&gt;0,SUM($M38:BA38)&lt;$G38,$I38&lt;&gt;0),$G38/$H38,0)*IF(AND($K38&gt;0,BB$3&gt;$K38),0,1)*тех!BM$6</f>
        <v>0</v>
      </c>
      <c r="BC38" s="64">
        <f>IF(AND(BC$3&gt;=$I38,$H38&gt;0,SUM($M38:BB38)&lt;$G38,$I38&lt;&gt;0),$G38/$H38,0)*IF(AND($K38&gt;0,BC$3&gt;$K38),0,1)*тех!BN$6</f>
        <v>0</v>
      </c>
      <c r="BD38" s="64">
        <f>IF(AND(BD$3&gt;=$I38,$H38&gt;0,SUM($M38:BC38)&lt;$G38,$I38&lt;&gt;0),$G38/$H38,0)*IF(AND($K38&gt;0,BD$3&gt;$K38),0,1)*тех!BO$6</f>
        <v>0</v>
      </c>
      <c r="BE38" s="64">
        <f>IF(AND(BE$3&gt;=$I38,$H38&gt;0,SUM($M38:BD38)&lt;$G38,$I38&lt;&gt;0),$G38/$H38,0)*IF(AND($K38&gt;0,BE$3&gt;$K38),0,1)*тех!BP$6</f>
        <v>0</v>
      </c>
      <c r="BF38" s="64">
        <f>IF(AND(BF$3&gt;=$I38,$H38&gt;0,SUM($M38:BE38)&lt;$G38,$I38&lt;&gt;0),$G38/$H38,0)*IF(AND($K38&gt;0,BF$3&gt;$K38),0,1)*тех!BQ$6</f>
        <v>0</v>
      </c>
      <c r="BG38" s="64">
        <f>IF(AND(BG$3&gt;=$I38,$H38&gt;0,SUM($M38:BF38)&lt;$G38,$I38&lt;&gt;0),$G38/$H38,0)*IF(AND($K38&gt;0,BG$3&gt;$K38),0,1)*тех!BR$6</f>
        <v>0</v>
      </c>
      <c r="BH38" s="64">
        <f>IF(AND(BH$3&gt;=$I38,$H38&gt;0,SUM($M38:BG38)&lt;$G38,$I38&lt;&gt;0),$G38/$H38,0)*IF(AND($K38&gt;0,BH$3&gt;$K38),0,1)*тех!BS$6</f>
        <v>0</v>
      </c>
      <c r="BI38" s="64">
        <f>IF(AND(BI$3&gt;=$I38,$H38&gt;0,SUM($M38:BH38)&lt;$G38,$I38&lt;&gt;0),$G38/$H38,0)*IF(AND($K38&gt;0,BI$3&gt;$K38),0,1)*тех!BT$6</f>
        <v>0</v>
      </c>
      <c r="BJ38" s="64">
        <f>IF(AND(BJ$3&gt;=$I38,$H38&gt;0,SUM($M38:BI38)&lt;$G38,$I38&lt;&gt;0),$G38/$H38,0)*IF(AND($K38&gt;0,BJ$3&gt;$K38),0,1)*тех!BU$6</f>
        <v>0</v>
      </c>
      <c r="BK38" s="64">
        <f>IF(AND(BK$3&gt;=$I38,$H38&gt;0,SUM($M38:BJ38)&lt;$G38,$I38&lt;&gt;0),$G38/$H38,0)*IF(AND($K38&gt;0,BK$3&gt;$K38),0,1)*тех!BV$6</f>
        <v>0</v>
      </c>
      <c r="BL38" s="64">
        <f>IF(AND(BL$3&gt;=$I38,$H38&gt;0,SUM($M38:BK38)&lt;$G38,$I38&lt;&gt;0),$G38/$H38,0)*IF(AND($K38&gt;0,BL$3&gt;$K38),0,1)*тех!BW$6</f>
        <v>0</v>
      </c>
      <c r="BM38" s="64">
        <f>IF(AND(BM$3&gt;=$I38,$H38&gt;0,SUM($M38:BL38)&lt;$G38,$I38&lt;&gt;0),$G38/$H38,0)*IF(AND($K38&gt;0,BM$3&gt;$K38),0,1)*тех!BX$6</f>
        <v>0</v>
      </c>
      <c r="BN38" s="64">
        <f>IF(AND(BN$3&gt;=$I38,$H38&gt;0,SUM($M38:BM38)&lt;$G38,$I38&lt;&gt;0),$G38/$H38,0)*IF(AND($K38&gt;0,BN$3&gt;$K38),0,1)*тех!BY$6</f>
        <v>0</v>
      </c>
      <c r="BO38" s="64">
        <f>IF(AND(BO$3&gt;=$I38,$H38&gt;0,SUM($M38:BN38)&lt;$G38,$I38&lt;&gt;0),$G38/$H38,0)*IF(AND($K38&gt;0,BO$3&gt;$K38),0,1)*тех!BZ$6</f>
        <v>0</v>
      </c>
      <c r="BP38" s="64">
        <f>IF(AND(BP$3&gt;=$I38,$H38&gt;0,SUM($M38:BO38)&lt;$G38,$I38&lt;&gt;0),$G38/$H38,0)*IF(AND($K38&gt;0,BP$3&gt;$K38),0,1)*тех!CA$6</f>
        <v>0</v>
      </c>
      <c r="BQ38" s="64">
        <f>IF(AND(BQ$3&gt;=$I38,$H38&gt;0,SUM($M38:BP38)&lt;$G38,$I38&lt;&gt;0),$G38/$H38,0)*IF(AND($K38&gt;0,BQ$3&gt;$K38),0,1)*тех!CB$6</f>
        <v>0</v>
      </c>
      <c r="BR38" s="64">
        <f>IF(AND(BR$3&gt;=$I38,$H38&gt;0,SUM($M38:BQ38)&lt;$G38,$I38&lt;&gt;0),$G38/$H38,0)*IF(AND($K38&gt;0,BR$3&gt;$K38),0,1)*тех!CC$6</f>
        <v>0</v>
      </c>
      <c r="BS38" s="64">
        <f>IF(AND(BS$3&gt;=$I38,$H38&gt;0,SUM($M38:BR38)&lt;$G38,$I38&lt;&gt;0),$G38/$H38,0)*IF(AND($K38&gt;0,BS$3&gt;$K38),0,1)*тех!CD$6</f>
        <v>0</v>
      </c>
      <c r="BT38" s="64">
        <f>IF(AND(BT$3&gt;=$I38,$H38&gt;0,SUM($M38:BS38)&lt;$G38,$I38&lt;&gt;0),$G38/$H38,0)*IF(AND($K38&gt;0,BT$3&gt;$K38),0,1)*тех!CE$6</f>
        <v>0</v>
      </c>
    </row>
    <row r="39" spans="2:72">
      <c r="B39" s="3">
        <v>34</v>
      </c>
      <c r="C39" s="19" t="s">
        <v>1247</v>
      </c>
      <c r="D39" s="19" t="s">
        <v>683</v>
      </c>
      <c r="E39" s="71">
        <v>26091</v>
      </c>
      <c r="F39" s="19">
        <v>0</v>
      </c>
      <c r="G39" s="76">
        <f t="shared" si="5"/>
        <v>0</v>
      </c>
      <c r="H39" s="7">
        <f>IFERROR(VLOOKUP(D39,тех!$N$19:$O$24,2,FALSE),)</f>
        <v>24</v>
      </c>
      <c r="I39" s="20">
        <f t="shared" si="3"/>
        <v>42370</v>
      </c>
      <c r="J39" s="111">
        <f>IF(AND(H39+(YEAR(I39)-YEAR(Параметры!$C$11))*12+(MONTH(I39)-MONTH(Параметры!$C$11))&gt;Параметры!$C$12,F39&gt;0),(G39-SUM(M39:BT39))/F39,)</f>
        <v>0</v>
      </c>
      <c r="K39" s="112">
        <f>IF(H39+(YEAR(I39)-YEAR(Параметры!$C$11))*12+(MONTH(I39)-MONTH(Параметры!$C$11))&gt;Параметры!$C$12,DATE(YEAR(Параметры!$C$11),MONTH(Параметры!$C$11)+Параметры!$C$12-1,1),"")</f>
        <v>42705</v>
      </c>
      <c r="M39" s="76">
        <f t="shared" si="2"/>
        <v>0</v>
      </c>
      <c r="N39" s="64">
        <f>IF(AND(N$3&gt;=$I39,$H39&gt;0,SUM($M39:M39)&lt;$G39,$I39&lt;&gt;0),$G39/$H39,0)*IF(AND($K39&gt;0,N$3&gt;$K39),0,1)*тех!Y$6</f>
        <v>0</v>
      </c>
      <c r="O39" s="64">
        <f>IF(AND(O$3&gt;=$I39,$H39&gt;0,SUM($M39:N39)&lt;$G39,$I39&lt;&gt;0),$G39/$H39,0)*IF(AND($K39&gt;0,O$3&gt;$K39),0,1)*тех!Z$6</f>
        <v>0</v>
      </c>
      <c r="P39" s="64">
        <f>IF(AND(P$3&gt;=$I39,$H39&gt;0,SUM($M39:O39)&lt;$G39,$I39&lt;&gt;0),$G39/$H39,0)*IF(AND($K39&gt;0,P$3&gt;$K39),0,1)*тех!AA$6</f>
        <v>0</v>
      </c>
      <c r="Q39" s="64">
        <f>IF(AND(Q$3&gt;=$I39,$H39&gt;0,SUM($M39:P39)&lt;$G39,$I39&lt;&gt;0),$G39/$H39,0)*IF(AND($K39&gt;0,Q$3&gt;$K39),0,1)*тех!AB$6</f>
        <v>0</v>
      </c>
      <c r="R39" s="64">
        <f>IF(AND(R$3&gt;=$I39,$H39&gt;0,SUM($M39:Q39)&lt;$G39,$I39&lt;&gt;0),$G39/$H39,0)*IF(AND($K39&gt;0,R$3&gt;$K39),0,1)*тех!AC$6</f>
        <v>0</v>
      </c>
      <c r="S39" s="64">
        <f>IF(AND(S$3&gt;=$I39,$H39&gt;0,SUM($M39:R39)&lt;$G39,$I39&lt;&gt;0),$G39/$H39,0)*IF(AND($K39&gt;0,S$3&gt;$K39),0,1)*тех!AD$6</f>
        <v>0</v>
      </c>
      <c r="T39" s="64">
        <f>IF(AND(T$3&gt;=$I39,$H39&gt;0,SUM($M39:S39)&lt;$G39,$I39&lt;&gt;0),$G39/$H39,0)*IF(AND($K39&gt;0,T$3&gt;$K39),0,1)*тех!AE$6</f>
        <v>0</v>
      </c>
      <c r="U39" s="64">
        <f>IF(AND(U$3&gt;=$I39,$H39&gt;0,SUM($M39:T39)&lt;$G39,$I39&lt;&gt;0),$G39/$H39,0)*IF(AND($K39&gt;0,U$3&gt;$K39),0,1)*тех!AF$6</f>
        <v>0</v>
      </c>
      <c r="V39" s="64">
        <f>IF(AND(V$3&gt;=$I39,$H39&gt;0,SUM($M39:U39)&lt;$G39,$I39&lt;&gt;0),$G39/$H39,0)*IF(AND($K39&gt;0,V$3&gt;$K39),0,1)*тех!AG$6</f>
        <v>0</v>
      </c>
      <c r="W39" s="64">
        <f>IF(AND(W$3&gt;=$I39,$H39&gt;0,SUM($M39:V39)&lt;$G39,$I39&lt;&gt;0),$G39/$H39,0)*IF(AND($K39&gt;0,W$3&gt;$K39),0,1)*тех!AH$6</f>
        <v>0</v>
      </c>
      <c r="X39" s="64">
        <f>IF(AND(X$3&gt;=$I39,$H39&gt;0,SUM($M39:W39)&lt;$G39,$I39&lt;&gt;0),$G39/$H39,0)*IF(AND($K39&gt;0,X$3&gt;$K39),0,1)*тех!AI$6</f>
        <v>0</v>
      </c>
      <c r="Y39" s="64">
        <f>IF(AND(Y$3&gt;=$I39,$H39&gt;0,SUM($M39:X39)&lt;$G39,$I39&lt;&gt;0),$G39/$H39,0)*IF(AND($K39&gt;0,Y$3&gt;$K39),0,1)*тех!AJ$6</f>
        <v>0</v>
      </c>
      <c r="Z39" s="64">
        <f>IF(AND(Z$3&gt;=$I39,$H39&gt;0,SUM($M39:Y39)&lt;$G39,$I39&lt;&gt;0),$G39/$H39,0)*IF(AND($K39&gt;0,Z$3&gt;$K39),0,1)*тех!AK$6</f>
        <v>0</v>
      </c>
      <c r="AA39" s="64">
        <f>IF(AND(AA$3&gt;=$I39,$H39&gt;0,SUM($M39:Z39)&lt;$G39,$I39&lt;&gt;0),$G39/$H39,0)*IF(AND($K39&gt;0,AA$3&gt;$K39),0,1)*тех!AL$6</f>
        <v>0</v>
      </c>
      <c r="AB39" s="64">
        <f>IF(AND(AB$3&gt;=$I39,$H39&gt;0,SUM($M39:AA39)&lt;$G39,$I39&lt;&gt;0),$G39/$H39,0)*IF(AND($K39&gt;0,AB$3&gt;$K39),0,1)*тех!AM$6</f>
        <v>0</v>
      </c>
      <c r="AC39" s="64">
        <f>IF(AND(AC$3&gt;=$I39,$H39&gt;0,SUM($M39:AB39)&lt;$G39,$I39&lt;&gt;0),$G39/$H39,0)*IF(AND($K39&gt;0,AC$3&gt;$K39),0,1)*тех!AN$6</f>
        <v>0</v>
      </c>
      <c r="AD39" s="64">
        <f>IF(AND(AD$3&gt;=$I39,$H39&gt;0,SUM($M39:AC39)&lt;$G39,$I39&lt;&gt;0),$G39/$H39,0)*IF(AND($K39&gt;0,AD$3&gt;$K39),0,1)*тех!AO$6</f>
        <v>0</v>
      </c>
      <c r="AE39" s="64">
        <f>IF(AND(AE$3&gt;=$I39,$H39&gt;0,SUM($M39:AD39)&lt;$G39,$I39&lt;&gt;0),$G39/$H39,0)*IF(AND($K39&gt;0,AE$3&gt;$K39),0,1)*тех!AP$6</f>
        <v>0</v>
      </c>
      <c r="AF39" s="64">
        <f>IF(AND(AF$3&gt;=$I39,$H39&gt;0,SUM($M39:AE39)&lt;$G39,$I39&lt;&gt;0),$G39/$H39,0)*IF(AND($K39&gt;0,AF$3&gt;$K39),0,1)*тех!AQ$6</f>
        <v>0</v>
      </c>
      <c r="AG39" s="64">
        <f>IF(AND(AG$3&gt;=$I39,$H39&gt;0,SUM($M39:AF39)&lt;$G39,$I39&lt;&gt;0),$G39/$H39,0)*IF(AND($K39&gt;0,AG$3&gt;$K39),0,1)*тех!AR$6</f>
        <v>0</v>
      </c>
      <c r="AH39" s="64">
        <f>IF(AND(AH$3&gt;=$I39,$H39&gt;0,SUM($M39:AG39)&lt;$G39,$I39&lt;&gt;0),$G39/$H39,0)*IF(AND($K39&gt;0,AH$3&gt;$K39),0,1)*тех!AS$6</f>
        <v>0</v>
      </c>
      <c r="AI39" s="64">
        <f>IF(AND(AI$3&gt;=$I39,$H39&gt;0,SUM($M39:AH39)&lt;$G39,$I39&lt;&gt;0),$G39/$H39,0)*IF(AND($K39&gt;0,AI$3&gt;$K39),0,1)*тех!AT$6</f>
        <v>0</v>
      </c>
      <c r="AJ39" s="64">
        <f>IF(AND(AJ$3&gt;=$I39,$H39&gt;0,SUM($M39:AI39)&lt;$G39,$I39&lt;&gt;0),$G39/$H39,0)*IF(AND($K39&gt;0,AJ$3&gt;$K39),0,1)*тех!AU$6</f>
        <v>0</v>
      </c>
      <c r="AK39" s="64">
        <f>IF(AND(AK$3&gt;=$I39,$H39&gt;0,SUM($M39:AJ39)&lt;$G39,$I39&lt;&gt;0),$G39/$H39,0)*IF(AND($K39&gt;0,AK$3&gt;$K39),0,1)*тех!AV$6</f>
        <v>0</v>
      </c>
      <c r="AL39" s="64">
        <f>IF(AND(AL$3&gt;=$I39,$H39&gt;0,SUM($M39:AK39)&lt;$G39,$I39&lt;&gt;0),$G39/$H39,0)*IF(AND($K39&gt;0,AL$3&gt;$K39),0,1)*тех!AW$6</f>
        <v>0</v>
      </c>
      <c r="AM39" s="64">
        <f>IF(AND(AM$3&gt;=$I39,$H39&gt;0,SUM($M39:AL39)&lt;$G39,$I39&lt;&gt;0),$G39/$H39,0)*IF(AND($K39&gt;0,AM$3&gt;$K39),0,1)*тех!AX$6</f>
        <v>0</v>
      </c>
      <c r="AN39" s="64">
        <f>IF(AND(AN$3&gt;=$I39,$H39&gt;0,SUM($M39:AM39)&lt;$G39,$I39&lt;&gt;0),$G39/$H39,0)*IF(AND($K39&gt;0,AN$3&gt;$K39),0,1)*тех!AY$6</f>
        <v>0</v>
      </c>
      <c r="AO39" s="64">
        <f>IF(AND(AO$3&gt;=$I39,$H39&gt;0,SUM($M39:AN39)&lt;$G39,$I39&lt;&gt;0),$G39/$H39,0)*IF(AND($K39&gt;0,AO$3&gt;$K39),0,1)*тех!AZ$6</f>
        <v>0</v>
      </c>
      <c r="AP39" s="64">
        <f>IF(AND(AP$3&gt;=$I39,$H39&gt;0,SUM($M39:AO39)&lt;$G39,$I39&lt;&gt;0),$G39/$H39,0)*IF(AND($K39&gt;0,AP$3&gt;$K39),0,1)*тех!BA$6</f>
        <v>0</v>
      </c>
      <c r="AQ39" s="64">
        <f>IF(AND(AQ$3&gt;=$I39,$H39&gt;0,SUM($M39:AP39)&lt;$G39,$I39&lt;&gt;0),$G39/$H39,0)*IF(AND($K39&gt;0,AQ$3&gt;$K39),0,1)*тех!BB$6</f>
        <v>0</v>
      </c>
      <c r="AR39" s="64">
        <f>IF(AND(AR$3&gt;=$I39,$H39&gt;0,SUM($M39:AQ39)&lt;$G39,$I39&lt;&gt;0),$G39/$H39,0)*IF(AND($K39&gt;0,AR$3&gt;$K39),0,1)*тех!BC$6</f>
        <v>0</v>
      </c>
      <c r="AS39" s="64">
        <f>IF(AND(AS$3&gt;=$I39,$H39&gt;0,SUM($M39:AR39)&lt;$G39,$I39&lt;&gt;0),$G39/$H39,0)*IF(AND($K39&gt;0,AS$3&gt;$K39),0,1)*тех!BD$6</f>
        <v>0</v>
      </c>
      <c r="AT39" s="64">
        <f>IF(AND(AT$3&gt;=$I39,$H39&gt;0,SUM($M39:AS39)&lt;$G39,$I39&lt;&gt;0),$G39/$H39,0)*IF(AND($K39&gt;0,AT$3&gt;$K39),0,1)*тех!BE$6</f>
        <v>0</v>
      </c>
      <c r="AU39" s="64">
        <f>IF(AND(AU$3&gt;=$I39,$H39&gt;0,SUM($M39:AT39)&lt;$G39,$I39&lt;&gt;0),$G39/$H39,0)*IF(AND($K39&gt;0,AU$3&gt;$K39),0,1)*тех!BF$6</f>
        <v>0</v>
      </c>
      <c r="AV39" s="64">
        <f>IF(AND(AV$3&gt;=$I39,$H39&gt;0,SUM($M39:AU39)&lt;$G39,$I39&lt;&gt;0),$G39/$H39,0)*IF(AND($K39&gt;0,AV$3&gt;$K39),0,1)*тех!BG$6</f>
        <v>0</v>
      </c>
      <c r="AW39" s="64">
        <f>IF(AND(AW$3&gt;=$I39,$H39&gt;0,SUM($M39:AV39)&lt;$G39,$I39&lt;&gt;0),$G39/$H39,0)*IF(AND($K39&gt;0,AW$3&gt;$K39),0,1)*тех!BH$6</f>
        <v>0</v>
      </c>
      <c r="AX39" s="64">
        <f>IF(AND(AX$3&gt;=$I39,$H39&gt;0,SUM($M39:AW39)&lt;$G39,$I39&lt;&gt;0),$G39/$H39,0)*IF(AND($K39&gt;0,AX$3&gt;$K39),0,1)*тех!BI$6</f>
        <v>0</v>
      </c>
      <c r="AY39" s="64">
        <f>IF(AND(AY$3&gt;=$I39,$H39&gt;0,SUM($M39:AX39)&lt;$G39,$I39&lt;&gt;0),$G39/$H39,0)*IF(AND($K39&gt;0,AY$3&gt;$K39),0,1)*тех!BJ$6</f>
        <v>0</v>
      </c>
      <c r="AZ39" s="64">
        <f>IF(AND(AZ$3&gt;=$I39,$H39&gt;0,SUM($M39:AY39)&lt;$G39,$I39&lt;&gt;0),$G39/$H39,0)*IF(AND($K39&gt;0,AZ$3&gt;$K39),0,1)*тех!BK$6</f>
        <v>0</v>
      </c>
      <c r="BA39" s="64">
        <f>IF(AND(BA$3&gt;=$I39,$H39&gt;0,SUM($M39:AZ39)&lt;$G39,$I39&lt;&gt;0),$G39/$H39,0)*IF(AND($K39&gt;0,BA$3&gt;$K39),0,1)*тех!BL$6</f>
        <v>0</v>
      </c>
      <c r="BB39" s="64">
        <f>IF(AND(BB$3&gt;=$I39,$H39&gt;0,SUM($M39:BA39)&lt;$G39,$I39&lt;&gt;0),$G39/$H39,0)*IF(AND($K39&gt;0,BB$3&gt;$K39),0,1)*тех!BM$6</f>
        <v>0</v>
      </c>
      <c r="BC39" s="64">
        <f>IF(AND(BC$3&gt;=$I39,$H39&gt;0,SUM($M39:BB39)&lt;$G39,$I39&lt;&gt;0),$G39/$H39,0)*IF(AND($K39&gt;0,BC$3&gt;$K39),0,1)*тех!BN$6</f>
        <v>0</v>
      </c>
      <c r="BD39" s="64">
        <f>IF(AND(BD$3&gt;=$I39,$H39&gt;0,SUM($M39:BC39)&lt;$G39,$I39&lt;&gt;0),$G39/$H39,0)*IF(AND($K39&gt;0,BD$3&gt;$K39),0,1)*тех!BO$6</f>
        <v>0</v>
      </c>
      <c r="BE39" s="64">
        <f>IF(AND(BE$3&gt;=$I39,$H39&gt;0,SUM($M39:BD39)&lt;$G39,$I39&lt;&gt;0),$G39/$H39,0)*IF(AND($K39&gt;0,BE$3&gt;$K39),0,1)*тех!BP$6</f>
        <v>0</v>
      </c>
      <c r="BF39" s="64">
        <f>IF(AND(BF$3&gt;=$I39,$H39&gt;0,SUM($M39:BE39)&lt;$G39,$I39&lt;&gt;0),$G39/$H39,0)*IF(AND($K39&gt;0,BF$3&gt;$K39),0,1)*тех!BQ$6</f>
        <v>0</v>
      </c>
      <c r="BG39" s="64">
        <f>IF(AND(BG$3&gt;=$I39,$H39&gt;0,SUM($M39:BF39)&lt;$G39,$I39&lt;&gt;0),$G39/$H39,0)*IF(AND($K39&gt;0,BG$3&gt;$K39),0,1)*тех!BR$6</f>
        <v>0</v>
      </c>
      <c r="BH39" s="64">
        <f>IF(AND(BH$3&gt;=$I39,$H39&gt;0,SUM($M39:BG39)&lt;$G39,$I39&lt;&gt;0),$G39/$H39,0)*IF(AND($K39&gt;0,BH$3&gt;$K39),0,1)*тех!BS$6</f>
        <v>0</v>
      </c>
      <c r="BI39" s="64">
        <f>IF(AND(BI$3&gt;=$I39,$H39&gt;0,SUM($M39:BH39)&lt;$G39,$I39&lt;&gt;0),$G39/$H39,0)*IF(AND($K39&gt;0,BI$3&gt;$K39),0,1)*тех!BT$6</f>
        <v>0</v>
      </c>
      <c r="BJ39" s="64">
        <f>IF(AND(BJ$3&gt;=$I39,$H39&gt;0,SUM($M39:BI39)&lt;$G39,$I39&lt;&gt;0),$G39/$H39,0)*IF(AND($K39&gt;0,BJ$3&gt;$K39),0,1)*тех!BU$6</f>
        <v>0</v>
      </c>
      <c r="BK39" s="64">
        <f>IF(AND(BK$3&gt;=$I39,$H39&gt;0,SUM($M39:BJ39)&lt;$G39,$I39&lt;&gt;0),$G39/$H39,0)*IF(AND($K39&gt;0,BK$3&gt;$K39),0,1)*тех!BV$6</f>
        <v>0</v>
      </c>
      <c r="BL39" s="64">
        <f>IF(AND(BL$3&gt;=$I39,$H39&gt;0,SUM($M39:BK39)&lt;$G39,$I39&lt;&gt;0),$G39/$H39,0)*IF(AND($K39&gt;0,BL$3&gt;$K39),0,1)*тех!BW$6</f>
        <v>0</v>
      </c>
      <c r="BM39" s="64">
        <f>IF(AND(BM$3&gt;=$I39,$H39&gt;0,SUM($M39:BL39)&lt;$G39,$I39&lt;&gt;0),$G39/$H39,0)*IF(AND($K39&gt;0,BM$3&gt;$K39),0,1)*тех!BX$6</f>
        <v>0</v>
      </c>
      <c r="BN39" s="64">
        <f>IF(AND(BN$3&gt;=$I39,$H39&gt;0,SUM($M39:BM39)&lt;$G39,$I39&lt;&gt;0),$G39/$H39,0)*IF(AND($K39&gt;0,BN$3&gt;$K39),0,1)*тех!BY$6</f>
        <v>0</v>
      </c>
      <c r="BO39" s="64">
        <f>IF(AND(BO$3&gt;=$I39,$H39&gt;0,SUM($M39:BN39)&lt;$G39,$I39&lt;&gt;0),$G39/$H39,0)*IF(AND($K39&gt;0,BO$3&gt;$K39),0,1)*тех!BZ$6</f>
        <v>0</v>
      </c>
      <c r="BP39" s="64">
        <f>IF(AND(BP$3&gt;=$I39,$H39&gt;0,SUM($M39:BO39)&lt;$G39,$I39&lt;&gt;0),$G39/$H39,0)*IF(AND($K39&gt;0,BP$3&gt;$K39),0,1)*тех!CA$6</f>
        <v>0</v>
      </c>
      <c r="BQ39" s="64">
        <f>IF(AND(BQ$3&gt;=$I39,$H39&gt;0,SUM($M39:BP39)&lt;$G39,$I39&lt;&gt;0),$G39/$H39,0)*IF(AND($K39&gt;0,BQ$3&gt;$K39),0,1)*тех!CB$6</f>
        <v>0</v>
      </c>
      <c r="BR39" s="64">
        <f>IF(AND(BR$3&gt;=$I39,$H39&gt;0,SUM($M39:BQ39)&lt;$G39,$I39&lt;&gt;0),$G39/$H39,0)*IF(AND($K39&gt;0,BR$3&gt;$K39),0,1)*тех!CC$6</f>
        <v>0</v>
      </c>
      <c r="BS39" s="64">
        <f>IF(AND(BS$3&gt;=$I39,$H39&gt;0,SUM($M39:BR39)&lt;$G39,$I39&lt;&gt;0),$G39/$H39,0)*IF(AND($K39&gt;0,BS$3&gt;$K39),0,1)*тех!CD$6</f>
        <v>0</v>
      </c>
      <c r="BT39" s="64">
        <f>IF(AND(BT$3&gt;=$I39,$H39&gt;0,SUM($M39:BS39)&lt;$G39,$I39&lt;&gt;0),$G39/$H39,0)*IF(AND($K39&gt;0,BT$3&gt;$K39),0,1)*тех!CE$6</f>
        <v>0</v>
      </c>
    </row>
    <row r="40" spans="2:72">
      <c r="B40" s="3">
        <v>35</v>
      </c>
      <c r="C40" s="19"/>
      <c r="D40" s="19" t="s">
        <v>683</v>
      </c>
      <c r="E40" s="71"/>
      <c r="F40" s="19">
        <v>0</v>
      </c>
      <c r="G40" s="76">
        <f t="shared" si="5"/>
        <v>0</v>
      </c>
      <c r="H40" s="7">
        <f>IFERROR(VLOOKUP(D40,тех!$N$19:$O$24,2,FALSE),)</f>
        <v>24</v>
      </c>
      <c r="I40" s="20">
        <f t="shared" si="3"/>
        <v>42370</v>
      </c>
      <c r="J40" s="111">
        <f>IF(AND(H40+(YEAR(I40)-YEAR(Параметры!$C$11))*12+(MONTH(I40)-MONTH(Параметры!$C$11))&gt;Параметры!$C$12,F40&gt;0),(G40-SUM(M40:BT40))/F40,)</f>
        <v>0</v>
      </c>
      <c r="K40" s="112">
        <f>IF(H40+(YEAR(I40)-YEAR(Параметры!$C$11))*12+(MONTH(I40)-MONTH(Параметры!$C$11))&gt;Параметры!$C$12,DATE(YEAR(Параметры!$C$11),MONTH(Параметры!$C$11)+Параметры!$C$12-1,1),"")</f>
        <v>42705</v>
      </c>
      <c r="M40" s="76">
        <f t="shared" si="2"/>
        <v>0</v>
      </c>
      <c r="N40" s="64">
        <f>IF(AND(N$3&gt;=$I40,$H40&gt;0,SUM($M40:M40)&lt;$G40,$I40&lt;&gt;0),$G40/$H40,0)*IF(AND($K40&gt;0,N$3&gt;$K40),0,1)*тех!Y$6</f>
        <v>0</v>
      </c>
      <c r="O40" s="64">
        <f>IF(AND(O$3&gt;=$I40,$H40&gt;0,SUM($M40:N40)&lt;$G40,$I40&lt;&gt;0),$G40/$H40,0)*IF(AND($K40&gt;0,O$3&gt;$K40),0,1)*тех!Z$6</f>
        <v>0</v>
      </c>
      <c r="P40" s="64">
        <f>IF(AND(P$3&gt;=$I40,$H40&gt;0,SUM($M40:O40)&lt;$G40,$I40&lt;&gt;0),$G40/$H40,0)*IF(AND($K40&gt;0,P$3&gt;$K40),0,1)*тех!AA$6</f>
        <v>0</v>
      </c>
      <c r="Q40" s="64">
        <f>IF(AND(Q$3&gt;=$I40,$H40&gt;0,SUM($M40:P40)&lt;$G40,$I40&lt;&gt;0),$G40/$H40,0)*IF(AND($K40&gt;0,Q$3&gt;$K40),0,1)*тех!AB$6</f>
        <v>0</v>
      </c>
      <c r="R40" s="64">
        <f>IF(AND(R$3&gt;=$I40,$H40&gt;0,SUM($M40:Q40)&lt;$G40,$I40&lt;&gt;0),$G40/$H40,0)*IF(AND($K40&gt;0,R$3&gt;$K40),0,1)*тех!AC$6</f>
        <v>0</v>
      </c>
      <c r="S40" s="64">
        <f>IF(AND(S$3&gt;=$I40,$H40&gt;0,SUM($M40:R40)&lt;$G40,$I40&lt;&gt;0),$G40/$H40,0)*IF(AND($K40&gt;0,S$3&gt;$K40),0,1)*тех!AD$6</f>
        <v>0</v>
      </c>
      <c r="T40" s="64">
        <f>IF(AND(T$3&gt;=$I40,$H40&gt;0,SUM($M40:S40)&lt;$G40,$I40&lt;&gt;0),$G40/$H40,0)*IF(AND($K40&gt;0,T$3&gt;$K40),0,1)*тех!AE$6</f>
        <v>0</v>
      </c>
      <c r="U40" s="64">
        <f>IF(AND(U$3&gt;=$I40,$H40&gt;0,SUM($M40:T40)&lt;$G40,$I40&lt;&gt;0),$G40/$H40,0)*IF(AND($K40&gt;0,U$3&gt;$K40),0,1)*тех!AF$6</f>
        <v>0</v>
      </c>
      <c r="V40" s="64">
        <f>IF(AND(V$3&gt;=$I40,$H40&gt;0,SUM($M40:U40)&lt;$G40,$I40&lt;&gt;0),$G40/$H40,0)*IF(AND($K40&gt;0,V$3&gt;$K40),0,1)*тех!AG$6</f>
        <v>0</v>
      </c>
      <c r="W40" s="64">
        <f>IF(AND(W$3&gt;=$I40,$H40&gt;0,SUM($M40:V40)&lt;$G40,$I40&lt;&gt;0),$G40/$H40,0)*IF(AND($K40&gt;0,W$3&gt;$K40),0,1)*тех!AH$6</f>
        <v>0</v>
      </c>
      <c r="X40" s="64">
        <f>IF(AND(X$3&gt;=$I40,$H40&gt;0,SUM($M40:W40)&lt;$G40,$I40&lt;&gt;0),$G40/$H40,0)*IF(AND($K40&gt;0,X$3&gt;$K40),0,1)*тех!AI$6</f>
        <v>0</v>
      </c>
      <c r="Y40" s="64">
        <f>IF(AND(Y$3&gt;=$I40,$H40&gt;0,SUM($M40:X40)&lt;$G40,$I40&lt;&gt;0),$G40/$H40,0)*IF(AND($K40&gt;0,Y$3&gt;$K40),0,1)*тех!AJ$6</f>
        <v>0</v>
      </c>
      <c r="Z40" s="64">
        <f>IF(AND(Z$3&gt;=$I40,$H40&gt;0,SUM($M40:Y40)&lt;$G40,$I40&lt;&gt;0),$G40/$H40,0)*IF(AND($K40&gt;0,Z$3&gt;$K40),0,1)*тех!AK$6</f>
        <v>0</v>
      </c>
      <c r="AA40" s="64">
        <f>IF(AND(AA$3&gt;=$I40,$H40&gt;0,SUM($M40:Z40)&lt;$G40,$I40&lt;&gt;0),$G40/$H40,0)*IF(AND($K40&gt;0,AA$3&gt;$K40),0,1)*тех!AL$6</f>
        <v>0</v>
      </c>
      <c r="AB40" s="64">
        <f>IF(AND(AB$3&gt;=$I40,$H40&gt;0,SUM($M40:AA40)&lt;$G40,$I40&lt;&gt;0),$G40/$H40,0)*IF(AND($K40&gt;0,AB$3&gt;$K40),0,1)*тех!AM$6</f>
        <v>0</v>
      </c>
      <c r="AC40" s="64">
        <f>IF(AND(AC$3&gt;=$I40,$H40&gt;0,SUM($M40:AB40)&lt;$G40,$I40&lt;&gt;0),$G40/$H40,0)*IF(AND($K40&gt;0,AC$3&gt;$K40),0,1)*тех!AN$6</f>
        <v>0</v>
      </c>
      <c r="AD40" s="64">
        <f>IF(AND(AD$3&gt;=$I40,$H40&gt;0,SUM($M40:AC40)&lt;$G40,$I40&lt;&gt;0),$G40/$H40,0)*IF(AND($K40&gt;0,AD$3&gt;$K40),0,1)*тех!AO$6</f>
        <v>0</v>
      </c>
      <c r="AE40" s="64">
        <f>IF(AND(AE$3&gt;=$I40,$H40&gt;0,SUM($M40:AD40)&lt;$G40,$I40&lt;&gt;0),$G40/$H40,0)*IF(AND($K40&gt;0,AE$3&gt;$K40),0,1)*тех!AP$6</f>
        <v>0</v>
      </c>
      <c r="AF40" s="64">
        <f>IF(AND(AF$3&gt;=$I40,$H40&gt;0,SUM($M40:AE40)&lt;$G40,$I40&lt;&gt;0),$G40/$H40,0)*IF(AND($K40&gt;0,AF$3&gt;$K40),0,1)*тех!AQ$6</f>
        <v>0</v>
      </c>
      <c r="AG40" s="64">
        <f>IF(AND(AG$3&gt;=$I40,$H40&gt;0,SUM($M40:AF40)&lt;$G40,$I40&lt;&gt;0),$G40/$H40,0)*IF(AND($K40&gt;0,AG$3&gt;$K40),0,1)*тех!AR$6</f>
        <v>0</v>
      </c>
      <c r="AH40" s="64">
        <f>IF(AND(AH$3&gt;=$I40,$H40&gt;0,SUM($M40:AG40)&lt;$G40,$I40&lt;&gt;0),$G40/$H40,0)*IF(AND($K40&gt;0,AH$3&gt;$K40),0,1)*тех!AS$6</f>
        <v>0</v>
      </c>
      <c r="AI40" s="64">
        <f>IF(AND(AI$3&gt;=$I40,$H40&gt;0,SUM($M40:AH40)&lt;$G40,$I40&lt;&gt;0),$G40/$H40,0)*IF(AND($K40&gt;0,AI$3&gt;$K40),0,1)*тех!AT$6</f>
        <v>0</v>
      </c>
      <c r="AJ40" s="64">
        <f>IF(AND(AJ$3&gt;=$I40,$H40&gt;0,SUM($M40:AI40)&lt;$G40,$I40&lt;&gt;0),$G40/$H40,0)*IF(AND($K40&gt;0,AJ$3&gt;$K40),0,1)*тех!AU$6</f>
        <v>0</v>
      </c>
      <c r="AK40" s="64">
        <f>IF(AND(AK$3&gt;=$I40,$H40&gt;0,SUM($M40:AJ40)&lt;$G40,$I40&lt;&gt;0),$G40/$H40,0)*IF(AND($K40&gt;0,AK$3&gt;$K40),0,1)*тех!AV$6</f>
        <v>0</v>
      </c>
      <c r="AL40" s="64">
        <f>IF(AND(AL$3&gt;=$I40,$H40&gt;0,SUM($M40:AK40)&lt;$G40,$I40&lt;&gt;0),$G40/$H40,0)*IF(AND($K40&gt;0,AL$3&gt;$K40),0,1)*тех!AW$6</f>
        <v>0</v>
      </c>
      <c r="AM40" s="64">
        <f>IF(AND(AM$3&gt;=$I40,$H40&gt;0,SUM($M40:AL40)&lt;$G40,$I40&lt;&gt;0),$G40/$H40,0)*IF(AND($K40&gt;0,AM$3&gt;$K40),0,1)*тех!AX$6</f>
        <v>0</v>
      </c>
      <c r="AN40" s="64">
        <f>IF(AND(AN$3&gt;=$I40,$H40&gt;0,SUM($M40:AM40)&lt;$G40,$I40&lt;&gt;0),$G40/$H40,0)*IF(AND($K40&gt;0,AN$3&gt;$K40),0,1)*тех!AY$6</f>
        <v>0</v>
      </c>
      <c r="AO40" s="64">
        <f>IF(AND(AO$3&gt;=$I40,$H40&gt;0,SUM($M40:AN40)&lt;$G40,$I40&lt;&gt;0),$G40/$H40,0)*IF(AND($K40&gt;0,AO$3&gt;$K40),0,1)*тех!AZ$6</f>
        <v>0</v>
      </c>
      <c r="AP40" s="64">
        <f>IF(AND(AP$3&gt;=$I40,$H40&gt;0,SUM($M40:AO40)&lt;$G40,$I40&lt;&gt;0),$G40/$H40,0)*IF(AND($K40&gt;0,AP$3&gt;$K40),0,1)*тех!BA$6</f>
        <v>0</v>
      </c>
      <c r="AQ40" s="64">
        <f>IF(AND(AQ$3&gt;=$I40,$H40&gt;0,SUM($M40:AP40)&lt;$G40,$I40&lt;&gt;0),$G40/$H40,0)*IF(AND($K40&gt;0,AQ$3&gt;$K40),0,1)*тех!BB$6</f>
        <v>0</v>
      </c>
      <c r="AR40" s="64">
        <f>IF(AND(AR$3&gt;=$I40,$H40&gt;0,SUM($M40:AQ40)&lt;$G40,$I40&lt;&gt;0),$G40/$H40,0)*IF(AND($K40&gt;0,AR$3&gt;$K40),0,1)*тех!BC$6</f>
        <v>0</v>
      </c>
      <c r="AS40" s="64">
        <f>IF(AND(AS$3&gt;=$I40,$H40&gt;0,SUM($M40:AR40)&lt;$G40,$I40&lt;&gt;0),$G40/$H40,0)*IF(AND($K40&gt;0,AS$3&gt;$K40),0,1)*тех!BD$6</f>
        <v>0</v>
      </c>
      <c r="AT40" s="64">
        <f>IF(AND(AT$3&gt;=$I40,$H40&gt;0,SUM($M40:AS40)&lt;$G40,$I40&lt;&gt;0),$G40/$H40,0)*IF(AND($K40&gt;0,AT$3&gt;$K40),0,1)*тех!BE$6</f>
        <v>0</v>
      </c>
      <c r="AU40" s="64">
        <f>IF(AND(AU$3&gt;=$I40,$H40&gt;0,SUM($M40:AT40)&lt;$G40,$I40&lt;&gt;0),$G40/$H40,0)*IF(AND($K40&gt;0,AU$3&gt;$K40),0,1)*тех!BF$6</f>
        <v>0</v>
      </c>
      <c r="AV40" s="64">
        <f>IF(AND(AV$3&gt;=$I40,$H40&gt;0,SUM($M40:AU40)&lt;$G40,$I40&lt;&gt;0),$G40/$H40,0)*IF(AND($K40&gt;0,AV$3&gt;$K40),0,1)*тех!BG$6</f>
        <v>0</v>
      </c>
      <c r="AW40" s="64">
        <f>IF(AND(AW$3&gt;=$I40,$H40&gt;0,SUM($M40:AV40)&lt;$G40,$I40&lt;&gt;0),$G40/$H40,0)*IF(AND($K40&gt;0,AW$3&gt;$K40),0,1)*тех!BH$6</f>
        <v>0</v>
      </c>
      <c r="AX40" s="64">
        <f>IF(AND(AX$3&gt;=$I40,$H40&gt;0,SUM($M40:AW40)&lt;$G40,$I40&lt;&gt;0),$G40/$H40,0)*IF(AND($K40&gt;0,AX$3&gt;$K40),0,1)*тех!BI$6</f>
        <v>0</v>
      </c>
      <c r="AY40" s="64">
        <f>IF(AND(AY$3&gt;=$I40,$H40&gt;0,SUM($M40:AX40)&lt;$G40,$I40&lt;&gt;0),$G40/$H40,0)*IF(AND($K40&gt;0,AY$3&gt;$K40),0,1)*тех!BJ$6</f>
        <v>0</v>
      </c>
      <c r="AZ40" s="64">
        <f>IF(AND(AZ$3&gt;=$I40,$H40&gt;0,SUM($M40:AY40)&lt;$G40,$I40&lt;&gt;0),$G40/$H40,0)*IF(AND($K40&gt;0,AZ$3&gt;$K40),0,1)*тех!BK$6</f>
        <v>0</v>
      </c>
      <c r="BA40" s="64">
        <f>IF(AND(BA$3&gt;=$I40,$H40&gt;0,SUM($M40:AZ40)&lt;$G40,$I40&lt;&gt;0),$G40/$H40,0)*IF(AND($K40&gt;0,BA$3&gt;$K40),0,1)*тех!BL$6</f>
        <v>0</v>
      </c>
      <c r="BB40" s="64">
        <f>IF(AND(BB$3&gt;=$I40,$H40&gt;0,SUM($M40:BA40)&lt;$G40,$I40&lt;&gt;0),$G40/$H40,0)*IF(AND($K40&gt;0,BB$3&gt;$K40),0,1)*тех!BM$6</f>
        <v>0</v>
      </c>
      <c r="BC40" s="64">
        <f>IF(AND(BC$3&gt;=$I40,$H40&gt;0,SUM($M40:BB40)&lt;$G40,$I40&lt;&gt;0),$G40/$H40,0)*IF(AND($K40&gt;0,BC$3&gt;$K40),0,1)*тех!BN$6</f>
        <v>0</v>
      </c>
      <c r="BD40" s="64">
        <f>IF(AND(BD$3&gt;=$I40,$H40&gt;0,SUM($M40:BC40)&lt;$G40,$I40&lt;&gt;0),$G40/$H40,0)*IF(AND($K40&gt;0,BD$3&gt;$K40),0,1)*тех!BO$6</f>
        <v>0</v>
      </c>
      <c r="BE40" s="64">
        <f>IF(AND(BE$3&gt;=$I40,$H40&gt;0,SUM($M40:BD40)&lt;$G40,$I40&lt;&gt;0),$G40/$H40,0)*IF(AND($K40&gt;0,BE$3&gt;$K40),0,1)*тех!BP$6</f>
        <v>0</v>
      </c>
      <c r="BF40" s="64">
        <f>IF(AND(BF$3&gt;=$I40,$H40&gt;0,SUM($M40:BE40)&lt;$G40,$I40&lt;&gt;0),$G40/$H40,0)*IF(AND($K40&gt;0,BF$3&gt;$K40),0,1)*тех!BQ$6</f>
        <v>0</v>
      </c>
      <c r="BG40" s="64">
        <f>IF(AND(BG$3&gt;=$I40,$H40&gt;0,SUM($M40:BF40)&lt;$G40,$I40&lt;&gt;0),$G40/$H40,0)*IF(AND($K40&gt;0,BG$3&gt;$K40),0,1)*тех!BR$6</f>
        <v>0</v>
      </c>
      <c r="BH40" s="64">
        <f>IF(AND(BH$3&gt;=$I40,$H40&gt;0,SUM($M40:BG40)&lt;$G40,$I40&lt;&gt;0),$G40/$H40,0)*IF(AND($K40&gt;0,BH$3&gt;$K40),0,1)*тех!BS$6</f>
        <v>0</v>
      </c>
      <c r="BI40" s="64">
        <f>IF(AND(BI$3&gt;=$I40,$H40&gt;0,SUM($M40:BH40)&lt;$G40,$I40&lt;&gt;0),$G40/$H40,0)*IF(AND($K40&gt;0,BI$3&gt;$K40),0,1)*тех!BT$6</f>
        <v>0</v>
      </c>
      <c r="BJ40" s="64">
        <f>IF(AND(BJ$3&gt;=$I40,$H40&gt;0,SUM($M40:BI40)&lt;$G40,$I40&lt;&gt;0),$G40/$H40,0)*IF(AND($K40&gt;0,BJ$3&gt;$K40),0,1)*тех!BU$6</f>
        <v>0</v>
      </c>
      <c r="BK40" s="64">
        <f>IF(AND(BK$3&gt;=$I40,$H40&gt;0,SUM($M40:BJ40)&lt;$G40,$I40&lt;&gt;0),$G40/$H40,0)*IF(AND($K40&gt;0,BK$3&gt;$K40),0,1)*тех!BV$6</f>
        <v>0</v>
      </c>
      <c r="BL40" s="64">
        <f>IF(AND(BL$3&gt;=$I40,$H40&gt;0,SUM($M40:BK40)&lt;$G40,$I40&lt;&gt;0),$G40/$H40,0)*IF(AND($K40&gt;0,BL$3&gt;$K40),0,1)*тех!BW$6</f>
        <v>0</v>
      </c>
      <c r="BM40" s="64">
        <f>IF(AND(BM$3&gt;=$I40,$H40&gt;0,SUM($M40:BL40)&lt;$G40,$I40&lt;&gt;0),$G40/$H40,0)*IF(AND($K40&gt;0,BM$3&gt;$K40),0,1)*тех!BX$6</f>
        <v>0</v>
      </c>
      <c r="BN40" s="64">
        <f>IF(AND(BN$3&gt;=$I40,$H40&gt;0,SUM($M40:BM40)&lt;$G40,$I40&lt;&gt;0),$G40/$H40,0)*IF(AND($K40&gt;0,BN$3&gt;$K40),0,1)*тех!BY$6</f>
        <v>0</v>
      </c>
      <c r="BO40" s="64">
        <f>IF(AND(BO$3&gt;=$I40,$H40&gt;0,SUM($M40:BN40)&lt;$G40,$I40&lt;&gt;0),$G40/$H40,0)*IF(AND($K40&gt;0,BO$3&gt;$K40),0,1)*тех!BZ$6</f>
        <v>0</v>
      </c>
      <c r="BP40" s="64">
        <f>IF(AND(BP$3&gt;=$I40,$H40&gt;0,SUM($M40:BO40)&lt;$G40,$I40&lt;&gt;0),$G40/$H40,0)*IF(AND($K40&gt;0,BP$3&gt;$K40),0,1)*тех!CA$6</f>
        <v>0</v>
      </c>
      <c r="BQ40" s="64">
        <f>IF(AND(BQ$3&gt;=$I40,$H40&gt;0,SUM($M40:BP40)&lt;$G40,$I40&lt;&gt;0),$G40/$H40,0)*IF(AND($K40&gt;0,BQ$3&gt;$K40),0,1)*тех!CB$6</f>
        <v>0</v>
      </c>
      <c r="BR40" s="64">
        <f>IF(AND(BR$3&gt;=$I40,$H40&gt;0,SUM($M40:BQ40)&lt;$G40,$I40&lt;&gt;0),$G40/$H40,0)*IF(AND($K40&gt;0,BR$3&gt;$K40),0,1)*тех!CC$6</f>
        <v>0</v>
      </c>
      <c r="BS40" s="64">
        <f>IF(AND(BS$3&gt;=$I40,$H40&gt;0,SUM($M40:BR40)&lt;$G40,$I40&lt;&gt;0),$G40/$H40,0)*IF(AND($K40&gt;0,BS$3&gt;$K40),0,1)*тех!CD$6</f>
        <v>0</v>
      </c>
      <c r="BT40" s="64">
        <f>IF(AND(BT$3&gt;=$I40,$H40&gt;0,SUM($M40:BS40)&lt;$G40,$I40&lt;&gt;0),$G40/$H40,0)*IF(AND($K40&gt;0,BT$3&gt;$K40),0,1)*тех!CE$6</f>
        <v>0</v>
      </c>
    </row>
    <row r="41" spans="2:72">
      <c r="B41" s="3">
        <v>36</v>
      </c>
      <c r="C41" s="19"/>
      <c r="D41" s="19" t="s">
        <v>683</v>
      </c>
      <c r="E41" s="71"/>
      <c r="F41" s="19">
        <v>0</v>
      </c>
      <c r="G41" s="76">
        <f t="shared" si="5"/>
        <v>0</v>
      </c>
      <c r="H41" s="7">
        <f>IFERROR(VLOOKUP(D41,тех!$N$19:$O$24,2,FALSE),)</f>
        <v>24</v>
      </c>
      <c r="I41" s="20">
        <f t="shared" si="3"/>
        <v>42370</v>
      </c>
      <c r="J41" s="111">
        <f>IF(AND(H41+(YEAR(I41)-YEAR(Параметры!$C$11))*12+(MONTH(I41)-MONTH(Параметры!$C$11))&gt;Параметры!$C$12,F41&gt;0),(G41-SUM(M41:BT41))/F41,)</f>
        <v>0</v>
      </c>
      <c r="K41" s="112">
        <f>IF(H41+(YEAR(I41)-YEAR(Параметры!$C$11))*12+(MONTH(I41)-MONTH(Параметры!$C$11))&gt;Параметры!$C$12,DATE(YEAR(Параметры!$C$11),MONTH(Параметры!$C$11)+Параметры!$C$12-1,1),"")</f>
        <v>42705</v>
      </c>
      <c r="M41" s="76">
        <f t="shared" si="2"/>
        <v>0</v>
      </c>
      <c r="N41" s="64">
        <f>IF(AND(N$3&gt;=$I41,$H41&gt;0,SUM($M41:M41)&lt;$G41,$I41&lt;&gt;0),$G41/$H41,0)*IF(AND($K41&gt;0,N$3&gt;$K41),0,1)*тех!Y$6</f>
        <v>0</v>
      </c>
      <c r="O41" s="64">
        <f>IF(AND(O$3&gt;=$I41,$H41&gt;0,SUM($M41:N41)&lt;$G41,$I41&lt;&gt;0),$G41/$H41,0)*IF(AND($K41&gt;0,O$3&gt;$K41),0,1)*тех!Z$6</f>
        <v>0</v>
      </c>
      <c r="P41" s="64">
        <f>IF(AND(P$3&gt;=$I41,$H41&gt;0,SUM($M41:O41)&lt;$G41,$I41&lt;&gt;0),$G41/$H41,0)*IF(AND($K41&gt;0,P$3&gt;$K41),0,1)*тех!AA$6</f>
        <v>0</v>
      </c>
      <c r="Q41" s="64">
        <f>IF(AND(Q$3&gt;=$I41,$H41&gt;0,SUM($M41:P41)&lt;$G41,$I41&lt;&gt;0),$G41/$H41,0)*IF(AND($K41&gt;0,Q$3&gt;$K41),0,1)*тех!AB$6</f>
        <v>0</v>
      </c>
      <c r="R41" s="64">
        <f>IF(AND(R$3&gt;=$I41,$H41&gt;0,SUM($M41:Q41)&lt;$G41,$I41&lt;&gt;0),$G41/$H41,0)*IF(AND($K41&gt;0,R$3&gt;$K41),0,1)*тех!AC$6</f>
        <v>0</v>
      </c>
      <c r="S41" s="64">
        <f>IF(AND(S$3&gt;=$I41,$H41&gt;0,SUM($M41:R41)&lt;$G41,$I41&lt;&gt;0),$G41/$H41,0)*IF(AND($K41&gt;0,S$3&gt;$K41),0,1)*тех!AD$6</f>
        <v>0</v>
      </c>
      <c r="T41" s="64">
        <f>IF(AND(T$3&gt;=$I41,$H41&gt;0,SUM($M41:S41)&lt;$G41,$I41&lt;&gt;0),$G41/$H41,0)*IF(AND($K41&gt;0,T$3&gt;$K41),0,1)*тех!AE$6</f>
        <v>0</v>
      </c>
      <c r="U41" s="64">
        <f>IF(AND(U$3&gt;=$I41,$H41&gt;0,SUM($M41:T41)&lt;$G41,$I41&lt;&gt;0),$G41/$H41,0)*IF(AND($K41&gt;0,U$3&gt;$K41),0,1)*тех!AF$6</f>
        <v>0</v>
      </c>
      <c r="V41" s="64">
        <f>IF(AND(V$3&gt;=$I41,$H41&gt;0,SUM($M41:U41)&lt;$G41,$I41&lt;&gt;0),$G41/$H41,0)*IF(AND($K41&gt;0,V$3&gt;$K41),0,1)*тех!AG$6</f>
        <v>0</v>
      </c>
      <c r="W41" s="64">
        <f>IF(AND(W$3&gt;=$I41,$H41&gt;0,SUM($M41:V41)&lt;$G41,$I41&lt;&gt;0),$G41/$H41,0)*IF(AND($K41&gt;0,W$3&gt;$K41),0,1)*тех!AH$6</f>
        <v>0</v>
      </c>
      <c r="X41" s="64">
        <f>IF(AND(X$3&gt;=$I41,$H41&gt;0,SUM($M41:W41)&lt;$G41,$I41&lt;&gt;0),$G41/$H41,0)*IF(AND($K41&gt;0,X$3&gt;$K41),0,1)*тех!AI$6</f>
        <v>0</v>
      </c>
      <c r="Y41" s="64">
        <f>IF(AND(Y$3&gt;=$I41,$H41&gt;0,SUM($M41:X41)&lt;$G41,$I41&lt;&gt;0),$G41/$H41,0)*IF(AND($K41&gt;0,Y$3&gt;$K41),0,1)*тех!AJ$6</f>
        <v>0</v>
      </c>
      <c r="Z41" s="64">
        <f>IF(AND(Z$3&gt;=$I41,$H41&gt;0,SUM($M41:Y41)&lt;$G41,$I41&lt;&gt;0),$G41/$H41,0)*IF(AND($K41&gt;0,Z$3&gt;$K41),0,1)*тех!AK$6</f>
        <v>0</v>
      </c>
      <c r="AA41" s="64">
        <f>IF(AND(AA$3&gt;=$I41,$H41&gt;0,SUM($M41:Z41)&lt;$G41,$I41&lt;&gt;0),$G41/$H41,0)*IF(AND($K41&gt;0,AA$3&gt;$K41),0,1)*тех!AL$6</f>
        <v>0</v>
      </c>
      <c r="AB41" s="64">
        <f>IF(AND(AB$3&gt;=$I41,$H41&gt;0,SUM($M41:AA41)&lt;$G41,$I41&lt;&gt;0),$G41/$H41,0)*IF(AND($K41&gt;0,AB$3&gt;$K41),0,1)*тех!AM$6</f>
        <v>0</v>
      </c>
      <c r="AC41" s="64">
        <f>IF(AND(AC$3&gt;=$I41,$H41&gt;0,SUM($M41:AB41)&lt;$G41,$I41&lt;&gt;0),$G41/$H41,0)*IF(AND($K41&gt;0,AC$3&gt;$K41),0,1)*тех!AN$6</f>
        <v>0</v>
      </c>
      <c r="AD41" s="64">
        <f>IF(AND(AD$3&gt;=$I41,$H41&gt;0,SUM($M41:AC41)&lt;$G41,$I41&lt;&gt;0),$G41/$H41,0)*IF(AND($K41&gt;0,AD$3&gt;$K41),0,1)*тех!AO$6</f>
        <v>0</v>
      </c>
      <c r="AE41" s="64">
        <f>IF(AND(AE$3&gt;=$I41,$H41&gt;0,SUM($M41:AD41)&lt;$G41,$I41&lt;&gt;0),$G41/$H41,0)*IF(AND($K41&gt;0,AE$3&gt;$K41),0,1)*тех!AP$6</f>
        <v>0</v>
      </c>
      <c r="AF41" s="64">
        <f>IF(AND(AF$3&gt;=$I41,$H41&gt;0,SUM($M41:AE41)&lt;$G41,$I41&lt;&gt;0),$G41/$H41,0)*IF(AND($K41&gt;0,AF$3&gt;$K41),0,1)*тех!AQ$6</f>
        <v>0</v>
      </c>
      <c r="AG41" s="64">
        <f>IF(AND(AG$3&gt;=$I41,$H41&gt;0,SUM($M41:AF41)&lt;$G41,$I41&lt;&gt;0),$G41/$H41,0)*IF(AND($K41&gt;0,AG$3&gt;$K41),0,1)*тех!AR$6</f>
        <v>0</v>
      </c>
      <c r="AH41" s="64">
        <f>IF(AND(AH$3&gt;=$I41,$H41&gt;0,SUM($M41:AG41)&lt;$G41,$I41&lt;&gt;0),$G41/$H41,0)*IF(AND($K41&gt;0,AH$3&gt;$K41),0,1)*тех!AS$6</f>
        <v>0</v>
      </c>
      <c r="AI41" s="64">
        <f>IF(AND(AI$3&gt;=$I41,$H41&gt;0,SUM($M41:AH41)&lt;$G41,$I41&lt;&gt;0),$G41/$H41,0)*IF(AND($K41&gt;0,AI$3&gt;$K41),0,1)*тех!AT$6</f>
        <v>0</v>
      </c>
      <c r="AJ41" s="64">
        <f>IF(AND(AJ$3&gt;=$I41,$H41&gt;0,SUM($M41:AI41)&lt;$G41,$I41&lt;&gt;0),$G41/$H41,0)*IF(AND($K41&gt;0,AJ$3&gt;$K41),0,1)*тех!AU$6</f>
        <v>0</v>
      </c>
      <c r="AK41" s="64">
        <f>IF(AND(AK$3&gt;=$I41,$H41&gt;0,SUM($M41:AJ41)&lt;$G41,$I41&lt;&gt;0),$G41/$H41,0)*IF(AND($K41&gt;0,AK$3&gt;$K41),0,1)*тех!AV$6</f>
        <v>0</v>
      </c>
      <c r="AL41" s="64">
        <f>IF(AND(AL$3&gt;=$I41,$H41&gt;0,SUM($M41:AK41)&lt;$G41,$I41&lt;&gt;0),$G41/$H41,0)*IF(AND($K41&gt;0,AL$3&gt;$K41),0,1)*тех!AW$6</f>
        <v>0</v>
      </c>
      <c r="AM41" s="64">
        <f>IF(AND(AM$3&gt;=$I41,$H41&gt;0,SUM($M41:AL41)&lt;$G41,$I41&lt;&gt;0),$G41/$H41,0)*IF(AND($K41&gt;0,AM$3&gt;$K41),0,1)*тех!AX$6</f>
        <v>0</v>
      </c>
      <c r="AN41" s="64">
        <f>IF(AND(AN$3&gt;=$I41,$H41&gt;0,SUM($M41:AM41)&lt;$G41,$I41&lt;&gt;0),$G41/$H41,0)*IF(AND($K41&gt;0,AN$3&gt;$K41),0,1)*тех!AY$6</f>
        <v>0</v>
      </c>
      <c r="AO41" s="64">
        <f>IF(AND(AO$3&gt;=$I41,$H41&gt;0,SUM($M41:AN41)&lt;$G41,$I41&lt;&gt;0),$G41/$H41,0)*IF(AND($K41&gt;0,AO$3&gt;$K41),0,1)*тех!AZ$6</f>
        <v>0</v>
      </c>
      <c r="AP41" s="64">
        <f>IF(AND(AP$3&gt;=$I41,$H41&gt;0,SUM($M41:AO41)&lt;$G41,$I41&lt;&gt;0),$G41/$H41,0)*IF(AND($K41&gt;0,AP$3&gt;$K41),0,1)*тех!BA$6</f>
        <v>0</v>
      </c>
      <c r="AQ41" s="64">
        <f>IF(AND(AQ$3&gt;=$I41,$H41&gt;0,SUM($M41:AP41)&lt;$G41,$I41&lt;&gt;0),$G41/$H41,0)*IF(AND($K41&gt;0,AQ$3&gt;$K41),0,1)*тех!BB$6</f>
        <v>0</v>
      </c>
      <c r="AR41" s="64">
        <f>IF(AND(AR$3&gt;=$I41,$H41&gt;0,SUM($M41:AQ41)&lt;$G41,$I41&lt;&gt;0),$G41/$H41,0)*IF(AND($K41&gt;0,AR$3&gt;$K41),0,1)*тех!BC$6</f>
        <v>0</v>
      </c>
      <c r="AS41" s="64">
        <f>IF(AND(AS$3&gt;=$I41,$H41&gt;0,SUM($M41:AR41)&lt;$G41,$I41&lt;&gt;0),$G41/$H41,0)*IF(AND($K41&gt;0,AS$3&gt;$K41),0,1)*тех!BD$6</f>
        <v>0</v>
      </c>
      <c r="AT41" s="64">
        <f>IF(AND(AT$3&gt;=$I41,$H41&gt;0,SUM($M41:AS41)&lt;$G41,$I41&lt;&gt;0),$G41/$H41,0)*IF(AND($K41&gt;0,AT$3&gt;$K41),0,1)*тех!BE$6</f>
        <v>0</v>
      </c>
      <c r="AU41" s="64">
        <f>IF(AND(AU$3&gt;=$I41,$H41&gt;0,SUM($M41:AT41)&lt;$G41,$I41&lt;&gt;0),$G41/$H41,0)*IF(AND($K41&gt;0,AU$3&gt;$K41),0,1)*тех!BF$6</f>
        <v>0</v>
      </c>
      <c r="AV41" s="64">
        <f>IF(AND(AV$3&gt;=$I41,$H41&gt;0,SUM($M41:AU41)&lt;$G41,$I41&lt;&gt;0),$G41/$H41,0)*IF(AND($K41&gt;0,AV$3&gt;$K41),0,1)*тех!BG$6</f>
        <v>0</v>
      </c>
      <c r="AW41" s="64">
        <f>IF(AND(AW$3&gt;=$I41,$H41&gt;0,SUM($M41:AV41)&lt;$G41,$I41&lt;&gt;0),$G41/$H41,0)*IF(AND($K41&gt;0,AW$3&gt;$K41),0,1)*тех!BH$6</f>
        <v>0</v>
      </c>
      <c r="AX41" s="64">
        <f>IF(AND(AX$3&gt;=$I41,$H41&gt;0,SUM($M41:AW41)&lt;$G41,$I41&lt;&gt;0),$G41/$H41,0)*IF(AND($K41&gt;0,AX$3&gt;$K41),0,1)*тех!BI$6</f>
        <v>0</v>
      </c>
      <c r="AY41" s="64">
        <f>IF(AND(AY$3&gt;=$I41,$H41&gt;0,SUM($M41:AX41)&lt;$G41,$I41&lt;&gt;0),$G41/$H41,0)*IF(AND($K41&gt;0,AY$3&gt;$K41),0,1)*тех!BJ$6</f>
        <v>0</v>
      </c>
      <c r="AZ41" s="64">
        <f>IF(AND(AZ$3&gt;=$I41,$H41&gt;0,SUM($M41:AY41)&lt;$G41,$I41&lt;&gt;0),$G41/$H41,0)*IF(AND($K41&gt;0,AZ$3&gt;$K41),0,1)*тех!BK$6</f>
        <v>0</v>
      </c>
      <c r="BA41" s="64">
        <f>IF(AND(BA$3&gt;=$I41,$H41&gt;0,SUM($M41:AZ41)&lt;$G41,$I41&lt;&gt;0),$G41/$H41,0)*IF(AND($K41&gt;0,BA$3&gt;$K41),0,1)*тех!BL$6</f>
        <v>0</v>
      </c>
      <c r="BB41" s="64">
        <f>IF(AND(BB$3&gt;=$I41,$H41&gt;0,SUM($M41:BA41)&lt;$G41,$I41&lt;&gt;0),$G41/$H41,0)*IF(AND($K41&gt;0,BB$3&gt;$K41),0,1)*тех!BM$6</f>
        <v>0</v>
      </c>
      <c r="BC41" s="64">
        <f>IF(AND(BC$3&gt;=$I41,$H41&gt;0,SUM($M41:BB41)&lt;$G41,$I41&lt;&gt;0),$G41/$H41,0)*IF(AND($K41&gt;0,BC$3&gt;$K41),0,1)*тех!BN$6</f>
        <v>0</v>
      </c>
      <c r="BD41" s="64">
        <f>IF(AND(BD$3&gt;=$I41,$H41&gt;0,SUM($M41:BC41)&lt;$G41,$I41&lt;&gt;0),$G41/$H41,0)*IF(AND($K41&gt;0,BD$3&gt;$K41),0,1)*тех!BO$6</f>
        <v>0</v>
      </c>
      <c r="BE41" s="64">
        <f>IF(AND(BE$3&gt;=$I41,$H41&gt;0,SUM($M41:BD41)&lt;$G41,$I41&lt;&gt;0),$G41/$H41,0)*IF(AND($K41&gt;0,BE$3&gt;$K41),0,1)*тех!BP$6</f>
        <v>0</v>
      </c>
      <c r="BF41" s="64">
        <f>IF(AND(BF$3&gt;=$I41,$H41&gt;0,SUM($M41:BE41)&lt;$G41,$I41&lt;&gt;0),$G41/$H41,0)*IF(AND($K41&gt;0,BF$3&gt;$K41),0,1)*тех!BQ$6</f>
        <v>0</v>
      </c>
      <c r="BG41" s="64">
        <f>IF(AND(BG$3&gt;=$I41,$H41&gt;0,SUM($M41:BF41)&lt;$G41,$I41&lt;&gt;0),$G41/$H41,0)*IF(AND($K41&gt;0,BG$3&gt;$K41),0,1)*тех!BR$6</f>
        <v>0</v>
      </c>
      <c r="BH41" s="64">
        <f>IF(AND(BH$3&gt;=$I41,$H41&gt;0,SUM($M41:BG41)&lt;$G41,$I41&lt;&gt;0),$G41/$H41,0)*IF(AND($K41&gt;0,BH$3&gt;$K41),0,1)*тех!BS$6</f>
        <v>0</v>
      </c>
      <c r="BI41" s="64">
        <f>IF(AND(BI$3&gt;=$I41,$H41&gt;0,SUM($M41:BH41)&lt;$G41,$I41&lt;&gt;0),$G41/$H41,0)*IF(AND($K41&gt;0,BI$3&gt;$K41),0,1)*тех!BT$6</f>
        <v>0</v>
      </c>
      <c r="BJ41" s="64">
        <f>IF(AND(BJ$3&gt;=$I41,$H41&gt;0,SUM($M41:BI41)&lt;$G41,$I41&lt;&gt;0),$G41/$H41,0)*IF(AND($K41&gt;0,BJ$3&gt;$K41),0,1)*тех!BU$6</f>
        <v>0</v>
      </c>
      <c r="BK41" s="64">
        <f>IF(AND(BK$3&gt;=$I41,$H41&gt;0,SUM($M41:BJ41)&lt;$G41,$I41&lt;&gt;0),$G41/$H41,0)*IF(AND($K41&gt;0,BK$3&gt;$K41),0,1)*тех!BV$6</f>
        <v>0</v>
      </c>
      <c r="BL41" s="64">
        <f>IF(AND(BL$3&gt;=$I41,$H41&gt;0,SUM($M41:BK41)&lt;$G41,$I41&lt;&gt;0),$G41/$H41,0)*IF(AND($K41&gt;0,BL$3&gt;$K41),0,1)*тех!BW$6</f>
        <v>0</v>
      </c>
      <c r="BM41" s="64">
        <f>IF(AND(BM$3&gt;=$I41,$H41&gt;0,SUM($M41:BL41)&lt;$G41,$I41&lt;&gt;0),$G41/$H41,0)*IF(AND($K41&gt;0,BM$3&gt;$K41),0,1)*тех!BX$6</f>
        <v>0</v>
      </c>
      <c r="BN41" s="64">
        <f>IF(AND(BN$3&gt;=$I41,$H41&gt;0,SUM($M41:BM41)&lt;$G41,$I41&lt;&gt;0),$G41/$H41,0)*IF(AND($K41&gt;0,BN$3&gt;$K41),0,1)*тех!BY$6</f>
        <v>0</v>
      </c>
      <c r="BO41" s="64">
        <f>IF(AND(BO$3&gt;=$I41,$H41&gt;0,SUM($M41:BN41)&lt;$G41,$I41&lt;&gt;0),$G41/$H41,0)*IF(AND($K41&gt;0,BO$3&gt;$K41),0,1)*тех!BZ$6</f>
        <v>0</v>
      </c>
      <c r="BP41" s="64">
        <f>IF(AND(BP$3&gt;=$I41,$H41&gt;0,SUM($M41:BO41)&lt;$G41,$I41&lt;&gt;0),$G41/$H41,0)*IF(AND($K41&gt;0,BP$3&gt;$K41),0,1)*тех!CA$6</f>
        <v>0</v>
      </c>
      <c r="BQ41" s="64">
        <f>IF(AND(BQ$3&gt;=$I41,$H41&gt;0,SUM($M41:BP41)&lt;$G41,$I41&lt;&gt;0),$G41/$H41,0)*IF(AND($K41&gt;0,BQ$3&gt;$K41),0,1)*тех!CB$6</f>
        <v>0</v>
      </c>
      <c r="BR41" s="64">
        <f>IF(AND(BR$3&gt;=$I41,$H41&gt;0,SUM($M41:BQ41)&lt;$G41,$I41&lt;&gt;0),$G41/$H41,0)*IF(AND($K41&gt;0,BR$3&gt;$K41),0,1)*тех!CC$6</f>
        <v>0</v>
      </c>
      <c r="BS41" s="64">
        <f>IF(AND(BS$3&gt;=$I41,$H41&gt;0,SUM($M41:BR41)&lt;$G41,$I41&lt;&gt;0),$G41/$H41,0)*IF(AND($K41&gt;0,BS$3&gt;$K41),0,1)*тех!CD$6</f>
        <v>0</v>
      </c>
      <c r="BT41" s="64">
        <f>IF(AND(BT$3&gt;=$I41,$H41&gt;0,SUM($M41:BS41)&lt;$G41,$I41&lt;&gt;0),$G41/$H41,0)*IF(AND($K41&gt;0,BT$3&gt;$K41),0,1)*тех!CE$6</f>
        <v>0</v>
      </c>
    </row>
    <row r="42" spans="2:72">
      <c r="B42" s="3">
        <v>37</v>
      </c>
      <c r="C42" s="108" t="s">
        <v>739</v>
      </c>
      <c r="D42" s="19"/>
      <c r="E42" s="71"/>
      <c r="F42" s="19">
        <v>0</v>
      </c>
      <c r="G42" s="76">
        <f t="shared" si="5"/>
        <v>0</v>
      </c>
      <c r="H42" s="7">
        <f>IFERROR(VLOOKUP(D42,тех!$N$19:$O$24,2,FALSE),)</f>
        <v>0</v>
      </c>
      <c r="I42" s="20">
        <f t="shared" si="3"/>
        <v>42370</v>
      </c>
      <c r="J42" s="111">
        <f>IF(AND(H42+(YEAR(I42)-YEAR(Параметры!$C$11))*12+(MONTH(I42)-MONTH(Параметры!$C$11))&gt;Параметры!$C$12,F42&gt;0),(G42-SUM(M42:BT42))/F42,)</f>
        <v>0</v>
      </c>
      <c r="K42" s="112" t="str">
        <f>IF(H42+(YEAR(I42)-YEAR(Параметры!$C$11))*12+(MONTH(I42)-MONTH(Параметры!$C$11))&gt;Параметры!$C$12,DATE(YEAR(Параметры!$C$11),MONTH(Параметры!$C$11)+Параметры!$C$12-1,1),"")</f>
        <v/>
      </c>
      <c r="M42" s="76">
        <f t="shared" si="2"/>
        <v>0</v>
      </c>
      <c r="N42" s="64">
        <f>IF(AND(N$3&gt;=$I42,$H42&gt;0,SUM($M42:M42)&lt;$G42,$I42&lt;&gt;0),$G42/$H42,0)*IF(AND($K42&gt;0,N$3&gt;$K42),0,1)*тех!Y$6</f>
        <v>0</v>
      </c>
      <c r="O42" s="64">
        <f>IF(AND(O$3&gt;=$I42,$H42&gt;0,SUM($M42:N42)&lt;$G42,$I42&lt;&gt;0),$G42/$H42,0)*IF(AND($K42&gt;0,O$3&gt;$K42),0,1)*тех!Z$6</f>
        <v>0</v>
      </c>
      <c r="P42" s="64">
        <f>IF(AND(P$3&gt;=$I42,$H42&gt;0,SUM($M42:O42)&lt;$G42,$I42&lt;&gt;0),$G42/$H42,0)*IF(AND($K42&gt;0,P$3&gt;$K42),0,1)*тех!AA$6</f>
        <v>0</v>
      </c>
      <c r="Q42" s="64">
        <f>IF(AND(Q$3&gt;=$I42,$H42&gt;0,SUM($M42:P42)&lt;$G42,$I42&lt;&gt;0),$G42/$H42,0)*IF(AND($K42&gt;0,Q$3&gt;$K42),0,1)*тех!AB$6</f>
        <v>0</v>
      </c>
      <c r="R42" s="64">
        <f>IF(AND(R$3&gt;=$I42,$H42&gt;0,SUM($M42:Q42)&lt;$G42,$I42&lt;&gt;0),$G42/$H42,0)*IF(AND($K42&gt;0,R$3&gt;$K42),0,1)*тех!AC$6</f>
        <v>0</v>
      </c>
      <c r="S42" s="64">
        <f>IF(AND(S$3&gt;=$I42,$H42&gt;0,SUM($M42:R42)&lt;$G42,$I42&lt;&gt;0),$G42/$H42,0)*IF(AND($K42&gt;0,S$3&gt;$K42),0,1)*тех!AD$6</f>
        <v>0</v>
      </c>
      <c r="T42" s="64">
        <f>IF(AND(T$3&gt;=$I42,$H42&gt;0,SUM($M42:S42)&lt;$G42,$I42&lt;&gt;0),$G42/$H42,0)*IF(AND($K42&gt;0,T$3&gt;$K42),0,1)*тех!AE$6</f>
        <v>0</v>
      </c>
      <c r="U42" s="64">
        <f>IF(AND(U$3&gt;=$I42,$H42&gt;0,SUM($M42:T42)&lt;$G42,$I42&lt;&gt;0),$G42/$H42,0)*IF(AND($K42&gt;0,U$3&gt;$K42),0,1)*тех!AF$6</f>
        <v>0</v>
      </c>
      <c r="V42" s="64">
        <f>IF(AND(V$3&gt;=$I42,$H42&gt;0,SUM($M42:U42)&lt;$G42,$I42&lt;&gt;0),$G42/$H42,0)*IF(AND($K42&gt;0,V$3&gt;$K42),0,1)*тех!AG$6</f>
        <v>0</v>
      </c>
      <c r="W42" s="64">
        <f>IF(AND(W$3&gt;=$I42,$H42&gt;0,SUM($M42:V42)&lt;$G42,$I42&lt;&gt;0),$G42/$H42,0)*IF(AND($K42&gt;0,W$3&gt;$K42),0,1)*тех!AH$6</f>
        <v>0</v>
      </c>
      <c r="X42" s="64">
        <f>IF(AND(X$3&gt;=$I42,$H42&gt;0,SUM($M42:W42)&lt;$G42,$I42&lt;&gt;0),$G42/$H42,0)*IF(AND($K42&gt;0,X$3&gt;$K42),0,1)*тех!AI$6</f>
        <v>0</v>
      </c>
      <c r="Y42" s="64">
        <f>IF(AND(Y$3&gt;=$I42,$H42&gt;0,SUM($M42:X42)&lt;$G42,$I42&lt;&gt;0),$G42/$H42,0)*IF(AND($K42&gt;0,Y$3&gt;$K42),0,1)*тех!AJ$6</f>
        <v>0</v>
      </c>
      <c r="Z42" s="64">
        <f>IF(AND(Z$3&gt;=$I42,$H42&gt;0,SUM($M42:Y42)&lt;$G42,$I42&lt;&gt;0),$G42/$H42,0)*IF(AND($K42&gt;0,Z$3&gt;$K42),0,1)*тех!AK$6</f>
        <v>0</v>
      </c>
      <c r="AA42" s="64">
        <f>IF(AND(AA$3&gt;=$I42,$H42&gt;0,SUM($M42:Z42)&lt;$G42,$I42&lt;&gt;0),$G42/$H42,0)*IF(AND($K42&gt;0,AA$3&gt;$K42),0,1)*тех!AL$6</f>
        <v>0</v>
      </c>
      <c r="AB42" s="64">
        <f>IF(AND(AB$3&gt;=$I42,$H42&gt;0,SUM($M42:AA42)&lt;$G42,$I42&lt;&gt;0),$G42/$H42,0)*IF(AND($K42&gt;0,AB$3&gt;$K42),0,1)*тех!AM$6</f>
        <v>0</v>
      </c>
      <c r="AC42" s="64">
        <f>IF(AND(AC$3&gt;=$I42,$H42&gt;0,SUM($M42:AB42)&lt;$G42,$I42&lt;&gt;0),$G42/$H42,0)*IF(AND($K42&gt;0,AC$3&gt;$K42),0,1)*тех!AN$6</f>
        <v>0</v>
      </c>
      <c r="AD42" s="64">
        <f>IF(AND(AD$3&gt;=$I42,$H42&gt;0,SUM($M42:AC42)&lt;$G42,$I42&lt;&gt;0),$G42/$H42,0)*IF(AND($K42&gt;0,AD$3&gt;$K42),0,1)*тех!AO$6</f>
        <v>0</v>
      </c>
      <c r="AE42" s="64">
        <f>IF(AND(AE$3&gt;=$I42,$H42&gt;0,SUM($M42:AD42)&lt;$G42,$I42&lt;&gt;0),$G42/$H42,0)*IF(AND($K42&gt;0,AE$3&gt;$K42),0,1)*тех!AP$6</f>
        <v>0</v>
      </c>
      <c r="AF42" s="64">
        <f>IF(AND(AF$3&gt;=$I42,$H42&gt;0,SUM($M42:AE42)&lt;$G42,$I42&lt;&gt;0),$G42/$H42,0)*IF(AND($K42&gt;0,AF$3&gt;$K42),0,1)*тех!AQ$6</f>
        <v>0</v>
      </c>
      <c r="AG42" s="64">
        <f>IF(AND(AG$3&gt;=$I42,$H42&gt;0,SUM($M42:AF42)&lt;$G42,$I42&lt;&gt;0),$G42/$H42,0)*IF(AND($K42&gt;0,AG$3&gt;$K42),0,1)*тех!AR$6</f>
        <v>0</v>
      </c>
      <c r="AH42" s="64">
        <f>IF(AND(AH$3&gt;=$I42,$H42&gt;0,SUM($M42:AG42)&lt;$G42,$I42&lt;&gt;0),$G42/$H42,0)*IF(AND($K42&gt;0,AH$3&gt;$K42),0,1)*тех!AS$6</f>
        <v>0</v>
      </c>
      <c r="AI42" s="64">
        <f>IF(AND(AI$3&gt;=$I42,$H42&gt;0,SUM($M42:AH42)&lt;$G42,$I42&lt;&gt;0),$G42/$H42,0)*IF(AND($K42&gt;0,AI$3&gt;$K42),0,1)*тех!AT$6</f>
        <v>0</v>
      </c>
      <c r="AJ42" s="64">
        <f>IF(AND(AJ$3&gt;=$I42,$H42&gt;0,SUM($M42:AI42)&lt;$G42,$I42&lt;&gt;0),$G42/$H42,0)*IF(AND($K42&gt;0,AJ$3&gt;$K42),0,1)*тех!AU$6</f>
        <v>0</v>
      </c>
      <c r="AK42" s="64">
        <f>IF(AND(AK$3&gt;=$I42,$H42&gt;0,SUM($M42:AJ42)&lt;$G42,$I42&lt;&gt;0),$G42/$H42,0)*IF(AND($K42&gt;0,AK$3&gt;$K42),0,1)*тех!AV$6</f>
        <v>0</v>
      </c>
      <c r="AL42" s="64">
        <f>IF(AND(AL$3&gt;=$I42,$H42&gt;0,SUM($M42:AK42)&lt;$G42,$I42&lt;&gt;0),$G42/$H42,0)*IF(AND($K42&gt;0,AL$3&gt;$K42),0,1)*тех!AW$6</f>
        <v>0</v>
      </c>
      <c r="AM42" s="64">
        <f>IF(AND(AM$3&gt;=$I42,$H42&gt;0,SUM($M42:AL42)&lt;$G42,$I42&lt;&gt;0),$G42/$H42,0)*IF(AND($K42&gt;0,AM$3&gt;$K42),0,1)*тех!AX$6</f>
        <v>0</v>
      </c>
      <c r="AN42" s="64">
        <f>IF(AND(AN$3&gt;=$I42,$H42&gt;0,SUM($M42:AM42)&lt;$G42,$I42&lt;&gt;0),$G42/$H42,0)*IF(AND($K42&gt;0,AN$3&gt;$K42),0,1)*тех!AY$6</f>
        <v>0</v>
      </c>
      <c r="AO42" s="64">
        <f>IF(AND(AO$3&gt;=$I42,$H42&gt;0,SUM($M42:AN42)&lt;$G42,$I42&lt;&gt;0),$G42/$H42,0)*IF(AND($K42&gt;0,AO$3&gt;$K42),0,1)*тех!AZ$6</f>
        <v>0</v>
      </c>
      <c r="AP42" s="64">
        <f>IF(AND(AP$3&gt;=$I42,$H42&gt;0,SUM($M42:AO42)&lt;$G42,$I42&lt;&gt;0),$G42/$H42,0)*IF(AND($K42&gt;0,AP$3&gt;$K42),0,1)*тех!BA$6</f>
        <v>0</v>
      </c>
      <c r="AQ42" s="64">
        <f>IF(AND(AQ$3&gt;=$I42,$H42&gt;0,SUM($M42:AP42)&lt;$G42,$I42&lt;&gt;0),$G42/$H42,0)*IF(AND($K42&gt;0,AQ$3&gt;$K42),0,1)*тех!BB$6</f>
        <v>0</v>
      </c>
      <c r="AR42" s="64">
        <f>IF(AND(AR$3&gt;=$I42,$H42&gt;0,SUM($M42:AQ42)&lt;$G42,$I42&lt;&gt;0),$G42/$H42,0)*IF(AND($K42&gt;0,AR$3&gt;$K42),0,1)*тех!BC$6</f>
        <v>0</v>
      </c>
      <c r="AS42" s="64">
        <f>IF(AND(AS$3&gt;=$I42,$H42&gt;0,SUM($M42:AR42)&lt;$G42,$I42&lt;&gt;0),$G42/$H42,0)*IF(AND($K42&gt;0,AS$3&gt;$K42),0,1)*тех!BD$6</f>
        <v>0</v>
      </c>
      <c r="AT42" s="64">
        <f>IF(AND(AT$3&gt;=$I42,$H42&gt;0,SUM($M42:AS42)&lt;$G42,$I42&lt;&gt;0),$G42/$H42,0)*IF(AND($K42&gt;0,AT$3&gt;$K42),0,1)*тех!BE$6</f>
        <v>0</v>
      </c>
      <c r="AU42" s="64">
        <f>IF(AND(AU$3&gt;=$I42,$H42&gt;0,SUM($M42:AT42)&lt;$G42,$I42&lt;&gt;0),$G42/$H42,0)*IF(AND($K42&gt;0,AU$3&gt;$K42),0,1)*тех!BF$6</f>
        <v>0</v>
      </c>
      <c r="AV42" s="64">
        <f>IF(AND(AV$3&gt;=$I42,$H42&gt;0,SUM($M42:AU42)&lt;$G42,$I42&lt;&gt;0),$G42/$H42,0)*IF(AND($K42&gt;0,AV$3&gt;$K42),0,1)*тех!BG$6</f>
        <v>0</v>
      </c>
      <c r="AW42" s="64">
        <f>IF(AND(AW$3&gt;=$I42,$H42&gt;0,SUM($M42:AV42)&lt;$G42,$I42&lt;&gt;0),$G42/$H42,0)*IF(AND($K42&gt;0,AW$3&gt;$K42),0,1)*тех!BH$6</f>
        <v>0</v>
      </c>
      <c r="AX42" s="64">
        <f>IF(AND(AX$3&gt;=$I42,$H42&gt;0,SUM($M42:AW42)&lt;$G42,$I42&lt;&gt;0),$G42/$H42,0)*IF(AND($K42&gt;0,AX$3&gt;$K42),0,1)*тех!BI$6</f>
        <v>0</v>
      </c>
      <c r="AY42" s="64">
        <f>IF(AND(AY$3&gt;=$I42,$H42&gt;0,SUM($M42:AX42)&lt;$G42,$I42&lt;&gt;0),$G42/$H42,0)*IF(AND($K42&gt;0,AY$3&gt;$K42),0,1)*тех!BJ$6</f>
        <v>0</v>
      </c>
      <c r="AZ42" s="64">
        <f>IF(AND(AZ$3&gt;=$I42,$H42&gt;0,SUM($M42:AY42)&lt;$G42,$I42&lt;&gt;0),$G42/$H42,0)*IF(AND($K42&gt;0,AZ$3&gt;$K42),0,1)*тех!BK$6</f>
        <v>0</v>
      </c>
      <c r="BA42" s="64">
        <f>IF(AND(BA$3&gt;=$I42,$H42&gt;0,SUM($M42:AZ42)&lt;$G42,$I42&lt;&gt;0),$G42/$H42,0)*IF(AND($K42&gt;0,BA$3&gt;$K42),0,1)*тех!BL$6</f>
        <v>0</v>
      </c>
      <c r="BB42" s="64">
        <f>IF(AND(BB$3&gt;=$I42,$H42&gt;0,SUM($M42:BA42)&lt;$G42,$I42&lt;&gt;0),$G42/$H42,0)*IF(AND($K42&gt;0,BB$3&gt;$K42),0,1)*тех!BM$6</f>
        <v>0</v>
      </c>
      <c r="BC42" s="64">
        <f>IF(AND(BC$3&gt;=$I42,$H42&gt;0,SUM($M42:BB42)&lt;$G42,$I42&lt;&gt;0),$G42/$H42,0)*IF(AND($K42&gt;0,BC$3&gt;$K42),0,1)*тех!BN$6</f>
        <v>0</v>
      </c>
      <c r="BD42" s="64">
        <f>IF(AND(BD$3&gt;=$I42,$H42&gt;0,SUM($M42:BC42)&lt;$G42,$I42&lt;&gt;0),$G42/$H42,0)*IF(AND($K42&gt;0,BD$3&gt;$K42),0,1)*тех!BO$6</f>
        <v>0</v>
      </c>
      <c r="BE42" s="64">
        <f>IF(AND(BE$3&gt;=$I42,$H42&gt;0,SUM($M42:BD42)&lt;$G42,$I42&lt;&gt;0),$G42/$H42,0)*IF(AND($K42&gt;0,BE$3&gt;$K42),0,1)*тех!BP$6</f>
        <v>0</v>
      </c>
      <c r="BF42" s="64">
        <f>IF(AND(BF$3&gt;=$I42,$H42&gt;0,SUM($M42:BE42)&lt;$G42,$I42&lt;&gt;0),$G42/$H42,0)*IF(AND($K42&gt;0,BF$3&gt;$K42),0,1)*тех!BQ$6</f>
        <v>0</v>
      </c>
      <c r="BG42" s="64">
        <f>IF(AND(BG$3&gt;=$I42,$H42&gt;0,SUM($M42:BF42)&lt;$G42,$I42&lt;&gt;0),$G42/$H42,0)*IF(AND($K42&gt;0,BG$3&gt;$K42),0,1)*тех!BR$6</f>
        <v>0</v>
      </c>
      <c r="BH42" s="64">
        <f>IF(AND(BH$3&gt;=$I42,$H42&gt;0,SUM($M42:BG42)&lt;$G42,$I42&lt;&gt;0),$G42/$H42,0)*IF(AND($K42&gt;0,BH$3&gt;$K42),0,1)*тех!BS$6</f>
        <v>0</v>
      </c>
      <c r="BI42" s="64">
        <f>IF(AND(BI$3&gt;=$I42,$H42&gt;0,SUM($M42:BH42)&lt;$G42,$I42&lt;&gt;0),$G42/$H42,0)*IF(AND($K42&gt;0,BI$3&gt;$K42),0,1)*тех!BT$6</f>
        <v>0</v>
      </c>
      <c r="BJ42" s="64">
        <f>IF(AND(BJ$3&gt;=$I42,$H42&gt;0,SUM($M42:BI42)&lt;$G42,$I42&lt;&gt;0),$G42/$H42,0)*IF(AND($K42&gt;0,BJ$3&gt;$K42),0,1)*тех!BU$6</f>
        <v>0</v>
      </c>
      <c r="BK42" s="64">
        <f>IF(AND(BK$3&gt;=$I42,$H42&gt;0,SUM($M42:BJ42)&lt;$G42,$I42&lt;&gt;0),$G42/$H42,0)*IF(AND($K42&gt;0,BK$3&gt;$K42),0,1)*тех!BV$6</f>
        <v>0</v>
      </c>
      <c r="BL42" s="64">
        <f>IF(AND(BL$3&gt;=$I42,$H42&gt;0,SUM($M42:BK42)&lt;$G42,$I42&lt;&gt;0),$G42/$H42,0)*IF(AND($K42&gt;0,BL$3&gt;$K42),0,1)*тех!BW$6</f>
        <v>0</v>
      </c>
      <c r="BM42" s="64">
        <f>IF(AND(BM$3&gt;=$I42,$H42&gt;0,SUM($M42:BL42)&lt;$G42,$I42&lt;&gt;0),$G42/$H42,0)*IF(AND($K42&gt;0,BM$3&gt;$K42),0,1)*тех!BX$6</f>
        <v>0</v>
      </c>
      <c r="BN42" s="64">
        <f>IF(AND(BN$3&gt;=$I42,$H42&gt;0,SUM($M42:BM42)&lt;$G42,$I42&lt;&gt;0),$G42/$H42,0)*IF(AND($K42&gt;0,BN$3&gt;$K42),0,1)*тех!BY$6</f>
        <v>0</v>
      </c>
      <c r="BO42" s="64">
        <f>IF(AND(BO$3&gt;=$I42,$H42&gt;0,SUM($M42:BN42)&lt;$G42,$I42&lt;&gt;0),$G42/$H42,0)*IF(AND($K42&gt;0,BO$3&gt;$K42),0,1)*тех!BZ$6</f>
        <v>0</v>
      </c>
      <c r="BP42" s="64">
        <f>IF(AND(BP$3&gt;=$I42,$H42&gt;0,SUM($M42:BO42)&lt;$G42,$I42&lt;&gt;0),$G42/$H42,0)*IF(AND($K42&gt;0,BP$3&gt;$K42),0,1)*тех!CA$6</f>
        <v>0</v>
      </c>
      <c r="BQ42" s="64">
        <f>IF(AND(BQ$3&gt;=$I42,$H42&gt;0,SUM($M42:BP42)&lt;$G42,$I42&lt;&gt;0),$G42/$H42,0)*IF(AND($K42&gt;0,BQ$3&gt;$K42),0,1)*тех!CB$6</f>
        <v>0</v>
      </c>
      <c r="BR42" s="64">
        <f>IF(AND(BR$3&gt;=$I42,$H42&gt;0,SUM($M42:BQ42)&lt;$G42,$I42&lt;&gt;0),$G42/$H42,0)*IF(AND($K42&gt;0,BR$3&gt;$K42),0,1)*тех!CC$6</f>
        <v>0</v>
      </c>
      <c r="BS42" s="64">
        <f>IF(AND(BS$3&gt;=$I42,$H42&gt;0,SUM($M42:BR42)&lt;$G42,$I42&lt;&gt;0),$G42/$H42,0)*IF(AND($K42&gt;0,BS$3&gt;$K42),0,1)*тех!CD$6</f>
        <v>0</v>
      </c>
      <c r="BT42" s="64">
        <f>IF(AND(BT$3&gt;=$I42,$H42&gt;0,SUM($M42:BS42)&lt;$G42,$I42&lt;&gt;0),$G42/$H42,0)*IF(AND($K42&gt;0,BT$3&gt;$K42),0,1)*тех!CE$6</f>
        <v>0</v>
      </c>
    </row>
    <row r="43" spans="2:72">
      <c r="B43" s="3">
        <v>38</v>
      </c>
      <c r="C43" s="19" t="s">
        <v>1248</v>
      </c>
      <c r="D43" s="19" t="s">
        <v>684</v>
      </c>
      <c r="E43" s="71">
        <v>205909.6</v>
      </c>
      <c r="F43" s="19">
        <v>0</v>
      </c>
      <c r="G43" s="76">
        <f t="shared" si="5"/>
        <v>0</v>
      </c>
      <c r="H43" s="7">
        <f>IFERROR(VLOOKUP(D43,тех!$N$19:$O$24,2,FALSE),)</f>
        <v>48</v>
      </c>
      <c r="I43" s="20">
        <f t="shared" si="3"/>
        <v>42370</v>
      </c>
      <c r="J43" s="111">
        <f>IF(AND(H43+(YEAR(I43)-YEAR(Параметры!$C$11))*12+(MONTH(I43)-MONTH(Параметры!$C$11))&gt;Параметры!$C$12,F43&gt;0),(G43-SUM(M43:BT43))/F43,)</f>
        <v>0</v>
      </c>
      <c r="K43" s="112">
        <f>IF(H43+(YEAR(I43)-YEAR(Параметры!$C$11))*12+(MONTH(I43)-MONTH(Параметры!$C$11))&gt;Параметры!$C$12,DATE(YEAR(Параметры!$C$11),MONTH(Параметры!$C$11)+Параметры!$C$12-1,1),"")</f>
        <v>42705</v>
      </c>
      <c r="M43" s="76">
        <f t="shared" si="2"/>
        <v>0</v>
      </c>
      <c r="N43" s="64">
        <f>IF(AND(N$3&gt;=$I43,$H43&gt;0,SUM($M43:M43)&lt;$G43,$I43&lt;&gt;0),$G43/$H43,0)*IF(AND($K43&gt;0,N$3&gt;$K43),0,1)*тех!Y$6</f>
        <v>0</v>
      </c>
      <c r="O43" s="64">
        <f>IF(AND(O$3&gt;=$I43,$H43&gt;0,SUM($M43:N43)&lt;$G43,$I43&lt;&gt;0),$G43/$H43,0)*IF(AND($K43&gt;0,O$3&gt;$K43),0,1)*тех!Z$6</f>
        <v>0</v>
      </c>
      <c r="P43" s="64">
        <f>IF(AND(P$3&gt;=$I43,$H43&gt;0,SUM($M43:O43)&lt;$G43,$I43&lt;&gt;0),$G43/$H43,0)*IF(AND($K43&gt;0,P$3&gt;$K43),0,1)*тех!AA$6</f>
        <v>0</v>
      </c>
      <c r="Q43" s="64">
        <f>IF(AND(Q$3&gt;=$I43,$H43&gt;0,SUM($M43:P43)&lt;$G43,$I43&lt;&gt;0),$G43/$H43,0)*IF(AND($K43&gt;0,Q$3&gt;$K43),0,1)*тех!AB$6</f>
        <v>0</v>
      </c>
      <c r="R43" s="64">
        <f>IF(AND(R$3&gt;=$I43,$H43&gt;0,SUM($M43:Q43)&lt;$G43,$I43&lt;&gt;0),$G43/$H43,0)*IF(AND($K43&gt;0,R$3&gt;$K43),0,1)*тех!AC$6</f>
        <v>0</v>
      </c>
      <c r="S43" s="64">
        <f>IF(AND(S$3&gt;=$I43,$H43&gt;0,SUM($M43:R43)&lt;$G43,$I43&lt;&gt;0),$G43/$H43,0)*IF(AND($K43&gt;0,S$3&gt;$K43),0,1)*тех!AD$6</f>
        <v>0</v>
      </c>
      <c r="T43" s="64">
        <f>IF(AND(T$3&gt;=$I43,$H43&gt;0,SUM($M43:S43)&lt;$G43,$I43&lt;&gt;0),$G43/$H43,0)*IF(AND($K43&gt;0,T$3&gt;$K43),0,1)*тех!AE$6</f>
        <v>0</v>
      </c>
      <c r="U43" s="64">
        <f>IF(AND(U$3&gt;=$I43,$H43&gt;0,SUM($M43:T43)&lt;$G43,$I43&lt;&gt;0),$G43/$H43,0)*IF(AND($K43&gt;0,U$3&gt;$K43),0,1)*тех!AF$6</f>
        <v>0</v>
      </c>
      <c r="V43" s="64">
        <f>IF(AND(V$3&gt;=$I43,$H43&gt;0,SUM($M43:U43)&lt;$G43,$I43&lt;&gt;0),$G43/$H43,0)*IF(AND($K43&gt;0,V$3&gt;$K43),0,1)*тех!AG$6</f>
        <v>0</v>
      </c>
      <c r="W43" s="64">
        <f>IF(AND(W$3&gt;=$I43,$H43&gt;0,SUM($M43:V43)&lt;$G43,$I43&lt;&gt;0),$G43/$H43,0)*IF(AND($K43&gt;0,W$3&gt;$K43),0,1)*тех!AH$6</f>
        <v>0</v>
      </c>
      <c r="X43" s="64">
        <f>IF(AND(X$3&gt;=$I43,$H43&gt;0,SUM($M43:W43)&lt;$G43,$I43&lt;&gt;0),$G43/$H43,0)*IF(AND($K43&gt;0,X$3&gt;$K43),0,1)*тех!AI$6</f>
        <v>0</v>
      </c>
      <c r="Y43" s="64">
        <f>IF(AND(Y$3&gt;=$I43,$H43&gt;0,SUM($M43:X43)&lt;$G43,$I43&lt;&gt;0),$G43/$H43,0)*IF(AND($K43&gt;0,Y$3&gt;$K43),0,1)*тех!AJ$6</f>
        <v>0</v>
      </c>
      <c r="Z43" s="64">
        <f>IF(AND(Z$3&gt;=$I43,$H43&gt;0,SUM($M43:Y43)&lt;$G43,$I43&lt;&gt;0),$G43/$H43,0)*IF(AND($K43&gt;0,Z$3&gt;$K43),0,1)*тех!AK$6</f>
        <v>0</v>
      </c>
      <c r="AA43" s="64">
        <f>IF(AND(AA$3&gt;=$I43,$H43&gt;0,SUM($M43:Z43)&lt;$G43,$I43&lt;&gt;0),$G43/$H43,0)*IF(AND($K43&gt;0,AA$3&gt;$K43),0,1)*тех!AL$6</f>
        <v>0</v>
      </c>
      <c r="AB43" s="64">
        <f>IF(AND(AB$3&gt;=$I43,$H43&gt;0,SUM($M43:AA43)&lt;$G43,$I43&lt;&gt;0),$G43/$H43,0)*IF(AND($K43&gt;0,AB$3&gt;$K43),0,1)*тех!AM$6</f>
        <v>0</v>
      </c>
      <c r="AC43" s="64">
        <f>IF(AND(AC$3&gt;=$I43,$H43&gt;0,SUM($M43:AB43)&lt;$G43,$I43&lt;&gt;0),$G43/$H43,0)*IF(AND($K43&gt;0,AC$3&gt;$K43),0,1)*тех!AN$6</f>
        <v>0</v>
      </c>
      <c r="AD43" s="64">
        <f>IF(AND(AD$3&gt;=$I43,$H43&gt;0,SUM($M43:AC43)&lt;$G43,$I43&lt;&gt;0),$G43/$H43,0)*IF(AND($K43&gt;0,AD$3&gt;$K43),0,1)*тех!AO$6</f>
        <v>0</v>
      </c>
      <c r="AE43" s="64">
        <f>IF(AND(AE$3&gt;=$I43,$H43&gt;0,SUM($M43:AD43)&lt;$G43,$I43&lt;&gt;0),$G43/$H43,0)*IF(AND($K43&gt;0,AE$3&gt;$K43),0,1)*тех!AP$6</f>
        <v>0</v>
      </c>
      <c r="AF43" s="64">
        <f>IF(AND(AF$3&gt;=$I43,$H43&gt;0,SUM($M43:AE43)&lt;$G43,$I43&lt;&gt;0),$G43/$H43,0)*IF(AND($K43&gt;0,AF$3&gt;$K43),0,1)*тех!AQ$6</f>
        <v>0</v>
      </c>
      <c r="AG43" s="64">
        <f>IF(AND(AG$3&gt;=$I43,$H43&gt;0,SUM($M43:AF43)&lt;$G43,$I43&lt;&gt;0),$G43/$H43,0)*IF(AND($K43&gt;0,AG$3&gt;$K43),0,1)*тех!AR$6</f>
        <v>0</v>
      </c>
      <c r="AH43" s="64">
        <f>IF(AND(AH$3&gt;=$I43,$H43&gt;0,SUM($M43:AG43)&lt;$G43,$I43&lt;&gt;0),$G43/$H43,0)*IF(AND($K43&gt;0,AH$3&gt;$K43),0,1)*тех!AS$6</f>
        <v>0</v>
      </c>
      <c r="AI43" s="64">
        <f>IF(AND(AI$3&gt;=$I43,$H43&gt;0,SUM($M43:AH43)&lt;$G43,$I43&lt;&gt;0),$G43/$H43,0)*IF(AND($K43&gt;0,AI$3&gt;$K43),0,1)*тех!AT$6</f>
        <v>0</v>
      </c>
      <c r="AJ43" s="64">
        <f>IF(AND(AJ$3&gt;=$I43,$H43&gt;0,SUM($M43:AI43)&lt;$G43,$I43&lt;&gt;0),$G43/$H43,0)*IF(AND($K43&gt;0,AJ$3&gt;$K43),0,1)*тех!AU$6</f>
        <v>0</v>
      </c>
      <c r="AK43" s="64">
        <f>IF(AND(AK$3&gt;=$I43,$H43&gt;0,SUM($M43:AJ43)&lt;$G43,$I43&lt;&gt;0),$G43/$H43,0)*IF(AND($K43&gt;0,AK$3&gt;$K43),0,1)*тех!AV$6</f>
        <v>0</v>
      </c>
      <c r="AL43" s="64">
        <f>IF(AND(AL$3&gt;=$I43,$H43&gt;0,SUM($M43:AK43)&lt;$G43,$I43&lt;&gt;0),$G43/$H43,0)*IF(AND($K43&gt;0,AL$3&gt;$K43),0,1)*тех!AW$6</f>
        <v>0</v>
      </c>
      <c r="AM43" s="64">
        <f>IF(AND(AM$3&gt;=$I43,$H43&gt;0,SUM($M43:AL43)&lt;$G43,$I43&lt;&gt;0),$G43/$H43,0)*IF(AND($K43&gt;0,AM$3&gt;$K43),0,1)*тех!AX$6</f>
        <v>0</v>
      </c>
      <c r="AN43" s="64">
        <f>IF(AND(AN$3&gt;=$I43,$H43&gt;0,SUM($M43:AM43)&lt;$G43,$I43&lt;&gt;0),$G43/$H43,0)*IF(AND($K43&gt;0,AN$3&gt;$K43),0,1)*тех!AY$6</f>
        <v>0</v>
      </c>
      <c r="AO43" s="64">
        <f>IF(AND(AO$3&gt;=$I43,$H43&gt;0,SUM($M43:AN43)&lt;$G43,$I43&lt;&gt;0),$G43/$H43,0)*IF(AND($K43&gt;0,AO$3&gt;$K43),0,1)*тех!AZ$6</f>
        <v>0</v>
      </c>
      <c r="AP43" s="64">
        <f>IF(AND(AP$3&gt;=$I43,$H43&gt;0,SUM($M43:AO43)&lt;$G43,$I43&lt;&gt;0),$G43/$H43,0)*IF(AND($K43&gt;0,AP$3&gt;$K43),0,1)*тех!BA$6</f>
        <v>0</v>
      </c>
      <c r="AQ43" s="64">
        <f>IF(AND(AQ$3&gt;=$I43,$H43&gt;0,SUM($M43:AP43)&lt;$G43,$I43&lt;&gt;0),$G43/$H43,0)*IF(AND($K43&gt;0,AQ$3&gt;$K43),0,1)*тех!BB$6</f>
        <v>0</v>
      </c>
      <c r="AR43" s="64">
        <f>IF(AND(AR$3&gt;=$I43,$H43&gt;0,SUM($M43:AQ43)&lt;$G43,$I43&lt;&gt;0),$G43/$H43,0)*IF(AND($K43&gt;0,AR$3&gt;$K43),0,1)*тех!BC$6</f>
        <v>0</v>
      </c>
      <c r="AS43" s="64">
        <f>IF(AND(AS$3&gt;=$I43,$H43&gt;0,SUM($M43:AR43)&lt;$G43,$I43&lt;&gt;0),$G43/$H43,0)*IF(AND($K43&gt;0,AS$3&gt;$K43),0,1)*тех!BD$6</f>
        <v>0</v>
      </c>
      <c r="AT43" s="64">
        <f>IF(AND(AT$3&gt;=$I43,$H43&gt;0,SUM($M43:AS43)&lt;$G43,$I43&lt;&gt;0),$G43/$H43,0)*IF(AND($K43&gt;0,AT$3&gt;$K43),0,1)*тех!BE$6</f>
        <v>0</v>
      </c>
      <c r="AU43" s="64">
        <f>IF(AND(AU$3&gt;=$I43,$H43&gt;0,SUM($M43:AT43)&lt;$G43,$I43&lt;&gt;0),$G43/$H43,0)*IF(AND($K43&gt;0,AU$3&gt;$K43),0,1)*тех!BF$6</f>
        <v>0</v>
      </c>
      <c r="AV43" s="64">
        <f>IF(AND(AV$3&gt;=$I43,$H43&gt;0,SUM($M43:AU43)&lt;$G43,$I43&lt;&gt;0),$G43/$H43,0)*IF(AND($K43&gt;0,AV$3&gt;$K43),0,1)*тех!BG$6</f>
        <v>0</v>
      </c>
      <c r="AW43" s="64">
        <f>IF(AND(AW$3&gt;=$I43,$H43&gt;0,SUM($M43:AV43)&lt;$G43,$I43&lt;&gt;0),$G43/$H43,0)*IF(AND($K43&gt;0,AW$3&gt;$K43),0,1)*тех!BH$6</f>
        <v>0</v>
      </c>
      <c r="AX43" s="64">
        <f>IF(AND(AX$3&gt;=$I43,$H43&gt;0,SUM($M43:AW43)&lt;$G43,$I43&lt;&gt;0),$G43/$H43,0)*IF(AND($K43&gt;0,AX$3&gt;$K43),0,1)*тех!BI$6</f>
        <v>0</v>
      </c>
      <c r="AY43" s="64">
        <f>IF(AND(AY$3&gt;=$I43,$H43&gt;0,SUM($M43:AX43)&lt;$G43,$I43&lt;&gt;0),$G43/$H43,0)*IF(AND($K43&gt;0,AY$3&gt;$K43),0,1)*тех!BJ$6</f>
        <v>0</v>
      </c>
      <c r="AZ43" s="64">
        <f>IF(AND(AZ$3&gt;=$I43,$H43&gt;0,SUM($M43:AY43)&lt;$G43,$I43&lt;&gt;0),$G43/$H43,0)*IF(AND($K43&gt;0,AZ$3&gt;$K43),0,1)*тех!BK$6</f>
        <v>0</v>
      </c>
      <c r="BA43" s="64">
        <f>IF(AND(BA$3&gt;=$I43,$H43&gt;0,SUM($M43:AZ43)&lt;$G43,$I43&lt;&gt;0),$G43/$H43,0)*IF(AND($K43&gt;0,BA$3&gt;$K43),0,1)*тех!BL$6</f>
        <v>0</v>
      </c>
      <c r="BB43" s="64">
        <f>IF(AND(BB$3&gt;=$I43,$H43&gt;0,SUM($M43:BA43)&lt;$G43,$I43&lt;&gt;0),$G43/$H43,0)*IF(AND($K43&gt;0,BB$3&gt;$K43),0,1)*тех!BM$6</f>
        <v>0</v>
      </c>
      <c r="BC43" s="64">
        <f>IF(AND(BC$3&gt;=$I43,$H43&gt;0,SUM($M43:BB43)&lt;$G43,$I43&lt;&gt;0),$G43/$H43,0)*IF(AND($K43&gt;0,BC$3&gt;$K43),0,1)*тех!BN$6</f>
        <v>0</v>
      </c>
      <c r="BD43" s="64">
        <f>IF(AND(BD$3&gt;=$I43,$H43&gt;0,SUM($M43:BC43)&lt;$G43,$I43&lt;&gt;0),$G43/$H43,0)*IF(AND($K43&gt;0,BD$3&gt;$K43),0,1)*тех!BO$6</f>
        <v>0</v>
      </c>
      <c r="BE43" s="64">
        <f>IF(AND(BE$3&gt;=$I43,$H43&gt;0,SUM($M43:BD43)&lt;$G43,$I43&lt;&gt;0),$G43/$H43,0)*IF(AND($K43&gt;0,BE$3&gt;$K43),0,1)*тех!BP$6</f>
        <v>0</v>
      </c>
      <c r="BF43" s="64">
        <f>IF(AND(BF$3&gt;=$I43,$H43&gt;0,SUM($M43:BE43)&lt;$G43,$I43&lt;&gt;0),$G43/$H43,0)*IF(AND($K43&gt;0,BF$3&gt;$K43),0,1)*тех!BQ$6</f>
        <v>0</v>
      </c>
      <c r="BG43" s="64">
        <f>IF(AND(BG$3&gt;=$I43,$H43&gt;0,SUM($M43:BF43)&lt;$G43,$I43&lt;&gt;0),$G43/$H43,0)*IF(AND($K43&gt;0,BG$3&gt;$K43),0,1)*тех!BR$6</f>
        <v>0</v>
      </c>
      <c r="BH43" s="64">
        <f>IF(AND(BH$3&gt;=$I43,$H43&gt;0,SUM($M43:BG43)&lt;$G43,$I43&lt;&gt;0),$G43/$H43,0)*IF(AND($K43&gt;0,BH$3&gt;$K43),0,1)*тех!BS$6</f>
        <v>0</v>
      </c>
      <c r="BI43" s="64">
        <f>IF(AND(BI$3&gt;=$I43,$H43&gt;0,SUM($M43:BH43)&lt;$G43,$I43&lt;&gt;0),$G43/$H43,0)*IF(AND($K43&gt;0,BI$3&gt;$K43),0,1)*тех!BT$6</f>
        <v>0</v>
      </c>
      <c r="BJ43" s="64">
        <f>IF(AND(BJ$3&gt;=$I43,$H43&gt;0,SUM($M43:BI43)&lt;$G43,$I43&lt;&gt;0),$G43/$H43,0)*IF(AND($K43&gt;0,BJ$3&gt;$K43),0,1)*тех!BU$6</f>
        <v>0</v>
      </c>
      <c r="BK43" s="64">
        <f>IF(AND(BK$3&gt;=$I43,$H43&gt;0,SUM($M43:BJ43)&lt;$G43,$I43&lt;&gt;0),$G43/$H43,0)*IF(AND($K43&gt;0,BK$3&gt;$K43),0,1)*тех!BV$6</f>
        <v>0</v>
      </c>
      <c r="BL43" s="64">
        <f>IF(AND(BL$3&gt;=$I43,$H43&gt;0,SUM($M43:BK43)&lt;$G43,$I43&lt;&gt;0),$G43/$H43,0)*IF(AND($K43&gt;0,BL$3&gt;$K43),0,1)*тех!BW$6</f>
        <v>0</v>
      </c>
      <c r="BM43" s="64">
        <f>IF(AND(BM$3&gt;=$I43,$H43&gt;0,SUM($M43:BL43)&lt;$G43,$I43&lt;&gt;0),$G43/$H43,0)*IF(AND($K43&gt;0,BM$3&gt;$K43),0,1)*тех!BX$6</f>
        <v>0</v>
      </c>
      <c r="BN43" s="64">
        <f>IF(AND(BN$3&gt;=$I43,$H43&gt;0,SUM($M43:BM43)&lt;$G43,$I43&lt;&gt;0),$G43/$H43,0)*IF(AND($K43&gt;0,BN$3&gt;$K43),0,1)*тех!BY$6</f>
        <v>0</v>
      </c>
      <c r="BO43" s="64">
        <f>IF(AND(BO$3&gt;=$I43,$H43&gt;0,SUM($M43:BN43)&lt;$G43,$I43&lt;&gt;0),$G43/$H43,0)*IF(AND($K43&gt;0,BO$3&gt;$K43),0,1)*тех!BZ$6</f>
        <v>0</v>
      </c>
      <c r="BP43" s="64">
        <f>IF(AND(BP$3&gt;=$I43,$H43&gt;0,SUM($M43:BO43)&lt;$G43,$I43&lt;&gt;0),$G43/$H43,0)*IF(AND($K43&gt;0,BP$3&gt;$K43),0,1)*тех!CA$6</f>
        <v>0</v>
      </c>
      <c r="BQ43" s="64">
        <f>IF(AND(BQ$3&gt;=$I43,$H43&gt;0,SUM($M43:BP43)&lt;$G43,$I43&lt;&gt;0),$G43/$H43,0)*IF(AND($K43&gt;0,BQ$3&gt;$K43),0,1)*тех!CB$6</f>
        <v>0</v>
      </c>
      <c r="BR43" s="64">
        <f>IF(AND(BR$3&gt;=$I43,$H43&gt;0,SUM($M43:BQ43)&lt;$G43,$I43&lt;&gt;0),$G43/$H43,0)*IF(AND($K43&gt;0,BR$3&gt;$K43),0,1)*тех!CC$6</f>
        <v>0</v>
      </c>
      <c r="BS43" s="64">
        <f>IF(AND(BS$3&gt;=$I43,$H43&gt;0,SUM($M43:BR43)&lt;$G43,$I43&lt;&gt;0),$G43/$H43,0)*IF(AND($K43&gt;0,BS$3&gt;$K43),0,1)*тех!CD$6</f>
        <v>0</v>
      </c>
      <c r="BT43" s="64">
        <f>IF(AND(BT$3&gt;=$I43,$H43&gt;0,SUM($M43:BS43)&lt;$G43,$I43&lt;&gt;0),$G43/$H43,0)*IF(AND($K43&gt;0,BT$3&gt;$K43),0,1)*тех!CE$6</f>
        <v>0</v>
      </c>
    </row>
    <row r="44" spans="2:72">
      <c r="B44" s="3">
        <v>39</v>
      </c>
      <c r="C44" s="19" t="s">
        <v>1249</v>
      </c>
      <c r="D44" s="19" t="s">
        <v>684</v>
      </c>
      <c r="E44" s="71">
        <v>304850</v>
      </c>
      <c r="F44" s="19">
        <v>0</v>
      </c>
      <c r="G44" s="76">
        <f t="shared" si="5"/>
        <v>0</v>
      </c>
      <c r="H44" s="7">
        <f>IFERROR(VLOOKUP(D44,тех!$N$19:$O$24,2,FALSE),)</f>
        <v>48</v>
      </c>
      <c r="I44" s="20">
        <f t="shared" si="3"/>
        <v>42370</v>
      </c>
      <c r="J44" s="111">
        <f>IF(AND(H44+(YEAR(I44)-YEAR(Параметры!$C$11))*12+(MONTH(I44)-MONTH(Параметры!$C$11))&gt;Параметры!$C$12,F44&gt;0),(G44-SUM(M44:BT44))/F44,)</f>
        <v>0</v>
      </c>
      <c r="K44" s="112">
        <f>IF(H44+(YEAR(I44)-YEAR(Параметры!$C$11))*12+(MONTH(I44)-MONTH(Параметры!$C$11))&gt;Параметры!$C$12,DATE(YEAR(Параметры!$C$11),MONTH(Параметры!$C$11)+Параметры!$C$12-1,1),"")</f>
        <v>42705</v>
      </c>
      <c r="M44" s="76">
        <f t="shared" si="2"/>
        <v>0</v>
      </c>
      <c r="N44" s="64">
        <f>IF(AND(N$3&gt;=$I44,$H44&gt;0,SUM($M44:M44)&lt;$G44,$I44&lt;&gt;0),$G44/$H44,0)*IF(AND($K44&gt;0,N$3&gt;$K44),0,1)*тех!Y$6</f>
        <v>0</v>
      </c>
      <c r="O44" s="64">
        <f>IF(AND(O$3&gt;=$I44,$H44&gt;0,SUM($M44:N44)&lt;$G44,$I44&lt;&gt;0),$G44/$H44,0)*IF(AND($K44&gt;0,O$3&gt;$K44),0,1)*тех!Z$6</f>
        <v>0</v>
      </c>
      <c r="P44" s="64">
        <f>IF(AND(P$3&gt;=$I44,$H44&gt;0,SUM($M44:O44)&lt;$G44,$I44&lt;&gt;0),$G44/$H44,0)*IF(AND($K44&gt;0,P$3&gt;$K44),0,1)*тех!AA$6</f>
        <v>0</v>
      </c>
      <c r="Q44" s="64">
        <f>IF(AND(Q$3&gt;=$I44,$H44&gt;0,SUM($M44:P44)&lt;$G44,$I44&lt;&gt;0),$G44/$H44,0)*IF(AND($K44&gt;0,Q$3&gt;$K44),0,1)*тех!AB$6</f>
        <v>0</v>
      </c>
      <c r="R44" s="64">
        <f>IF(AND(R$3&gt;=$I44,$H44&gt;0,SUM($M44:Q44)&lt;$G44,$I44&lt;&gt;0),$G44/$H44,0)*IF(AND($K44&gt;0,R$3&gt;$K44),0,1)*тех!AC$6</f>
        <v>0</v>
      </c>
      <c r="S44" s="64">
        <f>IF(AND(S$3&gt;=$I44,$H44&gt;0,SUM($M44:R44)&lt;$G44,$I44&lt;&gt;0),$G44/$H44,0)*IF(AND($K44&gt;0,S$3&gt;$K44),0,1)*тех!AD$6</f>
        <v>0</v>
      </c>
      <c r="T44" s="64">
        <f>IF(AND(T$3&gt;=$I44,$H44&gt;0,SUM($M44:S44)&lt;$G44,$I44&lt;&gt;0),$G44/$H44,0)*IF(AND($K44&gt;0,T$3&gt;$K44),0,1)*тех!AE$6</f>
        <v>0</v>
      </c>
      <c r="U44" s="64">
        <f>IF(AND(U$3&gt;=$I44,$H44&gt;0,SUM($M44:T44)&lt;$G44,$I44&lt;&gt;0),$G44/$H44,0)*IF(AND($K44&gt;0,U$3&gt;$K44),0,1)*тех!AF$6</f>
        <v>0</v>
      </c>
      <c r="V44" s="64">
        <f>IF(AND(V$3&gt;=$I44,$H44&gt;0,SUM($M44:U44)&lt;$G44,$I44&lt;&gt;0),$G44/$H44,0)*IF(AND($K44&gt;0,V$3&gt;$K44),0,1)*тех!AG$6</f>
        <v>0</v>
      </c>
      <c r="W44" s="64">
        <f>IF(AND(W$3&gt;=$I44,$H44&gt;0,SUM($M44:V44)&lt;$G44,$I44&lt;&gt;0),$G44/$H44,0)*IF(AND($K44&gt;0,W$3&gt;$K44),0,1)*тех!AH$6</f>
        <v>0</v>
      </c>
      <c r="X44" s="64">
        <f>IF(AND(X$3&gt;=$I44,$H44&gt;0,SUM($M44:W44)&lt;$G44,$I44&lt;&gt;0),$G44/$H44,0)*IF(AND($K44&gt;0,X$3&gt;$K44),0,1)*тех!AI$6</f>
        <v>0</v>
      </c>
      <c r="Y44" s="64">
        <f>IF(AND(Y$3&gt;=$I44,$H44&gt;0,SUM($M44:X44)&lt;$G44,$I44&lt;&gt;0),$G44/$H44,0)*IF(AND($K44&gt;0,Y$3&gt;$K44),0,1)*тех!AJ$6</f>
        <v>0</v>
      </c>
      <c r="Z44" s="64">
        <f>IF(AND(Z$3&gt;=$I44,$H44&gt;0,SUM($M44:Y44)&lt;$G44,$I44&lt;&gt;0),$G44/$H44,0)*IF(AND($K44&gt;0,Z$3&gt;$K44),0,1)*тех!AK$6</f>
        <v>0</v>
      </c>
      <c r="AA44" s="64">
        <f>IF(AND(AA$3&gt;=$I44,$H44&gt;0,SUM($M44:Z44)&lt;$G44,$I44&lt;&gt;0),$G44/$H44,0)*IF(AND($K44&gt;0,AA$3&gt;$K44),0,1)*тех!AL$6</f>
        <v>0</v>
      </c>
      <c r="AB44" s="64">
        <f>IF(AND(AB$3&gt;=$I44,$H44&gt;0,SUM($M44:AA44)&lt;$G44,$I44&lt;&gt;0),$G44/$H44,0)*IF(AND($K44&gt;0,AB$3&gt;$K44),0,1)*тех!AM$6</f>
        <v>0</v>
      </c>
      <c r="AC44" s="64">
        <f>IF(AND(AC$3&gt;=$I44,$H44&gt;0,SUM($M44:AB44)&lt;$G44,$I44&lt;&gt;0),$G44/$H44,0)*IF(AND($K44&gt;0,AC$3&gt;$K44),0,1)*тех!AN$6</f>
        <v>0</v>
      </c>
      <c r="AD44" s="64">
        <f>IF(AND(AD$3&gt;=$I44,$H44&gt;0,SUM($M44:AC44)&lt;$G44,$I44&lt;&gt;0),$G44/$H44,0)*IF(AND($K44&gt;0,AD$3&gt;$K44),0,1)*тех!AO$6</f>
        <v>0</v>
      </c>
      <c r="AE44" s="64">
        <f>IF(AND(AE$3&gt;=$I44,$H44&gt;0,SUM($M44:AD44)&lt;$G44,$I44&lt;&gt;0),$G44/$H44,0)*IF(AND($K44&gt;0,AE$3&gt;$K44),0,1)*тех!AP$6</f>
        <v>0</v>
      </c>
      <c r="AF44" s="64">
        <f>IF(AND(AF$3&gt;=$I44,$H44&gt;0,SUM($M44:AE44)&lt;$G44,$I44&lt;&gt;0),$G44/$H44,0)*IF(AND($K44&gt;0,AF$3&gt;$K44),0,1)*тех!AQ$6</f>
        <v>0</v>
      </c>
      <c r="AG44" s="64">
        <f>IF(AND(AG$3&gt;=$I44,$H44&gt;0,SUM($M44:AF44)&lt;$G44,$I44&lt;&gt;0),$G44/$H44,0)*IF(AND($K44&gt;0,AG$3&gt;$K44),0,1)*тех!AR$6</f>
        <v>0</v>
      </c>
      <c r="AH44" s="64">
        <f>IF(AND(AH$3&gt;=$I44,$H44&gt;0,SUM($M44:AG44)&lt;$G44,$I44&lt;&gt;0),$G44/$H44,0)*IF(AND($K44&gt;0,AH$3&gt;$K44),0,1)*тех!AS$6</f>
        <v>0</v>
      </c>
      <c r="AI44" s="64">
        <f>IF(AND(AI$3&gt;=$I44,$H44&gt;0,SUM($M44:AH44)&lt;$G44,$I44&lt;&gt;0),$G44/$H44,0)*IF(AND($K44&gt;0,AI$3&gt;$K44),0,1)*тех!AT$6</f>
        <v>0</v>
      </c>
      <c r="AJ44" s="64">
        <f>IF(AND(AJ$3&gt;=$I44,$H44&gt;0,SUM($M44:AI44)&lt;$G44,$I44&lt;&gt;0),$G44/$H44,0)*IF(AND($K44&gt;0,AJ$3&gt;$K44),0,1)*тех!AU$6</f>
        <v>0</v>
      </c>
      <c r="AK44" s="64">
        <f>IF(AND(AK$3&gt;=$I44,$H44&gt;0,SUM($M44:AJ44)&lt;$G44,$I44&lt;&gt;0),$G44/$H44,0)*IF(AND($K44&gt;0,AK$3&gt;$K44),0,1)*тех!AV$6</f>
        <v>0</v>
      </c>
      <c r="AL44" s="64">
        <f>IF(AND(AL$3&gt;=$I44,$H44&gt;0,SUM($M44:AK44)&lt;$G44,$I44&lt;&gt;0),$G44/$H44,0)*IF(AND($K44&gt;0,AL$3&gt;$K44),0,1)*тех!AW$6</f>
        <v>0</v>
      </c>
      <c r="AM44" s="64">
        <f>IF(AND(AM$3&gt;=$I44,$H44&gt;0,SUM($M44:AL44)&lt;$G44,$I44&lt;&gt;0),$G44/$H44,0)*IF(AND($K44&gt;0,AM$3&gt;$K44),0,1)*тех!AX$6</f>
        <v>0</v>
      </c>
      <c r="AN44" s="64">
        <f>IF(AND(AN$3&gt;=$I44,$H44&gt;0,SUM($M44:AM44)&lt;$G44,$I44&lt;&gt;0),$G44/$H44,0)*IF(AND($K44&gt;0,AN$3&gt;$K44),0,1)*тех!AY$6</f>
        <v>0</v>
      </c>
      <c r="AO44" s="64">
        <f>IF(AND(AO$3&gt;=$I44,$H44&gt;0,SUM($M44:AN44)&lt;$G44,$I44&lt;&gt;0),$G44/$H44,0)*IF(AND($K44&gt;0,AO$3&gt;$K44),0,1)*тех!AZ$6</f>
        <v>0</v>
      </c>
      <c r="AP44" s="64">
        <f>IF(AND(AP$3&gt;=$I44,$H44&gt;0,SUM($M44:AO44)&lt;$G44,$I44&lt;&gt;0),$G44/$H44,0)*IF(AND($K44&gt;0,AP$3&gt;$K44),0,1)*тех!BA$6</f>
        <v>0</v>
      </c>
      <c r="AQ44" s="64">
        <f>IF(AND(AQ$3&gt;=$I44,$H44&gt;0,SUM($M44:AP44)&lt;$G44,$I44&lt;&gt;0),$G44/$H44,0)*IF(AND($K44&gt;0,AQ$3&gt;$K44),0,1)*тех!BB$6</f>
        <v>0</v>
      </c>
      <c r="AR44" s="64">
        <f>IF(AND(AR$3&gt;=$I44,$H44&gt;0,SUM($M44:AQ44)&lt;$G44,$I44&lt;&gt;0),$G44/$H44,0)*IF(AND($K44&gt;0,AR$3&gt;$K44),0,1)*тех!BC$6</f>
        <v>0</v>
      </c>
      <c r="AS44" s="64">
        <f>IF(AND(AS$3&gt;=$I44,$H44&gt;0,SUM($M44:AR44)&lt;$G44,$I44&lt;&gt;0),$G44/$H44,0)*IF(AND($K44&gt;0,AS$3&gt;$K44),0,1)*тех!BD$6</f>
        <v>0</v>
      </c>
      <c r="AT44" s="64">
        <f>IF(AND(AT$3&gt;=$I44,$H44&gt;0,SUM($M44:AS44)&lt;$G44,$I44&lt;&gt;0),$G44/$H44,0)*IF(AND($K44&gt;0,AT$3&gt;$K44),0,1)*тех!BE$6</f>
        <v>0</v>
      </c>
      <c r="AU44" s="64">
        <f>IF(AND(AU$3&gt;=$I44,$H44&gt;0,SUM($M44:AT44)&lt;$G44,$I44&lt;&gt;0),$G44/$H44,0)*IF(AND($K44&gt;0,AU$3&gt;$K44),0,1)*тех!BF$6</f>
        <v>0</v>
      </c>
      <c r="AV44" s="64">
        <f>IF(AND(AV$3&gt;=$I44,$H44&gt;0,SUM($M44:AU44)&lt;$G44,$I44&lt;&gt;0),$G44/$H44,0)*IF(AND($K44&gt;0,AV$3&gt;$K44),0,1)*тех!BG$6</f>
        <v>0</v>
      </c>
      <c r="AW44" s="64">
        <f>IF(AND(AW$3&gt;=$I44,$H44&gt;0,SUM($M44:AV44)&lt;$G44,$I44&lt;&gt;0),$G44/$H44,0)*IF(AND($K44&gt;0,AW$3&gt;$K44),0,1)*тех!BH$6</f>
        <v>0</v>
      </c>
      <c r="AX44" s="64">
        <f>IF(AND(AX$3&gt;=$I44,$H44&gt;0,SUM($M44:AW44)&lt;$G44,$I44&lt;&gt;0),$G44/$H44,0)*IF(AND($K44&gt;0,AX$3&gt;$K44),0,1)*тех!BI$6</f>
        <v>0</v>
      </c>
      <c r="AY44" s="64">
        <f>IF(AND(AY$3&gt;=$I44,$H44&gt;0,SUM($M44:AX44)&lt;$G44,$I44&lt;&gt;0),$G44/$H44,0)*IF(AND($K44&gt;0,AY$3&gt;$K44),0,1)*тех!BJ$6</f>
        <v>0</v>
      </c>
      <c r="AZ44" s="64">
        <f>IF(AND(AZ$3&gt;=$I44,$H44&gt;0,SUM($M44:AY44)&lt;$G44,$I44&lt;&gt;0),$G44/$H44,0)*IF(AND($K44&gt;0,AZ$3&gt;$K44),0,1)*тех!BK$6</f>
        <v>0</v>
      </c>
      <c r="BA44" s="64">
        <f>IF(AND(BA$3&gt;=$I44,$H44&gt;0,SUM($M44:AZ44)&lt;$G44,$I44&lt;&gt;0),$G44/$H44,0)*IF(AND($K44&gt;0,BA$3&gt;$K44),0,1)*тех!BL$6</f>
        <v>0</v>
      </c>
      <c r="BB44" s="64">
        <f>IF(AND(BB$3&gt;=$I44,$H44&gt;0,SUM($M44:BA44)&lt;$G44,$I44&lt;&gt;0),$G44/$H44,0)*IF(AND($K44&gt;0,BB$3&gt;$K44),0,1)*тех!BM$6</f>
        <v>0</v>
      </c>
      <c r="BC44" s="64">
        <f>IF(AND(BC$3&gt;=$I44,$H44&gt;0,SUM($M44:BB44)&lt;$G44,$I44&lt;&gt;0),$G44/$H44,0)*IF(AND($K44&gt;0,BC$3&gt;$K44),0,1)*тех!BN$6</f>
        <v>0</v>
      </c>
      <c r="BD44" s="64">
        <f>IF(AND(BD$3&gt;=$I44,$H44&gt;0,SUM($M44:BC44)&lt;$G44,$I44&lt;&gt;0),$G44/$H44,0)*IF(AND($K44&gt;0,BD$3&gt;$K44),0,1)*тех!BO$6</f>
        <v>0</v>
      </c>
      <c r="BE44" s="64">
        <f>IF(AND(BE$3&gt;=$I44,$H44&gt;0,SUM($M44:BD44)&lt;$G44,$I44&lt;&gt;0),$G44/$H44,0)*IF(AND($K44&gt;0,BE$3&gt;$K44),0,1)*тех!BP$6</f>
        <v>0</v>
      </c>
      <c r="BF44" s="64">
        <f>IF(AND(BF$3&gt;=$I44,$H44&gt;0,SUM($M44:BE44)&lt;$G44,$I44&lt;&gt;0),$G44/$H44,0)*IF(AND($K44&gt;0,BF$3&gt;$K44),0,1)*тех!BQ$6</f>
        <v>0</v>
      </c>
      <c r="BG44" s="64">
        <f>IF(AND(BG$3&gt;=$I44,$H44&gt;0,SUM($M44:BF44)&lt;$G44,$I44&lt;&gt;0),$G44/$H44,0)*IF(AND($K44&gt;0,BG$3&gt;$K44),0,1)*тех!BR$6</f>
        <v>0</v>
      </c>
      <c r="BH44" s="64">
        <f>IF(AND(BH$3&gt;=$I44,$H44&gt;0,SUM($M44:BG44)&lt;$G44,$I44&lt;&gt;0),$G44/$H44,0)*IF(AND($K44&gt;0,BH$3&gt;$K44),0,1)*тех!BS$6</f>
        <v>0</v>
      </c>
      <c r="BI44" s="64">
        <f>IF(AND(BI$3&gt;=$I44,$H44&gt;0,SUM($M44:BH44)&lt;$G44,$I44&lt;&gt;0),$G44/$H44,0)*IF(AND($K44&gt;0,BI$3&gt;$K44),0,1)*тех!BT$6</f>
        <v>0</v>
      </c>
      <c r="BJ44" s="64">
        <f>IF(AND(BJ$3&gt;=$I44,$H44&gt;0,SUM($M44:BI44)&lt;$G44,$I44&lt;&gt;0),$G44/$H44,0)*IF(AND($K44&gt;0,BJ$3&gt;$K44),0,1)*тех!BU$6</f>
        <v>0</v>
      </c>
      <c r="BK44" s="64">
        <f>IF(AND(BK$3&gt;=$I44,$H44&gt;0,SUM($M44:BJ44)&lt;$G44,$I44&lt;&gt;0),$G44/$H44,0)*IF(AND($K44&gt;0,BK$3&gt;$K44),0,1)*тех!BV$6</f>
        <v>0</v>
      </c>
      <c r="BL44" s="64">
        <f>IF(AND(BL$3&gt;=$I44,$H44&gt;0,SUM($M44:BK44)&lt;$G44,$I44&lt;&gt;0),$G44/$H44,0)*IF(AND($K44&gt;0,BL$3&gt;$K44),0,1)*тех!BW$6</f>
        <v>0</v>
      </c>
      <c r="BM44" s="64">
        <f>IF(AND(BM$3&gt;=$I44,$H44&gt;0,SUM($M44:BL44)&lt;$G44,$I44&lt;&gt;0),$G44/$H44,0)*IF(AND($K44&gt;0,BM$3&gt;$K44),0,1)*тех!BX$6</f>
        <v>0</v>
      </c>
      <c r="BN44" s="64">
        <f>IF(AND(BN$3&gt;=$I44,$H44&gt;0,SUM($M44:BM44)&lt;$G44,$I44&lt;&gt;0),$G44/$H44,0)*IF(AND($K44&gt;0,BN$3&gt;$K44),0,1)*тех!BY$6</f>
        <v>0</v>
      </c>
      <c r="BO44" s="64">
        <f>IF(AND(BO$3&gt;=$I44,$H44&gt;0,SUM($M44:BN44)&lt;$G44,$I44&lt;&gt;0),$G44/$H44,0)*IF(AND($K44&gt;0,BO$3&gt;$K44),0,1)*тех!BZ$6</f>
        <v>0</v>
      </c>
      <c r="BP44" s="64">
        <f>IF(AND(BP$3&gt;=$I44,$H44&gt;0,SUM($M44:BO44)&lt;$G44,$I44&lt;&gt;0),$G44/$H44,0)*IF(AND($K44&gt;0,BP$3&gt;$K44),0,1)*тех!CA$6</f>
        <v>0</v>
      </c>
      <c r="BQ44" s="64">
        <f>IF(AND(BQ$3&gt;=$I44,$H44&gt;0,SUM($M44:BP44)&lt;$G44,$I44&lt;&gt;0),$G44/$H44,0)*IF(AND($K44&gt;0,BQ$3&gt;$K44),0,1)*тех!CB$6</f>
        <v>0</v>
      </c>
      <c r="BR44" s="64">
        <f>IF(AND(BR$3&gt;=$I44,$H44&gt;0,SUM($M44:BQ44)&lt;$G44,$I44&lt;&gt;0),$G44/$H44,0)*IF(AND($K44&gt;0,BR$3&gt;$K44),0,1)*тех!CC$6</f>
        <v>0</v>
      </c>
      <c r="BS44" s="64">
        <f>IF(AND(BS$3&gt;=$I44,$H44&gt;0,SUM($M44:BR44)&lt;$G44,$I44&lt;&gt;0),$G44/$H44,0)*IF(AND($K44&gt;0,BS$3&gt;$K44),0,1)*тех!CD$6</f>
        <v>0</v>
      </c>
      <c r="BT44" s="64">
        <f>IF(AND(BT$3&gt;=$I44,$H44&gt;0,SUM($M44:BS44)&lt;$G44,$I44&lt;&gt;0),$G44/$H44,0)*IF(AND($K44&gt;0,BT$3&gt;$K44),0,1)*тех!CE$6</f>
        <v>0</v>
      </c>
    </row>
    <row r="45" spans="2:72">
      <c r="B45" s="3">
        <v>40</v>
      </c>
      <c r="C45" s="19" t="s">
        <v>1250</v>
      </c>
      <c r="D45" s="19" t="s">
        <v>684</v>
      </c>
      <c r="E45" s="71">
        <v>483148.9</v>
      </c>
      <c r="F45" s="19">
        <v>0</v>
      </c>
      <c r="G45" s="76">
        <f t="shared" si="5"/>
        <v>0</v>
      </c>
      <c r="H45" s="7">
        <f>IFERROR(VLOOKUP(D45,тех!$N$19:$O$24,2,FALSE),)</f>
        <v>48</v>
      </c>
      <c r="I45" s="20">
        <f t="shared" si="3"/>
        <v>42370</v>
      </c>
      <c r="J45" s="111">
        <f>IF(AND(H45+(YEAR(I45)-YEAR(Параметры!$C$11))*12+(MONTH(I45)-MONTH(Параметры!$C$11))&gt;Параметры!$C$12,F45&gt;0),(G45-SUM(M45:BT45))/F45,)</f>
        <v>0</v>
      </c>
      <c r="K45" s="112">
        <f>IF(H45+(YEAR(I45)-YEAR(Параметры!$C$11))*12+(MONTH(I45)-MONTH(Параметры!$C$11))&gt;Параметры!$C$12,DATE(YEAR(Параметры!$C$11),MONTH(Параметры!$C$11)+Параметры!$C$12-1,1),"")</f>
        <v>42705</v>
      </c>
      <c r="M45" s="76">
        <f t="shared" si="2"/>
        <v>0</v>
      </c>
      <c r="N45" s="64">
        <f>IF(AND(N$3&gt;=$I45,$H45&gt;0,SUM($M45:M45)&lt;$G45,$I45&lt;&gt;0),$G45/$H45,0)*IF(AND($K45&gt;0,N$3&gt;$K45),0,1)*тех!Y$6</f>
        <v>0</v>
      </c>
      <c r="O45" s="64">
        <f>IF(AND(O$3&gt;=$I45,$H45&gt;0,SUM($M45:N45)&lt;$G45,$I45&lt;&gt;0),$G45/$H45,0)*IF(AND($K45&gt;0,O$3&gt;$K45),0,1)*тех!Z$6</f>
        <v>0</v>
      </c>
      <c r="P45" s="64">
        <f>IF(AND(P$3&gt;=$I45,$H45&gt;0,SUM($M45:O45)&lt;$G45,$I45&lt;&gt;0),$G45/$H45,0)*IF(AND($K45&gt;0,P$3&gt;$K45),0,1)*тех!AA$6</f>
        <v>0</v>
      </c>
      <c r="Q45" s="64">
        <f>IF(AND(Q$3&gt;=$I45,$H45&gt;0,SUM($M45:P45)&lt;$G45,$I45&lt;&gt;0),$G45/$H45,0)*IF(AND($K45&gt;0,Q$3&gt;$K45),0,1)*тех!AB$6</f>
        <v>0</v>
      </c>
      <c r="R45" s="64">
        <f>IF(AND(R$3&gt;=$I45,$H45&gt;0,SUM($M45:Q45)&lt;$G45,$I45&lt;&gt;0),$G45/$H45,0)*IF(AND($K45&gt;0,R$3&gt;$K45),0,1)*тех!AC$6</f>
        <v>0</v>
      </c>
      <c r="S45" s="64">
        <f>IF(AND(S$3&gt;=$I45,$H45&gt;0,SUM($M45:R45)&lt;$G45,$I45&lt;&gt;0),$G45/$H45,0)*IF(AND($K45&gt;0,S$3&gt;$K45),0,1)*тех!AD$6</f>
        <v>0</v>
      </c>
      <c r="T45" s="64">
        <f>IF(AND(T$3&gt;=$I45,$H45&gt;0,SUM($M45:S45)&lt;$G45,$I45&lt;&gt;0),$G45/$H45,0)*IF(AND($K45&gt;0,T$3&gt;$K45),0,1)*тех!AE$6</f>
        <v>0</v>
      </c>
      <c r="U45" s="64">
        <f>IF(AND(U$3&gt;=$I45,$H45&gt;0,SUM($M45:T45)&lt;$G45,$I45&lt;&gt;0),$G45/$H45,0)*IF(AND($K45&gt;0,U$3&gt;$K45),0,1)*тех!AF$6</f>
        <v>0</v>
      </c>
      <c r="V45" s="64">
        <f>IF(AND(V$3&gt;=$I45,$H45&gt;0,SUM($M45:U45)&lt;$G45,$I45&lt;&gt;0),$G45/$H45,0)*IF(AND($K45&gt;0,V$3&gt;$K45),0,1)*тех!AG$6</f>
        <v>0</v>
      </c>
      <c r="W45" s="64">
        <f>IF(AND(W$3&gt;=$I45,$H45&gt;0,SUM($M45:V45)&lt;$G45,$I45&lt;&gt;0),$G45/$H45,0)*IF(AND($K45&gt;0,W$3&gt;$K45),0,1)*тех!AH$6</f>
        <v>0</v>
      </c>
      <c r="X45" s="64">
        <f>IF(AND(X$3&gt;=$I45,$H45&gt;0,SUM($M45:W45)&lt;$G45,$I45&lt;&gt;0),$G45/$H45,0)*IF(AND($K45&gt;0,X$3&gt;$K45),0,1)*тех!AI$6</f>
        <v>0</v>
      </c>
      <c r="Y45" s="64">
        <f>IF(AND(Y$3&gt;=$I45,$H45&gt;0,SUM($M45:X45)&lt;$G45,$I45&lt;&gt;0),$G45/$H45,0)*IF(AND($K45&gt;0,Y$3&gt;$K45),0,1)*тех!AJ$6</f>
        <v>0</v>
      </c>
      <c r="Z45" s="64">
        <f>IF(AND(Z$3&gt;=$I45,$H45&gt;0,SUM($M45:Y45)&lt;$G45,$I45&lt;&gt;0),$G45/$H45,0)*IF(AND($K45&gt;0,Z$3&gt;$K45),0,1)*тех!AK$6</f>
        <v>0</v>
      </c>
      <c r="AA45" s="64">
        <f>IF(AND(AA$3&gt;=$I45,$H45&gt;0,SUM($M45:Z45)&lt;$G45,$I45&lt;&gt;0),$G45/$H45,0)*IF(AND($K45&gt;0,AA$3&gt;$K45),0,1)*тех!AL$6</f>
        <v>0</v>
      </c>
      <c r="AB45" s="64">
        <f>IF(AND(AB$3&gt;=$I45,$H45&gt;0,SUM($M45:AA45)&lt;$G45,$I45&lt;&gt;0),$G45/$H45,0)*IF(AND($K45&gt;0,AB$3&gt;$K45),0,1)*тех!AM$6</f>
        <v>0</v>
      </c>
      <c r="AC45" s="64">
        <f>IF(AND(AC$3&gt;=$I45,$H45&gt;0,SUM($M45:AB45)&lt;$G45,$I45&lt;&gt;0),$G45/$H45,0)*IF(AND($K45&gt;0,AC$3&gt;$K45),0,1)*тех!AN$6</f>
        <v>0</v>
      </c>
      <c r="AD45" s="64">
        <f>IF(AND(AD$3&gt;=$I45,$H45&gt;0,SUM($M45:AC45)&lt;$G45,$I45&lt;&gt;0),$G45/$H45,0)*IF(AND($K45&gt;0,AD$3&gt;$K45),0,1)*тех!AO$6</f>
        <v>0</v>
      </c>
      <c r="AE45" s="64">
        <f>IF(AND(AE$3&gt;=$I45,$H45&gt;0,SUM($M45:AD45)&lt;$G45,$I45&lt;&gt;0),$G45/$H45,0)*IF(AND($K45&gt;0,AE$3&gt;$K45),0,1)*тех!AP$6</f>
        <v>0</v>
      </c>
      <c r="AF45" s="64">
        <f>IF(AND(AF$3&gt;=$I45,$H45&gt;0,SUM($M45:AE45)&lt;$G45,$I45&lt;&gt;0),$G45/$H45,0)*IF(AND($K45&gt;0,AF$3&gt;$K45),0,1)*тех!AQ$6</f>
        <v>0</v>
      </c>
      <c r="AG45" s="64">
        <f>IF(AND(AG$3&gt;=$I45,$H45&gt;0,SUM($M45:AF45)&lt;$G45,$I45&lt;&gt;0),$G45/$H45,0)*IF(AND($K45&gt;0,AG$3&gt;$K45),0,1)*тех!AR$6</f>
        <v>0</v>
      </c>
      <c r="AH45" s="64">
        <f>IF(AND(AH$3&gt;=$I45,$H45&gt;0,SUM($M45:AG45)&lt;$G45,$I45&lt;&gt;0),$G45/$H45,0)*IF(AND($K45&gt;0,AH$3&gt;$K45),0,1)*тех!AS$6</f>
        <v>0</v>
      </c>
      <c r="AI45" s="64">
        <f>IF(AND(AI$3&gt;=$I45,$H45&gt;0,SUM($M45:AH45)&lt;$G45,$I45&lt;&gt;0),$G45/$H45,0)*IF(AND($K45&gt;0,AI$3&gt;$K45),0,1)*тех!AT$6</f>
        <v>0</v>
      </c>
      <c r="AJ45" s="64">
        <f>IF(AND(AJ$3&gt;=$I45,$H45&gt;0,SUM($M45:AI45)&lt;$G45,$I45&lt;&gt;0),$G45/$H45,0)*IF(AND($K45&gt;0,AJ$3&gt;$K45),0,1)*тех!AU$6</f>
        <v>0</v>
      </c>
      <c r="AK45" s="64">
        <f>IF(AND(AK$3&gt;=$I45,$H45&gt;0,SUM($M45:AJ45)&lt;$G45,$I45&lt;&gt;0),$G45/$H45,0)*IF(AND($K45&gt;0,AK$3&gt;$K45),0,1)*тех!AV$6</f>
        <v>0</v>
      </c>
      <c r="AL45" s="64">
        <f>IF(AND(AL$3&gt;=$I45,$H45&gt;0,SUM($M45:AK45)&lt;$G45,$I45&lt;&gt;0),$G45/$H45,0)*IF(AND($K45&gt;0,AL$3&gt;$K45),0,1)*тех!AW$6</f>
        <v>0</v>
      </c>
      <c r="AM45" s="64">
        <f>IF(AND(AM$3&gt;=$I45,$H45&gt;0,SUM($M45:AL45)&lt;$G45,$I45&lt;&gt;0),$G45/$H45,0)*IF(AND($K45&gt;0,AM$3&gt;$K45),0,1)*тех!AX$6</f>
        <v>0</v>
      </c>
      <c r="AN45" s="64">
        <f>IF(AND(AN$3&gt;=$I45,$H45&gt;0,SUM($M45:AM45)&lt;$G45,$I45&lt;&gt;0),$G45/$H45,0)*IF(AND($K45&gt;0,AN$3&gt;$K45),0,1)*тех!AY$6</f>
        <v>0</v>
      </c>
      <c r="AO45" s="64">
        <f>IF(AND(AO$3&gt;=$I45,$H45&gt;0,SUM($M45:AN45)&lt;$G45,$I45&lt;&gt;0),$G45/$H45,0)*IF(AND($K45&gt;0,AO$3&gt;$K45),0,1)*тех!AZ$6</f>
        <v>0</v>
      </c>
      <c r="AP45" s="64">
        <f>IF(AND(AP$3&gt;=$I45,$H45&gt;0,SUM($M45:AO45)&lt;$G45,$I45&lt;&gt;0),$G45/$H45,0)*IF(AND($K45&gt;0,AP$3&gt;$K45),0,1)*тех!BA$6</f>
        <v>0</v>
      </c>
      <c r="AQ45" s="64">
        <f>IF(AND(AQ$3&gt;=$I45,$H45&gt;0,SUM($M45:AP45)&lt;$G45,$I45&lt;&gt;0),$G45/$H45,0)*IF(AND($K45&gt;0,AQ$3&gt;$K45),0,1)*тех!BB$6</f>
        <v>0</v>
      </c>
      <c r="AR45" s="64">
        <f>IF(AND(AR$3&gt;=$I45,$H45&gt;0,SUM($M45:AQ45)&lt;$G45,$I45&lt;&gt;0),$G45/$H45,0)*IF(AND($K45&gt;0,AR$3&gt;$K45),0,1)*тех!BC$6</f>
        <v>0</v>
      </c>
      <c r="AS45" s="64">
        <f>IF(AND(AS$3&gt;=$I45,$H45&gt;0,SUM($M45:AR45)&lt;$G45,$I45&lt;&gt;0),$G45/$H45,0)*IF(AND($K45&gt;0,AS$3&gt;$K45),0,1)*тех!BD$6</f>
        <v>0</v>
      </c>
      <c r="AT45" s="64">
        <f>IF(AND(AT$3&gt;=$I45,$H45&gt;0,SUM($M45:AS45)&lt;$G45,$I45&lt;&gt;0),$G45/$H45,0)*IF(AND($K45&gt;0,AT$3&gt;$K45),0,1)*тех!BE$6</f>
        <v>0</v>
      </c>
      <c r="AU45" s="64">
        <f>IF(AND(AU$3&gt;=$I45,$H45&gt;0,SUM($M45:AT45)&lt;$G45,$I45&lt;&gt;0),$G45/$H45,0)*IF(AND($K45&gt;0,AU$3&gt;$K45),0,1)*тех!BF$6</f>
        <v>0</v>
      </c>
      <c r="AV45" s="64">
        <f>IF(AND(AV$3&gt;=$I45,$H45&gt;0,SUM($M45:AU45)&lt;$G45,$I45&lt;&gt;0),$G45/$H45,0)*IF(AND($K45&gt;0,AV$3&gt;$K45),0,1)*тех!BG$6</f>
        <v>0</v>
      </c>
      <c r="AW45" s="64">
        <f>IF(AND(AW$3&gt;=$I45,$H45&gt;0,SUM($M45:AV45)&lt;$G45,$I45&lt;&gt;0),$G45/$H45,0)*IF(AND($K45&gt;0,AW$3&gt;$K45),0,1)*тех!BH$6</f>
        <v>0</v>
      </c>
      <c r="AX45" s="64">
        <f>IF(AND(AX$3&gt;=$I45,$H45&gt;0,SUM($M45:AW45)&lt;$G45,$I45&lt;&gt;0),$G45/$H45,0)*IF(AND($K45&gt;0,AX$3&gt;$K45),0,1)*тех!BI$6</f>
        <v>0</v>
      </c>
      <c r="AY45" s="64">
        <f>IF(AND(AY$3&gt;=$I45,$H45&gt;0,SUM($M45:AX45)&lt;$G45,$I45&lt;&gt;0),$G45/$H45,0)*IF(AND($K45&gt;0,AY$3&gt;$K45),0,1)*тех!BJ$6</f>
        <v>0</v>
      </c>
      <c r="AZ45" s="64">
        <f>IF(AND(AZ$3&gt;=$I45,$H45&gt;0,SUM($M45:AY45)&lt;$G45,$I45&lt;&gt;0),$G45/$H45,0)*IF(AND($K45&gt;0,AZ$3&gt;$K45),0,1)*тех!BK$6</f>
        <v>0</v>
      </c>
      <c r="BA45" s="64">
        <f>IF(AND(BA$3&gt;=$I45,$H45&gt;0,SUM($M45:AZ45)&lt;$G45,$I45&lt;&gt;0),$G45/$H45,0)*IF(AND($K45&gt;0,BA$3&gt;$K45),0,1)*тех!BL$6</f>
        <v>0</v>
      </c>
      <c r="BB45" s="64">
        <f>IF(AND(BB$3&gt;=$I45,$H45&gt;0,SUM($M45:BA45)&lt;$G45,$I45&lt;&gt;0),$G45/$H45,0)*IF(AND($K45&gt;0,BB$3&gt;$K45),0,1)*тех!BM$6</f>
        <v>0</v>
      </c>
      <c r="BC45" s="64">
        <f>IF(AND(BC$3&gt;=$I45,$H45&gt;0,SUM($M45:BB45)&lt;$G45,$I45&lt;&gt;0),$G45/$H45,0)*IF(AND($K45&gt;0,BC$3&gt;$K45),0,1)*тех!BN$6</f>
        <v>0</v>
      </c>
      <c r="BD45" s="64">
        <f>IF(AND(BD$3&gt;=$I45,$H45&gt;0,SUM($M45:BC45)&lt;$G45,$I45&lt;&gt;0),$G45/$H45,0)*IF(AND($K45&gt;0,BD$3&gt;$K45),0,1)*тех!BO$6</f>
        <v>0</v>
      </c>
      <c r="BE45" s="64">
        <f>IF(AND(BE$3&gt;=$I45,$H45&gt;0,SUM($M45:BD45)&lt;$G45,$I45&lt;&gt;0),$G45/$H45,0)*IF(AND($K45&gt;0,BE$3&gt;$K45),0,1)*тех!BP$6</f>
        <v>0</v>
      </c>
      <c r="BF45" s="64">
        <f>IF(AND(BF$3&gt;=$I45,$H45&gt;0,SUM($M45:BE45)&lt;$G45,$I45&lt;&gt;0),$G45/$H45,0)*IF(AND($K45&gt;0,BF$3&gt;$K45),0,1)*тех!BQ$6</f>
        <v>0</v>
      </c>
      <c r="BG45" s="64">
        <f>IF(AND(BG$3&gt;=$I45,$H45&gt;0,SUM($M45:BF45)&lt;$G45,$I45&lt;&gt;0),$G45/$H45,0)*IF(AND($K45&gt;0,BG$3&gt;$K45),0,1)*тех!BR$6</f>
        <v>0</v>
      </c>
      <c r="BH45" s="64">
        <f>IF(AND(BH$3&gt;=$I45,$H45&gt;0,SUM($M45:BG45)&lt;$G45,$I45&lt;&gt;0),$G45/$H45,0)*IF(AND($K45&gt;0,BH$3&gt;$K45),0,1)*тех!BS$6</f>
        <v>0</v>
      </c>
      <c r="BI45" s="64">
        <f>IF(AND(BI$3&gt;=$I45,$H45&gt;0,SUM($M45:BH45)&lt;$G45,$I45&lt;&gt;0),$G45/$H45,0)*IF(AND($K45&gt;0,BI$3&gt;$K45),0,1)*тех!BT$6</f>
        <v>0</v>
      </c>
      <c r="BJ45" s="64">
        <f>IF(AND(BJ$3&gt;=$I45,$H45&gt;0,SUM($M45:BI45)&lt;$G45,$I45&lt;&gt;0),$G45/$H45,0)*IF(AND($K45&gt;0,BJ$3&gt;$K45),0,1)*тех!BU$6</f>
        <v>0</v>
      </c>
      <c r="BK45" s="64">
        <f>IF(AND(BK$3&gt;=$I45,$H45&gt;0,SUM($M45:BJ45)&lt;$G45,$I45&lt;&gt;0),$G45/$H45,0)*IF(AND($K45&gt;0,BK$3&gt;$K45),0,1)*тех!BV$6</f>
        <v>0</v>
      </c>
      <c r="BL45" s="64">
        <f>IF(AND(BL$3&gt;=$I45,$H45&gt;0,SUM($M45:BK45)&lt;$G45,$I45&lt;&gt;0),$G45/$H45,0)*IF(AND($K45&gt;0,BL$3&gt;$K45),0,1)*тех!BW$6</f>
        <v>0</v>
      </c>
      <c r="BM45" s="64">
        <f>IF(AND(BM$3&gt;=$I45,$H45&gt;0,SUM($M45:BL45)&lt;$G45,$I45&lt;&gt;0),$G45/$H45,0)*IF(AND($K45&gt;0,BM$3&gt;$K45),0,1)*тех!BX$6</f>
        <v>0</v>
      </c>
      <c r="BN45" s="64">
        <f>IF(AND(BN$3&gt;=$I45,$H45&gt;0,SUM($M45:BM45)&lt;$G45,$I45&lt;&gt;0),$G45/$H45,0)*IF(AND($K45&gt;0,BN$3&gt;$K45),0,1)*тех!BY$6</f>
        <v>0</v>
      </c>
      <c r="BO45" s="64">
        <f>IF(AND(BO$3&gt;=$I45,$H45&gt;0,SUM($M45:BN45)&lt;$G45,$I45&lt;&gt;0),$G45/$H45,0)*IF(AND($K45&gt;0,BO$3&gt;$K45),0,1)*тех!BZ$6</f>
        <v>0</v>
      </c>
      <c r="BP45" s="64">
        <f>IF(AND(BP$3&gt;=$I45,$H45&gt;0,SUM($M45:BO45)&lt;$G45,$I45&lt;&gt;0),$G45/$H45,0)*IF(AND($K45&gt;0,BP$3&gt;$K45),0,1)*тех!CA$6</f>
        <v>0</v>
      </c>
      <c r="BQ45" s="64">
        <f>IF(AND(BQ$3&gt;=$I45,$H45&gt;0,SUM($M45:BP45)&lt;$G45,$I45&lt;&gt;0),$G45/$H45,0)*IF(AND($K45&gt;0,BQ$3&gt;$K45),0,1)*тех!CB$6</f>
        <v>0</v>
      </c>
      <c r="BR45" s="64">
        <f>IF(AND(BR$3&gt;=$I45,$H45&gt;0,SUM($M45:BQ45)&lt;$G45,$I45&lt;&gt;0),$G45/$H45,0)*IF(AND($K45&gt;0,BR$3&gt;$K45),0,1)*тех!CC$6</f>
        <v>0</v>
      </c>
      <c r="BS45" s="64">
        <f>IF(AND(BS$3&gt;=$I45,$H45&gt;0,SUM($M45:BR45)&lt;$G45,$I45&lt;&gt;0),$G45/$H45,0)*IF(AND($K45&gt;0,BS$3&gt;$K45),0,1)*тех!CD$6</f>
        <v>0</v>
      </c>
      <c r="BT45" s="64">
        <f>IF(AND(BT$3&gt;=$I45,$H45&gt;0,SUM($M45:BS45)&lt;$G45,$I45&lt;&gt;0),$G45/$H45,0)*IF(AND($K45&gt;0,BT$3&gt;$K45),0,1)*тех!CE$6</f>
        <v>0</v>
      </c>
    </row>
    <row r="46" spans="2:72">
      <c r="B46" s="3">
        <v>41</v>
      </c>
      <c r="C46" s="19" t="s">
        <v>1251</v>
      </c>
      <c r="D46" s="19" t="s">
        <v>684</v>
      </c>
      <c r="E46" s="71">
        <v>136526</v>
      </c>
      <c r="F46" s="19">
        <v>0</v>
      </c>
      <c r="G46" s="76">
        <f t="shared" si="5"/>
        <v>0</v>
      </c>
      <c r="H46" s="7">
        <f>IFERROR(VLOOKUP(D46,тех!$N$19:$O$24,2,FALSE),)</f>
        <v>48</v>
      </c>
      <c r="I46" s="20">
        <f t="shared" si="3"/>
        <v>42370</v>
      </c>
      <c r="J46" s="111">
        <f>IF(AND(H46+(YEAR(I46)-YEAR(Параметры!$C$11))*12+(MONTH(I46)-MONTH(Параметры!$C$11))&gt;Параметры!$C$12,F46&gt;0),(G46-SUM(M46:BT46))/F46,)</f>
        <v>0</v>
      </c>
      <c r="K46" s="112">
        <f>IF(H46+(YEAR(I46)-YEAR(Параметры!$C$11))*12+(MONTH(I46)-MONTH(Параметры!$C$11))&gt;Параметры!$C$12,DATE(YEAR(Параметры!$C$11),MONTH(Параметры!$C$11)+Параметры!$C$12-1,1),"")</f>
        <v>42705</v>
      </c>
      <c r="M46" s="76">
        <f t="shared" si="2"/>
        <v>0</v>
      </c>
      <c r="N46" s="64">
        <f>IF(AND(N$3&gt;=$I46,$H46&gt;0,SUM($M46:M46)&lt;$G46,$I46&lt;&gt;0),$G46/$H46,0)*IF(AND($K46&gt;0,N$3&gt;$K46),0,1)*тех!Y$6</f>
        <v>0</v>
      </c>
      <c r="O46" s="64">
        <f>IF(AND(O$3&gt;=$I46,$H46&gt;0,SUM($M46:N46)&lt;$G46,$I46&lt;&gt;0),$G46/$H46,0)*IF(AND($K46&gt;0,O$3&gt;$K46),0,1)*тех!Z$6</f>
        <v>0</v>
      </c>
      <c r="P46" s="64">
        <f>IF(AND(P$3&gt;=$I46,$H46&gt;0,SUM($M46:O46)&lt;$G46,$I46&lt;&gt;0),$G46/$H46,0)*IF(AND($K46&gt;0,P$3&gt;$K46),0,1)*тех!AA$6</f>
        <v>0</v>
      </c>
      <c r="Q46" s="64">
        <f>IF(AND(Q$3&gt;=$I46,$H46&gt;0,SUM($M46:P46)&lt;$G46,$I46&lt;&gt;0),$G46/$H46,0)*IF(AND($K46&gt;0,Q$3&gt;$K46),0,1)*тех!AB$6</f>
        <v>0</v>
      </c>
      <c r="R46" s="64">
        <f>IF(AND(R$3&gt;=$I46,$H46&gt;0,SUM($M46:Q46)&lt;$G46,$I46&lt;&gt;0),$G46/$H46,0)*IF(AND($K46&gt;0,R$3&gt;$K46),0,1)*тех!AC$6</f>
        <v>0</v>
      </c>
      <c r="S46" s="64">
        <f>IF(AND(S$3&gt;=$I46,$H46&gt;0,SUM($M46:R46)&lt;$G46,$I46&lt;&gt;0),$G46/$H46,0)*IF(AND($K46&gt;0,S$3&gt;$K46),0,1)*тех!AD$6</f>
        <v>0</v>
      </c>
      <c r="T46" s="64">
        <f>IF(AND(T$3&gt;=$I46,$H46&gt;0,SUM($M46:S46)&lt;$G46,$I46&lt;&gt;0),$G46/$H46,0)*IF(AND($K46&gt;0,T$3&gt;$K46),0,1)*тех!AE$6</f>
        <v>0</v>
      </c>
      <c r="U46" s="64">
        <f>IF(AND(U$3&gt;=$I46,$H46&gt;0,SUM($M46:T46)&lt;$G46,$I46&lt;&gt;0),$G46/$H46,0)*IF(AND($K46&gt;0,U$3&gt;$K46),0,1)*тех!AF$6</f>
        <v>0</v>
      </c>
      <c r="V46" s="64">
        <f>IF(AND(V$3&gt;=$I46,$H46&gt;0,SUM($M46:U46)&lt;$G46,$I46&lt;&gt;0),$G46/$H46,0)*IF(AND($K46&gt;0,V$3&gt;$K46),0,1)*тех!AG$6</f>
        <v>0</v>
      </c>
      <c r="W46" s="64">
        <f>IF(AND(W$3&gt;=$I46,$H46&gt;0,SUM($M46:V46)&lt;$G46,$I46&lt;&gt;0),$G46/$H46,0)*IF(AND($K46&gt;0,W$3&gt;$K46),0,1)*тех!AH$6</f>
        <v>0</v>
      </c>
      <c r="X46" s="64">
        <f>IF(AND(X$3&gt;=$I46,$H46&gt;0,SUM($M46:W46)&lt;$G46,$I46&lt;&gt;0),$G46/$H46,0)*IF(AND($K46&gt;0,X$3&gt;$K46),0,1)*тех!AI$6</f>
        <v>0</v>
      </c>
      <c r="Y46" s="64">
        <f>IF(AND(Y$3&gt;=$I46,$H46&gt;0,SUM($M46:X46)&lt;$G46,$I46&lt;&gt;0),$G46/$H46,0)*IF(AND($K46&gt;0,Y$3&gt;$K46),0,1)*тех!AJ$6</f>
        <v>0</v>
      </c>
      <c r="Z46" s="64">
        <f>IF(AND(Z$3&gt;=$I46,$H46&gt;0,SUM($M46:Y46)&lt;$G46,$I46&lt;&gt;0),$G46/$H46,0)*IF(AND($K46&gt;0,Z$3&gt;$K46),0,1)*тех!AK$6</f>
        <v>0</v>
      </c>
      <c r="AA46" s="64">
        <f>IF(AND(AA$3&gt;=$I46,$H46&gt;0,SUM($M46:Z46)&lt;$G46,$I46&lt;&gt;0),$G46/$H46,0)*IF(AND($K46&gt;0,AA$3&gt;$K46),0,1)*тех!AL$6</f>
        <v>0</v>
      </c>
      <c r="AB46" s="64">
        <f>IF(AND(AB$3&gt;=$I46,$H46&gt;0,SUM($M46:AA46)&lt;$G46,$I46&lt;&gt;0),$G46/$H46,0)*IF(AND($K46&gt;0,AB$3&gt;$K46),0,1)*тех!AM$6</f>
        <v>0</v>
      </c>
      <c r="AC46" s="64">
        <f>IF(AND(AC$3&gt;=$I46,$H46&gt;0,SUM($M46:AB46)&lt;$G46,$I46&lt;&gt;0),$G46/$H46,0)*IF(AND($K46&gt;0,AC$3&gt;$K46),0,1)*тех!AN$6</f>
        <v>0</v>
      </c>
      <c r="AD46" s="64">
        <f>IF(AND(AD$3&gt;=$I46,$H46&gt;0,SUM($M46:AC46)&lt;$G46,$I46&lt;&gt;0),$G46/$H46,0)*IF(AND($K46&gt;0,AD$3&gt;$K46),0,1)*тех!AO$6</f>
        <v>0</v>
      </c>
      <c r="AE46" s="64">
        <f>IF(AND(AE$3&gt;=$I46,$H46&gt;0,SUM($M46:AD46)&lt;$G46,$I46&lt;&gt;0),$G46/$H46,0)*IF(AND($K46&gt;0,AE$3&gt;$K46),0,1)*тех!AP$6</f>
        <v>0</v>
      </c>
      <c r="AF46" s="64">
        <f>IF(AND(AF$3&gt;=$I46,$H46&gt;0,SUM($M46:AE46)&lt;$G46,$I46&lt;&gt;0),$G46/$H46,0)*IF(AND($K46&gt;0,AF$3&gt;$K46),0,1)*тех!AQ$6</f>
        <v>0</v>
      </c>
      <c r="AG46" s="64">
        <f>IF(AND(AG$3&gt;=$I46,$H46&gt;0,SUM($M46:AF46)&lt;$G46,$I46&lt;&gt;0),$G46/$H46,0)*IF(AND($K46&gt;0,AG$3&gt;$K46),0,1)*тех!AR$6</f>
        <v>0</v>
      </c>
      <c r="AH46" s="64">
        <f>IF(AND(AH$3&gt;=$I46,$H46&gt;0,SUM($M46:AG46)&lt;$G46,$I46&lt;&gt;0),$G46/$H46,0)*IF(AND($K46&gt;0,AH$3&gt;$K46),0,1)*тех!AS$6</f>
        <v>0</v>
      </c>
      <c r="AI46" s="64">
        <f>IF(AND(AI$3&gt;=$I46,$H46&gt;0,SUM($M46:AH46)&lt;$G46,$I46&lt;&gt;0),$G46/$H46,0)*IF(AND($K46&gt;0,AI$3&gt;$K46),0,1)*тех!AT$6</f>
        <v>0</v>
      </c>
      <c r="AJ46" s="64">
        <f>IF(AND(AJ$3&gt;=$I46,$H46&gt;0,SUM($M46:AI46)&lt;$G46,$I46&lt;&gt;0),$G46/$H46,0)*IF(AND($K46&gt;0,AJ$3&gt;$K46),0,1)*тех!AU$6</f>
        <v>0</v>
      </c>
      <c r="AK46" s="64">
        <f>IF(AND(AK$3&gt;=$I46,$H46&gt;0,SUM($M46:AJ46)&lt;$G46,$I46&lt;&gt;0),$G46/$H46,0)*IF(AND($K46&gt;0,AK$3&gt;$K46),0,1)*тех!AV$6</f>
        <v>0</v>
      </c>
      <c r="AL46" s="64">
        <f>IF(AND(AL$3&gt;=$I46,$H46&gt;0,SUM($M46:AK46)&lt;$G46,$I46&lt;&gt;0),$G46/$H46,0)*IF(AND($K46&gt;0,AL$3&gt;$K46),0,1)*тех!AW$6</f>
        <v>0</v>
      </c>
      <c r="AM46" s="64">
        <f>IF(AND(AM$3&gt;=$I46,$H46&gt;0,SUM($M46:AL46)&lt;$G46,$I46&lt;&gt;0),$G46/$H46,0)*IF(AND($K46&gt;0,AM$3&gt;$K46),0,1)*тех!AX$6</f>
        <v>0</v>
      </c>
      <c r="AN46" s="64">
        <f>IF(AND(AN$3&gt;=$I46,$H46&gt;0,SUM($M46:AM46)&lt;$G46,$I46&lt;&gt;0),$G46/$H46,0)*IF(AND($K46&gt;0,AN$3&gt;$K46),0,1)*тех!AY$6</f>
        <v>0</v>
      </c>
      <c r="AO46" s="64">
        <f>IF(AND(AO$3&gt;=$I46,$H46&gt;0,SUM($M46:AN46)&lt;$G46,$I46&lt;&gt;0),$G46/$H46,0)*IF(AND($K46&gt;0,AO$3&gt;$K46),0,1)*тех!AZ$6</f>
        <v>0</v>
      </c>
      <c r="AP46" s="64">
        <f>IF(AND(AP$3&gt;=$I46,$H46&gt;0,SUM($M46:AO46)&lt;$G46,$I46&lt;&gt;0),$G46/$H46,0)*IF(AND($K46&gt;0,AP$3&gt;$K46),0,1)*тех!BA$6</f>
        <v>0</v>
      </c>
      <c r="AQ46" s="64">
        <f>IF(AND(AQ$3&gt;=$I46,$H46&gt;0,SUM($M46:AP46)&lt;$G46,$I46&lt;&gt;0),$G46/$H46,0)*IF(AND($K46&gt;0,AQ$3&gt;$K46),0,1)*тех!BB$6</f>
        <v>0</v>
      </c>
      <c r="AR46" s="64">
        <f>IF(AND(AR$3&gt;=$I46,$H46&gt;0,SUM($M46:AQ46)&lt;$G46,$I46&lt;&gt;0),$G46/$H46,0)*IF(AND($K46&gt;0,AR$3&gt;$K46),0,1)*тех!BC$6</f>
        <v>0</v>
      </c>
      <c r="AS46" s="64">
        <f>IF(AND(AS$3&gt;=$I46,$H46&gt;0,SUM($M46:AR46)&lt;$G46,$I46&lt;&gt;0),$G46/$H46,0)*IF(AND($K46&gt;0,AS$3&gt;$K46),0,1)*тех!BD$6</f>
        <v>0</v>
      </c>
      <c r="AT46" s="64">
        <f>IF(AND(AT$3&gt;=$I46,$H46&gt;0,SUM($M46:AS46)&lt;$G46,$I46&lt;&gt;0),$G46/$H46,0)*IF(AND($K46&gt;0,AT$3&gt;$K46),0,1)*тех!BE$6</f>
        <v>0</v>
      </c>
      <c r="AU46" s="64">
        <f>IF(AND(AU$3&gt;=$I46,$H46&gt;0,SUM($M46:AT46)&lt;$G46,$I46&lt;&gt;0),$G46/$H46,0)*IF(AND($K46&gt;0,AU$3&gt;$K46),0,1)*тех!BF$6</f>
        <v>0</v>
      </c>
      <c r="AV46" s="64">
        <f>IF(AND(AV$3&gt;=$I46,$H46&gt;0,SUM($M46:AU46)&lt;$G46,$I46&lt;&gt;0),$G46/$H46,0)*IF(AND($K46&gt;0,AV$3&gt;$K46),0,1)*тех!BG$6</f>
        <v>0</v>
      </c>
      <c r="AW46" s="64">
        <f>IF(AND(AW$3&gt;=$I46,$H46&gt;0,SUM($M46:AV46)&lt;$G46,$I46&lt;&gt;0),$G46/$H46,0)*IF(AND($K46&gt;0,AW$3&gt;$K46),0,1)*тех!BH$6</f>
        <v>0</v>
      </c>
      <c r="AX46" s="64">
        <f>IF(AND(AX$3&gt;=$I46,$H46&gt;0,SUM($M46:AW46)&lt;$G46,$I46&lt;&gt;0),$G46/$H46,0)*IF(AND($K46&gt;0,AX$3&gt;$K46),0,1)*тех!BI$6</f>
        <v>0</v>
      </c>
      <c r="AY46" s="64">
        <f>IF(AND(AY$3&gt;=$I46,$H46&gt;0,SUM($M46:AX46)&lt;$G46,$I46&lt;&gt;0),$G46/$H46,0)*IF(AND($K46&gt;0,AY$3&gt;$K46),0,1)*тех!BJ$6</f>
        <v>0</v>
      </c>
      <c r="AZ46" s="64">
        <f>IF(AND(AZ$3&gt;=$I46,$H46&gt;0,SUM($M46:AY46)&lt;$G46,$I46&lt;&gt;0),$G46/$H46,0)*IF(AND($K46&gt;0,AZ$3&gt;$K46),0,1)*тех!BK$6</f>
        <v>0</v>
      </c>
      <c r="BA46" s="64">
        <f>IF(AND(BA$3&gt;=$I46,$H46&gt;0,SUM($M46:AZ46)&lt;$G46,$I46&lt;&gt;0),$G46/$H46,0)*IF(AND($K46&gt;0,BA$3&gt;$K46),0,1)*тех!BL$6</f>
        <v>0</v>
      </c>
      <c r="BB46" s="64">
        <f>IF(AND(BB$3&gt;=$I46,$H46&gt;0,SUM($M46:BA46)&lt;$G46,$I46&lt;&gt;0),$G46/$H46,0)*IF(AND($K46&gt;0,BB$3&gt;$K46),0,1)*тех!BM$6</f>
        <v>0</v>
      </c>
      <c r="BC46" s="64">
        <f>IF(AND(BC$3&gt;=$I46,$H46&gt;0,SUM($M46:BB46)&lt;$G46,$I46&lt;&gt;0),$G46/$H46,0)*IF(AND($K46&gt;0,BC$3&gt;$K46),0,1)*тех!BN$6</f>
        <v>0</v>
      </c>
      <c r="BD46" s="64">
        <f>IF(AND(BD$3&gt;=$I46,$H46&gt;0,SUM($M46:BC46)&lt;$G46,$I46&lt;&gt;0),$G46/$H46,0)*IF(AND($K46&gt;0,BD$3&gt;$K46),0,1)*тех!BO$6</f>
        <v>0</v>
      </c>
      <c r="BE46" s="64">
        <f>IF(AND(BE$3&gt;=$I46,$H46&gt;0,SUM($M46:BD46)&lt;$G46,$I46&lt;&gt;0),$G46/$H46,0)*IF(AND($K46&gt;0,BE$3&gt;$K46),0,1)*тех!BP$6</f>
        <v>0</v>
      </c>
      <c r="BF46" s="64">
        <f>IF(AND(BF$3&gt;=$I46,$H46&gt;0,SUM($M46:BE46)&lt;$G46,$I46&lt;&gt;0),$G46/$H46,0)*IF(AND($K46&gt;0,BF$3&gt;$K46),0,1)*тех!BQ$6</f>
        <v>0</v>
      </c>
      <c r="BG46" s="64">
        <f>IF(AND(BG$3&gt;=$I46,$H46&gt;0,SUM($M46:BF46)&lt;$G46,$I46&lt;&gt;0),$G46/$H46,0)*IF(AND($K46&gt;0,BG$3&gt;$K46),0,1)*тех!BR$6</f>
        <v>0</v>
      </c>
      <c r="BH46" s="64">
        <f>IF(AND(BH$3&gt;=$I46,$H46&gt;0,SUM($M46:BG46)&lt;$G46,$I46&lt;&gt;0),$G46/$H46,0)*IF(AND($K46&gt;0,BH$3&gt;$K46),0,1)*тех!BS$6</f>
        <v>0</v>
      </c>
      <c r="BI46" s="64">
        <f>IF(AND(BI$3&gt;=$I46,$H46&gt;0,SUM($M46:BH46)&lt;$G46,$I46&lt;&gt;0),$G46/$H46,0)*IF(AND($K46&gt;0,BI$3&gt;$K46),0,1)*тех!BT$6</f>
        <v>0</v>
      </c>
      <c r="BJ46" s="64">
        <f>IF(AND(BJ$3&gt;=$I46,$H46&gt;0,SUM($M46:BI46)&lt;$G46,$I46&lt;&gt;0),$G46/$H46,0)*IF(AND($K46&gt;0,BJ$3&gt;$K46),0,1)*тех!BU$6</f>
        <v>0</v>
      </c>
      <c r="BK46" s="64">
        <f>IF(AND(BK$3&gt;=$I46,$H46&gt;0,SUM($M46:BJ46)&lt;$G46,$I46&lt;&gt;0),$G46/$H46,0)*IF(AND($K46&gt;0,BK$3&gt;$K46),0,1)*тех!BV$6</f>
        <v>0</v>
      </c>
      <c r="BL46" s="64">
        <f>IF(AND(BL$3&gt;=$I46,$H46&gt;0,SUM($M46:BK46)&lt;$G46,$I46&lt;&gt;0),$G46/$H46,0)*IF(AND($K46&gt;0,BL$3&gt;$K46),0,1)*тех!BW$6</f>
        <v>0</v>
      </c>
      <c r="BM46" s="64">
        <f>IF(AND(BM$3&gt;=$I46,$H46&gt;0,SUM($M46:BL46)&lt;$G46,$I46&lt;&gt;0),$G46/$H46,0)*IF(AND($K46&gt;0,BM$3&gt;$K46),0,1)*тех!BX$6</f>
        <v>0</v>
      </c>
      <c r="BN46" s="64">
        <f>IF(AND(BN$3&gt;=$I46,$H46&gt;0,SUM($M46:BM46)&lt;$G46,$I46&lt;&gt;0),$G46/$H46,0)*IF(AND($K46&gt;0,BN$3&gt;$K46),0,1)*тех!BY$6</f>
        <v>0</v>
      </c>
      <c r="BO46" s="64">
        <f>IF(AND(BO$3&gt;=$I46,$H46&gt;0,SUM($M46:BN46)&lt;$G46,$I46&lt;&gt;0),$G46/$H46,0)*IF(AND($K46&gt;0,BO$3&gt;$K46),0,1)*тех!BZ$6</f>
        <v>0</v>
      </c>
      <c r="BP46" s="64">
        <f>IF(AND(BP$3&gt;=$I46,$H46&gt;0,SUM($M46:BO46)&lt;$G46,$I46&lt;&gt;0),$G46/$H46,0)*IF(AND($K46&gt;0,BP$3&gt;$K46),0,1)*тех!CA$6</f>
        <v>0</v>
      </c>
      <c r="BQ46" s="64">
        <f>IF(AND(BQ$3&gt;=$I46,$H46&gt;0,SUM($M46:BP46)&lt;$G46,$I46&lt;&gt;0),$G46/$H46,0)*IF(AND($K46&gt;0,BQ$3&gt;$K46),0,1)*тех!CB$6</f>
        <v>0</v>
      </c>
      <c r="BR46" s="64">
        <f>IF(AND(BR$3&gt;=$I46,$H46&gt;0,SUM($M46:BQ46)&lt;$G46,$I46&lt;&gt;0),$G46/$H46,0)*IF(AND($K46&gt;0,BR$3&gt;$K46),0,1)*тех!CC$6</f>
        <v>0</v>
      </c>
      <c r="BS46" s="64">
        <f>IF(AND(BS$3&gt;=$I46,$H46&gt;0,SUM($M46:BR46)&lt;$G46,$I46&lt;&gt;0),$G46/$H46,0)*IF(AND($K46&gt;0,BS$3&gt;$K46),0,1)*тех!CD$6</f>
        <v>0</v>
      </c>
      <c r="BT46" s="64">
        <f>IF(AND(BT$3&gt;=$I46,$H46&gt;0,SUM($M46:BS46)&lt;$G46,$I46&lt;&gt;0),$G46/$H46,0)*IF(AND($K46&gt;0,BT$3&gt;$K46),0,1)*тех!CE$6</f>
        <v>0</v>
      </c>
    </row>
    <row r="47" spans="2:72">
      <c r="B47" s="3">
        <v>42</v>
      </c>
      <c r="C47" s="19" t="s">
        <v>1202</v>
      </c>
      <c r="D47" s="19" t="s">
        <v>684</v>
      </c>
      <c r="E47" s="71">
        <v>142892.1</v>
      </c>
      <c r="F47" s="19">
        <v>0</v>
      </c>
      <c r="G47" s="76">
        <f t="shared" si="5"/>
        <v>0</v>
      </c>
      <c r="H47" s="7">
        <f>IFERROR(VLOOKUP(D47,тех!$N$19:$O$24,2,FALSE),)</f>
        <v>48</v>
      </c>
      <c r="I47" s="20">
        <f t="shared" si="3"/>
        <v>42370</v>
      </c>
      <c r="J47" s="111">
        <f>IF(AND(H47+(YEAR(I47)-YEAR(Параметры!$C$11))*12+(MONTH(I47)-MONTH(Параметры!$C$11))&gt;Параметры!$C$12,F47&gt;0),(G47-SUM(M47:BT47))/F47,)</f>
        <v>0</v>
      </c>
      <c r="K47" s="112">
        <f>IF(H47+(YEAR(I47)-YEAR(Параметры!$C$11))*12+(MONTH(I47)-MONTH(Параметры!$C$11))&gt;Параметры!$C$12,DATE(YEAR(Параметры!$C$11),MONTH(Параметры!$C$11)+Параметры!$C$12-1,1),"")</f>
        <v>42705</v>
      </c>
      <c r="M47" s="76">
        <f t="shared" si="2"/>
        <v>0</v>
      </c>
      <c r="N47" s="64">
        <f>IF(AND(N$3&gt;=$I47,$H47&gt;0,SUM($M47:M47)&lt;$G47,$I47&lt;&gt;0),$G47/$H47,0)*IF(AND($K47&gt;0,N$3&gt;$K47),0,1)*тех!Y$6</f>
        <v>0</v>
      </c>
      <c r="O47" s="64">
        <f>IF(AND(O$3&gt;=$I47,$H47&gt;0,SUM($M47:N47)&lt;$G47,$I47&lt;&gt;0),$G47/$H47,0)*IF(AND($K47&gt;0,O$3&gt;$K47),0,1)*тех!Z$6</f>
        <v>0</v>
      </c>
      <c r="P47" s="64">
        <f>IF(AND(P$3&gt;=$I47,$H47&gt;0,SUM($M47:O47)&lt;$G47,$I47&lt;&gt;0),$G47/$H47,0)*IF(AND($K47&gt;0,P$3&gt;$K47),0,1)*тех!AA$6</f>
        <v>0</v>
      </c>
      <c r="Q47" s="64">
        <f>IF(AND(Q$3&gt;=$I47,$H47&gt;0,SUM($M47:P47)&lt;$G47,$I47&lt;&gt;0),$G47/$H47,0)*IF(AND($K47&gt;0,Q$3&gt;$K47),0,1)*тех!AB$6</f>
        <v>0</v>
      </c>
      <c r="R47" s="64">
        <f>IF(AND(R$3&gt;=$I47,$H47&gt;0,SUM($M47:Q47)&lt;$G47,$I47&lt;&gt;0),$G47/$H47,0)*IF(AND($K47&gt;0,R$3&gt;$K47),0,1)*тех!AC$6</f>
        <v>0</v>
      </c>
      <c r="S47" s="64">
        <f>IF(AND(S$3&gt;=$I47,$H47&gt;0,SUM($M47:R47)&lt;$G47,$I47&lt;&gt;0),$G47/$H47,0)*IF(AND($K47&gt;0,S$3&gt;$K47),0,1)*тех!AD$6</f>
        <v>0</v>
      </c>
      <c r="T47" s="64">
        <f>IF(AND(T$3&gt;=$I47,$H47&gt;0,SUM($M47:S47)&lt;$G47,$I47&lt;&gt;0),$G47/$H47,0)*IF(AND($K47&gt;0,T$3&gt;$K47),0,1)*тех!AE$6</f>
        <v>0</v>
      </c>
      <c r="U47" s="64">
        <f>IF(AND(U$3&gt;=$I47,$H47&gt;0,SUM($M47:T47)&lt;$G47,$I47&lt;&gt;0),$G47/$H47,0)*IF(AND($K47&gt;0,U$3&gt;$K47),0,1)*тех!AF$6</f>
        <v>0</v>
      </c>
      <c r="V47" s="64">
        <f>IF(AND(V$3&gt;=$I47,$H47&gt;0,SUM($M47:U47)&lt;$G47,$I47&lt;&gt;0),$G47/$H47,0)*IF(AND($K47&gt;0,V$3&gt;$K47),0,1)*тех!AG$6</f>
        <v>0</v>
      </c>
      <c r="W47" s="64">
        <f>IF(AND(W$3&gt;=$I47,$H47&gt;0,SUM($M47:V47)&lt;$G47,$I47&lt;&gt;0),$G47/$H47,0)*IF(AND($K47&gt;0,W$3&gt;$K47),0,1)*тех!AH$6</f>
        <v>0</v>
      </c>
      <c r="X47" s="64">
        <f>IF(AND(X$3&gt;=$I47,$H47&gt;0,SUM($M47:W47)&lt;$G47,$I47&lt;&gt;0),$G47/$H47,0)*IF(AND($K47&gt;0,X$3&gt;$K47),0,1)*тех!AI$6</f>
        <v>0</v>
      </c>
      <c r="Y47" s="64">
        <f>IF(AND(Y$3&gt;=$I47,$H47&gt;0,SUM($M47:X47)&lt;$G47,$I47&lt;&gt;0),$G47/$H47,0)*IF(AND($K47&gt;0,Y$3&gt;$K47),0,1)*тех!AJ$6</f>
        <v>0</v>
      </c>
      <c r="Z47" s="64">
        <f>IF(AND(Z$3&gt;=$I47,$H47&gt;0,SUM($M47:Y47)&lt;$G47,$I47&lt;&gt;0),$G47/$H47,0)*IF(AND($K47&gt;0,Z$3&gt;$K47),0,1)*тех!AK$6</f>
        <v>0</v>
      </c>
      <c r="AA47" s="64">
        <f>IF(AND(AA$3&gt;=$I47,$H47&gt;0,SUM($M47:Z47)&lt;$G47,$I47&lt;&gt;0),$G47/$H47,0)*IF(AND($K47&gt;0,AA$3&gt;$K47),0,1)*тех!AL$6</f>
        <v>0</v>
      </c>
      <c r="AB47" s="64">
        <f>IF(AND(AB$3&gt;=$I47,$H47&gt;0,SUM($M47:AA47)&lt;$G47,$I47&lt;&gt;0),$G47/$H47,0)*IF(AND($K47&gt;0,AB$3&gt;$K47),0,1)*тех!AM$6</f>
        <v>0</v>
      </c>
      <c r="AC47" s="64">
        <f>IF(AND(AC$3&gt;=$I47,$H47&gt;0,SUM($M47:AB47)&lt;$G47,$I47&lt;&gt;0),$G47/$H47,0)*IF(AND($K47&gt;0,AC$3&gt;$K47),0,1)*тех!AN$6</f>
        <v>0</v>
      </c>
      <c r="AD47" s="64">
        <f>IF(AND(AD$3&gt;=$I47,$H47&gt;0,SUM($M47:AC47)&lt;$G47,$I47&lt;&gt;0),$G47/$H47,0)*IF(AND($K47&gt;0,AD$3&gt;$K47),0,1)*тех!AO$6</f>
        <v>0</v>
      </c>
      <c r="AE47" s="64">
        <f>IF(AND(AE$3&gt;=$I47,$H47&gt;0,SUM($M47:AD47)&lt;$G47,$I47&lt;&gt;0),$G47/$H47,0)*IF(AND($K47&gt;0,AE$3&gt;$K47),0,1)*тех!AP$6</f>
        <v>0</v>
      </c>
      <c r="AF47" s="64">
        <f>IF(AND(AF$3&gt;=$I47,$H47&gt;0,SUM($M47:AE47)&lt;$G47,$I47&lt;&gt;0),$G47/$H47,0)*IF(AND($K47&gt;0,AF$3&gt;$K47),0,1)*тех!AQ$6</f>
        <v>0</v>
      </c>
      <c r="AG47" s="64">
        <f>IF(AND(AG$3&gt;=$I47,$H47&gt;0,SUM($M47:AF47)&lt;$G47,$I47&lt;&gt;0),$G47/$H47,0)*IF(AND($K47&gt;0,AG$3&gt;$K47),0,1)*тех!AR$6</f>
        <v>0</v>
      </c>
      <c r="AH47" s="64">
        <f>IF(AND(AH$3&gt;=$I47,$H47&gt;0,SUM($M47:AG47)&lt;$G47,$I47&lt;&gt;0),$G47/$H47,0)*IF(AND($K47&gt;0,AH$3&gt;$K47),0,1)*тех!AS$6</f>
        <v>0</v>
      </c>
      <c r="AI47" s="64">
        <f>IF(AND(AI$3&gt;=$I47,$H47&gt;0,SUM($M47:AH47)&lt;$G47,$I47&lt;&gt;0),$G47/$H47,0)*IF(AND($K47&gt;0,AI$3&gt;$K47),0,1)*тех!AT$6</f>
        <v>0</v>
      </c>
      <c r="AJ47" s="64">
        <f>IF(AND(AJ$3&gt;=$I47,$H47&gt;0,SUM($M47:AI47)&lt;$G47,$I47&lt;&gt;0),$G47/$H47,0)*IF(AND($K47&gt;0,AJ$3&gt;$K47),0,1)*тех!AU$6</f>
        <v>0</v>
      </c>
      <c r="AK47" s="64">
        <f>IF(AND(AK$3&gt;=$I47,$H47&gt;0,SUM($M47:AJ47)&lt;$G47,$I47&lt;&gt;0),$G47/$H47,0)*IF(AND($K47&gt;0,AK$3&gt;$K47),0,1)*тех!AV$6</f>
        <v>0</v>
      </c>
      <c r="AL47" s="64">
        <f>IF(AND(AL$3&gt;=$I47,$H47&gt;0,SUM($M47:AK47)&lt;$G47,$I47&lt;&gt;0),$G47/$H47,0)*IF(AND($K47&gt;0,AL$3&gt;$K47),0,1)*тех!AW$6</f>
        <v>0</v>
      </c>
      <c r="AM47" s="64">
        <f>IF(AND(AM$3&gt;=$I47,$H47&gt;0,SUM($M47:AL47)&lt;$G47,$I47&lt;&gt;0),$G47/$H47,0)*IF(AND($K47&gt;0,AM$3&gt;$K47),0,1)*тех!AX$6</f>
        <v>0</v>
      </c>
      <c r="AN47" s="64">
        <f>IF(AND(AN$3&gt;=$I47,$H47&gt;0,SUM($M47:AM47)&lt;$G47,$I47&lt;&gt;0),$G47/$H47,0)*IF(AND($K47&gt;0,AN$3&gt;$K47),0,1)*тех!AY$6</f>
        <v>0</v>
      </c>
      <c r="AO47" s="64">
        <f>IF(AND(AO$3&gt;=$I47,$H47&gt;0,SUM($M47:AN47)&lt;$G47,$I47&lt;&gt;0),$G47/$H47,0)*IF(AND($K47&gt;0,AO$3&gt;$K47),0,1)*тех!AZ$6</f>
        <v>0</v>
      </c>
      <c r="AP47" s="64">
        <f>IF(AND(AP$3&gt;=$I47,$H47&gt;0,SUM($M47:AO47)&lt;$G47,$I47&lt;&gt;0),$G47/$H47,0)*IF(AND($K47&gt;0,AP$3&gt;$K47),0,1)*тех!BA$6</f>
        <v>0</v>
      </c>
      <c r="AQ47" s="64">
        <f>IF(AND(AQ$3&gt;=$I47,$H47&gt;0,SUM($M47:AP47)&lt;$G47,$I47&lt;&gt;0),$G47/$H47,0)*IF(AND($K47&gt;0,AQ$3&gt;$K47),0,1)*тех!BB$6</f>
        <v>0</v>
      </c>
      <c r="AR47" s="64">
        <f>IF(AND(AR$3&gt;=$I47,$H47&gt;0,SUM($M47:AQ47)&lt;$G47,$I47&lt;&gt;0),$G47/$H47,0)*IF(AND($K47&gt;0,AR$3&gt;$K47),0,1)*тех!BC$6</f>
        <v>0</v>
      </c>
      <c r="AS47" s="64">
        <f>IF(AND(AS$3&gt;=$I47,$H47&gt;0,SUM($M47:AR47)&lt;$G47,$I47&lt;&gt;0),$G47/$H47,0)*IF(AND($K47&gt;0,AS$3&gt;$K47),0,1)*тех!BD$6</f>
        <v>0</v>
      </c>
      <c r="AT47" s="64">
        <f>IF(AND(AT$3&gt;=$I47,$H47&gt;0,SUM($M47:AS47)&lt;$G47,$I47&lt;&gt;0),$G47/$H47,0)*IF(AND($K47&gt;0,AT$3&gt;$K47),0,1)*тех!BE$6</f>
        <v>0</v>
      </c>
      <c r="AU47" s="64">
        <f>IF(AND(AU$3&gt;=$I47,$H47&gt;0,SUM($M47:AT47)&lt;$G47,$I47&lt;&gt;0),$G47/$H47,0)*IF(AND($K47&gt;0,AU$3&gt;$K47),0,1)*тех!BF$6</f>
        <v>0</v>
      </c>
      <c r="AV47" s="64">
        <f>IF(AND(AV$3&gt;=$I47,$H47&gt;0,SUM($M47:AU47)&lt;$G47,$I47&lt;&gt;0),$G47/$H47,0)*IF(AND($K47&gt;0,AV$3&gt;$K47),0,1)*тех!BG$6</f>
        <v>0</v>
      </c>
      <c r="AW47" s="64">
        <f>IF(AND(AW$3&gt;=$I47,$H47&gt;0,SUM($M47:AV47)&lt;$G47,$I47&lt;&gt;0),$G47/$H47,0)*IF(AND($K47&gt;0,AW$3&gt;$K47),0,1)*тех!BH$6</f>
        <v>0</v>
      </c>
      <c r="AX47" s="64">
        <f>IF(AND(AX$3&gt;=$I47,$H47&gt;0,SUM($M47:AW47)&lt;$G47,$I47&lt;&gt;0),$G47/$H47,0)*IF(AND($K47&gt;0,AX$3&gt;$K47),0,1)*тех!BI$6</f>
        <v>0</v>
      </c>
      <c r="AY47" s="64">
        <f>IF(AND(AY$3&gt;=$I47,$H47&gt;0,SUM($M47:AX47)&lt;$G47,$I47&lt;&gt;0),$G47/$H47,0)*IF(AND($K47&gt;0,AY$3&gt;$K47),0,1)*тех!BJ$6</f>
        <v>0</v>
      </c>
      <c r="AZ47" s="64">
        <f>IF(AND(AZ$3&gt;=$I47,$H47&gt;0,SUM($M47:AY47)&lt;$G47,$I47&lt;&gt;0),$G47/$H47,0)*IF(AND($K47&gt;0,AZ$3&gt;$K47),0,1)*тех!BK$6</f>
        <v>0</v>
      </c>
      <c r="BA47" s="64">
        <f>IF(AND(BA$3&gt;=$I47,$H47&gt;0,SUM($M47:AZ47)&lt;$G47,$I47&lt;&gt;0),$G47/$H47,0)*IF(AND($K47&gt;0,BA$3&gt;$K47),0,1)*тех!BL$6</f>
        <v>0</v>
      </c>
      <c r="BB47" s="64">
        <f>IF(AND(BB$3&gt;=$I47,$H47&gt;0,SUM($M47:BA47)&lt;$G47,$I47&lt;&gt;0),$G47/$H47,0)*IF(AND($K47&gt;0,BB$3&gt;$K47),0,1)*тех!BM$6</f>
        <v>0</v>
      </c>
      <c r="BC47" s="64">
        <f>IF(AND(BC$3&gt;=$I47,$H47&gt;0,SUM($M47:BB47)&lt;$G47,$I47&lt;&gt;0),$G47/$H47,0)*IF(AND($K47&gt;0,BC$3&gt;$K47),0,1)*тех!BN$6</f>
        <v>0</v>
      </c>
      <c r="BD47" s="64">
        <f>IF(AND(BD$3&gt;=$I47,$H47&gt;0,SUM($M47:BC47)&lt;$G47,$I47&lt;&gt;0),$G47/$H47,0)*IF(AND($K47&gt;0,BD$3&gt;$K47),0,1)*тех!BO$6</f>
        <v>0</v>
      </c>
      <c r="BE47" s="64">
        <f>IF(AND(BE$3&gt;=$I47,$H47&gt;0,SUM($M47:BD47)&lt;$G47,$I47&lt;&gt;0),$G47/$H47,0)*IF(AND($K47&gt;0,BE$3&gt;$K47),0,1)*тех!BP$6</f>
        <v>0</v>
      </c>
      <c r="BF47" s="64">
        <f>IF(AND(BF$3&gt;=$I47,$H47&gt;0,SUM($M47:BE47)&lt;$G47,$I47&lt;&gt;0),$G47/$H47,0)*IF(AND($K47&gt;0,BF$3&gt;$K47),0,1)*тех!BQ$6</f>
        <v>0</v>
      </c>
      <c r="BG47" s="64">
        <f>IF(AND(BG$3&gt;=$I47,$H47&gt;0,SUM($M47:BF47)&lt;$G47,$I47&lt;&gt;0),$G47/$H47,0)*IF(AND($K47&gt;0,BG$3&gt;$K47),0,1)*тех!BR$6</f>
        <v>0</v>
      </c>
      <c r="BH47" s="64">
        <f>IF(AND(BH$3&gt;=$I47,$H47&gt;0,SUM($M47:BG47)&lt;$G47,$I47&lt;&gt;0),$G47/$H47,0)*IF(AND($K47&gt;0,BH$3&gt;$K47),0,1)*тех!BS$6</f>
        <v>0</v>
      </c>
      <c r="BI47" s="64">
        <f>IF(AND(BI$3&gt;=$I47,$H47&gt;0,SUM($M47:BH47)&lt;$G47,$I47&lt;&gt;0),$G47/$H47,0)*IF(AND($K47&gt;0,BI$3&gt;$K47),0,1)*тех!BT$6</f>
        <v>0</v>
      </c>
      <c r="BJ47" s="64">
        <f>IF(AND(BJ$3&gt;=$I47,$H47&gt;0,SUM($M47:BI47)&lt;$G47,$I47&lt;&gt;0),$G47/$H47,0)*IF(AND($K47&gt;0,BJ$3&gt;$K47),0,1)*тех!BU$6</f>
        <v>0</v>
      </c>
      <c r="BK47" s="64">
        <f>IF(AND(BK$3&gt;=$I47,$H47&gt;0,SUM($M47:BJ47)&lt;$G47,$I47&lt;&gt;0),$G47/$H47,0)*IF(AND($K47&gt;0,BK$3&gt;$K47),0,1)*тех!BV$6</f>
        <v>0</v>
      </c>
      <c r="BL47" s="64">
        <f>IF(AND(BL$3&gt;=$I47,$H47&gt;0,SUM($M47:BK47)&lt;$G47,$I47&lt;&gt;0),$G47/$H47,0)*IF(AND($K47&gt;0,BL$3&gt;$K47),0,1)*тех!BW$6</f>
        <v>0</v>
      </c>
      <c r="BM47" s="64">
        <f>IF(AND(BM$3&gt;=$I47,$H47&gt;0,SUM($M47:BL47)&lt;$G47,$I47&lt;&gt;0),$G47/$H47,0)*IF(AND($K47&gt;0,BM$3&gt;$K47),0,1)*тех!BX$6</f>
        <v>0</v>
      </c>
      <c r="BN47" s="64">
        <f>IF(AND(BN$3&gt;=$I47,$H47&gt;0,SUM($M47:BM47)&lt;$G47,$I47&lt;&gt;0),$G47/$H47,0)*IF(AND($K47&gt;0,BN$3&gt;$K47),0,1)*тех!BY$6</f>
        <v>0</v>
      </c>
      <c r="BO47" s="64">
        <f>IF(AND(BO$3&gt;=$I47,$H47&gt;0,SUM($M47:BN47)&lt;$G47,$I47&lt;&gt;0),$G47/$H47,0)*IF(AND($K47&gt;0,BO$3&gt;$K47),0,1)*тех!BZ$6</f>
        <v>0</v>
      </c>
      <c r="BP47" s="64">
        <f>IF(AND(BP$3&gt;=$I47,$H47&gt;0,SUM($M47:BO47)&lt;$G47,$I47&lt;&gt;0),$G47/$H47,0)*IF(AND($K47&gt;0,BP$3&gt;$K47),0,1)*тех!CA$6</f>
        <v>0</v>
      </c>
      <c r="BQ47" s="64">
        <f>IF(AND(BQ$3&gt;=$I47,$H47&gt;0,SUM($M47:BP47)&lt;$G47,$I47&lt;&gt;0),$G47/$H47,0)*IF(AND($K47&gt;0,BQ$3&gt;$K47),0,1)*тех!CB$6</f>
        <v>0</v>
      </c>
      <c r="BR47" s="64">
        <f>IF(AND(BR$3&gt;=$I47,$H47&gt;0,SUM($M47:BQ47)&lt;$G47,$I47&lt;&gt;0),$G47/$H47,0)*IF(AND($K47&gt;0,BR$3&gt;$K47),0,1)*тех!CC$6</f>
        <v>0</v>
      </c>
      <c r="BS47" s="64">
        <f>IF(AND(BS$3&gt;=$I47,$H47&gt;0,SUM($M47:BR47)&lt;$G47,$I47&lt;&gt;0),$G47/$H47,0)*IF(AND($K47&gt;0,BS$3&gt;$K47),0,1)*тех!CD$6</f>
        <v>0</v>
      </c>
      <c r="BT47" s="64">
        <f>IF(AND(BT$3&gt;=$I47,$H47&gt;0,SUM($M47:BS47)&lt;$G47,$I47&lt;&gt;0),$G47/$H47,0)*IF(AND($K47&gt;0,BT$3&gt;$K47),0,1)*тех!CE$6</f>
        <v>0</v>
      </c>
    </row>
    <row r="48" spans="2:72">
      <c r="B48" s="3">
        <v>43</v>
      </c>
      <c r="C48" s="19" t="s">
        <v>1204</v>
      </c>
      <c r="D48" s="19" t="s">
        <v>684</v>
      </c>
      <c r="E48" s="71">
        <v>192363.6</v>
      </c>
      <c r="F48" s="19">
        <v>0</v>
      </c>
      <c r="G48" s="76">
        <f t="shared" si="5"/>
        <v>0</v>
      </c>
      <c r="H48" s="7">
        <f>IFERROR(VLOOKUP(D48,тех!$N$19:$O$24,2,FALSE),)</f>
        <v>48</v>
      </c>
      <c r="I48" s="20">
        <f t="shared" si="3"/>
        <v>42370</v>
      </c>
      <c r="J48" s="111">
        <f>IF(AND(H48+(YEAR(I48)-YEAR(Параметры!$C$11))*12+(MONTH(I48)-MONTH(Параметры!$C$11))&gt;Параметры!$C$12,F48&gt;0),(G48-SUM(M48:BT48))/F48,)</f>
        <v>0</v>
      </c>
      <c r="K48" s="112">
        <f>IF(H48+(YEAR(I48)-YEAR(Параметры!$C$11))*12+(MONTH(I48)-MONTH(Параметры!$C$11))&gt;Параметры!$C$12,DATE(YEAR(Параметры!$C$11),MONTH(Параметры!$C$11)+Параметры!$C$12-1,1),"")</f>
        <v>42705</v>
      </c>
      <c r="M48" s="76">
        <f t="shared" si="2"/>
        <v>0</v>
      </c>
      <c r="N48" s="64">
        <f>IF(AND(N$3&gt;=$I48,$H48&gt;0,SUM($M48:M48)&lt;$G48,$I48&lt;&gt;0),$G48/$H48,0)*IF(AND($K48&gt;0,N$3&gt;$K48),0,1)*тех!Y$6</f>
        <v>0</v>
      </c>
      <c r="O48" s="64">
        <f>IF(AND(O$3&gt;=$I48,$H48&gt;0,SUM($M48:N48)&lt;$G48,$I48&lt;&gt;0),$G48/$H48,0)*IF(AND($K48&gt;0,O$3&gt;$K48),0,1)*тех!Z$6</f>
        <v>0</v>
      </c>
      <c r="P48" s="64">
        <f>IF(AND(P$3&gt;=$I48,$H48&gt;0,SUM($M48:O48)&lt;$G48,$I48&lt;&gt;0),$G48/$H48,0)*IF(AND($K48&gt;0,P$3&gt;$K48),0,1)*тех!AA$6</f>
        <v>0</v>
      </c>
      <c r="Q48" s="64">
        <f>IF(AND(Q$3&gt;=$I48,$H48&gt;0,SUM($M48:P48)&lt;$G48,$I48&lt;&gt;0),$G48/$H48,0)*IF(AND($K48&gt;0,Q$3&gt;$K48),0,1)*тех!AB$6</f>
        <v>0</v>
      </c>
      <c r="R48" s="64">
        <f>IF(AND(R$3&gt;=$I48,$H48&gt;0,SUM($M48:Q48)&lt;$G48,$I48&lt;&gt;0),$G48/$H48,0)*IF(AND($K48&gt;0,R$3&gt;$K48),0,1)*тех!AC$6</f>
        <v>0</v>
      </c>
      <c r="S48" s="64">
        <f>IF(AND(S$3&gt;=$I48,$H48&gt;0,SUM($M48:R48)&lt;$G48,$I48&lt;&gt;0),$G48/$H48,0)*IF(AND($K48&gt;0,S$3&gt;$K48),0,1)*тех!AD$6</f>
        <v>0</v>
      </c>
      <c r="T48" s="64">
        <f>IF(AND(T$3&gt;=$I48,$H48&gt;0,SUM($M48:S48)&lt;$G48,$I48&lt;&gt;0),$G48/$H48,0)*IF(AND($K48&gt;0,T$3&gt;$K48),0,1)*тех!AE$6</f>
        <v>0</v>
      </c>
      <c r="U48" s="64">
        <f>IF(AND(U$3&gt;=$I48,$H48&gt;0,SUM($M48:T48)&lt;$G48,$I48&lt;&gt;0),$G48/$H48,0)*IF(AND($K48&gt;0,U$3&gt;$K48),0,1)*тех!AF$6</f>
        <v>0</v>
      </c>
      <c r="V48" s="64">
        <f>IF(AND(V$3&gt;=$I48,$H48&gt;0,SUM($M48:U48)&lt;$G48,$I48&lt;&gt;0),$G48/$H48,0)*IF(AND($K48&gt;0,V$3&gt;$K48),0,1)*тех!AG$6</f>
        <v>0</v>
      </c>
      <c r="W48" s="64">
        <f>IF(AND(W$3&gt;=$I48,$H48&gt;0,SUM($M48:V48)&lt;$G48,$I48&lt;&gt;0),$G48/$H48,0)*IF(AND($K48&gt;0,W$3&gt;$K48),0,1)*тех!AH$6</f>
        <v>0</v>
      </c>
      <c r="X48" s="64">
        <f>IF(AND(X$3&gt;=$I48,$H48&gt;0,SUM($M48:W48)&lt;$G48,$I48&lt;&gt;0),$G48/$H48,0)*IF(AND($K48&gt;0,X$3&gt;$K48),0,1)*тех!AI$6</f>
        <v>0</v>
      </c>
      <c r="Y48" s="64">
        <f>IF(AND(Y$3&gt;=$I48,$H48&gt;0,SUM($M48:X48)&lt;$G48,$I48&lt;&gt;0),$G48/$H48,0)*IF(AND($K48&gt;0,Y$3&gt;$K48),0,1)*тех!AJ$6</f>
        <v>0</v>
      </c>
      <c r="Z48" s="64">
        <f>IF(AND(Z$3&gt;=$I48,$H48&gt;0,SUM($M48:Y48)&lt;$G48,$I48&lt;&gt;0),$G48/$H48,0)*IF(AND($K48&gt;0,Z$3&gt;$K48),0,1)*тех!AK$6</f>
        <v>0</v>
      </c>
      <c r="AA48" s="64">
        <f>IF(AND(AA$3&gt;=$I48,$H48&gt;0,SUM($M48:Z48)&lt;$G48,$I48&lt;&gt;0),$G48/$H48,0)*IF(AND($K48&gt;0,AA$3&gt;$K48),0,1)*тех!AL$6</f>
        <v>0</v>
      </c>
      <c r="AB48" s="64">
        <f>IF(AND(AB$3&gt;=$I48,$H48&gt;0,SUM($M48:AA48)&lt;$G48,$I48&lt;&gt;0),$G48/$H48,0)*IF(AND($K48&gt;0,AB$3&gt;$K48),0,1)*тех!AM$6</f>
        <v>0</v>
      </c>
      <c r="AC48" s="64">
        <f>IF(AND(AC$3&gt;=$I48,$H48&gt;0,SUM($M48:AB48)&lt;$G48,$I48&lt;&gt;0),$G48/$H48,0)*IF(AND($K48&gt;0,AC$3&gt;$K48),0,1)*тех!AN$6</f>
        <v>0</v>
      </c>
      <c r="AD48" s="64">
        <f>IF(AND(AD$3&gt;=$I48,$H48&gt;0,SUM($M48:AC48)&lt;$G48,$I48&lt;&gt;0),$G48/$H48,0)*IF(AND($K48&gt;0,AD$3&gt;$K48),0,1)*тех!AO$6</f>
        <v>0</v>
      </c>
      <c r="AE48" s="64">
        <f>IF(AND(AE$3&gt;=$I48,$H48&gt;0,SUM($M48:AD48)&lt;$G48,$I48&lt;&gt;0),$G48/$H48,0)*IF(AND($K48&gt;0,AE$3&gt;$K48),0,1)*тех!AP$6</f>
        <v>0</v>
      </c>
      <c r="AF48" s="64">
        <f>IF(AND(AF$3&gt;=$I48,$H48&gt;0,SUM($M48:AE48)&lt;$G48,$I48&lt;&gt;0),$G48/$H48,0)*IF(AND($K48&gt;0,AF$3&gt;$K48),0,1)*тех!AQ$6</f>
        <v>0</v>
      </c>
      <c r="AG48" s="64">
        <f>IF(AND(AG$3&gt;=$I48,$H48&gt;0,SUM($M48:AF48)&lt;$G48,$I48&lt;&gt;0),$G48/$H48,0)*IF(AND($K48&gt;0,AG$3&gt;$K48),0,1)*тех!AR$6</f>
        <v>0</v>
      </c>
      <c r="AH48" s="64">
        <f>IF(AND(AH$3&gt;=$I48,$H48&gt;0,SUM($M48:AG48)&lt;$G48,$I48&lt;&gt;0),$G48/$H48,0)*IF(AND($K48&gt;0,AH$3&gt;$K48),0,1)*тех!AS$6</f>
        <v>0</v>
      </c>
      <c r="AI48" s="64">
        <f>IF(AND(AI$3&gt;=$I48,$H48&gt;0,SUM($M48:AH48)&lt;$G48,$I48&lt;&gt;0),$G48/$H48,0)*IF(AND($K48&gt;0,AI$3&gt;$K48),0,1)*тех!AT$6</f>
        <v>0</v>
      </c>
      <c r="AJ48" s="64">
        <f>IF(AND(AJ$3&gt;=$I48,$H48&gt;0,SUM($M48:AI48)&lt;$G48,$I48&lt;&gt;0),$G48/$H48,0)*IF(AND($K48&gt;0,AJ$3&gt;$K48),0,1)*тех!AU$6</f>
        <v>0</v>
      </c>
      <c r="AK48" s="64">
        <f>IF(AND(AK$3&gt;=$I48,$H48&gt;0,SUM($M48:AJ48)&lt;$G48,$I48&lt;&gt;0),$G48/$H48,0)*IF(AND($K48&gt;0,AK$3&gt;$K48),0,1)*тех!AV$6</f>
        <v>0</v>
      </c>
      <c r="AL48" s="64">
        <f>IF(AND(AL$3&gt;=$I48,$H48&gt;0,SUM($M48:AK48)&lt;$G48,$I48&lt;&gt;0),$G48/$H48,0)*IF(AND($K48&gt;0,AL$3&gt;$K48),0,1)*тех!AW$6</f>
        <v>0</v>
      </c>
      <c r="AM48" s="64">
        <f>IF(AND(AM$3&gt;=$I48,$H48&gt;0,SUM($M48:AL48)&lt;$G48,$I48&lt;&gt;0),$G48/$H48,0)*IF(AND($K48&gt;0,AM$3&gt;$K48),0,1)*тех!AX$6</f>
        <v>0</v>
      </c>
      <c r="AN48" s="64">
        <f>IF(AND(AN$3&gt;=$I48,$H48&gt;0,SUM($M48:AM48)&lt;$G48,$I48&lt;&gt;0),$G48/$H48,0)*IF(AND($K48&gt;0,AN$3&gt;$K48),0,1)*тех!AY$6</f>
        <v>0</v>
      </c>
      <c r="AO48" s="64">
        <f>IF(AND(AO$3&gt;=$I48,$H48&gt;0,SUM($M48:AN48)&lt;$G48,$I48&lt;&gt;0),$G48/$H48,0)*IF(AND($K48&gt;0,AO$3&gt;$K48),0,1)*тех!AZ$6</f>
        <v>0</v>
      </c>
      <c r="AP48" s="64">
        <f>IF(AND(AP$3&gt;=$I48,$H48&gt;0,SUM($M48:AO48)&lt;$G48,$I48&lt;&gt;0),$G48/$H48,0)*IF(AND($K48&gt;0,AP$3&gt;$K48),0,1)*тех!BA$6</f>
        <v>0</v>
      </c>
      <c r="AQ48" s="64">
        <f>IF(AND(AQ$3&gt;=$I48,$H48&gt;0,SUM($M48:AP48)&lt;$G48,$I48&lt;&gt;0),$G48/$H48,0)*IF(AND($K48&gt;0,AQ$3&gt;$K48),0,1)*тех!BB$6</f>
        <v>0</v>
      </c>
      <c r="AR48" s="64">
        <f>IF(AND(AR$3&gt;=$I48,$H48&gt;0,SUM($M48:AQ48)&lt;$G48,$I48&lt;&gt;0),$G48/$H48,0)*IF(AND($K48&gt;0,AR$3&gt;$K48),0,1)*тех!BC$6</f>
        <v>0</v>
      </c>
      <c r="AS48" s="64">
        <f>IF(AND(AS$3&gt;=$I48,$H48&gt;0,SUM($M48:AR48)&lt;$G48,$I48&lt;&gt;0),$G48/$H48,0)*IF(AND($K48&gt;0,AS$3&gt;$K48),0,1)*тех!BD$6</f>
        <v>0</v>
      </c>
      <c r="AT48" s="64">
        <f>IF(AND(AT$3&gt;=$I48,$H48&gt;0,SUM($M48:AS48)&lt;$G48,$I48&lt;&gt;0),$G48/$H48,0)*IF(AND($K48&gt;0,AT$3&gt;$K48),0,1)*тех!BE$6</f>
        <v>0</v>
      </c>
      <c r="AU48" s="64">
        <f>IF(AND(AU$3&gt;=$I48,$H48&gt;0,SUM($M48:AT48)&lt;$G48,$I48&lt;&gt;0),$G48/$H48,0)*IF(AND($K48&gt;0,AU$3&gt;$K48),0,1)*тех!BF$6</f>
        <v>0</v>
      </c>
      <c r="AV48" s="64">
        <f>IF(AND(AV$3&gt;=$I48,$H48&gt;0,SUM($M48:AU48)&lt;$G48,$I48&lt;&gt;0),$G48/$H48,0)*IF(AND($K48&gt;0,AV$3&gt;$K48),0,1)*тех!BG$6</f>
        <v>0</v>
      </c>
      <c r="AW48" s="64">
        <f>IF(AND(AW$3&gt;=$I48,$H48&gt;0,SUM($M48:AV48)&lt;$G48,$I48&lt;&gt;0),$G48/$H48,0)*IF(AND($K48&gt;0,AW$3&gt;$K48),0,1)*тех!BH$6</f>
        <v>0</v>
      </c>
      <c r="AX48" s="64">
        <f>IF(AND(AX$3&gt;=$I48,$H48&gt;0,SUM($M48:AW48)&lt;$G48,$I48&lt;&gt;0),$G48/$H48,0)*IF(AND($K48&gt;0,AX$3&gt;$K48),0,1)*тех!BI$6</f>
        <v>0</v>
      </c>
      <c r="AY48" s="64">
        <f>IF(AND(AY$3&gt;=$I48,$H48&gt;0,SUM($M48:AX48)&lt;$G48,$I48&lt;&gt;0),$G48/$H48,0)*IF(AND($K48&gt;0,AY$3&gt;$K48),0,1)*тех!BJ$6</f>
        <v>0</v>
      </c>
      <c r="AZ48" s="64">
        <f>IF(AND(AZ$3&gt;=$I48,$H48&gt;0,SUM($M48:AY48)&lt;$G48,$I48&lt;&gt;0),$G48/$H48,0)*IF(AND($K48&gt;0,AZ$3&gt;$K48),0,1)*тех!BK$6</f>
        <v>0</v>
      </c>
      <c r="BA48" s="64">
        <f>IF(AND(BA$3&gt;=$I48,$H48&gt;0,SUM($M48:AZ48)&lt;$G48,$I48&lt;&gt;0),$G48/$H48,0)*IF(AND($K48&gt;0,BA$3&gt;$K48),0,1)*тех!BL$6</f>
        <v>0</v>
      </c>
      <c r="BB48" s="64">
        <f>IF(AND(BB$3&gt;=$I48,$H48&gt;0,SUM($M48:BA48)&lt;$G48,$I48&lt;&gt;0),$G48/$H48,0)*IF(AND($K48&gt;0,BB$3&gt;$K48),0,1)*тех!BM$6</f>
        <v>0</v>
      </c>
      <c r="BC48" s="64">
        <f>IF(AND(BC$3&gt;=$I48,$H48&gt;0,SUM($M48:BB48)&lt;$G48,$I48&lt;&gt;0),$G48/$H48,0)*IF(AND($K48&gt;0,BC$3&gt;$K48),0,1)*тех!BN$6</f>
        <v>0</v>
      </c>
      <c r="BD48" s="64">
        <f>IF(AND(BD$3&gt;=$I48,$H48&gt;0,SUM($M48:BC48)&lt;$G48,$I48&lt;&gt;0),$G48/$H48,0)*IF(AND($K48&gt;0,BD$3&gt;$K48),0,1)*тех!BO$6</f>
        <v>0</v>
      </c>
      <c r="BE48" s="64">
        <f>IF(AND(BE$3&gt;=$I48,$H48&gt;0,SUM($M48:BD48)&lt;$G48,$I48&lt;&gt;0),$G48/$H48,0)*IF(AND($K48&gt;0,BE$3&gt;$K48),0,1)*тех!BP$6</f>
        <v>0</v>
      </c>
      <c r="BF48" s="64">
        <f>IF(AND(BF$3&gt;=$I48,$H48&gt;0,SUM($M48:BE48)&lt;$G48,$I48&lt;&gt;0),$G48/$H48,0)*IF(AND($K48&gt;0,BF$3&gt;$K48),0,1)*тех!BQ$6</f>
        <v>0</v>
      </c>
      <c r="BG48" s="64">
        <f>IF(AND(BG$3&gt;=$I48,$H48&gt;0,SUM($M48:BF48)&lt;$G48,$I48&lt;&gt;0),$G48/$H48,0)*IF(AND($K48&gt;0,BG$3&gt;$K48),0,1)*тех!BR$6</f>
        <v>0</v>
      </c>
      <c r="BH48" s="64">
        <f>IF(AND(BH$3&gt;=$I48,$H48&gt;0,SUM($M48:BG48)&lt;$G48,$I48&lt;&gt;0),$G48/$H48,0)*IF(AND($K48&gt;0,BH$3&gt;$K48),0,1)*тех!BS$6</f>
        <v>0</v>
      </c>
      <c r="BI48" s="64">
        <f>IF(AND(BI$3&gt;=$I48,$H48&gt;0,SUM($M48:BH48)&lt;$G48,$I48&lt;&gt;0),$G48/$H48,0)*IF(AND($K48&gt;0,BI$3&gt;$K48),0,1)*тех!BT$6</f>
        <v>0</v>
      </c>
      <c r="BJ48" s="64">
        <f>IF(AND(BJ$3&gt;=$I48,$H48&gt;0,SUM($M48:BI48)&lt;$G48,$I48&lt;&gt;0),$G48/$H48,0)*IF(AND($K48&gt;0,BJ$3&gt;$K48),0,1)*тех!BU$6</f>
        <v>0</v>
      </c>
      <c r="BK48" s="64">
        <f>IF(AND(BK$3&gt;=$I48,$H48&gt;0,SUM($M48:BJ48)&lt;$G48,$I48&lt;&gt;0),$G48/$H48,0)*IF(AND($K48&gt;0,BK$3&gt;$K48),0,1)*тех!BV$6</f>
        <v>0</v>
      </c>
      <c r="BL48" s="64">
        <f>IF(AND(BL$3&gt;=$I48,$H48&gt;0,SUM($M48:BK48)&lt;$G48,$I48&lt;&gt;0),$G48/$H48,0)*IF(AND($K48&gt;0,BL$3&gt;$K48),0,1)*тех!BW$6</f>
        <v>0</v>
      </c>
      <c r="BM48" s="64">
        <f>IF(AND(BM$3&gt;=$I48,$H48&gt;0,SUM($M48:BL48)&lt;$G48,$I48&lt;&gt;0),$G48/$H48,0)*IF(AND($K48&gt;0,BM$3&gt;$K48),0,1)*тех!BX$6</f>
        <v>0</v>
      </c>
      <c r="BN48" s="64">
        <f>IF(AND(BN$3&gt;=$I48,$H48&gt;0,SUM($M48:BM48)&lt;$G48,$I48&lt;&gt;0),$G48/$H48,0)*IF(AND($K48&gt;0,BN$3&gt;$K48),0,1)*тех!BY$6</f>
        <v>0</v>
      </c>
      <c r="BO48" s="64">
        <f>IF(AND(BO$3&gt;=$I48,$H48&gt;0,SUM($M48:BN48)&lt;$G48,$I48&lt;&gt;0),$G48/$H48,0)*IF(AND($K48&gt;0,BO$3&gt;$K48),0,1)*тех!BZ$6</f>
        <v>0</v>
      </c>
      <c r="BP48" s="64">
        <f>IF(AND(BP$3&gt;=$I48,$H48&gt;0,SUM($M48:BO48)&lt;$G48,$I48&lt;&gt;0),$G48/$H48,0)*IF(AND($K48&gt;0,BP$3&gt;$K48),0,1)*тех!CA$6</f>
        <v>0</v>
      </c>
      <c r="BQ48" s="64">
        <f>IF(AND(BQ$3&gt;=$I48,$H48&gt;0,SUM($M48:BP48)&lt;$G48,$I48&lt;&gt;0),$G48/$H48,0)*IF(AND($K48&gt;0,BQ$3&gt;$K48),0,1)*тех!CB$6</f>
        <v>0</v>
      </c>
      <c r="BR48" s="64">
        <f>IF(AND(BR$3&gt;=$I48,$H48&gt;0,SUM($M48:BQ48)&lt;$G48,$I48&lt;&gt;0),$G48/$H48,0)*IF(AND($K48&gt;0,BR$3&gt;$K48),0,1)*тех!CC$6</f>
        <v>0</v>
      </c>
      <c r="BS48" s="64">
        <f>IF(AND(BS$3&gt;=$I48,$H48&gt;0,SUM($M48:BR48)&lt;$G48,$I48&lt;&gt;0),$G48/$H48,0)*IF(AND($K48&gt;0,BS$3&gt;$K48),0,1)*тех!CD$6</f>
        <v>0</v>
      </c>
      <c r="BT48" s="64">
        <f>IF(AND(BT$3&gt;=$I48,$H48&gt;0,SUM($M48:BS48)&lt;$G48,$I48&lt;&gt;0),$G48/$H48,0)*IF(AND($K48&gt;0,BT$3&gt;$K48),0,1)*тех!CE$6</f>
        <v>0</v>
      </c>
    </row>
    <row r="49" spans="2:72">
      <c r="B49" s="3">
        <v>44</v>
      </c>
      <c r="C49" s="19" t="s">
        <v>1203</v>
      </c>
      <c r="D49" s="19" t="s">
        <v>684</v>
      </c>
      <c r="E49" s="71">
        <v>204098.7</v>
      </c>
      <c r="F49" s="19">
        <v>0</v>
      </c>
      <c r="G49" s="76">
        <f t="shared" si="5"/>
        <v>0</v>
      </c>
      <c r="H49" s="7">
        <f>IFERROR(VLOOKUP(D49,тех!$N$19:$O$24,2,FALSE),)</f>
        <v>48</v>
      </c>
      <c r="I49" s="20">
        <f t="shared" si="3"/>
        <v>42370</v>
      </c>
      <c r="J49" s="111">
        <f>IF(AND(H49+(YEAR(I49)-YEAR(Параметры!$C$11))*12+(MONTH(I49)-MONTH(Параметры!$C$11))&gt;Параметры!$C$12,F49&gt;0),(G49-SUM(M49:BT49))/F49,)</f>
        <v>0</v>
      </c>
      <c r="K49" s="112">
        <f>IF(H49+(YEAR(I49)-YEAR(Параметры!$C$11))*12+(MONTH(I49)-MONTH(Параметры!$C$11))&gt;Параметры!$C$12,DATE(YEAR(Параметры!$C$11),MONTH(Параметры!$C$11)+Параметры!$C$12-1,1),"")</f>
        <v>42705</v>
      </c>
      <c r="M49" s="76">
        <f t="shared" si="2"/>
        <v>0</v>
      </c>
      <c r="N49" s="64">
        <f>IF(AND(N$3&gt;=$I49,$H49&gt;0,SUM($M49:M49)&lt;$G49,$I49&lt;&gt;0),$G49/$H49,0)*IF(AND($K49&gt;0,N$3&gt;$K49),0,1)*тех!Y$6</f>
        <v>0</v>
      </c>
      <c r="O49" s="64">
        <f>IF(AND(O$3&gt;=$I49,$H49&gt;0,SUM($M49:N49)&lt;$G49,$I49&lt;&gt;0),$G49/$H49,0)*IF(AND($K49&gt;0,O$3&gt;$K49),0,1)*тех!Z$6</f>
        <v>0</v>
      </c>
      <c r="P49" s="64">
        <f>IF(AND(P$3&gt;=$I49,$H49&gt;0,SUM($M49:O49)&lt;$G49,$I49&lt;&gt;0),$G49/$H49,0)*IF(AND($K49&gt;0,P$3&gt;$K49),0,1)*тех!AA$6</f>
        <v>0</v>
      </c>
      <c r="Q49" s="64">
        <f>IF(AND(Q$3&gt;=$I49,$H49&gt;0,SUM($M49:P49)&lt;$G49,$I49&lt;&gt;0),$G49/$H49,0)*IF(AND($K49&gt;0,Q$3&gt;$K49),0,1)*тех!AB$6</f>
        <v>0</v>
      </c>
      <c r="R49" s="64">
        <f>IF(AND(R$3&gt;=$I49,$H49&gt;0,SUM($M49:Q49)&lt;$G49,$I49&lt;&gt;0),$G49/$H49,0)*IF(AND($K49&gt;0,R$3&gt;$K49),0,1)*тех!AC$6</f>
        <v>0</v>
      </c>
      <c r="S49" s="64">
        <f>IF(AND(S$3&gt;=$I49,$H49&gt;0,SUM($M49:R49)&lt;$G49,$I49&lt;&gt;0),$G49/$H49,0)*IF(AND($K49&gt;0,S$3&gt;$K49),0,1)*тех!AD$6</f>
        <v>0</v>
      </c>
      <c r="T49" s="64">
        <f>IF(AND(T$3&gt;=$I49,$H49&gt;0,SUM($M49:S49)&lt;$G49,$I49&lt;&gt;0),$G49/$H49,0)*IF(AND($K49&gt;0,T$3&gt;$K49),0,1)*тех!AE$6</f>
        <v>0</v>
      </c>
      <c r="U49" s="64">
        <f>IF(AND(U$3&gt;=$I49,$H49&gt;0,SUM($M49:T49)&lt;$G49,$I49&lt;&gt;0),$G49/$H49,0)*IF(AND($K49&gt;0,U$3&gt;$K49),0,1)*тех!AF$6</f>
        <v>0</v>
      </c>
      <c r="V49" s="64">
        <f>IF(AND(V$3&gt;=$I49,$H49&gt;0,SUM($M49:U49)&lt;$G49,$I49&lt;&gt;0),$G49/$H49,0)*IF(AND($K49&gt;0,V$3&gt;$K49),0,1)*тех!AG$6</f>
        <v>0</v>
      </c>
      <c r="W49" s="64">
        <f>IF(AND(W$3&gt;=$I49,$H49&gt;0,SUM($M49:V49)&lt;$G49,$I49&lt;&gt;0),$G49/$H49,0)*IF(AND($K49&gt;0,W$3&gt;$K49),0,1)*тех!AH$6</f>
        <v>0</v>
      </c>
      <c r="X49" s="64">
        <f>IF(AND(X$3&gt;=$I49,$H49&gt;0,SUM($M49:W49)&lt;$G49,$I49&lt;&gt;0),$G49/$H49,0)*IF(AND($K49&gt;0,X$3&gt;$K49),0,1)*тех!AI$6</f>
        <v>0</v>
      </c>
      <c r="Y49" s="64">
        <f>IF(AND(Y$3&gt;=$I49,$H49&gt;0,SUM($M49:X49)&lt;$G49,$I49&lt;&gt;0),$G49/$H49,0)*IF(AND($K49&gt;0,Y$3&gt;$K49),0,1)*тех!AJ$6</f>
        <v>0</v>
      </c>
      <c r="Z49" s="64">
        <f>IF(AND(Z$3&gt;=$I49,$H49&gt;0,SUM($M49:Y49)&lt;$G49,$I49&lt;&gt;0),$G49/$H49,0)*IF(AND($K49&gt;0,Z$3&gt;$K49),0,1)*тех!AK$6</f>
        <v>0</v>
      </c>
      <c r="AA49" s="64">
        <f>IF(AND(AA$3&gt;=$I49,$H49&gt;0,SUM($M49:Z49)&lt;$G49,$I49&lt;&gt;0),$G49/$H49,0)*IF(AND($K49&gt;0,AA$3&gt;$K49),0,1)*тех!AL$6</f>
        <v>0</v>
      </c>
      <c r="AB49" s="64">
        <f>IF(AND(AB$3&gt;=$I49,$H49&gt;0,SUM($M49:AA49)&lt;$G49,$I49&lt;&gt;0),$G49/$H49,0)*IF(AND($K49&gt;0,AB$3&gt;$K49),0,1)*тех!AM$6</f>
        <v>0</v>
      </c>
      <c r="AC49" s="64">
        <f>IF(AND(AC$3&gt;=$I49,$H49&gt;0,SUM($M49:AB49)&lt;$G49,$I49&lt;&gt;0),$G49/$H49,0)*IF(AND($K49&gt;0,AC$3&gt;$K49),0,1)*тех!AN$6</f>
        <v>0</v>
      </c>
      <c r="AD49" s="64">
        <f>IF(AND(AD$3&gt;=$I49,$H49&gt;0,SUM($M49:AC49)&lt;$G49,$I49&lt;&gt;0),$G49/$H49,0)*IF(AND($K49&gt;0,AD$3&gt;$K49),0,1)*тех!AO$6</f>
        <v>0</v>
      </c>
      <c r="AE49" s="64">
        <f>IF(AND(AE$3&gt;=$I49,$H49&gt;0,SUM($M49:AD49)&lt;$G49,$I49&lt;&gt;0),$G49/$H49,0)*IF(AND($K49&gt;0,AE$3&gt;$K49),0,1)*тех!AP$6</f>
        <v>0</v>
      </c>
      <c r="AF49" s="64">
        <f>IF(AND(AF$3&gt;=$I49,$H49&gt;0,SUM($M49:AE49)&lt;$G49,$I49&lt;&gt;0),$G49/$H49,0)*IF(AND($K49&gt;0,AF$3&gt;$K49),0,1)*тех!AQ$6</f>
        <v>0</v>
      </c>
      <c r="AG49" s="64">
        <f>IF(AND(AG$3&gt;=$I49,$H49&gt;0,SUM($M49:AF49)&lt;$G49,$I49&lt;&gt;0),$G49/$H49,0)*IF(AND($K49&gt;0,AG$3&gt;$K49),0,1)*тех!AR$6</f>
        <v>0</v>
      </c>
      <c r="AH49" s="64">
        <f>IF(AND(AH$3&gt;=$I49,$H49&gt;0,SUM($M49:AG49)&lt;$G49,$I49&lt;&gt;0),$G49/$H49,0)*IF(AND($K49&gt;0,AH$3&gt;$K49),0,1)*тех!AS$6</f>
        <v>0</v>
      </c>
      <c r="AI49" s="64">
        <f>IF(AND(AI$3&gt;=$I49,$H49&gt;0,SUM($M49:AH49)&lt;$G49,$I49&lt;&gt;0),$G49/$H49,0)*IF(AND($K49&gt;0,AI$3&gt;$K49),0,1)*тех!AT$6</f>
        <v>0</v>
      </c>
      <c r="AJ49" s="64">
        <f>IF(AND(AJ$3&gt;=$I49,$H49&gt;0,SUM($M49:AI49)&lt;$G49,$I49&lt;&gt;0),$G49/$H49,0)*IF(AND($K49&gt;0,AJ$3&gt;$K49),0,1)*тех!AU$6</f>
        <v>0</v>
      </c>
      <c r="AK49" s="64">
        <f>IF(AND(AK$3&gt;=$I49,$H49&gt;0,SUM($M49:AJ49)&lt;$G49,$I49&lt;&gt;0),$G49/$H49,0)*IF(AND($K49&gt;0,AK$3&gt;$K49),0,1)*тех!AV$6</f>
        <v>0</v>
      </c>
      <c r="AL49" s="64">
        <f>IF(AND(AL$3&gt;=$I49,$H49&gt;0,SUM($M49:AK49)&lt;$G49,$I49&lt;&gt;0),$G49/$H49,0)*IF(AND($K49&gt;0,AL$3&gt;$K49),0,1)*тех!AW$6</f>
        <v>0</v>
      </c>
      <c r="AM49" s="64">
        <f>IF(AND(AM$3&gt;=$I49,$H49&gt;0,SUM($M49:AL49)&lt;$G49,$I49&lt;&gt;0),$G49/$H49,0)*IF(AND($K49&gt;0,AM$3&gt;$K49),0,1)*тех!AX$6</f>
        <v>0</v>
      </c>
      <c r="AN49" s="64">
        <f>IF(AND(AN$3&gt;=$I49,$H49&gt;0,SUM($M49:AM49)&lt;$G49,$I49&lt;&gt;0),$G49/$H49,0)*IF(AND($K49&gt;0,AN$3&gt;$K49),0,1)*тех!AY$6</f>
        <v>0</v>
      </c>
      <c r="AO49" s="64">
        <f>IF(AND(AO$3&gt;=$I49,$H49&gt;0,SUM($M49:AN49)&lt;$G49,$I49&lt;&gt;0),$G49/$H49,0)*IF(AND($K49&gt;0,AO$3&gt;$K49),0,1)*тех!AZ$6</f>
        <v>0</v>
      </c>
      <c r="AP49" s="64">
        <f>IF(AND(AP$3&gt;=$I49,$H49&gt;0,SUM($M49:AO49)&lt;$G49,$I49&lt;&gt;0),$G49/$H49,0)*IF(AND($K49&gt;0,AP$3&gt;$K49),0,1)*тех!BA$6</f>
        <v>0</v>
      </c>
      <c r="AQ49" s="64">
        <f>IF(AND(AQ$3&gt;=$I49,$H49&gt;0,SUM($M49:AP49)&lt;$G49,$I49&lt;&gt;0),$G49/$H49,0)*IF(AND($K49&gt;0,AQ$3&gt;$K49),0,1)*тех!BB$6</f>
        <v>0</v>
      </c>
      <c r="AR49" s="64">
        <f>IF(AND(AR$3&gt;=$I49,$H49&gt;0,SUM($M49:AQ49)&lt;$G49,$I49&lt;&gt;0),$G49/$H49,0)*IF(AND($K49&gt;0,AR$3&gt;$K49),0,1)*тех!BC$6</f>
        <v>0</v>
      </c>
      <c r="AS49" s="64">
        <f>IF(AND(AS$3&gt;=$I49,$H49&gt;0,SUM($M49:AR49)&lt;$G49,$I49&lt;&gt;0),$G49/$H49,0)*IF(AND($K49&gt;0,AS$3&gt;$K49),0,1)*тех!BD$6</f>
        <v>0</v>
      </c>
      <c r="AT49" s="64">
        <f>IF(AND(AT$3&gt;=$I49,$H49&gt;0,SUM($M49:AS49)&lt;$G49,$I49&lt;&gt;0),$G49/$H49,0)*IF(AND($K49&gt;0,AT$3&gt;$K49),0,1)*тех!BE$6</f>
        <v>0</v>
      </c>
      <c r="AU49" s="64">
        <f>IF(AND(AU$3&gt;=$I49,$H49&gt;0,SUM($M49:AT49)&lt;$G49,$I49&lt;&gt;0),$G49/$H49,0)*IF(AND($K49&gt;0,AU$3&gt;$K49),0,1)*тех!BF$6</f>
        <v>0</v>
      </c>
      <c r="AV49" s="64">
        <f>IF(AND(AV$3&gt;=$I49,$H49&gt;0,SUM($M49:AU49)&lt;$G49,$I49&lt;&gt;0),$G49/$H49,0)*IF(AND($K49&gt;0,AV$3&gt;$K49),0,1)*тех!BG$6</f>
        <v>0</v>
      </c>
      <c r="AW49" s="64">
        <f>IF(AND(AW$3&gt;=$I49,$H49&gt;0,SUM($M49:AV49)&lt;$G49,$I49&lt;&gt;0),$G49/$H49,0)*IF(AND($K49&gt;0,AW$3&gt;$K49),0,1)*тех!BH$6</f>
        <v>0</v>
      </c>
      <c r="AX49" s="64">
        <f>IF(AND(AX$3&gt;=$I49,$H49&gt;0,SUM($M49:AW49)&lt;$G49,$I49&lt;&gt;0),$G49/$H49,0)*IF(AND($K49&gt;0,AX$3&gt;$K49),0,1)*тех!BI$6</f>
        <v>0</v>
      </c>
      <c r="AY49" s="64">
        <f>IF(AND(AY$3&gt;=$I49,$H49&gt;0,SUM($M49:AX49)&lt;$G49,$I49&lt;&gt;0),$G49/$H49,0)*IF(AND($K49&gt;0,AY$3&gt;$K49),0,1)*тех!BJ$6</f>
        <v>0</v>
      </c>
      <c r="AZ49" s="64">
        <f>IF(AND(AZ$3&gt;=$I49,$H49&gt;0,SUM($M49:AY49)&lt;$G49,$I49&lt;&gt;0),$G49/$H49,0)*IF(AND($K49&gt;0,AZ$3&gt;$K49),0,1)*тех!BK$6</f>
        <v>0</v>
      </c>
      <c r="BA49" s="64">
        <f>IF(AND(BA$3&gt;=$I49,$H49&gt;0,SUM($M49:AZ49)&lt;$G49,$I49&lt;&gt;0),$G49/$H49,0)*IF(AND($K49&gt;0,BA$3&gt;$K49),0,1)*тех!BL$6</f>
        <v>0</v>
      </c>
      <c r="BB49" s="64">
        <f>IF(AND(BB$3&gt;=$I49,$H49&gt;0,SUM($M49:BA49)&lt;$G49,$I49&lt;&gt;0),$G49/$H49,0)*IF(AND($K49&gt;0,BB$3&gt;$K49),0,1)*тех!BM$6</f>
        <v>0</v>
      </c>
      <c r="BC49" s="64">
        <f>IF(AND(BC$3&gt;=$I49,$H49&gt;0,SUM($M49:BB49)&lt;$G49,$I49&lt;&gt;0),$G49/$H49,0)*IF(AND($K49&gt;0,BC$3&gt;$K49),0,1)*тех!BN$6</f>
        <v>0</v>
      </c>
      <c r="BD49" s="64">
        <f>IF(AND(BD$3&gt;=$I49,$H49&gt;0,SUM($M49:BC49)&lt;$G49,$I49&lt;&gt;0),$G49/$H49,0)*IF(AND($K49&gt;0,BD$3&gt;$K49),0,1)*тех!BO$6</f>
        <v>0</v>
      </c>
      <c r="BE49" s="64">
        <f>IF(AND(BE$3&gt;=$I49,$H49&gt;0,SUM($M49:BD49)&lt;$G49,$I49&lt;&gt;0),$G49/$H49,0)*IF(AND($K49&gt;0,BE$3&gt;$K49),0,1)*тех!BP$6</f>
        <v>0</v>
      </c>
      <c r="BF49" s="64">
        <f>IF(AND(BF$3&gt;=$I49,$H49&gt;0,SUM($M49:BE49)&lt;$G49,$I49&lt;&gt;0),$G49/$H49,0)*IF(AND($K49&gt;0,BF$3&gt;$K49),0,1)*тех!BQ$6</f>
        <v>0</v>
      </c>
      <c r="BG49" s="64">
        <f>IF(AND(BG$3&gt;=$I49,$H49&gt;0,SUM($M49:BF49)&lt;$G49,$I49&lt;&gt;0),$G49/$H49,0)*IF(AND($K49&gt;0,BG$3&gt;$K49),0,1)*тех!BR$6</f>
        <v>0</v>
      </c>
      <c r="BH49" s="64">
        <f>IF(AND(BH$3&gt;=$I49,$H49&gt;0,SUM($M49:BG49)&lt;$G49,$I49&lt;&gt;0),$G49/$H49,0)*IF(AND($K49&gt;0,BH$3&gt;$K49),0,1)*тех!BS$6</f>
        <v>0</v>
      </c>
      <c r="BI49" s="64">
        <f>IF(AND(BI$3&gt;=$I49,$H49&gt;0,SUM($M49:BH49)&lt;$G49,$I49&lt;&gt;0),$G49/$H49,0)*IF(AND($K49&gt;0,BI$3&gt;$K49),0,1)*тех!BT$6</f>
        <v>0</v>
      </c>
      <c r="BJ49" s="64">
        <f>IF(AND(BJ$3&gt;=$I49,$H49&gt;0,SUM($M49:BI49)&lt;$G49,$I49&lt;&gt;0),$G49/$H49,0)*IF(AND($K49&gt;0,BJ$3&gt;$K49),0,1)*тех!BU$6</f>
        <v>0</v>
      </c>
      <c r="BK49" s="64">
        <f>IF(AND(BK$3&gt;=$I49,$H49&gt;0,SUM($M49:BJ49)&lt;$G49,$I49&lt;&gt;0),$G49/$H49,0)*IF(AND($K49&gt;0,BK$3&gt;$K49),0,1)*тех!BV$6</f>
        <v>0</v>
      </c>
      <c r="BL49" s="64">
        <f>IF(AND(BL$3&gt;=$I49,$H49&gt;0,SUM($M49:BK49)&lt;$G49,$I49&lt;&gt;0),$G49/$H49,0)*IF(AND($K49&gt;0,BL$3&gt;$K49),0,1)*тех!BW$6</f>
        <v>0</v>
      </c>
      <c r="BM49" s="64">
        <f>IF(AND(BM$3&gt;=$I49,$H49&gt;0,SUM($M49:BL49)&lt;$G49,$I49&lt;&gt;0),$G49/$H49,0)*IF(AND($K49&gt;0,BM$3&gt;$K49),0,1)*тех!BX$6</f>
        <v>0</v>
      </c>
      <c r="BN49" s="64">
        <f>IF(AND(BN$3&gt;=$I49,$H49&gt;0,SUM($M49:BM49)&lt;$G49,$I49&lt;&gt;0),$G49/$H49,0)*IF(AND($K49&gt;0,BN$3&gt;$K49),0,1)*тех!BY$6</f>
        <v>0</v>
      </c>
      <c r="BO49" s="64">
        <f>IF(AND(BO$3&gt;=$I49,$H49&gt;0,SUM($M49:BN49)&lt;$G49,$I49&lt;&gt;0),$G49/$H49,0)*IF(AND($K49&gt;0,BO$3&gt;$K49),0,1)*тех!BZ$6</f>
        <v>0</v>
      </c>
      <c r="BP49" s="64">
        <f>IF(AND(BP$3&gt;=$I49,$H49&gt;0,SUM($M49:BO49)&lt;$G49,$I49&lt;&gt;0),$G49/$H49,0)*IF(AND($K49&gt;0,BP$3&gt;$K49),0,1)*тех!CA$6</f>
        <v>0</v>
      </c>
      <c r="BQ49" s="64">
        <f>IF(AND(BQ$3&gt;=$I49,$H49&gt;0,SUM($M49:BP49)&lt;$G49,$I49&lt;&gt;0),$G49/$H49,0)*IF(AND($K49&gt;0,BQ$3&gt;$K49),0,1)*тех!CB$6</f>
        <v>0</v>
      </c>
      <c r="BR49" s="64">
        <f>IF(AND(BR$3&gt;=$I49,$H49&gt;0,SUM($M49:BQ49)&lt;$G49,$I49&lt;&gt;0),$G49/$H49,0)*IF(AND($K49&gt;0,BR$3&gt;$K49),0,1)*тех!CC$6</f>
        <v>0</v>
      </c>
      <c r="BS49" s="64">
        <f>IF(AND(BS$3&gt;=$I49,$H49&gt;0,SUM($M49:BR49)&lt;$G49,$I49&lt;&gt;0),$G49/$H49,0)*IF(AND($K49&gt;0,BS$3&gt;$K49),0,1)*тех!CD$6</f>
        <v>0</v>
      </c>
      <c r="BT49" s="64">
        <f>IF(AND(BT$3&gt;=$I49,$H49&gt;0,SUM($M49:BS49)&lt;$G49,$I49&lt;&gt;0),$G49/$H49,0)*IF(AND($K49&gt;0,BT$3&gt;$K49),0,1)*тех!CE$6</f>
        <v>0</v>
      </c>
    </row>
    <row r="50" spans="2:72">
      <c r="B50" s="3">
        <v>45</v>
      </c>
      <c r="C50" s="19" t="s">
        <v>1252</v>
      </c>
      <c r="D50" s="19" t="s">
        <v>684</v>
      </c>
      <c r="E50" s="71">
        <v>220819.3</v>
      </c>
      <c r="F50" s="19">
        <v>0</v>
      </c>
      <c r="G50" s="76">
        <f t="shared" si="5"/>
        <v>0</v>
      </c>
      <c r="H50" s="7">
        <f>IFERROR(VLOOKUP(D50,тех!$N$19:$O$24,2,FALSE),)</f>
        <v>48</v>
      </c>
      <c r="I50" s="20">
        <f t="shared" si="3"/>
        <v>42370</v>
      </c>
      <c r="J50" s="111">
        <f>IF(AND(H50+(YEAR(I50)-YEAR(Параметры!$C$11))*12+(MONTH(I50)-MONTH(Параметры!$C$11))&gt;Параметры!$C$12,F50&gt;0),(G50-SUM(M50:BT50))/F50,)</f>
        <v>0</v>
      </c>
      <c r="K50" s="112">
        <f>IF(H50+(YEAR(I50)-YEAR(Параметры!$C$11))*12+(MONTH(I50)-MONTH(Параметры!$C$11))&gt;Параметры!$C$12,DATE(YEAR(Параметры!$C$11),MONTH(Параметры!$C$11)+Параметры!$C$12-1,1),"")</f>
        <v>42705</v>
      </c>
      <c r="M50" s="76">
        <f t="shared" si="2"/>
        <v>0</v>
      </c>
      <c r="N50" s="64">
        <f>IF(AND(N$3&gt;=$I50,$H50&gt;0,SUM($M50:M50)&lt;$G50,$I50&lt;&gt;0),$G50/$H50,0)*IF(AND($K50&gt;0,N$3&gt;$K50),0,1)*тех!Y$6</f>
        <v>0</v>
      </c>
      <c r="O50" s="64">
        <f>IF(AND(O$3&gt;=$I50,$H50&gt;0,SUM($M50:N50)&lt;$G50,$I50&lt;&gt;0),$G50/$H50,0)*IF(AND($K50&gt;0,O$3&gt;$K50),0,1)*тех!Z$6</f>
        <v>0</v>
      </c>
      <c r="P50" s="64">
        <f>IF(AND(P$3&gt;=$I50,$H50&gt;0,SUM($M50:O50)&lt;$G50,$I50&lt;&gt;0),$G50/$H50,0)*IF(AND($K50&gt;0,P$3&gt;$K50),0,1)*тех!AA$6</f>
        <v>0</v>
      </c>
      <c r="Q50" s="64">
        <f>IF(AND(Q$3&gt;=$I50,$H50&gt;0,SUM($M50:P50)&lt;$G50,$I50&lt;&gt;0),$G50/$H50,0)*IF(AND($K50&gt;0,Q$3&gt;$K50),0,1)*тех!AB$6</f>
        <v>0</v>
      </c>
      <c r="R50" s="64">
        <f>IF(AND(R$3&gt;=$I50,$H50&gt;0,SUM($M50:Q50)&lt;$G50,$I50&lt;&gt;0),$G50/$H50,0)*IF(AND($K50&gt;0,R$3&gt;$K50),0,1)*тех!AC$6</f>
        <v>0</v>
      </c>
      <c r="S50" s="64">
        <f>IF(AND(S$3&gt;=$I50,$H50&gt;0,SUM($M50:R50)&lt;$G50,$I50&lt;&gt;0),$G50/$H50,0)*IF(AND($K50&gt;0,S$3&gt;$K50),0,1)*тех!AD$6</f>
        <v>0</v>
      </c>
      <c r="T50" s="64">
        <f>IF(AND(T$3&gt;=$I50,$H50&gt;0,SUM($M50:S50)&lt;$G50,$I50&lt;&gt;0),$G50/$H50,0)*IF(AND($K50&gt;0,T$3&gt;$K50),0,1)*тех!AE$6</f>
        <v>0</v>
      </c>
      <c r="U50" s="64">
        <f>IF(AND(U$3&gt;=$I50,$H50&gt;0,SUM($M50:T50)&lt;$G50,$I50&lt;&gt;0),$G50/$H50,0)*IF(AND($K50&gt;0,U$3&gt;$K50),0,1)*тех!AF$6</f>
        <v>0</v>
      </c>
      <c r="V50" s="64">
        <f>IF(AND(V$3&gt;=$I50,$H50&gt;0,SUM($M50:U50)&lt;$G50,$I50&lt;&gt;0),$G50/$H50,0)*IF(AND($K50&gt;0,V$3&gt;$K50),0,1)*тех!AG$6</f>
        <v>0</v>
      </c>
      <c r="W50" s="64">
        <f>IF(AND(W$3&gt;=$I50,$H50&gt;0,SUM($M50:V50)&lt;$G50,$I50&lt;&gt;0),$G50/$H50,0)*IF(AND($K50&gt;0,W$3&gt;$K50),0,1)*тех!AH$6</f>
        <v>0</v>
      </c>
      <c r="X50" s="64">
        <f>IF(AND(X$3&gt;=$I50,$H50&gt;0,SUM($M50:W50)&lt;$G50,$I50&lt;&gt;0),$G50/$H50,0)*IF(AND($K50&gt;0,X$3&gt;$K50),0,1)*тех!AI$6</f>
        <v>0</v>
      </c>
      <c r="Y50" s="64">
        <f>IF(AND(Y$3&gt;=$I50,$H50&gt;0,SUM($M50:X50)&lt;$G50,$I50&lt;&gt;0),$G50/$H50,0)*IF(AND($K50&gt;0,Y$3&gt;$K50),0,1)*тех!AJ$6</f>
        <v>0</v>
      </c>
      <c r="Z50" s="64">
        <f>IF(AND(Z$3&gt;=$I50,$H50&gt;0,SUM($M50:Y50)&lt;$G50,$I50&lt;&gt;0),$G50/$H50,0)*IF(AND($K50&gt;0,Z$3&gt;$K50),0,1)*тех!AK$6</f>
        <v>0</v>
      </c>
      <c r="AA50" s="64">
        <f>IF(AND(AA$3&gt;=$I50,$H50&gt;0,SUM($M50:Z50)&lt;$G50,$I50&lt;&gt;0),$G50/$H50,0)*IF(AND($K50&gt;0,AA$3&gt;$K50),0,1)*тех!AL$6</f>
        <v>0</v>
      </c>
      <c r="AB50" s="64">
        <f>IF(AND(AB$3&gt;=$I50,$H50&gt;0,SUM($M50:AA50)&lt;$G50,$I50&lt;&gt;0),$G50/$H50,0)*IF(AND($K50&gt;0,AB$3&gt;$K50),0,1)*тех!AM$6</f>
        <v>0</v>
      </c>
      <c r="AC50" s="64">
        <f>IF(AND(AC$3&gt;=$I50,$H50&gt;0,SUM($M50:AB50)&lt;$G50,$I50&lt;&gt;0),$G50/$H50,0)*IF(AND($K50&gt;0,AC$3&gt;$K50),0,1)*тех!AN$6</f>
        <v>0</v>
      </c>
      <c r="AD50" s="64">
        <f>IF(AND(AD$3&gt;=$I50,$H50&gt;0,SUM($M50:AC50)&lt;$G50,$I50&lt;&gt;0),$G50/$H50,0)*IF(AND($K50&gt;0,AD$3&gt;$K50),0,1)*тех!AO$6</f>
        <v>0</v>
      </c>
      <c r="AE50" s="64">
        <f>IF(AND(AE$3&gt;=$I50,$H50&gt;0,SUM($M50:AD50)&lt;$G50,$I50&lt;&gt;0),$G50/$H50,0)*IF(AND($K50&gt;0,AE$3&gt;$K50),0,1)*тех!AP$6</f>
        <v>0</v>
      </c>
      <c r="AF50" s="64">
        <f>IF(AND(AF$3&gt;=$I50,$H50&gt;0,SUM($M50:AE50)&lt;$G50,$I50&lt;&gt;0),$G50/$H50,0)*IF(AND($K50&gt;0,AF$3&gt;$K50),0,1)*тех!AQ$6</f>
        <v>0</v>
      </c>
      <c r="AG50" s="64">
        <f>IF(AND(AG$3&gt;=$I50,$H50&gt;0,SUM($M50:AF50)&lt;$G50,$I50&lt;&gt;0),$G50/$H50,0)*IF(AND($K50&gt;0,AG$3&gt;$K50),0,1)*тех!AR$6</f>
        <v>0</v>
      </c>
      <c r="AH50" s="64">
        <f>IF(AND(AH$3&gt;=$I50,$H50&gt;0,SUM($M50:AG50)&lt;$G50,$I50&lt;&gt;0),$G50/$H50,0)*IF(AND($K50&gt;0,AH$3&gt;$K50),0,1)*тех!AS$6</f>
        <v>0</v>
      </c>
      <c r="AI50" s="64">
        <f>IF(AND(AI$3&gt;=$I50,$H50&gt;0,SUM($M50:AH50)&lt;$G50,$I50&lt;&gt;0),$G50/$H50,0)*IF(AND($K50&gt;0,AI$3&gt;$K50),0,1)*тех!AT$6</f>
        <v>0</v>
      </c>
      <c r="AJ50" s="64">
        <f>IF(AND(AJ$3&gt;=$I50,$H50&gt;0,SUM($M50:AI50)&lt;$G50,$I50&lt;&gt;0),$G50/$H50,0)*IF(AND($K50&gt;0,AJ$3&gt;$K50),0,1)*тех!AU$6</f>
        <v>0</v>
      </c>
      <c r="AK50" s="64">
        <f>IF(AND(AK$3&gt;=$I50,$H50&gt;0,SUM($M50:AJ50)&lt;$G50,$I50&lt;&gt;0),$G50/$H50,0)*IF(AND($K50&gt;0,AK$3&gt;$K50),0,1)*тех!AV$6</f>
        <v>0</v>
      </c>
      <c r="AL50" s="64">
        <f>IF(AND(AL$3&gt;=$I50,$H50&gt;0,SUM($M50:AK50)&lt;$G50,$I50&lt;&gt;0),$G50/$H50,0)*IF(AND($K50&gt;0,AL$3&gt;$K50),0,1)*тех!AW$6</f>
        <v>0</v>
      </c>
      <c r="AM50" s="64">
        <f>IF(AND(AM$3&gt;=$I50,$H50&gt;0,SUM($M50:AL50)&lt;$G50,$I50&lt;&gt;0),$G50/$H50,0)*IF(AND($K50&gt;0,AM$3&gt;$K50),0,1)*тех!AX$6</f>
        <v>0</v>
      </c>
      <c r="AN50" s="64">
        <f>IF(AND(AN$3&gt;=$I50,$H50&gt;0,SUM($M50:AM50)&lt;$G50,$I50&lt;&gt;0),$G50/$H50,0)*IF(AND($K50&gt;0,AN$3&gt;$K50),0,1)*тех!AY$6</f>
        <v>0</v>
      </c>
      <c r="AO50" s="64">
        <f>IF(AND(AO$3&gt;=$I50,$H50&gt;0,SUM($M50:AN50)&lt;$G50,$I50&lt;&gt;0),$G50/$H50,0)*IF(AND($K50&gt;0,AO$3&gt;$K50),0,1)*тех!AZ$6</f>
        <v>0</v>
      </c>
      <c r="AP50" s="64">
        <f>IF(AND(AP$3&gt;=$I50,$H50&gt;0,SUM($M50:AO50)&lt;$G50,$I50&lt;&gt;0),$G50/$H50,0)*IF(AND($K50&gt;0,AP$3&gt;$K50),0,1)*тех!BA$6</f>
        <v>0</v>
      </c>
      <c r="AQ50" s="64">
        <f>IF(AND(AQ$3&gt;=$I50,$H50&gt;0,SUM($M50:AP50)&lt;$G50,$I50&lt;&gt;0),$G50/$H50,0)*IF(AND($K50&gt;0,AQ$3&gt;$K50),0,1)*тех!BB$6</f>
        <v>0</v>
      </c>
      <c r="AR50" s="64">
        <f>IF(AND(AR$3&gt;=$I50,$H50&gt;0,SUM($M50:AQ50)&lt;$G50,$I50&lt;&gt;0),$G50/$H50,0)*IF(AND($K50&gt;0,AR$3&gt;$K50),0,1)*тех!BC$6</f>
        <v>0</v>
      </c>
      <c r="AS50" s="64">
        <f>IF(AND(AS$3&gt;=$I50,$H50&gt;0,SUM($M50:AR50)&lt;$G50,$I50&lt;&gt;0),$G50/$H50,0)*IF(AND($K50&gt;0,AS$3&gt;$K50),0,1)*тех!BD$6</f>
        <v>0</v>
      </c>
      <c r="AT50" s="64">
        <f>IF(AND(AT$3&gt;=$I50,$H50&gt;0,SUM($M50:AS50)&lt;$G50,$I50&lt;&gt;0),$G50/$H50,0)*IF(AND($K50&gt;0,AT$3&gt;$K50),0,1)*тех!BE$6</f>
        <v>0</v>
      </c>
      <c r="AU50" s="64">
        <f>IF(AND(AU$3&gt;=$I50,$H50&gt;0,SUM($M50:AT50)&lt;$G50,$I50&lt;&gt;0),$G50/$H50,0)*IF(AND($K50&gt;0,AU$3&gt;$K50),0,1)*тех!BF$6</f>
        <v>0</v>
      </c>
      <c r="AV50" s="64">
        <f>IF(AND(AV$3&gt;=$I50,$H50&gt;0,SUM($M50:AU50)&lt;$G50,$I50&lt;&gt;0),$G50/$H50,0)*IF(AND($K50&gt;0,AV$3&gt;$K50),0,1)*тех!BG$6</f>
        <v>0</v>
      </c>
      <c r="AW50" s="64">
        <f>IF(AND(AW$3&gt;=$I50,$H50&gt;0,SUM($M50:AV50)&lt;$G50,$I50&lt;&gt;0),$G50/$H50,0)*IF(AND($K50&gt;0,AW$3&gt;$K50),0,1)*тех!BH$6</f>
        <v>0</v>
      </c>
      <c r="AX50" s="64">
        <f>IF(AND(AX$3&gt;=$I50,$H50&gt;0,SUM($M50:AW50)&lt;$G50,$I50&lt;&gt;0),$G50/$H50,0)*IF(AND($K50&gt;0,AX$3&gt;$K50),0,1)*тех!BI$6</f>
        <v>0</v>
      </c>
      <c r="AY50" s="64">
        <f>IF(AND(AY$3&gt;=$I50,$H50&gt;0,SUM($M50:AX50)&lt;$G50,$I50&lt;&gt;0),$G50/$H50,0)*IF(AND($K50&gt;0,AY$3&gt;$K50),0,1)*тех!BJ$6</f>
        <v>0</v>
      </c>
      <c r="AZ50" s="64">
        <f>IF(AND(AZ$3&gt;=$I50,$H50&gt;0,SUM($M50:AY50)&lt;$G50,$I50&lt;&gt;0),$G50/$H50,0)*IF(AND($K50&gt;0,AZ$3&gt;$K50),0,1)*тех!BK$6</f>
        <v>0</v>
      </c>
      <c r="BA50" s="64">
        <f>IF(AND(BA$3&gt;=$I50,$H50&gt;0,SUM($M50:AZ50)&lt;$G50,$I50&lt;&gt;0),$G50/$H50,0)*IF(AND($K50&gt;0,BA$3&gt;$K50),0,1)*тех!BL$6</f>
        <v>0</v>
      </c>
      <c r="BB50" s="64">
        <f>IF(AND(BB$3&gt;=$I50,$H50&gt;0,SUM($M50:BA50)&lt;$G50,$I50&lt;&gt;0),$G50/$H50,0)*IF(AND($K50&gt;0,BB$3&gt;$K50),0,1)*тех!BM$6</f>
        <v>0</v>
      </c>
      <c r="BC50" s="64">
        <f>IF(AND(BC$3&gt;=$I50,$H50&gt;0,SUM($M50:BB50)&lt;$G50,$I50&lt;&gt;0),$G50/$H50,0)*IF(AND($K50&gt;0,BC$3&gt;$K50),0,1)*тех!BN$6</f>
        <v>0</v>
      </c>
      <c r="BD50" s="64">
        <f>IF(AND(BD$3&gt;=$I50,$H50&gt;0,SUM($M50:BC50)&lt;$G50,$I50&lt;&gt;0),$G50/$H50,0)*IF(AND($K50&gt;0,BD$3&gt;$K50),0,1)*тех!BO$6</f>
        <v>0</v>
      </c>
      <c r="BE50" s="64">
        <f>IF(AND(BE$3&gt;=$I50,$H50&gt;0,SUM($M50:BD50)&lt;$G50,$I50&lt;&gt;0),$G50/$H50,0)*IF(AND($K50&gt;0,BE$3&gt;$K50),0,1)*тех!BP$6</f>
        <v>0</v>
      </c>
      <c r="BF50" s="64">
        <f>IF(AND(BF$3&gt;=$I50,$H50&gt;0,SUM($M50:BE50)&lt;$G50,$I50&lt;&gt;0),$G50/$H50,0)*IF(AND($K50&gt;0,BF$3&gt;$K50),0,1)*тех!BQ$6</f>
        <v>0</v>
      </c>
      <c r="BG50" s="64">
        <f>IF(AND(BG$3&gt;=$I50,$H50&gt;0,SUM($M50:BF50)&lt;$G50,$I50&lt;&gt;0),$G50/$H50,0)*IF(AND($K50&gt;0,BG$3&gt;$K50),0,1)*тех!BR$6</f>
        <v>0</v>
      </c>
      <c r="BH50" s="64">
        <f>IF(AND(BH$3&gt;=$I50,$H50&gt;0,SUM($M50:BG50)&lt;$G50,$I50&lt;&gt;0),$G50/$H50,0)*IF(AND($K50&gt;0,BH$3&gt;$K50),0,1)*тех!BS$6</f>
        <v>0</v>
      </c>
      <c r="BI50" s="64">
        <f>IF(AND(BI$3&gt;=$I50,$H50&gt;0,SUM($M50:BH50)&lt;$G50,$I50&lt;&gt;0),$G50/$H50,0)*IF(AND($K50&gt;0,BI$3&gt;$K50),0,1)*тех!BT$6</f>
        <v>0</v>
      </c>
      <c r="BJ50" s="64">
        <f>IF(AND(BJ$3&gt;=$I50,$H50&gt;0,SUM($M50:BI50)&lt;$G50,$I50&lt;&gt;0),$G50/$H50,0)*IF(AND($K50&gt;0,BJ$3&gt;$K50),0,1)*тех!BU$6</f>
        <v>0</v>
      </c>
      <c r="BK50" s="64">
        <f>IF(AND(BK$3&gt;=$I50,$H50&gt;0,SUM($M50:BJ50)&lt;$G50,$I50&lt;&gt;0),$G50/$H50,0)*IF(AND($K50&gt;0,BK$3&gt;$K50),0,1)*тех!BV$6</f>
        <v>0</v>
      </c>
      <c r="BL50" s="64">
        <f>IF(AND(BL$3&gt;=$I50,$H50&gt;0,SUM($M50:BK50)&lt;$G50,$I50&lt;&gt;0),$G50/$H50,0)*IF(AND($K50&gt;0,BL$3&gt;$K50),0,1)*тех!BW$6</f>
        <v>0</v>
      </c>
      <c r="BM50" s="64">
        <f>IF(AND(BM$3&gt;=$I50,$H50&gt;0,SUM($M50:BL50)&lt;$G50,$I50&lt;&gt;0),$G50/$H50,0)*IF(AND($K50&gt;0,BM$3&gt;$K50),0,1)*тех!BX$6</f>
        <v>0</v>
      </c>
      <c r="BN50" s="64">
        <f>IF(AND(BN$3&gt;=$I50,$H50&gt;0,SUM($M50:BM50)&lt;$G50,$I50&lt;&gt;0),$G50/$H50,0)*IF(AND($K50&gt;0,BN$3&gt;$K50),0,1)*тех!BY$6</f>
        <v>0</v>
      </c>
      <c r="BO50" s="64">
        <f>IF(AND(BO$3&gt;=$I50,$H50&gt;0,SUM($M50:BN50)&lt;$G50,$I50&lt;&gt;0),$G50/$H50,0)*IF(AND($K50&gt;0,BO$3&gt;$K50),0,1)*тех!BZ$6</f>
        <v>0</v>
      </c>
      <c r="BP50" s="64">
        <f>IF(AND(BP$3&gt;=$I50,$H50&gt;0,SUM($M50:BO50)&lt;$G50,$I50&lt;&gt;0),$G50/$H50,0)*IF(AND($K50&gt;0,BP$3&gt;$K50),0,1)*тех!CA$6</f>
        <v>0</v>
      </c>
      <c r="BQ50" s="64">
        <f>IF(AND(BQ$3&gt;=$I50,$H50&gt;0,SUM($M50:BP50)&lt;$G50,$I50&lt;&gt;0),$G50/$H50,0)*IF(AND($K50&gt;0,BQ$3&gt;$K50),0,1)*тех!CB$6</f>
        <v>0</v>
      </c>
      <c r="BR50" s="64">
        <f>IF(AND(BR$3&gt;=$I50,$H50&gt;0,SUM($M50:BQ50)&lt;$G50,$I50&lt;&gt;0),$G50/$H50,0)*IF(AND($K50&gt;0,BR$3&gt;$K50),0,1)*тех!CC$6</f>
        <v>0</v>
      </c>
      <c r="BS50" s="64">
        <f>IF(AND(BS$3&gt;=$I50,$H50&gt;0,SUM($M50:BR50)&lt;$G50,$I50&lt;&gt;0),$G50/$H50,0)*IF(AND($K50&gt;0,BS$3&gt;$K50),0,1)*тех!CD$6</f>
        <v>0</v>
      </c>
      <c r="BT50" s="64">
        <f>IF(AND(BT$3&gt;=$I50,$H50&gt;0,SUM($M50:BS50)&lt;$G50,$I50&lt;&gt;0),$G50/$H50,0)*IF(AND($K50&gt;0,BT$3&gt;$K50),0,1)*тех!CE$6</f>
        <v>0</v>
      </c>
    </row>
    <row r="51" spans="2:72">
      <c r="B51" s="3">
        <v>46</v>
      </c>
      <c r="C51" s="19" t="s">
        <v>1253</v>
      </c>
      <c r="D51" s="19" t="s">
        <v>684</v>
      </c>
      <c r="E51" s="71">
        <v>271057.8</v>
      </c>
      <c r="F51" s="19">
        <v>0</v>
      </c>
      <c r="G51" s="76">
        <f t="shared" si="5"/>
        <v>0</v>
      </c>
      <c r="H51" s="7">
        <f>IFERROR(VLOOKUP(D51,тех!$N$19:$O$24,2,FALSE),)</f>
        <v>48</v>
      </c>
      <c r="I51" s="20">
        <f t="shared" si="3"/>
        <v>42370</v>
      </c>
      <c r="J51" s="111">
        <f>IF(AND(H51+(YEAR(I51)-YEAR(Параметры!$C$11))*12+(MONTH(I51)-MONTH(Параметры!$C$11))&gt;Параметры!$C$12,F51&gt;0),(G51-SUM(M51:BT51))/F51,)</f>
        <v>0</v>
      </c>
      <c r="K51" s="112">
        <f>IF(H51+(YEAR(I51)-YEAR(Параметры!$C$11))*12+(MONTH(I51)-MONTH(Параметры!$C$11))&gt;Параметры!$C$12,DATE(YEAR(Параметры!$C$11),MONTH(Параметры!$C$11)+Параметры!$C$12-1,1),"")</f>
        <v>42705</v>
      </c>
      <c r="M51" s="76">
        <f t="shared" si="2"/>
        <v>0</v>
      </c>
      <c r="N51" s="64">
        <f>IF(AND(N$3&gt;=$I51,$H51&gt;0,SUM($M51:M51)&lt;$G51,$I51&lt;&gt;0),$G51/$H51,0)*IF(AND($K51&gt;0,N$3&gt;$K51),0,1)*тех!Y$6</f>
        <v>0</v>
      </c>
      <c r="O51" s="64">
        <f>IF(AND(O$3&gt;=$I51,$H51&gt;0,SUM($M51:N51)&lt;$G51,$I51&lt;&gt;0),$G51/$H51,0)*IF(AND($K51&gt;0,O$3&gt;$K51),0,1)*тех!Z$6</f>
        <v>0</v>
      </c>
      <c r="P51" s="64">
        <f>IF(AND(P$3&gt;=$I51,$H51&gt;0,SUM($M51:O51)&lt;$G51,$I51&lt;&gt;0),$G51/$H51,0)*IF(AND($K51&gt;0,P$3&gt;$K51),0,1)*тех!AA$6</f>
        <v>0</v>
      </c>
      <c r="Q51" s="64">
        <f>IF(AND(Q$3&gt;=$I51,$H51&gt;0,SUM($M51:P51)&lt;$G51,$I51&lt;&gt;0),$G51/$H51,0)*IF(AND($K51&gt;0,Q$3&gt;$K51),0,1)*тех!AB$6</f>
        <v>0</v>
      </c>
      <c r="R51" s="64">
        <f>IF(AND(R$3&gt;=$I51,$H51&gt;0,SUM($M51:Q51)&lt;$G51,$I51&lt;&gt;0),$G51/$H51,0)*IF(AND($K51&gt;0,R$3&gt;$K51),0,1)*тех!AC$6</f>
        <v>0</v>
      </c>
      <c r="S51" s="64">
        <f>IF(AND(S$3&gt;=$I51,$H51&gt;0,SUM($M51:R51)&lt;$G51,$I51&lt;&gt;0),$G51/$H51,0)*IF(AND($K51&gt;0,S$3&gt;$K51),0,1)*тех!AD$6</f>
        <v>0</v>
      </c>
      <c r="T51" s="64">
        <f>IF(AND(T$3&gt;=$I51,$H51&gt;0,SUM($M51:S51)&lt;$G51,$I51&lt;&gt;0),$G51/$H51,0)*IF(AND($K51&gt;0,T$3&gt;$K51),0,1)*тех!AE$6</f>
        <v>0</v>
      </c>
      <c r="U51" s="64">
        <f>IF(AND(U$3&gt;=$I51,$H51&gt;0,SUM($M51:T51)&lt;$G51,$I51&lt;&gt;0),$G51/$H51,0)*IF(AND($K51&gt;0,U$3&gt;$K51),0,1)*тех!AF$6</f>
        <v>0</v>
      </c>
      <c r="V51" s="64">
        <f>IF(AND(V$3&gt;=$I51,$H51&gt;0,SUM($M51:U51)&lt;$G51,$I51&lt;&gt;0),$G51/$H51,0)*IF(AND($K51&gt;0,V$3&gt;$K51),0,1)*тех!AG$6</f>
        <v>0</v>
      </c>
      <c r="W51" s="64">
        <f>IF(AND(W$3&gt;=$I51,$H51&gt;0,SUM($M51:V51)&lt;$G51,$I51&lt;&gt;0),$G51/$H51,0)*IF(AND($K51&gt;0,W$3&gt;$K51),0,1)*тех!AH$6</f>
        <v>0</v>
      </c>
      <c r="X51" s="64">
        <f>IF(AND(X$3&gt;=$I51,$H51&gt;0,SUM($M51:W51)&lt;$G51,$I51&lt;&gt;0),$G51/$H51,0)*IF(AND($K51&gt;0,X$3&gt;$K51),0,1)*тех!AI$6</f>
        <v>0</v>
      </c>
      <c r="Y51" s="64">
        <f>IF(AND(Y$3&gt;=$I51,$H51&gt;0,SUM($M51:X51)&lt;$G51,$I51&lt;&gt;0),$G51/$H51,0)*IF(AND($K51&gt;0,Y$3&gt;$K51),0,1)*тех!AJ$6</f>
        <v>0</v>
      </c>
      <c r="Z51" s="64">
        <f>IF(AND(Z$3&gt;=$I51,$H51&gt;0,SUM($M51:Y51)&lt;$G51,$I51&lt;&gt;0),$G51/$H51,0)*IF(AND($K51&gt;0,Z$3&gt;$K51),0,1)*тех!AK$6</f>
        <v>0</v>
      </c>
      <c r="AA51" s="64">
        <f>IF(AND(AA$3&gt;=$I51,$H51&gt;0,SUM($M51:Z51)&lt;$G51,$I51&lt;&gt;0),$G51/$H51,0)*IF(AND($K51&gt;0,AA$3&gt;$K51),0,1)*тех!AL$6</f>
        <v>0</v>
      </c>
      <c r="AB51" s="64">
        <f>IF(AND(AB$3&gt;=$I51,$H51&gt;0,SUM($M51:AA51)&lt;$G51,$I51&lt;&gt;0),$G51/$H51,0)*IF(AND($K51&gt;0,AB$3&gt;$K51),0,1)*тех!AM$6</f>
        <v>0</v>
      </c>
      <c r="AC51" s="64">
        <f>IF(AND(AC$3&gt;=$I51,$H51&gt;0,SUM($M51:AB51)&lt;$G51,$I51&lt;&gt;0),$G51/$H51,0)*IF(AND($K51&gt;0,AC$3&gt;$K51),0,1)*тех!AN$6</f>
        <v>0</v>
      </c>
      <c r="AD51" s="64">
        <f>IF(AND(AD$3&gt;=$I51,$H51&gt;0,SUM($M51:AC51)&lt;$G51,$I51&lt;&gt;0),$G51/$H51,0)*IF(AND($K51&gt;0,AD$3&gt;$K51),0,1)*тех!AO$6</f>
        <v>0</v>
      </c>
      <c r="AE51" s="64">
        <f>IF(AND(AE$3&gt;=$I51,$H51&gt;0,SUM($M51:AD51)&lt;$G51,$I51&lt;&gt;0),$G51/$H51,0)*IF(AND($K51&gt;0,AE$3&gt;$K51),0,1)*тех!AP$6</f>
        <v>0</v>
      </c>
      <c r="AF51" s="64">
        <f>IF(AND(AF$3&gt;=$I51,$H51&gt;0,SUM($M51:AE51)&lt;$G51,$I51&lt;&gt;0),$G51/$H51,0)*IF(AND($K51&gt;0,AF$3&gt;$K51),0,1)*тех!AQ$6</f>
        <v>0</v>
      </c>
      <c r="AG51" s="64">
        <f>IF(AND(AG$3&gt;=$I51,$H51&gt;0,SUM($M51:AF51)&lt;$G51,$I51&lt;&gt;0),$G51/$H51,0)*IF(AND($K51&gt;0,AG$3&gt;$K51),0,1)*тех!AR$6</f>
        <v>0</v>
      </c>
      <c r="AH51" s="64">
        <f>IF(AND(AH$3&gt;=$I51,$H51&gt;0,SUM($M51:AG51)&lt;$G51,$I51&lt;&gt;0),$G51/$H51,0)*IF(AND($K51&gt;0,AH$3&gt;$K51),0,1)*тех!AS$6</f>
        <v>0</v>
      </c>
      <c r="AI51" s="64">
        <f>IF(AND(AI$3&gt;=$I51,$H51&gt;0,SUM($M51:AH51)&lt;$G51,$I51&lt;&gt;0),$G51/$H51,0)*IF(AND($K51&gt;0,AI$3&gt;$K51),0,1)*тех!AT$6</f>
        <v>0</v>
      </c>
      <c r="AJ51" s="64">
        <f>IF(AND(AJ$3&gt;=$I51,$H51&gt;0,SUM($M51:AI51)&lt;$G51,$I51&lt;&gt;0),$G51/$H51,0)*IF(AND($K51&gt;0,AJ$3&gt;$K51),0,1)*тех!AU$6</f>
        <v>0</v>
      </c>
      <c r="AK51" s="64">
        <f>IF(AND(AK$3&gt;=$I51,$H51&gt;0,SUM($M51:AJ51)&lt;$G51,$I51&lt;&gt;0),$G51/$H51,0)*IF(AND($K51&gt;0,AK$3&gt;$K51),0,1)*тех!AV$6</f>
        <v>0</v>
      </c>
      <c r="AL51" s="64">
        <f>IF(AND(AL$3&gt;=$I51,$H51&gt;0,SUM($M51:AK51)&lt;$G51,$I51&lt;&gt;0),$G51/$H51,0)*IF(AND($K51&gt;0,AL$3&gt;$K51),0,1)*тех!AW$6</f>
        <v>0</v>
      </c>
      <c r="AM51" s="64">
        <f>IF(AND(AM$3&gt;=$I51,$H51&gt;0,SUM($M51:AL51)&lt;$G51,$I51&lt;&gt;0),$G51/$H51,0)*IF(AND($K51&gt;0,AM$3&gt;$K51),0,1)*тех!AX$6</f>
        <v>0</v>
      </c>
      <c r="AN51" s="64">
        <f>IF(AND(AN$3&gt;=$I51,$H51&gt;0,SUM($M51:AM51)&lt;$G51,$I51&lt;&gt;0),$G51/$H51,0)*IF(AND($K51&gt;0,AN$3&gt;$K51),0,1)*тех!AY$6</f>
        <v>0</v>
      </c>
      <c r="AO51" s="64">
        <f>IF(AND(AO$3&gt;=$I51,$H51&gt;0,SUM($M51:AN51)&lt;$G51,$I51&lt;&gt;0),$G51/$H51,0)*IF(AND($K51&gt;0,AO$3&gt;$K51),0,1)*тех!AZ$6</f>
        <v>0</v>
      </c>
      <c r="AP51" s="64">
        <f>IF(AND(AP$3&gt;=$I51,$H51&gt;0,SUM($M51:AO51)&lt;$G51,$I51&lt;&gt;0),$G51/$H51,0)*IF(AND($K51&gt;0,AP$3&gt;$K51),0,1)*тех!BA$6</f>
        <v>0</v>
      </c>
      <c r="AQ51" s="64">
        <f>IF(AND(AQ$3&gt;=$I51,$H51&gt;0,SUM($M51:AP51)&lt;$G51,$I51&lt;&gt;0),$G51/$H51,0)*IF(AND($K51&gt;0,AQ$3&gt;$K51),0,1)*тех!BB$6</f>
        <v>0</v>
      </c>
      <c r="AR51" s="64">
        <f>IF(AND(AR$3&gt;=$I51,$H51&gt;0,SUM($M51:AQ51)&lt;$G51,$I51&lt;&gt;0),$G51/$H51,0)*IF(AND($K51&gt;0,AR$3&gt;$K51),0,1)*тех!BC$6</f>
        <v>0</v>
      </c>
      <c r="AS51" s="64">
        <f>IF(AND(AS$3&gt;=$I51,$H51&gt;0,SUM($M51:AR51)&lt;$G51,$I51&lt;&gt;0),$G51/$H51,0)*IF(AND($K51&gt;0,AS$3&gt;$K51),0,1)*тех!BD$6</f>
        <v>0</v>
      </c>
      <c r="AT51" s="64">
        <f>IF(AND(AT$3&gt;=$I51,$H51&gt;0,SUM($M51:AS51)&lt;$G51,$I51&lt;&gt;0),$G51/$H51,0)*IF(AND($K51&gt;0,AT$3&gt;$K51),0,1)*тех!BE$6</f>
        <v>0</v>
      </c>
      <c r="AU51" s="64">
        <f>IF(AND(AU$3&gt;=$I51,$H51&gt;0,SUM($M51:AT51)&lt;$G51,$I51&lt;&gt;0),$G51/$H51,0)*IF(AND($K51&gt;0,AU$3&gt;$K51),0,1)*тех!BF$6</f>
        <v>0</v>
      </c>
      <c r="AV51" s="64">
        <f>IF(AND(AV$3&gt;=$I51,$H51&gt;0,SUM($M51:AU51)&lt;$G51,$I51&lt;&gt;0),$G51/$H51,0)*IF(AND($K51&gt;0,AV$3&gt;$K51),0,1)*тех!BG$6</f>
        <v>0</v>
      </c>
      <c r="AW51" s="64">
        <f>IF(AND(AW$3&gt;=$I51,$H51&gt;0,SUM($M51:AV51)&lt;$G51,$I51&lt;&gt;0),$G51/$H51,0)*IF(AND($K51&gt;0,AW$3&gt;$K51),0,1)*тех!BH$6</f>
        <v>0</v>
      </c>
      <c r="AX51" s="64">
        <f>IF(AND(AX$3&gt;=$I51,$H51&gt;0,SUM($M51:AW51)&lt;$G51,$I51&lt;&gt;0),$G51/$H51,0)*IF(AND($K51&gt;0,AX$3&gt;$K51),0,1)*тех!BI$6</f>
        <v>0</v>
      </c>
      <c r="AY51" s="64">
        <f>IF(AND(AY$3&gt;=$I51,$H51&gt;0,SUM($M51:AX51)&lt;$G51,$I51&lt;&gt;0),$G51/$H51,0)*IF(AND($K51&gt;0,AY$3&gt;$K51),0,1)*тех!BJ$6</f>
        <v>0</v>
      </c>
      <c r="AZ51" s="64">
        <f>IF(AND(AZ$3&gt;=$I51,$H51&gt;0,SUM($M51:AY51)&lt;$G51,$I51&lt;&gt;0),$G51/$H51,0)*IF(AND($K51&gt;0,AZ$3&gt;$K51),0,1)*тех!BK$6</f>
        <v>0</v>
      </c>
      <c r="BA51" s="64">
        <f>IF(AND(BA$3&gt;=$I51,$H51&gt;0,SUM($M51:AZ51)&lt;$G51,$I51&lt;&gt;0),$G51/$H51,0)*IF(AND($K51&gt;0,BA$3&gt;$K51),0,1)*тех!BL$6</f>
        <v>0</v>
      </c>
      <c r="BB51" s="64">
        <f>IF(AND(BB$3&gt;=$I51,$H51&gt;0,SUM($M51:BA51)&lt;$G51,$I51&lt;&gt;0),$G51/$H51,0)*IF(AND($K51&gt;0,BB$3&gt;$K51),0,1)*тех!BM$6</f>
        <v>0</v>
      </c>
      <c r="BC51" s="64">
        <f>IF(AND(BC$3&gt;=$I51,$H51&gt;0,SUM($M51:BB51)&lt;$G51,$I51&lt;&gt;0),$G51/$H51,0)*IF(AND($K51&gt;0,BC$3&gt;$K51),0,1)*тех!BN$6</f>
        <v>0</v>
      </c>
      <c r="BD51" s="64">
        <f>IF(AND(BD$3&gt;=$I51,$H51&gt;0,SUM($M51:BC51)&lt;$G51,$I51&lt;&gt;0),$G51/$H51,0)*IF(AND($K51&gt;0,BD$3&gt;$K51),0,1)*тех!BO$6</f>
        <v>0</v>
      </c>
      <c r="BE51" s="64">
        <f>IF(AND(BE$3&gt;=$I51,$H51&gt;0,SUM($M51:BD51)&lt;$G51,$I51&lt;&gt;0),$G51/$H51,0)*IF(AND($K51&gt;0,BE$3&gt;$K51),0,1)*тех!BP$6</f>
        <v>0</v>
      </c>
      <c r="BF51" s="64">
        <f>IF(AND(BF$3&gt;=$I51,$H51&gt;0,SUM($M51:BE51)&lt;$G51,$I51&lt;&gt;0),$G51/$H51,0)*IF(AND($K51&gt;0,BF$3&gt;$K51),0,1)*тех!BQ$6</f>
        <v>0</v>
      </c>
      <c r="BG51" s="64">
        <f>IF(AND(BG$3&gt;=$I51,$H51&gt;0,SUM($M51:BF51)&lt;$G51,$I51&lt;&gt;0),$G51/$H51,0)*IF(AND($K51&gt;0,BG$3&gt;$K51),0,1)*тех!BR$6</f>
        <v>0</v>
      </c>
      <c r="BH51" s="64">
        <f>IF(AND(BH$3&gt;=$I51,$H51&gt;0,SUM($M51:BG51)&lt;$G51,$I51&lt;&gt;0),$G51/$H51,0)*IF(AND($K51&gt;0,BH$3&gt;$K51),0,1)*тех!BS$6</f>
        <v>0</v>
      </c>
      <c r="BI51" s="64">
        <f>IF(AND(BI$3&gt;=$I51,$H51&gt;0,SUM($M51:BH51)&lt;$G51,$I51&lt;&gt;0),$G51/$H51,0)*IF(AND($K51&gt;0,BI$3&gt;$K51),0,1)*тех!BT$6</f>
        <v>0</v>
      </c>
      <c r="BJ51" s="64">
        <f>IF(AND(BJ$3&gt;=$I51,$H51&gt;0,SUM($M51:BI51)&lt;$G51,$I51&lt;&gt;0),$G51/$H51,0)*IF(AND($K51&gt;0,BJ$3&gt;$K51),0,1)*тех!BU$6</f>
        <v>0</v>
      </c>
      <c r="BK51" s="64">
        <f>IF(AND(BK$3&gt;=$I51,$H51&gt;0,SUM($M51:BJ51)&lt;$G51,$I51&lt;&gt;0),$G51/$H51,0)*IF(AND($K51&gt;0,BK$3&gt;$K51),0,1)*тех!BV$6</f>
        <v>0</v>
      </c>
      <c r="BL51" s="64">
        <f>IF(AND(BL$3&gt;=$I51,$H51&gt;0,SUM($M51:BK51)&lt;$G51,$I51&lt;&gt;0),$G51/$H51,0)*IF(AND($K51&gt;0,BL$3&gt;$K51),0,1)*тех!BW$6</f>
        <v>0</v>
      </c>
      <c r="BM51" s="64">
        <f>IF(AND(BM$3&gt;=$I51,$H51&gt;0,SUM($M51:BL51)&lt;$G51,$I51&lt;&gt;0),$G51/$H51,0)*IF(AND($K51&gt;0,BM$3&gt;$K51),0,1)*тех!BX$6</f>
        <v>0</v>
      </c>
      <c r="BN51" s="64">
        <f>IF(AND(BN$3&gt;=$I51,$H51&gt;0,SUM($M51:BM51)&lt;$G51,$I51&lt;&gt;0),$G51/$H51,0)*IF(AND($K51&gt;0,BN$3&gt;$K51),0,1)*тех!BY$6</f>
        <v>0</v>
      </c>
      <c r="BO51" s="64">
        <f>IF(AND(BO$3&gt;=$I51,$H51&gt;0,SUM($M51:BN51)&lt;$G51,$I51&lt;&gt;0),$G51/$H51,0)*IF(AND($K51&gt;0,BO$3&gt;$K51),0,1)*тех!BZ$6</f>
        <v>0</v>
      </c>
      <c r="BP51" s="64">
        <f>IF(AND(BP$3&gt;=$I51,$H51&gt;0,SUM($M51:BO51)&lt;$G51,$I51&lt;&gt;0),$G51/$H51,0)*IF(AND($K51&gt;0,BP$3&gt;$K51),0,1)*тех!CA$6</f>
        <v>0</v>
      </c>
      <c r="BQ51" s="64">
        <f>IF(AND(BQ$3&gt;=$I51,$H51&gt;0,SUM($M51:BP51)&lt;$G51,$I51&lt;&gt;0),$G51/$H51,0)*IF(AND($K51&gt;0,BQ$3&gt;$K51),0,1)*тех!CB$6</f>
        <v>0</v>
      </c>
      <c r="BR51" s="64">
        <f>IF(AND(BR$3&gt;=$I51,$H51&gt;0,SUM($M51:BQ51)&lt;$G51,$I51&lt;&gt;0),$G51/$H51,0)*IF(AND($K51&gt;0,BR$3&gt;$K51),0,1)*тех!CC$6</f>
        <v>0</v>
      </c>
      <c r="BS51" s="64">
        <f>IF(AND(BS$3&gt;=$I51,$H51&gt;0,SUM($M51:BR51)&lt;$G51,$I51&lt;&gt;0),$G51/$H51,0)*IF(AND($K51&gt;0,BS$3&gt;$K51),0,1)*тех!CD$6</f>
        <v>0</v>
      </c>
      <c r="BT51" s="64">
        <f>IF(AND(BT$3&gt;=$I51,$H51&gt;0,SUM($M51:BS51)&lt;$G51,$I51&lt;&gt;0),$G51/$H51,0)*IF(AND($K51&gt;0,BT$3&gt;$K51),0,1)*тех!CE$6</f>
        <v>0</v>
      </c>
    </row>
    <row r="52" spans="2:72">
      <c r="B52" s="3">
        <v>47</v>
      </c>
      <c r="C52" s="19" t="s">
        <v>1254</v>
      </c>
      <c r="D52" s="19" t="s">
        <v>684</v>
      </c>
      <c r="E52" s="71">
        <v>323520.59999999998</v>
      </c>
      <c r="F52" s="19">
        <v>0</v>
      </c>
      <c r="G52" s="76">
        <f t="shared" si="5"/>
        <v>0</v>
      </c>
      <c r="H52" s="7">
        <f>IFERROR(VLOOKUP(D52,тех!$N$19:$O$24,2,FALSE),)</f>
        <v>48</v>
      </c>
      <c r="I52" s="20">
        <f t="shared" si="3"/>
        <v>42370</v>
      </c>
      <c r="J52" s="111">
        <f>IF(AND(H52+(YEAR(I52)-YEAR(Параметры!$C$11))*12+(MONTH(I52)-MONTH(Параметры!$C$11))&gt;Параметры!$C$12,F52&gt;0),(G52-SUM(M52:BT52))/F52,)</f>
        <v>0</v>
      </c>
      <c r="K52" s="112">
        <f>IF(H52+(YEAR(I52)-YEAR(Параметры!$C$11))*12+(MONTH(I52)-MONTH(Параметры!$C$11))&gt;Параметры!$C$12,DATE(YEAR(Параметры!$C$11),MONTH(Параметры!$C$11)+Параметры!$C$12-1,1),"")</f>
        <v>42705</v>
      </c>
      <c r="M52" s="76">
        <f t="shared" si="2"/>
        <v>0</v>
      </c>
      <c r="N52" s="64">
        <f>IF(AND(N$3&gt;=$I52,$H52&gt;0,SUM($M52:M52)&lt;$G52,$I52&lt;&gt;0),$G52/$H52,0)*IF(AND($K52&gt;0,N$3&gt;$K52),0,1)*тех!Y$6</f>
        <v>0</v>
      </c>
      <c r="O52" s="64">
        <f>IF(AND(O$3&gt;=$I52,$H52&gt;0,SUM($M52:N52)&lt;$G52,$I52&lt;&gt;0),$G52/$H52,0)*IF(AND($K52&gt;0,O$3&gt;$K52),0,1)*тех!Z$6</f>
        <v>0</v>
      </c>
      <c r="P52" s="64">
        <f>IF(AND(P$3&gt;=$I52,$H52&gt;0,SUM($M52:O52)&lt;$G52,$I52&lt;&gt;0),$G52/$H52,0)*IF(AND($K52&gt;0,P$3&gt;$K52),0,1)*тех!AA$6</f>
        <v>0</v>
      </c>
      <c r="Q52" s="64">
        <f>IF(AND(Q$3&gt;=$I52,$H52&gt;0,SUM($M52:P52)&lt;$G52,$I52&lt;&gt;0),$G52/$H52,0)*IF(AND($K52&gt;0,Q$3&gt;$K52),0,1)*тех!AB$6</f>
        <v>0</v>
      </c>
      <c r="R52" s="64">
        <f>IF(AND(R$3&gt;=$I52,$H52&gt;0,SUM($M52:Q52)&lt;$G52,$I52&lt;&gt;0),$G52/$H52,0)*IF(AND($K52&gt;0,R$3&gt;$K52),0,1)*тех!AC$6</f>
        <v>0</v>
      </c>
      <c r="S52" s="64">
        <f>IF(AND(S$3&gt;=$I52,$H52&gt;0,SUM($M52:R52)&lt;$G52,$I52&lt;&gt;0),$G52/$H52,0)*IF(AND($K52&gt;0,S$3&gt;$K52),0,1)*тех!AD$6</f>
        <v>0</v>
      </c>
      <c r="T52" s="64">
        <f>IF(AND(T$3&gt;=$I52,$H52&gt;0,SUM($M52:S52)&lt;$G52,$I52&lt;&gt;0),$G52/$H52,0)*IF(AND($K52&gt;0,T$3&gt;$K52),0,1)*тех!AE$6</f>
        <v>0</v>
      </c>
      <c r="U52" s="64">
        <f>IF(AND(U$3&gt;=$I52,$H52&gt;0,SUM($M52:T52)&lt;$G52,$I52&lt;&gt;0),$G52/$H52,0)*IF(AND($K52&gt;0,U$3&gt;$K52),0,1)*тех!AF$6</f>
        <v>0</v>
      </c>
      <c r="V52" s="64">
        <f>IF(AND(V$3&gt;=$I52,$H52&gt;0,SUM($M52:U52)&lt;$G52,$I52&lt;&gt;0),$G52/$H52,0)*IF(AND($K52&gt;0,V$3&gt;$K52),0,1)*тех!AG$6</f>
        <v>0</v>
      </c>
      <c r="W52" s="64">
        <f>IF(AND(W$3&gt;=$I52,$H52&gt;0,SUM($M52:V52)&lt;$G52,$I52&lt;&gt;0),$G52/$H52,0)*IF(AND($K52&gt;0,W$3&gt;$K52),0,1)*тех!AH$6</f>
        <v>0</v>
      </c>
      <c r="X52" s="64">
        <f>IF(AND(X$3&gt;=$I52,$H52&gt;0,SUM($M52:W52)&lt;$G52,$I52&lt;&gt;0),$G52/$H52,0)*IF(AND($K52&gt;0,X$3&gt;$K52),0,1)*тех!AI$6</f>
        <v>0</v>
      </c>
      <c r="Y52" s="64">
        <f>IF(AND(Y$3&gt;=$I52,$H52&gt;0,SUM($M52:X52)&lt;$G52,$I52&lt;&gt;0),$G52/$H52,0)*IF(AND($K52&gt;0,Y$3&gt;$K52),0,1)*тех!AJ$6</f>
        <v>0</v>
      </c>
      <c r="Z52" s="64">
        <f>IF(AND(Z$3&gt;=$I52,$H52&gt;0,SUM($M52:Y52)&lt;$G52,$I52&lt;&gt;0),$G52/$H52,0)*IF(AND($K52&gt;0,Z$3&gt;$K52),0,1)*тех!AK$6</f>
        <v>0</v>
      </c>
      <c r="AA52" s="64">
        <f>IF(AND(AA$3&gt;=$I52,$H52&gt;0,SUM($M52:Z52)&lt;$G52,$I52&lt;&gt;0),$G52/$H52,0)*IF(AND($K52&gt;0,AA$3&gt;$K52),0,1)*тех!AL$6</f>
        <v>0</v>
      </c>
      <c r="AB52" s="64">
        <f>IF(AND(AB$3&gt;=$I52,$H52&gt;0,SUM($M52:AA52)&lt;$G52,$I52&lt;&gt;0),$G52/$H52,0)*IF(AND($K52&gt;0,AB$3&gt;$K52),0,1)*тех!AM$6</f>
        <v>0</v>
      </c>
      <c r="AC52" s="64">
        <f>IF(AND(AC$3&gt;=$I52,$H52&gt;0,SUM($M52:AB52)&lt;$G52,$I52&lt;&gt;0),$G52/$H52,0)*IF(AND($K52&gt;0,AC$3&gt;$K52),0,1)*тех!AN$6</f>
        <v>0</v>
      </c>
      <c r="AD52" s="64">
        <f>IF(AND(AD$3&gt;=$I52,$H52&gt;0,SUM($M52:AC52)&lt;$G52,$I52&lt;&gt;0),$G52/$H52,0)*IF(AND($K52&gt;0,AD$3&gt;$K52),0,1)*тех!AO$6</f>
        <v>0</v>
      </c>
      <c r="AE52" s="64">
        <f>IF(AND(AE$3&gt;=$I52,$H52&gt;0,SUM($M52:AD52)&lt;$G52,$I52&lt;&gt;0),$G52/$H52,0)*IF(AND($K52&gt;0,AE$3&gt;$K52),0,1)*тех!AP$6</f>
        <v>0</v>
      </c>
      <c r="AF52" s="64">
        <f>IF(AND(AF$3&gt;=$I52,$H52&gt;0,SUM($M52:AE52)&lt;$G52,$I52&lt;&gt;0),$G52/$H52,0)*IF(AND($K52&gt;0,AF$3&gt;$K52),0,1)*тех!AQ$6</f>
        <v>0</v>
      </c>
      <c r="AG52" s="64">
        <f>IF(AND(AG$3&gt;=$I52,$H52&gt;0,SUM($M52:AF52)&lt;$G52,$I52&lt;&gt;0),$G52/$H52,0)*IF(AND($K52&gt;0,AG$3&gt;$K52),0,1)*тех!AR$6</f>
        <v>0</v>
      </c>
      <c r="AH52" s="64">
        <f>IF(AND(AH$3&gt;=$I52,$H52&gt;0,SUM($M52:AG52)&lt;$G52,$I52&lt;&gt;0),$G52/$H52,0)*IF(AND($K52&gt;0,AH$3&gt;$K52),0,1)*тех!AS$6</f>
        <v>0</v>
      </c>
      <c r="AI52" s="64">
        <f>IF(AND(AI$3&gt;=$I52,$H52&gt;0,SUM($M52:AH52)&lt;$G52,$I52&lt;&gt;0),$G52/$H52,0)*IF(AND($K52&gt;0,AI$3&gt;$K52),0,1)*тех!AT$6</f>
        <v>0</v>
      </c>
      <c r="AJ52" s="64">
        <f>IF(AND(AJ$3&gt;=$I52,$H52&gt;0,SUM($M52:AI52)&lt;$G52,$I52&lt;&gt;0),$G52/$H52,0)*IF(AND($K52&gt;0,AJ$3&gt;$K52),0,1)*тех!AU$6</f>
        <v>0</v>
      </c>
      <c r="AK52" s="64">
        <f>IF(AND(AK$3&gt;=$I52,$H52&gt;0,SUM($M52:AJ52)&lt;$G52,$I52&lt;&gt;0),$G52/$H52,0)*IF(AND($K52&gt;0,AK$3&gt;$K52),0,1)*тех!AV$6</f>
        <v>0</v>
      </c>
      <c r="AL52" s="64">
        <f>IF(AND(AL$3&gt;=$I52,$H52&gt;0,SUM($M52:AK52)&lt;$G52,$I52&lt;&gt;0),$G52/$H52,0)*IF(AND($K52&gt;0,AL$3&gt;$K52),0,1)*тех!AW$6</f>
        <v>0</v>
      </c>
      <c r="AM52" s="64">
        <f>IF(AND(AM$3&gt;=$I52,$H52&gt;0,SUM($M52:AL52)&lt;$G52,$I52&lt;&gt;0),$G52/$H52,0)*IF(AND($K52&gt;0,AM$3&gt;$K52),0,1)*тех!AX$6</f>
        <v>0</v>
      </c>
      <c r="AN52" s="64">
        <f>IF(AND(AN$3&gt;=$I52,$H52&gt;0,SUM($M52:AM52)&lt;$G52,$I52&lt;&gt;0),$G52/$H52,0)*IF(AND($K52&gt;0,AN$3&gt;$K52),0,1)*тех!AY$6</f>
        <v>0</v>
      </c>
      <c r="AO52" s="64">
        <f>IF(AND(AO$3&gt;=$I52,$H52&gt;0,SUM($M52:AN52)&lt;$G52,$I52&lt;&gt;0),$G52/$H52,0)*IF(AND($K52&gt;0,AO$3&gt;$K52),0,1)*тех!AZ$6</f>
        <v>0</v>
      </c>
      <c r="AP52" s="64">
        <f>IF(AND(AP$3&gt;=$I52,$H52&gt;0,SUM($M52:AO52)&lt;$G52,$I52&lt;&gt;0),$G52/$H52,0)*IF(AND($K52&gt;0,AP$3&gt;$K52),0,1)*тех!BA$6</f>
        <v>0</v>
      </c>
      <c r="AQ52" s="64">
        <f>IF(AND(AQ$3&gt;=$I52,$H52&gt;0,SUM($M52:AP52)&lt;$G52,$I52&lt;&gt;0),$G52/$H52,0)*IF(AND($K52&gt;0,AQ$3&gt;$K52),0,1)*тех!BB$6</f>
        <v>0</v>
      </c>
      <c r="AR52" s="64">
        <f>IF(AND(AR$3&gt;=$I52,$H52&gt;0,SUM($M52:AQ52)&lt;$G52,$I52&lt;&gt;0),$G52/$H52,0)*IF(AND($K52&gt;0,AR$3&gt;$K52),0,1)*тех!BC$6</f>
        <v>0</v>
      </c>
      <c r="AS52" s="64">
        <f>IF(AND(AS$3&gt;=$I52,$H52&gt;0,SUM($M52:AR52)&lt;$G52,$I52&lt;&gt;0),$G52/$H52,0)*IF(AND($K52&gt;0,AS$3&gt;$K52),0,1)*тех!BD$6</f>
        <v>0</v>
      </c>
      <c r="AT52" s="64">
        <f>IF(AND(AT$3&gt;=$I52,$H52&gt;0,SUM($M52:AS52)&lt;$G52,$I52&lt;&gt;0),$G52/$H52,0)*IF(AND($K52&gt;0,AT$3&gt;$K52),0,1)*тех!BE$6</f>
        <v>0</v>
      </c>
      <c r="AU52" s="64">
        <f>IF(AND(AU$3&gt;=$I52,$H52&gt;0,SUM($M52:AT52)&lt;$G52,$I52&lt;&gt;0),$G52/$H52,0)*IF(AND($K52&gt;0,AU$3&gt;$K52),0,1)*тех!BF$6</f>
        <v>0</v>
      </c>
      <c r="AV52" s="64">
        <f>IF(AND(AV$3&gt;=$I52,$H52&gt;0,SUM($M52:AU52)&lt;$G52,$I52&lt;&gt;0),$G52/$H52,0)*IF(AND($K52&gt;0,AV$3&gt;$K52),0,1)*тех!BG$6</f>
        <v>0</v>
      </c>
      <c r="AW52" s="64">
        <f>IF(AND(AW$3&gt;=$I52,$H52&gt;0,SUM($M52:AV52)&lt;$G52,$I52&lt;&gt;0),$G52/$H52,0)*IF(AND($K52&gt;0,AW$3&gt;$K52),0,1)*тех!BH$6</f>
        <v>0</v>
      </c>
      <c r="AX52" s="64">
        <f>IF(AND(AX$3&gt;=$I52,$H52&gt;0,SUM($M52:AW52)&lt;$G52,$I52&lt;&gt;0),$G52/$H52,0)*IF(AND($K52&gt;0,AX$3&gt;$K52),0,1)*тех!BI$6</f>
        <v>0</v>
      </c>
      <c r="AY52" s="64">
        <f>IF(AND(AY$3&gt;=$I52,$H52&gt;0,SUM($M52:AX52)&lt;$G52,$I52&lt;&gt;0),$G52/$H52,0)*IF(AND($K52&gt;0,AY$3&gt;$K52),0,1)*тех!BJ$6</f>
        <v>0</v>
      </c>
      <c r="AZ52" s="64">
        <f>IF(AND(AZ$3&gt;=$I52,$H52&gt;0,SUM($M52:AY52)&lt;$G52,$I52&lt;&gt;0),$G52/$H52,0)*IF(AND($K52&gt;0,AZ$3&gt;$K52),0,1)*тех!BK$6</f>
        <v>0</v>
      </c>
      <c r="BA52" s="64">
        <f>IF(AND(BA$3&gt;=$I52,$H52&gt;0,SUM($M52:AZ52)&lt;$G52,$I52&lt;&gt;0),$G52/$H52,0)*IF(AND($K52&gt;0,BA$3&gt;$K52),0,1)*тех!BL$6</f>
        <v>0</v>
      </c>
      <c r="BB52" s="64">
        <f>IF(AND(BB$3&gt;=$I52,$H52&gt;0,SUM($M52:BA52)&lt;$G52,$I52&lt;&gt;0),$G52/$H52,0)*IF(AND($K52&gt;0,BB$3&gt;$K52),0,1)*тех!BM$6</f>
        <v>0</v>
      </c>
      <c r="BC52" s="64">
        <f>IF(AND(BC$3&gt;=$I52,$H52&gt;0,SUM($M52:BB52)&lt;$G52,$I52&lt;&gt;0),$G52/$H52,0)*IF(AND($K52&gt;0,BC$3&gt;$K52),0,1)*тех!BN$6</f>
        <v>0</v>
      </c>
      <c r="BD52" s="64">
        <f>IF(AND(BD$3&gt;=$I52,$H52&gt;0,SUM($M52:BC52)&lt;$G52,$I52&lt;&gt;0),$G52/$H52,0)*IF(AND($K52&gt;0,BD$3&gt;$K52),0,1)*тех!BO$6</f>
        <v>0</v>
      </c>
      <c r="BE52" s="64">
        <f>IF(AND(BE$3&gt;=$I52,$H52&gt;0,SUM($M52:BD52)&lt;$G52,$I52&lt;&gt;0),$G52/$H52,0)*IF(AND($K52&gt;0,BE$3&gt;$K52),0,1)*тех!BP$6</f>
        <v>0</v>
      </c>
      <c r="BF52" s="64">
        <f>IF(AND(BF$3&gt;=$I52,$H52&gt;0,SUM($M52:BE52)&lt;$G52,$I52&lt;&gt;0),$G52/$H52,0)*IF(AND($K52&gt;0,BF$3&gt;$K52),0,1)*тех!BQ$6</f>
        <v>0</v>
      </c>
      <c r="BG52" s="64">
        <f>IF(AND(BG$3&gt;=$I52,$H52&gt;0,SUM($M52:BF52)&lt;$G52,$I52&lt;&gt;0),$G52/$H52,0)*IF(AND($K52&gt;0,BG$3&gt;$K52),0,1)*тех!BR$6</f>
        <v>0</v>
      </c>
      <c r="BH52" s="64">
        <f>IF(AND(BH$3&gt;=$I52,$H52&gt;0,SUM($M52:BG52)&lt;$G52,$I52&lt;&gt;0),$G52/$H52,0)*IF(AND($K52&gt;0,BH$3&gt;$K52),0,1)*тех!BS$6</f>
        <v>0</v>
      </c>
      <c r="BI52" s="64">
        <f>IF(AND(BI$3&gt;=$I52,$H52&gt;0,SUM($M52:BH52)&lt;$G52,$I52&lt;&gt;0),$G52/$H52,0)*IF(AND($K52&gt;0,BI$3&gt;$K52),0,1)*тех!BT$6</f>
        <v>0</v>
      </c>
      <c r="BJ52" s="64">
        <f>IF(AND(BJ$3&gt;=$I52,$H52&gt;0,SUM($M52:BI52)&lt;$G52,$I52&lt;&gt;0),$G52/$H52,0)*IF(AND($K52&gt;0,BJ$3&gt;$K52),0,1)*тех!BU$6</f>
        <v>0</v>
      </c>
      <c r="BK52" s="64">
        <f>IF(AND(BK$3&gt;=$I52,$H52&gt;0,SUM($M52:BJ52)&lt;$G52,$I52&lt;&gt;0),$G52/$H52,0)*IF(AND($K52&gt;0,BK$3&gt;$K52),0,1)*тех!BV$6</f>
        <v>0</v>
      </c>
      <c r="BL52" s="64">
        <f>IF(AND(BL$3&gt;=$I52,$H52&gt;0,SUM($M52:BK52)&lt;$G52,$I52&lt;&gt;0),$G52/$H52,0)*IF(AND($K52&gt;0,BL$3&gt;$K52),0,1)*тех!BW$6</f>
        <v>0</v>
      </c>
      <c r="BM52" s="64">
        <f>IF(AND(BM$3&gt;=$I52,$H52&gt;0,SUM($M52:BL52)&lt;$G52,$I52&lt;&gt;0),$G52/$H52,0)*IF(AND($K52&gt;0,BM$3&gt;$K52),0,1)*тех!BX$6</f>
        <v>0</v>
      </c>
      <c r="BN52" s="64">
        <f>IF(AND(BN$3&gt;=$I52,$H52&gt;0,SUM($M52:BM52)&lt;$G52,$I52&lt;&gt;0),$G52/$H52,0)*IF(AND($K52&gt;0,BN$3&gt;$K52),0,1)*тех!BY$6</f>
        <v>0</v>
      </c>
      <c r="BO52" s="64">
        <f>IF(AND(BO$3&gt;=$I52,$H52&gt;0,SUM($M52:BN52)&lt;$G52,$I52&lt;&gt;0),$G52/$H52,0)*IF(AND($K52&gt;0,BO$3&gt;$K52),0,1)*тех!BZ$6</f>
        <v>0</v>
      </c>
      <c r="BP52" s="64">
        <f>IF(AND(BP$3&gt;=$I52,$H52&gt;0,SUM($M52:BO52)&lt;$G52,$I52&lt;&gt;0),$G52/$H52,0)*IF(AND($K52&gt;0,BP$3&gt;$K52),0,1)*тех!CA$6</f>
        <v>0</v>
      </c>
      <c r="BQ52" s="64">
        <f>IF(AND(BQ$3&gt;=$I52,$H52&gt;0,SUM($M52:BP52)&lt;$G52,$I52&lt;&gt;0),$G52/$H52,0)*IF(AND($K52&gt;0,BQ$3&gt;$K52),0,1)*тех!CB$6</f>
        <v>0</v>
      </c>
      <c r="BR52" s="64">
        <f>IF(AND(BR$3&gt;=$I52,$H52&gt;0,SUM($M52:BQ52)&lt;$G52,$I52&lt;&gt;0),$G52/$H52,0)*IF(AND($K52&gt;0,BR$3&gt;$K52),0,1)*тех!CC$6</f>
        <v>0</v>
      </c>
      <c r="BS52" s="64">
        <f>IF(AND(BS$3&gt;=$I52,$H52&gt;0,SUM($M52:BR52)&lt;$G52,$I52&lt;&gt;0),$G52/$H52,0)*IF(AND($K52&gt;0,BS$3&gt;$K52),0,1)*тех!CD$6</f>
        <v>0</v>
      </c>
      <c r="BT52" s="64">
        <f>IF(AND(BT$3&gt;=$I52,$H52&gt;0,SUM($M52:BS52)&lt;$G52,$I52&lt;&gt;0),$G52/$H52,0)*IF(AND($K52&gt;0,BT$3&gt;$K52),0,1)*тех!CE$6</f>
        <v>0</v>
      </c>
    </row>
    <row r="53" spans="2:72">
      <c r="B53" s="3">
        <v>48</v>
      </c>
      <c r="C53" s="19" t="s">
        <v>1205</v>
      </c>
      <c r="D53" s="19" t="s">
        <v>684</v>
      </c>
      <c r="E53" s="71">
        <v>358495.8</v>
      </c>
      <c r="F53" s="19">
        <v>0</v>
      </c>
      <c r="G53" s="76">
        <f t="shared" si="5"/>
        <v>0</v>
      </c>
      <c r="H53" s="7">
        <f>IFERROR(VLOOKUP(D53,тех!$N$19:$O$24,2,FALSE),)</f>
        <v>48</v>
      </c>
      <c r="I53" s="20">
        <f t="shared" si="3"/>
        <v>42370</v>
      </c>
      <c r="J53" s="111">
        <f>IF(AND(H53+(YEAR(I53)-YEAR(Параметры!$C$11))*12+(MONTH(I53)-MONTH(Параметры!$C$11))&gt;Параметры!$C$12,F53&gt;0),(G53-SUM(M53:BT53))/F53,)</f>
        <v>0</v>
      </c>
      <c r="K53" s="112">
        <f>IF(H53+(YEAR(I53)-YEAR(Параметры!$C$11))*12+(MONTH(I53)-MONTH(Параметры!$C$11))&gt;Параметры!$C$12,DATE(YEAR(Параметры!$C$11),MONTH(Параметры!$C$11)+Параметры!$C$12-1,1),"")</f>
        <v>42705</v>
      </c>
      <c r="M53" s="76">
        <f t="shared" si="2"/>
        <v>0</v>
      </c>
      <c r="N53" s="64">
        <f>IF(AND(N$3&gt;=$I53,$H53&gt;0,SUM($M53:M53)&lt;$G53,$I53&lt;&gt;0),$G53/$H53,0)*IF(AND($K53&gt;0,N$3&gt;$K53),0,1)*тех!Y$6</f>
        <v>0</v>
      </c>
      <c r="O53" s="64">
        <f>IF(AND(O$3&gt;=$I53,$H53&gt;0,SUM($M53:N53)&lt;$G53,$I53&lt;&gt;0),$G53/$H53,0)*IF(AND($K53&gt;0,O$3&gt;$K53),0,1)*тех!Z$6</f>
        <v>0</v>
      </c>
      <c r="P53" s="64">
        <f>IF(AND(P$3&gt;=$I53,$H53&gt;0,SUM($M53:O53)&lt;$G53,$I53&lt;&gt;0),$G53/$H53,0)*IF(AND($K53&gt;0,P$3&gt;$K53),0,1)*тех!AA$6</f>
        <v>0</v>
      </c>
      <c r="Q53" s="64">
        <f>IF(AND(Q$3&gt;=$I53,$H53&gt;0,SUM($M53:P53)&lt;$G53,$I53&lt;&gt;0),$G53/$H53,0)*IF(AND($K53&gt;0,Q$3&gt;$K53),0,1)*тех!AB$6</f>
        <v>0</v>
      </c>
      <c r="R53" s="64">
        <f>IF(AND(R$3&gt;=$I53,$H53&gt;0,SUM($M53:Q53)&lt;$G53,$I53&lt;&gt;0),$G53/$H53,0)*IF(AND($K53&gt;0,R$3&gt;$K53),0,1)*тех!AC$6</f>
        <v>0</v>
      </c>
      <c r="S53" s="64">
        <f>IF(AND(S$3&gt;=$I53,$H53&gt;0,SUM($M53:R53)&lt;$G53,$I53&lt;&gt;0),$G53/$H53,0)*IF(AND($K53&gt;0,S$3&gt;$K53),0,1)*тех!AD$6</f>
        <v>0</v>
      </c>
      <c r="T53" s="64">
        <f>IF(AND(T$3&gt;=$I53,$H53&gt;0,SUM($M53:S53)&lt;$G53,$I53&lt;&gt;0),$G53/$H53,0)*IF(AND($K53&gt;0,T$3&gt;$K53),0,1)*тех!AE$6</f>
        <v>0</v>
      </c>
      <c r="U53" s="64">
        <f>IF(AND(U$3&gt;=$I53,$H53&gt;0,SUM($M53:T53)&lt;$G53,$I53&lt;&gt;0),$G53/$H53,0)*IF(AND($K53&gt;0,U$3&gt;$K53),0,1)*тех!AF$6</f>
        <v>0</v>
      </c>
      <c r="V53" s="64">
        <f>IF(AND(V$3&gt;=$I53,$H53&gt;0,SUM($M53:U53)&lt;$G53,$I53&lt;&gt;0),$G53/$H53,0)*IF(AND($K53&gt;0,V$3&gt;$K53),0,1)*тех!AG$6</f>
        <v>0</v>
      </c>
      <c r="W53" s="64">
        <f>IF(AND(W$3&gt;=$I53,$H53&gt;0,SUM($M53:V53)&lt;$G53,$I53&lt;&gt;0),$G53/$H53,0)*IF(AND($K53&gt;0,W$3&gt;$K53),0,1)*тех!AH$6</f>
        <v>0</v>
      </c>
      <c r="X53" s="64">
        <f>IF(AND(X$3&gt;=$I53,$H53&gt;0,SUM($M53:W53)&lt;$G53,$I53&lt;&gt;0),$G53/$H53,0)*IF(AND($K53&gt;0,X$3&gt;$K53),0,1)*тех!AI$6</f>
        <v>0</v>
      </c>
      <c r="Y53" s="64">
        <f>IF(AND(Y$3&gt;=$I53,$H53&gt;0,SUM($M53:X53)&lt;$G53,$I53&lt;&gt;0),$G53/$H53,0)*IF(AND($K53&gt;0,Y$3&gt;$K53),0,1)*тех!AJ$6</f>
        <v>0</v>
      </c>
      <c r="Z53" s="64">
        <f>IF(AND(Z$3&gt;=$I53,$H53&gt;0,SUM($M53:Y53)&lt;$G53,$I53&lt;&gt;0),$G53/$H53,0)*IF(AND($K53&gt;0,Z$3&gt;$K53),0,1)*тех!AK$6</f>
        <v>0</v>
      </c>
      <c r="AA53" s="64">
        <f>IF(AND(AA$3&gt;=$I53,$H53&gt;0,SUM($M53:Z53)&lt;$G53,$I53&lt;&gt;0),$G53/$H53,0)*IF(AND($K53&gt;0,AA$3&gt;$K53),0,1)*тех!AL$6</f>
        <v>0</v>
      </c>
      <c r="AB53" s="64">
        <f>IF(AND(AB$3&gt;=$I53,$H53&gt;0,SUM($M53:AA53)&lt;$G53,$I53&lt;&gt;0),$G53/$H53,0)*IF(AND($K53&gt;0,AB$3&gt;$K53),0,1)*тех!AM$6</f>
        <v>0</v>
      </c>
      <c r="AC53" s="64">
        <f>IF(AND(AC$3&gt;=$I53,$H53&gt;0,SUM($M53:AB53)&lt;$G53,$I53&lt;&gt;0),$G53/$H53,0)*IF(AND($K53&gt;0,AC$3&gt;$K53),0,1)*тех!AN$6</f>
        <v>0</v>
      </c>
      <c r="AD53" s="64">
        <f>IF(AND(AD$3&gt;=$I53,$H53&gt;0,SUM($M53:AC53)&lt;$G53,$I53&lt;&gt;0),$G53/$H53,0)*IF(AND($K53&gt;0,AD$3&gt;$K53),0,1)*тех!AO$6</f>
        <v>0</v>
      </c>
      <c r="AE53" s="64">
        <f>IF(AND(AE$3&gt;=$I53,$H53&gt;0,SUM($M53:AD53)&lt;$G53,$I53&lt;&gt;0),$G53/$H53,0)*IF(AND($K53&gt;0,AE$3&gt;$K53),0,1)*тех!AP$6</f>
        <v>0</v>
      </c>
      <c r="AF53" s="64">
        <f>IF(AND(AF$3&gt;=$I53,$H53&gt;0,SUM($M53:AE53)&lt;$G53,$I53&lt;&gt;0),$G53/$H53,0)*IF(AND($K53&gt;0,AF$3&gt;$K53),0,1)*тех!AQ$6</f>
        <v>0</v>
      </c>
      <c r="AG53" s="64">
        <f>IF(AND(AG$3&gt;=$I53,$H53&gt;0,SUM($M53:AF53)&lt;$G53,$I53&lt;&gt;0),$G53/$H53,0)*IF(AND($K53&gt;0,AG$3&gt;$K53),0,1)*тех!AR$6</f>
        <v>0</v>
      </c>
      <c r="AH53" s="64">
        <f>IF(AND(AH$3&gt;=$I53,$H53&gt;0,SUM($M53:AG53)&lt;$G53,$I53&lt;&gt;0),$G53/$H53,0)*IF(AND($K53&gt;0,AH$3&gt;$K53),0,1)*тех!AS$6</f>
        <v>0</v>
      </c>
      <c r="AI53" s="64">
        <f>IF(AND(AI$3&gt;=$I53,$H53&gt;0,SUM($M53:AH53)&lt;$G53,$I53&lt;&gt;0),$G53/$H53,0)*IF(AND($K53&gt;0,AI$3&gt;$K53),0,1)*тех!AT$6</f>
        <v>0</v>
      </c>
      <c r="AJ53" s="64">
        <f>IF(AND(AJ$3&gt;=$I53,$H53&gt;0,SUM($M53:AI53)&lt;$G53,$I53&lt;&gt;0),$G53/$H53,0)*IF(AND($K53&gt;0,AJ$3&gt;$K53),0,1)*тех!AU$6</f>
        <v>0</v>
      </c>
      <c r="AK53" s="64">
        <f>IF(AND(AK$3&gt;=$I53,$H53&gt;0,SUM($M53:AJ53)&lt;$G53,$I53&lt;&gt;0),$G53/$H53,0)*IF(AND($K53&gt;0,AK$3&gt;$K53),0,1)*тех!AV$6</f>
        <v>0</v>
      </c>
      <c r="AL53" s="64">
        <f>IF(AND(AL$3&gt;=$I53,$H53&gt;0,SUM($M53:AK53)&lt;$G53,$I53&lt;&gt;0),$G53/$H53,0)*IF(AND($K53&gt;0,AL$3&gt;$K53),0,1)*тех!AW$6</f>
        <v>0</v>
      </c>
      <c r="AM53" s="64">
        <f>IF(AND(AM$3&gt;=$I53,$H53&gt;0,SUM($M53:AL53)&lt;$G53,$I53&lt;&gt;0),$G53/$H53,0)*IF(AND($K53&gt;0,AM$3&gt;$K53),0,1)*тех!AX$6</f>
        <v>0</v>
      </c>
      <c r="AN53" s="64">
        <f>IF(AND(AN$3&gt;=$I53,$H53&gt;0,SUM($M53:AM53)&lt;$G53,$I53&lt;&gt;0),$G53/$H53,0)*IF(AND($K53&gt;0,AN$3&gt;$K53),0,1)*тех!AY$6</f>
        <v>0</v>
      </c>
      <c r="AO53" s="64">
        <f>IF(AND(AO$3&gt;=$I53,$H53&gt;0,SUM($M53:AN53)&lt;$G53,$I53&lt;&gt;0),$G53/$H53,0)*IF(AND($K53&gt;0,AO$3&gt;$K53),0,1)*тех!AZ$6</f>
        <v>0</v>
      </c>
      <c r="AP53" s="64">
        <f>IF(AND(AP$3&gt;=$I53,$H53&gt;0,SUM($M53:AO53)&lt;$G53,$I53&lt;&gt;0),$G53/$H53,0)*IF(AND($K53&gt;0,AP$3&gt;$K53),0,1)*тех!BA$6</f>
        <v>0</v>
      </c>
      <c r="AQ53" s="64">
        <f>IF(AND(AQ$3&gt;=$I53,$H53&gt;0,SUM($M53:AP53)&lt;$G53,$I53&lt;&gt;0),$G53/$H53,0)*IF(AND($K53&gt;0,AQ$3&gt;$K53),0,1)*тех!BB$6</f>
        <v>0</v>
      </c>
      <c r="AR53" s="64">
        <f>IF(AND(AR$3&gt;=$I53,$H53&gt;0,SUM($M53:AQ53)&lt;$G53,$I53&lt;&gt;0),$G53/$H53,0)*IF(AND($K53&gt;0,AR$3&gt;$K53),0,1)*тех!BC$6</f>
        <v>0</v>
      </c>
      <c r="AS53" s="64">
        <f>IF(AND(AS$3&gt;=$I53,$H53&gt;0,SUM($M53:AR53)&lt;$G53,$I53&lt;&gt;0),$G53/$H53,0)*IF(AND($K53&gt;0,AS$3&gt;$K53),0,1)*тех!BD$6</f>
        <v>0</v>
      </c>
      <c r="AT53" s="64">
        <f>IF(AND(AT$3&gt;=$I53,$H53&gt;0,SUM($M53:AS53)&lt;$G53,$I53&lt;&gt;0),$G53/$H53,0)*IF(AND($K53&gt;0,AT$3&gt;$K53),0,1)*тех!BE$6</f>
        <v>0</v>
      </c>
      <c r="AU53" s="64">
        <f>IF(AND(AU$3&gt;=$I53,$H53&gt;0,SUM($M53:AT53)&lt;$G53,$I53&lt;&gt;0),$G53/$H53,0)*IF(AND($K53&gt;0,AU$3&gt;$K53),0,1)*тех!BF$6</f>
        <v>0</v>
      </c>
      <c r="AV53" s="64">
        <f>IF(AND(AV$3&gt;=$I53,$H53&gt;0,SUM($M53:AU53)&lt;$G53,$I53&lt;&gt;0),$G53/$H53,0)*IF(AND($K53&gt;0,AV$3&gt;$K53),0,1)*тех!BG$6</f>
        <v>0</v>
      </c>
      <c r="AW53" s="64">
        <f>IF(AND(AW$3&gt;=$I53,$H53&gt;0,SUM($M53:AV53)&lt;$G53,$I53&lt;&gt;0),$G53/$H53,0)*IF(AND($K53&gt;0,AW$3&gt;$K53),0,1)*тех!BH$6</f>
        <v>0</v>
      </c>
      <c r="AX53" s="64">
        <f>IF(AND(AX$3&gt;=$I53,$H53&gt;0,SUM($M53:AW53)&lt;$G53,$I53&lt;&gt;0),$G53/$H53,0)*IF(AND($K53&gt;0,AX$3&gt;$K53),0,1)*тех!BI$6</f>
        <v>0</v>
      </c>
      <c r="AY53" s="64">
        <f>IF(AND(AY$3&gt;=$I53,$H53&gt;0,SUM($M53:AX53)&lt;$G53,$I53&lt;&gt;0),$G53/$H53,0)*IF(AND($K53&gt;0,AY$3&gt;$K53),0,1)*тех!BJ$6</f>
        <v>0</v>
      </c>
      <c r="AZ53" s="64">
        <f>IF(AND(AZ$3&gt;=$I53,$H53&gt;0,SUM($M53:AY53)&lt;$G53,$I53&lt;&gt;0),$G53/$H53,0)*IF(AND($K53&gt;0,AZ$3&gt;$K53),0,1)*тех!BK$6</f>
        <v>0</v>
      </c>
      <c r="BA53" s="64">
        <f>IF(AND(BA$3&gt;=$I53,$H53&gt;0,SUM($M53:AZ53)&lt;$G53,$I53&lt;&gt;0),$G53/$H53,0)*IF(AND($K53&gt;0,BA$3&gt;$K53),0,1)*тех!BL$6</f>
        <v>0</v>
      </c>
      <c r="BB53" s="64">
        <f>IF(AND(BB$3&gt;=$I53,$H53&gt;0,SUM($M53:BA53)&lt;$G53,$I53&lt;&gt;0),$G53/$H53,0)*IF(AND($K53&gt;0,BB$3&gt;$K53),0,1)*тех!BM$6</f>
        <v>0</v>
      </c>
      <c r="BC53" s="64">
        <f>IF(AND(BC$3&gt;=$I53,$H53&gt;0,SUM($M53:BB53)&lt;$G53,$I53&lt;&gt;0),$G53/$H53,0)*IF(AND($K53&gt;0,BC$3&gt;$K53),0,1)*тех!BN$6</f>
        <v>0</v>
      </c>
      <c r="BD53" s="64">
        <f>IF(AND(BD$3&gt;=$I53,$H53&gt;0,SUM($M53:BC53)&lt;$G53,$I53&lt;&gt;0),$G53/$H53,0)*IF(AND($K53&gt;0,BD$3&gt;$K53),0,1)*тех!BO$6</f>
        <v>0</v>
      </c>
      <c r="BE53" s="64">
        <f>IF(AND(BE$3&gt;=$I53,$H53&gt;0,SUM($M53:BD53)&lt;$G53,$I53&lt;&gt;0),$G53/$H53,0)*IF(AND($K53&gt;0,BE$3&gt;$K53),0,1)*тех!BP$6</f>
        <v>0</v>
      </c>
      <c r="BF53" s="64">
        <f>IF(AND(BF$3&gt;=$I53,$H53&gt;0,SUM($M53:BE53)&lt;$G53,$I53&lt;&gt;0),$G53/$H53,0)*IF(AND($K53&gt;0,BF$3&gt;$K53),0,1)*тех!BQ$6</f>
        <v>0</v>
      </c>
      <c r="BG53" s="64">
        <f>IF(AND(BG$3&gt;=$I53,$H53&gt;0,SUM($M53:BF53)&lt;$G53,$I53&lt;&gt;0),$G53/$H53,0)*IF(AND($K53&gt;0,BG$3&gt;$K53),0,1)*тех!BR$6</f>
        <v>0</v>
      </c>
      <c r="BH53" s="64">
        <f>IF(AND(BH$3&gt;=$I53,$H53&gt;0,SUM($M53:BG53)&lt;$G53,$I53&lt;&gt;0),$G53/$H53,0)*IF(AND($K53&gt;0,BH$3&gt;$K53),0,1)*тех!BS$6</f>
        <v>0</v>
      </c>
      <c r="BI53" s="64">
        <f>IF(AND(BI$3&gt;=$I53,$H53&gt;0,SUM($M53:BH53)&lt;$G53,$I53&lt;&gt;0),$G53/$H53,0)*IF(AND($K53&gt;0,BI$3&gt;$K53),0,1)*тех!BT$6</f>
        <v>0</v>
      </c>
      <c r="BJ53" s="64">
        <f>IF(AND(BJ$3&gt;=$I53,$H53&gt;0,SUM($M53:BI53)&lt;$G53,$I53&lt;&gt;0),$G53/$H53,0)*IF(AND($K53&gt;0,BJ$3&gt;$K53),0,1)*тех!BU$6</f>
        <v>0</v>
      </c>
      <c r="BK53" s="64">
        <f>IF(AND(BK$3&gt;=$I53,$H53&gt;0,SUM($M53:BJ53)&lt;$G53,$I53&lt;&gt;0),$G53/$H53,0)*IF(AND($K53&gt;0,BK$3&gt;$K53),0,1)*тех!BV$6</f>
        <v>0</v>
      </c>
      <c r="BL53" s="64">
        <f>IF(AND(BL$3&gt;=$I53,$H53&gt;0,SUM($M53:BK53)&lt;$G53,$I53&lt;&gt;0),$G53/$H53,0)*IF(AND($K53&gt;0,BL$3&gt;$K53),0,1)*тех!BW$6</f>
        <v>0</v>
      </c>
      <c r="BM53" s="64">
        <f>IF(AND(BM$3&gt;=$I53,$H53&gt;0,SUM($M53:BL53)&lt;$G53,$I53&lt;&gt;0),$G53/$H53,0)*IF(AND($K53&gt;0,BM$3&gt;$K53),0,1)*тех!BX$6</f>
        <v>0</v>
      </c>
      <c r="BN53" s="64">
        <f>IF(AND(BN$3&gt;=$I53,$H53&gt;0,SUM($M53:BM53)&lt;$G53,$I53&lt;&gt;0),$G53/$H53,0)*IF(AND($K53&gt;0,BN$3&gt;$K53),0,1)*тех!BY$6</f>
        <v>0</v>
      </c>
      <c r="BO53" s="64">
        <f>IF(AND(BO$3&gt;=$I53,$H53&gt;0,SUM($M53:BN53)&lt;$G53,$I53&lt;&gt;0),$G53/$H53,0)*IF(AND($K53&gt;0,BO$3&gt;$K53),0,1)*тех!BZ$6</f>
        <v>0</v>
      </c>
      <c r="BP53" s="64">
        <f>IF(AND(BP$3&gt;=$I53,$H53&gt;0,SUM($M53:BO53)&lt;$G53,$I53&lt;&gt;0),$G53/$H53,0)*IF(AND($K53&gt;0,BP$3&gt;$K53),0,1)*тех!CA$6</f>
        <v>0</v>
      </c>
      <c r="BQ53" s="64">
        <f>IF(AND(BQ$3&gt;=$I53,$H53&gt;0,SUM($M53:BP53)&lt;$G53,$I53&lt;&gt;0),$G53/$H53,0)*IF(AND($K53&gt;0,BQ$3&gt;$K53),0,1)*тех!CB$6</f>
        <v>0</v>
      </c>
      <c r="BR53" s="64">
        <f>IF(AND(BR$3&gt;=$I53,$H53&gt;0,SUM($M53:BQ53)&lt;$G53,$I53&lt;&gt;0),$G53/$H53,0)*IF(AND($K53&gt;0,BR$3&gt;$K53),0,1)*тех!CC$6</f>
        <v>0</v>
      </c>
      <c r="BS53" s="64">
        <f>IF(AND(BS$3&gt;=$I53,$H53&gt;0,SUM($M53:BR53)&lt;$G53,$I53&lt;&gt;0),$G53/$H53,0)*IF(AND($K53&gt;0,BS$3&gt;$K53),0,1)*тех!CD$6</f>
        <v>0</v>
      </c>
      <c r="BT53" s="64">
        <f>IF(AND(BT$3&gt;=$I53,$H53&gt;0,SUM($M53:BS53)&lt;$G53,$I53&lt;&gt;0),$G53/$H53,0)*IF(AND($K53&gt;0,BT$3&gt;$K53),0,1)*тех!CE$6</f>
        <v>0</v>
      </c>
    </row>
    <row r="54" spans="2:72">
      <c r="B54" s="3">
        <v>49</v>
      </c>
      <c r="C54" s="19" t="s">
        <v>1257</v>
      </c>
      <c r="D54" s="19" t="s">
        <v>684</v>
      </c>
      <c r="E54" s="71">
        <v>432818.1</v>
      </c>
      <c r="F54" s="19">
        <v>0</v>
      </c>
      <c r="G54" s="76">
        <f t="shared" si="5"/>
        <v>0</v>
      </c>
      <c r="H54" s="7">
        <f>IFERROR(VLOOKUP(D54,тех!$N$19:$O$24,2,FALSE),)</f>
        <v>48</v>
      </c>
      <c r="I54" s="20">
        <f t="shared" si="3"/>
        <v>42370</v>
      </c>
      <c r="J54" s="111">
        <f>IF(AND(H54+(YEAR(I54)-YEAR(Параметры!$C$11))*12+(MONTH(I54)-MONTH(Параметры!$C$11))&gt;Параметры!$C$12,F54&gt;0),(G54-SUM(M54:BT54))/F54,)</f>
        <v>0</v>
      </c>
      <c r="K54" s="112">
        <f>IF(H54+(YEAR(I54)-YEAR(Параметры!$C$11))*12+(MONTH(I54)-MONTH(Параметры!$C$11))&gt;Параметры!$C$12,DATE(YEAR(Параметры!$C$11),MONTH(Параметры!$C$11)+Параметры!$C$12-1,1),"")</f>
        <v>42705</v>
      </c>
      <c r="M54" s="76">
        <f t="shared" si="2"/>
        <v>0</v>
      </c>
      <c r="N54" s="64">
        <f>IF(AND(N$3&gt;=$I54,$H54&gt;0,SUM($M54:M54)&lt;$G54,$I54&lt;&gt;0),$G54/$H54,0)*IF(AND($K54&gt;0,N$3&gt;$K54),0,1)*тех!Y$6</f>
        <v>0</v>
      </c>
      <c r="O54" s="64">
        <f>IF(AND(O$3&gt;=$I54,$H54&gt;0,SUM($M54:N54)&lt;$G54,$I54&lt;&gt;0),$G54/$H54,0)*IF(AND($K54&gt;0,O$3&gt;$K54),0,1)*тех!Z$6</f>
        <v>0</v>
      </c>
      <c r="P54" s="64">
        <f>IF(AND(P$3&gt;=$I54,$H54&gt;0,SUM($M54:O54)&lt;$G54,$I54&lt;&gt;0),$G54/$H54,0)*IF(AND($K54&gt;0,P$3&gt;$K54),0,1)*тех!AA$6</f>
        <v>0</v>
      </c>
      <c r="Q54" s="64">
        <f>IF(AND(Q$3&gt;=$I54,$H54&gt;0,SUM($M54:P54)&lt;$G54,$I54&lt;&gt;0),$G54/$H54,0)*IF(AND($K54&gt;0,Q$3&gt;$K54),0,1)*тех!AB$6</f>
        <v>0</v>
      </c>
      <c r="R54" s="64">
        <f>IF(AND(R$3&gt;=$I54,$H54&gt;0,SUM($M54:Q54)&lt;$G54,$I54&lt;&gt;0),$G54/$H54,0)*IF(AND($K54&gt;0,R$3&gt;$K54),0,1)*тех!AC$6</f>
        <v>0</v>
      </c>
      <c r="S54" s="64">
        <f>IF(AND(S$3&gt;=$I54,$H54&gt;0,SUM($M54:R54)&lt;$G54,$I54&lt;&gt;0),$G54/$H54,0)*IF(AND($K54&gt;0,S$3&gt;$K54),0,1)*тех!AD$6</f>
        <v>0</v>
      </c>
      <c r="T54" s="64">
        <f>IF(AND(T$3&gt;=$I54,$H54&gt;0,SUM($M54:S54)&lt;$G54,$I54&lt;&gt;0),$G54/$H54,0)*IF(AND($K54&gt;0,T$3&gt;$K54),0,1)*тех!AE$6</f>
        <v>0</v>
      </c>
      <c r="U54" s="64">
        <f>IF(AND(U$3&gt;=$I54,$H54&gt;0,SUM($M54:T54)&lt;$G54,$I54&lt;&gt;0),$G54/$H54,0)*IF(AND($K54&gt;0,U$3&gt;$K54),0,1)*тех!AF$6</f>
        <v>0</v>
      </c>
      <c r="V54" s="64">
        <f>IF(AND(V$3&gt;=$I54,$H54&gt;0,SUM($M54:U54)&lt;$G54,$I54&lt;&gt;0),$G54/$H54,0)*IF(AND($K54&gt;0,V$3&gt;$K54),0,1)*тех!AG$6</f>
        <v>0</v>
      </c>
      <c r="W54" s="64">
        <f>IF(AND(W$3&gt;=$I54,$H54&gt;0,SUM($M54:V54)&lt;$G54,$I54&lt;&gt;0),$G54/$H54,0)*IF(AND($K54&gt;0,W$3&gt;$K54),0,1)*тех!AH$6</f>
        <v>0</v>
      </c>
      <c r="X54" s="64">
        <f>IF(AND(X$3&gt;=$I54,$H54&gt;0,SUM($M54:W54)&lt;$G54,$I54&lt;&gt;0),$G54/$H54,0)*IF(AND($K54&gt;0,X$3&gt;$K54),0,1)*тех!AI$6</f>
        <v>0</v>
      </c>
      <c r="Y54" s="64">
        <f>IF(AND(Y$3&gt;=$I54,$H54&gt;0,SUM($M54:X54)&lt;$G54,$I54&lt;&gt;0),$G54/$H54,0)*IF(AND($K54&gt;0,Y$3&gt;$K54),0,1)*тех!AJ$6</f>
        <v>0</v>
      </c>
      <c r="Z54" s="64">
        <f>IF(AND(Z$3&gt;=$I54,$H54&gt;0,SUM($M54:Y54)&lt;$G54,$I54&lt;&gt;0),$G54/$H54,0)*IF(AND($K54&gt;0,Z$3&gt;$K54),0,1)*тех!AK$6</f>
        <v>0</v>
      </c>
      <c r="AA54" s="64">
        <f>IF(AND(AA$3&gt;=$I54,$H54&gt;0,SUM($M54:Z54)&lt;$G54,$I54&lt;&gt;0),$G54/$H54,0)*IF(AND($K54&gt;0,AA$3&gt;$K54),0,1)*тех!AL$6</f>
        <v>0</v>
      </c>
      <c r="AB54" s="64">
        <f>IF(AND(AB$3&gt;=$I54,$H54&gt;0,SUM($M54:AA54)&lt;$G54,$I54&lt;&gt;0),$G54/$H54,0)*IF(AND($K54&gt;0,AB$3&gt;$K54),0,1)*тех!AM$6</f>
        <v>0</v>
      </c>
      <c r="AC54" s="64">
        <f>IF(AND(AC$3&gt;=$I54,$H54&gt;0,SUM($M54:AB54)&lt;$G54,$I54&lt;&gt;0),$G54/$H54,0)*IF(AND($K54&gt;0,AC$3&gt;$K54),0,1)*тех!AN$6</f>
        <v>0</v>
      </c>
      <c r="AD54" s="64">
        <f>IF(AND(AD$3&gt;=$I54,$H54&gt;0,SUM($M54:AC54)&lt;$G54,$I54&lt;&gt;0),$G54/$H54,0)*IF(AND($K54&gt;0,AD$3&gt;$K54),0,1)*тех!AO$6</f>
        <v>0</v>
      </c>
      <c r="AE54" s="64">
        <f>IF(AND(AE$3&gt;=$I54,$H54&gt;0,SUM($M54:AD54)&lt;$G54,$I54&lt;&gt;0),$G54/$H54,0)*IF(AND($K54&gt;0,AE$3&gt;$K54),0,1)*тех!AP$6</f>
        <v>0</v>
      </c>
      <c r="AF54" s="64">
        <f>IF(AND(AF$3&gt;=$I54,$H54&gt;0,SUM($M54:AE54)&lt;$G54,$I54&lt;&gt;0),$G54/$H54,0)*IF(AND($K54&gt;0,AF$3&gt;$K54),0,1)*тех!AQ$6</f>
        <v>0</v>
      </c>
      <c r="AG54" s="64">
        <f>IF(AND(AG$3&gt;=$I54,$H54&gt;0,SUM($M54:AF54)&lt;$G54,$I54&lt;&gt;0),$G54/$H54,0)*IF(AND($K54&gt;0,AG$3&gt;$K54),0,1)*тех!AR$6</f>
        <v>0</v>
      </c>
      <c r="AH54" s="64">
        <f>IF(AND(AH$3&gt;=$I54,$H54&gt;0,SUM($M54:AG54)&lt;$G54,$I54&lt;&gt;0),$G54/$H54,0)*IF(AND($K54&gt;0,AH$3&gt;$K54),0,1)*тех!AS$6</f>
        <v>0</v>
      </c>
      <c r="AI54" s="64">
        <f>IF(AND(AI$3&gt;=$I54,$H54&gt;0,SUM($M54:AH54)&lt;$G54,$I54&lt;&gt;0),$G54/$H54,0)*IF(AND($K54&gt;0,AI$3&gt;$K54),0,1)*тех!AT$6</f>
        <v>0</v>
      </c>
      <c r="AJ54" s="64">
        <f>IF(AND(AJ$3&gt;=$I54,$H54&gt;0,SUM($M54:AI54)&lt;$G54,$I54&lt;&gt;0),$G54/$H54,0)*IF(AND($K54&gt;0,AJ$3&gt;$K54),0,1)*тех!AU$6</f>
        <v>0</v>
      </c>
      <c r="AK54" s="64">
        <f>IF(AND(AK$3&gt;=$I54,$H54&gt;0,SUM($M54:AJ54)&lt;$G54,$I54&lt;&gt;0),$G54/$H54,0)*IF(AND($K54&gt;0,AK$3&gt;$K54),0,1)*тех!AV$6</f>
        <v>0</v>
      </c>
      <c r="AL54" s="64">
        <f>IF(AND(AL$3&gt;=$I54,$H54&gt;0,SUM($M54:AK54)&lt;$G54,$I54&lt;&gt;0),$G54/$H54,0)*IF(AND($K54&gt;0,AL$3&gt;$K54),0,1)*тех!AW$6</f>
        <v>0</v>
      </c>
      <c r="AM54" s="64">
        <f>IF(AND(AM$3&gt;=$I54,$H54&gt;0,SUM($M54:AL54)&lt;$G54,$I54&lt;&gt;0),$G54/$H54,0)*IF(AND($K54&gt;0,AM$3&gt;$K54),0,1)*тех!AX$6</f>
        <v>0</v>
      </c>
      <c r="AN54" s="64">
        <f>IF(AND(AN$3&gt;=$I54,$H54&gt;0,SUM($M54:AM54)&lt;$G54,$I54&lt;&gt;0),$G54/$H54,0)*IF(AND($K54&gt;0,AN$3&gt;$K54),0,1)*тех!AY$6</f>
        <v>0</v>
      </c>
      <c r="AO54" s="64">
        <f>IF(AND(AO$3&gt;=$I54,$H54&gt;0,SUM($M54:AN54)&lt;$G54,$I54&lt;&gt;0),$G54/$H54,0)*IF(AND($K54&gt;0,AO$3&gt;$K54),0,1)*тех!AZ$6</f>
        <v>0</v>
      </c>
      <c r="AP54" s="64">
        <f>IF(AND(AP$3&gt;=$I54,$H54&gt;0,SUM($M54:AO54)&lt;$G54,$I54&lt;&gt;0),$G54/$H54,0)*IF(AND($K54&gt;0,AP$3&gt;$K54),0,1)*тех!BA$6</f>
        <v>0</v>
      </c>
      <c r="AQ54" s="64">
        <f>IF(AND(AQ$3&gt;=$I54,$H54&gt;0,SUM($M54:AP54)&lt;$G54,$I54&lt;&gt;0),$G54/$H54,0)*IF(AND($K54&gt;0,AQ$3&gt;$K54),0,1)*тех!BB$6</f>
        <v>0</v>
      </c>
      <c r="AR54" s="64">
        <f>IF(AND(AR$3&gt;=$I54,$H54&gt;0,SUM($M54:AQ54)&lt;$G54,$I54&lt;&gt;0),$G54/$H54,0)*IF(AND($K54&gt;0,AR$3&gt;$K54),0,1)*тех!BC$6</f>
        <v>0</v>
      </c>
      <c r="AS54" s="64">
        <f>IF(AND(AS$3&gt;=$I54,$H54&gt;0,SUM($M54:AR54)&lt;$G54,$I54&lt;&gt;0),$G54/$H54,0)*IF(AND($K54&gt;0,AS$3&gt;$K54),0,1)*тех!BD$6</f>
        <v>0</v>
      </c>
      <c r="AT54" s="64">
        <f>IF(AND(AT$3&gt;=$I54,$H54&gt;0,SUM($M54:AS54)&lt;$G54,$I54&lt;&gt;0),$G54/$H54,0)*IF(AND($K54&gt;0,AT$3&gt;$K54),0,1)*тех!BE$6</f>
        <v>0</v>
      </c>
      <c r="AU54" s="64">
        <f>IF(AND(AU$3&gt;=$I54,$H54&gt;0,SUM($M54:AT54)&lt;$G54,$I54&lt;&gt;0),$G54/$H54,0)*IF(AND($K54&gt;0,AU$3&gt;$K54),0,1)*тех!BF$6</f>
        <v>0</v>
      </c>
      <c r="AV54" s="64">
        <f>IF(AND(AV$3&gt;=$I54,$H54&gt;0,SUM($M54:AU54)&lt;$G54,$I54&lt;&gt;0),$G54/$H54,0)*IF(AND($K54&gt;0,AV$3&gt;$K54),0,1)*тех!BG$6</f>
        <v>0</v>
      </c>
      <c r="AW54" s="64">
        <f>IF(AND(AW$3&gt;=$I54,$H54&gt;0,SUM($M54:AV54)&lt;$G54,$I54&lt;&gt;0),$G54/$H54,0)*IF(AND($K54&gt;0,AW$3&gt;$K54),0,1)*тех!BH$6</f>
        <v>0</v>
      </c>
      <c r="AX54" s="64">
        <f>IF(AND(AX$3&gt;=$I54,$H54&gt;0,SUM($M54:AW54)&lt;$G54,$I54&lt;&gt;0),$G54/$H54,0)*IF(AND($K54&gt;0,AX$3&gt;$K54),0,1)*тех!BI$6</f>
        <v>0</v>
      </c>
      <c r="AY54" s="64">
        <f>IF(AND(AY$3&gt;=$I54,$H54&gt;0,SUM($M54:AX54)&lt;$G54,$I54&lt;&gt;0),$G54/$H54,0)*IF(AND($K54&gt;0,AY$3&gt;$K54),0,1)*тех!BJ$6</f>
        <v>0</v>
      </c>
      <c r="AZ54" s="64">
        <f>IF(AND(AZ$3&gt;=$I54,$H54&gt;0,SUM($M54:AY54)&lt;$G54,$I54&lt;&gt;0),$G54/$H54,0)*IF(AND($K54&gt;0,AZ$3&gt;$K54),0,1)*тех!BK$6</f>
        <v>0</v>
      </c>
      <c r="BA54" s="64">
        <f>IF(AND(BA$3&gt;=$I54,$H54&gt;0,SUM($M54:AZ54)&lt;$G54,$I54&lt;&gt;0),$G54/$H54,0)*IF(AND($K54&gt;0,BA$3&gt;$K54),0,1)*тех!BL$6</f>
        <v>0</v>
      </c>
      <c r="BB54" s="64">
        <f>IF(AND(BB$3&gt;=$I54,$H54&gt;0,SUM($M54:BA54)&lt;$G54,$I54&lt;&gt;0),$G54/$H54,0)*IF(AND($K54&gt;0,BB$3&gt;$K54),0,1)*тех!BM$6</f>
        <v>0</v>
      </c>
      <c r="BC54" s="64">
        <f>IF(AND(BC$3&gt;=$I54,$H54&gt;0,SUM($M54:BB54)&lt;$G54,$I54&lt;&gt;0),$G54/$H54,0)*IF(AND($K54&gt;0,BC$3&gt;$K54),0,1)*тех!BN$6</f>
        <v>0</v>
      </c>
      <c r="BD54" s="64">
        <f>IF(AND(BD$3&gt;=$I54,$H54&gt;0,SUM($M54:BC54)&lt;$G54,$I54&lt;&gt;0),$G54/$H54,0)*IF(AND($K54&gt;0,BD$3&gt;$K54),0,1)*тех!BO$6</f>
        <v>0</v>
      </c>
      <c r="BE54" s="64">
        <f>IF(AND(BE$3&gt;=$I54,$H54&gt;0,SUM($M54:BD54)&lt;$G54,$I54&lt;&gt;0),$G54/$H54,0)*IF(AND($K54&gt;0,BE$3&gt;$K54),0,1)*тех!BP$6</f>
        <v>0</v>
      </c>
      <c r="BF54" s="64">
        <f>IF(AND(BF$3&gt;=$I54,$H54&gt;0,SUM($M54:BE54)&lt;$G54,$I54&lt;&gt;0),$G54/$H54,0)*IF(AND($K54&gt;0,BF$3&gt;$K54),0,1)*тех!BQ$6</f>
        <v>0</v>
      </c>
      <c r="BG54" s="64">
        <f>IF(AND(BG$3&gt;=$I54,$H54&gt;0,SUM($M54:BF54)&lt;$G54,$I54&lt;&gt;0),$G54/$H54,0)*IF(AND($K54&gt;0,BG$3&gt;$K54),0,1)*тех!BR$6</f>
        <v>0</v>
      </c>
      <c r="BH54" s="64">
        <f>IF(AND(BH$3&gt;=$I54,$H54&gt;0,SUM($M54:BG54)&lt;$G54,$I54&lt;&gt;0),$G54/$H54,0)*IF(AND($K54&gt;0,BH$3&gt;$K54),0,1)*тех!BS$6</f>
        <v>0</v>
      </c>
      <c r="BI54" s="64">
        <f>IF(AND(BI$3&gt;=$I54,$H54&gt;0,SUM($M54:BH54)&lt;$G54,$I54&lt;&gt;0),$G54/$H54,0)*IF(AND($K54&gt;0,BI$3&gt;$K54),0,1)*тех!BT$6</f>
        <v>0</v>
      </c>
      <c r="BJ54" s="64">
        <f>IF(AND(BJ$3&gt;=$I54,$H54&gt;0,SUM($M54:BI54)&lt;$G54,$I54&lt;&gt;0),$G54/$H54,0)*IF(AND($K54&gt;0,BJ$3&gt;$K54),0,1)*тех!BU$6</f>
        <v>0</v>
      </c>
      <c r="BK54" s="64">
        <f>IF(AND(BK$3&gt;=$I54,$H54&gt;0,SUM($M54:BJ54)&lt;$G54,$I54&lt;&gt;0),$G54/$H54,0)*IF(AND($K54&gt;0,BK$3&gt;$K54),0,1)*тех!BV$6</f>
        <v>0</v>
      </c>
      <c r="BL54" s="64">
        <f>IF(AND(BL$3&gt;=$I54,$H54&gt;0,SUM($M54:BK54)&lt;$G54,$I54&lt;&gt;0),$G54/$H54,0)*IF(AND($K54&gt;0,BL$3&gt;$K54),0,1)*тех!BW$6</f>
        <v>0</v>
      </c>
      <c r="BM54" s="64">
        <f>IF(AND(BM$3&gt;=$I54,$H54&gt;0,SUM($M54:BL54)&lt;$G54,$I54&lt;&gt;0),$G54/$H54,0)*IF(AND($K54&gt;0,BM$3&gt;$K54),0,1)*тех!BX$6</f>
        <v>0</v>
      </c>
      <c r="BN54" s="64">
        <f>IF(AND(BN$3&gt;=$I54,$H54&gt;0,SUM($M54:BM54)&lt;$G54,$I54&lt;&gt;0),$G54/$H54,0)*IF(AND($K54&gt;0,BN$3&gt;$K54),0,1)*тех!BY$6</f>
        <v>0</v>
      </c>
      <c r="BO54" s="64">
        <f>IF(AND(BO$3&gt;=$I54,$H54&gt;0,SUM($M54:BN54)&lt;$G54,$I54&lt;&gt;0),$G54/$H54,0)*IF(AND($K54&gt;0,BO$3&gt;$K54),0,1)*тех!BZ$6</f>
        <v>0</v>
      </c>
      <c r="BP54" s="64">
        <f>IF(AND(BP$3&gt;=$I54,$H54&gt;0,SUM($M54:BO54)&lt;$G54,$I54&lt;&gt;0),$G54/$H54,0)*IF(AND($K54&gt;0,BP$3&gt;$K54),0,1)*тех!CA$6</f>
        <v>0</v>
      </c>
      <c r="BQ54" s="64">
        <f>IF(AND(BQ$3&gt;=$I54,$H54&gt;0,SUM($M54:BP54)&lt;$G54,$I54&lt;&gt;0),$G54/$H54,0)*IF(AND($K54&gt;0,BQ$3&gt;$K54),0,1)*тех!CB$6</f>
        <v>0</v>
      </c>
      <c r="BR54" s="64">
        <f>IF(AND(BR$3&gt;=$I54,$H54&gt;0,SUM($M54:BQ54)&lt;$G54,$I54&lt;&gt;0),$G54/$H54,0)*IF(AND($K54&gt;0,BR$3&gt;$K54),0,1)*тех!CC$6</f>
        <v>0</v>
      </c>
      <c r="BS54" s="64">
        <f>IF(AND(BS$3&gt;=$I54,$H54&gt;0,SUM($M54:BR54)&lt;$G54,$I54&lt;&gt;0),$G54/$H54,0)*IF(AND($K54&gt;0,BS$3&gt;$K54),0,1)*тех!CD$6</f>
        <v>0</v>
      </c>
      <c r="BT54" s="64">
        <f>IF(AND(BT$3&gt;=$I54,$H54&gt;0,SUM($M54:BS54)&lt;$G54,$I54&lt;&gt;0),$G54/$H54,0)*IF(AND($K54&gt;0,BT$3&gt;$K54),0,1)*тех!CE$6</f>
        <v>0</v>
      </c>
    </row>
    <row r="55" spans="2:72">
      <c r="B55" s="3">
        <v>50</v>
      </c>
      <c r="C55" s="19" t="s">
        <v>740</v>
      </c>
      <c r="D55" s="19" t="s">
        <v>684</v>
      </c>
      <c r="E55" s="71">
        <v>239236.50399999999</v>
      </c>
      <c r="F55" s="19">
        <v>0</v>
      </c>
      <c r="G55" s="76">
        <f t="shared" si="5"/>
        <v>0</v>
      </c>
      <c r="H55" s="7">
        <f>IFERROR(VLOOKUP(D55,тех!$N$19:$O$24,2,FALSE),)</f>
        <v>48</v>
      </c>
      <c r="I55" s="20">
        <f t="shared" si="3"/>
        <v>42370</v>
      </c>
      <c r="J55" s="111">
        <f>IF(AND(H55+(YEAR(I55)-YEAR(Параметры!$C$11))*12+(MONTH(I55)-MONTH(Параметры!$C$11))&gt;Параметры!$C$12,F55&gt;0),(G55-SUM(M55:BT55))/F55,)</f>
        <v>0</v>
      </c>
      <c r="K55" s="112">
        <f>IF(H55+(YEAR(I55)-YEAR(Параметры!$C$11))*12+(MONTH(I55)-MONTH(Параметры!$C$11))&gt;Параметры!$C$12,DATE(YEAR(Параметры!$C$11),MONTH(Параметры!$C$11)+Параметры!$C$12-1,1),"")</f>
        <v>42705</v>
      </c>
      <c r="M55" s="76">
        <f t="shared" si="2"/>
        <v>0</v>
      </c>
      <c r="N55" s="64">
        <f>IF(AND(N$3&gt;=$I55,$H55&gt;0,SUM($M55:M55)&lt;$G55,$I55&lt;&gt;0),$G55/$H55,0)*IF(AND($K55&gt;0,N$3&gt;$K55),0,1)*тех!Y$6</f>
        <v>0</v>
      </c>
      <c r="O55" s="64">
        <f>IF(AND(O$3&gt;=$I55,$H55&gt;0,SUM($M55:N55)&lt;$G55,$I55&lt;&gt;0),$G55/$H55,0)*IF(AND($K55&gt;0,O$3&gt;$K55),0,1)*тех!Z$6</f>
        <v>0</v>
      </c>
      <c r="P55" s="64">
        <f>IF(AND(P$3&gt;=$I55,$H55&gt;0,SUM($M55:O55)&lt;$G55,$I55&lt;&gt;0),$G55/$H55,0)*IF(AND($K55&gt;0,P$3&gt;$K55),0,1)*тех!AA$6</f>
        <v>0</v>
      </c>
      <c r="Q55" s="64">
        <f>IF(AND(Q$3&gt;=$I55,$H55&gt;0,SUM($M55:P55)&lt;$G55,$I55&lt;&gt;0),$G55/$H55,0)*IF(AND($K55&gt;0,Q$3&gt;$K55),0,1)*тех!AB$6</f>
        <v>0</v>
      </c>
      <c r="R55" s="64">
        <f>IF(AND(R$3&gt;=$I55,$H55&gt;0,SUM($M55:Q55)&lt;$G55,$I55&lt;&gt;0),$G55/$H55,0)*IF(AND($K55&gt;0,R$3&gt;$K55),0,1)*тех!AC$6</f>
        <v>0</v>
      </c>
      <c r="S55" s="64">
        <f>IF(AND(S$3&gt;=$I55,$H55&gt;0,SUM($M55:R55)&lt;$G55,$I55&lt;&gt;0),$G55/$H55,0)*IF(AND($K55&gt;0,S$3&gt;$K55),0,1)*тех!AD$6</f>
        <v>0</v>
      </c>
      <c r="T55" s="64">
        <f>IF(AND(T$3&gt;=$I55,$H55&gt;0,SUM($M55:S55)&lt;$G55,$I55&lt;&gt;0),$G55/$H55,0)*IF(AND($K55&gt;0,T$3&gt;$K55),0,1)*тех!AE$6</f>
        <v>0</v>
      </c>
      <c r="U55" s="64">
        <f>IF(AND(U$3&gt;=$I55,$H55&gt;0,SUM($M55:T55)&lt;$G55,$I55&lt;&gt;0),$G55/$H55,0)*IF(AND($K55&gt;0,U$3&gt;$K55),0,1)*тех!AF$6</f>
        <v>0</v>
      </c>
      <c r="V55" s="64">
        <f>IF(AND(V$3&gt;=$I55,$H55&gt;0,SUM($M55:U55)&lt;$G55,$I55&lt;&gt;0),$G55/$H55,0)*IF(AND($K55&gt;0,V$3&gt;$K55),0,1)*тех!AG$6</f>
        <v>0</v>
      </c>
      <c r="W55" s="64">
        <f>IF(AND(W$3&gt;=$I55,$H55&gt;0,SUM($M55:V55)&lt;$G55,$I55&lt;&gt;0),$G55/$H55,0)*IF(AND($K55&gt;0,W$3&gt;$K55),0,1)*тех!AH$6</f>
        <v>0</v>
      </c>
      <c r="X55" s="64">
        <f>IF(AND(X$3&gt;=$I55,$H55&gt;0,SUM($M55:W55)&lt;$G55,$I55&lt;&gt;0),$G55/$H55,0)*IF(AND($K55&gt;0,X$3&gt;$K55),0,1)*тех!AI$6</f>
        <v>0</v>
      </c>
      <c r="Y55" s="64">
        <f>IF(AND(Y$3&gt;=$I55,$H55&gt;0,SUM($M55:X55)&lt;$G55,$I55&lt;&gt;0),$G55/$H55,0)*IF(AND($K55&gt;0,Y$3&gt;$K55),0,1)*тех!AJ$6</f>
        <v>0</v>
      </c>
      <c r="Z55" s="64">
        <f>IF(AND(Z$3&gt;=$I55,$H55&gt;0,SUM($M55:Y55)&lt;$G55,$I55&lt;&gt;0),$G55/$H55,0)*IF(AND($K55&gt;0,Z$3&gt;$K55),0,1)*тех!AK$6</f>
        <v>0</v>
      </c>
      <c r="AA55" s="64">
        <f>IF(AND(AA$3&gt;=$I55,$H55&gt;0,SUM($M55:Z55)&lt;$G55,$I55&lt;&gt;0),$G55/$H55,0)*IF(AND($K55&gt;0,AA$3&gt;$K55),0,1)*тех!AL$6</f>
        <v>0</v>
      </c>
      <c r="AB55" s="64">
        <f>IF(AND(AB$3&gt;=$I55,$H55&gt;0,SUM($M55:AA55)&lt;$G55,$I55&lt;&gt;0),$G55/$H55,0)*IF(AND($K55&gt;0,AB$3&gt;$K55),0,1)*тех!AM$6</f>
        <v>0</v>
      </c>
      <c r="AC55" s="64">
        <f>IF(AND(AC$3&gt;=$I55,$H55&gt;0,SUM($M55:AB55)&lt;$G55,$I55&lt;&gt;0),$G55/$H55,0)*IF(AND($K55&gt;0,AC$3&gt;$K55),0,1)*тех!AN$6</f>
        <v>0</v>
      </c>
      <c r="AD55" s="64">
        <f>IF(AND(AD$3&gt;=$I55,$H55&gt;0,SUM($M55:AC55)&lt;$G55,$I55&lt;&gt;0),$G55/$H55,0)*IF(AND($K55&gt;0,AD$3&gt;$K55),0,1)*тех!AO$6</f>
        <v>0</v>
      </c>
      <c r="AE55" s="64">
        <f>IF(AND(AE$3&gt;=$I55,$H55&gt;0,SUM($M55:AD55)&lt;$G55,$I55&lt;&gt;0),$G55/$H55,0)*IF(AND($K55&gt;0,AE$3&gt;$K55),0,1)*тех!AP$6</f>
        <v>0</v>
      </c>
      <c r="AF55" s="64">
        <f>IF(AND(AF$3&gt;=$I55,$H55&gt;0,SUM($M55:AE55)&lt;$G55,$I55&lt;&gt;0),$G55/$H55,0)*IF(AND($K55&gt;0,AF$3&gt;$K55),0,1)*тех!AQ$6</f>
        <v>0</v>
      </c>
      <c r="AG55" s="64">
        <f>IF(AND(AG$3&gt;=$I55,$H55&gt;0,SUM($M55:AF55)&lt;$G55,$I55&lt;&gt;0),$G55/$H55,0)*IF(AND($K55&gt;0,AG$3&gt;$K55),0,1)*тех!AR$6</f>
        <v>0</v>
      </c>
      <c r="AH55" s="64">
        <f>IF(AND(AH$3&gt;=$I55,$H55&gt;0,SUM($M55:AG55)&lt;$G55,$I55&lt;&gt;0),$G55/$H55,0)*IF(AND($K55&gt;0,AH$3&gt;$K55),0,1)*тех!AS$6</f>
        <v>0</v>
      </c>
      <c r="AI55" s="64">
        <f>IF(AND(AI$3&gt;=$I55,$H55&gt;0,SUM($M55:AH55)&lt;$G55,$I55&lt;&gt;0),$G55/$H55,0)*IF(AND($K55&gt;0,AI$3&gt;$K55),0,1)*тех!AT$6</f>
        <v>0</v>
      </c>
      <c r="AJ55" s="64">
        <f>IF(AND(AJ$3&gt;=$I55,$H55&gt;0,SUM($M55:AI55)&lt;$G55,$I55&lt;&gt;0),$G55/$H55,0)*IF(AND($K55&gt;0,AJ$3&gt;$K55),0,1)*тех!AU$6</f>
        <v>0</v>
      </c>
      <c r="AK55" s="64">
        <f>IF(AND(AK$3&gt;=$I55,$H55&gt;0,SUM($M55:AJ55)&lt;$G55,$I55&lt;&gt;0),$G55/$H55,0)*IF(AND($K55&gt;0,AK$3&gt;$K55),0,1)*тех!AV$6</f>
        <v>0</v>
      </c>
      <c r="AL55" s="64">
        <f>IF(AND(AL$3&gt;=$I55,$H55&gt;0,SUM($M55:AK55)&lt;$G55,$I55&lt;&gt;0),$G55/$H55,0)*IF(AND($K55&gt;0,AL$3&gt;$K55),0,1)*тех!AW$6</f>
        <v>0</v>
      </c>
      <c r="AM55" s="64">
        <f>IF(AND(AM$3&gt;=$I55,$H55&gt;0,SUM($M55:AL55)&lt;$G55,$I55&lt;&gt;0),$G55/$H55,0)*IF(AND($K55&gt;0,AM$3&gt;$K55),0,1)*тех!AX$6</f>
        <v>0</v>
      </c>
      <c r="AN55" s="64">
        <f>IF(AND(AN$3&gt;=$I55,$H55&gt;0,SUM($M55:AM55)&lt;$G55,$I55&lt;&gt;0),$G55/$H55,0)*IF(AND($K55&gt;0,AN$3&gt;$K55),0,1)*тех!AY$6</f>
        <v>0</v>
      </c>
      <c r="AO55" s="64">
        <f>IF(AND(AO$3&gt;=$I55,$H55&gt;0,SUM($M55:AN55)&lt;$G55,$I55&lt;&gt;0),$G55/$H55,0)*IF(AND($K55&gt;0,AO$3&gt;$K55),0,1)*тех!AZ$6</f>
        <v>0</v>
      </c>
      <c r="AP55" s="64">
        <f>IF(AND(AP$3&gt;=$I55,$H55&gt;0,SUM($M55:AO55)&lt;$G55,$I55&lt;&gt;0),$G55/$H55,0)*IF(AND($K55&gt;0,AP$3&gt;$K55),0,1)*тех!BA$6</f>
        <v>0</v>
      </c>
      <c r="AQ55" s="64">
        <f>IF(AND(AQ$3&gt;=$I55,$H55&gt;0,SUM($M55:AP55)&lt;$G55,$I55&lt;&gt;0),$G55/$H55,0)*IF(AND($K55&gt;0,AQ$3&gt;$K55),0,1)*тех!BB$6</f>
        <v>0</v>
      </c>
      <c r="AR55" s="64">
        <f>IF(AND(AR$3&gt;=$I55,$H55&gt;0,SUM($M55:AQ55)&lt;$G55,$I55&lt;&gt;0),$G55/$H55,0)*IF(AND($K55&gt;0,AR$3&gt;$K55),0,1)*тех!BC$6</f>
        <v>0</v>
      </c>
      <c r="AS55" s="64">
        <f>IF(AND(AS$3&gt;=$I55,$H55&gt;0,SUM($M55:AR55)&lt;$G55,$I55&lt;&gt;0),$G55/$H55,0)*IF(AND($K55&gt;0,AS$3&gt;$K55),0,1)*тех!BD$6</f>
        <v>0</v>
      </c>
      <c r="AT55" s="64">
        <f>IF(AND(AT$3&gt;=$I55,$H55&gt;0,SUM($M55:AS55)&lt;$G55,$I55&lt;&gt;0),$G55/$H55,0)*IF(AND($K55&gt;0,AT$3&gt;$K55),0,1)*тех!BE$6</f>
        <v>0</v>
      </c>
      <c r="AU55" s="64">
        <f>IF(AND(AU$3&gt;=$I55,$H55&gt;0,SUM($M55:AT55)&lt;$G55,$I55&lt;&gt;0),$G55/$H55,0)*IF(AND($K55&gt;0,AU$3&gt;$K55),0,1)*тех!BF$6</f>
        <v>0</v>
      </c>
      <c r="AV55" s="64">
        <f>IF(AND(AV$3&gt;=$I55,$H55&gt;0,SUM($M55:AU55)&lt;$G55,$I55&lt;&gt;0),$G55/$H55,0)*IF(AND($K55&gt;0,AV$3&gt;$K55),0,1)*тех!BG$6</f>
        <v>0</v>
      </c>
      <c r="AW55" s="64">
        <f>IF(AND(AW$3&gt;=$I55,$H55&gt;0,SUM($M55:AV55)&lt;$G55,$I55&lt;&gt;0),$G55/$H55,0)*IF(AND($K55&gt;0,AW$3&gt;$K55),0,1)*тех!BH$6</f>
        <v>0</v>
      </c>
      <c r="AX55" s="64">
        <f>IF(AND(AX$3&gt;=$I55,$H55&gt;0,SUM($M55:AW55)&lt;$G55,$I55&lt;&gt;0),$G55/$H55,0)*IF(AND($K55&gt;0,AX$3&gt;$K55),0,1)*тех!BI$6</f>
        <v>0</v>
      </c>
      <c r="AY55" s="64">
        <f>IF(AND(AY$3&gt;=$I55,$H55&gt;0,SUM($M55:AX55)&lt;$G55,$I55&lt;&gt;0),$G55/$H55,0)*IF(AND($K55&gt;0,AY$3&gt;$K55),0,1)*тех!BJ$6</f>
        <v>0</v>
      </c>
      <c r="AZ55" s="64">
        <f>IF(AND(AZ$3&gt;=$I55,$H55&gt;0,SUM($M55:AY55)&lt;$G55,$I55&lt;&gt;0),$G55/$H55,0)*IF(AND($K55&gt;0,AZ$3&gt;$K55),0,1)*тех!BK$6</f>
        <v>0</v>
      </c>
      <c r="BA55" s="64">
        <f>IF(AND(BA$3&gt;=$I55,$H55&gt;0,SUM($M55:AZ55)&lt;$G55,$I55&lt;&gt;0),$G55/$H55,0)*IF(AND($K55&gt;0,BA$3&gt;$K55),0,1)*тех!BL$6</f>
        <v>0</v>
      </c>
      <c r="BB55" s="64">
        <f>IF(AND(BB$3&gt;=$I55,$H55&gt;0,SUM($M55:BA55)&lt;$G55,$I55&lt;&gt;0),$G55/$H55,0)*IF(AND($K55&gt;0,BB$3&gt;$K55),0,1)*тех!BM$6</f>
        <v>0</v>
      </c>
      <c r="BC55" s="64">
        <f>IF(AND(BC$3&gt;=$I55,$H55&gt;0,SUM($M55:BB55)&lt;$G55,$I55&lt;&gt;0),$G55/$H55,0)*IF(AND($K55&gt;0,BC$3&gt;$K55),0,1)*тех!BN$6</f>
        <v>0</v>
      </c>
      <c r="BD55" s="64">
        <f>IF(AND(BD$3&gt;=$I55,$H55&gt;0,SUM($M55:BC55)&lt;$G55,$I55&lt;&gt;0),$G55/$H55,0)*IF(AND($K55&gt;0,BD$3&gt;$K55),0,1)*тех!BO$6</f>
        <v>0</v>
      </c>
      <c r="BE55" s="64">
        <f>IF(AND(BE$3&gt;=$I55,$H55&gt;0,SUM($M55:BD55)&lt;$G55,$I55&lt;&gt;0),$G55/$H55,0)*IF(AND($K55&gt;0,BE$3&gt;$K55),0,1)*тех!BP$6</f>
        <v>0</v>
      </c>
      <c r="BF55" s="64">
        <f>IF(AND(BF$3&gt;=$I55,$H55&gt;0,SUM($M55:BE55)&lt;$G55,$I55&lt;&gt;0),$G55/$H55,0)*IF(AND($K55&gt;0,BF$3&gt;$K55),0,1)*тех!BQ$6</f>
        <v>0</v>
      </c>
      <c r="BG55" s="64">
        <f>IF(AND(BG$3&gt;=$I55,$H55&gt;0,SUM($M55:BF55)&lt;$G55,$I55&lt;&gt;0),$G55/$H55,0)*IF(AND($K55&gt;0,BG$3&gt;$K55),0,1)*тех!BR$6</f>
        <v>0</v>
      </c>
      <c r="BH55" s="64">
        <f>IF(AND(BH$3&gt;=$I55,$H55&gt;0,SUM($M55:BG55)&lt;$G55,$I55&lt;&gt;0),$G55/$H55,0)*IF(AND($K55&gt;0,BH$3&gt;$K55),0,1)*тех!BS$6</f>
        <v>0</v>
      </c>
      <c r="BI55" s="64">
        <f>IF(AND(BI$3&gt;=$I55,$H55&gt;0,SUM($M55:BH55)&lt;$G55,$I55&lt;&gt;0),$G55/$H55,0)*IF(AND($K55&gt;0,BI$3&gt;$K55),0,1)*тех!BT$6</f>
        <v>0</v>
      </c>
      <c r="BJ55" s="64">
        <f>IF(AND(BJ$3&gt;=$I55,$H55&gt;0,SUM($M55:BI55)&lt;$G55,$I55&lt;&gt;0),$G55/$H55,0)*IF(AND($K55&gt;0,BJ$3&gt;$K55),0,1)*тех!BU$6</f>
        <v>0</v>
      </c>
      <c r="BK55" s="64">
        <f>IF(AND(BK$3&gt;=$I55,$H55&gt;0,SUM($M55:BJ55)&lt;$G55,$I55&lt;&gt;0),$G55/$H55,0)*IF(AND($K55&gt;0,BK$3&gt;$K55),0,1)*тех!BV$6</f>
        <v>0</v>
      </c>
      <c r="BL55" s="64">
        <f>IF(AND(BL$3&gt;=$I55,$H55&gt;0,SUM($M55:BK55)&lt;$G55,$I55&lt;&gt;0),$G55/$H55,0)*IF(AND($K55&gt;0,BL$3&gt;$K55),0,1)*тех!BW$6</f>
        <v>0</v>
      </c>
      <c r="BM55" s="64">
        <f>IF(AND(BM$3&gt;=$I55,$H55&gt;0,SUM($M55:BL55)&lt;$G55,$I55&lt;&gt;0),$G55/$H55,0)*IF(AND($K55&gt;0,BM$3&gt;$K55),0,1)*тех!BX$6</f>
        <v>0</v>
      </c>
      <c r="BN55" s="64">
        <f>IF(AND(BN$3&gt;=$I55,$H55&gt;0,SUM($M55:BM55)&lt;$G55,$I55&lt;&gt;0),$G55/$H55,0)*IF(AND($K55&gt;0,BN$3&gt;$K55),0,1)*тех!BY$6</f>
        <v>0</v>
      </c>
      <c r="BO55" s="64">
        <f>IF(AND(BO$3&gt;=$I55,$H55&gt;0,SUM($M55:BN55)&lt;$G55,$I55&lt;&gt;0),$G55/$H55,0)*IF(AND($K55&gt;0,BO$3&gt;$K55),0,1)*тех!BZ$6</f>
        <v>0</v>
      </c>
      <c r="BP55" s="64">
        <f>IF(AND(BP$3&gt;=$I55,$H55&gt;0,SUM($M55:BO55)&lt;$G55,$I55&lt;&gt;0),$G55/$H55,0)*IF(AND($K55&gt;0,BP$3&gt;$K55),0,1)*тех!CA$6</f>
        <v>0</v>
      </c>
      <c r="BQ55" s="64">
        <f>IF(AND(BQ$3&gt;=$I55,$H55&gt;0,SUM($M55:BP55)&lt;$G55,$I55&lt;&gt;0),$G55/$H55,0)*IF(AND($K55&gt;0,BQ$3&gt;$K55),0,1)*тех!CB$6</f>
        <v>0</v>
      </c>
      <c r="BR55" s="64">
        <f>IF(AND(BR$3&gt;=$I55,$H55&gt;0,SUM($M55:BQ55)&lt;$G55,$I55&lt;&gt;0),$G55/$H55,0)*IF(AND($K55&gt;0,BR$3&gt;$K55),0,1)*тех!CC$6</f>
        <v>0</v>
      </c>
      <c r="BS55" s="64">
        <f>IF(AND(BS$3&gt;=$I55,$H55&gt;0,SUM($M55:BR55)&lt;$G55,$I55&lt;&gt;0),$G55/$H55,0)*IF(AND($K55&gt;0,BS$3&gt;$K55),0,1)*тех!CD$6</f>
        <v>0</v>
      </c>
      <c r="BT55" s="64">
        <f>IF(AND(BT$3&gt;=$I55,$H55&gt;0,SUM($M55:BS55)&lt;$G55,$I55&lt;&gt;0),$G55/$H55,0)*IF(AND($K55&gt;0,BT$3&gt;$K55),0,1)*тех!CE$6</f>
        <v>0</v>
      </c>
    </row>
    <row r="56" spans="2:72">
      <c r="B56" s="3">
        <v>51</v>
      </c>
      <c r="C56" s="19" t="s">
        <v>736</v>
      </c>
      <c r="D56" s="19" t="s">
        <v>684</v>
      </c>
      <c r="E56" s="71">
        <v>200000</v>
      </c>
      <c r="F56" s="19">
        <v>0</v>
      </c>
      <c r="G56" s="76">
        <f t="shared" si="5"/>
        <v>0</v>
      </c>
      <c r="H56" s="7">
        <f>IFERROR(VLOOKUP(D56,тех!$N$19:$O$24,2,FALSE),)</f>
        <v>48</v>
      </c>
      <c r="I56" s="20">
        <f t="shared" si="3"/>
        <v>42370</v>
      </c>
      <c r="J56" s="111">
        <f>IF(AND(H56+(YEAR(I56)-YEAR(Параметры!$C$11))*12+(MONTH(I56)-MONTH(Параметры!$C$11))&gt;Параметры!$C$12,F56&gt;0),(G56-SUM(M56:BT56))/F56,)</f>
        <v>0</v>
      </c>
      <c r="K56" s="112">
        <f>IF(H56+(YEAR(I56)-YEAR(Параметры!$C$11))*12+(MONTH(I56)-MONTH(Параметры!$C$11))&gt;Параметры!$C$12,DATE(YEAR(Параметры!$C$11),MONTH(Параметры!$C$11)+Параметры!$C$12-1,1),"")</f>
        <v>42705</v>
      </c>
      <c r="M56" s="76">
        <f t="shared" si="2"/>
        <v>0</v>
      </c>
      <c r="N56" s="64">
        <f>IF(AND(N$3&gt;=$I56,$H56&gt;0,SUM($M56:M56)&lt;$G56,$I56&lt;&gt;0),$G56/$H56,0)*IF(AND($K56&gt;0,N$3&gt;$K56),0,1)*тех!Y$6</f>
        <v>0</v>
      </c>
      <c r="O56" s="64">
        <f>IF(AND(O$3&gt;=$I56,$H56&gt;0,SUM($M56:N56)&lt;$G56,$I56&lt;&gt;0),$G56/$H56,0)*IF(AND($K56&gt;0,O$3&gt;$K56),0,1)*тех!Z$6</f>
        <v>0</v>
      </c>
      <c r="P56" s="64">
        <f>IF(AND(P$3&gt;=$I56,$H56&gt;0,SUM($M56:O56)&lt;$G56,$I56&lt;&gt;0),$G56/$H56,0)*IF(AND($K56&gt;0,P$3&gt;$K56),0,1)*тех!AA$6</f>
        <v>0</v>
      </c>
      <c r="Q56" s="64">
        <f>IF(AND(Q$3&gt;=$I56,$H56&gt;0,SUM($M56:P56)&lt;$G56,$I56&lt;&gt;0),$G56/$H56,0)*IF(AND($K56&gt;0,Q$3&gt;$K56),0,1)*тех!AB$6</f>
        <v>0</v>
      </c>
      <c r="R56" s="64">
        <f>IF(AND(R$3&gt;=$I56,$H56&gt;0,SUM($M56:Q56)&lt;$G56,$I56&lt;&gt;0),$G56/$H56,0)*IF(AND($K56&gt;0,R$3&gt;$K56),0,1)*тех!AC$6</f>
        <v>0</v>
      </c>
      <c r="S56" s="64">
        <f>IF(AND(S$3&gt;=$I56,$H56&gt;0,SUM($M56:R56)&lt;$G56,$I56&lt;&gt;0),$G56/$H56,0)*IF(AND($K56&gt;0,S$3&gt;$K56),0,1)*тех!AD$6</f>
        <v>0</v>
      </c>
      <c r="T56" s="64">
        <f>IF(AND(T$3&gt;=$I56,$H56&gt;0,SUM($M56:S56)&lt;$G56,$I56&lt;&gt;0),$G56/$H56,0)*IF(AND($K56&gt;0,T$3&gt;$K56),0,1)*тех!AE$6</f>
        <v>0</v>
      </c>
      <c r="U56" s="64">
        <f>IF(AND(U$3&gt;=$I56,$H56&gt;0,SUM($M56:T56)&lt;$G56,$I56&lt;&gt;0),$G56/$H56,0)*IF(AND($K56&gt;0,U$3&gt;$K56),0,1)*тех!AF$6</f>
        <v>0</v>
      </c>
      <c r="V56" s="64">
        <f>IF(AND(V$3&gt;=$I56,$H56&gt;0,SUM($M56:U56)&lt;$G56,$I56&lt;&gt;0),$G56/$H56,0)*IF(AND($K56&gt;0,V$3&gt;$K56),0,1)*тех!AG$6</f>
        <v>0</v>
      </c>
      <c r="W56" s="64">
        <f>IF(AND(W$3&gt;=$I56,$H56&gt;0,SUM($M56:V56)&lt;$G56,$I56&lt;&gt;0),$G56/$H56,0)*IF(AND($K56&gt;0,W$3&gt;$K56),0,1)*тех!AH$6</f>
        <v>0</v>
      </c>
      <c r="X56" s="64">
        <f>IF(AND(X$3&gt;=$I56,$H56&gt;0,SUM($M56:W56)&lt;$G56,$I56&lt;&gt;0),$G56/$H56,0)*IF(AND($K56&gt;0,X$3&gt;$K56),0,1)*тех!AI$6</f>
        <v>0</v>
      </c>
      <c r="Y56" s="64">
        <f>IF(AND(Y$3&gt;=$I56,$H56&gt;0,SUM($M56:X56)&lt;$G56,$I56&lt;&gt;0),$G56/$H56,0)*IF(AND($K56&gt;0,Y$3&gt;$K56),0,1)*тех!AJ$6</f>
        <v>0</v>
      </c>
      <c r="Z56" s="64">
        <f>IF(AND(Z$3&gt;=$I56,$H56&gt;0,SUM($M56:Y56)&lt;$G56,$I56&lt;&gt;0),$G56/$H56,0)*IF(AND($K56&gt;0,Z$3&gt;$K56),0,1)*тех!AK$6</f>
        <v>0</v>
      </c>
      <c r="AA56" s="64">
        <f>IF(AND(AA$3&gt;=$I56,$H56&gt;0,SUM($M56:Z56)&lt;$G56,$I56&lt;&gt;0),$G56/$H56,0)*IF(AND($K56&gt;0,AA$3&gt;$K56),0,1)*тех!AL$6</f>
        <v>0</v>
      </c>
      <c r="AB56" s="64">
        <f>IF(AND(AB$3&gt;=$I56,$H56&gt;0,SUM($M56:AA56)&lt;$G56,$I56&lt;&gt;0),$G56/$H56,0)*IF(AND($K56&gt;0,AB$3&gt;$K56),0,1)*тех!AM$6</f>
        <v>0</v>
      </c>
      <c r="AC56" s="64">
        <f>IF(AND(AC$3&gt;=$I56,$H56&gt;0,SUM($M56:AB56)&lt;$G56,$I56&lt;&gt;0),$G56/$H56,0)*IF(AND($K56&gt;0,AC$3&gt;$K56),0,1)*тех!AN$6</f>
        <v>0</v>
      </c>
      <c r="AD56" s="64">
        <f>IF(AND(AD$3&gt;=$I56,$H56&gt;0,SUM($M56:AC56)&lt;$G56,$I56&lt;&gt;0),$G56/$H56,0)*IF(AND($K56&gt;0,AD$3&gt;$K56),0,1)*тех!AO$6</f>
        <v>0</v>
      </c>
      <c r="AE56" s="64">
        <f>IF(AND(AE$3&gt;=$I56,$H56&gt;0,SUM($M56:AD56)&lt;$G56,$I56&lt;&gt;0),$G56/$H56,0)*IF(AND($K56&gt;0,AE$3&gt;$K56),0,1)*тех!AP$6</f>
        <v>0</v>
      </c>
      <c r="AF56" s="64">
        <f>IF(AND(AF$3&gt;=$I56,$H56&gt;0,SUM($M56:AE56)&lt;$G56,$I56&lt;&gt;0),$G56/$H56,0)*IF(AND($K56&gt;0,AF$3&gt;$K56),0,1)*тех!AQ$6</f>
        <v>0</v>
      </c>
      <c r="AG56" s="64">
        <f>IF(AND(AG$3&gt;=$I56,$H56&gt;0,SUM($M56:AF56)&lt;$G56,$I56&lt;&gt;0),$G56/$H56,0)*IF(AND($K56&gt;0,AG$3&gt;$K56),0,1)*тех!AR$6</f>
        <v>0</v>
      </c>
      <c r="AH56" s="64">
        <f>IF(AND(AH$3&gt;=$I56,$H56&gt;0,SUM($M56:AG56)&lt;$G56,$I56&lt;&gt;0),$G56/$H56,0)*IF(AND($K56&gt;0,AH$3&gt;$K56),0,1)*тех!AS$6</f>
        <v>0</v>
      </c>
      <c r="AI56" s="64">
        <f>IF(AND(AI$3&gt;=$I56,$H56&gt;0,SUM($M56:AH56)&lt;$G56,$I56&lt;&gt;0),$G56/$H56,0)*IF(AND($K56&gt;0,AI$3&gt;$K56),0,1)*тех!AT$6</f>
        <v>0</v>
      </c>
      <c r="AJ56" s="64">
        <f>IF(AND(AJ$3&gt;=$I56,$H56&gt;0,SUM($M56:AI56)&lt;$G56,$I56&lt;&gt;0),$G56/$H56,0)*IF(AND($K56&gt;0,AJ$3&gt;$K56),0,1)*тех!AU$6</f>
        <v>0</v>
      </c>
      <c r="AK56" s="64">
        <f>IF(AND(AK$3&gt;=$I56,$H56&gt;0,SUM($M56:AJ56)&lt;$G56,$I56&lt;&gt;0),$G56/$H56,0)*IF(AND($K56&gt;0,AK$3&gt;$K56),0,1)*тех!AV$6</f>
        <v>0</v>
      </c>
      <c r="AL56" s="64">
        <f>IF(AND(AL$3&gt;=$I56,$H56&gt;0,SUM($M56:AK56)&lt;$G56,$I56&lt;&gt;0),$G56/$H56,0)*IF(AND($K56&gt;0,AL$3&gt;$K56),0,1)*тех!AW$6</f>
        <v>0</v>
      </c>
      <c r="AM56" s="64">
        <f>IF(AND(AM$3&gt;=$I56,$H56&gt;0,SUM($M56:AL56)&lt;$G56,$I56&lt;&gt;0),$G56/$H56,0)*IF(AND($K56&gt;0,AM$3&gt;$K56),0,1)*тех!AX$6</f>
        <v>0</v>
      </c>
      <c r="AN56" s="64">
        <f>IF(AND(AN$3&gt;=$I56,$H56&gt;0,SUM($M56:AM56)&lt;$G56,$I56&lt;&gt;0),$G56/$H56,0)*IF(AND($K56&gt;0,AN$3&gt;$K56),0,1)*тех!AY$6</f>
        <v>0</v>
      </c>
      <c r="AO56" s="64">
        <f>IF(AND(AO$3&gt;=$I56,$H56&gt;0,SUM($M56:AN56)&lt;$G56,$I56&lt;&gt;0),$G56/$H56,0)*IF(AND($K56&gt;0,AO$3&gt;$K56),0,1)*тех!AZ$6</f>
        <v>0</v>
      </c>
      <c r="AP56" s="64">
        <f>IF(AND(AP$3&gt;=$I56,$H56&gt;0,SUM($M56:AO56)&lt;$G56,$I56&lt;&gt;0),$G56/$H56,0)*IF(AND($K56&gt;0,AP$3&gt;$K56),0,1)*тех!BA$6</f>
        <v>0</v>
      </c>
      <c r="AQ56" s="64">
        <f>IF(AND(AQ$3&gt;=$I56,$H56&gt;0,SUM($M56:AP56)&lt;$G56,$I56&lt;&gt;0),$G56/$H56,0)*IF(AND($K56&gt;0,AQ$3&gt;$K56),0,1)*тех!BB$6</f>
        <v>0</v>
      </c>
      <c r="AR56" s="64">
        <f>IF(AND(AR$3&gt;=$I56,$H56&gt;0,SUM($M56:AQ56)&lt;$G56,$I56&lt;&gt;0),$G56/$H56,0)*IF(AND($K56&gt;0,AR$3&gt;$K56),0,1)*тех!BC$6</f>
        <v>0</v>
      </c>
      <c r="AS56" s="64">
        <f>IF(AND(AS$3&gt;=$I56,$H56&gt;0,SUM($M56:AR56)&lt;$G56,$I56&lt;&gt;0),$G56/$H56,0)*IF(AND($K56&gt;0,AS$3&gt;$K56),0,1)*тех!BD$6</f>
        <v>0</v>
      </c>
      <c r="AT56" s="64">
        <f>IF(AND(AT$3&gt;=$I56,$H56&gt;0,SUM($M56:AS56)&lt;$G56,$I56&lt;&gt;0),$G56/$H56,0)*IF(AND($K56&gt;0,AT$3&gt;$K56),0,1)*тех!BE$6</f>
        <v>0</v>
      </c>
      <c r="AU56" s="64">
        <f>IF(AND(AU$3&gt;=$I56,$H56&gt;0,SUM($M56:AT56)&lt;$G56,$I56&lt;&gt;0),$G56/$H56,0)*IF(AND($K56&gt;0,AU$3&gt;$K56),0,1)*тех!BF$6</f>
        <v>0</v>
      </c>
      <c r="AV56" s="64">
        <f>IF(AND(AV$3&gt;=$I56,$H56&gt;0,SUM($M56:AU56)&lt;$G56,$I56&lt;&gt;0),$G56/$H56,0)*IF(AND($K56&gt;0,AV$3&gt;$K56),0,1)*тех!BG$6</f>
        <v>0</v>
      </c>
      <c r="AW56" s="64">
        <f>IF(AND(AW$3&gt;=$I56,$H56&gt;0,SUM($M56:AV56)&lt;$G56,$I56&lt;&gt;0),$G56/$H56,0)*IF(AND($K56&gt;0,AW$3&gt;$K56),0,1)*тех!BH$6</f>
        <v>0</v>
      </c>
      <c r="AX56" s="64">
        <f>IF(AND(AX$3&gt;=$I56,$H56&gt;0,SUM($M56:AW56)&lt;$G56,$I56&lt;&gt;0),$G56/$H56,0)*IF(AND($K56&gt;0,AX$3&gt;$K56),0,1)*тех!BI$6</f>
        <v>0</v>
      </c>
      <c r="AY56" s="64">
        <f>IF(AND(AY$3&gt;=$I56,$H56&gt;0,SUM($M56:AX56)&lt;$G56,$I56&lt;&gt;0),$G56/$H56,0)*IF(AND($K56&gt;0,AY$3&gt;$K56),0,1)*тех!BJ$6</f>
        <v>0</v>
      </c>
      <c r="AZ56" s="64">
        <f>IF(AND(AZ$3&gt;=$I56,$H56&gt;0,SUM($M56:AY56)&lt;$G56,$I56&lt;&gt;0),$G56/$H56,0)*IF(AND($K56&gt;0,AZ$3&gt;$K56),0,1)*тех!BK$6</f>
        <v>0</v>
      </c>
      <c r="BA56" s="64">
        <f>IF(AND(BA$3&gt;=$I56,$H56&gt;0,SUM($M56:AZ56)&lt;$G56,$I56&lt;&gt;0),$G56/$H56,0)*IF(AND($K56&gt;0,BA$3&gt;$K56),0,1)*тех!BL$6</f>
        <v>0</v>
      </c>
      <c r="BB56" s="64">
        <f>IF(AND(BB$3&gt;=$I56,$H56&gt;0,SUM($M56:BA56)&lt;$G56,$I56&lt;&gt;0),$G56/$H56,0)*IF(AND($K56&gt;0,BB$3&gt;$K56),0,1)*тех!BM$6</f>
        <v>0</v>
      </c>
      <c r="BC56" s="64">
        <f>IF(AND(BC$3&gt;=$I56,$H56&gt;0,SUM($M56:BB56)&lt;$G56,$I56&lt;&gt;0),$G56/$H56,0)*IF(AND($K56&gt;0,BC$3&gt;$K56),0,1)*тех!BN$6</f>
        <v>0</v>
      </c>
      <c r="BD56" s="64">
        <f>IF(AND(BD$3&gt;=$I56,$H56&gt;0,SUM($M56:BC56)&lt;$G56,$I56&lt;&gt;0),$G56/$H56,0)*IF(AND($K56&gt;0,BD$3&gt;$K56),0,1)*тех!BO$6</f>
        <v>0</v>
      </c>
      <c r="BE56" s="64">
        <f>IF(AND(BE$3&gt;=$I56,$H56&gt;0,SUM($M56:BD56)&lt;$G56,$I56&lt;&gt;0),$G56/$H56,0)*IF(AND($K56&gt;0,BE$3&gt;$K56),0,1)*тех!BP$6</f>
        <v>0</v>
      </c>
      <c r="BF56" s="64">
        <f>IF(AND(BF$3&gt;=$I56,$H56&gt;0,SUM($M56:BE56)&lt;$G56,$I56&lt;&gt;0),$G56/$H56,0)*IF(AND($K56&gt;0,BF$3&gt;$K56),0,1)*тех!BQ$6</f>
        <v>0</v>
      </c>
      <c r="BG56" s="64">
        <f>IF(AND(BG$3&gt;=$I56,$H56&gt;0,SUM($M56:BF56)&lt;$G56,$I56&lt;&gt;0),$G56/$H56,0)*IF(AND($K56&gt;0,BG$3&gt;$K56),0,1)*тех!BR$6</f>
        <v>0</v>
      </c>
      <c r="BH56" s="64">
        <f>IF(AND(BH$3&gt;=$I56,$H56&gt;0,SUM($M56:BG56)&lt;$G56,$I56&lt;&gt;0),$G56/$H56,0)*IF(AND($K56&gt;0,BH$3&gt;$K56),0,1)*тех!BS$6</f>
        <v>0</v>
      </c>
      <c r="BI56" s="64">
        <f>IF(AND(BI$3&gt;=$I56,$H56&gt;0,SUM($M56:BH56)&lt;$G56,$I56&lt;&gt;0),$G56/$H56,0)*IF(AND($K56&gt;0,BI$3&gt;$K56),0,1)*тех!BT$6</f>
        <v>0</v>
      </c>
      <c r="BJ56" s="64">
        <f>IF(AND(BJ$3&gt;=$I56,$H56&gt;0,SUM($M56:BI56)&lt;$G56,$I56&lt;&gt;0),$G56/$H56,0)*IF(AND($K56&gt;0,BJ$3&gt;$K56),0,1)*тех!BU$6</f>
        <v>0</v>
      </c>
      <c r="BK56" s="64">
        <f>IF(AND(BK$3&gt;=$I56,$H56&gt;0,SUM($M56:BJ56)&lt;$G56,$I56&lt;&gt;0),$G56/$H56,0)*IF(AND($K56&gt;0,BK$3&gt;$K56),0,1)*тех!BV$6</f>
        <v>0</v>
      </c>
      <c r="BL56" s="64">
        <f>IF(AND(BL$3&gt;=$I56,$H56&gt;0,SUM($M56:BK56)&lt;$G56,$I56&lt;&gt;0),$G56/$H56,0)*IF(AND($K56&gt;0,BL$3&gt;$K56),0,1)*тех!BW$6</f>
        <v>0</v>
      </c>
      <c r="BM56" s="64">
        <f>IF(AND(BM$3&gt;=$I56,$H56&gt;0,SUM($M56:BL56)&lt;$G56,$I56&lt;&gt;0),$G56/$H56,0)*IF(AND($K56&gt;0,BM$3&gt;$K56),0,1)*тех!BX$6</f>
        <v>0</v>
      </c>
      <c r="BN56" s="64">
        <f>IF(AND(BN$3&gt;=$I56,$H56&gt;0,SUM($M56:BM56)&lt;$G56,$I56&lt;&gt;0),$G56/$H56,0)*IF(AND($K56&gt;0,BN$3&gt;$K56),0,1)*тех!BY$6</f>
        <v>0</v>
      </c>
      <c r="BO56" s="64">
        <f>IF(AND(BO$3&gt;=$I56,$H56&gt;0,SUM($M56:BN56)&lt;$G56,$I56&lt;&gt;0),$G56/$H56,0)*IF(AND($K56&gt;0,BO$3&gt;$K56),0,1)*тех!BZ$6</f>
        <v>0</v>
      </c>
      <c r="BP56" s="64">
        <f>IF(AND(BP$3&gt;=$I56,$H56&gt;0,SUM($M56:BO56)&lt;$G56,$I56&lt;&gt;0),$G56/$H56,0)*IF(AND($K56&gt;0,BP$3&gt;$K56),0,1)*тех!CA$6</f>
        <v>0</v>
      </c>
      <c r="BQ56" s="64">
        <f>IF(AND(BQ$3&gt;=$I56,$H56&gt;0,SUM($M56:BP56)&lt;$G56,$I56&lt;&gt;0),$G56/$H56,0)*IF(AND($K56&gt;0,BQ$3&gt;$K56),0,1)*тех!CB$6</f>
        <v>0</v>
      </c>
      <c r="BR56" s="64">
        <f>IF(AND(BR$3&gt;=$I56,$H56&gt;0,SUM($M56:BQ56)&lt;$G56,$I56&lt;&gt;0),$G56/$H56,0)*IF(AND($K56&gt;0,BR$3&gt;$K56),0,1)*тех!CC$6</f>
        <v>0</v>
      </c>
      <c r="BS56" s="64">
        <f>IF(AND(BS$3&gt;=$I56,$H56&gt;0,SUM($M56:BR56)&lt;$G56,$I56&lt;&gt;0),$G56/$H56,0)*IF(AND($K56&gt;0,BS$3&gt;$K56),0,1)*тех!CD$6</f>
        <v>0</v>
      </c>
      <c r="BT56" s="64">
        <f>IF(AND(BT$3&gt;=$I56,$H56&gt;0,SUM($M56:BS56)&lt;$G56,$I56&lt;&gt;0),$G56/$H56,0)*IF(AND($K56&gt;0,BT$3&gt;$K56),0,1)*тех!CE$6</f>
        <v>0</v>
      </c>
    </row>
    <row r="57" spans="2:72">
      <c r="B57" s="3">
        <v>52</v>
      </c>
      <c r="C57" s="19"/>
      <c r="D57" s="19" t="s">
        <v>684</v>
      </c>
      <c r="E57" s="71"/>
      <c r="F57" s="19">
        <v>0</v>
      </c>
      <c r="G57" s="76">
        <f t="shared" si="5"/>
        <v>0</v>
      </c>
      <c r="H57" s="7">
        <f>IFERROR(VLOOKUP(D57,тех!$N$19:$O$24,2,FALSE),)</f>
        <v>48</v>
      </c>
      <c r="I57" s="20">
        <f t="shared" si="3"/>
        <v>42370</v>
      </c>
      <c r="J57" s="111">
        <f>IF(AND(H57+(YEAR(I57)-YEAR(Параметры!$C$11))*12+(MONTH(I57)-MONTH(Параметры!$C$11))&gt;Параметры!$C$12,F57&gt;0),(G57-SUM(M57:BT57))/F57,)</f>
        <v>0</v>
      </c>
      <c r="K57" s="112">
        <f>IF(H57+(YEAR(I57)-YEAR(Параметры!$C$11))*12+(MONTH(I57)-MONTH(Параметры!$C$11))&gt;Параметры!$C$12,DATE(YEAR(Параметры!$C$11),MONTH(Параметры!$C$11)+Параметры!$C$12-1,1),"")</f>
        <v>42705</v>
      </c>
      <c r="M57" s="76">
        <f t="shared" si="2"/>
        <v>0</v>
      </c>
      <c r="N57" s="64">
        <f>IF(AND(N$3&gt;=$I57,$H57&gt;0,SUM($M57:M57)&lt;$G57,$I57&lt;&gt;0),$G57/$H57,0)*IF(AND($K57&gt;0,N$3&gt;$K57),0,1)*тех!Y$6</f>
        <v>0</v>
      </c>
      <c r="O57" s="64">
        <f>IF(AND(O$3&gt;=$I57,$H57&gt;0,SUM($M57:N57)&lt;$G57,$I57&lt;&gt;0),$G57/$H57,0)*IF(AND($K57&gt;0,O$3&gt;$K57),0,1)*тех!Z$6</f>
        <v>0</v>
      </c>
      <c r="P57" s="64">
        <f>IF(AND(P$3&gt;=$I57,$H57&gt;0,SUM($M57:O57)&lt;$G57,$I57&lt;&gt;0),$G57/$H57,0)*IF(AND($K57&gt;0,P$3&gt;$K57),0,1)*тех!AA$6</f>
        <v>0</v>
      </c>
      <c r="Q57" s="64">
        <f>IF(AND(Q$3&gt;=$I57,$H57&gt;0,SUM($M57:P57)&lt;$G57,$I57&lt;&gt;0),$G57/$H57,0)*IF(AND($K57&gt;0,Q$3&gt;$K57),0,1)*тех!AB$6</f>
        <v>0</v>
      </c>
      <c r="R57" s="64">
        <f>IF(AND(R$3&gt;=$I57,$H57&gt;0,SUM($M57:Q57)&lt;$G57,$I57&lt;&gt;0),$G57/$H57,0)*IF(AND($K57&gt;0,R$3&gt;$K57),0,1)*тех!AC$6</f>
        <v>0</v>
      </c>
      <c r="S57" s="64">
        <f>IF(AND(S$3&gt;=$I57,$H57&gt;0,SUM($M57:R57)&lt;$G57,$I57&lt;&gt;0),$G57/$H57,0)*IF(AND($K57&gt;0,S$3&gt;$K57),0,1)*тех!AD$6</f>
        <v>0</v>
      </c>
      <c r="T57" s="64">
        <f>IF(AND(T$3&gt;=$I57,$H57&gt;0,SUM($M57:S57)&lt;$G57,$I57&lt;&gt;0),$G57/$H57,0)*IF(AND($K57&gt;0,T$3&gt;$K57),0,1)*тех!AE$6</f>
        <v>0</v>
      </c>
      <c r="U57" s="64">
        <f>IF(AND(U$3&gt;=$I57,$H57&gt;0,SUM($M57:T57)&lt;$G57,$I57&lt;&gt;0),$G57/$H57,0)*IF(AND($K57&gt;0,U$3&gt;$K57),0,1)*тех!AF$6</f>
        <v>0</v>
      </c>
      <c r="V57" s="64">
        <f>IF(AND(V$3&gt;=$I57,$H57&gt;0,SUM($M57:U57)&lt;$G57,$I57&lt;&gt;0),$G57/$H57,0)*IF(AND($K57&gt;0,V$3&gt;$K57),0,1)*тех!AG$6</f>
        <v>0</v>
      </c>
      <c r="W57" s="64">
        <f>IF(AND(W$3&gt;=$I57,$H57&gt;0,SUM($M57:V57)&lt;$G57,$I57&lt;&gt;0),$G57/$H57,0)*IF(AND($K57&gt;0,W$3&gt;$K57),0,1)*тех!AH$6</f>
        <v>0</v>
      </c>
      <c r="X57" s="64">
        <f>IF(AND(X$3&gt;=$I57,$H57&gt;0,SUM($M57:W57)&lt;$G57,$I57&lt;&gt;0),$G57/$H57,0)*IF(AND($K57&gt;0,X$3&gt;$K57),0,1)*тех!AI$6</f>
        <v>0</v>
      </c>
      <c r="Y57" s="64">
        <f>IF(AND(Y$3&gt;=$I57,$H57&gt;0,SUM($M57:X57)&lt;$G57,$I57&lt;&gt;0),$G57/$H57,0)*IF(AND($K57&gt;0,Y$3&gt;$K57),0,1)*тех!AJ$6</f>
        <v>0</v>
      </c>
      <c r="Z57" s="64">
        <f>IF(AND(Z$3&gt;=$I57,$H57&gt;0,SUM($M57:Y57)&lt;$G57,$I57&lt;&gt;0),$G57/$H57,0)*IF(AND($K57&gt;0,Z$3&gt;$K57),0,1)*тех!AK$6</f>
        <v>0</v>
      </c>
      <c r="AA57" s="64">
        <f>IF(AND(AA$3&gt;=$I57,$H57&gt;0,SUM($M57:Z57)&lt;$G57,$I57&lt;&gt;0),$G57/$H57,0)*IF(AND($K57&gt;0,AA$3&gt;$K57),0,1)*тех!AL$6</f>
        <v>0</v>
      </c>
      <c r="AB57" s="64">
        <f>IF(AND(AB$3&gt;=$I57,$H57&gt;0,SUM($M57:AA57)&lt;$G57,$I57&lt;&gt;0),$G57/$H57,0)*IF(AND($K57&gt;0,AB$3&gt;$K57),0,1)*тех!AM$6</f>
        <v>0</v>
      </c>
      <c r="AC57" s="64">
        <f>IF(AND(AC$3&gt;=$I57,$H57&gt;0,SUM($M57:AB57)&lt;$G57,$I57&lt;&gt;0),$G57/$H57,0)*IF(AND($K57&gt;0,AC$3&gt;$K57),0,1)*тех!AN$6</f>
        <v>0</v>
      </c>
      <c r="AD57" s="64">
        <f>IF(AND(AD$3&gt;=$I57,$H57&gt;0,SUM($M57:AC57)&lt;$G57,$I57&lt;&gt;0),$G57/$H57,0)*IF(AND($K57&gt;0,AD$3&gt;$K57),0,1)*тех!AO$6</f>
        <v>0</v>
      </c>
      <c r="AE57" s="64">
        <f>IF(AND(AE$3&gt;=$I57,$H57&gt;0,SUM($M57:AD57)&lt;$G57,$I57&lt;&gt;0),$G57/$H57,0)*IF(AND($K57&gt;0,AE$3&gt;$K57),0,1)*тех!AP$6</f>
        <v>0</v>
      </c>
      <c r="AF57" s="64">
        <f>IF(AND(AF$3&gt;=$I57,$H57&gt;0,SUM($M57:AE57)&lt;$G57,$I57&lt;&gt;0),$G57/$H57,0)*IF(AND($K57&gt;0,AF$3&gt;$K57),0,1)*тех!AQ$6</f>
        <v>0</v>
      </c>
      <c r="AG57" s="64">
        <f>IF(AND(AG$3&gt;=$I57,$H57&gt;0,SUM($M57:AF57)&lt;$G57,$I57&lt;&gt;0),$G57/$H57,0)*IF(AND($K57&gt;0,AG$3&gt;$K57),0,1)*тех!AR$6</f>
        <v>0</v>
      </c>
      <c r="AH57" s="64">
        <f>IF(AND(AH$3&gt;=$I57,$H57&gt;0,SUM($M57:AG57)&lt;$G57,$I57&lt;&gt;0),$G57/$H57,0)*IF(AND($K57&gt;0,AH$3&gt;$K57),0,1)*тех!AS$6</f>
        <v>0</v>
      </c>
      <c r="AI57" s="64">
        <f>IF(AND(AI$3&gt;=$I57,$H57&gt;0,SUM($M57:AH57)&lt;$G57,$I57&lt;&gt;0),$G57/$H57,0)*IF(AND($K57&gt;0,AI$3&gt;$K57),0,1)*тех!AT$6</f>
        <v>0</v>
      </c>
      <c r="AJ57" s="64">
        <f>IF(AND(AJ$3&gt;=$I57,$H57&gt;0,SUM($M57:AI57)&lt;$G57,$I57&lt;&gt;0),$G57/$H57,0)*IF(AND($K57&gt;0,AJ$3&gt;$K57),0,1)*тех!AU$6</f>
        <v>0</v>
      </c>
      <c r="AK57" s="64">
        <f>IF(AND(AK$3&gt;=$I57,$H57&gt;0,SUM($M57:AJ57)&lt;$G57,$I57&lt;&gt;0),$G57/$H57,0)*IF(AND($K57&gt;0,AK$3&gt;$K57),0,1)*тех!AV$6</f>
        <v>0</v>
      </c>
      <c r="AL57" s="64">
        <f>IF(AND(AL$3&gt;=$I57,$H57&gt;0,SUM($M57:AK57)&lt;$G57,$I57&lt;&gt;0),$G57/$H57,0)*IF(AND($K57&gt;0,AL$3&gt;$K57),0,1)*тех!AW$6</f>
        <v>0</v>
      </c>
      <c r="AM57" s="64">
        <f>IF(AND(AM$3&gt;=$I57,$H57&gt;0,SUM($M57:AL57)&lt;$G57,$I57&lt;&gt;0),$G57/$H57,0)*IF(AND($K57&gt;0,AM$3&gt;$K57),0,1)*тех!AX$6</f>
        <v>0</v>
      </c>
      <c r="AN57" s="64">
        <f>IF(AND(AN$3&gt;=$I57,$H57&gt;0,SUM($M57:AM57)&lt;$G57,$I57&lt;&gt;0),$G57/$H57,0)*IF(AND($K57&gt;0,AN$3&gt;$K57),0,1)*тех!AY$6</f>
        <v>0</v>
      </c>
      <c r="AO57" s="64">
        <f>IF(AND(AO$3&gt;=$I57,$H57&gt;0,SUM($M57:AN57)&lt;$G57,$I57&lt;&gt;0),$G57/$H57,0)*IF(AND($K57&gt;0,AO$3&gt;$K57),0,1)*тех!AZ$6</f>
        <v>0</v>
      </c>
      <c r="AP57" s="64">
        <f>IF(AND(AP$3&gt;=$I57,$H57&gt;0,SUM($M57:AO57)&lt;$G57,$I57&lt;&gt;0),$G57/$H57,0)*IF(AND($K57&gt;0,AP$3&gt;$K57),0,1)*тех!BA$6</f>
        <v>0</v>
      </c>
      <c r="AQ57" s="64">
        <f>IF(AND(AQ$3&gt;=$I57,$H57&gt;0,SUM($M57:AP57)&lt;$G57,$I57&lt;&gt;0),$G57/$H57,0)*IF(AND($K57&gt;0,AQ$3&gt;$K57),0,1)*тех!BB$6</f>
        <v>0</v>
      </c>
      <c r="AR57" s="64">
        <f>IF(AND(AR$3&gt;=$I57,$H57&gt;0,SUM($M57:AQ57)&lt;$G57,$I57&lt;&gt;0),$G57/$H57,0)*IF(AND($K57&gt;0,AR$3&gt;$K57),0,1)*тех!BC$6</f>
        <v>0</v>
      </c>
      <c r="AS57" s="64">
        <f>IF(AND(AS$3&gt;=$I57,$H57&gt;0,SUM($M57:AR57)&lt;$G57,$I57&lt;&gt;0),$G57/$H57,0)*IF(AND($K57&gt;0,AS$3&gt;$K57),0,1)*тех!BD$6</f>
        <v>0</v>
      </c>
      <c r="AT57" s="64">
        <f>IF(AND(AT$3&gt;=$I57,$H57&gt;0,SUM($M57:AS57)&lt;$G57,$I57&lt;&gt;0),$G57/$H57,0)*IF(AND($K57&gt;0,AT$3&gt;$K57),0,1)*тех!BE$6</f>
        <v>0</v>
      </c>
      <c r="AU57" s="64">
        <f>IF(AND(AU$3&gt;=$I57,$H57&gt;0,SUM($M57:AT57)&lt;$G57,$I57&lt;&gt;0),$G57/$H57,0)*IF(AND($K57&gt;0,AU$3&gt;$K57),0,1)*тех!BF$6</f>
        <v>0</v>
      </c>
      <c r="AV57" s="64">
        <f>IF(AND(AV$3&gt;=$I57,$H57&gt;0,SUM($M57:AU57)&lt;$G57,$I57&lt;&gt;0),$G57/$H57,0)*IF(AND($K57&gt;0,AV$3&gt;$K57),0,1)*тех!BG$6</f>
        <v>0</v>
      </c>
      <c r="AW57" s="64">
        <f>IF(AND(AW$3&gt;=$I57,$H57&gt;0,SUM($M57:AV57)&lt;$G57,$I57&lt;&gt;0),$G57/$H57,0)*IF(AND($K57&gt;0,AW$3&gt;$K57),0,1)*тех!BH$6</f>
        <v>0</v>
      </c>
      <c r="AX57" s="64">
        <f>IF(AND(AX$3&gt;=$I57,$H57&gt;0,SUM($M57:AW57)&lt;$G57,$I57&lt;&gt;0),$G57/$H57,0)*IF(AND($K57&gt;0,AX$3&gt;$K57),0,1)*тех!BI$6</f>
        <v>0</v>
      </c>
      <c r="AY57" s="64">
        <f>IF(AND(AY$3&gt;=$I57,$H57&gt;0,SUM($M57:AX57)&lt;$G57,$I57&lt;&gt;0),$G57/$H57,0)*IF(AND($K57&gt;0,AY$3&gt;$K57),0,1)*тех!BJ$6</f>
        <v>0</v>
      </c>
      <c r="AZ57" s="64">
        <f>IF(AND(AZ$3&gt;=$I57,$H57&gt;0,SUM($M57:AY57)&lt;$G57,$I57&lt;&gt;0),$G57/$H57,0)*IF(AND($K57&gt;0,AZ$3&gt;$K57),0,1)*тех!BK$6</f>
        <v>0</v>
      </c>
      <c r="BA57" s="64">
        <f>IF(AND(BA$3&gt;=$I57,$H57&gt;0,SUM($M57:AZ57)&lt;$G57,$I57&lt;&gt;0),$G57/$H57,0)*IF(AND($K57&gt;0,BA$3&gt;$K57),0,1)*тех!BL$6</f>
        <v>0</v>
      </c>
      <c r="BB57" s="64">
        <f>IF(AND(BB$3&gt;=$I57,$H57&gt;0,SUM($M57:BA57)&lt;$G57,$I57&lt;&gt;0),$G57/$H57,0)*IF(AND($K57&gt;0,BB$3&gt;$K57),0,1)*тех!BM$6</f>
        <v>0</v>
      </c>
      <c r="BC57" s="64">
        <f>IF(AND(BC$3&gt;=$I57,$H57&gt;0,SUM($M57:BB57)&lt;$G57,$I57&lt;&gt;0),$G57/$H57,0)*IF(AND($K57&gt;0,BC$3&gt;$K57),0,1)*тех!BN$6</f>
        <v>0</v>
      </c>
      <c r="BD57" s="64">
        <f>IF(AND(BD$3&gt;=$I57,$H57&gt;0,SUM($M57:BC57)&lt;$G57,$I57&lt;&gt;0),$G57/$H57,0)*IF(AND($K57&gt;0,BD$3&gt;$K57),0,1)*тех!BO$6</f>
        <v>0</v>
      </c>
      <c r="BE57" s="64">
        <f>IF(AND(BE$3&gt;=$I57,$H57&gt;0,SUM($M57:BD57)&lt;$G57,$I57&lt;&gt;0),$G57/$H57,0)*IF(AND($K57&gt;0,BE$3&gt;$K57),0,1)*тех!BP$6</f>
        <v>0</v>
      </c>
      <c r="BF57" s="64">
        <f>IF(AND(BF$3&gt;=$I57,$H57&gt;0,SUM($M57:BE57)&lt;$G57,$I57&lt;&gt;0),$G57/$H57,0)*IF(AND($K57&gt;0,BF$3&gt;$K57),0,1)*тех!BQ$6</f>
        <v>0</v>
      </c>
      <c r="BG57" s="64">
        <f>IF(AND(BG$3&gt;=$I57,$H57&gt;0,SUM($M57:BF57)&lt;$G57,$I57&lt;&gt;0),$G57/$H57,0)*IF(AND($K57&gt;0,BG$3&gt;$K57),0,1)*тех!BR$6</f>
        <v>0</v>
      </c>
      <c r="BH57" s="64">
        <f>IF(AND(BH$3&gt;=$I57,$H57&gt;0,SUM($M57:BG57)&lt;$G57,$I57&lt;&gt;0),$G57/$H57,0)*IF(AND($K57&gt;0,BH$3&gt;$K57),0,1)*тех!BS$6</f>
        <v>0</v>
      </c>
      <c r="BI57" s="64">
        <f>IF(AND(BI$3&gt;=$I57,$H57&gt;0,SUM($M57:BH57)&lt;$G57,$I57&lt;&gt;0),$G57/$H57,0)*IF(AND($K57&gt;0,BI$3&gt;$K57),0,1)*тех!BT$6</f>
        <v>0</v>
      </c>
      <c r="BJ57" s="64">
        <f>IF(AND(BJ$3&gt;=$I57,$H57&gt;0,SUM($M57:BI57)&lt;$G57,$I57&lt;&gt;0),$G57/$H57,0)*IF(AND($K57&gt;0,BJ$3&gt;$K57),0,1)*тех!BU$6</f>
        <v>0</v>
      </c>
      <c r="BK57" s="64">
        <f>IF(AND(BK$3&gt;=$I57,$H57&gt;0,SUM($M57:BJ57)&lt;$G57,$I57&lt;&gt;0),$G57/$H57,0)*IF(AND($K57&gt;0,BK$3&gt;$K57),0,1)*тех!BV$6</f>
        <v>0</v>
      </c>
      <c r="BL57" s="64">
        <f>IF(AND(BL$3&gt;=$I57,$H57&gt;0,SUM($M57:BK57)&lt;$G57,$I57&lt;&gt;0),$G57/$H57,0)*IF(AND($K57&gt;0,BL$3&gt;$K57),0,1)*тех!BW$6</f>
        <v>0</v>
      </c>
      <c r="BM57" s="64">
        <f>IF(AND(BM$3&gt;=$I57,$H57&gt;0,SUM($M57:BL57)&lt;$G57,$I57&lt;&gt;0),$G57/$H57,0)*IF(AND($K57&gt;0,BM$3&gt;$K57),0,1)*тех!BX$6</f>
        <v>0</v>
      </c>
      <c r="BN57" s="64">
        <f>IF(AND(BN$3&gt;=$I57,$H57&gt;0,SUM($M57:BM57)&lt;$G57,$I57&lt;&gt;0),$G57/$H57,0)*IF(AND($K57&gt;0,BN$3&gt;$K57),0,1)*тех!BY$6</f>
        <v>0</v>
      </c>
      <c r="BO57" s="64">
        <f>IF(AND(BO$3&gt;=$I57,$H57&gt;0,SUM($M57:BN57)&lt;$G57,$I57&lt;&gt;0),$G57/$H57,0)*IF(AND($K57&gt;0,BO$3&gt;$K57),0,1)*тех!BZ$6</f>
        <v>0</v>
      </c>
      <c r="BP57" s="64">
        <f>IF(AND(BP$3&gt;=$I57,$H57&gt;0,SUM($M57:BO57)&lt;$G57,$I57&lt;&gt;0),$G57/$H57,0)*IF(AND($K57&gt;0,BP$3&gt;$K57),0,1)*тех!CA$6</f>
        <v>0</v>
      </c>
      <c r="BQ57" s="64">
        <f>IF(AND(BQ$3&gt;=$I57,$H57&gt;0,SUM($M57:BP57)&lt;$G57,$I57&lt;&gt;0),$G57/$H57,0)*IF(AND($K57&gt;0,BQ$3&gt;$K57),0,1)*тех!CB$6</f>
        <v>0</v>
      </c>
      <c r="BR57" s="64">
        <f>IF(AND(BR$3&gt;=$I57,$H57&gt;0,SUM($M57:BQ57)&lt;$G57,$I57&lt;&gt;0),$G57/$H57,0)*IF(AND($K57&gt;0,BR$3&gt;$K57),0,1)*тех!CC$6</f>
        <v>0</v>
      </c>
      <c r="BS57" s="64">
        <f>IF(AND(BS$3&gt;=$I57,$H57&gt;0,SUM($M57:BR57)&lt;$G57,$I57&lt;&gt;0),$G57/$H57,0)*IF(AND($K57&gt;0,BS$3&gt;$K57),0,1)*тех!CD$6</f>
        <v>0</v>
      </c>
      <c r="BT57" s="64">
        <f>IF(AND(BT$3&gt;=$I57,$H57&gt;0,SUM($M57:BS57)&lt;$G57,$I57&lt;&gt;0),$G57/$H57,0)*IF(AND($K57&gt;0,BT$3&gt;$K57),0,1)*тех!CE$6</f>
        <v>0</v>
      </c>
    </row>
    <row r="58" spans="2:72">
      <c r="B58" s="3">
        <v>53</v>
      </c>
      <c r="C58" s="19"/>
      <c r="D58" s="19" t="s">
        <v>684</v>
      </c>
      <c r="E58" s="71"/>
      <c r="F58" s="19">
        <v>0</v>
      </c>
      <c r="G58" s="76">
        <f t="shared" si="5"/>
        <v>0</v>
      </c>
      <c r="H58" s="7">
        <f>IFERROR(VLOOKUP(D58,тех!$N$19:$O$24,2,FALSE),)</f>
        <v>48</v>
      </c>
      <c r="I58" s="20">
        <f t="shared" si="3"/>
        <v>42370</v>
      </c>
      <c r="J58" s="111">
        <f>IF(AND(H58+(YEAR(I58)-YEAR(Параметры!$C$11))*12+(MONTH(I58)-MONTH(Параметры!$C$11))&gt;Параметры!$C$12,F58&gt;0),(G58-SUM(M58:BT58))/F58,)</f>
        <v>0</v>
      </c>
      <c r="K58" s="112">
        <f>IF(H58+(YEAR(I58)-YEAR(Параметры!$C$11))*12+(MONTH(I58)-MONTH(Параметры!$C$11))&gt;Параметры!$C$12,DATE(YEAR(Параметры!$C$11),MONTH(Параметры!$C$11)+Параметры!$C$12-1,1),"")</f>
        <v>42705</v>
      </c>
      <c r="M58" s="76">
        <f t="shared" si="2"/>
        <v>0</v>
      </c>
      <c r="N58" s="64">
        <f>IF(AND(N$3&gt;=$I58,$H58&gt;0,SUM($M58:M58)&lt;$G58,$I58&lt;&gt;0),$G58/$H58,0)*IF(AND($K58&gt;0,N$3&gt;$K58),0,1)*тех!Y$6</f>
        <v>0</v>
      </c>
      <c r="O58" s="64">
        <f>IF(AND(O$3&gt;=$I58,$H58&gt;0,SUM($M58:N58)&lt;$G58,$I58&lt;&gt;0),$G58/$H58,0)*IF(AND($K58&gt;0,O$3&gt;$K58),0,1)*тех!Z$6</f>
        <v>0</v>
      </c>
      <c r="P58" s="64">
        <f>IF(AND(P$3&gt;=$I58,$H58&gt;0,SUM($M58:O58)&lt;$G58,$I58&lt;&gt;0),$G58/$H58,0)*IF(AND($K58&gt;0,P$3&gt;$K58),0,1)*тех!AA$6</f>
        <v>0</v>
      </c>
      <c r="Q58" s="64">
        <f>IF(AND(Q$3&gt;=$I58,$H58&gt;0,SUM($M58:P58)&lt;$G58,$I58&lt;&gt;0),$G58/$H58,0)*IF(AND($K58&gt;0,Q$3&gt;$K58),0,1)*тех!AB$6</f>
        <v>0</v>
      </c>
      <c r="R58" s="64">
        <f>IF(AND(R$3&gt;=$I58,$H58&gt;0,SUM($M58:Q58)&lt;$G58,$I58&lt;&gt;0),$G58/$H58,0)*IF(AND($K58&gt;0,R$3&gt;$K58),0,1)*тех!AC$6</f>
        <v>0</v>
      </c>
      <c r="S58" s="64">
        <f>IF(AND(S$3&gt;=$I58,$H58&gt;0,SUM($M58:R58)&lt;$G58,$I58&lt;&gt;0),$G58/$H58,0)*IF(AND($K58&gt;0,S$3&gt;$K58),0,1)*тех!AD$6</f>
        <v>0</v>
      </c>
      <c r="T58" s="64">
        <f>IF(AND(T$3&gt;=$I58,$H58&gt;0,SUM($M58:S58)&lt;$G58,$I58&lt;&gt;0),$G58/$H58,0)*IF(AND($K58&gt;0,T$3&gt;$K58),0,1)*тех!AE$6</f>
        <v>0</v>
      </c>
      <c r="U58" s="64">
        <f>IF(AND(U$3&gt;=$I58,$H58&gt;0,SUM($M58:T58)&lt;$G58,$I58&lt;&gt;0),$G58/$H58,0)*IF(AND($K58&gt;0,U$3&gt;$K58),0,1)*тех!AF$6</f>
        <v>0</v>
      </c>
      <c r="V58" s="64">
        <f>IF(AND(V$3&gt;=$I58,$H58&gt;0,SUM($M58:U58)&lt;$G58,$I58&lt;&gt;0),$G58/$H58,0)*IF(AND($K58&gt;0,V$3&gt;$K58),0,1)*тех!AG$6</f>
        <v>0</v>
      </c>
      <c r="W58" s="64">
        <f>IF(AND(W$3&gt;=$I58,$H58&gt;0,SUM($M58:V58)&lt;$G58,$I58&lt;&gt;0),$G58/$H58,0)*IF(AND($K58&gt;0,W$3&gt;$K58),0,1)*тех!AH$6</f>
        <v>0</v>
      </c>
      <c r="X58" s="64">
        <f>IF(AND(X$3&gt;=$I58,$H58&gt;0,SUM($M58:W58)&lt;$G58,$I58&lt;&gt;0),$G58/$H58,0)*IF(AND($K58&gt;0,X$3&gt;$K58),0,1)*тех!AI$6</f>
        <v>0</v>
      </c>
      <c r="Y58" s="64">
        <f>IF(AND(Y$3&gt;=$I58,$H58&gt;0,SUM($M58:X58)&lt;$G58,$I58&lt;&gt;0),$G58/$H58,0)*IF(AND($K58&gt;0,Y$3&gt;$K58),0,1)*тех!AJ$6</f>
        <v>0</v>
      </c>
      <c r="Z58" s="64">
        <f>IF(AND(Z$3&gt;=$I58,$H58&gt;0,SUM($M58:Y58)&lt;$G58,$I58&lt;&gt;0),$G58/$H58,0)*IF(AND($K58&gt;0,Z$3&gt;$K58),0,1)*тех!AK$6</f>
        <v>0</v>
      </c>
      <c r="AA58" s="64">
        <f>IF(AND(AA$3&gt;=$I58,$H58&gt;0,SUM($M58:Z58)&lt;$G58,$I58&lt;&gt;0),$G58/$H58,0)*IF(AND($K58&gt;0,AA$3&gt;$K58),0,1)*тех!AL$6</f>
        <v>0</v>
      </c>
      <c r="AB58" s="64">
        <f>IF(AND(AB$3&gt;=$I58,$H58&gt;0,SUM($M58:AA58)&lt;$G58,$I58&lt;&gt;0),$G58/$H58,0)*IF(AND($K58&gt;0,AB$3&gt;$K58),0,1)*тех!AM$6</f>
        <v>0</v>
      </c>
      <c r="AC58" s="64">
        <f>IF(AND(AC$3&gt;=$I58,$H58&gt;0,SUM($M58:AB58)&lt;$G58,$I58&lt;&gt;0),$G58/$H58,0)*IF(AND($K58&gt;0,AC$3&gt;$K58),0,1)*тех!AN$6</f>
        <v>0</v>
      </c>
      <c r="AD58" s="64">
        <f>IF(AND(AD$3&gt;=$I58,$H58&gt;0,SUM($M58:AC58)&lt;$G58,$I58&lt;&gt;0),$G58/$H58,0)*IF(AND($K58&gt;0,AD$3&gt;$K58),0,1)*тех!AO$6</f>
        <v>0</v>
      </c>
      <c r="AE58" s="64">
        <f>IF(AND(AE$3&gt;=$I58,$H58&gt;0,SUM($M58:AD58)&lt;$G58,$I58&lt;&gt;0),$G58/$H58,0)*IF(AND($K58&gt;0,AE$3&gt;$K58),0,1)*тех!AP$6</f>
        <v>0</v>
      </c>
      <c r="AF58" s="64">
        <f>IF(AND(AF$3&gt;=$I58,$H58&gt;0,SUM($M58:AE58)&lt;$G58,$I58&lt;&gt;0),$G58/$H58,0)*IF(AND($K58&gt;0,AF$3&gt;$K58),0,1)*тех!AQ$6</f>
        <v>0</v>
      </c>
      <c r="AG58" s="64">
        <f>IF(AND(AG$3&gt;=$I58,$H58&gt;0,SUM($M58:AF58)&lt;$G58,$I58&lt;&gt;0),$G58/$H58,0)*IF(AND($K58&gt;0,AG$3&gt;$K58),0,1)*тех!AR$6</f>
        <v>0</v>
      </c>
      <c r="AH58" s="64">
        <f>IF(AND(AH$3&gt;=$I58,$H58&gt;0,SUM($M58:AG58)&lt;$G58,$I58&lt;&gt;0),$G58/$H58,0)*IF(AND($K58&gt;0,AH$3&gt;$K58),0,1)*тех!AS$6</f>
        <v>0</v>
      </c>
      <c r="AI58" s="64">
        <f>IF(AND(AI$3&gt;=$I58,$H58&gt;0,SUM($M58:AH58)&lt;$G58,$I58&lt;&gt;0),$G58/$H58,0)*IF(AND($K58&gt;0,AI$3&gt;$K58),0,1)*тех!AT$6</f>
        <v>0</v>
      </c>
      <c r="AJ58" s="64">
        <f>IF(AND(AJ$3&gt;=$I58,$H58&gt;0,SUM($M58:AI58)&lt;$G58,$I58&lt;&gt;0),$G58/$H58,0)*IF(AND($K58&gt;0,AJ$3&gt;$K58),0,1)*тех!AU$6</f>
        <v>0</v>
      </c>
      <c r="AK58" s="64">
        <f>IF(AND(AK$3&gt;=$I58,$H58&gt;0,SUM($M58:AJ58)&lt;$G58,$I58&lt;&gt;0),$G58/$H58,0)*IF(AND($K58&gt;0,AK$3&gt;$K58),0,1)*тех!AV$6</f>
        <v>0</v>
      </c>
      <c r="AL58" s="64">
        <f>IF(AND(AL$3&gt;=$I58,$H58&gt;0,SUM($M58:AK58)&lt;$G58,$I58&lt;&gt;0),$G58/$H58,0)*IF(AND($K58&gt;0,AL$3&gt;$K58),0,1)*тех!AW$6</f>
        <v>0</v>
      </c>
      <c r="AM58" s="64">
        <f>IF(AND(AM$3&gt;=$I58,$H58&gt;0,SUM($M58:AL58)&lt;$G58,$I58&lt;&gt;0),$G58/$H58,0)*IF(AND($K58&gt;0,AM$3&gt;$K58),0,1)*тех!AX$6</f>
        <v>0</v>
      </c>
      <c r="AN58" s="64">
        <f>IF(AND(AN$3&gt;=$I58,$H58&gt;0,SUM($M58:AM58)&lt;$G58,$I58&lt;&gt;0),$G58/$H58,0)*IF(AND($K58&gt;0,AN$3&gt;$K58),0,1)*тех!AY$6</f>
        <v>0</v>
      </c>
      <c r="AO58" s="64">
        <f>IF(AND(AO$3&gt;=$I58,$H58&gt;0,SUM($M58:AN58)&lt;$G58,$I58&lt;&gt;0),$G58/$H58,0)*IF(AND($K58&gt;0,AO$3&gt;$K58),0,1)*тех!AZ$6</f>
        <v>0</v>
      </c>
      <c r="AP58" s="64">
        <f>IF(AND(AP$3&gt;=$I58,$H58&gt;0,SUM($M58:AO58)&lt;$G58,$I58&lt;&gt;0),$G58/$H58,0)*IF(AND($K58&gt;0,AP$3&gt;$K58),0,1)*тех!BA$6</f>
        <v>0</v>
      </c>
      <c r="AQ58" s="64">
        <f>IF(AND(AQ$3&gt;=$I58,$H58&gt;0,SUM($M58:AP58)&lt;$G58,$I58&lt;&gt;0),$G58/$H58,0)*IF(AND($K58&gt;0,AQ$3&gt;$K58),0,1)*тех!BB$6</f>
        <v>0</v>
      </c>
      <c r="AR58" s="64">
        <f>IF(AND(AR$3&gt;=$I58,$H58&gt;0,SUM($M58:AQ58)&lt;$G58,$I58&lt;&gt;0),$G58/$H58,0)*IF(AND($K58&gt;0,AR$3&gt;$K58),0,1)*тех!BC$6</f>
        <v>0</v>
      </c>
      <c r="AS58" s="64">
        <f>IF(AND(AS$3&gt;=$I58,$H58&gt;0,SUM($M58:AR58)&lt;$G58,$I58&lt;&gt;0),$G58/$H58,0)*IF(AND($K58&gt;0,AS$3&gt;$K58),0,1)*тех!BD$6</f>
        <v>0</v>
      </c>
      <c r="AT58" s="64">
        <f>IF(AND(AT$3&gt;=$I58,$H58&gt;0,SUM($M58:AS58)&lt;$G58,$I58&lt;&gt;0),$G58/$H58,0)*IF(AND($K58&gt;0,AT$3&gt;$K58),0,1)*тех!BE$6</f>
        <v>0</v>
      </c>
      <c r="AU58" s="64">
        <f>IF(AND(AU$3&gt;=$I58,$H58&gt;0,SUM($M58:AT58)&lt;$G58,$I58&lt;&gt;0),$G58/$H58,0)*IF(AND($K58&gt;0,AU$3&gt;$K58),0,1)*тех!BF$6</f>
        <v>0</v>
      </c>
      <c r="AV58" s="64">
        <f>IF(AND(AV$3&gt;=$I58,$H58&gt;0,SUM($M58:AU58)&lt;$G58,$I58&lt;&gt;0),$G58/$H58,0)*IF(AND($K58&gt;0,AV$3&gt;$K58),0,1)*тех!BG$6</f>
        <v>0</v>
      </c>
      <c r="AW58" s="64">
        <f>IF(AND(AW$3&gt;=$I58,$H58&gt;0,SUM($M58:AV58)&lt;$G58,$I58&lt;&gt;0),$G58/$H58,0)*IF(AND($K58&gt;0,AW$3&gt;$K58),0,1)*тех!BH$6</f>
        <v>0</v>
      </c>
      <c r="AX58" s="64">
        <f>IF(AND(AX$3&gt;=$I58,$H58&gt;0,SUM($M58:AW58)&lt;$G58,$I58&lt;&gt;0),$G58/$H58,0)*IF(AND($K58&gt;0,AX$3&gt;$K58),0,1)*тех!BI$6</f>
        <v>0</v>
      </c>
      <c r="AY58" s="64">
        <f>IF(AND(AY$3&gt;=$I58,$H58&gt;0,SUM($M58:AX58)&lt;$G58,$I58&lt;&gt;0),$G58/$H58,0)*IF(AND($K58&gt;0,AY$3&gt;$K58),0,1)*тех!BJ$6</f>
        <v>0</v>
      </c>
      <c r="AZ58" s="64">
        <f>IF(AND(AZ$3&gt;=$I58,$H58&gt;0,SUM($M58:AY58)&lt;$G58,$I58&lt;&gt;0),$G58/$H58,0)*IF(AND($K58&gt;0,AZ$3&gt;$K58),0,1)*тех!BK$6</f>
        <v>0</v>
      </c>
      <c r="BA58" s="64">
        <f>IF(AND(BA$3&gt;=$I58,$H58&gt;0,SUM($M58:AZ58)&lt;$G58,$I58&lt;&gt;0),$G58/$H58,0)*IF(AND($K58&gt;0,BA$3&gt;$K58),0,1)*тех!BL$6</f>
        <v>0</v>
      </c>
      <c r="BB58" s="64">
        <f>IF(AND(BB$3&gt;=$I58,$H58&gt;0,SUM($M58:BA58)&lt;$G58,$I58&lt;&gt;0),$G58/$H58,0)*IF(AND($K58&gt;0,BB$3&gt;$K58),0,1)*тех!BM$6</f>
        <v>0</v>
      </c>
      <c r="BC58" s="64">
        <f>IF(AND(BC$3&gt;=$I58,$H58&gt;0,SUM($M58:BB58)&lt;$G58,$I58&lt;&gt;0),$G58/$H58,0)*IF(AND($K58&gt;0,BC$3&gt;$K58),0,1)*тех!BN$6</f>
        <v>0</v>
      </c>
      <c r="BD58" s="64">
        <f>IF(AND(BD$3&gt;=$I58,$H58&gt;0,SUM($M58:BC58)&lt;$G58,$I58&lt;&gt;0),$G58/$H58,0)*IF(AND($K58&gt;0,BD$3&gt;$K58),0,1)*тех!BO$6</f>
        <v>0</v>
      </c>
      <c r="BE58" s="64">
        <f>IF(AND(BE$3&gt;=$I58,$H58&gt;0,SUM($M58:BD58)&lt;$G58,$I58&lt;&gt;0),$G58/$H58,0)*IF(AND($K58&gt;0,BE$3&gt;$K58),0,1)*тех!BP$6</f>
        <v>0</v>
      </c>
      <c r="BF58" s="64">
        <f>IF(AND(BF$3&gt;=$I58,$H58&gt;0,SUM($M58:BE58)&lt;$G58,$I58&lt;&gt;0),$G58/$H58,0)*IF(AND($K58&gt;0,BF$3&gt;$K58),0,1)*тех!BQ$6</f>
        <v>0</v>
      </c>
      <c r="BG58" s="64">
        <f>IF(AND(BG$3&gt;=$I58,$H58&gt;0,SUM($M58:BF58)&lt;$G58,$I58&lt;&gt;0),$G58/$H58,0)*IF(AND($K58&gt;0,BG$3&gt;$K58),0,1)*тех!BR$6</f>
        <v>0</v>
      </c>
      <c r="BH58" s="64">
        <f>IF(AND(BH$3&gt;=$I58,$H58&gt;0,SUM($M58:BG58)&lt;$G58,$I58&lt;&gt;0),$G58/$H58,0)*IF(AND($K58&gt;0,BH$3&gt;$K58),0,1)*тех!BS$6</f>
        <v>0</v>
      </c>
      <c r="BI58" s="64">
        <f>IF(AND(BI$3&gt;=$I58,$H58&gt;0,SUM($M58:BH58)&lt;$G58,$I58&lt;&gt;0),$G58/$H58,0)*IF(AND($K58&gt;0,BI$3&gt;$K58),0,1)*тех!BT$6</f>
        <v>0</v>
      </c>
      <c r="BJ58" s="64">
        <f>IF(AND(BJ$3&gt;=$I58,$H58&gt;0,SUM($M58:BI58)&lt;$G58,$I58&lt;&gt;0),$G58/$H58,0)*IF(AND($K58&gt;0,BJ$3&gt;$K58),0,1)*тех!BU$6</f>
        <v>0</v>
      </c>
      <c r="BK58" s="64">
        <f>IF(AND(BK$3&gt;=$I58,$H58&gt;0,SUM($M58:BJ58)&lt;$G58,$I58&lt;&gt;0),$G58/$H58,0)*IF(AND($K58&gt;0,BK$3&gt;$K58),0,1)*тех!BV$6</f>
        <v>0</v>
      </c>
      <c r="BL58" s="64">
        <f>IF(AND(BL$3&gt;=$I58,$H58&gt;0,SUM($M58:BK58)&lt;$G58,$I58&lt;&gt;0),$G58/$H58,0)*IF(AND($K58&gt;0,BL$3&gt;$K58),0,1)*тех!BW$6</f>
        <v>0</v>
      </c>
      <c r="BM58" s="64">
        <f>IF(AND(BM$3&gt;=$I58,$H58&gt;0,SUM($M58:BL58)&lt;$G58,$I58&lt;&gt;0),$G58/$H58,0)*IF(AND($K58&gt;0,BM$3&gt;$K58),0,1)*тех!BX$6</f>
        <v>0</v>
      </c>
      <c r="BN58" s="64">
        <f>IF(AND(BN$3&gt;=$I58,$H58&gt;0,SUM($M58:BM58)&lt;$G58,$I58&lt;&gt;0),$G58/$H58,0)*IF(AND($K58&gt;0,BN$3&gt;$K58),0,1)*тех!BY$6</f>
        <v>0</v>
      </c>
      <c r="BO58" s="64">
        <f>IF(AND(BO$3&gt;=$I58,$H58&gt;0,SUM($M58:BN58)&lt;$G58,$I58&lt;&gt;0),$G58/$H58,0)*IF(AND($K58&gt;0,BO$3&gt;$K58),0,1)*тех!BZ$6</f>
        <v>0</v>
      </c>
      <c r="BP58" s="64">
        <f>IF(AND(BP$3&gt;=$I58,$H58&gt;0,SUM($M58:BO58)&lt;$G58,$I58&lt;&gt;0),$G58/$H58,0)*IF(AND($K58&gt;0,BP$3&gt;$K58),0,1)*тех!CA$6</f>
        <v>0</v>
      </c>
      <c r="BQ58" s="64">
        <f>IF(AND(BQ$3&gt;=$I58,$H58&gt;0,SUM($M58:BP58)&lt;$G58,$I58&lt;&gt;0),$G58/$H58,0)*IF(AND($K58&gt;0,BQ$3&gt;$K58),0,1)*тех!CB$6</f>
        <v>0</v>
      </c>
      <c r="BR58" s="64">
        <f>IF(AND(BR$3&gt;=$I58,$H58&gt;0,SUM($M58:BQ58)&lt;$G58,$I58&lt;&gt;0),$G58/$H58,0)*IF(AND($K58&gt;0,BR$3&gt;$K58),0,1)*тех!CC$6</f>
        <v>0</v>
      </c>
      <c r="BS58" s="64">
        <f>IF(AND(BS$3&gt;=$I58,$H58&gt;0,SUM($M58:BR58)&lt;$G58,$I58&lt;&gt;0),$G58/$H58,0)*IF(AND($K58&gt;0,BS$3&gt;$K58),0,1)*тех!CD$6</f>
        <v>0</v>
      </c>
      <c r="BT58" s="64">
        <f>IF(AND(BT$3&gt;=$I58,$H58&gt;0,SUM($M58:BS58)&lt;$G58,$I58&lt;&gt;0),$G58/$H58,0)*IF(AND($K58&gt;0,BT$3&gt;$K58),0,1)*тех!CE$6</f>
        <v>0</v>
      </c>
    </row>
    <row r="59" spans="2:72">
      <c r="B59" s="3">
        <v>54</v>
      </c>
      <c r="C59" s="108" t="s">
        <v>741</v>
      </c>
      <c r="D59" s="19"/>
      <c r="E59" s="71"/>
      <c r="F59" s="19">
        <v>0</v>
      </c>
      <c r="G59" s="76">
        <f t="shared" si="5"/>
        <v>0</v>
      </c>
      <c r="H59" s="7">
        <f>IFERROR(VLOOKUP(D59,тех!$N$19:$O$24,2,FALSE),)</f>
        <v>0</v>
      </c>
      <c r="I59" s="20">
        <f t="shared" si="3"/>
        <v>42370</v>
      </c>
      <c r="J59" s="111">
        <f>IF(AND(H59+(YEAR(I59)-YEAR(Параметры!$C$11))*12+(MONTH(I59)-MONTH(Параметры!$C$11))&gt;Параметры!$C$12,F59&gt;0),(G59-SUM(M59:BT59))/F59,)</f>
        <v>0</v>
      </c>
      <c r="K59" s="112" t="str">
        <f>IF(H59+(YEAR(I59)-YEAR(Параметры!$C$11))*12+(MONTH(I59)-MONTH(Параметры!$C$11))&gt;Параметры!$C$12,DATE(YEAR(Параметры!$C$11),MONTH(Параметры!$C$11)+Параметры!$C$12-1,1),"")</f>
        <v/>
      </c>
      <c r="M59" s="76">
        <f t="shared" si="2"/>
        <v>0</v>
      </c>
      <c r="N59" s="64">
        <f>IF(AND(N$3&gt;=$I59,$H59&gt;0,SUM($M59:M59)&lt;$G59,$I59&lt;&gt;0),$G59/$H59,0)*IF(AND($K59&gt;0,N$3&gt;$K59),0,1)*тех!Y$6</f>
        <v>0</v>
      </c>
      <c r="O59" s="64">
        <f>IF(AND(O$3&gt;=$I59,$H59&gt;0,SUM($M59:N59)&lt;$G59,$I59&lt;&gt;0),$G59/$H59,0)*IF(AND($K59&gt;0,O$3&gt;$K59),0,1)*тех!Z$6</f>
        <v>0</v>
      </c>
      <c r="P59" s="64">
        <f>IF(AND(P$3&gt;=$I59,$H59&gt;0,SUM($M59:O59)&lt;$G59,$I59&lt;&gt;0),$G59/$H59,0)*IF(AND($K59&gt;0,P$3&gt;$K59),0,1)*тех!AA$6</f>
        <v>0</v>
      </c>
      <c r="Q59" s="64">
        <f>IF(AND(Q$3&gt;=$I59,$H59&gt;0,SUM($M59:P59)&lt;$G59,$I59&lt;&gt;0),$G59/$H59,0)*IF(AND($K59&gt;0,Q$3&gt;$K59),0,1)*тех!AB$6</f>
        <v>0</v>
      </c>
      <c r="R59" s="64">
        <f>IF(AND(R$3&gt;=$I59,$H59&gt;0,SUM($M59:Q59)&lt;$G59,$I59&lt;&gt;0),$G59/$H59,0)*IF(AND($K59&gt;0,R$3&gt;$K59),0,1)*тех!AC$6</f>
        <v>0</v>
      </c>
      <c r="S59" s="64">
        <f>IF(AND(S$3&gt;=$I59,$H59&gt;0,SUM($M59:R59)&lt;$G59,$I59&lt;&gt;0),$G59/$H59,0)*IF(AND($K59&gt;0,S$3&gt;$K59),0,1)*тех!AD$6</f>
        <v>0</v>
      </c>
      <c r="T59" s="64">
        <f>IF(AND(T$3&gt;=$I59,$H59&gt;0,SUM($M59:S59)&lt;$G59,$I59&lt;&gt;0),$G59/$H59,0)*IF(AND($K59&gt;0,T$3&gt;$K59),0,1)*тех!AE$6</f>
        <v>0</v>
      </c>
      <c r="U59" s="64">
        <f>IF(AND(U$3&gt;=$I59,$H59&gt;0,SUM($M59:T59)&lt;$G59,$I59&lt;&gt;0),$G59/$H59,0)*IF(AND($K59&gt;0,U$3&gt;$K59),0,1)*тех!AF$6</f>
        <v>0</v>
      </c>
      <c r="V59" s="64">
        <f>IF(AND(V$3&gt;=$I59,$H59&gt;0,SUM($M59:U59)&lt;$G59,$I59&lt;&gt;0),$G59/$H59,0)*IF(AND($K59&gt;0,V$3&gt;$K59),0,1)*тех!AG$6</f>
        <v>0</v>
      </c>
      <c r="W59" s="64">
        <f>IF(AND(W$3&gt;=$I59,$H59&gt;0,SUM($M59:V59)&lt;$G59,$I59&lt;&gt;0),$G59/$H59,0)*IF(AND($K59&gt;0,W$3&gt;$K59),0,1)*тех!AH$6</f>
        <v>0</v>
      </c>
      <c r="X59" s="64">
        <f>IF(AND(X$3&gt;=$I59,$H59&gt;0,SUM($M59:W59)&lt;$G59,$I59&lt;&gt;0),$G59/$H59,0)*IF(AND($K59&gt;0,X$3&gt;$K59),0,1)*тех!AI$6</f>
        <v>0</v>
      </c>
      <c r="Y59" s="64">
        <f>IF(AND(Y$3&gt;=$I59,$H59&gt;0,SUM($M59:X59)&lt;$G59,$I59&lt;&gt;0),$G59/$H59,0)*IF(AND($K59&gt;0,Y$3&gt;$K59),0,1)*тех!AJ$6</f>
        <v>0</v>
      </c>
      <c r="Z59" s="64">
        <f>IF(AND(Z$3&gt;=$I59,$H59&gt;0,SUM($M59:Y59)&lt;$G59,$I59&lt;&gt;0),$G59/$H59,0)*IF(AND($K59&gt;0,Z$3&gt;$K59),0,1)*тех!AK$6</f>
        <v>0</v>
      </c>
      <c r="AA59" s="64">
        <f>IF(AND(AA$3&gt;=$I59,$H59&gt;0,SUM($M59:Z59)&lt;$G59,$I59&lt;&gt;0),$G59/$H59,0)*IF(AND($K59&gt;0,AA$3&gt;$K59),0,1)*тех!AL$6</f>
        <v>0</v>
      </c>
      <c r="AB59" s="64">
        <f>IF(AND(AB$3&gt;=$I59,$H59&gt;0,SUM($M59:AA59)&lt;$G59,$I59&lt;&gt;0),$G59/$H59,0)*IF(AND($K59&gt;0,AB$3&gt;$K59),0,1)*тех!AM$6</f>
        <v>0</v>
      </c>
      <c r="AC59" s="64">
        <f>IF(AND(AC$3&gt;=$I59,$H59&gt;0,SUM($M59:AB59)&lt;$G59,$I59&lt;&gt;0),$G59/$H59,0)*IF(AND($K59&gt;0,AC$3&gt;$K59),0,1)*тех!AN$6</f>
        <v>0</v>
      </c>
      <c r="AD59" s="64">
        <f>IF(AND(AD$3&gt;=$I59,$H59&gt;0,SUM($M59:AC59)&lt;$G59,$I59&lt;&gt;0),$G59/$H59,0)*IF(AND($K59&gt;0,AD$3&gt;$K59),0,1)*тех!AO$6</f>
        <v>0</v>
      </c>
      <c r="AE59" s="64">
        <f>IF(AND(AE$3&gt;=$I59,$H59&gt;0,SUM($M59:AD59)&lt;$G59,$I59&lt;&gt;0),$G59/$H59,0)*IF(AND($K59&gt;0,AE$3&gt;$K59),0,1)*тех!AP$6</f>
        <v>0</v>
      </c>
      <c r="AF59" s="64">
        <f>IF(AND(AF$3&gt;=$I59,$H59&gt;0,SUM($M59:AE59)&lt;$G59,$I59&lt;&gt;0),$G59/$H59,0)*IF(AND($K59&gt;0,AF$3&gt;$K59),0,1)*тех!AQ$6</f>
        <v>0</v>
      </c>
      <c r="AG59" s="64">
        <f>IF(AND(AG$3&gt;=$I59,$H59&gt;0,SUM($M59:AF59)&lt;$G59,$I59&lt;&gt;0),$G59/$H59,0)*IF(AND($K59&gt;0,AG$3&gt;$K59),0,1)*тех!AR$6</f>
        <v>0</v>
      </c>
      <c r="AH59" s="64">
        <f>IF(AND(AH$3&gt;=$I59,$H59&gt;0,SUM($M59:AG59)&lt;$G59,$I59&lt;&gt;0),$G59/$H59,0)*IF(AND($K59&gt;0,AH$3&gt;$K59),0,1)*тех!AS$6</f>
        <v>0</v>
      </c>
      <c r="AI59" s="64">
        <f>IF(AND(AI$3&gt;=$I59,$H59&gt;0,SUM($M59:AH59)&lt;$G59,$I59&lt;&gt;0),$G59/$H59,0)*IF(AND($K59&gt;0,AI$3&gt;$K59),0,1)*тех!AT$6</f>
        <v>0</v>
      </c>
      <c r="AJ59" s="64">
        <f>IF(AND(AJ$3&gt;=$I59,$H59&gt;0,SUM($M59:AI59)&lt;$G59,$I59&lt;&gt;0),$G59/$H59,0)*IF(AND($K59&gt;0,AJ$3&gt;$K59),0,1)*тех!AU$6</f>
        <v>0</v>
      </c>
      <c r="AK59" s="64">
        <f>IF(AND(AK$3&gt;=$I59,$H59&gt;0,SUM($M59:AJ59)&lt;$G59,$I59&lt;&gt;0),$G59/$H59,0)*IF(AND($K59&gt;0,AK$3&gt;$K59),0,1)*тех!AV$6</f>
        <v>0</v>
      </c>
      <c r="AL59" s="64">
        <f>IF(AND(AL$3&gt;=$I59,$H59&gt;0,SUM($M59:AK59)&lt;$G59,$I59&lt;&gt;0),$G59/$H59,0)*IF(AND($K59&gt;0,AL$3&gt;$K59),0,1)*тех!AW$6</f>
        <v>0</v>
      </c>
      <c r="AM59" s="64">
        <f>IF(AND(AM$3&gt;=$I59,$H59&gt;0,SUM($M59:AL59)&lt;$G59,$I59&lt;&gt;0),$G59/$H59,0)*IF(AND($K59&gt;0,AM$3&gt;$K59),0,1)*тех!AX$6</f>
        <v>0</v>
      </c>
      <c r="AN59" s="64">
        <f>IF(AND(AN$3&gt;=$I59,$H59&gt;0,SUM($M59:AM59)&lt;$G59,$I59&lt;&gt;0),$G59/$H59,0)*IF(AND($K59&gt;0,AN$3&gt;$K59),0,1)*тех!AY$6</f>
        <v>0</v>
      </c>
      <c r="AO59" s="64">
        <f>IF(AND(AO$3&gt;=$I59,$H59&gt;0,SUM($M59:AN59)&lt;$G59,$I59&lt;&gt;0),$G59/$H59,0)*IF(AND($K59&gt;0,AO$3&gt;$K59),0,1)*тех!AZ$6</f>
        <v>0</v>
      </c>
      <c r="AP59" s="64">
        <f>IF(AND(AP$3&gt;=$I59,$H59&gt;0,SUM($M59:AO59)&lt;$G59,$I59&lt;&gt;0),$G59/$H59,0)*IF(AND($K59&gt;0,AP$3&gt;$K59),0,1)*тех!BA$6</f>
        <v>0</v>
      </c>
      <c r="AQ59" s="64">
        <f>IF(AND(AQ$3&gt;=$I59,$H59&gt;0,SUM($M59:AP59)&lt;$G59,$I59&lt;&gt;0),$G59/$H59,0)*IF(AND($K59&gt;0,AQ$3&gt;$K59),0,1)*тех!BB$6</f>
        <v>0</v>
      </c>
      <c r="AR59" s="64">
        <f>IF(AND(AR$3&gt;=$I59,$H59&gt;0,SUM($M59:AQ59)&lt;$G59,$I59&lt;&gt;0),$G59/$H59,0)*IF(AND($K59&gt;0,AR$3&gt;$K59),0,1)*тех!BC$6</f>
        <v>0</v>
      </c>
      <c r="AS59" s="64">
        <f>IF(AND(AS$3&gt;=$I59,$H59&gt;0,SUM($M59:AR59)&lt;$G59,$I59&lt;&gt;0),$G59/$H59,0)*IF(AND($K59&gt;0,AS$3&gt;$K59),0,1)*тех!BD$6</f>
        <v>0</v>
      </c>
      <c r="AT59" s="64">
        <f>IF(AND(AT$3&gt;=$I59,$H59&gt;0,SUM($M59:AS59)&lt;$G59,$I59&lt;&gt;0),$G59/$H59,0)*IF(AND($K59&gt;0,AT$3&gt;$K59),0,1)*тех!BE$6</f>
        <v>0</v>
      </c>
      <c r="AU59" s="64">
        <f>IF(AND(AU$3&gt;=$I59,$H59&gt;0,SUM($M59:AT59)&lt;$G59,$I59&lt;&gt;0),$G59/$H59,0)*IF(AND($K59&gt;0,AU$3&gt;$K59),0,1)*тех!BF$6</f>
        <v>0</v>
      </c>
      <c r="AV59" s="64">
        <f>IF(AND(AV$3&gt;=$I59,$H59&gt;0,SUM($M59:AU59)&lt;$G59,$I59&lt;&gt;0),$G59/$H59,0)*IF(AND($K59&gt;0,AV$3&gt;$K59),0,1)*тех!BG$6</f>
        <v>0</v>
      </c>
      <c r="AW59" s="64">
        <f>IF(AND(AW$3&gt;=$I59,$H59&gt;0,SUM($M59:AV59)&lt;$G59,$I59&lt;&gt;0),$G59/$H59,0)*IF(AND($K59&gt;0,AW$3&gt;$K59),0,1)*тех!BH$6</f>
        <v>0</v>
      </c>
      <c r="AX59" s="64">
        <f>IF(AND(AX$3&gt;=$I59,$H59&gt;0,SUM($M59:AW59)&lt;$G59,$I59&lt;&gt;0),$G59/$H59,0)*IF(AND($K59&gt;0,AX$3&gt;$K59),0,1)*тех!BI$6</f>
        <v>0</v>
      </c>
      <c r="AY59" s="64">
        <f>IF(AND(AY$3&gt;=$I59,$H59&gt;0,SUM($M59:AX59)&lt;$G59,$I59&lt;&gt;0),$G59/$H59,0)*IF(AND($K59&gt;0,AY$3&gt;$K59),0,1)*тех!BJ$6</f>
        <v>0</v>
      </c>
      <c r="AZ59" s="64">
        <f>IF(AND(AZ$3&gt;=$I59,$H59&gt;0,SUM($M59:AY59)&lt;$G59,$I59&lt;&gt;0),$G59/$H59,0)*IF(AND($K59&gt;0,AZ$3&gt;$K59),0,1)*тех!BK$6</f>
        <v>0</v>
      </c>
      <c r="BA59" s="64">
        <f>IF(AND(BA$3&gt;=$I59,$H59&gt;0,SUM($M59:AZ59)&lt;$G59,$I59&lt;&gt;0),$G59/$H59,0)*IF(AND($K59&gt;0,BA$3&gt;$K59),0,1)*тех!BL$6</f>
        <v>0</v>
      </c>
      <c r="BB59" s="64">
        <f>IF(AND(BB$3&gt;=$I59,$H59&gt;0,SUM($M59:BA59)&lt;$G59,$I59&lt;&gt;0),$G59/$H59,0)*IF(AND($K59&gt;0,BB$3&gt;$K59),0,1)*тех!BM$6</f>
        <v>0</v>
      </c>
      <c r="BC59" s="64">
        <f>IF(AND(BC$3&gt;=$I59,$H59&gt;0,SUM($M59:BB59)&lt;$G59,$I59&lt;&gt;0),$G59/$H59,0)*IF(AND($K59&gt;0,BC$3&gt;$K59),0,1)*тех!BN$6</f>
        <v>0</v>
      </c>
      <c r="BD59" s="64">
        <f>IF(AND(BD$3&gt;=$I59,$H59&gt;0,SUM($M59:BC59)&lt;$G59,$I59&lt;&gt;0),$G59/$H59,0)*IF(AND($K59&gt;0,BD$3&gt;$K59),0,1)*тех!BO$6</f>
        <v>0</v>
      </c>
      <c r="BE59" s="64">
        <f>IF(AND(BE$3&gt;=$I59,$H59&gt;0,SUM($M59:BD59)&lt;$G59,$I59&lt;&gt;0),$G59/$H59,0)*IF(AND($K59&gt;0,BE$3&gt;$K59),0,1)*тех!BP$6</f>
        <v>0</v>
      </c>
      <c r="BF59" s="64">
        <f>IF(AND(BF$3&gt;=$I59,$H59&gt;0,SUM($M59:BE59)&lt;$G59,$I59&lt;&gt;0),$G59/$H59,0)*IF(AND($K59&gt;0,BF$3&gt;$K59),0,1)*тех!BQ$6</f>
        <v>0</v>
      </c>
      <c r="BG59" s="64">
        <f>IF(AND(BG$3&gt;=$I59,$H59&gt;0,SUM($M59:BF59)&lt;$G59,$I59&lt;&gt;0),$G59/$H59,0)*IF(AND($K59&gt;0,BG$3&gt;$K59),0,1)*тех!BR$6</f>
        <v>0</v>
      </c>
      <c r="BH59" s="64">
        <f>IF(AND(BH$3&gt;=$I59,$H59&gt;0,SUM($M59:BG59)&lt;$G59,$I59&lt;&gt;0),$G59/$H59,0)*IF(AND($K59&gt;0,BH$3&gt;$K59),0,1)*тех!BS$6</f>
        <v>0</v>
      </c>
      <c r="BI59" s="64">
        <f>IF(AND(BI$3&gt;=$I59,$H59&gt;0,SUM($M59:BH59)&lt;$G59,$I59&lt;&gt;0),$G59/$H59,0)*IF(AND($K59&gt;0,BI$3&gt;$K59),0,1)*тех!BT$6</f>
        <v>0</v>
      </c>
      <c r="BJ59" s="64">
        <f>IF(AND(BJ$3&gt;=$I59,$H59&gt;0,SUM($M59:BI59)&lt;$G59,$I59&lt;&gt;0),$G59/$H59,0)*IF(AND($K59&gt;0,BJ$3&gt;$K59),0,1)*тех!BU$6</f>
        <v>0</v>
      </c>
      <c r="BK59" s="64">
        <f>IF(AND(BK$3&gt;=$I59,$H59&gt;0,SUM($M59:BJ59)&lt;$G59,$I59&lt;&gt;0),$G59/$H59,0)*IF(AND($K59&gt;0,BK$3&gt;$K59),0,1)*тех!BV$6</f>
        <v>0</v>
      </c>
      <c r="BL59" s="64">
        <f>IF(AND(BL$3&gt;=$I59,$H59&gt;0,SUM($M59:BK59)&lt;$G59,$I59&lt;&gt;0),$G59/$H59,0)*IF(AND($K59&gt;0,BL$3&gt;$K59),0,1)*тех!BW$6</f>
        <v>0</v>
      </c>
      <c r="BM59" s="64">
        <f>IF(AND(BM$3&gt;=$I59,$H59&gt;0,SUM($M59:BL59)&lt;$G59,$I59&lt;&gt;0),$G59/$H59,0)*IF(AND($K59&gt;0,BM$3&gt;$K59),0,1)*тех!BX$6</f>
        <v>0</v>
      </c>
      <c r="BN59" s="64">
        <f>IF(AND(BN$3&gt;=$I59,$H59&gt;0,SUM($M59:BM59)&lt;$G59,$I59&lt;&gt;0),$G59/$H59,0)*IF(AND($K59&gt;0,BN$3&gt;$K59),0,1)*тех!BY$6</f>
        <v>0</v>
      </c>
      <c r="BO59" s="64">
        <f>IF(AND(BO$3&gt;=$I59,$H59&gt;0,SUM($M59:BN59)&lt;$G59,$I59&lt;&gt;0),$G59/$H59,0)*IF(AND($K59&gt;0,BO$3&gt;$K59),0,1)*тех!BZ$6</f>
        <v>0</v>
      </c>
      <c r="BP59" s="64">
        <f>IF(AND(BP$3&gt;=$I59,$H59&gt;0,SUM($M59:BO59)&lt;$G59,$I59&lt;&gt;0),$G59/$H59,0)*IF(AND($K59&gt;0,BP$3&gt;$K59),0,1)*тех!CA$6</f>
        <v>0</v>
      </c>
      <c r="BQ59" s="64">
        <f>IF(AND(BQ$3&gt;=$I59,$H59&gt;0,SUM($M59:BP59)&lt;$G59,$I59&lt;&gt;0),$G59/$H59,0)*IF(AND($K59&gt;0,BQ$3&gt;$K59),0,1)*тех!CB$6</f>
        <v>0</v>
      </c>
      <c r="BR59" s="64">
        <f>IF(AND(BR$3&gt;=$I59,$H59&gt;0,SUM($M59:BQ59)&lt;$G59,$I59&lt;&gt;0),$G59/$H59,0)*IF(AND($K59&gt;0,BR$3&gt;$K59),0,1)*тех!CC$6</f>
        <v>0</v>
      </c>
      <c r="BS59" s="64">
        <f>IF(AND(BS$3&gt;=$I59,$H59&gt;0,SUM($M59:BR59)&lt;$G59,$I59&lt;&gt;0),$G59/$H59,0)*IF(AND($K59&gt;0,BS$3&gt;$K59),0,1)*тех!CD$6</f>
        <v>0</v>
      </c>
      <c r="BT59" s="64">
        <f>IF(AND(BT$3&gt;=$I59,$H59&gt;0,SUM($M59:BS59)&lt;$G59,$I59&lt;&gt;0),$G59/$H59,0)*IF(AND($K59&gt;0,BT$3&gt;$K59),0,1)*тех!CE$6</f>
        <v>0</v>
      </c>
    </row>
    <row r="60" spans="2:72">
      <c r="B60" s="3">
        <v>55</v>
      </c>
      <c r="C60" s="19" t="s">
        <v>891</v>
      </c>
      <c r="D60" s="19" t="s">
        <v>685</v>
      </c>
      <c r="E60" s="71">
        <v>740350</v>
      </c>
      <c r="F60" s="19">
        <v>0</v>
      </c>
      <c r="G60" s="76">
        <f t="shared" si="5"/>
        <v>0</v>
      </c>
      <c r="H60" s="7">
        <f>IFERROR(VLOOKUP(D60,тех!$N$19:$O$24,2,FALSE),)</f>
        <v>60</v>
      </c>
      <c r="I60" s="20">
        <f t="shared" si="3"/>
        <v>42370</v>
      </c>
      <c r="J60" s="111">
        <f>IF(AND(H60+(YEAR(I60)-YEAR(Параметры!$C$11))*12+(MONTH(I60)-MONTH(Параметры!$C$11))&gt;Параметры!$C$12,F60&gt;0),(G60-SUM(M60:BT60))/F60,)</f>
        <v>0</v>
      </c>
      <c r="K60" s="112">
        <f>IF(H60+(YEAR(I60)-YEAR(Параметры!$C$11))*12+(MONTH(I60)-MONTH(Параметры!$C$11))&gt;Параметры!$C$12,DATE(YEAR(Параметры!$C$11),MONTH(Параметры!$C$11)+Параметры!$C$12-1,1),"")</f>
        <v>42705</v>
      </c>
      <c r="M60" s="76">
        <f t="shared" si="2"/>
        <v>0</v>
      </c>
      <c r="N60" s="64">
        <f>IF(AND(N$3&gt;=$I60,$H60&gt;0,SUM($M60:M60)&lt;$G60,$I60&lt;&gt;0),$G60/$H60,0)*IF(AND($K60&gt;0,N$3&gt;$K60),0,1)*тех!Y$6</f>
        <v>0</v>
      </c>
      <c r="O60" s="64">
        <f>IF(AND(O$3&gt;=$I60,$H60&gt;0,SUM($M60:N60)&lt;$G60,$I60&lt;&gt;0),$G60/$H60,0)*IF(AND($K60&gt;0,O$3&gt;$K60),0,1)*тех!Z$6</f>
        <v>0</v>
      </c>
      <c r="P60" s="64">
        <f>IF(AND(P$3&gt;=$I60,$H60&gt;0,SUM($M60:O60)&lt;$G60,$I60&lt;&gt;0),$G60/$H60,0)*IF(AND($K60&gt;0,P$3&gt;$K60),0,1)*тех!AA$6</f>
        <v>0</v>
      </c>
      <c r="Q60" s="64">
        <f>IF(AND(Q$3&gt;=$I60,$H60&gt;0,SUM($M60:P60)&lt;$G60,$I60&lt;&gt;0),$G60/$H60,0)*IF(AND($K60&gt;0,Q$3&gt;$K60),0,1)*тех!AB$6</f>
        <v>0</v>
      </c>
      <c r="R60" s="64">
        <f>IF(AND(R$3&gt;=$I60,$H60&gt;0,SUM($M60:Q60)&lt;$G60,$I60&lt;&gt;0),$G60/$H60,0)*IF(AND($K60&gt;0,R$3&gt;$K60),0,1)*тех!AC$6</f>
        <v>0</v>
      </c>
      <c r="S60" s="64">
        <f>IF(AND(S$3&gt;=$I60,$H60&gt;0,SUM($M60:R60)&lt;$G60,$I60&lt;&gt;0),$G60/$H60,0)*IF(AND($K60&gt;0,S$3&gt;$K60),0,1)*тех!AD$6</f>
        <v>0</v>
      </c>
      <c r="T60" s="64">
        <f>IF(AND(T$3&gt;=$I60,$H60&gt;0,SUM($M60:S60)&lt;$G60,$I60&lt;&gt;0),$G60/$H60,0)*IF(AND($K60&gt;0,T$3&gt;$K60),0,1)*тех!AE$6</f>
        <v>0</v>
      </c>
      <c r="U60" s="64">
        <f>IF(AND(U$3&gt;=$I60,$H60&gt;0,SUM($M60:T60)&lt;$G60,$I60&lt;&gt;0),$G60/$H60,0)*IF(AND($K60&gt;0,U$3&gt;$K60),0,1)*тех!AF$6</f>
        <v>0</v>
      </c>
      <c r="V60" s="64">
        <f>IF(AND(V$3&gt;=$I60,$H60&gt;0,SUM($M60:U60)&lt;$G60,$I60&lt;&gt;0),$G60/$H60,0)*IF(AND($K60&gt;0,V$3&gt;$K60),0,1)*тех!AG$6</f>
        <v>0</v>
      </c>
      <c r="W60" s="64">
        <f>IF(AND(W$3&gt;=$I60,$H60&gt;0,SUM($M60:V60)&lt;$G60,$I60&lt;&gt;0),$G60/$H60,0)*IF(AND($K60&gt;0,W$3&gt;$K60),0,1)*тех!AH$6</f>
        <v>0</v>
      </c>
      <c r="X60" s="64">
        <f>IF(AND(X$3&gt;=$I60,$H60&gt;0,SUM($M60:W60)&lt;$G60,$I60&lt;&gt;0),$G60/$H60,0)*IF(AND($K60&gt;0,X$3&gt;$K60),0,1)*тех!AI$6</f>
        <v>0</v>
      </c>
      <c r="Y60" s="64">
        <f>IF(AND(Y$3&gt;=$I60,$H60&gt;0,SUM($M60:X60)&lt;$G60,$I60&lt;&gt;0),$G60/$H60,0)*IF(AND($K60&gt;0,Y$3&gt;$K60),0,1)*тех!AJ$6</f>
        <v>0</v>
      </c>
      <c r="Z60" s="64">
        <f>IF(AND(Z$3&gt;=$I60,$H60&gt;0,SUM($M60:Y60)&lt;$G60,$I60&lt;&gt;0),$G60/$H60,0)*IF(AND($K60&gt;0,Z$3&gt;$K60),0,1)*тех!AK$6</f>
        <v>0</v>
      </c>
      <c r="AA60" s="64">
        <f>IF(AND(AA$3&gt;=$I60,$H60&gt;0,SUM($M60:Z60)&lt;$G60,$I60&lt;&gt;0),$G60/$H60,0)*IF(AND($K60&gt;0,AA$3&gt;$K60),0,1)*тех!AL$6</f>
        <v>0</v>
      </c>
      <c r="AB60" s="64">
        <f>IF(AND(AB$3&gt;=$I60,$H60&gt;0,SUM($M60:AA60)&lt;$G60,$I60&lt;&gt;0),$G60/$H60,0)*IF(AND($K60&gt;0,AB$3&gt;$K60),0,1)*тех!AM$6</f>
        <v>0</v>
      </c>
      <c r="AC60" s="64">
        <f>IF(AND(AC$3&gt;=$I60,$H60&gt;0,SUM($M60:AB60)&lt;$G60,$I60&lt;&gt;0),$G60/$H60,0)*IF(AND($K60&gt;0,AC$3&gt;$K60),0,1)*тех!AN$6</f>
        <v>0</v>
      </c>
      <c r="AD60" s="64">
        <f>IF(AND(AD$3&gt;=$I60,$H60&gt;0,SUM($M60:AC60)&lt;$G60,$I60&lt;&gt;0),$G60/$H60,0)*IF(AND($K60&gt;0,AD$3&gt;$K60),0,1)*тех!AO$6</f>
        <v>0</v>
      </c>
      <c r="AE60" s="64">
        <f>IF(AND(AE$3&gt;=$I60,$H60&gt;0,SUM($M60:AD60)&lt;$G60,$I60&lt;&gt;0),$G60/$H60,0)*IF(AND($K60&gt;0,AE$3&gt;$K60),0,1)*тех!AP$6</f>
        <v>0</v>
      </c>
      <c r="AF60" s="64">
        <f>IF(AND(AF$3&gt;=$I60,$H60&gt;0,SUM($M60:AE60)&lt;$G60,$I60&lt;&gt;0),$G60/$H60,0)*IF(AND($K60&gt;0,AF$3&gt;$K60),0,1)*тех!AQ$6</f>
        <v>0</v>
      </c>
      <c r="AG60" s="64">
        <f>IF(AND(AG$3&gt;=$I60,$H60&gt;0,SUM($M60:AF60)&lt;$G60,$I60&lt;&gt;0),$G60/$H60,0)*IF(AND($K60&gt;0,AG$3&gt;$K60),0,1)*тех!AR$6</f>
        <v>0</v>
      </c>
      <c r="AH60" s="64">
        <f>IF(AND(AH$3&gt;=$I60,$H60&gt;0,SUM($M60:AG60)&lt;$G60,$I60&lt;&gt;0),$G60/$H60,0)*IF(AND($K60&gt;0,AH$3&gt;$K60),0,1)*тех!AS$6</f>
        <v>0</v>
      </c>
      <c r="AI60" s="64">
        <f>IF(AND(AI$3&gt;=$I60,$H60&gt;0,SUM($M60:AH60)&lt;$G60,$I60&lt;&gt;0),$G60/$H60,0)*IF(AND($K60&gt;0,AI$3&gt;$K60),0,1)*тех!AT$6</f>
        <v>0</v>
      </c>
      <c r="AJ60" s="64">
        <f>IF(AND(AJ$3&gt;=$I60,$H60&gt;0,SUM($M60:AI60)&lt;$G60,$I60&lt;&gt;0),$G60/$H60,0)*IF(AND($K60&gt;0,AJ$3&gt;$K60),0,1)*тех!AU$6</f>
        <v>0</v>
      </c>
      <c r="AK60" s="64">
        <f>IF(AND(AK$3&gt;=$I60,$H60&gt;0,SUM($M60:AJ60)&lt;$G60,$I60&lt;&gt;0),$G60/$H60,0)*IF(AND($K60&gt;0,AK$3&gt;$K60),0,1)*тех!AV$6</f>
        <v>0</v>
      </c>
      <c r="AL60" s="64">
        <f>IF(AND(AL$3&gt;=$I60,$H60&gt;0,SUM($M60:AK60)&lt;$G60,$I60&lt;&gt;0),$G60/$H60,0)*IF(AND($K60&gt;0,AL$3&gt;$K60),0,1)*тех!AW$6</f>
        <v>0</v>
      </c>
      <c r="AM60" s="64">
        <f>IF(AND(AM$3&gt;=$I60,$H60&gt;0,SUM($M60:AL60)&lt;$G60,$I60&lt;&gt;0),$G60/$H60,0)*IF(AND($K60&gt;0,AM$3&gt;$K60),0,1)*тех!AX$6</f>
        <v>0</v>
      </c>
      <c r="AN60" s="64">
        <f>IF(AND(AN$3&gt;=$I60,$H60&gt;0,SUM($M60:AM60)&lt;$G60,$I60&lt;&gt;0),$G60/$H60,0)*IF(AND($K60&gt;0,AN$3&gt;$K60),0,1)*тех!AY$6</f>
        <v>0</v>
      </c>
      <c r="AO60" s="64">
        <f>IF(AND(AO$3&gt;=$I60,$H60&gt;0,SUM($M60:AN60)&lt;$G60,$I60&lt;&gt;0),$G60/$H60,0)*IF(AND($K60&gt;0,AO$3&gt;$K60),0,1)*тех!AZ$6</f>
        <v>0</v>
      </c>
      <c r="AP60" s="64">
        <f>IF(AND(AP$3&gt;=$I60,$H60&gt;0,SUM($M60:AO60)&lt;$G60,$I60&lt;&gt;0),$G60/$H60,0)*IF(AND($K60&gt;0,AP$3&gt;$K60),0,1)*тех!BA$6</f>
        <v>0</v>
      </c>
      <c r="AQ60" s="64">
        <f>IF(AND(AQ$3&gt;=$I60,$H60&gt;0,SUM($M60:AP60)&lt;$G60,$I60&lt;&gt;0),$G60/$H60,0)*IF(AND($K60&gt;0,AQ$3&gt;$K60),0,1)*тех!BB$6</f>
        <v>0</v>
      </c>
      <c r="AR60" s="64">
        <f>IF(AND(AR$3&gt;=$I60,$H60&gt;0,SUM($M60:AQ60)&lt;$G60,$I60&lt;&gt;0),$G60/$H60,0)*IF(AND($K60&gt;0,AR$3&gt;$K60),0,1)*тех!BC$6</f>
        <v>0</v>
      </c>
      <c r="AS60" s="64">
        <f>IF(AND(AS$3&gt;=$I60,$H60&gt;0,SUM($M60:AR60)&lt;$G60,$I60&lt;&gt;0),$G60/$H60,0)*IF(AND($K60&gt;0,AS$3&gt;$K60),0,1)*тех!BD$6</f>
        <v>0</v>
      </c>
      <c r="AT60" s="64">
        <f>IF(AND(AT$3&gt;=$I60,$H60&gt;0,SUM($M60:AS60)&lt;$G60,$I60&lt;&gt;0),$G60/$H60,0)*IF(AND($K60&gt;0,AT$3&gt;$K60),0,1)*тех!BE$6</f>
        <v>0</v>
      </c>
      <c r="AU60" s="64">
        <f>IF(AND(AU$3&gt;=$I60,$H60&gt;0,SUM($M60:AT60)&lt;$G60,$I60&lt;&gt;0),$G60/$H60,0)*IF(AND($K60&gt;0,AU$3&gt;$K60),0,1)*тех!BF$6</f>
        <v>0</v>
      </c>
      <c r="AV60" s="64">
        <f>IF(AND(AV$3&gt;=$I60,$H60&gt;0,SUM($M60:AU60)&lt;$G60,$I60&lt;&gt;0),$G60/$H60,0)*IF(AND($K60&gt;0,AV$3&gt;$K60),0,1)*тех!BG$6</f>
        <v>0</v>
      </c>
      <c r="AW60" s="64">
        <f>IF(AND(AW$3&gt;=$I60,$H60&gt;0,SUM($M60:AV60)&lt;$G60,$I60&lt;&gt;0),$G60/$H60,0)*IF(AND($K60&gt;0,AW$3&gt;$K60),0,1)*тех!BH$6</f>
        <v>0</v>
      </c>
      <c r="AX60" s="64">
        <f>IF(AND(AX$3&gt;=$I60,$H60&gt;0,SUM($M60:AW60)&lt;$G60,$I60&lt;&gt;0),$G60/$H60,0)*IF(AND($K60&gt;0,AX$3&gt;$K60),0,1)*тех!BI$6</f>
        <v>0</v>
      </c>
      <c r="AY60" s="64">
        <f>IF(AND(AY$3&gt;=$I60,$H60&gt;0,SUM($M60:AX60)&lt;$G60,$I60&lt;&gt;0),$G60/$H60,0)*IF(AND($K60&gt;0,AY$3&gt;$K60),0,1)*тех!BJ$6</f>
        <v>0</v>
      </c>
      <c r="AZ60" s="64">
        <f>IF(AND(AZ$3&gt;=$I60,$H60&gt;0,SUM($M60:AY60)&lt;$G60,$I60&lt;&gt;0),$G60/$H60,0)*IF(AND($K60&gt;0,AZ$3&gt;$K60),0,1)*тех!BK$6</f>
        <v>0</v>
      </c>
      <c r="BA60" s="64">
        <f>IF(AND(BA$3&gt;=$I60,$H60&gt;0,SUM($M60:AZ60)&lt;$G60,$I60&lt;&gt;0),$G60/$H60,0)*IF(AND($K60&gt;0,BA$3&gt;$K60),0,1)*тех!BL$6</f>
        <v>0</v>
      </c>
      <c r="BB60" s="64">
        <f>IF(AND(BB$3&gt;=$I60,$H60&gt;0,SUM($M60:BA60)&lt;$G60,$I60&lt;&gt;0),$G60/$H60,0)*IF(AND($K60&gt;0,BB$3&gt;$K60),0,1)*тех!BM$6</f>
        <v>0</v>
      </c>
      <c r="BC60" s="64">
        <f>IF(AND(BC$3&gt;=$I60,$H60&gt;0,SUM($M60:BB60)&lt;$G60,$I60&lt;&gt;0),$G60/$H60,0)*IF(AND($K60&gt;0,BC$3&gt;$K60),0,1)*тех!BN$6</f>
        <v>0</v>
      </c>
      <c r="BD60" s="64">
        <f>IF(AND(BD$3&gt;=$I60,$H60&gt;0,SUM($M60:BC60)&lt;$G60,$I60&lt;&gt;0),$G60/$H60,0)*IF(AND($K60&gt;0,BD$3&gt;$K60),0,1)*тех!BO$6</f>
        <v>0</v>
      </c>
      <c r="BE60" s="64">
        <f>IF(AND(BE$3&gt;=$I60,$H60&gt;0,SUM($M60:BD60)&lt;$G60,$I60&lt;&gt;0),$G60/$H60,0)*IF(AND($K60&gt;0,BE$3&gt;$K60),0,1)*тех!BP$6</f>
        <v>0</v>
      </c>
      <c r="BF60" s="64">
        <f>IF(AND(BF$3&gt;=$I60,$H60&gt;0,SUM($M60:BE60)&lt;$G60,$I60&lt;&gt;0),$G60/$H60,0)*IF(AND($K60&gt;0,BF$3&gt;$K60),0,1)*тех!BQ$6</f>
        <v>0</v>
      </c>
      <c r="BG60" s="64">
        <f>IF(AND(BG$3&gt;=$I60,$H60&gt;0,SUM($M60:BF60)&lt;$G60,$I60&lt;&gt;0),$G60/$H60,0)*IF(AND($K60&gt;0,BG$3&gt;$K60),0,1)*тех!BR$6</f>
        <v>0</v>
      </c>
      <c r="BH60" s="64">
        <f>IF(AND(BH$3&gt;=$I60,$H60&gt;0,SUM($M60:BG60)&lt;$G60,$I60&lt;&gt;0),$G60/$H60,0)*IF(AND($K60&gt;0,BH$3&gt;$K60),0,1)*тех!BS$6</f>
        <v>0</v>
      </c>
      <c r="BI60" s="64">
        <f>IF(AND(BI$3&gt;=$I60,$H60&gt;0,SUM($M60:BH60)&lt;$G60,$I60&lt;&gt;0),$G60/$H60,0)*IF(AND($K60&gt;0,BI$3&gt;$K60),0,1)*тех!BT$6</f>
        <v>0</v>
      </c>
      <c r="BJ60" s="64">
        <f>IF(AND(BJ$3&gt;=$I60,$H60&gt;0,SUM($M60:BI60)&lt;$G60,$I60&lt;&gt;0),$G60/$H60,0)*IF(AND($K60&gt;0,BJ$3&gt;$K60),0,1)*тех!BU$6</f>
        <v>0</v>
      </c>
      <c r="BK60" s="64">
        <f>IF(AND(BK$3&gt;=$I60,$H60&gt;0,SUM($M60:BJ60)&lt;$G60,$I60&lt;&gt;0),$G60/$H60,0)*IF(AND($K60&gt;0,BK$3&gt;$K60),0,1)*тех!BV$6</f>
        <v>0</v>
      </c>
      <c r="BL60" s="64">
        <f>IF(AND(BL$3&gt;=$I60,$H60&gt;0,SUM($M60:BK60)&lt;$G60,$I60&lt;&gt;0),$G60/$H60,0)*IF(AND($K60&gt;0,BL$3&gt;$K60),0,1)*тех!BW$6</f>
        <v>0</v>
      </c>
      <c r="BM60" s="64">
        <f>IF(AND(BM$3&gt;=$I60,$H60&gt;0,SUM($M60:BL60)&lt;$G60,$I60&lt;&gt;0),$G60/$H60,0)*IF(AND($K60&gt;0,BM$3&gt;$K60),0,1)*тех!BX$6</f>
        <v>0</v>
      </c>
      <c r="BN60" s="64">
        <f>IF(AND(BN$3&gt;=$I60,$H60&gt;0,SUM($M60:BM60)&lt;$G60,$I60&lt;&gt;0),$G60/$H60,0)*IF(AND($K60&gt;0,BN$3&gt;$K60),0,1)*тех!BY$6</f>
        <v>0</v>
      </c>
      <c r="BO60" s="64">
        <f>IF(AND(BO$3&gt;=$I60,$H60&gt;0,SUM($M60:BN60)&lt;$G60,$I60&lt;&gt;0),$G60/$H60,0)*IF(AND($K60&gt;0,BO$3&gt;$K60),0,1)*тех!BZ$6</f>
        <v>0</v>
      </c>
      <c r="BP60" s="64">
        <f>IF(AND(BP$3&gt;=$I60,$H60&gt;0,SUM($M60:BO60)&lt;$G60,$I60&lt;&gt;0),$G60/$H60,0)*IF(AND($K60&gt;0,BP$3&gt;$K60),0,1)*тех!CA$6</f>
        <v>0</v>
      </c>
      <c r="BQ60" s="64">
        <f>IF(AND(BQ$3&gt;=$I60,$H60&gt;0,SUM($M60:BP60)&lt;$G60,$I60&lt;&gt;0),$G60/$H60,0)*IF(AND($K60&gt;0,BQ$3&gt;$K60),0,1)*тех!CB$6</f>
        <v>0</v>
      </c>
      <c r="BR60" s="64">
        <f>IF(AND(BR$3&gt;=$I60,$H60&gt;0,SUM($M60:BQ60)&lt;$G60,$I60&lt;&gt;0),$G60/$H60,0)*IF(AND($K60&gt;0,BR$3&gt;$K60),0,1)*тех!CC$6</f>
        <v>0</v>
      </c>
      <c r="BS60" s="64">
        <f>IF(AND(BS$3&gt;=$I60,$H60&gt;0,SUM($M60:BR60)&lt;$G60,$I60&lt;&gt;0),$G60/$H60,0)*IF(AND($K60&gt;0,BS$3&gt;$K60),0,1)*тех!CD$6</f>
        <v>0</v>
      </c>
      <c r="BT60" s="64">
        <f>IF(AND(BT$3&gt;=$I60,$H60&gt;0,SUM($M60:BS60)&lt;$G60,$I60&lt;&gt;0),$G60/$H60,0)*IF(AND($K60&gt;0,BT$3&gt;$K60),0,1)*тех!CE$6</f>
        <v>0</v>
      </c>
    </row>
    <row r="61" spans="2:72">
      <c r="B61" s="3">
        <v>56</v>
      </c>
      <c r="C61" s="19" t="s">
        <v>906</v>
      </c>
      <c r="D61" s="19" t="s">
        <v>685</v>
      </c>
      <c r="E61" s="71">
        <v>1115963.5499999998</v>
      </c>
      <c r="F61" s="19">
        <v>0</v>
      </c>
      <c r="G61" s="76">
        <f t="shared" si="5"/>
        <v>0</v>
      </c>
      <c r="H61" s="7">
        <f>IFERROR(VLOOKUP(D61,тех!$N$19:$O$24,2,FALSE),)</f>
        <v>60</v>
      </c>
      <c r="I61" s="20">
        <f t="shared" si="3"/>
        <v>42370</v>
      </c>
      <c r="J61" s="111">
        <f>IF(AND(H61+(YEAR(I61)-YEAR(Параметры!$C$11))*12+(MONTH(I61)-MONTH(Параметры!$C$11))&gt;Параметры!$C$12,F61&gt;0),(G61-SUM(M61:BT61))/F61,)</f>
        <v>0</v>
      </c>
      <c r="K61" s="112">
        <f>IF(H61+(YEAR(I61)-YEAR(Параметры!$C$11))*12+(MONTH(I61)-MONTH(Параметры!$C$11))&gt;Параметры!$C$12,DATE(YEAR(Параметры!$C$11),MONTH(Параметры!$C$11)+Параметры!$C$12-1,1),"")</f>
        <v>42705</v>
      </c>
      <c r="M61" s="76">
        <f t="shared" si="2"/>
        <v>0</v>
      </c>
      <c r="N61" s="64">
        <f>IF(AND(N$3&gt;=$I61,$H61&gt;0,SUM($M61:M61)&lt;$G61,$I61&lt;&gt;0),$G61/$H61,0)*IF(AND($K61&gt;0,N$3&gt;$K61),0,1)*тех!Y$6</f>
        <v>0</v>
      </c>
      <c r="O61" s="64">
        <f>IF(AND(O$3&gt;=$I61,$H61&gt;0,SUM($M61:N61)&lt;$G61,$I61&lt;&gt;0),$G61/$H61,0)*IF(AND($K61&gt;0,O$3&gt;$K61),0,1)*тех!Z$6</f>
        <v>0</v>
      </c>
      <c r="P61" s="64">
        <f>IF(AND(P$3&gt;=$I61,$H61&gt;0,SUM($M61:O61)&lt;$G61,$I61&lt;&gt;0),$G61/$H61,0)*IF(AND($K61&gt;0,P$3&gt;$K61),0,1)*тех!AA$6</f>
        <v>0</v>
      </c>
      <c r="Q61" s="64">
        <f>IF(AND(Q$3&gt;=$I61,$H61&gt;0,SUM($M61:P61)&lt;$G61,$I61&lt;&gt;0),$G61/$H61,0)*IF(AND($K61&gt;0,Q$3&gt;$K61),0,1)*тех!AB$6</f>
        <v>0</v>
      </c>
      <c r="R61" s="64">
        <f>IF(AND(R$3&gt;=$I61,$H61&gt;0,SUM($M61:Q61)&lt;$G61,$I61&lt;&gt;0),$G61/$H61,0)*IF(AND($K61&gt;0,R$3&gt;$K61),0,1)*тех!AC$6</f>
        <v>0</v>
      </c>
      <c r="S61" s="64">
        <f>IF(AND(S$3&gt;=$I61,$H61&gt;0,SUM($M61:R61)&lt;$G61,$I61&lt;&gt;0),$G61/$H61,0)*IF(AND($K61&gt;0,S$3&gt;$K61),0,1)*тех!AD$6</f>
        <v>0</v>
      </c>
      <c r="T61" s="64">
        <f>IF(AND(T$3&gt;=$I61,$H61&gt;0,SUM($M61:S61)&lt;$G61,$I61&lt;&gt;0),$G61/$H61,0)*IF(AND($K61&gt;0,T$3&gt;$K61),0,1)*тех!AE$6</f>
        <v>0</v>
      </c>
      <c r="U61" s="64">
        <f>IF(AND(U$3&gt;=$I61,$H61&gt;0,SUM($M61:T61)&lt;$G61,$I61&lt;&gt;0),$G61/$H61,0)*IF(AND($K61&gt;0,U$3&gt;$K61),0,1)*тех!AF$6</f>
        <v>0</v>
      </c>
      <c r="V61" s="64">
        <f>IF(AND(V$3&gt;=$I61,$H61&gt;0,SUM($M61:U61)&lt;$G61,$I61&lt;&gt;0),$G61/$H61,0)*IF(AND($K61&gt;0,V$3&gt;$K61),0,1)*тех!AG$6</f>
        <v>0</v>
      </c>
      <c r="W61" s="64">
        <f>IF(AND(W$3&gt;=$I61,$H61&gt;0,SUM($M61:V61)&lt;$G61,$I61&lt;&gt;0),$G61/$H61,0)*IF(AND($K61&gt;0,W$3&gt;$K61),0,1)*тех!AH$6</f>
        <v>0</v>
      </c>
      <c r="X61" s="64">
        <f>IF(AND(X$3&gt;=$I61,$H61&gt;0,SUM($M61:W61)&lt;$G61,$I61&lt;&gt;0),$G61/$H61,0)*IF(AND($K61&gt;0,X$3&gt;$K61),0,1)*тех!AI$6</f>
        <v>0</v>
      </c>
      <c r="Y61" s="64">
        <f>IF(AND(Y$3&gt;=$I61,$H61&gt;0,SUM($M61:X61)&lt;$G61,$I61&lt;&gt;0),$G61/$H61,0)*IF(AND($K61&gt;0,Y$3&gt;$K61),0,1)*тех!AJ$6</f>
        <v>0</v>
      </c>
      <c r="Z61" s="64">
        <f>IF(AND(Z$3&gt;=$I61,$H61&gt;0,SUM($M61:Y61)&lt;$G61,$I61&lt;&gt;0),$G61/$H61,0)*IF(AND($K61&gt;0,Z$3&gt;$K61),0,1)*тех!AK$6</f>
        <v>0</v>
      </c>
      <c r="AA61" s="64">
        <f>IF(AND(AA$3&gt;=$I61,$H61&gt;0,SUM($M61:Z61)&lt;$G61,$I61&lt;&gt;0),$G61/$H61,0)*IF(AND($K61&gt;0,AA$3&gt;$K61),0,1)*тех!AL$6</f>
        <v>0</v>
      </c>
      <c r="AB61" s="64">
        <f>IF(AND(AB$3&gt;=$I61,$H61&gt;0,SUM($M61:AA61)&lt;$G61,$I61&lt;&gt;0),$G61/$H61,0)*IF(AND($K61&gt;0,AB$3&gt;$K61),0,1)*тех!AM$6</f>
        <v>0</v>
      </c>
      <c r="AC61" s="64">
        <f>IF(AND(AC$3&gt;=$I61,$H61&gt;0,SUM($M61:AB61)&lt;$G61,$I61&lt;&gt;0),$G61/$H61,0)*IF(AND($K61&gt;0,AC$3&gt;$K61),0,1)*тех!AN$6</f>
        <v>0</v>
      </c>
      <c r="AD61" s="64">
        <f>IF(AND(AD$3&gt;=$I61,$H61&gt;0,SUM($M61:AC61)&lt;$G61,$I61&lt;&gt;0),$G61/$H61,0)*IF(AND($K61&gt;0,AD$3&gt;$K61),0,1)*тех!AO$6</f>
        <v>0</v>
      </c>
      <c r="AE61" s="64">
        <f>IF(AND(AE$3&gt;=$I61,$H61&gt;0,SUM($M61:AD61)&lt;$G61,$I61&lt;&gt;0),$G61/$H61,0)*IF(AND($K61&gt;0,AE$3&gt;$K61),0,1)*тех!AP$6</f>
        <v>0</v>
      </c>
      <c r="AF61" s="64">
        <f>IF(AND(AF$3&gt;=$I61,$H61&gt;0,SUM($M61:AE61)&lt;$G61,$I61&lt;&gt;0),$G61/$H61,0)*IF(AND($K61&gt;0,AF$3&gt;$K61),0,1)*тех!AQ$6</f>
        <v>0</v>
      </c>
      <c r="AG61" s="64">
        <f>IF(AND(AG$3&gt;=$I61,$H61&gt;0,SUM($M61:AF61)&lt;$G61,$I61&lt;&gt;0),$G61/$H61,0)*IF(AND($K61&gt;0,AG$3&gt;$K61),0,1)*тех!AR$6</f>
        <v>0</v>
      </c>
      <c r="AH61" s="64">
        <f>IF(AND(AH$3&gt;=$I61,$H61&gt;0,SUM($M61:AG61)&lt;$G61,$I61&lt;&gt;0),$G61/$H61,0)*IF(AND($K61&gt;0,AH$3&gt;$K61),0,1)*тех!AS$6</f>
        <v>0</v>
      </c>
      <c r="AI61" s="64">
        <f>IF(AND(AI$3&gt;=$I61,$H61&gt;0,SUM($M61:AH61)&lt;$G61,$I61&lt;&gt;0),$G61/$H61,0)*IF(AND($K61&gt;0,AI$3&gt;$K61),0,1)*тех!AT$6</f>
        <v>0</v>
      </c>
      <c r="AJ61" s="64">
        <f>IF(AND(AJ$3&gt;=$I61,$H61&gt;0,SUM($M61:AI61)&lt;$G61,$I61&lt;&gt;0),$G61/$H61,0)*IF(AND($K61&gt;0,AJ$3&gt;$K61),0,1)*тех!AU$6</f>
        <v>0</v>
      </c>
      <c r="AK61" s="64">
        <f>IF(AND(AK$3&gt;=$I61,$H61&gt;0,SUM($M61:AJ61)&lt;$G61,$I61&lt;&gt;0),$G61/$H61,0)*IF(AND($K61&gt;0,AK$3&gt;$K61),0,1)*тех!AV$6</f>
        <v>0</v>
      </c>
      <c r="AL61" s="64">
        <f>IF(AND(AL$3&gt;=$I61,$H61&gt;0,SUM($M61:AK61)&lt;$G61,$I61&lt;&gt;0),$G61/$H61,0)*IF(AND($K61&gt;0,AL$3&gt;$K61),0,1)*тех!AW$6</f>
        <v>0</v>
      </c>
      <c r="AM61" s="64">
        <f>IF(AND(AM$3&gt;=$I61,$H61&gt;0,SUM($M61:AL61)&lt;$G61,$I61&lt;&gt;0),$G61/$H61,0)*IF(AND($K61&gt;0,AM$3&gt;$K61),0,1)*тех!AX$6</f>
        <v>0</v>
      </c>
      <c r="AN61" s="64">
        <f>IF(AND(AN$3&gt;=$I61,$H61&gt;0,SUM($M61:AM61)&lt;$G61,$I61&lt;&gt;0),$G61/$H61,0)*IF(AND($K61&gt;0,AN$3&gt;$K61),0,1)*тех!AY$6</f>
        <v>0</v>
      </c>
      <c r="AO61" s="64">
        <f>IF(AND(AO$3&gt;=$I61,$H61&gt;0,SUM($M61:AN61)&lt;$G61,$I61&lt;&gt;0),$G61/$H61,0)*IF(AND($K61&gt;0,AO$3&gt;$K61),0,1)*тех!AZ$6</f>
        <v>0</v>
      </c>
      <c r="AP61" s="64">
        <f>IF(AND(AP$3&gt;=$I61,$H61&gt;0,SUM($M61:AO61)&lt;$G61,$I61&lt;&gt;0),$G61/$H61,0)*IF(AND($K61&gt;0,AP$3&gt;$K61),0,1)*тех!BA$6</f>
        <v>0</v>
      </c>
      <c r="AQ61" s="64">
        <f>IF(AND(AQ$3&gt;=$I61,$H61&gt;0,SUM($M61:AP61)&lt;$G61,$I61&lt;&gt;0),$G61/$H61,0)*IF(AND($K61&gt;0,AQ$3&gt;$K61),0,1)*тех!BB$6</f>
        <v>0</v>
      </c>
      <c r="AR61" s="64">
        <f>IF(AND(AR$3&gt;=$I61,$H61&gt;0,SUM($M61:AQ61)&lt;$G61,$I61&lt;&gt;0),$G61/$H61,0)*IF(AND($K61&gt;0,AR$3&gt;$K61),0,1)*тех!BC$6</f>
        <v>0</v>
      </c>
      <c r="AS61" s="64">
        <f>IF(AND(AS$3&gt;=$I61,$H61&gt;0,SUM($M61:AR61)&lt;$G61,$I61&lt;&gt;0),$G61/$H61,0)*IF(AND($K61&gt;0,AS$3&gt;$K61),0,1)*тех!BD$6</f>
        <v>0</v>
      </c>
      <c r="AT61" s="64">
        <f>IF(AND(AT$3&gt;=$I61,$H61&gt;0,SUM($M61:AS61)&lt;$G61,$I61&lt;&gt;0),$G61/$H61,0)*IF(AND($K61&gt;0,AT$3&gt;$K61),0,1)*тех!BE$6</f>
        <v>0</v>
      </c>
      <c r="AU61" s="64">
        <f>IF(AND(AU$3&gt;=$I61,$H61&gt;0,SUM($M61:AT61)&lt;$G61,$I61&lt;&gt;0),$G61/$H61,0)*IF(AND($K61&gt;0,AU$3&gt;$K61),0,1)*тех!BF$6</f>
        <v>0</v>
      </c>
      <c r="AV61" s="64">
        <f>IF(AND(AV$3&gt;=$I61,$H61&gt;0,SUM($M61:AU61)&lt;$G61,$I61&lt;&gt;0),$G61/$H61,0)*IF(AND($K61&gt;0,AV$3&gt;$K61),0,1)*тех!BG$6</f>
        <v>0</v>
      </c>
      <c r="AW61" s="64">
        <f>IF(AND(AW$3&gt;=$I61,$H61&gt;0,SUM($M61:AV61)&lt;$G61,$I61&lt;&gt;0),$G61/$H61,0)*IF(AND($K61&gt;0,AW$3&gt;$K61),0,1)*тех!BH$6</f>
        <v>0</v>
      </c>
      <c r="AX61" s="64">
        <f>IF(AND(AX$3&gt;=$I61,$H61&gt;0,SUM($M61:AW61)&lt;$G61,$I61&lt;&gt;0),$G61/$H61,0)*IF(AND($K61&gt;0,AX$3&gt;$K61),0,1)*тех!BI$6</f>
        <v>0</v>
      </c>
      <c r="AY61" s="64">
        <f>IF(AND(AY$3&gt;=$I61,$H61&gt;0,SUM($M61:AX61)&lt;$G61,$I61&lt;&gt;0),$G61/$H61,0)*IF(AND($K61&gt;0,AY$3&gt;$K61),0,1)*тех!BJ$6</f>
        <v>0</v>
      </c>
      <c r="AZ61" s="64">
        <f>IF(AND(AZ$3&gt;=$I61,$H61&gt;0,SUM($M61:AY61)&lt;$G61,$I61&lt;&gt;0),$G61/$H61,0)*IF(AND($K61&gt;0,AZ$3&gt;$K61),0,1)*тех!BK$6</f>
        <v>0</v>
      </c>
      <c r="BA61" s="64">
        <f>IF(AND(BA$3&gt;=$I61,$H61&gt;0,SUM($M61:AZ61)&lt;$G61,$I61&lt;&gt;0),$G61/$H61,0)*IF(AND($K61&gt;0,BA$3&gt;$K61),0,1)*тех!BL$6</f>
        <v>0</v>
      </c>
      <c r="BB61" s="64">
        <f>IF(AND(BB$3&gt;=$I61,$H61&gt;0,SUM($M61:BA61)&lt;$G61,$I61&lt;&gt;0),$G61/$H61,0)*IF(AND($K61&gt;0,BB$3&gt;$K61),0,1)*тех!BM$6</f>
        <v>0</v>
      </c>
      <c r="BC61" s="64">
        <f>IF(AND(BC$3&gt;=$I61,$H61&gt;0,SUM($M61:BB61)&lt;$G61,$I61&lt;&gt;0),$G61/$H61,0)*IF(AND($K61&gt;0,BC$3&gt;$K61),0,1)*тех!BN$6</f>
        <v>0</v>
      </c>
      <c r="BD61" s="64">
        <f>IF(AND(BD$3&gt;=$I61,$H61&gt;0,SUM($M61:BC61)&lt;$G61,$I61&lt;&gt;0),$G61/$H61,0)*IF(AND($K61&gt;0,BD$3&gt;$K61),0,1)*тех!BO$6</f>
        <v>0</v>
      </c>
      <c r="BE61" s="64">
        <f>IF(AND(BE$3&gt;=$I61,$H61&gt;0,SUM($M61:BD61)&lt;$G61,$I61&lt;&gt;0),$G61/$H61,0)*IF(AND($K61&gt;0,BE$3&gt;$K61),0,1)*тех!BP$6</f>
        <v>0</v>
      </c>
      <c r="BF61" s="64">
        <f>IF(AND(BF$3&gt;=$I61,$H61&gt;0,SUM($M61:BE61)&lt;$G61,$I61&lt;&gt;0),$G61/$H61,0)*IF(AND($K61&gt;0,BF$3&gt;$K61),0,1)*тех!BQ$6</f>
        <v>0</v>
      </c>
      <c r="BG61" s="64">
        <f>IF(AND(BG$3&gt;=$I61,$H61&gt;0,SUM($M61:BF61)&lt;$G61,$I61&lt;&gt;0),$G61/$H61,0)*IF(AND($K61&gt;0,BG$3&gt;$K61),0,1)*тех!BR$6</f>
        <v>0</v>
      </c>
      <c r="BH61" s="64">
        <f>IF(AND(BH$3&gt;=$I61,$H61&gt;0,SUM($M61:BG61)&lt;$G61,$I61&lt;&gt;0),$G61/$H61,0)*IF(AND($K61&gt;0,BH$3&gt;$K61),0,1)*тех!BS$6</f>
        <v>0</v>
      </c>
      <c r="BI61" s="64">
        <f>IF(AND(BI$3&gt;=$I61,$H61&gt;0,SUM($M61:BH61)&lt;$G61,$I61&lt;&gt;0),$G61/$H61,0)*IF(AND($K61&gt;0,BI$3&gt;$K61),0,1)*тех!BT$6</f>
        <v>0</v>
      </c>
      <c r="BJ61" s="64">
        <f>IF(AND(BJ$3&gt;=$I61,$H61&gt;0,SUM($M61:BI61)&lt;$G61,$I61&lt;&gt;0),$G61/$H61,0)*IF(AND($K61&gt;0,BJ$3&gt;$K61),0,1)*тех!BU$6</f>
        <v>0</v>
      </c>
      <c r="BK61" s="64">
        <f>IF(AND(BK$3&gt;=$I61,$H61&gt;0,SUM($M61:BJ61)&lt;$G61,$I61&lt;&gt;0),$G61/$H61,0)*IF(AND($K61&gt;0,BK$3&gt;$K61),0,1)*тех!BV$6</f>
        <v>0</v>
      </c>
      <c r="BL61" s="64">
        <f>IF(AND(BL$3&gt;=$I61,$H61&gt;0,SUM($M61:BK61)&lt;$G61,$I61&lt;&gt;0),$G61/$H61,0)*IF(AND($K61&gt;0,BL$3&gt;$K61),0,1)*тех!BW$6</f>
        <v>0</v>
      </c>
      <c r="BM61" s="64">
        <f>IF(AND(BM$3&gt;=$I61,$H61&gt;0,SUM($M61:BL61)&lt;$G61,$I61&lt;&gt;0),$G61/$H61,0)*IF(AND($K61&gt;0,BM$3&gt;$K61),0,1)*тех!BX$6</f>
        <v>0</v>
      </c>
      <c r="BN61" s="64">
        <f>IF(AND(BN$3&gt;=$I61,$H61&gt;0,SUM($M61:BM61)&lt;$G61,$I61&lt;&gt;0),$G61/$H61,0)*IF(AND($K61&gt;0,BN$3&gt;$K61),0,1)*тех!BY$6</f>
        <v>0</v>
      </c>
      <c r="BO61" s="64">
        <f>IF(AND(BO$3&gt;=$I61,$H61&gt;0,SUM($M61:BN61)&lt;$G61,$I61&lt;&gt;0),$G61/$H61,0)*IF(AND($K61&gt;0,BO$3&gt;$K61),0,1)*тех!BZ$6</f>
        <v>0</v>
      </c>
      <c r="BP61" s="64">
        <f>IF(AND(BP$3&gt;=$I61,$H61&gt;0,SUM($M61:BO61)&lt;$G61,$I61&lt;&gt;0),$G61/$H61,0)*IF(AND($K61&gt;0,BP$3&gt;$K61),0,1)*тех!CA$6</f>
        <v>0</v>
      </c>
      <c r="BQ61" s="64">
        <f>IF(AND(BQ$3&gt;=$I61,$H61&gt;0,SUM($M61:BP61)&lt;$G61,$I61&lt;&gt;0),$G61/$H61,0)*IF(AND($K61&gt;0,BQ$3&gt;$K61),0,1)*тех!CB$6</f>
        <v>0</v>
      </c>
      <c r="BR61" s="64">
        <f>IF(AND(BR$3&gt;=$I61,$H61&gt;0,SUM($M61:BQ61)&lt;$G61,$I61&lt;&gt;0),$G61/$H61,0)*IF(AND($K61&gt;0,BR$3&gt;$K61),0,1)*тех!CC$6</f>
        <v>0</v>
      </c>
      <c r="BS61" s="64">
        <f>IF(AND(BS$3&gt;=$I61,$H61&gt;0,SUM($M61:BR61)&lt;$G61,$I61&lt;&gt;0),$G61/$H61,0)*IF(AND($K61&gt;0,BS$3&gt;$K61),0,1)*тех!CD$6</f>
        <v>0</v>
      </c>
      <c r="BT61" s="64">
        <f>IF(AND(BT$3&gt;=$I61,$H61&gt;0,SUM($M61:BS61)&lt;$G61,$I61&lt;&gt;0),$G61/$H61,0)*IF(AND($K61&gt;0,BT$3&gt;$K61),0,1)*тех!CE$6</f>
        <v>0</v>
      </c>
    </row>
    <row r="62" spans="2:72">
      <c r="B62" s="3">
        <v>57</v>
      </c>
      <c r="C62" s="19" t="s">
        <v>742</v>
      </c>
      <c r="D62" s="19" t="s">
        <v>685</v>
      </c>
      <c r="E62" s="71">
        <v>2246842</v>
      </c>
      <c r="F62" s="19">
        <v>0</v>
      </c>
      <c r="G62" s="76">
        <f t="shared" si="5"/>
        <v>0</v>
      </c>
      <c r="H62" s="7">
        <f>IFERROR(VLOOKUP(D62,тех!$N$19:$O$24,2,FALSE),)</f>
        <v>60</v>
      </c>
      <c r="I62" s="20">
        <f t="shared" si="3"/>
        <v>42370</v>
      </c>
      <c r="J62" s="111">
        <f>IF(AND(H62+(YEAR(I62)-YEAR(Параметры!$C$11))*12+(MONTH(I62)-MONTH(Параметры!$C$11))&gt;Параметры!$C$12,F62&gt;0),(G62-SUM(M62:BT62))/F62,)</f>
        <v>0</v>
      </c>
      <c r="K62" s="112">
        <f>IF(H62+(YEAR(I62)-YEAR(Параметры!$C$11))*12+(MONTH(I62)-MONTH(Параметры!$C$11))&gt;Параметры!$C$12,DATE(YEAR(Параметры!$C$11),MONTH(Параметры!$C$11)+Параметры!$C$12-1,1),"")</f>
        <v>42705</v>
      </c>
      <c r="M62" s="76">
        <f t="shared" si="2"/>
        <v>0</v>
      </c>
      <c r="N62" s="64">
        <f>IF(AND(N$3&gt;=$I62,$H62&gt;0,SUM($M62:M62)&lt;$G62,$I62&lt;&gt;0),$G62/$H62,0)*IF(AND($K62&gt;0,N$3&gt;$K62),0,1)*тех!Y$6</f>
        <v>0</v>
      </c>
      <c r="O62" s="64">
        <f>IF(AND(O$3&gt;=$I62,$H62&gt;0,SUM($M62:N62)&lt;$G62,$I62&lt;&gt;0),$G62/$H62,0)*IF(AND($K62&gt;0,O$3&gt;$K62),0,1)*тех!Z$6</f>
        <v>0</v>
      </c>
      <c r="P62" s="64">
        <f>IF(AND(P$3&gt;=$I62,$H62&gt;0,SUM($M62:O62)&lt;$G62,$I62&lt;&gt;0),$G62/$H62,0)*IF(AND($K62&gt;0,P$3&gt;$K62),0,1)*тех!AA$6</f>
        <v>0</v>
      </c>
      <c r="Q62" s="64">
        <f>IF(AND(Q$3&gt;=$I62,$H62&gt;0,SUM($M62:P62)&lt;$G62,$I62&lt;&gt;0),$G62/$H62,0)*IF(AND($K62&gt;0,Q$3&gt;$K62),0,1)*тех!AB$6</f>
        <v>0</v>
      </c>
      <c r="R62" s="64">
        <f>IF(AND(R$3&gt;=$I62,$H62&gt;0,SUM($M62:Q62)&lt;$G62,$I62&lt;&gt;0),$G62/$H62,0)*IF(AND($K62&gt;0,R$3&gt;$K62),0,1)*тех!AC$6</f>
        <v>0</v>
      </c>
      <c r="S62" s="64">
        <f>IF(AND(S$3&gt;=$I62,$H62&gt;0,SUM($M62:R62)&lt;$G62,$I62&lt;&gt;0),$G62/$H62,0)*IF(AND($K62&gt;0,S$3&gt;$K62),0,1)*тех!AD$6</f>
        <v>0</v>
      </c>
      <c r="T62" s="64">
        <f>IF(AND(T$3&gt;=$I62,$H62&gt;0,SUM($M62:S62)&lt;$G62,$I62&lt;&gt;0),$G62/$H62,0)*IF(AND($K62&gt;0,T$3&gt;$K62),0,1)*тех!AE$6</f>
        <v>0</v>
      </c>
      <c r="U62" s="64">
        <f>IF(AND(U$3&gt;=$I62,$H62&gt;0,SUM($M62:T62)&lt;$G62,$I62&lt;&gt;0),$G62/$H62,0)*IF(AND($K62&gt;0,U$3&gt;$K62),0,1)*тех!AF$6</f>
        <v>0</v>
      </c>
      <c r="V62" s="64">
        <f>IF(AND(V$3&gt;=$I62,$H62&gt;0,SUM($M62:U62)&lt;$G62,$I62&lt;&gt;0),$G62/$H62,0)*IF(AND($K62&gt;0,V$3&gt;$K62),0,1)*тех!AG$6</f>
        <v>0</v>
      </c>
      <c r="W62" s="64">
        <f>IF(AND(W$3&gt;=$I62,$H62&gt;0,SUM($M62:V62)&lt;$G62,$I62&lt;&gt;0),$G62/$H62,0)*IF(AND($K62&gt;0,W$3&gt;$K62),0,1)*тех!AH$6</f>
        <v>0</v>
      </c>
      <c r="X62" s="64">
        <f>IF(AND(X$3&gt;=$I62,$H62&gt;0,SUM($M62:W62)&lt;$G62,$I62&lt;&gt;0),$G62/$H62,0)*IF(AND($K62&gt;0,X$3&gt;$K62),0,1)*тех!AI$6</f>
        <v>0</v>
      </c>
      <c r="Y62" s="64">
        <f>IF(AND(Y$3&gt;=$I62,$H62&gt;0,SUM($M62:X62)&lt;$G62,$I62&lt;&gt;0),$G62/$H62,0)*IF(AND($K62&gt;0,Y$3&gt;$K62),0,1)*тех!AJ$6</f>
        <v>0</v>
      </c>
      <c r="Z62" s="64">
        <f>IF(AND(Z$3&gt;=$I62,$H62&gt;0,SUM($M62:Y62)&lt;$G62,$I62&lt;&gt;0),$G62/$H62,0)*IF(AND($K62&gt;0,Z$3&gt;$K62),0,1)*тех!AK$6</f>
        <v>0</v>
      </c>
      <c r="AA62" s="64">
        <f>IF(AND(AA$3&gt;=$I62,$H62&gt;0,SUM($M62:Z62)&lt;$G62,$I62&lt;&gt;0),$G62/$H62,0)*IF(AND($K62&gt;0,AA$3&gt;$K62),0,1)*тех!AL$6</f>
        <v>0</v>
      </c>
      <c r="AB62" s="64">
        <f>IF(AND(AB$3&gt;=$I62,$H62&gt;0,SUM($M62:AA62)&lt;$G62,$I62&lt;&gt;0),$G62/$H62,0)*IF(AND($K62&gt;0,AB$3&gt;$K62),0,1)*тех!AM$6</f>
        <v>0</v>
      </c>
      <c r="AC62" s="64">
        <f>IF(AND(AC$3&gt;=$I62,$H62&gt;0,SUM($M62:AB62)&lt;$G62,$I62&lt;&gt;0),$G62/$H62,0)*IF(AND($K62&gt;0,AC$3&gt;$K62),0,1)*тех!AN$6</f>
        <v>0</v>
      </c>
      <c r="AD62" s="64">
        <f>IF(AND(AD$3&gt;=$I62,$H62&gt;0,SUM($M62:AC62)&lt;$G62,$I62&lt;&gt;0),$G62/$H62,0)*IF(AND($K62&gt;0,AD$3&gt;$K62),0,1)*тех!AO$6</f>
        <v>0</v>
      </c>
      <c r="AE62" s="64">
        <f>IF(AND(AE$3&gt;=$I62,$H62&gt;0,SUM($M62:AD62)&lt;$G62,$I62&lt;&gt;0),$G62/$H62,0)*IF(AND($K62&gt;0,AE$3&gt;$K62),0,1)*тех!AP$6</f>
        <v>0</v>
      </c>
      <c r="AF62" s="64">
        <f>IF(AND(AF$3&gt;=$I62,$H62&gt;0,SUM($M62:AE62)&lt;$G62,$I62&lt;&gt;0),$G62/$H62,0)*IF(AND($K62&gt;0,AF$3&gt;$K62),0,1)*тех!AQ$6</f>
        <v>0</v>
      </c>
      <c r="AG62" s="64">
        <f>IF(AND(AG$3&gt;=$I62,$H62&gt;0,SUM($M62:AF62)&lt;$G62,$I62&lt;&gt;0),$G62/$H62,0)*IF(AND($K62&gt;0,AG$3&gt;$K62),0,1)*тех!AR$6</f>
        <v>0</v>
      </c>
      <c r="AH62" s="64">
        <f>IF(AND(AH$3&gt;=$I62,$H62&gt;0,SUM($M62:AG62)&lt;$G62,$I62&lt;&gt;0),$G62/$H62,0)*IF(AND($K62&gt;0,AH$3&gt;$K62),0,1)*тех!AS$6</f>
        <v>0</v>
      </c>
      <c r="AI62" s="64">
        <f>IF(AND(AI$3&gt;=$I62,$H62&gt;0,SUM($M62:AH62)&lt;$G62,$I62&lt;&gt;0),$G62/$H62,0)*IF(AND($K62&gt;0,AI$3&gt;$K62),0,1)*тех!AT$6</f>
        <v>0</v>
      </c>
      <c r="AJ62" s="64">
        <f>IF(AND(AJ$3&gt;=$I62,$H62&gt;0,SUM($M62:AI62)&lt;$G62,$I62&lt;&gt;0),$G62/$H62,0)*IF(AND($K62&gt;0,AJ$3&gt;$K62),0,1)*тех!AU$6</f>
        <v>0</v>
      </c>
      <c r="AK62" s="64">
        <f>IF(AND(AK$3&gt;=$I62,$H62&gt;0,SUM($M62:AJ62)&lt;$G62,$I62&lt;&gt;0),$G62/$H62,0)*IF(AND($K62&gt;0,AK$3&gt;$K62),0,1)*тех!AV$6</f>
        <v>0</v>
      </c>
      <c r="AL62" s="64">
        <f>IF(AND(AL$3&gt;=$I62,$H62&gt;0,SUM($M62:AK62)&lt;$G62,$I62&lt;&gt;0),$G62/$H62,0)*IF(AND($K62&gt;0,AL$3&gt;$K62),0,1)*тех!AW$6</f>
        <v>0</v>
      </c>
      <c r="AM62" s="64">
        <f>IF(AND(AM$3&gt;=$I62,$H62&gt;0,SUM($M62:AL62)&lt;$G62,$I62&lt;&gt;0),$G62/$H62,0)*IF(AND($K62&gt;0,AM$3&gt;$K62),0,1)*тех!AX$6</f>
        <v>0</v>
      </c>
      <c r="AN62" s="64">
        <f>IF(AND(AN$3&gt;=$I62,$H62&gt;0,SUM($M62:AM62)&lt;$G62,$I62&lt;&gt;0),$G62/$H62,0)*IF(AND($K62&gt;0,AN$3&gt;$K62),0,1)*тех!AY$6</f>
        <v>0</v>
      </c>
      <c r="AO62" s="64">
        <f>IF(AND(AO$3&gt;=$I62,$H62&gt;0,SUM($M62:AN62)&lt;$G62,$I62&lt;&gt;0),$G62/$H62,0)*IF(AND($K62&gt;0,AO$3&gt;$K62),0,1)*тех!AZ$6</f>
        <v>0</v>
      </c>
      <c r="AP62" s="64">
        <f>IF(AND(AP$3&gt;=$I62,$H62&gt;0,SUM($M62:AO62)&lt;$G62,$I62&lt;&gt;0),$G62/$H62,0)*IF(AND($K62&gt;0,AP$3&gt;$K62),0,1)*тех!BA$6</f>
        <v>0</v>
      </c>
      <c r="AQ62" s="64">
        <f>IF(AND(AQ$3&gt;=$I62,$H62&gt;0,SUM($M62:AP62)&lt;$G62,$I62&lt;&gt;0),$G62/$H62,0)*IF(AND($K62&gt;0,AQ$3&gt;$K62),0,1)*тех!BB$6</f>
        <v>0</v>
      </c>
      <c r="AR62" s="64">
        <f>IF(AND(AR$3&gt;=$I62,$H62&gt;0,SUM($M62:AQ62)&lt;$G62,$I62&lt;&gt;0),$G62/$H62,0)*IF(AND($K62&gt;0,AR$3&gt;$K62),0,1)*тех!BC$6</f>
        <v>0</v>
      </c>
      <c r="AS62" s="64">
        <f>IF(AND(AS$3&gt;=$I62,$H62&gt;0,SUM($M62:AR62)&lt;$G62,$I62&lt;&gt;0),$G62/$H62,0)*IF(AND($K62&gt;0,AS$3&gt;$K62),0,1)*тех!BD$6</f>
        <v>0</v>
      </c>
      <c r="AT62" s="64">
        <f>IF(AND(AT$3&gt;=$I62,$H62&gt;0,SUM($M62:AS62)&lt;$G62,$I62&lt;&gt;0),$G62/$H62,0)*IF(AND($K62&gt;0,AT$3&gt;$K62),0,1)*тех!BE$6</f>
        <v>0</v>
      </c>
      <c r="AU62" s="64">
        <f>IF(AND(AU$3&gt;=$I62,$H62&gt;0,SUM($M62:AT62)&lt;$G62,$I62&lt;&gt;0),$G62/$H62,0)*IF(AND($K62&gt;0,AU$3&gt;$K62),0,1)*тех!BF$6</f>
        <v>0</v>
      </c>
      <c r="AV62" s="64">
        <f>IF(AND(AV$3&gt;=$I62,$H62&gt;0,SUM($M62:AU62)&lt;$G62,$I62&lt;&gt;0),$G62/$H62,0)*IF(AND($K62&gt;0,AV$3&gt;$K62),0,1)*тех!BG$6</f>
        <v>0</v>
      </c>
      <c r="AW62" s="64">
        <f>IF(AND(AW$3&gt;=$I62,$H62&gt;0,SUM($M62:AV62)&lt;$G62,$I62&lt;&gt;0),$G62/$H62,0)*IF(AND($K62&gt;0,AW$3&gt;$K62),0,1)*тех!BH$6</f>
        <v>0</v>
      </c>
      <c r="AX62" s="64">
        <f>IF(AND(AX$3&gt;=$I62,$H62&gt;0,SUM($M62:AW62)&lt;$G62,$I62&lt;&gt;0),$G62/$H62,0)*IF(AND($K62&gt;0,AX$3&gt;$K62),0,1)*тех!BI$6</f>
        <v>0</v>
      </c>
      <c r="AY62" s="64">
        <f>IF(AND(AY$3&gt;=$I62,$H62&gt;0,SUM($M62:AX62)&lt;$G62,$I62&lt;&gt;0),$G62/$H62,0)*IF(AND($K62&gt;0,AY$3&gt;$K62),0,1)*тех!BJ$6</f>
        <v>0</v>
      </c>
      <c r="AZ62" s="64">
        <f>IF(AND(AZ$3&gt;=$I62,$H62&gt;0,SUM($M62:AY62)&lt;$G62,$I62&lt;&gt;0),$G62/$H62,0)*IF(AND($K62&gt;0,AZ$3&gt;$K62),0,1)*тех!BK$6</f>
        <v>0</v>
      </c>
      <c r="BA62" s="64">
        <f>IF(AND(BA$3&gt;=$I62,$H62&gt;0,SUM($M62:AZ62)&lt;$G62,$I62&lt;&gt;0),$G62/$H62,0)*IF(AND($K62&gt;0,BA$3&gt;$K62),0,1)*тех!BL$6</f>
        <v>0</v>
      </c>
      <c r="BB62" s="64">
        <f>IF(AND(BB$3&gt;=$I62,$H62&gt;0,SUM($M62:BA62)&lt;$G62,$I62&lt;&gt;0),$G62/$H62,0)*IF(AND($K62&gt;0,BB$3&gt;$K62),0,1)*тех!BM$6</f>
        <v>0</v>
      </c>
      <c r="BC62" s="64">
        <f>IF(AND(BC$3&gt;=$I62,$H62&gt;0,SUM($M62:BB62)&lt;$G62,$I62&lt;&gt;0),$G62/$H62,0)*IF(AND($K62&gt;0,BC$3&gt;$K62),0,1)*тех!BN$6</f>
        <v>0</v>
      </c>
      <c r="BD62" s="64">
        <f>IF(AND(BD$3&gt;=$I62,$H62&gt;0,SUM($M62:BC62)&lt;$G62,$I62&lt;&gt;0),$G62/$H62,0)*IF(AND($K62&gt;0,BD$3&gt;$K62),0,1)*тех!BO$6</f>
        <v>0</v>
      </c>
      <c r="BE62" s="64">
        <f>IF(AND(BE$3&gt;=$I62,$H62&gt;0,SUM($M62:BD62)&lt;$G62,$I62&lt;&gt;0),$G62/$H62,0)*IF(AND($K62&gt;0,BE$3&gt;$K62),0,1)*тех!BP$6</f>
        <v>0</v>
      </c>
      <c r="BF62" s="64">
        <f>IF(AND(BF$3&gt;=$I62,$H62&gt;0,SUM($M62:BE62)&lt;$G62,$I62&lt;&gt;0),$G62/$H62,0)*IF(AND($K62&gt;0,BF$3&gt;$K62),0,1)*тех!BQ$6</f>
        <v>0</v>
      </c>
      <c r="BG62" s="64">
        <f>IF(AND(BG$3&gt;=$I62,$H62&gt;0,SUM($M62:BF62)&lt;$G62,$I62&lt;&gt;0),$G62/$H62,0)*IF(AND($K62&gt;0,BG$3&gt;$K62),0,1)*тех!BR$6</f>
        <v>0</v>
      </c>
      <c r="BH62" s="64">
        <f>IF(AND(BH$3&gt;=$I62,$H62&gt;0,SUM($M62:BG62)&lt;$G62,$I62&lt;&gt;0),$G62/$H62,0)*IF(AND($K62&gt;0,BH$3&gt;$K62),0,1)*тех!BS$6</f>
        <v>0</v>
      </c>
      <c r="BI62" s="64">
        <f>IF(AND(BI$3&gt;=$I62,$H62&gt;0,SUM($M62:BH62)&lt;$G62,$I62&lt;&gt;0),$G62/$H62,0)*IF(AND($K62&gt;0,BI$3&gt;$K62),0,1)*тех!BT$6</f>
        <v>0</v>
      </c>
      <c r="BJ62" s="64">
        <f>IF(AND(BJ$3&gt;=$I62,$H62&gt;0,SUM($M62:BI62)&lt;$G62,$I62&lt;&gt;0),$G62/$H62,0)*IF(AND($K62&gt;0,BJ$3&gt;$K62),0,1)*тех!BU$6</f>
        <v>0</v>
      </c>
      <c r="BK62" s="64">
        <f>IF(AND(BK$3&gt;=$I62,$H62&gt;0,SUM($M62:BJ62)&lt;$G62,$I62&lt;&gt;0),$G62/$H62,0)*IF(AND($K62&gt;0,BK$3&gt;$K62),0,1)*тех!BV$6</f>
        <v>0</v>
      </c>
      <c r="BL62" s="64">
        <f>IF(AND(BL$3&gt;=$I62,$H62&gt;0,SUM($M62:BK62)&lt;$G62,$I62&lt;&gt;0),$G62/$H62,0)*IF(AND($K62&gt;0,BL$3&gt;$K62),0,1)*тех!BW$6</f>
        <v>0</v>
      </c>
      <c r="BM62" s="64">
        <f>IF(AND(BM$3&gt;=$I62,$H62&gt;0,SUM($M62:BL62)&lt;$G62,$I62&lt;&gt;0),$G62/$H62,0)*IF(AND($K62&gt;0,BM$3&gt;$K62),0,1)*тех!BX$6</f>
        <v>0</v>
      </c>
      <c r="BN62" s="64">
        <f>IF(AND(BN$3&gt;=$I62,$H62&gt;0,SUM($M62:BM62)&lt;$G62,$I62&lt;&gt;0),$G62/$H62,0)*IF(AND($K62&gt;0,BN$3&gt;$K62),0,1)*тех!BY$6</f>
        <v>0</v>
      </c>
      <c r="BO62" s="64">
        <f>IF(AND(BO$3&gt;=$I62,$H62&gt;0,SUM($M62:BN62)&lt;$G62,$I62&lt;&gt;0),$G62/$H62,0)*IF(AND($K62&gt;0,BO$3&gt;$K62),0,1)*тех!BZ$6</f>
        <v>0</v>
      </c>
      <c r="BP62" s="64">
        <f>IF(AND(BP$3&gt;=$I62,$H62&gt;0,SUM($M62:BO62)&lt;$G62,$I62&lt;&gt;0),$G62/$H62,0)*IF(AND($K62&gt;0,BP$3&gt;$K62),0,1)*тех!CA$6</f>
        <v>0</v>
      </c>
      <c r="BQ62" s="64">
        <f>IF(AND(BQ$3&gt;=$I62,$H62&gt;0,SUM($M62:BP62)&lt;$G62,$I62&lt;&gt;0),$G62/$H62,0)*IF(AND($K62&gt;0,BQ$3&gt;$K62),0,1)*тех!CB$6</f>
        <v>0</v>
      </c>
      <c r="BR62" s="64">
        <f>IF(AND(BR$3&gt;=$I62,$H62&gt;0,SUM($M62:BQ62)&lt;$G62,$I62&lt;&gt;0),$G62/$H62,0)*IF(AND($K62&gt;0,BR$3&gt;$K62),0,1)*тех!CC$6</f>
        <v>0</v>
      </c>
      <c r="BS62" s="64">
        <f>IF(AND(BS$3&gt;=$I62,$H62&gt;0,SUM($M62:BR62)&lt;$G62,$I62&lt;&gt;0),$G62/$H62,0)*IF(AND($K62&gt;0,BS$3&gt;$K62),0,1)*тех!CD$6</f>
        <v>0</v>
      </c>
      <c r="BT62" s="64">
        <f>IF(AND(BT$3&gt;=$I62,$H62&gt;0,SUM($M62:BS62)&lt;$G62,$I62&lt;&gt;0),$G62/$H62,0)*IF(AND($K62&gt;0,BT$3&gt;$K62),0,1)*тех!CE$6</f>
        <v>0</v>
      </c>
    </row>
    <row r="63" spans="2:72">
      <c r="B63" s="3">
        <v>58</v>
      </c>
      <c r="C63" s="19" t="s">
        <v>743</v>
      </c>
      <c r="D63" s="19" t="s">
        <v>685</v>
      </c>
      <c r="E63" s="71">
        <v>3524950</v>
      </c>
      <c r="F63" s="19">
        <v>0</v>
      </c>
      <c r="G63" s="76">
        <f t="shared" si="5"/>
        <v>0</v>
      </c>
      <c r="H63" s="7">
        <f>IFERROR(VLOOKUP(D63,тех!$N$19:$O$24,2,FALSE),)</f>
        <v>60</v>
      </c>
      <c r="I63" s="20">
        <f t="shared" si="3"/>
        <v>42370</v>
      </c>
      <c r="J63" s="111">
        <f>IF(AND(H63+(YEAR(I63)-YEAR(Параметры!$C$11))*12+(MONTH(I63)-MONTH(Параметры!$C$11))&gt;Параметры!$C$12,F63&gt;0),(G63-SUM(M63:BT63))/F63,)</f>
        <v>0</v>
      </c>
      <c r="K63" s="112">
        <f>IF(H63+(YEAR(I63)-YEAR(Параметры!$C$11))*12+(MONTH(I63)-MONTH(Параметры!$C$11))&gt;Параметры!$C$12,DATE(YEAR(Параметры!$C$11),MONTH(Параметры!$C$11)+Параметры!$C$12-1,1),"")</f>
        <v>42705</v>
      </c>
      <c r="M63" s="76">
        <f t="shared" si="2"/>
        <v>0</v>
      </c>
      <c r="N63" s="64">
        <f>IF(AND(N$3&gt;=$I63,$H63&gt;0,SUM($M63:M63)&lt;$G63,$I63&lt;&gt;0),$G63/$H63,0)*IF(AND($K63&gt;0,N$3&gt;$K63),0,1)*тех!Y$6</f>
        <v>0</v>
      </c>
      <c r="O63" s="64">
        <f>IF(AND(O$3&gt;=$I63,$H63&gt;0,SUM($M63:N63)&lt;$G63,$I63&lt;&gt;0),$G63/$H63,0)*IF(AND($K63&gt;0,O$3&gt;$K63),0,1)*тех!Z$6</f>
        <v>0</v>
      </c>
      <c r="P63" s="64">
        <f>IF(AND(P$3&gt;=$I63,$H63&gt;0,SUM($M63:O63)&lt;$G63,$I63&lt;&gt;0),$G63/$H63,0)*IF(AND($K63&gt;0,P$3&gt;$K63),0,1)*тех!AA$6</f>
        <v>0</v>
      </c>
      <c r="Q63" s="64">
        <f>IF(AND(Q$3&gt;=$I63,$H63&gt;0,SUM($M63:P63)&lt;$G63,$I63&lt;&gt;0),$G63/$H63,0)*IF(AND($K63&gt;0,Q$3&gt;$K63),0,1)*тех!AB$6</f>
        <v>0</v>
      </c>
      <c r="R63" s="64">
        <f>IF(AND(R$3&gt;=$I63,$H63&gt;0,SUM($M63:Q63)&lt;$G63,$I63&lt;&gt;0),$G63/$H63,0)*IF(AND($K63&gt;0,R$3&gt;$K63),0,1)*тех!AC$6</f>
        <v>0</v>
      </c>
      <c r="S63" s="64">
        <f>IF(AND(S$3&gt;=$I63,$H63&gt;0,SUM($M63:R63)&lt;$G63,$I63&lt;&gt;0),$G63/$H63,0)*IF(AND($K63&gt;0,S$3&gt;$K63),0,1)*тех!AD$6</f>
        <v>0</v>
      </c>
      <c r="T63" s="64">
        <f>IF(AND(T$3&gt;=$I63,$H63&gt;0,SUM($M63:S63)&lt;$G63,$I63&lt;&gt;0),$G63/$H63,0)*IF(AND($K63&gt;0,T$3&gt;$K63),0,1)*тех!AE$6</f>
        <v>0</v>
      </c>
      <c r="U63" s="64">
        <f>IF(AND(U$3&gt;=$I63,$H63&gt;0,SUM($M63:T63)&lt;$G63,$I63&lt;&gt;0),$G63/$H63,0)*IF(AND($K63&gt;0,U$3&gt;$K63),0,1)*тех!AF$6</f>
        <v>0</v>
      </c>
      <c r="V63" s="64">
        <f>IF(AND(V$3&gt;=$I63,$H63&gt;0,SUM($M63:U63)&lt;$G63,$I63&lt;&gt;0),$G63/$H63,0)*IF(AND($K63&gt;0,V$3&gt;$K63),0,1)*тех!AG$6</f>
        <v>0</v>
      </c>
      <c r="W63" s="64">
        <f>IF(AND(W$3&gt;=$I63,$H63&gt;0,SUM($M63:V63)&lt;$G63,$I63&lt;&gt;0),$G63/$H63,0)*IF(AND($K63&gt;0,W$3&gt;$K63),0,1)*тех!AH$6</f>
        <v>0</v>
      </c>
      <c r="X63" s="64">
        <f>IF(AND(X$3&gt;=$I63,$H63&gt;0,SUM($M63:W63)&lt;$G63,$I63&lt;&gt;0),$G63/$H63,0)*IF(AND($K63&gt;0,X$3&gt;$K63),0,1)*тех!AI$6</f>
        <v>0</v>
      </c>
      <c r="Y63" s="64">
        <f>IF(AND(Y$3&gt;=$I63,$H63&gt;0,SUM($M63:X63)&lt;$G63,$I63&lt;&gt;0),$G63/$H63,0)*IF(AND($K63&gt;0,Y$3&gt;$K63),0,1)*тех!AJ$6</f>
        <v>0</v>
      </c>
      <c r="Z63" s="64">
        <f>IF(AND(Z$3&gt;=$I63,$H63&gt;0,SUM($M63:Y63)&lt;$G63,$I63&lt;&gt;0),$G63/$H63,0)*IF(AND($K63&gt;0,Z$3&gt;$K63),0,1)*тех!AK$6</f>
        <v>0</v>
      </c>
      <c r="AA63" s="64">
        <f>IF(AND(AA$3&gt;=$I63,$H63&gt;0,SUM($M63:Z63)&lt;$G63,$I63&lt;&gt;0),$G63/$H63,0)*IF(AND($K63&gt;0,AA$3&gt;$K63),0,1)*тех!AL$6</f>
        <v>0</v>
      </c>
      <c r="AB63" s="64">
        <f>IF(AND(AB$3&gt;=$I63,$H63&gt;0,SUM($M63:AA63)&lt;$G63,$I63&lt;&gt;0),$G63/$H63,0)*IF(AND($K63&gt;0,AB$3&gt;$K63),0,1)*тех!AM$6</f>
        <v>0</v>
      </c>
      <c r="AC63" s="64">
        <f>IF(AND(AC$3&gt;=$I63,$H63&gt;0,SUM($M63:AB63)&lt;$G63,$I63&lt;&gt;0),$G63/$H63,0)*IF(AND($K63&gt;0,AC$3&gt;$K63),0,1)*тех!AN$6</f>
        <v>0</v>
      </c>
      <c r="AD63" s="64">
        <f>IF(AND(AD$3&gt;=$I63,$H63&gt;0,SUM($M63:AC63)&lt;$G63,$I63&lt;&gt;0),$G63/$H63,0)*IF(AND($K63&gt;0,AD$3&gt;$K63),0,1)*тех!AO$6</f>
        <v>0</v>
      </c>
      <c r="AE63" s="64">
        <f>IF(AND(AE$3&gt;=$I63,$H63&gt;0,SUM($M63:AD63)&lt;$G63,$I63&lt;&gt;0),$G63/$H63,0)*IF(AND($K63&gt;0,AE$3&gt;$K63),0,1)*тех!AP$6</f>
        <v>0</v>
      </c>
      <c r="AF63" s="64">
        <f>IF(AND(AF$3&gt;=$I63,$H63&gt;0,SUM($M63:AE63)&lt;$G63,$I63&lt;&gt;0),$G63/$H63,0)*IF(AND($K63&gt;0,AF$3&gt;$K63),0,1)*тех!AQ$6</f>
        <v>0</v>
      </c>
      <c r="AG63" s="64">
        <f>IF(AND(AG$3&gt;=$I63,$H63&gt;0,SUM($M63:AF63)&lt;$G63,$I63&lt;&gt;0),$G63/$H63,0)*IF(AND($K63&gt;0,AG$3&gt;$K63),0,1)*тех!AR$6</f>
        <v>0</v>
      </c>
      <c r="AH63" s="64">
        <f>IF(AND(AH$3&gt;=$I63,$H63&gt;0,SUM($M63:AG63)&lt;$G63,$I63&lt;&gt;0),$G63/$H63,0)*IF(AND($K63&gt;0,AH$3&gt;$K63),0,1)*тех!AS$6</f>
        <v>0</v>
      </c>
      <c r="AI63" s="64">
        <f>IF(AND(AI$3&gt;=$I63,$H63&gt;0,SUM($M63:AH63)&lt;$G63,$I63&lt;&gt;0),$G63/$H63,0)*IF(AND($K63&gt;0,AI$3&gt;$K63),0,1)*тех!AT$6</f>
        <v>0</v>
      </c>
      <c r="AJ63" s="64">
        <f>IF(AND(AJ$3&gt;=$I63,$H63&gt;0,SUM($M63:AI63)&lt;$G63,$I63&lt;&gt;0),$G63/$H63,0)*IF(AND($K63&gt;0,AJ$3&gt;$K63),0,1)*тех!AU$6</f>
        <v>0</v>
      </c>
      <c r="AK63" s="64">
        <f>IF(AND(AK$3&gt;=$I63,$H63&gt;0,SUM($M63:AJ63)&lt;$G63,$I63&lt;&gt;0),$G63/$H63,0)*IF(AND($K63&gt;0,AK$3&gt;$K63),0,1)*тех!AV$6</f>
        <v>0</v>
      </c>
      <c r="AL63" s="64">
        <f>IF(AND(AL$3&gt;=$I63,$H63&gt;0,SUM($M63:AK63)&lt;$G63,$I63&lt;&gt;0),$G63/$H63,0)*IF(AND($K63&gt;0,AL$3&gt;$K63),0,1)*тех!AW$6</f>
        <v>0</v>
      </c>
      <c r="AM63" s="64">
        <f>IF(AND(AM$3&gt;=$I63,$H63&gt;0,SUM($M63:AL63)&lt;$G63,$I63&lt;&gt;0),$G63/$H63,0)*IF(AND($K63&gt;0,AM$3&gt;$K63),0,1)*тех!AX$6</f>
        <v>0</v>
      </c>
      <c r="AN63" s="64">
        <f>IF(AND(AN$3&gt;=$I63,$H63&gt;0,SUM($M63:AM63)&lt;$G63,$I63&lt;&gt;0),$G63/$H63,0)*IF(AND($K63&gt;0,AN$3&gt;$K63),0,1)*тех!AY$6</f>
        <v>0</v>
      </c>
      <c r="AO63" s="64">
        <f>IF(AND(AO$3&gt;=$I63,$H63&gt;0,SUM($M63:AN63)&lt;$G63,$I63&lt;&gt;0),$G63/$H63,0)*IF(AND($K63&gt;0,AO$3&gt;$K63),0,1)*тех!AZ$6</f>
        <v>0</v>
      </c>
      <c r="AP63" s="64">
        <f>IF(AND(AP$3&gt;=$I63,$H63&gt;0,SUM($M63:AO63)&lt;$G63,$I63&lt;&gt;0),$G63/$H63,0)*IF(AND($K63&gt;0,AP$3&gt;$K63),0,1)*тех!BA$6</f>
        <v>0</v>
      </c>
      <c r="AQ63" s="64">
        <f>IF(AND(AQ$3&gt;=$I63,$H63&gt;0,SUM($M63:AP63)&lt;$G63,$I63&lt;&gt;0),$G63/$H63,0)*IF(AND($K63&gt;0,AQ$3&gt;$K63),0,1)*тех!BB$6</f>
        <v>0</v>
      </c>
      <c r="AR63" s="64">
        <f>IF(AND(AR$3&gt;=$I63,$H63&gt;0,SUM($M63:AQ63)&lt;$G63,$I63&lt;&gt;0),$G63/$H63,0)*IF(AND($K63&gt;0,AR$3&gt;$K63),0,1)*тех!BC$6</f>
        <v>0</v>
      </c>
      <c r="AS63" s="64">
        <f>IF(AND(AS$3&gt;=$I63,$H63&gt;0,SUM($M63:AR63)&lt;$G63,$I63&lt;&gt;0),$G63/$H63,0)*IF(AND($K63&gt;0,AS$3&gt;$K63),0,1)*тех!BD$6</f>
        <v>0</v>
      </c>
      <c r="AT63" s="64">
        <f>IF(AND(AT$3&gt;=$I63,$H63&gt;0,SUM($M63:AS63)&lt;$G63,$I63&lt;&gt;0),$G63/$H63,0)*IF(AND($K63&gt;0,AT$3&gt;$K63),0,1)*тех!BE$6</f>
        <v>0</v>
      </c>
      <c r="AU63" s="64">
        <f>IF(AND(AU$3&gt;=$I63,$H63&gt;0,SUM($M63:AT63)&lt;$G63,$I63&lt;&gt;0),$G63/$H63,0)*IF(AND($K63&gt;0,AU$3&gt;$K63),0,1)*тех!BF$6</f>
        <v>0</v>
      </c>
      <c r="AV63" s="64">
        <f>IF(AND(AV$3&gt;=$I63,$H63&gt;0,SUM($M63:AU63)&lt;$G63,$I63&lt;&gt;0),$G63/$H63,0)*IF(AND($K63&gt;0,AV$3&gt;$K63),0,1)*тех!BG$6</f>
        <v>0</v>
      </c>
      <c r="AW63" s="64">
        <f>IF(AND(AW$3&gt;=$I63,$H63&gt;0,SUM($M63:AV63)&lt;$G63,$I63&lt;&gt;0),$G63/$H63,0)*IF(AND($K63&gt;0,AW$3&gt;$K63),0,1)*тех!BH$6</f>
        <v>0</v>
      </c>
      <c r="AX63" s="64">
        <f>IF(AND(AX$3&gt;=$I63,$H63&gt;0,SUM($M63:AW63)&lt;$G63,$I63&lt;&gt;0),$G63/$H63,0)*IF(AND($K63&gt;0,AX$3&gt;$K63),0,1)*тех!BI$6</f>
        <v>0</v>
      </c>
      <c r="AY63" s="64">
        <f>IF(AND(AY$3&gt;=$I63,$H63&gt;0,SUM($M63:AX63)&lt;$G63,$I63&lt;&gt;0),$G63/$H63,0)*IF(AND($K63&gt;0,AY$3&gt;$K63),0,1)*тех!BJ$6</f>
        <v>0</v>
      </c>
      <c r="AZ63" s="64">
        <f>IF(AND(AZ$3&gt;=$I63,$H63&gt;0,SUM($M63:AY63)&lt;$G63,$I63&lt;&gt;0),$G63/$H63,0)*IF(AND($K63&gt;0,AZ$3&gt;$K63),0,1)*тех!BK$6</f>
        <v>0</v>
      </c>
      <c r="BA63" s="64">
        <f>IF(AND(BA$3&gt;=$I63,$H63&gt;0,SUM($M63:AZ63)&lt;$G63,$I63&lt;&gt;0),$G63/$H63,0)*IF(AND($K63&gt;0,BA$3&gt;$K63),0,1)*тех!BL$6</f>
        <v>0</v>
      </c>
      <c r="BB63" s="64">
        <f>IF(AND(BB$3&gt;=$I63,$H63&gt;0,SUM($M63:BA63)&lt;$G63,$I63&lt;&gt;0),$G63/$H63,0)*IF(AND($K63&gt;0,BB$3&gt;$K63),0,1)*тех!BM$6</f>
        <v>0</v>
      </c>
      <c r="BC63" s="64">
        <f>IF(AND(BC$3&gt;=$I63,$H63&gt;0,SUM($M63:BB63)&lt;$G63,$I63&lt;&gt;0),$G63/$H63,0)*IF(AND($K63&gt;0,BC$3&gt;$K63),0,1)*тех!BN$6</f>
        <v>0</v>
      </c>
      <c r="BD63" s="64">
        <f>IF(AND(BD$3&gt;=$I63,$H63&gt;0,SUM($M63:BC63)&lt;$G63,$I63&lt;&gt;0),$G63/$H63,0)*IF(AND($K63&gt;0,BD$3&gt;$K63),0,1)*тех!BO$6</f>
        <v>0</v>
      </c>
      <c r="BE63" s="64">
        <f>IF(AND(BE$3&gt;=$I63,$H63&gt;0,SUM($M63:BD63)&lt;$G63,$I63&lt;&gt;0),$G63/$H63,0)*IF(AND($K63&gt;0,BE$3&gt;$K63),0,1)*тех!BP$6</f>
        <v>0</v>
      </c>
      <c r="BF63" s="64">
        <f>IF(AND(BF$3&gt;=$I63,$H63&gt;0,SUM($M63:BE63)&lt;$G63,$I63&lt;&gt;0),$G63/$H63,0)*IF(AND($K63&gt;0,BF$3&gt;$K63),0,1)*тех!BQ$6</f>
        <v>0</v>
      </c>
      <c r="BG63" s="64">
        <f>IF(AND(BG$3&gt;=$I63,$H63&gt;0,SUM($M63:BF63)&lt;$G63,$I63&lt;&gt;0),$G63/$H63,0)*IF(AND($K63&gt;0,BG$3&gt;$K63),0,1)*тех!BR$6</f>
        <v>0</v>
      </c>
      <c r="BH63" s="64">
        <f>IF(AND(BH$3&gt;=$I63,$H63&gt;0,SUM($M63:BG63)&lt;$G63,$I63&lt;&gt;0),$G63/$H63,0)*IF(AND($K63&gt;0,BH$3&gt;$K63),0,1)*тех!BS$6</f>
        <v>0</v>
      </c>
      <c r="BI63" s="64">
        <f>IF(AND(BI$3&gt;=$I63,$H63&gt;0,SUM($M63:BH63)&lt;$G63,$I63&lt;&gt;0),$G63/$H63,0)*IF(AND($K63&gt;0,BI$3&gt;$K63),0,1)*тех!BT$6</f>
        <v>0</v>
      </c>
      <c r="BJ63" s="64">
        <f>IF(AND(BJ$3&gt;=$I63,$H63&gt;0,SUM($M63:BI63)&lt;$G63,$I63&lt;&gt;0),$G63/$H63,0)*IF(AND($K63&gt;0,BJ$3&gt;$K63),0,1)*тех!BU$6</f>
        <v>0</v>
      </c>
      <c r="BK63" s="64">
        <f>IF(AND(BK$3&gt;=$I63,$H63&gt;0,SUM($M63:BJ63)&lt;$G63,$I63&lt;&gt;0),$G63/$H63,0)*IF(AND($K63&gt;0,BK$3&gt;$K63),0,1)*тех!BV$6</f>
        <v>0</v>
      </c>
      <c r="BL63" s="64">
        <f>IF(AND(BL$3&gt;=$I63,$H63&gt;0,SUM($M63:BK63)&lt;$G63,$I63&lt;&gt;0),$G63/$H63,0)*IF(AND($K63&gt;0,BL$3&gt;$K63),0,1)*тех!BW$6</f>
        <v>0</v>
      </c>
      <c r="BM63" s="64">
        <f>IF(AND(BM$3&gt;=$I63,$H63&gt;0,SUM($M63:BL63)&lt;$G63,$I63&lt;&gt;0),$G63/$H63,0)*IF(AND($K63&gt;0,BM$3&gt;$K63),0,1)*тех!BX$6</f>
        <v>0</v>
      </c>
      <c r="BN63" s="64">
        <f>IF(AND(BN$3&gt;=$I63,$H63&gt;0,SUM($M63:BM63)&lt;$G63,$I63&lt;&gt;0),$G63/$H63,0)*IF(AND($K63&gt;0,BN$3&gt;$K63),0,1)*тех!BY$6</f>
        <v>0</v>
      </c>
      <c r="BO63" s="64">
        <f>IF(AND(BO$3&gt;=$I63,$H63&gt;0,SUM($M63:BN63)&lt;$G63,$I63&lt;&gt;0),$G63/$H63,0)*IF(AND($K63&gt;0,BO$3&gt;$K63),0,1)*тех!BZ$6</f>
        <v>0</v>
      </c>
      <c r="BP63" s="64">
        <f>IF(AND(BP$3&gt;=$I63,$H63&gt;0,SUM($M63:BO63)&lt;$G63,$I63&lt;&gt;0),$G63/$H63,0)*IF(AND($K63&gt;0,BP$3&gt;$K63),0,1)*тех!CA$6</f>
        <v>0</v>
      </c>
      <c r="BQ63" s="64">
        <f>IF(AND(BQ$3&gt;=$I63,$H63&gt;0,SUM($M63:BP63)&lt;$G63,$I63&lt;&gt;0),$G63/$H63,0)*IF(AND($K63&gt;0,BQ$3&gt;$K63),0,1)*тех!CB$6</f>
        <v>0</v>
      </c>
      <c r="BR63" s="64">
        <f>IF(AND(BR$3&gt;=$I63,$H63&gt;0,SUM($M63:BQ63)&lt;$G63,$I63&lt;&gt;0),$G63/$H63,0)*IF(AND($K63&gt;0,BR$3&gt;$K63),0,1)*тех!CC$6</f>
        <v>0</v>
      </c>
      <c r="BS63" s="64">
        <f>IF(AND(BS$3&gt;=$I63,$H63&gt;0,SUM($M63:BR63)&lt;$G63,$I63&lt;&gt;0),$G63/$H63,0)*IF(AND($K63&gt;0,BS$3&gt;$K63),0,1)*тех!CD$6</f>
        <v>0</v>
      </c>
      <c r="BT63" s="64">
        <f>IF(AND(BT$3&gt;=$I63,$H63&gt;0,SUM($M63:BS63)&lt;$G63,$I63&lt;&gt;0),$G63/$H63,0)*IF(AND($K63&gt;0,BT$3&gt;$K63),0,1)*тех!CE$6</f>
        <v>0</v>
      </c>
    </row>
    <row r="64" spans="2:72">
      <c r="B64" s="3">
        <v>59</v>
      </c>
      <c r="C64" s="19" t="s">
        <v>1207</v>
      </c>
      <c r="D64" s="19" t="s">
        <v>685</v>
      </c>
      <c r="E64" s="71">
        <v>765619.4</v>
      </c>
      <c r="F64" s="19">
        <v>0</v>
      </c>
      <c r="G64" s="76">
        <f t="shared" si="5"/>
        <v>0</v>
      </c>
      <c r="H64" s="7">
        <f>IFERROR(VLOOKUP(D64,тех!$N$19:$O$24,2,FALSE),)</f>
        <v>60</v>
      </c>
      <c r="I64" s="20">
        <f t="shared" si="3"/>
        <v>42370</v>
      </c>
      <c r="J64" s="111">
        <f>IF(AND(H64+(YEAR(I64)-YEAR(Параметры!$C$11))*12+(MONTH(I64)-MONTH(Параметры!$C$11))&gt;Параметры!$C$12,F64&gt;0),(G64-SUM(M64:BT64))/F64,)</f>
        <v>0</v>
      </c>
      <c r="K64" s="112">
        <f>IF(H64+(YEAR(I64)-YEAR(Параметры!$C$11))*12+(MONTH(I64)-MONTH(Параметры!$C$11))&gt;Параметры!$C$12,DATE(YEAR(Параметры!$C$11),MONTH(Параметры!$C$11)+Параметры!$C$12-1,1),"")</f>
        <v>42705</v>
      </c>
      <c r="M64" s="76">
        <f t="shared" si="2"/>
        <v>0</v>
      </c>
      <c r="N64" s="64">
        <f>IF(AND(N$3&gt;=$I64,$H64&gt;0,SUM($M64:M64)&lt;$G64,$I64&lt;&gt;0),$G64/$H64,0)*IF(AND($K64&gt;0,N$3&gt;$K64),0,1)*тех!Y$6</f>
        <v>0</v>
      </c>
      <c r="O64" s="64">
        <f>IF(AND(O$3&gt;=$I64,$H64&gt;0,SUM($M64:N64)&lt;$G64,$I64&lt;&gt;0),$G64/$H64,0)*IF(AND($K64&gt;0,O$3&gt;$K64),0,1)*тех!Z$6</f>
        <v>0</v>
      </c>
      <c r="P64" s="64">
        <f>IF(AND(P$3&gt;=$I64,$H64&gt;0,SUM($M64:O64)&lt;$G64,$I64&lt;&gt;0),$G64/$H64,0)*IF(AND($K64&gt;0,P$3&gt;$K64),0,1)*тех!AA$6</f>
        <v>0</v>
      </c>
      <c r="Q64" s="64">
        <f>IF(AND(Q$3&gt;=$I64,$H64&gt;0,SUM($M64:P64)&lt;$G64,$I64&lt;&gt;0),$G64/$H64,0)*IF(AND($K64&gt;0,Q$3&gt;$K64),0,1)*тех!AB$6</f>
        <v>0</v>
      </c>
      <c r="R64" s="64">
        <f>IF(AND(R$3&gt;=$I64,$H64&gt;0,SUM($M64:Q64)&lt;$G64,$I64&lt;&gt;0),$G64/$H64,0)*IF(AND($K64&gt;0,R$3&gt;$K64),0,1)*тех!AC$6</f>
        <v>0</v>
      </c>
      <c r="S64" s="64">
        <f>IF(AND(S$3&gt;=$I64,$H64&gt;0,SUM($M64:R64)&lt;$G64,$I64&lt;&gt;0),$G64/$H64,0)*IF(AND($K64&gt;0,S$3&gt;$K64),0,1)*тех!AD$6</f>
        <v>0</v>
      </c>
      <c r="T64" s="64">
        <f>IF(AND(T$3&gt;=$I64,$H64&gt;0,SUM($M64:S64)&lt;$G64,$I64&lt;&gt;0),$G64/$H64,0)*IF(AND($K64&gt;0,T$3&gt;$K64),0,1)*тех!AE$6</f>
        <v>0</v>
      </c>
      <c r="U64" s="64">
        <f>IF(AND(U$3&gt;=$I64,$H64&gt;0,SUM($M64:T64)&lt;$G64,$I64&lt;&gt;0),$G64/$H64,0)*IF(AND($K64&gt;0,U$3&gt;$K64),0,1)*тех!AF$6</f>
        <v>0</v>
      </c>
      <c r="V64" s="64">
        <f>IF(AND(V$3&gt;=$I64,$H64&gt;0,SUM($M64:U64)&lt;$G64,$I64&lt;&gt;0),$G64/$H64,0)*IF(AND($K64&gt;0,V$3&gt;$K64),0,1)*тех!AG$6</f>
        <v>0</v>
      </c>
      <c r="W64" s="64">
        <f>IF(AND(W$3&gt;=$I64,$H64&gt;0,SUM($M64:V64)&lt;$G64,$I64&lt;&gt;0),$G64/$H64,0)*IF(AND($K64&gt;0,W$3&gt;$K64),0,1)*тех!AH$6</f>
        <v>0</v>
      </c>
      <c r="X64" s="64">
        <f>IF(AND(X$3&gt;=$I64,$H64&gt;0,SUM($M64:W64)&lt;$G64,$I64&lt;&gt;0),$G64/$H64,0)*IF(AND($K64&gt;0,X$3&gt;$K64),0,1)*тех!AI$6</f>
        <v>0</v>
      </c>
      <c r="Y64" s="64">
        <f>IF(AND(Y$3&gt;=$I64,$H64&gt;0,SUM($M64:X64)&lt;$G64,$I64&lt;&gt;0),$G64/$H64,0)*IF(AND($K64&gt;0,Y$3&gt;$K64),0,1)*тех!AJ$6</f>
        <v>0</v>
      </c>
      <c r="Z64" s="64">
        <f>IF(AND(Z$3&gt;=$I64,$H64&gt;0,SUM($M64:Y64)&lt;$G64,$I64&lt;&gt;0),$G64/$H64,0)*IF(AND($K64&gt;0,Z$3&gt;$K64),0,1)*тех!AK$6</f>
        <v>0</v>
      </c>
      <c r="AA64" s="64">
        <f>IF(AND(AA$3&gt;=$I64,$H64&gt;0,SUM($M64:Z64)&lt;$G64,$I64&lt;&gt;0),$G64/$H64,0)*IF(AND($K64&gt;0,AA$3&gt;$K64),0,1)*тех!AL$6</f>
        <v>0</v>
      </c>
      <c r="AB64" s="64">
        <f>IF(AND(AB$3&gt;=$I64,$H64&gt;0,SUM($M64:AA64)&lt;$G64,$I64&lt;&gt;0),$G64/$H64,0)*IF(AND($K64&gt;0,AB$3&gt;$K64),0,1)*тех!AM$6</f>
        <v>0</v>
      </c>
      <c r="AC64" s="64">
        <f>IF(AND(AC$3&gt;=$I64,$H64&gt;0,SUM($M64:AB64)&lt;$G64,$I64&lt;&gt;0),$G64/$H64,0)*IF(AND($K64&gt;0,AC$3&gt;$K64),0,1)*тех!AN$6</f>
        <v>0</v>
      </c>
      <c r="AD64" s="64">
        <f>IF(AND(AD$3&gt;=$I64,$H64&gt;0,SUM($M64:AC64)&lt;$G64,$I64&lt;&gt;0),$G64/$H64,0)*IF(AND($K64&gt;0,AD$3&gt;$K64),0,1)*тех!AO$6</f>
        <v>0</v>
      </c>
      <c r="AE64" s="64">
        <f>IF(AND(AE$3&gt;=$I64,$H64&gt;0,SUM($M64:AD64)&lt;$G64,$I64&lt;&gt;0),$G64/$H64,0)*IF(AND($K64&gt;0,AE$3&gt;$K64),0,1)*тех!AP$6</f>
        <v>0</v>
      </c>
      <c r="AF64" s="64">
        <f>IF(AND(AF$3&gt;=$I64,$H64&gt;0,SUM($M64:AE64)&lt;$G64,$I64&lt;&gt;0),$G64/$H64,0)*IF(AND($K64&gt;0,AF$3&gt;$K64),0,1)*тех!AQ$6</f>
        <v>0</v>
      </c>
      <c r="AG64" s="64">
        <f>IF(AND(AG$3&gt;=$I64,$H64&gt;0,SUM($M64:AF64)&lt;$G64,$I64&lt;&gt;0),$G64/$H64,0)*IF(AND($K64&gt;0,AG$3&gt;$K64),0,1)*тех!AR$6</f>
        <v>0</v>
      </c>
      <c r="AH64" s="64">
        <f>IF(AND(AH$3&gt;=$I64,$H64&gt;0,SUM($M64:AG64)&lt;$G64,$I64&lt;&gt;0),$G64/$H64,0)*IF(AND($K64&gt;0,AH$3&gt;$K64),0,1)*тех!AS$6</f>
        <v>0</v>
      </c>
      <c r="AI64" s="64">
        <f>IF(AND(AI$3&gt;=$I64,$H64&gt;0,SUM($M64:AH64)&lt;$G64,$I64&lt;&gt;0),$G64/$H64,0)*IF(AND($K64&gt;0,AI$3&gt;$K64),0,1)*тех!AT$6</f>
        <v>0</v>
      </c>
      <c r="AJ64" s="64">
        <f>IF(AND(AJ$3&gt;=$I64,$H64&gt;0,SUM($M64:AI64)&lt;$G64,$I64&lt;&gt;0),$G64/$H64,0)*IF(AND($K64&gt;0,AJ$3&gt;$K64),0,1)*тех!AU$6</f>
        <v>0</v>
      </c>
      <c r="AK64" s="64">
        <f>IF(AND(AK$3&gt;=$I64,$H64&gt;0,SUM($M64:AJ64)&lt;$G64,$I64&lt;&gt;0),$G64/$H64,0)*IF(AND($K64&gt;0,AK$3&gt;$K64),0,1)*тех!AV$6</f>
        <v>0</v>
      </c>
      <c r="AL64" s="64">
        <f>IF(AND(AL$3&gt;=$I64,$H64&gt;0,SUM($M64:AK64)&lt;$G64,$I64&lt;&gt;0),$G64/$H64,0)*IF(AND($K64&gt;0,AL$3&gt;$K64),0,1)*тех!AW$6</f>
        <v>0</v>
      </c>
      <c r="AM64" s="64">
        <f>IF(AND(AM$3&gt;=$I64,$H64&gt;0,SUM($M64:AL64)&lt;$G64,$I64&lt;&gt;0),$G64/$H64,0)*IF(AND($K64&gt;0,AM$3&gt;$K64),0,1)*тех!AX$6</f>
        <v>0</v>
      </c>
      <c r="AN64" s="64">
        <f>IF(AND(AN$3&gt;=$I64,$H64&gt;0,SUM($M64:AM64)&lt;$G64,$I64&lt;&gt;0),$G64/$H64,0)*IF(AND($K64&gt;0,AN$3&gt;$K64),0,1)*тех!AY$6</f>
        <v>0</v>
      </c>
      <c r="AO64" s="64">
        <f>IF(AND(AO$3&gt;=$I64,$H64&gt;0,SUM($M64:AN64)&lt;$G64,$I64&lt;&gt;0),$G64/$H64,0)*IF(AND($K64&gt;0,AO$3&gt;$K64),0,1)*тех!AZ$6</f>
        <v>0</v>
      </c>
      <c r="AP64" s="64">
        <f>IF(AND(AP$3&gt;=$I64,$H64&gt;0,SUM($M64:AO64)&lt;$G64,$I64&lt;&gt;0),$G64/$H64,0)*IF(AND($K64&gt;0,AP$3&gt;$K64),0,1)*тех!BA$6</f>
        <v>0</v>
      </c>
      <c r="AQ64" s="64">
        <f>IF(AND(AQ$3&gt;=$I64,$H64&gt;0,SUM($M64:AP64)&lt;$G64,$I64&lt;&gt;0),$G64/$H64,0)*IF(AND($K64&gt;0,AQ$3&gt;$K64),0,1)*тех!BB$6</f>
        <v>0</v>
      </c>
      <c r="AR64" s="64">
        <f>IF(AND(AR$3&gt;=$I64,$H64&gt;0,SUM($M64:AQ64)&lt;$G64,$I64&lt;&gt;0),$G64/$H64,0)*IF(AND($K64&gt;0,AR$3&gt;$K64),0,1)*тех!BC$6</f>
        <v>0</v>
      </c>
      <c r="AS64" s="64">
        <f>IF(AND(AS$3&gt;=$I64,$H64&gt;0,SUM($M64:AR64)&lt;$G64,$I64&lt;&gt;0),$G64/$H64,0)*IF(AND($K64&gt;0,AS$3&gt;$K64),0,1)*тех!BD$6</f>
        <v>0</v>
      </c>
      <c r="AT64" s="64">
        <f>IF(AND(AT$3&gt;=$I64,$H64&gt;0,SUM($M64:AS64)&lt;$G64,$I64&lt;&gt;0),$G64/$H64,0)*IF(AND($K64&gt;0,AT$3&gt;$K64),0,1)*тех!BE$6</f>
        <v>0</v>
      </c>
      <c r="AU64" s="64">
        <f>IF(AND(AU$3&gt;=$I64,$H64&gt;0,SUM($M64:AT64)&lt;$G64,$I64&lt;&gt;0),$G64/$H64,0)*IF(AND($K64&gt;0,AU$3&gt;$K64),0,1)*тех!BF$6</f>
        <v>0</v>
      </c>
      <c r="AV64" s="64">
        <f>IF(AND(AV$3&gt;=$I64,$H64&gt;0,SUM($M64:AU64)&lt;$G64,$I64&lt;&gt;0),$G64/$H64,0)*IF(AND($K64&gt;0,AV$3&gt;$K64),0,1)*тех!BG$6</f>
        <v>0</v>
      </c>
      <c r="AW64" s="64">
        <f>IF(AND(AW$3&gt;=$I64,$H64&gt;0,SUM($M64:AV64)&lt;$G64,$I64&lt;&gt;0),$G64/$H64,0)*IF(AND($K64&gt;0,AW$3&gt;$K64),0,1)*тех!BH$6</f>
        <v>0</v>
      </c>
      <c r="AX64" s="64">
        <f>IF(AND(AX$3&gt;=$I64,$H64&gt;0,SUM($M64:AW64)&lt;$G64,$I64&lt;&gt;0),$G64/$H64,0)*IF(AND($K64&gt;0,AX$3&gt;$K64),0,1)*тех!BI$6</f>
        <v>0</v>
      </c>
      <c r="AY64" s="64">
        <f>IF(AND(AY$3&gt;=$I64,$H64&gt;0,SUM($M64:AX64)&lt;$G64,$I64&lt;&gt;0),$G64/$H64,0)*IF(AND($K64&gt;0,AY$3&gt;$K64),0,1)*тех!BJ$6</f>
        <v>0</v>
      </c>
      <c r="AZ64" s="64">
        <f>IF(AND(AZ$3&gt;=$I64,$H64&gt;0,SUM($M64:AY64)&lt;$G64,$I64&lt;&gt;0),$G64/$H64,0)*IF(AND($K64&gt;0,AZ$3&gt;$K64),0,1)*тех!BK$6</f>
        <v>0</v>
      </c>
      <c r="BA64" s="64">
        <f>IF(AND(BA$3&gt;=$I64,$H64&gt;0,SUM($M64:AZ64)&lt;$G64,$I64&lt;&gt;0),$G64/$H64,0)*IF(AND($K64&gt;0,BA$3&gt;$K64),0,1)*тех!BL$6</f>
        <v>0</v>
      </c>
      <c r="BB64" s="64">
        <f>IF(AND(BB$3&gt;=$I64,$H64&gt;0,SUM($M64:BA64)&lt;$G64,$I64&lt;&gt;0),$G64/$H64,0)*IF(AND($K64&gt;0,BB$3&gt;$K64),0,1)*тех!BM$6</f>
        <v>0</v>
      </c>
      <c r="BC64" s="64">
        <f>IF(AND(BC$3&gt;=$I64,$H64&gt;0,SUM($M64:BB64)&lt;$G64,$I64&lt;&gt;0),$G64/$H64,0)*IF(AND($K64&gt;0,BC$3&gt;$K64),0,1)*тех!BN$6</f>
        <v>0</v>
      </c>
      <c r="BD64" s="64">
        <f>IF(AND(BD$3&gt;=$I64,$H64&gt;0,SUM($M64:BC64)&lt;$G64,$I64&lt;&gt;0),$G64/$H64,0)*IF(AND($K64&gt;0,BD$3&gt;$K64),0,1)*тех!BO$6</f>
        <v>0</v>
      </c>
      <c r="BE64" s="64">
        <f>IF(AND(BE$3&gt;=$I64,$H64&gt;0,SUM($M64:BD64)&lt;$G64,$I64&lt;&gt;0),$G64/$H64,0)*IF(AND($K64&gt;0,BE$3&gt;$K64),0,1)*тех!BP$6</f>
        <v>0</v>
      </c>
      <c r="BF64" s="64">
        <f>IF(AND(BF$3&gt;=$I64,$H64&gt;0,SUM($M64:BE64)&lt;$G64,$I64&lt;&gt;0),$G64/$H64,0)*IF(AND($K64&gt;0,BF$3&gt;$K64),0,1)*тех!BQ$6</f>
        <v>0</v>
      </c>
      <c r="BG64" s="64">
        <f>IF(AND(BG$3&gt;=$I64,$H64&gt;0,SUM($M64:BF64)&lt;$G64,$I64&lt;&gt;0),$G64/$H64,0)*IF(AND($K64&gt;0,BG$3&gt;$K64),0,1)*тех!BR$6</f>
        <v>0</v>
      </c>
      <c r="BH64" s="64">
        <f>IF(AND(BH$3&gt;=$I64,$H64&gt;0,SUM($M64:BG64)&lt;$G64,$I64&lt;&gt;0),$G64/$H64,0)*IF(AND($K64&gt;0,BH$3&gt;$K64),0,1)*тех!BS$6</f>
        <v>0</v>
      </c>
      <c r="BI64" s="64">
        <f>IF(AND(BI$3&gt;=$I64,$H64&gt;0,SUM($M64:BH64)&lt;$G64,$I64&lt;&gt;0),$G64/$H64,0)*IF(AND($K64&gt;0,BI$3&gt;$K64),0,1)*тех!BT$6</f>
        <v>0</v>
      </c>
      <c r="BJ64" s="64">
        <f>IF(AND(BJ$3&gt;=$I64,$H64&gt;0,SUM($M64:BI64)&lt;$G64,$I64&lt;&gt;0),$G64/$H64,0)*IF(AND($K64&gt;0,BJ$3&gt;$K64),0,1)*тех!BU$6</f>
        <v>0</v>
      </c>
      <c r="BK64" s="64">
        <f>IF(AND(BK$3&gt;=$I64,$H64&gt;0,SUM($M64:BJ64)&lt;$G64,$I64&lt;&gt;0),$G64/$H64,0)*IF(AND($K64&gt;0,BK$3&gt;$K64),0,1)*тех!BV$6</f>
        <v>0</v>
      </c>
      <c r="BL64" s="64">
        <f>IF(AND(BL$3&gt;=$I64,$H64&gt;0,SUM($M64:BK64)&lt;$G64,$I64&lt;&gt;0),$G64/$H64,0)*IF(AND($K64&gt;0,BL$3&gt;$K64),0,1)*тех!BW$6</f>
        <v>0</v>
      </c>
      <c r="BM64" s="64">
        <f>IF(AND(BM$3&gt;=$I64,$H64&gt;0,SUM($M64:BL64)&lt;$G64,$I64&lt;&gt;0),$G64/$H64,0)*IF(AND($K64&gt;0,BM$3&gt;$K64),0,1)*тех!BX$6</f>
        <v>0</v>
      </c>
      <c r="BN64" s="64">
        <f>IF(AND(BN$3&gt;=$I64,$H64&gt;0,SUM($M64:BM64)&lt;$G64,$I64&lt;&gt;0),$G64/$H64,0)*IF(AND($K64&gt;0,BN$3&gt;$K64),0,1)*тех!BY$6</f>
        <v>0</v>
      </c>
      <c r="BO64" s="64">
        <f>IF(AND(BO$3&gt;=$I64,$H64&gt;0,SUM($M64:BN64)&lt;$G64,$I64&lt;&gt;0),$G64/$H64,0)*IF(AND($K64&gt;0,BO$3&gt;$K64),0,1)*тех!BZ$6</f>
        <v>0</v>
      </c>
      <c r="BP64" s="64">
        <f>IF(AND(BP$3&gt;=$I64,$H64&gt;0,SUM($M64:BO64)&lt;$G64,$I64&lt;&gt;0),$G64/$H64,0)*IF(AND($K64&gt;0,BP$3&gt;$K64),0,1)*тех!CA$6</f>
        <v>0</v>
      </c>
      <c r="BQ64" s="64">
        <f>IF(AND(BQ$3&gt;=$I64,$H64&gt;0,SUM($M64:BP64)&lt;$G64,$I64&lt;&gt;0),$G64/$H64,0)*IF(AND($K64&gt;0,BQ$3&gt;$K64),0,1)*тех!CB$6</f>
        <v>0</v>
      </c>
      <c r="BR64" s="64">
        <f>IF(AND(BR$3&gt;=$I64,$H64&gt;0,SUM($M64:BQ64)&lt;$G64,$I64&lt;&gt;0),$G64/$H64,0)*IF(AND($K64&gt;0,BR$3&gt;$K64),0,1)*тех!CC$6</f>
        <v>0</v>
      </c>
      <c r="BS64" s="64">
        <f>IF(AND(BS$3&gt;=$I64,$H64&gt;0,SUM($M64:BR64)&lt;$G64,$I64&lt;&gt;0),$G64/$H64,0)*IF(AND($K64&gt;0,BS$3&gt;$K64),0,1)*тех!CD$6</f>
        <v>0</v>
      </c>
      <c r="BT64" s="64">
        <f>IF(AND(BT$3&gt;=$I64,$H64&gt;0,SUM($M64:BS64)&lt;$G64,$I64&lt;&gt;0),$G64/$H64,0)*IF(AND($K64&gt;0,BT$3&gt;$K64),0,1)*тех!CE$6</f>
        <v>0</v>
      </c>
    </row>
    <row r="65" spans="2:72">
      <c r="B65" s="3">
        <v>60</v>
      </c>
      <c r="C65" s="19" t="s">
        <v>1206</v>
      </c>
      <c r="D65" s="19" t="s">
        <v>685</v>
      </c>
      <c r="E65" s="71">
        <v>860727.39999999991</v>
      </c>
      <c r="F65" s="19">
        <v>0</v>
      </c>
      <c r="G65" s="76">
        <f t="shared" si="5"/>
        <v>0</v>
      </c>
      <c r="H65" s="7">
        <f>IFERROR(VLOOKUP(D65,тех!$N$19:$O$24,2,FALSE),)</f>
        <v>60</v>
      </c>
      <c r="I65" s="20">
        <f t="shared" si="3"/>
        <v>42370</v>
      </c>
      <c r="J65" s="111">
        <f>IF(AND(H65+(YEAR(I65)-YEAR(Параметры!$C$11))*12+(MONTH(I65)-MONTH(Параметры!$C$11))&gt;Параметры!$C$12,F65&gt;0),(G65-SUM(M65:BT65))/F65,)</f>
        <v>0</v>
      </c>
      <c r="K65" s="112">
        <f>IF(H65+(YEAR(I65)-YEAR(Параметры!$C$11))*12+(MONTH(I65)-MONTH(Параметры!$C$11))&gt;Параметры!$C$12,DATE(YEAR(Параметры!$C$11),MONTH(Параметры!$C$11)+Параметры!$C$12-1,1),"")</f>
        <v>42705</v>
      </c>
      <c r="M65" s="76">
        <f t="shared" si="2"/>
        <v>0</v>
      </c>
      <c r="N65" s="64">
        <f>IF(AND(N$3&gt;=$I65,$H65&gt;0,SUM($M65:M65)&lt;$G65,$I65&lt;&gt;0),$G65/$H65,0)*IF(AND($K65&gt;0,N$3&gt;$K65),0,1)*тех!Y$6</f>
        <v>0</v>
      </c>
      <c r="O65" s="64">
        <f>IF(AND(O$3&gt;=$I65,$H65&gt;0,SUM($M65:N65)&lt;$G65,$I65&lt;&gt;0),$G65/$H65,0)*IF(AND($K65&gt;0,O$3&gt;$K65),0,1)*тех!Z$6</f>
        <v>0</v>
      </c>
      <c r="P65" s="64">
        <f>IF(AND(P$3&gt;=$I65,$H65&gt;0,SUM($M65:O65)&lt;$G65,$I65&lt;&gt;0),$G65/$H65,0)*IF(AND($K65&gt;0,P$3&gt;$K65),0,1)*тех!AA$6</f>
        <v>0</v>
      </c>
      <c r="Q65" s="64">
        <f>IF(AND(Q$3&gt;=$I65,$H65&gt;0,SUM($M65:P65)&lt;$G65,$I65&lt;&gt;0),$G65/$H65,0)*IF(AND($K65&gt;0,Q$3&gt;$K65),0,1)*тех!AB$6</f>
        <v>0</v>
      </c>
      <c r="R65" s="64">
        <f>IF(AND(R$3&gt;=$I65,$H65&gt;0,SUM($M65:Q65)&lt;$G65,$I65&lt;&gt;0),$G65/$H65,0)*IF(AND($K65&gt;0,R$3&gt;$K65),0,1)*тех!AC$6</f>
        <v>0</v>
      </c>
      <c r="S65" s="64">
        <f>IF(AND(S$3&gt;=$I65,$H65&gt;0,SUM($M65:R65)&lt;$G65,$I65&lt;&gt;0),$G65/$H65,0)*IF(AND($K65&gt;0,S$3&gt;$K65),0,1)*тех!AD$6</f>
        <v>0</v>
      </c>
      <c r="T65" s="64">
        <f>IF(AND(T$3&gt;=$I65,$H65&gt;0,SUM($M65:S65)&lt;$G65,$I65&lt;&gt;0),$G65/$H65,0)*IF(AND($K65&gt;0,T$3&gt;$K65),0,1)*тех!AE$6</f>
        <v>0</v>
      </c>
      <c r="U65" s="64">
        <f>IF(AND(U$3&gt;=$I65,$H65&gt;0,SUM($M65:T65)&lt;$G65,$I65&lt;&gt;0),$G65/$H65,0)*IF(AND($K65&gt;0,U$3&gt;$K65),0,1)*тех!AF$6</f>
        <v>0</v>
      </c>
      <c r="V65" s="64">
        <f>IF(AND(V$3&gt;=$I65,$H65&gt;0,SUM($M65:U65)&lt;$G65,$I65&lt;&gt;0),$G65/$H65,0)*IF(AND($K65&gt;0,V$3&gt;$K65),0,1)*тех!AG$6</f>
        <v>0</v>
      </c>
      <c r="W65" s="64">
        <f>IF(AND(W$3&gt;=$I65,$H65&gt;0,SUM($M65:V65)&lt;$G65,$I65&lt;&gt;0),$G65/$H65,0)*IF(AND($K65&gt;0,W$3&gt;$K65),0,1)*тех!AH$6</f>
        <v>0</v>
      </c>
      <c r="X65" s="64">
        <f>IF(AND(X$3&gt;=$I65,$H65&gt;0,SUM($M65:W65)&lt;$G65,$I65&lt;&gt;0),$G65/$H65,0)*IF(AND($K65&gt;0,X$3&gt;$K65),0,1)*тех!AI$6</f>
        <v>0</v>
      </c>
      <c r="Y65" s="64">
        <f>IF(AND(Y$3&gt;=$I65,$H65&gt;0,SUM($M65:X65)&lt;$G65,$I65&lt;&gt;0),$G65/$H65,0)*IF(AND($K65&gt;0,Y$3&gt;$K65),0,1)*тех!AJ$6</f>
        <v>0</v>
      </c>
      <c r="Z65" s="64">
        <f>IF(AND(Z$3&gt;=$I65,$H65&gt;0,SUM($M65:Y65)&lt;$G65,$I65&lt;&gt;0),$G65/$H65,0)*IF(AND($K65&gt;0,Z$3&gt;$K65),0,1)*тех!AK$6</f>
        <v>0</v>
      </c>
      <c r="AA65" s="64">
        <f>IF(AND(AA$3&gt;=$I65,$H65&gt;0,SUM($M65:Z65)&lt;$G65,$I65&lt;&gt;0),$G65/$H65,0)*IF(AND($K65&gt;0,AA$3&gt;$K65),0,1)*тех!AL$6</f>
        <v>0</v>
      </c>
      <c r="AB65" s="64">
        <f>IF(AND(AB$3&gt;=$I65,$H65&gt;0,SUM($M65:AA65)&lt;$G65,$I65&lt;&gt;0),$G65/$H65,0)*IF(AND($K65&gt;0,AB$3&gt;$K65),0,1)*тех!AM$6</f>
        <v>0</v>
      </c>
      <c r="AC65" s="64">
        <f>IF(AND(AC$3&gt;=$I65,$H65&gt;0,SUM($M65:AB65)&lt;$G65,$I65&lt;&gt;0),$G65/$H65,0)*IF(AND($K65&gt;0,AC$3&gt;$K65),0,1)*тех!AN$6</f>
        <v>0</v>
      </c>
      <c r="AD65" s="64">
        <f>IF(AND(AD$3&gt;=$I65,$H65&gt;0,SUM($M65:AC65)&lt;$G65,$I65&lt;&gt;0),$G65/$H65,0)*IF(AND($K65&gt;0,AD$3&gt;$K65),0,1)*тех!AO$6</f>
        <v>0</v>
      </c>
      <c r="AE65" s="64">
        <f>IF(AND(AE$3&gt;=$I65,$H65&gt;0,SUM($M65:AD65)&lt;$G65,$I65&lt;&gt;0),$G65/$H65,0)*IF(AND($K65&gt;0,AE$3&gt;$K65),0,1)*тех!AP$6</f>
        <v>0</v>
      </c>
      <c r="AF65" s="64">
        <f>IF(AND(AF$3&gt;=$I65,$H65&gt;0,SUM($M65:AE65)&lt;$G65,$I65&lt;&gt;0),$G65/$H65,0)*IF(AND($K65&gt;0,AF$3&gt;$K65),0,1)*тех!AQ$6</f>
        <v>0</v>
      </c>
      <c r="AG65" s="64">
        <f>IF(AND(AG$3&gt;=$I65,$H65&gt;0,SUM($M65:AF65)&lt;$G65,$I65&lt;&gt;0),$G65/$H65,0)*IF(AND($K65&gt;0,AG$3&gt;$K65),0,1)*тех!AR$6</f>
        <v>0</v>
      </c>
      <c r="AH65" s="64">
        <f>IF(AND(AH$3&gt;=$I65,$H65&gt;0,SUM($M65:AG65)&lt;$G65,$I65&lt;&gt;0),$G65/$H65,0)*IF(AND($K65&gt;0,AH$3&gt;$K65),0,1)*тех!AS$6</f>
        <v>0</v>
      </c>
      <c r="AI65" s="64">
        <f>IF(AND(AI$3&gt;=$I65,$H65&gt;0,SUM($M65:AH65)&lt;$G65,$I65&lt;&gt;0),$G65/$H65,0)*IF(AND($K65&gt;0,AI$3&gt;$K65),0,1)*тех!AT$6</f>
        <v>0</v>
      </c>
      <c r="AJ65" s="64">
        <f>IF(AND(AJ$3&gt;=$I65,$H65&gt;0,SUM($M65:AI65)&lt;$G65,$I65&lt;&gt;0),$G65/$H65,0)*IF(AND($K65&gt;0,AJ$3&gt;$K65),0,1)*тех!AU$6</f>
        <v>0</v>
      </c>
      <c r="AK65" s="64">
        <f>IF(AND(AK$3&gt;=$I65,$H65&gt;0,SUM($M65:AJ65)&lt;$G65,$I65&lt;&gt;0),$G65/$H65,0)*IF(AND($K65&gt;0,AK$3&gt;$K65),0,1)*тех!AV$6</f>
        <v>0</v>
      </c>
      <c r="AL65" s="64">
        <f>IF(AND(AL$3&gt;=$I65,$H65&gt;0,SUM($M65:AK65)&lt;$G65,$I65&lt;&gt;0),$G65/$H65,0)*IF(AND($K65&gt;0,AL$3&gt;$K65),0,1)*тех!AW$6</f>
        <v>0</v>
      </c>
      <c r="AM65" s="64">
        <f>IF(AND(AM$3&gt;=$I65,$H65&gt;0,SUM($M65:AL65)&lt;$G65,$I65&lt;&gt;0),$G65/$H65,0)*IF(AND($K65&gt;0,AM$3&gt;$K65),0,1)*тех!AX$6</f>
        <v>0</v>
      </c>
      <c r="AN65" s="64">
        <f>IF(AND(AN$3&gt;=$I65,$H65&gt;0,SUM($M65:AM65)&lt;$G65,$I65&lt;&gt;0),$G65/$H65,0)*IF(AND($K65&gt;0,AN$3&gt;$K65),0,1)*тех!AY$6</f>
        <v>0</v>
      </c>
      <c r="AO65" s="64">
        <f>IF(AND(AO$3&gt;=$I65,$H65&gt;0,SUM($M65:AN65)&lt;$G65,$I65&lt;&gt;0),$G65/$H65,0)*IF(AND($K65&gt;0,AO$3&gt;$K65),0,1)*тех!AZ$6</f>
        <v>0</v>
      </c>
      <c r="AP65" s="64">
        <f>IF(AND(AP$3&gt;=$I65,$H65&gt;0,SUM($M65:AO65)&lt;$G65,$I65&lt;&gt;0),$G65/$H65,0)*IF(AND($K65&gt;0,AP$3&gt;$K65),0,1)*тех!BA$6</f>
        <v>0</v>
      </c>
      <c r="AQ65" s="64">
        <f>IF(AND(AQ$3&gt;=$I65,$H65&gt;0,SUM($M65:AP65)&lt;$G65,$I65&lt;&gt;0),$G65/$H65,0)*IF(AND($K65&gt;0,AQ$3&gt;$K65),0,1)*тех!BB$6</f>
        <v>0</v>
      </c>
      <c r="AR65" s="64">
        <f>IF(AND(AR$3&gt;=$I65,$H65&gt;0,SUM($M65:AQ65)&lt;$G65,$I65&lt;&gt;0),$G65/$H65,0)*IF(AND($K65&gt;0,AR$3&gt;$K65),0,1)*тех!BC$6</f>
        <v>0</v>
      </c>
      <c r="AS65" s="64">
        <f>IF(AND(AS$3&gt;=$I65,$H65&gt;0,SUM($M65:AR65)&lt;$G65,$I65&lt;&gt;0),$G65/$H65,0)*IF(AND($K65&gt;0,AS$3&gt;$K65),0,1)*тех!BD$6</f>
        <v>0</v>
      </c>
      <c r="AT65" s="64">
        <f>IF(AND(AT$3&gt;=$I65,$H65&gt;0,SUM($M65:AS65)&lt;$G65,$I65&lt;&gt;0),$G65/$H65,0)*IF(AND($K65&gt;0,AT$3&gt;$K65),0,1)*тех!BE$6</f>
        <v>0</v>
      </c>
      <c r="AU65" s="64">
        <f>IF(AND(AU$3&gt;=$I65,$H65&gt;0,SUM($M65:AT65)&lt;$G65,$I65&lt;&gt;0),$G65/$H65,0)*IF(AND($K65&gt;0,AU$3&gt;$K65),0,1)*тех!BF$6</f>
        <v>0</v>
      </c>
      <c r="AV65" s="64">
        <f>IF(AND(AV$3&gt;=$I65,$H65&gt;0,SUM($M65:AU65)&lt;$G65,$I65&lt;&gt;0),$G65/$H65,0)*IF(AND($K65&gt;0,AV$3&gt;$K65),0,1)*тех!BG$6</f>
        <v>0</v>
      </c>
      <c r="AW65" s="64">
        <f>IF(AND(AW$3&gt;=$I65,$H65&gt;0,SUM($M65:AV65)&lt;$G65,$I65&lt;&gt;0),$G65/$H65,0)*IF(AND($K65&gt;0,AW$3&gt;$K65),0,1)*тех!BH$6</f>
        <v>0</v>
      </c>
      <c r="AX65" s="64">
        <f>IF(AND(AX$3&gt;=$I65,$H65&gt;0,SUM($M65:AW65)&lt;$G65,$I65&lt;&gt;0),$G65/$H65,0)*IF(AND($K65&gt;0,AX$3&gt;$K65),0,1)*тех!BI$6</f>
        <v>0</v>
      </c>
      <c r="AY65" s="64">
        <f>IF(AND(AY$3&gt;=$I65,$H65&gt;0,SUM($M65:AX65)&lt;$G65,$I65&lt;&gt;0),$G65/$H65,0)*IF(AND($K65&gt;0,AY$3&gt;$K65),0,1)*тех!BJ$6</f>
        <v>0</v>
      </c>
      <c r="AZ65" s="64">
        <f>IF(AND(AZ$3&gt;=$I65,$H65&gt;0,SUM($M65:AY65)&lt;$G65,$I65&lt;&gt;0),$G65/$H65,0)*IF(AND($K65&gt;0,AZ$3&gt;$K65),0,1)*тех!BK$6</f>
        <v>0</v>
      </c>
      <c r="BA65" s="64">
        <f>IF(AND(BA$3&gt;=$I65,$H65&gt;0,SUM($M65:AZ65)&lt;$G65,$I65&lt;&gt;0),$G65/$H65,0)*IF(AND($K65&gt;0,BA$3&gt;$K65),0,1)*тех!BL$6</f>
        <v>0</v>
      </c>
      <c r="BB65" s="64">
        <f>IF(AND(BB$3&gt;=$I65,$H65&gt;0,SUM($M65:BA65)&lt;$G65,$I65&lt;&gt;0),$G65/$H65,0)*IF(AND($K65&gt;0,BB$3&gt;$K65),0,1)*тех!BM$6</f>
        <v>0</v>
      </c>
      <c r="BC65" s="64">
        <f>IF(AND(BC$3&gt;=$I65,$H65&gt;0,SUM($M65:BB65)&lt;$G65,$I65&lt;&gt;0),$G65/$H65,0)*IF(AND($K65&gt;0,BC$3&gt;$K65),0,1)*тех!BN$6</f>
        <v>0</v>
      </c>
      <c r="BD65" s="64">
        <f>IF(AND(BD$3&gt;=$I65,$H65&gt;0,SUM($M65:BC65)&lt;$G65,$I65&lt;&gt;0),$G65/$H65,0)*IF(AND($K65&gt;0,BD$3&gt;$K65),0,1)*тех!BO$6</f>
        <v>0</v>
      </c>
      <c r="BE65" s="64">
        <f>IF(AND(BE$3&gt;=$I65,$H65&gt;0,SUM($M65:BD65)&lt;$G65,$I65&lt;&gt;0),$G65/$H65,0)*IF(AND($K65&gt;0,BE$3&gt;$K65),0,1)*тех!BP$6</f>
        <v>0</v>
      </c>
      <c r="BF65" s="64">
        <f>IF(AND(BF$3&gt;=$I65,$H65&gt;0,SUM($M65:BE65)&lt;$G65,$I65&lt;&gt;0),$G65/$H65,0)*IF(AND($K65&gt;0,BF$3&gt;$K65),0,1)*тех!BQ$6</f>
        <v>0</v>
      </c>
      <c r="BG65" s="64">
        <f>IF(AND(BG$3&gt;=$I65,$H65&gt;0,SUM($M65:BF65)&lt;$G65,$I65&lt;&gt;0),$G65/$H65,0)*IF(AND($K65&gt;0,BG$3&gt;$K65),0,1)*тех!BR$6</f>
        <v>0</v>
      </c>
      <c r="BH65" s="64">
        <f>IF(AND(BH$3&gt;=$I65,$H65&gt;0,SUM($M65:BG65)&lt;$G65,$I65&lt;&gt;0),$G65/$H65,0)*IF(AND($K65&gt;0,BH$3&gt;$K65),0,1)*тех!BS$6</f>
        <v>0</v>
      </c>
      <c r="BI65" s="64">
        <f>IF(AND(BI$3&gt;=$I65,$H65&gt;0,SUM($M65:BH65)&lt;$G65,$I65&lt;&gt;0),$G65/$H65,0)*IF(AND($K65&gt;0,BI$3&gt;$K65),0,1)*тех!BT$6</f>
        <v>0</v>
      </c>
      <c r="BJ65" s="64">
        <f>IF(AND(BJ$3&gt;=$I65,$H65&gt;0,SUM($M65:BI65)&lt;$G65,$I65&lt;&gt;0),$G65/$H65,0)*IF(AND($K65&gt;0,BJ$3&gt;$K65),0,1)*тех!BU$6</f>
        <v>0</v>
      </c>
      <c r="BK65" s="64">
        <f>IF(AND(BK$3&gt;=$I65,$H65&gt;0,SUM($M65:BJ65)&lt;$G65,$I65&lt;&gt;0),$G65/$H65,0)*IF(AND($K65&gt;0,BK$3&gt;$K65),0,1)*тех!BV$6</f>
        <v>0</v>
      </c>
      <c r="BL65" s="64">
        <f>IF(AND(BL$3&gt;=$I65,$H65&gt;0,SUM($M65:BK65)&lt;$G65,$I65&lt;&gt;0),$G65/$H65,0)*IF(AND($K65&gt;0,BL$3&gt;$K65),0,1)*тех!BW$6</f>
        <v>0</v>
      </c>
      <c r="BM65" s="64">
        <f>IF(AND(BM$3&gt;=$I65,$H65&gt;0,SUM($M65:BL65)&lt;$G65,$I65&lt;&gt;0),$G65/$H65,0)*IF(AND($K65&gt;0,BM$3&gt;$K65),0,1)*тех!BX$6</f>
        <v>0</v>
      </c>
      <c r="BN65" s="64">
        <f>IF(AND(BN$3&gt;=$I65,$H65&gt;0,SUM($M65:BM65)&lt;$G65,$I65&lt;&gt;0),$G65/$H65,0)*IF(AND($K65&gt;0,BN$3&gt;$K65),0,1)*тех!BY$6</f>
        <v>0</v>
      </c>
      <c r="BO65" s="64">
        <f>IF(AND(BO$3&gt;=$I65,$H65&gt;0,SUM($M65:BN65)&lt;$G65,$I65&lt;&gt;0),$G65/$H65,0)*IF(AND($K65&gt;0,BO$3&gt;$K65),0,1)*тех!BZ$6</f>
        <v>0</v>
      </c>
      <c r="BP65" s="64">
        <f>IF(AND(BP$3&gt;=$I65,$H65&gt;0,SUM($M65:BO65)&lt;$G65,$I65&lt;&gt;0),$G65/$H65,0)*IF(AND($K65&gt;0,BP$3&gt;$K65),0,1)*тех!CA$6</f>
        <v>0</v>
      </c>
      <c r="BQ65" s="64">
        <f>IF(AND(BQ$3&gt;=$I65,$H65&gt;0,SUM($M65:BP65)&lt;$G65,$I65&lt;&gt;0),$G65/$H65,0)*IF(AND($K65&gt;0,BQ$3&gt;$K65),0,1)*тех!CB$6</f>
        <v>0</v>
      </c>
      <c r="BR65" s="64">
        <f>IF(AND(BR$3&gt;=$I65,$H65&gt;0,SUM($M65:BQ65)&lt;$G65,$I65&lt;&gt;0),$G65/$H65,0)*IF(AND($K65&gt;0,BR$3&gt;$K65),0,1)*тех!CC$6</f>
        <v>0</v>
      </c>
      <c r="BS65" s="64">
        <f>IF(AND(BS$3&gt;=$I65,$H65&gt;0,SUM($M65:BR65)&lt;$G65,$I65&lt;&gt;0),$G65/$H65,0)*IF(AND($K65&gt;0,BS$3&gt;$K65),0,1)*тех!CD$6</f>
        <v>0</v>
      </c>
      <c r="BT65" s="64">
        <f>IF(AND(BT$3&gt;=$I65,$H65&gt;0,SUM($M65:BS65)&lt;$G65,$I65&lt;&gt;0),$G65/$H65,0)*IF(AND($K65&gt;0,BT$3&gt;$K65),0,1)*тех!CE$6</f>
        <v>0</v>
      </c>
    </row>
    <row r="66" spans="2:72">
      <c r="B66" s="3">
        <v>61</v>
      </c>
      <c r="C66" s="19" t="s">
        <v>1255</v>
      </c>
      <c r="D66" s="19" t="s">
        <v>685</v>
      </c>
      <c r="E66" s="71">
        <v>1421864.6</v>
      </c>
      <c r="F66" s="19">
        <v>0</v>
      </c>
      <c r="G66" s="76">
        <f t="shared" si="5"/>
        <v>0</v>
      </c>
      <c r="H66" s="7">
        <f>IFERROR(VLOOKUP(D66,тех!$N$19:$O$24,2,FALSE),)</f>
        <v>60</v>
      </c>
      <c r="I66" s="20">
        <f t="shared" si="3"/>
        <v>42370</v>
      </c>
      <c r="J66" s="111">
        <f>IF(AND(H66+(YEAR(I66)-YEAR(Параметры!$C$11))*12+(MONTH(I66)-MONTH(Параметры!$C$11))&gt;Параметры!$C$12,F66&gt;0),(G66-SUM(M66:BT66))/F66,)</f>
        <v>0</v>
      </c>
      <c r="K66" s="112">
        <f>IF(H66+(YEAR(I66)-YEAR(Параметры!$C$11))*12+(MONTH(I66)-MONTH(Параметры!$C$11))&gt;Параметры!$C$12,DATE(YEAR(Параметры!$C$11),MONTH(Параметры!$C$11)+Параметры!$C$12-1,1),"")</f>
        <v>42705</v>
      </c>
      <c r="M66" s="76">
        <f t="shared" si="2"/>
        <v>0</v>
      </c>
      <c r="N66" s="64">
        <f>IF(AND(N$3&gt;=$I66,$H66&gt;0,SUM($M66:M66)&lt;$G66,$I66&lt;&gt;0),$G66/$H66,0)*IF(AND($K66&gt;0,N$3&gt;$K66),0,1)*тех!Y$6</f>
        <v>0</v>
      </c>
      <c r="O66" s="64">
        <f>IF(AND(O$3&gt;=$I66,$H66&gt;0,SUM($M66:N66)&lt;$G66,$I66&lt;&gt;0),$G66/$H66,0)*IF(AND($K66&gt;0,O$3&gt;$K66),0,1)*тех!Z$6</f>
        <v>0</v>
      </c>
      <c r="P66" s="64">
        <f>IF(AND(P$3&gt;=$I66,$H66&gt;0,SUM($M66:O66)&lt;$G66,$I66&lt;&gt;0),$G66/$H66,0)*IF(AND($K66&gt;0,P$3&gt;$K66),0,1)*тех!AA$6</f>
        <v>0</v>
      </c>
      <c r="Q66" s="64">
        <f>IF(AND(Q$3&gt;=$I66,$H66&gt;0,SUM($M66:P66)&lt;$G66,$I66&lt;&gt;0),$G66/$H66,0)*IF(AND($K66&gt;0,Q$3&gt;$K66),0,1)*тех!AB$6</f>
        <v>0</v>
      </c>
      <c r="R66" s="64">
        <f>IF(AND(R$3&gt;=$I66,$H66&gt;0,SUM($M66:Q66)&lt;$G66,$I66&lt;&gt;0),$G66/$H66,0)*IF(AND($K66&gt;0,R$3&gt;$K66),0,1)*тех!AC$6</f>
        <v>0</v>
      </c>
      <c r="S66" s="64">
        <f>IF(AND(S$3&gt;=$I66,$H66&gt;0,SUM($M66:R66)&lt;$G66,$I66&lt;&gt;0),$G66/$H66,0)*IF(AND($K66&gt;0,S$3&gt;$K66),0,1)*тех!AD$6</f>
        <v>0</v>
      </c>
      <c r="T66" s="64">
        <f>IF(AND(T$3&gt;=$I66,$H66&gt;0,SUM($M66:S66)&lt;$G66,$I66&lt;&gt;0),$G66/$H66,0)*IF(AND($K66&gt;0,T$3&gt;$K66),0,1)*тех!AE$6</f>
        <v>0</v>
      </c>
      <c r="U66" s="64">
        <f>IF(AND(U$3&gt;=$I66,$H66&gt;0,SUM($M66:T66)&lt;$G66,$I66&lt;&gt;0),$G66/$H66,0)*IF(AND($K66&gt;0,U$3&gt;$K66),0,1)*тех!AF$6</f>
        <v>0</v>
      </c>
      <c r="V66" s="64">
        <f>IF(AND(V$3&gt;=$I66,$H66&gt;0,SUM($M66:U66)&lt;$G66,$I66&lt;&gt;0),$G66/$H66,0)*IF(AND($K66&gt;0,V$3&gt;$K66),0,1)*тех!AG$6</f>
        <v>0</v>
      </c>
      <c r="W66" s="64">
        <f>IF(AND(W$3&gt;=$I66,$H66&gt;0,SUM($M66:V66)&lt;$G66,$I66&lt;&gt;0),$G66/$H66,0)*IF(AND($K66&gt;0,W$3&gt;$K66),0,1)*тех!AH$6</f>
        <v>0</v>
      </c>
      <c r="X66" s="64">
        <f>IF(AND(X$3&gt;=$I66,$H66&gt;0,SUM($M66:W66)&lt;$G66,$I66&lt;&gt;0),$G66/$H66,0)*IF(AND($K66&gt;0,X$3&gt;$K66),0,1)*тех!AI$6</f>
        <v>0</v>
      </c>
      <c r="Y66" s="64">
        <f>IF(AND(Y$3&gt;=$I66,$H66&gt;0,SUM($M66:X66)&lt;$G66,$I66&lt;&gt;0),$G66/$H66,0)*IF(AND($K66&gt;0,Y$3&gt;$K66),0,1)*тех!AJ$6</f>
        <v>0</v>
      </c>
      <c r="Z66" s="64">
        <f>IF(AND(Z$3&gt;=$I66,$H66&gt;0,SUM($M66:Y66)&lt;$G66,$I66&lt;&gt;0),$G66/$H66,0)*IF(AND($K66&gt;0,Z$3&gt;$K66),0,1)*тех!AK$6</f>
        <v>0</v>
      </c>
      <c r="AA66" s="64">
        <f>IF(AND(AA$3&gt;=$I66,$H66&gt;0,SUM($M66:Z66)&lt;$G66,$I66&lt;&gt;0),$G66/$H66,0)*IF(AND($K66&gt;0,AA$3&gt;$K66),0,1)*тех!AL$6</f>
        <v>0</v>
      </c>
      <c r="AB66" s="64">
        <f>IF(AND(AB$3&gt;=$I66,$H66&gt;0,SUM($M66:AA66)&lt;$G66,$I66&lt;&gt;0),$G66/$H66,0)*IF(AND($K66&gt;0,AB$3&gt;$K66),0,1)*тех!AM$6</f>
        <v>0</v>
      </c>
      <c r="AC66" s="64">
        <f>IF(AND(AC$3&gt;=$I66,$H66&gt;0,SUM($M66:AB66)&lt;$G66,$I66&lt;&gt;0),$G66/$H66,0)*IF(AND($K66&gt;0,AC$3&gt;$K66),0,1)*тех!AN$6</f>
        <v>0</v>
      </c>
      <c r="AD66" s="64">
        <f>IF(AND(AD$3&gt;=$I66,$H66&gt;0,SUM($M66:AC66)&lt;$G66,$I66&lt;&gt;0),$G66/$H66,0)*IF(AND($K66&gt;0,AD$3&gt;$K66),0,1)*тех!AO$6</f>
        <v>0</v>
      </c>
      <c r="AE66" s="64">
        <f>IF(AND(AE$3&gt;=$I66,$H66&gt;0,SUM($M66:AD66)&lt;$G66,$I66&lt;&gt;0),$G66/$H66,0)*IF(AND($K66&gt;0,AE$3&gt;$K66),0,1)*тех!AP$6</f>
        <v>0</v>
      </c>
      <c r="AF66" s="64">
        <f>IF(AND(AF$3&gt;=$I66,$H66&gt;0,SUM($M66:AE66)&lt;$G66,$I66&lt;&gt;0),$G66/$H66,0)*IF(AND($K66&gt;0,AF$3&gt;$K66),0,1)*тех!AQ$6</f>
        <v>0</v>
      </c>
      <c r="AG66" s="64">
        <f>IF(AND(AG$3&gt;=$I66,$H66&gt;0,SUM($M66:AF66)&lt;$G66,$I66&lt;&gt;0),$G66/$H66,0)*IF(AND($K66&gt;0,AG$3&gt;$K66),0,1)*тех!AR$6</f>
        <v>0</v>
      </c>
      <c r="AH66" s="64">
        <f>IF(AND(AH$3&gt;=$I66,$H66&gt;0,SUM($M66:AG66)&lt;$G66,$I66&lt;&gt;0),$G66/$H66,0)*IF(AND($K66&gt;0,AH$3&gt;$K66),0,1)*тех!AS$6</f>
        <v>0</v>
      </c>
      <c r="AI66" s="64">
        <f>IF(AND(AI$3&gt;=$I66,$H66&gt;0,SUM($M66:AH66)&lt;$G66,$I66&lt;&gt;0),$G66/$H66,0)*IF(AND($K66&gt;0,AI$3&gt;$K66),0,1)*тех!AT$6</f>
        <v>0</v>
      </c>
      <c r="AJ66" s="64">
        <f>IF(AND(AJ$3&gt;=$I66,$H66&gt;0,SUM($M66:AI66)&lt;$G66,$I66&lt;&gt;0),$G66/$H66,0)*IF(AND($K66&gt;0,AJ$3&gt;$K66),0,1)*тех!AU$6</f>
        <v>0</v>
      </c>
      <c r="AK66" s="64">
        <f>IF(AND(AK$3&gt;=$I66,$H66&gt;0,SUM($M66:AJ66)&lt;$G66,$I66&lt;&gt;0),$G66/$H66,0)*IF(AND($K66&gt;0,AK$3&gt;$K66),0,1)*тех!AV$6</f>
        <v>0</v>
      </c>
      <c r="AL66" s="64">
        <f>IF(AND(AL$3&gt;=$I66,$H66&gt;0,SUM($M66:AK66)&lt;$G66,$I66&lt;&gt;0),$G66/$H66,0)*IF(AND($K66&gt;0,AL$3&gt;$K66),0,1)*тех!AW$6</f>
        <v>0</v>
      </c>
      <c r="AM66" s="64">
        <f>IF(AND(AM$3&gt;=$I66,$H66&gt;0,SUM($M66:AL66)&lt;$G66,$I66&lt;&gt;0),$G66/$H66,0)*IF(AND($K66&gt;0,AM$3&gt;$K66),0,1)*тех!AX$6</f>
        <v>0</v>
      </c>
      <c r="AN66" s="64">
        <f>IF(AND(AN$3&gt;=$I66,$H66&gt;0,SUM($M66:AM66)&lt;$G66,$I66&lt;&gt;0),$G66/$H66,0)*IF(AND($K66&gt;0,AN$3&gt;$K66),0,1)*тех!AY$6</f>
        <v>0</v>
      </c>
      <c r="AO66" s="64">
        <f>IF(AND(AO$3&gt;=$I66,$H66&gt;0,SUM($M66:AN66)&lt;$G66,$I66&lt;&gt;0),$G66/$H66,0)*IF(AND($K66&gt;0,AO$3&gt;$K66),0,1)*тех!AZ$6</f>
        <v>0</v>
      </c>
      <c r="AP66" s="64">
        <f>IF(AND(AP$3&gt;=$I66,$H66&gt;0,SUM($M66:AO66)&lt;$G66,$I66&lt;&gt;0),$G66/$H66,0)*IF(AND($K66&gt;0,AP$3&gt;$K66),0,1)*тех!BA$6</f>
        <v>0</v>
      </c>
      <c r="AQ66" s="64">
        <f>IF(AND(AQ$3&gt;=$I66,$H66&gt;0,SUM($M66:AP66)&lt;$G66,$I66&lt;&gt;0),$G66/$H66,0)*IF(AND($K66&gt;0,AQ$3&gt;$K66),0,1)*тех!BB$6</f>
        <v>0</v>
      </c>
      <c r="AR66" s="64">
        <f>IF(AND(AR$3&gt;=$I66,$H66&gt;0,SUM($M66:AQ66)&lt;$G66,$I66&lt;&gt;0),$G66/$H66,0)*IF(AND($K66&gt;0,AR$3&gt;$K66),0,1)*тех!BC$6</f>
        <v>0</v>
      </c>
      <c r="AS66" s="64">
        <f>IF(AND(AS$3&gt;=$I66,$H66&gt;0,SUM($M66:AR66)&lt;$G66,$I66&lt;&gt;0),$G66/$H66,0)*IF(AND($K66&gt;0,AS$3&gt;$K66),0,1)*тех!BD$6</f>
        <v>0</v>
      </c>
      <c r="AT66" s="64">
        <f>IF(AND(AT$3&gt;=$I66,$H66&gt;0,SUM($M66:AS66)&lt;$G66,$I66&lt;&gt;0),$G66/$H66,0)*IF(AND($K66&gt;0,AT$3&gt;$K66),0,1)*тех!BE$6</f>
        <v>0</v>
      </c>
      <c r="AU66" s="64">
        <f>IF(AND(AU$3&gt;=$I66,$H66&gt;0,SUM($M66:AT66)&lt;$G66,$I66&lt;&gt;0),$G66/$H66,0)*IF(AND($K66&gt;0,AU$3&gt;$K66),0,1)*тех!BF$6</f>
        <v>0</v>
      </c>
      <c r="AV66" s="64">
        <f>IF(AND(AV$3&gt;=$I66,$H66&gt;0,SUM($M66:AU66)&lt;$G66,$I66&lt;&gt;0),$G66/$H66,0)*IF(AND($K66&gt;0,AV$3&gt;$K66),0,1)*тех!BG$6</f>
        <v>0</v>
      </c>
      <c r="AW66" s="64">
        <f>IF(AND(AW$3&gt;=$I66,$H66&gt;0,SUM($M66:AV66)&lt;$G66,$I66&lt;&gt;0),$G66/$H66,0)*IF(AND($K66&gt;0,AW$3&gt;$K66),0,1)*тех!BH$6</f>
        <v>0</v>
      </c>
      <c r="AX66" s="64">
        <f>IF(AND(AX$3&gt;=$I66,$H66&gt;0,SUM($M66:AW66)&lt;$G66,$I66&lt;&gt;0),$G66/$H66,0)*IF(AND($K66&gt;0,AX$3&gt;$K66),0,1)*тех!BI$6</f>
        <v>0</v>
      </c>
      <c r="AY66" s="64">
        <f>IF(AND(AY$3&gt;=$I66,$H66&gt;0,SUM($M66:AX66)&lt;$G66,$I66&lt;&gt;0),$G66/$H66,0)*IF(AND($K66&gt;0,AY$3&gt;$K66),0,1)*тех!BJ$6</f>
        <v>0</v>
      </c>
      <c r="AZ66" s="64">
        <f>IF(AND(AZ$3&gt;=$I66,$H66&gt;0,SUM($M66:AY66)&lt;$G66,$I66&lt;&gt;0),$G66/$H66,0)*IF(AND($K66&gt;0,AZ$3&gt;$K66),0,1)*тех!BK$6</f>
        <v>0</v>
      </c>
      <c r="BA66" s="64">
        <f>IF(AND(BA$3&gt;=$I66,$H66&gt;0,SUM($M66:AZ66)&lt;$G66,$I66&lt;&gt;0),$G66/$H66,0)*IF(AND($K66&gt;0,BA$3&gt;$K66),0,1)*тех!BL$6</f>
        <v>0</v>
      </c>
      <c r="BB66" s="64">
        <f>IF(AND(BB$3&gt;=$I66,$H66&gt;0,SUM($M66:BA66)&lt;$G66,$I66&lt;&gt;0),$G66/$H66,0)*IF(AND($K66&gt;0,BB$3&gt;$K66),0,1)*тех!BM$6</f>
        <v>0</v>
      </c>
      <c r="BC66" s="64">
        <f>IF(AND(BC$3&gt;=$I66,$H66&gt;0,SUM($M66:BB66)&lt;$G66,$I66&lt;&gt;0),$G66/$H66,0)*IF(AND($K66&gt;0,BC$3&gt;$K66),0,1)*тех!BN$6</f>
        <v>0</v>
      </c>
      <c r="BD66" s="64">
        <f>IF(AND(BD$3&gt;=$I66,$H66&gt;0,SUM($M66:BC66)&lt;$G66,$I66&lt;&gt;0),$G66/$H66,0)*IF(AND($K66&gt;0,BD$3&gt;$K66),0,1)*тех!BO$6</f>
        <v>0</v>
      </c>
      <c r="BE66" s="64">
        <f>IF(AND(BE$3&gt;=$I66,$H66&gt;0,SUM($M66:BD66)&lt;$G66,$I66&lt;&gt;0),$G66/$H66,0)*IF(AND($K66&gt;0,BE$3&gt;$K66),0,1)*тех!BP$6</f>
        <v>0</v>
      </c>
      <c r="BF66" s="64">
        <f>IF(AND(BF$3&gt;=$I66,$H66&gt;0,SUM($M66:BE66)&lt;$G66,$I66&lt;&gt;0),$G66/$H66,0)*IF(AND($K66&gt;0,BF$3&gt;$K66),0,1)*тех!BQ$6</f>
        <v>0</v>
      </c>
      <c r="BG66" s="64">
        <f>IF(AND(BG$3&gt;=$I66,$H66&gt;0,SUM($M66:BF66)&lt;$G66,$I66&lt;&gt;0),$G66/$H66,0)*IF(AND($K66&gt;0,BG$3&gt;$K66),0,1)*тех!BR$6</f>
        <v>0</v>
      </c>
      <c r="BH66" s="64">
        <f>IF(AND(BH$3&gt;=$I66,$H66&gt;0,SUM($M66:BG66)&lt;$G66,$I66&lt;&gt;0),$G66/$H66,0)*IF(AND($K66&gt;0,BH$3&gt;$K66),0,1)*тех!BS$6</f>
        <v>0</v>
      </c>
      <c r="BI66" s="64">
        <f>IF(AND(BI$3&gt;=$I66,$H66&gt;0,SUM($M66:BH66)&lt;$G66,$I66&lt;&gt;0),$G66/$H66,0)*IF(AND($K66&gt;0,BI$3&gt;$K66),0,1)*тех!BT$6</f>
        <v>0</v>
      </c>
      <c r="BJ66" s="64">
        <f>IF(AND(BJ$3&gt;=$I66,$H66&gt;0,SUM($M66:BI66)&lt;$G66,$I66&lt;&gt;0),$G66/$H66,0)*IF(AND($K66&gt;0,BJ$3&gt;$K66),0,1)*тех!BU$6</f>
        <v>0</v>
      </c>
      <c r="BK66" s="64">
        <f>IF(AND(BK$3&gt;=$I66,$H66&gt;0,SUM($M66:BJ66)&lt;$G66,$I66&lt;&gt;0),$G66/$H66,0)*IF(AND($K66&gt;0,BK$3&gt;$K66),0,1)*тех!BV$6</f>
        <v>0</v>
      </c>
      <c r="BL66" s="64">
        <f>IF(AND(BL$3&gt;=$I66,$H66&gt;0,SUM($M66:BK66)&lt;$G66,$I66&lt;&gt;0),$G66/$H66,0)*IF(AND($K66&gt;0,BL$3&gt;$K66),0,1)*тех!BW$6</f>
        <v>0</v>
      </c>
      <c r="BM66" s="64">
        <f>IF(AND(BM$3&gt;=$I66,$H66&gt;0,SUM($M66:BL66)&lt;$G66,$I66&lt;&gt;0),$G66/$H66,0)*IF(AND($K66&gt;0,BM$3&gt;$K66),0,1)*тех!BX$6</f>
        <v>0</v>
      </c>
      <c r="BN66" s="64">
        <f>IF(AND(BN$3&gt;=$I66,$H66&gt;0,SUM($M66:BM66)&lt;$G66,$I66&lt;&gt;0),$G66/$H66,0)*IF(AND($K66&gt;0,BN$3&gt;$K66),0,1)*тех!BY$6</f>
        <v>0</v>
      </c>
      <c r="BO66" s="64">
        <f>IF(AND(BO$3&gt;=$I66,$H66&gt;0,SUM($M66:BN66)&lt;$G66,$I66&lt;&gt;0),$G66/$H66,0)*IF(AND($K66&gt;0,BO$3&gt;$K66),0,1)*тех!BZ$6</f>
        <v>0</v>
      </c>
      <c r="BP66" s="64">
        <f>IF(AND(BP$3&gt;=$I66,$H66&gt;0,SUM($M66:BO66)&lt;$G66,$I66&lt;&gt;0),$G66/$H66,0)*IF(AND($K66&gt;0,BP$3&gt;$K66),0,1)*тех!CA$6</f>
        <v>0</v>
      </c>
      <c r="BQ66" s="64">
        <f>IF(AND(BQ$3&gt;=$I66,$H66&gt;0,SUM($M66:BP66)&lt;$G66,$I66&lt;&gt;0),$G66/$H66,0)*IF(AND($K66&gt;0,BQ$3&gt;$K66),0,1)*тех!CB$6</f>
        <v>0</v>
      </c>
      <c r="BR66" s="64">
        <f>IF(AND(BR$3&gt;=$I66,$H66&gt;0,SUM($M66:BQ66)&lt;$G66,$I66&lt;&gt;0),$G66/$H66,0)*IF(AND($K66&gt;0,BR$3&gt;$K66),0,1)*тех!CC$6</f>
        <v>0</v>
      </c>
      <c r="BS66" s="64">
        <f>IF(AND(BS$3&gt;=$I66,$H66&gt;0,SUM($M66:BR66)&lt;$G66,$I66&lt;&gt;0),$G66/$H66,0)*IF(AND($K66&gt;0,BS$3&gt;$K66),0,1)*тех!CD$6</f>
        <v>0</v>
      </c>
      <c r="BT66" s="64">
        <f>IF(AND(BT$3&gt;=$I66,$H66&gt;0,SUM($M66:BS66)&lt;$G66,$I66&lt;&gt;0),$G66/$H66,0)*IF(AND($K66&gt;0,BT$3&gt;$K66),0,1)*тех!CE$6</f>
        <v>0</v>
      </c>
    </row>
    <row r="67" spans="2:72">
      <c r="B67" s="3">
        <v>62</v>
      </c>
      <c r="C67" s="19" t="s">
        <v>907</v>
      </c>
      <c r="D67" s="19" t="s">
        <v>685</v>
      </c>
      <c r="E67" s="71">
        <v>1450000</v>
      </c>
      <c r="F67" s="19">
        <v>0</v>
      </c>
      <c r="G67" s="76">
        <f t="shared" si="4"/>
        <v>0</v>
      </c>
      <c r="H67" s="7">
        <f>IFERROR(VLOOKUP(D67,тех!$N$19:$O$24,2,FALSE),)</f>
        <v>60</v>
      </c>
      <c r="I67" s="20">
        <f t="shared" si="3"/>
        <v>42370</v>
      </c>
      <c r="J67" s="111">
        <f>IF(AND(H67+(YEAR(I67)-YEAR(Параметры!$C$11))*12+(MONTH(I67)-MONTH(Параметры!$C$11))&gt;Параметры!$C$12,F67&gt;0),(G67-SUM(M67:BT67))/F67,)</f>
        <v>0</v>
      </c>
      <c r="K67" s="112">
        <f>IF(H67+(YEAR(I67)-YEAR(Параметры!$C$11))*12+(MONTH(I67)-MONTH(Параметры!$C$11))&gt;Параметры!$C$12,DATE(YEAR(Параметры!$C$11),MONTH(Параметры!$C$11)+Параметры!$C$12-1,1),"")</f>
        <v>42705</v>
      </c>
      <c r="M67" s="76">
        <f t="shared" si="2"/>
        <v>0</v>
      </c>
      <c r="N67" s="64">
        <f>IF(AND(N$3&gt;=$I67,$H67&gt;0,SUM($M67:M67)&lt;$G67,$I67&lt;&gt;0),$G67/$H67,0)*IF(AND($K67&gt;0,N$3&gt;$K67),0,1)*тех!Y$6</f>
        <v>0</v>
      </c>
      <c r="O67" s="64">
        <f>IF(AND(O$3&gt;=$I67,$H67&gt;0,SUM($M67:N67)&lt;$G67,$I67&lt;&gt;0),$G67/$H67,0)*IF(AND($K67&gt;0,O$3&gt;$K67),0,1)*тех!Z$6</f>
        <v>0</v>
      </c>
      <c r="P67" s="64">
        <f>IF(AND(P$3&gt;=$I67,$H67&gt;0,SUM($M67:O67)&lt;$G67,$I67&lt;&gt;0),$G67/$H67,0)*IF(AND($K67&gt;0,P$3&gt;$K67),0,1)*тех!AA$6</f>
        <v>0</v>
      </c>
      <c r="Q67" s="64">
        <f>IF(AND(Q$3&gt;=$I67,$H67&gt;0,SUM($M67:P67)&lt;$G67,$I67&lt;&gt;0),$G67/$H67,0)*IF(AND($K67&gt;0,Q$3&gt;$K67),0,1)*тех!AB$6</f>
        <v>0</v>
      </c>
      <c r="R67" s="64">
        <f>IF(AND(R$3&gt;=$I67,$H67&gt;0,SUM($M67:Q67)&lt;$G67,$I67&lt;&gt;0),$G67/$H67,0)*IF(AND($K67&gt;0,R$3&gt;$K67),0,1)*тех!AC$6</f>
        <v>0</v>
      </c>
      <c r="S67" s="64">
        <f>IF(AND(S$3&gt;=$I67,$H67&gt;0,SUM($M67:R67)&lt;$G67,$I67&lt;&gt;0),$G67/$H67,0)*IF(AND($K67&gt;0,S$3&gt;$K67),0,1)*тех!AD$6</f>
        <v>0</v>
      </c>
      <c r="T67" s="64">
        <f>IF(AND(T$3&gt;=$I67,$H67&gt;0,SUM($M67:S67)&lt;$G67,$I67&lt;&gt;0),$G67/$H67,0)*IF(AND($K67&gt;0,T$3&gt;$K67),0,1)*тех!AE$6</f>
        <v>0</v>
      </c>
      <c r="U67" s="64">
        <f>IF(AND(U$3&gt;=$I67,$H67&gt;0,SUM($M67:T67)&lt;$G67,$I67&lt;&gt;0),$G67/$H67,0)*IF(AND($K67&gt;0,U$3&gt;$K67),0,1)*тех!AF$6</f>
        <v>0</v>
      </c>
      <c r="V67" s="64">
        <f>IF(AND(V$3&gt;=$I67,$H67&gt;0,SUM($M67:U67)&lt;$G67,$I67&lt;&gt;0),$G67/$H67,0)*IF(AND($K67&gt;0,V$3&gt;$K67),0,1)*тех!AG$6</f>
        <v>0</v>
      </c>
      <c r="W67" s="64">
        <f>IF(AND(W$3&gt;=$I67,$H67&gt;0,SUM($M67:V67)&lt;$G67,$I67&lt;&gt;0),$G67/$H67,0)*IF(AND($K67&gt;0,W$3&gt;$K67),0,1)*тех!AH$6</f>
        <v>0</v>
      </c>
      <c r="X67" s="64">
        <f>IF(AND(X$3&gt;=$I67,$H67&gt;0,SUM($M67:W67)&lt;$G67,$I67&lt;&gt;0),$G67/$H67,0)*IF(AND($K67&gt;0,X$3&gt;$K67),0,1)*тех!AI$6</f>
        <v>0</v>
      </c>
      <c r="Y67" s="64">
        <f>IF(AND(Y$3&gt;=$I67,$H67&gt;0,SUM($M67:X67)&lt;$G67,$I67&lt;&gt;0),$G67/$H67,0)*IF(AND($K67&gt;0,Y$3&gt;$K67),0,1)*тех!AJ$6</f>
        <v>0</v>
      </c>
      <c r="Z67" s="64">
        <f>IF(AND(Z$3&gt;=$I67,$H67&gt;0,SUM($M67:Y67)&lt;$G67,$I67&lt;&gt;0),$G67/$H67,0)*IF(AND($K67&gt;0,Z$3&gt;$K67),0,1)*тех!AK$6</f>
        <v>0</v>
      </c>
      <c r="AA67" s="64">
        <f>IF(AND(AA$3&gt;=$I67,$H67&gt;0,SUM($M67:Z67)&lt;$G67,$I67&lt;&gt;0),$G67/$H67,0)*IF(AND($K67&gt;0,AA$3&gt;$K67),0,1)*тех!AL$6</f>
        <v>0</v>
      </c>
      <c r="AB67" s="64">
        <f>IF(AND(AB$3&gt;=$I67,$H67&gt;0,SUM($M67:AA67)&lt;$G67,$I67&lt;&gt;0),$G67/$H67,0)*IF(AND($K67&gt;0,AB$3&gt;$K67),0,1)*тех!AM$6</f>
        <v>0</v>
      </c>
      <c r="AC67" s="64">
        <f>IF(AND(AC$3&gt;=$I67,$H67&gt;0,SUM($M67:AB67)&lt;$G67,$I67&lt;&gt;0),$G67/$H67,0)*IF(AND($K67&gt;0,AC$3&gt;$K67),0,1)*тех!AN$6</f>
        <v>0</v>
      </c>
      <c r="AD67" s="64">
        <f>IF(AND(AD$3&gt;=$I67,$H67&gt;0,SUM($M67:AC67)&lt;$G67,$I67&lt;&gt;0),$G67/$H67,0)*IF(AND($K67&gt;0,AD$3&gt;$K67),0,1)*тех!AO$6</f>
        <v>0</v>
      </c>
      <c r="AE67" s="64">
        <f>IF(AND(AE$3&gt;=$I67,$H67&gt;0,SUM($M67:AD67)&lt;$G67,$I67&lt;&gt;0),$G67/$H67,0)*IF(AND($K67&gt;0,AE$3&gt;$K67),0,1)*тех!AP$6</f>
        <v>0</v>
      </c>
      <c r="AF67" s="64">
        <f>IF(AND(AF$3&gt;=$I67,$H67&gt;0,SUM($M67:AE67)&lt;$G67,$I67&lt;&gt;0),$G67/$H67,0)*IF(AND($K67&gt;0,AF$3&gt;$K67),0,1)*тех!AQ$6</f>
        <v>0</v>
      </c>
      <c r="AG67" s="64">
        <f>IF(AND(AG$3&gt;=$I67,$H67&gt;0,SUM($M67:AF67)&lt;$G67,$I67&lt;&gt;0),$G67/$H67,0)*IF(AND($K67&gt;0,AG$3&gt;$K67),0,1)*тех!AR$6</f>
        <v>0</v>
      </c>
      <c r="AH67" s="64">
        <f>IF(AND(AH$3&gt;=$I67,$H67&gt;0,SUM($M67:AG67)&lt;$G67,$I67&lt;&gt;0),$G67/$H67,0)*IF(AND($K67&gt;0,AH$3&gt;$K67),0,1)*тех!AS$6</f>
        <v>0</v>
      </c>
      <c r="AI67" s="64">
        <f>IF(AND(AI$3&gt;=$I67,$H67&gt;0,SUM($M67:AH67)&lt;$G67,$I67&lt;&gt;0),$G67/$H67,0)*IF(AND($K67&gt;0,AI$3&gt;$K67),0,1)*тех!AT$6</f>
        <v>0</v>
      </c>
      <c r="AJ67" s="64">
        <f>IF(AND(AJ$3&gt;=$I67,$H67&gt;0,SUM($M67:AI67)&lt;$G67,$I67&lt;&gt;0),$G67/$H67,0)*IF(AND($K67&gt;0,AJ$3&gt;$K67),0,1)*тех!AU$6</f>
        <v>0</v>
      </c>
      <c r="AK67" s="64">
        <f>IF(AND(AK$3&gt;=$I67,$H67&gt;0,SUM($M67:AJ67)&lt;$G67,$I67&lt;&gt;0),$G67/$H67,0)*IF(AND($K67&gt;0,AK$3&gt;$K67),0,1)*тех!AV$6</f>
        <v>0</v>
      </c>
      <c r="AL67" s="64">
        <f>IF(AND(AL$3&gt;=$I67,$H67&gt;0,SUM($M67:AK67)&lt;$G67,$I67&lt;&gt;0),$G67/$H67,0)*IF(AND($K67&gt;0,AL$3&gt;$K67),0,1)*тех!AW$6</f>
        <v>0</v>
      </c>
      <c r="AM67" s="64">
        <f>IF(AND(AM$3&gt;=$I67,$H67&gt;0,SUM($M67:AL67)&lt;$G67,$I67&lt;&gt;0),$G67/$H67,0)*IF(AND($K67&gt;0,AM$3&gt;$K67),0,1)*тех!AX$6</f>
        <v>0</v>
      </c>
      <c r="AN67" s="64">
        <f>IF(AND(AN$3&gt;=$I67,$H67&gt;0,SUM($M67:AM67)&lt;$G67,$I67&lt;&gt;0),$G67/$H67,0)*IF(AND($K67&gt;0,AN$3&gt;$K67),0,1)*тех!AY$6</f>
        <v>0</v>
      </c>
      <c r="AO67" s="64">
        <f>IF(AND(AO$3&gt;=$I67,$H67&gt;0,SUM($M67:AN67)&lt;$G67,$I67&lt;&gt;0),$G67/$H67,0)*IF(AND($K67&gt;0,AO$3&gt;$K67),0,1)*тех!AZ$6</f>
        <v>0</v>
      </c>
      <c r="AP67" s="64">
        <f>IF(AND(AP$3&gt;=$I67,$H67&gt;0,SUM($M67:AO67)&lt;$G67,$I67&lt;&gt;0),$G67/$H67,0)*IF(AND($K67&gt;0,AP$3&gt;$K67),0,1)*тех!BA$6</f>
        <v>0</v>
      </c>
      <c r="AQ67" s="64">
        <f>IF(AND(AQ$3&gt;=$I67,$H67&gt;0,SUM($M67:AP67)&lt;$G67,$I67&lt;&gt;0),$G67/$H67,0)*IF(AND($K67&gt;0,AQ$3&gt;$K67),0,1)*тех!BB$6</f>
        <v>0</v>
      </c>
      <c r="AR67" s="64">
        <f>IF(AND(AR$3&gt;=$I67,$H67&gt;0,SUM($M67:AQ67)&lt;$G67,$I67&lt;&gt;0),$G67/$H67,0)*IF(AND($K67&gt;0,AR$3&gt;$K67),0,1)*тех!BC$6</f>
        <v>0</v>
      </c>
      <c r="AS67" s="64">
        <f>IF(AND(AS$3&gt;=$I67,$H67&gt;0,SUM($M67:AR67)&lt;$G67,$I67&lt;&gt;0),$G67/$H67,0)*IF(AND($K67&gt;0,AS$3&gt;$K67),0,1)*тех!BD$6</f>
        <v>0</v>
      </c>
      <c r="AT67" s="64">
        <f>IF(AND(AT$3&gt;=$I67,$H67&gt;0,SUM($M67:AS67)&lt;$G67,$I67&lt;&gt;0),$G67/$H67,0)*IF(AND($K67&gt;0,AT$3&gt;$K67),0,1)*тех!BE$6</f>
        <v>0</v>
      </c>
      <c r="AU67" s="64">
        <f>IF(AND(AU$3&gt;=$I67,$H67&gt;0,SUM($M67:AT67)&lt;$G67,$I67&lt;&gt;0),$G67/$H67,0)*IF(AND($K67&gt;0,AU$3&gt;$K67),0,1)*тех!BF$6</f>
        <v>0</v>
      </c>
      <c r="AV67" s="64">
        <f>IF(AND(AV$3&gt;=$I67,$H67&gt;0,SUM($M67:AU67)&lt;$G67,$I67&lt;&gt;0),$G67/$H67,0)*IF(AND($K67&gt;0,AV$3&gt;$K67),0,1)*тех!BG$6</f>
        <v>0</v>
      </c>
      <c r="AW67" s="64">
        <f>IF(AND(AW$3&gt;=$I67,$H67&gt;0,SUM($M67:AV67)&lt;$G67,$I67&lt;&gt;0),$G67/$H67,0)*IF(AND($K67&gt;0,AW$3&gt;$K67),0,1)*тех!BH$6</f>
        <v>0</v>
      </c>
      <c r="AX67" s="64">
        <f>IF(AND(AX$3&gt;=$I67,$H67&gt;0,SUM($M67:AW67)&lt;$G67,$I67&lt;&gt;0),$G67/$H67,0)*IF(AND($K67&gt;0,AX$3&gt;$K67),0,1)*тех!BI$6</f>
        <v>0</v>
      </c>
      <c r="AY67" s="64">
        <f>IF(AND(AY$3&gt;=$I67,$H67&gt;0,SUM($M67:AX67)&lt;$G67,$I67&lt;&gt;0),$G67/$H67,0)*IF(AND($K67&gt;0,AY$3&gt;$K67),0,1)*тех!BJ$6</f>
        <v>0</v>
      </c>
      <c r="AZ67" s="64">
        <f>IF(AND(AZ$3&gt;=$I67,$H67&gt;0,SUM($M67:AY67)&lt;$G67,$I67&lt;&gt;0),$G67/$H67,0)*IF(AND($K67&gt;0,AZ$3&gt;$K67),0,1)*тех!BK$6</f>
        <v>0</v>
      </c>
      <c r="BA67" s="64">
        <f>IF(AND(BA$3&gt;=$I67,$H67&gt;0,SUM($M67:AZ67)&lt;$G67,$I67&lt;&gt;0),$G67/$H67,0)*IF(AND($K67&gt;0,BA$3&gt;$K67),0,1)*тех!BL$6</f>
        <v>0</v>
      </c>
      <c r="BB67" s="64">
        <f>IF(AND(BB$3&gt;=$I67,$H67&gt;0,SUM($M67:BA67)&lt;$G67,$I67&lt;&gt;0),$G67/$H67,0)*IF(AND($K67&gt;0,BB$3&gt;$K67),0,1)*тех!BM$6</f>
        <v>0</v>
      </c>
      <c r="BC67" s="64">
        <f>IF(AND(BC$3&gt;=$I67,$H67&gt;0,SUM($M67:BB67)&lt;$G67,$I67&lt;&gt;0),$G67/$H67,0)*IF(AND($K67&gt;0,BC$3&gt;$K67),0,1)*тех!BN$6</f>
        <v>0</v>
      </c>
      <c r="BD67" s="64">
        <f>IF(AND(BD$3&gt;=$I67,$H67&gt;0,SUM($M67:BC67)&lt;$G67,$I67&lt;&gt;0),$G67/$H67,0)*IF(AND($K67&gt;0,BD$3&gt;$K67),0,1)*тех!BO$6</f>
        <v>0</v>
      </c>
      <c r="BE67" s="64">
        <f>IF(AND(BE$3&gt;=$I67,$H67&gt;0,SUM($M67:BD67)&lt;$G67,$I67&lt;&gt;0),$G67/$H67,0)*IF(AND($K67&gt;0,BE$3&gt;$K67),0,1)*тех!BP$6</f>
        <v>0</v>
      </c>
      <c r="BF67" s="64">
        <f>IF(AND(BF$3&gt;=$I67,$H67&gt;0,SUM($M67:BE67)&lt;$G67,$I67&lt;&gt;0),$G67/$H67,0)*IF(AND($K67&gt;0,BF$3&gt;$K67),0,1)*тех!BQ$6</f>
        <v>0</v>
      </c>
      <c r="BG67" s="64">
        <f>IF(AND(BG$3&gt;=$I67,$H67&gt;0,SUM($M67:BF67)&lt;$G67,$I67&lt;&gt;0),$G67/$H67,0)*IF(AND($K67&gt;0,BG$3&gt;$K67),0,1)*тех!BR$6</f>
        <v>0</v>
      </c>
      <c r="BH67" s="64">
        <f>IF(AND(BH$3&gt;=$I67,$H67&gt;0,SUM($M67:BG67)&lt;$G67,$I67&lt;&gt;0),$G67/$H67,0)*IF(AND($K67&gt;0,BH$3&gt;$K67),0,1)*тех!BS$6</f>
        <v>0</v>
      </c>
      <c r="BI67" s="64">
        <f>IF(AND(BI$3&gt;=$I67,$H67&gt;0,SUM($M67:BH67)&lt;$G67,$I67&lt;&gt;0),$G67/$H67,0)*IF(AND($K67&gt;0,BI$3&gt;$K67),0,1)*тех!BT$6</f>
        <v>0</v>
      </c>
      <c r="BJ67" s="64">
        <f>IF(AND(BJ$3&gt;=$I67,$H67&gt;0,SUM($M67:BI67)&lt;$G67,$I67&lt;&gt;0),$G67/$H67,0)*IF(AND($K67&gt;0,BJ$3&gt;$K67),0,1)*тех!BU$6</f>
        <v>0</v>
      </c>
      <c r="BK67" s="64">
        <f>IF(AND(BK$3&gt;=$I67,$H67&gt;0,SUM($M67:BJ67)&lt;$G67,$I67&lt;&gt;0),$G67/$H67,0)*IF(AND($K67&gt;0,BK$3&gt;$K67),0,1)*тех!BV$6</f>
        <v>0</v>
      </c>
      <c r="BL67" s="64">
        <f>IF(AND(BL$3&gt;=$I67,$H67&gt;0,SUM($M67:BK67)&lt;$G67,$I67&lt;&gt;0),$G67/$H67,0)*IF(AND($K67&gt;0,BL$3&gt;$K67),0,1)*тех!BW$6</f>
        <v>0</v>
      </c>
      <c r="BM67" s="64">
        <f>IF(AND(BM$3&gt;=$I67,$H67&gt;0,SUM($M67:BL67)&lt;$G67,$I67&lt;&gt;0),$G67/$H67,0)*IF(AND($K67&gt;0,BM$3&gt;$K67),0,1)*тех!BX$6</f>
        <v>0</v>
      </c>
      <c r="BN67" s="64">
        <f>IF(AND(BN$3&gt;=$I67,$H67&gt;0,SUM($M67:BM67)&lt;$G67,$I67&lt;&gt;0),$G67/$H67,0)*IF(AND($K67&gt;0,BN$3&gt;$K67),0,1)*тех!BY$6</f>
        <v>0</v>
      </c>
      <c r="BO67" s="64">
        <f>IF(AND(BO$3&gt;=$I67,$H67&gt;0,SUM($M67:BN67)&lt;$G67,$I67&lt;&gt;0),$G67/$H67,0)*IF(AND($K67&gt;0,BO$3&gt;$K67),0,1)*тех!BZ$6</f>
        <v>0</v>
      </c>
      <c r="BP67" s="64">
        <f>IF(AND(BP$3&gt;=$I67,$H67&gt;0,SUM($M67:BO67)&lt;$G67,$I67&lt;&gt;0),$G67/$H67,0)*IF(AND($K67&gt;0,BP$3&gt;$K67),0,1)*тех!CA$6</f>
        <v>0</v>
      </c>
      <c r="BQ67" s="64">
        <f>IF(AND(BQ$3&gt;=$I67,$H67&gt;0,SUM($M67:BP67)&lt;$G67,$I67&lt;&gt;0),$G67/$H67,0)*IF(AND($K67&gt;0,BQ$3&gt;$K67),0,1)*тех!CB$6</f>
        <v>0</v>
      </c>
      <c r="BR67" s="64">
        <f>IF(AND(BR$3&gt;=$I67,$H67&gt;0,SUM($M67:BQ67)&lt;$G67,$I67&lt;&gt;0),$G67/$H67,0)*IF(AND($K67&gt;0,BR$3&gt;$K67),0,1)*тех!CC$6</f>
        <v>0</v>
      </c>
      <c r="BS67" s="64">
        <f>IF(AND(BS$3&gt;=$I67,$H67&gt;0,SUM($M67:BR67)&lt;$G67,$I67&lt;&gt;0),$G67/$H67,0)*IF(AND($K67&gt;0,BS$3&gt;$K67),0,1)*тех!CD$6</f>
        <v>0</v>
      </c>
      <c r="BT67" s="64">
        <f>IF(AND(BT$3&gt;=$I67,$H67&gt;0,SUM($M67:BS67)&lt;$G67,$I67&lt;&gt;0),$G67/$H67,0)*IF(AND($K67&gt;0,BT$3&gt;$K67),0,1)*тех!CE$6</f>
        <v>0</v>
      </c>
    </row>
    <row r="68" spans="2:72">
      <c r="B68" s="3">
        <v>63</v>
      </c>
      <c r="C68" s="19"/>
      <c r="D68" s="19" t="s">
        <v>685</v>
      </c>
      <c r="E68" s="71"/>
      <c r="F68" s="19">
        <v>0</v>
      </c>
      <c r="G68" s="76">
        <f t="shared" si="4"/>
        <v>0</v>
      </c>
      <c r="H68" s="7">
        <f>IFERROR(VLOOKUP(D68,тех!$N$19:$O$24,2,FALSE),)</f>
        <v>60</v>
      </c>
      <c r="I68" s="20">
        <f t="shared" si="3"/>
        <v>42370</v>
      </c>
      <c r="J68" s="111">
        <f>IF(AND(H68+(YEAR(I68)-YEAR(Параметры!$C$11))*12+(MONTH(I68)-MONTH(Параметры!$C$11))&gt;Параметры!$C$12,F68&gt;0),(G68-SUM(M68:BT68))/F68,)</f>
        <v>0</v>
      </c>
      <c r="K68" s="112">
        <f>IF(H68+(YEAR(I68)-YEAR(Параметры!$C$11))*12+(MONTH(I68)-MONTH(Параметры!$C$11))&gt;Параметры!$C$12,DATE(YEAR(Параметры!$C$11),MONTH(Параметры!$C$11)+Параметры!$C$12-1,1),"")</f>
        <v>42705</v>
      </c>
      <c r="M68" s="76">
        <f t="shared" si="2"/>
        <v>0</v>
      </c>
      <c r="N68" s="64">
        <f>IF(AND(N$3&gt;=$I68,$H68&gt;0,SUM($M68:M68)&lt;$G68,$I68&lt;&gt;0),$G68/$H68,0)*IF(AND($K68&gt;0,N$3&gt;$K68),0,1)*тех!Y$6</f>
        <v>0</v>
      </c>
      <c r="O68" s="64">
        <f>IF(AND(O$3&gt;=$I68,$H68&gt;0,SUM($M68:N68)&lt;$G68,$I68&lt;&gt;0),$G68/$H68,0)*IF(AND($K68&gt;0,O$3&gt;$K68),0,1)*тех!Z$6</f>
        <v>0</v>
      </c>
      <c r="P68" s="64">
        <f>IF(AND(P$3&gt;=$I68,$H68&gt;0,SUM($M68:O68)&lt;$G68,$I68&lt;&gt;0),$G68/$H68,0)*IF(AND($K68&gt;0,P$3&gt;$K68),0,1)*тех!AA$6</f>
        <v>0</v>
      </c>
      <c r="Q68" s="64">
        <f>IF(AND(Q$3&gt;=$I68,$H68&gt;0,SUM($M68:P68)&lt;$G68,$I68&lt;&gt;0),$G68/$H68,0)*IF(AND($K68&gt;0,Q$3&gt;$K68),0,1)*тех!AB$6</f>
        <v>0</v>
      </c>
      <c r="R68" s="64">
        <f>IF(AND(R$3&gt;=$I68,$H68&gt;0,SUM($M68:Q68)&lt;$G68,$I68&lt;&gt;0),$G68/$H68,0)*IF(AND($K68&gt;0,R$3&gt;$K68),0,1)*тех!AC$6</f>
        <v>0</v>
      </c>
      <c r="S68" s="64">
        <f>IF(AND(S$3&gt;=$I68,$H68&gt;0,SUM($M68:R68)&lt;$G68,$I68&lt;&gt;0),$G68/$H68,0)*IF(AND($K68&gt;0,S$3&gt;$K68),0,1)*тех!AD$6</f>
        <v>0</v>
      </c>
      <c r="T68" s="64">
        <f>IF(AND(T$3&gt;=$I68,$H68&gt;0,SUM($M68:S68)&lt;$G68,$I68&lt;&gt;0),$G68/$H68,0)*IF(AND($K68&gt;0,T$3&gt;$K68),0,1)*тех!AE$6</f>
        <v>0</v>
      </c>
      <c r="U68" s="64">
        <f>IF(AND(U$3&gt;=$I68,$H68&gt;0,SUM($M68:T68)&lt;$G68,$I68&lt;&gt;0),$G68/$H68,0)*IF(AND($K68&gt;0,U$3&gt;$K68),0,1)*тех!AF$6</f>
        <v>0</v>
      </c>
      <c r="V68" s="64">
        <f>IF(AND(V$3&gt;=$I68,$H68&gt;0,SUM($M68:U68)&lt;$G68,$I68&lt;&gt;0),$G68/$H68,0)*IF(AND($K68&gt;0,V$3&gt;$K68),0,1)*тех!AG$6</f>
        <v>0</v>
      </c>
      <c r="W68" s="64">
        <f>IF(AND(W$3&gt;=$I68,$H68&gt;0,SUM($M68:V68)&lt;$G68,$I68&lt;&gt;0),$G68/$H68,0)*IF(AND($K68&gt;0,W$3&gt;$K68),0,1)*тех!AH$6</f>
        <v>0</v>
      </c>
      <c r="X68" s="64">
        <f>IF(AND(X$3&gt;=$I68,$H68&gt;0,SUM($M68:W68)&lt;$G68,$I68&lt;&gt;0),$G68/$H68,0)*IF(AND($K68&gt;0,X$3&gt;$K68),0,1)*тех!AI$6</f>
        <v>0</v>
      </c>
      <c r="Y68" s="64">
        <f>IF(AND(Y$3&gt;=$I68,$H68&gt;0,SUM($M68:X68)&lt;$G68,$I68&lt;&gt;0),$G68/$H68,0)*IF(AND($K68&gt;0,Y$3&gt;$K68),0,1)*тех!AJ$6</f>
        <v>0</v>
      </c>
      <c r="Z68" s="64">
        <f>IF(AND(Z$3&gt;=$I68,$H68&gt;0,SUM($M68:Y68)&lt;$G68,$I68&lt;&gt;0),$G68/$H68,0)*IF(AND($K68&gt;0,Z$3&gt;$K68),0,1)*тех!AK$6</f>
        <v>0</v>
      </c>
      <c r="AA68" s="64">
        <f>IF(AND(AA$3&gt;=$I68,$H68&gt;0,SUM($M68:Z68)&lt;$G68,$I68&lt;&gt;0),$G68/$H68,0)*IF(AND($K68&gt;0,AA$3&gt;$K68),0,1)*тех!AL$6</f>
        <v>0</v>
      </c>
      <c r="AB68" s="64">
        <f>IF(AND(AB$3&gt;=$I68,$H68&gt;0,SUM($M68:AA68)&lt;$G68,$I68&lt;&gt;0),$G68/$H68,0)*IF(AND($K68&gt;0,AB$3&gt;$K68),0,1)*тех!AM$6</f>
        <v>0</v>
      </c>
      <c r="AC68" s="64">
        <f>IF(AND(AC$3&gt;=$I68,$H68&gt;0,SUM($M68:AB68)&lt;$G68,$I68&lt;&gt;0),$G68/$H68,0)*IF(AND($K68&gt;0,AC$3&gt;$K68),0,1)*тех!AN$6</f>
        <v>0</v>
      </c>
      <c r="AD68" s="64">
        <f>IF(AND(AD$3&gt;=$I68,$H68&gt;0,SUM($M68:AC68)&lt;$G68,$I68&lt;&gt;0),$G68/$H68,0)*IF(AND($K68&gt;0,AD$3&gt;$K68),0,1)*тех!AO$6</f>
        <v>0</v>
      </c>
      <c r="AE68" s="64">
        <f>IF(AND(AE$3&gt;=$I68,$H68&gt;0,SUM($M68:AD68)&lt;$G68,$I68&lt;&gt;0),$G68/$H68,0)*IF(AND($K68&gt;0,AE$3&gt;$K68),0,1)*тех!AP$6</f>
        <v>0</v>
      </c>
      <c r="AF68" s="64">
        <f>IF(AND(AF$3&gt;=$I68,$H68&gt;0,SUM($M68:AE68)&lt;$G68,$I68&lt;&gt;0),$G68/$H68,0)*IF(AND($K68&gt;0,AF$3&gt;$K68),0,1)*тех!AQ$6</f>
        <v>0</v>
      </c>
      <c r="AG68" s="64">
        <f>IF(AND(AG$3&gt;=$I68,$H68&gt;0,SUM($M68:AF68)&lt;$G68,$I68&lt;&gt;0),$G68/$H68,0)*IF(AND($K68&gt;0,AG$3&gt;$K68),0,1)*тех!AR$6</f>
        <v>0</v>
      </c>
      <c r="AH68" s="64">
        <f>IF(AND(AH$3&gt;=$I68,$H68&gt;0,SUM($M68:AG68)&lt;$G68,$I68&lt;&gt;0),$G68/$H68,0)*IF(AND($K68&gt;0,AH$3&gt;$K68),0,1)*тех!AS$6</f>
        <v>0</v>
      </c>
      <c r="AI68" s="64">
        <f>IF(AND(AI$3&gt;=$I68,$H68&gt;0,SUM($M68:AH68)&lt;$G68,$I68&lt;&gt;0),$G68/$H68,0)*IF(AND($K68&gt;0,AI$3&gt;$K68),0,1)*тех!AT$6</f>
        <v>0</v>
      </c>
      <c r="AJ68" s="64">
        <f>IF(AND(AJ$3&gt;=$I68,$H68&gt;0,SUM($M68:AI68)&lt;$G68,$I68&lt;&gt;0),$G68/$H68,0)*IF(AND($K68&gt;0,AJ$3&gt;$K68),0,1)*тех!AU$6</f>
        <v>0</v>
      </c>
      <c r="AK68" s="64">
        <f>IF(AND(AK$3&gt;=$I68,$H68&gt;0,SUM($M68:AJ68)&lt;$G68,$I68&lt;&gt;0),$G68/$H68,0)*IF(AND($K68&gt;0,AK$3&gt;$K68),0,1)*тех!AV$6</f>
        <v>0</v>
      </c>
      <c r="AL68" s="64">
        <f>IF(AND(AL$3&gt;=$I68,$H68&gt;0,SUM($M68:AK68)&lt;$G68,$I68&lt;&gt;0),$G68/$H68,0)*IF(AND($K68&gt;0,AL$3&gt;$K68),0,1)*тех!AW$6</f>
        <v>0</v>
      </c>
      <c r="AM68" s="64">
        <f>IF(AND(AM$3&gt;=$I68,$H68&gt;0,SUM($M68:AL68)&lt;$G68,$I68&lt;&gt;0),$G68/$H68,0)*IF(AND($K68&gt;0,AM$3&gt;$K68),0,1)*тех!AX$6</f>
        <v>0</v>
      </c>
      <c r="AN68" s="64">
        <f>IF(AND(AN$3&gt;=$I68,$H68&gt;0,SUM($M68:AM68)&lt;$G68,$I68&lt;&gt;0),$G68/$H68,0)*IF(AND($K68&gt;0,AN$3&gt;$K68),0,1)*тех!AY$6</f>
        <v>0</v>
      </c>
      <c r="AO68" s="64">
        <f>IF(AND(AO$3&gt;=$I68,$H68&gt;0,SUM($M68:AN68)&lt;$G68,$I68&lt;&gt;0),$G68/$H68,0)*IF(AND($K68&gt;0,AO$3&gt;$K68),0,1)*тех!AZ$6</f>
        <v>0</v>
      </c>
      <c r="AP68" s="64">
        <f>IF(AND(AP$3&gt;=$I68,$H68&gt;0,SUM($M68:AO68)&lt;$G68,$I68&lt;&gt;0),$G68/$H68,0)*IF(AND($K68&gt;0,AP$3&gt;$K68),0,1)*тех!BA$6</f>
        <v>0</v>
      </c>
      <c r="AQ68" s="64">
        <f>IF(AND(AQ$3&gt;=$I68,$H68&gt;0,SUM($M68:AP68)&lt;$G68,$I68&lt;&gt;0),$G68/$H68,0)*IF(AND($K68&gt;0,AQ$3&gt;$K68),0,1)*тех!BB$6</f>
        <v>0</v>
      </c>
      <c r="AR68" s="64">
        <f>IF(AND(AR$3&gt;=$I68,$H68&gt;0,SUM($M68:AQ68)&lt;$G68,$I68&lt;&gt;0),$G68/$H68,0)*IF(AND($K68&gt;0,AR$3&gt;$K68),0,1)*тех!BC$6</f>
        <v>0</v>
      </c>
      <c r="AS68" s="64">
        <f>IF(AND(AS$3&gt;=$I68,$H68&gt;0,SUM($M68:AR68)&lt;$G68,$I68&lt;&gt;0),$G68/$H68,0)*IF(AND($K68&gt;0,AS$3&gt;$K68),0,1)*тех!BD$6</f>
        <v>0</v>
      </c>
      <c r="AT68" s="64">
        <f>IF(AND(AT$3&gt;=$I68,$H68&gt;0,SUM($M68:AS68)&lt;$G68,$I68&lt;&gt;0),$G68/$H68,0)*IF(AND($K68&gt;0,AT$3&gt;$K68),0,1)*тех!BE$6</f>
        <v>0</v>
      </c>
      <c r="AU68" s="64">
        <f>IF(AND(AU$3&gt;=$I68,$H68&gt;0,SUM($M68:AT68)&lt;$G68,$I68&lt;&gt;0),$G68/$H68,0)*IF(AND($K68&gt;0,AU$3&gt;$K68),0,1)*тех!BF$6</f>
        <v>0</v>
      </c>
      <c r="AV68" s="64">
        <f>IF(AND(AV$3&gt;=$I68,$H68&gt;0,SUM($M68:AU68)&lt;$G68,$I68&lt;&gt;0),$G68/$H68,0)*IF(AND($K68&gt;0,AV$3&gt;$K68),0,1)*тех!BG$6</f>
        <v>0</v>
      </c>
      <c r="AW68" s="64">
        <f>IF(AND(AW$3&gt;=$I68,$H68&gt;0,SUM($M68:AV68)&lt;$G68,$I68&lt;&gt;0),$G68/$H68,0)*IF(AND($K68&gt;0,AW$3&gt;$K68),0,1)*тех!BH$6</f>
        <v>0</v>
      </c>
      <c r="AX68" s="64">
        <f>IF(AND(AX$3&gt;=$I68,$H68&gt;0,SUM($M68:AW68)&lt;$G68,$I68&lt;&gt;0),$G68/$H68,0)*IF(AND($K68&gt;0,AX$3&gt;$K68),0,1)*тех!BI$6</f>
        <v>0</v>
      </c>
      <c r="AY68" s="64">
        <f>IF(AND(AY$3&gt;=$I68,$H68&gt;0,SUM($M68:AX68)&lt;$G68,$I68&lt;&gt;0),$G68/$H68,0)*IF(AND($K68&gt;0,AY$3&gt;$K68),0,1)*тех!BJ$6</f>
        <v>0</v>
      </c>
      <c r="AZ68" s="64">
        <f>IF(AND(AZ$3&gt;=$I68,$H68&gt;0,SUM($M68:AY68)&lt;$G68,$I68&lt;&gt;0),$G68/$H68,0)*IF(AND($K68&gt;0,AZ$3&gt;$K68),0,1)*тех!BK$6</f>
        <v>0</v>
      </c>
      <c r="BA68" s="64">
        <f>IF(AND(BA$3&gt;=$I68,$H68&gt;0,SUM($M68:AZ68)&lt;$G68,$I68&lt;&gt;0),$G68/$H68,0)*IF(AND($K68&gt;0,BA$3&gt;$K68),0,1)*тех!BL$6</f>
        <v>0</v>
      </c>
      <c r="BB68" s="64">
        <f>IF(AND(BB$3&gt;=$I68,$H68&gt;0,SUM($M68:BA68)&lt;$G68,$I68&lt;&gt;0),$G68/$H68,0)*IF(AND($K68&gt;0,BB$3&gt;$K68),0,1)*тех!BM$6</f>
        <v>0</v>
      </c>
      <c r="BC68" s="64">
        <f>IF(AND(BC$3&gt;=$I68,$H68&gt;0,SUM($M68:BB68)&lt;$G68,$I68&lt;&gt;0),$G68/$H68,0)*IF(AND($K68&gt;0,BC$3&gt;$K68),0,1)*тех!BN$6</f>
        <v>0</v>
      </c>
      <c r="BD68" s="64">
        <f>IF(AND(BD$3&gt;=$I68,$H68&gt;0,SUM($M68:BC68)&lt;$G68,$I68&lt;&gt;0),$G68/$H68,0)*IF(AND($K68&gt;0,BD$3&gt;$K68),0,1)*тех!BO$6</f>
        <v>0</v>
      </c>
      <c r="BE68" s="64">
        <f>IF(AND(BE$3&gt;=$I68,$H68&gt;0,SUM($M68:BD68)&lt;$G68,$I68&lt;&gt;0),$G68/$H68,0)*IF(AND($K68&gt;0,BE$3&gt;$K68),0,1)*тех!BP$6</f>
        <v>0</v>
      </c>
      <c r="BF68" s="64">
        <f>IF(AND(BF$3&gt;=$I68,$H68&gt;0,SUM($M68:BE68)&lt;$G68,$I68&lt;&gt;0),$G68/$H68,0)*IF(AND($K68&gt;0,BF$3&gt;$K68),0,1)*тех!BQ$6</f>
        <v>0</v>
      </c>
      <c r="BG68" s="64">
        <f>IF(AND(BG$3&gt;=$I68,$H68&gt;0,SUM($M68:BF68)&lt;$G68,$I68&lt;&gt;0),$G68/$H68,0)*IF(AND($K68&gt;0,BG$3&gt;$K68),0,1)*тех!BR$6</f>
        <v>0</v>
      </c>
      <c r="BH68" s="64">
        <f>IF(AND(BH$3&gt;=$I68,$H68&gt;0,SUM($M68:BG68)&lt;$G68,$I68&lt;&gt;0),$G68/$H68,0)*IF(AND($K68&gt;0,BH$3&gt;$K68),0,1)*тех!BS$6</f>
        <v>0</v>
      </c>
      <c r="BI68" s="64">
        <f>IF(AND(BI$3&gt;=$I68,$H68&gt;0,SUM($M68:BH68)&lt;$G68,$I68&lt;&gt;0),$G68/$H68,0)*IF(AND($K68&gt;0,BI$3&gt;$K68),0,1)*тех!BT$6</f>
        <v>0</v>
      </c>
      <c r="BJ68" s="64">
        <f>IF(AND(BJ$3&gt;=$I68,$H68&gt;0,SUM($M68:BI68)&lt;$G68,$I68&lt;&gt;0),$G68/$H68,0)*IF(AND($K68&gt;0,BJ$3&gt;$K68),0,1)*тех!BU$6</f>
        <v>0</v>
      </c>
      <c r="BK68" s="64">
        <f>IF(AND(BK$3&gt;=$I68,$H68&gt;0,SUM($M68:BJ68)&lt;$G68,$I68&lt;&gt;0),$G68/$H68,0)*IF(AND($K68&gt;0,BK$3&gt;$K68),0,1)*тех!BV$6</f>
        <v>0</v>
      </c>
      <c r="BL68" s="64">
        <f>IF(AND(BL$3&gt;=$I68,$H68&gt;0,SUM($M68:BK68)&lt;$G68,$I68&lt;&gt;0),$G68/$H68,0)*IF(AND($K68&gt;0,BL$3&gt;$K68),0,1)*тех!BW$6</f>
        <v>0</v>
      </c>
      <c r="BM68" s="64">
        <f>IF(AND(BM$3&gt;=$I68,$H68&gt;0,SUM($M68:BL68)&lt;$G68,$I68&lt;&gt;0),$G68/$H68,0)*IF(AND($K68&gt;0,BM$3&gt;$K68),0,1)*тех!BX$6</f>
        <v>0</v>
      </c>
      <c r="BN68" s="64">
        <f>IF(AND(BN$3&gt;=$I68,$H68&gt;0,SUM($M68:BM68)&lt;$G68,$I68&lt;&gt;0),$G68/$H68,0)*IF(AND($K68&gt;0,BN$3&gt;$K68),0,1)*тех!BY$6</f>
        <v>0</v>
      </c>
      <c r="BO68" s="64">
        <f>IF(AND(BO$3&gt;=$I68,$H68&gt;0,SUM($M68:BN68)&lt;$G68,$I68&lt;&gt;0),$G68/$H68,0)*IF(AND($K68&gt;0,BO$3&gt;$K68),0,1)*тех!BZ$6</f>
        <v>0</v>
      </c>
      <c r="BP68" s="64">
        <f>IF(AND(BP$3&gt;=$I68,$H68&gt;0,SUM($M68:BO68)&lt;$G68,$I68&lt;&gt;0),$G68/$H68,0)*IF(AND($K68&gt;0,BP$3&gt;$K68),0,1)*тех!CA$6</f>
        <v>0</v>
      </c>
      <c r="BQ68" s="64">
        <f>IF(AND(BQ$3&gt;=$I68,$H68&gt;0,SUM($M68:BP68)&lt;$G68,$I68&lt;&gt;0),$G68/$H68,0)*IF(AND($K68&gt;0,BQ$3&gt;$K68),0,1)*тех!CB$6</f>
        <v>0</v>
      </c>
      <c r="BR68" s="64">
        <f>IF(AND(BR$3&gt;=$I68,$H68&gt;0,SUM($M68:BQ68)&lt;$G68,$I68&lt;&gt;0),$G68/$H68,0)*IF(AND($K68&gt;0,BR$3&gt;$K68),0,1)*тех!CC$6</f>
        <v>0</v>
      </c>
      <c r="BS68" s="64">
        <f>IF(AND(BS$3&gt;=$I68,$H68&gt;0,SUM($M68:BR68)&lt;$G68,$I68&lt;&gt;0),$G68/$H68,0)*IF(AND($K68&gt;0,BS$3&gt;$K68),0,1)*тех!CD$6</f>
        <v>0</v>
      </c>
      <c r="BT68" s="64">
        <f>IF(AND(BT$3&gt;=$I68,$H68&gt;0,SUM($M68:BS68)&lt;$G68,$I68&lt;&gt;0),$G68/$H68,0)*IF(AND($K68&gt;0,BT$3&gt;$K68),0,1)*тех!CE$6</f>
        <v>0</v>
      </c>
    </row>
    <row r="69" spans="2:72">
      <c r="B69" s="3">
        <v>64</v>
      </c>
      <c r="C69" s="19"/>
      <c r="D69" s="19" t="s">
        <v>685</v>
      </c>
      <c r="E69" s="71"/>
      <c r="F69" s="19">
        <v>0</v>
      </c>
      <c r="G69" s="76">
        <f t="shared" si="4"/>
        <v>0</v>
      </c>
      <c r="H69" s="7">
        <f>IFERROR(VLOOKUP(D69,тех!$N$19:$O$24,2,FALSE),)</f>
        <v>60</v>
      </c>
      <c r="I69" s="20">
        <f t="shared" si="3"/>
        <v>42370</v>
      </c>
      <c r="J69" s="111">
        <f>IF(AND(H69+(YEAR(I69)-YEAR(Параметры!$C$11))*12+(MONTH(I69)-MONTH(Параметры!$C$11))&gt;Параметры!$C$12,F69&gt;0),(G69-SUM(M69:BT69))/F69,)</f>
        <v>0</v>
      </c>
      <c r="K69" s="112">
        <f>IF(H69+(YEAR(I69)-YEAR(Параметры!$C$11))*12+(MONTH(I69)-MONTH(Параметры!$C$11))&gt;Параметры!$C$12,DATE(YEAR(Параметры!$C$11),MONTH(Параметры!$C$11)+Параметры!$C$12-1,1),"")</f>
        <v>42705</v>
      </c>
      <c r="M69" s="76">
        <f t="shared" si="2"/>
        <v>0</v>
      </c>
      <c r="N69" s="64">
        <f>IF(AND(N$3&gt;=$I69,$H69&gt;0,SUM($M69:M69)&lt;$G69,$I69&lt;&gt;0),$G69/$H69,0)*IF(AND($K69&gt;0,N$3&gt;$K69),0,1)*тех!Y$6</f>
        <v>0</v>
      </c>
      <c r="O69" s="64">
        <f>IF(AND(O$3&gt;=$I69,$H69&gt;0,SUM($M69:N69)&lt;$G69,$I69&lt;&gt;0),$G69/$H69,0)*IF(AND($K69&gt;0,O$3&gt;$K69),0,1)*тех!Z$6</f>
        <v>0</v>
      </c>
      <c r="P69" s="64">
        <f>IF(AND(P$3&gt;=$I69,$H69&gt;0,SUM($M69:O69)&lt;$G69,$I69&lt;&gt;0),$G69/$H69,0)*IF(AND($K69&gt;0,P$3&gt;$K69),0,1)*тех!AA$6</f>
        <v>0</v>
      </c>
      <c r="Q69" s="64">
        <f>IF(AND(Q$3&gt;=$I69,$H69&gt;0,SUM($M69:P69)&lt;$G69,$I69&lt;&gt;0),$G69/$H69,0)*IF(AND($K69&gt;0,Q$3&gt;$K69),0,1)*тех!AB$6</f>
        <v>0</v>
      </c>
      <c r="R69" s="64">
        <f>IF(AND(R$3&gt;=$I69,$H69&gt;0,SUM($M69:Q69)&lt;$G69,$I69&lt;&gt;0),$G69/$H69,0)*IF(AND($K69&gt;0,R$3&gt;$K69),0,1)*тех!AC$6</f>
        <v>0</v>
      </c>
      <c r="S69" s="64">
        <f>IF(AND(S$3&gt;=$I69,$H69&gt;0,SUM($M69:R69)&lt;$G69,$I69&lt;&gt;0),$G69/$H69,0)*IF(AND($K69&gt;0,S$3&gt;$K69),0,1)*тех!AD$6</f>
        <v>0</v>
      </c>
      <c r="T69" s="64">
        <f>IF(AND(T$3&gt;=$I69,$H69&gt;0,SUM($M69:S69)&lt;$G69,$I69&lt;&gt;0),$G69/$H69,0)*IF(AND($K69&gt;0,T$3&gt;$K69),0,1)*тех!AE$6</f>
        <v>0</v>
      </c>
      <c r="U69" s="64">
        <f>IF(AND(U$3&gt;=$I69,$H69&gt;0,SUM($M69:T69)&lt;$G69,$I69&lt;&gt;0),$G69/$H69,0)*IF(AND($K69&gt;0,U$3&gt;$K69),0,1)*тех!AF$6</f>
        <v>0</v>
      </c>
      <c r="V69" s="64">
        <f>IF(AND(V$3&gt;=$I69,$H69&gt;0,SUM($M69:U69)&lt;$G69,$I69&lt;&gt;0),$G69/$H69,0)*IF(AND($K69&gt;0,V$3&gt;$K69),0,1)*тех!AG$6</f>
        <v>0</v>
      </c>
      <c r="W69" s="64">
        <f>IF(AND(W$3&gt;=$I69,$H69&gt;0,SUM($M69:V69)&lt;$G69,$I69&lt;&gt;0),$G69/$H69,0)*IF(AND($K69&gt;0,W$3&gt;$K69),0,1)*тех!AH$6</f>
        <v>0</v>
      </c>
      <c r="X69" s="64">
        <f>IF(AND(X$3&gt;=$I69,$H69&gt;0,SUM($M69:W69)&lt;$G69,$I69&lt;&gt;0),$G69/$H69,0)*IF(AND($K69&gt;0,X$3&gt;$K69),0,1)*тех!AI$6</f>
        <v>0</v>
      </c>
      <c r="Y69" s="64">
        <f>IF(AND(Y$3&gt;=$I69,$H69&gt;0,SUM($M69:X69)&lt;$G69,$I69&lt;&gt;0),$G69/$H69,0)*IF(AND($K69&gt;0,Y$3&gt;$K69),0,1)*тех!AJ$6</f>
        <v>0</v>
      </c>
      <c r="Z69" s="64">
        <f>IF(AND(Z$3&gt;=$I69,$H69&gt;0,SUM($M69:Y69)&lt;$G69,$I69&lt;&gt;0),$G69/$H69,0)*IF(AND($K69&gt;0,Z$3&gt;$K69),0,1)*тех!AK$6</f>
        <v>0</v>
      </c>
      <c r="AA69" s="64">
        <f>IF(AND(AA$3&gt;=$I69,$H69&gt;0,SUM($M69:Z69)&lt;$G69,$I69&lt;&gt;0),$G69/$H69,0)*IF(AND($K69&gt;0,AA$3&gt;$K69),0,1)*тех!AL$6</f>
        <v>0</v>
      </c>
      <c r="AB69" s="64">
        <f>IF(AND(AB$3&gt;=$I69,$H69&gt;0,SUM($M69:AA69)&lt;$G69,$I69&lt;&gt;0),$G69/$H69,0)*IF(AND($K69&gt;0,AB$3&gt;$K69),0,1)*тех!AM$6</f>
        <v>0</v>
      </c>
      <c r="AC69" s="64">
        <f>IF(AND(AC$3&gt;=$I69,$H69&gt;0,SUM($M69:AB69)&lt;$G69,$I69&lt;&gt;0),$G69/$H69,0)*IF(AND($K69&gt;0,AC$3&gt;$K69),0,1)*тех!AN$6</f>
        <v>0</v>
      </c>
      <c r="AD69" s="64">
        <f>IF(AND(AD$3&gt;=$I69,$H69&gt;0,SUM($M69:AC69)&lt;$G69,$I69&lt;&gt;0),$G69/$H69,0)*IF(AND($K69&gt;0,AD$3&gt;$K69),0,1)*тех!AO$6</f>
        <v>0</v>
      </c>
      <c r="AE69" s="64">
        <f>IF(AND(AE$3&gt;=$I69,$H69&gt;0,SUM($M69:AD69)&lt;$G69,$I69&lt;&gt;0),$G69/$H69,0)*IF(AND($K69&gt;0,AE$3&gt;$K69),0,1)*тех!AP$6</f>
        <v>0</v>
      </c>
      <c r="AF69" s="64">
        <f>IF(AND(AF$3&gt;=$I69,$H69&gt;0,SUM($M69:AE69)&lt;$G69,$I69&lt;&gt;0),$G69/$H69,0)*IF(AND($K69&gt;0,AF$3&gt;$K69),0,1)*тех!AQ$6</f>
        <v>0</v>
      </c>
      <c r="AG69" s="64">
        <f>IF(AND(AG$3&gt;=$I69,$H69&gt;0,SUM($M69:AF69)&lt;$G69,$I69&lt;&gt;0),$G69/$H69,0)*IF(AND($K69&gt;0,AG$3&gt;$K69),0,1)*тех!AR$6</f>
        <v>0</v>
      </c>
      <c r="AH69" s="64">
        <f>IF(AND(AH$3&gt;=$I69,$H69&gt;0,SUM($M69:AG69)&lt;$G69,$I69&lt;&gt;0),$G69/$H69,0)*IF(AND($K69&gt;0,AH$3&gt;$K69),0,1)*тех!AS$6</f>
        <v>0</v>
      </c>
      <c r="AI69" s="64">
        <f>IF(AND(AI$3&gt;=$I69,$H69&gt;0,SUM($M69:AH69)&lt;$G69,$I69&lt;&gt;0),$G69/$H69,0)*IF(AND($K69&gt;0,AI$3&gt;$K69),0,1)*тех!AT$6</f>
        <v>0</v>
      </c>
      <c r="AJ69" s="64">
        <f>IF(AND(AJ$3&gt;=$I69,$H69&gt;0,SUM($M69:AI69)&lt;$G69,$I69&lt;&gt;0),$G69/$H69,0)*IF(AND($K69&gt;0,AJ$3&gt;$K69),0,1)*тех!AU$6</f>
        <v>0</v>
      </c>
      <c r="AK69" s="64">
        <f>IF(AND(AK$3&gt;=$I69,$H69&gt;0,SUM($M69:AJ69)&lt;$G69,$I69&lt;&gt;0),$G69/$H69,0)*IF(AND($K69&gt;0,AK$3&gt;$K69),0,1)*тех!AV$6</f>
        <v>0</v>
      </c>
      <c r="AL69" s="64">
        <f>IF(AND(AL$3&gt;=$I69,$H69&gt;0,SUM($M69:AK69)&lt;$G69,$I69&lt;&gt;0),$G69/$H69,0)*IF(AND($K69&gt;0,AL$3&gt;$K69),0,1)*тех!AW$6</f>
        <v>0</v>
      </c>
      <c r="AM69" s="64">
        <f>IF(AND(AM$3&gt;=$I69,$H69&gt;0,SUM($M69:AL69)&lt;$G69,$I69&lt;&gt;0),$G69/$H69,0)*IF(AND($K69&gt;0,AM$3&gt;$K69),0,1)*тех!AX$6</f>
        <v>0</v>
      </c>
      <c r="AN69" s="64">
        <f>IF(AND(AN$3&gt;=$I69,$H69&gt;0,SUM($M69:AM69)&lt;$G69,$I69&lt;&gt;0),$G69/$H69,0)*IF(AND($K69&gt;0,AN$3&gt;$K69),0,1)*тех!AY$6</f>
        <v>0</v>
      </c>
      <c r="AO69" s="64">
        <f>IF(AND(AO$3&gt;=$I69,$H69&gt;0,SUM($M69:AN69)&lt;$G69,$I69&lt;&gt;0),$G69/$H69,0)*IF(AND($K69&gt;0,AO$3&gt;$K69),0,1)*тех!AZ$6</f>
        <v>0</v>
      </c>
      <c r="AP69" s="64">
        <f>IF(AND(AP$3&gt;=$I69,$H69&gt;0,SUM($M69:AO69)&lt;$G69,$I69&lt;&gt;0),$G69/$H69,0)*IF(AND($K69&gt;0,AP$3&gt;$K69),0,1)*тех!BA$6</f>
        <v>0</v>
      </c>
      <c r="AQ69" s="64">
        <f>IF(AND(AQ$3&gt;=$I69,$H69&gt;0,SUM($M69:AP69)&lt;$G69,$I69&lt;&gt;0),$G69/$H69,0)*IF(AND($K69&gt;0,AQ$3&gt;$K69),0,1)*тех!BB$6</f>
        <v>0</v>
      </c>
      <c r="AR69" s="64">
        <f>IF(AND(AR$3&gt;=$I69,$H69&gt;0,SUM($M69:AQ69)&lt;$G69,$I69&lt;&gt;0),$G69/$H69,0)*IF(AND($K69&gt;0,AR$3&gt;$K69),0,1)*тех!BC$6</f>
        <v>0</v>
      </c>
      <c r="AS69" s="64">
        <f>IF(AND(AS$3&gt;=$I69,$H69&gt;0,SUM($M69:AR69)&lt;$G69,$I69&lt;&gt;0),$G69/$H69,0)*IF(AND($K69&gt;0,AS$3&gt;$K69),0,1)*тех!BD$6</f>
        <v>0</v>
      </c>
      <c r="AT69" s="64">
        <f>IF(AND(AT$3&gt;=$I69,$H69&gt;0,SUM($M69:AS69)&lt;$G69,$I69&lt;&gt;0),$G69/$H69,0)*IF(AND($K69&gt;0,AT$3&gt;$K69),0,1)*тех!BE$6</f>
        <v>0</v>
      </c>
      <c r="AU69" s="64">
        <f>IF(AND(AU$3&gt;=$I69,$H69&gt;0,SUM($M69:AT69)&lt;$G69,$I69&lt;&gt;0),$G69/$H69,0)*IF(AND($K69&gt;0,AU$3&gt;$K69),0,1)*тех!BF$6</f>
        <v>0</v>
      </c>
      <c r="AV69" s="64">
        <f>IF(AND(AV$3&gt;=$I69,$H69&gt;0,SUM($M69:AU69)&lt;$G69,$I69&lt;&gt;0),$G69/$H69,0)*IF(AND($K69&gt;0,AV$3&gt;$K69),0,1)*тех!BG$6</f>
        <v>0</v>
      </c>
      <c r="AW69" s="64">
        <f>IF(AND(AW$3&gt;=$I69,$H69&gt;0,SUM($M69:AV69)&lt;$G69,$I69&lt;&gt;0),$G69/$H69,0)*IF(AND($K69&gt;0,AW$3&gt;$K69),0,1)*тех!BH$6</f>
        <v>0</v>
      </c>
      <c r="AX69" s="64">
        <f>IF(AND(AX$3&gt;=$I69,$H69&gt;0,SUM($M69:AW69)&lt;$G69,$I69&lt;&gt;0),$G69/$H69,0)*IF(AND($K69&gt;0,AX$3&gt;$K69),0,1)*тех!BI$6</f>
        <v>0</v>
      </c>
      <c r="AY69" s="64">
        <f>IF(AND(AY$3&gt;=$I69,$H69&gt;0,SUM($M69:AX69)&lt;$G69,$I69&lt;&gt;0),$G69/$H69,0)*IF(AND($K69&gt;0,AY$3&gt;$K69),0,1)*тех!BJ$6</f>
        <v>0</v>
      </c>
      <c r="AZ69" s="64">
        <f>IF(AND(AZ$3&gt;=$I69,$H69&gt;0,SUM($M69:AY69)&lt;$G69,$I69&lt;&gt;0),$G69/$H69,0)*IF(AND($K69&gt;0,AZ$3&gt;$K69),0,1)*тех!BK$6</f>
        <v>0</v>
      </c>
      <c r="BA69" s="64">
        <f>IF(AND(BA$3&gt;=$I69,$H69&gt;0,SUM($M69:AZ69)&lt;$G69,$I69&lt;&gt;0),$G69/$H69,0)*IF(AND($K69&gt;0,BA$3&gt;$K69),0,1)*тех!BL$6</f>
        <v>0</v>
      </c>
      <c r="BB69" s="64">
        <f>IF(AND(BB$3&gt;=$I69,$H69&gt;0,SUM($M69:BA69)&lt;$G69,$I69&lt;&gt;0),$G69/$H69,0)*IF(AND($K69&gt;0,BB$3&gt;$K69),0,1)*тех!BM$6</f>
        <v>0</v>
      </c>
      <c r="BC69" s="64">
        <f>IF(AND(BC$3&gt;=$I69,$H69&gt;0,SUM($M69:BB69)&lt;$G69,$I69&lt;&gt;0),$G69/$H69,0)*IF(AND($K69&gt;0,BC$3&gt;$K69),0,1)*тех!BN$6</f>
        <v>0</v>
      </c>
      <c r="BD69" s="64">
        <f>IF(AND(BD$3&gt;=$I69,$H69&gt;0,SUM($M69:BC69)&lt;$G69,$I69&lt;&gt;0),$G69/$H69,0)*IF(AND($K69&gt;0,BD$3&gt;$K69),0,1)*тех!BO$6</f>
        <v>0</v>
      </c>
      <c r="BE69" s="64">
        <f>IF(AND(BE$3&gt;=$I69,$H69&gt;0,SUM($M69:BD69)&lt;$G69,$I69&lt;&gt;0),$G69/$H69,0)*IF(AND($K69&gt;0,BE$3&gt;$K69),0,1)*тех!BP$6</f>
        <v>0</v>
      </c>
      <c r="BF69" s="64">
        <f>IF(AND(BF$3&gt;=$I69,$H69&gt;0,SUM($M69:BE69)&lt;$G69,$I69&lt;&gt;0),$G69/$H69,0)*IF(AND($K69&gt;0,BF$3&gt;$K69),0,1)*тех!BQ$6</f>
        <v>0</v>
      </c>
      <c r="BG69" s="64">
        <f>IF(AND(BG$3&gt;=$I69,$H69&gt;0,SUM($M69:BF69)&lt;$G69,$I69&lt;&gt;0),$G69/$H69,0)*IF(AND($K69&gt;0,BG$3&gt;$K69),0,1)*тех!BR$6</f>
        <v>0</v>
      </c>
      <c r="BH69" s="64">
        <f>IF(AND(BH$3&gt;=$I69,$H69&gt;0,SUM($M69:BG69)&lt;$G69,$I69&lt;&gt;0),$G69/$H69,0)*IF(AND($K69&gt;0,BH$3&gt;$K69),0,1)*тех!BS$6</f>
        <v>0</v>
      </c>
      <c r="BI69" s="64">
        <f>IF(AND(BI$3&gt;=$I69,$H69&gt;0,SUM($M69:BH69)&lt;$G69,$I69&lt;&gt;0),$G69/$H69,0)*IF(AND($K69&gt;0,BI$3&gt;$K69),0,1)*тех!BT$6</f>
        <v>0</v>
      </c>
      <c r="BJ69" s="64">
        <f>IF(AND(BJ$3&gt;=$I69,$H69&gt;0,SUM($M69:BI69)&lt;$G69,$I69&lt;&gt;0),$G69/$H69,0)*IF(AND($K69&gt;0,BJ$3&gt;$K69),0,1)*тех!BU$6</f>
        <v>0</v>
      </c>
      <c r="BK69" s="64">
        <f>IF(AND(BK$3&gt;=$I69,$H69&gt;0,SUM($M69:BJ69)&lt;$G69,$I69&lt;&gt;0),$G69/$H69,0)*IF(AND($K69&gt;0,BK$3&gt;$K69),0,1)*тех!BV$6</f>
        <v>0</v>
      </c>
      <c r="BL69" s="64">
        <f>IF(AND(BL$3&gt;=$I69,$H69&gt;0,SUM($M69:BK69)&lt;$G69,$I69&lt;&gt;0),$G69/$H69,0)*IF(AND($K69&gt;0,BL$3&gt;$K69),0,1)*тех!BW$6</f>
        <v>0</v>
      </c>
      <c r="BM69" s="64">
        <f>IF(AND(BM$3&gt;=$I69,$H69&gt;0,SUM($M69:BL69)&lt;$G69,$I69&lt;&gt;0),$G69/$H69,0)*IF(AND($K69&gt;0,BM$3&gt;$K69),0,1)*тех!BX$6</f>
        <v>0</v>
      </c>
      <c r="BN69" s="64">
        <f>IF(AND(BN$3&gt;=$I69,$H69&gt;0,SUM($M69:BM69)&lt;$G69,$I69&lt;&gt;0),$G69/$H69,0)*IF(AND($K69&gt;0,BN$3&gt;$K69),0,1)*тех!BY$6</f>
        <v>0</v>
      </c>
      <c r="BO69" s="64">
        <f>IF(AND(BO$3&gt;=$I69,$H69&gt;0,SUM($M69:BN69)&lt;$G69,$I69&lt;&gt;0),$G69/$H69,0)*IF(AND($K69&gt;0,BO$3&gt;$K69),0,1)*тех!BZ$6</f>
        <v>0</v>
      </c>
      <c r="BP69" s="64">
        <f>IF(AND(BP$3&gt;=$I69,$H69&gt;0,SUM($M69:BO69)&lt;$G69,$I69&lt;&gt;0),$G69/$H69,0)*IF(AND($K69&gt;0,BP$3&gt;$K69),0,1)*тех!CA$6</f>
        <v>0</v>
      </c>
      <c r="BQ69" s="64">
        <f>IF(AND(BQ$3&gt;=$I69,$H69&gt;0,SUM($M69:BP69)&lt;$G69,$I69&lt;&gt;0),$G69/$H69,0)*IF(AND($K69&gt;0,BQ$3&gt;$K69),0,1)*тех!CB$6</f>
        <v>0</v>
      </c>
      <c r="BR69" s="64">
        <f>IF(AND(BR$3&gt;=$I69,$H69&gt;0,SUM($M69:BQ69)&lt;$G69,$I69&lt;&gt;0),$G69/$H69,0)*IF(AND($K69&gt;0,BR$3&gt;$K69),0,1)*тех!CC$6</f>
        <v>0</v>
      </c>
      <c r="BS69" s="64">
        <f>IF(AND(BS$3&gt;=$I69,$H69&gt;0,SUM($M69:BR69)&lt;$G69,$I69&lt;&gt;0),$G69/$H69,0)*IF(AND($K69&gt;0,BS$3&gt;$K69),0,1)*тех!CD$6</f>
        <v>0</v>
      </c>
      <c r="BT69" s="64">
        <f>IF(AND(BT$3&gt;=$I69,$H69&gt;0,SUM($M69:BS69)&lt;$G69,$I69&lt;&gt;0),$G69/$H69,0)*IF(AND($K69&gt;0,BT$3&gt;$K69),0,1)*тех!CE$6</f>
        <v>0</v>
      </c>
    </row>
    <row r="70" spans="2:72">
      <c r="B70" s="3">
        <v>65</v>
      </c>
      <c r="C70" s="108" t="s">
        <v>744</v>
      </c>
      <c r="D70" s="19"/>
      <c r="E70" s="71"/>
      <c r="F70" s="19">
        <v>0</v>
      </c>
      <c r="G70" s="76">
        <f t="shared" si="4"/>
        <v>0</v>
      </c>
      <c r="H70" s="7">
        <f>IFERROR(VLOOKUP(D70,тех!$N$19:$O$24,2,FALSE),)</f>
        <v>0</v>
      </c>
      <c r="I70" s="20">
        <f t="shared" si="3"/>
        <v>42370</v>
      </c>
      <c r="J70" s="111">
        <f>IF(AND(H70+(YEAR(I70)-YEAR(Параметры!$C$11))*12+(MONTH(I70)-MONTH(Параметры!$C$11))&gt;Параметры!$C$12,F70&gt;0),(G70-SUM(M70:BT70))/F70,)</f>
        <v>0</v>
      </c>
      <c r="K70" s="112" t="str">
        <f>IF(H70+(YEAR(I70)-YEAR(Параметры!$C$11))*12+(MONTH(I70)-MONTH(Параметры!$C$11))&gt;Параметры!$C$12,DATE(YEAR(Параметры!$C$11),MONTH(Параметры!$C$11)+Параметры!$C$12-1,1),"")</f>
        <v/>
      </c>
      <c r="M70" s="76">
        <f t="shared" si="2"/>
        <v>0</v>
      </c>
      <c r="N70" s="64">
        <f>IF(AND(N$3&gt;=$I70,$H70&gt;0,SUM($M70:M70)&lt;$G70,$I70&lt;&gt;0),$G70/$H70,0)*IF(AND($K70&gt;0,N$3&gt;$K70),0,1)*тех!Y$6</f>
        <v>0</v>
      </c>
      <c r="O70" s="64">
        <f>IF(AND(O$3&gt;=$I70,$H70&gt;0,SUM($M70:N70)&lt;$G70,$I70&lt;&gt;0),$G70/$H70,0)*IF(AND($K70&gt;0,O$3&gt;$K70),0,1)*тех!Z$6</f>
        <v>0</v>
      </c>
      <c r="P70" s="64">
        <f>IF(AND(P$3&gt;=$I70,$H70&gt;0,SUM($M70:O70)&lt;$G70,$I70&lt;&gt;0),$G70/$H70,0)*IF(AND($K70&gt;0,P$3&gt;$K70),0,1)*тех!AA$6</f>
        <v>0</v>
      </c>
      <c r="Q70" s="64">
        <f>IF(AND(Q$3&gt;=$I70,$H70&gt;0,SUM($M70:P70)&lt;$G70,$I70&lt;&gt;0),$G70/$H70,0)*IF(AND($K70&gt;0,Q$3&gt;$K70),0,1)*тех!AB$6</f>
        <v>0</v>
      </c>
      <c r="R70" s="64">
        <f>IF(AND(R$3&gt;=$I70,$H70&gt;0,SUM($M70:Q70)&lt;$G70,$I70&lt;&gt;0),$G70/$H70,0)*IF(AND($K70&gt;0,R$3&gt;$K70),0,1)*тех!AC$6</f>
        <v>0</v>
      </c>
      <c r="S70" s="64">
        <f>IF(AND(S$3&gt;=$I70,$H70&gt;0,SUM($M70:R70)&lt;$G70,$I70&lt;&gt;0),$G70/$H70,0)*IF(AND($K70&gt;0,S$3&gt;$K70),0,1)*тех!AD$6</f>
        <v>0</v>
      </c>
      <c r="T70" s="64">
        <f>IF(AND(T$3&gt;=$I70,$H70&gt;0,SUM($M70:S70)&lt;$G70,$I70&lt;&gt;0),$G70/$H70,0)*IF(AND($K70&gt;0,T$3&gt;$K70),0,1)*тех!AE$6</f>
        <v>0</v>
      </c>
      <c r="U70" s="64">
        <f>IF(AND(U$3&gt;=$I70,$H70&gt;0,SUM($M70:T70)&lt;$G70,$I70&lt;&gt;0),$G70/$H70,0)*IF(AND($K70&gt;0,U$3&gt;$K70),0,1)*тех!AF$6</f>
        <v>0</v>
      </c>
      <c r="V70" s="64">
        <f>IF(AND(V$3&gt;=$I70,$H70&gt;0,SUM($M70:U70)&lt;$G70,$I70&lt;&gt;0),$G70/$H70,0)*IF(AND($K70&gt;0,V$3&gt;$K70),0,1)*тех!AG$6</f>
        <v>0</v>
      </c>
      <c r="W70" s="64">
        <f>IF(AND(W$3&gt;=$I70,$H70&gt;0,SUM($M70:V70)&lt;$G70,$I70&lt;&gt;0),$G70/$H70,0)*IF(AND($K70&gt;0,W$3&gt;$K70),0,1)*тех!AH$6</f>
        <v>0</v>
      </c>
      <c r="X70" s="64">
        <f>IF(AND(X$3&gt;=$I70,$H70&gt;0,SUM($M70:W70)&lt;$G70,$I70&lt;&gt;0),$G70/$H70,0)*IF(AND($K70&gt;0,X$3&gt;$K70),0,1)*тех!AI$6</f>
        <v>0</v>
      </c>
      <c r="Y70" s="64">
        <f>IF(AND(Y$3&gt;=$I70,$H70&gt;0,SUM($M70:X70)&lt;$G70,$I70&lt;&gt;0),$G70/$H70,0)*IF(AND($K70&gt;0,Y$3&gt;$K70),0,1)*тех!AJ$6</f>
        <v>0</v>
      </c>
      <c r="Z70" s="64">
        <f>IF(AND(Z$3&gt;=$I70,$H70&gt;0,SUM($M70:Y70)&lt;$G70,$I70&lt;&gt;0),$G70/$H70,0)*IF(AND($K70&gt;0,Z$3&gt;$K70),0,1)*тех!AK$6</f>
        <v>0</v>
      </c>
      <c r="AA70" s="64">
        <f>IF(AND(AA$3&gt;=$I70,$H70&gt;0,SUM($M70:Z70)&lt;$G70,$I70&lt;&gt;0),$G70/$H70,0)*IF(AND($K70&gt;0,AA$3&gt;$K70),0,1)*тех!AL$6</f>
        <v>0</v>
      </c>
      <c r="AB70" s="64">
        <f>IF(AND(AB$3&gt;=$I70,$H70&gt;0,SUM($M70:AA70)&lt;$G70,$I70&lt;&gt;0),$G70/$H70,0)*IF(AND($K70&gt;0,AB$3&gt;$K70),0,1)*тех!AM$6</f>
        <v>0</v>
      </c>
      <c r="AC70" s="64">
        <f>IF(AND(AC$3&gt;=$I70,$H70&gt;0,SUM($M70:AB70)&lt;$G70,$I70&lt;&gt;0),$G70/$H70,0)*IF(AND($K70&gt;0,AC$3&gt;$K70),0,1)*тех!AN$6</f>
        <v>0</v>
      </c>
      <c r="AD70" s="64">
        <f>IF(AND(AD$3&gt;=$I70,$H70&gt;0,SUM($M70:AC70)&lt;$G70,$I70&lt;&gt;0),$G70/$H70,0)*IF(AND($K70&gt;0,AD$3&gt;$K70),0,1)*тех!AO$6</f>
        <v>0</v>
      </c>
      <c r="AE70" s="64">
        <f>IF(AND(AE$3&gt;=$I70,$H70&gt;0,SUM($M70:AD70)&lt;$G70,$I70&lt;&gt;0),$G70/$H70,0)*IF(AND($K70&gt;0,AE$3&gt;$K70),0,1)*тех!AP$6</f>
        <v>0</v>
      </c>
      <c r="AF70" s="64">
        <f>IF(AND(AF$3&gt;=$I70,$H70&gt;0,SUM($M70:AE70)&lt;$G70,$I70&lt;&gt;0),$G70/$H70,0)*IF(AND($K70&gt;0,AF$3&gt;$K70),0,1)*тех!AQ$6</f>
        <v>0</v>
      </c>
      <c r="AG70" s="64">
        <f>IF(AND(AG$3&gt;=$I70,$H70&gt;0,SUM($M70:AF70)&lt;$G70,$I70&lt;&gt;0),$G70/$H70,0)*IF(AND($K70&gt;0,AG$3&gt;$K70),0,1)*тех!AR$6</f>
        <v>0</v>
      </c>
      <c r="AH70" s="64">
        <f>IF(AND(AH$3&gt;=$I70,$H70&gt;0,SUM($M70:AG70)&lt;$G70,$I70&lt;&gt;0),$G70/$H70,0)*IF(AND($K70&gt;0,AH$3&gt;$K70),0,1)*тех!AS$6</f>
        <v>0</v>
      </c>
      <c r="AI70" s="64">
        <f>IF(AND(AI$3&gt;=$I70,$H70&gt;0,SUM($M70:AH70)&lt;$G70,$I70&lt;&gt;0),$G70/$H70,0)*IF(AND($K70&gt;0,AI$3&gt;$K70),0,1)*тех!AT$6</f>
        <v>0</v>
      </c>
      <c r="AJ70" s="64">
        <f>IF(AND(AJ$3&gt;=$I70,$H70&gt;0,SUM($M70:AI70)&lt;$G70,$I70&lt;&gt;0),$G70/$H70,0)*IF(AND($K70&gt;0,AJ$3&gt;$K70),0,1)*тех!AU$6</f>
        <v>0</v>
      </c>
      <c r="AK70" s="64">
        <f>IF(AND(AK$3&gt;=$I70,$H70&gt;0,SUM($M70:AJ70)&lt;$G70,$I70&lt;&gt;0),$G70/$H70,0)*IF(AND($K70&gt;0,AK$3&gt;$K70),0,1)*тех!AV$6</f>
        <v>0</v>
      </c>
      <c r="AL70" s="64">
        <f>IF(AND(AL$3&gt;=$I70,$H70&gt;0,SUM($M70:AK70)&lt;$G70,$I70&lt;&gt;0),$G70/$H70,0)*IF(AND($K70&gt;0,AL$3&gt;$K70),0,1)*тех!AW$6</f>
        <v>0</v>
      </c>
      <c r="AM70" s="64">
        <f>IF(AND(AM$3&gt;=$I70,$H70&gt;0,SUM($M70:AL70)&lt;$G70,$I70&lt;&gt;0),$G70/$H70,0)*IF(AND($K70&gt;0,AM$3&gt;$K70),0,1)*тех!AX$6</f>
        <v>0</v>
      </c>
      <c r="AN70" s="64">
        <f>IF(AND(AN$3&gt;=$I70,$H70&gt;0,SUM($M70:AM70)&lt;$G70,$I70&lt;&gt;0),$G70/$H70,0)*IF(AND($K70&gt;0,AN$3&gt;$K70),0,1)*тех!AY$6</f>
        <v>0</v>
      </c>
      <c r="AO70" s="64">
        <f>IF(AND(AO$3&gt;=$I70,$H70&gt;0,SUM($M70:AN70)&lt;$G70,$I70&lt;&gt;0),$G70/$H70,0)*IF(AND($K70&gt;0,AO$3&gt;$K70),0,1)*тех!AZ$6</f>
        <v>0</v>
      </c>
      <c r="AP70" s="64">
        <f>IF(AND(AP$3&gt;=$I70,$H70&gt;0,SUM($M70:AO70)&lt;$G70,$I70&lt;&gt;0),$G70/$H70,0)*IF(AND($K70&gt;0,AP$3&gt;$K70),0,1)*тех!BA$6</f>
        <v>0</v>
      </c>
      <c r="AQ70" s="64">
        <f>IF(AND(AQ$3&gt;=$I70,$H70&gt;0,SUM($M70:AP70)&lt;$G70,$I70&lt;&gt;0),$G70/$H70,0)*IF(AND($K70&gt;0,AQ$3&gt;$K70),0,1)*тех!BB$6</f>
        <v>0</v>
      </c>
      <c r="AR70" s="64">
        <f>IF(AND(AR$3&gt;=$I70,$H70&gt;0,SUM($M70:AQ70)&lt;$G70,$I70&lt;&gt;0),$G70/$H70,0)*IF(AND($K70&gt;0,AR$3&gt;$K70),0,1)*тех!BC$6</f>
        <v>0</v>
      </c>
      <c r="AS70" s="64">
        <f>IF(AND(AS$3&gt;=$I70,$H70&gt;0,SUM($M70:AR70)&lt;$G70,$I70&lt;&gt;0),$G70/$H70,0)*IF(AND($K70&gt;0,AS$3&gt;$K70),0,1)*тех!BD$6</f>
        <v>0</v>
      </c>
      <c r="AT70" s="64">
        <f>IF(AND(AT$3&gt;=$I70,$H70&gt;0,SUM($M70:AS70)&lt;$G70,$I70&lt;&gt;0),$G70/$H70,0)*IF(AND($K70&gt;0,AT$3&gt;$K70),0,1)*тех!BE$6</f>
        <v>0</v>
      </c>
      <c r="AU70" s="64">
        <f>IF(AND(AU$3&gt;=$I70,$H70&gt;0,SUM($M70:AT70)&lt;$G70,$I70&lt;&gt;0),$G70/$H70,0)*IF(AND($K70&gt;0,AU$3&gt;$K70),0,1)*тех!BF$6</f>
        <v>0</v>
      </c>
      <c r="AV70" s="64">
        <f>IF(AND(AV$3&gt;=$I70,$H70&gt;0,SUM($M70:AU70)&lt;$G70,$I70&lt;&gt;0),$G70/$H70,0)*IF(AND($K70&gt;0,AV$3&gt;$K70),0,1)*тех!BG$6</f>
        <v>0</v>
      </c>
      <c r="AW70" s="64">
        <f>IF(AND(AW$3&gt;=$I70,$H70&gt;0,SUM($M70:AV70)&lt;$G70,$I70&lt;&gt;0),$G70/$H70,0)*IF(AND($K70&gt;0,AW$3&gt;$K70),0,1)*тех!BH$6</f>
        <v>0</v>
      </c>
      <c r="AX70" s="64">
        <f>IF(AND(AX$3&gt;=$I70,$H70&gt;0,SUM($M70:AW70)&lt;$G70,$I70&lt;&gt;0),$G70/$H70,0)*IF(AND($K70&gt;0,AX$3&gt;$K70),0,1)*тех!BI$6</f>
        <v>0</v>
      </c>
      <c r="AY70" s="64">
        <f>IF(AND(AY$3&gt;=$I70,$H70&gt;0,SUM($M70:AX70)&lt;$G70,$I70&lt;&gt;0),$G70/$H70,0)*IF(AND($K70&gt;0,AY$3&gt;$K70),0,1)*тех!BJ$6</f>
        <v>0</v>
      </c>
      <c r="AZ70" s="64">
        <f>IF(AND(AZ$3&gt;=$I70,$H70&gt;0,SUM($M70:AY70)&lt;$G70,$I70&lt;&gt;0),$G70/$H70,0)*IF(AND($K70&gt;0,AZ$3&gt;$K70),0,1)*тех!BK$6</f>
        <v>0</v>
      </c>
      <c r="BA70" s="64">
        <f>IF(AND(BA$3&gt;=$I70,$H70&gt;0,SUM($M70:AZ70)&lt;$G70,$I70&lt;&gt;0),$G70/$H70,0)*IF(AND($K70&gt;0,BA$3&gt;$K70),0,1)*тех!BL$6</f>
        <v>0</v>
      </c>
      <c r="BB70" s="64">
        <f>IF(AND(BB$3&gt;=$I70,$H70&gt;0,SUM($M70:BA70)&lt;$G70,$I70&lt;&gt;0),$G70/$H70,0)*IF(AND($K70&gt;0,BB$3&gt;$K70),0,1)*тех!BM$6</f>
        <v>0</v>
      </c>
      <c r="BC70" s="64">
        <f>IF(AND(BC$3&gt;=$I70,$H70&gt;0,SUM($M70:BB70)&lt;$G70,$I70&lt;&gt;0),$G70/$H70,0)*IF(AND($K70&gt;0,BC$3&gt;$K70),0,1)*тех!BN$6</f>
        <v>0</v>
      </c>
      <c r="BD70" s="64">
        <f>IF(AND(BD$3&gt;=$I70,$H70&gt;0,SUM($M70:BC70)&lt;$G70,$I70&lt;&gt;0),$G70/$H70,0)*IF(AND($K70&gt;0,BD$3&gt;$K70),0,1)*тех!BO$6</f>
        <v>0</v>
      </c>
      <c r="BE70" s="64">
        <f>IF(AND(BE$3&gt;=$I70,$H70&gt;0,SUM($M70:BD70)&lt;$G70,$I70&lt;&gt;0),$G70/$H70,0)*IF(AND($K70&gt;0,BE$3&gt;$K70),0,1)*тех!BP$6</f>
        <v>0</v>
      </c>
      <c r="BF70" s="64">
        <f>IF(AND(BF$3&gt;=$I70,$H70&gt;0,SUM($M70:BE70)&lt;$G70,$I70&lt;&gt;0),$G70/$H70,0)*IF(AND($K70&gt;0,BF$3&gt;$K70),0,1)*тех!BQ$6</f>
        <v>0</v>
      </c>
      <c r="BG70" s="64">
        <f>IF(AND(BG$3&gt;=$I70,$H70&gt;0,SUM($M70:BF70)&lt;$G70,$I70&lt;&gt;0),$G70/$H70,0)*IF(AND($K70&gt;0,BG$3&gt;$K70),0,1)*тех!BR$6</f>
        <v>0</v>
      </c>
      <c r="BH70" s="64">
        <f>IF(AND(BH$3&gt;=$I70,$H70&gt;0,SUM($M70:BG70)&lt;$G70,$I70&lt;&gt;0),$G70/$H70,0)*IF(AND($K70&gt;0,BH$3&gt;$K70),0,1)*тех!BS$6</f>
        <v>0</v>
      </c>
      <c r="BI70" s="64">
        <f>IF(AND(BI$3&gt;=$I70,$H70&gt;0,SUM($M70:BH70)&lt;$G70,$I70&lt;&gt;0),$G70/$H70,0)*IF(AND($K70&gt;0,BI$3&gt;$K70),0,1)*тех!BT$6</f>
        <v>0</v>
      </c>
      <c r="BJ70" s="64">
        <f>IF(AND(BJ$3&gt;=$I70,$H70&gt;0,SUM($M70:BI70)&lt;$G70,$I70&lt;&gt;0),$G70/$H70,0)*IF(AND($K70&gt;0,BJ$3&gt;$K70),0,1)*тех!BU$6</f>
        <v>0</v>
      </c>
      <c r="BK70" s="64">
        <f>IF(AND(BK$3&gt;=$I70,$H70&gt;0,SUM($M70:BJ70)&lt;$G70,$I70&lt;&gt;0),$G70/$H70,0)*IF(AND($K70&gt;0,BK$3&gt;$K70),0,1)*тех!BV$6</f>
        <v>0</v>
      </c>
      <c r="BL70" s="64">
        <f>IF(AND(BL$3&gt;=$I70,$H70&gt;0,SUM($M70:BK70)&lt;$G70,$I70&lt;&gt;0),$G70/$H70,0)*IF(AND($K70&gt;0,BL$3&gt;$K70),0,1)*тех!BW$6</f>
        <v>0</v>
      </c>
      <c r="BM70" s="64">
        <f>IF(AND(BM$3&gt;=$I70,$H70&gt;0,SUM($M70:BL70)&lt;$G70,$I70&lt;&gt;0),$G70/$H70,0)*IF(AND($K70&gt;0,BM$3&gt;$K70),0,1)*тех!BX$6</f>
        <v>0</v>
      </c>
      <c r="BN70" s="64">
        <f>IF(AND(BN$3&gt;=$I70,$H70&gt;0,SUM($M70:BM70)&lt;$G70,$I70&lt;&gt;0),$G70/$H70,0)*IF(AND($K70&gt;0,BN$3&gt;$K70),0,1)*тех!BY$6</f>
        <v>0</v>
      </c>
      <c r="BO70" s="64">
        <f>IF(AND(BO$3&gt;=$I70,$H70&gt;0,SUM($M70:BN70)&lt;$G70,$I70&lt;&gt;0),$G70/$H70,0)*IF(AND($K70&gt;0,BO$3&gt;$K70),0,1)*тех!BZ$6</f>
        <v>0</v>
      </c>
      <c r="BP70" s="64">
        <f>IF(AND(BP$3&gt;=$I70,$H70&gt;0,SUM($M70:BO70)&lt;$G70,$I70&lt;&gt;0),$G70/$H70,0)*IF(AND($K70&gt;0,BP$3&gt;$K70),0,1)*тех!CA$6</f>
        <v>0</v>
      </c>
      <c r="BQ70" s="64">
        <f>IF(AND(BQ$3&gt;=$I70,$H70&gt;0,SUM($M70:BP70)&lt;$G70,$I70&lt;&gt;0),$G70/$H70,0)*IF(AND($K70&gt;0,BQ$3&gt;$K70),0,1)*тех!CB$6</f>
        <v>0</v>
      </c>
      <c r="BR70" s="64">
        <f>IF(AND(BR$3&gt;=$I70,$H70&gt;0,SUM($M70:BQ70)&lt;$G70,$I70&lt;&gt;0),$G70/$H70,0)*IF(AND($K70&gt;0,BR$3&gt;$K70),0,1)*тех!CC$6</f>
        <v>0</v>
      </c>
      <c r="BS70" s="64">
        <f>IF(AND(BS$3&gt;=$I70,$H70&gt;0,SUM($M70:BR70)&lt;$G70,$I70&lt;&gt;0),$G70/$H70,0)*IF(AND($K70&gt;0,BS$3&gt;$K70),0,1)*тех!CD$6</f>
        <v>0</v>
      </c>
      <c r="BT70" s="64">
        <f>IF(AND(BT$3&gt;=$I70,$H70&gt;0,SUM($M70:BS70)&lt;$G70,$I70&lt;&gt;0),$G70/$H70,0)*IF(AND($K70&gt;0,BT$3&gt;$K70),0,1)*тех!CE$6</f>
        <v>0</v>
      </c>
    </row>
    <row r="71" spans="2:72">
      <c r="B71" s="3">
        <v>66</v>
      </c>
      <c r="C71" s="19" t="s">
        <v>1208</v>
      </c>
      <c r="D71" s="19" t="s">
        <v>686</v>
      </c>
      <c r="E71" s="71">
        <v>1195500</v>
      </c>
      <c r="F71" s="19">
        <v>0</v>
      </c>
      <c r="G71" s="76">
        <f t="shared" si="4"/>
        <v>0</v>
      </c>
      <c r="H71" s="7">
        <f>IFERROR(VLOOKUP(D71,тех!$N$19:$O$24,2,FALSE),)</f>
        <v>84</v>
      </c>
      <c r="I71" s="20">
        <f t="shared" si="3"/>
        <v>42370</v>
      </c>
      <c r="J71" s="111">
        <f>IF(AND(H71+(YEAR(I71)-YEAR(Параметры!$C$11))*12+(MONTH(I71)-MONTH(Параметры!$C$11))&gt;Параметры!$C$12,F71&gt;0),(G71-SUM(M71:BT71))/F71,)</f>
        <v>0</v>
      </c>
      <c r="K71" s="112">
        <f>IF(H71+(YEAR(I71)-YEAR(Параметры!$C$11))*12+(MONTH(I71)-MONTH(Параметры!$C$11))&gt;Параметры!$C$12,DATE(YEAR(Параметры!$C$11),MONTH(Параметры!$C$11)+Параметры!$C$12-1,1),"")</f>
        <v>42705</v>
      </c>
      <c r="M71" s="76">
        <f t="shared" si="2"/>
        <v>0</v>
      </c>
      <c r="N71" s="64">
        <f>IF(AND(N$3&gt;=$I71,$H71&gt;0,SUM($M71:M71)&lt;$G71,$I71&lt;&gt;0),$G71/$H71,0)*IF(AND($K71&gt;0,N$3&gt;$K71),0,1)*тех!Y$6</f>
        <v>0</v>
      </c>
      <c r="O71" s="64">
        <f>IF(AND(O$3&gt;=$I71,$H71&gt;0,SUM($M71:N71)&lt;$G71,$I71&lt;&gt;0),$G71/$H71,0)*IF(AND($K71&gt;0,O$3&gt;$K71),0,1)*тех!Z$6</f>
        <v>0</v>
      </c>
      <c r="P71" s="64">
        <f>IF(AND(P$3&gt;=$I71,$H71&gt;0,SUM($M71:O71)&lt;$G71,$I71&lt;&gt;0),$G71/$H71,0)*IF(AND($K71&gt;0,P$3&gt;$K71),0,1)*тех!AA$6</f>
        <v>0</v>
      </c>
      <c r="Q71" s="64">
        <f>IF(AND(Q$3&gt;=$I71,$H71&gt;0,SUM($M71:P71)&lt;$G71,$I71&lt;&gt;0),$G71/$H71,0)*IF(AND($K71&gt;0,Q$3&gt;$K71),0,1)*тех!AB$6</f>
        <v>0</v>
      </c>
      <c r="R71" s="64">
        <f>IF(AND(R$3&gt;=$I71,$H71&gt;0,SUM($M71:Q71)&lt;$G71,$I71&lt;&gt;0),$G71/$H71,0)*IF(AND($K71&gt;0,R$3&gt;$K71),0,1)*тех!AC$6</f>
        <v>0</v>
      </c>
      <c r="S71" s="64">
        <f>IF(AND(S$3&gt;=$I71,$H71&gt;0,SUM($M71:R71)&lt;$G71,$I71&lt;&gt;0),$G71/$H71,0)*IF(AND($K71&gt;0,S$3&gt;$K71),0,1)*тех!AD$6</f>
        <v>0</v>
      </c>
      <c r="T71" s="64">
        <f>IF(AND(T$3&gt;=$I71,$H71&gt;0,SUM($M71:S71)&lt;$G71,$I71&lt;&gt;0),$G71/$H71,0)*IF(AND($K71&gt;0,T$3&gt;$K71),0,1)*тех!AE$6</f>
        <v>0</v>
      </c>
      <c r="U71" s="64">
        <f>IF(AND(U$3&gt;=$I71,$H71&gt;0,SUM($M71:T71)&lt;$G71,$I71&lt;&gt;0),$G71/$H71,0)*IF(AND($K71&gt;0,U$3&gt;$K71),0,1)*тех!AF$6</f>
        <v>0</v>
      </c>
      <c r="V71" s="64">
        <f>IF(AND(V$3&gt;=$I71,$H71&gt;0,SUM($M71:U71)&lt;$G71,$I71&lt;&gt;0),$G71/$H71,0)*IF(AND($K71&gt;0,V$3&gt;$K71),0,1)*тех!AG$6</f>
        <v>0</v>
      </c>
      <c r="W71" s="64">
        <f>IF(AND(W$3&gt;=$I71,$H71&gt;0,SUM($M71:V71)&lt;$G71,$I71&lt;&gt;0),$G71/$H71,0)*IF(AND($K71&gt;0,W$3&gt;$K71),0,1)*тех!AH$6</f>
        <v>0</v>
      </c>
      <c r="X71" s="64">
        <f>IF(AND(X$3&gt;=$I71,$H71&gt;0,SUM($M71:W71)&lt;$G71,$I71&lt;&gt;0),$G71/$H71,0)*IF(AND($K71&gt;0,X$3&gt;$K71),0,1)*тех!AI$6</f>
        <v>0</v>
      </c>
      <c r="Y71" s="64">
        <f>IF(AND(Y$3&gt;=$I71,$H71&gt;0,SUM($M71:X71)&lt;$G71,$I71&lt;&gt;0),$G71/$H71,0)*IF(AND($K71&gt;0,Y$3&gt;$K71),0,1)*тех!AJ$6</f>
        <v>0</v>
      </c>
      <c r="Z71" s="64">
        <f>IF(AND(Z$3&gt;=$I71,$H71&gt;0,SUM($M71:Y71)&lt;$G71,$I71&lt;&gt;0),$G71/$H71,0)*IF(AND($K71&gt;0,Z$3&gt;$K71),0,1)*тех!AK$6</f>
        <v>0</v>
      </c>
      <c r="AA71" s="64">
        <f>IF(AND(AA$3&gt;=$I71,$H71&gt;0,SUM($M71:Z71)&lt;$G71,$I71&lt;&gt;0),$G71/$H71,0)*IF(AND($K71&gt;0,AA$3&gt;$K71),0,1)*тех!AL$6</f>
        <v>0</v>
      </c>
      <c r="AB71" s="64">
        <f>IF(AND(AB$3&gt;=$I71,$H71&gt;0,SUM($M71:AA71)&lt;$G71,$I71&lt;&gt;0),$G71/$H71,0)*IF(AND($K71&gt;0,AB$3&gt;$K71),0,1)*тех!AM$6</f>
        <v>0</v>
      </c>
      <c r="AC71" s="64">
        <f>IF(AND(AC$3&gt;=$I71,$H71&gt;0,SUM($M71:AB71)&lt;$G71,$I71&lt;&gt;0),$G71/$H71,0)*IF(AND($K71&gt;0,AC$3&gt;$K71),0,1)*тех!AN$6</f>
        <v>0</v>
      </c>
      <c r="AD71" s="64">
        <f>IF(AND(AD$3&gt;=$I71,$H71&gt;0,SUM($M71:AC71)&lt;$G71,$I71&lt;&gt;0),$G71/$H71,0)*IF(AND($K71&gt;0,AD$3&gt;$K71),0,1)*тех!AO$6</f>
        <v>0</v>
      </c>
      <c r="AE71" s="64">
        <f>IF(AND(AE$3&gt;=$I71,$H71&gt;0,SUM($M71:AD71)&lt;$G71,$I71&lt;&gt;0),$G71/$H71,0)*IF(AND($K71&gt;0,AE$3&gt;$K71),0,1)*тех!AP$6</f>
        <v>0</v>
      </c>
      <c r="AF71" s="64">
        <f>IF(AND(AF$3&gt;=$I71,$H71&gt;0,SUM($M71:AE71)&lt;$G71,$I71&lt;&gt;0),$G71/$H71,0)*IF(AND($K71&gt;0,AF$3&gt;$K71),0,1)*тех!AQ$6</f>
        <v>0</v>
      </c>
      <c r="AG71" s="64">
        <f>IF(AND(AG$3&gt;=$I71,$H71&gt;0,SUM($M71:AF71)&lt;$G71,$I71&lt;&gt;0),$G71/$H71,0)*IF(AND($K71&gt;0,AG$3&gt;$K71),0,1)*тех!AR$6</f>
        <v>0</v>
      </c>
      <c r="AH71" s="64">
        <f>IF(AND(AH$3&gt;=$I71,$H71&gt;0,SUM($M71:AG71)&lt;$G71,$I71&lt;&gt;0),$G71/$H71,0)*IF(AND($K71&gt;0,AH$3&gt;$K71),0,1)*тех!AS$6</f>
        <v>0</v>
      </c>
      <c r="AI71" s="64">
        <f>IF(AND(AI$3&gt;=$I71,$H71&gt;0,SUM($M71:AH71)&lt;$G71,$I71&lt;&gt;0),$G71/$H71,0)*IF(AND($K71&gt;0,AI$3&gt;$K71),0,1)*тех!AT$6</f>
        <v>0</v>
      </c>
      <c r="AJ71" s="64">
        <f>IF(AND(AJ$3&gt;=$I71,$H71&gt;0,SUM($M71:AI71)&lt;$G71,$I71&lt;&gt;0),$G71/$H71,0)*IF(AND($K71&gt;0,AJ$3&gt;$K71),0,1)*тех!AU$6</f>
        <v>0</v>
      </c>
      <c r="AK71" s="64">
        <f>IF(AND(AK$3&gt;=$I71,$H71&gt;0,SUM($M71:AJ71)&lt;$G71,$I71&lt;&gt;0),$G71/$H71,0)*IF(AND($K71&gt;0,AK$3&gt;$K71),0,1)*тех!AV$6</f>
        <v>0</v>
      </c>
      <c r="AL71" s="64">
        <f>IF(AND(AL$3&gt;=$I71,$H71&gt;0,SUM($M71:AK71)&lt;$G71,$I71&lt;&gt;0),$G71/$H71,0)*IF(AND($K71&gt;0,AL$3&gt;$K71),0,1)*тех!AW$6</f>
        <v>0</v>
      </c>
      <c r="AM71" s="64">
        <f>IF(AND(AM$3&gt;=$I71,$H71&gt;0,SUM($M71:AL71)&lt;$G71,$I71&lt;&gt;0),$G71/$H71,0)*IF(AND($K71&gt;0,AM$3&gt;$K71),0,1)*тех!AX$6</f>
        <v>0</v>
      </c>
      <c r="AN71" s="64">
        <f>IF(AND(AN$3&gt;=$I71,$H71&gt;0,SUM($M71:AM71)&lt;$G71,$I71&lt;&gt;0),$G71/$H71,0)*IF(AND($K71&gt;0,AN$3&gt;$K71),0,1)*тех!AY$6</f>
        <v>0</v>
      </c>
      <c r="AO71" s="64">
        <f>IF(AND(AO$3&gt;=$I71,$H71&gt;0,SUM($M71:AN71)&lt;$G71,$I71&lt;&gt;0),$G71/$H71,0)*IF(AND($K71&gt;0,AO$3&gt;$K71),0,1)*тех!AZ$6</f>
        <v>0</v>
      </c>
      <c r="AP71" s="64">
        <f>IF(AND(AP$3&gt;=$I71,$H71&gt;0,SUM($M71:AO71)&lt;$G71,$I71&lt;&gt;0),$G71/$H71,0)*IF(AND($K71&gt;0,AP$3&gt;$K71),0,1)*тех!BA$6</f>
        <v>0</v>
      </c>
      <c r="AQ71" s="64">
        <f>IF(AND(AQ$3&gt;=$I71,$H71&gt;0,SUM($M71:AP71)&lt;$G71,$I71&lt;&gt;0),$G71/$H71,0)*IF(AND($K71&gt;0,AQ$3&gt;$K71),0,1)*тех!BB$6</f>
        <v>0</v>
      </c>
      <c r="AR71" s="64">
        <f>IF(AND(AR$3&gt;=$I71,$H71&gt;0,SUM($M71:AQ71)&lt;$G71,$I71&lt;&gt;0),$G71/$H71,0)*IF(AND($K71&gt;0,AR$3&gt;$K71),0,1)*тех!BC$6</f>
        <v>0</v>
      </c>
      <c r="AS71" s="64">
        <f>IF(AND(AS$3&gt;=$I71,$H71&gt;0,SUM($M71:AR71)&lt;$G71,$I71&lt;&gt;0),$G71/$H71,0)*IF(AND($K71&gt;0,AS$3&gt;$K71),0,1)*тех!BD$6</f>
        <v>0</v>
      </c>
      <c r="AT71" s="64">
        <f>IF(AND(AT$3&gt;=$I71,$H71&gt;0,SUM($M71:AS71)&lt;$G71,$I71&lt;&gt;0),$G71/$H71,0)*IF(AND($K71&gt;0,AT$3&gt;$K71),0,1)*тех!BE$6</f>
        <v>0</v>
      </c>
      <c r="AU71" s="64">
        <f>IF(AND(AU$3&gt;=$I71,$H71&gt;0,SUM($M71:AT71)&lt;$G71,$I71&lt;&gt;0),$G71/$H71,0)*IF(AND($K71&gt;0,AU$3&gt;$K71),0,1)*тех!BF$6</f>
        <v>0</v>
      </c>
      <c r="AV71" s="64">
        <f>IF(AND(AV$3&gt;=$I71,$H71&gt;0,SUM($M71:AU71)&lt;$G71,$I71&lt;&gt;0),$G71/$H71,0)*IF(AND($K71&gt;0,AV$3&gt;$K71),0,1)*тех!BG$6</f>
        <v>0</v>
      </c>
      <c r="AW71" s="64">
        <f>IF(AND(AW$3&gt;=$I71,$H71&gt;0,SUM($M71:AV71)&lt;$G71,$I71&lt;&gt;0),$G71/$H71,0)*IF(AND($K71&gt;0,AW$3&gt;$K71),0,1)*тех!BH$6</f>
        <v>0</v>
      </c>
      <c r="AX71" s="64">
        <f>IF(AND(AX$3&gt;=$I71,$H71&gt;0,SUM($M71:AW71)&lt;$G71,$I71&lt;&gt;0),$G71/$H71,0)*IF(AND($K71&gt;0,AX$3&gt;$K71),0,1)*тех!BI$6</f>
        <v>0</v>
      </c>
      <c r="AY71" s="64">
        <f>IF(AND(AY$3&gt;=$I71,$H71&gt;0,SUM($M71:AX71)&lt;$G71,$I71&lt;&gt;0),$G71/$H71,0)*IF(AND($K71&gt;0,AY$3&gt;$K71),0,1)*тех!BJ$6</f>
        <v>0</v>
      </c>
      <c r="AZ71" s="64">
        <f>IF(AND(AZ$3&gt;=$I71,$H71&gt;0,SUM($M71:AY71)&lt;$G71,$I71&lt;&gt;0),$G71/$H71,0)*IF(AND($K71&gt;0,AZ$3&gt;$K71),0,1)*тех!BK$6</f>
        <v>0</v>
      </c>
      <c r="BA71" s="64">
        <f>IF(AND(BA$3&gt;=$I71,$H71&gt;0,SUM($M71:AZ71)&lt;$G71,$I71&lt;&gt;0),$G71/$H71,0)*IF(AND($K71&gt;0,BA$3&gt;$K71),0,1)*тех!BL$6</f>
        <v>0</v>
      </c>
      <c r="BB71" s="64">
        <f>IF(AND(BB$3&gt;=$I71,$H71&gt;0,SUM($M71:BA71)&lt;$G71,$I71&lt;&gt;0),$G71/$H71,0)*IF(AND($K71&gt;0,BB$3&gt;$K71),0,1)*тех!BM$6</f>
        <v>0</v>
      </c>
      <c r="BC71" s="64">
        <f>IF(AND(BC$3&gt;=$I71,$H71&gt;0,SUM($M71:BB71)&lt;$G71,$I71&lt;&gt;0),$G71/$H71,0)*IF(AND($K71&gt;0,BC$3&gt;$K71),0,1)*тех!BN$6</f>
        <v>0</v>
      </c>
      <c r="BD71" s="64">
        <f>IF(AND(BD$3&gt;=$I71,$H71&gt;0,SUM($M71:BC71)&lt;$G71,$I71&lt;&gt;0),$G71/$H71,0)*IF(AND($K71&gt;0,BD$3&gt;$K71),0,1)*тех!BO$6</f>
        <v>0</v>
      </c>
      <c r="BE71" s="64">
        <f>IF(AND(BE$3&gt;=$I71,$H71&gt;0,SUM($M71:BD71)&lt;$G71,$I71&lt;&gt;0),$G71/$H71,0)*IF(AND($K71&gt;0,BE$3&gt;$K71),0,1)*тех!BP$6</f>
        <v>0</v>
      </c>
      <c r="BF71" s="64">
        <f>IF(AND(BF$3&gt;=$I71,$H71&gt;0,SUM($M71:BE71)&lt;$G71,$I71&lt;&gt;0),$G71/$H71,0)*IF(AND($K71&gt;0,BF$3&gt;$K71),0,1)*тех!BQ$6</f>
        <v>0</v>
      </c>
      <c r="BG71" s="64">
        <f>IF(AND(BG$3&gt;=$I71,$H71&gt;0,SUM($M71:BF71)&lt;$G71,$I71&lt;&gt;0),$G71/$H71,0)*IF(AND($K71&gt;0,BG$3&gt;$K71),0,1)*тех!BR$6</f>
        <v>0</v>
      </c>
      <c r="BH71" s="64">
        <f>IF(AND(BH$3&gt;=$I71,$H71&gt;0,SUM($M71:BG71)&lt;$G71,$I71&lt;&gt;0),$G71/$H71,0)*IF(AND($K71&gt;0,BH$3&gt;$K71),0,1)*тех!BS$6</f>
        <v>0</v>
      </c>
      <c r="BI71" s="64">
        <f>IF(AND(BI$3&gt;=$I71,$H71&gt;0,SUM($M71:BH71)&lt;$G71,$I71&lt;&gt;0),$G71/$H71,0)*IF(AND($K71&gt;0,BI$3&gt;$K71),0,1)*тех!BT$6</f>
        <v>0</v>
      </c>
      <c r="BJ71" s="64">
        <f>IF(AND(BJ$3&gt;=$I71,$H71&gt;0,SUM($M71:BI71)&lt;$G71,$I71&lt;&gt;0),$G71/$H71,0)*IF(AND($K71&gt;0,BJ$3&gt;$K71),0,1)*тех!BU$6</f>
        <v>0</v>
      </c>
      <c r="BK71" s="64">
        <f>IF(AND(BK$3&gt;=$I71,$H71&gt;0,SUM($M71:BJ71)&lt;$G71,$I71&lt;&gt;0),$G71/$H71,0)*IF(AND($K71&gt;0,BK$3&gt;$K71),0,1)*тех!BV$6</f>
        <v>0</v>
      </c>
      <c r="BL71" s="64">
        <f>IF(AND(BL$3&gt;=$I71,$H71&gt;0,SUM($M71:BK71)&lt;$G71,$I71&lt;&gt;0),$G71/$H71,0)*IF(AND($K71&gt;0,BL$3&gt;$K71),0,1)*тех!BW$6</f>
        <v>0</v>
      </c>
      <c r="BM71" s="64">
        <f>IF(AND(BM$3&gt;=$I71,$H71&gt;0,SUM($M71:BL71)&lt;$G71,$I71&lt;&gt;0),$G71/$H71,0)*IF(AND($K71&gt;0,BM$3&gt;$K71),0,1)*тех!BX$6</f>
        <v>0</v>
      </c>
      <c r="BN71" s="64">
        <f>IF(AND(BN$3&gt;=$I71,$H71&gt;0,SUM($M71:BM71)&lt;$G71,$I71&lt;&gt;0),$G71/$H71,0)*IF(AND($K71&gt;0,BN$3&gt;$K71),0,1)*тех!BY$6</f>
        <v>0</v>
      </c>
      <c r="BO71" s="64">
        <f>IF(AND(BO$3&gt;=$I71,$H71&gt;0,SUM($M71:BN71)&lt;$G71,$I71&lt;&gt;0),$G71/$H71,0)*IF(AND($K71&gt;0,BO$3&gt;$K71),0,1)*тех!BZ$6</f>
        <v>0</v>
      </c>
      <c r="BP71" s="64">
        <f>IF(AND(BP$3&gt;=$I71,$H71&gt;0,SUM($M71:BO71)&lt;$G71,$I71&lt;&gt;0),$G71/$H71,0)*IF(AND($K71&gt;0,BP$3&gt;$K71),0,1)*тех!CA$6</f>
        <v>0</v>
      </c>
      <c r="BQ71" s="64">
        <f>IF(AND(BQ$3&gt;=$I71,$H71&gt;0,SUM($M71:BP71)&lt;$G71,$I71&lt;&gt;0),$G71/$H71,0)*IF(AND($K71&gt;0,BQ$3&gt;$K71),0,1)*тех!CB$6</f>
        <v>0</v>
      </c>
      <c r="BR71" s="64">
        <f>IF(AND(BR$3&gt;=$I71,$H71&gt;0,SUM($M71:BQ71)&lt;$G71,$I71&lt;&gt;0),$G71/$H71,0)*IF(AND($K71&gt;0,BR$3&gt;$K71),0,1)*тех!CC$6</f>
        <v>0</v>
      </c>
      <c r="BS71" s="64">
        <f>IF(AND(BS$3&gt;=$I71,$H71&gt;0,SUM($M71:BR71)&lt;$G71,$I71&lt;&gt;0),$G71/$H71,0)*IF(AND($K71&gt;0,BS$3&gt;$K71),0,1)*тех!CD$6</f>
        <v>0</v>
      </c>
      <c r="BT71" s="64">
        <f>IF(AND(BT$3&gt;=$I71,$H71&gt;0,SUM($M71:BS71)&lt;$G71,$I71&lt;&gt;0),$G71/$H71,0)*IF(AND($K71&gt;0,BT$3&gt;$K71),0,1)*тех!CE$6</f>
        <v>0</v>
      </c>
    </row>
    <row r="72" spans="2:72">
      <c r="B72" s="3">
        <v>67</v>
      </c>
      <c r="C72" s="19" t="s">
        <v>892</v>
      </c>
      <c r="D72" s="19" t="s">
        <v>686</v>
      </c>
      <c r="E72" s="71">
        <v>2200000</v>
      </c>
      <c r="F72" s="19">
        <v>0</v>
      </c>
      <c r="G72" s="76">
        <f t="shared" si="4"/>
        <v>0</v>
      </c>
      <c r="H72" s="7">
        <f>IFERROR(VLOOKUP(D72,тех!$N$19:$O$24,2,FALSE),)</f>
        <v>84</v>
      </c>
      <c r="I72" s="20">
        <f t="shared" ref="I72:I105" si="6">$M$3</f>
        <v>42370</v>
      </c>
      <c r="J72" s="111">
        <f>IF(AND(H72+(YEAR(I72)-YEAR(Параметры!$C$11))*12+(MONTH(I72)-MONTH(Параметры!$C$11))&gt;Параметры!$C$12,F72&gt;0),(G72-SUM(M72:BT72))/F72,)</f>
        <v>0</v>
      </c>
      <c r="K72" s="112">
        <f>IF(H72+(YEAR(I72)-YEAR(Параметры!$C$11))*12+(MONTH(I72)-MONTH(Параметры!$C$11))&gt;Параметры!$C$12,DATE(YEAR(Параметры!$C$11),MONTH(Параметры!$C$11)+Параметры!$C$12-1,1),"")</f>
        <v>42705</v>
      </c>
      <c r="M72" s="76">
        <f t="shared" si="2"/>
        <v>0</v>
      </c>
      <c r="N72" s="64">
        <f>IF(AND(N$3&gt;=$I72,$H72&gt;0,SUM($M72:M72)&lt;$G72,$I72&lt;&gt;0),$G72/$H72,0)*IF(AND($K72&gt;0,N$3&gt;$K72),0,1)*тех!Y$6</f>
        <v>0</v>
      </c>
      <c r="O72" s="64">
        <f>IF(AND(O$3&gt;=$I72,$H72&gt;0,SUM($M72:N72)&lt;$G72,$I72&lt;&gt;0),$G72/$H72,0)*IF(AND($K72&gt;0,O$3&gt;$K72),0,1)*тех!Z$6</f>
        <v>0</v>
      </c>
      <c r="P72" s="64">
        <f>IF(AND(P$3&gt;=$I72,$H72&gt;0,SUM($M72:O72)&lt;$G72,$I72&lt;&gt;0),$G72/$H72,0)*IF(AND($K72&gt;0,P$3&gt;$K72),0,1)*тех!AA$6</f>
        <v>0</v>
      </c>
      <c r="Q72" s="64">
        <f>IF(AND(Q$3&gt;=$I72,$H72&gt;0,SUM($M72:P72)&lt;$G72,$I72&lt;&gt;0),$G72/$H72,0)*IF(AND($K72&gt;0,Q$3&gt;$K72),0,1)*тех!AB$6</f>
        <v>0</v>
      </c>
      <c r="R72" s="64">
        <f>IF(AND(R$3&gt;=$I72,$H72&gt;0,SUM($M72:Q72)&lt;$G72,$I72&lt;&gt;0),$G72/$H72,0)*IF(AND($K72&gt;0,R$3&gt;$K72),0,1)*тех!AC$6</f>
        <v>0</v>
      </c>
      <c r="S72" s="64">
        <f>IF(AND(S$3&gt;=$I72,$H72&gt;0,SUM($M72:R72)&lt;$G72,$I72&lt;&gt;0),$G72/$H72,0)*IF(AND($K72&gt;0,S$3&gt;$K72),0,1)*тех!AD$6</f>
        <v>0</v>
      </c>
      <c r="T72" s="64">
        <f>IF(AND(T$3&gt;=$I72,$H72&gt;0,SUM($M72:S72)&lt;$G72,$I72&lt;&gt;0),$G72/$H72,0)*IF(AND($K72&gt;0,T$3&gt;$K72),0,1)*тех!AE$6</f>
        <v>0</v>
      </c>
      <c r="U72" s="64">
        <f>IF(AND(U$3&gt;=$I72,$H72&gt;0,SUM($M72:T72)&lt;$G72,$I72&lt;&gt;0),$G72/$H72,0)*IF(AND($K72&gt;0,U$3&gt;$K72),0,1)*тех!AF$6</f>
        <v>0</v>
      </c>
      <c r="V72" s="64">
        <f>IF(AND(V$3&gt;=$I72,$H72&gt;0,SUM($M72:U72)&lt;$G72,$I72&lt;&gt;0),$G72/$H72,0)*IF(AND($K72&gt;0,V$3&gt;$K72),0,1)*тех!AG$6</f>
        <v>0</v>
      </c>
      <c r="W72" s="64">
        <f>IF(AND(W$3&gt;=$I72,$H72&gt;0,SUM($M72:V72)&lt;$G72,$I72&lt;&gt;0),$G72/$H72,0)*IF(AND($K72&gt;0,W$3&gt;$K72),0,1)*тех!AH$6</f>
        <v>0</v>
      </c>
      <c r="X72" s="64">
        <f>IF(AND(X$3&gt;=$I72,$H72&gt;0,SUM($M72:W72)&lt;$G72,$I72&lt;&gt;0),$G72/$H72,0)*IF(AND($K72&gt;0,X$3&gt;$K72),0,1)*тех!AI$6</f>
        <v>0</v>
      </c>
      <c r="Y72" s="64">
        <f>IF(AND(Y$3&gt;=$I72,$H72&gt;0,SUM($M72:X72)&lt;$G72,$I72&lt;&gt;0),$G72/$H72,0)*IF(AND($K72&gt;0,Y$3&gt;$K72),0,1)*тех!AJ$6</f>
        <v>0</v>
      </c>
      <c r="Z72" s="64">
        <f>IF(AND(Z$3&gt;=$I72,$H72&gt;0,SUM($M72:Y72)&lt;$G72,$I72&lt;&gt;0),$G72/$H72,0)*IF(AND($K72&gt;0,Z$3&gt;$K72),0,1)*тех!AK$6</f>
        <v>0</v>
      </c>
      <c r="AA72" s="64">
        <f>IF(AND(AA$3&gt;=$I72,$H72&gt;0,SUM($M72:Z72)&lt;$G72,$I72&lt;&gt;0),$G72/$H72,0)*IF(AND($K72&gt;0,AA$3&gt;$K72),0,1)*тех!AL$6</f>
        <v>0</v>
      </c>
      <c r="AB72" s="64">
        <f>IF(AND(AB$3&gt;=$I72,$H72&gt;0,SUM($M72:AA72)&lt;$G72,$I72&lt;&gt;0),$G72/$H72,0)*IF(AND($K72&gt;0,AB$3&gt;$K72),0,1)*тех!AM$6</f>
        <v>0</v>
      </c>
      <c r="AC72" s="64">
        <f>IF(AND(AC$3&gt;=$I72,$H72&gt;0,SUM($M72:AB72)&lt;$G72,$I72&lt;&gt;0),$G72/$H72,0)*IF(AND($K72&gt;0,AC$3&gt;$K72),0,1)*тех!AN$6</f>
        <v>0</v>
      </c>
      <c r="AD72" s="64">
        <f>IF(AND(AD$3&gt;=$I72,$H72&gt;0,SUM($M72:AC72)&lt;$G72,$I72&lt;&gt;0),$G72/$H72,0)*IF(AND($K72&gt;0,AD$3&gt;$K72),0,1)*тех!AO$6</f>
        <v>0</v>
      </c>
      <c r="AE72" s="64">
        <f>IF(AND(AE$3&gt;=$I72,$H72&gt;0,SUM($M72:AD72)&lt;$G72,$I72&lt;&gt;0),$G72/$H72,0)*IF(AND($K72&gt;0,AE$3&gt;$K72),0,1)*тех!AP$6</f>
        <v>0</v>
      </c>
      <c r="AF72" s="64">
        <f>IF(AND(AF$3&gt;=$I72,$H72&gt;0,SUM($M72:AE72)&lt;$G72,$I72&lt;&gt;0),$G72/$H72,0)*IF(AND($K72&gt;0,AF$3&gt;$K72),0,1)*тех!AQ$6</f>
        <v>0</v>
      </c>
      <c r="AG72" s="64">
        <f>IF(AND(AG$3&gt;=$I72,$H72&gt;0,SUM($M72:AF72)&lt;$G72,$I72&lt;&gt;0),$G72/$H72,0)*IF(AND($K72&gt;0,AG$3&gt;$K72),0,1)*тех!AR$6</f>
        <v>0</v>
      </c>
      <c r="AH72" s="64">
        <f>IF(AND(AH$3&gt;=$I72,$H72&gt;0,SUM($M72:AG72)&lt;$G72,$I72&lt;&gt;0),$G72/$H72,0)*IF(AND($K72&gt;0,AH$3&gt;$K72),0,1)*тех!AS$6</f>
        <v>0</v>
      </c>
      <c r="AI72" s="64">
        <f>IF(AND(AI$3&gt;=$I72,$H72&gt;0,SUM($M72:AH72)&lt;$G72,$I72&lt;&gt;0),$G72/$H72,0)*IF(AND($K72&gt;0,AI$3&gt;$K72),0,1)*тех!AT$6</f>
        <v>0</v>
      </c>
      <c r="AJ72" s="64">
        <f>IF(AND(AJ$3&gt;=$I72,$H72&gt;0,SUM($M72:AI72)&lt;$G72,$I72&lt;&gt;0),$G72/$H72,0)*IF(AND($K72&gt;0,AJ$3&gt;$K72),0,1)*тех!AU$6</f>
        <v>0</v>
      </c>
      <c r="AK72" s="64">
        <f>IF(AND(AK$3&gt;=$I72,$H72&gt;0,SUM($M72:AJ72)&lt;$G72,$I72&lt;&gt;0),$G72/$H72,0)*IF(AND($K72&gt;0,AK$3&gt;$K72),0,1)*тех!AV$6</f>
        <v>0</v>
      </c>
      <c r="AL72" s="64">
        <f>IF(AND(AL$3&gt;=$I72,$H72&gt;0,SUM($M72:AK72)&lt;$G72,$I72&lt;&gt;0),$G72/$H72,0)*IF(AND($K72&gt;0,AL$3&gt;$K72),0,1)*тех!AW$6</f>
        <v>0</v>
      </c>
      <c r="AM72" s="64">
        <f>IF(AND(AM$3&gt;=$I72,$H72&gt;0,SUM($M72:AL72)&lt;$G72,$I72&lt;&gt;0),$G72/$H72,0)*IF(AND($K72&gt;0,AM$3&gt;$K72),0,1)*тех!AX$6</f>
        <v>0</v>
      </c>
      <c r="AN72" s="64">
        <f>IF(AND(AN$3&gt;=$I72,$H72&gt;0,SUM($M72:AM72)&lt;$G72,$I72&lt;&gt;0),$G72/$H72,0)*IF(AND($K72&gt;0,AN$3&gt;$K72),0,1)*тех!AY$6</f>
        <v>0</v>
      </c>
      <c r="AO72" s="64">
        <f>IF(AND(AO$3&gt;=$I72,$H72&gt;0,SUM($M72:AN72)&lt;$G72,$I72&lt;&gt;0),$G72/$H72,0)*IF(AND($K72&gt;0,AO$3&gt;$K72),0,1)*тех!AZ$6</f>
        <v>0</v>
      </c>
      <c r="AP72" s="64">
        <f>IF(AND(AP$3&gt;=$I72,$H72&gt;0,SUM($M72:AO72)&lt;$G72,$I72&lt;&gt;0),$G72/$H72,0)*IF(AND($K72&gt;0,AP$3&gt;$K72),0,1)*тех!BA$6</f>
        <v>0</v>
      </c>
      <c r="AQ72" s="64">
        <f>IF(AND(AQ$3&gt;=$I72,$H72&gt;0,SUM($M72:AP72)&lt;$G72,$I72&lt;&gt;0),$G72/$H72,0)*IF(AND($K72&gt;0,AQ$3&gt;$K72),0,1)*тех!BB$6</f>
        <v>0</v>
      </c>
      <c r="AR72" s="64">
        <f>IF(AND(AR$3&gt;=$I72,$H72&gt;0,SUM($M72:AQ72)&lt;$G72,$I72&lt;&gt;0),$G72/$H72,0)*IF(AND($K72&gt;0,AR$3&gt;$K72),0,1)*тех!BC$6</f>
        <v>0</v>
      </c>
      <c r="AS72" s="64">
        <f>IF(AND(AS$3&gt;=$I72,$H72&gt;0,SUM($M72:AR72)&lt;$G72,$I72&lt;&gt;0),$G72/$H72,0)*IF(AND($K72&gt;0,AS$3&gt;$K72),0,1)*тех!BD$6</f>
        <v>0</v>
      </c>
      <c r="AT72" s="64">
        <f>IF(AND(AT$3&gt;=$I72,$H72&gt;0,SUM($M72:AS72)&lt;$G72,$I72&lt;&gt;0),$G72/$H72,0)*IF(AND($K72&gt;0,AT$3&gt;$K72),0,1)*тех!BE$6</f>
        <v>0</v>
      </c>
      <c r="AU72" s="64">
        <f>IF(AND(AU$3&gt;=$I72,$H72&gt;0,SUM($M72:AT72)&lt;$G72,$I72&lt;&gt;0),$G72/$H72,0)*IF(AND($K72&gt;0,AU$3&gt;$K72),0,1)*тех!BF$6</f>
        <v>0</v>
      </c>
      <c r="AV72" s="64">
        <f>IF(AND(AV$3&gt;=$I72,$H72&gt;0,SUM($M72:AU72)&lt;$G72,$I72&lt;&gt;0),$G72/$H72,0)*IF(AND($K72&gt;0,AV$3&gt;$K72),0,1)*тех!BG$6</f>
        <v>0</v>
      </c>
      <c r="AW72" s="64">
        <f>IF(AND(AW$3&gt;=$I72,$H72&gt;0,SUM($M72:AV72)&lt;$G72,$I72&lt;&gt;0),$G72/$H72,0)*IF(AND($K72&gt;0,AW$3&gt;$K72),0,1)*тех!BH$6</f>
        <v>0</v>
      </c>
      <c r="AX72" s="64">
        <f>IF(AND(AX$3&gt;=$I72,$H72&gt;0,SUM($M72:AW72)&lt;$G72,$I72&lt;&gt;0),$G72/$H72,0)*IF(AND($K72&gt;0,AX$3&gt;$K72),0,1)*тех!BI$6</f>
        <v>0</v>
      </c>
      <c r="AY72" s="64">
        <f>IF(AND(AY$3&gt;=$I72,$H72&gt;0,SUM($M72:AX72)&lt;$G72,$I72&lt;&gt;0),$G72/$H72,0)*IF(AND($K72&gt;0,AY$3&gt;$K72),0,1)*тех!BJ$6</f>
        <v>0</v>
      </c>
      <c r="AZ72" s="64">
        <f>IF(AND(AZ$3&gt;=$I72,$H72&gt;0,SUM($M72:AY72)&lt;$G72,$I72&lt;&gt;0),$G72/$H72,0)*IF(AND($K72&gt;0,AZ$3&gt;$K72),0,1)*тех!BK$6</f>
        <v>0</v>
      </c>
      <c r="BA72" s="64">
        <f>IF(AND(BA$3&gt;=$I72,$H72&gt;0,SUM($M72:AZ72)&lt;$G72,$I72&lt;&gt;0),$G72/$H72,0)*IF(AND($K72&gt;0,BA$3&gt;$K72),0,1)*тех!BL$6</f>
        <v>0</v>
      </c>
      <c r="BB72" s="64">
        <f>IF(AND(BB$3&gt;=$I72,$H72&gt;0,SUM($M72:BA72)&lt;$G72,$I72&lt;&gt;0),$G72/$H72,0)*IF(AND($K72&gt;0,BB$3&gt;$K72),0,1)*тех!BM$6</f>
        <v>0</v>
      </c>
      <c r="BC72" s="64">
        <f>IF(AND(BC$3&gt;=$I72,$H72&gt;0,SUM($M72:BB72)&lt;$G72,$I72&lt;&gt;0),$G72/$H72,0)*IF(AND($K72&gt;0,BC$3&gt;$K72),0,1)*тех!BN$6</f>
        <v>0</v>
      </c>
      <c r="BD72" s="64">
        <f>IF(AND(BD$3&gt;=$I72,$H72&gt;0,SUM($M72:BC72)&lt;$G72,$I72&lt;&gt;0),$G72/$H72,0)*IF(AND($K72&gt;0,BD$3&gt;$K72),0,1)*тех!BO$6</f>
        <v>0</v>
      </c>
      <c r="BE72" s="64">
        <f>IF(AND(BE$3&gt;=$I72,$H72&gt;0,SUM($M72:BD72)&lt;$G72,$I72&lt;&gt;0),$G72/$H72,0)*IF(AND($K72&gt;0,BE$3&gt;$K72),0,1)*тех!BP$6</f>
        <v>0</v>
      </c>
      <c r="BF72" s="64">
        <f>IF(AND(BF$3&gt;=$I72,$H72&gt;0,SUM($M72:BE72)&lt;$G72,$I72&lt;&gt;0),$G72/$H72,0)*IF(AND($K72&gt;0,BF$3&gt;$K72),0,1)*тех!BQ$6</f>
        <v>0</v>
      </c>
      <c r="BG72" s="64">
        <f>IF(AND(BG$3&gt;=$I72,$H72&gt;0,SUM($M72:BF72)&lt;$G72,$I72&lt;&gt;0),$G72/$H72,0)*IF(AND($K72&gt;0,BG$3&gt;$K72),0,1)*тех!BR$6</f>
        <v>0</v>
      </c>
      <c r="BH72" s="64">
        <f>IF(AND(BH$3&gt;=$I72,$H72&gt;0,SUM($M72:BG72)&lt;$G72,$I72&lt;&gt;0),$G72/$H72,0)*IF(AND($K72&gt;0,BH$3&gt;$K72),0,1)*тех!BS$6</f>
        <v>0</v>
      </c>
      <c r="BI72" s="64">
        <f>IF(AND(BI$3&gt;=$I72,$H72&gt;0,SUM($M72:BH72)&lt;$G72,$I72&lt;&gt;0),$G72/$H72,0)*IF(AND($K72&gt;0,BI$3&gt;$K72),0,1)*тех!BT$6</f>
        <v>0</v>
      </c>
      <c r="BJ72" s="64">
        <f>IF(AND(BJ$3&gt;=$I72,$H72&gt;0,SUM($M72:BI72)&lt;$G72,$I72&lt;&gt;0),$G72/$H72,0)*IF(AND($K72&gt;0,BJ$3&gt;$K72),0,1)*тех!BU$6</f>
        <v>0</v>
      </c>
      <c r="BK72" s="64">
        <f>IF(AND(BK$3&gt;=$I72,$H72&gt;0,SUM($M72:BJ72)&lt;$G72,$I72&lt;&gt;0),$G72/$H72,0)*IF(AND($K72&gt;0,BK$3&gt;$K72),0,1)*тех!BV$6</f>
        <v>0</v>
      </c>
      <c r="BL72" s="64">
        <f>IF(AND(BL$3&gt;=$I72,$H72&gt;0,SUM($M72:BK72)&lt;$G72,$I72&lt;&gt;0),$G72/$H72,0)*IF(AND($K72&gt;0,BL$3&gt;$K72),0,1)*тех!BW$6</f>
        <v>0</v>
      </c>
      <c r="BM72" s="64">
        <f>IF(AND(BM$3&gt;=$I72,$H72&gt;0,SUM($M72:BL72)&lt;$G72,$I72&lt;&gt;0),$G72/$H72,0)*IF(AND($K72&gt;0,BM$3&gt;$K72),0,1)*тех!BX$6</f>
        <v>0</v>
      </c>
      <c r="BN72" s="64">
        <f>IF(AND(BN$3&gt;=$I72,$H72&gt;0,SUM($M72:BM72)&lt;$G72,$I72&lt;&gt;0),$G72/$H72,0)*IF(AND($K72&gt;0,BN$3&gt;$K72),0,1)*тех!BY$6</f>
        <v>0</v>
      </c>
      <c r="BO72" s="64">
        <f>IF(AND(BO$3&gt;=$I72,$H72&gt;0,SUM($M72:BN72)&lt;$G72,$I72&lt;&gt;0),$G72/$H72,0)*IF(AND($K72&gt;0,BO$3&gt;$K72),0,1)*тех!BZ$6</f>
        <v>0</v>
      </c>
      <c r="BP72" s="64">
        <f>IF(AND(BP$3&gt;=$I72,$H72&gt;0,SUM($M72:BO72)&lt;$G72,$I72&lt;&gt;0),$G72/$H72,0)*IF(AND($K72&gt;0,BP$3&gt;$K72),0,1)*тех!CA$6</f>
        <v>0</v>
      </c>
      <c r="BQ72" s="64">
        <f>IF(AND(BQ$3&gt;=$I72,$H72&gt;0,SUM($M72:BP72)&lt;$G72,$I72&lt;&gt;0),$G72/$H72,0)*IF(AND($K72&gt;0,BQ$3&gt;$K72),0,1)*тех!CB$6</f>
        <v>0</v>
      </c>
      <c r="BR72" s="64">
        <f>IF(AND(BR$3&gt;=$I72,$H72&gt;0,SUM($M72:BQ72)&lt;$G72,$I72&lt;&gt;0),$G72/$H72,0)*IF(AND($K72&gt;0,BR$3&gt;$K72),0,1)*тех!CC$6</f>
        <v>0</v>
      </c>
      <c r="BS72" s="64">
        <f>IF(AND(BS$3&gt;=$I72,$H72&gt;0,SUM($M72:BR72)&lt;$G72,$I72&lt;&gt;0),$G72/$H72,0)*IF(AND($K72&gt;0,BS$3&gt;$K72),0,1)*тех!CD$6</f>
        <v>0</v>
      </c>
      <c r="BT72" s="64">
        <f>IF(AND(BT$3&gt;=$I72,$H72&gt;0,SUM($M72:BS72)&lt;$G72,$I72&lt;&gt;0),$G72/$H72,0)*IF(AND($K72&gt;0,BT$3&gt;$K72),0,1)*тех!CE$6</f>
        <v>0</v>
      </c>
    </row>
    <row r="73" spans="2:72">
      <c r="B73" s="3">
        <v>68</v>
      </c>
      <c r="C73" s="19" t="s">
        <v>893</v>
      </c>
      <c r="D73" s="19" t="s">
        <v>686</v>
      </c>
      <c r="E73" s="71">
        <v>2430000</v>
      </c>
      <c r="F73" s="19">
        <v>0</v>
      </c>
      <c r="G73" s="76">
        <f t="shared" si="4"/>
        <v>0</v>
      </c>
      <c r="H73" s="7">
        <f>IFERROR(VLOOKUP(D73,тех!$N$19:$O$24,2,FALSE),)</f>
        <v>84</v>
      </c>
      <c r="I73" s="20">
        <f t="shared" si="6"/>
        <v>42370</v>
      </c>
      <c r="J73" s="111">
        <f>IF(AND(H73+(YEAR(I73)-YEAR(Параметры!$C$11))*12+(MONTH(I73)-MONTH(Параметры!$C$11))&gt;Параметры!$C$12,F73&gt;0),(G73-SUM(M73:BT73))/F73,)</f>
        <v>0</v>
      </c>
      <c r="K73" s="112">
        <f>IF(H73+(YEAR(I73)-YEAR(Параметры!$C$11))*12+(MONTH(I73)-MONTH(Параметры!$C$11))&gt;Параметры!$C$12,DATE(YEAR(Параметры!$C$11),MONTH(Параметры!$C$11)+Параметры!$C$12-1,1),"")</f>
        <v>42705</v>
      </c>
      <c r="M73" s="76">
        <f t="shared" si="2"/>
        <v>0</v>
      </c>
      <c r="N73" s="64">
        <f>IF(AND(N$3&gt;=$I73,$H73&gt;0,SUM($M73:M73)&lt;$G73,$I73&lt;&gt;0),$G73/$H73,0)*IF(AND($K73&gt;0,N$3&gt;$K73),0,1)*тех!Y$6</f>
        <v>0</v>
      </c>
      <c r="O73" s="64">
        <f>IF(AND(O$3&gt;=$I73,$H73&gt;0,SUM($M73:N73)&lt;$G73,$I73&lt;&gt;0),$G73/$H73,0)*IF(AND($K73&gt;0,O$3&gt;$K73),0,1)*тех!Z$6</f>
        <v>0</v>
      </c>
      <c r="P73" s="64">
        <f>IF(AND(P$3&gt;=$I73,$H73&gt;0,SUM($M73:O73)&lt;$G73,$I73&lt;&gt;0),$G73/$H73,0)*IF(AND($K73&gt;0,P$3&gt;$K73),0,1)*тех!AA$6</f>
        <v>0</v>
      </c>
      <c r="Q73" s="64">
        <f>IF(AND(Q$3&gt;=$I73,$H73&gt;0,SUM($M73:P73)&lt;$G73,$I73&lt;&gt;0),$G73/$H73,0)*IF(AND($K73&gt;0,Q$3&gt;$K73),0,1)*тех!AB$6</f>
        <v>0</v>
      </c>
      <c r="R73" s="64">
        <f>IF(AND(R$3&gt;=$I73,$H73&gt;0,SUM($M73:Q73)&lt;$G73,$I73&lt;&gt;0),$G73/$H73,0)*IF(AND($K73&gt;0,R$3&gt;$K73),0,1)*тех!AC$6</f>
        <v>0</v>
      </c>
      <c r="S73" s="64">
        <f>IF(AND(S$3&gt;=$I73,$H73&gt;0,SUM($M73:R73)&lt;$G73,$I73&lt;&gt;0),$G73/$H73,0)*IF(AND($K73&gt;0,S$3&gt;$K73),0,1)*тех!AD$6</f>
        <v>0</v>
      </c>
      <c r="T73" s="64">
        <f>IF(AND(T$3&gt;=$I73,$H73&gt;0,SUM($M73:S73)&lt;$G73,$I73&lt;&gt;0),$G73/$H73,0)*IF(AND($K73&gt;0,T$3&gt;$K73),0,1)*тех!AE$6</f>
        <v>0</v>
      </c>
      <c r="U73" s="64">
        <f>IF(AND(U$3&gt;=$I73,$H73&gt;0,SUM($M73:T73)&lt;$G73,$I73&lt;&gt;0),$G73/$H73,0)*IF(AND($K73&gt;0,U$3&gt;$K73),0,1)*тех!AF$6</f>
        <v>0</v>
      </c>
      <c r="V73" s="64">
        <f>IF(AND(V$3&gt;=$I73,$H73&gt;0,SUM($M73:U73)&lt;$G73,$I73&lt;&gt;0),$G73/$H73,0)*IF(AND($K73&gt;0,V$3&gt;$K73),0,1)*тех!AG$6</f>
        <v>0</v>
      </c>
      <c r="W73" s="64">
        <f>IF(AND(W$3&gt;=$I73,$H73&gt;0,SUM($M73:V73)&lt;$G73,$I73&lt;&gt;0),$G73/$H73,0)*IF(AND($K73&gt;0,W$3&gt;$K73),0,1)*тех!AH$6</f>
        <v>0</v>
      </c>
      <c r="X73" s="64">
        <f>IF(AND(X$3&gt;=$I73,$H73&gt;0,SUM($M73:W73)&lt;$G73,$I73&lt;&gt;0),$G73/$H73,0)*IF(AND($K73&gt;0,X$3&gt;$K73),0,1)*тех!AI$6</f>
        <v>0</v>
      </c>
      <c r="Y73" s="64">
        <f>IF(AND(Y$3&gt;=$I73,$H73&gt;0,SUM($M73:X73)&lt;$G73,$I73&lt;&gt;0),$G73/$H73,0)*IF(AND($K73&gt;0,Y$3&gt;$K73),0,1)*тех!AJ$6</f>
        <v>0</v>
      </c>
      <c r="Z73" s="64">
        <f>IF(AND(Z$3&gt;=$I73,$H73&gt;0,SUM($M73:Y73)&lt;$G73,$I73&lt;&gt;0),$G73/$H73,0)*IF(AND($K73&gt;0,Z$3&gt;$K73),0,1)*тех!AK$6</f>
        <v>0</v>
      </c>
      <c r="AA73" s="64">
        <f>IF(AND(AA$3&gt;=$I73,$H73&gt;0,SUM($M73:Z73)&lt;$G73,$I73&lt;&gt;0),$G73/$H73,0)*IF(AND($K73&gt;0,AA$3&gt;$K73),0,1)*тех!AL$6</f>
        <v>0</v>
      </c>
      <c r="AB73" s="64">
        <f>IF(AND(AB$3&gt;=$I73,$H73&gt;0,SUM($M73:AA73)&lt;$G73,$I73&lt;&gt;0),$G73/$H73,0)*IF(AND($K73&gt;0,AB$3&gt;$K73),0,1)*тех!AM$6</f>
        <v>0</v>
      </c>
      <c r="AC73" s="64">
        <f>IF(AND(AC$3&gt;=$I73,$H73&gt;0,SUM($M73:AB73)&lt;$G73,$I73&lt;&gt;0),$G73/$H73,0)*IF(AND($K73&gt;0,AC$3&gt;$K73),0,1)*тех!AN$6</f>
        <v>0</v>
      </c>
      <c r="AD73" s="64">
        <f>IF(AND(AD$3&gt;=$I73,$H73&gt;0,SUM($M73:AC73)&lt;$G73,$I73&lt;&gt;0),$G73/$H73,0)*IF(AND($K73&gt;0,AD$3&gt;$K73),0,1)*тех!AO$6</f>
        <v>0</v>
      </c>
      <c r="AE73" s="64">
        <f>IF(AND(AE$3&gt;=$I73,$H73&gt;0,SUM($M73:AD73)&lt;$G73,$I73&lt;&gt;0),$G73/$H73,0)*IF(AND($K73&gt;0,AE$3&gt;$K73),0,1)*тех!AP$6</f>
        <v>0</v>
      </c>
      <c r="AF73" s="64">
        <f>IF(AND(AF$3&gt;=$I73,$H73&gt;0,SUM($M73:AE73)&lt;$G73,$I73&lt;&gt;0),$G73/$H73,0)*IF(AND($K73&gt;0,AF$3&gt;$K73),0,1)*тех!AQ$6</f>
        <v>0</v>
      </c>
      <c r="AG73" s="64">
        <f>IF(AND(AG$3&gt;=$I73,$H73&gt;0,SUM($M73:AF73)&lt;$G73,$I73&lt;&gt;0),$G73/$H73,0)*IF(AND($K73&gt;0,AG$3&gt;$K73),0,1)*тех!AR$6</f>
        <v>0</v>
      </c>
      <c r="AH73" s="64">
        <f>IF(AND(AH$3&gt;=$I73,$H73&gt;0,SUM($M73:AG73)&lt;$G73,$I73&lt;&gt;0),$G73/$H73,0)*IF(AND($K73&gt;0,AH$3&gt;$K73),0,1)*тех!AS$6</f>
        <v>0</v>
      </c>
      <c r="AI73" s="64">
        <f>IF(AND(AI$3&gt;=$I73,$H73&gt;0,SUM($M73:AH73)&lt;$G73,$I73&lt;&gt;0),$G73/$H73,0)*IF(AND($K73&gt;0,AI$3&gt;$K73),0,1)*тех!AT$6</f>
        <v>0</v>
      </c>
      <c r="AJ73" s="64">
        <f>IF(AND(AJ$3&gt;=$I73,$H73&gt;0,SUM($M73:AI73)&lt;$G73,$I73&lt;&gt;0),$G73/$H73,0)*IF(AND($K73&gt;0,AJ$3&gt;$K73),0,1)*тех!AU$6</f>
        <v>0</v>
      </c>
      <c r="AK73" s="64">
        <f>IF(AND(AK$3&gt;=$I73,$H73&gt;0,SUM($M73:AJ73)&lt;$G73,$I73&lt;&gt;0),$G73/$H73,0)*IF(AND($K73&gt;0,AK$3&gt;$K73),0,1)*тех!AV$6</f>
        <v>0</v>
      </c>
      <c r="AL73" s="64">
        <f>IF(AND(AL$3&gt;=$I73,$H73&gt;0,SUM($M73:AK73)&lt;$G73,$I73&lt;&gt;0),$G73/$H73,0)*IF(AND($K73&gt;0,AL$3&gt;$K73),0,1)*тех!AW$6</f>
        <v>0</v>
      </c>
      <c r="AM73" s="64">
        <f>IF(AND(AM$3&gt;=$I73,$H73&gt;0,SUM($M73:AL73)&lt;$G73,$I73&lt;&gt;0),$G73/$H73,0)*IF(AND($K73&gt;0,AM$3&gt;$K73),0,1)*тех!AX$6</f>
        <v>0</v>
      </c>
      <c r="AN73" s="64">
        <f>IF(AND(AN$3&gt;=$I73,$H73&gt;0,SUM($M73:AM73)&lt;$G73,$I73&lt;&gt;0),$G73/$H73,0)*IF(AND($K73&gt;0,AN$3&gt;$K73),0,1)*тех!AY$6</f>
        <v>0</v>
      </c>
      <c r="AO73" s="64">
        <f>IF(AND(AO$3&gt;=$I73,$H73&gt;0,SUM($M73:AN73)&lt;$G73,$I73&lt;&gt;0),$G73/$H73,0)*IF(AND($K73&gt;0,AO$3&gt;$K73),0,1)*тех!AZ$6</f>
        <v>0</v>
      </c>
      <c r="AP73" s="64">
        <f>IF(AND(AP$3&gt;=$I73,$H73&gt;0,SUM($M73:AO73)&lt;$G73,$I73&lt;&gt;0),$G73/$H73,0)*IF(AND($K73&gt;0,AP$3&gt;$K73),0,1)*тех!BA$6</f>
        <v>0</v>
      </c>
      <c r="AQ73" s="64">
        <f>IF(AND(AQ$3&gt;=$I73,$H73&gt;0,SUM($M73:AP73)&lt;$G73,$I73&lt;&gt;0),$G73/$H73,0)*IF(AND($K73&gt;0,AQ$3&gt;$K73),0,1)*тех!BB$6</f>
        <v>0</v>
      </c>
      <c r="AR73" s="64">
        <f>IF(AND(AR$3&gt;=$I73,$H73&gt;0,SUM($M73:AQ73)&lt;$G73,$I73&lt;&gt;0),$G73/$H73,0)*IF(AND($K73&gt;0,AR$3&gt;$K73),0,1)*тех!BC$6</f>
        <v>0</v>
      </c>
      <c r="AS73" s="64">
        <f>IF(AND(AS$3&gt;=$I73,$H73&gt;0,SUM($M73:AR73)&lt;$G73,$I73&lt;&gt;0),$G73/$H73,0)*IF(AND($K73&gt;0,AS$3&gt;$K73),0,1)*тех!BD$6</f>
        <v>0</v>
      </c>
      <c r="AT73" s="64">
        <f>IF(AND(AT$3&gt;=$I73,$H73&gt;0,SUM($M73:AS73)&lt;$G73,$I73&lt;&gt;0),$G73/$H73,0)*IF(AND($K73&gt;0,AT$3&gt;$K73),0,1)*тех!BE$6</f>
        <v>0</v>
      </c>
      <c r="AU73" s="64">
        <f>IF(AND(AU$3&gt;=$I73,$H73&gt;0,SUM($M73:AT73)&lt;$G73,$I73&lt;&gt;0),$G73/$H73,0)*IF(AND($K73&gt;0,AU$3&gt;$K73),0,1)*тех!BF$6</f>
        <v>0</v>
      </c>
      <c r="AV73" s="64">
        <f>IF(AND(AV$3&gt;=$I73,$H73&gt;0,SUM($M73:AU73)&lt;$G73,$I73&lt;&gt;0),$G73/$H73,0)*IF(AND($K73&gt;0,AV$3&gt;$K73),0,1)*тех!BG$6</f>
        <v>0</v>
      </c>
      <c r="AW73" s="64">
        <f>IF(AND(AW$3&gt;=$I73,$H73&gt;0,SUM($M73:AV73)&lt;$G73,$I73&lt;&gt;0),$G73/$H73,0)*IF(AND($K73&gt;0,AW$3&gt;$K73),0,1)*тех!BH$6</f>
        <v>0</v>
      </c>
      <c r="AX73" s="64">
        <f>IF(AND(AX$3&gt;=$I73,$H73&gt;0,SUM($M73:AW73)&lt;$G73,$I73&lt;&gt;0),$G73/$H73,0)*IF(AND($K73&gt;0,AX$3&gt;$K73),0,1)*тех!BI$6</f>
        <v>0</v>
      </c>
      <c r="AY73" s="64">
        <f>IF(AND(AY$3&gt;=$I73,$H73&gt;0,SUM($M73:AX73)&lt;$G73,$I73&lt;&gt;0),$G73/$H73,0)*IF(AND($K73&gt;0,AY$3&gt;$K73),0,1)*тех!BJ$6</f>
        <v>0</v>
      </c>
      <c r="AZ73" s="64">
        <f>IF(AND(AZ$3&gt;=$I73,$H73&gt;0,SUM($M73:AY73)&lt;$G73,$I73&lt;&gt;0),$G73/$H73,0)*IF(AND($K73&gt;0,AZ$3&gt;$K73),0,1)*тех!BK$6</f>
        <v>0</v>
      </c>
      <c r="BA73" s="64">
        <f>IF(AND(BA$3&gt;=$I73,$H73&gt;0,SUM($M73:AZ73)&lt;$G73,$I73&lt;&gt;0),$G73/$H73,0)*IF(AND($K73&gt;0,BA$3&gt;$K73),0,1)*тех!BL$6</f>
        <v>0</v>
      </c>
      <c r="BB73" s="64">
        <f>IF(AND(BB$3&gt;=$I73,$H73&gt;0,SUM($M73:BA73)&lt;$G73,$I73&lt;&gt;0),$G73/$H73,0)*IF(AND($K73&gt;0,BB$3&gt;$K73),0,1)*тех!BM$6</f>
        <v>0</v>
      </c>
      <c r="BC73" s="64">
        <f>IF(AND(BC$3&gt;=$I73,$H73&gt;0,SUM($M73:BB73)&lt;$G73,$I73&lt;&gt;0),$G73/$H73,0)*IF(AND($K73&gt;0,BC$3&gt;$K73),0,1)*тех!BN$6</f>
        <v>0</v>
      </c>
      <c r="BD73" s="64">
        <f>IF(AND(BD$3&gt;=$I73,$H73&gt;0,SUM($M73:BC73)&lt;$G73,$I73&lt;&gt;0),$G73/$H73,0)*IF(AND($K73&gt;0,BD$3&gt;$K73),0,1)*тех!BO$6</f>
        <v>0</v>
      </c>
      <c r="BE73" s="64">
        <f>IF(AND(BE$3&gt;=$I73,$H73&gt;0,SUM($M73:BD73)&lt;$G73,$I73&lt;&gt;0),$G73/$H73,0)*IF(AND($K73&gt;0,BE$3&gt;$K73),0,1)*тех!BP$6</f>
        <v>0</v>
      </c>
      <c r="BF73" s="64">
        <f>IF(AND(BF$3&gt;=$I73,$H73&gt;0,SUM($M73:BE73)&lt;$G73,$I73&lt;&gt;0),$G73/$H73,0)*IF(AND($K73&gt;0,BF$3&gt;$K73),0,1)*тех!BQ$6</f>
        <v>0</v>
      </c>
      <c r="BG73" s="64">
        <f>IF(AND(BG$3&gt;=$I73,$H73&gt;0,SUM($M73:BF73)&lt;$G73,$I73&lt;&gt;0),$G73/$H73,0)*IF(AND($K73&gt;0,BG$3&gt;$K73),0,1)*тех!BR$6</f>
        <v>0</v>
      </c>
      <c r="BH73" s="64">
        <f>IF(AND(BH$3&gt;=$I73,$H73&gt;0,SUM($M73:BG73)&lt;$G73,$I73&lt;&gt;0),$G73/$H73,0)*IF(AND($K73&gt;0,BH$3&gt;$K73),0,1)*тех!BS$6</f>
        <v>0</v>
      </c>
      <c r="BI73" s="64">
        <f>IF(AND(BI$3&gt;=$I73,$H73&gt;0,SUM($M73:BH73)&lt;$G73,$I73&lt;&gt;0),$G73/$H73,0)*IF(AND($K73&gt;0,BI$3&gt;$K73),0,1)*тех!BT$6</f>
        <v>0</v>
      </c>
      <c r="BJ73" s="64">
        <f>IF(AND(BJ$3&gt;=$I73,$H73&gt;0,SUM($M73:BI73)&lt;$G73,$I73&lt;&gt;0),$G73/$H73,0)*IF(AND($K73&gt;0,BJ$3&gt;$K73),0,1)*тех!BU$6</f>
        <v>0</v>
      </c>
      <c r="BK73" s="64">
        <f>IF(AND(BK$3&gt;=$I73,$H73&gt;0,SUM($M73:BJ73)&lt;$G73,$I73&lt;&gt;0),$G73/$H73,0)*IF(AND($K73&gt;0,BK$3&gt;$K73),0,1)*тех!BV$6</f>
        <v>0</v>
      </c>
      <c r="BL73" s="64">
        <f>IF(AND(BL$3&gt;=$I73,$H73&gt;0,SUM($M73:BK73)&lt;$G73,$I73&lt;&gt;0),$G73/$H73,0)*IF(AND($K73&gt;0,BL$3&gt;$K73),0,1)*тех!BW$6</f>
        <v>0</v>
      </c>
      <c r="BM73" s="64">
        <f>IF(AND(BM$3&gt;=$I73,$H73&gt;0,SUM($M73:BL73)&lt;$G73,$I73&lt;&gt;0),$G73/$H73,0)*IF(AND($K73&gt;0,BM$3&gt;$K73),0,1)*тех!BX$6</f>
        <v>0</v>
      </c>
      <c r="BN73" s="64">
        <f>IF(AND(BN$3&gt;=$I73,$H73&gt;0,SUM($M73:BM73)&lt;$G73,$I73&lt;&gt;0),$G73/$H73,0)*IF(AND($K73&gt;0,BN$3&gt;$K73),0,1)*тех!BY$6</f>
        <v>0</v>
      </c>
      <c r="BO73" s="64">
        <f>IF(AND(BO$3&gt;=$I73,$H73&gt;0,SUM($M73:BN73)&lt;$G73,$I73&lt;&gt;0),$G73/$H73,0)*IF(AND($K73&gt;0,BO$3&gt;$K73),0,1)*тех!BZ$6</f>
        <v>0</v>
      </c>
      <c r="BP73" s="64">
        <f>IF(AND(BP$3&gt;=$I73,$H73&gt;0,SUM($M73:BO73)&lt;$G73,$I73&lt;&gt;0),$G73/$H73,0)*IF(AND($K73&gt;0,BP$3&gt;$K73),0,1)*тех!CA$6</f>
        <v>0</v>
      </c>
      <c r="BQ73" s="64">
        <f>IF(AND(BQ$3&gt;=$I73,$H73&gt;0,SUM($M73:BP73)&lt;$G73,$I73&lt;&gt;0),$G73/$H73,0)*IF(AND($K73&gt;0,BQ$3&gt;$K73),0,1)*тех!CB$6</f>
        <v>0</v>
      </c>
      <c r="BR73" s="64">
        <f>IF(AND(BR$3&gt;=$I73,$H73&gt;0,SUM($M73:BQ73)&lt;$G73,$I73&lt;&gt;0),$G73/$H73,0)*IF(AND($K73&gt;0,BR$3&gt;$K73),0,1)*тех!CC$6</f>
        <v>0</v>
      </c>
      <c r="BS73" s="64">
        <f>IF(AND(BS$3&gt;=$I73,$H73&gt;0,SUM($M73:BR73)&lt;$G73,$I73&lt;&gt;0),$G73/$H73,0)*IF(AND($K73&gt;0,BS$3&gt;$K73),0,1)*тех!CD$6</f>
        <v>0</v>
      </c>
      <c r="BT73" s="64">
        <f>IF(AND(BT$3&gt;=$I73,$H73&gt;0,SUM($M73:BS73)&lt;$G73,$I73&lt;&gt;0),$G73/$H73,0)*IF(AND($K73&gt;0,BT$3&gt;$K73),0,1)*тех!CE$6</f>
        <v>0</v>
      </c>
    </row>
    <row r="74" spans="2:72">
      <c r="B74" s="3">
        <v>69</v>
      </c>
      <c r="C74" s="19" t="s">
        <v>1209</v>
      </c>
      <c r="D74" s="19" t="s">
        <v>686</v>
      </c>
      <c r="E74" s="71">
        <v>3426000</v>
      </c>
      <c r="F74" s="19">
        <v>0</v>
      </c>
      <c r="G74" s="76">
        <f t="shared" si="4"/>
        <v>0</v>
      </c>
      <c r="H74" s="7">
        <f>IFERROR(VLOOKUP(D74,тех!$N$19:$O$24,2,FALSE),)</f>
        <v>84</v>
      </c>
      <c r="I74" s="20">
        <f t="shared" si="6"/>
        <v>42370</v>
      </c>
      <c r="J74" s="111">
        <f>IF(AND(H74+(YEAR(I74)-YEAR(Параметры!$C$11))*12+(MONTH(I74)-MONTH(Параметры!$C$11))&gt;Параметры!$C$12,F74&gt;0),(G74-SUM(M74:BT74))/F74,)</f>
        <v>0</v>
      </c>
      <c r="K74" s="112">
        <f>IF(H74+(YEAR(I74)-YEAR(Параметры!$C$11))*12+(MONTH(I74)-MONTH(Параметры!$C$11))&gt;Параметры!$C$12,DATE(YEAR(Параметры!$C$11),MONTH(Параметры!$C$11)+Параметры!$C$12-1,1),"")</f>
        <v>42705</v>
      </c>
      <c r="M74" s="76">
        <f t="shared" si="2"/>
        <v>0</v>
      </c>
      <c r="N74" s="64">
        <f>IF(AND(N$3&gt;=$I74,$H74&gt;0,SUM($M74:M74)&lt;$G74,$I74&lt;&gt;0),$G74/$H74,0)*IF(AND($K74&gt;0,N$3&gt;$K74),0,1)*тех!Y$6</f>
        <v>0</v>
      </c>
      <c r="O74" s="64">
        <f>IF(AND(O$3&gt;=$I74,$H74&gt;0,SUM($M74:N74)&lt;$G74,$I74&lt;&gt;0),$G74/$H74,0)*IF(AND($K74&gt;0,O$3&gt;$K74),0,1)*тех!Z$6</f>
        <v>0</v>
      </c>
      <c r="P74" s="64">
        <f>IF(AND(P$3&gt;=$I74,$H74&gt;0,SUM($M74:O74)&lt;$G74,$I74&lt;&gt;0),$G74/$H74,0)*IF(AND($K74&gt;0,P$3&gt;$K74),0,1)*тех!AA$6</f>
        <v>0</v>
      </c>
      <c r="Q74" s="64">
        <f>IF(AND(Q$3&gt;=$I74,$H74&gt;0,SUM($M74:P74)&lt;$G74,$I74&lt;&gt;0),$G74/$H74,0)*IF(AND($K74&gt;0,Q$3&gt;$K74),0,1)*тех!AB$6</f>
        <v>0</v>
      </c>
      <c r="R74" s="64">
        <f>IF(AND(R$3&gt;=$I74,$H74&gt;0,SUM($M74:Q74)&lt;$G74,$I74&lt;&gt;0),$G74/$H74,0)*IF(AND($K74&gt;0,R$3&gt;$K74),0,1)*тех!AC$6</f>
        <v>0</v>
      </c>
      <c r="S74" s="64">
        <f>IF(AND(S$3&gt;=$I74,$H74&gt;0,SUM($M74:R74)&lt;$G74,$I74&lt;&gt;0),$G74/$H74,0)*IF(AND($K74&gt;0,S$3&gt;$K74),0,1)*тех!AD$6</f>
        <v>0</v>
      </c>
      <c r="T74" s="64">
        <f>IF(AND(T$3&gt;=$I74,$H74&gt;0,SUM($M74:S74)&lt;$G74,$I74&lt;&gt;0),$G74/$H74,0)*IF(AND($K74&gt;0,T$3&gt;$K74),0,1)*тех!AE$6</f>
        <v>0</v>
      </c>
      <c r="U74" s="64">
        <f>IF(AND(U$3&gt;=$I74,$H74&gt;0,SUM($M74:T74)&lt;$G74,$I74&lt;&gt;0),$G74/$H74,0)*IF(AND($K74&gt;0,U$3&gt;$K74),0,1)*тех!AF$6</f>
        <v>0</v>
      </c>
      <c r="V74" s="64">
        <f>IF(AND(V$3&gt;=$I74,$H74&gt;0,SUM($M74:U74)&lt;$G74,$I74&lt;&gt;0),$G74/$H74,0)*IF(AND($K74&gt;0,V$3&gt;$K74),0,1)*тех!AG$6</f>
        <v>0</v>
      </c>
      <c r="W74" s="64">
        <f>IF(AND(W$3&gt;=$I74,$H74&gt;0,SUM($M74:V74)&lt;$G74,$I74&lt;&gt;0),$G74/$H74,0)*IF(AND($K74&gt;0,W$3&gt;$K74),0,1)*тех!AH$6</f>
        <v>0</v>
      </c>
      <c r="X74" s="64">
        <f>IF(AND(X$3&gt;=$I74,$H74&gt;0,SUM($M74:W74)&lt;$G74,$I74&lt;&gt;0),$G74/$H74,0)*IF(AND($K74&gt;0,X$3&gt;$K74),0,1)*тех!AI$6</f>
        <v>0</v>
      </c>
      <c r="Y74" s="64">
        <f>IF(AND(Y$3&gt;=$I74,$H74&gt;0,SUM($M74:X74)&lt;$G74,$I74&lt;&gt;0),$G74/$H74,0)*IF(AND($K74&gt;0,Y$3&gt;$K74),0,1)*тех!AJ$6</f>
        <v>0</v>
      </c>
      <c r="Z74" s="64">
        <f>IF(AND(Z$3&gt;=$I74,$H74&gt;0,SUM($M74:Y74)&lt;$G74,$I74&lt;&gt;0),$G74/$H74,0)*IF(AND($K74&gt;0,Z$3&gt;$K74),0,1)*тех!AK$6</f>
        <v>0</v>
      </c>
      <c r="AA74" s="64">
        <f>IF(AND(AA$3&gt;=$I74,$H74&gt;0,SUM($M74:Z74)&lt;$G74,$I74&lt;&gt;0),$G74/$H74,0)*IF(AND($K74&gt;0,AA$3&gt;$K74),0,1)*тех!AL$6</f>
        <v>0</v>
      </c>
      <c r="AB74" s="64">
        <f>IF(AND(AB$3&gt;=$I74,$H74&gt;0,SUM($M74:AA74)&lt;$G74,$I74&lt;&gt;0),$G74/$H74,0)*IF(AND($K74&gt;0,AB$3&gt;$K74),0,1)*тех!AM$6</f>
        <v>0</v>
      </c>
      <c r="AC74" s="64">
        <f>IF(AND(AC$3&gt;=$I74,$H74&gt;0,SUM($M74:AB74)&lt;$G74,$I74&lt;&gt;0),$G74/$H74,0)*IF(AND($K74&gt;0,AC$3&gt;$K74),0,1)*тех!AN$6</f>
        <v>0</v>
      </c>
      <c r="AD74" s="64">
        <f>IF(AND(AD$3&gt;=$I74,$H74&gt;0,SUM($M74:AC74)&lt;$G74,$I74&lt;&gt;0),$G74/$H74,0)*IF(AND($K74&gt;0,AD$3&gt;$K74),0,1)*тех!AO$6</f>
        <v>0</v>
      </c>
      <c r="AE74" s="64">
        <f>IF(AND(AE$3&gt;=$I74,$H74&gt;0,SUM($M74:AD74)&lt;$G74,$I74&lt;&gt;0),$G74/$H74,0)*IF(AND($K74&gt;0,AE$3&gt;$K74),0,1)*тех!AP$6</f>
        <v>0</v>
      </c>
      <c r="AF74" s="64">
        <f>IF(AND(AF$3&gt;=$I74,$H74&gt;0,SUM($M74:AE74)&lt;$G74,$I74&lt;&gt;0),$G74/$H74,0)*IF(AND($K74&gt;0,AF$3&gt;$K74),0,1)*тех!AQ$6</f>
        <v>0</v>
      </c>
      <c r="AG74" s="64">
        <f>IF(AND(AG$3&gt;=$I74,$H74&gt;0,SUM($M74:AF74)&lt;$G74,$I74&lt;&gt;0),$G74/$H74,0)*IF(AND($K74&gt;0,AG$3&gt;$K74),0,1)*тех!AR$6</f>
        <v>0</v>
      </c>
      <c r="AH74" s="64">
        <f>IF(AND(AH$3&gt;=$I74,$H74&gt;0,SUM($M74:AG74)&lt;$G74,$I74&lt;&gt;0),$G74/$H74,0)*IF(AND($K74&gt;0,AH$3&gt;$K74),0,1)*тех!AS$6</f>
        <v>0</v>
      </c>
      <c r="AI74" s="64">
        <f>IF(AND(AI$3&gt;=$I74,$H74&gt;0,SUM($M74:AH74)&lt;$G74,$I74&lt;&gt;0),$G74/$H74,0)*IF(AND($K74&gt;0,AI$3&gt;$K74),0,1)*тех!AT$6</f>
        <v>0</v>
      </c>
      <c r="AJ74" s="64">
        <f>IF(AND(AJ$3&gt;=$I74,$H74&gt;0,SUM($M74:AI74)&lt;$G74,$I74&lt;&gt;0),$G74/$H74,0)*IF(AND($K74&gt;0,AJ$3&gt;$K74),0,1)*тех!AU$6</f>
        <v>0</v>
      </c>
      <c r="AK74" s="64">
        <f>IF(AND(AK$3&gt;=$I74,$H74&gt;0,SUM($M74:AJ74)&lt;$G74,$I74&lt;&gt;0),$G74/$H74,0)*IF(AND($K74&gt;0,AK$3&gt;$K74),0,1)*тех!AV$6</f>
        <v>0</v>
      </c>
      <c r="AL74" s="64">
        <f>IF(AND(AL$3&gt;=$I74,$H74&gt;0,SUM($M74:AK74)&lt;$G74,$I74&lt;&gt;0),$G74/$H74,0)*IF(AND($K74&gt;0,AL$3&gt;$K74),0,1)*тех!AW$6</f>
        <v>0</v>
      </c>
      <c r="AM74" s="64">
        <f>IF(AND(AM$3&gt;=$I74,$H74&gt;0,SUM($M74:AL74)&lt;$G74,$I74&lt;&gt;0),$G74/$H74,0)*IF(AND($K74&gt;0,AM$3&gt;$K74),0,1)*тех!AX$6</f>
        <v>0</v>
      </c>
      <c r="AN74" s="64">
        <f>IF(AND(AN$3&gt;=$I74,$H74&gt;0,SUM($M74:AM74)&lt;$G74,$I74&lt;&gt;0),$G74/$H74,0)*IF(AND($K74&gt;0,AN$3&gt;$K74),0,1)*тех!AY$6</f>
        <v>0</v>
      </c>
      <c r="AO74" s="64">
        <f>IF(AND(AO$3&gt;=$I74,$H74&gt;0,SUM($M74:AN74)&lt;$G74,$I74&lt;&gt;0),$G74/$H74,0)*IF(AND($K74&gt;0,AO$3&gt;$K74),0,1)*тех!AZ$6</f>
        <v>0</v>
      </c>
      <c r="AP74" s="64">
        <f>IF(AND(AP$3&gt;=$I74,$H74&gt;0,SUM($M74:AO74)&lt;$G74,$I74&lt;&gt;0),$G74/$H74,0)*IF(AND($K74&gt;0,AP$3&gt;$K74),0,1)*тех!BA$6</f>
        <v>0</v>
      </c>
      <c r="AQ74" s="64">
        <f>IF(AND(AQ$3&gt;=$I74,$H74&gt;0,SUM($M74:AP74)&lt;$G74,$I74&lt;&gt;0),$G74/$H74,0)*IF(AND($K74&gt;0,AQ$3&gt;$K74),0,1)*тех!BB$6</f>
        <v>0</v>
      </c>
      <c r="AR74" s="64">
        <f>IF(AND(AR$3&gt;=$I74,$H74&gt;0,SUM($M74:AQ74)&lt;$G74,$I74&lt;&gt;0),$G74/$H74,0)*IF(AND($K74&gt;0,AR$3&gt;$K74),0,1)*тех!BC$6</f>
        <v>0</v>
      </c>
      <c r="AS74" s="64">
        <f>IF(AND(AS$3&gt;=$I74,$H74&gt;0,SUM($M74:AR74)&lt;$G74,$I74&lt;&gt;0),$G74/$H74,0)*IF(AND($K74&gt;0,AS$3&gt;$K74),0,1)*тех!BD$6</f>
        <v>0</v>
      </c>
      <c r="AT74" s="64">
        <f>IF(AND(AT$3&gt;=$I74,$H74&gt;0,SUM($M74:AS74)&lt;$G74,$I74&lt;&gt;0),$G74/$H74,0)*IF(AND($K74&gt;0,AT$3&gt;$K74),0,1)*тех!BE$6</f>
        <v>0</v>
      </c>
      <c r="AU74" s="64">
        <f>IF(AND(AU$3&gt;=$I74,$H74&gt;0,SUM($M74:AT74)&lt;$G74,$I74&lt;&gt;0),$G74/$H74,0)*IF(AND($K74&gt;0,AU$3&gt;$K74),0,1)*тех!BF$6</f>
        <v>0</v>
      </c>
      <c r="AV74" s="64">
        <f>IF(AND(AV$3&gt;=$I74,$H74&gt;0,SUM($M74:AU74)&lt;$G74,$I74&lt;&gt;0),$G74/$H74,0)*IF(AND($K74&gt;0,AV$3&gt;$K74),0,1)*тех!BG$6</f>
        <v>0</v>
      </c>
      <c r="AW74" s="64">
        <f>IF(AND(AW$3&gt;=$I74,$H74&gt;0,SUM($M74:AV74)&lt;$G74,$I74&lt;&gt;0),$G74/$H74,0)*IF(AND($K74&gt;0,AW$3&gt;$K74),0,1)*тех!BH$6</f>
        <v>0</v>
      </c>
      <c r="AX74" s="64">
        <f>IF(AND(AX$3&gt;=$I74,$H74&gt;0,SUM($M74:AW74)&lt;$G74,$I74&lt;&gt;0),$G74/$H74,0)*IF(AND($K74&gt;0,AX$3&gt;$K74),0,1)*тех!BI$6</f>
        <v>0</v>
      </c>
      <c r="AY74" s="64">
        <f>IF(AND(AY$3&gt;=$I74,$H74&gt;0,SUM($M74:AX74)&lt;$G74,$I74&lt;&gt;0),$G74/$H74,0)*IF(AND($K74&gt;0,AY$3&gt;$K74),0,1)*тех!BJ$6</f>
        <v>0</v>
      </c>
      <c r="AZ74" s="64">
        <f>IF(AND(AZ$3&gt;=$I74,$H74&gt;0,SUM($M74:AY74)&lt;$G74,$I74&lt;&gt;0),$G74/$H74,0)*IF(AND($K74&gt;0,AZ$3&gt;$K74),0,1)*тех!BK$6</f>
        <v>0</v>
      </c>
      <c r="BA74" s="64">
        <f>IF(AND(BA$3&gt;=$I74,$H74&gt;0,SUM($M74:AZ74)&lt;$G74,$I74&lt;&gt;0),$G74/$H74,0)*IF(AND($K74&gt;0,BA$3&gt;$K74),0,1)*тех!BL$6</f>
        <v>0</v>
      </c>
      <c r="BB74" s="64">
        <f>IF(AND(BB$3&gt;=$I74,$H74&gt;0,SUM($M74:BA74)&lt;$G74,$I74&lt;&gt;0),$G74/$H74,0)*IF(AND($K74&gt;0,BB$3&gt;$K74),0,1)*тех!BM$6</f>
        <v>0</v>
      </c>
      <c r="BC74" s="64">
        <f>IF(AND(BC$3&gt;=$I74,$H74&gt;0,SUM($M74:BB74)&lt;$G74,$I74&lt;&gt;0),$G74/$H74,0)*IF(AND($K74&gt;0,BC$3&gt;$K74),0,1)*тех!BN$6</f>
        <v>0</v>
      </c>
      <c r="BD74" s="64">
        <f>IF(AND(BD$3&gt;=$I74,$H74&gt;0,SUM($M74:BC74)&lt;$G74,$I74&lt;&gt;0),$G74/$H74,0)*IF(AND($K74&gt;0,BD$3&gt;$K74),0,1)*тех!BO$6</f>
        <v>0</v>
      </c>
      <c r="BE74" s="64">
        <f>IF(AND(BE$3&gt;=$I74,$H74&gt;0,SUM($M74:BD74)&lt;$G74,$I74&lt;&gt;0),$G74/$H74,0)*IF(AND($K74&gt;0,BE$3&gt;$K74),0,1)*тех!BP$6</f>
        <v>0</v>
      </c>
      <c r="BF74" s="64">
        <f>IF(AND(BF$3&gt;=$I74,$H74&gt;0,SUM($M74:BE74)&lt;$G74,$I74&lt;&gt;0),$G74/$H74,0)*IF(AND($K74&gt;0,BF$3&gt;$K74),0,1)*тех!BQ$6</f>
        <v>0</v>
      </c>
      <c r="BG74" s="64">
        <f>IF(AND(BG$3&gt;=$I74,$H74&gt;0,SUM($M74:BF74)&lt;$G74,$I74&lt;&gt;0),$G74/$H74,0)*IF(AND($K74&gt;0,BG$3&gt;$K74),0,1)*тех!BR$6</f>
        <v>0</v>
      </c>
      <c r="BH74" s="64">
        <f>IF(AND(BH$3&gt;=$I74,$H74&gt;0,SUM($M74:BG74)&lt;$G74,$I74&lt;&gt;0),$G74/$H74,0)*IF(AND($K74&gt;0,BH$3&gt;$K74),0,1)*тех!BS$6</f>
        <v>0</v>
      </c>
      <c r="BI74" s="64">
        <f>IF(AND(BI$3&gt;=$I74,$H74&gt;0,SUM($M74:BH74)&lt;$G74,$I74&lt;&gt;0),$G74/$H74,0)*IF(AND($K74&gt;0,BI$3&gt;$K74),0,1)*тех!BT$6</f>
        <v>0</v>
      </c>
      <c r="BJ74" s="64">
        <f>IF(AND(BJ$3&gt;=$I74,$H74&gt;0,SUM($M74:BI74)&lt;$G74,$I74&lt;&gt;0),$G74/$H74,0)*IF(AND($K74&gt;0,BJ$3&gt;$K74),0,1)*тех!BU$6</f>
        <v>0</v>
      </c>
      <c r="BK74" s="64">
        <f>IF(AND(BK$3&gt;=$I74,$H74&gt;0,SUM($M74:BJ74)&lt;$G74,$I74&lt;&gt;0),$G74/$H74,0)*IF(AND($K74&gt;0,BK$3&gt;$K74),0,1)*тех!BV$6</f>
        <v>0</v>
      </c>
      <c r="BL74" s="64">
        <f>IF(AND(BL$3&gt;=$I74,$H74&gt;0,SUM($M74:BK74)&lt;$G74,$I74&lt;&gt;0),$G74/$H74,0)*IF(AND($K74&gt;0,BL$3&gt;$K74),0,1)*тех!BW$6</f>
        <v>0</v>
      </c>
      <c r="BM74" s="64">
        <f>IF(AND(BM$3&gt;=$I74,$H74&gt;0,SUM($M74:BL74)&lt;$G74,$I74&lt;&gt;0),$G74/$H74,0)*IF(AND($K74&gt;0,BM$3&gt;$K74),0,1)*тех!BX$6</f>
        <v>0</v>
      </c>
      <c r="BN74" s="64">
        <f>IF(AND(BN$3&gt;=$I74,$H74&gt;0,SUM($M74:BM74)&lt;$G74,$I74&lt;&gt;0),$G74/$H74,0)*IF(AND($K74&gt;0,BN$3&gt;$K74),0,1)*тех!BY$6</f>
        <v>0</v>
      </c>
      <c r="BO74" s="64">
        <f>IF(AND(BO$3&gt;=$I74,$H74&gt;0,SUM($M74:BN74)&lt;$G74,$I74&lt;&gt;0),$G74/$H74,0)*IF(AND($K74&gt;0,BO$3&gt;$K74),0,1)*тех!BZ$6</f>
        <v>0</v>
      </c>
      <c r="BP74" s="64">
        <f>IF(AND(BP$3&gt;=$I74,$H74&gt;0,SUM($M74:BO74)&lt;$G74,$I74&lt;&gt;0),$G74/$H74,0)*IF(AND($K74&gt;0,BP$3&gt;$K74),0,1)*тех!CA$6</f>
        <v>0</v>
      </c>
      <c r="BQ74" s="64">
        <f>IF(AND(BQ$3&gt;=$I74,$H74&gt;0,SUM($M74:BP74)&lt;$G74,$I74&lt;&gt;0),$G74/$H74,0)*IF(AND($K74&gt;0,BQ$3&gt;$K74),0,1)*тех!CB$6</f>
        <v>0</v>
      </c>
      <c r="BR74" s="64">
        <f>IF(AND(BR$3&gt;=$I74,$H74&gt;0,SUM($M74:BQ74)&lt;$G74,$I74&lt;&gt;0),$G74/$H74,0)*IF(AND($K74&gt;0,BR$3&gt;$K74),0,1)*тех!CC$6</f>
        <v>0</v>
      </c>
      <c r="BS74" s="64">
        <f>IF(AND(BS$3&gt;=$I74,$H74&gt;0,SUM($M74:BR74)&lt;$G74,$I74&lt;&gt;0),$G74/$H74,0)*IF(AND($K74&gt;0,BS$3&gt;$K74),0,1)*тех!CD$6</f>
        <v>0</v>
      </c>
      <c r="BT74" s="64">
        <f>IF(AND(BT$3&gt;=$I74,$H74&gt;0,SUM($M74:BS74)&lt;$G74,$I74&lt;&gt;0),$G74/$H74,0)*IF(AND($K74&gt;0,BT$3&gt;$K74),0,1)*тех!CE$6</f>
        <v>0</v>
      </c>
    </row>
    <row r="75" spans="2:72">
      <c r="B75" s="3">
        <v>70</v>
      </c>
      <c r="C75" s="19" t="s">
        <v>1256</v>
      </c>
      <c r="D75" s="19" t="s">
        <v>686</v>
      </c>
      <c r="E75" s="71">
        <v>3050000</v>
      </c>
      <c r="F75" s="19">
        <v>0</v>
      </c>
      <c r="G75" s="76">
        <f t="shared" si="4"/>
        <v>0</v>
      </c>
      <c r="H75" s="7">
        <f>IFERROR(VLOOKUP(D75,тех!$N$19:$O$24,2,FALSE),)</f>
        <v>84</v>
      </c>
      <c r="I75" s="20">
        <f t="shared" si="6"/>
        <v>42370</v>
      </c>
      <c r="J75" s="111">
        <f>IF(AND(H75+(YEAR(I75)-YEAR(Параметры!$C$11))*12+(MONTH(I75)-MONTH(Параметры!$C$11))&gt;Параметры!$C$12,F75&gt;0),(G75-SUM(M75:BT75))/F75,)</f>
        <v>0</v>
      </c>
      <c r="K75" s="112">
        <f>IF(H75+(YEAR(I75)-YEAR(Параметры!$C$11))*12+(MONTH(I75)-MONTH(Параметры!$C$11))&gt;Параметры!$C$12,DATE(YEAR(Параметры!$C$11),MONTH(Параметры!$C$11)+Параметры!$C$12-1,1),"")</f>
        <v>42705</v>
      </c>
      <c r="M75" s="76">
        <f t="shared" si="2"/>
        <v>0</v>
      </c>
      <c r="N75" s="64">
        <f>IF(AND(N$3&gt;=$I75,$H75&gt;0,SUM($M75:M75)&lt;$G75,$I75&lt;&gt;0),$G75/$H75,0)*IF(AND($K75&gt;0,N$3&gt;$K75),0,1)*тех!Y$6</f>
        <v>0</v>
      </c>
      <c r="O75" s="64">
        <f>IF(AND(O$3&gt;=$I75,$H75&gt;0,SUM($M75:N75)&lt;$G75,$I75&lt;&gt;0),$G75/$H75,0)*IF(AND($K75&gt;0,O$3&gt;$K75),0,1)*тех!Z$6</f>
        <v>0</v>
      </c>
      <c r="P75" s="64">
        <f>IF(AND(P$3&gt;=$I75,$H75&gt;0,SUM($M75:O75)&lt;$G75,$I75&lt;&gt;0),$G75/$H75,0)*IF(AND($K75&gt;0,P$3&gt;$K75),0,1)*тех!AA$6</f>
        <v>0</v>
      </c>
      <c r="Q75" s="64">
        <f>IF(AND(Q$3&gt;=$I75,$H75&gt;0,SUM($M75:P75)&lt;$G75,$I75&lt;&gt;0),$G75/$H75,0)*IF(AND($K75&gt;0,Q$3&gt;$K75),0,1)*тех!AB$6</f>
        <v>0</v>
      </c>
      <c r="R75" s="64">
        <f>IF(AND(R$3&gt;=$I75,$H75&gt;0,SUM($M75:Q75)&lt;$G75,$I75&lt;&gt;0),$G75/$H75,0)*IF(AND($K75&gt;0,R$3&gt;$K75),0,1)*тех!AC$6</f>
        <v>0</v>
      </c>
      <c r="S75" s="64">
        <f>IF(AND(S$3&gt;=$I75,$H75&gt;0,SUM($M75:R75)&lt;$G75,$I75&lt;&gt;0),$G75/$H75,0)*IF(AND($K75&gt;0,S$3&gt;$K75),0,1)*тех!AD$6</f>
        <v>0</v>
      </c>
      <c r="T75" s="64">
        <f>IF(AND(T$3&gt;=$I75,$H75&gt;0,SUM($M75:S75)&lt;$G75,$I75&lt;&gt;0),$G75/$H75,0)*IF(AND($K75&gt;0,T$3&gt;$K75),0,1)*тех!AE$6</f>
        <v>0</v>
      </c>
      <c r="U75" s="64">
        <f>IF(AND(U$3&gt;=$I75,$H75&gt;0,SUM($M75:T75)&lt;$G75,$I75&lt;&gt;0),$G75/$H75,0)*IF(AND($K75&gt;0,U$3&gt;$K75),0,1)*тех!AF$6</f>
        <v>0</v>
      </c>
      <c r="V75" s="64">
        <f>IF(AND(V$3&gt;=$I75,$H75&gt;0,SUM($M75:U75)&lt;$G75,$I75&lt;&gt;0),$G75/$H75,0)*IF(AND($K75&gt;0,V$3&gt;$K75),0,1)*тех!AG$6</f>
        <v>0</v>
      </c>
      <c r="W75" s="64">
        <f>IF(AND(W$3&gt;=$I75,$H75&gt;0,SUM($M75:V75)&lt;$G75,$I75&lt;&gt;0),$G75/$H75,0)*IF(AND($K75&gt;0,W$3&gt;$K75),0,1)*тех!AH$6</f>
        <v>0</v>
      </c>
      <c r="X75" s="64">
        <f>IF(AND(X$3&gt;=$I75,$H75&gt;0,SUM($M75:W75)&lt;$G75,$I75&lt;&gt;0),$G75/$H75,0)*IF(AND($K75&gt;0,X$3&gt;$K75),0,1)*тех!AI$6</f>
        <v>0</v>
      </c>
      <c r="Y75" s="64">
        <f>IF(AND(Y$3&gt;=$I75,$H75&gt;0,SUM($M75:X75)&lt;$G75,$I75&lt;&gt;0),$G75/$H75,0)*IF(AND($K75&gt;0,Y$3&gt;$K75),0,1)*тех!AJ$6</f>
        <v>0</v>
      </c>
      <c r="Z75" s="64">
        <f>IF(AND(Z$3&gt;=$I75,$H75&gt;0,SUM($M75:Y75)&lt;$G75,$I75&lt;&gt;0),$G75/$H75,0)*IF(AND($K75&gt;0,Z$3&gt;$K75),0,1)*тех!AK$6</f>
        <v>0</v>
      </c>
      <c r="AA75" s="64">
        <f>IF(AND(AA$3&gt;=$I75,$H75&gt;0,SUM($M75:Z75)&lt;$G75,$I75&lt;&gt;0),$G75/$H75,0)*IF(AND($K75&gt;0,AA$3&gt;$K75),0,1)*тех!AL$6</f>
        <v>0</v>
      </c>
      <c r="AB75" s="64">
        <f>IF(AND(AB$3&gt;=$I75,$H75&gt;0,SUM($M75:AA75)&lt;$G75,$I75&lt;&gt;0),$G75/$H75,0)*IF(AND($K75&gt;0,AB$3&gt;$K75),0,1)*тех!AM$6</f>
        <v>0</v>
      </c>
      <c r="AC75" s="64">
        <f>IF(AND(AC$3&gt;=$I75,$H75&gt;0,SUM($M75:AB75)&lt;$G75,$I75&lt;&gt;0),$G75/$H75,0)*IF(AND($K75&gt;0,AC$3&gt;$K75),0,1)*тех!AN$6</f>
        <v>0</v>
      </c>
      <c r="AD75" s="64">
        <f>IF(AND(AD$3&gt;=$I75,$H75&gt;0,SUM($M75:AC75)&lt;$G75,$I75&lt;&gt;0),$G75/$H75,0)*IF(AND($K75&gt;0,AD$3&gt;$K75),0,1)*тех!AO$6</f>
        <v>0</v>
      </c>
      <c r="AE75" s="64">
        <f>IF(AND(AE$3&gt;=$I75,$H75&gt;0,SUM($M75:AD75)&lt;$G75,$I75&lt;&gt;0),$G75/$H75,0)*IF(AND($K75&gt;0,AE$3&gt;$K75),0,1)*тех!AP$6</f>
        <v>0</v>
      </c>
      <c r="AF75" s="64">
        <f>IF(AND(AF$3&gt;=$I75,$H75&gt;0,SUM($M75:AE75)&lt;$G75,$I75&lt;&gt;0),$G75/$H75,0)*IF(AND($K75&gt;0,AF$3&gt;$K75),0,1)*тех!AQ$6</f>
        <v>0</v>
      </c>
      <c r="AG75" s="64">
        <f>IF(AND(AG$3&gt;=$I75,$H75&gt;0,SUM($M75:AF75)&lt;$G75,$I75&lt;&gt;0),$G75/$H75,0)*IF(AND($K75&gt;0,AG$3&gt;$K75),0,1)*тех!AR$6</f>
        <v>0</v>
      </c>
      <c r="AH75" s="64">
        <f>IF(AND(AH$3&gt;=$I75,$H75&gt;0,SUM($M75:AG75)&lt;$G75,$I75&lt;&gt;0),$G75/$H75,0)*IF(AND($K75&gt;0,AH$3&gt;$K75),0,1)*тех!AS$6</f>
        <v>0</v>
      </c>
      <c r="AI75" s="64">
        <f>IF(AND(AI$3&gt;=$I75,$H75&gt;0,SUM($M75:AH75)&lt;$G75,$I75&lt;&gt;0),$G75/$H75,0)*IF(AND($K75&gt;0,AI$3&gt;$K75),0,1)*тех!AT$6</f>
        <v>0</v>
      </c>
      <c r="AJ75" s="64">
        <f>IF(AND(AJ$3&gt;=$I75,$H75&gt;0,SUM($M75:AI75)&lt;$G75,$I75&lt;&gt;0),$G75/$H75,0)*IF(AND($K75&gt;0,AJ$3&gt;$K75),0,1)*тех!AU$6</f>
        <v>0</v>
      </c>
      <c r="AK75" s="64">
        <f>IF(AND(AK$3&gt;=$I75,$H75&gt;0,SUM($M75:AJ75)&lt;$G75,$I75&lt;&gt;0),$G75/$H75,0)*IF(AND($K75&gt;0,AK$3&gt;$K75),0,1)*тех!AV$6</f>
        <v>0</v>
      </c>
      <c r="AL75" s="64">
        <f>IF(AND(AL$3&gt;=$I75,$H75&gt;0,SUM($M75:AK75)&lt;$G75,$I75&lt;&gt;0),$G75/$H75,0)*IF(AND($K75&gt;0,AL$3&gt;$K75),0,1)*тех!AW$6</f>
        <v>0</v>
      </c>
      <c r="AM75" s="64">
        <f>IF(AND(AM$3&gt;=$I75,$H75&gt;0,SUM($M75:AL75)&lt;$G75,$I75&lt;&gt;0),$G75/$H75,0)*IF(AND($K75&gt;0,AM$3&gt;$K75),0,1)*тех!AX$6</f>
        <v>0</v>
      </c>
      <c r="AN75" s="64">
        <f>IF(AND(AN$3&gt;=$I75,$H75&gt;0,SUM($M75:AM75)&lt;$G75,$I75&lt;&gt;0),$G75/$H75,0)*IF(AND($K75&gt;0,AN$3&gt;$K75),0,1)*тех!AY$6</f>
        <v>0</v>
      </c>
      <c r="AO75" s="64">
        <f>IF(AND(AO$3&gt;=$I75,$H75&gt;0,SUM($M75:AN75)&lt;$G75,$I75&lt;&gt;0),$G75/$H75,0)*IF(AND($K75&gt;0,AO$3&gt;$K75),0,1)*тех!AZ$6</f>
        <v>0</v>
      </c>
      <c r="AP75" s="64">
        <f>IF(AND(AP$3&gt;=$I75,$H75&gt;0,SUM($M75:AO75)&lt;$G75,$I75&lt;&gt;0),$G75/$H75,0)*IF(AND($K75&gt;0,AP$3&gt;$K75),0,1)*тех!BA$6</f>
        <v>0</v>
      </c>
      <c r="AQ75" s="64">
        <f>IF(AND(AQ$3&gt;=$I75,$H75&gt;0,SUM($M75:AP75)&lt;$G75,$I75&lt;&gt;0),$G75/$H75,0)*IF(AND($K75&gt;0,AQ$3&gt;$K75),0,1)*тех!BB$6</f>
        <v>0</v>
      </c>
      <c r="AR75" s="64">
        <f>IF(AND(AR$3&gt;=$I75,$H75&gt;0,SUM($M75:AQ75)&lt;$G75,$I75&lt;&gt;0),$G75/$H75,0)*IF(AND($K75&gt;0,AR$3&gt;$K75),0,1)*тех!BC$6</f>
        <v>0</v>
      </c>
      <c r="AS75" s="64">
        <f>IF(AND(AS$3&gt;=$I75,$H75&gt;0,SUM($M75:AR75)&lt;$G75,$I75&lt;&gt;0),$G75/$H75,0)*IF(AND($K75&gt;0,AS$3&gt;$K75),0,1)*тех!BD$6</f>
        <v>0</v>
      </c>
      <c r="AT75" s="64">
        <f>IF(AND(AT$3&gt;=$I75,$H75&gt;0,SUM($M75:AS75)&lt;$G75,$I75&lt;&gt;0),$G75/$H75,0)*IF(AND($K75&gt;0,AT$3&gt;$K75),0,1)*тех!BE$6</f>
        <v>0</v>
      </c>
      <c r="AU75" s="64">
        <f>IF(AND(AU$3&gt;=$I75,$H75&gt;0,SUM($M75:AT75)&lt;$G75,$I75&lt;&gt;0),$G75/$H75,0)*IF(AND($K75&gt;0,AU$3&gt;$K75),0,1)*тех!BF$6</f>
        <v>0</v>
      </c>
      <c r="AV75" s="64">
        <f>IF(AND(AV$3&gt;=$I75,$H75&gt;0,SUM($M75:AU75)&lt;$G75,$I75&lt;&gt;0),$G75/$H75,0)*IF(AND($K75&gt;0,AV$3&gt;$K75),0,1)*тех!BG$6</f>
        <v>0</v>
      </c>
      <c r="AW75" s="64">
        <f>IF(AND(AW$3&gt;=$I75,$H75&gt;0,SUM($M75:AV75)&lt;$G75,$I75&lt;&gt;0),$G75/$H75,0)*IF(AND($K75&gt;0,AW$3&gt;$K75),0,1)*тех!BH$6</f>
        <v>0</v>
      </c>
      <c r="AX75" s="64">
        <f>IF(AND(AX$3&gt;=$I75,$H75&gt;0,SUM($M75:AW75)&lt;$G75,$I75&lt;&gt;0),$G75/$H75,0)*IF(AND($K75&gt;0,AX$3&gt;$K75),0,1)*тех!BI$6</f>
        <v>0</v>
      </c>
      <c r="AY75" s="64">
        <f>IF(AND(AY$3&gt;=$I75,$H75&gt;0,SUM($M75:AX75)&lt;$G75,$I75&lt;&gt;0),$G75/$H75,0)*IF(AND($K75&gt;0,AY$3&gt;$K75),0,1)*тех!BJ$6</f>
        <v>0</v>
      </c>
      <c r="AZ75" s="64">
        <f>IF(AND(AZ$3&gt;=$I75,$H75&gt;0,SUM($M75:AY75)&lt;$G75,$I75&lt;&gt;0),$G75/$H75,0)*IF(AND($K75&gt;0,AZ$3&gt;$K75),0,1)*тех!BK$6</f>
        <v>0</v>
      </c>
      <c r="BA75" s="64">
        <f>IF(AND(BA$3&gt;=$I75,$H75&gt;0,SUM($M75:AZ75)&lt;$G75,$I75&lt;&gt;0),$G75/$H75,0)*IF(AND($K75&gt;0,BA$3&gt;$K75),0,1)*тех!BL$6</f>
        <v>0</v>
      </c>
      <c r="BB75" s="64">
        <f>IF(AND(BB$3&gt;=$I75,$H75&gt;0,SUM($M75:BA75)&lt;$G75,$I75&lt;&gt;0),$G75/$H75,0)*IF(AND($K75&gt;0,BB$3&gt;$K75),0,1)*тех!BM$6</f>
        <v>0</v>
      </c>
      <c r="BC75" s="64">
        <f>IF(AND(BC$3&gt;=$I75,$H75&gt;0,SUM($M75:BB75)&lt;$G75,$I75&lt;&gt;0),$G75/$H75,0)*IF(AND($K75&gt;0,BC$3&gt;$K75),0,1)*тех!BN$6</f>
        <v>0</v>
      </c>
      <c r="BD75" s="64">
        <f>IF(AND(BD$3&gt;=$I75,$H75&gt;0,SUM($M75:BC75)&lt;$G75,$I75&lt;&gt;0),$G75/$H75,0)*IF(AND($K75&gt;0,BD$3&gt;$K75),0,1)*тех!BO$6</f>
        <v>0</v>
      </c>
      <c r="BE75" s="64">
        <f>IF(AND(BE$3&gt;=$I75,$H75&gt;0,SUM($M75:BD75)&lt;$G75,$I75&lt;&gt;0),$G75/$H75,0)*IF(AND($K75&gt;0,BE$3&gt;$K75),0,1)*тех!BP$6</f>
        <v>0</v>
      </c>
      <c r="BF75" s="64">
        <f>IF(AND(BF$3&gt;=$I75,$H75&gt;0,SUM($M75:BE75)&lt;$G75,$I75&lt;&gt;0),$G75/$H75,0)*IF(AND($K75&gt;0,BF$3&gt;$K75),0,1)*тех!BQ$6</f>
        <v>0</v>
      </c>
      <c r="BG75" s="64">
        <f>IF(AND(BG$3&gt;=$I75,$H75&gt;0,SUM($M75:BF75)&lt;$G75,$I75&lt;&gt;0),$G75/$H75,0)*IF(AND($K75&gt;0,BG$3&gt;$K75),0,1)*тех!BR$6</f>
        <v>0</v>
      </c>
      <c r="BH75" s="64">
        <f>IF(AND(BH$3&gt;=$I75,$H75&gt;0,SUM($M75:BG75)&lt;$G75,$I75&lt;&gt;0),$G75/$H75,0)*IF(AND($K75&gt;0,BH$3&gt;$K75),0,1)*тех!BS$6</f>
        <v>0</v>
      </c>
      <c r="BI75" s="64">
        <f>IF(AND(BI$3&gt;=$I75,$H75&gt;0,SUM($M75:BH75)&lt;$G75,$I75&lt;&gt;0),$G75/$H75,0)*IF(AND($K75&gt;0,BI$3&gt;$K75),0,1)*тех!BT$6</f>
        <v>0</v>
      </c>
      <c r="BJ75" s="64">
        <f>IF(AND(BJ$3&gt;=$I75,$H75&gt;0,SUM($M75:BI75)&lt;$G75,$I75&lt;&gt;0),$G75/$H75,0)*IF(AND($K75&gt;0,BJ$3&gt;$K75),0,1)*тех!BU$6</f>
        <v>0</v>
      </c>
      <c r="BK75" s="64">
        <f>IF(AND(BK$3&gt;=$I75,$H75&gt;0,SUM($M75:BJ75)&lt;$G75,$I75&lt;&gt;0),$G75/$H75,0)*IF(AND($K75&gt;0,BK$3&gt;$K75),0,1)*тех!BV$6</f>
        <v>0</v>
      </c>
      <c r="BL75" s="64">
        <f>IF(AND(BL$3&gt;=$I75,$H75&gt;0,SUM($M75:BK75)&lt;$G75,$I75&lt;&gt;0),$G75/$H75,0)*IF(AND($K75&gt;0,BL$3&gt;$K75),0,1)*тех!BW$6</f>
        <v>0</v>
      </c>
      <c r="BM75" s="64">
        <f>IF(AND(BM$3&gt;=$I75,$H75&gt;0,SUM($M75:BL75)&lt;$G75,$I75&lt;&gt;0),$G75/$H75,0)*IF(AND($K75&gt;0,BM$3&gt;$K75),0,1)*тех!BX$6</f>
        <v>0</v>
      </c>
      <c r="BN75" s="64">
        <f>IF(AND(BN$3&gt;=$I75,$H75&gt;0,SUM($M75:BM75)&lt;$G75,$I75&lt;&gt;0),$G75/$H75,0)*IF(AND($K75&gt;0,BN$3&gt;$K75),0,1)*тех!BY$6</f>
        <v>0</v>
      </c>
      <c r="BO75" s="64">
        <f>IF(AND(BO$3&gt;=$I75,$H75&gt;0,SUM($M75:BN75)&lt;$G75,$I75&lt;&gt;0),$G75/$H75,0)*IF(AND($K75&gt;0,BO$3&gt;$K75),0,1)*тех!BZ$6</f>
        <v>0</v>
      </c>
      <c r="BP75" s="64">
        <f>IF(AND(BP$3&gt;=$I75,$H75&gt;0,SUM($M75:BO75)&lt;$G75,$I75&lt;&gt;0),$G75/$H75,0)*IF(AND($K75&gt;0,BP$3&gt;$K75),0,1)*тех!CA$6</f>
        <v>0</v>
      </c>
      <c r="BQ75" s="64">
        <f>IF(AND(BQ$3&gt;=$I75,$H75&gt;0,SUM($M75:BP75)&lt;$G75,$I75&lt;&gt;0),$G75/$H75,0)*IF(AND($K75&gt;0,BQ$3&gt;$K75),0,1)*тех!CB$6</f>
        <v>0</v>
      </c>
      <c r="BR75" s="64">
        <f>IF(AND(BR$3&gt;=$I75,$H75&gt;0,SUM($M75:BQ75)&lt;$G75,$I75&lt;&gt;0),$G75/$H75,0)*IF(AND($K75&gt;0,BR$3&gt;$K75),0,1)*тех!CC$6</f>
        <v>0</v>
      </c>
      <c r="BS75" s="64">
        <f>IF(AND(BS$3&gt;=$I75,$H75&gt;0,SUM($M75:BR75)&lt;$G75,$I75&lt;&gt;0),$G75/$H75,0)*IF(AND($K75&gt;0,BS$3&gt;$K75),0,1)*тех!CD$6</f>
        <v>0</v>
      </c>
      <c r="BT75" s="64">
        <f>IF(AND(BT$3&gt;=$I75,$H75&gt;0,SUM($M75:BS75)&lt;$G75,$I75&lt;&gt;0),$G75/$H75,0)*IF(AND($K75&gt;0,BT$3&gt;$K75),0,1)*тех!CE$6</f>
        <v>0</v>
      </c>
    </row>
    <row r="76" spans="2:72">
      <c r="B76" s="3">
        <v>71</v>
      </c>
      <c r="C76" s="19" t="s">
        <v>894</v>
      </c>
      <c r="D76" s="19" t="s">
        <v>686</v>
      </c>
      <c r="E76" s="71">
        <v>2557680</v>
      </c>
      <c r="F76" s="19">
        <v>0</v>
      </c>
      <c r="G76" s="76">
        <f t="shared" si="4"/>
        <v>0</v>
      </c>
      <c r="H76" s="7">
        <f>IFERROR(VLOOKUP(D76,тех!$N$19:$O$24,2,FALSE),)</f>
        <v>84</v>
      </c>
      <c r="I76" s="20">
        <f t="shared" si="6"/>
        <v>42370</v>
      </c>
      <c r="J76" s="111">
        <f>IF(AND(H76+(YEAR(I76)-YEAR(Параметры!$C$11))*12+(MONTH(I76)-MONTH(Параметры!$C$11))&gt;Параметры!$C$12,F76&gt;0),(G76-SUM(M76:BT76))/F76,)</f>
        <v>0</v>
      </c>
      <c r="K76" s="112">
        <f>IF(H76+(YEAR(I76)-YEAR(Параметры!$C$11))*12+(MONTH(I76)-MONTH(Параметры!$C$11))&gt;Параметры!$C$12,DATE(YEAR(Параметры!$C$11),MONTH(Параметры!$C$11)+Параметры!$C$12-1,1),"")</f>
        <v>42705</v>
      </c>
      <c r="M76" s="76">
        <f t="shared" si="2"/>
        <v>0</v>
      </c>
      <c r="N76" s="64">
        <f>IF(AND(N$3&gt;=$I76,$H76&gt;0,SUM($M76:M76)&lt;$G76,$I76&lt;&gt;0),$G76/$H76,0)*IF(AND($K76&gt;0,N$3&gt;$K76),0,1)*тех!Y$6</f>
        <v>0</v>
      </c>
      <c r="O76" s="64">
        <f>IF(AND(O$3&gt;=$I76,$H76&gt;0,SUM($M76:N76)&lt;$G76,$I76&lt;&gt;0),$G76/$H76,0)*IF(AND($K76&gt;0,O$3&gt;$K76),0,1)*тех!Z$6</f>
        <v>0</v>
      </c>
      <c r="P76" s="64">
        <f>IF(AND(P$3&gt;=$I76,$H76&gt;0,SUM($M76:O76)&lt;$G76,$I76&lt;&gt;0),$G76/$H76,0)*IF(AND($K76&gt;0,P$3&gt;$K76),0,1)*тех!AA$6</f>
        <v>0</v>
      </c>
      <c r="Q76" s="64">
        <f>IF(AND(Q$3&gt;=$I76,$H76&gt;0,SUM($M76:P76)&lt;$G76,$I76&lt;&gt;0),$G76/$H76,0)*IF(AND($K76&gt;0,Q$3&gt;$K76),0,1)*тех!AB$6</f>
        <v>0</v>
      </c>
      <c r="R76" s="64">
        <f>IF(AND(R$3&gt;=$I76,$H76&gt;0,SUM($M76:Q76)&lt;$G76,$I76&lt;&gt;0),$G76/$H76,0)*IF(AND($K76&gt;0,R$3&gt;$K76),0,1)*тех!AC$6</f>
        <v>0</v>
      </c>
      <c r="S76" s="64">
        <f>IF(AND(S$3&gt;=$I76,$H76&gt;0,SUM($M76:R76)&lt;$G76,$I76&lt;&gt;0),$G76/$H76,0)*IF(AND($K76&gt;0,S$3&gt;$K76),0,1)*тех!AD$6</f>
        <v>0</v>
      </c>
      <c r="T76" s="64">
        <f>IF(AND(T$3&gt;=$I76,$H76&gt;0,SUM($M76:S76)&lt;$G76,$I76&lt;&gt;0),$G76/$H76,0)*IF(AND($K76&gt;0,T$3&gt;$K76),0,1)*тех!AE$6</f>
        <v>0</v>
      </c>
      <c r="U76" s="64">
        <f>IF(AND(U$3&gt;=$I76,$H76&gt;0,SUM($M76:T76)&lt;$G76,$I76&lt;&gt;0),$G76/$H76,0)*IF(AND($K76&gt;0,U$3&gt;$K76),0,1)*тех!AF$6</f>
        <v>0</v>
      </c>
      <c r="V76" s="64">
        <f>IF(AND(V$3&gt;=$I76,$H76&gt;0,SUM($M76:U76)&lt;$G76,$I76&lt;&gt;0),$G76/$H76,0)*IF(AND($K76&gt;0,V$3&gt;$K76),0,1)*тех!AG$6</f>
        <v>0</v>
      </c>
      <c r="W76" s="64">
        <f>IF(AND(W$3&gt;=$I76,$H76&gt;0,SUM($M76:V76)&lt;$G76,$I76&lt;&gt;0),$G76/$H76,0)*IF(AND($K76&gt;0,W$3&gt;$K76),0,1)*тех!AH$6</f>
        <v>0</v>
      </c>
      <c r="X76" s="64">
        <f>IF(AND(X$3&gt;=$I76,$H76&gt;0,SUM($M76:W76)&lt;$G76,$I76&lt;&gt;0),$G76/$H76,0)*IF(AND($K76&gt;0,X$3&gt;$K76),0,1)*тех!AI$6</f>
        <v>0</v>
      </c>
      <c r="Y76" s="64">
        <f>IF(AND(Y$3&gt;=$I76,$H76&gt;0,SUM($M76:X76)&lt;$G76,$I76&lt;&gt;0),$G76/$H76,0)*IF(AND($K76&gt;0,Y$3&gt;$K76),0,1)*тех!AJ$6</f>
        <v>0</v>
      </c>
      <c r="Z76" s="64">
        <f>IF(AND(Z$3&gt;=$I76,$H76&gt;0,SUM($M76:Y76)&lt;$G76,$I76&lt;&gt;0),$G76/$H76,0)*IF(AND($K76&gt;0,Z$3&gt;$K76),0,1)*тех!AK$6</f>
        <v>0</v>
      </c>
      <c r="AA76" s="64">
        <f>IF(AND(AA$3&gt;=$I76,$H76&gt;0,SUM($M76:Z76)&lt;$G76,$I76&lt;&gt;0),$G76/$H76,0)*IF(AND($K76&gt;0,AA$3&gt;$K76),0,1)*тех!AL$6</f>
        <v>0</v>
      </c>
      <c r="AB76" s="64">
        <f>IF(AND(AB$3&gt;=$I76,$H76&gt;0,SUM($M76:AA76)&lt;$G76,$I76&lt;&gt;0),$G76/$H76,0)*IF(AND($K76&gt;0,AB$3&gt;$K76),0,1)*тех!AM$6</f>
        <v>0</v>
      </c>
      <c r="AC76" s="64">
        <f>IF(AND(AC$3&gt;=$I76,$H76&gt;0,SUM($M76:AB76)&lt;$G76,$I76&lt;&gt;0),$G76/$H76,0)*IF(AND($K76&gt;0,AC$3&gt;$K76),0,1)*тех!AN$6</f>
        <v>0</v>
      </c>
      <c r="AD76" s="64">
        <f>IF(AND(AD$3&gt;=$I76,$H76&gt;0,SUM($M76:AC76)&lt;$G76,$I76&lt;&gt;0),$G76/$H76,0)*IF(AND($K76&gt;0,AD$3&gt;$K76),0,1)*тех!AO$6</f>
        <v>0</v>
      </c>
      <c r="AE76" s="64">
        <f>IF(AND(AE$3&gt;=$I76,$H76&gt;0,SUM($M76:AD76)&lt;$G76,$I76&lt;&gt;0),$G76/$H76,0)*IF(AND($K76&gt;0,AE$3&gt;$K76),0,1)*тех!AP$6</f>
        <v>0</v>
      </c>
      <c r="AF76" s="64">
        <f>IF(AND(AF$3&gt;=$I76,$H76&gt;0,SUM($M76:AE76)&lt;$G76,$I76&lt;&gt;0),$G76/$H76,0)*IF(AND($K76&gt;0,AF$3&gt;$K76),0,1)*тех!AQ$6</f>
        <v>0</v>
      </c>
      <c r="AG76" s="64">
        <f>IF(AND(AG$3&gt;=$I76,$H76&gt;0,SUM($M76:AF76)&lt;$G76,$I76&lt;&gt;0),$G76/$H76,0)*IF(AND($K76&gt;0,AG$3&gt;$K76),0,1)*тех!AR$6</f>
        <v>0</v>
      </c>
      <c r="AH76" s="64">
        <f>IF(AND(AH$3&gt;=$I76,$H76&gt;0,SUM($M76:AG76)&lt;$G76,$I76&lt;&gt;0),$G76/$H76,0)*IF(AND($K76&gt;0,AH$3&gt;$K76),0,1)*тех!AS$6</f>
        <v>0</v>
      </c>
      <c r="AI76" s="64">
        <f>IF(AND(AI$3&gt;=$I76,$H76&gt;0,SUM($M76:AH76)&lt;$G76,$I76&lt;&gt;0),$G76/$H76,0)*IF(AND($K76&gt;0,AI$3&gt;$K76),0,1)*тех!AT$6</f>
        <v>0</v>
      </c>
      <c r="AJ76" s="64">
        <f>IF(AND(AJ$3&gt;=$I76,$H76&gt;0,SUM($M76:AI76)&lt;$G76,$I76&lt;&gt;0),$G76/$H76,0)*IF(AND($K76&gt;0,AJ$3&gt;$K76),0,1)*тех!AU$6</f>
        <v>0</v>
      </c>
      <c r="AK76" s="64">
        <f>IF(AND(AK$3&gt;=$I76,$H76&gt;0,SUM($M76:AJ76)&lt;$G76,$I76&lt;&gt;0),$G76/$H76,0)*IF(AND($K76&gt;0,AK$3&gt;$K76),0,1)*тех!AV$6</f>
        <v>0</v>
      </c>
      <c r="AL76" s="64">
        <f>IF(AND(AL$3&gt;=$I76,$H76&gt;0,SUM($M76:AK76)&lt;$G76,$I76&lt;&gt;0),$G76/$H76,0)*IF(AND($K76&gt;0,AL$3&gt;$K76),0,1)*тех!AW$6</f>
        <v>0</v>
      </c>
      <c r="AM76" s="64">
        <f>IF(AND(AM$3&gt;=$I76,$H76&gt;0,SUM($M76:AL76)&lt;$G76,$I76&lt;&gt;0),$G76/$H76,0)*IF(AND($K76&gt;0,AM$3&gt;$K76),0,1)*тех!AX$6</f>
        <v>0</v>
      </c>
      <c r="AN76" s="64">
        <f>IF(AND(AN$3&gt;=$I76,$H76&gt;0,SUM($M76:AM76)&lt;$G76,$I76&lt;&gt;0),$G76/$H76,0)*IF(AND($K76&gt;0,AN$3&gt;$K76),0,1)*тех!AY$6</f>
        <v>0</v>
      </c>
      <c r="AO76" s="64">
        <f>IF(AND(AO$3&gt;=$I76,$H76&gt;0,SUM($M76:AN76)&lt;$G76,$I76&lt;&gt;0),$G76/$H76,0)*IF(AND($K76&gt;0,AO$3&gt;$K76),0,1)*тех!AZ$6</f>
        <v>0</v>
      </c>
      <c r="AP76" s="64">
        <f>IF(AND(AP$3&gt;=$I76,$H76&gt;0,SUM($M76:AO76)&lt;$G76,$I76&lt;&gt;0),$G76/$H76,0)*IF(AND($K76&gt;0,AP$3&gt;$K76),0,1)*тех!BA$6</f>
        <v>0</v>
      </c>
      <c r="AQ76" s="64">
        <f>IF(AND(AQ$3&gt;=$I76,$H76&gt;0,SUM($M76:AP76)&lt;$G76,$I76&lt;&gt;0),$G76/$H76,0)*IF(AND($K76&gt;0,AQ$3&gt;$K76),0,1)*тех!BB$6</f>
        <v>0</v>
      </c>
      <c r="AR76" s="64">
        <f>IF(AND(AR$3&gt;=$I76,$H76&gt;0,SUM($M76:AQ76)&lt;$G76,$I76&lt;&gt;0),$G76/$H76,0)*IF(AND($K76&gt;0,AR$3&gt;$K76),0,1)*тех!BC$6</f>
        <v>0</v>
      </c>
      <c r="AS76" s="64">
        <f>IF(AND(AS$3&gt;=$I76,$H76&gt;0,SUM($M76:AR76)&lt;$G76,$I76&lt;&gt;0),$G76/$H76,0)*IF(AND($K76&gt;0,AS$3&gt;$K76),0,1)*тех!BD$6</f>
        <v>0</v>
      </c>
      <c r="AT76" s="64">
        <f>IF(AND(AT$3&gt;=$I76,$H76&gt;0,SUM($M76:AS76)&lt;$G76,$I76&lt;&gt;0),$G76/$H76,0)*IF(AND($K76&gt;0,AT$3&gt;$K76),0,1)*тех!BE$6</f>
        <v>0</v>
      </c>
      <c r="AU76" s="64">
        <f>IF(AND(AU$3&gt;=$I76,$H76&gt;0,SUM($M76:AT76)&lt;$G76,$I76&lt;&gt;0),$G76/$H76,0)*IF(AND($K76&gt;0,AU$3&gt;$K76),0,1)*тех!BF$6</f>
        <v>0</v>
      </c>
      <c r="AV76" s="64">
        <f>IF(AND(AV$3&gt;=$I76,$H76&gt;0,SUM($M76:AU76)&lt;$G76,$I76&lt;&gt;0),$G76/$H76,0)*IF(AND($K76&gt;0,AV$3&gt;$K76),0,1)*тех!BG$6</f>
        <v>0</v>
      </c>
      <c r="AW76" s="64">
        <f>IF(AND(AW$3&gt;=$I76,$H76&gt;0,SUM($M76:AV76)&lt;$G76,$I76&lt;&gt;0),$G76/$H76,0)*IF(AND($K76&gt;0,AW$3&gt;$K76),0,1)*тех!BH$6</f>
        <v>0</v>
      </c>
      <c r="AX76" s="64">
        <f>IF(AND(AX$3&gt;=$I76,$H76&gt;0,SUM($M76:AW76)&lt;$G76,$I76&lt;&gt;0),$G76/$H76,0)*IF(AND($K76&gt;0,AX$3&gt;$K76),0,1)*тех!BI$6</f>
        <v>0</v>
      </c>
      <c r="AY76" s="64">
        <f>IF(AND(AY$3&gt;=$I76,$H76&gt;0,SUM($M76:AX76)&lt;$G76,$I76&lt;&gt;0),$G76/$H76,0)*IF(AND($K76&gt;0,AY$3&gt;$K76),0,1)*тех!BJ$6</f>
        <v>0</v>
      </c>
      <c r="AZ76" s="64">
        <f>IF(AND(AZ$3&gt;=$I76,$H76&gt;0,SUM($M76:AY76)&lt;$G76,$I76&lt;&gt;0),$G76/$H76,0)*IF(AND($K76&gt;0,AZ$3&gt;$K76),0,1)*тех!BK$6</f>
        <v>0</v>
      </c>
      <c r="BA76" s="64">
        <f>IF(AND(BA$3&gt;=$I76,$H76&gt;0,SUM($M76:AZ76)&lt;$G76,$I76&lt;&gt;0),$G76/$H76,0)*IF(AND($K76&gt;0,BA$3&gt;$K76),0,1)*тех!BL$6</f>
        <v>0</v>
      </c>
      <c r="BB76" s="64">
        <f>IF(AND(BB$3&gt;=$I76,$H76&gt;0,SUM($M76:BA76)&lt;$G76,$I76&lt;&gt;0),$G76/$H76,0)*IF(AND($K76&gt;0,BB$3&gt;$K76),0,1)*тех!BM$6</f>
        <v>0</v>
      </c>
      <c r="BC76" s="64">
        <f>IF(AND(BC$3&gt;=$I76,$H76&gt;0,SUM($M76:BB76)&lt;$G76,$I76&lt;&gt;0),$G76/$H76,0)*IF(AND($K76&gt;0,BC$3&gt;$K76),0,1)*тех!BN$6</f>
        <v>0</v>
      </c>
      <c r="BD76" s="64">
        <f>IF(AND(BD$3&gt;=$I76,$H76&gt;0,SUM($M76:BC76)&lt;$G76,$I76&lt;&gt;0),$G76/$H76,0)*IF(AND($K76&gt;0,BD$3&gt;$K76),0,1)*тех!BO$6</f>
        <v>0</v>
      </c>
      <c r="BE76" s="64">
        <f>IF(AND(BE$3&gt;=$I76,$H76&gt;0,SUM($M76:BD76)&lt;$G76,$I76&lt;&gt;0),$G76/$H76,0)*IF(AND($K76&gt;0,BE$3&gt;$K76),0,1)*тех!BP$6</f>
        <v>0</v>
      </c>
      <c r="BF76" s="64">
        <f>IF(AND(BF$3&gt;=$I76,$H76&gt;0,SUM($M76:BE76)&lt;$G76,$I76&lt;&gt;0),$G76/$H76,0)*IF(AND($K76&gt;0,BF$3&gt;$K76),0,1)*тех!BQ$6</f>
        <v>0</v>
      </c>
      <c r="BG76" s="64">
        <f>IF(AND(BG$3&gt;=$I76,$H76&gt;0,SUM($M76:BF76)&lt;$G76,$I76&lt;&gt;0),$G76/$H76,0)*IF(AND($K76&gt;0,BG$3&gt;$K76),0,1)*тех!BR$6</f>
        <v>0</v>
      </c>
      <c r="BH76" s="64">
        <f>IF(AND(BH$3&gt;=$I76,$H76&gt;0,SUM($M76:BG76)&lt;$G76,$I76&lt;&gt;0),$G76/$H76,0)*IF(AND($K76&gt;0,BH$3&gt;$K76),0,1)*тех!BS$6</f>
        <v>0</v>
      </c>
      <c r="BI76" s="64">
        <f>IF(AND(BI$3&gt;=$I76,$H76&gt;0,SUM($M76:BH76)&lt;$G76,$I76&lt;&gt;0),$G76/$H76,0)*IF(AND($K76&gt;0,BI$3&gt;$K76),0,1)*тех!BT$6</f>
        <v>0</v>
      </c>
      <c r="BJ76" s="64">
        <f>IF(AND(BJ$3&gt;=$I76,$H76&gt;0,SUM($M76:BI76)&lt;$G76,$I76&lt;&gt;0),$G76/$H76,0)*IF(AND($K76&gt;0,BJ$3&gt;$K76),0,1)*тех!BU$6</f>
        <v>0</v>
      </c>
      <c r="BK76" s="64">
        <f>IF(AND(BK$3&gt;=$I76,$H76&gt;0,SUM($M76:BJ76)&lt;$G76,$I76&lt;&gt;0),$G76/$H76,0)*IF(AND($K76&gt;0,BK$3&gt;$K76),0,1)*тех!BV$6</f>
        <v>0</v>
      </c>
      <c r="BL76" s="64">
        <f>IF(AND(BL$3&gt;=$I76,$H76&gt;0,SUM($M76:BK76)&lt;$G76,$I76&lt;&gt;0),$G76/$H76,0)*IF(AND($K76&gt;0,BL$3&gt;$K76),0,1)*тех!BW$6</f>
        <v>0</v>
      </c>
      <c r="BM76" s="64">
        <f>IF(AND(BM$3&gt;=$I76,$H76&gt;0,SUM($M76:BL76)&lt;$G76,$I76&lt;&gt;0),$G76/$H76,0)*IF(AND($K76&gt;0,BM$3&gt;$K76),0,1)*тех!BX$6</f>
        <v>0</v>
      </c>
      <c r="BN76" s="64">
        <f>IF(AND(BN$3&gt;=$I76,$H76&gt;0,SUM($M76:BM76)&lt;$G76,$I76&lt;&gt;0),$G76/$H76,0)*IF(AND($K76&gt;0,BN$3&gt;$K76),0,1)*тех!BY$6</f>
        <v>0</v>
      </c>
      <c r="BO76" s="64">
        <f>IF(AND(BO$3&gt;=$I76,$H76&gt;0,SUM($M76:BN76)&lt;$G76,$I76&lt;&gt;0),$G76/$H76,0)*IF(AND($K76&gt;0,BO$3&gt;$K76),0,1)*тех!BZ$6</f>
        <v>0</v>
      </c>
      <c r="BP76" s="64">
        <f>IF(AND(BP$3&gt;=$I76,$H76&gt;0,SUM($M76:BO76)&lt;$G76,$I76&lt;&gt;0),$G76/$H76,0)*IF(AND($K76&gt;0,BP$3&gt;$K76),0,1)*тех!CA$6</f>
        <v>0</v>
      </c>
      <c r="BQ76" s="64">
        <f>IF(AND(BQ$3&gt;=$I76,$H76&gt;0,SUM($M76:BP76)&lt;$G76,$I76&lt;&gt;0),$G76/$H76,0)*IF(AND($K76&gt;0,BQ$3&gt;$K76),0,1)*тех!CB$6</f>
        <v>0</v>
      </c>
      <c r="BR76" s="64">
        <f>IF(AND(BR$3&gt;=$I76,$H76&gt;0,SUM($M76:BQ76)&lt;$G76,$I76&lt;&gt;0),$G76/$H76,0)*IF(AND($K76&gt;0,BR$3&gt;$K76),0,1)*тех!CC$6</f>
        <v>0</v>
      </c>
      <c r="BS76" s="64">
        <f>IF(AND(BS$3&gt;=$I76,$H76&gt;0,SUM($M76:BR76)&lt;$G76,$I76&lt;&gt;0),$G76/$H76,0)*IF(AND($K76&gt;0,BS$3&gt;$K76),0,1)*тех!CD$6</f>
        <v>0</v>
      </c>
      <c r="BT76" s="64">
        <f>IF(AND(BT$3&gt;=$I76,$H76&gt;0,SUM($M76:BS76)&lt;$G76,$I76&lt;&gt;0),$G76/$H76,0)*IF(AND($K76&gt;0,BT$3&gt;$K76),0,1)*тех!CE$6</f>
        <v>0</v>
      </c>
    </row>
    <row r="77" spans="2:72">
      <c r="B77" s="3">
        <v>72</v>
      </c>
      <c r="C77" s="19" t="s">
        <v>751</v>
      </c>
      <c r="D77" s="19" t="s">
        <v>686</v>
      </c>
      <c r="E77" s="71">
        <v>180000</v>
      </c>
      <c r="F77" s="19">
        <v>0</v>
      </c>
      <c r="G77" s="76">
        <f t="shared" si="4"/>
        <v>0</v>
      </c>
      <c r="H77" s="7">
        <f>IFERROR(VLOOKUP(D77,тех!$N$19:$O$24,2,FALSE),)</f>
        <v>84</v>
      </c>
      <c r="I77" s="20">
        <f t="shared" si="6"/>
        <v>42370</v>
      </c>
      <c r="J77" s="111">
        <f>IF(AND(H77+(YEAR(I77)-YEAR(Параметры!$C$11))*12+(MONTH(I77)-MONTH(Параметры!$C$11))&gt;Параметры!$C$12,F77&gt;0),(G77-SUM(M77:BT77))/F77,)</f>
        <v>0</v>
      </c>
      <c r="K77" s="112">
        <f>IF(H77+(YEAR(I77)-YEAR(Параметры!$C$11))*12+(MONTH(I77)-MONTH(Параметры!$C$11))&gt;Параметры!$C$12,DATE(YEAR(Параметры!$C$11),MONTH(Параметры!$C$11)+Параметры!$C$12-1,1),"")</f>
        <v>42705</v>
      </c>
      <c r="M77" s="76">
        <f t="shared" si="2"/>
        <v>0</v>
      </c>
      <c r="N77" s="64">
        <f>IF(AND(N$3&gt;=$I77,$H77&gt;0,SUM($M77:M77)&lt;$G77,$I77&lt;&gt;0),$G77/$H77,0)*IF(AND($K77&gt;0,N$3&gt;$K77),0,1)*тех!Y$6</f>
        <v>0</v>
      </c>
      <c r="O77" s="64">
        <f>IF(AND(O$3&gt;=$I77,$H77&gt;0,SUM($M77:N77)&lt;$G77,$I77&lt;&gt;0),$G77/$H77,0)*IF(AND($K77&gt;0,O$3&gt;$K77),0,1)*тех!Z$6</f>
        <v>0</v>
      </c>
      <c r="P77" s="64">
        <f>IF(AND(P$3&gt;=$I77,$H77&gt;0,SUM($M77:O77)&lt;$G77,$I77&lt;&gt;0),$G77/$H77,0)*IF(AND($K77&gt;0,P$3&gt;$K77),0,1)*тех!AA$6</f>
        <v>0</v>
      </c>
      <c r="Q77" s="64">
        <f>IF(AND(Q$3&gt;=$I77,$H77&gt;0,SUM($M77:P77)&lt;$G77,$I77&lt;&gt;0),$G77/$H77,0)*IF(AND($K77&gt;0,Q$3&gt;$K77),0,1)*тех!AB$6</f>
        <v>0</v>
      </c>
      <c r="R77" s="64">
        <f>IF(AND(R$3&gt;=$I77,$H77&gt;0,SUM($M77:Q77)&lt;$G77,$I77&lt;&gt;0),$G77/$H77,0)*IF(AND($K77&gt;0,R$3&gt;$K77),0,1)*тех!AC$6</f>
        <v>0</v>
      </c>
      <c r="S77" s="64">
        <f>IF(AND(S$3&gt;=$I77,$H77&gt;0,SUM($M77:R77)&lt;$G77,$I77&lt;&gt;0),$G77/$H77,0)*IF(AND($K77&gt;0,S$3&gt;$K77),0,1)*тех!AD$6</f>
        <v>0</v>
      </c>
      <c r="T77" s="64">
        <f>IF(AND(T$3&gt;=$I77,$H77&gt;0,SUM($M77:S77)&lt;$G77,$I77&lt;&gt;0),$G77/$H77,0)*IF(AND($K77&gt;0,T$3&gt;$K77),0,1)*тех!AE$6</f>
        <v>0</v>
      </c>
      <c r="U77" s="64">
        <f>IF(AND(U$3&gt;=$I77,$H77&gt;0,SUM($M77:T77)&lt;$G77,$I77&lt;&gt;0),$G77/$H77,0)*IF(AND($K77&gt;0,U$3&gt;$K77),0,1)*тех!AF$6</f>
        <v>0</v>
      </c>
      <c r="V77" s="64">
        <f>IF(AND(V$3&gt;=$I77,$H77&gt;0,SUM($M77:U77)&lt;$G77,$I77&lt;&gt;0),$G77/$H77,0)*IF(AND($K77&gt;0,V$3&gt;$K77),0,1)*тех!AG$6</f>
        <v>0</v>
      </c>
      <c r="W77" s="64">
        <f>IF(AND(W$3&gt;=$I77,$H77&gt;0,SUM($M77:V77)&lt;$G77,$I77&lt;&gt;0),$G77/$H77,0)*IF(AND($K77&gt;0,W$3&gt;$K77),0,1)*тех!AH$6</f>
        <v>0</v>
      </c>
      <c r="X77" s="64">
        <f>IF(AND(X$3&gt;=$I77,$H77&gt;0,SUM($M77:W77)&lt;$G77,$I77&lt;&gt;0),$G77/$H77,0)*IF(AND($K77&gt;0,X$3&gt;$K77),0,1)*тех!AI$6</f>
        <v>0</v>
      </c>
      <c r="Y77" s="64">
        <f>IF(AND(Y$3&gt;=$I77,$H77&gt;0,SUM($M77:X77)&lt;$G77,$I77&lt;&gt;0),$G77/$H77,0)*IF(AND($K77&gt;0,Y$3&gt;$K77),0,1)*тех!AJ$6</f>
        <v>0</v>
      </c>
      <c r="Z77" s="64">
        <f>IF(AND(Z$3&gt;=$I77,$H77&gt;0,SUM($M77:Y77)&lt;$G77,$I77&lt;&gt;0),$G77/$H77,0)*IF(AND($K77&gt;0,Z$3&gt;$K77),0,1)*тех!AK$6</f>
        <v>0</v>
      </c>
      <c r="AA77" s="64">
        <f>IF(AND(AA$3&gt;=$I77,$H77&gt;0,SUM($M77:Z77)&lt;$G77,$I77&lt;&gt;0),$G77/$H77,0)*IF(AND($K77&gt;0,AA$3&gt;$K77),0,1)*тех!AL$6</f>
        <v>0</v>
      </c>
      <c r="AB77" s="64">
        <f>IF(AND(AB$3&gt;=$I77,$H77&gt;0,SUM($M77:AA77)&lt;$G77,$I77&lt;&gt;0),$G77/$H77,0)*IF(AND($K77&gt;0,AB$3&gt;$K77),0,1)*тех!AM$6</f>
        <v>0</v>
      </c>
      <c r="AC77" s="64">
        <f>IF(AND(AC$3&gt;=$I77,$H77&gt;0,SUM($M77:AB77)&lt;$G77,$I77&lt;&gt;0),$G77/$H77,0)*IF(AND($K77&gt;0,AC$3&gt;$K77),0,1)*тех!AN$6</f>
        <v>0</v>
      </c>
      <c r="AD77" s="64">
        <f>IF(AND(AD$3&gt;=$I77,$H77&gt;0,SUM($M77:AC77)&lt;$G77,$I77&lt;&gt;0),$G77/$H77,0)*IF(AND($K77&gt;0,AD$3&gt;$K77),0,1)*тех!AO$6</f>
        <v>0</v>
      </c>
      <c r="AE77" s="64">
        <f>IF(AND(AE$3&gt;=$I77,$H77&gt;0,SUM($M77:AD77)&lt;$G77,$I77&lt;&gt;0),$G77/$H77,0)*IF(AND($K77&gt;0,AE$3&gt;$K77),0,1)*тех!AP$6</f>
        <v>0</v>
      </c>
      <c r="AF77" s="64">
        <f>IF(AND(AF$3&gt;=$I77,$H77&gt;0,SUM($M77:AE77)&lt;$G77,$I77&lt;&gt;0),$G77/$H77,0)*IF(AND($K77&gt;0,AF$3&gt;$K77),0,1)*тех!AQ$6</f>
        <v>0</v>
      </c>
      <c r="AG77" s="64">
        <f>IF(AND(AG$3&gt;=$I77,$H77&gt;0,SUM($M77:AF77)&lt;$G77,$I77&lt;&gt;0),$G77/$H77,0)*IF(AND($K77&gt;0,AG$3&gt;$K77),0,1)*тех!AR$6</f>
        <v>0</v>
      </c>
      <c r="AH77" s="64">
        <f>IF(AND(AH$3&gt;=$I77,$H77&gt;0,SUM($M77:AG77)&lt;$G77,$I77&lt;&gt;0),$G77/$H77,0)*IF(AND($K77&gt;0,AH$3&gt;$K77),0,1)*тех!AS$6</f>
        <v>0</v>
      </c>
      <c r="AI77" s="64">
        <f>IF(AND(AI$3&gt;=$I77,$H77&gt;0,SUM($M77:AH77)&lt;$G77,$I77&lt;&gt;0),$G77/$H77,0)*IF(AND($K77&gt;0,AI$3&gt;$K77),0,1)*тех!AT$6</f>
        <v>0</v>
      </c>
      <c r="AJ77" s="64">
        <f>IF(AND(AJ$3&gt;=$I77,$H77&gt;0,SUM($M77:AI77)&lt;$G77,$I77&lt;&gt;0),$G77/$H77,0)*IF(AND($K77&gt;0,AJ$3&gt;$K77),0,1)*тех!AU$6</f>
        <v>0</v>
      </c>
      <c r="AK77" s="64">
        <f>IF(AND(AK$3&gt;=$I77,$H77&gt;0,SUM($M77:AJ77)&lt;$G77,$I77&lt;&gt;0),$G77/$H77,0)*IF(AND($K77&gt;0,AK$3&gt;$K77),0,1)*тех!AV$6</f>
        <v>0</v>
      </c>
      <c r="AL77" s="64">
        <f>IF(AND(AL$3&gt;=$I77,$H77&gt;0,SUM($M77:AK77)&lt;$G77,$I77&lt;&gt;0),$G77/$H77,0)*IF(AND($K77&gt;0,AL$3&gt;$K77),0,1)*тех!AW$6</f>
        <v>0</v>
      </c>
      <c r="AM77" s="64">
        <f>IF(AND(AM$3&gt;=$I77,$H77&gt;0,SUM($M77:AL77)&lt;$G77,$I77&lt;&gt;0),$G77/$H77,0)*IF(AND($K77&gt;0,AM$3&gt;$K77),0,1)*тех!AX$6</f>
        <v>0</v>
      </c>
      <c r="AN77" s="64">
        <f>IF(AND(AN$3&gt;=$I77,$H77&gt;0,SUM($M77:AM77)&lt;$G77,$I77&lt;&gt;0),$G77/$H77,0)*IF(AND($K77&gt;0,AN$3&gt;$K77),0,1)*тех!AY$6</f>
        <v>0</v>
      </c>
      <c r="AO77" s="64">
        <f>IF(AND(AO$3&gt;=$I77,$H77&gt;0,SUM($M77:AN77)&lt;$G77,$I77&lt;&gt;0),$G77/$H77,0)*IF(AND($K77&gt;0,AO$3&gt;$K77),0,1)*тех!AZ$6</f>
        <v>0</v>
      </c>
      <c r="AP77" s="64">
        <f>IF(AND(AP$3&gt;=$I77,$H77&gt;0,SUM($M77:AO77)&lt;$G77,$I77&lt;&gt;0),$G77/$H77,0)*IF(AND($K77&gt;0,AP$3&gt;$K77),0,1)*тех!BA$6</f>
        <v>0</v>
      </c>
      <c r="AQ77" s="64">
        <f>IF(AND(AQ$3&gt;=$I77,$H77&gt;0,SUM($M77:AP77)&lt;$G77,$I77&lt;&gt;0),$G77/$H77,0)*IF(AND($K77&gt;0,AQ$3&gt;$K77),0,1)*тех!BB$6</f>
        <v>0</v>
      </c>
      <c r="AR77" s="64">
        <f>IF(AND(AR$3&gt;=$I77,$H77&gt;0,SUM($M77:AQ77)&lt;$G77,$I77&lt;&gt;0),$G77/$H77,0)*IF(AND($K77&gt;0,AR$3&gt;$K77),0,1)*тех!BC$6</f>
        <v>0</v>
      </c>
      <c r="AS77" s="64">
        <f>IF(AND(AS$3&gt;=$I77,$H77&gt;0,SUM($M77:AR77)&lt;$G77,$I77&lt;&gt;0),$G77/$H77,0)*IF(AND($K77&gt;0,AS$3&gt;$K77),0,1)*тех!BD$6</f>
        <v>0</v>
      </c>
      <c r="AT77" s="64">
        <f>IF(AND(AT$3&gt;=$I77,$H77&gt;0,SUM($M77:AS77)&lt;$G77,$I77&lt;&gt;0),$G77/$H77,0)*IF(AND($K77&gt;0,AT$3&gt;$K77),0,1)*тех!BE$6</f>
        <v>0</v>
      </c>
      <c r="AU77" s="64">
        <f>IF(AND(AU$3&gt;=$I77,$H77&gt;0,SUM($M77:AT77)&lt;$G77,$I77&lt;&gt;0),$G77/$H77,0)*IF(AND($K77&gt;0,AU$3&gt;$K77),0,1)*тех!BF$6</f>
        <v>0</v>
      </c>
      <c r="AV77" s="64">
        <f>IF(AND(AV$3&gt;=$I77,$H77&gt;0,SUM($M77:AU77)&lt;$G77,$I77&lt;&gt;0),$G77/$H77,0)*IF(AND($K77&gt;0,AV$3&gt;$K77),0,1)*тех!BG$6</f>
        <v>0</v>
      </c>
      <c r="AW77" s="64">
        <f>IF(AND(AW$3&gt;=$I77,$H77&gt;0,SUM($M77:AV77)&lt;$G77,$I77&lt;&gt;0),$G77/$H77,0)*IF(AND($K77&gt;0,AW$3&gt;$K77),0,1)*тех!BH$6</f>
        <v>0</v>
      </c>
      <c r="AX77" s="64">
        <f>IF(AND(AX$3&gt;=$I77,$H77&gt;0,SUM($M77:AW77)&lt;$G77,$I77&lt;&gt;0),$G77/$H77,0)*IF(AND($K77&gt;0,AX$3&gt;$K77),0,1)*тех!BI$6</f>
        <v>0</v>
      </c>
      <c r="AY77" s="64">
        <f>IF(AND(AY$3&gt;=$I77,$H77&gt;0,SUM($M77:AX77)&lt;$G77,$I77&lt;&gt;0),$G77/$H77,0)*IF(AND($K77&gt;0,AY$3&gt;$K77),0,1)*тех!BJ$6</f>
        <v>0</v>
      </c>
      <c r="AZ77" s="64">
        <f>IF(AND(AZ$3&gt;=$I77,$H77&gt;0,SUM($M77:AY77)&lt;$G77,$I77&lt;&gt;0),$G77/$H77,0)*IF(AND($K77&gt;0,AZ$3&gt;$K77),0,1)*тех!BK$6</f>
        <v>0</v>
      </c>
      <c r="BA77" s="64">
        <f>IF(AND(BA$3&gt;=$I77,$H77&gt;0,SUM($M77:AZ77)&lt;$G77,$I77&lt;&gt;0),$G77/$H77,0)*IF(AND($K77&gt;0,BA$3&gt;$K77),0,1)*тех!BL$6</f>
        <v>0</v>
      </c>
      <c r="BB77" s="64">
        <f>IF(AND(BB$3&gt;=$I77,$H77&gt;0,SUM($M77:BA77)&lt;$G77,$I77&lt;&gt;0),$G77/$H77,0)*IF(AND($K77&gt;0,BB$3&gt;$K77),0,1)*тех!BM$6</f>
        <v>0</v>
      </c>
      <c r="BC77" s="64">
        <f>IF(AND(BC$3&gt;=$I77,$H77&gt;0,SUM($M77:BB77)&lt;$G77,$I77&lt;&gt;0),$G77/$H77,0)*IF(AND($K77&gt;0,BC$3&gt;$K77),0,1)*тех!BN$6</f>
        <v>0</v>
      </c>
      <c r="BD77" s="64">
        <f>IF(AND(BD$3&gt;=$I77,$H77&gt;0,SUM($M77:BC77)&lt;$G77,$I77&lt;&gt;0),$G77/$H77,0)*IF(AND($K77&gt;0,BD$3&gt;$K77),0,1)*тех!BO$6</f>
        <v>0</v>
      </c>
      <c r="BE77" s="64">
        <f>IF(AND(BE$3&gt;=$I77,$H77&gt;0,SUM($M77:BD77)&lt;$G77,$I77&lt;&gt;0),$G77/$H77,0)*IF(AND($K77&gt;0,BE$3&gt;$K77),0,1)*тех!BP$6</f>
        <v>0</v>
      </c>
      <c r="BF77" s="64">
        <f>IF(AND(BF$3&gt;=$I77,$H77&gt;0,SUM($M77:BE77)&lt;$G77,$I77&lt;&gt;0),$G77/$H77,0)*IF(AND($K77&gt;0,BF$3&gt;$K77),0,1)*тех!BQ$6</f>
        <v>0</v>
      </c>
      <c r="BG77" s="64">
        <f>IF(AND(BG$3&gt;=$I77,$H77&gt;0,SUM($M77:BF77)&lt;$G77,$I77&lt;&gt;0),$G77/$H77,0)*IF(AND($K77&gt;0,BG$3&gt;$K77),0,1)*тех!BR$6</f>
        <v>0</v>
      </c>
      <c r="BH77" s="64">
        <f>IF(AND(BH$3&gt;=$I77,$H77&gt;0,SUM($M77:BG77)&lt;$G77,$I77&lt;&gt;0),$G77/$H77,0)*IF(AND($K77&gt;0,BH$3&gt;$K77),0,1)*тех!BS$6</f>
        <v>0</v>
      </c>
      <c r="BI77" s="64">
        <f>IF(AND(BI$3&gt;=$I77,$H77&gt;0,SUM($M77:BH77)&lt;$G77,$I77&lt;&gt;0),$G77/$H77,0)*IF(AND($K77&gt;0,BI$3&gt;$K77),0,1)*тех!BT$6</f>
        <v>0</v>
      </c>
      <c r="BJ77" s="64">
        <f>IF(AND(BJ$3&gt;=$I77,$H77&gt;0,SUM($M77:BI77)&lt;$G77,$I77&lt;&gt;0),$G77/$H77,0)*IF(AND($K77&gt;0,BJ$3&gt;$K77),0,1)*тех!BU$6</f>
        <v>0</v>
      </c>
      <c r="BK77" s="64">
        <f>IF(AND(BK$3&gt;=$I77,$H77&gt;0,SUM($M77:BJ77)&lt;$G77,$I77&lt;&gt;0),$G77/$H77,0)*IF(AND($K77&gt;0,BK$3&gt;$K77),0,1)*тех!BV$6</f>
        <v>0</v>
      </c>
      <c r="BL77" s="64">
        <f>IF(AND(BL$3&gt;=$I77,$H77&gt;0,SUM($M77:BK77)&lt;$G77,$I77&lt;&gt;0),$G77/$H77,0)*IF(AND($K77&gt;0,BL$3&gt;$K77),0,1)*тех!BW$6</f>
        <v>0</v>
      </c>
      <c r="BM77" s="64">
        <f>IF(AND(BM$3&gt;=$I77,$H77&gt;0,SUM($M77:BL77)&lt;$G77,$I77&lt;&gt;0),$G77/$H77,0)*IF(AND($K77&gt;0,BM$3&gt;$K77),0,1)*тех!BX$6</f>
        <v>0</v>
      </c>
      <c r="BN77" s="64">
        <f>IF(AND(BN$3&gt;=$I77,$H77&gt;0,SUM($M77:BM77)&lt;$G77,$I77&lt;&gt;0),$G77/$H77,0)*IF(AND($K77&gt;0,BN$3&gt;$K77),0,1)*тех!BY$6</f>
        <v>0</v>
      </c>
      <c r="BO77" s="64">
        <f>IF(AND(BO$3&gt;=$I77,$H77&gt;0,SUM($M77:BN77)&lt;$G77,$I77&lt;&gt;0),$G77/$H77,0)*IF(AND($K77&gt;0,BO$3&gt;$K77),0,1)*тех!BZ$6</f>
        <v>0</v>
      </c>
      <c r="BP77" s="64">
        <f>IF(AND(BP$3&gt;=$I77,$H77&gt;0,SUM($M77:BO77)&lt;$G77,$I77&lt;&gt;0),$G77/$H77,0)*IF(AND($K77&gt;0,BP$3&gt;$K77),0,1)*тех!CA$6</f>
        <v>0</v>
      </c>
      <c r="BQ77" s="64">
        <f>IF(AND(BQ$3&gt;=$I77,$H77&gt;0,SUM($M77:BP77)&lt;$G77,$I77&lt;&gt;0),$G77/$H77,0)*IF(AND($K77&gt;0,BQ$3&gt;$K77),0,1)*тех!CB$6</f>
        <v>0</v>
      </c>
      <c r="BR77" s="64">
        <f>IF(AND(BR$3&gt;=$I77,$H77&gt;0,SUM($M77:BQ77)&lt;$G77,$I77&lt;&gt;0),$G77/$H77,0)*IF(AND($K77&gt;0,BR$3&gt;$K77),0,1)*тех!CC$6</f>
        <v>0</v>
      </c>
      <c r="BS77" s="64">
        <f>IF(AND(BS$3&gt;=$I77,$H77&gt;0,SUM($M77:BR77)&lt;$G77,$I77&lt;&gt;0),$G77/$H77,0)*IF(AND($K77&gt;0,BS$3&gt;$K77),0,1)*тех!CD$6</f>
        <v>0</v>
      </c>
      <c r="BT77" s="64">
        <f>IF(AND(BT$3&gt;=$I77,$H77&gt;0,SUM($M77:BS77)&lt;$G77,$I77&lt;&gt;0),$G77/$H77,0)*IF(AND($K77&gt;0,BT$3&gt;$K77),0,1)*тех!CE$6</f>
        <v>0</v>
      </c>
    </row>
    <row r="78" spans="2:72">
      <c r="B78" s="3">
        <v>73</v>
      </c>
      <c r="C78" s="19" t="s">
        <v>752</v>
      </c>
      <c r="D78" s="19" t="s">
        <v>686</v>
      </c>
      <c r="E78" s="71">
        <v>150000</v>
      </c>
      <c r="F78" s="19"/>
      <c r="G78" s="76">
        <f t="shared" si="4"/>
        <v>0</v>
      </c>
      <c r="H78" s="7">
        <f>IFERROR(VLOOKUP(D78,тех!$N$19:$O$24,2,FALSE),)</f>
        <v>84</v>
      </c>
      <c r="I78" s="20">
        <f t="shared" si="6"/>
        <v>42370</v>
      </c>
      <c r="J78" s="111">
        <f>IF(AND(H78+(YEAR(I78)-YEAR(Параметры!$C$11))*12+(MONTH(I78)-MONTH(Параметры!$C$11))&gt;Параметры!$C$12,F78&gt;0),(G78-SUM(M78:BT78))/F78,)</f>
        <v>0</v>
      </c>
      <c r="K78" s="112">
        <f>IF(H78+(YEAR(I78)-YEAR(Параметры!$C$11))*12+(MONTH(I78)-MONTH(Параметры!$C$11))&gt;Параметры!$C$12,DATE(YEAR(Параметры!$C$11),MONTH(Параметры!$C$11)+Параметры!$C$12-1,1),"")</f>
        <v>42705</v>
      </c>
      <c r="M78" s="76">
        <f t="shared" si="2"/>
        <v>0</v>
      </c>
      <c r="N78" s="64">
        <f>IF(AND(N$3&gt;=$I78,$H78&gt;0,SUM($M78:M78)&lt;$G78,$I78&lt;&gt;0),$G78/$H78,0)*IF(AND($K78&gt;0,N$3&gt;$K78),0,1)*тех!Y$6</f>
        <v>0</v>
      </c>
      <c r="O78" s="64">
        <f>IF(AND(O$3&gt;=$I78,$H78&gt;0,SUM($M78:N78)&lt;$G78,$I78&lt;&gt;0),$G78/$H78,0)*IF(AND($K78&gt;0,O$3&gt;$K78),0,1)*тех!Z$6</f>
        <v>0</v>
      </c>
      <c r="P78" s="64">
        <f>IF(AND(P$3&gt;=$I78,$H78&gt;0,SUM($M78:O78)&lt;$G78,$I78&lt;&gt;0),$G78/$H78,0)*IF(AND($K78&gt;0,P$3&gt;$K78),0,1)*тех!AA$6</f>
        <v>0</v>
      </c>
      <c r="Q78" s="64">
        <f>IF(AND(Q$3&gt;=$I78,$H78&gt;0,SUM($M78:P78)&lt;$G78,$I78&lt;&gt;0),$G78/$H78,0)*IF(AND($K78&gt;0,Q$3&gt;$K78),0,1)*тех!AB$6</f>
        <v>0</v>
      </c>
      <c r="R78" s="64">
        <f>IF(AND(R$3&gt;=$I78,$H78&gt;0,SUM($M78:Q78)&lt;$G78,$I78&lt;&gt;0),$G78/$H78,0)*IF(AND($K78&gt;0,R$3&gt;$K78),0,1)*тех!AC$6</f>
        <v>0</v>
      </c>
      <c r="S78" s="64">
        <f>IF(AND(S$3&gt;=$I78,$H78&gt;0,SUM($M78:R78)&lt;$G78,$I78&lt;&gt;0),$G78/$H78,0)*IF(AND($K78&gt;0,S$3&gt;$K78),0,1)*тех!AD$6</f>
        <v>0</v>
      </c>
      <c r="T78" s="64">
        <f>IF(AND(T$3&gt;=$I78,$H78&gt;0,SUM($M78:S78)&lt;$G78,$I78&lt;&gt;0),$G78/$H78,0)*IF(AND($K78&gt;0,T$3&gt;$K78),0,1)*тех!AE$6</f>
        <v>0</v>
      </c>
      <c r="U78" s="64">
        <f>IF(AND(U$3&gt;=$I78,$H78&gt;0,SUM($M78:T78)&lt;$G78,$I78&lt;&gt;0),$G78/$H78,0)*IF(AND($K78&gt;0,U$3&gt;$K78),0,1)*тех!AF$6</f>
        <v>0</v>
      </c>
      <c r="V78" s="64">
        <f>IF(AND(V$3&gt;=$I78,$H78&gt;0,SUM($M78:U78)&lt;$G78,$I78&lt;&gt;0),$G78/$H78,0)*IF(AND($K78&gt;0,V$3&gt;$K78),0,1)*тех!AG$6</f>
        <v>0</v>
      </c>
      <c r="W78" s="64">
        <f>IF(AND(W$3&gt;=$I78,$H78&gt;0,SUM($M78:V78)&lt;$G78,$I78&lt;&gt;0),$G78/$H78,0)*IF(AND($K78&gt;0,W$3&gt;$K78),0,1)*тех!AH$6</f>
        <v>0</v>
      </c>
      <c r="X78" s="64">
        <f>IF(AND(X$3&gt;=$I78,$H78&gt;0,SUM($M78:W78)&lt;$G78,$I78&lt;&gt;0),$G78/$H78,0)*IF(AND($K78&gt;0,X$3&gt;$K78),0,1)*тех!AI$6</f>
        <v>0</v>
      </c>
      <c r="Y78" s="64">
        <f>IF(AND(Y$3&gt;=$I78,$H78&gt;0,SUM($M78:X78)&lt;$G78,$I78&lt;&gt;0),$G78/$H78,0)*IF(AND($K78&gt;0,Y$3&gt;$K78),0,1)*тех!AJ$6</f>
        <v>0</v>
      </c>
      <c r="Z78" s="64">
        <f>IF(AND(Z$3&gt;=$I78,$H78&gt;0,SUM($M78:Y78)&lt;$G78,$I78&lt;&gt;0),$G78/$H78,0)*IF(AND($K78&gt;0,Z$3&gt;$K78),0,1)*тех!AK$6</f>
        <v>0</v>
      </c>
      <c r="AA78" s="64">
        <f>IF(AND(AA$3&gt;=$I78,$H78&gt;0,SUM($M78:Z78)&lt;$G78,$I78&lt;&gt;0),$G78/$H78,0)*IF(AND($K78&gt;0,AA$3&gt;$K78),0,1)*тех!AL$6</f>
        <v>0</v>
      </c>
      <c r="AB78" s="64">
        <f>IF(AND(AB$3&gt;=$I78,$H78&gt;0,SUM($M78:AA78)&lt;$G78,$I78&lt;&gt;0),$G78/$H78,0)*IF(AND($K78&gt;0,AB$3&gt;$K78),0,1)*тех!AM$6</f>
        <v>0</v>
      </c>
      <c r="AC78" s="64">
        <f>IF(AND(AC$3&gt;=$I78,$H78&gt;0,SUM($M78:AB78)&lt;$G78,$I78&lt;&gt;0),$G78/$H78,0)*IF(AND($K78&gt;0,AC$3&gt;$K78),0,1)*тех!AN$6</f>
        <v>0</v>
      </c>
      <c r="AD78" s="64">
        <f>IF(AND(AD$3&gt;=$I78,$H78&gt;0,SUM($M78:AC78)&lt;$G78,$I78&lt;&gt;0),$G78/$H78,0)*IF(AND($K78&gt;0,AD$3&gt;$K78),0,1)*тех!AO$6</f>
        <v>0</v>
      </c>
      <c r="AE78" s="64">
        <f>IF(AND(AE$3&gt;=$I78,$H78&gt;0,SUM($M78:AD78)&lt;$G78,$I78&lt;&gt;0),$G78/$H78,0)*IF(AND($K78&gt;0,AE$3&gt;$K78),0,1)*тех!AP$6</f>
        <v>0</v>
      </c>
      <c r="AF78" s="64">
        <f>IF(AND(AF$3&gt;=$I78,$H78&gt;0,SUM($M78:AE78)&lt;$G78,$I78&lt;&gt;0),$G78/$H78,0)*IF(AND($K78&gt;0,AF$3&gt;$K78),0,1)*тех!AQ$6</f>
        <v>0</v>
      </c>
      <c r="AG78" s="64">
        <f>IF(AND(AG$3&gt;=$I78,$H78&gt;0,SUM($M78:AF78)&lt;$G78,$I78&lt;&gt;0),$G78/$H78,0)*IF(AND($K78&gt;0,AG$3&gt;$K78),0,1)*тех!AR$6</f>
        <v>0</v>
      </c>
      <c r="AH78" s="64">
        <f>IF(AND(AH$3&gt;=$I78,$H78&gt;0,SUM($M78:AG78)&lt;$G78,$I78&lt;&gt;0),$G78/$H78,0)*IF(AND($K78&gt;0,AH$3&gt;$K78),0,1)*тех!AS$6</f>
        <v>0</v>
      </c>
      <c r="AI78" s="64">
        <f>IF(AND(AI$3&gt;=$I78,$H78&gt;0,SUM($M78:AH78)&lt;$G78,$I78&lt;&gt;0),$G78/$H78,0)*IF(AND($K78&gt;0,AI$3&gt;$K78),0,1)*тех!AT$6</f>
        <v>0</v>
      </c>
      <c r="AJ78" s="64">
        <f>IF(AND(AJ$3&gt;=$I78,$H78&gt;0,SUM($M78:AI78)&lt;$G78,$I78&lt;&gt;0),$G78/$H78,0)*IF(AND($K78&gt;0,AJ$3&gt;$K78),0,1)*тех!AU$6</f>
        <v>0</v>
      </c>
      <c r="AK78" s="64">
        <f>IF(AND(AK$3&gt;=$I78,$H78&gt;0,SUM($M78:AJ78)&lt;$G78,$I78&lt;&gt;0),$G78/$H78,0)*IF(AND($K78&gt;0,AK$3&gt;$K78),0,1)*тех!AV$6</f>
        <v>0</v>
      </c>
      <c r="AL78" s="64">
        <f>IF(AND(AL$3&gt;=$I78,$H78&gt;0,SUM($M78:AK78)&lt;$G78,$I78&lt;&gt;0),$G78/$H78,0)*IF(AND($K78&gt;0,AL$3&gt;$K78),0,1)*тех!AW$6</f>
        <v>0</v>
      </c>
      <c r="AM78" s="64">
        <f>IF(AND(AM$3&gt;=$I78,$H78&gt;0,SUM($M78:AL78)&lt;$G78,$I78&lt;&gt;0),$G78/$H78,0)*IF(AND($K78&gt;0,AM$3&gt;$K78),0,1)*тех!AX$6</f>
        <v>0</v>
      </c>
      <c r="AN78" s="64">
        <f>IF(AND(AN$3&gt;=$I78,$H78&gt;0,SUM($M78:AM78)&lt;$G78,$I78&lt;&gt;0),$G78/$H78,0)*IF(AND($K78&gt;0,AN$3&gt;$K78),0,1)*тех!AY$6</f>
        <v>0</v>
      </c>
      <c r="AO78" s="64">
        <f>IF(AND(AO$3&gt;=$I78,$H78&gt;0,SUM($M78:AN78)&lt;$G78,$I78&lt;&gt;0),$G78/$H78,0)*IF(AND($K78&gt;0,AO$3&gt;$K78),0,1)*тех!AZ$6</f>
        <v>0</v>
      </c>
      <c r="AP78" s="64">
        <f>IF(AND(AP$3&gt;=$I78,$H78&gt;0,SUM($M78:AO78)&lt;$G78,$I78&lt;&gt;0),$G78/$H78,0)*IF(AND($K78&gt;0,AP$3&gt;$K78),0,1)*тех!BA$6</f>
        <v>0</v>
      </c>
      <c r="AQ78" s="64">
        <f>IF(AND(AQ$3&gt;=$I78,$H78&gt;0,SUM($M78:AP78)&lt;$G78,$I78&lt;&gt;0),$G78/$H78,0)*IF(AND($K78&gt;0,AQ$3&gt;$K78),0,1)*тех!BB$6</f>
        <v>0</v>
      </c>
      <c r="AR78" s="64">
        <f>IF(AND(AR$3&gt;=$I78,$H78&gt;0,SUM($M78:AQ78)&lt;$G78,$I78&lt;&gt;0),$G78/$H78,0)*IF(AND($K78&gt;0,AR$3&gt;$K78),0,1)*тех!BC$6</f>
        <v>0</v>
      </c>
      <c r="AS78" s="64">
        <f>IF(AND(AS$3&gt;=$I78,$H78&gt;0,SUM($M78:AR78)&lt;$G78,$I78&lt;&gt;0),$G78/$H78,0)*IF(AND($K78&gt;0,AS$3&gt;$K78),0,1)*тех!BD$6</f>
        <v>0</v>
      </c>
      <c r="AT78" s="64">
        <f>IF(AND(AT$3&gt;=$I78,$H78&gt;0,SUM($M78:AS78)&lt;$G78,$I78&lt;&gt;0),$G78/$H78,0)*IF(AND($K78&gt;0,AT$3&gt;$K78),0,1)*тех!BE$6</f>
        <v>0</v>
      </c>
      <c r="AU78" s="64">
        <f>IF(AND(AU$3&gt;=$I78,$H78&gt;0,SUM($M78:AT78)&lt;$G78,$I78&lt;&gt;0),$G78/$H78,0)*IF(AND($K78&gt;0,AU$3&gt;$K78),0,1)*тех!BF$6</f>
        <v>0</v>
      </c>
      <c r="AV78" s="64">
        <f>IF(AND(AV$3&gt;=$I78,$H78&gt;0,SUM($M78:AU78)&lt;$G78,$I78&lt;&gt;0),$G78/$H78,0)*IF(AND($K78&gt;0,AV$3&gt;$K78),0,1)*тех!BG$6</f>
        <v>0</v>
      </c>
      <c r="AW78" s="64">
        <f>IF(AND(AW$3&gt;=$I78,$H78&gt;0,SUM($M78:AV78)&lt;$G78,$I78&lt;&gt;0),$G78/$H78,0)*IF(AND($K78&gt;0,AW$3&gt;$K78),0,1)*тех!BH$6</f>
        <v>0</v>
      </c>
      <c r="AX78" s="64">
        <f>IF(AND(AX$3&gt;=$I78,$H78&gt;0,SUM($M78:AW78)&lt;$G78,$I78&lt;&gt;0),$G78/$H78,0)*IF(AND($K78&gt;0,AX$3&gt;$K78),0,1)*тех!BI$6</f>
        <v>0</v>
      </c>
      <c r="AY78" s="64">
        <f>IF(AND(AY$3&gt;=$I78,$H78&gt;0,SUM($M78:AX78)&lt;$G78,$I78&lt;&gt;0),$G78/$H78,0)*IF(AND($K78&gt;0,AY$3&gt;$K78),0,1)*тех!BJ$6</f>
        <v>0</v>
      </c>
      <c r="AZ78" s="64">
        <f>IF(AND(AZ$3&gt;=$I78,$H78&gt;0,SUM($M78:AY78)&lt;$G78,$I78&lt;&gt;0),$G78/$H78,0)*IF(AND($K78&gt;0,AZ$3&gt;$K78),0,1)*тех!BK$6</f>
        <v>0</v>
      </c>
      <c r="BA78" s="64">
        <f>IF(AND(BA$3&gt;=$I78,$H78&gt;0,SUM($M78:AZ78)&lt;$G78,$I78&lt;&gt;0),$G78/$H78,0)*IF(AND($K78&gt;0,BA$3&gt;$K78),0,1)*тех!BL$6</f>
        <v>0</v>
      </c>
      <c r="BB78" s="64">
        <f>IF(AND(BB$3&gt;=$I78,$H78&gt;0,SUM($M78:BA78)&lt;$G78,$I78&lt;&gt;0),$G78/$H78,0)*IF(AND($K78&gt;0,BB$3&gt;$K78),0,1)*тех!BM$6</f>
        <v>0</v>
      </c>
      <c r="BC78" s="64">
        <f>IF(AND(BC$3&gt;=$I78,$H78&gt;0,SUM($M78:BB78)&lt;$G78,$I78&lt;&gt;0),$G78/$H78,0)*IF(AND($K78&gt;0,BC$3&gt;$K78),0,1)*тех!BN$6</f>
        <v>0</v>
      </c>
      <c r="BD78" s="64">
        <f>IF(AND(BD$3&gt;=$I78,$H78&gt;0,SUM($M78:BC78)&lt;$G78,$I78&lt;&gt;0),$G78/$H78,0)*IF(AND($K78&gt;0,BD$3&gt;$K78),0,1)*тех!BO$6</f>
        <v>0</v>
      </c>
      <c r="BE78" s="64">
        <f>IF(AND(BE$3&gt;=$I78,$H78&gt;0,SUM($M78:BD78)&lt;$G78,$I78&lt;&gt;0),$G78/$H78,0)*IF(AND($K78&gt;0,BE$3&gt;$K78),0,1)*тех!BP$6</f>
        <v>0</v>
      </c>
      <c r="BF78" s="64">
        <f>IF(AND(BF$3&gt;=$I78,$H78&gt;0,SUM($M78:BE78)&lt;$G78,$I78&lt;&gt;0),$G78/$H78,0)*IF(AND($K78&gt;0,BF$3&gt;$K78),0,1)*тех!BQ$6</f>
        <v>0</v>
      </c>
      <c r="BG78" s="64">
        <f>IF(AND(BG$3&gt;=$I78,$H78&gt;0,SUM($M78:BF78)&lt;$G78,$I78&lt;&gt;0),$G78/$H78,0)*IF(AND($K78&gt;0,BG$3&gt;$K78),0,1)*тех!BR$6</f>
        <v>0</v>
      </c>
      <c r="BH78" s="64">
        <f>IF(AND(BH$3&gt;=$I78,$H78&gt;0,SUM($M78:BG78)&lt;$G78,$I78&lt;&gt;0),$G78/$H78,0)*IF(AND($K78&gt;0,BH$3&gt;$K78),0,1)*тех!BS$6</f>
        <v>0</v>
      </c>
      <c r="BI78" s="64">
        <f>IF(AND(BI$3&gt;=$I78,$H78&gt;0,SUM($M78:BH78)&lt;$G78,$I78&lt;&gt;0),$G78/$H78,0)*IF(AND($K78&gt;0,BI$3&gt;$K78),0,1)*тех!BT$6</f>
        <v>0</v>
      </c>
      <c r="BJ78" s="64">
        <f>IF(AND(BJ$3&gt;=$I78,$H78&gt;0,SUM($M78:BI78)&lt;$G78,$I78&lt;&gt;0),$G78/$H78,0)*IF(AND($K78&gt;0,BJ$3&gt;$K78),0,1)*тех!BU$6</f>
        <v>0</v>
      </c>
      <c r="BK78" s="64">
        <f>IF(AND(BK$3&gt;=$I78,$H78&gt;0,SUM($M78:BJ78)&lt;$G78,$I78&lt;&gt;0),$G78/$H78,0)*IF(AND($K78&gt;0,BK$3&gt;$K78),0,1)*тех!BV$6</f>
        <v>0</v>
      </c>
      <c r="BL78" s="64">
        <f>IF(AND(BL$3&gt;=$I78,$H78&gt;0,SUM($M78:BK78)&lt;$G78,$I78&lt;&gt;0),$G78/$H78,0)*IF(AND($K78&gt;0,BL$3&gt;$K78),0,1)*тех!BW$6</f>
        <v>0</v>
      </c>
      <c r="BM78" s="64">
        <f>IF(AND(BM$3&gt;=$I78,$H78&gt;0,SUM($M78:BL78)&lt;$G78,$I78&lt;&gt;0),$G78/$H78,0)*IF(AND($K78&gt;0,BM$3&gt;$K78),0,1)*тех!BX$6</f>
        <v>0</v>
      </c>
      <c r="BN78" s="64">
        <f>IF(AND(BN$3&gt;=$I78,$H78&gt;0,SUM($M78:BM78)&lt;$G78,$I78&lt;&gt;0),$G78/$H78,0)*IF(AND($K78&gt;0,BN$3&gt;$K78),0,1)*тех!BY$6</f>
        <v>0</v>
      </c>
      <c r="BO78" s="64">
        <f>IF(AND(BO$3&gt;=$I78,$H78&gt;0,SUM($M78:BN78)&lt;$G78,$I78&lt;&gt;0),$G78/$H78,0)*IF(AND($K78&gt;0,BO$3&gt;$K78),0,1)*тех!BZ$6</f>
        <v>0</v>
      </c>
      <c r="BP78" s="64">
        <f>IF(AND(BP$3&gt;=$I78,$H78&gt;0,SUM($M78:BO78)&lt;$G78,$I78&lt;&gt;0),$G78/$H78,0)*IF(AND($K78&gt;0,BP$3&gt;$K78),0,1)*тех!CA$6</f>
        <v>0</v>
      </c>
      <c r="BQ78" s="64">
        <f>IF(AND(BQ$3&gt;=$I78,$H78&gt;0,SUM($M78:BP78)&lt;$G78,$I78&lt;&gt;0),$G78/$H78,0)*IF(AND($K78&gt;0,BQ$3&gt;$K78),0,1)*тех!CB$6</f>
        <v>0</v>
      </c>
      <c r="BR78" s="64">
        <f>IF(AND(BR$3&gt;=$I78,$H78&gt;0,SUM($M78:BQ78)&lt;$G78,$I78&lt;&gt;0),$G78/$H78,0)*IF(AND($K78&gt;0,BR$3&gt;$K78),0,1)*тех!CC$6</f>
        <v>0</v>
      </c>
      <c r="BS78" s="64">
        <f>IF(AND(BS$3&gt;=$I78,$H78&gt;0,SUM($M78:BR78)&lt;$G78,$I78&lt;&gt;0),$G78/$H78,0)*IF(AND($K78&gt;0,BS$3&gt;$K78),0,1)*тех!CD$6</f>
        <v>0</v>
      </c>
      <c r="BT78" s="64">
        <f>IF(AND(BT$3&gt;=$I78,$H78&gt;0,SUM($M78:BS78)&lt;$G78,$I78&lt;&gt;0),$G78/$H78,0)*IF(AND($K78&gt;0,BT$3&gt;$K78),0,1)*тех!CE$6</f>
        <v>0</v>
      </c>
    </row>
    <row r="79" spans="2:72">
      <c r="B79" s="3">
        <v>74</v>
      </c>
      <c r="C79" s="19" t="s">
        <v>753</v>
      </c>
      <c r="D79" s="19" t="s">
        <v>686</v>
      </c>
      <c r="E79" s="71">
        <v>121000</v>
      </c>
      <c r="F79" s="19">
        <v>0</v>
      </c>
      <c r="G79" s="76">
        <f t="shared" si="4"/>
        <v>0</v>
      </c>
      <c r="H79" s="7">
        <f>IFERROR(VLOOKUP(D79,тех!$N$19:$O$24,2,FALSE),)</f>
        <v>84</v>
      </c>
      <c r="I79" s="20">
        <f t="shared" si="6"/>
        <v>42370</v>
      </c>
      <c r="J79" s="111">
        <f>IF(AND(H79+(YEAR(I79)-YEAR(Параметры!$C$11))*12+(MONTH(I79)-MONTH(Параметры!$C$11))&gt;Параметры!$C$12,F79&gt;0),(G79-SUM(M79:BT79))/F79,)</f>
        <v>0</v>
      </c>
      <c r="K79" s="112">
        <f>IF(H79+(YEAR(I79)-YEAR(Параметры!$C$11))*12+(MONTH(I79)-MONTH(Параметры!$C$11))&gt;Параметры!$C$12,DATE(YEAR(Параметры!$C$11),MONTH(Параметры!$C$11)+Параметры!$C$12-1,1),"")</f>
        <v>42705</v>
      </c>
      <c r="M79" s="76">
        <f t="shared" si="2"/>
        <v>0</v>
      </c>
      <c r="N79" s="64">
        <f>IF(AND(N$3&gt;=$I79,$H79&gt;0,SUM($M79:M79)&lt;$G79,$I79&lt;&gt;0),$G79/$H79,0)*IF(AND($K79&gt;0,N$3&gt;$K79),0,1)*тех!Y$6</f>
        <v>0</v>
      </c>
      <c r="O79" s="64">
        <f>IF(AND(O$3&gt;=$I79,$H79&gt;0,SUM($M79:N79)&lt;$G79,$I79&lt;&gt;0),$G79/$H79,0)*IF(AND($K79&gt;0,O$3&gt;$K79),0,1)*тех!Z$6</f>
        <v>0</v>
      </c>
      <c r="P79" s="64">
        <f>IF(AND(P$3&gt;=$I79,$H79&gt;0,SUM($M79:O79)&lt;$G79,$I79&lt;&gt;0),$G79/$H79,0)*IF(AND($K79&gt;0,P$3&gt;$K79),0,1)*тех!AA$6</f>
        <v>0</v>
      </c>
      <c r="Q79" s="64">
        <f>IF(AND(Q$3&gt;=$I79,$H79&gt;0,SUM($M79:P79)&lt;$G79,$I79&lt;&gt;0),$G79/$H79,0)*IF(AND($K79&gt;0,Q$3&gt;$K79),0,1)*тех!AB$6</f>
        <v>0</v>
      </c>
      <c r="R79" s="64">
        <f>IF(AND(R$3&gt;=$I79,$H79&gt;0,SUM($M79:Q79)&lt;$G79,$I79&lt;&gt;0),$G79/$H79,0)*IF(AND($K79&gt;0,R$3&gt;$K79),0,1)*тех!AC$6</f>
        <v>0</v>
      </c>
      <c r="S79" s="64">
        <f>IF(AND(S$3&gt;=$I79,$H79&gt;0,SUM($M79:R79)&lt;$G79,$I79&lt;&gt;0),$G79/$H79,0)*IF(AND($K79&gt;0,S$3&gt;$K79),0,1)*тех!AD$6</f>
        <v>0</v>
      </c>
      <c r="T79" s="64">
        <f>IF(AND(T$3&gt;=$I79,$H79&gt;0,SUM($M79:S79)&lt;$G79,$I79&lt;&gt;0),$G79/$H79,0)*IF(AND($K79&gt;0,T$3&gt;$K79),0,1)*тех!AE$6</f>
        <v>0</v>
      </c>
      <c r="U79" s="64">
        <f>IF(AND(U$3&gt;=$I79,$H79&gt;0,SUM($M79:T79)&lt;$G79,$I79&lt;&gt;0),$G79/$H79,0)*IF(AND($K79&gt;0,U$3&gt;$K79),0,1)*тех!AF$6</f>
        <v>0</v>
      </c>
      <c r="V79" s="64">
        <f>IF(AND(V$3&gt;=$I79,$H79&gt;0,SUM($M79:U79)&lt;$G79,$I79&lt;&gt;0),$G79/$H79,0)*IF(AND($K79&gt;0,V$3&gt;$K79),0,1)*тех!AG$6</f>
        <v>0</v>
      </c>
      <c r="W79" s="64">
        <f>IF(AND(W$3&gt;=$I79,$H79&gt;0,SUM($M79:V79)&lt;$G79,$I79&lt;&gt;0),$G79/$H79,0)*IF(AND($K79&gt;0,W$3&gt;$K79),0,1)*тех!AH$6</f>
        <v>0</v>
      </c>
      <c r="X79" s="64">
        <f>IF(AND(X$3&gt;=$I79,$H79&gt;0,SUM($M79:W79)&lt;$G79,$I79&lt;&gt;0),$G79/$H79,0)*IF(AND($K79&gt;0,X$3&gt;$K79),0,1)*тех!AI$6</f>
        <v>0</v>
      </c>
      <c r="Y79" s="64">
        <f>IF(AND(Y$3&gt;=$I79,$H79&gt;0,SUM($M79:X79)&lt;$G79,$I79&lt;&gt;0),$G79/$H79,0)*IF(AND($K79&gt;0,Y$3&gt;$K79),0,1)*тех!AJ$6</f>
        <v>0</v>
      </c>
      <c r="Z79" s="64">
        <f>IF(AND(Z$3&gt;=$I79,$H79&gt;0,SUM($M79:Y79)&lt;$G79,$I79&lt;&gt;0),$G79/$H79,0)*IF(AND($K79&gt;0,Z$3&gt;$K79),0,1)*тех!AK$6</f>
        <v>0</v>
      </c>
      <c r="AA79" s="64">
        <f>IF(AND(AA$3&gt;=$I79,$H79&gt;0,SUM($M79:Z79)&lt;$G79,$I79&lt;&gt;0),$G79/$H79,0)*IF(AND($K79&gt;0,AA$3&gt;$K79),0,1)*тех!AL$6</f>
        <v>0</v>
      </c>
      <c r="AB79" s="64">
        <f>IF(AND(AB$3&gt;=$I79,$H79&gt;0,SUM($M79:AA79)&lt;$G79,$I79&lt;&gt;0),$G79/$H79,0)*IF(AND($K79&gt;0,AB$3&gt;$K79),0,1)*тех!AM$6</f>
        <v>0</v>
      </c>
      <c r="AC79" s="64">
        <f>IF(AND(AC$3&gt;=$I79,$H79&gt;0,SUM($M79:AB79)&lt;$G79,$I79&lt;&gt;0),$G79/$H79,0)*IF(AND($K79&gt;0,AC$3&gt;$K79),0,1)*тех!AN$6</f>
        <v>0</v>
      </c>
      <c r="AD79" s="64">
        <f>IF(AND(AD$3&gt;=$I79,$H79&gt;0,SUM($M79:AC79)&lt;$G79,$I79&lt;&gt;0),$G79/$H79,0)*IF(AND($K79&gt;0,AD$3&gt;$K79),0,1)*тех!AO$6</f>
        <v>0</v>
      </c>
      <c r="AE79" s="64">
        <f>IF(AND(AE$3&gt;=$I79,$H79&gt;0,SUM($M79:AD79)&lt;$G79,$I79&lt;&gt;0),$G79/$H79,0)*IF(AND($K79&gt;0,AE$3&gt;$K79),0,1)*тех!AP$6</f>
        <v>0</v>
      </c>
      <c r="AF79" s="64">
        <f>IF(AND(AF$3&gt;=$I79,$H79&gt;0,SUM($M79:AE79)&lt;$G79,$I79&lt;&gt;0),$G79/$H79,0)*IF(AND($K79&gt;0,AF$3&gt;$K79),0,1)*тех!AQ$6</f>
        <v>0</v>
      </c>
      <c r="AG79" s="64">
        <f>IF(AND(AG$3&gt;=$I79,$H79&gt;0,SUM($M79:AF79)&lt;$G79,$I79&lt;&gt;0),$G79/$H79,0)*IF(AND($K79&gt;0,AG$3&gt;$K79),0,1)*тех!AR$6</f>
        <v>0</v>
      </c>
      <c r="AH79" s="64">
        <f>IF(AND(AH$3&gt;=$I79,$H79&gt;0,SUM($M79:AG79)&lt;$G79,$I79&lt;&gt;0),$G79/$H79,0)*IF(AND($K79&gt;0,AH$3&gt;$K79),0,1)*тех!AS$6</f>
        <v>0</v>
      </c>
      <c r="AI79" s="64">
        <f>IF(AND(AI$3&gt;=$I79,$H79&gt;0,SUM($M79:AH79)&lt;$G79,$I79&lt;&gt;0),$G79/$H79,0)*IF(AND($K79&gt;0,AI$3&gt;$K79),0,1)*тех!AT$6</f>
        <v>0</v>
      </c>
      <c r="AJ79" s="64">
        <f>IF(AND(AJ$3&gt;=$I79,$H79&gt;0,SUM($M79:AI79)&lt;$G79,$I79&lt;&gt;0),$G79/$H79,0)*IF(AND($K79&gt;0,AJ$3&gt;$K79),0,1)*тех!AU$6</f>
        <v>0</v>
      </c>
      <c r="AK79" s="64">
        <f>IF(AND(AK$3&gt;=$I79,$H79&gt;0,SUM($M79:AJ79)&lt;$G79,$I79&lt;&gt;0),$G79/$H79,0)*IF(AND($K79&gt;0,AK$3&gt;$K79),0,1)*тех!AV$6</f>
        <v>0</v>
      </c>
      <c r="AL79" s="64">
        <f>IF(AND(AL$3&gt;=$I79,$H79&gt;0,SUM($M79:AK79)&lt;$G79,$I79&lt;&gt;0),$G79/$H79,0)*IF(AND($K79&gt;0,AL$3&gt;$K79),0,1)*тех!AW$6</f>
        <v>0</v>
      </c>
      <c r="AM79" s="64">
        <f>IF(AND(AM$3&gt;=$I79,$H79&gt;0,SUM($M79:AL79)&lt;$G79,$I79&lt;&gt;0),$G79/$H79,0)*IF(AND($K79&gt;0,AM$3&gt;$K79),0,1)*тех!AX$6</f>
        <v>0</v>
      </c>
      <c r="AN79" s="64">
        <f>IF(AND(AN$3&gt;=$I79,$H79&gt;0,SUM($M79:AM79)&lt;$G79,$I79&lt;&gt;0),$G79/$H79,0)*IF(AND($K79&gt;0,AN$3&gt;$K79),0,1)*тех!AY$6</f>
        <v>0</v>
      </c>
      <c r="AO79" s="64">
        <f>IF(AND(AO$3&gt;=$I79,$H79&gt;0,SUM($M79:AN79)&lt;$G79,$I79&lt;&gt;0),$G79/$H79,0)*IF(AND($K79&gt;0,AO$3&gt;$K79),0,1)*тех!AZ$6</f>
        <v>0</v>
      </c>
      <c r="AP79" s="64">
        <f>IF(AND(AP$3&gt;=$I79,$H79&gt;0,SUM($M79:AO79)&lt;$G79,$I79&lt;&gt;0),$G79/$H79,0)*IF(AND($K79&gt;0,AP$3&gt;$K79),0,1)*тех!BA$6</f>
        <v>0</v>
      </c>
      <c r="AQ79" s="64">
        <f>IF(AND(AQ$3&gt;=$I79,$H79&gt;0,SUM($M79:AP79)&lt;$G79,$I79&lt;&gt;0),$G79/$H79,0)*IF(AND($K79&gt;0,AQ$3&gt;$K79),0,1)*тех!BB$6</f>
        <v>0</v>
      </c>
      <c r="AR79" s="64">
        <f>IF(AND(AR$3&gt;=$I79,$H79&gt;0,SUM($M79:AQ79)&lt;$G79,$I79&lt;&gt;0),$G79/$H79,0)*IF(AND($K79&gt;0,AR$3&gt;$K79),0,1)*тех!BC$6</f>
        <v>0</v>
      </c>
      <c r="AS79" s="64">
        <f>IF(AND(AS$3&gt;=$I79,$H79&gt;0,SUM($M79:AR79)&lt;$G79,$I79&lt;&gt;0),$G79/$H79,0)*IF(AND($K79&gt;0,AS$3&gt;$K79),0,1)*тех!BD$6</f>
        <v>0</v>
      </c>
      <c r="AT79" s="64">
        <f>IF(AND(AT$3&gt;=$I79,$H79&gt;0,SUM($M79:AS79)&lt;$G79,$I79&lt;&gt;0),$G79/$H79,0)*IF(AND($K79&gt;0,AT$3&gt;$K79),0,1)*тех!BE$6</f>
        <v>0</v>
      </c>
      <c r="AU79" s="64">
        <f>IF(AND(AU$3&gt;=$I79,$H79&gt;0,SUM($M79:AT79)&lt;$G79,$I79&lt;&gt;0),$G79/$H79,0)*IF(AND($K79&gt;0,AU$3&gt;$K79),0,1)*тех!BF$6</f>
        <v>0</v>
      </c>
      <c r="AV79" s="64">
        <f>IF(AND(AV$3&gt;=$I79,$H79&gt;0,SUM($M79:AU79)&lt;$G79,$I79&lt;&gt;0),$G79/$H79,0)*IF(AND($K79&gt;0,AV$3&gt;$K79),0,1)*тех!BG$6</f>
        <v>0</v>
      </c>
      <c r="AW79" s="64">
        <f>IF(AND(AW$3&gt;=$I79,$H79&gt;0,SUM($M79:AV79)&lt;$G79,$I79&lt;&gt;0),$G79/$H79,0)*IF(AND($K79&gt;0,AW$3&gt;$K79),0,1)*тех!BH$6</f>
        <v>0</v>
      </c>
      <c r="AX79" s="64">
        <f>IF(AND(AX$3&gt;=$I79,$H79&gt;0,SUM($M79:AW79)&lt;$G79,$I79&lt;&gt;0),$G79/$H79,0)*IF(AND($K79&gt;0,AX$3&gt;$K79),0,1)*тех!BI$6</f>
        <v>0</v>
      </c>
      <c r="AY79" s="64">
        <f>IF(AND(AY$3&gt;=$I79,$H79&gt;0,SUM($M79:AX79)&lt;$G79,$I79&lt;&gt;0),$G79/$H79,0)*IF(AND($K79&gt;0,AY$3&gt;$K79),0,1)*тех!BJ$6</f>
        <v>0</v>
      </c>
      <c r="AZ79" s="64">
        <f>IF(AND(AZ$3&gt;=$I79,$H79&gt;0,SUM($M79:AY79)&lt;$G79,$I79&lt;&gt;0),$G79/$H79,0)*IF(AND($K79&gt;0,AZ$3&gt;$K79),0,1)*тех!BK$6</f>
        <v>0</v>
      </c>
      <c r="BA79" s="64">
        <f>IF(AND(BA$3&gt;=$I79,$H79&gt;0,SUM($M79:AZ79)&lt;$G79,$I79&lt;&gt;0),$G79/$H79,0)*IF(AND($K79&gt;0,BA$3&gt;$K79),0,1)*тех!BL$6</f>
        <v>0</v>
      </c>
      <c r="BB79" s="64">
        <f>IF(AND(BB$3&gt;=$I79,$H79&gt;0,SUM($M79:BA79)&lt;$G79,$I79&lt;&gt;0),$G79/$H79,0)*IF(AND($K79&gt;0,BB$3&gt;$K79),0,1)*тех!BM$6</f>
        <v>0</v>
      </c>
      <c r="BC79" s="64">
        <f>IF(AND(BC$3&gt;=$I79,$H79&gt;0,SUM($M79:BB79)&lt;$G79,$I79&lt;&gt;0),$G79/$H79,0)*IF(AND($K79&gt;0,BC$3&gt;$K79),0,1)*тех!BN$6</f>
        <v>0</v>
      </c>
      <c r="BD79" s="64">
        <f>IF(AND(BD$3&gt;=$I79,$H79&gt;0,SUM($M79:BC79)&lt;$G79,$I79&lt;&gt;0),$G79/$H79,0)*IF(AND($K79&gt;0,BD$3&gt;$K79),0,1)*тех!BO$6</f>
        <v>0</v>
      </c>
      <c r="BE79" s="64">
        <f>IF(AND(BE$3&gt;=$I79,$H79&gt;0,SUM($M79:BD79)&lt;$G79,$I79&lt;&gt;0),$G79/$H79,0)*IF(AND($K79&gt;0,BE$3&gt;$K79),0,1)*тех!BP$6</f>
        <v>0</v>
      </c>
      <c r="BF79" s="64">
        <f>IF(AND(BF$3&gt;=$I79,$H79&gt;0,SUM($M79:BE79)&lt;$G79,$I79&lt;&gt;0),$G79/$H79,0)*IF(AND($K79&gt;0,BF$3&gt;$K79),0,1)*тех!BQ$6</f>
        <v>0</v>
      </c>
      <c r="BG79" s="64">
        <f>IF(AND(BG$3&gt;=$I79,$H79&gt;0,SUM($M79:BF79)&lt;$G79,$I79&lt;&gt;0),$G79/$H79,0)*IF(AND($K79&gt;0,BG$3&gt;$K79),0,1)*тех!BR$6</f>
        <v>0</v>
      </c>
      <c r="BH79" s="64">
        <f>IF(AND(BH$3&gt;=$I79,$H79&gt;0,SUM($M79:BG79)&lt;$G79,$I79&lt;&gt;0),$G79/$H79,0)*IF(AND($K79&gt;0,BH$3&gt;$K79),0,1)*тех!BS$6</f>
        <v>0</v>
      </c>
      <c r="BI79" s="64">
        <f>IF(AND(BI$3&gt;=$I79,$H79&gt;0,SUM($M79:BH79)&lt;$G79,$I79&lt;&gt;0),$G79/$H79,0)*IF(AND($K79&gt;0,BI$3&gt;$K79),0,1)*тех!BT$6</f>
        <v>0</v>
      </c>
      <c r="BJ79" s="64">
        <f>IF(AND(BJ$3&gt;=$I79,$H79&gt;0,SUM($M79:BI79)&lt;$G79,$I79&lt;&gt;0),$G79/$H79,0)*IF(AND($K79&gt;0,BJ$3&gt;$K79),0,1)*тех!BU$6</f>
        <v>0</v>
      </c>
      <c r="BK79" s="64">
        <f>IF(AND(BK$3&gt;=$I79,$H79&gt;0,SUM($M79:BJ79)&lt;$G79,$I79&lt;&gt;0),$G79/$H79,0)*IF(AND($K79&gt;0,BK$3&gt;$K79),0,1)*тех!BV$6</f>
        <v>0</v>
      </c>
      <c r="BL79" s="64">
        <f>IF(AND(BL$3&gt;=$I79,$H79&gt;0,SUM($M79:BK79)&lt;$G79,$I79&lt;&gt;0),$G79/$H79,0)*IF(AND($K79&gt;0,BL$3&gt;$K79),0,1)*тех!BW$6</f>
        <v>0</v>
      </c>
      <c r="BM79" s="64">
        <f>IF(AND(BM$3&gt;=$I79,$H79&gt;0,SUM($M79:BL79)&lt;$G79,$I79&lt;&gt;0),$G79/$H79,0)*IF(AND($K79&gt;0,BM$3&gt;$K79),0,1)*тех!BX$6</f>
        <v>0</v>
      </c>
      <c r="BN79" s="64">
        <f>IF(AND(BN$3&gt;=$I79,$H79&gt;0,SUM($M79:BM79)&lt;$G79,$I79&lt;&gt;0),$G79/$H79,0)*IF(AND($K79&gt;0,BN$3&gt;$K79),0,1)*тех!BY$6</f>
        <v>0</v>
      </c>
      <c r="BO79" s="64">
        <f>IF(AND(BO$3&gt;=$I79,$H79&gt;0,SUM($M79:BN79)&lt;$G79,$I79&lt;&gt;0),$G79/$H79,0)*IF(AND($K79&gt;0,BO$3&gt;$K79),0,1)*тех!BZ$6</f>
        <v>0</v>
      </c>
      <c r="BP79" s="64">
        <f>IF(AND(BP$3&gt;=$I79,$H79&gt;0,SUM($M79:BO79)&lt;$G79,$I79&lt;&gt;0),$G79/$H79,0)*IF(AND($K79&gt;0,BP$3&gt;$K79),0,1)*тех!CA$6</f>
        <v>0</v>
      </c>
      <c r="BQ79" s="64">
        <f>IF(AND(BQ$3&gt;=$I79,$H79&gt;0,SUM($M79:BP79)&lt;$G79,$I79&lt;&gt;0),$G79/$H79,0)*IF(AND($K79&gt;0,BQ$3&gt;$K79),0,1)*тех!CB$6</f>
        <v>0</v>
      </c>
      <c r="BR79" s="64">
        <f>IF(AND(BR$3&gt;=$I79,$H79&gt;0,SUM($M79:BQ79)&lt;$G79,$I79&lt;&gt;0),$G79/$H79,0)*IF(AND($K79&gt;0,BR$3&gt;$K79),0,1)*тех!CC$6</f>
        <v>0</v>
      </c>
      <c r="BS79" s="64">
        <f>IF(AND(BS$3&gt;=$I79,$H79&gt;0,SUM($M79:BR79)&lt;$G79,$I79&lt;&gt;0),$G79/$H79,0)*IF(AND($K79&gt;0,BS$3&gt;$K79),0,1)*тех!CD$6</f>
        <v>0</v>
      </c>
      <c r="BT79" s="64">
        <f>IF(AND(BT$3&gt;=$I79,$H79&gt;0,SUM($M79:BS79)&lt;$G79,$I79&lt;&gt;0),$G79/$H79,0)*IF(AND($K79&gt;0,BT$3&gt;$K79),0,1)*тех!CE$6</f>
        <v>0</v>
      </c>
    </row>
    <row r="80" spans="2:72">
      <c r="B80" s="3">
        <v>75</v>
      </c>
      <c r="C80" s="19" t="s">
        <v>754</v>
      </c>
      <c r="D80" s="19" t="s">
        <v>686</v>
      </c>
      <c r="E80" s="71">
        <v>57000</v>
      </c>
      <c r="F80" s="19">
        <v>0</v>
      </c>
      <c r="G80" s="76">
        <f t="shared" si="4"/>
        <v>0</v>
      </c>
      <c r="H80" s="7">
        <f>IFERROR(VLOOKUP(D80,тех!$N$19:$O$24,2,FALSE),)</f>
        <v>84</v>
      </c>
      <c r="I80" s="20">
        <f t="shared" si="6"/>
        <v>42370</v>
      </c>
      <c r="J80" s="111">
        <f>IF(AND(H80+(YEAR(I80)-YEAR(Параметры!$C$11))*12+(MONTH(I80)-MONTH(Параметры!$C$11))&gt;Параметры!$C$12,F80&gt;0),(G80-SUM(M80:BT80))/F80,)</f>
        <v>0</v>
      </c>
      <c r="K80" s="112">
        <f>IF(H80+(YEAR(I80)-YEAR(Параметры!$C$11))*12+(MONTH(I80)-MONTH(Параметры!$C$11))&gt;Параметры!$C$12,DATE(YEAR(Параметры!$C$11),MONTH(Параметры!$C$11)+Параметры!$C$12-1,1),"")</f>
        <v>42705</v>
      </c>
      <c r="M80" s="76">
        <f t="shared" si="2"/>
        <v>0</v>
      </c>
      <c r="N80" s="64">
        <f>IF(AND(N$3&gt;=$I80,$H80&gt;0,SUM($M80:M80)&lt;$G80,$I80&lt;&gt;0),$G80/$H80,0)*IF(AND($K80&gt;0,N$3&gt;$K80),0,1)*тех!Y$6</f>
        <v>0</v>
      </c>
      <c r="O80" s="64">
        <f>IF(AND(O$3&gt;=$I80,$H80&gt;0,SUM($M80:N80)&lt;$G80,$I80&lt;&gt;0),$G80/$H80,0)*IF(AND($K80&gt;0,O$3&gt;$K80),0,1)*тех!Z$6</f>
        <v>0</v>
      </c>
      <c r="P80" s="64">
        <f>IF(AND(P$3&gt;=$I80,$H80&gt;0,SUM($M80:O80)&lt;$G80,$I80&lt;&gt;0),$G80/$H80,0)*IF(AND($K80&gt;0,P$3&gt;$K80),0,1)*тех!AA$6</f>
        <v>0</v>
      </c>
      <c r="Q80" s="64">
        <f>IF(AND(Q$3&gt;=$I80,$H80&gt;0,SUM($M80:P80)&lt;$G80,$I80&lt;&gt;0),$G80/$H80,0)*IF(AND($K80&gt;0,Q$3&gt;$K80),0,1)*тех!AB$6</f>
        <v>0</v>
      </c>
      <c r="R80" s="64">
        <f>IF(AND(R$3&gt;=$I80,$H80&gt;0,SUM($M80:Q80)&lt;$G80,$I80&lt;&gt;0),$G80/$H80,0)*IF(AND($K80&gt;0,R$3&gt;$K80),0,1)*тех!AC$6</f>
        <v>0</v>
      </c>
      <c r="S80" s="64">
        <f>IF(AND(S$3&gt;=$I80,$H80&gt;0,SUM($M80:R80)&lt;$G80,$I80&lt;&gt;0),$G80/$H80,0)*IF(AND($K80&gt;0,S$3&gt;$K80),0,1)*тех!AD$6</f>
        <v>0</v>
      </c>
      <c r="T80" s="64">
        <f>IF(AND(T$3&gt;=$I80,$H80&gt;0,SUM($M80:S80)&lt;$G80,$I80&lt;&gt;0),$G80/$H80,0)*IF(AND($K80&gt;0,T$3&gt;$K80),0,1)*тех!AE$6</f>
        <v>0</v>
      </c>
      <c r="U80" s="64">
        <f>IF(AND(U$3&gt;=$I80,$H80&gt;0,SUM($M80:T80)&lt;$G80,$I80&lt;&gt;0),$G80/$H80,0)*IF(AND($K80&gt;0,U$3&gt;$K80),0,1)*тех!AF$6</f>
        <v>0</v>
      </c>
      <c r="V80" s="64">
        <f>IF(AND(V$3&gt;=$I80,$H80&gt;0,SUM($M80:U80)&lt;$G80,$I80&lt;&gt;0),$G80/$H80,0)*IF(AND($K80&gt;0,V$3&gt;$K80),0,1)*тех!AG$6</f>
        <v>0</v>
      </c>
      <c r="W80" s="64">
        <f>IF(AND(W$3&gt;=$I80,$H80&gt;0,SUM($M80:V80)&lt;$G80,$I80&lt;&gt;0),$G80/$H80,0)*IF(AND($K80&gt;0,W$3&gt;$K80),0,1)*тех!AH$6</f>
        <v>0</v>
      </c>
      <c r="X80" s="64">
        <f>IF(AND(X$3&gt;=$I80,$H80&gt;0,SUM($M80:W80)&lt;$G80,$I80&lt;&gt;0),$G80/$H80,0)*IF(AND($K80&gt;0,X$3&gt;$K80),0,1)*тех!AI$6</f>
        <v>0</v>
      </c>
      <c r="Y80" s="64">
        <f>IF(AND(Y$3&gt;=$I80,$H80&gt;0,SUM($M80:X80)&lt;$G80,$I80&lt;&gt;0),$G80/$H80,0)*IF(AND($K80&gt;0,Y$3&gt;$K80),0,1)*тех!AJ$6</f>
        <v>0</v>
      </c>
      <c r="Z80" s="64">
        <f>IF(AND(Z$3&gt;=$I80,$H80&gt;0,SUM($M80:Y80)&lt;$G80,$I80&lt;&gt;0),$G80/$H80,0)*IF(AND($K80&gt;0,Z$3&gt;$K80),0,1)*тех!AK$6</f>
        <v>0</v>
      </c>
      <c r="AA80" s="64">
        <f>IF(AND(AA$3&gt;=$I80,$H80&gt;0,SUM($M80:Z80)&lt;$G80,$I80&lt;&gt;0),$G80/$H80,0)*IF(AND($K80&gt;0,AA$3&gt;$K80),0,1)*тех!AL$6</f>
        <v>0</v>
      </c>
      <c r="AB80" s="64">
        <f>IF(AND(AB$3&gt;=$I80,$H80&gt;0,SUM($M80:AA80)&lt;$G80,$I80&lt;&gt;0),$G80/$H80,0)*IF(AND($K80&gt;0,AB$3&gt;$K80),0,1)*тех!AM$6</f>
        <v>0</v>
      </c>
      <c r="AC80" s="64">
        <f>IF(AND(AC$3&gt;=$I80,$H80&gt;0,SUM($M80:AB80)&lt;$G80,$I80&lt;&gt;0),$G80/$H80,0)*IF(AND($K80&gt;0,AC$3&gt;$K80),0,1)*тех!AN$6</f>
        <v>0</v>
      </c>
      <c r="AD80" s="64">
        <f>IF(AND(AD$3&gt;=$I80,$H80&gt;0,SUM($M80:AC80)&lt;$G80,$I80&lt;&gt;0),$G80/$H80,0)*IF(AND($K80&gt;0,AD$3&gt;$K80),0,1)*тех!AO$6</f>
        <v>0</v>
      </c>
      <c r="AE80" s="64">
        <f>IF(AND(AE$3&gt;=$I80,$H80&gt;0,SUM($M80:AD80)&lt;$G80,$I80&lt;&gt;0),$G80/$H80,0)*IF(AND($K80&gt;0,AE$3&gt;$K80),0,1)*тех!AP$6</f>
        <v>0</v>
      </c>
      <c r="AF80" s="64">
        <f>IF(AND(AF$3&gt;=$I80,$H80&gt;0,SUM($M80:AE80)&lt;$G80,$I80&lt;&gt;0),$G80/$H80,0)*IF(AND($K80&gt;0,AF$3&gt;$K80),0,1)*тех!AQ$6</f>
        <v>0</v>
      </c>
      <c r="AG80" s="64">
        <f>IF(AND(AG$3&gt;=$I80,$H80&gt;0,SUM($M80:AF80)&lt;$G80,$I80&lt;&gt;0),$G80/$H80,0)*IF(AND($K80&gt;0,AG$3&gt;$K80),0,1)*тех!AR$6</f>
        <v>0</v>
      </c>
      <c r="AH80" s="64">
        <f>IF(AND(AH$3&gt;=$I80,$H80&gt;0,SUM($M80:AG80)&lt;$G80,$I80&lt;&gt;0),$G80/$H80,0)*IF(AND($K80&gt;0,AH$3&gt;$K80),0,1)*тех!AS$6</f>
        <v>0</v>
      </c>
      <c r="AI80" s="64">
        <f>IF(AND(AI$3&gt;=$I80,$H80&gt;0,SUM($M80:AH80)&lt;$G80,$I80&lt;&gt;0),$G80/$H80,0)*IF(AND($K80&gt;0,AI$3&gt;$K80),0,1)*тех!AT$6</f>
        <v>0</v>
      </c>
      <c r="AJ80" s="64">
        <f>IF(AND(AJ$3&gt;=$I80,$H80&gt;0,SUM($M80:AI80)&lt;$G80,$I80&lt;&gt;0),$G80/$H80,0)*IF(AND($K80&gt;0,AJ$3&gt;$K80),0,1)*тех!AU$6</f>
        <v>0</v>
      </c>
      <c r="AK80" s="64">
        <f>IF(AND(AK$3&gt;=$I80,$H80&gt;0,SUM($M80:AJ80)&lt;$G80,$I80&lt;&gt;0),$G80/$H80,0)*IF(AND($K80&gt;0,AK$3&gt;$K80),0,1)*тех!AV$6</f>
        <v>0</v>
      </c>
      <c r="AL80" s="64">
        <f>IF(AND(AL$3&gt;=$I80,$H80&gt;0,SUM($M80:AK80)&lt;$G80,$I80&lt;&gt;0),$G80/$H80,0)*IF(AND($K80&gt;0,AL$3&gt;$K80),0,1)*тех!AW$6</f>
        <v>0</v>
      </c>
      <c r="AM80" s="64">
        <f>IF(AND(AM$3&gt;=$I80,$H80&gt;0,SUM($M80:AL80)&lt;$G80,$I80&lt;&gt;0),$G80/$H80,0)*IF(AND($K80&gt;0,AM$3&gt;$K80),0,1)*тех!AX$6</f>
        <v>0</v>
      </c>
      <c r="AN80" s="64">
        <f>IF(AND(AN$3&gt;=$I80,$H80&gt;0,SUM($M80:AM80)&lt;$G80,$I80&lt;&gt;0),$G80/$H80,0)*IF(AND($K80&gt;0,AN$3&gt;$K80),0,1)*тех!AY$6</f>
        <v>0</v>
      </c>
      <c r="AO80" s="64">
        <f>IF(AND(AO$3&gt;=$I80,$H80&gt;0,SUM($M80:AN80)&lt;$G80,$I80&lt;&gt;0),$G80/$H80,0)*IF(AND($K80&gt;0,AO$3&gt;$K80),0,1)*тех!AZ$6</f>
        <v>0</v>
      </c>
      <c r="AP80" s="64">
        <f>IF(AND(AP$3&gt;=$I80,$H80&gt;0,SUM($M80:AO80)&lt;$G80,$I80&lt;&gt;0),$G80/$H80,0)*IF(AND($K80&gt;0,AP$3&gt;$K80),0,1)*тех!BA$6</f>
        <v>0</v>
      </c>
      <c r="AQ80" s="64">
        <f>IF(AND(AQ$3&gt;=$I80,$H80&gt;0,SUM($M80:AP80)&lt;$G80,$I80&lt;&gt;0),$G80/$H80,0)*IF(AND($K80&gt;0,AQ$3&gt;$K80),0,1)*тех!BB$6</f>
        <v>0</v>
      </c>
      <c r="AR80" s="64">
        <f>IF(AND(AR$3&gt;=$I80,$H80&gt;0,SUM($M80:AQ80)&lt;$G80,$I80&lt;&gt;0),$G80/$H80,0)*IF(AND($K80&gt;0,AR$3&gt;$K80),0,1)*тех!BC$6</f>
        <v>0</v>
      </c>
      <c r="AS80" s="64">
        <f>IF(AND(AS$3&gt;=$I80,$H80&gt;0,SUM($M80:AR80)&lt;$G80,$I80&lt;&gt;0),$G80/$H80,0)*IF(AND($K80&gt;0,AS$3&gt;$K80),0,1)*тех!BD$6</f>
        <v>0</v>
      </c>
      <c r="AT80" s="64">
        <f>IF(AND(AT$3&gt;=$I80,$H80&gt;0,SUM($M80:AS80)&lt;$G80,$I80&lt;&gt;0),$G80/$H80,0)*IF(AND($K80&gt;0,AT$3&gt;$K80),0,1)*тех!BE$6</f>
        <v>0</v>
      </c>
      <c r="AU80" s="64">
        <f>IF(AND(AU$3&gt;=$I80,$H80&gt;0,SUM($M80:AT80)&lt;$G80,$I80&lt;&gt;0),$G80/$H80,0)*IF(AND($K80&gt;0,AU$3&gt;$K80),0,1)*тех!BF$6</f>
        <v>0</v>
      </c>
      <c r="AV80" s="64">
        <f>IF(AND(AV$3&gt;=$I80,$H80&gt;0,SUM($M80:AU80)&lt;$G80,$I80&lt;&gt;0),$G80/$H80,0)*IF(AND($K80&gt;0,AV$3&gt;$K80),0,1)*тех!BG$6</f>
        <v>0</v>
      </c>
      <c r="AW80" s="64">
        <f>IF(AND(AW$3&gt;=$I80,$H80&gt;0,SUM($M80:AV80)&lt;$G80,$I80&lt;&gt;0),$G80/$H80,0)*IF(AND($K80&gt;0,AW$3&gt;$K80),0,1)*тех!BH$6</f>
        <v>0</v>
      </c>
      <c r="AX80" s="64">
        <f>IF(AND(AX$3&gt;=$I80,$H80&gt;0,SUM($M80:AW80)&lt;$G80,$I80&lt;&gt;0),$G80/$H80,0)*IF(AND($K80&gt;0,AX$3&gt;$K80),0,1)*тех!BI$6</f>
        <v>0</v>
      </c>
      <c r="AY80" s="64">
        <f>IF(AND(AY$3&gt;=$I80,$H80&gt;0,SUM($M80:AX80)&lt;$G80,$I80&lt;&gt;0),$G80/$H80,0)*IF(AND($K80&gt;0,AY$3&gt;$K80),0,1)*тех!BJ$6</f>
        <v>0</v>
      </c>
      <c r="AZ80" s="64">
        <f>IF(AND(AZ$3&gt;=$I80,$H80&gt;0,SUM($M80:AY80)&lt;$G80,$I80&lt;&gt;0),$G80/$H80,0)*IF(AND($K80&gt;0,AZ$3&gt;$K80),0,1)*тех!BK$6</f>
        <v>0</v>
      </c>
      <c r="BA80" s="64">
        <f>IF(AND(BA$3&gt;=$I80,$H80&gt;0,SUM($M80:AZ80)&lt;$G80,$I80&lt;&gt;0),$G80/$H80,0)*IF(AND($K80&gt;0,BA$3&gt;$K80),0,1)*тех!BL$6</f>
        <v>0</v>
      </c>
      <c r="BB80" s="64">
        <f>IF(AND(BB$3&gt;=$I80,$H80&gt;0,SUM($M80:BA80)&lt;$G80,$I80&lt;&gt;0),$G80/$H80,0)*IF(AND($K80&gt;0,BB$3&gt;$K80),0,1)*тех!BM$6</f>
        <v>0</v>
      </c>
      <c r="BC80" s="64">
        <f>IF(AND(BC$3&gt;=$I80,$H80&gt;0,SUM($M80:BB80)&lt;$G80,$I80&lt;&gt;0),$G80/$H80,0)*IF(AND($K80&gt;0,BC$3&gt;$K80),0,1)*тех!BN$6</f>
        <v>0</v>
      </c>
      <c r="BD80" s="64">
        <f>IF(AND(BD$3&gt;=$I80,$H80&gt;0,SUM($M80:BC80)&lt;$G80,$I80&lt;&gt;0),$G80/$H80,0)*IF(AND($K80&gt;0,BD$3&gt;$K80),0,1)*тех!BO$6</f>
        <v>0</v>
      </c>
      <c r="BE80" s="64">
        <f>IF(AND(BE$3&gt;=$I80,$H80&gt;0,SUM($M80:BD80)&lt;$G80,$I80&lt;&gt;0),$G80/$H80,0)*IF(AND($K80&gt;0,BE$3&gt;$K80),0,1)*тех!BP$6</f>
        <v>0</v>
      </c>
      <c r="BF80" s="64">
        <f>IF(AND(BF$3&gt;=$I80,$H80&gt;0,SUM($M80:BE80)&lt;$G80,$I80&lt;&gt;0),$G80/$H80,0)*IF(AND($K80&gt;0,BF$3&gt;$K80),0,1)*тех!BQ$6</f>
        <v>0</v>
      </c>
      <c r="BG80" s="64">
        <f>IF(AND(BG$3&gt;=$I80,$H80&gt;0,SUM($M80:BF80)&lt;$G80,$I80&lt;&gt;0),$G80/$H80,0)*IF(AND($K80&gt;0,BG$3&gt;$K80),0,1)*тех!BR$6</f>
        <v>0</v>
      </c>
      <c r="BH80" s="64">
        <f>IF(AND(BH$3&gt;=$I80,$H80&gt;0,SUM($M80:BG80)&lt;$G80,$I80&lt;&gt;0),$G80/$H80,0)*IF(AND($K80&gt;0,BH$3&gt;$K80),0,1)*тех!BS$6</f>
        <v>0</v>
      </c>
      <c r="BI80" s="64">
        <f>IF(AND(BI$3&gt;=$I80,$H80&gt;0,SUM($M80:BH80)&lt;$G80,$I80&lt;&gt;0),$G80/$H80,0)*IF(AND($K80&gt;0,BI$3&gt;$K80),0,1)*тех!BT$6</f>
        <v>0</v>
      </c>
      <c r="BJ80" s="64">
        <f>IF(AND(BJ$3&gt;=$I80,$H80&gt;0,SUM($M80:BI80)&lt;$G80,$I80&lt;&gt;0),$G80/$H80,0)*IF(AND($K80&gt;0,BJ$3&gt;$K80),0,1)*тех!BU$6</f>
        <v>0</v>
      </c>
      <c r="BK80" s="64">
        <f>IF(AND(BK$3&gt;=$I80,$H80&gt;0,SUM($M80:BJ80)&lt;$G80,$I80&lt;&gt;0),$G80/$H80,0)*IF(AND($K80&gt;0,BK$3&gt;$K80),0,1)*тех!BV$6</f>
        <v>0</v>
      </c>
      <c r="BL80" s="64">
        <f>IF(AND(BL$3&gt;=$I80,$H80&gt;0,SUM($M80:BK80)&lt;$G80,$I80&lt;&gt;0),$G80/$H80,0)*IF(AND($K80&gt;0,BL$3&gt;$K80),0,1)*тех!BW$6</f>
        <v>0</v>
      </c>
      <c r="BM80" s="64">
        <f>IF(AND(BM$3&gt;=$I80,$H80&gt;0,SUM($M80:BL80)&lt;$G80,$I80&lt;&gt;0),$G80/$H80,0)*IF(AND($K80&gt;0,BM$3&gt;$K80),0,1)*тех!BX$6</f>
        <v>0</v>
      </c>
      <c r="BN80" s="64">
        <f>IF(AND(BN$3&gt;=$I80,$H80&gt;0,SUM($M80:BM80)&lt;$G80,$I80&lt;&gt;0),$G80/$H80,0)*IF(AND($K80&gt;0,BN$3&gt;$K80),0,1)*тех!BY$6</f>
        <v>0</v>
      </c>
      <c r="BO80" s="64">
        <f>IF(AND(BO$3&gt;=$I80,$H80&gt;0,SUM($M80:BN80)&lt;$G80,$I80&lt;&gt;0),$G80/$H80,0)*IF(AND($K80&gt;0,BO$3&gt;$K80),0,1)*тех!BZ$6</f>
        <v>0</v>
      </c>
      <c r="BP80" s="64">
        <f>IF(AND(BP$3&gt;=$I80,$H80&gt;0,SUM($M80:BO80)&lt;$G80,$I80&lt;&gt;0),$G80/$H80,0)*IF(AND($K80&gt;0,BP$3&gt;$K80),0,1)*тех!CA$6</f>
        <v>0</v>
      </c>
      <c r="BQ80" s="64">
        <f>IF(AND(BQ$3&gt;=$I80,$H80&gt;0,SUM($M80:BP80)&lt;$G80,$I80&lt;&gt;0),$G80/$H80,0)*IF(AND($K80&gt;0,BQ$3&gt;$K80),0,1)*тех!CB$6</f>
        <v>0</v>
      </c>
      <c r="BR80" s="64">
        <f>IF(AND(BR$3&gt;=$I80,$H80&gt;0,SUM($M80:BQ80)&lt;$G80,$I80&lt;&gt;0),$G80/$H80,0)*IF(AND($K80&gt;0,BR$3&gt;$K80),0,1)*тех!CC$6</f>
        <v>0</v>
      </c>
      <c r="BS80" s="64">
        <f>IF(AND(BS$3&gt;=$I80,$H80&gt;0,SUM($M80:BR80)&lt;$G80,$I80&lt;&gt;0),$G80/$H80,0)*IF(AND($K80&gt;0,BS$3&gt;$K80),0,1)*тех!CD$6</f>
        <v>0</v>
      </c>
      <c r="BT80" s="64">
        <f>IF(AND(BT$3&gt;=$I80,$H80&gt;0,SUM($M80:BS80)&lt;$G80,$I80&lt;&gt;0),$G80/$H80,0)*IF(AND($K80&gt;0,BT$3&gt;$K80),0,1)*тех!CE$6</f>
        <v>0</v>
      </c>
    </row>
    <row r="81" spans="2:72">
      <c r="B81" s="3">
        <v>76</v>
      </c>
      <c r="C81" s="19" t="s">
        <v>755</v>
      </c>
      <c r="D81" s="19" t="s">
        <v>686</v>
      </c>
      <c r="E81" s="71">
        <v>77000</v>
      </c>
      <c r="F81" s="19">
        <v>0</v>
      </c>
      <c r="G81" s="76">
        <f t="shared" si="4"/>
        <v>0</v>
      </c>
      <c r="H81" s="7">
        <f>IFERROR(VLOOKUP(D81,тех!$N$19:$O$24,2,FALSE),)</f>
        <v>84</v>
      </c>
      <c r="I81" s="20">
        <f t="shared" si="6"/>
        <v>42370</v>
      </c>
      <c r="J81" s="111">
        <f>IF(AND(H81+(YEAR(I81)-YEAR(Параметры!$C$11))*12+(MONTH(I81)-MONTH(Параметры!$C$11))&gt;Параметры!$C$12,F81&gt;0),(G81-SUM(M81:BT81))/F81,)</f>
        <v>0</v>
      </c>
      <c r="K81" s="112">
        <f>IF(H81+(YEAR(I81)-YEAR(Параметры!$C$11))*12+(MONTH(I81)-MONTH(Параметры!$C$11))&gt;Параметры!$C$12,DATE(YEAR(Параметры!$C$11),MONTH(Параметры!$C$11)+Параметры!$C$12-1,1),"")</f>
        <v>42705</v>
      </c>
      <c r="M81" s="76">
        <f t="shared" si="2"/>
        <v>0</v>
      </c>
      <c r="N81" s="64">
        <f>IF(AND(N$3&gt;=$I81,$H81&gt;0,SUM($M81:M81)&lt;$G81,$I81&lt;&gt;0),$G81/$H81,0)*IF(AND($K81&gt;0,N$3&gt;$K81),0,1)*тех!Y$6</f>
        <v>0</v>
      </c>
      <c r="O81" s="64">
        <f>IF(AND(O$3&gt;=$I81,$H81&gt;0,SUM($M81:N81)&lt;$G81,$I81&lt;&gt;0),$G81/$H81,0)*IF(AND($K81&gt;0,O$3&gt;$K81),0,1)*тех!Z$6</f>
        <v>0</v>
      </c>
      <c r="P81" s="64">
        <f>IF(AND(P$3&gt;=$I81,$H81&gt;0,SUM($M81:O81)&lt;$G81,$I81&lt;&gt;0),$G81/$H81,0)*IF(AND($K81&gt;0,P$3&gt;$K81),0,1)*тех!AA$6</f>
        <v>0</v>
      </c>
      <c r="Q81" s="64">
        <f>IF(AND(Q$3&gt;=$I81,$H81&gt;0,SUM($M81:P81)&lt;$G81,$I81&lt;&gt;0),$G81/$H81,0)*IF(AND($K81&gt;0,Q$3&gt;$K81),0,1)*тех!AB$6</f>
        <v>0</v>
      </c>
      <c r="R81" s="64">
        <f>IF(AND(R$3&gt;=$I81,$H81&gt;0,SUM($M81:Q81)&lt;$G81,$I81&lt;&gt;0),$G81/$H81,0)*IF(AND($K81&gt;0,R$3&gt;$K81),0,1)*тех!AC$6</f>
        <v>0</v>
      </c>
      <c r="S81" s="64">
        <f>IF(AND(S$3&gt;=$I81,$H81&gt;0,SUM($M81:R81)&lt;$G81,$I81&lt;&gt;0),$G81/$H81,0)*IF(AND($K81&gt;0,S$3&gt;$K81),0,1)*тех!AD$6</f>
        <v>0</v>
      </c>
      <c r="T81" s="64">
        <f>IF(AND(T$3&gt;=$I81,$H81&gt;0,SUM($M81:S81)&lt;$G81,$I81&lt;&gt;0),$G81/$H81,0)*IF(AND($K81&gt;0,T$3&gt;$K81),0,1)*тех!AE$6</f>
        <v>0</v>
      </c>
      <c r="U81" s="64">
        <f>IF(AND(U$3&gt;=$I81,$H81&gt;0,SUM($M81:T81)&lt;$G81,$I81&lt;&gt;0),$G81/$H81,0)*IF(AND($K81&gt;0,U$3&gt;$K81),0,1)*тех!AF$6</f>
        <v>0</v>
      </c>
      <c r="V81" s="64">
        <f>IF(AND(V$3&gt;=$I81,$H81&gt;0,SUM($M81:U81)&lt;$G81,$I81&lt;&gt;0),$G81/$H81,0)*IF(AND($K81&gt;0,V$3&gt;$K81),0,1)*тех!AG$6</f>
        <v>0</v>
      </c>
      <c r="W81" s="64">
        <f>IF(AND(W$3&gt;=$I81,$H81&gt;0,SUM($M81:V81)&lt;$G81,$I81&lt;&gt;0),$G81/$H81,0)*IF(AND($K81&gt;0,W$3&gt;$K81),0,1)*тех!AH$6</f>
        <v>0</v>
      </c>
      <c r="X81" s="64">
        <f>IF(AND(X$3&gt;=$I81,$H81&gt;0,SUM($M81:W81)&lt;$G81,$I81&lt;&gt;0),$G81/$H81,0)*IF(AND($K81&gt;0,X$3&gt;$K81),0,1)*тех!AI$6</f>
        <v>0</v>
      </c>
      <c r="Y81" s="64">
        <f>IF(AND(Y$3&gt;=$I81,$H81&gt;0,SUM($M81:X81)&lt;$G81,$I81&lt;&gt;0),$G81/$H81,0)*IF(AND($K81&gt;0,Y$3&gt;$K81),0,1)*тех!AJ$6</f>
        <v>0</v>
      </c>
      <c r="Z81" s="64">
        <f>IF(AND(Z$3&gt;=$I81,$H81&gt;0,SUM($M81:Y81)&lt;$G81,$I81&lt;&gt;0),$G81/$H81,0)*IF(AND($K81&gt;0,Z$3&gt;$K81),0,1)*тех!AK$6</f>
        <v>0</v>
      </c>
      <c r="AA81" s="64">
        <f>IF(AND(AA$3&gt;=$I81,$H81&gt;0,SUM($M81:Z81)&lt;$G81,$I81&lt;&gt;0),$G81/$H81,0)*IF(AND($K81&gt;0,AA$3&gt;$K81),0,1)*тех!AL$6</f>
        <v>0</v>
      </c>
      <c r="AB81" s="64">
        <f>IF(AND(AB$3&gt;=$I81,$H81&gt;0,SUM($M81:AA81)&lt;$G81,$I81&lt;&gt;0),$G81/$H81,0)*IF(AND($K81&gt;0,AB$3&gt;$K81),0,1)*тех!AM$6</f>
        <v>0</v>
      </c>
      <c r="AC81" s="64">
        <f>IF(AND(AC$3&gt;=$I81,$H81&gt;0,SUM($M81:AB81)&lt;$G81,$I81&lt;&gt;0),$G81/$H81,0)*IF(AND($K81&gt;0,AC$3&gt;$K81),0,1)*тех!AN$6</f>
        <v>0</v>
      </c>
      <c r="AD81" s="64">
        <f>IF(AND(AD$3&gt;=$I81,$H81&gt;0,SUM($M81:AC81)&lt;$G81,$I81&lt;&gt;0),$G81/$H81,0)*IF(AND($K81&gt;0,AD$3&gt;$K81),0,1)*тех!AO$6</f>
        <v>0</v>
      </c>
      <c r="AE81" s="64">
        <f>IF(AND(AE$3&gt;=$I81,$H81&gt;0,SUM($M81:AD81)&lt;$G81,$I81&lt;&gt;0),$G81/$H81,0)*IF(AND($K81&gt;0,AE$3&gt;$K81),0,1)*тех!AP$6</f>
        <v>0</v>
      </c>
      <c r="AF81" s="64">
        <f>IF(AND(AF$3&gt;=$I81,$H81&gt;0,SUM($M81:AE81)&lt;$G81,$I81&lt;&gt;0),$G81/$H81,0)*IF(AND($K81&gt;0,AF$3&gt;$K81),0,1)*тех!AQ$6</f>
        <v>0</v>
      </c>
      <c r="AG81" s="64">
        <f>IF(AND(AG$3&gt;=$I81,$H81&gt;0,SUM($M81:AF81)&lt;$G81,$I81&lt;&gt;0),$G81/$H81,0)*IF(AND($K81&gt;0,AG$3&gt;$K81),0,1)*тех!AR$6</f>
        <v>0</v>
      </c>
      <c r="AH81" s="64">
        <f>IF(AND(AH$3&gt;=$I81,$H81&gt;0,SUM($M81:AG81)&lt;$G81,$I81&lt;&gt;0),$G81/$H81,0)*IF(AND($K81&gt;0,AH$3&gt;$K81),0,1)*тех!AS$6</f>
        <v>0</v>
      </c>
      <c r="AI81" s="64">
        <f>IF(AND(AI$3&gt;=$I81,$H81&gt;0,SUM($M81:AH81)&lt;$G81,$I81&lt;&gt;0),$G81/$H81,0)*IF(AND($K81&gt;0,AI$3&gt;$K81),0,1)*тех!AT$6</f>
        <v>0</v>
      </c>
      <c r="AJ81" s="64">
        <f>IF(AND(AJ$3&gt;=$I81,$H81&gt;0,SUM($M81:AI81)&lt;$G81,$I81&lt;&gt;0),$G81/$H81,0)*IF(AND($K81&gt;0,AJ$3&gt;$K81),0,1)*тех!AU$6</f>
        <v>0</v>
      </c>
      <c r="AK81" s="64">
        <f>IF(AND(AK$3&gt;=$I81,$H81&gt;0,SUM($M81:AJ81)&lt;$G81,$I81&lt;&gt;0),$G81/$H81,0)*IF(AND($K81&gt;0,AK$3&gt;$K81),0,1)*тех!AV$6</f>
        <v>0</v>
      </c>
      <c r="AL81" s="64">
        <f>IF(AND(AL$3&gt;=$I81,$H81&gt;0,SUM($M81:AK81)&lt;$G81,$I81&lt;&gt;0),$G81/$H81,0)*IF(AND($K81&gt;0,AL$3&gt;$K81),0,1)*тех!AW$6</f>
        <v>0</v>
      </c>
      <c r="AM81" s="64">
        <f>IF(AND(AM$3&gt;=$I81,$H81&gt;0,SUM($M81:AL81)&lt;$G81,$I81&lt;&gt;0),$G81/$H81,0)*IF(AND($K81&gt;0,AM$3&gt;$K81),0,1)*тех!AX$6</f>
        <v>0</v>
      </c>
      <c r="AN81" s="64">
        <f>IF(AND(AN$3&gt;=$I81,$H81&gt;0,SUM($M81:AM81)&lt;$G81,$I81&lt;&gt;0),$G81/$H81,0)*IF(AND($K81&gt;0,AN$3&gt;$K81),0,1)*тех!AY$6</f>
        <v>0</v>
      </c>
      <c r="AO81" s="64">
        <f>IF(AND(AO$3&gt;=$I81,$H81&gt;0,SUM($M81:AN81)&lt;$G81,$I81&lt;&gt;0),$G81/$H81,0)*IF(AND($K81&gt;0,AO$3&gt;$K81),0,1)*тех!AZ$6</f>
        <v>0</v>
      </c>
      <c r="AP81" s="64">
        <f>IF(AND(AP$3&gt;=$I81,$H81&gt;0,SUM($M81:AO81)&lt;$G81,$I81&lt;&gt;0),$G81/$H81,0)*IF(AND($K81&gt;0,AP$3&gt;$K81),0,1)*тех!BA$6</f>
        <v>0</v>
      </c>
      <c r="AQ81" s="64">
        <f>IF(AND(AQ$3&gt;=$I81,$H81&gt;0,SUM($M81:AP81)&lt;$G81,$I81&lt;&gt;0),$G81/$H81,0)*IF(AND($K81&gt;0,AQ$3&gt;$K81),0,1)*тех!BB$6</f>
        <v>0</v>
      </c>
      <c r="AR81" s="64">
        <f>IF(AND(AR$3&gt;=$I81,$H81&gt;0,SUM($M81:AQ81)&lt;$G81,$I81&lt;&gt;0),$G81/$H81,0)*IF(AND($K81&gt;0,AR$3&gt;$K81),0,1)*тех!BC$6</f>
        <v>0</v>
      </c>
      <c r="AS81" s="64">
        <f>IF(AND(AS$3&gt;=$I81,$H81&gt;0,SUM($M81:AR81)&lt;$G81,$I81&lt;&gt;0),$G81/$H81,0)*IF(AND($K81&gt;0,AS$3&gt;$K81),0,1)*тех!BD$6</f>
        <v>0</v>
      </c>
      <c r="AT81" s="64">
        <f>IF(AND(AT$3&gt;=$I81,$H81&gt;0,SUM($M81:AS81)&lt;$G81,$I81&lt;&gt;0),$G81/$H81,0)*IF(AND($K81&gt;0,AT$3&gt;$K81),0,1)*тех!BE$6</f>
        <v>0</v>
      </c>
      <c r="AU81" s="64">
        <f>IF(AND(AU$3&gt;=$I81,$H81&gt;0,SUM($M81:AT81)&lt;$G81,$I81&lt;&gt;0),$G81/$H81,0)*IF(AND($K81&gt;0,AU$3&gt;$K81),0,1)*тех!BF$6</f>
        <v>0</v>
      </c>
      <c r="AV81" s="64">
        <f>IF(AND(AV$3&gt;=$I81,$H81&gt;0,SUM($M81:AU81)&lt;$G81,$I81&lt;&gt;0),$G81/$H81,0)*IF(AND($K81&gt;0,AV$3&gt;$K81),0,1)*тех!BG$6</f>
        <v>0</v>
      </c>
      <c r="AW81" s="64">
        <f>IF(AND(AW$3&gt;=$I81,$H81&gt;0,SUM($M81:AV81)&lt;$G81,$I81&lt;&gt;0),$G81/$H81,0)*IF(AND($K81&gt;0,AW$3&gt;$K81),0,1)*тех!BH$6</f>
        <v>0</v>
      </c>
      <c r="AX81" s="64">
        <f>IF(AND(AX$3&gt;=$I81,$H81&gt;0,SUM($M81:AW81)&lt;$G81,$I81&lt;&gt;0),$G81/$H81,0)*IF(AND($K81&gt;0,AX$3&gt;$K81),0,1)*тех!BI$6</f>
        <v>0</v>
      </c>
      <c r="AY81" s="64">
        <f>IF(AND(AY$3&gt;=$I81,$H81&gt;0,SUM($M81:AX81)&lt;$G81,$I81&lt;&gt;0),$G81/$H81,0)*IF(AND($K81&gt;0,AY$3&gt;$K81),0,1)*тех!BJ$6</f>
        <v>0</v>
      </c>
      <c r="AZ81" s="64">
        <f>IF(AND(AZ$3&gt;=$I81,$H81&gt;0,SUM($M81:AY81)&lt;$G81,$I81&lt;&gt;0),$G81/$H81,0)*IF(AND($K81&gt;0,AZ$3&gt;$K81),0,1)*тех!BK$6</f>
        <v>0</v>
      </c>
      <c r="BA81" s="64">
        <f>IF(AND(BA$3&gt;=$I81,$H81&gt;0,SUM($M81:AZ81)&lt;$G81,$I81&lt;&gt;0),$G81/$H81,0)*IF(AND($K81&gt;0,BA$3&gt;$K81),0,1)*тех!BL$6</f>
        <v>0</v>
      </c>
      <c r="BB81" s="64">
        <f>IF(AND(BB$3&gt;=$I81,$H81&gt;0,SUM($M81:BA81)&lt;$G81,$I81&lt;&gt;0),$G81/$H81,0)*IF(AND($K81&gt;0,BB$3&gt;$K81),0,1)*тех!BM$6</f>
        <v>0</v>
      </c>
      <c r="BC81" s="64">
        <f>IF(AND(BC$3&gt;=$I81,$H81&gt;0,SUM($M81:BB81)&lt;$G81,$I81&lt;&gt;0),$G81/$H81,0)*IF(AND($K81&gt;0,BC$3&gt;$K81),0,1)*тех!BN$6</f>
        <v>0</v>
      </c>
      <c r="BD81" s="64">
        <f>IF(AND(BD$3&gt;=$I81,$H81&gt;0,SUM($M81:BC81)&lt;$G81,$I81&lt;&gt;0),$G81/$H81,0)*IF(AND($K81&gt;0,BD$3&gt;$K81),0,1)*тех!BO$6</f>
        <v>0</v>
      </c>
      <c r="BE81" s="64">
        <f>IF(AND(BE$3&gt;=$I81,$H81&gt;0,SUM($M81:BD81)&lt;$G81,$I81&lt;&gt;0),$G81/$H81,0)*IF(AND($K81&gt;0,BE$3&gt;$K81),0,1)*тех!BP$6</f>
        <v>0</v>
      </c>
      <c r="BF81" s="64">
        <f>IF(AND(BF$3&gt;=$I81,$H81&gt;0,SUM($M81:BE81)&lt;$G81,$I81&lt;&gt;0),$G81/$H81,0)*IF(AND($K81&gt;0,BF$3&gt;$K81),0,1)*тех!BQ$6</f>
        <v>0</v>
      </c>
      <c r="BG81" s="64">
        <f>IF(AND(BG$3&gt;=$I81,$H81&gt;0,SUM($M81:BF81)&lt;$G81,$I81&lt;&gt;0),$G81/$H81,0)*IF(AND($K81&gt;0,BG$3&gt;$K81),0,1)*тех!BR$6</f>
        <v>0</v>
      </c>
      <c r="BH81" s="64">
        <f>IF(AND(BH$3&gt;=$I81,$H81&gt;0,SUM($M81:BG81)&lt;$G81,$I81&lt;&gt;0),$G81/$H81,0)*IF(AND($K81&gt;0,BH$3&gt;$K81),0,1)*тех!BS$6</f>
        <v>0</v>
      </c>
      <c r="BI81" s="64">
        <f>IF(AND(BI$3&gt;=$I81,$H81&gt;0,SUM($M81:BH81)&lt;$G81,$I81&lt;&gt;0),$G81/$H81,0)*IF(AND($K81&gt;0,BI$3&gt;$K81),0,1)*тех!BT$6</f>
        <v>0</v>
      </c>
      <c r="BJ81" s="64">
        <f>IF(AND(BJ$3&gt;=$I81,$H81&gt;0,SUM($M81:BI81)&lt;$G81,$I81&lt;&gt;0),$G81/$H81,0)*IF(AND($K81&gt;0,BJ$3&gt;$K81),0,1)*тех!BU$6</f>
        <v>0</v>
      </c>
      <c r="BK81" s="64">
        <f>IF(AND(BK$3&gt;=$I81,$H81&gt;0,SUM($M81:BJ81)&lt;$G81,$I81&lt;&gt;0),$G81/$H81,0)*IF(AND($K81&gt;0,BK$3&gt;$K81),0,1)*тех!BV$6</f>
        <v>0</v>
      </c>
      <c r="BL81" s="64">
        <f>IF(AND(BL$3&gt;=$I81,$H81&gt;0,SUM($M81:BK81)&lt;$G81,$I81&lt;&gt;0),$G81/$H81,0)*IF(AND($K81&gt;0,BL$3&gt;$K81),0,1)*тех!BW$6</f>
        <v>0</v>
      </c>
      <c r="BM81" s="64">
        <f>IF(AND(BM$3&gt;=$I81,$H81&gt;0,SUM($M81:BL81)&lt;$G81,$I81&lt;&gt;0),$G81/$H81,0)*IF(AND($K81&gt;0,BM$3&gt;$K81),0,1)*тех!BX$6</f>
        <v>0</v>
      </c>
      <c r="BN81" s="64">
        <f>IF(AND(BN$3&gt;=$I81,$H81&gt;0,SUM($M81:BM81)&lt;$G81,$I81&lt;&gt;0),$G81/$H81,0)*IF(AND($K81&gt;0,BN$3&gt;$K81),0,1)*тех!BY$6</f>
        <v>0</v>
      </c>
      <c r="BO81" s="64">
        <f>IF(AND(BO$3&gt;=$I81,$H81&gt;0,SUM($M81:BN81)&lt;$G81,$I81&lt;&gt;0),$G81/$H81,0)*IF(AND($K81&gt;0,BO$3&gt;$K81),0,1)*тех!BZ$6</f>
        <v>0</v>
      </c>
      <c r="BP81" s="64">
        <f>IF(AND(BP$3&gt;=$I81,$H81&gt;0,SUM($M81:BO81)&lt;$G81,$I81&lt;&gt;0),$G81/$H81,0)*IF(AND($K81&gt;0,BP$3&gt;$K81),0,1)*тех!CA$6</f>
        <v>0</v>
      </c>
      <c r="BQ81" s="64">
        <f>IF(AND(BQ$3&gt;=$I81,$H81&gt;0,SUM($M81:BP81)&lt;$G81,$I81&lt;&gt;0),$G81/$H81,0)*IF(AND($K81&gt;0,BQ$3&gt;$K81),0,1)*тех!CB$6</f>
        <v>0</v>
      </c>
      <c r="BR81" s="64">
        <f>IF(AND(BR$3&gt;=$I81,$H81&gt;0,SUM($M81:BQ81)&lt;$G81,$I81&lt;&gt;0),$G81/$H81,0)*IF(AND($K81&gt;0,BR$3&gt;$K81),0,1)*тех!CC$6</f>
        <v>0</v>
      </c>
      <c r="BS81" s="64">
        <f>IF(AND(BS$3&gt;=$I81,$H81&gt;0,SUM($M81:BR81)&lt;$G81,$I81&lt;&gt;0),$G81/$H81,0)*IF(AND($K81&gt;0,BS$3&gt;$K81),0,1)*тех!CD$6</f>
        <v>0</v>
      </c>
      <c r="BT81" s="64">
        <f>IF(AND(BT$3&gt;=$I81,$H81&gt;0,SUM($M81:BS81)&lt;$G81,$I81&lt;&gt;0),$G81/$H81,0)*IF(AND($K81&gt;0,BT$3&gt;$K81),0,1)*тех!CE$6</f>
        <v>0</v>
      </c>
    </row>
    <row r="82" spans="2:72">
      <c r="B82" s="3">
        <v>77</v>
      </c>
      <c r="C82" s="19" t="s">
        <v>756</v>
      </c>
      <c r="D82" s="19" t="s">
        <v>686</v>
      </c>
      <c r="E82" s="71">
        <v>419880</v>
      </c>
      <c r="F82" s="19">
        <v>0</v>
      </c>
      <c r="G82" s="76">
        <f t="shared" si="4"/>
        <v>0</v>
      </c>
      <c r="H82" s="7">
        <f>IFERROR(VLOOKUP(D82,тех!$N$19:$O$24,2,FALSE),)</f>
        <v>84</v>
      </c>
      <c r="I82" s="20">
        <f t="shared" si="6"/>
        <v>42370</v>
      </c>
      <c r="J82" s="111">
        <f>IF(AND(H82+(YEAR(I82)-YEAR(Параметры!$C$11))*12+(MONTH(I82)-MONTH(Параметры!$C$11))&gt;Параметры!$C$12,F82&gt;0),(G82-SUM(M82:BT82))/F82,)</f>
        <v>0</v>
      </c>
      <c r="K82" s="112">
        <f>IF(H82+(YEAR(I82)-YEAR(Параметры!$C$11))*12+(MONTH(I82)-MONTH(Параметры!$C$11))&gt;Параметры!$C$12,DATE(YEAR(Параметры!$C$11),MONTH(Параметры!$C$11)+Параметры!$C$12-1,1),"")</f>
        <v>42705</v>
      </c>
      <c r="M82" s="76">
        <f t="shared" si="2"/>
        <v>0</v>
      </c>
      <c r="N82" s="64">
        <f>IF(AND(N$3&gt;=$I82,$H82&gt;0,SUM($M82:M82)&lt;$G82,$I82&lt;&gt;0),$G82/$H82,0)*IF(AND($K82&gt;0,N$3&gt;$K82),0,1)*тех!Y$6</f>
        <v>0</v>
      </c>
      <c r="O82" s="64">
        <f>IF(AND(O$3&gt;=$I82,$H82&gt;0,SUM($M82:N82)&lt;$G82,$I82&lt;&gt;0),$G82/$H82,0)*IF(AND($K82&gt;0,O$3&gt;$K82),0,1)*тех!Z$6</f>
        <v>0</v>
      </c>
      <c r="P82" s="64">
        <f>IF(AND(P$3&gt;=$I82,$H82&gt;0,SUM($M82:O82)&lt;$G82,$I82&lt;&gt;0),$G82/$H82,0)*IF(AND($K82&gt;0,P$3&gt;$K82),0,1)*тех!AA$6</f>
        <v>0</v>
      </c>
      <c r="Q82" s="64">
        <f>IF(AND(Q$3&gt;=$I82,$H82&gt;0,SUM($M82:P82)&lt;$G82,$I82&lt;&gt;0),$G82/$H82,0)*IF(AND($K82&gt;0,Q$3&gt;$K82),0,1)*тех!AB$6</f>
        <v>0</v>
      </c>
      <c r="R82" s="64">
        <f>IF(AND(R$3&gt;=$I82,$H82&gt;0,SUM($M82:Q82)&lt;$G82,$I82&lt;&gt;0),$G82/$H82,0)*IF(AND($K82&gt;0,R$3&gt;$K82),0,1)*тех!AC$6</f>
        <v>0</v>
      </c>
      <c r="S82" s="64">
        <f>IF(AND(S$3&gt;=$I82,$H82&gt;0,SUM($M82:R82)&lt;$G82,$I82&lt;&gt;0),$G82/$H82,0)*IF(AND($K82&gt;0,S$3&gt;$K82),0,1)*тех!AD$6</f>
        <v>0</v>
      </c>
      <c r="T82" s="64">
        <f>IF(AND(T$3&gt;=$I82,$H82&gt;0,SUM($M82:S82)&lt;$G82,$I82&lt;&gt;0),$G82/$H82,0)*IF(AND($K82&gt;0,T$3&gt;$K82),0,1)*тех!AE$6</f>
        <v>0</v>
      </c>
      <c r="U82" s="64">
        <f>IF(AND(U$3&gt;=$I82,$H82&gt;0,SUM($M82:T82)&lt;$G82,$I82&lt;&gt;0),$G82/$H82,0)*IF(AND($K82&gt;0,U$3&gt;$K82),0,1)*тех!AF$6</f>
        <v>0</v>
      </c>
      <c r="V82" s="64">
        <f>IF(AND(V$3&gt;=$I82,$H82&gt;0,SUM($M82:U82)&lt;$G82,$I82&lt;&gt;0),$G82/$H82,0)*IF(AND($K82&gt;0,V$3&gt;$K82),0,1)*тех!AG$6</f>
        <v>0</v>
      </c>
      <c r="W82" s="64">
        <f>IF(AND(W$3&gt;=$I82,$H82&gt;0,SUM($M82:V82)&lt;$G82,$I82&lt;&gt;0),$G82/$H82,0)*IF(AND($K82&gt;0,W$3&gt;$K82),0,1)*тех!AH$6</f>
        <v>0</v>
      </c>
      <c r="X82" s="64">
        <f>IF(AND(X$3&gt;=$I82,$H82&gt;0,SUM($M82:W82)&lt;$G82,$I82&lt;&gt;0),$G82/$H82,0)*IF(AND($K82&gt;0,X$3&gt;$K82),0,1)*тех!AI$6</f>
        <v>0</v>
      </c>
      <c r="Y82" s="64">
        <f>IF(AND(Y$3&gt;=$I82,$H82&gt;0,SUM($M82:X82)&lt;$G82,$I82&lt;&gt;0),$G82/$H82,0)*IF(AND($K82&gt;0,Y$3&gt;$K82),0,1)*тех!AJ$6</f>
        <v>0</v>
      </c>
      <c r="Z82" s="64">
        <f>IF(AND(Z$3&gt;=$I82,$H82&gt;0,SUM($M82:Y82)&lt;$G82,$I82&lt;&gt;0),$G82/$H82,0)*IF(AND($K82&gt;0,Z$3&gt;$K82),0,1)*тех!AK$6</f>
        <v>0</v>
      </c>
      <c r="AA82" s="64">
        <f>IF(AND(AA$3&gt;=$I82,$H82&gt;0,SUM($M82:Z82)&lt;$G82,$I82&lt;&gt;0),$G82/$H82,0)*IF(AND($K82&gt;0,AA$3&gt;$K82),0,1)*тех!AL$6</f>
        <v>0</v>
      </c>
      <c r="AB82" s="64">
        <f>IF(AND(AB$3&gt;=$I82,$H82&gt;0,SUM($M82:AA82)&lt;$G82,$I82&lt;&gt;0),$G82/$H82,0)*IF(AND($K82&gt;0,AB$3&gt;$K82),0,1)*тех!AM$6</f>
        <v>0</v>
      </c>
      <c r="AC82" s="64">
        <f>IF(AND(AC$3&gt;=$I82,$H82&gt;0,SUM($M82:AB82)&lt;$G82,$I82&lt;&gt;0),$G82/$H82,0)*IF(AND($K82&gt;0,AC$3&gt;$K82),0,1)*тех!AN$6</f>
        <v>0</v>
      </c>
      <c r="AD82" s="64">
        <f>IF(AND(AD$3&gt;=$I82,$H82&gt;0,SUM($M82:AC82)&lt;$G82,$I82&lt;&gt;0),$G82/$H82,0)*IF(AND($K82&gt;0,AD$3&gt;$K82),0,1)*тех!AO$6</f>
        <v>0</v>
      </c>
      <c r="AE82" s="64">
        <f>IF(AND(AE$3&gt;=$I82,$H82&gt;0,SUM($M82:AD82)&lt;$G82,$I82&lt;&gt;0),$G82/$H82,0)*IF(AND($K82&gt;0,AE$3&gt;$K82),0,1)*тех!AP$6</f>
        <v>0</v>
      </c>
      <c r="AF82" s="64">
        <f>IF(AND(AF$3&gt;=$I82,$H82&gt;0,SUM($M82:AE82)&lt;$G82,$I82&lt;&gt;0),$G82/$H82,0)*IF(AND($K82&gt;0,AF$3&gt;$K82),0,1)*тех!AQ$6</f>
        <v>0</v>
      </c>
      <c r="AG82" s="64">
        <f>IF(AND(AG$3&gt;=$I82,$H82&gt;0,SUM($M82:AF82)&lt;$G82,$I82&lt;&gt;0),$G82/$H82,0)*IF(AND($K82&gt;0,AG$3&gt;$K82),0,1)*тех!AR$6</f>
        <v>0</v>
      </c>
      <c r="AH82" s="64">
        <f>IF(AND(AH$3&gt;=$I82,$H82&gt;0,SUM($M82:AG82)&lt;$G82,$I82&lt;&gt;0),$G82/$H82,0)*IF(AND($K82&gt;0,AH$3&gt;$K82),0,1)*тех!AS$6</f>
        <v>0</v>
      </c>
      <c r="AI82" s="64">
        <f>IF(AND(AI$3&gt;=$I82,$H82&gt;0,SUM($M82:AH82)&lt;$G82,$I82&lt;&gt;0),$G82/$H82,0)*IF(AND($K82&gt;0,AI$3&gt;$K82),0,1)*тех!AT$6</f>
        <v>0</v>
      </c>
      <c r="AJ82" s="64">
        <f>IF(AND(AJ$3&gt;=$I82,$H82&gt;0,SUM($M82:AI82)&lt;$G82,$I82&lt;&gt;0),$G82/$H82,0)*IF(AND($K82&gt;0,AJ$3&gt;$K82),0,1)*тех!AU$6</f>
        <v>0</v>
      </c>
      <c r="AK82" s="64">
        <f>IF(AND(AK$3&gt;=$I82,$H82&gt;0,SUM($M82:AJ82)&lt;$G82,$I82&lt;&gt;0),$G82/$H82,0)*IF(AND($K82&gt;0,AK$3&gt;$K82),0,1)*тех!AV$6</f>
        <v>0</v>
      </c>
      <c r="AL82" s="64">
        <f>IF(AND(AL$3&gt;=$I82,$H82&gt;0,SUM($M82:AK82)&lt;$G82,$I82&lt;&gt;0),$G82/$H82,0)*IF(AND($K82&gt;0,AL$3&gt;$K82),0,1)*тех!AW$6</f>
        <v>0</v>
      </c>
      <c r="AM82" s="64">
        <f>IF(AND(AM$3&gt;=$I82,$H82&gt;0,SUM($M82:AL82)&lt;$G82,$I82&lt;&gt;0),$G82/$H82,0)*IF(AND($K82&gt;0,AM$3&gt;$K82),0,1)*тех!AX$6</f>
        <v>0</v>
      </c>
      <c r="AN82" s="64">
        <f>IF(AND(AN$3&gt;=$I82,$H82&gt;0,SUM($M82:AM82)&lt;$G82,$I82&lt;&gt;0),$G82/$H82,0)*IF(AND($K82&gt;0,AN$3&gt;$K82),0,1)*тех!AY$6</f>
        <v>0</v>
      </c>
      <c r="AO82" s="64">
        <f>IF(AND(AO$3&gt;=$I82,$H82&gt;0,SUM($M82:AN82)&lt;$G82,$I82&lt;&gt;0),$G82/$H82,0)*IF(AND($K82&gt;0,AO$3&gt;$K82),0,1)*тех!AZ$6</f>
        <v>0</v>
      </c>
      <c r="AP82" s="64">
        <f>IF(AND(AP$3&gt;=$I82,$H82&gt;0,SUM($M82:AO82)&lt;$G82,$I82&lt;&gt;0),$G82/$H82,0)*IF(AND($K82&gt;0,AP$3&gt;$K82),0,1)*тех!BA$6</f>
        <v>0</v>
      </c>
      <c r="AQ82" s="64">
        <f>IF(AND(AQ$3&gt;=$I82,$H82&gt;0,SUM($M82:AP82)&lt;$G82,$I82&lt;&gt;0),$G82/$H82,0)*IF(AND($K82&gt;0,AQ$3&gt;$K82),0,1)*тех!BB$6</f>
        <v>0</v>
      </c>
      <c r="AR82" s="64">
        <f>IF(AND(AR$3&gt;=$I82,$H82&gt;0,SUM($M82:AQ82)&lt;$G82,$I82&lt;&gt;0),$G82/$H82,0)*IF(AND($K82&gt;0,AR$3&gt;$K82),0,1)*тех!BC$6</f>
        <v>0</v>
      </c>
      <c r="AS82" s="64">
        <f>IF(AND(AS$3&gt;=$I82,$H82&gt;0,SUM($M82:AR82)&lt;$G82,$I82&lt;&gt;0),$G82/$H82,0)*IF(AND($K82&gt;0,AS$3&gt;$K82),0,1)*тех!BD$6</f>
        <v>0</v>
      </c>
      <c r="AT82" s="64">
        <f>IF(AND(AT$3&gt;=$I82,$H82&gt;0,SUM($M82:AS82)&lt;$G82,$I82&lt;&gt;0),$G82/$H82,0)*IF(AND($K82&gt;0,AT$3&gt;$K82),0,1)*тех!BE$6</f>
        <v>0</v>
      </c>
      <c r="AU82" s="64">
        <f>IF(AND(AU$3&gt;=$I82,$H82&gt;0,SUM($M82:AT82)&lt;$G82,$I82&lt;&gt;0),$G82/$H82,0)*IF(AND($K82&gt;0,AU$3&gt;$K82),0,1)*тех!BF$6</f>
        <v>0</v>
      </c>
      <c r="AV82" s="64">
        <f>IF(AND(AV$3&gt;=$I82,$H82&gt;0,SUM($M82:AU82)&lt;$G82,$I82&lt;&gt;0),$G82/$H82,0)*IF(AND($K82&gt;0,AV$3&gt;$K82),0,1)*тех!BG$6</f>
        <v>0</v>
      </c>
      <c r="AW82" s="64">
        <f>IF(AND(AW$3&gt;=$I82,$H82&gt;0,SUM($M82:AV82)&lt;$G82,$I82&lt;&gt;0),$G82/$H82,0)*IF(AND($K82&gt;0,AW$3&gt;$K82),0,1)*тех!BH$6</f>
        <v>0</v>
      </c>
      <c r="AX82" s="64">
        <f>IF(AND(AX$3&gt;=$I82,$H82&gt;0,SUM($M82:AW82)&lt;$G82,$I82&lt;&gt;0),$G82/$H82,0)*IF(AND($K82&gt;0,AX$3&gt;$K82),0,1)*тех!BI$6</f>
        <v>0</v>
      </c>
      <c r="AY82" s="64">
        <f>IF(AND(AY$3&gt;=$I82,$H82&gt;0,SUM($M82:AX82)&lt;$G82,$I82&lt;&gt;0),$G82/$H82,0)*IF(AND($K82&gt;0,AY$3&gt;$K82),0,1)*тех!BJ$6</f>
        <v>0</v>
      </c>
      <c r="AZ82" s="64">
        <f>IF(AND(AZ$3&gt;=$I82,$H82&gt;0,SUM($M82:AY82)&lt;$G82,$I82&lt;&gt;0),$G82/$H82,0)*IF(AND($K82&gt;0,AZ$3&gt;$K82),0,1)*тех!BK$6</f>
        <v>0</v>
      </c>
      <c r="BA82" s="64">
        <f>IF(AND(BA$3&gt;=$I82,$H82&gt;0,SUM($M82:AZ82)&lt;$G82,$I82&lt;&gt;0),$G82/$H82,0)*IF(AND($K82&gt;0,BA$3&gt;$K82),0,1)*тех!BL$6</f>
        <v>0</v>
      </c>
      <c r="BB82" s="64">
        <f>IF(AND(BB$3&gt;=$I82,$H82&gt;0,SUM($M82:BA82)&lt;$G82,$I82&lt;&gt;0),$G82/$H82,0)*IF(AND($K82&gt;0,BB$3&gt;$K82),0,1)*тех!BM$6</f>
        <v>0</v>
      </c>
      <c r="BC82" s="64">
        <f>IF(AND(BC$3&gt;=$I82,$H82&gt;0,SUM($M82:BB82)&lt;$G82,$I82&lt;&gt;0),$G82/$H82,0)*IF(AND($K82&gt;0,BC$3&gt;$K82),0,1)*тех!BN$6</f>
        <v>0</v>
      </c>
      <c r="BD82" s="64">
        <f>IF(AND(BD$3&gt;=$I82,$H82&gt;0,SUM($M82:BC82)&lt;$G82,$I82&lt;&gt;0),$G82/$H82,0)*IF(AND($K82&gt;0,BD$3&gt;$K82),0,1)*тех!BO$6</f>
        <v>0</v>
      </c>
      <c r="BE82" s="64">
        <f>IF(AND(BE$3&gt;=$I82,$H82&gt;0,SUM($M82:BD82)&lt;$G82,$I82&lt;&gt;0),$G82/$H82,0)*IF(AND($K82&gt;0,BE$3&gt;$K82),0,1)*тех!BP$6</f>
        <v>0</v>
      </c>
      <c r="BF82" s="64">
        <f>IF(AND(BF$3&gt;=$I82,$H82&gt;0,SUM($M82:BE82)&lt;$G82,$I82&lt;&gt;0),$G82/$H82,0)*IF(AND($K82&gt;0,BF$3&gt;$K82),0,1)*тех!BQ$6</f>
        <v>0</v>
      </c>
      <c r="BG82" s="64">
        <f>IF(AND(BG$3&gt;=$I82,$H82&gt;0,SUM($M82:BF82)&lt;$G82,$I82&lt;&gt;0),$G82/$H82,0)*IF(AND($K82&gt;0,BG$3&gt;$K82),0,1)*тех!BR$6</f>
        <v>0</v>
      </c>
      <c r="BH82" s="64">
        <f>IF(AND(BH$3&gt;=$I82,$H82&gt;0,SUM($M82:BG82)&lt;$G82,$I82&lt;&gt;0),$G82/$H82,0)*IF(AND($K82&gt;0,BH$3&gt;$K82),0,1)*тех!BS$6</f>
        <v>0</v>
      </c>
      <c r="BI82" s="64">
        <f>IF(AND(BI$3&gt;=$I82,$H82&gt;0,SUM($M82:BH82)&lt;$G82,$I82&lt;&gt;0),$G82/$H82,0)*IF(AND($K82&gt;0,BI$3&gt;$K82),0,1)*тех!BT$6</f>
        <v>0</v>
      </c>
      <c r="BJ82" s="64">
        <f>IF(AND(BJ$3&gt;=$I82,$H82&gt;0,SUM($M82:BI82)&lt;$G82,$I82&lt;&gt;0),$G82/$H82,0)*IF(AND($K82&gt;0,BJ$3&gt;$K82),0,1)*тех!BU$6</f>
        <v>0</v>
      </c>
      <c r="BK82" s="64">
        <f>IF(AND(BK$3&gt;=$I82,$H82&gt;0,SUM($M82:BJ82)&lt;$G82,$I82&lt;&gt;0),$G82/$H82,0)*IF(AND($K82&gt;0,BK$3&gt;$K82),0,1)*тех!BV$6</f>
        <v>0</v>
      </c>
      <c r="BL82" s="64">
        <f>IF(AND(BL$3&gt;=$I82,$H82&gt;0,SUM($M82:BK82)&lt;$G82,$I82&lt;&gt;0),$G82/$H82,0)*IF(AND($K82&gt;0,BL$3&gt;$K82),0,1)*тех!BW$6</f>
        <v>0</v>
      </c>
      <c r="BM82" s="64">
        <f>IF(AND(BM$3&gt;=$I82,$H82&gt;0,SUM($M82:BL82)&lt;$G82,$I82&lt;&gt;0),$G82/$H82,0)*IF(AND($K82&gt;0,BM$3&gt;$K82),0,1)*тех!BX$6</f>
        <v>0</v>
      </c>
      <c r="BN82" s="64">
        <f>IF(AND(BN$3&gt;=$I82,$H82&gt;0,SUM($M82:BM82)&lt;$G82,$I82&lt;&gt;0),$G82/$H82,0)*IF(AND($K82&gt;0,BN$3&gt;$K82),0,1)*тех!BY$6</f>
        <v>0</v>
      </c>
      <c r="BO82" s="64">
        <f>IF(AND(BO$3&gt;=$I82,$H82&gt;0,SUM($M82:BN82)&lt;$G82,$I82&lt;&gt;0),$G82/$H82,0)*IF(AND($K82&gt;0,BO$3&gt;$K82),0,1)*тех!BZ$6</f>
        <v>0</v>
      </c>
      <c r="BP82" s="64">
        <f>IF(AND(BP$3&gt;=$I82,$H82&gt;0,SUM($M82:BO82)&lt;$G82,$I82&lt;&gt;0),$G82/$H82,0)*IF(AND($K82&gt;0,BP$3&gt;$K82),0,1)*тех!CA$6</f>
        <v>0</v>
      </c>
      <c r="BQ82" s="64">
        <f>IF(AND(BQ$3&gt;=$I82,$H82&gt;0,SUM($M82:BP82)&lt;$G82,$I82&lt;&gt;0),$G82/$H82,0)*IF(AND($K82&gt;0,BQ$3&gt;$K82),0,1)*тех!CB$6</f>
        <v>0</v>
      </c>
      <c r="BR82" s="64">
        <f>IF(AND(BR$3&gt;=$I82,$H82&gt;0,SUM($M82:BQ82)&lt;$G82,$I82&lt;&gt;0),$G82/$H82,0)*IF(AND($K82&gt;0,BR$3&gt;$K82),0,1)*тех!CC$6</f>
        <v>0</v>
      </c>
      <c r="BS82" s="64">
        <f>IF(AND(BS$3&gt;=$I82,$H82&gt;0,SUM($M82:BR82)&lt;$G82,$I82&lt;&gt;0),$G82/$H82,0)*IF(AND($K82&gt;0,BS$3&gt;$K82),0,1)*тех!CD$6</f>
        <v>0</v>
      </c>
      <c r="BT82" s="64">
        <f>IF(AND(BT$3&gt;=$I82,$H82&gt;0,SUM($M82:BS82)&lt;$G82,$I82&lt;&gt;0),$G82/$H82,0)*IF(AND($K82&gt;0,BT$3&gt;$K82),0,1)*тех!CE$6</f>
        <v>0</v>
      </c>
    </row>
    <row r="83" spans="2:72">
      <c r="B83" s="3">
        <v>78</v>
      </c>
      <c r="C83" s="19" t="s">
        <v>1210</v>
      </c>
      <c r="D83" s="19" t="s">
        <v>686</v>
      </c>
      <c r="E83" s="71">
        <v>180000</v>
      </c>
      <c r="F83" s="19">
        <v>0</v>
      </c>
      <c r="G83" s="76">
        <f t="shared" si="4"/>
        <v>0</v>
      </c>
      <c r="H83" s="7">
        <f>IFERROR(VLOOKUP(D83,тех!$N$19:$O$24,2,FALSE),)</f>
        <v>84</v>
      </c>
      <c r="I83" s="20">
        <f t="shared" si="6"/>
        <v>42370</v>
      </c>
      <c r="J83" s="111">
        <f>IF(AND(H83+(YEAR(I83)-YEAR(Параметры!$C$11))*12+(MONTH(I83)-MONTH(Параметры!$C$11))&gt;Параметры!$C$12,F83&gt;0),(G83-SUM(M83:BT83))/F83,)</f>
        <v>0</v>
      </c>
      <c r="K83" s="112">
        <f>IF(H83+(YEAR(I83)-YEAR(Параметры!$C$11))*12+(MONTH(I83)-MONTH(Параметры!$C$11))&gt;Параметры!$C$12,DATE(YEAR(Параметры!$C$11),MONTH(Параметры!$C$11)+Параметры!$C$12-1,1),"")</f>
        <v>42705</v>
      </c>
      <c r="M83" s="76">
        <f t="shared" si="2"/>
        <v>0</v>
      </c>
      <c r="N83" s="64">
        <f>IF(AND(N$3&gt;=$I83,$H83&gt;0,SUM($M83:M83)&lt;$G83,$I83&lt;&gt;0),$G83/$H83,0)*IF(AND($K83&gt;0,N$3&gt;$K83),0,1)*тех!Y$6</f>
        <v>0</v>
      </c>
      <c r="O83" s="64">
        <f>IF(AND(O$3&gt;=$I83,$H83&gt;0,SUM($M83:N83)&lt;$G83,$I83&lt;&gt;0),$G83/$H83,0)*IF(AND($K83&gt;0,O$3&gt;$K83),0,1)*тех!Z$6</f>
        <v>0</v>
      </c>
      <c r="P83" s="64">
        <f>IF(AND(P$3&gt;=$I83,$H83&gt;0,SUM($M83:O83)&lt;$G83,$I83&lt;&gt;0),$G83/$H83,0)*IF(AND($K83&gt;0,P$3&gt;$K83),0,1)*тех!AA$6</f>
        <v>0</v>
      </c>
      <c r="Q83" s="64">
        <f>IF(AND(Q$3&gt;=$I83,$H83&gt;0,SUM($M83:P83)&lt;$G83,$I83&lt;&gt;0),$G83/$H83,0)*IF(AND($K83&gt;0,Q$3&gt;$K83),0,1)*тех!AB$6</f>
        <v>0</v>
      </c>
      <c r="R83" s="64">
        <f>IF(AND(R$3&gt;=$I83,$H83&gt;0,SUM($M83:Q83)&lt;$G83,$I83&lt;&gt;0),$G83/$H83,0)*IF(AND($K83&gt;0,R$3&gt;$K83),0,1)*тех!AC$6</f>
        <v>0</v>
      </c>
      <c r="S83" s="64">
        <f>IF(AND(S$3&gt;=$I83,$H83&gt;0,SUM($M83:R83)&lt;$G83,$I83&lt;&gt;0),$G83/$H83,0)*IF(AND($K83&gt;0,S$3&gt;$K83),0,1)*тех!AD$6</f>
        <v>0</v>
      </c>
      <c r="T83" s="64">
        <f>IF(AND(T$3&gt;=$I83,$H83&gt;0,SUM($M83:S83)&lt;$G83,$I83&lt;&gt;0),$G83/$H83,0)*IF(AND($K83&gt;0,T$3&gt;$K83),0,1)*тех!AE$6</f>
        <v>0</v>
      </c>
      <c r="U83" s="64">
        <f>IF(AND(U$3&gt;=$I83,$H83&gt;0,SUM($M83:T83)&lt;$G83,$I83&lt;&gt;0),$G83/$H83,0)*IF(AND($K83&gt;0,U$3&gt;$K83),0,1)*тех!AF$6</f>
        <v>0</v>
      </c>
      <c r="V83" s="64">
        <f>IF(AND(V$3&gt;=$I83,$H83&gt;0,SUM($M83:U83)&lt;$G83,$I83&lt;&gt;0),$G83/$H83,0)*IF(AND($K83&gt;0,V$3&gt;$K83),0,1)*тех!AG$6</f>
        <v>0</v>
      </c>
      <c r="W83" s="64">
        <f>IF(AND(W$3&gt;=$I83,$H83&gt;0,SUM($M83:V83)&lt;$G83,$I83&lt;&gt;0),$G83/$H83,0)*IF(AND($K83&gt;0,W$3&gt;$K83),0,1)*тех!AH$6</f>
        <v>0</v>
      </c>
      <c r="X83" s="64">
        <f>IF(AND(X$3&gt;=$I83,$H83&gt;0,SUM($M83:W83)&lt;$G83,$I83&lt;&gt;0),$G83/$H83,0)*IF(AND($K83&gt;0,X$3&gt;$K83),0,1)*тех!AI$6</f>
        <v>0</v>
      </c>
      <c r="Y83" s="64">
        <f>IF(AND(Y$3&gt;=$I83,$H83&gt;0,SUM($M83:X83)&lt;$G83,$I83&lt;&gt;0),$G83/$H83,0)*IF(AND($K83&gt;0,Y$3&gt;$K83),0,1)*тех!AJ$6</f>
        <v>0</v>
      </c>
      <c r="Z83" s="64">
        <f>IF(AND(Z$3&gt;=$I83,$H83&gt;0,SUM($M83:Y83)&lt;$G83,$I83&lt;&gt;0),$G83/$H83,0)*IF(AND($K83&gt;0,Z$3&gt;$K83),0,1)*тех!AK$6</f>
        <v>0</v>
      </c>
      <c r="AA83" s="64">
        <f>IF(AND(AA$3&gt;=$I83,$H83&gt;0,SUM($M83:Z83)&lt;$G83,$I83&lt;&gt;0),$G83/$H83,0)*IF(AND($K83&gt;0,AA$3&gt;$K83),0,1)*тех!AL$6</f>
        <v>0</v>
      </c>
      <c r="AB83" s="64">
        <f>IF(AND(AB$3&gt;=$I83,$H83&gt;0,SUM($M83:AA83)&lt;$G83,$I83&lt;&gt;0),$G83/$H83,0)*IF(AND($K83&gt;0,AB$3&gt;$K83),0,1)*тех!AM$6</f>
        <v>0</v>
      </c>
      <c r="AC83" s="64">
        <f>IF(AND(AC$3&gt;=$I83,$H83&gt;0,SUM($M83:AB83)&lt;$G83,$I83&lt;&gt;0),$G83/$H83,0)*IF(AND($K83&gt;0,AC$3&gt;$K83),0,1)*тех!AN$6</f>
        <v>0</v>
      </c>
      <c r="AD83" s="64">
        <f>IF(AND(AD$3&gt;=$I83,$H83&gt;0,SUM($M83:AC83)&lt;$G83,$I83&lt;&gt;0),$G83/$H83,0)*IF(AND($K83&gt;0,AD$3&gt;$K83),0,1)*тех!AO$6</f>
        <v>0</v>
      </c>
      <c r="AE83" s="64">
        <f>IF(AND(AE$3&gt;=$I83,$H83&gt;0,SUM($M83:AD83)&lt;$G83,$I83&lt;&gt;0),$G83/$H83,0)*IF(AND($K83&gt;0,AE$3&gt;$K83),0,1)*тех!AP$6</f>
        <v>0</v>
      </c>
      <c r="AF83" s="64">
        <f>IF(AND(AF$3&gt;=$I83,$H83&gt;0,SUM($M83:AE83)&lt;$G83,$I83&lt;&gt;0),$G83/$H83,0)*IF(AND($K83&gt;0,AF$3&gt;$K83),0,1)*тех!AQ$6</f>
        <v>0</v>
      </c>
      <c r="AG83" s="64">
        <f>IF(AND(AG$3&gt;=$I83,$H83&gt;0,SUM($M83:AF83)&lt;$G83,$I83&lt;&gt;0),$G83/$H83,0)*IF(AND($K83&gt;0,AG$3&gt;$K83),0,1)*тех!AR$6</f>
        <v>0</v>
      </c>
      <c r="AH83" s="64">
        <f>IF(AND(AH$3&gt;=$I83,$H83&gt;0,SUM($M83:AG83)&lt;$G83,$I83&lt;&gt;0),$G83/$H83,0)*IF(AND($K83&gt;0,AH$3&gt;$K83),0,1)*тех!AS$6</f>
        <v>0</v>
      </c>
      <c r="AI83" s="64">
        <f>IF(AND(AI$3&gt;=$I83,$H83&gt;0,SUM($M83:AH83)&lt;$G83,$I83&lt;&gt;0),$G83/$H83,0)*IF(AND($K83&gt;0,AI$3&gt;$K83),0,1)*тех!AT$6</f>
        <v>0</v>
      </c>
      <c r="AJ83" s="64">
        <f>IF(AND(AJ$3&gt;=$I83,$H83&gt;0,SUM($M83:AI83)&lt;$G83,$I83&lt;&gt;0),$G83/$H83,0)*IF(AND($K83&gt;0,AJ$3&gt;$K83),0,1)*тех!AU$6</f>
        <v>0</v>
      </c>
      <c r="AK83" s="64">
        <f>IF(AND(AK$3&gt;=$I83,$H83&gt;0,SUM($M83:AJ83)&lt;$G83,$I83&lt;&gt;0),$G83/$H83,0)*IF(AND($K83&gt;0,AK$3&gt;$K83),0,1)*тех!AV$6</f>
        <v>0</v>
      </c>
      <c r="AL83" s="64">
        <f>IF(AND(AL$3&gt;=$I83,$H83&gt;0,SUM($M83:AK83)&lt;$G83,$I83&lt;&gt;0),$G83/$H83,0)*IF(AND($K83&gt;0,AL$3&gt;$K83),0,1)*тех!AW$6</f>
        <v>0</v>
      </c>
      <c r="AM83" s="64">
        <f>IF(AND(AM$3&gt;=$I83,$H83&gt;0,SUM($M83:AL83)&lt;$G83,$I83&lt;&gt;0),$G83/$H83,0)*IF(AND($K83&gt;0,AM$3&gt;$K83),0,1)*тех!AX$6</f>
        <v>0</v>
      </c>
      <c r="AN83" s="64">
        <f>IF(AND(AN$3&gt;=$I83,$H83&gt;0,SUM($M83:AM83)&lt;$G83,$I83&lt;&gt;0),$G83/$H83,0)*IF(AND($K83&gt;0,AN$3&gt;$K83),0,1)*тех!AY$6</f>
        <v>0</v>
      </c>
      <c r="AO83" s="64">
        <f>IF(AND(AO$3&gt;=$I83,$H83&gt;0,SUM($M83:AN83)&lt;$G83,$I83&lt;&gt;0),$G83/$H83,0)*IF(AND($K83&gt;0,AO$3&gt;$K83),0,1)*тех!AZ$6</f>
        <v>0</v>
      </c>
      <c r="AP83" s="64">
        <f>IF(AND(AP$3&gt;=$I83,$H83&gt;0,SUM($M83:AO83)&lt;$G83,$I83&lt;&gt;0),$G83/$H83,0)*IF(AND($K83&gt;0,AP$3&gt;$K83),0,1)*тех!BA$6</f>
        <v>0</v>
      </c>
      <c r="AQ83" s="64">
        <f>IF(AND(AQ$3&gt;=$I83,$H83&gt;0,SUM($M83:AP83)&lt;$G83,$I83&lt;&gt;0),$G83/$H83,0)*IF(AND($K83&gt;0,AQ$3&gt;$K83),0,1)*тех!BB$6</f>
        <v>0</v>
      </c>
      <c r="AR83" s="64">
        <f>IF(AND(AR$3&gt;=$I83,$H83&gt;0,SUM($M83:AQ83)&lt;$G83,$I83&lt;&gt;0),$G83/$H83,0)*IF(AND($K83&gt;0,AR$3&gt;$K83),0,1)*тех!BC$6</f>
        <v>0</v>
      </c>
      <c r="AS83" s="64">
        <f>IF(AND(AS$3&gt;=$I83,$H83&gt;0,SUM($M83:AR83)&lt;$G83,$I83&lt;&gt;0),$G83/$H83,0)*IF(AND($K83&gt;0,AS$3&gt;$K83),0,1)*тех!BD$6</f>
        <v>0</v>
      </c>
      <c r="AT83" s="64">
        <f>IF(AND(AT$3&gt;=$I83,$H83&gt;0,SUM($M83:AS83)&lt;$G83,$I83&lt;&gt;0),$G83/$H83,0)*IF(AND($K83&gt;0,AT$3&gt;$K83),0,1)*тех!BE$6</f>
        <v>0</v>
      </c>
      <c r="AU83" s="64">
        <f>IF(AND(AU$3&gt;=$I83,$H83&gt;0,SUM($M83:AT83)&lt;$G83,$I83&lt;&gt;0),$G83/$H83,0)*IF(AND($K83&gt;0,AU$3&gt;$K83),0,1)*тех!BF$6</f>
        <v>0</v>
      </c>
      <c r="AV83" s="64">
        <f>IF(AND(AV$3&gt;=$I83,$H83&gt;0,SUM($M83:AU83)&lt;$G83,$I83&lt;&gt;0),$G83/$H83,0)*IF(AND($K83&gt;0,AV$3&gt;$K83),0,1)*тех!BG$6</f>
        <v>0</v>
      </c>
      <c r="AW83" s="64">
        <f>IF(AND(AW$3&gt;=$I83,$H83&gt;0,SUM($M83:AV83)&lt;$G83,$I83&lt;&gt;0),$G83/$H83,0)*IF(AND($K83&gt;0,AW$3&gt;$K83),0,1)*тех!BH$6</f>
        <v>0</v>
      </c>
      <c r="AX83" s="64">
        <f>IF(AND(AX$3&gt;=$I83,$H83&gt;0,SUM($M83:AW83)&lt;$G83,$I83&lt;&gt;0),$G83/$H83,0)*IF(AND($K83&gt;0,AX$3&gt;$K83),0,1)*тех!BI$6</f>
        <v>0</v>
      </c>
      <c r="AY83" s="64">
        <f>IF(AND(AY$3&gt;=$I83,$H83&gt;0,SUM($M83:AX83)&lt;$G83,$I83&lt;&gt;0),$G83/$H83,0)*IF(AND($K83&gt;0,AY$3&gt;$K83),0,1)*тех!BJ$6</f>
        <v>0</v>
      </c>
      <c r="AZ83" s="64">
        <f>IF(AND(AZ$3&gt;=$I83,$H83&gt;0,SUM($M83:AY83)&lt;$G83,$I83&lt;&gt;0),$G83/$H83,0)*IF(AND($K83&gt;0,AZ$3&gt;$K83),0,1)*тех!BK$6</f>
        <v>0</v>
      </c>
      <c r="BA83" s="64">
        <f>IF(AND(BA$3&gt;=$I83,$H83&gt;0,SUM($M83:AZ83)&lt;$G83,$I83&lt;&gt;0),$G83/$H83,0)*IF(AND($K83&gt;0,BA$3&gt;$K83),0,1)*тех!BL$6</f>
        <v>0</v>
      </c>
      <c r="BB83" s="64">
        <f>IF(AND(BB$3&gt;=$I83,$H83&gt;0,SUM($M83:BA83)&lt;$G83,$I83&lt;&gt;0),$G83/$H83,0)*IF(AND($K83&gt;0,BB$3&gt;$K83),0,1)*тех!BM$6</f>
        <v>0</v>
      </c>
      <c r="BC83" s="64">
        <f>IF(AND(BC$3&gt;=$I83,$H83&gt;0,SUM($M83:BB83)&lt;$G83,$I83&lt;&gt;0),$G83/$H83,0)*IF(AND($K83&gt;0,BC$3&gt;$K83),0,1)*тех!BN$6</f>
        <v>0</v>
      </c>
      <c r="BD83" s="64">
        <f>IF(AND(BD$3&gt;=$I83,$H83&gt;0,SUM($M83:BC83)&lt;$G83,$I83&lt;&gt;0),$G83/$H83,0)*IF(AND($K83&gt;0,BD$3&gt;$K83),0,1)*тех!BO$6</f>
        <v>0</v>
      </c>
      <c r="BE83" s="64">
        <f>IF(AND(BE$3&gt;=$I83,$H83&gt;0,SUM($M83:BD83)&lt;$G83,$I83&lt;&gt;0),$G83/$H83,0)*IF(AND($K83&gt;0,BE$3&gt;$K83),0,1)*тех!BP$6</f>
        <v>0</v>
      </c>
      <c r="BF83" s="64">
        <f>IF(AND(BF$3&gt;=$I83,$H83&gt;0,SUM($M83:BE83)&lt;$G83,$I83&lt;&gt;0),$G83/$H83,0)*IF(AND($K83&gt;0,BF$3&gt;$K83),0,1)*тех!BQ$6</f>
        <v>0</v>
      </c>
      <c r="BG83" s="64">
        <f>IF(AND(BG$3&gt;=$I83,$H83&gt;0,SUM($M83:BF83)&lt;$G83,$I83&lt;&gt;0),$G83/$H83,0)*IF(AND($K83&gt;0,BG$3&gt;$K83),0,1)*тех!BR$6</f>
        <v>0</v>
      </c>
      <c r="BH83" s="64">
        <f>IF(AND(BH$3&gt;=$I83,$H83&gt;0,SUM($M83:BG83)&lt;$G83,$I83&lt;&gt;0),$G83/$H83,0)*IF(AND($K83&gt;0,BH$3&gt;$K83),0,1)*тех!BS$6</f>
        <v>0</v>
      </c>
      <c r="BI83" s="64">
        <f>IF(AND(BI$3&gt;=$I83,$H83&gt;0,SUM($M83:BH83)&lt;$G83,$I83&lt;&gt;0),$G83/$H83,0)*IF(AND($K83&gt;0,BI$3&gt;$K83),0,1)*тех!BT$6</f>
        <v>0</v>
      </c>
      <c r="BJ83" s="64">
        <f>IF(AND(BJ$3&gt;=$I83,$H83&gt;0,SUM($M83:BI83)&lt;$G83,$I83&lt;&gt;0),$G83/$H83,0)*IF(AND($K83&gt;0,BJ$3&gt;$K83),0,1)*тех!BU$6</f>
        <v>0</v>
      </c>
      <c r="BK83" s="64">
        <f>IF(AND(BK$3&gt;=$I83,$H83&gt;0,SUM($M83:BJ83)&lt;$G83,$I83&lt;&gt;0),$G83/$H83,0)*IF(AND($K83&gt;0,BK$3&gt;$K83),0,1)*тех!BV$6</f>
        <v>0</v>
      </c>
      <c r="BL83" s="64">
        <f>IF(AND(BL$3&gt;=$I83,$H83&gt;0,SUM($M83:BK83)&lt;$G83,$I83&lt;&gt;0),$G83/$H83,0)*IF(AND($K83&gt;0,BL$3&gt;$K83),0,1)*тех!BW$6</f>
        <v>0</v>
      </c>
      <c r="BM83" s="64">
        <f>IF(AND(BM$3&gt;=$I83,$H83&gt;0,SUM($M83:BL83)&lt;$G83,$I83&lt;&gt;0),$G83/$H83,0)*IF(AND($K83&gt;0,BM$3&gt;$K83),0,1)*тех!BX$6</f>
        <v>0</v>
      </c>
      <c r="BN83" s="64">
        <f>IF(AND(BN$3&gt;=$I83,$H83&gt;0,SUM($M83:BM83)&lt;$G83,$I83&lt;&gt;0),$G83/$H83,0)*IF(AND($K83&gt;0,BN$3&gt;$K83),0,1)*тех!BY$6</f>
        <v>0</v>
      </c>
      <c r="BO83" s="64">
        <f>IF(AND(BO$3&gt;=$I83,$H83&gt;0,SUM($M83:BN83)&lt;$G83,$I83&lt;&gt;0),$G83/$H83,0)*IF(AND($K83&gt;0,BO$3&gt;$K83),0,1)*тех!BZ$6</f>
        <v>0</v>
      </c>
      <c r="BP83" s="64">
        <f>IF(AND(BP$3&gt;=$I83,$H83&gt;0,SUM($M83:BO83)&lt;$G83,$I83&lt;&gt;0),$G83/$H83,0)*IF(AND($K83&gt;0,BP$3&gt;$K83),0,1)*тех!CA$6</f>
        <v>0</v>
      </c>
      <c r="BQ83" s="64">
        <f>IF(AND(BQ$3&gt;=$I83,$H83&gt;0,SUM($M83:BP83)&lt;$G83,$I83&lt;&gt;0),$G83/$H83,0)*IF(AND($K83&gt;0,BQ$3&gt;$K83),0,1)*тех!CB$6</f>
        <v>0</v>
      </c>
      <c r="BR83" s="64">
        <f>IF(AND(BR$3&gt;=$I83,$H83&gt;0,SUM($M83:BQ83)&lt;$G83,$I83&lt;&gt;0),$G83/$H83,0)*IF(AND($K83&gt;0,BR$3&gt;$K83),0,1)*тех!CC$6</f>
        <v>0</v>
      </c>
      <c r="BS83" s="64">
        <f>IF(AND(BS$3&gt;=$I83,$H83&gt;0,SUM($M83:BR83)&lt;$G83,$I83&lt;&gt;0),$G83/$H83,0)*IF(AND($K83&gt;0,BS$3&gt;$K83),0,1)*тех!CD$6</f>
        <v>0</v>
      </c>
      <c r="BT83" s="64">
        <f>IF(AND(BT$3&gt;=$I83,$H83&gt;0,SUM($M83:BS83)&lt;$G83,$I83&lt;&gt;0),$G83/$H83,0)*IF(AND($K83&gt;0,BT$3&gt;$K83),0,1)*тех!CE$6</f>
        <v>0</v>
      </c>
    </row>
    <row r="84" spans="2:72">
      <c r="B84" s="3">
        <v>79</v>
      </c>
      <c r="C84" s="19" t="s">
        <v>908</v>
      </c>
      <c r="D84" s="19"/>
      <c r="E84" s="71"/>
      <c r="F84" s="19">
        <v>0</v>
      </c>
      <c r="G84" s="76">
        <f t="shared" si="4"/>
        <v>0</v>
      </c>
      <c r="H84" s="7">
        <f>IFERROR(VLOOKUP(D84,тех!$N$19:$O$24,2,FALSE),)</f>
        <v>0</v>
      </c>
      <c r="I84" s="20">
        <f t="shared" si="6"/>
        <v>42370</v>
      </c>
      <c r="J84" s="111">
        <f>IF(AND(H84+(YEAR(I84)-YEAR(Параметры!$C$11))*12+(MONTH(I84)-MONTH(Параметры!$C$11))&gt;Параметры!$C$12,F84&gt;0),(G84-SUM(M84:BT84))/F84,)</f>
        <v>0</v>
      </c>
      <c r="K84" s="112" t="str">
        <f>IF(H84+(YEAR(I84)-YEAR(Параметры!$C$11))*12+(MONTH(I84)-MONTH(Параметры!$C$11))&gt;Параметры!$C$12,DATE(YEAR(Параметры!$C$11),MONTH(Параметры!$C$11)+Параметры!$C$12-1,1),"")</f>
        <v/>
      </c>
      <c r="M84" s="76">
        <f t="shared" si="2"/>
        <v>0</v>
      </c>
      <c r="N84" s="64">
        <f>IF(AND(N$3&gt;=$I84,$H84&gt;0,SUM($M84:M84)&lt;$G84,$I84&lt;&gt;0),$G84/$H84,0)*IF(AND($K84&gt;0,N$3&gt;$K84),0,1)*тех!Y$6</f>
        <v>0</v>
      </c>
      <c r="O84" s="64">
        <f>IF(AND(O$3&gt;=$I84,$H84&gt;0,SUM($M84:N84)&lt;$G84,$I84&lt;&gt;0),$G84/$H84,0)*IF(AND($K84&gt;0,O$3&gt;$K84),0,1)*тех!Z$6</f>
        <v>0</v>
      </c>
      <c r="P84" s="64">
        <f>IF(AND(P$3&gt;=$I84,$H84&gt;0,SUM($M84:O84)&lt;$G84,$I84&lt;&gt;0),$G84/$H84,0)*IF(AND($K84&gt;0,P$3&gt;$K84),0,1)*тех!AA$6</f>
        <v>0</v>
      </c>
      <c r="Q84" s="64">
        <f>IF(AND(Q$3&gt;=$I84,$H84&gt;0,SUM($M84:P84)&lt;$G84,$I84&lt;&gt;0),$G84/$H84,0)*IF(AND($K84&gt;0,Q$3&gt;$K84),0,1)*тех!AB$6</f>
        <v>0</v>
      </c>
      <c r="R84" s="64">
        <f>IF(AND(R$3&gt;=$I84,$H84&gt;0,SUM($M84:Q84)&lt;$G84,$I84&lt;&gt;0),$G84/$H84,0)*IF(AND($K84&gt;0,R$3&gt;$K84),0,1)*тех!AC$6</f>
        <v>0</v>
      </c>
      <c r="S84" s="64">
        <f>IF(AND(S$3&gt;=$I84,$H84&gt;0,SUM($M84:R84)&lt;$G84,$I84&lt;&gt;0),$G84/$H84,0)*IF(AND($K84&gt;0,S$3&gt;$K84),0,1)*тех!AD$6</f>
        <v>0</v>
      </c>
      <c r="T84" s="64">
        <f>IF(AND(T$3&gt;=$I84,$H84&gt;0,SUM($M84:S84)&lt;$G84,$I84&lt;&gt;0),$G84/$H84,0)*IF(AND($K84&gt;0,T$3&gt;$K84),0,1)*тех!AE$6</f>
        <v>0</v>
      </c>
      <c r="U84" s="64">
        <f>IF(AND(U$3&gt;=$I84,$H84&gt;0,SUM($M84:T84)&lt;$G84,$I84&lt;&gt;0),$G84/$H84,0)*IF(AND($K84&gt;0,U$3&gt;$K84),0,1)*тех!AF$6</f>
        <v>0</v>
      </c>
      <c r="V84" s="64">
        <f>IF(AND(V$3&gt;=$I84,$H84&gt;0,SUM($M84:U84)&lt;$G84,$I84&lt;&gt;0),$G84/$H84,0)*IF(AND($K84&gt;0,V$3&gt;$K84),0,1)*тех!AG$6</f>
        <v>0</v>
      </c>
      <c r="W84" s="64">
        <f>IF(AND(W$3&gt;=$I84,$H84&gt;0,SUM($M84:V84)&lt;$G84,$I84&lt;&gt;0),$G84/$H84,0)*IF(AND($K84&gt;0,W$3&gt;$K84),0,1)*тех!AH$6</f>
        <v>0</v>
      </c>
      <c r="X84" s="64">
        <f>IF(AND(X$3&gt;=$I84,$H84&gt;0,SUM($M84:W84)&lt;$G84,$I84&lt;&gt;0),$G84/$H84,0)*IF(AND($K84&gt;0,X$3&gt;$K84),0,1)*тех!AI$6</f>
        <v>0</v>
      </c>
      <c r="Y84" s="64">
        <f>IF(AND(Y$3&gt;=$I84,$H84&gt;0,SUM($M84:X84)&lt;$G84,$I84&lt;&gt;0),$G84/$H84,0)*IF(AND($K84&gt;0,Y$3&gt;$K84),0,1)*тех!AJ$6</f>
        <v>0</v>
      </c>
      <c r="Z84" s="64">
        <f>IF(AND(Z$3&gt;=$I84,$H84&gt;0,SUM($M84:Y84)&lt;$G84,$I84&lt;&gt;0),$G84/$H84,0)*IF(AND($K84&gt;0,Z$3&gt;$K84),0,1)*тех!AK$6</f>
        <v>0</v>
      </c>
      <c r="AA84" s="64">
        <f>IF(AND(AA$3&gt;=$I84,$H84&gt;0,SUM($M84:Z84)&lt;$G84,$I84&lt;&gt;0),$G84/$H84,0)*IF(AND($K84&gt;0,AA$3&gt;$K84),0,1)*тех!AL$6</f>
        <v>0</v>
      </c>
      <c r="AB84" s="64">
        <f>IF(AND(AB$3&gt;=$I84,$H84&gt;0,SUM($M84:AA84)&lt;$G84,$I84&lt;&gt;0),$G84/$H84,0)*IF(AND($K84&gt;0,AB$3&gt;$K84),0,1)*тех!AM$6</f>
        <v>0</v>
      </c>
      <c r="AC84" s="64">
        <f>IF(AND(AC$3&gt;=$I84,$H84&gt;0,SUM($M84:AB84)&lt;$G84,$I84&lt;&gt;0),$G84/$H84,0)*IF(AND($K84&gt;0,AC$3&gt;$K84),0,1)*тех!AN$6</f>
        <v>0</v>
      </c>
      <c r="AD84" s="64">
        <f>IF(AND(AD$3&gt;=$I84,$H84&gt;0,SUM($M84:AC84)&lt;$G84,$I84&lt;&gt;0),$G84/$H84,0)*IF(AND($K84&gt;0,AD$3&gt;$K84),0,1)*тех!AO$6</f>
        <v>0</v>
      </c>
      <c r="AE84" s="64">
        <f>IF(AND(AE$3&gt;=$I84,$H84&gt;0,SUM($M84:AD84)&lt;$G84,$I84&lt;&gt;0),$G84/$H84,0)*IF(AND($K84&gt;0,AE$3&gt;$K84),0,1)*тех!AP$6</f>
        <v>0</v>
      </c>
      <c r="AF84" s="64">
        <f>IF(AND(AF$3&gt;=$I84,$H84&gt;0,SUM($M84:AE84)&lt;$G84,$I84&lt;&gt;0),$G84/$H84,0)*IF(AND($K84&gt;0,AF$3&gt;$K84),0,1)*тех!AQ$6</f>
        <v>0</v>
      </c>
      <c r="AG84" s="64">
        <f>IF(AND(AG$3&gt;=$I84,$H84&gt;0,SUM($M84:AF84)&lt;$G84,$I84&lt;&gt;0),$G84/$H84,0)*IF(AND($K84&gt;0,AG$3&gt;$K84),0,1)*тех!AR$6</f>
        <v>0</v>
      </c>
      <c r="AH84" s="64">
        <f>IF(AND(AH$3&gt;=$I84,$H84&gt;0,SUM($M84:AG84)&lt;$G84,$I84&lt;&gt;0),$G84/$H84,0)*IF(AND($K84&gt;0,AH$3&gt;$K84),0,1)*тех!AS$6</f>
        <v>0</v>
      </c>
      <c r="AI84" s="64">
        <f>IF(AND(AI$3&gt;=$I84,$H84&gt;0,SUM($M84:AH84)&lt;$G84,$I84&lt;&gt;0),$G84/$H84,0)*IF(AND($K84&gt;0,AI$3&gt;$K84),0,1)*тех!AT$6</f>
        <v>0</v>
      </c>
      <c r="AJ84" s="64">
        <f>IF(AND(AJ$3&gt;=$I84,$H84&gt;0,SUM($M84:AI84)&lt;$G84,$I84&lt;&gt;0),$G84/$H84,0)*IF(AND($K84&gt;0,AJ$3&gt;$K84),0,1)*тех!AU$6</f>
        <v>0</v>
      </c>
      <c r="AK84" s="64">
        <f>IF(AND(AK$3&gt;=$I84,$H84&gt;0,SUM($M84:AJ84)&lt;$G84,$I84&lt;&gt;0),$G84/$H84,0)*IF(AND($K84&gt;0,AK$3&gt;$K84),0,1)*тех!AV$6</f>
        <v>0</v>
      </c>
      <c r="AL84" s="64">
        <f>IF(AND(AL$3&gt;=$I84,$H84&gt;0,SUM($M84:AK84)&lt;$G84,$I84&lt;&gt;0),$G84/$H84,0)*IF(AND($K84&gt;0,AL$3&gt;$K84),0,1)*тех!AW$6</f>
        <v>0</v>
      </c>
      <c r="AM84" s="64">
        <f>IF(AND(AM$3&gt;=$I84,$H84&gt;0,SUM($M84:AL84)&lt;$G84,$I84&lt;&gt;0),$G84/$H84,0)*IF(AND($K84&gt;0,AM$3&gt;$K84),0,1)*тех!AX$6</f>
        <v>0</v>
      </c>
      <c r="AN84" s="64">
        <f>IF(AND(AN$3&gt;=$I84,$H84&gt;0,SUM($M84:AM84)&lt;$G84,$I84&lt;&gt;0),$G84/$H84,0)*IF(AND($K84&gt;0,AN$3&gt;$K84),0,1)*тех!AY$6</f>
        <v>0</v>
      </c>
      <c r="AO84" s="64">
        <f>IF(AND(AO$3&gt;=$I84,$H84&gt;0,SUM($M84:AN84)&lt;$G84,$I84&lt;&gt;0),$G84/$H84,0)*IF(AND($K84&gt;0,AO$3&gt;$K84),0,1)*тех!AZ$6</f>
        <v>0</v>
      </c>
      <c r="AP84" s="64">
        <f>IF(AND(AP$3&gt;=$I84,$H84&gt;0,SUM($M84:AO84)&lt;$G84,$I84&lt;&gt;0),$G84/$H84,0)*IF(AND($K84&gt;0,AP$3&gt;$K84),0,1)*тех!BA$6</f>
        <v>0</v>
      </c>
      <c r="AQ84" s="64">
        <f>IF(AND(AQ$3&gt;=$I84,$H84&gt;0,SUM($M84:AP84)&lt;$G84,$I84&lt;&gt;0),$G84/$H84,0)*IF(AND($K84&gt;0,AQ$3&gt;$K84),0,1)*тех!BB$6</f>
        <v>0</v>
      </c>
      <c r="AR84" s="64">
        <f>IF(AND(AR$3&gt;=$I84,$H84&gt;0,SUM($M84:AQ84)&lt;$G84,$I84&lt;&gt;0),$G84/$H84,0)*IF(AND($K84&gt;0,AR$3&gt;$K84),0,1)*тех!BC$6</f>
        <v>0</v>
      </c>
      <c r="AS84" s="64">
        <f>IF(AND(AS$3&gt;=$I84,$H84&gt;0,SUM($M84:AR84)&lt;$G84,$I84&lt;&gt;0),$G84/$H84,0)*IF(AND($K84&gt;0,AS$3&gt;$K84),0,1)*тех!BD$6</f>
        <v>0</v>
      </c>
      <c r="AT84" s="64">
        <f>IF(AND(AT$3&gt;=$I84,$H84&gt;0,SUM($M84:AS84)&lt;$G84,$I84&lt;&gt;0),$G84/$H84,0)*IF(AND($K84&gt;0,AT$3&gt;$K84),0,1)*тех!BE$6</f>
        <v>0</v>
      </c>
      <c r="AU84" s="64">
        <f>IF(AND(AU$3&gt;=$I84,$H84&gt;0,SUM($M84:AT84)&lt;$G84,$I84&lt;&gt;0),$G84/$H84,0)*IF(AND($K84&gt;0,AU$3&gt;$K84),0,1)*тех!BF$6</f>
        <v>0</v>
      </c>
      <c r="AV84" s="64">
        <f>IF(AND(AV$3&gt;=$I84,$H84&gt;0,SUM($M84:AU84)&lt;$G84,$I84&lt;&gt;0),$G84/$H84,0)*IF(AND($K84&gt;0,AV$3&gt;$K84),0,1)*тех!BG$6</f>
        <v>0</v>
      </c>
      <c r="AW84" s="64">
        <f>IF(AND(AW$3&gt;=$I84,$H84&gt;0,SUM($M84:AV84)&lt;$G84,$I84&lt;&gt;0),$G84/$H84,0)*IF(AND($K84&gt;0,AW$3&gt;$K84),0,1)*тех!BH$6</f>
        <v>0</v>
      </c>
      <c r="AX84" s="64">
        <f>IF(AND(AX$3&gt;=$I84,$H84&gt;0,SUM($M84:AW84)&lt;$G84,$I84&lt;&gt;0),$G84/$H84,0)*IF(AND($K84&gt;0,AX$3&gt;$K84),0,1)*тех!BI$6</f>
        <v>0</v>
      </c>
      <c r="AY84" s="64">
        <f>IF(AND(AY$3&gt;=$I84,$H84&gt;0,SUM($M84:AX84)&lt;$G84,$I84&lt;&gt;0),$G84/$H84,0)*IF(AND($K84&gt;0,AY$3&gt;$K84),0,1)*тех!BJ$6</f>
        <v>0</v>
      </c>
      <c r="AZ84" s="64">
        <f>IF(AND(AZ$3&gt;=$I84,$H84&gt;0,SUM($M84:AY84)&lt;$G84,$I84&lt;&gt;0),$G84/$H84,0)*IF(AND($K84&gt;0,AZ$3&gt;$K84),0,1)*тех!BK$6</f>
        <v>0</v>
      </c>
      <c r="BA84" s="64">
        <f>IF(AND(BA$3&gt;=$I84,$H84&gt;0,SUM($M84:AZ84)&lt;$G84,$I84&lt;&gt;0),$G84/$H84,0)*IF(AND($K84&gt;0,BA$3&gt;$K84),0,1)*тех!BL$6</f>
        <v>0</v>
      </c>
      <c r="BB84" s="64">
        <f>IF(AND(BB$3&gt;=$I84,$H84&gt;0,SUM($M84:BA84)&lt;$G84,$I84&lt;&gt;0),$G84/$H84,0)*IF(AND($K84&gt;0,BB$3&gt;$K84),0,1)*тех!BM$6</f>
        <v>0</v>
      </c>
      <c r="BC84" s="64">
        <f>IF(AND(BC$3&gt;=$I84,$H84&gt;0,SUM($M84:BB84)&lt;$G84,$I84&lt;&gt;0),$G84/$H84,0)*IF(AND($K84&gt;0,BC$3&gt;$K84),0,1)*тех!BN$6</f>
        <v>0</v>
      </c>
      <c r="BD84" s="64">
        <f>IF(AND(BD$3&gt;=$I84,$H84&gt;0,SUM($M84:BC84)&lt;$G84,$I84&lt;&gt;0),$G84/$H84,0)*IF(AND($K84&gt;0,BD$3&gt;$K84),0,1)*тех!BO$6</f>
        <v>0</v>
      </c>
      <c r="BE84" s="64">
        <f>IF(AND(BE$3&gt;=$I84,$H84&gt;0,SUM($M84:BD84)&lt;$G84,$I84&lt;&gt;0),$G84/$H84,0)*IF(AND($K84&gt;0,BE$3&gt;$K84),0,1)*тех!BP$6</f>
        <v>0</v>
      </c>
      <c r="BF84" s="64">
        <f>IF(AND(BF$3&gt;=$I84,$H84&gt;0,SUM($M84:BE84)&lt;$G84,$I84&lt;&gt;0),$G84/$H84,0)*IF(AND($K84&gt;0,BF$3&gt;$K84),0,1)*тех!BQ$6</f>
        <v>0</v>
      </c>
      <c r="BG84" s="64">
        <f>IF(AND(BG$3&gt;=$I84,$H84&gt;0,SUM($M84:BF84)&lt;$G84,$I84&lt;&gt;0),$G84/$H84,0)*IF(AND($K84&gt;0,BG$3&gt;$K84),0,1)*тех!BR$6</f>
        <v>0</v>
      </c>
      <c r="BH84" s="64">
        <f>IF(AND(BH$3&gt;=$I84,$H84&gt;0,SUM($M84:BG84)&lt;$G84,$I84&lt;&gt;0),$G84/$H84,0)*IF(AND($K84&gt;0,BH$3&gt;$K84),0,1)*тех!BS$6</f>
        <v>0</v>
      </c>
      <c r="BI84" s="64">
        <f>IF(AND(BI$3&gt;=$I84,$H84&gt;0,SUM($M84:BH84)&lt;$G84,$I84&lt;&gt;0),$G84/$H84,0)*IF(AND($K84&gt;0,BI$3&gt;$K84),0,1)*тех!BT$6</f>
        <v>0</v>
      </c>
      <c r="BJ84" s="64">
        <f>IF(AND(BJ$3&gt;=$I84,$H84&gt;0,SUM($M84:BI84)&lt;$G84,$I84&lt;&gt;0),$G84/$H84,0)*IF(AND($K84&gt;0,BJ$3&gt;$K84),0,1)*тех!BU$6</f>
        <v>0</v>
      </c>
      <c r="BK84" s="64">
        <f>IF(AND(BK$3&gt;=$I84,$H84&gt;0,SUM($M84:BJ84)&lt;$G84,$I84&lt;&gt;0),$G84/$H84,0)*IF(AND($K84&gt;0,BK$3&gt;$K84),0,1)*тех!BV$6</f>
        <v>0</v>
      </c>
      <c r="BL84" s="64">
        <f>IF(AND(BL$3&gt;=$I84,$H84&gt;0,SUM($M84:BK84)&lt;$G84,$I84&lt;&gt;0),$G84/$H84,0)*IF(AND($K84&gt;0,BL$3&gt;$K84),0,1)*тех!BW$6</f>
        <v>0</v>
      </c>
      <c r="BM84" s="64">
        <f>IF(AND(BM$3&gt;=$I84,$H84&gt;0,SUM($M84:BL84)&lt;$G84,$I84&lt;&gt;0),$G84/$H84,0)*IF(AND($K84&gt;0,BM$3&gt;$K84),0,1)*тех!BX$6</f>
        <v>0</v>
      </c>
      <c r="BN84" s="64">
        <f>IF(AND(BN$3&gt;=$I84,$H84&gt;0,SUM($M84:BM84)&lt;$G84,$I84&lt;&gt;0),$G84/$H84,0)*IF(AND($K84&gt;0,BN$3&gt;$K84),0,1)*тех!BY$6</f>
        <v>0</v>
      </c>
      <c r="BO84" s="64">
        <f>IF(AND(BO$3&gt;=$I84,$H84&gt;0,SUM($M84:BN84)&lt;$G84,$I84&lt;&gt;0),$G84/$H84,0)*IF(AND($K84&gt;0,BO$3&gt;$K84),0,1)*тех!BZ$6</f>
        <v>0</v>
      </c>
      <c r="BP84" s="64">
        <f>IF(AND(BP$3&gt;=$I84,$H84&gt;0,SUM($M84:BO84)&lt;$G84,$I84&lt;&gt;0),$G84/$H84,0)*IF(AND($K84&gt;0,BP$3&gt;$K84),0,1)*тех!CA$6</f>
        <v>0</v>
      </c>
      <c r="BQ84" s="64">
        <f>IF(AND(BQ$3&gt;=$I84,$H84&gt;0,SUM($M84:BP84)&lt;$G84,$I84&lt;&gt;0),$G84/$H84,0)*IF(AND($K84&gt;0,BQ$3&gt;$K84),0,1)*тех!CB$6</f>
        <v>0</v>
      </c>
      <c r="BR84" s="64">
        <f>IF(AND(BR$3&gt;=$I84,$H84&gt;0,SUM($M84:BQ84)&lt;$G84,$I84&lt;&gt;0),$G84/$H84,0)*IF(AND($K84&gt;0,BR$3&gt;$K84),0,1)*тех!CC$6</f>
        <v>0</v>
      </c>
      <c r="BS84" s="64">
        <f>IF(AND(BS$3&gt;=$I84,$H84&gt;0,SUM($M84:BR84)&lt;$G84,$I84&lt;&gt;0),$G84/$H84,0)*IF(AND($K84&gt;0,BS$3&gt;$K84),0,1)*тех!CD$6</f>
        <v>0</v>
      </c>
      <c r="BT84" s="64">
        <f>IF(AND(BT$3&gt;=$I84,$H84&gt;0,SUM($M84:BS84)&lt;$G84,$I84&lt;&gt;0),$G84/$H84,0)*IF(AND($K84&gt;0,BT$3&gt;$K84),0,1)*тех!CE$6</f>
        <v>0</v>
      </c>
    </row>
    <row r="85" spans="2:72">
      <c r="B85" s="3">
        <v>80</v>
      </c>
      <c r="C85" s="19" t="s">
        <v>1211</v>
      </c>
      <c r="D85" s="19" t="s">
        <v>686</v>
      </c>
      <c r="E85" s="71">
        <v>215000</v>
      </c>
      <c r="F85" s="19">
        <v>0</v>
      </c>
      <c r="G85" s="76">
        <f t="shared" si="4"/>
        <v>0</v>
      </c>
      <c r="H85" s="7">
        <f>IFERROR(VLOOKUP(D85,тех!$N$19:$O$24,2,FALSE),)</f>
        <v>84</v>
      </c>
      <c r="I85" s="20">
        <f t="shared" si="6"/>
        <v>42370</v>
      </c>
      <c r="J85" s="111">
        <f>IF(AND(H85+(YEAR(I85)-YEAR(Параметры!$C$11))*12+(MONTH(I85)-MONTH(Параметры!$C$11))&gt;Параметры!$C$12,F85&gt;0),(G85-SUM(M85:BT85))/F85,)</f>
        <v>0</v>
      </c>
      <c r="K85" s="112">
        <f>IF(H85+(YEAR(I85)-YEAR(Параметры!$C$11))*12+(MONTH(I85)-MONTH(Параметры!$C$11))&gt;Параметры!$C$12,DATE(YEAR(Параметры!$C$11),MONTH(Параметры!$C$11)+Параметры!$C$12-1,1),"")</f>
        <v>42705</v>
      </c>
      <c r="M85" s="76">
        <f t="shared" si="2"/>
        <v>0</v>
      </c>
      <c r="N85" s="64">
        <f>IF(AND(N$3&gt;=$I85,$H85&gt;0,SUM($M85:M85)&lt;$G85,$I85&lt;&gt;0),$G85/$H85,0)*IF(AND($K85&gt;0,N$3&gt;$K85),0,1)*тех!Y$6</f>
        <v>0</v>
      </c>
      <c r="O85" s="64">
        <f>IF(AND(O$3&gt;=$I85,$H85&gt;0,SUM($M85:N85)&lt;$G85,$I85&lt;&gt;0),$G85/$H85,0)*IF(AND($K85&gt;0,O$3&gt;$K85),0,1)*тех!Z$6</f>
        <v>0</v>
      </c>
      <c r="P85" s="64">
        <f>IF(AND(P$3&gt;=$I85,$H85&gt;0,SUM($M85:O85)&lt;$G85,$I85&lt;&gt;0),$G85/$H85,0)*IF(AND($K85&gt;0,P$3&gt;$K85),0,1)*тех!AA$6</f>
        <v>0</v>
      </c>
      <c r="Q85" s="64">
        <f>IF(AND(Q$3&gt;=$I85,$H85&gt;0,SUM($M85:P85)&lt;$G85,$I85&lt;&gt;0),$G85/$H85,0)*IF(AND($K85&gt;0,Q$3&gt;$K85),0,1)*тех!AB$6</f>
        <v>0</v>
      </c>
      <c r="R85" s="64">
        <f>IF(AND(R$3&gt;=$I85,$H85&gt;0,SUM($M85:Q85)&lt;$G85,$I85&lt;&gt;0),$G85/$H85,0)*IF(AND($K85&gt;0,R$3&gt;$K85),0,1)*тех!AC$6</f>
        <v>0</v>
      </c>
      <c r="S85" s="64">
        <f>IF(AND(S$3&gt;=$I85,$H85&gt;0,SUM($M85:R85)&lt;$G85,$I85&lt;&gt;0),$G85/$H85,0)*IF(AND($K85&gt;0,S$3&gt;$K85),0,1)*тех!AD$6</f>
        <v>0</v>
      </c>
      <c r="T85" s="64">
        <f>IF(AND(T$3&gt;=$I85,$H85&gt;0,SUM($M85:S85)&lt;$G85,$I85&lt;&gt;0),$G85/$H85,0)*IF(AND($K85&gt;0,T$3&gt;$K85),0,1)*тех!AE$6</f>
        <v>0</v>
      </c>
      <c r="U85" s="64">
        <f>IF(AND(U$3&gt;=$I85,$H85&gt;0,SUM($M85:T85)&lt;$G85,$I85&lt;&gt;0),$G85/$H85,0)*IF(AND($K85&gt;0,U$3&gt;$K85),0,1)*тех!AF$6</f>
        <v>0</v>
      </c>
      <c r="V85" s="64">
        <f>IF(AND(V$3&gt;=$I85,$H85&gt;0,SUM($M85:U85)&lt;$G85,$I85&lt;&gt;0),$G85/$H85,0)*IF(AND($K85&gt;0,V$3&gt;$K85),0,1)*тех!AG$6</f>
        <v>0</v>
      </c>
      <c r="W85" s="64">
        <f>IF(AND(W$3&gt;=$I85,$H85&gt;0,SUM($M85:V85)&lt;$G85,$I85&lt;&gt;0),$G85/$H85,0)*IF(AND($K85&gt;0,W$3&gt;$K85),0,1)*тех!AH$6</f>
        <v>0</v>
      </c>
      <c r="X85" s="64">
        <f>IF(AND(X$3&gt;=$I85,$H85&gt;0,SUM($M85:W85)&lt;$G85,$I85&lt;&gt;0),$G85/$H85,0)*IF(AND($K85&gt;0,X$3&gt;$K85),0,1)*тех!AI$6</f>
        <v>0</v>
      </c>
      <c r="Y85" s="64">
        <f>IF(AND(Y$3&gt;=$I85,$H85&gt;0,SUM($M85:X85)&lt;$G85,$I85&lt;&gt;0),$G85/$H85,0)*IF(AND($K85&gt;0,Y$3&gt;$K85),0,1)*тех!AJ$6</f>
        <v>0</v>
      </c>
      <c r="Z85" s="64">
        <f>IF(AND(Z$3&gt;=$I85,$H85&gt;0,SUM($M85:Y85)&lt;$G85,$I85&lt;&gt;0),$G85/$H85,0)*IF(AND($K85&gt;0,Z$3&gt;$K85),0,1)*тех!AK$6</f>
        <v>0</v>
      </c>
      <c r="AA85" s="64">
        <f>IF(AND(AA$3&gt;=$I85,$H85&gt;0,SUM($M85:Z85)&lt;$G85,$I85&lt;&gt;0),$G85/$H85,0)*IF(AND($K85&gt;0,AA$3&gt;$K85),0,1)*тех!AL$6</f>
        <v>0</v>
      </c>
      <c r="AB85" s="64">
        <f>IF(AND(AB$3&gt;=$I85,$H85&gt;0,SUM($M85:AA85)&lt;$G85,$I85&lt;&gt;0),$G85/$H85,0)*IF(AND($K85&gt;0,AB$3&gt;$K85),0,1)*тех!AM$6</f>
        <v>0</v>
      </c>
      <c r="AC85" s="64">
        <f>IF(AND(AC$3&gt;=$I85,$H85&gt;0,SUM($M85:AB85)&lt;$G85,$I85&lt;&gt;0),$G85/$H85,0)*IF(AND($K85&gt;0,AC$3&gt;$K85),0,1)*тех!AN$6</f>
        <v>0</v>
      </c>
      <c r="AD85" s="64">
        <f>IF(AND(AD$3&gt;=$I85,$H85&gt;0,SUM($M85:AC85)&lt;$G85,$I85&lt;&gt;0),$G85/$H85,0)*IF(AND($K85&gt;0,AD$3&gt;$K85),0,1)*тех!AO$6</f>
        <v>0</v>
      </c>
      <c r="AE85" s="64">
        <f>IF(AND(AE$3&gt;=$I85,$H85&gt;0,SUM($M85:AD85)&lt;$G85,$I85&lt;&gt;0),$G85/$H85,0)*IF(AND($K85&gt;0,AE$3&gt;$K85),0,1)*тех!AP$6</f>
        <v>0</v>
      </c>
      <c r="AF85" s="64">
        <f>IF(AND(AF$3&gt;=$I85,$H85&gt;0,SUM($M85:AE85)&lt;$G85,$I85&lt;&gt;0),$G85/$H85,0)*IF(AND($K85&gt;0,AF$3&gt;$K85),0,1)*тех!AQ$6</f>
        <v>0</v>
      </c>
      <c r="AG85" s="64">
        <f>IF(AND(AG$3&gt;=$I85,$H85&gt;0,SUM($M85:AF85)&lt;$G85,$I85&lt;&gt;0),$G85/$H85,0)*IF(AND($K85&gt;0,AG$3&gt;$K85),0,1)*тех!AR$6</f>
        <v>0</v>
      </c>
      <c r="AH85" s="64">
        <f>IF(AND(AH$3&gt;=$I85,$H85&gt;0,SUM($M85:AG85)&lt;$G85,$I85&lt;&gt;0),$G85/$H85,0)*IF(AND($K85&gt;0,AH$3&gt;$K85),0,1)*тех!AS$6</f>
        <v>0</v>
      </c>
      <c r="AI85" s="64">
        <f>IF(AND(AI$3&gt;=$I85,$H85&gt;0,SUM($M85:AH85)&lt;$G85,$I85&lt;&gt;0),$G85/$H85,0)*IF(AND($K85&gt;0,AI$3&gt;$K85),0,1)*тех!AT$6</f>
        <v>0</v>
      </c>
      <c r="AJ85" s="64">
        <f>IF(AND(AJ$3&gt;=$I85,$H85&gt;0,SUM($M85:AI85)&lt;$G85,$I85&lt;&gt;0),$G85/$H85,0)*IF(AND($K85&gt;0,AJ$3&gt;$K85),0,1)*тех!AU$6</f>
        <v>0</v>
      </c>
      <c r="AK85" s="64">
        <f>IF(AND(AK$3&gt;=$I85,$H85&gt;0,SUM($M85:AJ85)&lt;$G85,$I85&lt;&gt;0),$G85/$H85,0)*IF(AND($K85&gt;0,AK$3&gt;$K85),0,1)*тех!AV$6</f>
        <v>0</v>
      </c>
      <c r="AL85" s="64">
        <f>IF(AND(AL$3&gt;=$I85,$H85&gt;0,SUM($M85:AK85)&lt;$G85,$I85&lt;&gt;0),$G85/$H85,0)*IF(AND($K85&gt;0,AL$3&gt;$K85),0,1)*тех!AW$6</f>
        <v>0</v>
      </c>
      <c r="AM85" s="64">
        <f>IF(AND(AM$3&gt;=$I85,$H85&gt;0,SUM($M85:AL85)&lt;$G85,$I85&lt;&gt;0),$G85/$H85,0)*IF(AND($K85&gt;0,AM$3&gt;$K85),0,1)*тех!AX$6</f>
        <v>0</v>
      </c>
      <c r="AN85" s="64">
        <f>IF(AND(AN$3&gt;=$I85,$H85&gt;0,SUM($M85:AM85)&lt;$G85,$I85&lt;&gt;0),$G85/$H85,0)*IF(AND($K85&gt;0,AN$3&gt;$K85),0,1)*тех!AY$6</f>
        <v>0</v>
      </c>
      <c r="AO85" s="64">
        <f>IF(AND(AO$3&gt;=$I85,$H85&gt;0,SUM($M85:AN85)&lt;$G85,$I85&lt;&gt;0),$G85/$H85,0)*IF(AND($K85&gt;0,AO$3&gt;$K85),0,1)*тех!AZ$6</f>
        <v>0</v>
      </c>
      <c r="AP85" s="64">
        <f>IF(AND(AP$3&gt;=$I85,$H85&gt;0,SUM($M85:AO85)&lt;$G85,$I85&lt;&gt;0),$G85/$H85,0)*IF(AND($K85&gt;0,AP$3&gt;$K85),0,1)*тех!BA$6</f>
        <v>0</v>
      </c>
      <c r="AQ85" s="64">
        <f>IF(AND(AQ$3&gt;=$I85,$H85&gt;0,SUM($M85:AP85)&lt;$G85,$I85&lt;&gt;0),$G85/$H85,0)*IF(AND($K85&gt;0,AQ$3&gt;$K85),0,1)*тех!BB$6</f>
        <v>0</v>
      </c>
      <c r="AR85" s="64">
        <f>IF(AND(AR$3&gt;=$I85,$H85&gt;0,SUM($M85:AQ85)&lt;$G85,$I85&lt;&gt;0),$G85/$H85,0)*IF(AND($K85&gt;0,AR$3&gt;$K85),0,1)*тех!BC$6</f>
        <v>0</v>
      </c>
      <c r="AS85" s="64">
        <f>IF(AND(AS$3&gt;=$I85,$H85&gt;0,SUM($M85:AR85)&lt;$G85,$I85&lt;&gt;0),$G85/$H85,0)*IF(AND($K85&gt;0,AS$3&gt;$K85),0,1)*тех!BD$6</f>
        <v>0</v>
      </c>
      <c r="AT85" s="64">
        <f>IF(AND(AT$3&gt;=$I85,$H85&gt;0,SUM($M85:AS85)&lt;$G85,$I85&lt;&gt;0),$G85/$H85,0)*IF(AND($K85&gt;0,AT$3&gt;$K85),0,1)*тех!BE$6</f>
        <v>0</v>
      </c>
      <c r="AU85" s="64">
        <f>IF(AND(AU$3&gt;=$I85,$H85&gt;0,SUM($M85:AT85)&lt;$G85,$I85&lt;&gt;0),$G85/$H85,0)*IF(AND($K85&gt;0,AU$3&gt;$K85),0,1)*тех!BF$6</f>
        <v>0</v>
      </c>
      <c r="AV85" s="64">
        <f>IF(AND(AV$3&gt;=$I85,$H85&gt;0,SUM($M85:AU85)&lt;$G85,$I85&lt;&gt;0),$G85/$H85,0)*IF(AND($K85&gt;0,AV$3&gt;$K85),0,1)*тех!BG$6</f>
        <v>0</v>
      </c>
      <c r="AW85" s="64">
        <f>IF(AND(AW$3&gt;=$I85,$H85&gt;0,SUM($M85:AV85)&lt;$G85,$I85&lt;&gt;0),$G85/$H85,0)*IF(AND($K85&gt;0,AW$3&gt;$K85),0,1)*тех!BH$6</f>
        <v>0</v>
      </c>
      <c r="AX85" s="64">
        <f>IF(AND(AX$3&gt;=$I85,$H85&gt;0,SUM($M85:AW85)&lt;$G85,$I85&lt;&gt;0),$G85/$H85,0)*IF(AND($K85&gt;0,AX$3&gt;$K85),0,1)*тех!BI$6</f>
        <v>0</v>
      </c>
      <c r="AY85" s="64">
        <f>IF(AND(AY$3&gt;=$I85,$H85&gt;0,SUM($M85:AX85)&lt;$G85,$I85&lt;&gt;0),$G85/$H85,0)*IF(AND($K85&gt;0,AY$3&gt;$K85),0,1)*тех!BJ$6</f>
        <v>0</v>
      </c>
      <c r="AZ85" s="64">
        <f>IF(AND(AZ$3&gt;=$I85,$H85&gt;0,SUM($M85:AY85)&lt;$G85,$I85&lt;&gt;0),$G85/$H85,0)*IF(AND($K85&gt;0,AZ$3&gt;$K85),0,1)*тех!BK$6</f>
        <v>0</v>
      </c>
      <c r="BA85" s="64">
        <f>IF(AND(BA$3&gt;=$I85,$H85&gt;0,SUM($M85:AZ85)&lt;$G85,$I85&lt;&gt;0),$G85/$H85,0)*IF(AND($K85&gt;0,BA$3&gt;$K85),0,1)*тех!BL$6</f>
        <v>0</v>
      </c>
      <c r="BB85" s="64">
        <f>IF(AND(BB$3&gt;=$I85,$H85&gt;0,SUM($M85:BA85)&lt;$G85,$I85&lt;&gt;0),$G85/$H85,0)*IF(AND($K85&gt;0,BB$3&gt;$K85),0,1)*тех!BM$6</f>
        <v>0</v>
      </c>
      <c r="BC85" s="64">
        <f>IF(AND(BC$3&gt;=$I85,$H85&gt;0,SUM($M85:BB85)&lt;$G85,$I85&lt;&gt;0),$G85/$H85,0)*IF(AND($K85&gt;0,BC$3&gt;$K85),0,1)*тех!BN$6</f>
        <v>0</v>
      </c>
      <c r="BD85" s="64">
        <f>IF(AND(BD$3&gt;=$I85,$H85&gt;0,SUM($M85:BC85)&lt;$G85,$I85&lt;&gt;0),$G85/$H85,0)*IF(AND($K85&gt;0,BD$3&gt;$K85),0,1)*тех!BO$6</f>
        <v>0</v>
      </c>
      <c r="BE85" s="64">
        <f>IF(AND(BE$3&gt;=$I85,$H85&gt;0,SUM($M85:BD85)&lt;$G85,$I85&lt;&gt;0),$G85/$H85,0)*IF(AND($K85&gt;0,BE$3&gt;$K85),0,1)*тех!BP$6</f>
        <v>0</v>
      </c>
      <c r="BF85" s="64">
        <f>IF(AND(BF$3&gt;=$I85,$H85&gt;0,SUM($M85:BE85)&lt;$G85,$I85&lt;&gt;0),$G85/$H85,0)*IF(AND($K85&gt;0,BF$3&gt;$K85),0,1)*тех!BQ$6</f>
        <v>0</v>
      </c>
      <c r="BG85" s="64">
        <f>IF(AND(BG$3&gt;=$I85,$H85&gt;0,SUM($M85:BF85)&lt;$G85,$I85&lt;&gt;0),$G85/$H85,0)*IF(AND($K85&gt;0,BG$3&gt;$K85),0,1)*тех!BR$6</f>
        <v>0</v>
      </c>
      <c r="BH85" s="64">
        <f>IF(AND(BH$3&gt;=$I85,$H85&gt;0,SUM($M85:BG85)&lt;$G85,$I85&lt;&gt;0),$G85/$H85,0)*IF(AND($K85&gt;0,BH$3&gt;$K85),0,1)*тех!BS$6</f>
        <v>0</v>
      </c>
      <c r="BI85" s="64">
        <f>IF(AND(BI$3&gt;=$I85,$H85&gt;0,SUM($M85:BH85)&lt;$G85,$I85&lt;&gt;0),$G85/$H85,0)*IF(AND($K85&gt;0,BI$3&gt;$K85),0,1)*тех!BT$6</f>
        <v>0</v>
      </c>
      <c r="BJ85" s="64">
        <f>IF(AND(BJ$3&gt;=$I85,$H85&gt;0,SUM($M85:BI85)&lt;$G85,$I85&lt;&gt;0),$G85/$H85,0)*IF(AND($K85&gt;0,BJ$3&gt;$K85),0,1)*тех!BU$6</f>
        <v>0</v>
      </c>
      <c r="BK85" s="64">
        <f>IF(AND(BK$3&gt;=$I85,$H85&gt;0,SUM($M85:BJ85)&lt;$G85,$I85&lt;&gt;0),$G85/$H85,0)*IF(AND($K85&gt;0,BK$3&gt;$K85),0,1)*тех!BV$6</f>
        <v>0</v>
      </c>
      <c r="BL85" s="64">
        <f>IF(AND(BL$3&gt;=$I85,$H85&gt;0,SUM($M85:BK85)&lt;$G85,$I85&lt;&gt;0),$G85/$H85,0)*IF(AND($K85&gt;0,BL$3&gt;$K85),0,1)*тех!BW$6</f>
        <v>0</v>
      </c>
      <c r="BM85" s="64">
        <f>IF(AND(BM$3&gt;=$I85,$H85&gt;0,SUM($M85:BL85)&lt;$G85,$I85&lt;&gt;0),$G85/$H85,0)*IF(AND($K85&gt;0,BM$3&gt;$K85),0,1)*тех!BX$6</f>
        <v>0</v>
      </c>
      <c r="BN85" s="64">
        <f>IF(AND(BN$3&gt;=$I85,$H85&gt;0,SUM($M85:BM85)&lt;$G85,$I85&lt;&gt;0),$G85/$H85,0)*IF(AND($K85&gt;0,BN$3&gt;$K85),0,1)*тех!BY$6</f>
        <v>0</v>
      </c>
      <c r="BO85" s="64">
        <f>IF(AND(BO$3&gt;=$I85,$H85&gt;0,SUM($M85:BN85)&lt;$G85,$I85&lt;&gt;0),$G85/$H85,0)*IF(AND($K85&gt;0,BO$3&gt;$K85),0,1)*тех!BZ$6</f>
        <v>0</v>
      </c>
      <c r="BP85" s="64">
        <f>IF(AND(BP$3&gt;=$I85,$H85&gt;0,SUM($M85:BO85)&lt;$G85,$I85&lt;&gt;0),$G85/$H85,0)*IF(AND($K85&gt;0,BP$3&gt;$K85),0,1)*тех!CA$6</f>
        <v>0</v>
      </c>
      <c r="BQ85" s="64">
        <f>IF(AND(BQ$3&gt;=$I85,$H85&gt;0,SUM($M85:BP85)&lt;$G85,$I85&lt;&gt;0),$G85/$H85,0)*IF(AND($K85&gt;0,BQ$3&gt;$K85),0,1)*тех!CB$6</f>
        <v>0</v>
      </c>
      <c r="BR85" s="64">
        <f>IF(AND(BR$3&gt;=$I85,$H85&gt;0,SUM($M85:BQ85)&lt;$G85,$I85&lt;&gt;0),$G85/$H85,0)*IF(AND($K85&gt;0,BR$3&gt;$K85),0,1)*тех!CC$6</f>
        <v>0</v>
      </c>
      <c r="BS85" s="64">
        <f>IF(AND(BS$3&gt;=$I85,$H85&gt;0,SUM($M85:BR85)&lt;$G85,$I85&lt;&gt;0),$G85/$H85,0)*IF(AND($K85&gt;0,BS$3&gt;$K85),0,1)*тех!CD$6</f>
        <v>0</v>
      </c>
      <c r="BT85" s="64">
        <f>IF(AND(BT$3&gt;=$I85,$H85&gt;0,SUM($M85:BS85)&lt;$G85,$I85&lt;&gt;0),$G85/$H85,0)*IF(AND($K85&gt;0,BT$3&gt;$K85),0,1)*тех!CE$6</f>
        <v>0</v>
      </c>
    </row>
    <row r="86" spans="2:72">
      <c r="B86" s="3">
        <v>81</v>
      </c>
      <c r="C86" s="19" t="s">
        <v>745</v>
      </c>
      <c r="D86" s="19" t="s">
        <v>686</v>
      </c>
      <c r="E86" s="71">
        <v>210000</v>
      </c>
      <c r="F86" s="19">
        <v>0</v>
      </c>
      <c r="G86" s="76">
        <f t="shared" si="4"/>
        <v>0</v>
      </c>
      <c r="H86" s="7">
        <f>IFERROR(VLOOKUP(D86,тех!$N$19:$O$24,2,FALSE),)</f>
        <v>84</v>
      </c>
      <c r="I86" s="20">
        <f t="shared" si="6"/>
        <v>42370</v>
      </c>
      <c r="J86" s="111">
        <f>IF(AND(H86+(YEAR(I86)-YEAR(Параметры!$C$11))*12+(MONTH(I86)-MONTH(Параметры!$C$11))&gt;Параметры!$C$12,F86&gt;0),(G86-SUM(M86:BT86))/F86,)</f>
        <v>0</v>
      </c>
      <c r="K86" s="112">
        <f>IF(H86+(YEAR(I86)-YEAR(Параметры!$C$11))*12+(MONTH(I86)-MONTH(Параметры!$C$11))&gt;Параметры!$C$12,DATE(YEAR(Параметры!$C$11),MONTH(Параметры!$C$11)+Параметры!$C$12-1,1),"")</f>
        <v>42705</v>
      </c>
      <c r="M86" s="76">
        <f t="shared" si="2"/>
        <v>0</v>
      </c>
      <c r="N86" s="64">
        <f>IF(AND(N$3&gt;=$I86,$H86&gt;0,SUM($M86:M86)&lt;$G86,$I86&lt;&gt;0),$G86/$H86,0)*IF(AND($K86&gt;0,N$3&gt;$K86),0,1)*тех!Y$6</f>
        <v>0</v>
      </c>
      <c r="O86" s="64">
        <f>IF(AND(O$3&gt;=$I86,$H86&gt;0,SUM($M86:N86)&lt;$G86,$I86&lt;&gt;0),$G86/$H86,0)*IF(AND($K86&gt;0,O$3&gt;$K86),0,1)*тех!Z$6</f>
        <v>0</v>
      </c>
      <c r="P86" s="64">
        <f>IF(AND(P$3&gt;=$I86,$H86&gt;0,SUM($M86:O86)&lt;$G86,$I86&lt;&gt;0),$G86/$H86,0)*IF(AND($K86&gt;0,P$3&gt;$K86),0,1)*тех!AA$6</f>
        <v>0</v>
      </c>
      <c r="Q86" s="64">
        <f>IF(AND(Q$3&gt;=$I86,$H86&gt;0,SUM($M86:P86)&lt;$G86,$I86&lt;&gt;0),$G86/$H86,0)*IF(AND($K86&gt;0,Q$3&gt;$K86),0,1)*тех!AB$6</f>
        <v>0</v>
      </c>
      <c r="R86" s="64">
        <f>IF(AND(R$3&gt;=$I86,$H86&gt;0,SUM($M86:Q86)&lt;$G86,$I86&lt;&gt;0),$G86/$H86,0)*IF(AND($K86&gt;0,R$3&gt;$K86),0,1)*тех!AC$6</f>
        <v>0</v>
      </c>
      <c r="S86" s="64">
        <f>IF(AND(S$3&gt;=$I86,$H86&gt;0,SUM($M86:R86)&lt;$G86,$I86&lt;&gt;0),$G86/$H86,0)*IF(AND($K86&gt;0,S$3&gt;$K86),0,1)*тех!AD$6</f>
        <v>0</v>
      </c>
      <c r="T86" s="64">
        <f>IF(AND(T$3&gt;=$I86,$H86&gt;0,SUM($M86:S86)&lt;$G86,$I86&lt;&gt;0),$G86/$H86,0)*IF(AND($K86&gt;0,T$3&gt;$K86),0,1)*тех!AE$6</f>
        <v>0</v>
      </c>
      <c r="U86" s="64">
        <f>IF(AND(U$3&gt;=$I86,$H86&gt;0,SUM($M86:T86)&lt;$G86,$I86&lt;&gt;0),$G86/$H86,0)*IF(AND($K86&gt;0,U$3&gt;$K86),0,1)*тех!AF$6</f>
        <v>0</v>
      </c>
      <c r="V86" s="64">
        <f>IF(AND(V$3&gt;=$I86,$H86&gt;0,SUM($M86:U86)&lt;$G86,$I86&lt;&gt;0),$G86/$H86,0)*IF(AND($K86&gt;0,V$3&gt;$K86),0,1)*тех!AG$6</f>
        <v>0</v>
      </c>
      <c r="W86" s="64">
        <f>IF(AND(W$3&gt;=$I86,$H86&gt;0,SUM($M86:V86)&lt;$G86,$I86&lt;&gt;0),$G86/$H86,0)*IF(AND($K86&gt;0,W$3&gt;$K86),0,1)*тех!AH$6</f>
        <v>0</v>
      </c>
      <c r="X86" s="64">
        <f>IF(AND(X$3&gt;=$I86,$H86&gt;0,SUM($M86:W86)&lt;$G86,$I86&lt;&gt;0),$G86/$H86,0)*IF(AND($K86&gt;0,X$3&gt;$K86),0,1)*тех!AI$6</f>
        <v>0</v>
      </c>
      <c r="Y86" s="64">
        <f>IF(AND(Y$3&gt;=$I86,$H86&gt;0,SUM($M86:X86)&lt;$G86,$I86&lt;&gt;0),$G86/$H86,0)*IF(AND($K86&gt;0,Y$3&gt;$K86),0,1)*тех!AJ$6</f>
        <v>0</v>
      </c>
      <c r="Z86" s="64">
        <f>IF(AND(Z$3&gt;=$I86,$H86&gt;0,SUM($M86:Y86)&lt;$G86,$I86&lt;&gt;0),$G86/$H86,0)*IF(AND($K86&gt;0,Z$3&gt;$K86),0,1)*тех!AK$6</f>
        <v>0</v>
      </c>
      <c r="AA86" s="64">
        <f>IF(AND(AA$3&gt;=$I86,$H86&gt;0,SUM($M86:Z86)&lt;$G86,$I86&lt;&gt;0),$G86/$H86,0)*IF(AND($K86&gt;0,AA$3&gt;$K86),0,1)*тех!AL$6</f>
        <v>0</v>
      </c>
      <c r="AB86" s="64">
        <f>IF(AND(AB$3&gt;=$I86,$H86&gt;0,SUM($M86:AA86)&lt;$G86,$I86&lt;&gt;0),$G86/$H86,0)*IF(AND($K86&gt;0,AB$3&gt;$K86),0,1)*тех!AM$6</f>
        <v>0</v>
      </c>
      <c r="AC86" s="64">
        <f>IF(AND(AC$3&gt;=$I86,$H86&gt;0,SUM($M86:AB86)&lt;$G86,$I86&lt;&gt;0),$G86/$H86,0)*IF(AND($K86&gt;0,AC$3&gt;$K86),0,1)*тех!AN$6</f>
        <v>0</v>
      </c>
      <c r="AD86" s="64">
        <f>IF(AND(AD$3&gt;=$I86,$H86&gt;0,SUM($M86:AC86)&lt;$G86,$I86&lt;&gt;0),$G86/$H86,0)*IF(AND($K86&gt;0,AD$3&gt;$K86),0,1)*тех!AO$6</f>
        <v>0</v>
      </c>
      <c r="AE86" s="64">
        <f>IF(AND(AE$3&gt;=$I86,$H86&gt;0,SUM($M86:AD86)&lt;$G86,$I86&lt;&gt;0),$G86/$H86,0)*IF(AND($K86&gt;0,AE$3&gt;$K86),0,1)*тех!AP$6</f>
        <v>0</v>
      </c>
      <c r="AF86" s="64">
        <f>IF(AND(AF$3&gt;=$I86,$H86&gt;0,SUM($M86:AE86)&lt;$G86,$I86&lt;&gt;0),$G86/$H86,0)*IF(AND($K86&gt;0,AF$3&gt;$K86),0,1)*тех!AQ$6</f>
        <v>0</v>
      </c>
      <c r="AG86" s="64">
        <f>IF(AND(AG$3&gt;=$I86,$H86&gt;0,SUM($M86:AF86)&lt;$G86,$I86&lt;&gt;0),$G86/$H86,0)*IF(AND($K86&gt;0,AG$3&gt;$K86),0,1)*тех!AR$6</f>
        <v>0</v>
      </c>
      <c r="AH86" s="64">
        <f>IF(AND(AH$3&gt;=$I86,$H86&gt;0,SUM($M86:AG86)&lt;$G86,$I86&lt;&gt;0),$G86/$H86,0)*IF(AND($K86&gt;0,AH$3&gt;$K86),0,1)*тех!AS$6</f>
        <v>0</v>
      </c>
      <c r="AI86" s="64">
        <f>IF(AND(AI$3&gt;=$I86,$H86&gt;0,SUM($M86:AH86)&lt;$G86,$I86&lt;&gt;0),$G86/$H86,0)*IF(AND($K86&gt;0,AI$3&gt;$K86),0,1)*тех!AT$6</f>
        <v>0</v>
      </c>
      <c r="AJ86" s="64">
        <f>IF(AND(AJ$3&gt;=$I86,$H86&gt;0,SUM($M86:AI86)&lt;$G86,$I86&lt;&gt;0),$G86/$H86,0)*IF(AND($K86&gt;0,AJ$3&gt;$K86),0,1)*тех!AU$6</f>
        <v>0</v>
      </c>
      <c r="AK86" s="64">
        <f>IF(AND(AK$3&gt;=$I86,$H86&gt;0,SUM($M86:AJ86)&lt;$G86,$I86&lt;&gt;0),$G86/$H86,0)*IF(AND($K86&gt;0,AK$3&gt;$K86),0,1)*тех!AV$6</f>
        <v>0</v>
      </c>
      <c r="AL86" s="64">
        <f>IF(AND(AL$3&gt;=$I86,$H86&gt;0,SUM($M86:AK86)&lt;$G86,$I86&lt;&gt;0),$G86/$H86,0)*IF(AND($K86&gt;0,AL$3&gt;$K86),0,1)*тех!AW$6</f>
        <v>0</v>
      </c>
      <c r="AM86" s="64">
        <f>IF(AND(AM$3&gt;=$I86,$H86&gt;0,SUM($M86:AL86)&lt;$G86,$I86&lt;&gt;0),$G86/$H86,0)*IF(AND($K86&gt;0,AM$3&gt;$K86),0,1)*тех!AX$6</f>
        <v>0</v>
      </c>
      <c r="AN86" s="64">
        <f>IF(AND(AN$3&gt;=$I86,$H86&gt;0,SUM($M86:AM86)&lt;$G86,$I86&lt;&gt;0),$G86/$H86,0)*IF(AND($K86&gt;0,AN$3&gt;$K86),0,1)*тех!AY$6</f>
        <v>0</v>
      </c>
      <c r="AO86" s="64">
        <f>IF(AND(AO$3&gt;=$I86,$H86&gt;0,SUM($M86:AN86)&lt;$G86,$I86&lt;&gt;0),$G86/$H86,0)*IF(AND($K86&gt;0,AO$3&gt;$K86),0,1)*тех!AZ$6</f>
        <v>0</v>
      </c>
      <c r="AP86" s="64">
        <f>IF(AND(AP$3&gt;=$I86,$H86&gt;0,SUM($M86:AO86)&lt;$G86,$I86&lt;&gt;0),$G86/$H86,0)*IF(AND($K86&gt;0,AP$3&gt;$K86),0,1)*тех!BA$6</f>
        <v>0</v>
      </c>
      <c r="AQ86" s="64">
        <f>IF(AND(AQ$3&gt;=$I86,$H86&gt;0,SUM($M86:AP86)&lt;$G86,$I86&lt;&gt;0),$G86/$H86,0)*IF(AND($K86&gt;0,AQ$3&gt;$K86),0,1)*тех!BB$6</f>
        <v>0</v>
      </c>
      <c r="AR86" s="64">
        <f>IF(AND(AR$3&gt;=$I86,$H86&gt;0,SUM($M86:AQ86)&lt;$G86,$I86&lt;&gt;0),$G86/$H86,0)*IF(AND($K86&gt;0,AR$3&gt;$K86),0,1)*тех!BC$6</f>
        <v>0</v>
      </c>
      <c r="AS86" s="64">
        <f>IF(AND(AS$3&gt;=$I86,$H86&gt;0,SUM($M86:AR86)&lt;$G86,$I86&lt;&gt;0),$G86/$H86,0)*IF(AND($K86&gt;0,AS$3&gt;$K86),0,1)*тех!BD$6</f>
        <v>0</v>
      </c>
      <c r="AT86" s="64">
        <f>IF(AND(AT$3&gt;=$I86,$H86&gt;0,SUM($M86:AS86)&lt;$G86,$I86&lt;&gt;0),$G86/$H86,0)*IF(AND($K86&gt;0,AT$3&gt;$K86),0,1)*тех!BE$6</f>
        <v>0</v>
      </c>
      <c r="AU86" s="64">
        <f>IF(AND(AU$3&gt;=$I86,$H86&gt;0,SUM($M86:AT86)&lt;$G86,$I86&lt;&gt;0),$G86/$H86,0)*IF(AND($K86&gt;0,AU$3&gt;$K86),0,1)*тех!BF$6</f>
        <v>0</v>
      </c>
      <c r="AV86" s="64">
        <f>IF(AND(AV$3&gt;=$I86,$H86&gt;0,SUM($M86:AU86)&lt;$G86,$I86&lt;&gt;0),$G86/$H86,0)*IF(AND($K86&gt;0,AV$3&gt;$K86),0,1)*тех!BG$6</f>
        <v>0</v>
      </c>
      <c r="AW86" s="64">
        <f>IF(AND(AW$3&gt;=$I86,$H86&gt;0,SUM($M86:AV86)&lt;$G86,$I86&lt;&gt;0),$G86/$H86,0)*IF(AND($K86&gt;0,AW$3&gt;$K86),0,1)*тех!BH$6</f>
        <v>0</v>
      </c>
      <c r="AX86" s="64">
        <f>IF(AND(AX$3&gt;=$I86,$H86&gt;0,SUM($M86:AW86)&lt;$G86,$I86&lt;&gt;0),$G86/$H86,0)*IF(AND($K86&gt;0,AX$3&gt;$K86),0,1)*тех!BI$6</f>
        <v>0</v>
      </c>
      <c r="AY86" s="64">
        <f>IF(AND(AY$3&gt;=$I86,$H86&gt;0,SUM($M86:AX86)&lt;$G86,$I86&lt;&gt;0),$G86/$H86,0)*IF(AND($K86&gt;0,AY$3&gt;$K86),0,1)*тех!BJ$6</f>
        <v>0</v>
      </c>
      <c r="AZ86" s="64">
        <f>IF(AND(AZ$3&gt;=$I86,$H86&gt;0,SUM($M86:AY86)&lt;$G86,$I86&lt;&gt;0),$G86/$H86,0)*IF(AND($K86&gt;0,AZ$3&gt;$K86),0,1)*тех!BK$6</f>
        <v>0</v>
      </c>
      <c r="BA86" s="64">
        <f>IF(AND(BA$3&gt;=$I86,$H86&gt;0,SUM($M86:AZ86)&lt;$G86,$I86&lt;&gt;0),$G86/$H86,0)*IF(AND($K86&gt;0,BA$3&gt;$K86),0,1)*тех!BL$6</f>
        <v>0</v>
      </c>
      <c r="BB86" s="64">
        <f>IF(AND(BB$3&gt;=$I86,$H86&gt;0,SUM($M86:BA86)&lt;$G86,$I86&lt;&gt;0),$G86/$H86,0)*IF(AND($K86&gt;0,BB$3&gt;$K86),0,1)*тех!BM$6</f>
        <v>0</v>
      </c>
      <c r="BC86" s="64">
        <f>IF(AND(BC$3&gt;=$I86,$H86&gt;0,SUM($M86:BB86)&lt;$G86,$I86&lt;&gt;0),$G86/$H86,0)*IF(AND($K86&gt;0,BC$3&gt;$K86),0,1)*тех!BN$6</f>
        <v>0</v>
      </c>
      <c r="BD86" s="64">
        <f>IF(AND(BD$3&gt;=$I86,$H86&gt;0,SUM($M86:BC86)&lt;$G86,$I86&lt;&gt;0),$G86/$H86,0)*IF(AND($K86&gt;0,BD$3&gt;$K86),0,1)*тех!BO$6</f>
        <v>0</v>
      </c>
      <c r="BE86" s="64">
        <f>IF(AND(BE$3&gt;=$I86,$H86&gt;0,SUM($M86:BD86)&lt;$G86,$I86&lt;&gt;0),$G86/$H86,0)*IF(AND($K86&gt;0,BE$3&gt;$K86),0,1)*тех!BP$6</f>
        <v>0</v>
      </c>
      <c r="BF86" s="64">
        <f>IF(AND(BF$3&gt;=$I86,$H86&gt;0,SUM($M86:BE86)&lt;$G86,$I86&lt;&gt;0),$G86/$H86,0)*IF(AND($K86&gt;0,BF$3&gt;$K86),0,1)*тех!BQ$6</f>
        <v>0</v>
      </c>
      <c r="BG86" s="64">
        <f>IF(AND(BG$3&gt;=$I86,$H86&gt;0,SUM($M86:BF86)&lt;$G86,$I86&lt;&gt;0),$G86/$H86,0)*IF(AND($K86&gt;0,BG$3&gt;$K86),0,1)*тех!BR$6</f>
        <v>0</v>
      </c>
      <c r="BH86" s="64">
        <f>IF(AND(BH$3&gt;=$I86,$H86&gt;0,SUM($M86:BG86)&lt;$G86,$I86&lt;&gt;0),$G86/$H86,0)*IF(AND($K86&gt;0,BH$3&gt;$K86),0,1)*тех!BS$6</f>
        <v>0</v>
      </c>
      <c r="BI86" s="64">
        <f>IF(AND(BI$3&gt;=$I86,$H86&gt;0,SUM($M86:BH86)&lt;$G86,$I86&lt;&gt;0),$G86/$H86,0)*IF(AND($K86&gt;0,BI$3&gt;$K86),0,1)*тех!BT$6</f>
        <v>0</v>
      </c>
      <c r="BJ86" s="64">
        <f>IF(AND(BJ$3&gt;=$I86,$H86&gt;0,SUM($M86:BI86)&lt;$G86,$I86&lt;&gt;0),$G86/$H86,0)*IF(AND($K86&gt;0,BJ$3&gt;$K86),0,1)*тех!BU$6</f>
        <v>0</v>
      </c>
      <c r="BK86" s="64">
        <f>IF(AND(BK$3&gt;=$I86,$H86&gt;0,SUM($M86:BJ86)&lt;$G86,$I86&lt;&gt;0),$G86/$H86,0)*IF(AND($K86&gt;0,BK$3&gt;$K86),0,1)*тех!BV$6</f>
        <v>0</v>
      </c>
      <c r="BL86" s="64">
        <f>IF(AND(BL$3&gt;=$I86,$H86&gt;0,SUM($M86:BK86)&lt;$G86,$I86&lt;&gt;0),$G86/$H86,0)*IF(AND($K86&gt;0,BL$3&gt;$K86),0,1)*тех!BW$6</f>
        <v>0</v>
      </c>
      <c r="BM86" s="64">
        <f>IF(AND(BM$3&gt;=$I86,$H86&gt;0,SUM($M86:BL86)&lt;$G86,$I86&lt;&gt;0),$G86/$H86,0)*IF(AND($K86&gt;0,BM$3&gt;$K86),0,1)*тех!BX$6</f>
        <v>0</v>
      </c>
      <c r="BN86" s="64">
        <f>IF(AND(BN$3&gt;=$I86,$H86&gt;0,SUM($M86:BM86)&lt;$G86,$I86&lt;&gt;0),$G86/$H86,0)*IF(AND($K86&gt;0,BN$3&gt;$K86),0,1)*тех!BY$6</f>
        <v>0</v>
      </c>
      <c r="BO86" s="64">
        <f>IF(AND(BO$3&gt;=$I86,$H86&gt;0,SUM($M86:BN86)&lt;$G86,$I86&lt;&gt;0),$G86/$H86,0)*IF(AND($K86&gt;0,BO$3&gt;$K86),0,1)*тех!BZ$6</f>
        <v>0</v>
      </c>
      <c r="BP86" s="64">
        <f>IF(AND(BP$3&gt;=$I86,$H86&gt;0,SUM($M86:BO86)&lt;$G86,$I86&lt;&gt;0),$G86/$H86,0)*IF(AND($K86&gt;0,BP$3&gt;$K86),0,1)*тех!CA$6</f>
        <v>0</v>
      </c>
      <c r="BQ86" s="64">
        <f>IF(AND(BQ$3&gt;=$I86,$H86&gt;0,SUM($M86:BP86)&lt;$G86,$I86&lt;&gt;0),$G86/$H86,0)*IF(AND($K86&gt;0,BQ$3&gt;$K86),0,1)*тех!CB$6</f>
        <v>0</v>
      </c>
      <c r="BR86" s="64">
        <f>IF(AND(BR$3&gt;=$I86,$H86&gt;0,SUM($M86:BQ86)&lt;$G86,$I86&lt;&gt;0),$G86/$H86,0)*IF(AND($K86&gt;0,BR$3&gt;$K86),0,1)*тех!CC$6</f>
        <v>0</v>
      </c>
      <c r="BS86" s="64">
        <f>IF(AND(BS$3&gt;=$I86,$H86&gt;0,SUM($M86:BR86)&lt;$G86,$I86&lt;&gt;0),$G86/$H86,0)*IF(AND($K86&gt;0,BS$3&gt;$K86),0,1)*тех!CD$6</f>
        <v>0</v>
      </c>
      <c r="BT86" s="64">
        <f>IF(AND(BT$3&gt;=$I86,$H86&gt;0,SUM($M86:BS86)&lt;$G86,$I86&lt;&gt;0),$G86/$H86,0)*IF(AND($K86&gt;0,BT$3&gt;$K86),0,1)*тех!CE$6</f>
        <v>0</v>
      </c>
    </row>
    <row r="87" spans="2:72">
      <c r="B87" s="3">
        <v>82</v>
      </c>
      <c r="C87" s="19" t="s">
        <v>909</v>
      </c>
      <c r="D87" s="19" t="s">
        <v>686</v>
      </c>
      <c r="E87" s="71">
        <v>195500</v>
      </c>
      <c r="F87" s="19">
        <v>0</v>
      </c>
      <c r="G87" s="76">
        <f t="shared" si="4"/>
        <v>0</v>
      </c>
      <c r="H87" s="7">
        <f>IFERROR(VLOOKUP(D87,тех!$N$19:$O$24,2,FALSE),)</f>
        <v>84</v>
      </c>
      <c r="I87" s="20">
        <f t="shared" si="6"/>
        <v>42370</v>
      </c>
      <c r="J87" s="111">
        <f>IF(AND(H87+(YEAR(I87)-YEAR(Параметры!$C$11))*12+(MONTH(I87)-MONTH(Параметры!$C$11))&gt;Параметры!$C$12,F87&gt;0),(G87-SUM(M87:BT87))/F87,)</f>
        <v>0</v>
      </c>
      <c r="K87" s="112">
        <f>IF(H87+(YEAR(I87)-YEAR(Параметры!$C$11))*12+(MONTH(I87)-MONTH(Параметры!$C$11))&gt;Параметры!$C$12,DATE(YEAR(Параметры!$C$11),MONTH(Параметры!$C$11)+Параметры!$C$12-1,1),"")</f>
        <v>42705</v>
      </c>
      <c r="M87" s="76">
        <f t="shared" si="2"/>
        <v>0</v>
      </c>
      <c r="N87" s="64">
        <f>IF(AND(N$3&gt;=$I87,$H87&gt;0,SUM($M87:M87)&lt;$G87,$I87&lt;&gt;0),$G87/$H87,0)*IF(AND($K87&gt;0,N$3&gt;$K87),0,1)*тех!Y$6</f>
        <v>0</v>
      </c>
      <c r="O87" s="64">
        <f>IF(AND(O$3&gt;=$I87,$H87&gt;0,SUM($M87:N87)&lt;$G87,$I87&lt;&gt;0),$G87/$H87,0)*IF(AND($K87&gt;0,O$3&gt;$K87),0,1)*тех!Z$6</f>
        <v>0</v>
      </c>
      <c r="P87" s="64">
        <f>IF(AND(P$3&gt;=$I87,$H87&gt;0,SUM($M87:O87)&lt;$G87,$I87&lt;&gt;0),$G87/$H87,0)*IF(AND($K87&gt;0,P$3&gt;$K87),0,1)*тех!AA$6</f>
        <v>0</v>
      </c>
      <c r="Q87" s="64">
        <f>IF(AND(Q$3&gt;=$I87,$H87&gt;0,SUM($M87:P87)&lt;$G87,$I87&lt;&gt;0),$G87/$H87,0)*IF(AND($K87&gt;0,Q$3&gt;$K87),0,1)*тех!AB$6</f>
        <v>0</v>
      </c>
      <c r="R87" s="64">
        <f>IF(AND(R$3&gt;=$I87,$H87&gt;0,SUM($M87:Q87)&lt;$G87,$I87&lt;&gt;0),$G87/$H87,0)*IF(AND($K87&gt;0,R$3&gt;$K87),0,1)*тех!AC$6</f>
        <v>0</v>
      </c>
      <c r="S87" s="64">
        <f>IF(AND(S$3&gt;=$I87,$H87&gt;0,SUM($M87:R87)&lt;$G87,$I87&lt;&gt;0),$G87/$H87,0)*IF(AND($K87&gt;0,S$3&gt;$K87),0,1)*тех!AD$6</f>
        <v>0</v>
      </c>
      <c r="T87" s="64">
        <f>IF(AND(T$3&gt;=$I87,$H87&gt;0,SUM($M87:S87)&lt;$G87,$I87&lt;&gt;0),$G87/$H87,0)*IF(AND($K87&gt;0,T$3&gt;$K87),0,1)*тех!AE$6</f>
        <v>0</v>
      </c>
      <c r="U87" s="64">
        <f>IF(AND(U$3&gt;=$I87,$H87&gt;0,SUM($M87:T87)&lt;$G87,$I87&lt;&gt;0),$G87/$H87,0)*IF(AND($K87&gt;0,U$3&gt;$K87),0,1)*тех!AF$6</f>
        <v>0</v>
      </c>
      <c r="V87" s="64">
        <f>IF(AND(V$3&gt;=$I87,$H87&gt;0,SUM($M87:U87)&lt;$G87,$I87&lt;&gt;0),$G87/$H87,0)*IF(AND($K87&gt;0,V$3&gt;$K87),0,1)*тех!AG$6</f>
        <v>0</v>
      </c>
      <c r="W87" s="64">
        <f>IF(AND(W$3&gt;=$I87,$H87&gt;0,SUM($M87:V87)&lt;$G87,$I87&lt;&gt;0),$G87/$H87,0)*IF(AND($K87&gt;0,W$3&gt;$K87),0,1)*тех!AH$6</f>
        <v>0</v>
      </c>
      <c r="X87" s="64">
        <f>IF(AND(X$3&gt;=$I87,$H87&gt;0,SUM($M87:W87)&lt;$G87,$I87&lt;&gt;0),$G87/$H87,0)*IF(AND($K87&gt;0,X$3&gt;$K87),0,1)*тех!AI$6</f>
        <v>0</v>
      </c>
      <c r="Y87" s="64">
        <f>IF(AND(Y$3&gt;=$I87,$H87&gt;0,SUM($M87:X87)&lt;$G87,$I87&lt;&gt;0),$G87/$H87,0)*IF(AND($K87&gt;0,Y$3&gt;$K87),0,1)*тех!AJ$6</f>
        <v>0</v>
      </c>
      <c r="Z87" s="64">
        <f>IF(AND(Z$3&gt;=$I87,$H87&gt;0,SUM($M87:Y87)&lt;$G87,$I87&lt;&gt;0),$G87/$H87,0)*IF(AND($K87&gt;0,Z$3&gt;$K87),0,1)*тех!AK$6</f>
        <v>0</v>
      </c>
      <c r="AA87" s="64">
        <f>IF(AND(AA$3&gt;=$I87,$H87&gt;0,SUM($M87:Z87)&lt;$G87,$I87&lt;&gt;0),$G87/$H87,0)*IF(AND($K87&gt;0,AA$3&gt;$K87),0,1)*тех!AL$6</f>
        <v>0</v>
      </c>
      <c r="AB87" s="64">
        <f>IF(AND(AB$3&gt;=$I87,$H87&gt;0,SUM($M87:AA87)&lt;$G87,$I87&lt;&gt;0),$G87/$H87,0)*IF(AND($K87&gt;0,AB$3&gt;$K87),0,1)*тех!AM$6</f>
        <v>0</v>
      </c>
      <c r="AC87" s="64">
        <f>IF(AND(AC$3&gt;=$I87,$H87&gt;0,SUM($M87:AB87)&lt;$G87,$I87&lt;&gt;0),$G87/$H87,0)*IF(AND($K87&gt;0,AC$3&gt;$K87),0,1)*тех!AN$6</f>
        <v>0</v>
      </c>
      <c r="AD87" s="64">
        <f>IF(AND(AD$3&gt;=$I87,$H87&gt;0,SUM($M87:AC87)&lt;$G87,$I87&lt;&gt;0),$G87/$H87,0)*IF(AND($K87&gt;0,AD$3&gt;$K87),0,1)*тех!AO$6</f>
        <v>0</v>
      </c>
      <c r="AE87" s="64">
        <f>IF(AND(AE$3&gt;=$I87,$H87&gt;0,SUM($M87:AD87)&lt;$G87,$I87&lt;&gt;0),$G87/$H87,0)*IF(AND($K87&gt;0,AE$3&gt;$K87),0,1)*тех!AP$6</f>
        <v>0</v>
      </c>
      <c r="AF87" s="64">
        <f>IF(AND(AF$3&gt;=$I87,$H87&gt;0,SUM($M87:AE87)&lt;$G87,$I87&lt;&gt;0),$G87/$H87,0)*IF(AND($K87&gt;0,AF$3&gt;$K87),0,1)*тех!AQ$6</f>
        <v>0</v>
      </c>
      <c r="AG87" s="64">
        <f>IF(AND(AG$3&gt;=$I87,$H87&gt;0,SUM($M87:AF87)&lt;$G87,$I87&lt;&gt;0),$G87/$H87,0)*IF(AND($K87&gt;0,AG$3&gt;$K87),0,1)*тех!AR$6</f>
        <v>0</v>
      </c>
      <c r="AH87" s="64">
        <f>IF(AND(AH$3&gt;=$I87,$H87&gt;0,SUM($M87:AG87)&lt;$G87,$I87&lt;&gt;0),$G87/$H87,0)*IF(AND($K87&gt;0,AH$3&gt;$K87),0,1)*тех!AS$6</f>
        <v>0</v>
      </c>
      <c r="AI87" s="64">
        <f>IF(AND(AI$3&gt;=$I87,$H87&gt;0,SUM($M87:AH87)&lt;$G87,$I87&lt;&gt;0),$G87/$H87,0)*IF(AND($K87&gt;0,AI$3&gt;$K87),0,1)*тех!AT$6</f>
        <v>0</v>
      </c>
      <c r="AJ87" s="64">
        <f>IF(AND(AJ$3&gt;=$I87,$H87&gt;0,SUM($M87:AI87)&lt;$G87,$I87&lt;&gt;0),$G87/$H87,0)*IF(AND($K87&gt;0,AJ$3&gt;$K87),0,1)*тех!AU$6</f>
        <v>0</v>
      </c>
      <c r="AK87" s="64">
        <f>IF(AND(AK$3&gt;=$I87,$H87&gt;0,SUM($M87:AJ87)&lt;$G87,$I87&lt;&gt;0),$G87/$H87,0)*IF(AND($K87&gt;0,AK$3&gt;$K87),0,1)*тех!AV$6</f>
        <v>0</v>
      </c>
      <c r="AL87" s="64">
        <f>IF(AND(AL$3&gt;=$I87,$H87&gt;0,SUM($M87:AK87)&lt;$G87,$I87&lt;&gt;0),$G87/$H87,0)*IF(AND($K87&gt;0,AL$3&gt;$K87),0,1)*тех!AW$6</f>
        <v>0</v>
      </c>
      <c r="AM87" s="64">
        <f>IF(AND(AM$3&gt;=$I87,$H87&gt;0,SUM($M87:AL87)&lt;$G87,$I87&lt;&gt;0),$G87/$H87,0)*IF(AND($K87&gt;0,AM$3&gt;$K87),0,1)*тех!AX$6</f>
        <v>0</v>
      </c>
      <c r="AN87" s="64">
        <f>IF(AND(AN$3&gt;=$I87,$H87&gt;0,SUM($M87:AM87)&lt;$G87,$I87&lt;&gt;0),$G87/$H87,0)*IF(AND($K87&gt;0,AN$3&gt;$K87),0,1)*тех!AY$6</f>
        <v>0</v>
      </c>
      <c r="AO87" s="64">
        <f>IF(AND(AO$3&gt;=$I87,$H87&gt;0,SUM($M87:AN87)&lt;$G87,$I87&lt;&gt;0),$G87/$H87,0)*IF(AND($K87&gt;0,AO$3&gt;$K87),0,1)*тех!AZ$6</f>
        <v>0</v>
      </c>
      <c r="AP87" s="64">
        <f>IF(AND(AP$3&gt;=$I87,$H87&gt;0,SUM($M87:AO87)&lt;$G87,$I87&lt;&gt;0),$G87/$H87,0)*IF(AND($K87&gt;0,AP$3&gt;$K87),0,1)*тех!BA$6</f>
        <v>0</v>
      </c>
      <c r="AQ87" s="64">
        <f>IF(AND(AQ$3&gt;=$I87,$H87&gt;0,SUM($M87:AP87)&lt;$G87,$I87&lt;&gt;0),$G87/$H87,0)*IF(AND($K87&gt;0,AQ$3&gt;$K87),0,1)*тех!BB$6</f>
        <v>0</v>
      </c>
      <c r="AR87" s="64">
        <f>IF(AND(AR$3&gt;=$I87,$H87&gt;0,SUM($M87:AQ87)&lt;$G87,$I87&lt;&gt;0),$G87/$H87,0)*IF(AND($K87&gt;0,AR$3&gt;$K87),0,1)*тех!BC$6</f>
        <v>0</v>
      </c>
      <c r="AS87" s="64">
        <f>IF(AND(AS$3&gt;=$I87,$H87&gt;0,SUM($M87:AR87)&lt;$G87,$I87&lt;&gt;0),$G87/$H87,0)*IF(AND($K87&gt;0,AS$3&gt;$K87),0,1)*тех!BD$6</f>
        <v>0</v>
      </c>
      <c r="AT87" s="64">
        <f>IF(AND(AT$3&gt;=$I87,$H87&gt;0,SUM($M87:AS87)&lt;$G87,$I87&lt;&gt;0),$G87/$H87,0)*IF(AND($K87&gt;0,AT$3&gt;$K87),0,1)*тех!BE$6</f>
        <v>0</v>
      </c>
      <c r="AU87" s="64">
        <f>IF(AND(AU$3&gt;=$I87,$H87&gt;0,SUM($M87:AT87)&lt;$G87,$I87&lt;&gt;0),$G87/$H87,0)*IF(AND($K87&gt;0,AU$3&gt;$K87),0,1)*тех!BF$6</f>
        <v>0</v>
      </c>
      <c r="AV87" s="64">
        <f>IF(AND(AV$3&gt;=$I87,$H87&gt;0,SUM($M87:AU87)&lt;$G87,$I87&lt;&gt;0),$G87/$H87,0)*IF(AND($K87&gt;0,AV$3&gt;$K87),0,1)*тех!BG$6</f>
        <v>0</v>
      </c>
      <c r="AW87" s="64">
        <f>IF(AND(AW$3&gt;=$I87,$H87&gt;0,SUM($M87:AV87)&lt;$G87,$I87&lt;&gt;0),$G87/$H87,0)*IF(AND($K87&gt;0,AW$3&gt;$K87),0,1)*тех!BH$6</f>
        <v>0</v>
      </c>
      <c r="AX87" s="64">
        <f>IF(AND(AX$3&gt;=$I87,$H87&gt;0,SUM($M87:AW87)&lt;$G87,$I87&lt;&gt;0),$G87/$H87,0)*IF(AND($K87&gt;0,AX$3&gt;$K87),0,1)*тех!BI$6</f>
        <v>0</v>
      </c>
      <c r="AY87" s="64">
        <f>IF(AND(AY$3&gt;=$I87,$H87&gt;0,SUM($M87:AX87)&lt;$G87,$I87&lt;&gt;0),$G87/$H87,0)*IF(AND($K87&gt;0,AY$3&gt;$K87),0,1)*тех!BJ$6</f>
        <v>0</v>
      </c>
      <c r="AZ87" s="64">
        <f>IF(AND(AZ$3&gt;=$I87,$H87&gt;0,SUM($M87:AY87)&lt;$G87,$I87&lt;&gt;0),$G87/$H87,0)*IF(AND($K87&gt;0,AZ$3&gt;$K87),0,1)*тех!BK$6</f>
        <v>0</v>
      </c>
      <c r="BA87" s="64">
        <f>IF(AND(BA$3&gt;=$I87,$H87&gt;0,SUM($M87:AZ87)&lt;$G87,$I87&lt;&gt;0),$G87/$H87,0)*IF(AND($K87&gt;0,BA$3&gt;$K87),0,1)*тех!BL$6</f>
        <v>0</v>
      </c>
      <c r="BB87" s="64">
        <f>IF(AND(BB$3&gt;=$I87,$H87&gt;0,SUM($M87:BA87)&lt;$G87,$I87&lt;&gt;0),$G87/$H87,0)*IF(AND($K87&gt;0,BB$3&gt;$K87),0,1)*тех!BM$6</f>
        <v>0</v>
      </c>
      <c r="BC87" s="64">
        <f>IF(AND(BC$3&gt;=$I87,$H87&gt;0,SUM($M87:BB87)&lt;$G87,$I87&lt;&gt;0),$G87/$H87,0)*IF(AND($K87&gt;0,BC$3&gt;$K87),0,1)*тех!BN$6</f>
        <v>0</v>
      </c>
      <c r="BD87" s="64">
        <f>IF(AND(BD$3&gt;=$I87,$H87&gt;0,SUM($M87:BC87)&lt;$G87,$I87&lt;&gt;0),$G87/$H87,0)*IF(AND($K87&gt;0,BD$3&gt;$K87),0,1)*тех!BO$6</f>
        <v>0</v>
      </c>
      <c r="BE87" s="64">
        <f>IF(AND(BE$3&gt;=$I87,$H87&gt;0,SUM($M87:BD87)&lt;$G87,$I87&lt;&gt;0),$G87/$H87,0)*IF(AND($K87&gt;0,BE$3&gt;$K87),0,1)*тех!BP$6</f>
        <v>0</v>
      </c>
      <c r="BF87" s="64">
        <f>IF(AND(BF$3&gt;=$I87,$H87&gt;0,SUM($M87:BE87)&lt;$G87,$I87&lt;&gt;0),$G87/$H87,0)*IF(AND($K87&gt;0,BF$3&gt;$K87),0,1)*тех!BQ$6</f>
        <v>0</v>
      </c>
      <c r="BG87" s="64">
        <f>IF(AND(BG$3&gt;=$I87,$H87&gt;0,SUM($M87:BF87)&lt;$G87,$I87&lt;&gt;0),$G87/$H87,0)*IF(AND($K87&gt;0,BG$3&gt;$K87),0,1)*тех!BR$6</f>
        <v>0</v>
      </c>
      <c r="BH87" s="64">
        <f>IF(AND(BH$3&gt;=$I87,$H87&gt;0,SUM($M87:BG87)&lt;$G87,$I87&lt;&gt;0),$G87/$H87,0)*IF(AND($K87&gt;0,BH$3&gt;$K87),0,1)*тех!BS$6</f>
        <v>0</v>
      </c>
      <c r="BI87" s="64">
        <f>IF(AND(BI$3&gt;=$I87,$H87&gt;0,SUM($M87:BH87)&lt;$G87,$I87&lt;&gt;0),$G87/$H87,0)*IF(AND($K87&gt;0,BI$3&gt;$K87),0,1)*тех!BT$6</f>
        <v>0</v>
      </c>
      <c r="BJ87" s="64">
        <f>IF(AND(BJ$3&gt;=$I87,$H87&gt;0,SUM($M87:BI87)&lt;$G87,$I87&lt;&gt;0),$G87/$H87,0)*IF(AND($K87&gt;0,BJ$3&gt;$K87),0,1)*тех!BU$6</f>
        <v>0</v>
      </c>
      <c r="BK87" s="64">
        <f>IF(AND(BK$3&gt;=$I87,$H87&gt;0,SUM($M87:BJ87)&lt;$G87,$I87&lt;&gt;0),$G87/$H87,0)*IF(AND($K87&gt;0,BK$3&gt;$K87),0,1)*тех!BV$6</f>
        <v>0</v>
      </c>
      <c r="BL87" s="64">
        <f>IF(AND(BL$3&gt;=$I87,$H87&gt;0,SUM($M87:BK87)&lt;$G87,$I87&lt;&gt;0),$G87/$H87,0)*IF(AND($K87&gt;0,BL$3&gt;$K87),0,1)*тех!BW$6</f>
        <v>0</v>
      </c>
      <c r="BM87" s="64">
        <f>IF(AND(BM$3&gt;=$I87,$H87&gt;0,SUM($M87:BL87)&lt;$G87,$I87&lt;&gt;0),$G87/$H87,0)*IF(AND($K87&gt;0,BM$3&gt;$K87),0,1)*тех!BX$6</f>
        <v>0</v>
      </c>
      <c r="BN87" s="64">
        <f>IF(AND(BN$3&gt;=$I87,$H87&gt;0,SUM($M87:BM87)&lt;$G87,$I87&lt;&gt;0),$G87/$H87,0)*IF(AND($K87&gt;0,BN$3&gt;$K87),0,1)*тех!BY$6</f>
        <v>0</v>
      </c>
      <c r="BO87" s="64">
        <f>IF(AND(BO$3&gt;=$I87,$H87&gt;0,SUM($M87:BN87)&lt;$G87,$I87&lt;&gt;0),$G87/$H87,0)*IF(AND($K87&gt;0,BO$3&gt;$K87),0,1)*тех!BZ$6</f>
        <v>0</v>
      </c>
      <c r="BP87" s="64">
        <f>IF(AND(BP$3&gt;=$I87,$H87&gt;0,SUM($M87:BO87)&lt;$G87,$I87&lt;&gt;0),$G87/$H87,0)*IF(AND($K87&gt;0,BP$3&gt;$K87),0,1)*тех!CA$6</f>
        <v>0</v>
      </c>
      <c r="BQ87" s="64">
        <f>IF(AND(BQ$3&gt;=$I87,$H87&gt;0,SUM($M87:BP87)&lt;$G87,$I87&lt;&gt;0),$G87/$H87,0)*IF(AND($K87&gt;0,BQ$3&gt;$K87),0,1)*тех!CB$6</f>
        <v>0</v>
      </c>
      <c r="BR87" s="64">
        <f>IF(AND(BR$3&gt;=$I87,$H87&gt;0,SUM($M87:BQ87)&lt;$G87,$I87&lt;&gt;0),$G87/$H87,0)*IF(AND($K87&gt;0,BR$3&gt;$K87),0,1)*тех!CC$6</f>
        <v>0</v>
      </c>
      <c r="BS87" s="64">
        <f>IF(AND(BS$3&gt;=$I87,$H87&gt;0,SUM($M87:BR87)&lt;$G87,$I87&lt;&gt;0),$G87/$H87,0)*IF(AND($K87&gt;0,BS$3&gt;$K87),0,1)*тех!CD$6</f>
        <v>0</v>
      </c>
      <c r="BT87" s="64">
        <f>IF(AND(BT$3&gt;=$I87,$H87&gt;0,SUM($M87:BS87)&lt;$G87,$I87&lt;&gt;0),$G87/$H87,0)*IF(AND($K87&gt;0,BT$3&gt;$K87),0,1)*тех!CE$6</f>
        <v>0</v>
      </c>
    </row>
    <row r="88" spans="2:72">
      <c r="B88" s="3">
        <v>83</v>
      </c>
      <c r="C88" s="19" t="s">
        <v>910</v>
      </c>
      <c r="D88" s="19" t="s">
        <v>686</v>
      </c>
      <c r="E88" s="71">
        <v>130000</v>
      </c>
      <c r="F88" s="19">
        <v>0</v>
      </c>
      <c r="G88" s="76">
        <f t="shared" si="4"/>
        <v>0</v>
      </c>
      <c r="H88" s="7">
        <f>IFERROR(VLOOKUP(D88,тех!$N$19:$O$24,2,FALSE),)</f>
        <v>84</v>
      </c>
      <c r="I88" s="20">
        <f t="shared" si="6"/>
        <v>42370</v>
      </c>
      <c r="J88" s="111">
        <f>IF(AND(H88+(YEAR(I88)-YEAR(Параметры!$C$11))*12+(MONTH(I88)-MONTH(Параметры!$C$11))&gt;Параметры!$C$12,F88&gt;0),(G88-SUM(M88:BT88))/F88,)</f>
        <v>0</v>
      </c>
      <c r="K88" s="112">
        <f>IF(H88+(YEAR(I88)-YEAR(Параметры!$C$11))*12+(MONTH(I88)-MONTH(Параметры!$C$11))&gt;Параметры!$C$12,DATE(YEAR(Параметры!$C$11),MONTH(Параметры!$C$11)+Параметры!$C$12-1,1),"")</f>
        <v>42705</v>
      </c>
      <c r="M88" s="76">
        <f t="shared" si="2"/>
        <v>0</v>
      </c>
      <c r="N88" s="64">
        <f>IF(AND(N$3&gt;=$I88,$H88&gt;0,SUM($M88:M88)&lt;$G88,$I88&lt;&gt;0),$G88/$H88,0)*IF(AND($K88&gt;0,N$3&gt;$K88),0,1)*тех!Y$6</f>
        <v>0</v>
      </c>
      <c r="O88" s="64">
        <f>IF(AND(O$3&gt;=$I88,$H88&gt;0,SUM($M88:N88)&lt;$G88,$I88&lt;&gt;0),$G88/$H88,0)*IF(AND($K88&gt;0,O$3&gt;$K88),0,1)*тех!Z$6</f>
        <v>0</v>
      </c>
      <c r="P88" s="64">
        <f>IF(AND(P$3&gt;=$I88,$H88&gt;0,SUM($M88:O88)&lt;$G88,$I88&lt;&gt;0),$G88/$H88,0)*IF(AND($K88&gt;0,P$3&gt;$K88),0,1)*тех!AA$6</f>
        <v>0</v>
      </c>
      <c r="Q88" s="64">
        <f>IF(AND(Q$3&gt;=$I88,$H88&gt;0,SUM($M88:P88)&lt;$G88,$I88&lt;&gt;0),$G88/$H88,0)*IF(AND($K88&gt;0,Q$3&gt;$K88),0,1)*тех!AB$6</f>
        <v>0</v>
      </c>
      <c r="R88" s="64">
        <f>IF(AND(R$3&gt;=$I88,$H88&gt;0,SUM($M88:Q88)&lt;$G88,$I88&lt;&gt;0),$G88/$H88,0)*IF(AND($K88&gt;0,R$3&gt;$K88),0,1)*тех!AC$6</f>
        <v>0</v>
      </c>
      <c r="S88" s="64">
        <f>IF(AND(S$3&gt;=$I88,$H88&gt;0,SUM($M88:R88)&lt;$G88,$I88&lt;&gt;0),$G88/$H88,0)*IF(AND($K88&gt;0,S$3&gt;$K88),0,1)*тех!AD$6</f>
        <v>0</v>
      </c>
      <c r="T88" s="64">
        <f>IF(AND(T$3&gt;=$I88,$H88&gt;0,SUM($M88:S88)&lt;$G88,$I88&lt;&gt;0),$G88/$H88,0)*IF(AND($K88&gt;0,T$3&gt;$K88),0,1)*тех!AE$6</f>
        <v>0</v>
      </c>
      <c r="U88" s="64">
        <f>IF(AND(U$3&gt;=$I88,$H88&gt;0,SUM($M88:T88)&lt;$G88,$I88&lt;&gt;0),$G88/$H88,0)*IF(AND($K88&gt;0,U$3&gt;$K88),0,1)*тех!AF$6</f>
        <v>0</v>
      </c>
      <c r="V88" s="64">
        <f>IF(AND(V$3&gt;=$I88,$H88&gt;0,SUM($M88:U88)&lt;$G88,$I88&lt;&gt;0),$G88/$H88,0)*IF(AND($K88&gt;0,V$3&gt;$K88),0,1)*тех!AG$6</f>
        <v>0</v>
      </c>
      <c r="W88" s="64">
        <f>IF(AND(W$3&gt;=$I88,$H88&gt;0,SUM($M88:V88)&lt;$G88,$I88&lt;&gt;0),$G88/$H88,0)*IF(AND($K88&gt;0,W$3&gt;$K88),0,1)*тех!AH$6</f>
        <v>0</v>
      </c>
      <c r="X88" s="64">
        <f>IF(AND(X$3&gt;=$I88,$H88&gt;0,SUM($M88:W88)&lt;$G88,$I88&lt;&gt;0),$G88/$H88,0)*IF(AND($K88&gt;0,X$3&gt;$K88),0,1)*тех!AI$6</f>
        <v>0</v>
      </c>
      <c r="Y88" s="64">
        <f>IF(AND(Y$3&gt;=$I88,$H88&gt;0,SUM($M88:X88)&lt;$G88,$I88&lt;&gt;0),$G88/$H88,0)*IF(AND($K88&gt;0,Y$3&gt;$K88),0,1)*тех!AJ$6</f>
        <v>0</v>
      </c>
      <c r="Z88" s="64">
        <f>IF(AND(Z$3&gt;=$I88,$H88&gt;0,SUM($M88:Y88)&lt;$G88,$I88&lt;&gt;0),$G88/$H88,0)*IF(AND($K88&gt;0,Z$3&gt;$K88),0,1)*тех!AK$6</f>
        <v>0</v>
      </c>
      <c r="AA88" s="64">
        <f>IF(AND(AA$3&gt;=$I88,$H88&gt;0,SUM($M88:Z88)&lt;$G88,$I88&lt;&gt;0),$G88/$H88,0)*IF(AND($K88&gt;0,AA$3&gt;$K88),0,1)*тех!AL$6</f>
        <v>0</v>
      </c>
      <c r="AB88" s="64">
        <f>IF(AND(AB$3&gt;=$I88,$H88&gt;0,SUM($M88:AA88)&lt;$G88,$I88&lt;&gt;0),$G88/$H88,0)*IF(AND($K88&gt;0,AB$3&gt;$K88),0,1)*тех!AM$6</f>
        <v>0</v>
      </c>
      <c r="AC88" s="64">
        <f>IF(AND(AC$3&gt;=$I88,$H88&gt;0,SUM($M88:AB88)&lt;$G88,$I88&lt;&gt;0),$G88/$H88,0)*IF(AND($K88&gt;0,AC$3&gt;$K88),0,1)*тех!AN$6</f>
        <v>0</v>
      </c>
      <c r="AD88" s="64">
        <f>IF(AND(AD$3&gt;=$I88,$H88&gt;0,SUM($M88:AC88)&lt;$G88,$I88&lt;&gt;0),$G88/$H88,0)*IF(AND($K88&gt;0,AD$3&gt;$K88),0,1)*тех!AO$6</f>
        <v>0</v>
      </c>
      <c r="AE88" s="64">
        <f>IF(AND(AE$3&gt;=$I88,$H88&gt;0,SUM($M88:AD88)&lt;$G88,$I88&lt;&gt;0),$G88/$H88,0)*IF(AND($K88&gt;0,AE$3&gt;$K88),0,1)*тех!AP$6</f>
        <v>0</v>
      </c>
      <c r="AF88" s="64">
        <f>IF(AND(AF$3&gt;=$I88,$H88&gt;0,SUM($M88:AE88)&lt;$G88,$I88&lt;&gt;0),$G88/$H88,0)*IF(AND($K88&gt;0,AF$3&gt;$K88),0,1)*тех!AQ$6</f>
        <v>0</v>
      </c>
      <c r="AG88" s="64">
        <f>IF(AND(AG$3&gt;=$I88,$H88&gt;0,SUM($M88:AF88)&lt;$G88,$I88&lt;&gt;0),$G88/$H88,0)*IF(AND($K88&gt;0,AG$3&gt;$K88),0,1)*тех!AR$6</f>
        <v>0</v>
      </c>
      <c r="AH88" s="64">
        <f>IF(AND(AH$3&gt;=$I88,$H88&gt;0,SUM($M88:AG88)&lt;$G88,$I88&lt;&gt;0),$G88/$H88,0)*IF(AND($K88&gt;0,AH$3&gt;$K88),0,1)*тех!AS$6</f>
        <v>0</v>
      </c>
      <c r="AI88" s="64">
        <f>IF(AND(AI$3&gt;=$I88,$H88&gt;0,SUM($M88:AH88)&lt;$G88,$I88&lt;&gt;0),$G88/$H88,0)*IF(AND($K88&gt;0,AI$3&gt;$K88),0,1)*тех!AT$6</f>
        <v>0</v>
      </c>
      <c r="AJ88" s="64">
        <f>IF(AND(AJ$3&gt;=$I88,$H88&gt;0,SUM($M88:AI88)&lt;$G88,$I88&lt;&gt;0),$G88/$H88,0)*IF(AND($K88&gt;0,AJ$3&gt;$K88),0,1)*тех!AU$6</f>
        <v>0</v>
      </c>
      <c r="AK88" s="64">
        <f>IF(AND(AK$3&gt;=$I88,$H88&gt;0,SUM($M88:AJ88)&lt;$G88,$I88&lt;&gt;0),$G88/$H88,0)*IF(AND($K88&gt;0,AK$3&gt;$K88),0,1)*тех!AV$6</f>
        <v>0</v>
      </c>
      <c r="AL88" s="64">
        <f>IF(AND(AL$3&gt;=$I88,$H88&gt;0,SUM($M88:AK88)&lt;$G88,$I88&lt;&gt;0),$G88/$H88,0)*IF(AND($K88&gt;0,AL$3&gt;$K88),0,1)*тех!AW$6</f>
        <v>0</v>
      </c>
      <c r="AM88" s="64">
        <f>IF(AND(AM$3&gt;=$I88,$H88&gt;0,SUM($M88:AL88)&lt;$G88,$I88&lt;&gt;0),$G88/$H88,0)*IF(AND($K88&gt;0,AM$3&gt;$K88),0,1)*тех!AX$6</f>
        <v>0</v>
      </c>
      <c r="AN88" s="64">
        <f>IF(AND(AN$3&gt;=$I88,$H88&gt;0,SUM($M88:AM88)&lt;$G88,$I88&lt;&gt;0),$G88/$H88,0)*IF(AND($K88&gt;0,AN$3&gt;$K88),0,1)*тех!AY$6</f>
        <v>0</v>
      </c>
      <c r="AO88" s="64">
        <f>IF(AND(AO$3&gt;=$I88,$H88&gt;0,SUM($M88:AN88)&lt;$G88,$I88&lt;&gt;0),$G88/$H88,0)*IF(AND($K88&gt;0,AO$3&gt;$K88),0,1)*тех!AZ$6</f>
        <v>0</v>
      </c>
      <c r="AP88" s="64">
        <f>IF(AND(AP$3&gt;=$I88,$H88&gt;0,SUM($M88:AO88)&lt;$G88,$I88&lt;&gt;0),$G88/$H88,0)*IF(AND($K88&gt;0,AP$3&gt;$K88),0,1)*тех!BA$6</f>
        <v>0</v>
      </c>
      <c r="AQ88" s="64">
        <f>IF(AND(AQ$3&gt;=$I88,$H88&gt;0,SUM($M88:AP88)&lt;$G88,$I88&lt;&gt;0),$G88/$H88,0)*IF(AND($K88&gt;0,AQ$3&gt;$K88),0,1)*тех!BB$6</f>
        <v>0</v>
      </c>
      <c r="AR88" s="64">
        <f>IF(AND(AR$3&gt;=$I88,$H88&gt;0,SUM($M88:AQ88)&lt;$G88,$I88&lt;&gt;0),$G88/$H88,0)*IF(AND($K88&gt;0,AR$3&gt;$K88),0,1)*тех!BC$6</f>
        <v>0</v>
      </c>
      <c r="AS88" s="64">
        <f>IF(AND(AS$3&gt;=$I88,$H88&gt;0,SUM($M88:AR88)&lt;$G88,$I88&lt;&gt;0),$G88/$H88,0)*IF(AND($K88&gt;0,AS$3&gt;$K88),0,1)*тех!BD$6</f>
        <v>0</v>
      </c>
      <c r="AT88" s="64">
        <f>IF(AND(AT$3&gt;=$I88,$H88&gt;0,SUM($M88:AS88)&lt;$G88,$I88&lt;&gt;0),$G88/$H88,0)*IF(AND($K88&gt;0,AT$3&gt;$K88),0,1)*тех!BE$6</f>
        <v>0</v>
      </c>
      <c r="AU88" s="64">
        <f>IF(AND(AU$3&gt;=$I88,$H88&gt;0,SUM($M88:AT88)&lt;$G88,$I88&lt;&gt;0),$G88/$H88,0)*IF(AND($K88&gt;0,AU$3&gt;$K88),0,1)*тех!BF$6</f>
        <v>0</v>
      </c>
      <c r="AV88" s="64">
        <f>IF(AND(AV$3&gt;=$I88,$H88&gt;0,SUM($M88:AU88)&lt;$G88,$I88&lt;&gt;0),$G88/$H88,0)*IF(AND($K88&gt;0,AV$3&gt;$K88),0,1)*тех!BG$6</f>
        <v>0</v>
      </c>
      <c r="AW88" s="64">
        <f>IF(AND(AW$3&gt;=$I88,$H88&gt;0,SUM($M88:AV88)&lt;$G88,$I88&lt;&gt;0),$G88/$H88,0)*IF(AND($K88&gt;0,AW$3&gt;$K88),0,1)*тех!BH$6</f>
        <v>0</v>
      </c>
      <c r="AX88" s="64">
        <f>IF(AND(AX$3&gt;=$I88,$H88&gt;0,SUM($M88:AW88)&lt;$G88,$I88&lt;&gt;0),$G88/$H88,0)*IF(AND($K88&gt;0,AX$3&gt;$K88),0,1)*тех!BI$6</f>
        <v>0</v>
      </c>
      <c r="AY88" s="64">
        <f>IF(AND(AY$3&gt;=$I88,$H88&gt;0,SUM($M88:AX88)&lt;$G88,$I88&lt;&gt;0),$G88/$H88,0)*IF(AND($K88&gt;0,AY$3&gt;$K88),0,1)*тех!BJ$6</f>
        <v>0</v>
      </c>
      <c r="AZ88" s="64">
        <f>IF(AND(AZ$3&gt;=$I88,$H88&gt;0,SUM($M88:AY88)&lt;$G88,$I88&lt;&gt;0),$G88/$H88,0)*IF(AND($K88&gt;0,AZ$3&gt;$K88),0,1)*тех!BK$6</f>
        <v>0</v>
      </c>
      <c r="BA88" s="64">
        <f>IF(AND(BA$3&gt;=$I88,$H88&gt;0,SUM($M88:AZ88)&lt;$G88,$I88&lt;&gt;0),$G88/$H88,0)*IF(AND($K88&gt;0,BA$3&gt;$K88),0,1)*тех!BL$6</f>
        <v>0</v>
      </c>
      <c r="BB88" s="64">
        <f>IF(AND(BB$3&gt;=$I88,$H88&gt;0,SUM($M88:BA88)&lt;$G88,$I88&lt;&gt;0),$G88/$H88,0)*IF(AND($K88&gt;0,BB$3&gt;$K88),0,1)*тех!BM$6</f>
        <v>0</v>
      </c>
      <c r="BC88" s="64">
        <f>IF(AND(BC$3&gt;=$I88,$H88&gt;0,SUM($M88:BB88)&lt;$G88,$I88&lt;&gt;0),$G88/$H88,0)*IF(AND($K88&gt;0,BC$3&gt;$K88),0,1)*тех!BN$6</f>
        <v>0</v>
      </c>
      <c r="BD88" s="64">
        <f>IF(AND(BD$3&gt;=$I88,$H88&gt;0,SUM($M88:BC88)&lt;$G88,$I88&lt;&gt;0),$G88/$H88,0)*IF(AND($K88&gt;0,BD$3&gt;$K88),0,1)*тех!BO$6</f>
        <v>0</v>
      </c>
      <c r="BE88" s="64">
        <f>IF(AND(BE$3&gt;=$I88,$H88&gt;0,SUM($M88:BD88)&lt;$G88,$I88&lt;&gt;0),$G88/$H88,0)*IF(AND($K88&gt;0,BE$3&gt;$K88),0,1)*тех!BP$6</f>
        <v>0</v>
      </c>
      <c r="BF88" s="64">
        <f>IF(AND(BF$3&gt;=$I88,$H88&gt;0,SUM($M88:BE88)&lt;$G88,$I88&lt;&gt;0),$G88/$H88,0)*IF(AND($K88&gt;0,BF$3&gt;$K88),0,1)*тех!BQ$6</f>
        <v>0</v>
      </c>
      <c r="BG88" s="64">
        <f>IF(AND(BG$3&gt;=$I88,$H88&gt;0,SUM($M88:BF88)&lt;$G88,$I88&lt;&gt;0),$G88/$H88,0)*IF(AND($K88&gt;0,BG$3&gt;$K88),0,1)*тех!BR$6</f>
        <v>0</v>
      </c>
      <c r="BH88" s="64">
        <f>IF(AND(BH$3&gt;=$I88,$H88&gt;0,SUM($M88:BG88)&lt;$G88,$I88&lt;&gt;0),$G88/$H88,0)*IF(AND($K88&gt;0,BH$3&gt;$K88),0,1)*тех!BS$6</f>
        <v>0</v>
      </c>
      <c r="BI88" s="64">
        <f>IF(AND(BI$3&gt;=$I88,$H88&gt;0,SUM($M88:BH88)&lt;$G88,$I88&lt;&gt;0),$G88/$H88,0)*IF(AND($K88&gt;0,BI$3&gt;$K88),0,1)*тех!BT$6</f>
        <v>0</v>
      </c>
      <c r="BJ88" s="64">
        <f>IF(AND(BJ$3&gt;=$I88,$H88&gt;0,SUM($M88:BI88)&lt;$G88,$I88&lt;&gt;0),$G88/$H88,0)*IF(AND($K88&gt;0,BJ$3&gt;$K88),0,1)*тех!BU$6</f>
        <v>0</v>
      </c>
      <c r="BK88" s="64">
        <f>IF(AND(BK$3&gt;=$I88,$H88&gt;0,SUM($M88:BJ88)&lt;$G88,$I88&lt;&gt;0),$G88/$H88,0)*IF(AND($K88&gt;0,BK$3&gt;$K88),0,1)*тех!BV$6</f>
        <v>0</v>
      </c>
      <c r="BL88" s="64">
        <f>IF(AND(BL$3&gt;=$I88,$H88&gt;0,SUM($M88:BK88)&lt;$G88,$I88&lt;&gt;0),$G88/$H88,0)*IF(AND($K88&gt;0,BL$3&gt;$K88),0,1)*тех!BW$6</f>
        <v>0</v>
      </c>
      <c r="BM88" s="64">
        <f>IF(AND(BM$3&gt;=$I88,$H88&gt;0,SUM($M88:BL88)&lt;$G88,$I88&lt;&gt;0),$G88/$H88,0)*IF(AND($K88&gt;0,BM$3&gt;$K88),0,1)*тех!BX$6</f>
        <v>0</v>
      </c>
      <c r="BN88" s="64">
        <f>IF(AND(BN$3&gt;=$I88,$H88&gt;0,SUM($M88:BM88)&lt;$G88,$I88&lt;&gt;0),$G88/$H88,0)*IF(AND($K88&gt;0,BN$3&gt;$K88),0,1)*тех!BY$6</f>
        <v>0</v>
      </c>
      <c r="BO88" s="64">
        <f>IF(AND(BO$3&gt;=$I88,$H88&gt;0,SUM($M88:BN88)&lt;$G88,$I88&lt;&gt;0),$G88/$H88,0)*IF(AND($K88&gt;0,BO$3&gt;$K88),0,1)*тех!BZ$6</f>
        <v>0</v>
      </c>
      <c r="BP88" s="64">
        <f>IF(AND(BP$3&gt;=$I88,$H88&gt;0,SUM($M88:BO88)&lt;$G88,$I88&lt;&gt;0),$G88/$H88,0)*IF(AND($K88&gt;0,BP$3&gt;$K88),0,1)*тех!CA$6</f>
        <v>0</v>
      </c>
      <c r="BQ88" s="64">
        <f>IF(AND(BQ$3&gt;=$I88,$H88&gt;0,SUM($M88:BP88)&lt;$G88,$I88&lt;&gt;0),$G88/$H88,0)*IF(AND($K88&gt;0,BQ$3&gt;$K88),0,1)*тех!CB$6</f>
        <v>0</v>
      </c>
      <c r="BR88" s="64">
        <f>IF(AND(BR$3&gt;=$I88,$H88&gt;0,SUM($M88:BQ88)&lt;$G88,$I88&lt;&gt;0),$G88/$H88,0)*IF(AND($K88&gt;0,BR$3&gt;$K88),0,1)*тех!CC$6</f>
        <v>0</v>
      </c>
      <c r="BS88" s="64">
        <f>IF(AND(BS$3&gt;=$I88,$H88&gt;0,SUM($M88:BR88)&lt;$G88,$I88&lt;&gt;0),$G88/$H88,0)*IF(AND($K88&gt;0,BS$3&gt;$K88),0,1)*тех!CD$6</f>
        <v>0</v>
      </c>
      <c r="BT88" s="64">
        <f>IF(AND(BT$3&gt;=$I88,$H88&gt;0,SUM($M88:BS88)&lt;$G88,$I88&lt;&gt;0),$G88/$H88,0)*IF(AND($K88&gt;0,BT$3&gt;$K88),0,1)*тех!CE$6</f>
        <v>0</v>
      </c>
    </row>
    <row r="89" spans="2:72">
      <c r="B89" s="3">
        <v>84</v>
      </c>
      <c r="C89" s="19"/>
      <c r="D89" s="19"/>
      <c r="E89" s="71"/>
      <c r="F89" s="19">
        <v>0</v>
      </c>
      <c r="G89" s="76">
        <f t="shared" si="4"/>
        <v>0</v>
      </c>
      <c r="H89" s="7">
        <f>IFERROR(VLOOKUP(D89,тех!$N$19:$O$24,2,FALSE),)</f>
        <v>0</v>
      </c>
      <c r="I89" s="20">
        <f t="shared" si="6"/>
        <v>42370</v>
      </c>
      <c r="J89" s="111">
        <f>IF(AND(H89+(YEAR(I89)-YEAR(Параметры!$C$11))*12+(MONTH(I89)-MONTH(Параметры!$C$11))&gt;Параметры!$C$12,F89&gt;0),(G89-SUM(M89:BT89))/F89,)</f>
        <v>0</v>
      </c>
      <c r="K89" s="112" t="str">
        <f>IF(H89+(YEAR(I89)-YEAR(Параметры!$C$11))*12+(MONTH(I89)-MONTH(Параметры!$C$11))&gt;Параметры!$C$12,DATE(YEAR(Параметры!$C$11),MONTH(Параметры!$C$11)+Параметры!$C$12-1,1),"")</f>
        <v/>
      </c>
      <c r="M89" s="76">
        <f t="shared" si="2"/>
        <v>0</v>
      </c>
      <c r="N89" s="64">
        <f>IF(AND(N$3&gt;=$I89,$H89&gt;0,SUM($M89:M89)&lt;$G89,$I89&lt;&gt;0),$G89/$H89,0)*IF(AND($K89&gt;0,N$3&gt;$K89),0,1)*тех!Y$6</f>
        <v>0</v>
      </c>
      <c r="O89" s="64">
        <f>IF(AND(O$3&gt;=$I89,$H89&gt;0,SUM($M89:N89)&lt;$G89,$I89&lt;&gt;0),$G89/$H89,0)*IF(AND($K89&gt;0,O$3&gt;$K89),0,1)*тех!Z$6</f>
        <v>0</v>
      </c>
      <c r="P89" s="64">
        <f>IF(AND(P$3&gt;=$I89,$H89&gt;0,SUM($M89:O89)&lt;$G89,$I89&lt;&gt;0),$G89/$H89,0)*IF(AND($K89&gt;0,P$3&gt;$K89),0,1)*тех!AA$6</f>
        <v>0</v>
      </c>
      <c r="Q89" s="64">
        <f>IF(AND(Q$3&gt;=$I89,$H89&gt;0,SUM($M89:P89)&lt;$G89,$I89&lt;&gt;0),$G89/$H89,0)*IF(AND($K89&gt;0,Q$3&gt;$K89),0,1)*тех!AB$6</f>
        <v>0</v>
      </c>
      <c r="R89" s="64">
        <f>IF(AND(R$3&gt;=$I89,$H89&gt;0,SUM($M89:Q89)&lt;$G89,$I89&lt;&gt;0),$G89/$H89,0)*IF(AND($K89&gt;0,R$3&gt;$K89),0,1)*тех!AC$6</f>
        <v>0</v>
      </c>
      <c r="S89" s="64">
        <f>IF(AND(S$3&gt;=$I89,$H89&gt;0,SUM($M89:R89)&lt;$G89,$I89&lt;&gt;0),$G89/$H89,0)*IF(AND($K89&gt;0,S$3&gt;$K89),0,1)*тех!AD$6</f>
        <v>0</v>
      </c>
      <c r="T89" s="64">
        <f>IF(AND(T$3&gt;=$I89,$H89&gt;0,SUM($M89:S89)&lt;$G89,$I89&lt;&gt;0),$G89/$H89,0)*IF(AND($K89&gt;0,T$3&gt;$K89),0,1)*тех!AE$6</f>
        <v>0</v>
      </c>
      <c r="U89" s="64">
        <f>IF(AND(U$3&gt;=$I89,$H89&gt;0,SUM($M89:T89)&lt;$G89,$I89&lt;&gt;0),$G89/$H89,0)*IF(AND($K89&gt;0,U$3&gt;$K89),0,1)*тех!AF$6</f>
        <v>0</v>
      </c>
      <c r="V89" s="64">
        <f>IF(AND(V$3&gt;=$I89,$H89&gt;0,SUM($M89:U89)&lt;$G89,$I89&lt;&gt;0),$G89/$H89,0)*IF(AND($K89&gt;0,V$3&gt;$K89),0,1)*тех!AG$6</f>
        <v>0</v>
      </c>
      <c r="W89" s="64">
        <f>IF(AND(W$3&gt;=$I89,$H89&gt;0,SUM($M89:V89)&lt;$G89,$I89&lt;&gt;0),$G89/$H89,0)*IF(AND($K89&gt;0,W$3&gt;$K89),0,1)*тех!AH$6</f>
        <v>0</v>
      </c>
      <c r="X89" s="64">
        <f>IF(AND(X$3&gt;=$I89,$H89&gt;0,SUM($M89:W89)&lt;$G89,$I89&lt;&gt;0),$G89/$H89,0)*IF(AND($K89&gt;0,X$3&gt;$K89),0,1)*тех!AI$6</f>
        <v>0</v>
      </c>
      <c r="Y89" s="64">
        <f>IF(AND(Y$3&gt;=$I89,$H89&gt;0,SUM($M89:X89)&lt;$G89,$I89&lt;&gt;0),$G89/$H89,0)*IF(AND($K89&gt;0,Y$3&gt;$K89),0,1)*тех!AJ$6</f>
        <v>0</v>
      </c>
      <c r="Z89" s="64">
        <f>IF(AND(Z$3&gt;=$I89,$H89&gt;0,SUM($M89:Y89)&lt;$G89,$I89&lt;&gt;0),$G89/$H89,0)*IF(AND($K89&gt;0,Z$3&gt;$K89),0,1)*тех!AK$6</f>
        <v>0</v>
      </c>
      <c r="AA89" s="64">
        <f>IF(AND(AA$3&gt;=$I89,$H89&gt;0,SUM($M89:Z89)&lt;$G89,$I89&lt;&gt;0),$G89/$H89,0)*IF(AND($K89&gt;0,AA$3&gt;$K89),0,1)*тех!AL$6</f>
        <v>0</v>
      </c>
      <c r="AB89" s="64">
        <f>IF(AND(AB$3&gt;=$I89,$H89&gt;0,SUM($M89:AA89)&lt;$G89,$I89&lt;&gt;0),$G89/$H89,0)*IF(AND($K89&gt;0,AB$3&gt;$K89),0,1)*тех!AM$6</f>
        <v>0</v>
      </c>
      <c r="AC89" s="64">
        <f>IF(AND(AC$3&gt;=$I89,$H89&gt;0,SUM($M89:AB89)&lt;$G89,$I89&lt;&gt;0),$G89/$H89,0)*IF(AND($K89&gt;0,AC$3&gt;$K89),0,1)*тех!AN$6</f>
        <v>0</v>
      </c>
      <c r="AD89" s="64">
        <f>IF(AND(AD$3&gt;=$I89,$H89&gt;0,SUM($M89:AC89)&lt;$G89,$I89&lt;&gt;0),$G89/$H89,0)*IF(AND($K89&gt;0,AD$3&gt;$K89),0,1)*тех!AO$6</f>
        <v>0</v>
      </c>
      <c r="AE89" s="64">
        <f>IF(AND(AE$3&gt;=$I89,$H89&gt;0,SUM($M89:AD89)&lt;$G89,$I89&lt;&gt;0),$G89/$H89,0)*IF(AND($K89&gt;0,AE$3&gt;$K89),0,1)*тех!AP$6</f>
        <v>0</v>
      </c>
      <c r="AF89" s="64">
        <f>IF(AND(AF$3&gt;=$I89,$H89&gt;0,SUM($M89:AE89)&lt;$G89,$I89&lt;&gt;0),$G89/$H89,0)*IF(AND($K89&gt;0,AF$3&gt;$K89),0,1)*тех!AQ$6</f>
        <v>0</v>
      </c>
      <c r="AG89" s="64">
        <f>IF(AND(AG$3&gt;=$I89,$H89&gt;0,SUM($M89:AF89)&lt;$G89,$I89&lt;&gt;0),$G89/$H89,0)*IF(AND($K89&gt;0,AG$3&gt;$K89),0,1)*тех!AR$6</f>
        <v>0</v>
      </c>
      <c r="AH89" s="64">
        <f>IF(AND(AH$3&gt;=$I89,$H89&gt;0,SUM($M89:AG89)&lt;$G89,$I89&lt;&gt;0),$G89/$H89,0)*IF(AND($K89&gt;0,AH$3&gt;$K89),0,1)*тех!AS$6</f>
        <v>0</v>
      </c>
      <c r="AI89" s="64">
        <f>IF(AND(AI$3&gt;=$I89,$H89&gt;0,SUM($M89:AH89)&lt;$G89,$I89&lt;&gt;0),$G89/$H89,0)*IF(AND($K89&gt;0,AI$3&gt;$K89),0,1)*тех!AT$6</f>
        <v>0</v>
      </c>
      <c r="AJ89" s="64">
        <f>IF(AND(AJ$3&gt;=$I89,$H89&gt;0,SUM($M89:AI89)&lt;$G89,$I89&lt;&gt;0),$G89/$H89,0)*IF(AND($K89&gt;0,AJ$3&gt;$K89),0,1)*тех!AU$6</f>
        <v>0</v>
      </c>
      <c r="AK89" s="64">
        <f>IF(AND(AK$3&gt;=$I89,$H89&gt;0,SUM($M89:AJ89)&lt;$G89,$I89&lt;&gt;0),$G89/$H89,0)*IF(AND($K89&gt;0,AK$3&gt;$K89),0,1)*тех!AV$6</f>
        <v>0</v>
      </c>
      <c r="AL89" s="64">
        <f>IF(AND(AL$3&gt;=$I89,$H89&gt;0,SUM($M89:AK89)&lt;$G89,$I89&lt;&gt;0),$G89/$H89,0)*IF(AND($K89&gt;0,AL$3&gt;$K89),0,1)*тех!AW$6</f>
        <v>0</v>
      </c>
      <c r="AM89" s="64">
        <f>IF(AND(AM$3&gt;=$I89,$H89&gt;0,SUM($M89:AL89)&lt;$G89,$I89&lt;&gt;0),$G89/$H89,0)*IF(AND($K89&gt;0,AM$3&gt;$K89),0,1)*тех!AX$6</f>
        <v>0</v>
      </c>
      <c r="AN89" s="64">
        <f>IF(AND(AN$3&gt;=$I89,$H89&gt;0,SUM($M89:AM89)&lt;$G89,$I89&lt;&gt;0),$G89/$H89,0)*IF(AND($K89&gt;0,AN$3&gt;$K89),0,1)*тех!AY$6</f>
        <v>0</v>
      </c>
      <c r="AO89" s="64">
        <f>IF(AND(AO$3&gt;=$I89,$H89&gt;0,SUM($M89:AN89)&lt;$G89,$I89&lt;&gt;0),$G89/$H89,0)*IF(AND($K89&gt;0,AO$3&gt;$K89),0,1)*тех!AZ$6</f>
        <v>0</v>
      </c>
      <c r="AP89" s="64">
        <f>IF(AND(AP$3&gt;=$I89,$H89&gt;0,SUM($M89:AO89)&lt;$G89,$I89&lt;&gt;0),$G89/$H89,0)*IF(AND($K89&gt;0,AP$3&gt;$K89),0,1)*тех!BA$6</f>
        <v>0</v>
      </c>
      <c r="AQ89" s="64">
        <f>IF(AND(AQ$3&gt;=$I89,$H89&gt;0,SUM($M89:AP89)&lt;$G89,$I89&lt;&gt;0),$G89/$H89,0)*IF(AND($K89&gt;0,AQ$3&gt;$K89),0,1)*тех!BB$6</f>
        <v>0</v>
      </c>
      <c r="AR89" s="64">
        <f>IF(AND(AR$3&gt;=$I89,$H89&gt;0,SUM($M89:AQ89)&lt;$G89,$I89&lt;&gt;0),$G89/$H89,0)*IF(AND($K89&gt;0,AR$3&gt;$K89),0,1)*тех!BC$6</f>
        <v>0</v>
      </c>
      <c r="AS89" s="64">
        <f>IF(AND(AS$3&gt;=$I89,$H89&gt;0,SUM($M89:AR89)&lt;$G89,$I89&lt;&gt;0),$G89/$H89,0)*IF(AND($K89&gt;0,AS$3&gt;$K89),0,1)*тех!BD$6</f>
        <v>0</v>
      </c>
      <c r="AT89" s="64">
        <f>IF(AND(AT$3&gt;=$I89,$H89&gt;0,SUM($M89:AS89)&lt;$G89,$I89&lt;&gt;0),$G89/$H89,0)*IF(AND($K89&gt;0,AT$3&gt;$K89),0,1)*тех!BE$6</f>
        <v>0</v>
      </c>
      <c r="AU89" s="64">
        <f>IF(AND(AU$3&gt;=$I89,$H89&gt;0,SUM($M89:AT89)&lt;$G89,$I89&lt;&gt;0),$G89/$H89,0)*IF(AND($K89&gt;0,AU$3&gt;$K89),0,1)*тех!BF$6</f>
        <v>0</v>
      </c>
      <c r="AV89" s="64">
        <f>IF(AND(AV$3&gt;=$I89,$H89&gt;0,SUM($M89:AU89)&lt;$G89,$I89&lt;&gt;0),$G89/$H89,0)*IF(AND($K89&gt;0,AV$3&gt;$K89),0,1)*тех!BG$6</f>
        <v>0</v>
      </c>
      <c r="AW89" s="64">
        <f>IF(AND(AW$3&gt;=$I89,$H89&gt;0,SUM($M89:AV89)&lt;$G89,$I89&lt;&gt;0),$G89/$H89,0)*IF(AND($K89&gt;0,AW$3&gt;$K89),0,1)*тех!BH$6</f>
        <v>0</v>
      </c>
      <c r="AX89" s="64">
        <f>IF(AND(AX$3&gt;=$I89,$H89&gt;0,SUM($M89:AW89)&lt;$G89,$I89&lt;&gt;0),$G89/$H89,0)*IF(AND($K89&gt;0,AX$3&gt;$K89),0,1)*тех!BI$6</f>
        <v>0</v>
      </c>
      <c r="AY89" s="64">
        <f>IF(AND(AY$3&gt;=$I89,$H89&gt;0,SUM($M89:AX89)&lt;$G89,$I89&lt;&gt;0),$G89/$H89,0)*IF(AND($K89&gt;0,AY$3&gt;$K89),0,1)*тех!BJ$6</f>
        <v>0</v>
      </c>
      <c r="AZ89" s="64">
        <f>IF(AND(AZ$3&gt;=$I89,$H89&gt;0,SUM($M89:AY89)&lt;$G89,$I89&lt;&gt;0),$G89/$H89,0)*IF(AND($K89&gt;0,AZ$3&gt;$K89),0,1)*тех!BK$6</f>
        <v>0</v>
      </c>
      <c r="BA89" s="64">
        <f>IF(AND(BA$3&gt;=$I89,$H89&gt;0,SUM($M89:AZ89)&lt;$G89,$I89&lt;&gt;0),$G89/$H89,0)*IF(AND($K89&gt;0,BA$3&gt;$K89),0,1)*тех!BL$6</f>
        <v>0</v>
      </c>
      <c r="BB89" s="64">
        <f>IF(AND(BB$3&gt;=$I89,$H89&gt;0,SUM($M89:BA89)&lt;$G89,$I89&lt;&gt;0),$G89/$H89,0)*IF(AND($K89&gt;0,BB$3&gt;$K89),0,1)*тех!BM$6</f>
        <v>0</v>
      </c>
      <c r="BC89" s="64">
        <f>IF(AND(BC$3&gt;=$I89,$H89&gt;0,SUM($M89:BB89)&lt;$G89,$I89&lt;&gt;0),$G89/$H89,0)*IF(AND($K89&gt;0,BC$3&gt;$K89),0,1)*тех!BN$6</f>
        <v>0</v>
      </c>
      <c r="BD89" s="64">
        <f>IF(AND(BD$3&gt;=$I89,$H89&gt;0,SUM($M89:BC89)&lt;$G89,$I89&lt;&gt;0),$G89/$H89,0)*IF(AND($K89&gt;0,BD$3&gt;$K89),0,1)*тех!BO$6</f>
        <v>0</v>
      </c>
      <c r="BE89" s="64">
        <f>IF(AND(BE$3&gt;=$I89,$H89&gt;0,SUM($M89:BD89)&lt;$G89,$I89&lt;&gt;0),$G89/$H89,0)*IF(AND($K89&gt;0,BE$3&gt;$K89),0,1)*тех!BP$6</f>
        <v>0</v>
      </c>
      <c r="BF89" s="64">
        <f>IF(AND(BF$3&gt;=$I89,$H89&gt;0,SUM($M89:BE89)&lt;$G89,$I89&lt;&gt;0),$G89/$H89,0)*IF(AND($K89&gt;0,BF$3&gt;$K89),0,1)*тех!BQ$6</f>
        <v>0</v>
      </c>
      <c r="BG89" s="64">
        <f>IF(AND(BG$3&gt;=$I89,$H89&gt;0,SUM($M89:BF89)&lt;$G89,$I89&lt;&gt;0),$G89/$H89,0)*IF(AND($K89&gt;0,BG$3&gt;$K89),0,1)*тех!BR$6</f>
        <v>0</v>
      </c>
      <c r="BH89" s="64">
        <f>IF(AND(BH$3&gt;=$I89,$H89&gt;0,SUM($M89:BG89)&lt;$G89,$I89&lt;&gt;0),$G89/$H89,0)*IF(AND($K89&gt;0,BH$3&gt;$K89),0,1)*тех!BS$6</f>
        <v>0</v>
      </c>
      <c r="BI89" s="64">
        <f>IF(AND(BI$3&gt;=$I89,$H89&gt;0,SUM($M89:BH89)&lt;$G89,$I89&lt;&gt;0),$G89/$H89,0)*IF(AND($K89&gt;0,BI$3&gt;$K89),0,1)*тех!BT$6</f>
        <v>0</v>
      </c>
      <c r="BJ89" s="64">
        <f>IF(AND(BJ$3&gt;=$I89,$H89&gt;0,SUM($M89:BI89)&lt;$G89,$I89&lt;&gt;0),$G89/$H89,0)*IF(AND($K89&gt;0,BJ$3&gt;$K89),0,1)*тех!BU$6</f>
        <v>0</v>
      </c>
      <c r="BK89" s="64">
        <f>IF(AND(BK$3&gt;=$I89,$H89&gt;0,SUM($M89:BJ89)&lt;$G89,$I89&lt;&gt;0),$G89/$H89,0)*IF(AND($K89&gt;0,BK$3&gt;$K89),0,1)*тех!BV$6</f>
        <v>0</v>
      </c>
      <c r="BL89" s="64">
        <f>IF(AND(BL$3&gt;=$I89,$H89&gt;0,SUM($M89:BK89)&lt;$G89,$I89&lt;&gt;0),$G89/$H89,0)*IF(AND($K89&gt;0,BL$3&gt;$K89),0,1)*тех!BW$6</f>
        <v>0</v>
      </c>
      <c r="BM89" s="64">
        <f>IF(AND(BM$3&gt;=$I89,$H89&gt;0,SUM($M89:BL89)&lt;$G89,$I89&lt;&gt;0),$G89/$H89,0)*IF(AND($K89&gt;0,BM$3&gt;$K89),0,1)*тех!BX$6</f>
        <v>0</v>
      </c>
      <c r="BN89" s="64">
        <f>IF(AND(BN$3&gt;=$I89,$H89&gt;0,SUM($M89:BM89)&lt;$G89,$I89&lt;&gt;0),$G89/$H89,0)*IF(AND($K89&gt;0,BN$3&gt;$K89),0,1)*тех!BY$6</f>
        <v>0</v>
      </c>
      <c r="BO89" s="64">
        <f>IF(AND(BO$3&gt;=$I89,$H89&gt;0,SUM($M89:BN89)&lt;$G89,$I89&lt;&gt;0),$G89/$H89,0)*IF(AND($K89&gt;0,BO$3&gt;$K89),0,1)*тех!BZ$6</f>
        <v>0</v>
      </c>
      <c r="BP89" s="64">
        <f>IF(AND(BP$3&gt;=$I89,$H89&gt;0,SUM($M89:BO89)&lt;$G89,$I89&lt;&gt;0),$G89/$H89,0)*IF(AND($K89&gt;0,BP$3&gt;$K89),0,1)*тех!CA$6</f>
        <v>0</v>
      </c>
      <c r="BQ89" s="64">
        <f>IF(AND(BQ$3&gt;=$I89,$H89&gt;0,SUM($M89:BP89)&lt;$G89,$I89&lt;&gt;0),$G89/$H89,0)*IF(AND($K89&gt;0,BQ$3&gt;$K89),0,1)*тех!CB$6</f>
        <v>0</v>
      </c>
      <c r="BR89" s="64">
        <f>IF(AND(BR$3&gt;=$I89,$H89&gt;0,SUM($M89:BQ89)&lt;$G89,$I89&lt;&gt;0),$G89/$H89,0)*IF(AND($K89&gt;0,BR$3&gt;$K89),0,1)*тех!CC$6</f>
        <v>0</v>
      </c>
      <c r="BS89" s="64">
        <f>IF(AND(BS$3&gt;=$I89,$H89&gt;0,SUM($M89:BR89)&lt;$G89,$I89&lt;&gt;0),$G89/$H89,0)*IF(AND($K89&gt;0,BS$3&gt;$K89),0,1)*тех!CD$6</f>
        <v>0</v>
      </c>
      <c r="BT89" s="64">
        <f>IF(AND(BT$3&gt;=$I89,$H89&gt;0,SUM($M89:BS89)&lt;$G89,$I89&lt;&gt;0),$G89/$H89,0)*IF(AND($K89&gt;0,BT$3&gt;$K89),0,1)*тех!CE$6</f>
        <v>0</v>
      </c>
    </row>
    <row r="90" spans="2:72" hidden="1" outlineLevel="1">
      <c r="B90" s="3">
        <v>85</v>
      </c>
      <c r="C90" s="108"/>
      <c r="D90" s="19"/>
      <c r="E90" s="71"/>
      <c r="F90" s="19">
        <v>0</v>
      </c>
      <c r="G90" s="76">
        <f t="shared" si="4"/>
        <v>0</v>
      </c>
      <c r="H90" s="7">
        <f>IFERROR(VLOOKUP(D90,тех!$N$19:$O$24,2,FALSE),)</f>
        <v>0</v>
      </c>
      <c r="I90" s="20">
        <f t="shared" si="6"/>
        <v>42370</v>
      </c>
      <c r="J90" s="111">
        <f>IF(AND(H90+(YEAR(I90)-YEAR(Параметры!$C$11))*12+(MONTH(I90)-MONTH(Параметры!$C$11))&gt;Параметры!$C$12,F90&gt;0),(G90-SUM(M90:BT90))/F90,)</f>
        <v>0</v>
      </c>
      <c r="K90" s="112" t="str">
        <f>IF(H90+(YEAR(I90)-YEAR(Параметры!$C$11))*12+(MONTH(I90)-MONTH(Параметры!$C$11))&gt;Параметры!$C$12,DATE(YEAR(Параметры!$C$11),MONTH(Параметры!$C$11)+Параметры!$C$12-1,1),"")</f>
        <v/>
      </c>
      <c r="M90" s="76">
        <f t="shared" si="2"/>
        <v>0</v>
      </c>
      <c r="N90" s="64">
        <f>IF(AND(N$3&gt;=$I90,$H90&gt;0,SUM($M90:M90)&lt;$G90,$I90&lt;&gt;0),$G90/$H90,0)*IF(AND($K90&gt;0,N$3&gt;$K90),0,1)*тех!Y$6</f>
        <v>0</v>
      </c>
      <c r="O90" s="64">
        <f>IF(AND(O$3&gt;=$I90,$H90&gt;0,SUM($M90:N90)&lt;$G90,$I90&lt;&gt;0),$G90/$H90,0)*IF(AND($K90&gt;0,O$3&gt;$K90),0,1)*тех!Z$6</f>
        <v>0</v>
      </c>
      <c r="P90" s="64">
        <f>IF(AND(P$3&gt;=$I90,$H90&gt;0,SUM($M90:O90)&lt;$G90,$I90&lt;&gt;0),$G90/$H90,0)*IF(AND($K90&gt;0,P$3&gt;$K90),0,1)*тех!AA$6</f>
        <v>0</v>
      </c>
      <c r="Q90" s="64">
        <f>IF(AND(Q$3&gt;=$I90,$H90&gt;0,SUM($M90:P90)&lt;$G90,$I90&lt;&gt;0),$G90/$H90,0)*IF(AND($K90&gt;0,Q$3&gt;$K90),0,1)*тех!AB$6</f>
        <v>0</v>
      </c>
      <c r="R90" s="64">
        <f>IF(AND(R$3&gt;=$I90,$H90&gt;0,SUM($M90:Q90)&lt;$G90,$I90&lt;&gt;0),$G90/$H90,0)*IF(AND($K90&gt;0,R$3&gt;$K90),0,1)*тех!AC$6</f>
        <v>0</v>
      </c>
      <c r="S90" s="64">
        <f>IF(AND(S$3&gt;=$I90,$H90&gt;0,SUM($M90:R90)&lt;$G90,$I90&lt;&gt;0),$G90/$H90,0)*IF(AND($K90&gt;0,S$3&gt;$K90),0,1)*тех!AD$6</f>
        <v>0</v>
      </c>
      <c r="T90" s="64">
        <f>IF(AND(T$3&gt;=$I90,$H90&gt;0,SUM($M90:S90)&lt;$G90,$I90&lt;&gt;0),$G90/$H90,0)*IF(AND($K90&gt;0,T$3&gt;$K90),0,1)*тех!AE$6</f>
        <v>0</v>
      </c>
      <c r="U90" s="64">
        <f>IF(AND(U$3&gt;=$I90,$H90&gt;0,SUM($M90:T90)&lt;$G90,$I90&lt;&gt;0),$G90/$H90,0)*IF(AND($K90&gt;0,U$3&gt;$K90),0,1)*тех!AF$6</f>
        <v>0</v>
      </c>
      <c r="V90" s="64">
        <f>IF(AND(V$3&gt;=$I90,$H90&gt;0,SUM($M90:U90)&lt;$G90,$I90&lt;&gt;0),$G90/$H90,0)*IF(AND($K90&gt;0,V$3&gt;$K90),0,1)*тех!AG$6</f>
        <v>0</v>
      </c>
      <c r="W90" s="64">
        <f>IF(AND(W$3&gt;=$I90,$H90&gt;0,SUM($M90:V90)&lt;$G90,$I90&lt;&gt;0),$G90/$H90,0)*IF(AND($K90&gt;0,W$3&gt;$K90),0,1)*тех!AH$6</f>
        <v>0</v>
      </c>
      <c r="X90" s="64">
        <f>IF(AND(X$3&gt;=$I90,$H90&gt;0,SUM($M90:W90)&lt;$G90,$I90&lt;&gt;0),$G90/$H90,0)*IF(AND($K90&gt;0,X$3&gt;$K90),0,1)*тех!AI$6</f>
        <v>0</v>
      </c>
      <c r="Y90" s="64">
        <f>IF(AND(Y$3&gt;=$I90,$H90&gt;0,SUM($M90:X90)&lt;$G90,$I90&lt;&gt;0),$G90/$H90,0)*IF(AND($K90&gt;0,Y$3&gt;$K90),0,1)*тех!AJ$6</f>
        <v>0</v>
      </c>
      <c r="Z90" s="64">
        <f>IF(AND(Z$3&gt;=$I90,$H90&gt;0,SUM($M90:Y90)&lt;$G90,$I90&lt;&gt;0),$G90/$H90,0)*IF(AND($K90&gt;0,Z$3&gt;$K90),0,1)*тех!AK$6</f>
        <v>0</v>
      </c>
      <c r="AA90" s="64">
        <f>IF(AND(AA$3&gt;=$I90,$H90&gt;0,SUM($M90:Z90)&lt;$G90,$I90&lt;&gt;0),$G90/$H90,0)*IF(AND($K90&gt;0,AA$3&gt;$K90),0,1)*тех!AL$6</f>
        <v>0</v>
      </c>
      <c r="AB90" s="64">
        <f>IF(AND(AB$3&gt;=$I90,$H90&gt;0,SUM($M90:AA90)&lt;$G90,$I90&lt;&gt;0),$G90/$H90,0)*IF(AND($K90&gt;0,AB$3&gt;$K90),0,1)*тех!AM$6</f>
        <v>0</v>
      </c>
      <c r="AC90" s="64">
        <f>IF(AND(AC$3&gt;=$I90,$H90&gt;0,SUM($M90:AB90)&lt;$G90,$I90&lt;&gt;0),$G90/$H90,0)*IF(AND($K90&gt;0,AC$3&gt;$K90),0,1)*тех!AN$6</f>
        <v>0</v>
      </c>
      <c r="AD90" s="64">
        <f>IF(AND(AD$3&gt;=$I90,$H90&gt;0,SUM($M90:AC90)&lt;$G90,$I90&lt;&gt;0),$G90/$H90,0)*IF(AND($K90&gt;0,AD$3&gt;$K90),0,1)*тех!AO$6</f>
        <v>0</v>
      </c>
      <c r="AE90" s="64">
        <f>IF(AND(AE$3&gt;=$I90,$H90&gt;0,SUM($M90:AD90)&lt;$G90,$I90&lt;&gt;0),$G90/$H90,0)*IF(AND($K90&gt;0,AE$3&gt;$K90),0,1)*тех!AP$6</f>
        <v>0</v>
      </c>
      <c r="AF90" s="64">
        <f>IF(AND(AF$3&gt;=$I90,$H90&gt;0,SUM($M90:AE90)&lt;$G90,$I90&lt;&gt;0),$G90/$H90,0)*IF(AND($K90&gt;0,AF$3&gt;$K90),0,1)*тех!AQ$6</f>
        <v>0</v>
      </c>
      <c r="AG90" s="64">
        <f>IF(AND(AG$3&gt;=$I90,$H90&gt;0,SUM($M90:AF90)&lt;$G90,$I90&lt;&gt;0),$G90/$H90,0)*IF(AND($K90&gt;0,AG$3&gt;$K90),0,1)*тех!AR$6</f>
        <v>0</v>
      </c>
      <c r="AH90" s="64">
        <f>IF(AND(AH$3&gt;=$I90,$H90&gt;0,SUM($M90:AG90)&lt;$G90,$I90&lt;&gt;0),$G90/$H90,0)*IF(AND($K90&gt;0,AH$3&gt;$K90),0,1)*тех!AS$6</f>
        <v>0</v>
      </c>
      <c r="AI90" s="64">
        <f>IF(AND(AI$3&gt;=$I90,$H90&gt;0,SUM($M90:AH90)&lt;$G90,$I90&lt;&gt;0),$G90/$H90,0)*IF(AND($K90&gt;0,AI$3&gt;$K90),0,1)*тех!AT$6</f>
        <v>0</v>
      </c>
      <c r="AJ90" s="64">
        <f>IF(AND(AJ$3&gt;=$I90,$H90&gt;0,SUM($M90:AI90)&lt;$G90,$I90&lt;&gt;0),$G90/$H90,0)*IF(AND($K90&gt;0,AJ$3&gt;$K90),0,1)*тех!AU$6</f>
        <v>0</v>
      </c>
      <c r="AK90" s="64">
        <f>IF(AND(AK$3&gt;=$I90,$H90&gt;0,SUM($M90:AJ90)&lt;$G90,$I90&lt;&gt;0),$G90/$H90,0)*IF(AND($K90&gt;0,AK$3&gt;$K90),0,1)*тех!AV$6</f>
        <v>0</v>
      </c>
      <c r="AL90" s="64">
        <f>IF(AND(AL$3&gt;=$I90,$H90&gt;0,SUM($M90:AK90)&lt;$G90,$I90&lt;&gt;0),$G90/$H90,0)*IF(AND($K90&gt;0,AL$3&gt;$K90),0,1)*тех!AW$6</f>
        <v>0</v>
      </c>
      <c r="AM90" s="64">
        <f>IF(AND(AM$3&gt;=$I90,$H90&gt;0,SUM($M90:AL90)&lt;$G90,$I90&lt;&gt;0),$G90/$H90,0)*IF(AND($K90&gt;0,AM$3&gt;$K90),0,1)*тех!AX$6</f>
        <v>0</v>
      </c>
      <c r="AN90" s="64">
        <f>IF(AND(AN$3&gt;=$I90,$H90&gt;0,SUM($M90:AM90)&lt;$G90,$I90&lt;&gt;0),$G90/$H90,0)*IF(AND($K90&gt;0,AN$3&gt;$K90),0,1)*тех!AY$6</f>
        <v>0</v>
      </c>
      <c r="AO90" s="64">
        <f>IF(AND(AO$3&gt;=$I90,$H90&gt;0,SUM($M90:AN90)&lt;$G90,$I90&lt;&gt;0),$G90/$H90,0)*IF(AND($K90&gt;0,AO$3&gt;$K90),0,1)*тех!AZ$6</f>
        <v>0</v>
      </c>
      <c r="AP90" s="64">
        <f>IF(AND(AP$3&gt;=$I90,$H90&gt;0,SUM($M90:AO90)&lt;$G90,$I90&lt;&gt;0),$G90/$H90,0)*IF(AND($K90&gt;0,AP$3&gt;$K90),0,1)*тех!BA$6</f>
        <v>0</v>
      </c>
      <c r="AQ90" s="64">
        <f>IF(AND(AQ$3&gt;=$I90,$H90&gt;0,SUM($M90:AP90)&lt;$G90,$I90&lt;&gt;0),$G90/$H90,0)*IF(AND($K90&gt;0,AQ$3&gt;$K90),0,1)*тех!BB$6</f>
        <v>0</v>
      </c>
      <c r="AR90" s="64">
        <f>IF(AND(AR$3&gt;=$I90,$H90&gt;0,SUM($M90:AQ90)&lt;$G90,$I90&lt;&gt;0),$G90/$H90,0)*IF(AND($K90&gt;0,AR$3&gt;$K90),0,1)*тех!BC$6</f>
        <v>0</v>
      </c>
      <c r="AS90" s="64">
        <f>IF(AND(AS$3&gt;=$I90,$H90&gt;0,SUM($M90:AR90)&lt;$G90,$I90&lt;&gt;0),$G90/$H90,0)*IF(AND($K90&gt;0,AS$3&gt;$K90),0,1)*тех!BD$6</f>
        <v>0</v>
      </c>
      <c r="AT90" s="64">
        <f>IF(AND(AT$3&gt;=$I90,$H90&gt;0,SUM($M90:AS90)&lt;$G90,$I90&lt;&gt;0),$G90/$H90,0)*IF(AND($K90&gt;0,AT$3&gt;$K90),0,1)*тех!BE$6</f>
        <v>0</v>
      </c>
      <c r="AU90" s="64">
        <f>IF(AND(AU$3&gt;=$I90,$H90&gt;0,SUM($M90:AT90)&lt;$G90,$I90&lt;&gt;0),$G90/$H90,0)*IF(AND($K90&gt;0,AU$3&gt;$K90),0,1)*тех!BF$6</f>
        <v>0</v>
      </c>
      <c r="AV90" s="64">
        <f>IF(AND(AV$3&gt;=$I90,$H90&gt;0,SUM($M90:AU90)&lt;$G90,$I90&lt;&gt;0),$G90/$H90,0)*IF(AND($K90&gt;0,AV$3&gt;$K90),0,1)*тех!BG$6</f>
        <v>0</v>
      </c>
      <c r="AW90" s="64">
        <f>IF(AND(AW$3&gt;=$I90,$H90&gt;0,SUM($M90:AV90)&lt;$G90,$I90&lt;&gt;0),$G90/$H90,0)*IF(AND($K90&gt;0,AW$3&gt;$K90),0,1)*тех!BH$6</f>
        <v>0</v>
      </c>
      <c r="AX90" s="64">
        <f>IF(AND(AX$3&gt;=$I90,$H90&gt;0,SUM($M90:AW90)&lt;$G90,$I90&lt;&gt;0),$G90/$H90,0)*IF(AND($K90&gt;0,AX$3&gt;$K90),0,1)*тех!BI$6</f>
        <v>0</v>
      </c>
      <c r="AY90" s="64">
        <f>IF(AND(AY$3&gt;=$I90,$H90&gt;0,SUM($M90:AX90)&lt;$G90,$I90&lt;&gt;0),$G90/$H90,0)*IF(AND($K90&gt;0,AY$3&gt;$K90),0,1)*тех!BJ$6</f>
        <v>0</v>
      </c>
      <c r="AZ90" s="64">
        <f>IF(AND(AZ$3&gt;=$I90,$H90&gt;0,SUM($M90:AY90)&lt;$G90,$I90&lt;&gt;0),$G90/$H90,0)*IF(AND($K90&gt;0,AZ$3&gt;$K90),0,1)*тех!BK$6</f>
        <v>0</v>
      </c>
      <c r="BA90" s="64">
        <f>IF(AND(BA$3&gt;=$I90,$H90&gt;0,SUM($M90:AZ90)&lt;$G90,$I90&lt;&gt;0),$G90/$H90,0)*IF(AND($K90&gt;0,BA$3&gt;$K90),0,1)*тех!BL$6</f>
        <v>0</v>
      </c>
      <c r="BB90" s="64">
        <f>IF(AND(BB$3&gt;=$I90,$H90&gt;0,SUM($M90:BA90)&lt;$G90,$I90&lt;&gt;0),$G90/$H90,0)*IF(AND($K90&gt;0,BB$3&gt;$K90),0,1)*тех!BM$6</f>
        <v>0</v>
      </c>
      <c r="BC90" s="64">
        <f>IF(AND(BC$3&gt;=$I90,$H90&gt;0,SUM($M90:BB90)&lt;$G90,$I90&lt;&gt;0),$G90/$H90,0)*IF(AND($K90&gt;0,BC$3&gt;$K90),0,1)*тех!BN$6</f>
        <v>0</v>
      </c>
      <c r="BD90" s="64">
        <f>IF(AND(BD$3&gt;=$I90,$H90&gt;0,SUM($M90:BC90)&lt;$G90,$I90&lt;&gt;0),$G90/$H90,0)*IF(AND($K90&gt;0,BD$3&gt;$K90),0,1)*тех!BO$6</f>
        <v>0</v>
      </c>
      <c r="BE90" s="64">
        <f>IF(AND(BE$3&gt;=$I90,$H90&gt;0,SUM($M90:BD90)&lt;$G90,$I90&lt;&gt;0),$G90/$H90,0)*IF(AND($K90&gt;0,BE$3&gt;$K90),0,1)*тех!BP$6</f>
        <v>0</v>
      </c>
      <c r="BF90" s="64">
        <f>IF(AND(BF$3&gt;=$I90,$H90&gt;0,SUM($M90:BE90)&lt;$G90,$I90&lt;&gt;0),$G90/$H90,0)*IF(AND($K90&gt;0,BF$3&gt;$K90),0,1)*тех!BQ$6</f>
        <v>0</v>
      </c>
      <c r="BG90" s="64">
        <f>IF(AND(BG$3&gt;=$I90,$H90&gt;0,SUM($M90:BF90)&lt;$G90,$I90&lt;&gt;0),$G90/$H90,0)*IF(AND($K90&gt;0,BG$3&gt;$K90),0,1)*тех!BR$6</f>
        <v>0</v>
      </c>
      <c r="BH90" s="64">
        <f>IF(AND(BH$3&gt;=$I90,$H90&gt;0,SUM($M90:BG90)&lt;$G90,$I90&lt;&gt;0),$G90/$H90,0)*IF(AND($K90&gt;0,BH$3&gt;$K90),0,1)*тех!BS$6</f>
        <v>0</v>
      </c>
      <c r="BI90" s="64">
        <f>IF(AND(BI$3&gt;=$I90,$H90&gt;0,SUM($M90:BH90)&lt;$G90,$I90&lt;&gt;0),$G90/$H90,0)*IF(AND($K90&gt;0,BI$3&gt;$K90),0,1)*тех!BT$6</f>
        <v>0</v>
      </c>
      <c r="BJ90" s="64">
        <f>IF(AND(BJ$3&gt;=$I90,$H90&gt;0,SUM($M90:BI90)&lt;$G90,$I90&lt;&gt;0),$G90/$H90,0)*IF(AND($K90&gt;0,BJ$3&gt;$K90),0,1)*тех!BU$6</f>
        <v>0</v>
      </c>
      <c r="BK90" s="64">
        <f>IF(AND(BK$3&gt;=$I90,$H90&gt;0,SUM($M90:BJ90)&lt;$G90,$I90&lt;&gt;0),$G90/$H90,0)*IF(AND($K90&gt;0,BK$3&gt;$K90),0,1)*тех!BV$6</f>
        <v>0</v>
      </c>
      <c r="BL90" s="64">
        <f>IF(AND(BL$3&gt;=$I90,$H90&gt;0,SUM($M90:BK90)&lt;$G90,$I90&lt;&gt;0),$G90/$H90,0)*IF(AND($K90&gt;0,BL$3&gt;$K90),0,1)*тех!BW$6</f>
        <v>0</v>
      </c>
      <c r="BM90" s="64">
        <f>IF(AND(BM$3&gt;=$I90,$H90&gt;0,SUM($M90:BL90)&lt;$G90,$I90&lt;&gt;0),$G90/$H90,0)*IF(AND($K90&gt;0,BM$3&gt;$K90),0,1)*тех!BX$6</f>
        <v>0</v>
      </c>
      <c r="BN90" s="64">
        <f>IF(AND(BN$3&gt;=$I90,$H90&gt;0,SUM($M90:BM90)&lt;$G90,$I90&lt;&gt;0),$G90/$H90,0)*IF(AND($K90&gt;0,BN$3&gt;$K90),0,1)*тех!BY$6</f>
        <v>0</v>
      </c>
      <c r="BO90" s="64">
        <f>IF(AND(BO$3&gt;=$I90,$H90&gt;0,SUM($M90:BN90)&lt;$G90,$I90&lt;&gt;0),$G90/$H90,0)*IF(AND($K90&gt;0,BO$3&gt;$K90),0,1)*тех!BZ$6</f>
        <v>0</v>
      </c>
      <c r="BP90" s="64">
        <f>IF(AND(BP$3&gt;=$I90,$H90&gt;0,SUM($M90:BO90)&lt;$G90,$I90&lt;&gt;0),$G90/$H90,0)*IF(AND($K90&gt;0,BP$3&gt;$K90),0,1)*тех!CA$6</f>
        <v>0</v>
      </c>
      <c r="BQ90" s="64">
        <f>IF(AND(BQ$3&gt;=$I90,$H90&gt;0,SUM($M90:BP90)&lt;$G90,$I90&lt;&gt;0),$G90/$H90,0)*IF(AND($K90&gt;0,BQ$3&gt;$K90),0,1)*тех!CB$6</f>
        <v>0</v>
      </c>
      <c r="BR90" s="64">
        <f>IF(AND(BR$3&gt;=$I90,$H90&gt;0,SUM($M90:BQ90)&lt;$G90,$I90&lt;&gt;0),$G90/$H90,0)*IF(AND($K90&gt;0,BR$3&gt;$K90),0,1)*тех!CC$6</f>
        <v>0</v>
      </c>
      <c r="BS90" s="64">
        <f>IF(AND(BS$3&gt;=$I90,$H90&gt;0,SUM($M90:BR90)&lt;$G90,$I90&lt;&gt;0),$G90/$H90,0)*IF(AND($K90&gt;0,BS$3&gt;$K90),0,1)*тех!CD$6</f>
        <v>0</v>
      </c>
      <c r="BT90" s="64">
        <f>IF(AND(BT$3&gt;=$I90,$H90&gt;0,SUM($M90:BS90)&lt;$G90,$I90&lt;&gt;0),$G90/$H90,0)*IF(AND($K90&gt;0,BT$3&gt;$K90),0,1)*тех!CE$6</f>
        <v>0</v>
      </c>
    </row>
    <row r="91" spans="2:72" hidden="1" outlineLevel="1">
      <c r="B91" s="3">
        <v>86</v>
      </c>
      <c r="C91" s="19"/>
      <c r="D91" s="19"/>
      <c r="E91" s="71"/>
      <c r="F91" s="19">
        <v>0</v>
      </c>
      <c r="G91" s="76">
        <f t="shared" si="4"/>
        <v>0</v>
      </c>
      <c r="H91" s="7">
        <f>IFERROR(VLOOKUP(D91,тех!$N$19:$O$24,2,FALSE),)</f>
        <v>0</v>
      </c>
      <c r="I91" s="20">
        <f t="shared" si="6"/>
        <v>42370</v>
      </c>
      <c r="J91" s="111">
        <f>IF(AND(H91+(YEAR(I91)-YEAR(Параметры!$C$11))*12+(MONTH(I91)-MONTH(Параметры!$C$11))&gt;Параметры!$C$12,F91&gt;0),(G91-SUM(M91:BT91))/F91,)</f>
        <v>0</v>
      </c>
      <c r="K91" s="112" t="str">
        <f>IF(H91+(YEAR(I91)-YEAR(Параметры!$C$11))*12+(MONTH(I91)-MONTH(Параметры!$C$11))&gt;Параметры!$C$12,DATE(YEAR(Параметры!$C$11),MONTH(Параметры!$C$11)+Параметры!$C$12-1,1),"")</f>
        <v/>
      </c>
      <c r="M91" s="76">
        <f t="shared" si="2"/>
        <v>0</v>
      </c>
      <c r="N91" s="64">
        <f>IF(AND(N$3&gt;=$I91,$H91&gt;0,SUM($M91:M91)&lt;$G91,$I91&lt;&gt;0),$G91/$H91,0)*IF(AND($K91&gt;0,N$3&gt;$K91),0,1)*тех!Y$6</f>
        <v>0</v>
      </c>
      <c r="O91" s="64">
        <f>IF(AND(O$3&gt;=$I91,$H91&gt;0,SUM($M91:N91)&lt;$G91,$I91&lt;&gt;0),$G91/$H91,0)*IF(AND($K91&gt;0,O$3&gt;$K91),0,1)*тех!Z$6</f>
        <v>0</v>
      </c>
      <c r="P91" s="64">
        <f>IF(AND(P$3&gt;=$I91,$H91&gt;0,SUM($M91:O91)&lt;$G91,$I91&lt;&gt;0),$G91/$H91,0)*IF(AND($K91&gt;0,P$3&gt;$K91),0,1)*тех!AA$6</f>
        <v>0</v>
      </c>
      <c r="Q91" s="64">
        <f>IF(AND(Q$3&gt;=$I91,$H91&gt;0,SUM($M91:P91)&lt;$G91,$I91&lt;&gt;0),$G91/$H91,0)*IF(AND($K91&gt;0,Q$3&gt;$K91),0,1)*тех!AB$6</f>
        <v>0</v>
      </c>
      <c r="R91" s="64">
        <f>IF(AND(R$3&gt;=$I91,$H91&gt;0,SUM($M91:Q91)&lt;$G91,$I91&lt;&gt;0),$G91/$H91,0)*IF(AND($K91&gt;0,R$3&gt;$K91),0,1)*тех!AC$6</f>
        <v>0</v>
      </c>
      <c r="S91" s="64">
        <f>IF(AND(S$3&gt;=$I91,$H91&gt;0,SUM($M91:R91)&lt;$G91,$I91&lt;&gt;0),$G91/$H91,0)*IF(AND($K91&gt;0,S$3&gt;$K91),0,1)*тех!AD$6</f>
        <v>0</v>
      </c>
      <c r="T91" s="64">
        <f>IF(AND(T$3&gt;=$I91,$H91&gt;0,SUM($M91:S91)&lt;$G91,$I91&lt;&gt;0),$G91/$H91,0)*IF(AND($K91&gt;0,T$3&gt;$K91),0,1)*тех!AE$6</f>
        <v>0</v>
      </c>
      <c r="U91" s="64">
        <f>IF(AND(U$3&gt;=$I91,$H91&gt;0,SUM($M91:T91)&lt;$G91,$I91&lt;&gt;0),$G91/$H91,0)*IF(AND($K91&gt;0,U$3&gt;$K91),0,1)*тех!AF$6</f>
        <v>0</v>
      </c>
      <c r="V91" s="64">
        <f>IF(AND(V$3&gt;=$I91,$H91&gt;0,SUM($M91:U91)&lt;$G91,$I91&lt;&gt;0),$G91/$H91,0)*IF(AND($K91&gt;0,V$3&gt;$K91),0,1)*тех!AG$6</f>
        <v>0</v>
      </c>
      <c r="W91" s="64">
        <f>IF(AND(W$3&gt;=$I91,$H91&gt;0,SUM($M91:V91)&lt;$G91,$I91&lt;&gt;0),$G91/$H91,0)*IF(AND($K91&gt;0,W$3&gt;$K91),0,1)*тех!AH$6</f>
        <v>0</v>
      </c>
      <c r="X91" s="64">
        <f>IF(AND(X$3&gt;=$I91,$H91&gt;0,SUM($M91:W91)&lt;$G91,$I91&lt;&gt;0),$G91/$H91,0)*IF(AND($K91&gt;0,X$3&gt;$K91),0,1)*тех!AI$6</f>
        <v>0</v>
      </c>
      <c r="Y91" s="64">
        <f>IF(AND(Y$3&gt;=$I91,$H91&gt;0,SUM($M91:X91)&lt;$G91,$I91&lt;&gt;0),$G91/$H91,0)*IF(AND($K91&gt;0,Y$3&gt;$K91),0,1)*тех!AJ$6</f>
        <v>0</v>
      </c>
      <c r="Z91" s="64">
        <f>IF(AND(Z$3&gt;=$I91,$H91&gt;0,SUM($M91:Y91)&lt;$G91,$I91&lt;&gt;0),$G91/$H91,0)*IF(AND($K91&gt;0,Z$3&gt;$K91),0,1)*тех!AK$6</f>
        <v>0</v>
      </c>
      <c r="AA91" s="64">
        <f>IF(AND(AA$3&gt;=$I91,$H91&gt;0,SUM($M91:Z91)&lt;$G91,$I91&lt;&gt;0),$G91/$H91,0)*IF(AND($K91&gt;0,AA$3&gt;$K91),0,1)*тех!AL$6</f>
        <v>0</v>
      </c>
      <c r="AB91" s="64">
        <f>IF(AND(AB$3&gt;=$I91,$H91&gt;0,SUM($M91:AA91)&lt;$G91,$I91&lt;&gt;0),$G91/$H91,0)*IF(AND($K91&gt;0,AB$3&gt;$K91),0,1)*тех!AM$6</f>
        <v>0</v>
      </c>
      <c r="AC91" s="64">
        <f>IF(AND(AC$3&gt;=$I91,$H91&gt;0,SUM($M91:AB91)&lt;$G91,$I91&lt;&gt;0),$G91/$H91,0)*IF(AND($K91&gt;0,AC$3&gt;$K91),0,1)*тех!AN$6</f>
        <v>0</v>
      </c>
      <c r="AD91" s="64">
        <f>IF(AND(AD$3&gt;=$I91,$H91&gt;0,SUM($M91:AC91)&lt;$G91,$I91&lt;&gt;0),$G91/$H91,0)*IF(AND($K91&gt;0,AD$3&gt;$K91),0,1)*тех!AO$6</f>
        <v>0</v>
      </c>
      <c r="AE91" s="64">
        <f>IF(AND(AE$3&gt;=$I91,$H91&gt;0,SUM($M91:AD91)&lt;$G91,$I91&lt;&gt;0),$G91/$H91,0)*IF(AND($K91&gt;0,AE$3&gt;$K91),0,1)*тех!AP$6</f>
        <v>0</v>
      </c>
      <c r="AF91" s="64">
        <f>IF(AND(AF$3&gt;=$I91,$H91&gt;0,SUM($M91:AE91)&lt;$G91,$I91&lt;&gt;0),$G91/$H91,0)*IF(AND($K91&gt;0,AF$3&gt;$K91),0,1)*тех!AQ$6</f>
        <v>0</v>
      </c>
      <c r="AG91" s="64">
        <f>IF(AND(AG$3&gt;=$I91,$H91&gt;0,SUM($M91:AF91)&lt;$G91,$I91&lt;&gt;0),$G91/$H91,0)*IF(AND($K91&gt;0,AG$3&gt;$K91),0,1)*тех!AR$6</f>
        <v>0</v>
      </c>
      <c r="AH91" s="64">
        <f>IF(AND(AH$3&gt;=$I91,$H91&gt;0,SUM($M91:AG91)&lt;$G91,$I91&lt;&gt;0),$G91/$H91,0)*IF(AND($K91&gt;0,AH$3&gt;$K91),0,1)*тех!AS$6</f>
        <v>0</v>
      </c>
      <c r="AI91" s="64">
        <f>IF(AND(AI$3&gt;=$I91,$H91&gt;0,SUM($M91:AH91)&lt;$G91,$I91&lt;&gt;0),$G91/$H91,0)*IF(AND($K91&gt;0,AI$3&gt;$K91),0,1)*тех!AT$6</f>
        <v>0</v>
      </c>
      <c r="AJ91" s="64">
        <f>IF(AND(AJ$3&gt;=$I91,$H91&gt;0,SUM($M91:AI91)&lt;$G91,$I91&lt;&gt;0),$G91/$H91,0)*IF(AND($K91&gt;0,AJ$3&gt;$K91),0,1)*тех!AU$6</f>
        <v>0</v>
      </c>
      <c r="AK91" s="64">
        <f>IF(AND(AK$3&gt;=$I91,$H91&gt;0,SUM($M91:AJ91)&lt;$G91,$I91&lt;&gt;0),$G91/$H91,0)*IF(AND($K91&gt;0,AK$3&gt;$K91),0,1)*тех!AV$6</f>
        <v>0</v>
      </c>
      <c r="AL91" s="64">
        <f>IF(AND(AL$3&gt;=$I91,$H91&gt;0,SUM($M91:AK91)&lt;$G91,$I91&lt;&gt;0),$G91/$H91,0)*IF(AND($K91&gt;0,AL$3&gt;$K91),0,1)*тех!AW$6</f>
        <v>0</v>
      </c>
      <c r="AM91" s="64">
        <f>IF(AND(AM$3&gt;=$I91,$H91&gt;0,SUM($M91:AL91)&lt;$G91,$I91&lt;&gt;0),$G91/$H91,0)*IF(AND($K91&gt;0,AM$3&gt;$K91),0,1)*тех!AX$6</f>
        <v>0</v>
      </c>
      <c r="AN91" s="64">
        <f>IF(AND(AN$3&gt;=$I91,$H91&gt;0,SUM($M91:AM91)&lt;$G91,$I91&lt;&gt;0),$G91/$H91,0)*IF(AND($K91&gt;0,AN$3&gt;$K91),0,1)*тех!AY$6</f>
        <v>0</v>
      </c>
      <c r="AO91" s="64">
        <f>IF(AND(AO$3&gt;=$I91,$H91&gt;0,SUM($M91:AN91)&lt;$G91,$I91&lt;&gt;0),$G91/$H91,0)*IF(AND($K91&gt;0,AO$3&gt;$K91),0,1)*тех!AZ$6</f>
        <v>0</v>
      </c>
      <c r="AP91" s="64">
        <f>IF(AND(AP$3&gt;=$I91,$H91&gt;0,SUM($M91:AO91)&lt;$G91,$I91&lt;&gt;0),$G91/$H91,0)*IF(AND($K91&gt;0,AP$3&gt;$K91),0,1)*тех!BA$6</f>
        <v>0</v>
      </c>
      <c r="AQ91" s="64">
        <f>IF(AND(AQ$3&gt;=$I91,$H91&gt;0,SUM($M91:AP91)&lt;$G91,$I91&lt;&gt;0),$G91/$H91,0)*IF(AND($K91&gt;0,AQ$3&gt;$K91),0,1)*тех!BB$6</f>
        <v>0</v>
      </c>
      <c r="AR91" s="64">
        <f>IF(AND(AR$3&gt;=$I91,$H91&gt;0,SUM($M91:AQ91)&lt;$G91,$I91&lt;&gt;0),$G91/$H91,0)*IF(AND($K91&gt;0,AR$3&gt;$K91),0,1)*тех!BC$6</f>
        <v>0</v>
      </c>
      <c r="AS91" s="64">
        <f>IF(AND(AS$3&gt;=$I91,$H91&gt;0,SUM($M91:AR91)&lt;$G91,$I91&lt;&gt;0),$G91/$H91,0)*IF(AND($K91&gt;0,AS$3&gt;$K91),0,1)*тех!BD$6</f>
        <v>0</v>
      </c>
      <c r="AT91" s="64">
        <f>IF(AND(AT$3&gt;=$I91,$H91&gt;0,SUM($M91:AS91)&lt;$G91,$I91&lt;&gt;0),$G91/$H91,0)*IF(AND($K91&gt;0,AT$3&gt;$K91),0,1)*тех!BE$6</f>
        <v>0</v>
      </c>
      <c r="AU91" s="64">
        <f>IF(AND(AU$3&gt;=$I91,$H91&gt;0,SUM($M91:AT91)&lt;$G91,$I91&lt;&gt;0),$G91/$H91,0)*IF(AND($K91&gt;0,AU$3&gt;$K91),0,1)*тех!BF$6</f>
        <v>0</v>
      </c>
      <c r="AV91" s="64">
        <f>IF(AND(AV$3&gt;=$I91,$H91&gt;0,SUM($M91:AU91)&lt;$G91,$I91&lt;&gt;0),$G91/$H91,0)*IF(AND($K91&gt;0,AV$3&gt;$K91),0,1)*тех!BG$6</f>
        <v>0</v>
      </c>
      <c r="AW91" s="64">
        <f>IF(AND(AW$3&gt;=$I91,$H91&gt;0,SUM($M91:AV91)&lt;$G91,$I91&lt;&gt;0),$G91/$H91,0)*IF(AND($K91&gt;0,AW$3&gt;$K91),0,1)*тех!BH$6</f>
        <v>0</v>
      </c>
      <c r="AX91" s="64">
        <f>IF(AND(AX$3&gt;=$I91,$H91&gt;0,SUM($M91:AW91)&lt;$G91,$I91&lt;&gt;0),$G91/$H91,0)*IF(AND($K91&gt;0,AX$3&gt;$K91),0,1)*тех!BI$6</f>
        <v>0</v>
      </c>
      <c r="AY91" s="64">
        <f>IF(AND(AY$3&gt;=$I91,$H91&gt;0,SUM($M91:AX91)&lt;$G91,$I91&lt;&gt;0),$G91/$H91,0)*IF(AND($K91&gt;0,AY$3&gt;$K91),0,1)*тех!BJ$6</f>
        <v>0</v>
      </c>
      <c r="AZ91" s="64">
        <f>IF(AND(AZ$3&gt;=$I91,$H91&gt;0,SUM($M91:AY91)&lt;$G91,$I91&lt;&gt;0),$G91/$H91,0)*IF(AND($K91&gt;0,AZ$3&gt;$K91),0,1)*тех!BK$6</f>
        <v>0</v>
      </c>
      <c r="BA91" s="64">
        <f>IF(AND(BA$3&gt;=$I91,$H91&gt;0,SUM($M91:AZ91)&lt;$G91,$I91&lt;&gt;0),$G91/$H91,0)*IF(AND($K91&gt;0,BA$3&gt;$K91),0,1)*тех!BL$6</f>
        <v>0</v>
      </c>
      <c r="BB91" s="64">
        <f>IF(AND(BB$3&gt;=$I91,$H91&gt;0,SUM($M91:BA91)&lt;$G91,$I91&lt;&gt;0),$G91/$H91,0)*IF(AND($K91&gt;0,BB$3&gt;$K91),0,1)*тех!BM$6</f>
        <v>0</v>
      </c>
      <c r="BC91" s="64">
        <f>IF(AND(BC$3&gt;=$I91,$H91&gt;0,SUM($M91:BB91)&lt;$G91,$I91&lt;&gt;0),$G91/$H91,0)*IF(AND($K91&gt;0,BC$3&gt;$K91),0,1)*тех!BN$6</f>
        <v>0</v>
      </c>
      <c r="BD91" s="64">
        <f>IF(AND(BD$3&gt;=$I91,$H91&gt;0,SUM($M91:BC91)&lt;$G91,$I91&lt;&gt;0),$G91/$H91,0)*IF(AND($K91&gt;0,BD$3&gt;$K91),0,1)*тех!BO$6</f>
        <v>0</v>
      </c>
      <c r="BE91" s="64">
        <f>IF(AND(BE$3&gt;=$I91,$H91&gt;0,SUM($M91:BD91)&lt;$G91,$I91&lt;&gt;0),$G91/$H91,0)*IF(AND($K91&gt;0,BE$3&gt;$K91),0,1)*тех!BP$6</f>
        <v>0</v>
      </c>
      <c r="BF91" s="64">
        <f>IF(AND(BF$3&gt;=$I91,$H91&gt;0,SUM($M91:BE91)&lt;$G91,$I91&lt;&gt;0),$G91/$H91,0)*IF(AND($K91&gt;0,BF$3&gt;$K91),0,1)*тех!BQ$6</f>
        <v>0</v>
      </c>
      <c r="BG91" s="64">
        <f>IF(AND(BG$3&gt;=$I91,$H91&gt;0,SUM($M91:BF91)&lt;$G91,$I91&lt;&gt;0),$G91/$H91,0)*IF(AND($K91&gt;0,BG$3&gt;$K91),0,1)*тех!BR$6</f>
        <v>0</v>
      </c>
      <c r="BH91" s="64">
        <f>IF(AND(BH$3&gt;=$I91,$H91&gt;0,SUM($M91:BG91)&lt;$G91,$I91&lt;&gt;0),$G91/$H91,0)*IF(AND($K91&gt;0,BH$3&gt;$K91),0,1)*тех!BS$6</f>
        <v>0</v>
      </c>
      <c r="BI91" s="64">
        <f>IF(AND(BI$3&gt;=$I91,$H91&gt;0,SUM($M91:BH91)&lt;$G91,$I91&lt;&gt;0),$G91/$H91,0)*IF(AND($K91&gt;0,BI$3&gt;$K91),0,1)*тех!BT$6</f>
        <v>0</v>
      </c>
      <c r="BJ91" s="64">
        <f>IF(AND(BJ$3&gt;=$I91,$H91&gt;0,SUM($M91:BI91)&lt;$G91,$I91&lt;&gt;0),$G91/$H91,0)*IF(AND($K91&gt;0,BJ$3&gt;$K91),0,1)*тех!BU$6</f>
        <v>0</v>
      </c>
      <c r="BK91" s="64">
        <f>IF(AND(BK$3&gt;=$I91,$H91&gt;0,SUM($M91:BJ91)&lt;$G91,$I91&lt;&gt;0),$G91/$H91,0)*IF(AND($K91&gt;0,BK$3&gt;$K91),0,1)*тех!BV$6</f>
        <v>0</v>
      </c>
      <c r="BL91" s="64">
        <f>IF(AND(BL$3&gt;=$I91,$H91&gt;0,SUM($M91:BK91)&lt;$G91,$I91&lt;&gt;0),$G91/$H91,0)*IF(AND($K91&gt;0,BL$3&gt;$K91),0,1)*тех!BW$6</f>
        <v>0</v>
      </c>
      <c r="BM91" s="64">
        <f>IF(AND(BM$3&gt;=$I91,$H91&gt;0,SUM($M91:BL91)&lt;$G91,$I91&lt;&gt;0),$G91/$H91,0)*IF(AND($K91&gt;0,BM$3&gt;$K91),0,1)*тех!BX$6</f>
        <v>0</v>
      </c>
      <c r="BN91" s="64">
        <f>IF(AND(BN$3&gt;=$I91,$H91&gt;0,SUM($M91:BM91)&lt;$G91,$I91&lt;&gt;0),$G91/$H91,0)*IF(AND($K91&gt;0,BN$3&gt;$K91),0,1)*тех!BY$6</f>
        <v>0</v>
      </c>
      <c r="BO91" s="64">
        <f>IF(AND(BO$3&gt;=$I91,$H91&gt;0,SUM($M91:BN91)&lt;$G91,$I91&lt;&gt;0),$G91/$H91,0)*IF(AND($K91&gt;0,BO$3&gt;$K91),0,1)*тех!BZ$6</f>
        <v>0</v>
      </c>
      <c r="BP91" s="64">
        <f>IF(AND(BP$3&gt;=$I91,$H91&gt;0,SUM($M91:BO91)&lt;$G91,$I91&lt;&gt;0),$G91/$H91,0)*IF(AND($K91&gt;0,BP$3&gt;$K91),0,1)*тех!CA$6</f>
        <v>0</v>
      </c>
      <c r="BQ91" s="64">
        <f>IF(AND(BQ$3&gt;=$I91,$H91&gt;0,SUM($M91:BP91)&lt;$G91,$I91&lt;&gt;0),$G91/$H91,0)*IF(AND($K91&gt;0,BQ$3&gt;$K91),0,1)*тех!CB$6</f>
        <v>0</v>
      </c>
      <c r="BR91" s="64">
        <f>IF(AND(BR$3&gt;=$I91,$H91&gt;0,SUM($M91:BQ91)&lt;$G91,$I91&lt;&gt;0),$G91/$H91,0)*IF(AND($K91&gt;0,BR$3&gt;$K91),0,1)*тех!CC$6</f>
        <v>0</v>
      </c>
      <c r="BS91" s="64">
        <f>IF(AND(BS$3&gt;=$I91,$H91&gt;0,SUM($M91:BR91)&lt;$G91,$I91&lt;&gt;0),$G91/$H91,0)*IF(AND($K91&gt;0,BS$3&gt;$K91),0,1)*тех!CD$6</f>
        <v>0</v>
      </c>
      <c r="BT91" s="64">
        <f>IF(AND(BT$3&gt;=$I91,$H91&gt;0,SUM($M91:BS91)&lt;$G91,$I91&lt;&gt;0),$G91/$H91,0)*IF(AND($K91&gt;0,BT$3&gt;$K91),0,1)*тех!CE$6</f>
        <v>0</v>
      </c>
    </row>
    <row r="92" spans="2:72" hidden="1" outlineLevel="1">
      <c r="B92" s="3">
        <v>87</v>
      </c>
      <c r="C92" s="19"/>
      <c r="D92" s="19"/>
      <c r="E92" s="71"/>
      <c r="F92" s="19">
        <v>0</v>
      </c>
      <c r="G92" s="76">
        <f t="shared" si="4"/>
        <v>0</v>
      </c>
      <c r="H92" s="7">
        <f>IFERROR(VLOOKUP(D92,тех!$N$19:$O$24,2,FALSE),)</f>
        <v>0</v>
      </c>
      <c r="I92" s="20">
        <f t="shared" si="6"/>
        <v>42370</v>
      </c>
      <c r="J92" s="111">
        <f>IF(AND(H92+(YEAR(I92)-YEAR(Параметры!$C$11))*12+(MONTH(I92)-MONTH(Параметры!$C$11))&gt;Параметры!$C$12,F92&gt;0),(G92-SUM(M92:BT92))/F92,)</f>
        <v>0</v>
      </c>
      <c r="K92" s="112" t="str">
        <f>IF(H92+(YEAR(I92)-YEAR(Параметры!$C$11))*12+(MONTH(I92)-MONTH(Параметры!$C$11))&gt;Параметры!$C$12,DATE(YEAR(Параметры!$C$11),MONTH(Параметры!$C$11)+Параметры!$C$12-1,1),"")</f>
        <v/>
      </c>
      <c r="M92" s="76">
        <f t="shared" si="2"/>
        <v>0</v>
      </c>
      <c r="N92" s="64">
        <f>IF(AND(N$3&gt;=$I92,$H92&gt;0,SUM($M92:M92)&lt;$G92,$I92&lt;&gt;0),$G92/$H92,0)*IF(AND($K92&gt;0,N$3&gt;$K92),0,1)*тех!Y$6</f>
        <v>0</v>
      </c>
      <c r="O92" s="64">
        <f>IF(AND(O$3&gt;=$I92,$H92&gt;0,SUM($M92:N92)&lt;$G92,$I92&lt;&gt;0),$G92/$H92,0)*IF(AND($K92&gt;0,O$3&gt;$K92),0,1)*тех!Z$6</f>
        <v>0</v>
      </c>
      <c r="P92" s="64">
        <f>IF(AND(P$3&gt;=$I92,$H92&gt;0,SUM($M92:O92)&lt;$G92,$I92&lt;&gt;0),$G92/$H92,0)*IF(AND($K92&gt;0,P$3&gt;$K92),0,1)*тех!AA$6</f>
        <v>0</v>
      </c>
      <c r="Q92" s="64">
        <f>IF(AND(Q$3&gt;=$I92,$H92&gt;0,SUM($M92:P92)&lt;$G92,$I92&lt;&gt;0),$G92/$H92,0)*IF(AND($K92&gt;0,Q$3&gt;$K92),0,1)*тех!AB$6</f>
        <v>0</v>
      </c>
      <c r="R92" s="64">
        <f>IF(AND(R$3&gt;=$I92,$H92&gt;0,SUM($M92:Q92)&lt;$G92,$I92&lt;&gt;0),$G92/$H92,0)*IF(AND($K92&gt;0,R$3&gt;$K92),0,1)*тех!AC$6</f>
        <v>0</v>
      </c>
      <c r="S92" s="64">
        <f>IF(AND(S$3&gt;=$I92,$H92&gt;0,SUM($M92:R92)&lt;$G92,$I92&lt;&gt;0),$G92/$H92,0)*IF(AND($K92&gt;0,S$3&gt;$K92),0,1)*тех!AD$6</f>
        <v>0</v>
      </c>
      <c r="T92" s="64">
        <f>IF(AND(T$3&gt;=$I92,$H92&gt;0,SUM($M92:S92)&lt;$G92,$I92&lt;&gt;0),$G92/$H92,0)*IF(AND($K92&gt;0,T$3&gt;$K92),0,1)*тех!AE$6</f>
        <v>0</v>
      </c>
      <c r="U92" s="64">
        <f>IF(AND(U$3&gt;=$I92,$H92&gt;0,SUM($M92:T92)&lt;$G92,$I92&lt;&gt;0),$G92/$H92,0)*IF(AND($K92&gt;0,U$3&gt;$K92),0,1)*тех!AF$6</f>
        <v>0</v>
      </c>
      <c r="V92" s="64">
        <f>IF(AND(V$3&gt;=$I92,$H92&gt;0,SUM($M92:U92)&lt;$G92,$I92&lt;&gt;0),$G92/$H92,0)*IF(AND($K92&gt;0,V$3&gt;$K92),0,1)*тех!AG$6</f>
        <v>0</v>
      </c>
      <c r="W92" s="64">
        <f>IF(AND(W$3&gt;=$I92,$H92&gt;0,SUM($M92:V92)&lt;$G92,$I92&lt;&gt;0),$G92/$H92,0)*IF(AND($K92&gt;0,W$3&gt;$K92),0,1)*тех!AH$6</f>
        <v>0</v>
      </c>
      <c r="X92" s="64">
        <f>IF(AND(X$3&gt;=$I92,$H92&gt;0,SUM($M92:W92)&lt;$G92,$I92&lt;&gt;0),$G92/$H92,0)*IF(AND($K92&gt;0,X$3&gt;$K92),0,1)*тех!AI$6</f>
        <v>0</v>
      </c>
      <c r="Y92" s="64">
        <f>IF(AND(Y$3&gt;=$I92,$H92&gt;0,SUM($M92:X92)&lt;$G92,$I92&lt;&gt;0),$G92/$H92,0)*IF(AND($K92&gt;0,Y$3&gt;$K92),0,1)*тех!AJ$6</f>
        <v>0</v>
      </c>
      <c r="Z92" s="64">
        <f>IF(AND(Z$3&gt;=$I92,$H92&gt;0,SUM($M92:Y92)&lt;$G92,$I92&lt;&gt;0),$G92/$H92,0)*IF(AND($K92&gt;0,Z$3&gt;$K92),0,1)*тех!AK$6</f>
        <v>0</v>
      </c>
      <c r="AA92" s="64">
        <f>IF(AND(AA$3&gt;=$I92,$H92&gt;0,SUM($M92:Z92)&lt;$G92,$I92&lt;&gt;0),$G92/$H92,0)*IF(AND($K92&gt;0,AA$3&gt;$K92),0,1)*тех!AL$6</f>
        <v>0</v>
      </c>
      <c r="AB92" s="64">
        <f>IF(AND(AB$3&gt;=$I92,$H92&gt;0,SUM($M92:AA92)&lt;$G92,$I92&lt;&gt;0),$G92/$H92,0)*IF(AND($K92&gt;0,AB$3&gt;$K92),0,1)*тех!AM$6</f>
        <v>0</v>
      </c>
      <c r="AC92" s="64">
        <f>IF(AND(AC$3&gt;=$I92,$H92&gt;0,SUM($M92:AB92)&lt;$G92,$I92&lt;&gt;0),$G92/$H92,0)*IF(AND($K92&gt;0,AC$3&gt;$K92),0,1)*тех!AN$6</f>
        <v>0</v>
      </c>
      <c r="AD92" s="64">
        <f>IF(AND(AD$3&gt;=$I92,$H92&gt;0,SUM($M92:AC92)&lt;$G92,$I92&lt;&gt;0),$G92/$H92,0)*IF(AND($K92&gt;0,AD$3&gt;$K92),0,1)*тех!AO$6</f>
        <v>0</v>
      </c>
      <c r="AE92" s="64">
        <f>IF(AND(AE$3&gt;=$I92,$H92&gt;0,SUM($M92:AD92)&lt;$G92,$I92&lt;&gt;0),$G92/$H92,0)*IF(AND($K92&gt;0,AE$3&gt;$K92),0,1)*тех!AP$6</f>
        <v>0</v>
      </c>
      <c r="AF92" s="64">
        <f>IF(AND(AF$3&gt;=$I92,$H92&gt;0,SUM($M92:AE92)&lt;$G92,$I92&lt;&gt;0),$G92/$H92,0)*IF(AND($K92&gt;0,AF$3&gt;$K92),0,1)*тех!AQ$6</f>
        <v>0</v>
      </c>
      <c r="AG92" s="64">
        <f>IF(AND(AG$3&gt;=$I92,$H92&gt;0,SUM($M92:AF92)&lt;$G92,$I92&lt;&gt;0),$G92/$H92,0)*IF(AND($K92&gt;0,AG$3&gt;$K92),0,1)*тех!AR$6</f>
        <v>0</v>
      </c>
      <c r="AH92" s="64">
        <f>IF(AND(AH$3&gt;=$I92,$H92&gt;0,SUM($M92:AG92)&lt;$G92,$I92&lt;&gt;0),$G92/$H92,0)*IF(AND($K92&gt;0,AH$3&gt;$K92),0,1)*тех!AS$6</f>
        <v>0</v>
      </c>
      <c r="AI92" s="64">
        <f>IF(AND(AI$3&gt;=$I92,$H92&gt;0,SUM($M92:AH92)&lt;$G92,$I92&lt;&gt;0),$G92/$H92,0)*IF(AND($K92&gt;0,AI$3&gt;$K92),0,1)*тех!AT$6</f>
        <v>0</v>
      </c>
      <c r="AJ92" s="64">
        <f>IF(AND(AJ$3&gt;=$I92,$H92&gt;0,SUM($M92:AI92)&lt;$G92,$I92&lt;&gt;0),$G92/$H92,0)*IF(AND($K92&gt;0,AJ$3&gt;$K92),0,1)*тех!AU$6</f>
        <v>0</v>
      </c>
      <c r="AK92" s="64">
        <f>IF(AND(AK$3&gt;=$I92,$H92&gt;0,SUM($M92:AJ92)&lt;$G92,$I92&lt;&gt;0),$G92/$H92,0)*IF(AND($K92&gt;0,AK$3&gt;$K92),0,1)*тех!AV$6</f>
        <v>0</v>
      </c>
      <c r="AL92" s="64">
        <f>IF(AND(AL$3&gt;=$I92,$H92&gt;0,SUM($M92:AK92)&lt;$G92,$I92&lt;&gt;0),$G92/$H92,0)*IF(AND($K92&gt;0,AL$3&gt;$K92),0,1)*тех!AW$6</f>
        <v>0</v>
      </c>
      <c r="AM92" s="64">
        <f>IF(AND(AM$3&gt;=$I92,$H92&gt;0,SUM($M92:AL92)&lt;$G92,$I92&lt;&gt;0),$G92/$H92,0)*IF(AND($K92&gt;0,AM$3&gt;$K92),0,1)*тех!AX$6</f>
        <v>0</v>
      </c>
      <c r="AN92" s="64">
        <f>IF(AND(AN$3&gt;=$I92,$H92&gt;0,SUM($M92:AM92)&lt;$G92,$I92&lt;&gt;0),$G92/$H92,0)*IF(AND($K92&gt;0,AN$3&gt;$K92),0,1)*тех!AY$6</f>
        <v>0</v>
      </c>
      <c r="AO92" s="64">
        <f>IF(AND(AO$3&gt;=$I92,$H92&gt;0,SUM($M92:AN92)&lt;$G92,$I92&lt;&gt;0),$G92/$H92,0)*IF(AND($K92&gt;0,AO$3&gt;$K92),0,1)*тех!AZ$6</f>
        <v>0</v>
      </c>
      <c r="AP92" s="64">
        <f>IF(AND(AP$3&gt;=$I92,$H92&gt;0,SUM($M92:AO92)&lt;$G92,$I92&lt;&gt;0),$G92/$H92,0)*IF(AND($K92&gt;0,AP$3&gt;$K92),0,1)*тех!BA$6</f>
        <v>0</v>
      </c>
      <c r="AQ92" s="64">
        <f>IF(AND(AQ$3&gt;=$I92,$H92&gt;0,SUM($M92:AP92)&lt;$G92,$I92&lt;&gt;0),$G92/$H92,0)*IF(AND($K92&gt;0,AQ$3&gt;$K92),0,1)*тех!BB$6</f>
        <v>0</v>
      </c>
      <c r="AR92" s="64">
        <f>IF(AND(AR$3&gt;=$I92,$H92&gt;0,SUM($M92:AQ92)&lt;$G92,$I92&lt;&gt;0),$G92/$H92,0)*IF(AND($K92&gt;0,AR$3&gt;$K92),0,1)*тех!BC$6</f>
        <v>0</v>
      </c>
      <c r="AS92" s="64">
        <f>IF(AND(AS$3&gt;=$I92,$H92&gt;0,SUM($M92:AR92)&lt;$G92,$I92&lt;&gt;0),$G92/$H92,0)*IF(AND($K92&gt;0,AS$3&gt;$K92),0,1)*тех!BD$6</f>
        <v>0</v>
      </c>
      <c r="AT92" s="64">
        <f>IF(AND(AT$3&gt;=$I92,$H92&gt;0,SUM($M92:AS92)&lt;$G92,$I92&lt;&gt;0),$G92/$H92,0)*IF(AND($K92&gt;0,AT$3&gt;$K92),0,1)*тех!BE$6</f>
        <v>0</v>
      </c>
      <c r="AU92" s="64">
        <f>IF(AND(AU$3&gt;=$I92,$H92&gt;0,SUM($M92:AT92)&lt;$G92,$I92&lt;&gt;0),$G92/$H92,0)*IF(AND($K92&gt;0,AU$3&gt;$K92),0,1)*тех!BF$6</f>
        <v>0</v>
      </c>
      <c r="AV92" s="64">
        <f>IF(AND(AV$3&gt;=$I92,$H92&gt;0,SUM($M92:AU92)&lt;$G92,$I92&lt;&gt;0),$G92/$H92,0)*IF(AND($K92&gt;0,AV$3&gt;$K92),0,1)*тех!BG$6</f>
        <v>0</v>
      </c>
      <c r="AW92" s="64">
        <f>IF(AND(AW$3&gt;=$I92,$H92&gt;0,SUM($M92:AV92)&lt;$G92,$I92&lt;&gt;0),$G92/$H92,0)*IF(AND($K92&gt;0,AW$3&gt;$K92),0,1)*тех!BH$6</f>
        <v>0</v>
      </c>
      <c r="AX92" s="64">
        <f>IF(AND(AX$3&gt;=$I92,$H92&gt;0,SUM($M92:AW92)&lt;$G92,$I92&lt;&gt;0),$G92/$H92,0)*IF(AND($K92&gt;0,AX$3&gt;$K92),0,1)*тех!BI$6</f>
        <v>0</v>
      </c>
      <c r="AY92" s="64">
        <f>IF(AND(AY$3&gt;=$I92,$H92&gt;0,SUM($M92:AX92)&lt;$G92,$I92&lt;&gt;0),$G92/$H92,0)*IF(AND($K92&gt;0,AY$3&gt;$K92),0,1)*тех!BJ$6</f>
        <v>0</v>
      </c>
      <c r="AZ92" s="64">
        <f>IF(AND(AZ$3&gt;=$I92,$H92&gt;0,SUM($M92:AY92)&lt;$G92,$I92&lt;&gt;0),$G92/$H92,0)*IF(AND($K92&gt;0,AZ$3&gt;$K92),0,1)*тех!BK$6</f>
        <v>0</v>
      </c>
      <c r="BA92" s="64">
        <f>IF(AND(BA$3&gt;=$I92,$H92&gt;0,SUM($M92:AZ92)&lt;$G92,$I92&lt;&gt;0),$G92/$H92,0)*IF(AND($K92&gt;0,BA$3&gt;$K92),0,1)*тех!BL$6</f>
        <v>0</v>
      </c>
      <c r="BB92" s="64">
        <f>IF(AND(BB$3&gt;=$I92,$H92&gt;0,SUM($M92:BA92)&lt;$G92,$I92&lt;&gt;0),$G92/$H92,0)*IF(AND($K92&gt;0,BB$3&gt;$K92),0,1)*тех!BM$6</f>
        <v>0</v>
      </c>
      <c r="BC92" s="64">
        <f>IF(AND(BC$3&gt;=$I92,$H92&gt;0,SUM($M92:BB92)&lt;$G92,$I92&lt;&gt;0),$G92/$H92,0)*IF(AND($K92&gt;0,BC$3&gt;$K92),0,1)*тех!BN$6</f>
        <v>0</v>
      </c>
      <c r="BD92" s="64">
        <f>IF(AND(BD$3&gt;=$I92,$H92&gt;0,SUM($M92:BC92)&lt;$G92,$I92&lt;&gt;0),$G92/$H92,0)*IF(AND($K92&gt;0,BD$3&gt;$K92),0,1)*тех!BO$6</f>
        <v>0</v>
      </c>
      <c r="BE92" s="64">
        <f>IF(AND(BE$3&gt;=$I92,$H92&gt;0,SUM($M92:BD92)&lt;$G92,$I92&lt;&gt;0),$G92/$H92,0)*IF(AND($K92&gt;0,BE$3&gt;$K92),0,1)*тех!BP$6</f>
        <v>0</v>
      </c>
      <c r="BF92" s="64">
        <f>IF(AND(BF$3&gt;=$I92,$H92&gt;0,SUM($M92:BE92)&lt;$G92,$I92&lt;&gt;0),$G92/$H92,0)*IF(AND($K92&gt;0,BF$3&gt;$K92),0,1)*тех!BQ$6</f>
        <v>0</v>
      </c>
      <c r="BG92" s="64">
        <f>IF(AND(BG$3&gt;=$I92,$H92&gt;0,SUM($M92:BF92)&lt;$G92,$I92&lt;&gt;0),$G92/$H92,0)*IF(AND($K92&gt;0,BG$3&gt;$K92),0,1)*тех!BR$6</f>
        <v>0</v>
      </c>
      <c r="BH92" s="64">
        <f>IF(AND(BH$3&gt;=$I92,$H92&gt;0,SUM($M92:BG92)&lt;$G92,$I92&lt;&gt;0),$G92/$H92,0)*IF(AND($K92&gt;0,BH$3&gt;$K92),0,1)*тех!BS$6</f>
        <v>0</v>
      </c>
      <c r="BI92" s="64">
        <f>IF(AND(BI$3&gt;=$I92,$H92&gt;0,SUM($M92:BH92)&lt;$G92,$I92&lt;&gt;0),$G92/$H92,0)*IF(AND($K92&gt;0,BI$3&gt;$K92),0,1)*тех!BT$6</f>
        <v>0</v>
      </c>
      <c r="BJ92" s="64">
        <f>IF(AND(BJ$3&gt;=$I92,$H92&gt;0,SUM($M92:BI92)&lt;$G92,$I92&lt;&gt;0),$G92/$H92,0)*IF(AND($K92&gt;0,BJ$3&gt;$K92),0,1)*тех!BU$6</f>
        <v>0</v>
      </c>
      <c r="BK92" s="64">
        <f>IF(AND(BK$3&gt;=$I92,$H92&gt;0,SUM($M92:BJ92)&lt;$G92,$I92&lt;&gt;0),$G92/$H92,0)*IF(AND($K92&gt;0,BK$3&gt;$K92),0,1)*тех!BV$6</f>
        <v>0</v>
      </c>
      <c r="BL92" s="64">
        <f>IF(AND(BL$3&gt;=$I92,$H92&gt;0,SUM($M92:BK92)&lt;$G92,$I92&lt;&gt;0),$G92/$H92,0)*IF(AND($K92&gt;0,BL$3&gt;$K92),0,1)*тех!BW$6</f>
        <v>0</v>
      </c>
      <c r="BM92" s="64">
        <f>IF(AND(BM$3&gt;=$I92,$H92&gt;0,SUM($M92:BL92)&lt;$G92,$I92&lt;&gt;0),$G92/$H92,0)*IF(AND($K92&gt;0,BM$3&gt;$K92),0,1)*тех!BX$6</f>
        <v>0</v>
      </c>
      <c r="BN92" s="64">
        <f>IF(AND(BN$3&gt;=$I92,$H92&gt;0,SUM($M92:BM92)&lt;$G92,$I92&lt;&gt;0),$G92/$H92,0)*IF(AND($K92&gt;0,BN$3&gt;$K92),0,1)*тех!BY$6</f>
        <v>0</v>
      </c>
      <c r="BO92" s="64">
        <f>IF(AND(BO$3&gt;=$I92,$H92&gt;0,SUM($M92:BN92)&lt;$G92,$I92&lt;&gt;0),$G92/$H92,0)*IF(AND($K92&gt;0,BO$3&gt;$K92),0,1)*тех!BZ$6</f>
        <v>0</v>
      </c>
      <c r="BP92" s="64">
        <f>IF(AND(BP$3&gt;=$I92,$H92&gt;0,SUM($M92:BO92)&lt;$G92,$I92&lt;&gt;0),$G92/$H92,0)*IF(AND($K92&gt;0,BP$3&gt;$K92),0,1)*тех!CA$6</f>
        <v>0</v>
      </c>
      <c r="BQ92" s="64">
        <f>IF(AND(BQ$3&gt;=$I92,$H92&gt;0,SUM($M92:BP92)&lt;$G92,$I92&lt;&gt;0),$G92/$H92,0)*IF(AND($K92&gt;0,BQ$3&gt;$K92),0,1)*тех!CB$6</f>
        <v>0</v>
      </c>
      <c r="BR92" s="64">
        <f>IF(AND(BR$3&gt;=$I92,$H92&gt;0,SUM($M92:BQ92)&lt;$G92,$I92&lt;&gt;0),$G92/$H92,0)*IF(AND($K92&gt;0,BR$3&gt;$K92),0,1)*тех!CC$6</f>
        <v>0</v>
      </c>
      <c r="BS92" s="64">
        <f>IF(AND(BS$3&gt;=$I92,$H92&gt;0,SUM($M92:BR92)&lt;$G92,$I92&lt;&gt;0),$G92/$H92,0)*IF(AND($K92&gt;0,BS$3&gt;$K92),0,1)*тех!CD$6</f>
        <v>0</v>
      </c>
      <c r="BT92" s="64">
        <f>IF(AND(BT$3&gt;=$I92,$H92&gt;0,SUM($M92:BS92)&lt;$G92,$I92&lt;&gt;0),$G92/$H92,0)*IF(AND($K92&gt;0,BT$3&gt;$K92),0,1)*тех!CE$6</f>
        <v>0</v>
      </c>
    </row>
    <row r="93" spans="2:72" hidden="1" outlineLevel="1">
      <c r="B93" s="3">
        <v>88</v>
      </c>
      <c r="C93" s="19"/>
      <c r="D93" s="19"/>
      <c r="E93" s="71"/>
      <c r="F93" s="19">
        <v>0</v>
      </c>
      <c r="G93" s="76">
        <f t="shared" si="4"/>
        <v>0</v>
      </c>
      <c r="H93" s="7">
        <f>IFERROR(VLOOKUP(D93,тех!$N$19:$O$24,2,FALSE),)</f>
        <v>0</v>
      </c>
      <c r="I93" s="20">
        <f t="shared" si="6"/>
        <v>42370</v>
      </c>
      <c r="J93" s="111">
        <f>IF(AND(H93+(YEAR(I93)-YEAR(Параметры!$C$11))*12+(MONTH(I93)-MONTH(Параметры!$C$11))&gt;Параметры!$C$12,F93&gt;0),(G93-SUM(M93:BT93))/F93,)</f>
        <v>0</v>
      </c>
      <c r="K93" s="112" t="str">
        <f>IF(H93+(YEAR(I93)-YEAR(Параметры!$C$11))*12+(MONTH(I93)-MONTH(Параметры!$C$11))&gt;Параметры!$C$12,DATE(YEAR(Параметры!$C$11),MONTH(Параметры!$C$11)+Параметры!$C$12-1,1),"")</f>
        <v/>
      </c>
      <c r="M93" s="76">
        <f t="shared" si="2"/>
        <v>0</v>
      </c>
      <c r="N93" s="64">
        <f>IF(AND(N$3&gt;=$I93,$H93&gt;0,SUM($M93:M93)&lt;$G93,$I93&lt;&gt;0),$G93/$H93,0)*IF(AND($K93&gt;0,N$3&gt;$K93),0,1)*тех!Y$6</f>
        <v>0</v>
      </c>
      <c r="O93" s="64">
        <f>IF(AND(O$3&gt;=$I93,$H93&gt;0,SUM($M93:N93)&lt;$G93,$I93&lt;&gt;0),$G93/$H93,0)*IF(AND($K93&gt;0,O$3&gt;$K93),0,1)*тех!Z$6</f>
        <v>0</v>
      </c>
      <c r="P93" s="64">
        <f>IF(AND(P$3&gt;=$I93,$H93&gt;0,SUM($M93:O93)&lt;$G93,$I93&lt;&gt;0),$G93/$H93,0)*IF(AND($K93&gt;0,P$3&gt;$K93),0,1)*тех!AA$6</f>
        <v>0</v>
      </c>
      <c r="Q93" s="64">
        <f>IF(AND(Q$3&gt;=$I93,$H93&gt;0,SUM($M93:P93)&lt;$G93,$I93&lt;&gt;0),$G93/$H93,0)*IF(AND($K93&gt;0,Q$3&gt;$K93),0,1)*тех!AB$6</f>
        <v>0</v>
      </c>
      <c r="R93" s="64">
        <f>IF(AND(R$3&gt;=$I93,$H93&gt;0,SUM($M93:Q93)&lt;$G93,$I93&lt;&gt;0),$G93/$H93,0)*IF(AND($K93&gt;0,R$3&gt;$K93),0,1)*тех!AC$6</f>
        <v>0</v>
      </c>
      <c r="S93" s="64">
        <f>IF(AND(S$3&gt;=$I93,$H93&gt;0,SUM($M93:R93)&lt;$G93,$I93&lt;&gt;0),$G93/$H93,0)*IF(AND($K93&gt;0,S$3&gt;$K93),0,1)*тех!AD$6</f>
        <v>0</v>
      </c>
      <c r="T93" s="64">
        <f>IF(AND(T$3&gt;=$I93,$H93&gt;0,SUM($M93:S93)&lt;$G93,$I93&lt;&gt;0),$G93/$H93,0)*IF(AND($K93&gt;0,T$3&gt;$K93),0,1)*тех!AE$6</f>
        <v>0</v>
      </c>
      <c r="U93" s="64">
        <f>IF(AND(U$3&gt;=$I93,$H93&gt;0,SUM($M93:T93)&lt;$G93,$I93&lt;&gt;0),$G93/$H93,0)*IF(AND($K93&gt;0,U$3&gt;$K93),0,1)*тех!AF$6</f>
        <v>0</v>
      </c>
      <c r="V93" s="64">
        <f>IF(AND(V$3&gt;=$I93,$H93&gt;0,SUM($M93:U93)&lt;$G93,$I93&lt;&gt;0),$G93/$H93,0)*IF(AND($K93&gt;0,V$3&gt;$K93),0,1)*тех!AG$6</f>
        <v>0</v>
      </c>
      <c r="W93" s="64">
        <f>IF(AND(W$3&gt;=$I93,$H93&gt;0,SUM($M93:V93)&lt;$G93,$I93&lt;&gt;0),$G93/$H93,0)*IF(AND($K93&gt;0,W$3&gt;$K93),0,1)*тех!AH$6</f>
        <v>0</v>
      </c>
      <c r="X93" s="64">
        <f>IF(AND(X$3&gt;=$I93,$H93&gt;0,SUM($M93:W93)&lt;$G93,$I93&lt;&gt;0),$G93/$H93,0)*IF(AND($K93&gt;0,X$3&gt;$K93),0,1)*тех!AI$6</f>
        <v>0</v>
      </c>
      <c r="Y93" s="64">
        <f>IF(AND(Y$3&gt;=$I93,$H93&gt;0,SUM($M93:X93)&lt;$G93,$I93&lt;&gt;0),$G93/$H93,0)*IF(AND($K93&gt;0,Y$3&gt;$K93),0,1)*тех!AJ$6</f>
        <v>0</v>
      </c>
      <c r="Z93" s="64">
        <f>IF(AND(Z$3&gt;=$I93,$H93&gt;0,SUM($M93:Y93)&lt;$G93,$I93&lt;&gt;0),$G93/$H93,0)*IF(AND($K93&gt;0,Z$3&gt;$K93),0,1)*тех!AK$6</f>
        <v>0</v>
      </c>
      <c r="AA93" s="64">
        <f>IF(AND(AA$3&gt;=$I93,$H93&gt;0,SUM($M93:Z93)&lt;$G93,$I93&lt;&gt;0),$G93/$H93,0)*IF(AND($K93&gt;0,AA$3&gt;$K93),0,1)*тех!AL$6</f>
        <v>0</v>
      </c>
      <c r="AB93" s="64">
        <f>IF(AND(AB$3&gt;=$I93,$H93&gt;0,SUM($M93:AA93)&lt;$G93,$I93&lt;&gt;0),$G93/$H93,0)*IF(AND($K93&gt;0,AB$3&gt;$K93),0,1)*тех!AM$6</f>
        <v>0</v>
      </c>
      <c r="AC93" s="64">
        <f>IF(AND(AC$3&gt;=$I93,$H93&gt;0,SUM($M93:AB93)&lt;$G93,$I93&lt;&gt;0),$G93/$H93,0)*IF(AND($K93&gt;0,AC$3&gt;$K93),0,1)*тех!AN$6</f>
        <v>0</v>
      </c>
      <c r="AD93" s="64">
        <f>IF(AND(AD$3&gt;=$I93,$H93&gt;0,SUM($M93:AC93)&lt;$G93,$I93&lt;&gt;0),$G93/$H93,0)*IF(AND($K93&gt;0,AD$3&gt;$K93),0,1)*тех!AO$6</f>
        <v>0</v>
      </c>
      <c r="AE93" s="64">
        <f>IF(AND(AE$3&gt;=$I93,$H93&gt;0,SUM($M93:AD93)&lt;$G93,$I93&lt;&gt;0),$G93/$H93,0)*IF(AND($K93&gt;0,AE$3&gt;$K93),0,1)*тех!AP$6</f>
        <v>0</v>
      </c>
      <c r="AF93" s="64">
        <f>IF(AND(AF$3&gt;=$I93,$H93&gt;0,SUM($M93:AE93)&lt;$G93,$I93&lt;&gt;0),$G93/$H93,0)*IF(AND($K93&gt;0,AF$3&gt;$K93),0,1)*тех!AQ$6</f>
        <v>0</v>
      </c>
      <c r="AG93" s="64">
        <f>IF(AND(AG$3&gt;=$I93,$H93&gt;0,SUM($M93:AF93)&lt;$G93,$I93&lt;&gt;0),$G93/$H93,0)*IF(AND($K93&gt;0,AG$3&gt;$K93),0,1)*тех!AR$6</f>
        <v>0</v>
      </c>
      <c r="AH93" s="64">
        <f>IF(AND(AH$3&gt;=$I93,$H93&gt;0,SUM($M93:AG93)&lt;$G93,$I93&lt;&gt;0),$G93/$H93,0)*IF(AND($K93&gt;0,AH$3&gt;$K93),0,1)*тех!AS$6</f>
        <v>0</v>
      </c>
      <c r="AI93" s="64">
        <f>IF(AND(AI$3&gt;=$I93,$H93&gt;0,SUM($M93:AH93)&lt;$G93,$I93&lt;&gt;0),$G93/$H93,0)*IF(AND($K93&gt;0,AI$3&gt;$K93),0,1)*тех!AT$6</f>
        <v>0</v>
      </c>
      <c r="AJ93" s="64">
        <f>IF(AND(AJ$3&gt;=$I93,$H93&gt;0,SUM($M93:AI93)&lt;$G93,$I93&lt;&gt;0),$G93/$H93,0)*IF(AND($K93&gt;0,AJ$3&gt;$K93),0,1)*тех!AU$6</f>
        <v>0</v>
      </c>
      <c r="AK93" s="64">
        <f>IF(AND(AK$3&gt;=$I93,$H93&gt;0,SUM($M93:AJ93)&lt;$G93,$I93&lt;&gt;0),$G93/$H93,0)*IF(AND($K93&gt;0,AK$3&gt;$K93),0,1)*тех!AV$6</f>
        <v>0</v>
      </c>
      <c r="AL93" s="64">
        <f>IF(AND(AL$3&gt;=$I93,$H93&gt;0,SUM($M93:AK93)&lt;$G93,$I93&lt;&gt;0),$G93/$H93,0)*IF(AND($K93&gt;0,AL$3&gt;$K93),0,1)*тех!AW$6</f>
        <v>0</v>
      </c>
      <c r="AM93" s="64">
        <f>IF(AND(AM$3&gt;=$I93,$H93&gt;0,SUM($M93:AL93)&lt;$G93,$I93&lt;&gt;0),$G93/$H93,0)*IF(AND($K93&gt;0,AM$3&gt;$K93),0,1)*тех!AX$6</f>
        <v>0</v>
      </c>
      <c r="AN93" s="64">
        <f>IF(AND(AN$3&gt;=$I93,$H93&gt;0,SUM($M93:AM93)&lt;$G93,$I93&lt;&gt;0),$G93/$H93,0)*IF(AND($K93&gt;0,AN$3&gt;$K93),0,1)*тех!AY$6</f>
        <v>0</v>
      </c>
      <c r="AO93" s="64">
        <f>IF(AND(AO$3&gt;=$I93,$H93&gt;0,SUM($M93:AN93)&lt;$G93,$I93&lt;&gt;0),$G93/$H93,0)*IF(AND($K93&gt;0,AO$3&gt;$K93),0,1)*тех!AZ$6</f>
        <v>0</v>
      </c>
      <c r="AP93" s="64">
        <f>IF(AND(AP$3&gt;=$I93,$H93&gt;0,SUM($M93:AO93)&lt;$G93,$I93&lt;&gt;0),$G93/$H93,0)*IF(AND($K93&gt;0,AP$3&gt;$K93),0,1)*тех!BA$6</f>
        <v>0</v>
      </c>
      <c r="AQ93" s="64">
        <f>IF(AND(AQ$3&gt;=$I93,$H93&gt;0,SUM($M93:AP93)&lt;$G93,$I93&lt;&gt;0),$G93/$H93,0)*IF(AND($K93&gt;0,AQ$3&gt;$K93),0,1)*тех!BB$6</f>
        <v>0</v>
      </c>
      <c r="AR93" s="64">
        <f>IF(AND(AR$3&gt;=$I93,$H93&gt;0,SUM($M93:AQ93)&lt;$G93,$I93&lt;&gt;0),$G93/$H93,0)*IF(AND($K93&gt;0,AR$3&gt;$K93),0,1)*тех!BC$6</f>
        <v>0</v>
      </c>
      <c r="AS93" s="64">
        <f>IF(AND(AS$3&gt;=$I93,$H93&gt;0,SUM($M93:AR93)&lt;$G93,$I93&lt;&gt;0),$G93/$H93,0)*IF(AND($K93&gt;0,AS$3&gt;$K93),0,1)*тех!BD$6</f>
        <v>0</v>
      </c>
      <c r="AT93" s="64">
        <f>IF(AND(AT$3&gt;=$I93,$H93&gt;0,SUM($M93:AS93)&lt;$G93,$I93&lt;&gt;0),$G93/$H93,0)*IF(AND($K93&gt;0,AT$3&gt;$K93),0,1)*тех!BE$6</f>
        <v>0</v>
      </c>
      <c r="AU93" s="64">
        <f>IF(AND(AU$3&gt;=$I93,$H93&gt;0,SUM($M93:AT93)&lt;$G93,$I93&lt;&gt;0),$G93/$H93,0)*IF(AND($K93&gt;0,AU$3&gt;$K93),0,1)*тех!BF$6</f>
        <v>0</v>
      </c>
      <c r="AV93" s="64">
        <f>IF(AND(AV$3&gt;=$I93,$H93&gt;0,SUM($M93:AU93)&lt;$G93,$I93&lt;&gt;0),$G93/$H93,0)*IF(AND($K93&gt;0,AV$3&gt;$K93),0,1)*тех!BG$6</f>
        <v>0</v>
      </c>
      <c r="AW93" s="64">
        <f>IF(AND(AW$3&gt;=$I93,$H93&gt;0,SUM($M93:AV93)&lt;$G93,$I93&lt;&gt;0),$G93/$H93,0)*IF(AND($K93&gt;0,AW$3&gt;$K93),0,1)*тех!BH$6</f>
        <v>0</v>
      </c>
      <c r="AX93" s="64">
        <f>IF(AND(AX$3&gt;=$I93,$H93&gt;0,SUM($M93:AW93)&lt;$G93,$I93&lt;&gt;0),$G93/$H93,0)*IF(AND($K93&gt;0,AX$3&gt;$K93),0,1)*тех!BI$6</f>
        <v>0</v>
      </c>
      <c r="AY93" s="64">
        <f>IF(AND(AY$3&gt;=$I93,$H93&gt;0,SUM($M93:AX93)&lt;$G93,$I93&lt;&gt;0),$G93/$H93,0)*IF(AND($K93&gt;0,AY$3&gt;$K93),0,1)*тех!BJ$6</f>
        <v>0</v>
      </c>
      <c r="AZ93" s="64">
        <f>IF(AND(AZ$3&gt;=$I93,$H93&gt;0,SUM($M93:AY93)&lt;$G93,$I93&lt;&gt;0),$G93/$H93,0)*IF(AND($K93&gt;0,AZ$3&gt;$K93),0,1)*тех!BK$6</f>
        <v>0</v>
      </c>
      <c r="BA93" s="64">
        <f>IF(AND(BA$3&gt;=$I93,$H93&gt;0,SUM($M93:AZ93)&lt;$G93,$I93&lt;&gt;0),$G93/$H93,0)*IF(AND($K93&gt;0,BA$3&gt;$K93),0,1)*тех!BL$6</f>
        <v>0</v>
      </c>
      <c r="BB93" s="64">
        <f>IF(AND(BB$3&gt;=$I93,$H93&gt;0,SUM($M93:BA93)&lt;$G93,$I93&lt;&gt;0),$G93/$H93,0)*IF(AND($K93&gt;0,BB$3&gt;$K93),0,1)*тех!BM$6</f>
        <v>0</v>
      </c>
      <c r="BC93" s="64">
        <f>IF(AND(BC$3&gt;=$I93,$H93&gt;0,SUM($M93:BB93)&lt;$G93,$I93&lt;&gt;0),$G93/$H93,0)*IF(AND($K93&gt;0,BC$3&gt;$K93),0,1)*тех!BN$6</f>
        <v>0</v>
      </c>
      <c r="BD93" s="64">
        <f>IF(AND(BD$3&gt;=$I93,$H93&gt;0,SUM($M93:BC93)&lt;$G93,$I93&lt;&gt;0),$G93/$H93,0)*IF(AND($K93&gt;0,BD$3&gt;$K93),0,1)*тех!BO$6</f>
        <v>0</v>
      </c>
      <c r="BE93" s="64">
        <f>IF(AND(BE$3&gt;=$I93,$H93&gt;0,SUM($M93:BD93)&lt;$G93,$I93&lt;&gt;0),$G93/$H93,0)*IF(AND($K93&gt;0,BE$3&gt;$K93),0,1)*тех!BP$6</f>
        <v>0</v>
      </c>
      <c r="BF93" s="64">
        <f>IF(AND(BF$3&gt;=$I93,$H93&gt;0,SUM($M93:BE93)&lt;$G93,$I93&lt;&gt;0),$G93/$H93,0)*IF(AND($K93&gt;0,BF$3&gt;$K93),0,1)*тех!BQ$6</f>
        <v>0</v>
      </c>
      <c r="BG93" s="64">
        <f>IF(AND(BG$3&gt;=$I93,$H93&gt;0,SUM($M93:BF93)&lt;$G93,$I93&lt;&gt;0),$G93/$H93,0)*IF(AND($K93&gt;0,BG$3&gt;$K93),0,1)*тех!BR$6</f>
        <v>0</v>
      </c>
      <c r="BH93" s="64">
        <f>IF(AND(BH$3&gt;=$I93,$H93&gt;0,SUM($M93:BG93)&lt;$G93,$I93&lt;&gt;0),$G93/$H93,0)*IF(AND($K93&gt;0,BH$3&gt;$K93),0,1)*тех!BS$6</f>
        <v>0</v>
      </c>
      <c r="BI93" s="64">
        <f>IF(AND(BI$3&gt;=$I93,$H93&gt;0,SUM($M93:BH93)&lt;$G93,$I93&lt;&gt;0),$G93/$H93,0)*IF(AND($K93&gt;0,BI$3&gt;$K93),0,1)*тех!BT$6</f>
        <v>0</v>
      </c>
      <c r="BJ93" s="64">
        <f>IF(AND(BJ$3&gt;=$I93,$H93&gt;0,SUM($M93:BI93)&lt;$G93,$I93&lt;&gt;0),$G93/$H93,0)*IF(AND($K93&gt;0,BJ$3&gt;$K93),0,1)*тех!BU$6</f>
        <v>0</v>
      </c>
      <c r="BK93" s="64">
        <f>IF(AND(BK$3&gt;=$I93,$H93&gt;0,SUM($M93:BJ93)&lt;$G93,$I93&lt;&gt;0),$G93/$H93,0)*IF(AND($K93&gt;0,BK$3&gt;$K93),0,1)*тех!BV$6</f>
        <v>0</v>
      </c>
      <c r="BL93" s="64">
        <f>IF(AND(BL$3&gt;=$I93,$H93&gt;0,SUM($M93:BK93)&lt;$G93,$I93&lt;&gt;0),$G93/$H93,0)*IF(AND($K93&gt;0,BL$3&gt;$K93),0,1)*тех!BW$6</f>
        <v>0</v>
      </c>
      <c r="BM93" s="64">
        <f>IF(AND(BM$3&gt;=$I93,$H93&gt;0,SUM($M93:BL93)&lt;$G93,$I93&lt;&gt;0),$G93/$H93,0)*IF(AND($K93&gt;0,BM$3&gt;$K93),0,1)*тех!BX$6</f>
        <v>0</v>
      </c>
      <c r="BN93" s="64">
        <f>IF(AND(BN$3&gt;=$I93,$H93&gt;0,SUM($M93:BM93)&lt;$G93,$I93&lt;&gt;0),$G93/$H93,0)*IF(AND($K93&gt;0,BN$3&gt;$K93),0,1)*тех!BY$6</f>
        <v>0</v>
      </c>
      <c r="BO93" s="64">
        <f>IF(AND(BO$3&gt;=$I93,$H93&gt;0,SUM($M93:BN93)&lt;$G93,$I93&lt;&gt;0),$G93/$H93,0)*IF(AND($K93&gt;0,BO$3&gt;$K93),0,1)*тех!BZ$6</f>
        <v>0</v>
      </c>
      <c r="BP93" s="64">
        <f>IF(AND(BP$3&gt;=$I93,$H93&gt;0,SUM($M93:BO93)&lt;$G93,$I93&lt;&gt;0),$G93/$H93,0)*IF(AND($K93&gt;0,BP$3&gt;$K93),0,1)*тех!CA$6</f>
        <v>0</v>
      </c>
      <c r="BQ93" s="64">
        <f>IF(AND(BQ$3&gt;=$I93,$H93&gt;0,SUM($M93:BP93)&lt;$G93,$I93&lt;&gt;0),$G93/$H93,0)*IF(AND($K93&gt;0,BQ$3&gt;$K93),0,1)*тех!CB$6</f>
        <v>0</v>
      </c>
      <c r="BR93" s="64">
        <f>IF(AND(BR$3&gt;=$I93,$H93&gt;0,SUM($M93:BQ93)&lt;$G93,$I93&lt;&gt;0),$G93/$H93,0)*IF(AND($K93&gt;0,BR$3&gt;$K93),0,1)*тех!CC$6</f>
        <v>0</v>
      </c>
      <c r="BS93" s="64">
        <f>IF(AND(BS$3&gt;=$I93,$H93&gt;0,SUM($M93:BR93)&lt;$G93,$I93&lt;&gt;0),$G93/$H93,0)*IF(AND($K93&gt;0,BS$3&gt;$K93),0,1)*тех!CD$6</f>
        <v>0</v>
      </c>
      <c r="BT93" s="64">
        <f>IF(AND(BT$3&gt;=$I93,$H93&gt;0,SUM($M93:BS93)&lt;$G93,$I93&lt;&gt;0),$G93/$H93,0)*IF(AND($K93&gt;0,BT$3&gt;$K93),0,1)*тех!CE$6</f>
        <v>0</v>
      </c>
    </row>
    <row r="94" spans="2:72" hidden="1" outlineLevel="1">
      <c r="B94" s="3">
        <v>89</v>
      </c>
      <c r="C94" s="19"/>
      <c r="D94" s="19"/>
      <c r="E94" s="71"/>
      <c r="F94" s="19">
        <v>0</v>
      </c>
      <c r="G94" s="76">
        <f t="shared" si="4"/>
        <v>0</v>
      </c>
      <c r="H94" s="7">
        <f>IFERROR(VLOOKUP(D94,тех!$N$19:$O$24,2,FALSE),)</f>
        <v>0</v>
      </c>
      <c r="I94" s="20">
        <f t="shared" si="6"/>
        <v>42370</v>
      </c>
      <c r="J94" s="111">
        <f>IF(AND(H94+(YEAR(I94)-YEAR(Параметры!$C$11))*12+(MONTH(I94)-MONTH(Параметры!$C$11))&gt;Параметры!$C$12,F94&gt;0),(G94-SUM(M94:BT94))/F94,)</f>
        <v>0</v>
      </c>
      <c r="K94" s="112" t="str">
        <f>IF(H94+(YEAR(I94)-YEAR(Параметры!$C$11))*12+(MONTH(I94)-MONTH(Параметры!$C$11))&gt;Параметры!$C$12,DATE(YEAR(Параметры!$C$11),MONTH(Параметры!$C$11)+Параметры!$C$12-1,1),"")</f>
        <v/>
      </c>
      <c r="M94" s="76">
        <f t="shared" si="2"/>
        <v>0</v>
      </c>
      <c r="N94" s="64">
        <f>IF(AND(N$3&gt;=$I94,$H94&gt;0,SUM($M94:M94)&lt;$G94,$I94&lt;&gt;0),$G94/$H94,0)*IF(AND($K94&gt;0,N$3&gt;$K94),0,1)*тех!Y$6</f>
        <v>0</v>
      </c>
      <c r="O94" s="64">
        <f>IF(AND(O$3&gt;=$I94,$H94&gt;0,SUM($M94:N94)&lt;$G94,$I94&lt;&gt;0),$G94/$H94,0)*IF(AND($K94&gt;0,O$3&gt;$K94),0,1)*тех!Z$6</f>
        <v>0</v>
      </c>
      <c r="P94" s="64">
        <f>IF(AND(P$3&gt;=$I94,$H94&gt;0,SUM($M94:O94)&lt;$G94,$I94&lt;&gt;0),$G94/$H94,0)*IF(AND($K94&gt;0,P$3&gt;$K94),0,1)*тех!AA$6</f>
        <v>0</v>
      </c>
      <c r="Q94" s="64">
        <f>IF(AND(Q$3&gt;=$I94,$H94&gt;0,SUM($M94:P94)&lt;$G94,$I94&lt;&gt;0),$G94/$H94,0)*IF(AND($K94&gt;0,Q$3&gt;$K94),0,1)*тех!AB$6</f>
        <v>0</v>
      </c>
      <c r="R94" s="64">
        <f>IF(AND(R$3&gt;=$I94,$H94&gt;0,SUM($M94:Q94)&lt;$G94,$I94&lt;&gt;0),$G94/$H94,0)*IF(AND($K94&gt;0,R$3&gt;$K94),0,1)*тех!AC$6</f>
        <v>0</v>
      </c>
      <c r="S94" s="64">
        <f>IF(AND(S$3&gt;=$I94,$H94&gt;0,SUM($M94:R94)&lt;$G94,$I94&lt;&gt;0),$G94/$H94,0)*IF(AND($K94&gt;0,S$3&gt;$K94),0,1)*тех!AD$6</f>
        <v>0</v>
      </c>
      <c r="T94" s="64">
        <f>IF(AND(T$3&gt;=$I94,$H94&gt;0,SUM($M94:S94)&lt;$G94,$I94&lt;&gt;0),$G94/$H94,0)*IF(AND($K94&gt;0,T$3&gt;$K94),0,1)*тех!AE$6</f>
        <v>0</v>
      </c>
      <c r="U94" s="64">
        <f>IF(AND(U$3&gt;=$I94,$H94&gt;0,SUM($M94:T94)&lt;$G94,$I94&lt;&gt;0),$G94/$H94,0)*IF(AND($K94&gt;0,U$3&gt;$K94),0,1)*тех!AF$6</f>
        <v>0</v>
      </c>
      <c r="V94" s="64">
        <f>IF(AND(V$3&gt;=$I94,$H94&gt;0,SUM($M94:U94)&lt;$G94,$I94&lt;&gt;0),$G94/$H94,0)*IF(AND($K94&gt;0,V$3&gt;$K94),0,1)*тех!AG$6</f>
        <v>0</v>
      </c>
      <c r="W94" s="64">
        <f>IF(AND(W$3&gt;=$I94,$H94&gt;0,SUM($M94:V94)&lt;$G94,$I94&lt;&gt;0),$G94/$H94,0)*IF(AND($K94&gt;0,W$3&gt;$K94),0,1)*тех!AH$6</f>
        <v>0</v>
      </c>
      <c r="X94" s="64">
        <f>IF(AND(X$3&gt;=$I94,$H94&gt;0,SUM($M94:W94)&lt;$G94,$I94&lt;&gt;0),$G94/$H94,0)*IF(AND($K94&gt;0,X$3&gt;$K94),0,1)*тех!AI$6</f>
        <v>0</v>
      </c>
      <c r="Y94" s="64">
        <f>IF(AND(Y$3&gt;=$I94,$H94&gt;0,SUM($M94:X94)&lt;$G94,$I94&lt;&gt;0),$G94/$H94,0)*IF(AND($K94&gt;0,Y$3&gt;$K94),0,1)*тех!AJ$6</f>
        <v>0</v>
      </c>
      <c r="Z94" s="64">
        <f>IF(AND(Z$3&gt;=$I94,$H94&gt;0,SUM($M94:Y94)&lt;$G94,$I94&lt;&gt;0),$G94/$H94,0)*IF(AND($K94&gt;0,Z$3&gt;$K94),0,1)*тех!AK$6</f>
        <v>0</v>
      </c>
      <c r="AA94" s="64">
        <f>IF(AND(AA$3&gt;=$I94,$H94&gt;0,SUM($M94:Z94)&lt;$G94,$I94&lt;&gt;0),$G94/$H94,0)*IF(AND($K94&gt;0,AA$3&gt;$K94),0,1)*тех!AL$6</f>
        <v>0</v>
      </c>
      <c r="AB94" s="64">
        <f>IF(AND(AB$3&gt;=$I94,$H94&gt;0,SUM($M94:AA94)&lt;$G94,$I94&lt;&gt;0),$G94/$H94,0)*IF(AND($K94&gt;0,AB$3&gt;$K94),0,1)*тех!AM$6</f>
        <v>0</v>
      </c>
      <c r="AC94" s="64">
        <f>IF(AND(AC$3&gt;=$I94,$H94&gt;0,SUM($M94:AB94)&lt;$G94,$I94&lt;&gt;0),$G94/$H94,0)*IF(AND($K94&gt;0,AC$3&gt;$K94),0,1)*тех!AN$6</f>
        <v>0</v>
      </c>
      <c r="AD94" s="64">
        <f>IF(AND(AD$3&gt;=$I94,$H94&gt;0,SUM($M94:AC94)&lt;$G94,$I94&lt;&gt;0),$G94/$H94,0)*IF(AND($K94&gt;0,AD$3&gt;$K94),0,1)*тех!AO$6</f>
        <v>0</v>
      </c>
      <c r="AE94" s="64">
        <f>IF(AND(AE$3&gt;=$I94,$H94&gt;0,SUM($M94:AD94)&lt;$G94,$I94&lt;&gt;0),$G94/$H94,0)*IF(AND($K94&gt;0,AE$3&gt;$K94),0,1)*тех!AP$6</f>
        <v>0</v>
      </c>
      <c r="AF94" s="64">
        <f>IF(AND(AF$3&gt;=$I94,$H94&gt;0,SUM($M94:AE94)&lt;$G94,$I94&lt;&gt;0),$G94/$H94,0)*IF(AND($K94&gt;0,AF$3&gt;$K94),0,1)*тех!AQ$6</f>
        <v>0</v>
      </c>
      <c r="AG94" s="64">
        <f>IF(AND(AG$3&gt;=$I94,$H94&gt;0,SUM($M94:AF94)&lt;$G94,$I94&lt;&gt;0),$G94/$H94,0)*IF(AND($K94&gt;0,AG$3&gt;$K94),0,1)*тех!AR$6</f>
        <v>0</v>
      </c>
      <c r="AH94" s="64">
        <f>IF(AND(AH$3&gt;=$I94,$H94&gt;0,SUM($M94:AG94)&lt;$G94,$I94&lt;&gt;0),$G94/$H94,0)*IF(AND($K94&gt;0,AH$3&gt;$K94),0,1)*тех!AS$6</f>
        <v>0</v>
      </c>
      <c r="AI94" s="64">
        <f>IF(AND(AI$3&gt;=$I94,$H94&gt;0,SUM($M94:AH94)&lt;$G94,$I94&lt;&gt;0),$G94/$H94,0)*IF(AND($K94&gt;0,AI$3&gt;$K94),0,1)*тех!AT$6</f>
        <v>0</v>
      </c>
      <c r="AJ94" s="64">
        <f>IF(AND(AJ$3&gt;=$I94,$H94&gt;0,SUM($M94:AI94)&lt;$G94,$I94&lt;&gt;0),$G94/$H94,0)*IF(AND($K94&gt;0,AJ$3&gt;$K94),0,1)*тех!AU$6</f>
        <v>0</v>
      </c>
      <c r="AK94" s="64">
        <f>IF(AND(AK$3&gt;=$I94,$H94&gt;0,SUM($M94:AJ94)&lt;$G94,$I94&lt;&gt;0),$G94/$H94,0)*IF(AND($K94&gt;0,AK$3&gt;$K94),0,1)*тех!AV$6</f>
        <v>0</v>
      </c>
      <c r="AL94" s="64">
        <f>IF(AND(AL$3&gt;=$I94,$H94&gt;0,SUM($M94:AK94)&lt;$G94,$I94&lt;&gt;0),$G94/$H94,0)*IF(AND($K94&gt;0,AL$3&gt;$K94),0,1)*тех!AW$6</f>
        <v>0</v>
      </c>
      <c r="AM94" s="64">
        <f>IF(AND(AM$3&gt;=$I94,$H94&gt;0,SUM($M94:AL94)&lt;$G94,$I94&lt;&gt;0),$G94/$H94,0)*IF(AND($K94&gt;0,AM$3&gt;$K94),0,1)*тех!AX$6</f>
        <v>0</v>
      </c>
      <c r="AN94" s="64">
        <f>IF(AND(AN$3&gt;=$I94,$H94&gt;0,SUM($M94:AM94)&lt;$G94,$I94&lt;&gt;0),$G94/$H94,0)*IF(AND($K94&gt;0,AN$3&gt;$K94),0,1)*тех!AY$6</f>
        <v>0</v>
      </c>
      <c r="AO94" s="64">
        <f>IF(AND(AO$3&gt;=$I94,$H94&gt;0,SUM($M94:AN94)&lt;$G94,$I94&lt;&gt;0),$G94/$H94,0)*IF(AND($K94&gt;0,AO$3&gt;$K94),0,1)*тех!AZ$6</f>
        <v>0</v>
      </c>
      <c r="AP94" s="64">
        <f>IF(AND(AP$3&gt;=$I94,$H94&gt;0,SUM($M94:AO94)&lt;$G94,$I94&lt;&gt;0),$G94/$H94,0)*IF(AND($K94&gt;0,AP$3&gt;$K94),0,1)*тех!BA$6</f>
        <v>0</v>
      </c>
      <c r="AQ94" s="64">
        <f>IF(AND(AQ$3&gt;=$I94,$H94&gt;0,SUM($M94:AP94)&lt;$G94,$I94&lt;&gt;0),$G94/$H94,0)*IF(AND($K94&gt;0,AQ$3&gt;$K94),0,1)*тех!BB$6</f>
        <v>0</v>
      </c>
      <c r="AR94" s="64">
        <f>IF(AND(AR$3&gt;=$I94,$H94&gt;0,SUM($M94:AQ94)&lt;$G94,$I94&lt;&gt;0),$G94/$H94,0)*IF(AND($K94&gt;0,AR$3&gt;$K94),0,1)*тех!BC$6</f>
        <v>0</v>
      </c>
      <c r="AS94" s="64">
        <f>IF(AND(AS$3&gt;=$I94,$H94&gt;0,SUM($M94:AR94)&lt;$G94,$I94&lt;&gt;0),$G94/$H94,0)*IF(AND($K94&gt;0,AS$3&gt;$K94),0,1)*тех!BD$6</f>
        <v>0</v>
      </c>
      <c r="AT94" s="64">
        <f>IF(AND(AT$3&gt;=$I94,$H94&gt;0,SUM($M94:AS94)&lt;$G94,$I94&lt;&gt;0),$G94/$H94,0)*IF(AND($K94&gt;0,AT$3&gt;$K94),0,1)*тех!BE$6</f>
        <v>0</v>
      </c>
      <c r="AU94" s="64">
        <f>IF(AND(AU$3&gt;=$I94,$H94&gt;0,SUM($M94:AT94)&lt;$G94,$I94&lt;&gt;0),$G94/$H94,0)*IF(AND($K94&gt;0,AU$3&gt;$K94),0,1)*тех!BF$6</f>
        <v>0</v>
      </c>
      <c r="AV94" s="64">
        <f>IF(AND(AV$3&gt;=$I94,$H94&gt;0,SUM($M94:AU94)&lt;$G94,$I94&lt;&gt;0),$G94/$H94,0)*IF(AND($K94&gt;0,AV$3&gt;$K94),0,1)*тех!BG$6</f>
        <v>0</v>
      </c>
      <c r="AW94" s="64">
        <f>IF(AND(AW$3&gt;=$I94,$H94&gt;0,SUM($M94:AV94)&lt;$G94,$I94&lt;&gt;0),$G94/$H94,0)*IF(AND($K94&gt;0,AW$3&gt;$K94),0,1)*тех!BH$6</f>
        <v>0</v>
      </c>
      <c r="AX94" s="64">
        <f>IF(AND(AX$3&gt;=$I94,$H94&gt;0,SUM($M94:AW94)&lt;$G94,$I94&lt;&gt;0),$G94/$H94,0)*IF(AND($K94&gt;0,AX$3&gt;$K94),0,1)*тех!BI$6</f>
        <v>0</v>
      </c>
      <c r="AY94" s="64">
        <f>IF(AND(AY$3&gt;=$I94,$H94&gt;0,SUM($M94:AX94)&lt;$G94,$I94&lt;&gt;0),$G94/$H94,0)*IF(AND($K94&gt;0,AY$3&gt;$K94),0,1)*тех!BJ$6</f>
        <v>0</v>
      </c>
      <c r="AZ94" s="64">
        <f>IF(AND(AZ$3&gt;=$I94,$H94&gt;0,SUM($M94:AY94)&lt;$G94,$I94&lt;&gt;0),$G94/$H94,0)*IF(AND($K94&gt;0,AZ$3&gt;$K94),0,1)*тех!BK$6</f>
        <v>0</v>
      </c>
      <c r="BA94" s="64">
        <f>IF(AND(BA$3&gt;=$I94,$H94&gt;0,SUM($M94:AZ94)&lt;$G94,$I94&lt;&gt;0),$G94/$H94,0)*IF(AND($K94&gt;0,BA$3&gt;$K94),0,1)*тех!BL$6</f>
        <v>0</v>
      </c>
      <c r="BB94" s="64">
        <f>IF(AND(BB$3&gt;=$I94,$H94&gt;0,SUM($M94:BA94)&lt;$G94,$I94&lt;&gt;0),$G94/$H94,0)*IF(AND($K94&gt;0,BB$3&gt;$K94),0,1)*тех!BM$6</f>
        <v>0</v>
      </c>
      <c r="BC94" s="64">
        <f>IF(AND(BC$3&gt;=$I94,$H94&gt;0,SUM($M94:BB94)&lt;$G94,$I94&lt;&gt;0),$G94/$H94,0)*IF(AND($K94&gt;0,BC$3&gt;$K94),0,1)*тех!BN$6</f>
        <v>0</v>
      </c>
      <c r="BD94" s="64">
        <f>IF(AND(BD$3&gt;=$I94,$H94&gt;0,SUM($M94:BC94)&lt;$G94,$I94&lt;&gt;0),$G94/$H94,0)*IF(AND($K94&gt;0,BD$3&gt;$K94),0,1)*тех!BO$6</f>
        <v>0</v>
      </c>
      <c r="BE94" s="64">
        <f>IF(AND(BE$3&gt;=$I94,$H94&gt;0,SUM($M94:BD94)&lt;$G94,$I94&lt;&gt;0),$G94/$H94,0)*IF(AND($K94&gt;0,BE$3&gt;$K94),0,1)*тех!BP$6</f>
        <v>0</v>
      </c>
      <c r="BF94" s="64">
        <f>IF(AND(BF$3&gt;=$I94,$H94&gt;0,SUM($M94:BE94)&lt;$G94,$I94&lt;&gt;0),$G94/$H94,0)*IF(AND($K94&gt;0,BF$3&gt;$K94),0,1)*тех!BQ$6</f>
        <v>0</v>
      </c>
      <c r="BG94" s="64">
        <f>IF(AND(BG$3&gt;=$I94,$H94&gt;0,SUM($M94:BF94)&lt;$G94,$I94&lt;&gt;0),$G94/$H94,0)*IF(AND($K94&gt;0,BG$3&gt;$K94),0,1)*тех!BR$6</f>
        <v>0</v>
      </c>
      <c r="BH94" s="64">
        <f>IF(AND(BH$3&gt;=$I94,$H94&gt;0,SUM($M94:BG94)&lt;$G94,$I94&lt;&gt;0),$G94/$H94,0)*IF(AND($K94&gt;0,BH$3&gt;$K94),0,1)*тех!BS$6</f>
        <v>0</v>
      </c>
      <c r="BI94" s="64">
        <f>IF(AND(BI$3&gt;=$I94,$H94&gt;0,SUM($M94:BH94)&lt;$G94,$I94&lt;&gt;0),$G94/$H94,0)*IF(AND($K94&gt;0,BI$3&gt;$K94),0,1)*тех!BT$6</f>
        <v>0</v>
      </c>
      <c r="BJ94" s="64">
        <f>IF(AND(BJ$3&gt;=$I94,$H94&gt;0,SUM($M94:BI94)&lt;$G94,$I94&lt;&gt;0),$G94/$H94,0)*IF(AND($K94&gt;0,BJ$3&gt;$K94),0,1)*тех!BU$6</f>
        <v>0</v>
      </c>
      <c r="BK94" s="64">
        <f>IF(AND(BK$3&gt;=$I94,$H94&gt;0,SUM($M94:BJ94)&lt;$G94,$I94&lt;&gt;0),$G94/$H94,0)*IF(AND($K94&gt;0,BK$3&gt;$K94),0,1)*тех!BV$6</f>
        <v>0</v>
      </c>
      <c r="BL94" s="64">
        <f>IF(AND(BL$3&gt;=$I94,$H94&gt;0,SUM($M94:BK94)&lt;$G94,$I94&lt;&gt;0),$G94/$H94,0)*IF(AND($K94&gt;0,BL$3&gt;$K94),0,1)*тех!BW$6</f>
        <v>0</v>
      </c>
      <c r="BM94" s="64">
        <f>IF(AND(BM$3&gt;=$I94,$H94&gt;0,SUM($M94:BL94)&lt;$G94,$I94&lt;&gt;0),$G94/$H94,0)*IF(AND($K94&gt;0,BM$3&gt;$K94),0,1)*тех!BX$6</f>
        <v>0</v>
      </c>
      <c r="BN94" s="64">
        <f>IF(AND(BN$3&gt;=$I94,$H94&gt;0,SUM($M94:BM94)&lt;$G94,$I94&lt;&gt;0),$G94/$H94,0)*IF(AND($K94&gt;0,BN$3&gt;$K94),0,1)*тех!BY$6</f>
        <v>0</v>
      </c>
      <c r="BO94" s="64">
        <f>IF(AND(BO$3&gt;=$I94,$H94&gt;0,SUM($M94:BN94)&lt;$G94,$I94&lt;&gt;0),$G94/$H94,0)*IF(AND($K94&gt;0,BO$3&gt;$K94),0,1)*тех!BZ$6</f>
        <v>0</v>
      </c>
      <c r="BP94" s="64">
        <f>IF(AND(BP$3&gt;=$I94,$H94&gt;0,SUM($M94:BO94)&lt;$G94,$I94&lt;&gt;0),$G94/$H94,0)*IF(AND($K94&gt;0,BP$3&gt;$K94),0,1)*тех!CA$6</f>
        <v>0</v>
      </c>
      <c r="BQ94" s="64">
        <f>IF(AND(BQ$3&gt;=$I94,$H94&gt;0,SUM($M94:BP94)&lt;$G94,$I94&lt;&gt;0),$G94/$H94,0)*IF(AND($K94&gt;0,BQ$3&gt;$K94),0,1)*тех!CB$6</f>
        <v>0</v>
      </c>
      <c r="BR94" s="64">
        <f>IF(AND(BR$3&gt;=$I94,$H94&gt;0,SUM($M94:BQ94)&lt;$G94,$I94&lt;&gt;0),$G94/$H94,0)*IF(AND($K94&gt;0,BR$3&gt;$K94),0,1)*тех!CC$6</f>
        <v>0</v>
      </c>
      <c r="BS94" s="64">
        <f>IF(AND(BS$3&gt;=$I94,$H94&gt;0,SUM($M94:BR94)&lt;$G94,$I94&lt;&gt;0),$G94/$H94,0)*IF(AND($K94&gt;0,BS$3&gt;$K94),0,1)*тех!CD$6</f>
        <v>0</v>
      </c>
      <c r="BT94" s="64">
        <f>IF(AND(BT$3&gt;=$I94,$H94&gt;0,SUM($M94:BS94)&lt;$G94,$I94&lt;&gt;0),$G94/$H94,0)*IF(AND($K94&gt;0,BT$3&gt;$K94),0,1)*тех!CE$6</f>
        <v>0</v>
      </c>
    </row>
    <row r="95" spans="2:72" hidden="1" outlineLevel="1">
      <c r="B95" s="3">
        <v>90</v>
      </c>
      <c r="C95" s="108"/>
      <c r="D95" s="19"/>
      <c r="E95" s="71"/>
      <c r="F95" s="19">
        <v>0</v>
      </c>
      <c r="G95" s="76">
        <f t="shared" ref="G95:G104" si="7">E95*F95</f>
        <v>0</v>
      </c>
      <c r="H95" s="7">
        <f>IFERROR(VLOOKUP(D95,тех!$N$19:$O$24,2,FALSE),)</f>
        <v>0</v>
      </c>
      <c r="I95" s="20">
        <f t="shared" si="6"/>
        <v>42370</v>
      </c>
      <c r="J95" s="111">
        <f>IF(AND(H95+(YEAR(I95)-YEAR(Параметры!$C$11))*12+(MONTH(I95)-MONTH(Параметры!$C$11))&gt;Параметры!$C$12,F95&gt;0),(G95-SUM(M95:BT95))/F95,)</f>
        <v>0</v>
      </c>
      <c r="K95" s="112" t="str">
        <f>IF(H95+(YEAR(I95)-YEAR(Параметры!$C$11))*12+(MONTH(I95)-MONTH(Параметры!$C$11))&gt;Параметры!$C$12,DATE(YEAR(Параметры!$C$11),MONTH(Параметры!$C$11)+Параметры!$C$12-1,1),"")</f>
        <v/>
      </c>
      <c r="M95" s="76">
        <f t="shared" si="2"/>
        <v>0</v>
      </c>
      <c r="N95" s="64">
        <f>IF(AND(N$3&gt;=$I95,$H95&gt;0,SUM($M95:M95)&lt;$G95,$I95&lt;&gt;0),$G95/$H95,0)*IF(AND($K95&gt;0,N$3&gt;$K95),0,1)*тех!Y$6</f>
        <v>0</v>
      </c>
      <c r="O95" s="64">
        <f>IF(AND(O$3&gt;=$I95,$H95&gt;0,SUM($M95:N95)&lt;$G95,$I95&lt;&gt;0),$G95/$H95,0)*IF(AND($K95&gt;0,O$3&gt;$K95),0,1)*тех!Z$6</f>
        <v>0</v>
      </c>
      <c r="P95" s="64">
        <f>IF(AND(P$3&gt;=$I95,$H95&gt;0,SUM($M95:O95)&lt;$G95,$I95&lt;&gt;0),$G95/$H95,0)*IF(AND($K95&gt;0,P$3&gt;$K95),0,1)*тех!AA$6</f>
        <v>0</v>
      </c>
      <c r="Q95" s="64">
        <f>IF(AND(Q$3&gt;=$I95,$H95&gt;0,SUM($M95:P95)&lt;$G95,$I95&lt;&gt;0),$G95/$H95,0)*IF(AND($K95&gt;0,Q$3&gt;$K95),0,1)*тех!AB$6</f>
        <v>0</v>
      </c>
      <c r="R95" s="64">
        <f>IF(AND(R$3&gt;=$I95,$H95&gt;0,SUM($M95:Q95)&lt;$G95,$I95&lt;&gt;0),$G95/$H95,0)*IF(AND($K95&gt;0,R$3&gt;$K95),0,1)*тех!AC$6</f>
        <v>0</v>
      </c>
      <c r="S95" s="64">
        <f>IF(AND(S$3&gt;=$I95,$H95&gt;0,SUM($M95:R95)&lt;$G95,$I95&lt;&gt;0),$G95/$H95,0)*IF(AND($K95&gt;0,S$3&gt;$K95),0,1)*тех!AD$6</f>
        <v>0</v>
      </c>
      <c r="T95" s="64">
        <f>IF(AND(T$3&gt;=$I95,$H95&gt;0,SUM($M95:S95)&lt;$G95,$I95&lt;&gt;0),$G95/$H95,0)*IF(AND($K95&gt;0,T$3&gt;$K95),0,1)*тех!AE$6</f>
        <v>0</v>
      </c>
      <c r="U95" s="64">
        <f>IF(AND(U$3&gt;=$I95,$H95&gt;0,SUM($M95:T95)&lt;$G95,$I95&lt;&gt;0),$G95/$H95,0)*IF(AND($K95&gt;0,U$3&gt;$K95),0,1)*тех!AF$6</f>
        <v>0</v>
      </c>
      <c r="V95" s="64">
        <f>IF(AND(V$3&gt;=$I95,$H95&gt;0,SUM($M95:U95)&lt;$G95,$I95&lt;&gt;0),$G95/$H95,0)*IF(AND($K95&gt;0,V$3&gt;$K95),0,1)*тех!AG$6</f>
        <v>0</v>
      </c>
      <c r="W95" s="64">
        <f>IF(AND(W$3&gt;=$I95,$H95&gt;0,SUM($M95:V95)&lt;$G95,$I95&lt;&gt;0),$G95/$H95,0)*IF(AND($K95&gt;0,W$3&gt;$K95),0,1)*тех!AH$6</f>
        <v>0</v>
      </c>
      <c r="X95" s="64">
        <f>IF(AND(X$3&gt;=$I95,$H95&gt;0,SUM($M95:W95)&lt;$G95,$I95&lt;&gt;0),$G95/$H95,0)*IF(AND($K95&gt;0,X$3&gt;$K95),0,1)*тех!AI$6</f>
        <v>0</v>
      </c>
      <c r="Y95" s="64">
        <f>IF(AND(Y$3&gt;=$I95,$H95&gt;0,SUM($M95:X95)&lt;$G95,$I95&lt;&gt;0),$G95/$H95,0)*IF(AND($K95&gt;0,Y$3&gt;$K95),0,1)*тех!AJ$6</f>
        <v>0</v>
      </c>
      <c r="Z95" s="64">
        <f>IF(AND(Z$3&gt;=$I95,$H95&gt;0,SUM($M95:Y95)&lt;$G95,$I95&lt;&gt;0),$G95/$H95,0)*IF(AND($K95&gt;0,Z$3&gt;$K95),0,1)*тех!AK$6</f>
        <v>0</v>
      </c>
      <c r="AA95" s="64">
        <f>IF(AND(AA$3&gt;=$I95,$H95&gt;0,SUM($M95:Z95)&lt;$G95,$I95&lt;&gt;0),$G95/$H95,0)*IF(AND($K95&gt;0,AA$3&gt;$K95),0,1)*тех!AL$6</f>
        <v>0</v>
      </c>
      <c r="AB95" s="64">
        <f>IF(AND(AB$3&gt;=$I95,$H95&gt;0,SUM($M95:AA95)&lt;$G95,$I95&lt;&gt;0),$G95/$H95,0)*IF(AND($K95&gt;0,AB$3&gt;$K95),0,1)*тех!AM$6</f>
        <v>0</v>
      </c>
      <c r="AC95" s="64">
        <f>IF(AND(AC$3&gt;=$I95,$H95&gt;0,SUM($M95:AB95)&lt;$G95,$I95&lt;&gt;0),$G95/$H95,0)*IF(AND($K95&gt;0,AC$3&gt;$K95),0,1)*тех!AN$6</f>
        <v>0</v>
      </c>
      <c r="AD95" s="64">
        <f>IF(AND(AD$3&gt;=$I95,$H95&gt;0,SUM($M95:AC95)&lt;$G95,$I95&lt;&gt;0),$G95/$H95,0)*IF(AND($K95&gt;0,AD$3&gt;$K95),0,1)*тех!AO$6</f>
        <v>0</v>
      </c>
      <c r="AE95" s="64">
        <f>IF(AND(AE$3&gt;=$I95,$H95&gt;0,SUM($M95:AD95)&lt;$G95,$I95&lt;&gt;0),$G95/$H95,0)*IF(AND($K95&gt;0,AE$3&gt;$K95),0,1)*тех!AP$6</f>
        <v>0</v>
      </c>
      <c r="AF95" s="64">
        <f>IF(AND(AF$3&gt;=$I95,$H95&gt;0,SUM($M95:AE95)&lt;$G95,$I95&lt;&gt;0),$G95/$H95,0)*IF(AND($K95&gt;0,AF$3&gt;$K95),0,1)*тех!AQ$6</f>
        <v>0</v>
      </c>
      <c r="AG95" s="64">
        <f>IF(AND(AG$3&gt;=$I95,$H95&gt;0,SUM($M95:AF95)&lt;$G95,$I95&lt;&gt;0),$G95/$H95,0)*IF(AND($K95&gt;0,AG$3&gt;$K95),0,1)*тех!AR$6</f>
        <v>0</v>
      </c>
      <c r="AH95" s="64">
        <f>IF(AND(AH$3&gt;=$I95,$H95&gt;0,SUM($M95:AG95)&lt;$G95,$I95&lt;&gt;0),$G95/$H95,0)*IF(AND($K95&gt;0,AH$3&gt;$K95),0,1)*тех!AS$6</f>
        <v>0</v>
      </c>
      <c r="AI95" s="64">
        <f>IF(AND(AI$3&gt;=$I95,$H95&gt;0,SUM($M95:AH95)&lt;$G95,$I95&lt;&gt;0),$G95/$H95,0)*IF(AND($K95&gt;0,AI$3&gt;$K95),0,1)*тех!AT$6</f>
        <v>0</v>
      </c>
      <c r="AJ95" s="64">
        <f>IF(AND(AJ$3&gt;=$I95,$H95&gt;0,SUM($M95:AI95)&lt;$G95,$I95&lt;&gt;0),$G95/$H95,0)*IF(AND($K95&gt;0,AJ$3&gt;$K95),0,1)*тех!AU$6</f>
        <v>0</v>
      </c>
      <c r="AK95" s="64">
        <f>IF(AND(AK$3&gt;=$I95,$H95&gt;0,SUM($M95:AJ95)&lt;$G95,$I95&lt;&gt;0),$G95/$H95,0)*IF(AND($K95&gt;0,AK$3&gt;$K95),0,1)*тех!AV$6</f>
        <v>0</v>
      </c>
      <c r="AL95" s="64">
        <f>IF(AND(AL$3&gt;=$I95,$H95&gt;0,SUM($M95:AK95)&lt;$G95,$I95&lt;&gt;0),$G95/$H95,0)*IF(AND($K95&gt;0,AL$3&gt;$K95),0,1)*тех!AW$6</f>
        <v>0</v>
      </c>
      <c r="AM95" s="64">
        <f>IF(AND(AM$3&gt;=$I95,$H95&gt;0,SUM($M95:AL95)&lt;$G95,$I95&lt;&gt;0),$G95/$H95,0)*IF(AND($K95&gt;0,AM$3&gt;$K95),0,1)*тех!AX$6</f>
        <v>0</v>
      </c>
      <c r="AN95" s="64">
        <f>IF(AND(AN$3&gt;=$I95,$H95&gt;0,SUM($M95:AM95)&lt;$G95,$I95&lt;&gt;0),$G95/$H95,0)*IF(AND($K95&gt;0,AN$3&gt;$K95),0,1)*тех!AY$6</f>
        <v>0</v>
      </c>
      <c r="AO95" s="64">
        <f>IF(AND(AO$3&gt;=$I95,$H95&gt;0,SUM($M95:AN95)&lt;$G95,$I95&lt;&gt;0),$G95/$H95,0)*IF(AND($K95&gt;0,AO$3&gt;$K95),0,1)*тех!AZ$6</f>
        <v>0</v>
      </c>
      <c r="AP95" s="64">
        <f>IF(AND(AP$3&gt;=$I95,$H95&gt;0,SUM($M95:AO95)&lt;$G95,$I95&lt;&gt;0),$G95/$H95,0)*IF(AND($K95&gt;0,AP$3&gt;$K95),0,1)*тех!BA$6</f>
        <v>0</v>
      </c>
      <c r="AQ95" s="64">
        <f>IF(AND(AQ$3&gt;=$I95,$H95&gt;0,SUM($M95:AP95)&lt;$G95,$I95&lt;&gt;0),$G95/$H95,0)*IF(AND($K95&gt;0,AQ$3&gt;$K95),0,1)*тех!BB$6</f>
        <v>0</v>
      </c>
      <c r="AR95" s="64">
        <f>IF(AND(AR$3&gt;=$I95,$H95&gt;0,SUM($M95:AQ95)&lt;$G95,$I95&lt;&gt;0),$G95/$H95,0)*IF(AND($K95&gt;0,AR$3&gt;$K95),0,1)*тех!BC$6</f>
        <v>0</v>
      </c>
      <c r="AS95" s="64">
        <f>IF(AND(AS$3&gt;=$I95,$H95&gt;0,SUM($M95:AR95)&lt;$G95,$I95&lt;&gt;0),$G95/$H95,0)*IF(AND($K95&gt;0,AS$3&gt;$K95),0,1)*тех!BD$6</f>
        <v>0</v>
      </c>
      <c r="AT95" s="64">
        <f>IF(AND(AT$3&gt;=$I95,$H95&gt;0,SUM($M95:AS95)&lt;$G95,$I95&lt;&gt;0),$G95/$H95,0)*IF(AND($K95&gt;0,AT$3&gt;$K95),0,1)*тех!BE$6</f>
        <v>0</v>
      </c>
      <c r="AU95" s="64">
        <f>IF(AND(AU$3&gt;=$I95,$H95&gt;0,SUM($M95:AT95)&lt;$G95,$I95&lt;&gt;0),$G95/$H95,0)*IF(AND($K95&gt;0,AU$3&gt;$K95),0,1)*тех!BF$6</f>
        <v>0</v>
      </c>
      <c r="AV95" s="64">
        <f>IF(AND(AV$3&gt;=$I95,$H95&gt;0,SUM($M95:AU95)&lt;$G95,$I95&lt;&gt;0),$G95/$H95,0)*IF(AND($K95&gt;0,AV$3&gt;$K95),0,1)*тех!BG$6</f>
        <v>0</v>
      </c>
      <c r="AW95" s="64">
        <f>IF(AND(AW$3&gt;=$I95,$H95&gt;0,SUM($M95:AV95)&lt;$G95,$I95&lt;&gt;0),$G95/$H95,0)*IF(AND($K95&gt;0,AW$3&gt;$K95),0,1)*тех!BH$6</f>
        <v>0</v>
      </c>
      <c r="AX95" s="64">
        <f>IF(AND(AX$3&gt;=$I95,$H95&gt;0,SUM($M95:AW95)&lt;$G95,$I95&lt;&gt;0),$G95/$H95,0)*IF(AND($K95&gt;0,AX$3&gt;$K95),0,1)*тех!BI$6</f>
        <v>0</v>
      </c>
      <c r="AY95" s="64">
        <f>IF(AND(AY$3&gt;=$I95,$H95&gt;0,SUM($M95:AX95)&lt;$G95,$I95&lt;&gt;0),$G95/$H95,0)*IF(AND($K95&gt;0,AY$3&gt;$K95),0,1)*тех!BJ$6</f>
        <v>0</v>
      </c>
      <c r="AZ95" s="64">
        <f>IF(AND(AZ$3&gt;=$I95,$H95&gt;0,SUM($M95:AY95)&lt;$G95,$I95&lt;&gt;0),$G95/$H95,0)*IF(AND($K95&gt;0,AZ$3&gt;$K95),0,1)*тех!BK$6</f>
        <v>0</v>
      </c>
      <c r="BA95" s="64">
        <f>IF(AND(BA$3&gt;=$I95,$H95&gt;0,SUM($M95:AZ95)&lt;$G95,$I95&lt;&gt;0),$G95/$H95,0)*IF(AND($K95&gt;0,BA$3&gt;$K95),0,1)*тех!BL$6</f>
        <v>0</v>
      </c>
      <c r="BB95" s="64">
        <f>IF(AND(BB$3&gt;=$I95,$H95&gt;0,SUM($M95:BA95)&lt;$G95,$I95&lt;&gt;0),$G95/$H95,0)*IF(AND($K95&gt;0,BB$3&gt;$K95),0,1)*тех!BM$6</f>
        <v>0</v>
      </c>
      <c r="BC95" s="64">
        <f>IF(AND(BC$3&gt;=$I95,$H95&gt;0,SUM($M95:BB95)&lt;$G95,$I95&lt;&gt;0),$G95/$H95,0)*IF(AND($K95&gt;0,BC$3&gt;$K95),0,1)*тех!BN$6</f>
        <v>0</v>
      </c>
      <c r="BD95" s="64">
        <f>IF(AND(BD$3&gt;=$I95,$H95&gt;0,SUM($M95:BC95)&lt;$G95,$I95&lt;&gt;0),$G95/$H95,0)*IF(AND($K95&gt;0,BD$3&gt;$K95),0,1)*тех!BO$6</f>
        <v>0</v>
      </c>
      <c r="BE95" s="64">
        <f>IF(AND(BE$3&gt;=$I95,$H95&gt;0,SUM($M95:BD95)&lt;$G95,$I95&lt;&gt;0),$G95/$H95,0)*IF(AND($K95&gt;0,BE$3&gt;$K95),0,1)*тех!BP$6</f>
        <v>0</v>
      </c>
      <c r="BF95" s="64">
        <f>IF(AND(BF$3&gt;=$I95,$H95&gt;0,SUM($M95:BE95)&lt;$G95,$I95&lt;&gt;0),$G95/$H95,0)*IF(AND($K95&gt;0,BF$3&gt;$K95),0,1)*тех!BQ$6</f>
        <v>0</v>
      </c>
      <c r="BG95" s="64">
        <f>IF(AND(BG$3&gt;=$I95,$H95&gt;0,SUM($M95:BF95)&lt;$G95,$I95&lt;&gt;0),$G95/$H95,0)*IF(AND($K95&gt;0,BG$3&gt;$K95),0,1)*тех!BR$6</f>
        <v>0</v>
      </c>
      <c r="BH95" s="64">
        <f>IF(AND(BH$3&gt;=$I95,$H95&gt;0,SUM($M95:BG95)&lt;$G95,$I95&lt;&gt;0),$G95/$H95,0)*IF(AND($K95&gt;0,BH$3&gt;$K95),0,1)*тех!BS$6</f>
        <v>0</v>
      </c>
      <c r="BI95" s="64">
        <f>IF(AND(BI$3&gt;=$I95,$H95&gt;0,SUM($M95:BH95)&lt;$G95,$I95&lt;&gt;0),$G95/$H95,0)*IF(AND($K95&gt;0,BI$3&gt;$K95),0,1)*тех!BT$6</f>
        <v>0</v>
      </c>
      <c r="BJ95" s="64">
        <f>IF(AND(BJ$3&gt;=$I95,$H95&gt;0,SUM($M95:BI95)&lt;$G95,$I95&lt;&gt;0),$G95/$H95,0)*IF(AND($K95&gt;0,BJ$3&gt;$K95),0,1)*тех!BU$6</f>
        <v>0</v>
      </c>
      <c r="BK95" s="64">
        <f>IF(AND(BK$3&gt;=$I95,$H95&gt;0,SUM($M95:BJ95)&lt;$G95,$I95&lt;&gt;0),$G95/$H95,0)*IF(AND($K95&gt;0,BK$3&gt;$K95),0,1)*тех!BV$6</f>
        <v>0</v>
      </c>
      <c r="BL95" s="64">
        <f>IF(AND(BL$3&gt;=$I95,$H95&gt;0,SUM($M95:BK95)&lt;$G95,$I95&lt;&gt;0),$G95/$H95,0)*IF(AND($K95&gt;0,BL$3&gt;$K95),0,1)*тех!BW$6</f>
        <v>0</v>
      </c>
      <c r="BM95" s="64">
        <f>IF(AND(BM$3&gt;=$I95,$H95&gt;0,SUM($M95:BL95)&lt;$G95,$I95&lt;&gt;0),$G95/$H95,0)*IF(AND($K95&gt;0,BM$3&gt;$K95),0,1)*тех!BX$6</f>
        <v>0</v>
      </c>
      <c r="BN95" s="64">
        <f>IF(AND(BN$3&gt;=$I95,$H95&gt;0,SUM($M95:BM95)&lt;$G95,$I95&lt;&gt;0),$G95/$H95,0)*IF(AND($K95&gt;0,BN$3&gt;$K95),0,1)*тех!BY$6</f>
        <v>0</v>
      </c>
      <c r="BO95" s="64">
        <f>IF(AND(BO$3&gt;=$I95,$H95&gt;0,SUM($M95:BN95)&lt;$G95,$I95&lt;&gt;0),$G95/$H95,0)*IF(AND($K95&gt;0,BO$3&gt;$K95),0,1)*тех!BZ$6</f>
        <v>0</v>
      </c>
      <c r="BP95" s="64">
        <f>IF(AND(BP$3&gt;=$I95,$H95&gt;0,SUM($M95:BO95)&lt;$G95,$I95&lt;&gt;0),$G95/$H95,0)*IF(AND($K95&gt;0,BP$3&gt;$K95),0,1)*тех!CA$6</f>
        <v>0</v>
      </c>
      <c r="BQ95" s="64">
        <f>IF(AND(BQ$3&gt;=$I95,$H95&gt;0,SUM($M95:BP95)&lt;$G95,$I95&lt;&gt;0),$G95/$H95,0)*IF(AND($K95&gt;0,BQ$3&gt;$K95),0,1)*тех!CB$6</f>
        <v>0</v>
      </c>
      <c r="BR95" s="64">
        <f>IF(AND(BR$3&gt;=$I95,$H95&gt;0,SUM($M95:BQ95)&lt;$G95,$I95&lt;&gt;0),$G95/$H95,0)*IF(AND($K95&gt;0,BR$3&gt;$K95),0,1)*тех!CC$6</f>
        <v>0</v>
      </c>
      <c r="BS95" s="64">
        <f>IF(AND(BS$3&gt;=$I95,$H95&gt;0,SUM($M95:BR95)&lt;$G95,$I95&lt;&gt;0),$G95/$H95,0)*IF(AND($K95&gt;0,BS$3&gt;$K95),0,1)*тех!CD$6</f>
        <v>0</v>
      </c>
      <c r="BT95" s="64">
        <f>IF(AND(BT$3&gt;=$I95,$H95&gt;0,SUM($M95:BS95)&lt;$G95,$I95&lt;&gt;0),$G95/$H95,0)*IF(AND($K95&gt;0,BT$3&gt;$K95),0,1)*тех!CE$6</f>
        <v>0</v>
      </c>
    </row>
    <row r="96" spans="2:72" hidden="1" outlineLevel="1">
      <c r="B96" s="3">
        <v>91</v>
      </c>
      <c r="C96" s="19"/>
      <c r="D96" s="19"/>
      <c r="E96" s="71"/>
      <c r="F96" s="19">
        <v>0</v>
      </c>
      <c r="G96" s="76">
        <f t="shared" si="7"/>
        <v>0</v>
      </c>
      <c r="H96" s="7">
        <f>IFERROR(VLOOKUP(D96,тех!$N$19:$O$24,2,FALSE),)</f>
        <v>0</v>
      </c>
      <c r="I96" s="20">
        <f t="shared" si="6"/>
        <v>42370</v>
      </c>
      <c r="J96" s="111">
        <f>IF(AND(H96+(YEAR(I96)-YEAR(Параметры!$C$11))*12+(MONTH(I96)-MONTH(Параметры!$C$11))&gt;Параметры!$C$12,F96&gt;0),(G96-SUM(M96:BT96))/F96,)</f>
        <v>0</v>
      </c>
      <c r="K96" s="112" t="str">
        <f>IF(H96+(YEAR(I96)-YEAR(Параметры!$C$11))*12+(MONTH(I96)-MONTH(Параметры!$C$11))&gt;Параметры!$C$12,DATE(YEAR(Параметры!$C$11),MONTH(Параметры!$C$11)+Параметры!$C$12-1,1),"")</f>
        <v/>
      </c>
      <c r="M96" s="76">
        <f t="shared" si="2"/>
        <v>0</v>
      </c>
      <c r="N96" s="64">
        <f>IF(AND(N$3&gt;=$I96,$H96&gt;0,SUM($M96:M96)&lt;$G96,$I96&lt;&gt;0),$G96/$H96,0)*IF(AND($K96&gt;0,N$3&gt;$K96),0,1)*тех!Y$6</f>
        <v>0</v>
      </c>
      <c r="O96" s="64">
        <f>IF(AND(O$3&gt;=$I96,$H96&gt;0,SUM($M96:N96)&lt;$G96,$I96&lt;&gt;0),$G96/$H96,0)*IF(AND($K96&gt;0,O$3&gt;$K96),0,1)*тех!Z$6</f>
        <v>0</v>
      </c>
      <c r="P96" s="64">
        <f>IF(AND(P$3&gt;=$I96,$H96&gt;0,SUM($M96:O96)&lt;$G96,$I96&lt;&gt;0),$G96/$H96,0)*IF(AND($K96&gt;0,P$3&gt;$K96),0,1)*тех!AA$6</f>
        <v>0</v>
      </c>
      <c r="Q96" s="64">
        <f>IF(AND(Q$3&gt;=$I96,$H96&gt;0,SUM($M96:P96)&lt;$G96,$I96&lt;&gt;0),$G96/$H96,0)*IF(AND($K96&gt;0,Q$3&gt;$K96),0,1)*тех!AB$6</f>
        <v>0</v>
      </c>
      <c r="R96" s="64">
        <f>IF(AND(R$3&gt;=$I96,$H96&gt;0,SUM($M96:Q96)&lt;$G96,$I96&lt;&gt;0),$G96/$H96,0)*IF(AND($K96&gt;0,R$3&gt;$K96),0,1)*тех!AC$6</f>
        <v>0</v>
      </c>
      <c r="S96" s="64">
        <f>IF(AND(S$3&gt;=$I96,$H96&gt;0,SUM($M96:R96)&lt;$G96,$I96&lt;&gt;0),$G96/$H96,0)*IF(AND($K96&gt;0,S$3&gt;$K96),0,1)*тех!AD$6</f>
        <v>0</v>
      </c>
      <c r="T96" s="64">
        <f>IF(AND(T$3&gt;=$I96,$H96&gt;0,SUM($M96:S96)&lt;$G96,$I96&lt;&gt;0),$G96/$H96,0)*IF(AND($K96&gt;0,T$3&gt;$K96),0,1)*тех!AE$6</f>
        <v>0</v>
      </c>
      <c r="U96" s="64">
        <f>IF(AND(U$3&gt;=$I96,$H96&gt;0,SUM($M96:T96)&lt;$G96,$I96&lt;&gt;0),$G96/$H96,0)*IF(AND($K96&gt;0,U$3&gt;$K96),0,1)*тех!AF$6</f>
        <v>0</v>
      </c>
      <c r="V96" s="64">
        <f>IF(AND(V$3&gt;=$I96,$H96&gt;0,SUM($M96:U96)&lt;$G96,$I96&lt;&gt;0),$G96/$H96,0)*IF(AND($K96&gt;0,V$3&gt;$K96),0,1)*тех!AG$6</f>
        <v>0</v>
      </c>
      <c r="W96" s="64">
        <f>IF(AND(W$3&gt;=$I96,$H96&gt;0,SUM($M96:V96)&lt;$G96,$I96&lt;&gt;0),$G96/$H96,0)*IF(AND($K96&gt;0,W$3&gt;$K96),0,1)*тех!AH$6</f>
        <v>0</v>
      </c>
      <c r="X96" s="64">
        <f>IF(AND(X$3&gt;=$I96,$H96&gt;0,SUM($M96:W96)&lt;$G96,$I96&lt;&gt;0),$G96/$H96,0)*IF(AND($K96&gt;0,X$3&gt;$K96),0,1)*тех!AI$6</f>
        <v>0</v>
      </c>
      <c r="Y96" s="64">
        <f>IF(AND(Y$3&gt;=$I96,$H96&gt;0,SUM($M96:X96)&lt;$G96,$I96&lt;&gt;0),$G96/$H96,0)*IF(AND($K96&gt;0,Y$3&gt;$K96),0,1)*тех!AJ$6</f>
        <v>0</v>
      </c>
      <c r="Z96" s="64">
        <f>IF(AND(Z$3&gt;=$I96,$H96&gt;0,SUM($M96:Y96)&lt;$G96,$I96&lt;&gt;0),$G96/$H96,0)*IF(AND($K96&gt;0,Z$3&gt;$K96),0,1)*тех!AK$6</f>
        <v>0</v>
      </c>
      <c r="AA96" s="64">
        <f>IF(AND(AA$3&gt;=$I96,$H96&gt;0,SUM($M96:Z96)&lt;$G96,$I96&lt;&gt;0),$G96/$H96,0)*IF(AND($K96&gt;0,AA$3&gt;$K96),0,1)*тех!AL$6</f>
        <v>0</v>
      </c>
      <c r="AB96" s="64">
        <f>IF(AND(AB$3&gt;=$I96,$H96&gt;0,SUM($M96:AA96)&lt;$G96,$I96&lt;&gt;0),$G96/$H96,0)*IF(AND($K96&gt;0,AB$3&gt;$K96),0,1)*тех!AM$6</f>
        <v>0</v>
      </c>
      <c r="AC96" s="64">
        <f>IF(AND(AC$3&gt;=$I96,$H96&gt;0,SUM($M96:AB96)&lt;$G96,$I96&lt;&gt;0),$G96/$H96,0)*IF(AND($K96&gt;0,AC$3&gt;$K96),0,1)*тех!AN$6</f>
        <v>0</v>
      </c>
      <c r="AD96" s="64">
        <f>IF(AND(AD$3&gt;=$I96,$H96&gt;0,SUM($M96:AC96)&lt;$G96,$I96&lt;&gt;0),$G96/$H96,0)*IF(AND($K96&gt;0,AD$3&gt;$K96),0,1)*тех!AO$6</f>
        <v>0</v>
      </c>
      <c r="AE96" s="64">
        <f>IF(AND(AE$3&gt;=$I96,$H96&gt;0,SUM($M96:AD96)&lt;$G96,$I96&lt;&gt;0),$G96/$H96,0)*IF(AND($K96&gt;0,AE$3&gt;$K96),0,1)*тех!AP$6</f>
        <v>0</v>
      </c>
      <c r="AF96" s="64">
        <f>IF(AND(AF$3&gt;=$I96,$H96&gt;0,SUM($M96:AE96)&lt;$G96,$I96&lt;&gt;0),$G96/$H96,0)*IF(AND($K96&gt;0,AF$3&gt;$K96),0,1)*тех!AQ$6</f>
        <v>0</v>
      </c>
      <c r="AG96" s="64">
        <f>IF(AND(AG$3&gt;=$I96,$H96&gt;0,SUM($M96:AF96)&lt;$G96,$I96&lt;&gt;0),$G96/$H96,0)*IF(AND($K96&gt;0,AG$3&gt;$K96),0,1)*тех!AR$6</f>
        <v>0</v>
      </c>
      <c r="AH96" s="64">
        <f>IF(AND(AH$3&gt;=$I96,$H96&gt;0,SUM($M96:AG96)&lt;$G96,$I96&lt;&gt;0),$G96/$H96,0)*IF(AND($K96&gt;0,AH$3&gt;$K96),0,1)*тех!AS$6</f>
        <v>0</v>
      </c>
      <c r="AI96" s="64">
        <f>IF(AND(AI$3&gt;=$I96,$H96&gt;0,SUM($M96:AH96)&lt;$G96,$I96&lt;&gt;0),$G96/$H96,0)*IF(AND($K96&gt;0,AI$3&gt;$K96),0,1)*тех!AT$6</f>
        <v>0</v>
      </c>
      <c r="AJ96" s="64">
        <f>IF(AND(AJ$3&gt;=$I96,$H96&gt;0,SUM($M96:AI96)&lt;$G96,$I96&lt;&gt;0),$G96/$H96,0)*IF(AND($K96&gt;0,AJ$3&gt;$K96),0,1)*тех!AU$6</f>
        <v>0</v>
      </c>
      <c r="AK96" s="64">
        <f>IF(AND(AK$3&gt;=$I96,$H96&gt;0,SUM($M96:AJ96)&lt;$G96,$I96&lt;&gt;0),$G96/$H96,0)*IF(AND($K96&gt;0,AK$3&gt;$K96),0,1)*тех!AV$6</f>
        <v>0</v>
      </c>
      <c r="AL96" s="64">
        <f>IF(AND(AL$3&gt;=$I96,$H96&gt;0,SUM($M96:AK96)&lt;$G96,$I96&lt;&gt;0),$G96/$H96,0)*IF(AND($K96&gt;0,AL$3&gt;$K96),0,1)*тех!AW$6</f>
        <v>0</v>
      </c>
      <c r="AM96" s="64">
        <f>IF(AND(AM$3&gt;=$I96,$H96&gt;0,SUM($M96:AL96)&lt;$G96,$I96&lt;&gt;0),$G96/$H96,0)*IF(AND($K96&gt;0,AM$3&gt;$K96),0,1)*тех!AX$6</f>
        <v>0</v>
      </c>
      <c r="AN96" s="64">
        <f>IF(AND(AN$3&gt;=$I96,$H96&gt;0,SUM($M96:AM96)&lt;$G96,$I96&lt;&gt;0),$G96/$H96,0)*IF(AND($K96&gt;0,AN$3&gt;$K96),0,1)*тех!AY$6</f>
        <v>0</v>
      </c>
      <c r="AO96" s="64">
        <f>IF(AND(AO$3&gt;=$I96,$H96&gt;0,SUM($M96:AN96)&lt;$G96,$I96&lt;&gt;0),$G96/$H96,0)*IF(AND($K96&gt;0,AO$3&gt;$K96),0,1)*тех!AZ$6</f>
        <v>0</v>
      </c>
      <c r="AP96" s="64">
        <f>IF(AND(AP$3&gt;=$I96,$H96&gt;0,SUM($M96:AO96)&lt;$G96,$I96&lt;&gt;0),$G96/$H96,0)*IF(AND($K96&gt;0,AP$3&gt;$K96),0,1)*тех!BA$6</f>
        <v>0</v>
      </c>
      <c r="AQ96" s="64">
        <f>IF(AND(AQ$3&gt;=$I96,$H96&gt;0,SUM($M96:AP96)&lt;$G96,$I96&lt;&gt;0),$G96/$H96,0)*IF(AND($K96&gt;0,AQ$3&gt;$K96),0,1)*тех!BB$6</f>
        <v>0</v>
      </c>
      <c r="AR96" s="64">
        <f>IF(AND(AR$3&gt;=$I96,$H96&gt;0,SUM($M96:AQ96)&lt;$G96,$I96&lt;&gt;0),$G96/$H96,0)*IF(AND($K96&gt;0,AR$3&gt;$K96),0,1)*тех!BC$6</f>
        <v>0</v>
      </c>
      <c r="AS96" s="64">
        <f>IF(AND(AS$3&gt;=$I96,$H96&gt;0,SUM($M96:AR96)&lt;$G96,$I96&lt;&gt;0),$G96/$H96,0)*IF(AND($K96&gt;0,AS$3&gt;$K96),0,1)*тех!BD$6</f>
        <v>0</v>
      </c>
      <c r="AT96" s="64">
        <f>IF(AND(AT$3&gt;=$I96,$H96&gt;0,SUM($M96:AS96)&lt;$G96,$I96&lt;&gt;0),$G96/$H96,0)*IF(AND($K96&gt;0,AT$3&gt;$K96),0,1)*тех!BE$6</f>
        <v>0</v>
      </c>
      <c r="AU96" s="64">
        <f>IF(AND(AU$3&gt;=$I96,$H96&gt;0,SUM($M96:AT96)&lt;$G96,$I96&lt;&gt;0),$G96/$H96,0)*IF(AND($K96&gt;0,AU$3&gt;$K96),0,1)*тех!BF$6</f>
        <v>0</v>
      </c>
      <c r="AV96" s="64">
        <f>IF(AND(AV$3&gt;=$I96,$H96&gt;0,SUM($M96:AU96)&lt;$G96,$I96&lt;&gt;0),$G96/$H96,0)*IF(AND($K96&gt;0,AV$3&gt;$K96),0,1)*тех!BG$6</f>
        <v>0</v>
      </c>
      <c r="AW96" s="64">
        <f>IF(AND(AW$3&gt;=$I96,$H96&gt;0,SUM($M96:AV96)&lt;$G96,$I96&lt;&gt;0),$G96/$H96,0)*IF(AND($K96&gt;0,AW$3&gt;$K96),0,1)*тех!BH$6</f>
        <v>0</v>
      </c>
      <c r="AX96" s="64">
        <f>IF(AND(AX$3&gt;=$I96,$H96&gt;0,SUM($M96:AW96)&lt;$G96,$I96&lt;&gt;0),$G96/$H96,0)*IF(AND($K96&gt;0,AX$3&gt;$K96),0,1)*тех!BI$6</f>
        <v>0</v>
      </c>
      <c r="AY96" s="64">
        <f>IF(AND(AY$3&gt;=$I96,$H96&gt;0,SUM($M96:AX96)&lt;$G96,$I96&lt;&gt;0),$G96/$H96,0)*IF(AND($K96&gt;0,AY$3&gt;$K96),0,1)*тех!BJ$6</f>
        <v>0</v>
      </c>
      <c r="AZ96" s="64">
        <f>IF(AND(AZ$3&gt;=$I96,$H96&gt;0,SUM($M96:AY96)&lt;$G96,$I96&lt;&gt;0),$G96/$H96,0)*IF(AND($K96&gt;0,AZ$3&gt;$K96),0,1)*тех!BK$6</f>
        <v>0</v>
      </c>
      <c r="BA96" s="64">
        <f>IF(AND(BA$3&gt;=$I96,$H96&gt;0,SUM($M96:AZ96)&lt;$G96,$I96&lt;&gt;0),$G96/$H96,0)*IF(AND($K96&gt;0,BA$3&gt;$K96),0,1)*тех!BL$6</f>
        <v>0</v>
      </c>
      <c r="BB96" s="64">
        <f>IF(AND(BB$3&gt;=$I96,$H96&gt;0,SUM($M96:BA96)&lt;$G96,$I96&lt;&gt;0),$G96/$H96,0)*IF(AND($K96&gt;0,BB$3&gt;$K96),0,1)*тех!BM$6</f>
        <v>0</v>
      </c>
      <c r="BC96" s="64">
        <f>IF(AND(BC$3&gt;=$I96,$H96&gt;0,SUM($M96:BB96)&lt;$G96,$I96&lt;&gt;0),$G96/$H96,0)*IF(AND($K96&gt;0,BC$3&gt;$K96),0,1)*тех!BN$6</f>
        <v>0</v>
      </c>
      <c r="BD96" s="64">
        <f>IF(AND(BD$3&gt;=$I96,$H96&gt;0,SUM($M96:BC96)&lt;$G96,$I96&lt;&gt;0),$G96/$H96,0)*IF(AND($K96&gt;0,BD$3&gt;$K96),0,1)*тех!BO$6</f>
        <v>0</v>
      </c>
      <c r="BE96" s="64">
        <f>IF(AND(BE$3&gt;=$I96,$H96&gt;0,SUM($M96:BD96)&lt;$G96,$I96&lt;&gt;0),$G96/$H96,0)*IF(AND($K96&gt;0,BE$3&gt;$K96),0,1)*тех!BP$6</f>
        <v>0</v>
      </c>
      <c r="BF96" s="64">
        <f>IF(AND(BF$3&gt;=$I96,$H96&gt;0,SUM($M96:BE96)&lt;$G96,$I96&lt;&gt;0),$G96/$H96,0)*IF(AND($K96&gt;0,BF$3&gt;$K96),0,1)*тех!BQ$6</f>
        <v>0</v>
      </c>
      <c r="BG96" s="64">
        <f>IF(AND(BG$3&gt;=$I96,$H96&gt;0,SUM($M96:BF96)&lt;$G96,$I96&lt;&gt;0),$G96/$H96,0)*IF(AND($K96&gt;0,BG$3&gt;$K96),0,1)*тех!BR$6</f>
        <v>0</v>
      </c>
      <c r="BH96" s="64">
        <f>IF(AND(BH$3&gt;=$I96,$H96&gt;0,SUM($M96:BG96)&lt;$G96,$I96&lt;&gt;0),$G96/$H96,0)*IF(AND($K96&gt;0,BH$3&gt;$K96),0,1)*тех!BS$6</f>
        <v>0</v>
      </c>
      <c r="BI96" s="64">
        <f>IF(AND(BI$3&gt;=$I96,$H96&gt;0,SUM($M96:BH96)&lt;$G96,$I96&lt;&gt;0),$G96/$H96,0)*IF(AND($K96&gt;0,BI$3&gt;$K96),0,1)*тех!BT$6</f>
        <v>0</v>
      </c>
      <c r="BJ96" s="64">
        <f>IF(AND(BJ$3&gt;=$I96,$H96&gt;0,SUM($M96:BI96)&lt;$G96,$I96&lt;&gt;0),$G96/$H96,0)*IF(AND($K96&gt;0,BJ$3&gt;$K96),0,1)*тех!BU$6</f>
        <v>0</v>
      </c>
      <c r="BK96" s="64">
        <f>IF(AND(BK$3&gt;=$I96,$H96&gt;0,SUM($M96:BJ96)&lt;$G96,$I96&lt;&gt;0),$G96/$H96,0)*IF(AND($K96&gt;0,BK$3&gt;$K96),0,1)*тех!BV$6</f>
        <v>0</v>
      </c>
      <c r="BL96" s="64">
        <f>IF(AND(BL$3&gt;=$I96,$H96&gt;0,SUM($M96:BK96)&lt;$G96,$I96&lt;&gt;0),$G96/$H96,0)*IF(AND($K96&gt;0,BL$3&gt;$K96),0,1)*тех!BW$6</f>
        <v>0</v>
      </c>
      <c r="BM96" s="64">
        <f>IF(AND(BM$3&gt;=$I96,$H96&gt;0,SUM($M96:BL96)&lt;$G96,$I96&lt;&gt;0),$G96/$H96,0)*IF(AND($K96&gt;0,BM$3&gt;$K96),0,1)*тех!BX$6</f>
        <v>0</v>
      </c>
      <c r="BN96" s="64">
        <f>IF(AND(BN$3&gt;=$I96,$H96&gt;0,SUM($M96:BM96)&lt;$G96,$I96&lt;&gt;0),$G96/$H96,0)*IF(AND($K96&gt;0,BN$3&gt;$K96),0,1)*тех!BY$6</f>
        <v>0</v>
      </c>
      <c r="BO96" s="64">
        <f>IF(AND(BO$3&gt;=$I96,$H96&gt;0,SUM($M96:BN96)&lt;$G96,$I96&lt;&gt;0),$G96/$H96,0)*IF(AND($K96&gt;0,BO$3&gt;$K96),0,1)*тех!BZ$6</f>
        <v>0</v>
      </c>
      <c r="BP96" s="64">
        <f>IF(AND(BP$3&gt;=$I96,$H96&gt;0,SUM($M96:BO96)&lt;$G96,$I96&lt;&gt;0),$G96/$H96,0)*IF(AND($K96&gt;0,BP$3&gt;$K96),0,1)*тех!CA$6</f>
        <v>0</v>
      </c>
      <c r="BQ96" s="64">
        <f>IF(AND(BQ$3&gt;=$I96,$H96&gt;0,SUM($M96:BP96)&lt;$G96,$I96&lt;&gt;0),$G96/$H96,0)*IF(AND($K96&gt;0,BQ$3&gt;$K96),0,1)*тех!CB$6</f>
        <v>0</v>
      </c>
      <c r="BR96" s="64">
        <f>IF(AND(BR$3&gt;=$I96,$H96&gt;0,SUM($M96:BQ96)&lt;$G96,$I96&lt;&gt;0),$G96/$H96,0)*IF(AND($K96&gt;0,BR$3&gt;$K96),0,1)*тех!CC$6</f>
        <v>0</v>
      </c>
      <c r="BS96" s="64">
        <f>IF(AND(BS$3&gt;=$I96,$H96&gt;0,SUM($M96:BR96)&lt;$G96,$I96&lt;&gt;0),$G96/$H96,0)*IF(AND($K96&gt;0,BS$3&gt;$K96),0,1)*тех!CD$6</f>
        <v>0</v>
      </c>
      <c r="BT96" s="64">
        <f>IF(AND(BT$3&gt;=$I96,$H96&gt;0,SUM($M96:BS96)&lt;$G96,$I96&lt;&gt;0),$G96/$H96,0)*IF(AND($K96&gt;0,BT$3&gt;$K96),0,1)*тех!CE$6</f>
        <v>0</v>
      </c>
    </row>
    <row r="97" spans="2:72" hidden="1" outlineLevel="1">
      <c r="B97" s="3">
        <v>92</v>
      </c>
      <c r="C97" s="19"/>
      <c r="D97" s="19"/>
      <c r="E97" s="71"/>
      <c r="F97" s="19">
        <v>0</v>
      </c>
      <c r="G97" s="76">
        <f t="shared" si="7"/>
        <v>0</v>
      </c>
      <c r="H97" s="7">
        <f>IFERROR(VLOOKUP(D97,тех!$N$19:$O$24,2,FALSE),)</f>
        <v>0</v>
      </c>
      <c r="I97" s="20">
        <f t="shared" si="6"/>
        <v>42370</v>
      </c>
      <c r="J97" s="111">
        <f>IF(AND(H97+(YEAR(I97)-YEAR(Параметры!$C$11))*12+(MONTH(I97)-MONTH(Параметры!$C$11))&gt;Параметры!$C$12,F97&gt;0),(G97-SUM(M97:BT97))/F97,)</f>
        <v>0</v>
      </c>
      <c r="K97" s="112" t="str">
        <f>IF(H97+(YEAR(I97)-YEAR(Параметры!$C$11))*12+(MONTH(I97)-MONTH(Параметры!$C$11))&gt;Параметры!$C$12,DATE(YEAR(Параметры!$C$11),MONTH(Параметры!$C$11)+Параметры!$C$12-1,1),"")</f>
        <v/>
      </c>
      <c r="M97" s="76">
        <f t="shared" si="2"/>
        <v>0</v>
      </c>
      <c r="N97" s="64">
        <f>IF(AND(N$3&gt;=$I97,$H97&gt;0,SUM($M97:M97)&lt;$G97,$I97&lt;&gt;0),$G97/$H97,0)*IF(AND($K97&gt;0,N$3&gt;$K97),0,1)*тех!Y$6</f>
        <v>0</v>
      </c>
      <c r="O97" s="64">
        <f>IF(AND(O$3&gt;=$I97,$H97&gt;0,SUM($M97:N97)&lt;$G97,$I97&lt;&gt;0),$G97/$H97,0)*IF(AND($K97&gt;0,O$3&gt;$K97),0,1)*тех!Z$6</f>
        <v>0</v>
      </c>
      <c r="P97" s="64">
        <f>IF(AND(P$3&gt;=$I97,$H97&gt;0,SUM($M97:O97)&lt;$G97,$I97&lt;&gt;0),$G97/$H97,0)*IF(AND($K97&gt;0,P$3&gt;$K97),0,1)*тех!AA$6</f>
        <v>0</v>
      </c>
      <c r="Q97" s="64">
        <f>IF(AND(Q$3&gt;=$I97,$H97&gt;0,SUM($M97:P97)&lt;$G97,$I97&lt;&gt;0),$G97/$H97,0)*IF(AND($K97&gt;0,Q$3&gt;$K97),0,1)*тех!AB$6</f>
        <v>0</v>
      </c>
      <c r="R97" s="64">
        <f>IF(AND(R$3&gt;=$I97,$H97&gt;0,SUM($M97:Q97)&lt;$G97,$I97&lt;&gt;0),$G97/$H97,0)*IF(AND($K97&gt;0,R$3&gt;$K97),0,1)*тех!AC$6</f>
        <v>0</v>
      </c>
      <c r="S97" s="64">
        <f>IF(AND(S$3&gt;=$I97,$H97&gt;0,SUM($M97:R97)&lt;$G97,$I97&lt;&gt;0),$G97/$H97,0)*IF(AND($K97&gt;0,S$3&gt;$K97),0,1)*тех!AD$6</f>
        <v>0</v>
      </c>
      <c r="T97" s="64">
        <f>IF(AND(T$3&gt;=$I97,$H97&gt;0,SUM($M97:S97)&lt;$G97,$I97&lt;&gt;0),$G97/$H97,0)*IF(AND($K97&gt;0,T$3&gt;$K97),0,1)*тех!AE$6</f>
        <v>0</v>
      </c>
      <c r="U97" s="64">
        <f>IF(AND(U$3&gt;=$I97,$H97&gt;0,SUM($M97:T97)&lt;$G97,$I97&lt;&gt;0),$G97/$H97,0)*IF(AND($K97&gt;0,U$3&gt;$K97),0,1)*тех!AF$6</f>
        <v>0</v>
      </c>
      <c r="V97" s="64">
        <f>IF(AND(V$3&gt;=$I97,$H97&gt;0,SUM($M97:U97)&lt;$G97,$I97&lt;&gt;0),$G97/$H97,0)*IF(AND($K97&gt;0,V$3&gt;$K97),0,1)*тех!AG$6</f>
        <v>0</v>
      </c>
      <c r="W97" s="64">
        <f>IF(AND(W$3&gt;=$I97,$H97&gt;0,SUM($M97:V97)&lt;$G97,$I97&lt;&gt;0),$G97/$H97,0)*IF(AND($K97&gt;0,W$3&gt;$K97),0,1)*тех!AH$6</f>
        <v>0</v>
      </c>
      <c r="X97" s="64">
        <f>IF(AND(X$3&gt;=$I97,$H97&gt;0,SUM($M97:W97)&lt;$G97,$I97&lt;&gt;0),$G97/$H97,0)*IF(AND($K97&gt;0,X$3&gt;$K97),0,1)*тех!AI$6</f>
        <v>0</v>
      </c>
      <c r="Y97" s="64">
        <f>IF(AND(Y$3&gt;=$I97,$H97&gt;0,SUM($M97:X97)&lt;$G97,$I97&lt;&gt;0),$G97/$H97,0)*IF(AND($K97&gt;0,Y$3&gt;$K97),0,1)*тех!AJ$6</f>
        <v>0</v>
      </c>
      <c r="Z97" s="64">
        <f>IF(AND(Z$3&gt;=$I97,$H97&gt;0,SUM($M97:Y97)&lt;$G97,$I97&lt;&gt;0),$G97/$H97,0)*IF(AND($K97&gt;0,Z$3&gt;$K97),0,1)*тех!AK$6</f>
        <v>0</v>
      </c>
      <c r="AA97" s="64">
        <f>IF(AND(AA$3&gt;=$I97,$H97&gt;0,SUM($M97:Z97)&lt;$G97,$I97&lt;&gt;0),$G97/$H97,0)*IF(AND($K97&gt;0,AA$3&gt;$K97),0,1)*тех!AL$6</f>
        <v>0</v>
      </c>
      <c r="AB97" s="64">
        <f>IF(AND(AB$3&gt;=$I97,$H97&gt;0,SUM($M97:AA97)&lt;$G97,$I97&lt;&gt;0),$G97/$H97,0)*IF(AND($K97&gt;0,AB$3&gt;$K97),0,1)*тех!AM$6</f>
        <v>0</v>
      </c>
      <c r="AC97" s="64">
        <f>IF(AND(AC$3&gt;=$I97,$H97&gt;0,SUM($M97:AB97)&lt;$G97,$I97&lt;&gt;0),$G97/$H97,0)*IF(AND($K97&gt;0,AC$3&gt;$K97),0,1)*тех!AN$6</f>
        <v>0</v>
      </c>
      <c r="AD97" s="64">
        <f>IF(AND(AD$3&gt;=$I97,$H97&gt;0,SUM($M97:AC97)&lt;$G97,$I97&lt;&gt;0),$G97/$H97,0)*IF(AND($K97&gt;0,AD$3&gt;$K97),0,1)*тех!AO$6</f>
        <v>0</v>
      </c>
      <c r="AE97" s="64">
        <f>IF(AND(AE$3&gt;=$I97,$H97&gt;0,SUM($M97:AD97)&lt;$G97,$I97&lt;&gt;0),$G97/$H97,0)*IF(AND($K97&gt;0,AE$3&gt;$K97),0,1)*тех!AP$6</f>
        <v>0</v>
      </c>
      <c r="AF97" s="64">
        <f>IF(AND(AF$3&gt;=$I97,$H97&gt;0,SUM($M97:AE97)&lt;$G97,$I97&lt;&gt;0),$G97/$H97,0)*IF(AND($K97&gt;0,AF$3&gt;$K97),0,1)*тех!AQ$6</f>
        <v>0</v>
      </c>
      <c r="AG97" s="64">
        <f>IF(AND(AG$3&gt;=$I97,$H97&gt;0,SUM($M97:AF97)&lt;$G97,$I97&lt;&gt;0),$G97/$H97,0)*IF(AND($K97&gt;0,AG$3&gt;$K97),0,1)*тех!AR$6</f>
        <v>0</v>
      </c>
      <c r="AH97" s="64">
        <f>IF(AND(AH$3&gt;=$I97,$H97&gt;0,SUM($M97:AG97)&lt;$G97,$I97&lt;&gt;0),$G97/$H97,0)*IF(AND($K97&gt;0,AH$3&gt;$K97),0,1)*тех!AS$6</f>
        <v>0</v>
      </c>
      <c r="AI97" s="64">
        <f>IF(AND(AI$3&gt;=$I97,$H97&gt;0,SUM($M97:AH97)&lt;$G97,$I97&lt;&gt;0),$G97/$H97,0)*IF(AND($K97&gt;0,AI$3&gt;$K97),0,1)*тех!AT$6</f>
        <v>0</v>
      </c>
      <c r="AJ97" s="64">
        <f>IF(AND(AJ$3&gt;=$I97,$H97&gt;0,SUM($M97:AI97)&lt;$G97,$I97&lt;&gt;0),$G97/$H97,0)*IF(AND($K97&gt;0,AJ$3&gt;$K97),0,1)*тех!AU$6</f>
        <v>0</v>
      </c>
      <c r="AK97" s="64">
        <f>IF(AND(AK$3&gt;=$I97,$H97&gt;0,SUM($M97:AJ97)&lt;$G97,$I97&lt;&gt;0),$G97/$H97,0)*IF(AND($K97&gt;0,AK$3&gt;$K97),0,1)*тех!AV$6</f>
        <v>0</v>
      </c>
      <c r="AL97" s="64">
        <f>IF(AND(AL$3&gt;=$I97,$H97&gt;0,SUM($M97:AK97)&lt;$G97,$I97&lt;&gt;0),$G97/$H97,0)*IF(AND($K97&gt;0,AL$3&gt;$K97),0,1)*тех!AW$6</f>
        <v>0</v>
      </c>
      <c r="AM97" s="64">
        <f>IF(AND(AM$3&gt;=$I97,$H97&gt;0,SUM($M97:AL97)&lt;$G97,$I97&lt;&gt;0),$G97/$H97,0)*IF(AND($K97&gt;0,AM$3&gt;$K97),0,1)*тех!AX$6</f>
        <v>0</v>
      </c>
      <c r="AN97" s="64">
        <f>IF(AND(AN$3&gt;=$I97,$H97&gt;0,SUM($M97:AM97)&lt;$G97,$I97&lt;&gt;0),$G97/$H97,0)*IF(AND($K97&gt;0,AN$3&gt;$K97),0,1)*тех!AY$6</f>
        <v>0</v>
      </c>
      <c r="AO97" s="64">
        <f>IF(AND(AO$3&gt;=$I97,$H97&gt;0,SUM($M97:AN97)&lt;$G97,$I97&lt;&gt;0),$G97/$H97,0)*IF(AND($K97&gt;0,AO$3&gt;$K97),0,1)*тех!AZ$6</f>
        <v>0</v>
      </c>
      <c r="AP97" s="64">
        <f>IF(AND(AP$3&gt;=$I97,$H97&gt;0,SUM($M97:AO97)&lt;$G97,$I97&lt;&gt;0),$G97/$H97,0)*IF(AND($K97&gt;0,AP$3&gt;$K97),0,1)*тех!BA$6</f>
        <v>0</v>
      </c>
      <c r="AQ97" s="64">
        <f>IF(AND(AQ$3&gt;=$I97,$H97&gt;0,SUM($M97:AP97)&lt;$G97,$I97&lt;&gt;0),$G97/$H97,0)*IF(AND($K97&gt;0,AQ$3&gt;$K97),0,1)*тех!BB$6</f>
        <v>0</v>
      </c>
      <c r="AR97" s="64">
        <f>IF(AND(AR$3&gt;=$I97,$H97&gt;0,SUM($M97:AQ97)&lt;$G97,$I97&lt;&gt;0),$G97/$H97,0)*IF(AND($K97&gt;0,AR$3&gt;$K97),0,1)*тех!BC$6</f>
        <v>0</v>
      </c>
      <c r="AS97" s="64">
        <f>IF(AND(AS$3&gt;=$I97,$H97&gt;0,SUM($M97:AR97)&lt;$G97,$I97&lt;&gt;0),$G97/$H97,0)*IF(AND($K97&gt;0,AS$3&gt;$K97),0,1)*тех!BD$6</f>
        <v>0</v>
      </c>
      <c r="AT97" s="64">
        <f>IF(AND(AT$3&gt;=$I97,$H97&gt;0,SUM($M97:AS97)&lt;$G97,$I97&lt;&gt;0),$G97/$H97,0)*IF(AND($K97&gt;0,AT$3&gt;$K97),0,1)*тех!BE$6</f>
        <v>0</v>
      </c>
      <c r="AU97" s="64">
        <f>IF(AND(AU$3&gt;=$I97,$H97&gt;0,SUM($M97:AT97)&lt;$G97,$I97&lt;&gt;0),$G97/$H97,0)*IF(AND($K97&gt;0,AU$3&gt;$K97),0,1)*тех!BF$6</f>
        <v>0</v>
      </c>
      <c r="AV97" s="64">
        <f>IF(AND(AV$3&gt;=$I97,$H97&gt;0,SUM($M97:AU97)&lt;$G97,$I97&lt;&gt;0),$G97/$H97,0)*IF(AND($K97&gt;0,AV$3&gt;$K97),0,1)*тех!BG$6</f>
        <v>0</v>
      </c>
      <c r="AW97" s="64">
        <f>IF(AND(AW$3&gt;=$I97,$H97&gt;0,SUM($M97:AV97)&lt;$G97,$I97&lt;&gt;0),$G97/$H97,0)*IF(AND($K97&gt;0,AW$3&gt;$K97),0,1)*тех!BH$6</f>
        <v>0</v>
      </c>
      <c r="AX97" s="64">
        <f>IF(AND(AX$3&gt;=$I97,$H97&gt;0,SUM($M97:AW97)&lt;$G97,$I97&lt;&gt;0),$G97/$H97,0)*IF(AND($K97&gt;0,AX$3&gt;$K97),0,1)*тех!BI$6</f>
        <v>0</v>
      </c>
      <c r="AY97" s="64">
        <f>IF(AND(AY$3&gt;=$I97,$H97&gt;0,SUM($M97:AX97)&lt;$G97,$I97&lt;&gt;0),$G97/$H97,0)*IF(AND($K97&gt;0,AY$3&gt;$K97),0,1)*тех!BJ$6</f>
        <v>0</v>
      </c>
      <c r="AZ97" s="64">
        <f>IF(AND(AZ$3&gt;=$I97,$H97&gt;0,SUM($M97:AY97)&lt;$G97,$I97&lt;&gt;0),$G97/$H97,0)*IF(AND($K97&gt;0,AZ$3&gt;$K97),0,1)*тех!BK$6</f>
        <v>0</v>
      </c>
      <c r="BA97" s="64">
        <f>IF(AND(BA$3&gt;=$I97,$H97&gt;0,SUM($M97:AZ97)&lt;$G97,$I97&lt;&gt;0),$G97/$H97,0)*IF(AND($K97&gt;0,BA$3&gt;$K97),0,1)*тех!BL$6</f>
        <v>0</v>
      </c>
      <c r="BB97" s="64">
        <f>IF(AND(BB$3&gt;=$I97,$H97&gt;0,SUM($M97:BA97)&lt;$G97,$I97&lt;&gt;0),$G97/$H97,0)*IF(AND($K97&gt;0,BB$3&gt;$K97),0,1)*тех!BM$6</f>
        <v>0</v>
      </c>
      <c r="BC97" s="64">
        <f>IF(AND(BC$3&gt;=$I97,$H97&gt;0,SUM($M97:BB97)&lt;$G97,$I97&lt;&gt;0),$G97/$H97,0)*IF(AND($K97&gt;0,BC$3&gt;$K97),0,1)*тех!BN$6</f>
        <v>0</v>
      </c>
      <c r="BD97" s="64">
        <f>IF(AND(BD$3&gt;=$I97,$H97&gt;0,SUM($M97:BC97)&lt;$G97,$I97&lt;&gt;0),$G97/$H97,0)*IF(AND($K97&gt;0,BD$3&gt;$K97),0,1)*тех!BO$6</f>
        <v>0</v>
      </c>
      <c r="BE97" s="64">
        <f>IF(AND(BE$3&gt;=$I97,$H97&gt;0,SUM($M97:BD97)&lt;$G97,$I97&lt;&gt;0),$G97/$H97,0)*IF(AND($K97&gt;0,BE$3&gt;$K97),0,1)*тех!BP$6</f>
        <v>0</v>
      </c>
      <c r="BF97" s="64">
        <f>IF(AND(BF$3&gt;=$I97,$H97&gt;0,SUM($M97:BE97)&lt;$G97,$I97&lt;&gt;0),$G97/$H97,0)*IF(AND($K97&gt;0,BF$3&gt;$K97),0,1)*тех!BQ$6</f>
        <v>0</v>
      </c>
      <c r="BG97" s="64">
        <f>IF(AND(BG$3&gt;=$I97,$H97&gt;0,SUM($M97:BF97)&lt;$G97,$I97&lt;&gt;0),$G97/$H97,0)*IF(AND($K97&gt;0,BG$3&gt;$K97),0,1)*тех!BR$6</f>
        <v>0</v>
      </c>
      <c r="BH97" s="64">
        <f>IF(AND(BH$3&gt;=$I97,$H97&gt;0,SUM($M97:BG97)&lt;$G97,$I97&lt;&gt;0),$G97/$H97,0)*IF(AND($K97&gt;0,BH$3&gt;$K97),0,1)*тех!BS$6</f>
        <v>0</v>
      </c>
      <c r="BI97" s="64">
        <f>IF(AND(BI$3&gt;=$I97,$H97&gt;0,SUM($M97:BH97)&lt;$G97,$I97&lt;&gt;0),$G97/$H97,0)*IF(AND($K97&gt;0,BI$3&gt;$K97),0,1)*тех!BT$6</f>
        <v>0</v>
      </c>
      <c r="BJ97" s="64">
        <f>IF(AND(BJ$3&gt;=$I97,$H97&gt;0,SUM($M97:BI97)&lt;$G97,$I97&lt;&gt;0),$G97/$H97,0)*IF(AND($K97&gt;0,BJ$3&gt;$K97),0,1)*тех!BU$6</f>
        <v>0</v>
      </c>
      <c r="BK97" s="64">
        <f>IF(AND(BK$3&gt;=$I97,$H97&gt;0,SUM($M97:BJ97)&lt;$G97,$I97&lt;&gt;0),$G97/$H97,0)*IF(AND($K97&gt;0,BK$3&gt;$K97),0,1)*тех!BV$6</f>
        <v>0</v>
      </c>
      <c r="BL97" s="64">
        <f>IF(AND(BL$3&gt;=$I97,$H97&gt;0,SUM($M97:BK97)&lt;$G97,$I97&lt;&gt;0),$G97/$H97,0)*IF(AND($K97&gt;0,BL$3&gt;$K97),0,1)*тех!BW$6</f>
        <v>0</v>
      </c>
      <c r="BM97" s="64">
        <f>IF(AND(BM$3&gt;=$I97,$H97&gt;0,SUM($M97:BL97)&lt;$G97,$I97&lt;&gt;0),$G97/$H97,0)*IF(AND($K97&gt;0,BM$3&gt;$K97),0,1)*тех!BX$6</f>
        <v>0</v>
      </c>
      <c r="BN97" s="64">
        <f>IF(AND(BN$3&gt;=$I97,$H97&gt;0,SUM($M97:BM97)&lt;$G97,$I97&lt;&gt;0),$G97/$H97,0)*IF(AND($K97&gt;0,BN$3&gt;$K97),0,1)*тех!BY$6</f>
        <v>0</v>
      </c>
      <c r="BO97" s="64">
        <f>IF(AND(BO$3&gt;=$I97,$H97&gt;0,SUM($M97:BN97)&lt;$G97,$I97&lt;&gt;0),$G97/$H97,0)*IF(AND($K97&gt;0,BO$3&gt;$K97),0,1)*тех!BZ$6</f>
        <v>0</v>
      </c>
      <c r="BP97" s="64">
        <f>IF(AND(BP$3&gt;=$I97,$H97&gt;0,SUM($M97:BO97)&lt;$G97,$I97&lt;&gt;0),$G97/$H97,0)*IF(AND($K97&gt;0,BP$3&gt;$K97),0,1)*тех!CA$6</f>
        <v>0</v>
      </c>
      <c r="BQ97" s="64">
        <f>IF(AND(BQ$3&gt;=$I97,$H97&gt;0,SUM($M97:BP97)&lt;$G97,$I97&lt;&gt;0),$G97/$H97,0)*IF(AND($K97&gt;0,BQ$3&gt;$K97),0,1)*тех!CB$6</f>
        <v>0</v>
      </c>
      <c r="BR97" s="64">
        <f>IF(AND(BR$3&gt;=$I97,$H97&gt;0,SUM($M97:BQ97)&lt;$G97,$I97&lt;&gt;0),$G97/$H97,0)*IF(AND($K97&gt;0,BR$3&gt;$K97),0,1)*тех!CC$6</f>
        <v>0</v>
      </c>
      <c r="BS97" s="64">
        <f>IF(AND(BS$3&gt;=$I97,$H97&gt;0,SUM($M97:BR97)&lt;$G97,$I97&lt;&gt;0),$G97/$H97,0)*IF(AND($K97&gt;0,BS$3&gt;$K97),0,1)*тех!CD$6</f>
        <v>0</v>
      </c>
      <c r="BT97" s="64">
        <f>IF(AND(BT$3&gt;=$I97,$H97&gt;0,SUM($M97:BS97)&lt;$G97,$I97&lt;&gt;0),$G97/$H97,0)*IF(AND($K97&gt;0,BT$3&gt;$K97),0,1)*тех!CE$6</f>
        <v>0</v>
      </c>
    </row>
    <row r="98" spans="2:72" hidden="1" outlineLevel="1">
      <c r="B98" s="3">
        <v>93</v>
      </c>
      <c r="C98" s="19"/>
      <c r="D98" s="19"/>
      <c r="E98" s="71"/>
      <c r="F98" s="19">
        <v>0</v>
      </c>
      <c r="G98" s="76">
        <f t="shared" si="7"/>
        <v>0</v>
      </c>
      <c r="H98" s="7">
        <f>IFERROR(VLOOKUP(D98,тех!$N$19:$O$24,2,FALSE),)</f>
        <v>0</v>
      </c>
      <c r="I98" s="20">
        <f t="shared" si="6"/>
        <v>42370</v>
      </c>
      <c r="J98" s="111">
        <f>IF(AND(H98+(YEAR(I98)-YEAR(Параметры!$C$11))*12+(MONTH(I98)-MONTH(Параметры!$C$11))&gt;Параметры!$C$12,F98&gt;0),(G98-SUM(M98:BT98))/F98,)</f>
        <v>0</v>
      </c>
      <c r="K98" s="112" t="str">
        <f>IF(H98+(YEAR(I98)-YEAR(Параметры!$C$11))*12+(MONTH(I98)-MONTH(Параметры!$C$11))&gt;Параметры!$C$12,DATE(YEAR(Параметры!$C$11),MONTH(Параметры!$C$11)+Параметры!$C$12-1,1),"")</f>
        <v/>
      </c>
      <c r="M98" s="76">
        <f t="shared" si="2"/>
        <v>0</v>
      </c>
      <c r="N98" s="64">
        <f>IF(AND(N$3&gt;=$I98,$H98&gt;0,SUM($M98:M98)&lt;$G98,$I98&lt;&gt;0),$G98/$H98,0)*IF(AND($K98&gt;0,N$3&gt;$K98),0,1)*тех!Y$6</f>
        <v>0</v>
      </c>
      <c r="O98" s="64">
        <f>IF(AND(O$3&gt;=$I98,$H98&gt;0,SUM($M98:N98)&lt;$G98,$I98&lt;&gt;0),$G98/$H98,0)*IF(AND($K98&gt;0,O$3&gt;$K98),0,1)*тех!Z$6</f>
        <v>0</v>
      </c>
      <c r="P98" s="64">
        <f>IF(AND(P$3&gt;=$I98,$H98&gt;0,SUM($M98:O98)&lt;$G98,$I98&lt;&gt;0),$G98/$H98,0)*IF(AND($K98&gt;0,P$3&gt;$K98),0,1)*тех!AA$6</f>
        <v>0</v>
      </c>
      <c r="Q98" s="64">
        <f>IF(AND(Q$3&gt;=$I98,$H98&gt;0,SUM($M98:P98)&lt;$G98,$I98&lt;&gt;0),$G98/$H98,0)*IF(AND($K98&gt;0,Q$3&gt;$K98),0,1)*тех!AB$6</f>
        <v>0</v>
      </c>
      <c r="R98" s="64">
        <f>IF(AND(R$3&gt;=$I98,$H98&gt;0,SUM($M98:Q98)&lt;$G98,$I98&lt;&gt;0),$G98/$H98,0)*IF(AND($K98&gt;0,R$3&gt;$K98),0,1)*тех!AC$6</f>
        <v>0</v>
      </c>
      <c r="S98" s="64">
        <f>IF(AND(S$3&gt;=$I98,$H98&gt;0,SUM($M98:R98)&lt;$G98,$I98&lt;&gt;0),$G98/$H98,0)*IF(AND($K98&gt;0,S$3&gt;$K98),0,1)*тех!AD$6</f>
        <v>0</v>
      </c>
      <c r="T98" s="64">
        <f>IF(AND(T$3&gt;=$I98,$H98&gt;0,SUM($M98:S98)&lt;$G98,$I98&lt;&gt;0),$G98/$H98,0)*IF(AND($K98&gt;0,T$3&gt;$K98),0,1)*тех!AE$6</f>
        <v>0</v>
      </c>
      <c r="U98" s="64">
        <f>IF(AND(U$3&gt;=$I98,$H98&gt;0,SUM($M98:T98)&lt;$G98,$I98&lt;&gt;0),$G98/$H98,0)*IF(AND($K98&gt;0,U$3&gt;$K98),0,1)*тех!AF$6</f>
        <v>0</v>
      </c>
      <c r="V98" s="64">
        <f>IF(AND(V$3&gt;=$I98,$H98&gt;0,SUM($M98:U98)&lt;$G98,$I98&lt;&gt;0),$G98/$H98,0)*IF(AND($K98&gt;0,V$3&gt;$K98),0,1)*тех!AG$6</f>
        <v>0</v>
      </c>
      <c r="W98" s="64">
        <f>IF(AND(W$3&gt;=$I98,$H98&gt;0,SUM($M98:V98)&lt;$G98,$I98&lt;&gt;0),$G98/$H98,0)*IF(AND($K98&gt;0,W$3&gt;$K98),0,1)*тех!AH$6</f>
        <v>0</v>
      </c>
      <c r="X98" s="64">
        <f>IF(AND(X$3&gt;=$I98,$H98&gt;0,SUM($M98:W98)&lt;$G98,$I98&lt;&gt;0),$G98/$H98,0)*IF(AND($K98&gt;0,X$3&gt;$K98),0,1)*тех!AI$6</f>
        <v>0</v>
      </c>
      <c r="Y98" s="64">
        <f>IF(AND(Y$3&gt;=$I98,$H98&gt;0,SUM($M98:X98)&lt;$G98,$I98&lt;&gt;0),$G98/$H98,0)*IF(AND($K98&gt;0,Y$3&gt;$K98),0,1)*тех!AJ$6</f>
        <v>0</v>
      </c>
      <c r="Z98" s="64">
        <f>IF(AND(Z$3&gt;=$I98,$H98&gt;0,SUM($M98:Y98)&lt;$G98,$I98&lt;&gt;0),$G98/$H98,0)*IF(AND($K98&gt;0,Z$3&gt;$K98),0,1)*тех!AK$6</f>
        <v>0</v>
      </c>
      <c r="AA98" s="64">
        <f>IF(AND(AA$3&gt;=$I98,$H98&gt;0,SUM($M98:Z98)&lt;$G98,$I98&lt;&gt;0),$G98/$H98,0)*IF(AND($K98&gt;0,AA$3&gt;$K98),0,1)*тех!AL$6</f>
        <v>0</v>
      </c>
      <c r="AB98" s="64">
        <f>IF(AND(AB$3&gt;=$I98,$H98&gt;0,SUM($M98:AA98)&lt;$G98,$I98&lt;&gt;0),$G98/$H98,0)*IF(AND($K98&gt;0,AB$3&gt;$K98),0,1)*тех!AM$6</f>
        <v>0</v>
      </c>
      <c r="AC98" s="64">
        <f>IF(AND(AC$3&gt;=$I98,$H98&gt;0,SUM($M98:AB98)&lt;$G98,$I98&lt;&gt;0),$G98/$H98,0)*IF(AND($K98&gt;0,AC$3&gt;$K98),0,1)*тех!AN$6</f>
        <v>0</v>
      </c>
      <c r="AD98" s="64">
        <f>IF(AND(AD$3&gt;=$I98,$H98&gt;0,SUM($M98:AC98)&lt;$G98,$I98&lt;&gt;0),$G98/$H98,0)*IF(AND($K98&gt;0,AD$3&gt;$K98),0,1)*тех!AO$6</f>
        <v>0</v>
      </c>
      <c r="AE98" s="64">
        <f>IF(AND(AE$3&gt;=$I98,$H98&gt;0,SUM($M98:AD98)&lt;$G98,$I98&lt;&gt;0),$G98/$H98,0)*IF(AND($K98&gt;0,AE$3&gt;$K98),0,1)*тех!AP$6</f>
        <v>0</v>
      </c>
      <c r="AF98" s="64">
        <f>IF(AND(AF$3&gt;=$I98,$H98&gt;0,SUM($M98:AE98)&lt;$G98,$I98&lt;&gt;0),$G98/$H98,0)*IF(AND($K98&gt;0,AF$3&gt;$K98),0,1)*тех!AQ$6</f>
        <v>0</v>
      </c>
      <c r="AG98" s="64">
        <f>IF(AND(AG$3&gt;=$I98,$H98&gt;0,SUM($M98:AF98)&lt;$G98,$I98&lt;&gt;0),$G98/$H98,0)*IF(AND($K98&gt;0,AG$3&gt;$K98),0,1)*тех!AR$6</f>
        <v>0</v>
      </c>
      <c r="AH98" s="64">
        <f>IF(AND(AH$3&gt;=$I98,$H98&gt;0,SUM($M98:AG98)&lt;$G98,$I98&lt;&gt;0),$G98/$H98,0)*IF(AND($K98&gt;0,AH$3&gt;$K98),0,1)*тех!AS$6</f>
        <v>0</v>
      </c>
      <c r="AI98" s="64">
        <f>IF(AND(AI$3&gt;=$I98,$H98&gt;0,SUM($M98:AH98)&lt;$G98,$I98&lt;&gt;0),$G98/$H98,0)*IF(AND($K98&gt;0,AI$3&gt;$K98),0,1)*тех!AT$6</f>
        <v>0</v>
      </c>
      <c r="AJ98" s="64">
        <f>IF(AND(AJ$3&gt;=$I98,$H98&gt;0,SUM($M98:AI98)&lt;$G98,$I98&lt;&gt;0),$G98/$H98,0)*IF(AND($K98&gt;0,AJ$3&gt;$K98),0,1)*тех!AU$6</f>
        <v>0</v>
      </c>
      <c r="AK98" s="64">
        <f>IF(AND(AK$3&gt;=$I98,$H98&gt;0,SUM($M98:AJ98)&lt;$G98,$I98&lt;&gt;0),$G98/$H98,0)*IF(AND($K98&gt;0,AK$3&gt;$K98),0,1)*тех!AV$6</f>
        <v>0</v>
      </c>
      <c r="AL98" s="64">
        <f>IF(AND(AL$3&gt;=$I98,$H98&gt;0,SUM($M98:AK98)&lt;$G98,$I98&lt;&gt;0),$G98/$H98,0)*IF(AND($K98&gt;0,AL$3&gt;$K98),0,1)*тех!AW$6</f>
        <v>0</v>
      </c>
      <c r="AM98" s="64">
        <f>IF(AND(AM$3&gt;=$I98,$H98&gt;0,SUM($M98:AL98)&lt;$G98,$I98&lt;&gt;0),$G98/$H98,0)*IF(AND($K98&gt;0,AM$3&gt;$K98),0,1)*тех!AX$6</f>
        <v>0</v>
      </c>
      <c r="AN98" s="64">
        <f>IF(AND(AN$3&gt;=$I98,$H98&gt;0,SUM($M98:AM98)&lt;$G98,$I98&lt;&gt;0),$G98/$H98,0)*IF(AND($K98&gt;0,AN$3&gt;$K98),0,1)*тех!AY$6</f>
        <v>0</v>
      </c>
      <c r="AO98" s="64">
        <f>IF(AND(AO$3&gt;=$I98,$H98&gt;0,SUM($M98:AN98)&lt;$G98,$I98&lt;&gt;0),$G98/$H98,0)*IF(AND($K98&gt;0,AO$3&gt;$K98),0,1)*тех!AZ$6</f>
        <v>0</v>
      </c>
      <c r="AP98" s="64">
        <f>IF(AND(AP$3&gt;=$I98,$H98&gt;0,SUM($M98:AO98)&lt;$G98,$I98&lt;&gt;0),$G98/$H98,0)*IF(AND($K98&gt;0,AP$3&gt;$K98),0,1)*тех!BA$6</f>
        <v>0</v>
      </c>
      <c r="AQ98" s="64">
        <f>IF(AND(AQ$3&gt;=$I98,$H98&gt;0,SUM($M98:AP98)&lt;$G98,$I98&lt;&gt;0),$G98/$H98,0)*IF(AND($K98&gt;0,AQ$3&gt;$K98),0,1)*тех!BB$6</f>
        <v>0</v>
      </c>
      <c r="AR98" s="64">
        <f>IF(AND(AR$3&gt;=$I98,$H98&gt;0,SUM($M98:AQ98)&lt;$G98,$I98&lt;&gt;0),$G98/$H98,0)*IF(AND($K98&gt;0,AR$3&gt;$K98),0,1)*тех!BC$6</f>
        <v>0</v>
      </c>
      <c r="AS98" s="64">
        <f>IF(AND(AS$3&gt;=$I98,$H98&gt;0,SUM($M98:AR98)&lt;$G98,$I98&lt;&gt;0),$G98/$H98,0)*IF(AND($K98&gt;0,AS$3&gt;$K98),0,1)*тех!BD$6</f>
        <v>0</v>
      </c>
      <c r="AT98" s="64">
        <f>IF(AND(AT$3&gt;=$I98,$H98&gt;0,SUM($M98:AS98)&lt;$G98,$I98&lt;&gt;0),$G98/$H98,0)*IF(AND($K98&gt;0,AT$3&gt;$K98),0,1)*тех!BE$6</f>
        <v>0</v>
      </c>
      <c r="AU98" s="64">
        <f>IF(AND(AU$3&gt;=$I98,$H98&gt;0,SUM($M98:AT98)&lt;$G98,$I98&lt;&gt;0),$G98/$H98,0)*IF(AND($K98&gt;0,AU$3&gt;$K98),0,1)*тех!BF$6</f>
        <v>0</v>
      </c>
      <c r="AV98" s="64">
        <f>IF(AND(AV$3&gt;=$I98,$H98&gt;0,SUM($M98:AU98)&lt;$G98,$I98&lt;&gt;0),$G98/$H98,0)*IF(AND($K98&gt;0,AV$3&gt;$K98),0,1)*тех!BG$6</f>
        <v>0</v>
      </c>
      <c r="AW98" s="64">
        <f>IF(AND(AW$3&gt;=$I98,$H98&gt;0,SUM($M98:AV98)&lt;$G98,$I98&lt;&gt;0),$G98/$H98,0)*IF(AND($K98&gt;0,AW$3&gt;$K98),0,1)*тех!BH$6</f>
        <v>0</v>
      </c>
      <c r="AX98" s="64">
        <f>IF(AND(AX$3&gt;=$I98,$H98&gt;0,SUM($M98:AW98)&lt;$G98,$I98&lt;&gt;0),$G98/$H98,0)*IF(AND($K98&gt;0,AX$3&gt;$K98),0,1)*тех!BI$6</f>
        <v>0</v>
      </c>
      <c r="AY98" s="64">
        <f>IF(AND(AY$3&gt;=$I98,$H98&gt;0,SUM($M98:AX98)&lt;$G98,$I98&lt;&gt;0),$G98/$H98,0)*IF(AND($K98&gt;0,AY$3&gt;$K98),0,1)*тех!BJ$6</f>
        <v>0</v>
      </c>
      <c r="AZ98" s="64">
        <f>IF(AND(AZ$3&gt;=$I98,$H98&gt;0,SUM($M98:AY98)&lt;$G98,$I98&lt;&gt;0),$G98/$H98,0)*IF(AND($K98&gt;0,AZ$3&gt;$K98),0,1)*тех!BK$6</f>
        <v>0</v>
      </c>
      <c r="BA98" s="64">
        <f>IF(AND(BA$3&gt;=$I98,$H98&gt;0,SUM($M98:AZ98)&lt;$G98,$I98&lt;&gt;0),$G98/$H98,0)*IF(AND($K98&gt;0,BA$3&gt;$K98),0,1)*тех!BL$6</f>
        <v>0</v>
      </c>
      <c r="BB98" s="64">
        <f>IF(AND(BB$3&gt;=$I98,$H98&gt;0,SUM($M98:BA98)&lt;$G98,$I98&lt;&gt;0),$G98/$H98,0)*IF(AND($K98&gt;0,BB$3&gt;$K98),0,1)*тех!BM$6</f>
        <v>0</v>
      </c>
      <c r="BC98" s="64">
        <f>IF(AND(BC$3&gt;=$I98,$H98&gt;0,SUM($M98:BB98)&lt;$G98,$I98&lt;&gt;0),$G98/$H98,0)*IF(AND($K98&gt;0,BC$3&gt;$K98),0,1)*тех!BN$6</f>
        <v>0</v>
      </c>
      <c r="BD98" s="64">
        <f>IF(AND(BD$3&gt;=$I98,$H98&gt;0,SUM($M98:BC98)&lt;$G98,$I98&lt;&gt;0),$G98/$H98,0)*IF(AND($K98&gt;0,BD$3&gt;$K98),0,1)*тех!BO$6</f>
        <v>0</v>
      </c>
      <c r="BE98" s="64">
        <f>IF(AND(BE$3&gt;=$I98,$H98&gt;0,SUM($M98:BD98)&lt;$G98,$I98&lt;&gt;0),$G98/$H98,0)*IF(AND($K98&gt;0,BE$3&gt;$K98),0,1)*тех!BP$6</f>
        <v>0</v>
      </c>
      <c r="BF98" s="64">
        <f>IF(AND(BF$3&gt;=$I98,$H98&gt;0,SUM($M98:BE98)&lt;$G98,$I98&lt;&gt;0),$G98/$H98,0)*IF(AND($K98&gt;0,BF$3&gt;$K98),0,1)*тех!BQ$6</f>
        <v>0</v>
      </c>
      <c r="BG98" s="64">
        <f>IF(AND(BG$3&gt;=$I98,$H98&gt;0,SUM($M98:BF98)&lt;$G98,$I98&lt;&gt;0),$G98/$H98,0)*IF(AND($K98&gt;0,BG$3&gt;$K98),0,1)*тех!BR$6</f>
        <v>0</v>
      </c>
      <c r="BH98" s="64">
        <f>IF(AND(BH$3&gt;=$I98,$H98&gt;0,SUM($M98:BG98)&lt;$G98,$I98&lt;&gt;0),$G98/$H98,0)*IF(AND($K98&gt;0,BH$3&gt;$K98),0,1)*тех!BS$6</f>
        <v>0</v>
      </c>
      <c r="BI98" s="64">
        <f>IF(AND(BI$3&gt;=$I98,$H98&gt;0,SUM($M98:BH98)&lt;$G98,$I98&lt;&gt;0),$G98/$H98,0)*IF(AND($K98&gt;0,BI$3&gt;$K98),0,1)*тех!BT$6</f>
        <v>0</v>
      </c>
      <c r="BJ98" s="64">
        <f>IF(AND(BJ$3&gt;=$I98,$H98&gt;0,SUM($M98:BI98)&lt;$G98,$I98&lt;&gt;0),$G98/$H98,0)*IF(AND($K98&gt;0,BJ$3&gt;$K98),0,1)*тех!BU$6</f>
        <v>0</v>
      </c>
      <c r="BK98" s="64">
        <f>IF(AND(BK$3&gt;=$I98,$H98&gt;0,SUM($M98:BJ98)&lt;$G98,$I98&lt;&gt;0),$G98/$H98,0)*IF(AND($K98&gt;0,BK$3&gt;$K98),0,1)*тех!BV$6</f>
        <v>0</v>
      </c>
      <c r="BL98" s="64">
        <f>IF(AND(BL$3&gt;=$I98,$H98&gt;0,SUM($M98:BK98)&lt;$G98,$I98&lt;&gt;0),$G98/$H98,0)*IF(AND($K98&gt;0,BL$3&gt;$K98),0,1)*тех!BW$6</f>
        <v>0</v>
      </c>
      <c r="BM98" s="64">
        <f>IF(AND(BM$3&gt;=$I98,$H98&gt;0,SUM($M98:BL98)&lt;$G98,$I98&lt;&gt;0),$G98/$H98,0)*IF(AND($K98&gt;0,BM$3&gt;$K98),0,1)*тех!BX$6</f>
        <v>0</v>
      </c>
      <c r="BN98" s="64">
        <f>IF(AND(BN$3&gt;=$I98,$H98&gt;0,SUM($M98:BM98)&lt;$G98,$I98&lt;&gt;0),$G98/$H98,0)*IF(AND($K98&gt;0,BN$3&gt;$K98),0,1)*тех!BY$6</f>
        <v>0</v>
      </c>
      <c r="BO98" s="64">
        <f>IF(AND(BO$3&gt;=$I98,$H98&gt;0,SUM($M98:BN98)&lt;$G98,$I98&lt;&gt;0),$G98/$H98,0)*IF(AND($K98&gt;0,BO$3&gt;$K98),0,1)*тех!BZ$6</f>
        <v>0</v>
      </c>
      <c r="BP98" s="64">
        <f>IF(AND(BP$3&gt;=$I98,$H98&gt;0,SUM($M98:BO98)&lt;$G98,$I98&lt;&gt;0),$G98/$H98,0)*IF(AND($K98&gt;0,BP$3&gt;$K98),0,1)*тех!CA$6</f>
        <v>0</v>
      </c>
      <c r="BQ98" s="64">
        <f>IF(AND(BQ$3&gt;=$I98,$H98&gt;0,SUM($M98:BP98)&lt;$G98,$I98&lt;&gt;0),$G98/$H98,0)*IF(AND($K98&gt;0,BQ$3&gt;$K98),0,1)*тех!CB$6</f>
        <v>0</v>
      </c>
      <c r="BR98" s="64">
        <f>IF(AND(BR$3&gt;=$I98,$H98&gt;0,SUM($M98:BQ98)&lt;$G98,$I98&lt;&gt;0),$G98/$H98,0)*IF(AND($K98&gt;0,BR$3&gt;$K98),0,1)*тех!CC$6</f>
        <v>0</v>
      </c>
      <c r="BS98" s="64">
        <f>IF(AND(BS$3&gt;=$I98,$H98&gt;0,SUM($M98:BR98)&lt;$G98,$I98&lt;&gt;0),$G98/$H98,0)*IF(AND($K98&gt;0,BS$3&gt;$K98),0,1)*тех!CD$6</f>
        <v>0</v>
      </c>
      <c r="BT98" s="64">
        <f>IF(AND(BT$3&gt;=$I98,$H98&gt;0,SUM($M98:BS98)&lt;$G98,$I98&lt;&gt;0),$G98/$H98,0)*IF(AND($K98&gt;0,BT$3&gt;$K98),0,1)*тех!CE$6</f>
        <v>0</v>
      </c>
    </row>
    <row r="99" spans="2:72" hidden="1" outlineLevel="1">
      <c r="B99" s="3">
        <v>94</v>
      </c>
      <c r="C99" s="19"/>
      <c r="D99" s="19"/>
      <c r="E99" s="71"/>
      <c r="F99" s="19">
        <v>0</v>
      </c>
      <c r="G99" s="76">
        <f t="shared" si="7"/>
        <v>0</v>
      </c>
      <c r="H99" s="7">
        <f>IFERROR(VLOOKUP(D99,тех!$N$19:$O$24,2,FALSE),)</f>
        <v>0</v>
      </c>
      <c r="I99" s="20">
        <f t="shared" si="6"/>
        <v>42370</v>
      </c>
      <c r="J99" s="111">
        <f>IF(AND(H99+(YEAR(I99)-YEAR(Параметры!$C$11))*12+(MONTH(I99)-MONTH(Параметры!$C$11))&gt;Параметры!$C$12,F99&gt;0),(G99-SUM(M99:BT99))/F99,)</f>
        <v>0</v>
      </c>
      <c r="K99" s="112" t="str">
        <f>IF(H99+(YEAR(I99)-YEAR(Параметры!$C$11))*12+(MONTH(I99)-MONTH(Параметры!$C$11))&gt;Параметры!$C$12,DATE(YEAR(Параметры!$C$11),MONTH(Параметры!$C$11)+Параметры!$C$12-1,1),"")</f>
        <v/>
      </c>
      <c r="M99" s="76">
        <f t="shared" si="2"/>
        <v>0</v>
      </c>
      <c r="N99" s="64">
        <f>IF(AND(N$3&gt;=$I99,$H99&gt;0,SUM($M99:M99)&lt;$G99,$I99&lt;&gt;0),$G99/$H99,0)*IF(AND($K99&gt;0,N$3&gt;$K99),0,1)*тех!Y$6</f>
        <v>0</v>
      </c>
      <c r="O99" s="64">
        <f>IF(AND(O$3&gt;=$I99,$H99&gt;0,SUM($M99:N99)&lt;$G99,$I99&lt;&gt;0),$G99/$H99,0)*IF(AND($K99&gt;0,O$3&gt;$K99),0,1)*тех!Z$6</f>
        <v>0</v>
      </c>
      <c r="P99" s="64">
        <f>IF(AND(P$3&gt;=$I99,$H99&gt;0,SUM($M99:O99)&lt;$G99,$I99&lt;&gt;0),$G99/$H99,0)*IF(AND($K99&gt;0,P$3&gt;$K99),0,1)*тех!AA$6</f>
        <v>0</v>
      </c>
      <c r="Q99" s="64">
        <f>IF(AND(Q$3&gt;=$I99,$H99&gt;0,SUM($M99:P99)&lt;$G99,$I99&lt;&gt;0),$G99/$H99,0)*IF(AND($K99&gt;0,Q$3&gt;$K99),0,1)*тех!AB$6</f>
        <v>0</v>
      </c>
      <c r="R99" s="64">
        <f>IF(AND(R$3&gt;=$I99,$H99&gt;0,SUM($M99:Q99)&lt;$G99,$I99&lt;&gt;0),$G99/$H99,0)*IF(AND($K99&gt;0,R$3&gt;$K99),0,1)*тех!AC$6</f>
        <v>0</v>
      </c>
      <c r="S99" s="64">
        <f>IF(AND(S$3&gt;=$I99,$H99&gt;0,SUM($M99:R99)&lt;$G99,$I99&lt;&gt;0),$G99/$H99,0)*IF(AND($K99&gt;0,S$3&gt;$K99),0,1)*тех!AD$6</f>
        <v>0</v>
      </c>
      <c r="T99" s="64">
        <f>IF(AND(T$3&gt;=$I99,$H99&gt;0,SUM($M99:S99)&lt;$G99,$I99&lt;&gt;0),$G99/$H99,0)*IF(AND($K99&gt;0,T$3&gt;$K99),0,1)*тех!AE$6</f>
        <v>0</v>
      </c>
      <c r="U99" s="64">
        <f>IF(AND(U$3&gt;=$I99,$H99&gt;0,SUM($M99:T99)&lt;$G99,$I99&lt;&gt;0),$G99/$H99,0)*IF(AND($K99&gt;0,U$3&gt;$K99),0,1)*тех!AF$6</f>
        <v>0</v>
      </c>
      <c r="V99" s="64">
        <f>IF(AND(V$3&gt;=$I99,$H99&gt;0,SUM($M99:U99)&lt;$G99,$I99&lt;&gt;0),$G99/$H99,0)*IF(AND($K99&gt;0,V$3&gt;$K99),0,1)*тех!AG$6</f>
        <v>0</v>
      </c>
      <c r="W99" s="64">
        <f>IF(AND(W$3&gt;=$I99,$H99&gt;0,SUM($M99:V99)&lt;$G99,$I99&lt;&gt;0),$G99/$H99,0)*IF(AND($K99&gt;0,W$3&gt;$K99),0,1)*тех!AH$6</f>
        <v>0</v>
      </c>
      <c r="X99" s="64">
        <f>IF(AND(X$3&gt;=$I99,$H99&gt;0,SUM($M99:W99)&lt;$G99,$I99&lt;&gt;0),$G99/$H99,0)*IF(AND($K99&gt;0,X$3&gt;$K99),0,1)*тех!AI$6</f>
        <v>0</v>
      </c>
      <c r="Y99" s="64">
        <f>IF(AND(Y$3&gt;=$I99,$H99&gt;0,SUM($M99:X99)&lt;$G99,$I99&lt;&gt;0),$G99/$H99,0)*IF(AND($K99&gt;0,Y$3&gt;$K99),0,1)*тех!AJ$6</f>
        <v>0</v>
      </c>
      <c r="Z99" s="64">
        <f>IF(AND(Z$3&gt;=$I99,$H99&gt;0,SUM($M99:Y99)&lt;$G99,$I99&lt;&gt;0),$G99/$H99,0)*IF(AND($K99&gt;0,Z$3&gt;$K99),0,1)*тех!AK$6</f>
        <v>0</v>
      </c>
      <c r="AA99" s="64">
        <f>IF(AND(AA$3&gt;=$I99,$H99&gt;0,SUM($M99:Z99)&lt;$G99,$I99&lt;&gt;0),$G99/$H99,0)*IF(AND($K99&gt;0,AA$3&gt;$K99),0,1)*тех!AL$6</f>
        <v>0</v>
      </c>
      <c r="AB99" s="64">
        <f>IF(AND(AB$3&gt;=$I99,$H99&gt;0,SUM($M99:AA99)&lt;$G99,$I99&lt;&gt;0),$G99/$H99,0)*IF(AND($K99&gt;0,AB$3&gt;$K99),0,1)*тех!AM$6</f>
        <v>0</v>
      </c>
      <c r="AC99" s="64">
        <f>IF(AND(AC$3&gt;=$I99,$H99&gt;0,SUM($M99:AB99)&lt;$G99,$I99&lt;&gt;0),$G99/$H99,0)*IF(AND($K99&gt;0,AC$3&gt;$K99),0,1)*тех!AN$6</f>
        <v>0</v>
      </c>
      <c r="AD99" s="64">
        <f>IF(AND(AD$3&gt;=$I99,$H99&gt;0,SUM($M99:AC99)&lt;$G99,$I99&lt;&gt;0),$G99/$H99,0)*IF(AND($K99&gt;0,AD$3&gt;$K99),0,1)*тех!AO$6</f>
        <v>0</v>
      </c>
      <c r="AE99" s="64">
        <f>IF(AND(AE$3&gt;=$I99,$H99&gt;0,SUM($M99:AD99)&lt;$G99,$I99&lt;&gt;0),$G99/$H99,0)*IF(AND($K99&gt;0,AE$3&gt;$K99),0,1)*тех!AP$6</f>
        <v>0</v>
      </c>
      <c r="AF99" s="64">
        <f>IF(AND(AF$3&gt;=$I99,$H99&gt;0,SUM($M99:AE99)&lt;$G99,$I99&lt;&gt;0),$G99/$H99,0)*IF(AND($K99&gt;0,AF$3&gt;$K99),0,1)*тех!AQ$6</f>
        <v>0</v>
      </c>
      <c r="AG99" s="64">
        <f>IF(AND(AG$3&gt;=$I99,$H99&gt;0,SUM($M99:AF99)&lt;$G99,$I99&lt;&gt;0),$G99/$H99,0)*IF(AND($K99&gt;0,AG$3&gt;$K99),0,1)*тех!AR$6</f>
        <v>0</v>
      </c>
      <c r="AH99" s="64">
        <f>IF(AND(AH$3&gt;=$I99,$H99&gt;0,SUM($M99:AG99)&lt;$G99,$I99&lt;&gt;0),$G99/$H99,0)*IF(AND($K99&gt;0,AH$3&gt;$K99),0,1)*тех!AS$6</f>
        <v>0</v>
      </c>
      <c r="AI99" s="64">
        <f>IF(AND(AI$3&gt;=$I99,$H99&gt;0,SUM($M99:AH99)&lt;$G99,$I99&lt;&gt;0),$G99/$H99,0)*IF(AND($K99&gt;0,AI$3&gt;$K99),0,1)*тех!AT$6</f>
        <v>0</v>
      </c>
      <c r="AJ99" s="64">
        <f>IF(AND(AJ$3&gt;=$I99,$H99&gt;0,SUM($M99:AI99)&lt;$G99,$I99&lt;&gt;0),$G99/$H99,0)*IF(AND($K99&gt;0,AJ$3&gt;$K99),0,1)*тех!AU$6</f>
        <v>0</v>
      </c>
      <c r="AK99" s="64">
        <f>IF(AND(AK$3&gt;=$I99,$H99&gt;0,SUM($M99:AJ99)&lt;$G99,$I99&lt;&gt;0),$G99/$H99,0)*IF(AND($K99&gt;0,AK$3&gt;$K99),0,1)*тех!AV$6</f>
        <v>0</v>
      </c>
      <c r="AL99" s="64">
        <f>IF(AND(AL$3&gt;=$I99,$H99&gt;0,SUM($M99:AK99)&lt;$G99,$I99&lt;&gt;0),$G99/$H99,0)*IF(AND($K99&gt;0,AL$3&gt;$K99),0,1)*тех!AW$6</f>
        <v>0</v>
      </c>
      <c r="AM99" s="64">
        <f>IF(AND(AM$3&gt;=$I99,$H99&gt;0,SUM($M99:AL99)&lt;$G99,$I99&lt;&gt;0),$G99/$H99,0)*IF(AND($K99&gt;0,AM$3&gt;$K99),0,1)*тех!AX$6</f>
        <v>0</v>
      </c>
      <c r="AN99" s="64">
        <f>IF(AND(AN$3&gt;=$I99,$H99&gt;0,SUM($M99:AM99)&lt;$G99,$I99&lt;&gt;0),$G99/$H99,0)*IF(AND($K99&gt;0,AN$3&gt;$K99),0,1)*тех!AY$6</f>
        <v>0</v>
      </c>
      <c r="AO99" s="64">
        <f>IF(AND(AO$3&gt;=$I99,$H99&gt;0,SUM($M99:AN99)&lt;$G99,$I99&lt;&gt;0),$G99/$H99,0)*IF(AND($K99&gt;0,AO$3&gt;$K99),0,1)*тех!AZ$6</f>
        <v>0</v>
      </c>
      <c r="AP99" s="64">
        <f>IF(AND(AP$3&gt;=$I99,$H99&gt;0,SUM($M99:AO99)&lt;$G99,$I99&lt;&gt;0),$G99/$H99,0)*IF(AND($K99&gt;0,AP$3&gt;$K99),0,1)*тех!BA$6</f>
        <v>0</v>
      </c>
      <c r="AQ99" s="64">
        <f>IF(AND(AQ$3&gt;=$I99,$H99&gt;0,SUM($M99:AP99)&lt;$G99,$I99&lt;&gt;0),$G99/$H99,0)*IF(AND($K99&gt;0,AQ$3&gt;$K99),0,1)*тех!BB$6</f>
        <v>0</v>
      </c>
      <c r="AR99" s="64">
        <f>IF(AND(AR$3&gt;=$I99,$H99&gt;0,SUM($M99:AQ99)&lt;$G99,$I99&lt;&gt;0),$G99/$H99,0)*IF(AND($K99&gt;0,AR$3&gt;$K99),0,1)*тех!BC$6</f>
        <v>0</v>
      </c>
      <c r="AS99" s="64">
        <f>IF(AND(AS$3&gt;=$I99,$H99&gt;0,SUM($M99:AR99)&lt;$G99,$I99&lt;&gt;0),$G99/$H99,0)*IF(AND($K99&gt;0,AS$3&gt;$K99),0,1)*тех!BD$6</f>
        <v>0</v>
      </c>
      <c r="AT99" s="64">
        <f>IF(AND(AT$3&gt;=$I99,$H99&gt;0,SUM($M99:AS99)&lt;$G99,$I99&lt;&gt;0),$G99/$H99,0)*IF(AND($K99&gt;0,AT$3&gt;$K99),0,1)*тех!BE$6</f>
        <v>0</v>
      </c>
      <c r="AU99" s="64">
        <f>IF(AND(AU$3&gt;=$I99,$H99&gt;0,SUM($M99:AT99)&lt;$G99,$I99&lt;&gt;0),$G99/$H99,0)*IF(AND($K99&gt;0,AU$3&gt;$K99),0,1)*тех!BF$6</f>
        <v>0</v>
      </c>
      <c r="AV99" s="64">
        <f>IF(AND(AV$3&gt;=$I99,$H99&gt;0,SUM($M99:AU99)&lt;$G99,$I99&lt;&gt;0),$G99/$H99,0)*IF(AND($K99&gt;0,AV$3&gt;$K99),0,1)*тех!BG$6</f>
        <v>0</v>
      </c>
      <c r="AW99" s="64">
        <f>IF(AND(AW$3&gt;=$I99,$H99&gt;0,SUM($M99:AV99)&lt;$G99,$I99&lt;&gt;0),$G99/$H99,0)*IF(AND($K99&gt;0,AW$3&gt;$K99),0,1)*тех!BH$6</f>
        <v>0</v>
      </c>
      <c r="AX99" s="64">
        <f>IF(AND(AX$3&gt;=$I99,$H99&gt;0,SUM($M99:AW99)&lt;$G99,$I99&lt;&gt;0),$G99/$H99,0)*IF(AND($K99&gt;0,AX$3&gt;$K99),0,1)*тех!BI$6</f>
        <v>0</v>
      </c>
      <c r="AY99" s="64">
        <f>IF(AND(AY$3&gt;=$I99,$H99&gt;0,SUM($M99:AX99)&lt;$G99,$I99&lt;&gt;0),$G99/$H99,0)*IF(AND($K99&gt;0,AY$3&gt;$K99),0,1)*тех!BJ$6</f>
        <v>0</v>
      </c>
      <c r="AZ99" s="64">
        <f>IF(AND(AZ$3&gt;=$I99,$H99&gt;0,SUM($M99:AY99)&lt;$G99,$I99&lt;&gt;0),$G99/$H99,0)*IF(AND($K99&gt;0,AZ$3&gt;$K99),0,1)*тех!BK$6</f>
        <v>0</v>
      </c>
      <c r="BA99" s="64">
        <f>IF(AND(BA$3&gt;=$I99,$H99&gt;0,SUM($M99:AZ99)&lt;$G99,$I99&lt;&gt;0),$G99/$H99,0)*IF(AND($K99&gt;0,BA$3&gt;$K99),0,1)*тех!BL$6</f>
        <v>0</v>
      </c>
      <c r="BB99" s="64">
        <f>IF(AND(BB$3&gt;=$I99,$H99&gt;0,SUM($M99:BA99)&lt;$G99,$I99&lt;&gt;0),$G99/$H99,0)*IF(AND($K99&gt;0,BB$3&gt;$K99),0,1)*тех!BM$6</f>
        <v>0</v>
      </c>
      <c r="BC99" s="64">
        <f>IF(AND(BC$3&gt;=$I99,$H99&gt;0,SUM($M99:BB99)&lt;$G99,$I99&lt;&gt;0),$G99/$H99,0)*IF(AND($K99&gt;0,BC$3&gt;$K99),0,1)*тех!BN$6</f>
        <v>0</v>
      </c>
      <c r="BD99" s="64">
        <f>IF(AND(BD$3&gt;=$I99,$H99&gt;0,SUM($M99:BC99)&lt;$G99,$I99&lt;&gt;0),$G99/$H99,0)*IF(AND($K99&gt;0,BD$3&gt;$K99),0,1)*тех!BO$6</f>
        <v>0</v>
      </c>
      <c r="BE99" s="64">
        <f>IF(AND(BE$3&gt;=$I99,$H99&gt;0,SUM($M99:BD99)&lt;$G99,$I99&lt;&gt;0),$G99/$H99,0)*IF(AND($K99&gt;0,BE$3&gt;$K99),0,1)*тех!BP$6</f>
        <v>0</v>
      </c>
      <c r="BF99" s="64">
        <f>IF(AND(BF$3&gt;=$I99,$H99&gt;0,SUM($M99:BE99)&lt;$G99,$I99&lt;&gt;0),$G99/$H99,0)*IF(AND($K99&gt;0,BF$3&gt;$K99),0,1)*тех!BQ$6</f>
        <v>0</v>
      </c>
      <c r="BG99" s="64">
        <f>IF(AND(BG$3&gt;=$I99,$H99&gt;0,SUM($M99:BF99)&lt;$G99,$I99&lt;&gt;0),$G99/$H99,0)*IF(AND($K99&gt;0,BG$3&gt;$K99),0,1)*тех!BR$6</f>
        <v>0</v>
      </c>
      <c r="BH99" s="64">
        <f>IF(AND(BH$3&gt;=$I99,$H99&gt;0,SUM($M99:BG99)&lt;$G99,$I99&lt;&gt;0),$G99/$H99,0)*IF(AND($K99&gt;0,BH$3&gt;$K99),0,1)*тех!BS$6</f>
        <v>0</v>
      </c>
      <c r="BI99" s="64">
        <f>IF(AND(BI$3&gt;=$I99,$H99&gt;0,SUM($M99:BH99)&lt;$G99,$I99&lt;&gt;0),$G99/$H99,0)*IF(AND($K99&gt;0,BI$3&gt;$K99),0,1)*тех!BT$6</f>
        <v>0</v>
      </c>
      <c r="BJ99" s="64">
        <f>IF(AND(BJ$3&gt;=$I99,$H99&gt;0,SUM($M99:BI99)&lt;$G99,$I99&lt;&gt;0),$G99/$H99,0)*IF(AND($K99&gt;0,BJ$3&gt;$K99),0,1)*тех!BU$6</f>
        <v>0</v>
      </c>
      <c r="BK99" s="64">
        <f>IF(AND(BK$3&gt;=$I99,$H99&gt;0,SUM($M99:BJ99)&lt;$G99,$I99&lt;&gt;0),$G99/$H99,0)*IF(AND($K99&gt;0,BK$3&gt;$K99),0,1)*тех!BV$6</f>
        <v>0</v>
      </c>
      <c r="BL99" s="64">
        <f>IF(AND(BL$3&gt;=$I99,$H99&gt;0,SUM($M99:BK99)&lt;$G99,$I99&lt;&gt;0),$G99/$H99,0)*IF(AND($K99&gt;0,BL$3&gt;$K99),0,1)*тех!BW$6</f>
        <v>0</v>
      </c>
      <c r="BM99" s="64">
        <f>IF(AND(BM$3&gt;=$I99,$H99&gt;0,SUM($M99:BL99)&lt;$G99,$I99&lt;&gt;0),$G99/$H99,0)*IF(AND($K99&gt;0,BM$3&gt;$K99),0,1)*тех!BX$6</f>
        <v>0</v>
      </c>
      <c r="BN99" s="64">
        <f>IF(AND(BN$3&gt;=$I99,$H99&gt;0,SUM($M99:BM99)&lt;$G99,$I99&lt;&gt;0),$G99/$H99,0)*IF(AND($K99&gt;0,BN$3&gt;$K99),0,1)*тех!BY$6</f>
        <v>0</v>
      </c>
      <c r="BO99" s="64">
        <f>IF(AND(BO$3&gt;=$I99,$H99&gt;0,SUM($M99:BN99)&lt;$G99,$I99&lt;&gt;0),$G99/$H99,0)*IF(AND($K99&gt;0,BO$3&gt;$K99),0,1)*тех!BZ$6</f>
        <v>0</v>
      </c>
      <c r="BP99" s="64">
        <f>IF(AND(BP$3&gt;=$I99,$H99&gt;0,SUM($M99:BO99)&lt;$G99,$I99&lt;&gt;0),$G99/$H99,0)*IF(AND($K99&gt;0,BP$3&gt;$K99),0,1)*тех!CA$6</f>
        <v>0</v>
      </c>
      <c r="BQ99" s="64">
        <f>IF(AND(BQ$3&gt;=$I99,$H99&gt;0,SUM($M99:BP99)&lt;$G99,$I99&lt;&gt;0),$G99/$H99,0)*IF(AND($K99&gt;0,BQ$3&gt;$K99),0,1)*тех!CB$6</f>
        <v>0</v>
      </c>
      <c r="BR99" s="64">
        <f>IF(AND(BR$3&gt;=$I99,$H99&gt;0,SUM($M99:BQ99)&lt;$G99,$I99&lt;&gt;0),$G99/$H99,0)*IF(AND($K99&gt;0,BR$3&gt;$K99),0,1)*тех!CC$6</f>
        <v>0</v>
      </c>
      <c r="BS99" s="64">
        <f>IF(AND(BS$3&gt;=$I99,$H99&gt;0,SUM($M99:BR99)&lt;$G99,$I99&lt;&gt;0),$G99/$H99,0)*IF(AND($K99&gt;0,BS$3&gt;$K99),0,1)*тех!CD$6</f>
        <v>0</v>
      </c>
      <c r="BT99" s="64">
        <f>IF(AND(BT$3&gt;=$I99,$H99&gt;0,SUM($M99:BS99)&lt;$G99,$I99&lt;&gt;0),$G99/$H99,0)*IF(AND($K99&gt;0,BT$3&gt;$K99),0,1)*тех!CE$6</f>
        <v>0</v>
      </c>
    </row>
    <row r="100" spans="2:72" hidden="1" outlineLevel="1">
      <c r="B100" s="3">
        <v>95</v>
      </c>
      <c r="C100" s="19"/>
      <c r="D100" s="19"/>
      <c r="E100" s="71"/>
      <c r="F100" s="19">
        <v>0</v>
      </c>
      <c r="G100" s="76">
        <f t="shared" si="7"/>
        <v>0</v>
      </c>
      <c r="H100" s="7">
        <f>IFERROR(VLOOKUP(D100,тех!$N$19:$O$24,2,FALSE),)</f>
        <v>0</v>
      </c>
      <c r="I100" s="20">
        <f t="shared" si="6"/>
        <v>42370</v>
      </c>
      <c r="J100" s="111">
        <f>IF(AND(H100+(YEAR(I100)-YEAR(Параметры!$C$11))*12+(MONTH(I100)-MONTH(Параметры!$C$11))&gt;Параметры!$C$12,F100&gt;0),(G100-SUM(M100:BT100))/F100,)</f>
        <v>0</v>
      </c>
      <c r="K100" s="112" t="str">
        <f>IF(H100+(YEAR(I100)-YEAR(Параметры!$C$11))*12+(MONTH(I100)-MONTH(Параметры!$C$11))&gt;Параметры!$C$12,DATE(YEAR(Параметры!$C$11),MONTH(Параметры!$C$11)+Параметры!$C$12-1,1),"")</f>
        <v/>
      </c>
      <c r="M100" s="76">
        <f t="shared" si="2"/>
        <v>0</v>
      </c>
      <c r="N100" s="64">
        <f>IF(AND(N$3&gt;=$I100,$H100&gt;0,SUM($M100:M100)&lt;$G100,$I100&lt;&gt;0),$G100/$H100,0)*IF(AND($K100&gt;0,N$3&gt;$K100),0,1)*тех!Y$6</f>
        <v>0</v>
      </c>
      <c r="O100" s="64">
        <f>IF(AND(O$3&gt;=$I100,$H100&gt;0,SUM($M100:N100)&lt;$G100,$I100&lt;&gt;0),$G100/$H100,0)*IF(AND($K100&gt;0,O$3&gt;$K100),0,1)*тех!Z$6</f>
        <v>0</v>
      </c>
      <c r="P100" s="64">
        <f>IF(AND(P$3&gt;=$I100,$H100&gt;0,SUM($M100:O100)&lt;$G100,$I100&lt;&gt;0),$G100/$H100,0)*IF(AND($K100&gt;0,P$3&gt;$K100),0,1)*тех!AA$6</f>
        <v>0</v>
      </c>
      <c r="Q100" s="64">
        <f>IF(AND(Q$3&gt;=$I100,$H100&gt;0,SUM($M100:P100)&lt;$G100,$I100&lt;&gt;0),$G100/$H100,0)*IF(AND($K100&gt;0,Q$3&gt;$K100),0,1)*тех!AB$6</f>
        <v>0</v>
      </c>
      <c r="R100" s="64">
        <f>IF(AND(R$3&gt;=$I100,$H100&gt;0,SUM($M100:Q100)&lt;$G100,$I100&lt;&gt;0),$G100/$H100,0)*IF(AND($K100&gt;0,R$3&gt;$K100),0,1)*тех!AC$6</f>
        <v>0</v>
      </c>
      <c r="S100" s="64">
        <f>IF(AND(S$3&gt;=$I100,$H100&gt;0,SUM($M100:R100)&lt;$G100,$I100&lt;&gt;0),$G100/$H100,0)*IF(AND($K100&gt;0,S$3&gt;$K100),0,1)*тех!AD$6</f>
        <v>0</v>
      </c>
      <c r="T100" s="64">
        <f>IF(AND(T$3&gt;=$I100,$H100&gt;0,SUM($M100:S100)&lt;$G100,$I100&lt;&gt;0),$G100/$H100,0)*IF(AND($K100&gt;0,T$3&gt;$K100),0,1)*тех!AE$6</f>
        <v>0</v>
      </c>
      <c r="U100" s="64">
        <f>IF(AND(U$3&gt;=$I100,$H100&gt;0,SUM($M100:T100)&lt;$G100,$I100&lt;&gt;0),$G100/$H100,0)*IF(AND($K100&gt;0,U$3&gt;$K100),0,1)*тех!AF$6</f>
        <v>0</v>
      </c>
      <c r="V100" s="64">
        <f>IF(AND(V$3&gt;=$I100,$H100&gt;0,SUM($M100:U100)&lt;$G100,$I100&lt;&gt;0),$G100/$H100,0)*IF(AND($K100&gt;0,V$3&gt;$K100),0,1)*тех!AG$6</f>
        <v>0</v>
      </c>
      <c r="W100" s="64">
        <f>IF(AND(W$3&gt;=$I100,$H100&gt;0,SUM($M100:V100)&lt;$G100,$I100&lt;&gt;0),$G100/$H100,0)*IF(AND($K100&gt;0,W$3&gt;$K100),0,1)*тех!AH$6</f>
        <v>0</v>
      </c>
      <c r="X100" s="64">
        <f>IF(AND(X$3&gt;=$I100,$H100&gt;0,SUM($M100:W100)&lt;$G100,$I100&lt;&gt;0),$G100/$H100,0)*IF(AND($K100&gt;0,X$3&gt;$K100),0,1)*тех!AI$6</f>
        <v>0</v>
      </c>
      <c r="Y100" s="64">
        <f>IF(AND(Y$3&gt;=$I100,$H100&gt;0,SUM($M100:X100)&lt;$G100,$I100&lt;&gt;0),$G100/$H100,0)*IF(AND($K100&gt;0,Y$3&gt;$K100),0,1)*тех!AJ$6</f>
        <v>0</v>
      </c>
      <c r="Z100" s="64">
        <f>IF(AND(Z$3&gt;=$I100,$H100&gt;0,SUM($M100:Y100)&lt;$G100,$I100&lt;&gt;0),$G100/$H100,0)*IF(AND($K100&gt;0,Z$3&gt;$K100),0,1)*тех!AK$6</f>
        <v>0</v>
      </c>
      <c r="AA100" s="64">
        <f>IF(AND(AA$3&gt;=$I100,$H100&gt;0,SUM($M100:Z100)&lt;$G100,$I100&lt;&gt;0),$G100/$H100,0)*IF(AND($K100&gt;0,AA$3&gt;$K100),0,1)*тех!AL$6</f>
        <v>0</v>
      </c>
      <c r="AB100" s="64">
        <f>IF(AND(AB$3&gt;=$I100,$H100&gt;0,SUM($M100:AA100)&lt;$G100,$I100&lt;&gt;0),$G100/$H100,0)*IF(AND($K100&gt;0,AB$3&gt;$K100),0,1)*тех!AM$6</f>
        <v>0</v>
      </c>
      <c r="AC100" s="64">
        <f>IF(AND(AC$3&gt;=$I100,$H100&gt;0,SUM($M100:AB100)&lt;$G100,$I100&lt;&gt;0),$G100/$H100,0)*IF(AND($K100&gt;0,AC$3&gt;$K100),0,1)*тех!AN$6</f>
        <v>0</v>
      </c>
      <c r="AD100" s="64">
        <f>IF(AND(AD$3&gt;=$I100,$H100&gt;0,SUM($M100:AC100)&lt;$G100,$I100&lt;&gt;0),$G100/$H100,0)*IF(AND($K100&gt;0,AD$3&gt;$K100),0,1)*тех!AO$6</f>
        <v>0</v>
      </c>
      <c r="AE100" s="64">
        <f>IF(AND(AE$3&gt;=$I100,$H100&gt;0,SUM($M100:AD100)&lt;$G100,$I100&lt;&gt;0),$G100/$H100,0)*IF(AND($K100&gt;0,AE$3&gt;$K100),0,1)*тех!AP$6</f>
        <v>0</v>
      </c>
      <c r="AF100" s="64">
        <f>IF(AND(AF$3&gt;=$I100,$H100&gt;0,SUM($M100:AE100)&lt;$G100,$I100&lt;&gt;0),$G100/$H100,0)*IF(AND($K100&gt;0,AF$3&gt;$K100),0,1)*тех!AQ$6</f>
        <v>0</v>
      </c>
      <c r="AG100" s="64">
        <f>IF(AND(AG$3&gt;=$I100,$H100&gt;0,SUM($M100:AF100)&lt;$G100,$I100&lt;&gt;0),$G100/$H100,0)*IF(AND($K100&gt;0,AG$3&gt;$K100),0,1)*тех!AR$6</f>
        <v>0</v>
      </c>
      <c r="AH100" s="64">
        <f>IF(AND(AH$3&gt;=$I100,$H100&gt;0,SUM($M100:AG100)&lt;$G100,$I100&lt;&gt;0),$G100/$H100,0)*IF(AND($K100&gt;0,AH$3&gt;$K100),0,1)*тех!AS$6</f>
        <v>0</v>
      </c>
      <c r="AI100" s="64">
        <f>IF(AND(AI$3&gt;=$I100,$H100&gt;0,SUM($M100:AH100)&lt;$G100,$I100&lt;&gt;0),$G100/$H100,0)*IF(AND($K100&gt;0,AI$3&gt;$K100),0,1)*тех!AT$6</f>
        <v>0</v>
      </c>
      <c r="AJ100" s="64">
        <f>IF(AND(AJ$3&gt;=$I100,$H100&gt;0,SUM($M100:AI100)&lt;$G100,$I100&lt;&gt;0),$G100/$H100,0)*IF(AND($K100&gt;0,AJ$3&gt;$K100),0,1)*тех!AU$6</f>
        <v>0</v>
      </c>
      <c r="AK100" s="64">
        <f>IF(AND(AK$3&gt;=$I100,$H100&gt;0,SUM($M100:AJ100)&lt;$G100,$I100&lt;&gt;0),$G100/$H100,0)*IF(AND($K100&gt;0,AK$3&gt;$K100),0,1)*тех!AV$6</f>
        <v>0</v>
      </c>
      <c r="AL100" s="64">
        <f>IF(AND(AL$3&gt;=$I100,$H100&gt;0,SUM($M100:AK100)&lt;$G100,$I100&lt;&gt;0),$G100/$H100,0)*IF(AND($K100&gt;0,AL$3&gt;$K100),0,1)*тех!AW$6</f>
        <v>0</v>
      </c>
      <c r="AM100" s="64">
        <f>IF(AND(AM$3&gt;=$I100,$H100&gt;0,SUM($M100:AL100)&lt;$G100,$I100&lt;&gt;0),$G100/$H100,0)*IF(AND($K100&gt;0,AM$3&gt;$K100),0,1)*тех!AX$6</f>
        <v>0</v>
      </c>
      <c r="AN100" s="64">
        <f>IF(AND(AN$3&gt;=$I100,$H100&gt;0,SUM($M100:AM100)&lt;$G100,$I100&lt;&gt;0),$G100/$H100,0)*IF(AND($K100&gt;0,AN$3&gt;$K100),0,1)*тех!AY$6</f>
        <v>0</v>
      </c>
      <c r="AO100" s="64">
        <f>IF(AND(AO$3&gt;=$I100,$H100&gt;0,SUM($M100:AN100)&lt;$G100,$I100&lt;&gt;0),$G100/$H100,0)*IF(AND($K100&gt;0,AO$3&gt;$K100),0,1)*тех!AZ$6</f>
        <v>0</v>
      </c>
      <c r="AP100" s="64">
        <f>IF(AND(AP$3&gt;=$I100,$H100&gt;0,SUM($M100:AO100)&lt;$G100,$I100&lt;&gt;0),$G100/$H100,0)*IF(AND($K100&gt;0,AP$3&gt;$K100),0,1)*тех!BA$6</f>
        <v>0</v>
      </c>
      <c r="AQ100" s="64">
        <f>IF(AND(AQ$3&gt;=$I100,$H100&gt;0,SUM($M100:AP100)&lt;$G100,$I100&lt;&gt;0),$G100/$H100,0)*IF(AND($K100&gt;0,AQ$3&gt;$K100),0,1)*тех!BB$6</f>
        <v>0</v>
      </c>
      <c r="AR100" s="64">
        <f>IF(AND(AR$3&gt;=$I100,$H100&gt;0,SUM($M100:AQ100)&lt;$G100,$I100&lt;&gt;0),$G100/$H100,0)*IF(AND($K100&gt;0,AR$3&gt;$K100),0,1)*тех!BC$6</f>
        <v>0</v>
      </c>
      <c r="AS100" s="64">
        <f>IF(AND(AS$3&gt;=$I100,$H100&gt;0,SUM($M100:AR100)&lt;$G100,$I100&lt;&gt;0),$G100/$H100,0)*IF(AND($K100&gt;0,AS$3&gt;$K100),0,1)*тех!BD$6</f>
        <v>0</v>
      </c>
      <c r="AT100" s="64">
        <f>IF(AND(AT$3&gt;=$I100,$H100&gt;0,SUM($M100:AS100)&lt;$G100,$I100&lt;&gt;0),$G100/$H100,0)*IF(AND($K100&gt;0,AT$3&gt;$K100),0,1)*тех!BE$6</f>
        <v>0</v>
      </c>
      <c r="AU100" s="64">
        <f>IF(AND(AU$3&gt;=$I100,$H100&gt;0,SUM($M100:AT100)&lt;$G100,$I100&lt;&gt;0),$G100/$H100,0)*IF(AND($K100&gt;0,AU$3&gt;$K100),0,1)*тех!BF$6</f>
        <v>0</v>
      </c>
      <c r="AV100" s="64">
        <f>IF(AND(AV$3&gt;=$I100,$H100&gt;0,SUM($M100:AU100)&lt;$G100,$I100&lt;&gt;0),$G100/$H100,0)*IF(AND($K100&gt;0,AV$3&gt;$K100),0,1)*тех!BG$6</f>
        <v>0</v>
      </c>
      <c r="AW100" s="64">
        <f>IF(AND(AW$3&gt;=$I100,$H100&gt;0,SUM($M100:AV100)&lt;$G100,$I100&lt;&gt;0),$G100/$H100,0)*IF(AND($K100&gt;0,AW$3&gt;$K100),0,1)*тех!BH$6</f>
        <v>0</v>
      </c>
      <c r="AX100" s="64">
        <f>IF(AND(AX$3&gt;=$I100,$H100&gt;0,SUM($M100:AW100)&lt;$G100,$I100&lt;&gt;0),$G100/$H100,0)*IF(AND($K100&gt;0,AX$3&gt;$K100),0,1)*тех!BI$6</f>
        <v>0</v>
      </c>
      <c r="AY100" s="64">
        <f>IF(AND(AY$3&gt;=$I100,$H100&gt;0,SUM($M100:AX100)&lt;$G100,$I100&lt;&gt;0),$G100/$H100,0)*IF(AND($K100&gt;0,AY$3&gt;$K100),0,1)*тех!BJ$6</f>
        <v>0</v>
      </c>
      <c r="AZ100" s="64">
        <f>IF(AND(AZ$3&gt;=$I100,$H100&gt;0,SUM($M100:AY100)&lt;$G100,$I100&lt;&gt;0),$G100/$H100,0)*IF(AND($K100&gt;0,AZ$3&gt;$K100),0,1)*тех!BK$6</f>
        <v>0</v>
      </c>
      <c r="BA100" s="64">
        <f>IF(AND(BA$3&gt;=$I100,$H100&gt;0,SUM($M100:AZ100)&lt;$G100,$I100&lt;&gt;0),$G100/$H100,0)*IF(AND($K100&gt;0,BA$3&gt;$K100),0,1)*тех!BL$6</f>
        <v>0</v>
      </c>
      <c r="BB100" s="64">
        <f>IF(AND(BB$3&gt;=$I100,$H100&gt;0,SUM($M100:BA100)&lt;$G100,$I100&lt;&gt;0),$G100/$H100,0)*IF(AND($K100&gt;0,BB$3&gt;$K100),0,1)*тех!BM$6</f>
        <v>0</v>
      </c>
      <c r="BC100" s="64">
        <f>IF(AND(BC$3&gt;=$I100,$H100&gt;0,SUM($M100:BB100)&lt;$G100,$I100&lt;&gt;0),$G100/$H100,0)*IF(AND($K100&gt;0,BC$3&gt;$K100),0,1)*тех!BN$6</f>
        <v>0</v>
      </c>
      <c r="BD100" s="64">
        <f>IF(AND(BD$3&gt;=$I100,$H100&gt;0,SUM($M100:BC100)&lt;$G100,$I100&lt;&gt;0),$G100/$H100,0)*IF(AND($K100&gt;0,BD$3&gt;$K100),0,1)*тех!BO$6</f>
        <v>0</v>
      </c>
      <c r="BE100" s="64">
        <f>IF(AND(BE$3&gt;=$I100,$H100&gt;0,SUM($M100:BD100)&lt;$G100,$I100&lt;&gt;0),$G100/$H100,0)*IF(AND($K100&gt;0,BE$3&gt;$K100),0,1)*тех!BP$6</f>
        <v>0</v>
      </c>
      <c r="BF100" s="64">
        <f>IF(AND(BF$3&gt;=$I100,$H100&gt;0,SUM($M100:BE100)&lt;$G100,$I100&lt;&gt;0),$G100/$H100,0)*IF(AND($K100&gt;0,BF$3&gt;$K100),0,1)*тех!BQ$6</f>
        <v>0</v>
      </c>
      <c r="BG100" s="64">
        <f>IF(AND(BG$3&gt;=$I100,$H100&gt;0,SUM($M100:BF100)&lt;$G100,$I100&lt;&gt;0),$G100/$H100,0)*IF(AND($K100&gt;0,BG$3&gt;$K100),0,1)*тех!BR$6</f>
        <v>0</v>
      </c>
      <c r="BH100" s="64">
        <f>IF(AND(BH$3&gt;=$I100,$H100&gt;0,SUM($M100:BG100)&lt;$G100,$I100&lt;&gt;0),$G100/$H100,0)*IF(AND($K100&gt;0,BH$3&gt;$K100),0,1)*тех!BS$6</f>
        <v>0</v>
      </c>
      <c r="BI100" s="64">
        <f>IF(AND(BI$3&gt;=$I100,$H100&gt;0,SUM($M100:BH100)&lt;$G100,$I100&lt;&gt;0),$G100/$H100,0)*IF(AND($K100&gt;0,BI$3&gt;$K100),0,1)*тех!BT$6</f>
        <v>0</v>
      </c>
      <c r="BJ100" s="64">
        <f>IF(AND(BJ$3&gt;=$I100,$H100&gt;0,SUM($M100:BI100)&lt;$G100,$I100&lt;&gt;0),$G100/$H100,0)*IF(AND($K100&gt;0,BJ$3&gt;$K100),0,1)*тех!BU$6</f>
        <v>0</v>
      </c>
      <c r="BK100" s="64">
        <f>IF(AND(BK$3&gt;=$I100,$H100&gt;0,SUM($M100:BJ100)&lt;$G100,$I100&lt;&gt;0),$G100/$H100,0)*IF(AND($K100&gt;0,BK$3&gt;$K100),0,1)*тех!BV$6</f>
        <v>0</v>
      </c>
      <c r="BL100" s="64">
        <f>IF(AND(BL$3&gt;=$I100,$H100&gt;0,SUM($M100:BK100)&lt;$G100,$I100&lt;&gt;0),$G100/$H100,0)*IF(AND($K100&gt;0,BL$3&gt;$K100),0,1)*тех!BW$6</f>
        <v>0</v>
      </c>
      <c r="BM100" s="64">
        <f>IF(AND(BM$3&gt;=$I100,$H100&gt;0,SUM($M100:BL100)&lt;$G100,$I100&lt;&gt;0),$G100/$H100,0)*IF(AND($K100&gt;0,BM$3&gt;$K100),0,1)*тех!BX$6</f>
        <v>0</v>
      </c>
      <c r="BN100" s="64">
        <f>IF(AND(BN$3&gt;=$I100,$H100&gt;0,SUM($M100:BM100)&lt;$G100,$I100&lt;&gt;0),$G100/$H100,0)*IF(AND($K100&gt;0,BN$3&gt;$K100),0,1)*тех!BY$6</f>
        <v>0</v>
      </c>
      <c r="BO100" s="64">
        <f>IF(AND(BO$3&gt;=$I100,$H100&gt;0,SUM($M100:BN100)&lt;$G100,$I100&lt;&gt;0),$G100/$H100,0)*IF(AND($K100&gt;0,BO$3&gt;$K100),0,1)*тех!BZ$6</f>
        <v>0</v>
      </c>
      <c r="BP100" s="64">
        <f>IF(AND(BP$3&gt;=$I100,$H100&gt;0,SUM($M100:BO100)&lt;$G100,$I100&lt;&gt;0),$G100/$H100,0)*IF(AND($K100&gt;0,BP$3&gt;$K100),0,1)*тех!CA$6</f>
        <v>0</v>
      </c>
      <c r="BQ100" s="64">
        <f>IF(AND(BQ$3&gt;=$I100,$H100&gt;0,SUM($M100:BP100)&lt;$G100,$I100&lt;&gt;0),$G100/$H100,0)*IF(AND($K100&gt;0,BQ$3&gt;$K100),0,1)*тех!CB$6</f>
        <v>0</v>
      </c>
      <c r="BR100" s="64">
        <f>IF(AND(BR$3&gt;=$I100,$H100&gt;0,SUM($M100:BQ100)&lt;$G100,$I100&lt;&gt;0),$G100/$H100,0)*IF(AND($K100&gt;0,BR$3&gt;$K100),0,1)*тех!CC$6</f>
        <v>0</v>
      </c>
      <c r="BS100" s="64">
        <f>IF(AND(BS$3&gt;=$I100,$H100&gt;0,SUM($M100:BR100)&lt;$G100,$I100&lt;&gt;0),$G100/$H100,0)*IF(AND($K100&gt;0,BS$3&gt;$K100),0,1)*тех!CD$6</f>
        <v>0</v>
      </c>
      <c r="BT100" s="64">
        <f>IF(AND(BT$3&gt;=$I100,$H100&gt;0,SUM($M100:BS100)&lt;$G100,$I100&lt;&gt;0),$G100/$H100,0)*IF(AND($K100&gt;0,BT$3&gt;$K100),0,1)*тех!CE$6</f>
        <v>0</v>
      </c>
    </row>
    <row r="101" spans="2:72" hidden="1" outlineLevel="1">
      <c r="B101" s="3">
        <v>96</v>
      </c>
      <c r="C101" s="19"/>
      <c r="D101" s="19"/>
      <c r="E101" s="71"/>
      <c r="F101" s="19">
        <v>0</v>
      </c>
      <c r="G101" s="76">
        <f t="shared" si="7"/>
        <v>0</v>
      </c>
      <c r="H101" s="7">
        <f>IFERROR(VLOOKUP(D101,тех!$N$19:$O$24,2,FALSE),)</f>
        <v>0</v>
      </c>
      <c r="I101" s="20">
        <f t="shared" si="6"/>
        <v>42370</v>
      </c>
      <c r="J101" s="111">
        <f>IF(AND(H101+(YEAR(I101)-YEAR(Параметры!$C$11))*12+(MONTH(I101)-MONTH(Параметры!$C$11))&gt;Параметры!$C$12,F101&gt;0),(G101-SUM(M101:BT101))/F101,)</f>
        <v>0</v>
      </c>
      <c r="K101" s="112" t="str">
        <f>IF(H101+(YEAR(I101)-YEAR(Параметры!$C$11))*12+(MONTH(I101)-MONTH(Параметры!$C$11))&gt;Параметры!$C$12,DATE(YEAR(Параметры!$C$11),MONTH(Параметры!$C$11)+Параметры!$C$12-1,1),"")</f>
        <v/>
      </c>
      <c r="M101" s="76">
        <f t="shared" si="2"/>
        <v>0</v>
      </c>
      <c r="N101" s="64">
        <f>IF(AND(N$3&gt;=$I101,$H101&gt;0,SUM($M101:M101)&lt;$G101,$I101&lt;&gt;0),$G101/$H101,0)*IF(AND($K101&gt;0,N$3&gt;$K101),0,1)*тех!Y$6</f>
        <v>0</v>
      </c>
      <c r="O101" s="64">
        <f>IF(AND(O$3&gt;=$I101,$H101&gt;0,SUM($M101:N101)&lt;$G101,$I101&lt;&gt;0),$G101/$H101,0)*IF(AND($K101&gt;0,O$3&gt;$K101),0,1)*тех!Z$6</f>
        <v>0</v>
      </c>
      <c r="P101" s="64">
        <f>IF(AND(P$3&gt;=$I101,$H101&gt;0,SUM($M101:O101)&lt;$G101,$I101&lt;&gt;0),$G101/$H101,0)*IF(AND($K101&gt;0,P$3&gt;$K101),0,1)*тех!AA$6</f>
        <v>0</v>
      </c>
      <c r="Q101" s="64">
        <f>IF(AND(Q$3&gt;=$I101,$H101&gt;0,SUM($M101:P101)&lt;$G101,$I101&lt;&gt;0),$G101/$H101,0)*IF(AND($K101&gt;0,Q$3&gt;$K101),0,1)*тех!AB$6</f>
        <v>0</v>
      </c>
      <c r="R101" s="64">
        <f>IF(AND(R$3&gt;=$I101,$H101&gt;0,SUM($M101:Q101)&lt;$G101,$I101&lt;&gt;0),$G101/$H101,0)*IF(AND($K101&gt;0,R$3&gt;$K101),0,1)*тех!AC$6</f>
        <v>0</v>
      </c>
      <c r="S101" s="64">
        <f>IF(AND(S$3&gt;=$I101,$H101&gt;0,SUM($M101:R101)&lt;$G101,$I101&lt;&gt;0),$G101/$H101,0)*IF(AND($K101&gt;0,S$3&gt;$K101),0,1)*тех!AD$6</f>
        <v>0</v>
      </c>
      <c r="T101" s="64">
        <f>IF(AND(T$3&gt;=$I101,$H101&gt;0,SUM($M101:S101)&lt;$G101,$I101&lt;&gt;0),$G101/$H101,0)*IF(AND($K101&gt;0,T$3&gt;$K101),0,1)*тех!AE$6</f>
        <v>0</v>
      </c>
      <c r="U101" s="64">
        <f>IF(AND(U$3&gt;=$I101,$H101&gt;0,SUM($M101:T101)&lt;$G101,$I101&lt;&gt;0),$G101/$H101,0)*IF(AND($K101&gt;0,U$3&gt;$K101),0,1)*тех!AF$6</f>
        <v>0</v>
      </c>
      <c r="V101" s="64">
        <f>IF(AND(V$3&gt;=$I101,$H101&gt;0,SUM($M101:U101)&lt;$G101,$I101&lt;&gt;0),$G101/$H101,0)*IF(AND($K101&gt;0,V$3&gt;$K101),0,1)*тех!AG$6</f>
        <v>0</v>
      </c>
      <c r="W101" s="64">
        <f>IF(AND(W$3&gt;=$I101,$H101&gt;0,SUM($M101:V101)&lt;$G101,$I101&lt;&gt;0),$G101/$H101,0)*IF(AND($K101&gt;0,W$3&gt;$K101),0,1)*тех!AH$6</f>
        <v>0</v>
      </c>
      <c r="X101" s="64">
        <f>IF(AND(X$3&gt;=$I101,$H101&gt;0,SUM($M101:W101)&lt;$G101,$I101&lt;&gt;0),$G101/$H101,0)*IF(AND($K101&gt;0,X$3&gt;$K101),0,1)*тех!AI$6</f>
        <v>0</v>
      </c>
      <c r="Y101" s="64">
        <f>IF(AND(Y$3&gt;=$I101,$H101&gt;0,SUM($M101:X101)&lt;$G101,$I101&lt;&gt;0),$G101/$H101,0)*IF(AND($K101&gt;0,Y$3&gt;$K101),0,1)*тех!AJ$6</f>
        <v>0</v>
      </c>
      <c r="Z101" s="64">
        <f>IF(AND(Z$3&gt;=$I101,$H101&gt;0,SUM($M101:Y101)&lt;$G101,$I101&lt;&gt;0),$G101/$H101,0)*IF(AND($K101&gt;0,Z$3&gt;$K101),0,1)*тех!AK$6</f>
        <v>0</v>
      </c>
      <c r="AA101" s="64">
        <f>IF(AND(AA$3&gt;=$I101,$H101&gt;0,SUM($M101:Z101)&lt;$G101,$I101&lt;&gt;0),$G101/$H101,0)*IF(AND($K101&gt;0,AA$3&gt;$K101),0,1)*тех!AL$6</f>
        <v>0</v>
      </c>
      <c r="AB101" s="64">
        <f>IF(AND(AB$3&gt;=$I101,$H101&gt;0,SUM($M101:AA101)&lt;$G101,$I101&lt;&gt;0),$G101/$H101,0)*IF(AND($K101&gt;0,AB$3&gt;$K101),0,1)*тех!AM$6</f>
        <v>0</v>
      </c>
      <c r="AC101" s="64">
        <f>IF(AND(AC$3&gt;=$I101,$H101&gt;0,SUM($M101:AB101)&lt;$G101,$I101&lt;&gt;0),$G101/$H101,0)*IF(AND($K101&gt;0,AC$3&gt;$K101),0,1)*тех!AN$6</f>
        <v>0</v>
      </c>
      <c r="AD101" s="64">
        <f>IF(AND(AD$3&gt;=$I101,$H101&gt;0,SUM($M101:AC101)&lt;$G101,$I101&lt;&gt;0),$G101/$H101,0)*IF(AND($K101&gt;0,AD$3&gt;$K101),0,1)*тех!AO$6</f>
        <v>0</v>
      </c>
      <c r="AE101" s="64">
        <f>IF(AND(AE$3&gt;=$I101,$H101&gt;0,SUM($M101:AD101)&lt;$G101,$I101&lt;&gt;0),$G101/$H101,0)*IF(AND($K101&gt;0,AE$3&gt;$K101),0,1)*тех!AP$6</f>
        <v>0</v>
      </c>
      <c r="AF101" s="64">
        <f>IF(AND(AF$3&gt;=$I101,$H101&gt;0,SUM($M101:AE101)&lt;$G101,$I101&lt;&gt;0),$G101/$H101,0)*IF(AND($K101&gt;0,AF$3&gt;$K101),0,1)*тех!AQ$6</f>
        <v>0</v>
      </c>
      <c r="AG101" s="64">
        <f>IF(AND(AG$3&gt;=$I101,$H101&gt;0,SUM($M101:AF101)&lt;$G101,$I101&lt;&gt;0),$G101/$H101,0)*IF(AND($K101&gt;0,AG$3&gt;$K101),0,1)*тех!AR$6</f>
        <v>0</v>
      </c>
      <c r="AH101" s="64">
        <f>IF(AND(AH$3&gt;=$I101,$H101&gt;0,SUM($M101:AG101)&lt;$G101,$I101&lt;&gt;0),$G101/$H101,0)*IF(AND($K101&gt;0,AH$3&gt;$K101),0,1)*тех!AS$6</f>
        <v>0</v>
      </c>
      <c r="AI101" s="64">
        <f>IF(AND(AI$3&gt;=$I101,$H101&gt;0,SUM($M101:AH101)&lt;$G101,$I101&lt;&gt;0),$G101/$H101,0)*IF(AND($K101&gt;0,AI$3&gt;$K101),0,1)*тех!AT$6</f>
        <v>0</v>
      </c>
      <c r="AJ101" s="64">
        <f>IF(AND(AJ$3&gt;=$I101,$H101&gt;0,SUM($M101:AI101)&lt;$G101,$I101&lt;&gt;0),$G101/$H101,0)*IF(AND($K101&gt;0,AJ$3&gt;$K101),0,1)*тех!AU$6</f>
        <v>0</v>
      </c>
      <c r="AK101" s="64">
        <f>IF(AND(AK$3&gt;=$I101,$H101&gt;0,SUM($M101:AJ101)&lt;$G101,$I101&lt;&gt;0),$G101/$H101,0)*IF(AND($K101&gt;0,AK$3&gt;$K101),0,1)*тех!AV$6</f>
        <v>0</v>
      </c>
      <c r="AL101" s="64">
        <f>IF(AND(AL$3&gt;=$I101,$H101&gt;0,SUM($M101:AK101)&lt;$G101,$I101&lt;&gt;0),$G101/$H101,0)*IF(AND($K101&gt;0,AL$3&gt;$K101),0,1)*тех!AW$6</f>
        <v>0</v>
      </c>
      <c r="AM101" s="64">
        <f>IF(AND(AM$3&gt;=$I101,$H101&gt;0,SUM($M101:AL101)&lt;$G101,$I101&lt;&gt;0),$G101/$H101,0)*IF(AND($K101&gt;0,AM$3&gt;$K101),0,1)*тех!AX$6</f>
        <v>0</v>
      </c>
      <c r="AN101" s="64">
        <f>IF(AND(AN$3&gt;=$I101,$H101&gt;0,SUM($M101:AM101)&lt;$G101,$I101&lt;&gt;0),$G101/$H101,0)*IF(AND($K101&gt;0,AN$3&gt;$K101),0,1)*тех!AY$6</f>
        <v>0</v>
      </c>
      <c r="AO101" s="64">
        <f>IF(AND(AO$3&gt;=$I101,$H101&gt;0,SUM($M101:AN101)&lt;$G101,$I101&lt;&gt;0),$G101/$H101,0)*IF(AND($K101&gt;0,AO$3&gt;$K101),0,1)*тех!AZ$6</f>
        <v>0</v>
      </c>
      <c r="AP101" s="64">
        <f>IF(AND(AP$3&gt;=$I101,$H101&gt;0,SUM($M101:AO101)&lt;$G101,$I101&lt;&gt;0),$G101/$H101,0)*IF(AND($K101&gt;0,AP$3&gt;$K101),0,1)*тех!BA$6</f>
        <v>0</v>
      </c>
      <c r="AQ101" s="64">
        <f>IF(AND(AQ$3&gt;=$I101,$H101&gt;0,SUM($M101:AP101)&lt;$G101,$I101&lt;&gt;0),$G101/$H101,0)*IF(AND($K101&gt;0,AQ$3&gt;$K101),0,1)*тех!BB$6</f>
        <v>0</v>
      </c>
      <c r="AR101" s="64">
        <f>IF(AND(AR$3&gt;=$I101,$H101&gt;0,SUM($M101:AQ101)&lt;$G101,$I101&lt;&gt;0),$G101/$H101,0)*IF(AND($K101&gt;0,AR$3&gt;$K101),0,1)*тех!BC$6</f>
        <v>0</v>
      </c>
      <c r="AS101" s="64">
        <f>IF(AND(AS$3&gt;=$I101,$H101&gt;0,SUM($M101:AR101)&lt;$G101,$I101&lt;&gt;0),$G101/$H101,0)*IF(AND($K101&gt;0,AS$3&gt;$K101),0,1)*тех!BD$6</f>
        <v>0</v>
      </c>
      <c r="AT101" s="64">
        <f>IF(AND(AT$3&gt;=$I101,$H101&gt;0,SUM($M101:AS101)&lt;$G101,$I101&lt;&gt;0),$G101/$H101,0)*IF(AND($K101&gt;0,AT$3&gt;$K101),0,1)*тех!BE$6</f>
        <v>0</v>
      </c>
      <c r="AU101" s="64">
        <f>IF(AND(AU$3&gt;=$I101,$H101&gt;0,SUM($M101:AT101)&lt;$G101,$I101&lt;&gt;0),$G101/$H101,0)*IF(AND($K101&gt;0,AU$3&gt;$K101),0,1)*тех!BF$6</f>
        <v>0</v>
      </c>
      <c r="AV101" s="64">
        <f>IF(AND(AV$3&gt;=$I101,$H101&gt;0,SUM($M101:AU101)&lt;$G101,$I101&lt;&gt;0),$G101/$H101,0)*IF(AND($K101&gt;0,AV$3&gt;$K101),0,1)*тех!BG$6</f>
        <v>0</v>
      </c>
      <c r="AW101" s="64">
        <f>IF(AND(AW$3&gt;=$I101,$H101&gt;0,SUM($M101:AV101)&lt;$G101,$I101&lt;&gt;0),$G101/$H101,0)*IF(AND($K101&gt;0,AW$3&gt;$K101),0,1)*тех!BH$6</f>
        <v>0</v>
      </c>
      <c r="AX101" s="64">
        <f>IF(AND(AX$3&gt;=$I101,$H101&gt;0,SUM($M101:AW101)&lt;$G101,$I101&lt;&gt;0),$G101/$H101,0)*IF(AND($K101&gt;0,AX$3&gt;$K101),0,1)*тех!BI$6</f>
        <v>0</v>
      </c>
      <c r="AY101" s="64">
        <f>IF(AND(AY$3&gt;=$I101,$H101&gt;0,SUM($M101:AX101)&lt;$G101,$I101&lt;&gt;0),$G101/$H101,0)*IF(AND($K101&gt;0,AY$3&gt;$K101),0,1)*тех!BJ$6</f>
        <v>0</v>
      </c>
      <c r="AZ101" s="64">
        <f>IF(AND(AZ$3&gt;=$I101,$H101&gt;0,SUM($M101:AY101)&lt;$G101,$I101&lt;&gt;0),$G101/$H101,0)*IF(AND($K101&gt;0,AZ$3&gt;$K101),0,1)*тех!BK$6</f>
        <v>0</v>
      </c>
      <c r="BA101" s="64">
        <f>IF(AND(BA$3&gt;=$I101,$H101&gt;0,SUM($M101:AZ101)&lt;$G101,$I101&lt;&gt;0),$G101/$H101,0)*IF(AND($K101&gt;0,BA$3&gt;$K101),0,1)*тех!BL$6</f>
        <v>0</v>
      </c>
      <c r="BB101" s="64">
        <f>IF(AND(BB$3&gt;=$I101,$H101&gt;0,SUM($M101:BA101)&lt;$G101,$I101&lt;&gt;0),$G101/$H101,0)*IF(AND($K101&gt;0,BB$3&gt;$K101),0,1)*тех!BM$6</f>
        <v>0</v>
      </c>
      <c r="BC101" s="64">
        <f>IF(AND(BC$3&gt;=$I101,$H101&gt;0,SUM($M101:BB101)&lt;$G101,$I101&lt;&gt;0),$G101/$H101,0)*IF(AND($K101&gt;0,BC$3&gt;$K101),0,1)*тех!BN$6</f>
        <v>0</v>
      </c>
      <c r="BD101" s="64">
        <f>IF(AND(BD$3&gt;=$I101,$H101&gt;0,SUM($M101:BC101)&lt;$G101,$I101&lt;&gt;0),$G101/$H101,0)*IF(AND($K101&gt;0,BD$3&gt;$K101),0,1)*тех!BO$6</f>
        <v>0</v>
      </c>
      <c r="BE101" s="64">
        <f>IF(AND(BE$3&gt;=$I101,$H101&gt;0,SUM($M101:BD101)&lt;$G101,$I101&lt;&gt;0),$G101/$H101,0)*IF(AND($K101&gt;0,BE$3&gt;$K101),0,1)*тех!BP$6</f>
        <v>0</v>
      </c>
      <c r="BF101" s="64">
        <f>IF(AND(BF$3&gt;=$I101,$H101&gt;0,SUM($M101:BE101)&lt;$G101,$I101&lt;&gt;0),$G101/$H101,0)*IF(AND($K101&gt;0,BF$3&gt;$K101),0,1)*тех!BQ$6</f>
        <v>0</v>
      </c>
      <c r="BG101" s="64">
        <f>IF(AND(BG$3&gt;=$I101,$H101&gt;0,SUM($M101:BF101)&lt;$G101,$I101&lt;&gt;0),$G101/$H101,0)*IF(AND($K101&gt;0,BG$3&gt;$K101),0,1)*тех!BR$6</f>
        <v>0</v>
      </c>
      <c r="BH101" s="64">
        <f>IF(AND(BH$3&gt;=$I101,$H101&gt;0,SUM($M101:BG101)&lt;$G101,$I101&lt;&gt;0),$G101/$H101,0)*IF(AND($K101&gt;0,BH$3&gt;$K101),0,1)*тех!BS$6</f>
        <v>0</v>
      </c>
      <c r="BI101" s="64">
        <f>IF(AND(BI$3&gt;=$I101,$H101&gt;0,SUM($M101:BH101)&lt;$G101,$I101&lt;&gt;0),$G101/$H101,0)*IF(AND($K101&gt;0,BI$3&gt;$K101),0,1)*тех!BT$6</f>
        <v>0</v>
      </c>
      <c r="BJ101" s="64">
        <f>IF(AND(BJ$3&gt;=$I101,$H101&gt;0,SUM($M101:BI101)&lt;$G101,$I101&lt;&gt;0),$G101/$H101,0)*IF(AND($K101&gt;0,BJ$3&gt;$K101),0,1)*тех!BU$6</f>
        <v>0</v>
      </c>
      <c r="BK101" s="64">
        <f>IF(AND(BK$3&gt;=$I101,$H101&gt;0,SUM($M101:BJ101)&lt;$G101,$I101&lt;&gt;0),$G101/$H101,0)*IF(AND($K101&gt;0,BK$3&gt;$K101),0,1)*тех!BV$6</f>
        <v>0</v>
      </c>
      <c r="BL101" s="64">
        <f>IF(AND(BL$3&gt;=$I101,$H101&gt;0,SUM($M101:BK101)&lt;$G101,$I101&lt;&gt;0),$G101/$H101,0)*IF(AND($K101&gt;0,BL$3&gt;$K101),0,1)*тех!BW$6</f>
        <v>0</v>
      </c>
      <c r="BM101" s="64">
        <f>IF(AND(BM$3&gt;=$I101,$H101&gt;0,SUM($M101:BL101)&lt;$G101,$I101&lt;&gt;0),$G101/$H101,0)*IF(AND($K101&gt;0,BM$3&gt;$K101),0,1)*тех!BX$6</f>
        <v>0</v>
      </c>
      <c r="BN101" s="64">
        <f>IF(AND(BN$3&gt;=$I101,$H101&gt;0,SUM($M101:BM101)&lt;$G101,$I101&lt;&gt;0),$G101/$H101,0)*IF(AND($K101&gt;0,BN$3&gt;$K101),0,1)*тех!BY$6</f>
        <v>0</v>
      </c>
      <c r="BO101" s="64">
        <f>IF(AND(BO$3&gt;=$I101,$H101&gt;0,SUM($M101:BN101)&lt;$G101,$I101&lt;&gt;0),$G101/$H101,0)*IF(AND($K101&gt;0,BO$3&gt;$K101),0,1)*тех!BZ$6</f>
        <v>0</v>
      </c>
      <c r="BP101" s="64">
        <f>IF(AND(BP$3&gt;=$I101,$H101&gt;0,SUM($M101:BO101)&lt;$G101,$I101&lt;&gt;0),$G101/$H101,0)*IF(AND($K101&gt;0,BP$3&gt;$K101),0,1)*тех!CA$6</f>
        <v>0</v>
      </c>
      <c r="BQ101" s="64">
        <f>IF(AND(BQ$3&gt;=$I101,$H101&gt;0,SUM($M101:BP101)&lt;$G101,$I101&lt;&gt;0),$G101/$H101,0)*IF(AND($K101&gt;0,BQ$3&gt;$K101),0,1)*тех!CB$6</f>
        <v>0</v>
      </c>
      <c r="BR101" s="64">
        <f>IF(AND(BR$3&gt;=$I101,$H101&gt;0,SUM($M101:BQ101)&lt;$G101,$I101&lt;&gt;0),$G101/$H101,0)*IF(AND($K101&gt;0,BR$3&gt;$K101),0,1)*тех!CC$6</f>
        <v>0</v>
      </c>
      <c r="BS101" s="64">
        <f>IF(AND(BS$3&gt;=$I101,$H101&gt;0,SUM($M101:BR101)&lt;$G101,$I101&lt;&gt;0),$G101/$H101,0)*IF(AND($K101&gt;0,BS$3&gt;$K101),0,1)*тех!CD$6</f>
        <v>0</v>
      </c>
      <c r="BT101" s="64">
        <f>IF(AND(BT$3&gt;=$I101,$H101&gt;0,SUM($M101:BS101)&lt;$G101,$I101&lt;&gt;0),$G101/$H101,0)*IF(AND($K101&gt;0,BT$3&gt;$K101),0,1)*тех!CE$6</f>
        <v>0</v>
      </c>
    </row>
    <row r="102" spans="2:72" hidden="1" outlineLevel="1">
      <c r="B102" s="3">
        <v>97</v>
      </c>
      <c r="C102" s="19"/>
      <c r="D102" s="19"/>
      <c r="E102" s="71"/>
      <c r="F102" s="19">
        <v>0</v>
      </c>
      <c r="G102" s="76">
        <f t="shared" si="7"/>
        <v>0</v>
      </c>
      <c r="H102" s="7">
        <f>IFERROR(VLOOKUP(D102,тех!$N$19:$O$24,2,FALSE),)</f>
        <v>0</v>
      </c>
      <c r="I102" s="20">
        <f t="shared" si="6"/>
        <v>42370</v>
      </c>
      <c r="J102" s="111">
        <f>IF(AND(H102+(YEAR(I102)-YEAR(Параметры!$C$11))*12+(MONTH(I102)-MONTH(Параметры!$C$11))&gt;Параметры!$C$12,F102&gt;0),(G102-SUM(M102:BT102))/F102,)</f>
        <v>0</v>
      </c>
      <c r="K102" s="112" t="str">
        <f>IF(H102+(YEAR(I102)-YEAR(Параметры!$C$11))*12+(MONTH(I102)-MONTH(Параметры!$C$11))&gt;Параметры!$C$12,DATE(YEAR(Параметры!$C$11),MONTH(Параметры!$C$11)+Параметры!$C$12-1,1),"")</f>
        <v/>
      </c>
      <c r="M102" s="76">
        <f t="shared" si="2"/>
        <v>0</v>
      </c>
      <c r="N102" s="64">
        <f>IF(AND(N$3&gt;=$I102,$H102&gt;0,SUM($M102:M102)&lt;$G102,$I102&lt;&gt;0),$G102/$H102,0)*IF(AND($K102&gt;0,N$3&gt;$K102),0,1)*тех!Y$6</f>
        <v>0</v>
      </c>
      <c r="O102" s="64">
        <f>IF(AND(O$3&gt;=$I102,$H102&gt;0,SUM($M102:N102)&lt;$G102,$I102&lt;&gt;0),$G102/$H102,0)*IF(AND($K102&gt;0,O$3&gt;$K102),0,1)*тех!Z$6</f>
        <v>0</v>
      </c>
      <c r="P102" s="64">
        <f>IF(AND(P$3&gt;=$I102,$H102&gt;0,SUM($M102:O102)&lt;$G102,$I102&lt;&gt;0),$G102/$H102,0)*IF(AND($K102&gt;0,P$3&gt;$K102),0,1)*тех!AA$6</f>
        <v>0</v>
      </c>
      <c r="Q102" s="64">
        <f>IF(AND(Q$3&gt;=$I102,$H102&gt;0,SUM($M102:P102)&lt;$G102,$I102&lt;&gt;0),$G102/$H102,0)*IF(AND($K102&gt;0,Q$3&gt;$K102),0,1)*тех!AB$6</f>
        <v>0</v>
      </c>
      <c r="R102" s="64">
        <f>IF(AND(R$3&gt;=$I102,$H102&gt;0,SUM($M102:Q102)&lt;$G102,$I102&lt;&gt;0),$G102/$H102,0)*IF(AND($K102&gt;0,R$3&gt;$K102),0,1)*тех!AC$6</f>
        <v>0</v>
      </c>
      <c r="S102" s="64">
        <f>IF(AND(S$3&gt;=$I102,$H102&gt;0,SUM($M102:R102)&lt;$G102,$I102&lt;&gt;0),$G102/$H102,0)*IF(AND($K102&gt;0,S$3&gt;$K102),0,1)*тех!AD$6</f>
        <v>0</v>
      </c>
      <c r="T102" s="64">
        <f>IF(AND(T$3&gt;=$I102,$H102&gt;0,SUM($M102:S102)&lt;$G102,$I102&lt;&gt;0),$G102/$H102,0)*IF(AND($K102&gt;0,T$3&gt;$K102),0,1)*тех!AE$6</f>
        <v>0</v>
      </c>
      <c r="U102" s="64">
        <f>IF(AND(U$3&gt;=$I102,$H102&gt;0,SUM($M102:T102)&lt;$G102,$I102&lt;&gt;0),$G102/$H102,0)*IF(AND($K102&gt;0,U$3&gt;$K102),0,1)*тех!AF$6</f>
        <v>0</v>
      </c>
      <c r="V102" s="64">
        <f>IF(AND(V$3&gt;=$I102,$H102&gt;0,SUM($M102:U102)&lt;$G102,$I102&lt;&gt;0),$G102/$H102,0)*IF(AND($K102&gt;0,V$3&gt;$K102),0,1)*тех!AG$6</f>
        <v>0</v>
      </c>
      <c r="W102" s="64">
        <f>IF(AND(W$3&gt;=$I102,$H102&gt;0,SUM($M102:V102)&lt;$G102,$I102&lt;&gt;0),$G102/$H102,0)*IF(AND($K102&gt;0,W$3&gt;$K102),0,1)*тех!AH$6</f>
        <v>0</v>
      </c>
      <c r="X102" s="64">
        <f>IF(AND(X$3&gt;=$I102,$H102&gt;0,SUM($M102:W102)&lt;$G102,$I102&lt;&gt;0),$G102/$H102,0)*IF(AND($K102&gt;0,X$3&gt;$K102),0,1)*тех!AI$6</f>
        <v>0</v>
      </c>
      <c r="Y102" s="64">
        <f>IF(AND(Y$3&gt;=$I102,$H102&gt;0,SUM($M102:X102)&lt;$G102,$I102&lt;&gt;0),$G102/$H102,0)*IF(AND($K102&gt;0,Y$3&gt;$K102),0,1)*тех!AJ$6</f>
        <v>0</v>
      </c>
      <c r="Z102" s="64">
        <f>IF(AND(Z$3&gt;=$I102,$H102&gt;0,SUM($M102:Y102)&lt;$G102,$I102&lt;&gt;0),$G102/$H102,0)*IF(AND($K102&gt;0,Z$3&gt;$K102),0,1)*тех!AK$6</f>
        <v>0</v>
      </c>
      <c r="AA102" s="64">
        <f>IF(AND(AA$3&gt;=$I102,$H102&gt;0,SUM($M102:Z102)&lt;$G102,$I102&lt;&gt;0),$G102/$H102,0)*IF(AND($K102&gt;0,AA$3&gt;$K102),0,1)*тех!AL$6</f>
        <v>0</v>
      </c>
      <c r="AB102" s="64">
        <f>IF(AND(AB$3&gt;=$I102,$H102&gt;0,SUM($M102:AA102)&lt;$G102,$I102&lt;&gt;0),$G102/$H102,0)*IF(AND($K102&gt;0,AB$3&gt;$K102),0,1)*тех!AM$6</f>
        <v>0</v>
      </c>
      <c r="AC102" s="64">
        <f>IF(AND(AC$3&gt;=$I102,$H102&gt;0,SUM($M102:AB102)&lt;$G102,$I102&lt;&gt;0),$G102/$H102,0)*IF(AND($K102&gt;0,AC$3&gt;$K102),0,1)*тех!AN$6</f>
        <v>0</v>
      </c>
      <c r="AD102" s="64">
        <f>IF(AND(AD$3&gt;=$I102,$H102&gt;0,SUM($M102:AC102)&lt;$G102,$I102&lt;&gt;0),$G102/$H102,0)*IF(AND($K102&gt;0,AD$3&gt;$K102),0,1)*тех!AO$6</f>
        <v>0</v>
      </c>
      <c r="AE102" s="64">
        <f>IF(AND(AE$3&gt;=$I102,$H102&gt;0,SUM($M102:AD102)&lt;$G102,$I102&lt;&gt;0),$G102/$H102,0)*IF(AND($K102&gt;0,AE$3&gt;$K102),0,1)*тех!AP$6</f>
        <v>0</v>
      </c>
      <c r="AF102" s="64">
        <f>IF(AND(AF$3&gt;=$I102,$H102&gt;0,SUM($M102:AE102)&lt;$G102,$I102&lt;&gt;0),$G102/$H102,0)*IF(AND($K102&gt;0,AF$3&gt;$K102),0,1)*тех!AQ$6</f>
        <v>0</v>
      </c>
      <c r="AG102" s="64">
        <f>IF(AND(AG$3&gt;=$I102,$H102&gt;0,SUM($M102:AF102)&lt;$G102,$I102&lt;&gt;0),$G102/$H102,0)*IF(AND($K102&gt;0,AG$3&gt;$K102),0,1)*тех!AR$6</f>
        <v>0</v>
      </c>
      <c r="AH102" s="64">
        <f>IF(AND(AH$3&gt;=$I102,$H102&gt;0,SUM($M102:AG102)&lt;$G102,$I102&lt;&gt;0),$G102/$H102,0)*IF(AND($K102&gt;0,AH$3&gt;$K102),0,1)*тех!AS$6</f>
        <v>0</v>
      </c>
      <c r="AI102" s="64">
        <f>IF(AND(AI$3&gt;=$I102,$H102&gt;0,SUM($M102:AH102)&lt;$G102,$I102&lt;&gt;0),$G102/$H102,0)*IF(AND($K102&gt;0,AI$3&gt;$K102),0,1)*тех!AT$6</f>
        <v>0</v>
      </c>
      <c r="AJ102" s="64">
        <f>IF(AND(AJ$3&gt;=$I102,$H102&gt;0,SUM($M102:AI102)&lt;$G102,$I102&lt;&gt;0),$G102/$H102,0)*IF(AND($K102&gt;0,AJ$3&gt;$K102),0,1)*тех!AU$6</f>
        <v>0</v>
      </c>
      <c r="AK102" s="64">
        <f>IF(AND(AK$3&gt;=$I102,$H102&gt;0,SUM($M102:AJ102)&lt;$G102,$I102&lt;&gt;0),$G102/$H102,0)*IF(AND($K102&gt;0,AK$3&gt;$K102),0,1)*тех!AV$6</f>
        <v>0</v>
      </c>
      <c r="AL102" s="64">
        <f>IF(AND(AL$3&gt;=$I102,$H102&gt;0,SUM($M102:AK102)&lt;$G102,$I102&lt;&gt;0),$G102/$H102,0)*IF(AND($K102&gt;0,AL$3&gt;$K102),0,1)*тех!AW$6</f>
        <v>0</v>
      </c>
      <c r="AM102" s="64">
        <f>IF(AND(AM$3&gt;=$I102,$H102&gt;0,SUM($M102:AL102)&lt;$G102,$I102&lt;&gt;0),$G102/$H102,0)*IF(AND($K102&gt;0,AM$3&gt;$K102),0,1)*тех!AX$6</f>
        <v>0</v>
      </c>
      <c r="AN102" s="64">
        <f>IF(AND(AN$3&gt;=$I102,$H102&gt;0,SUM($M102:AM102)&lt;$G102,$I102&lt;&gt;0),$G102/$H102,0)*IF(AND($K102&gt;0,AN$3&gt;$K102),0,1)*тех!AY$6</f>
        <v>0</v>
      </c>
      <c r="AO102" s="64">
        <f>IF(AND(AO$3&gt;=$I102,$H102&gt;0,SUM($M102:AN102)&lt;$G102,$I102&lt;&gt;0),$G102/$H102,0)*IF(AND($K102&gt;0,AO$3&gt;$K102),0,1)*тех!AZ$6</f>
        <v>0</v>
      </c>
      <c r="AP102" s="64">
        <f>IF(AND(AP$3&gt;=$I102,$H102&gt;0,SUM($M102:AO102)&lt;$G102,$I102&lt;&gt;0),$G102/$H102,0)*IF(AND($K102&gt;0,AP$3&gt;$K102),0,1)*тех!BA$6</f>
        <v>0</v>
      </c>
      <c r="AQ102" s="64">
        <f>IF(AND(AQ$3&gt;=$I102,$H102&gt;0,SUM($M102:AP102)&lt;$G102,$I102&lt;&gt;0),$G102/$H102,0)*IF(AND($K102&gt;0,AQ$3&gt;$K102),0,1)*тех!BB$6</f>
        <v>0</v>
      </c>
      <c r="AR102" s="64">
        <f>IF(AND(AR$3&gt;=$I102,$H102&gt;0,SUM($M102:AQ102)&lt;$G102,$I102&lt;&gt;0),$G102/$H102,0)*IF(AND($K102&gt;0,AR$3&gt;$K102),0,1)*тех!BC$6</f>
        <v>0</v>
      </c>
      <c r="AS102" s="64">
        <f>IF(AND(AS$3&gt;=$I102,$H102&gt;0,SUM($M102:AR102)&lt;$G102,$I102&lt;&gt;0),$G102/$H102,0)*IF(AND($K102&gt;0,AS$3&gt;$K102),0,1)*тех!BD$6</f>
        <v>0</v>
      </c>
      <c r="AT102" s="64">
        <f>IF(AND(AT$3&gt;=$I102,$H102&gt;0,SUM($M102:AS102)&lt;$G102,$I102&lt;&gt;0),$G102/$H102,0)*IF(AND($K102&gt;0,AT$3&gt;$K102),0,1)*тех!BE$6</f>
        <v>0</v>
      </c>
      <c r="AU102" s="64">
        <f>IF(AND(AU$3&gt;=$I102,$H102&gt;0,SUM($M102:AT102)&lt;$G102,$I102&lt;&gt;0),$G102/$H102,0)*IF(AND($K102&gt;0,AU$3&gt;$K102),0,1)*тех!BF$6</f>
        <v>0</v>
      </c>
      <c r="AV102" s="64">
        <f>IF(AND(AV$3&gt;=$I102,$H102&gt;0,SUM($M102:AU102)&lt;$G102,$I102&lt;&gt;0),$G102/$H102,0)*IF(AND($K102&gt;0,AV$3&gt;$K102),0,1)*тех!BG$6</f>
        <v>0</v>
      </c>
      <c r="AW102" s="64">
        <f>IF(AND(AW$3&gt;=$I102,$H102&gt;0,SUM($M102:AV102)&lt;$G102,$I102&lt;&gt;0),$G102/$H102,0)*IF(AND($K102&gt;0,AW$3&gt;$K102),0,1)*тех!BH$6</f>
        <v>0</v>
      </c>
      <c r="AX102" s="64">
        <f>IF(AND(AX$3&gt;=$I102,$H102&gt;0,SUM($M102:AW102)&lt;$G102,$I102&lt;&gt;0),$G102/$H102,0)*IF(AND($K102&gt;0,AX$3&gt;$K102),0,1)*тех!BI$6</f>
        <v>0</v>
      </c>
      <c r="AY102" s="64">
        <f>IF(AND(AY$3&gt;=$I102,$H102&gt;0,SUM($M102:AX102)&lt;$G102,$I102&lt;&gt;0),$G102/$H102,0)*IF(AND($K102&gt;0,AY$3&gt;$K102),0,1)*тех!BJ$6</f>
        <v>0</v>
      </c>
      <c r="AZ102" s="64">
        <f>IF(AND(AZ$3&gt;=$I102,$H102&gt;0,SUM($M102:AY102)&lt;$G102,$I102&lt;&gt;0),$G102/$H102,0)*IF(AND($K102&gt;0,AZ$3&gt;$K102),0,1)*тех!BK$6</f>
        <v>0</v>
      </c>
      <c r="BA102" s="64">
        <f>IF(AND(BA$3&gt;=$I102,$H102&gt;0,SUM($M102:AZ102)&lt;$G102,$I102&lt;&gt;0),$G102/$H102,0)*IF(AND($K102&gt;0,BA$3&gt;$K102),0,1)*тех!BL$6</f>
        <v>0</v>
      </c>
      <c r="BB102" s="64">
        <f>IF(AND(BB$3&gt;=$I102,$H102&gt;0,SUM($M102:BA102)&lt;$G102,$I102&lt;&gt;0),$G102/$H102,0)*IF(AND($K102&gt;0,BB$3&gt;$K102),0,1)*тех!BM$6</f>
        <v>0</v>
      </c>
      <c r="BC102" s="64">
        <f>IF(AND(BC$3&gt;=$I102,$H102&gt;0,SUM($M102:BB102)&lt;$G102,$I102&lt;&gt;0),$G102/$H102,0)*IF(AND($K102&gt;0,BC$3&gt;$K102),0,1)*тех!BN$6</f>
        <v>0</v>
      </c>
      <c r="BD102" s="64">
        <f>IF(AND(BD$3&gt;=$I102,$H102&gt;0,SUM($M102:BC102)&lt;$G102,$I102&lt;&gt;0),$G102/$H102,0)*IF(AND($K102&gt;0,BD$3&gt;$K102),0,1)*тех!BO$6</f>
        <v>0</v>
      </c>
      <c r="BE102" s="64">
        <f>IF(AND(BE$3&gt;=$I102,$H102&gt;0,SUM($M102:BD102)&lt;$G102,$I102&lt;&gt;0),$G102/$H102,0)*IF(AND($K102&gt;0,BE$3&gt;$K102),0,1)*тех!BP$6</f>
        <v>0</v>
      </c>
      <c r="BF102" s="64">
        <f>IF(AND(BF$3&gt;=$I102,$H102&gt;0,SUM($M102:BE102)&lt;$G102,$I102&lt;&gt;0),$G102/$H102,0)*IF(AND($K102&gt;0,BF$3&gt;$K102),0,1)*тех!BQ$6</f>
        <v>0</v>
      </c>
      <c r="BG102" s="64">
        <f>IF(AND(BG$3&gt;=$I102,$H102&gt;0,SUM($M102:BF102)&lt;$G102,$I102&lt;&gt;0),$G102/$H102,0)*IF(AND($K102&gt;0,BG$3&gt;$K102),0,1)*тех!BR$6</f>
        <v>0</v>
      </c>
      <c r="BH102" s="64">
        <f>IF(AND(BH$3&gt;=$I102,$H102&gt;0,SUM($M102:BG102)&lt;$G102,$I102&lt;&gt;0),$G102/$H102,0)*IF(AND($K102&gt;0,BH$3&gt;$K102),0,1)*тех!BS$6</f>
        <v>0</v>
      </c>
      <c r="BI102" s="64">
        <f>IF(AND(BI$3&gt;=$I102,$H102&gt;0,SUM($M102:BH102)&lt;$G102,$I102&lt;&gt;0),$G102/$H102,0)*IF(AND($K102&gt;0,BI$3&gt;$K102),0,1)*тех!BT$6</f>
        <v>0</v>
      </c>
      <c r="BJ102" s="64">
        <f>IF(AND(BJ$3&gt;=$I102,$H102&gt;0,SUM($M102:BI102)&lt;$G102,$I102&lt;&gt;0),$G102/$H102,0)*IF(AND($K102&gt;0,BJ$3&gt;$K102),0,1)*тех!BU$6</f>
        <v>0</v>
      </c>
      <c r="BK102" s="64">
        <f>IF(AND(BK$3&gt;=$I102,$H102&gt;0,SUM($M102:BJ102)&lt;$G102,$I102&lt;&gt;0),$G102/$H102,0)*IF(AND($K102&gt;0,BK$3&gt;$K102),0,1)*тех!BV$6</f>
        <v>0</v>
      </c>
      <c r="BL102" s="64">
        <f>IF(AND(BL$3&gt;=$I102,$H102&gt;0,SUM($M102:BK102)&lt;$G102,$I102&lt;&gt;0),$G102/$H102,0)*IF(AND($K102&gt;0,BL$3&gt;$K102),0,1)*тех!BW$6</f>
        <v>0</v>
      </c>
      <c r="BM102" s="64">
        <f>IF(AND(BM$3&gt;=$I102,$H102&gt;0,SUM($M102:BL102)&lt;$G102,$I102&lt;&gt;0),$G102/$H102,0)*IF(AND($K102&gt;0,BM$3&gt;$K102),0,1)*тех!BX$6</f>
        <v>0</v>
      </c>
      <c r="BN102" s="64">
        <f>IF(AND(BN$3&gt;=$I102,$H102&gt;0,SUM($M102:BM102)&lt;$G102,$I102&lt;&gt;0),$G102/$H102,0)*IF(AND($K102&gt;0,BN$3&gt;$K102),0,1)*тех!BY$6</f>
        <v>0</v>
      </c>
      <c r="BO102" s="64">
        <f>IF(AND(BO$3&gt;=$I102,$H102&gt;0,SUM($M102:BN102)&lt;$G102,$I102&lt;&gt;0),$G102/$H102,0)*IF(AND($K102&gt;0,BO$3&gt;$K102),0,1)*тех!BZ$6</f>
        <v>0</v>
      </c>
      <c r="BP102" s="64">
        <f>IF(AND(BP$3&gt;=$I102,$H102&gt;0,SUM($M102:BO102)&lt;$G102,$I102&lt;&gt;0),$G102/$H102,0)*IF(AND($K102&gt;0,BP$3&gt;$K102),0,1)*тех!CA$6</f>
        <v>0</v>
      </c>
      <c r="BQ102" s="64">
        <f>IF(AND(BQ$3&gt;=$I102,$H102&gt;0,SUM($M102:BP102)&lt;$G102,$I102&lt;&gt;0),$G102/$H102,0)*IF(AND($K102&gt;0,BQ$3&gt;$K102),0,1)*тех!CB$6</f>
        <v>0</v>
      </c>
      <c r="BR102" s="64">
        <f>IF(AND(BR$3&gt;=$I102,$H102&gt;0,SUM($M102:BQ102)&lt;$G102,$I102&lt;&gt;0),$G102/$H102,0)*IF(AND($K102&gt;0,BR$3&gt;$K102),0,1)*тех!CC$6</f>
        <v>0</v>
      </c>
      <c r="BS102" s="64">
        <f>IF(AND(BS$3&gt;=$I102,$H102&gt;0,SUM($M102:BR102)&lt;$G102,$I102&lt;&gt;0),$G102/$H102,0)*IF(AND($K102&gt;0,BS$3&gt;$K102),0,1)*тех!CD$6</f>
        <v>0</v>
      </c>
      <c r="BT102" s="64">
        <f>IF(AND(BT$3&gt;=$I102,$H102&gt;0,SUM($M102:BS102)&lt;$G102,$I102&lt;&gt;0),$G102/$H102,0)*IF(AND($K102&gt;0,BT$3&gt;$K102),0,1)*тех!CE$6</f>
        <v>0</v>
      </c>
    </row>
    <row r="103" spans="2:72" hidden="1" outlineLevel="1">
      <c r="B103" s="3">
        <v>98</v>
      </c>
      <c r="C103" s="19"/>
      <c r="D103" s="19"/>
      <c r="E103" s="71"/>
      <c r="F103" s="19">
        <v>0</v>
      </c>
      <c r="G103" s="76">
        <f t="shared" si="7"/>
        <v>0</v>
      </c>
      <c r="H103" s="7">
        <f>IFERROR(VLOOKUP(D103,тех!$N$19:$O$24,2,FALSE),)</f>
        <v>0</v>
      </c>
      <c r="I103" s="20">
        <f t="shared" si="6"/>
        <v>42370</v>
      </c>
      <c r="J103" s="111">
        <f>IF(AND(H103+(YEAR(I103)-YEAR(Параметры!$C$11))*12+(MONTH(I103)-MONTH(Параметры!$C$11))&gt;Параметры!$C$12,F103&gt;0),(G103-SUM(M103:BT103))/F103,)</f>
        <v>0</v>
      </c>
      <c r="K103" s="112" t="str">
        <f>IF(H103+(YEAR(I103)-YEAR(Параметры!$C$11))*12+(MONTH(I103)-MONTH(Параметры!$C$11))&gt;Параметры!$C$12,DATE(YEAR(Параметры!$C$11),MONTH(Параметры!$C$11)+Параметры!$C$12-1,1),"")</f>
        <v/>
      </c>
      <c r="M103" s="76">
        <f t="shared" si="2"/>
        <v>0</v>
      </c>
      <c r="N103" s="64">
        <f>IF(AND(N$3&gt;=$I103,$H103&gt;0,SUM($M103:M103)&lt;$G103,$I103&lt;&gt;0),$G103/$H103,0)*IF(AND($K103&gt;0,N$3&gt;$K103),0,1)*тех!Y$6</f>
        <v>0</v>
      </c>
      <c r="O103" s="64">
        <f>IF(AND(O$3&gt;=$I103,$H103&gt;0,SUM($M103:N103)&lt;$G103,$I103&lt;&gt;0),$G103/$H103,0)*IF(AND($K103&gt;0,O$3&gt;$K103),0,1)*тех!Z$6</f>
        <v>0</v>
      </c>
      <c r="P103" s="64">
        <f>IF(AND(P$3&gt;=$I103,$H103&gt;0,SUM($M103:O103)&lt;$G103,$I103&lt;&gt;0),$G103/$H103,0)*IF(AND($K103&gt;0,P$3&gt;$K103),0,1)*тех!AA$6</f>
        <v>0</v>
      </c>
      <c r="Q103" s="64">
        <f>IF(AND(Q$3&gt;=$I103,$H103&gt;0,SUM($M103:P103)&lt;$G103,$I103&lt;&gt;0),$G103/$H103,0)*IF(AND($K103&gt;0,Q$3&gt;$K103),0,1)*тех!AB$6</f>
        <v>0</v>
      </c>
      <c r="R103" s="64">
        <f>IF(AND(R$3&gt;=$I103,$H103&gt;0,SUM($M103:Q103)&lt;$G103,$I103&lt;&gt;0),$G103/$H103,0)*IF(AND($K103&gt;0,R$3&gt;$K103),0,1)*тех!AC$6</f>
        <v>0</v>
      </c>
      <c r="S103" s="64">
        <f>IF(AND(S$3&gt;=$I103,$H103&gt;0,SUM($M103:R103)&lt;$G103,$I103&lt;&gt;0),$G103/$H103,0)*IF(AND($K103&gt;0,S$3&gt;$K103),0,1)*тех!AD$6</f>
        <v>0</v>
      </c>
      <c r="T103" s="64">
        <f>IF(AND(T$3&gt;=$I103,$H103&gt;0,SUM($M103:S103)&lt;$G103,$I103&lt;&gt;0),$G103/$H103,0)*IF(AND($K103&gt;0,T$3&gt;$K103),0,1)*тех!AE$6</f>
        <v>0</v>
      </c>
      <c r="U103" s="64">
        <f>IF(AND(U$3&gt;=$I103,$H103&gt;0,SUM($M103:T103)&lt;$G103,$I103&lt;&gt;0),$G103/$H103,0)*IF(AND($K103&gt;0,U$3&gt;$K103),0,1)*тех!AF$6</f>
        <v>0</v>
      </c>
      <c r="V103" s="64">
        <f>IF(AND(V$3&gt;=$I103,$H103&gt;0,SUM($M103:U103)&lt;$G103,$I103&lt;&gt;0),$G103/$H103,0)*IF(AND($K103&gt;0,V$3&gt;$K103),0,1)*тех!AG$6</f>
        <v>0</v>
      </c>
      <c r="W103" s="64">
        <f>IF(AND(W$3&gt;=$I103,$H103&gt;0,SUM($M103:V103)&lt;$G103,$I103&lt;&gt;0),$G103/$H103,0)*IF(AND($K103&gt;0,W$3&gt;$K103),0,1)*тех!AH$6</f>
        <v>0</v>
      </c>
      <c r="X103" s="64">
        <f>IF(AND(X$3&gt;=$I103,$H103&gt;0,SUM($M103:W103)&lt;$G103,$I103&lt;&gt;0),$G103/$H103,0)*IF(AND($K103&gt;0,X$3&gt;$K103),0,1)*тех!AI$6</f>
        <v>0</v>
      </c>
      <c r="Y103" s="64">
        <f>IF(AND(Y$3&gt;=$I103,$H103&gt;0,SUM($M103:X103)&lt;$G103,$I103&lt;&gt;0),$G103/$H103,0)*IF(AND($K103&gt;0,Y$3&gt;$K103),0,1)*тех!AJ$6</f>
        <v>0</v>
      </c>
      <c r="Z103" s="64">
        <f>IF(AND(Z$3&gt;=$I103,$H103&gt;0,SUM($M103:Y103)&lt;$G103,$I103&lt;&gt;0),$G103/$H103,0)*IF(AND($K103&gt;0,Z$3&gt;$K103),0,1)*тех!AK$6</f>
        <v>0</v>
      </c>
      <c r="AA103" s="64">
        <f>IF(AND(AA$3&gt;=$I103,$H103&gt;0,SUM($M103:Z103)&lt;$G103,$I103&lt;&gt;0),$G103/$H103,0)*IF(AND($K103&gt;0,AA$3&gt;$K103),0,1)*тех!AL$6</f>
        <v>0</v>
      </c>
      <c r="AB103" s="64">
        <f>IF(AND(AB$3&gt;=$I103,$H103&gt;0,SUM($M103:AA103)&lt;$G103,$I103&lt;&gt;0),$G103/$H103,0)*IF(AND($K103&gt;0,AB$3&gt;$K103),0,1)*тех!AM$6</f>
        <v>0</v>
      </c>
      <c r="AC103" s="64">
        <f>IF(AND(AC$3&gt;=$I103,$H103&gt;0,SUM($M103:AB103)&lt;$G103,$I103&lt;&gt;0),$G103/$H103,0)*IF(AND($K103&gt;0,AC$3&gt;$K103),0,1)*тех!AN$6</f>
        <v>0</v>
      </c>
      <c r="AD103" s="64">
        <f>IF(AND(AD$3&gt;=$I103,$H103&gt;0,SUM($M103:AC103)&lt;$G103,$I103&lt;&gt;0),$G103/$H103,0)*IF(AND($K103&gt;0,AD$3&gt;$K103),0,1)*тех!AO$6</f>
        <v>0</v>
      </c>
      <c r="AE103" s="64">
        <f>IF(AND(AE$3&gt;=$I103,$H103&gt;0,SUM($M103:AD103)&lt;$G103,$I103&lt;&gt;0),$G103/$H103,0)*IF(AND($K103&gt;0,AE$3&gt;$K103),0,1)*тех!AP$6</f>
        <v>0</v>
      </c>
      <c r="AF103" s="64">
        <f>IF(AND(AF$3&gt;=$I103,$H103&gt;0,SUM($M103:AE103)&lt;$G103,$I103&lt;&gt;0),$G103/$H103,0)*IF(AND($K103&gt;0,AF$3&gt;$K103),0,1)*тех!AQ$6</f>
        <v>0</v>
      </c>
      <c r="AG103" s="64">
        <f>IF(AND(AG$3&gt;=$I103,$H103&gt;0,SUM($M103:AF103)&lt;$G103,$I103&lt;&gt;0),$G103/$H103,0)*IF(AND($K103&gt;0,AG$3&gt;$K103),0,1)*тех!AR$6</f>
        <v>0</v>
      </c>
      <c r="AH103" s="64">
        <f>IF(AND(AH$3&gt;=$I103,$H103&gt;0,SUM($M103:AG103)&lt;$G103,$I103&lt;&gt;0),$G103/$H103,0)*IF(AND($K103&gt;0,AH$3&gt;$K103),0,1)*тех!AS$6</f>
        <v>0</v>
      </c>
      <c r="AI103" s="64">
        <f>IF(AND(AI$3&gt;=$I103,$H103&gt;0,SUM($M103:AH103)&lt;$G103,$I103&lt;&gt;0),$G103/$H103,0)*IF(AND($K103&gt;0,AI$3&gt;$K103),0,1)*тех!AT$6</f>
        <v>0</v>
      </c>
      <c r="AJ103" s="64">
        <f>IF(AND(AJ$3&gt;=$I103,$H103&gt;0,SUM($M103:AI103)&lt;$G103,$I103&lt;&gt;0),$G103/$H103,0)*IF(AND($K103&gt;0,AJ$3&gt;$K103),0,1)*тех!AU$6</f>
        <v>0</v>
      </c>
      <c r="AK103" s="64">
        <f>IF(AND(AK$3&gt;=$I103,$H103&gt;0,SUM($M103:AJ103)&lt;$G103,$I103&lt;&gt;0),$G103/$H103,0)*IF(AND($K103&gt;0,AK$3&gt;$K103),0,1)*тех!AV$6</f>
        <v>0</v>
      </c>
      <c r="AL103" s="64">
        <f>IF(AND(AL$3&gt;=$I103,$H103&gt;0,SUM($M103:AK103)&lt;$G103,$I103&lt;&gt;0),$G103/$H103,0)*IF(AND($K103&gt;0,AL$3&gt;$K103),0,1)*тех!AW$6</f>
        <v>0</v>
      </c>
      <c r="AM103" s="64">
        <f>IF(AND(AM$3&gt;=$I103,$H103&gt;0,SUM($M103:AL103)&lt;$G103,$I103&lt;&gt;0),$G103/$H103,0)*IF(AND($K103&gt;0,AM$3&gt;$K103),0,1)*тех!AX$6</f>
        <v>0</v>
      </c>
      <c r="AN103" s="64">
        <f>IF(AND(AN$3&gt;=$I103,$H103&gt;0,SUM($M103:AM103)&lt;$G103,$I103&lt;&gt;0),$G103/$H103,0)*IF(AND($K103&gt;0,AN$3&gt;$K103),0,1)*тех!AY$6</f>
        <v>0</v>
      </c>
      <c r="AO103" s="64">
        <f>IF(AND(AO$3&gt;=$I103,$H103&gt;0,SUM($M103:AN103)&lt;$G103,$I103&lt;&gt;0),$G103/$H103,0)*IF(AND($K103&gt;0,AO$3&gt;$K103),0,1)*тех!AZ$6</f>
        <v>0</v>
      </c>
      <c r="AP103" s="64">
        <f>IF(AND(AP$3&gt;=$I103,$H103&gt;0,SUM($M103:AO103)&lt;$G103,$I103&lt;&gt;0),$G103/$H103,0)*IF(AND($K103&gt;0,AP$3&gt;$K103),0,1)*тех!BA$6</f>
        <v>0</v>
      </c>
      <c r="AQ103" s="64">
        <f>IF(AND(AQ$3&gt;=$I103,$H103&gt;0,SUM($M103:AP103)&lt;$G103,$I103&lt;&gt;0),$G103/$H103,0)*IF(AND($K103&gt;0,AQ$3&gt;$K103),0,1)*тех!BB$6</f>
        <v>0</v>
      </c>
      <c r="AR103" s="64">
        <f>IF(AND(AR$3&gt;=$I103,$H103&gt;0,SUM($M103:AQ103)&lt;$G103,$I103&lt;&gt;0),$G103/$H103,0)*IF(AND($K103&gt;0,AR$3&gt;$K103),0,1)*тех!BC$6</f>
        <v>0</v>
      </c>
      <c r="AS103" s="64">
        <f>IF(AND(AS$3&gt;=$I103,$H103&gt;0,SUM($M103:AR103)&lt;$G103,$I103&lt;&gt;0),$G103/$H103,0)*IF(AND($K103&gt;0,AS$3&gt;$K103),0,1)*тех!BD$6</f>
        <v>0</v>
      </c>
      <c r="AT103" s="64">
        <f>IF(AND(AT$3&gt;=$I103,$H103&gt;0,SUM($M103:AS103)&lt;$G103,$I103&lt;&gt;0),$G103/$H103,0)*IF(AND($K103&gt;0,AT$3&gt;$K103),0,1)*тех!BE$6</f>
        <v>0</v>
      </c>
      <c r="AU103" s="64">
        <f>IF(AND(AU$3&gt;=$I103,$H103&gt;0,SUM($M103:AT103)&lt;$G103,$I103&lt;&gt;0),$G103/$H103,0)*IF(AND($K103&gt;0,AU$3&gt;$K103),0,1)*тех!BF$6</f>
        <v>0</v>
      </c>
      <c r="AV103" s="64">
        <f>IF(AND(AV$3&gt;=$I103,$H103&gt;0,SUM($M103:AU103)&lt;$G103,$I103&lt;&gt;0),$G103/$H103,0)*IF(AND($K103&gt;0,AV$3&gt;$K103),0,1)*тех!BG$6</f>
        <v>0</v>
      </c>
      <c r="AW103" s="64">
        <f>IF(AND(AW$3&gt;=$I103,$H103&gt;0,SUM($M103:AV103)&lt;$G103,$I103&lt;&gt;0),$G103/$H103,0)*IF(AND($K103&gt;0,AW$3&gt;$K103),0,1)*тех!BH$6</f>
        <v>0</v>
      </c>
      <c r="AX103" s="64">
        <f>IF(AND(AX$3&gt;=$I103,$H103&gt;0,SUM($M103:AW103)&lt;$G103,$I103&lt;&gt;0),$G103/$H103,0)*IF(AND($K103&gt;0,AX$3&gt;$K103),0,1)*тех!BI$6</f>
        <v>0</v>
      </c>
      <c r="AY103" s="64">
        <f>IF(AND(AY$3&gt;=$I103,$H103&gt;0,SUM($M103:AX103)&lt;$G103,$I103&lt;&gt;0),$G103/$H103,0)*IF(AND($K103&gt;0,AY$3&gt;$K103),0,1)*тех!BJ$6</f>
        <v>0</v>
      </c>
      <c r="AZ103" s="64">
        <f>IF(AND(AZ$3&gt;=$I103,$H103&gt;0,SUM($M103:AY103)&lt;$G103,$I103&lt;&gt;0),$G103/$H103,0)*IF(AND($K103&gt;0,AZ$3&gt;$K103),0,1)*тех!BK$6</f>
        <v>0</v>
      </c>
      <c r="BA103" s="64">
        <f>IF(AND(BA$3&gt;=$I103,$H103&gt;0,SUM($M103:AZ103)&lt;$G103,$I103&lt;&gt;0),$G103/$H103,0)*IF(AND($K103&gt;0,BA$3&gt;$K103),0,1)*тех!BL$6</f>
        <v>0</v>
      </c>
      <c r="BB103" s="64">
        <f>IF(AND(BB$3&gt;=$I103,$H103&gt;0,SUM($M103:BA103)&lt;$G103,$I103&lt;&gt;0),$G103/$H103,0)*IF(AND($K103&gt;0,BB$3&gt;$K103),0,1)*тех!BM$6</f>
        <v>0</v>
      </c>
      <c r="BC103" s="64">
        <f>IF(AND(BC$3&gt;=$I103,$H103&gt;0,SUM($M103:BB103)&lt;$G103,$I103&lt;&gt;0),$G103/$H103,0)*IF(AND($K103&gt;0,BC$3&gt;$K103),0,1)*тех!BN$6</f>
        <v>0</v>
      </c>
      <c r="BD103" s="64">
        <f>IF(AND(BD$3&gt;=$I103,$H103&gt;0,SUM($M103:BC103)&lt;$G103,$I103&lt;&gt;0),$G103/$H103,0)*IF(AND($K103&gt;0,BD$3&gt;$K103),0,1)*тех!BO$6</f>
        <v>0</v>
      </c>
      <c r="BE103" s="64">
        <f>IF(AND(BE$3&gt;=$I103,$H103&gt;0,SUM($M103:BD103)&lt;$G103,$I103&lt;&gt;0),$G103/$H103,0)*IF(AND($K103&gt;0,BE$3&gt;$K103),0,1)*тех!BP$6</f>
        <v>0</v>
      </c>
      <c r="BF103" s="64">
        <f>IF(AND(BF$3&gt;=$I103,$H103&gt;0,SUM($M103:BE103)&lt;$G103,$I103&lt;&gt;0),$G103/$H103,0)*IF(AND($K103&gt;0,BF$3&gt;$K103),0,1)*тех!BQ$6</f>
        <v>0</v>
      </c>
      <c r="BG103" s="64">
        <f>IF(AND(BG$3&gt;=$I103,$H103&gt;0,SUM($M103:BF103)&lt;$G103,$I103&lt;&gt;0),$G103/$H103,0)*IF(AND($K103&gt;0,BG$3&gt;$K103),0,1)*тех!BR$6</f>
        <v>0</v>
      </c>
      <c r="BH103" s="64">
        <f>IF(AND(BH$3&gt;=$I103,$H103&gt;0,SUM($M103:BG103)&lt;$G103,$I103&lt;&gt;0),$G103/$H103,0)*IF(AND($K103&gt;0,BH$3&gt;$K103),0,1)*тех!BS$6</f>
        <v>0</v>
      </c>
      <c r="BI103" s="64">
        <f>IF(AND(BI$3&gt;=$I103,$H103&gt;0,SUM($M103:BH103)&lt;$G103,$I103&lt;&gt;0),$G103/$H103,0)*IF(AND($K103&gt;0,BI$3&gt;$K103),0,1)*тех!BT$6</f>
        <v>0</v>
      </c>
      <c r="BJ103" s="64">
        <f>IF(AND(BJ$3&gt;=$I103,$H103&gt;0,SUM($M103:BI103)&lt;$G103,$I103&lt;&gt;0),$G103/$H103,0)*IF(AND($K103&gt;0,BJ$3&gt;$K103),0,1)*тех!BU$6</f>
        <v>0</v>
      </c>
      <c r="BK103" s="64">
        <f>IF(AND(BK$3&gt;=$I103,$H103&gt;0,SUM($M103:BJ103)&lt;$G103,$I103&lt;&gt;0),$G103/$H103,0)*IF(AND($K103&gt;0,BK$3&gt;$K103),0,1)*тех!BV$6</f>
        <v>0</v>
      </c>
      <c r="BL103" s="64">
        <f>IF(AND(BL$3&gt;=$I103,$H103&gt;0,SUM($M103:BK103)&lt;$G103,$I103&lt;&gt;0),$G103/$H103,0)*IF(AND($K103&gt;0,BL$3&gt;$K103),0,1)*тех!BW$6</f>
        <v>0</v>
      </c>
      <c r="BM103" s="64">
        <f>IF(AND(BM$3&gt;=$I103,$H103&gt;0,SUM($M103:BL103)&lt;$G103,$I103&lt;&gt;0),$G103/$H103,0)*IF(AND($K103&gt;0,BM$3&gt;$K103),0,1)*тех!BX$6</f>
        <v>0</v>
      </c>
      <c r="BN103" s="64">
        <f>IF(AND(BN$3&gt;=$I103,$H103&gt;0,SUM($M103:BM103)&lt;$G103,$I103&lt;&gt;0),$G103/$H103,0)*IF(AND($K103&gt;0,BN$3&gt;$K103),0,1)*тех!BY$6</f>
        <v>0</v>
      </c>
      <c r="BO103" s="64">
        <f>IF(AND(BO$3&gt;=$I103,$H103&gt;0,SUM($M103:BN103)&lt;$G103,$I103&lt;&gt;0),$G103/$H103,0)*IF(AND($K103&gt;0,BO$3&gt;$K103),0,1)*тех!BZ$6</f>
        <v>0</v>
      </c>
      <c r="BP103" s="64">
        <f>IF(AND(BP$3&gt;=$I103,$H103&gt;0,SUM($M103:BO103)&lt;$G103,$I103&lt;&gt;0),$G103/$H103,0)*IF(AND($K103&gt;0,BP$3&gt;$K103),0,1)*тех!CA$6</f>
        <v>0</v>
      </c>
      <c r="BQ103" s="64">
        <f>IF(AND(BQ$3&gt;=$I103,$H103&gt;0,SUM($M103:BP103)&lt;$G103,$I103&lt;&gt;0),$G103/$H103,0)*IF(AND($K103&gt;0,BQ$3&gt;$K103),0,1)*тех!CB$6</f>
        <v>0</v>
      </c>
      <c r="BR103" s="64">
        <f>IF(AND(BR$3&gt;=$I103,$H103&gt;0,SUM($M103:BQ103)&lt;$G103,$I103&lt;&gt;0),$G103/$H103,0)*IF(AND($K103&gt;0,BR$3&gt;$K103),0,1)*тех!CC$6</f>
        <v>0</v>
      </c>
      <c r="BS103" s="64">
        <f>IF(AND(BS$3&gt;=$I103,$H103&gt;0,SUM($M103:BR103)&lt;$G103,$I103&lt;&gt;0),$G103/$H103,0)*IF(AND($K103&gt;0,BS$3&gt;$K103),0,1)*тех!CD$6</f>
        <v>0</v>
      </c>
      <c r="BT103" s="64">
        <f>IF(AND(BT$3&gt;=$I103,$H103&gt;0,SUM($M103:BS103)&lt;$G103,$I103&lt;&gt;0),$G103/$H103,0)*IF(AND($K103&gt;0,BT$3&gt;$K103),0,1)*тех!CE$6</f>
        <v>0</v>
      </c>
    </row>
    <row r="104" spans="2:72" hidden="1" outlineLevel="1">
      <c r="B104" s="3">
        <v>99</v>
      </c>
      <c r="C104" s="19"/>
      <c r="D104" s="19"/>
      <c r="E104" s="71"/>
      <c r="F104" s="19">
        <v>0</v>
      </c>
      <c r="G104" s="76">
        <f t="shared" si="7"/>
        <v>0</v>
      </c>
      <c r="H104" s="7">
        <f>IFERROR(VLOOKUP(D104,тех!$N$19:$O$24,2,FALSE),)</f>
        <v>0</v>
      </c>
      <c r="I104" s="20">
        <f t="shared" si="6"/>
        <v>42370</v>
      </c>
      <c r="J104" s="111">
        <f>IF(AND(H104+(YEAR(I104)-YEAR(Параметры!$C$11))*12+(MONTH(I104)-MONTH(Параметры!$C$11))&gt;Параметры!$C$12,F104&gt;0),(G104-SUM(M104:BT104))/F104,)</f>
        <v>0</v>
      </c>
      <c r="K104" s="112" t="str">
        <f>IF(H104+(YEAR(I104)-YEAR(Параметры!$C$11))*12+(MONTH(I104)-MONTH(Параметры!$C$11))&gt;Параметры!$C$12,DATE(YEAR(Параметры!$C$11),MONTH(Параметры!$C$11)+Параметры!$C$12-1,1),"")</f>
        <v/>
      </c>
      <c r="M104" s="76">
        <f t="shared" si="2"/>
        <v>0</v>
      </c>
      <c r="N104" s="64">
        <f>IF(AND(N$3&gt;=$I104,$H104&gt;0,SUM($M104:M104)&lt;$G104,$I104&lt;&gt;0),$G104/$H104,0)*IF(AND($K104&gt;0,N$3&gt;$K104),0,1)*тех!Y$6</f>
        <v>0</v>
      </c>
      <c r="O104" s="64">
        <f>IF(AND(O$3&gt;=$I104,$H104&gt;0,SUM($M104:N104)&lt;$G104,$I104&lt;&gt;0),$G104/$H104,0)*IF(AND($K104&gt;0,O$3&gt;$K104),0,1)*тех!Z$6</f>
        <v>0</v>
      </c>
      <c r="P104" s="64">
        <f>IF(AND(P$3&gt;=$I104,$H104&gt;0,SUM($M104:O104)&lt;$G104,$I104&lt;&gt;0),$G104/$H104,0)*IF(AND($K104&gt;0,P$3&gt;$K104),0,1)*тех!AA$6</f>
        <v>0</v>
      </c>
      <c r="Q104" s="64">
        <f>IF(AND(Q$3&gt;=$I104,$H104&gt;0,SUM($M104:P104)&lt;$G104,$I104&lt;&gt;0),$G104/$H104,0)*IF(AND($K104&gt;0,Q$3&gt;$K104),0,1)*тех!AB$6</f>
        <v>0</v>
      </c>
      <c r="R104" s="64">
        <f>IF(AND(R$3&gt;=$I104,$H104&gt;0,SUM($M104:Q104)&lt;$G104,$I104&lt;&gt;0),$G104/$H104,0)*IF(AND($K104&gt;0,R$3&gt;$K104),0,1)*тех!AC$6</f>
        <v>0</v>
      </c>
      <c r="S104" s="64">
        <f>IF(AND(S$3&gt;=$I104,$H104&gt;0,SUM($M104:R104)&lt;$G104,$I104&lt;&gt;0),$G104/$H104,0)*IF(AND($K104&gt;0,S$3&gt;$K104),0,1)*тех!AD$6</f>
        <v>0</v>
      </c>
      <c r="T104" s="64">
        <f>IF(AND(T$3&gt;=$I104,$H104&gt;0,SUM($M104:S104)&lt;$G104,$I104&lt;&gt;0),$G104/$H104,0)*IF(AND($K104&gt;0,T$3&gt;$K104),0,1)*тех!AE$6</f>
        <v>0</v>
      </c>
      <c r="U104" s="64">
        <f>IF(AND(U$3&gt;=$I104,$H104&gt;0,SUM($M104:T104)&lt;$G104,$I104&lt;&gt;0),$G104/$H104,0)*IF(AND($K104&gt;0,U$3&gt;$K104),0,1)*тех!AF$6</f>
        <v>0</v>
      </c>
      <c r="V104" s="64">
        <f>IF(AND(V$3&gt;=$I104,$H104&gt;0,SUM($M104:U104)&lt;$G104,$I104&lt;&gt;0),$G104/$H104,0)*IF(AND($K104&gt;0,V$3&gt;$K104),0,1)*тех!AG$6</f>
        <v>0</v>
      </c>
      <c r="W104" s="64">
        <f>IF(AND(W$3&gt;=$I104,$H104&gt;0,SUM($M104:V104)&lt;$G104,$I104&lt;&gt;0),$G104/$H104,0)*IF(AND($K104&gt;0,W$3&gt;$K104),0,1)*тех!AH$6</f>
        <v>0</v>
      </c>
      <c r="X104" s="64">
        <f>IF(AND(X$3&gt;=$I104,$H104&gt;0,SUM($M104:W104)&lt;$G104,$I104&lt;&gt;0),$G104/$H104,0)*IF(AND($K104&gt;0,X$3&gt;$K104),0,1)*тех!AI$6</f>
        <v>0</v>
      </c>
      <c r="Y104" s="64">
        <f>IF(AND(Y$3&gt;=$I104,$H104&gt;0,SUM($M104:X104)&lt;$G104,$I104&lt;&gt;0),$G104/$H104,0)*IF(AND($K104&gt;0,Y$3&gt;$K104),0,1)*тех!AJ$6</f>
        <v>0</v>
      </c>
      <c r="Z104" s="64">
        <f>IF(AND(Z$3&gt;=$I104,$H104&gt;0,SUM($M104:Y104)&lt;$G104,$I104&lt;&gt;0),$G104/$H104,0)*IF(AND($K104&gt;0,Z$3&gt;$K104),0,1)*тех!AK$6</f>
        <v>0</v>
      </c>
      <c r="AA104" s="64">
        <f>IF(AND(AA$3&gt;=$I104,$H104&gt;0,SUM($M104:Z104)&lt;$G104,$I104&lt;&gt;0),$G104/$H104,0)*IF(AND($K104&gt;0,AA$3&gt;$K104),0,1)*тех!AL$6</f>
        <v>0</v>
      </c>
      <c r="AB104" s="64">
        <f>IF(AND(AB$3&gt;=$I104,$H104&gt;0,SUM($M104:AA104)&lt;$G104,$I104&lt;&gt;0),$G104/$H104,0)*IF(AND($K104&gt;0,AB$3&gt;$K104),0,1)*тех!AM$6</f>
        <v>0</v>
      </c>
      <c r="AC104" s="64">
        <f>IF(AND(AC$3&gt;=$I104,$H104&gt;0,SUM($M104:AB104)&lt;$G104,$I104&lt;&gt;0),$G104/$H104,0)*IF(AND($K104&gt;0,AC$3&gt;$K104),0,1)*тех!AN$6</f>
        <v>0</v>
      </c>
      <c r="AD104" s="64">
        <f>IF(AND(AD$3&gt;=$I104,$H104&gt;0,SUM($M104:AC104)&lt;$G104,$I104&lt;&gt;0),$G104/$H104,0)*IF(AND($K104&gt;0,AD$3&gt;$K104),0,1)*тех!AO$6</f>
        <v>0</v>
      </c>
      <c r="AE104" s="64">
        <f>IF(AND(AE$3&gt;=$I104,$H104&gt;0,SUM($M104:AD104)&lt;$G104,$I104&lt;&gt;0),$G104/$H104,0)*IF(AND($K104&gt;0,AE$3&gt;$K104),0,1)*тех!AP$6</f>
        <v>0</v>
      </c>
      <c r="AF104" s="64">
        <f>IF(AND(AF$3&gt;=$I104,$H104&gt;0,SUM($M104:AE104)&lt;$G104,$I104&lt;&gt;0),$G104/$H104,0)*IF(AND($K104&gt;0,AF$3&gt;$K104),0,1)*тех!AQ$6</f>
        <v>0</v>
      </c>
      <c r="AG104" s="64">
        <f>IF(AND(AG$3&gt;=$I104,$H104&gt;0,SUM($M104:AF104)&lt;$G104,$I104&lt;&gt;0),$G104/$H104,0)*IF(AND($K104&gt;0,AG$3&gt;$K104),0,1)*тех!AR$6</f>
        <v>0</v>
      </c>
      <c r="AH104" s="64">
        <f>IF(AND(AH$3&gt;=$I104,$H104&gt;0,SUM($M104:AG104)&lt;$G104,$I104&lt;&gt;0),$G104/$H104,0)*IF(AND($K104&gt;0,AH$3&gt;$K104),0,1)*тех!AS$6</f>
        <v>0</v>
      </c>
      <c r="AI104" s="64">
        <f>IF(AND(AI$3&gt;=$I104,$H104&gt;0,SUM($M104:AH104)&lt;$G104,$I104&lt;&gt;0),$G104/$H104,0)*IF(AND($K104&gt;0,AI$3&gt;$K104),0,1)*тех!AT$6</f>
        <v>0</v>
      </c>
      <c r="AJ104" s="64">
        <f>IF(AND(AJ$3&gt;=$I104,$H104&gt;0,SUM($M104:AI104)&lt;$G104,$I104&lt;&gt;0),$G104/$H104,0)*IF(AND($K104&gt;0,AJ$3&gt;$K104),0,1)*тех!AU$6</f>
        <v>0</v>
      </c>
      <c r="AK104" s="64">
        <f>IF(AND(AK$3&gt;=$I104,$H104&gt;0,SUM($M104:AJ104)&lt;$G104,$I104&lt;&gt;0),$G104/$H104,0)*IF(AND($K104&gt;0,AK$3&gt;$K104),0,1)*тех!AV$6</f>
        <v>0</v>
      </c>
      <c r="AL104" s="64">
        <f>IF(AND(AL$3&gt;=$I104,$H104&gt;0,SUM($M104:AK104)&lt;$G104,$I104&lt;&gt;0),$G104/$H104,0)*IF(AND($K104&gt;0,AL$3&gt;$K104),0,1)*тех!AW$6</f>
        <v>0</v>
      </c>
      <c r="AM104" s="64">
        <f>IF(AND(AM$3&gt;=$I104,$H104&gt;0,SUM($M104:AL104)&lt;$G104,$I104&lt;&gt;0),$G104/$H104,0)*IF(AND($K104&gt;0,AM$3&gt;$K104),0,1)*тех!AX$6</f>
        <v>0</v>
      </c>
      <c r="AN104" s="64">
        <f>IF(AND(AN$3&gt;=$I104,$H104&gt;0,SUM($M104:AM104)&lt;$G104,$I104&lt;&gt;0),$G104/$H104,0)*IF(AND($K104&gt;0,AN$3&gt;$K104),0,1)*тех!AY$6</f>
        <v>0</v>
      </c>
      <c r="AO104" s="64">
        <f>IF(AND(AO$3&gt;=$I104,$H104&gt;0,SUM($M104:AN104)&lt;$G104,$I104&lt;&gt;0),$G104/$H104,0)*IF(AND($K104&gt;0,AO$3&gt;$K104),0,1)*тех!AZ$6</f>
        <v>0</v>
      </c>
      <c r="AP104" s="64">
        <f>IF(AND(AP$3&gt;=$I104,$H104&gt;0,SUM($M104:AO104)&lt;$G104,$I104&lt;&gt;0),$G104/$H104,0)*IF(AND($K104&gt;0,AP$3&gt;$K104),0,1)*тех!BA$6</f>
        <v>0</v>
      </c>
      <c r="AQ104" s="64">
        <f>IF(AND(AQ$3&gt;=$I104,$H104&gt;0,SUM($M104:AP104)&lt;$G104,$I104&lt;&gt;0),$G104/$H104,0)*IF(AND($K104&gt;0,AQ$3&gt;$K104),0,1)*тех!BB$6</f>
        <v>0</v>
      </c>
      <c r="AR104" s="64">
        <f>IF(AND(AR$3&gt;=$I104,$H104&gt;0,SUM($M104:AQ104)&lt;$G104,$I104&lt;&gt;0),$G104/$H104,0)*IF(AND($K104&gt;0,AR$3&gt;$K104),0,1)*тех!BC$6</f>
        <v>0</v>
      </c>
      <c r="AS104" s="64">
        <f>IF(AND(AS$3&gt;=$I104,$H104&gt;0,SUM($M104:AR104)&lt;$G104,$I104&lt;&gt;0),$G104/$H104,0)*IF(AND($K104&gt;0,AS$3&gt;$K104),0,1)*тех!BD$6</f>
        <v>0</v>
      </c>
      <c r="AT104" s="64">
        <f>IF(AND(AT$3&gt;=$I104,$H104&gt;0,SUM($M104:AS104)&lt;$G104,$I104&lt;&gt;0),$G104/$H104,0)*IF(AND($K104&gt;0,AT$3&gt;$K104),0,1)*тех!BE$6</f>
        <v>0</v>
      </c>
      <c r="AU104" s="64">
        <f>IF(AND(AU$3&gt;=$I104,$H104&gt;0,SUM($M104:AT104)&lt;$G104,$I104&lt;&gt;0),$G104/$H104,0)*IF(AND($K104&gt;0,AU$3&gt;$K104),0,1)*тех!BF$6</f>
        <v>0</v>
      </c>
      <c r="AV104" s="64">
        <f>IF(AND(AV$3&gt;=$I104,$H104&gt;0,SUM($M104:AU104)&lt;$G104,$I104&lt;&gt;0),$G104/$H104,0)*IF(AND($K104&gt;0,AV$3&gt;$K104),0,1)*тех!BG$6</f>
        <v>0</v>
      </c>
      <c r="AW104" s="64">
        <f>IF(AND(AW$3&gt;=$I104,$H104&gt;0,SUM($M104:AV104)&lt;$G104,$I104&lt;&gt;0),$G104/$H104,0)*IF(AND($K104&gt;0,AW$3&gt;$K104),0,1)*тех!BH$6</f>
        <v>0</v>
      </c>
      <c r="AX104" s="64">
        <f>IF(AND(AX$3&gt;=$I104,$H104&gt;0,SUM($M104:AW104)&lt;$G104,$I104&lt;&gt;0),$G104/$H104,0)*IF(AND($K104&gt;0,AX$3&gt;$K104),0,1)*тех!BI$6</f>
        <v>0</v>
      </c>
      <c r="AY104" s="64">
        <f>IF(AND(AY$3&gt;=$I104,$H104&gt;0,SUM($M104:AX104)&lt;$G104,$I104&lt;&gt;0),$G104/$H104,0)*IF(AND($K104&gt;0,AY$3&gt;$K104),0,1)*тех!BJ$6</f>
        <v>0</v>
      </c>
      <c r="AZ104" s="64">
        <f>IF(AND(AZ$3&gt;=$I104,$H104&gt;0,SUM($M104:AY104)&lt;$G104,$I104&lt;&gt;0),$G104/$H104,0)*IF(AND($K104&gt;0,AZ$3&gt;$K104),0,1)*тех!BK$6</f>
        <v>0</v>
      </c>
      <c r="BA104" s="64">
        <f>IF(AND(BA$3&gt;=$I104,$H104&gt;0,SUM($M104:AZ104)&lt;$G104,$I104&lt;&gt;0),$G104/$H104,0)*IF(AND($K104&gt;0,BA$3&gt;$K104),0,1)*тех!BL$6</f>
        <v>0</v>
      </c>
      <c r="BB104" s="64">
        <f>IF(AND(BB$3&gt;=$I104,$H104&gt;0,SUM($M104:BA104)&lt;$G104,$I104&lt;&gt;0),$G104/$H104,0)*IF(AND($K104&gt;0,BB$3&gt;$K104),0,1)*тех!BM$6</f>
        <v>0</v>
      </c>
      <c r="BC104" s="64">
        <f>IF(AND(BC$3&gt;=$I104,$H104&gt;0,SUM($M104:BB104)&lt;$G104,$I104&lt;&gt;0),$G104/$H104,0)*IF(AND($K104&gt;0,BC$3&gt;$K104),0,1)*тех!BN$6</f>
        <v>0</v>
      </c>
      <c r="BD104" s="64">
        <f>IF(AND(BD$3&gt;=$I104,$H104&gt;0,SUM($M104:BC104)&lt;$G104,$I104&lt;&gt;0),$G104/$H104,0)*IF(AND($K104&gt;0,BD$3&gt;$K104),0,1)*тех!BO$6</f>
        <v>0</v>
      </c>
      <c r="BE104" s="64">
        <f>IF(AND(BE$3&gt;=$I104,$H104&gt;0,SUM($M104:BD104)&lt;$G104,$I104&lt;&gt;0),$G104/$H104,0)*IF(AND($K104&gt;0,BE$3&gt;$K104),0,1)*тех!BP$6</f>
        <v>0</v>
      </c>
      <c r="BF104" s="64">
        <f>IF(AND(BF$3&gt;=$I104,$H104&gt;0,SUM($M104:BE104)&lt;$G104,$I104&lt;&gt;0),$G104/$H104,0)*IF(AND($K104&gt;0,BF$3&gt;$K104),0,1)*тех!BQ$6</f>
        <v>0</v>
      </c>
      <c r="BG104" s="64">
        <f>IF(AND(BG$3&gt;=$I104,$H104&gt;0,SUM($M104:BF104)&lt;$G104,$I104&lt;&gt;0),$G104/$H104,0)*IF(AND($K104&gt;0,BG$3&gt;$K104),0,1)*тех!BR$6</f>
        <v>0</v>
      </c>
      <c r="BH104" s="64">
        <f>IF(AND(BH$3&gt;=$I104,$H104&gt;0,SUM($M104:BG104)&lt;$G104,$I104&lt;&gt;0),$G104/$H104,0)*IF(AND($K104&gt;0,BH$3&gt;$K104),0,1)*тех!BS$6</f>
        <v>0</v>
      </c>
      <c r="BI104" s="64">
        <f>IF(AND(BI$3&gt;=$I104,$H104&gt;0,SUM($M104:BH104)&lt;$G104,$I104&lt;&gt;0),$G104/$H104,0)*IF(AND($K104&gt;0,BI$3&gt;$K104),0,1)*тех!BT$6</f>
        <v>0</v>
      </c>
      <c r="BJ104" s="64">
        <f>IF(AND(BJ$3&gt;=$I104,$H104&gt;0,SUM($M104:BI104)&lt;$G104,$I104&lt;&gt;0),$G104/$H104,0)*IF(AND($K104&gt;0,BJ$3&gt;$K104),0,1)*тех!BU$6</f>
        <v>0</v>
      </c>
      <c r="BK104" s="64">
        <f>IF(AND(BK$3&gt;=$I104,$H104&gt;0,SUM($M104:BJ104)&lt;$G104,$I104&lt;&gt;0),$G104/$H104,0)*IF(AND($K104&gt;0,BK$3&gt;$K104),0,1)*тех!BV$6</f>
        <v>0</v>
      </c>
      <c r="BL104" s="64">
        <f>IF(AND(BL$3&gt;=$I104,$H104&gt;0,SUM($M104:BK104)&lt;$G104,$I104&lt;&gt;0),$G104/$H104,0)*IF(AND($K104&gt;0,BL$3&gt;$K104),0,1)*тех!BW$6</f>
        <v>0</v>
      </c>
      <c r="BM104" s="64">
        <f>IF(AND(BM$3&gt;=$I104,$H104&gt;0,SUM($M104:BL104)&lt;$G104,$I104&lt;&gt;0),$G104/$H104,0)*IF(AND($K104&gt;0,BM$3&gt;$K104),0,1)*тех!BX$6</f>
        <v>0</v>
      </c>
      <c r="BN104" s="64">
        <f>IF(AND(BN$3&gt;=$I104,$H104&gt;0,SUM($M104:BM104)&lt;$G104,$I104&lt;&gt;0),$G104/$H104,0)*IF(AND($K104&gt;0,BN$3&gt;$K104),0,1)*тех!BY$6</f>
        <v>0</v>
      </c>
      <c r="BO104" s="64">
        <f>IF(AND(BO$3&gt;=$I104,$H104&gt;0,SUM($M104:BN104)&lt;$G104,$I104&lt;&gt;0),$G104/$H104,0)*IF(AND($K104&gt;0,BO$3&gt;$K104),0,1)*тех!BZ$6</f>
        <v>0</v>
      </c>
      <c r="BP104" s="64">
        <f>IF(AND(BP$3&gt;=$I104,$H104&gt;0,SUM($M104:BO104)&lt;$G104,$I104&lt;&gt;0),$G104/$H104,0)*IF(AND($K104&gt;0,BP$3&gt;$K104),0,1)*тех!CA$6</f>
        <v>0</v>
      </c>
      <c r="BQ104" s="64">
        <f>IF(AND(BQ$3&gt;=$I104,$H104&gt;0,SUM($M104:BP104)&lt;$G104,$I104&lt;&gt;0),$G104/$H104,0)*IF(AND($K104&gt;0,BQ$3&gt;$K104),0,1)*тех!CB$6</f>
        <v>0</v>
      </c>
      <c r="BR104" s="64">
        <f>IF(AND(BR$3&gt;=$I104,$H104&gt;0,SUM($M104:BQ104)&lt;$G104,$I104&lt;&gt;0),$G104/$H104,0)*IF(AND($K104&gt;0,BR$3&gt;$K104),0,1)*тех!CC$6</f>
        <v>0</v>
      </c>
      <c r="BS104" s="64">
        <f>IF(AND(BS$3&gt;=$I104,$H104&gt;0,SUM($M104:BR104)&lt;$G104,$I104&lt;&gt;0),$G104/$H104,0)*IF(AND($K104&gt;0,BS$3&gt;$K104),0,1)*тех!CD$6</f>
        <v>0</v>
      </c>
      <c r="BT104" s="64">
        <f>IF(AND(BT$3&gt;=$I104,$H104&gt;0,SUM($M104:BS104)&lt;$G104,$I104&lt;&gt;0),$G104/$H104,0)*IF(AND($K104&gt;0,BT$3&gt;$K104),0,1)*тех!CE$6</f>
        <v>0</v>
      </c>
    </row>
    <row r="105" spans="2:72" hidden="1" outlineLevel="1">
      <c r="B105" s="3">
        <v>100</v>
      </c>
      <c r="C105" s="19"/>
      <c r="D105" s="19"/>
      <c r="E105" s="71"/>
      <c r="F105" s="19">
        <v>0</v>
      </c>
      <c r="G105" s="76">
        <f t="shared" si="1"/>
        <v>0</v>
      </c>
      <c r="H105" s="7">
        <f>IFERROR(VLOOKUP(D105,тех!$N$19:$O$24,2,FALSE),)</f>
        <v>0</v>
      </c>
      <c r="I105" s="20">
        <f t="shared" si="6"/>
        <v>42370</v>
      </c>
      <c r="J105" s="111">
        <f>IF(AND(H105+(YEAR(I105)-YEAR(Параметры!$C$11))*12+(MONTH(I105)-MONTH(Параметры!$C$11))&gt;Параметры!$C$12,F105&gt;0),(G105-SUM(M105:BT105))/F105,)</f>
        <v>0</v>
      </c>
      <c r="K105" s="112" t="str">
        <f>IF(H105+(YEAR(I105)-YEAR(Параметры!$C$11))*12+(MONTH(I105)-MONTH(Параметры!$C$11))&gt;Параметры!$C$12,DATE(YEAR(Параметры!$C$11),MONTH(Параметры!$C$11)+Параметры!$C$12-1,1),"")</f>
        <v/>
      </c>
      <c r="M105" s="76">
        <f t="shared" si="2"/>
        <v>0</v>
      </c>
      <c r="N105" s="64">
        <f>IF(AND(N$3&gt;=$I105,$H105&gt;0,SUM($M105:M105)&lt;$G105,$I105&lt;&gt;0),$G105/$H105,0)*IF(AND($K105&gt;0,N$3&gt;$K105),0,1)*тех!Y$6</f>
        <v>0</v>
      </c>
      <c r="O105" s="64">
        <f>IF(AND(O$3&gt;=$I105,$H105&gt;0,SUM($M105:N105)&lt;$G105,$I105&lt;&gt;0),$G105/$H105,0)*IF(AND($K105&gt;0,O$3&gt;$K105),0,1)*тех!Z$6</f>
        <v>0</v>
      </c>
      <c r="P105" s="64">
        <f>IF(AND(P$3&gt;=$I105,$H105&gt;0,SUM($M105:O105)&lt;$G105,$I105&lt;&gt;0),$G105/$H105,0)*IF(AND($K105&gt;0,P$3&gt;$K105),0,1)*тех!AA$6</f>
        <v>0</v>
      </c>
      <c r="Q105" s="64">
        <f>IF(AND(Q$3&gt;=$I105,$H105&gt;0,SUM($M105:P105)&lt;$G105,$I105&lt;&gt;0),$G105/$H105,0)*IF(AND($K105&gt;0,Q$3&gt;$K105),0,1)*тех!AB$6</f>
        <v>0</v>
      </c>
      <c r="R105" s="64">
        <f>IF(AND(R$3&gt;=$I105,$H105&gt;0,SUM($M105:Q105)&lt;$G105,$I105&lt;&gt;0),$G105/$H105,0)*IF(AND($K105&gt;0,R$3&gt;$K105),0,1)*тех!AC$6</f>
        <v>0</v>
      </c>
      <c r="S105" s="64">
        <f>IF(AND(S$3&gt;=$I105,$H105&gt;0,SUM($M105:R105)&lt;$G105,$I105&lt;&gt;0),$G105/$H105,0)*IF(AND($K105&gt;0,S$3&gt;$K105),0,1)*тех!AD$6</f>
        <v>0</v>
      </c>
      <c r="T105" s="64">
        <f>IF(AND(T$3&gt;=$I105,$H105&gt;0,SUM($M105:S105)&lt;$G105,$I105&lt;&gt;0),$G105/$H105,0)*IF(AND($K105&gt;0,T$3&gt;$K105),0,1)*тех!AE$6</f>
        <v>0</v>
      </c>
      <c r="U105" s="64">
        <f>IF(AND(U$3&gt;=$I105,$H105&gt;0,SUM($M105:T105)&lt;$G105,$I105&lt;&gt;0),$G105/$H105,0)*IF(AND($K105&gt;0,U$3&gt;$K105),0,1)*тех!AF$6</f>
        <v>0</v>
      </c>
      <c r="V105" s="64">
        <f>IF(AND(V$3&gt;=$I105,$H105&gt;0,SUM($M105:U105)&lt;$G105,$I105&lt;&gt;0),$G105/$H105,0)*IF(AND($K105&gt;0,V$3&gt;$K105),0,1)*тех!AG$6</f>
        <v>0</v>
      </c>
      <c r="W105" s="64">
        <f>IF(AND(W$3&gt;=$I105,$H105&gt;0,SUM($M105:V105)&lt;$G105,$I105&lt;&gt;0),$G105/$H105,0)*IF(AND($K105&gt;0,W$3&gt;$K105),0,1)*тех!AH$6</f>
        <v>0</v>
      </c>
      <c r="X105" s="64">
        <f>IF(AND(X$3&gt;=$I105,$H105&gt;0,SUM($M105:W105)&lt;$G105,$I105&lt;&gt;0),$G105/$H105,0)*IF(AND($K105&gt;0,X$3&gt;$K105),0,1)*тех!AI$6</f>
        <v>0</v>
      </c>
      <c r="Y105" s="64">
        <f>IF(AND(Y$3&gt;=$I105,$H105&gt;0,SUM($M105:X105)&lt;$G105,$I105&lt;&gt;0),$G105/$H105,0)*IF(AND($K105&gt;0,Y$3&gt;$K105),0,1)*тех!AJ$6</f>
        <v>0</v>
      </c>
      <c r="Z105" s="64">
        <f>IF(AND(Z$3&gt;=$I105,$H105&gt;0,SUM($M105:Y105)&lt;$G105,$I105&lt;&gt;0),$G105/$H105,0)*IF(AND($K105&gt;0,Z$3&gt;$K105),0,1)*тех!AK$6</f>
        <v>0</v>
      </c>
      <c r="AA105" s="64">
        <f>IF(AND(AA$3&gt;=$I105,$H105&gt;0,SUM($M105:Z105)&lt;$G105,$I105&lt;&gt;0),$G105/$H105,0)*IF(AND($K105&gt;0,AA$3&gt;$K105),0,1)*тех!AL$6</f>
        <v>0</v>
      </c>
      <c r="AB105" s="64">
        <f>IF(AND(AB$3&gt;=$I105,$H105&gt;0,SUM($M105:AA105)&lt;$G105,$I105&lt;&gt;0),$G105/$H105,0)*IF(AND($K105&gt;0,AB$3&gt;$K105),0,1)*тех!AM$6</f>
        <v>0</v>
      </c>
      <c r="AC105" s="64">
        <f>IF(AND(AC$3&gt;=$I105,$H105&gt;0,SUM($M105:AB105)&lt;$G105,$I105&lt;&gt;0),$G105/$H105,0)*IF(AND($K105&gt;0,AC$3&gt;$K105),0,1)*тех!AN$6</f>
        <v>0</v>
      </c>
      <c r="AD105" s="64">
        <f>IF(AND(AD$3&gt;=$I105,$H105&gt;0,SUM($M105:AC105)&lt;$G105,$I105&lt;&gt;0),$G105/$H105,0)*IF(AND($K105&gt;0,AD$3&gt;$K105),0,1)*тех!AO$6</f>
        <v>0</v>
      </c>
      <c r="AE105" s="64">
        <f>IF(AND(AE$3&gt;=$I105,$H105&gt;0,SUM($M105:AD105)&lt;$G105,$I105&lt;&gt;0),$G105/$H105,0)*IF(AND($K105&gt;0,AE$3&gt;$K105),0,1)*тех!AP$6</f>
        <v>0</v>
      </c>
      <c r="AF105" s="64">
        <f>IF(AND(AF$3&gt;=$I105,$H105&gt;0,SUM($M105:AE105)&lt;$G105,$I105&lt;&gt;0),$G105/$H105,0)*IF(AND($K105&gt;0,AF$3&gt;$K105),0,1)*тех!AQ$6</f>
        <v>0</v>
      </c>
      <c r="AG105" s="64">
        <f>IF(AND(AG$3&gt;=$I105,$H105&gt;0,SUM($M105:AF105)&lt;$G105,$I105&lt;&gt;0),$G105/$H105,0)*IF(AND($K105&gt;0,AG$3&gt;$K105),0,1)*тех!AR$6</f>
        <v>0</v>
      </c>
      <c r="AH105" s="64">
        <f>IF(AND(AH$3&gt;=$I105,$H105&gt;0,SUM($M105:AG105)&lt;$G105,$I105&lt;&gt;0),$G105/$H105,0)*IF(AND($K105&gt;0,AH$3&gt;$K105),0,1)*тех!AS$6</f>
        <v>0</v>
      </c>
      <c r="AI105" s="64">
        <f>IF(AND(AI$3&gt;=$I105,$H105&gt;0,SUM($M105:AH105)&lt;$G105,$I105&lt;&gt;0),$G105/$H105,0)*IF(AND($K105&gt;0,AI$3&gt;$K105),0,1)*тех!AT$6</f>
        <v>0</v>
      </c>
      <c r="AJ105" s="64">
        <f>IF(AND(AJ$3&gt;=$I105,$H105&gt;0,SUM($M105:AI105)&lt;$G105,$I105&lt;&gt;0),$G105/$H105,0)*IF(AND($K105&gt;0,AJ$3&gt;$K105),0,1)*тех!AU$6</f>
        <v>0</v>
      </c>
      <c r="AK105" s="64">
        <f>IF(AND(AK$3&gt;=$I105,$H105&gt;0,SUM($M105:AJ105)&lt;$G105,$I105&lt;&gt;0),$G105/$H105,0)*IF(AND($K105&gt;0,AK$3&gt;$K105),0,1)*тех!AV$6</f>
        <v>0</v>
      </c>
      <c r="AL105" s="64">
        <f>IF(AND(AL$3&gt;=$I105,$H105&gt;0,SUM($M105:AK105)&lt;$G105,$I105&lt;&gt;0),$G105/$H105,0)*IF(AND($K105&gt;0,AL$3&gt;$K105),0,1)*тех!AW$6</f>
        <v>0</v>
      </c>
      <c r="AM105" s="64">
        <f>IF(AND(AM$3&gt;=$I105,$H105&gt;0,SUM($M105:AL105)&lt;$G105,$I105&lt;&gt;0),$G105/$H105,0)*IF(AND($K105&gt;0,AM$3&gt;$K105),0,1)*тех!AX$6</f>
        <v>0</v>
      </c>
      <c r="AN105" s="64">
        <f>IF(AND(AN$3&gt;=$I105,$H105&gt;0,SUM($M105:AM105)&lt;$G105,$I105&lt;&gt;0),$G105/$H105,0)*IF(AND($K105&gt;0,AN$3&gt;$K105),0,1)*тех!AY$6</f>
        <v>0</v>
      </c>
      <c r="AO105" s="64">
        <f>IF(AND(AO$3&gt;=$I105,$H105&gt;0,SUM($M105:AN105)&lt;$G105,$I105&lt;&gt;0),$G105/$H105,0)*IF(AND($K105&gt;0,AO$3&gt;$K105),0,1)*тех!AZ$6</f>
        <v>0</v>
      </c>
      <c r="AP105" s="64">
        <f>IF(AND(AP$3&gt;=$I105,$H105&gt;0,SUM($M105:AO105)&lt;$G105,$I105&lt;&gt;0),$G105/$H105,0)*IF(AND($K105&gt;0,AP$3&gt;$K105),0,1)*тех!BA$6</f>
        <v>0</v>
      </c>
      <c r="AQ105" s="64">
        <f>IF(AND(AQ$3&gt;=$I105,$H105&gt;0,SUM($M105:AP105)&lt;$G105,$I105&lt;&gt;0),$G105/$H105,0)*IF(AND($K105&gt;0,AQ$3&gt;$K105),0,1)*тех!BB$6</f>
        <v>0</v>
      </c>
      <c r="AR105" s="64">
        <f>IF(AND(AR$3&gt;=$I105,$H105&gt;0,SUM($M105:AQ105)&lt;$G105,$I105&lt;&gt;0),$G105/$H105,0)*IF(AND($K105&gt;0,AR$3&gt;$K105),0,1)*тех!BC$6</f>
        <v>0</v>
      </c>
      <c r="AS105" s="64">
        <f>IF(AND(AS$3&gt;=$I105,$H105&gt;0,SUM($M105:AR105)&lt;$G105,$I105&lt;&gt;0),$G105/$H105,0)*IF(AND($K105&gt;0,AS$3&gt;$K105),0,1)*тех!BD$6</f>
        <v>0</v>
      </c>
      <c r="AT105" s="64">
        <f>IF(AND(AT$3&gt;=$I105,$H105&gt;0,SUM($M105:AS105)&lt;$G105,$I105&lt;&gt;0),$G105/$H105,0)*IF(AND($K105&gt;0,AT$3&gt;$K105),0,1)*тех!BE$6</f>
        <v>0</v>
      </c>
      <c r="AU105" s="64">
        <f>IF(AND(AU$3&gt;=$I105,$H105&gt;0,SUM($M105:AT105)&lt;$G105,$I105&lt;&gt;0),$G105/$H105,0)*IF(AND($K105&gt;0,AU$3&gt;$K105),0,1)*тех!BF$6</f>
        <v>0</v>
      </c>
      <c r="AV105" s="64">
        <f>IF(AND(AV$3&gt;=$I105,$H105&gt;0,SUM($M105:AU105)&lt;$G105,$I105&lt;&gt;0),$G105/$H105,0)*IF(AND($K105&gt;0,AV$3&gt;$K105),0,1)*тех!BG$6</f>
        <v>0</v>
      </c>
      <c r="AW105" s="64">
        <f>IF(AND(AW$3&gt;=$I105,$H105&gt;0,SUM($M105:AV105)&lt;$G105,$I105&lt;&gt;0),$G105/$H105,0)*IF(AND($K105&gt;0,AW$3&gt;$K105),0,1)*тех!BH$6</f>
        <v>0</v>
      </c>
      <c r="AX105" s="64">
        <f>IF(AND(AX$3&gt;=$I105,$H105&gt;0,SUM($M105:AW105)&lt;$G105,$I105&lt;&gt;0),$G105/$H105,0)*IF(AND($K105&gt;0,AX$3&gt;$K105),0,1)*тех!BI$6</f>
        <v>0</v>
      </c>
      <c r="AY105" s="64">
        <f>IF(AND(AY$3&gt;=$I105,$H105&gt;0,SUM($M105:AX105)&lt;$G105,$I105&lt;&gt;0),$G105/$H105,0)*IF(AND($K105&gt;0,AY$3&gt;$K105),0,1)*тех!BJ$6</f>
        <v>0</v>
      </c>
      <c r="AZ105" s="64">
        <f>IF(AND(AZ$3&gt;=$I105,$H105&gt;0,SUM($M105:AY105)&lt;$G105,$I105&lt;&gt;0),$G105/$H105,0)*IF(AND($K105&gt;0,AZ$3&gt;$K105),0,1)*тех!BK$6</f>
        <v>0</v>
      </c>
      <c r="BA105" s="64">
        <f>IF(AND(BA$3&gt;=$I105,$H105&gt;0,SUM($M105:AZ105)&lt;$G105,$I105&lt;&gt;0),$G105/$H105,0)*IF(AND($K105&gt;0,BA$3&gt;$K105),0,1)*тех!BL$6</f>
        <v>0</v>
      </c>
      <c r="BB105" s="64">
        <f>IF(AND(BB$3&gt;=$I105,$H105&gt;0,SUM($M105:BA105)&lt;$G105,$I105&lt;&gt;0),$G105/$H105,0)*IF(AND($K105&gt;0,BB$3&gt;$K105),0,1)*тех!BM$6</f>
        <v>0</v>
      </c>
      <c r="BC105" s="64">
        <f>IF(AND(BC$3&gt;=$I105,$H105&gt;0,SUM($M105:BB105)&lt;$G105,$I105&lt;&gt;0),$G105/$H105,0)*IF(AND($K105&gt;0,BC$3&gt;$K105),0,1)*тех!BN$6</f>
        <v>0</v>
      </c>
      <c r="BD105" s="64">
        <f>IF(AND(BD$3&gt;=$I105,$H105&gt;0,SUM($M105:BC105)&lt;$G105,$I105&lt;&gt;0),$G105/$H105,0)*IF(AND($K105&gt;0,BD$3&gt;$K105),0,1)*тех!BO$6</f>
        <v>0</v>
      </c>
      <c r="BE105" s="64">
        <f>IF(AND(BE$3&gt;=$I105,$H105&gt;0,SUM($M105:BD105)&lt;$G105,$I105&lt;&gt;0),$G105/$H105,0)*IF(AND($K105&gt;0,BE$3&gt;$K105),0,1)*тех!BP$6</f>
        <v>0</v>
      </c>
      <c r="BF105" s="64">
        <f>IF(AND(BF$3&gt;=$I105,$H105&gt;0,SUM($M105:BE105)&lt;$G105,$I105&lt;&gt;0),$G105/$H105,0)*IF(AND($K105&gt;0,BF$3&gt;$K105),0,1)*тех!BQ$6</f>
        <v>0</v>
      </c>
      <c r="BG105" s="64">
        <f>IF(AND(BG$3&gt;=$I105,$H105&gt;0,SUM($M105:BF105)&lt;$G105,$I105&lt;&gt;0),$G105/$H105,0)*IF(AND($K105&gt;0,BG$3&gt;$K105),0,1)*тех!BR$6</f>
        <v>0</v>
      </c>
      <c r="BH105" s="64">
        <f>IF(AND(BH$3&gt;=$I105,$H105&gt;0,SUM($M105:BG105)&lt;$G105,$I105&lt;&gt;0),$G105/$H105,0)*IF(AND($K105&gt;0,BH$3&gt;$K105),0,1)*тех!BS$6</f>
        <v>0</v>
      </c>
      <c r="BI105" s="64">
        <f>IF(AND(BI$3&gt;=$I105,$H105&gt;0,SUM($M105:BH105)&lt;$G105,$I105&lt;&gt;0),$G105/$H105,0)*IF(AND($K105&gt;0,BI$3&gt;$K105),0,1)*тех!BT$6</f>
        <v>0</v>
      </c>
      <c r="BJ105" s="64">
        <f>IF(AND(BJ$3&gt;=$I105,$H105&gt;0,SUM($M105:BI105)&lt;$G105,$I105&lt;&gt;0),$G105/$H105,0)*IF(AND($K105&gt;0,BJ$3&gt;$K105),0,1)*тех!BU$6</f>
        <v>0</v>
      </c>
      <c r="BK105" s="64">
        <f>IF(AND(BK$3&gt;=$I105,$H105&gt;0,SUM($M105:BJ105)&lt;$G105,$I105&lt;&gt;0),$G105/$H105,0)*IF(AND($K105&gt;0,BK$3&gt;$K105),0,1)*тех!BV$6</f>
        <v>0</v>
      </c>
      <c r="BL105" s="64">
        <f>IF(AND(BL$3&gt;=$I105,$H105&gt;0,SUM($M105:BK105)&lt;$G105,$I105&lt;&gt;0),$G105/$H105,0)*IF(AND($K105&gt;0,BL$3&gt;$K105),0,1)*тех!BW$6</f>
        <v>0</v>
      </c>
      <c r="BM105" s="64">
        <f>IF(AND(BM$3&gt;=$I105,$H105&gt;0,SUM($M105:BL105)&lt;$G105,$I105&lt;&gt;0),$G105/$H105,0)*IF(AND($K105&gt;0,BM$3&gt;$K105),0,1)*тех!BX$6</f>
        <v>0</v>
      </c>
      <c r="BN105" s="64">
        <f>IF(AND(BN$3&gt;=$I105,$H105&gt;0,SUM($M105:BM105)&lt;$G105,$I105&lt;&gt;0),$G105/$H105,0)*IF(AND($K105&gt;0,BN$3&gt;$K105),0,1)*тех!BY$6</f>
        <v>0</v>
      </c>
      <c r="BO105" s="64">
        <f>IF(AND(BO$3&gt;=$I105,$H105&gt;0,SUM($M105:BN105)&lt;$G105,$I105&lt;&gt;0),$G105/$H105,0)*IF(AND($K105&gt;0,BO$3&gt;$K105),0,1)*тех!BZ$6</f>
        <v>0</v>
      </c>
      <c r="BP105" s="64">
        <f>IF(AND(BP$3&gt;=$I105,$H105&gt;0,SUM($M105:BO105)&lt;$G105,$I105&lt;&gt;0),$G105/$H105,0)*IF(AND($K105&gt;0,BP$3&gt;$K105),0,1)*тех!CA$6</f>
        <v>0</v>
      </c>
      <c r="BQ105" s="64">
        <f>IF(AND(BQ$3&gt;=$I105,$H105&gt;0,SUM($M105:BP105)&lt;$G105,$I105&lt;&gt;0),$G105/$H105,0)*IF(AND($K105&gt;0,BQ$3&gt;$K105),0,1)*тех!CB$6</f>
        <v>0</v>
      </c>
      <c r="BR105" s="64">
        <f>IF(AND(BR$3&gt;=$I105,$H105&gt;0,SUM($M105:BQ105)&lt;$G105,$I105&lt;&gt;0),$G105/$H105,0)*IF(AND($K105&gt;0,BR$3&gt;$K105),0,1)*тех!CC$6</f>
        <v>0</v>
      </c>
      <c r="BS105" s="64">
        <f>IF(AND(BS$3&gt;=$I105,$H105&gt;0,SUM($M105:BR105)&lt;$G105,$I105&lt;&gt;0),$G105/$H105,0)*IF(AND($K105&gt;0,BS$3&gt;$K105),0,1)*тех!CD$6</f>
        <v>0</v>
      </c>
      <c r="BT105" s="64">
        <f>IF(AND(BT$3&gt;=$I105,$H105&gt;0,SUM($M105:BS105)&lt;$G105,$I105&lt;&gt;0),$G105/$H105,0)*IF(AND($K105&gt;0,BT$3&gt;$K105),0,1)*тех!CE$6</f>
        <v>0</v>
      </c>
    </row>
    <row r="106" spans="2:72" ht="15.75" collapsed="1">
      <c r="C106" s="6" t="s">
        <v>99</v>
      </c>
      <c r="D106" s="101" t="s">
        <v>100</v>
      </c>
      <c r="E106" s="101" t="s">
        <v>100</v>
      </c>
      <c r="F106" s="79">
        <f>SUM(F6:F105)</f>
        <v>3</v>
      </c>
      <c r="G106" s="79">
        <f>SUM(G6:G105)</f>
        <v>35175</v>
      </c>
      <c r="H106" s="101" t="s">
        <v>100</v>
      </c>
      <c r="I106" s="101" t="s">
        <v>100</v>
      </c>
      <c r="J106" s="101" t="s">
        <v>100</v>
      </c>
      <c r="K106" s="101" t="s">
        <v>100</v>
      </c>
      <c r="M106" s="338">
        <f t="shared" ref="M106:BT106" si="8">SUM(M6:M105)</f>
        <v>1465.625</v>
      </c>
      <c r="N106" s="338">
        <f t="shared" si="8"/>
        <v>1465.625</v>
      </c>
      <c r="O106" s="338">
        <f t="shared" si="8"/>
        <v>1465.625</v>
      </c>
      <c r="P106" s="338">
        <f t="shared" si="8"/>
        <v>1465.625</v>
      </c>
      <c r="Q106" s="338">
        <f t="shared" si="8"/>
        <v>1465.625</v>
      </c>
      <c r="R106" s="338">
        <f t="shared" si="8"/>
        <v>1465.625</v>
      </c>
      <c r="S106" s="338">
        <f t="shared" si="8"/>
        <v>1465.625</v>
      </c>
      <c r="T106" s="338">
        <f t="shared" si="8"/>
        <v>1465.625</v>
      </c>
      <c r="U106" s="338">
        <f t="shared" si="8"/>
        <v>1465.625</v>
      </c>
      <c r="V106" s="338">
        <f t="shared" si="8"/>
        <v>1465.625</v>
      </c>
      <c r="W106" s="338">
        <f t="shared" si="8"/>
        <v>1465.625</v>
      </c>
      <c r="X106" s="338">
        <f t="shared" si="8"/>
        <v>1465.625</v>
      </c>
      <c r="Y106" s="338">
        <f t="shared" si="8"/>
        <v>0</v>
      </c>
      <c r="Z106" s="338">
        <f t="shared" si="8"/>
        <v>0</v>
      </c>
      <c r="AA106" s="338">
        <f t="shared" si="8"/>
        <v>0</v>
      </c>
      <c r="AB106" s="338">
        <f t="shared" si="8"/>
        <v>0</v>
      </c>
      <c r="AC106" s="338">
        <f t="shared" si="8"/>
        <v>0</v>
      </c>
      <c r="AD106" s="338">
        <f t="shared" si="8"/>
        <v>0</v>
      </c>
      <c r="AE106" s="338">
        <f t="shared" si="8"/>
        <v>0</v>
      </c>
      <c r="AF106" s="338">
        <f t="shared" si="8"/>
        <v>0</v>
      </c>
      <c r="AG106" s="338">
        <f t="shared" si="8"/>
        <v>0</v>
      </c>
      <c r="AH106" s="338">
        <f t="shared" si="8"/>
        <v>0</v>
      </c>
      <c r="AI106" s="338">
        <f t="shared" si="8"/>
        <v>0</v>
      </c>
      <c r="AJ106" s="338">
        <f t="shared" si="8"/>
        <v>0</v>
      </c>
      <c r="AK106" s="338">
        <f t="shared" si="8"/>
        <v>0</v>
      </c>
      <c r="AL106" s="338">
        <f t="shared" si="8"/>
        <v>0</v>
      </c>
      <c r="AM106" s="338">
        <f t="shared" si="8"/>
        <v>0</v>
      </c>
      <c r="AN106" s="338">
        <f t="shared" si="8"/>
        <v>0</v>
      </c>
      <c r="AO106" s="338">
        <f t="shared" si="8"/>
        <v>0</v>
      </c>
      <c r="AP106" s="338">
        <f t="shared" si="8"/>
        <v>0</v>
      </c>
      <c r="AQ106" s="338">
        <f t="shared" si="8"/>
        <v>0</v>
      </c>
      <c r="AR106" s="338">
        <f t="shared" si="8"/>
        <v>0</v>
      </c>
      <c r="AS106" s="338">
        <f t="shared" si="8"/>
        <v>0</v>
      </c>
      <c r="AT106" s="338">
        <f t="shared" si="8"/>
        <v>0</v>
      </c>
      <c r="AU106" s="338">
        <f t="shared" si="8"/>
        <v>0</v>
      </c>
      <c r="AV106" s="338">
        <f t="shared" si="8"/>
        <v>0</v>
      </c>
      <c r="AW106" s="338">
        <f t="shared" si="8"/>
        <v>0</v>
      </c>
      <c r="AX106" s="338">
        <f t="shared" si="8"/>
        <v>0</v>
      </c>
      <c r="AY106" s="338">
        <f t="shared" si="8"/>
        <v>0</v>
      </c>
      <c r="AZ106" s="338">
        <f t="shared" si="8"/>
        <v>0</v>
      </c>
      <c r="BA106" s="338">
        <f t="shared" si="8"/>
        <v>0</v>
      </c>
      <c r="BB106" s="338">
        <f t="shared" si="8"/>
        <v>0</v>
      </c>
      <c r="BC106" s="338">
        <f t="shared" si="8"/>
        <v>0</v>
      </c>
      <c r="BD106" s="338">
        <f t="shared" si="8"/>
        <v>0</v>
      </c>
      <c r="BE106" s="338">
        <f t="shared" si="8"/>
        <v>0</v>
      </c>
      <c r="BF106" s="338">
        <f t="shared" si="8"/>
        <v>0</v>
      </c>
      <c r="BG106" s="338">
        <f t="shared" si="8"/>
        <v>0</v>
      </c>
      <c r="BH106" s="338">
        <f t="shared" si="8"/>
        <v>0</v>
      </c>
      <c r="BI106" s="338">
        <f t="shared" si="8"/>
        <v>0</v>
      </c>
      <c r="BJ106" s="338">
        <f t="shared" si="8"/>
        <v>0</v>
      </c>
      <c r="BK106" s="338">
        <f t="shared" si="8"/>
        <v>0</v>
      </c>
      <c r="BL106" s="338">
        <f t="shared" si="8"/>
        <v>0</v>
      </c>
      <c r="BM106" s="338">
        <f t="shared" si="8"/>
        <v>0</v>
      </c>
      <c r="BN106" s="338">
        <f t="shared" si="8"/>
        <v>0</v>
      </c>
      <c r="BO106" s="338">
        <f t="shared" si="8"/>
        <v>0</v>
      </c>
      <c r="BP106" s="338">
        <f t="shared" si="8"/>
        <v>0</v>
      </c>
      <c r="BQ106" s="338">
        <f t="shared" si="8"/>
        <v>0</v>
      </c>
      <c r="BR106" s="338">
        <f t="shared" si="8"/>
        <v>0</v>
      </c>
      <c r="BS106" s="338">
        <f t="shared" si="8"/>
        <v>0</v>
      </c>
      <c r="BT106" s="338">
        <f t="shared" si="8"/>
        <v>0</v>
      </c>
    </row>
    <row r="107" spans="2:72">
      <c r="B107" s="5"/>
      <c r="C107" s="4" t="s">
        <v>288</v>
      </c>
      <c r="D107" s="4"/>
      <c r="E107" s="5"/>
      <c r="F107" s="5"/>
      <c r="G107" s="5"/>
      <c r="H107" s="5"/>
      <c r="I107" s="5"/>
      <c r="J107" s="5"/>
      <c r="K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</row>
    <row r="108" spans="2:72">
      <c r="B108" s="3">
        <v>1</v>
      </c>
      <c r="C108" s="19" t="s">
        <v>746</v>
      </c>
      <c r="D108" s="19"/>
      <c r="E108" s="19">
        <v>0</v>
      </c>
      <c r="F108" s="19">
        <v>0</v>
      </c>
      <c r="G108" s="76">
        <f>E108*F108</f>
        <v>0</v>
      </c>
      <c r="H108" s="7">
        <f>IFERROR(VLOOKUP(D108,тех!$N$19:$O$24,2,FALSE),)</f>
        <v>0</v>
      </c>
      <c r="I108" s="20">
        <f>$M$3</f>
        <v>42370</v>
      </c>
      <c r="J108" s="111">
        <f>IF(AND(H108+(YEAR(I108)-YEAR(Параметры!$C$11))*12+(MONTH(I108)-MONTH(Параметры!$C$11))&gt;Параметры!$C$12,F108&gt;0),(G108-SUM(M108:BT108))/F108,)</f>
        <v>0</v>
      </c>
      <c r="K108" s="112" t="str">
        <f>IF(H108+(YEAR(I108)-YEAR(Параметры!$C$11))*12+(MONTH(I108)-MONTH(Параметры!$C$11))&gt;Параметры!$C$12,DATE(YEAR(Параметры!$C$11),MONTH(Параметры!$C$11)+Параметры!$C$12-1,1),"")</f>
        <v/>
      </c>
      <c r="M108" s="76">
        <f t="shared" ref="M108:M112" si="9">IF(AND(M$3&gt;=$I108,$H108&lt;&gt;0,$I108&lt;&gt;0),$G108/$H108,0)</f>
        <v>0</v>
      </c>
      <c r="N108" s="64">
        <f>IF(AND(N$3&gt;=$I108,$H108&gt;0,SUM($M108:M108)&lt;$G108,$I108&lt;&gt;0),$G108/$H108,0)*IF(AND($K108&gt;0,N$3&gt;$K108),0,1)*тех!Y$6</f>
        <v>0</v>
      </c>
      <c r="O108" s="64">
        <f>IF(AND(O$3&gt;=$I108,$H108&gt;0,SUM($M108:N108)&lt;$G108,$I108&lt;&gt;0),$G108/$H108,0)*IF(AND($K108&gt;0,O$3&gt;$K108),0,1)*тех!Z$6</f>
        <v>0</v>
      </c>
      <c r="P108" s="64">
        <f>IF(AND(P$3&gt;=$I108,$H108&gt;0,SUM($M108:O108)&lt;$G108,$I108&lt;&gt;0),$G108/$H108,0)*IF(AND($K108&gt;0,P$3&gt;$K108),0,1)*тех!AA$6</f>
        <v>0</v>
      </c>
      <c r="Q108" s="64">
        <f>IF(AND(Q$3&gt;=$I108,$H108&gt;0,SUM($M108:P108)&lt;$G108,$I108&lt;&gt;0),$G108/$H108,0)*IF(AND($K108&gt;0,Q$3&gt;$K108),0,1)*тех!AB$6</f>
        <v>0</v>
      </c>
      <c r="R108" s="64">
        <f>IF(AND(R$3&gt;=$I108,$H108&gt;0,SUM($M108:Q108)&lt;$G108,$I108&lt;&gt;0),$G108/$H108,0)*IF(AND($K108&gt;0,R$3&gt;$K108),0,1)*тех!AC$6</f>
        <v>0</v>
      </c>
      <c r="S108" s="64">
        <f>IF(AND(S$3&gt;=$I108,$H108&gt;0,SUM($M108:R108)&lt;$G108,$I108&lt;&gt;0),$G108/$H108,0)*IF(AND($K108&gt;0,S$3&gt;$K108),0,1)*тех!AD$6</f>
        <v>0</v>
      </c>
      <c r="T108" s="64">
        <f>IF(AND(T$3&gt;=$I108,$H108&gt;0,SUM($M108:S108)&lt;$G108,$I108&lt;&gt;0),$G108/$H108,0)*IF(AND($K108&gt;0,T$3&gt;$K108),0,1)*тех!AE$6</f>
        <v>0</v>
      </c>
      <c r="U108" s="64">
        <f>IF(AND(U$3&gt;=$I108,$H108&gt;0,SUM($M108:T108)&lt;$G108,$I108&lt;&gt;0),$G108/$H108,0)*IF(AND($K108&gt;0,U$3&gt;$K108),0,1)*тех!AF$6</f>
        <v>0</v>
      </c>
      <c r="V108" s="64">
        <f>IF(AND(V$3&gt;=$I108,$H108&gt;0,SUM($M108:U108)&lt;$G108,$I108&lt;&gt;0),$G108/$H108,0)*IF(AND($K108&gt;0,V$3&gt;$K108),0,1)*тех!AG$6</f>
        <v>0</v>
      </c>
      <c r="W108" s="64">
        <f>IF(AND(W$3&gt;=$I108,$H108&gt;0,SUM($M108:V108)&lt;$G108,$I108&lt;&gt;0),$G108/$H108,0)*IF(AND($K108&gt;0,W$3&gt;$K108),0,1)*тех!AH$6</f>
        <v>0</v>
      </c>
      <c r="X108" s="64">
        <f>IF(AND(X$3&gt;=$I108,$H108&gt;0,SUM($M108:W108)&lt;$G108,$I108&lt;&gt;0),$G108/$H108,0)*IF(AND($K108&gt;0,X$3&gt;$K108),0,1)*тех!AI$6</f>
        <v>0</v>
      </c>
      <c r="Y108" s="64">
        <f>IF(AND(Y$3&gt;=$I108,$H108&gt;0,SUM($M108:X108)&lt;$G108,$I108&lt;&gt;0),$G108/$H108,0)*IF(AND($K108&gt;0,Y$3&gt;$K108),0,1)*тех!AJ$6</f>
        <v>0</v>
      </c>
      <c r="Z108" s="64">
        <f>IF(AND(Z$3&gt;=$I108,$H108&gt;0,SUM($M108:Y108)&lt;$G108,$I108&lt;&gt;0),$G108/$H108,0)*IF(AND($K108&gt;0,Z$3&gt;$K108),0,1)*тех!AK$6</f>
        <v>0</v>
      </c>
      <c r="AA108" s="64">
        <f>IF(AND(AA$3&gt;=$I108,$H108&gt;0,SUM($M108:Z108)&lt;$G108,$I108&lt;&gt;0),$G108/$H108,0)*IF(AND($K108&gt;0,AA$3&gt;$K108),0,1)*тех!AL$6</f>
        <v>0</v>
      </c>
      <c r="AB108" s="64">
        <f>IF(AND(AB$3&gt;=$I108,$H108&gt;0,SUM($M108:AA108)&lt;$G108,$I108&lt;&gt;0),$G108/$H108,0)*IF(AND($K108&gt;0,AB$3&gt;$K108),0,1)*тех!AM$6</f>
        <v>0</v>
      </c>
      <c r="AC108" s="64">
        <f>IF(AND(AC$3&gt;=$I108,$H108&gt;0,SUM($M108:AB108)&lt;$G108,$I108&lt;&gt;0),$G108/$H108,0)*IF(AND($K108&gt;0,AC$3&gt;$K108),0,1)*тех!AN$6</f>
        <v>0</v>
      </c>
      <c r="AD108" s="64">
        <f>IF(AND(AD$3&gt;=$I108,$H108&gt;0,SUM($M108:AC108)&lt;$G108,$I108&lt;&gt;0),$G108/$H108,0)*IF(AND($K108&gt;0,AD$3&gt;$K108),0,1)*тех!AO$6</f>
        <v>0</v>
      </c>
      <c r="AE108" s="64">
        <f>IF(AND(AE$3&gt;=$I108,$H108&gt;0,SUM($M108:AD108)&lt;$G108,$I108&lt;&gt;0),$G108/$H108,0)*IF(AND($K108&gt;0,AE$3&gt;$K108),0,1)*тех!AP$6</f>
        <v>0</v>
      </c>
      <c r="AF108" s="64">
        <f>IF(AND(AF$3&gt;=$I108,$H108&gt;0,SUM($M108:AE108)&lt;$G108,$I108&lt;&gt;0),$G108/$H108,0)*IF(AND($K108&gt;0,AF$3&gt;$K108),0,1)*тех!AQ$6</f>
        <v>0</v>
      </c>
      <c r="AG108" s="64">
        <f>IF(AND(AG$3&gt;=$I108,$H108&gt;0,SUM($M108:AF108)&lt;$G108,$I108&lt;&gt;0),$G108/$H108,0)*IF(AND($K108&gt;0,AG$3&gt;$K108),0,1)*тех!AR$6</f>
        <v>0</v>
      </c>
      <c r="AH108" s="64">
        <f>IF(AND(AH$3&gt;=$I108,$H108&gt;0,SUM($M108:AG108)&lt;$G108,$I108&lt;&gt;0),$G108/$H108,0)*IF(AND($K108&gt;0,AH$3&gt;$K108),0,1)*тех!AS$6</f>
        <v>0</v>
      </c>
      <c r="AI108" s="64">
        <f>IF(AND(AI$3&gt;=$I108,$H108&gt;0,SUM($M108:AH108)&lt;$G108,$I108&lt;&gt;0),$G108/$H108,0)*IF(AND($K108&gt;0,AI$3&gt;$K108),0,1)*тех!AT$6</f>
        <v>0</v>
      </c>
      <c r="AJ108" s="64">
        <f>IF(AND(AJ$3&gt;=$I108,$H108&gt;0,SUM($M108:AI108)&lt;$G108,$I108&lt;&gt;0),$G108/$H108,0)*IF(AND($K108&gt;0,AJ$3&gt;$K108),0,1)*тех!AU$6</f>
        <v>0</v>
      </c>
      <c r="AK108" s="64">
        <f>IF(AND(AK$3&gt;=$I108,$H108&gt;0,SUM($M108:AJ108)&lt;$G108,$I108&lt;&gt;0),$G108/$H108,0)*IF(AND($K108&gt;0,AK$3&gt;$K108),0,1)*тех!AV$6</f>
        <v>0</v>
      </c>
      <c r="AL108" s="64">
        <f>IF(AND(AL$3&gt;=$I108,$H108&gt;0,SUM($M108:AK108)&lt;$G108,$I108&lt;&gt;0),$G108/$H108,0)*IF(AND($K108&gt;0,AL$3&gt;$K108),0,1)*тех!AW$6</f>
        <v>0</v>
      </c>
      <c r="AM108" s="64">
        <f>IF(AND(AM$3&gt;=$I108,$H108&gt;0,SUM($M108:AL108)&lt;$G108,$I108&lt;&gt;0),$G108/$H108,0)*IF(AND($K108&gt;0,AM$3&gt;$K108),0,1)*тех!AX$6</f>
        <v>0</v>
      </c>
      <c r="AN108" s="64">
        <f>IF(AND(AN$3&gt;=$I108,$H108&gt;0,SUM($M108:AM108)&lt;$G108,$I108&lt;&gt;0),$G108/$H108,0)*IF(AND($K108&gt;0,AN$3&gt;$K108),0,1)*тех!AY$6</f>
        <v>0</v>
      </c>
      <c r="AO108" s="64">
        <f>IF(AND(AO$3&gt;=$I108,$H108&gt;0,SUM($M108:AN108)&lt;$G108,$I108&lt;&gt;0),$G108/$H108,0)*IF(AND($K108&gt;0,AO$3&gt;$K108),0,1)*тех!AZ$6</f>
        <v>0</v>
      </c>
      <c r="AP108" s="64">
        <f>IF(AND(AP$3&gt;=$I108,$H108&gt;0,SUM($M108:AO108)&lt;$G108,$I108&lt;&gt;0),$G108/$H108,0)*IF(AND($K108&gt;0,AP$3&gt;$K108),0,1)*тех!BA$6</f>
        <v>0</v>
      </c>
      <c r="AQ108" s="64">
        <f>IF(AND(AQ$3&gt;=$I108,$H108&gt;0,SUM($M108:AP108)&lt;$G108,$I108&lt;&gt;0),$G108/$H108,0)*IF(AND($K108&gt;0,AQ$3&gt;$K108),0,1)*тех!BB$6</f>
        <v>0</v>
      </c>
      <c r="AR108" s="64">
        <f>IF(AND(AR$3&gt;=$I108,$H108&gt;0,SUM($M108:AQ108)&lt;$G108,$I108&lt;&gt;0),$G108/$H108,0)*IF(AND($K108&gt;0,AR$3&gt;$K108),0,1)*тех!BC$6</f>
        <v>0</v>
      </c>
      <c r="AS108" s="64">
        <f>IF(AND(AS$3&gt;=$I108,$H108&gt;0,SUM($M108:AR108)&lt;$G108,$I108&lt;&gt;0),$G108/$H108,0)*IF(AND($K108&gt;0,AS$3&gt;$K108),0,1)*тех!BD$6</f>
        <v>0</v>
      </c>
      <c r="AT108" s="64">
        <f>IF(AND(AT$3&gt;=$I108,$H108&gt;0,SUM($M108:AS108)&lt;$G108,$I108&lt;&gt;0),$G108/$H108,0)*IF(AND($K108&gt;0,AT$3&gt;$K108),0,1)*тех!BE$6</f>
        <v>0</v>
      </c>
      <c r="AU108" s="64">
        <f>IF(AND(AU$3&gt;=$I108,$H108&gt;0,SUM($M108:AT108)&lt;$G108,$I108&lt;&gt;0),$G108/$H108,0)*IF(AND($K108&gt;0,AU$3&gt;$K108),0,1)*тех!BF$6</f>
        <v>0</v>
      </c>
      <c r="AV108" s="64">
        <f>IF(AND(AV$3&gt;=$I108,$H108&gt;0,SUM($M108:AU108)&lt;$G108,$I108&lt;&gt;0),$G108/$H108,0)*IF(AND($K108&gt;0,AV$3&gt;$K108),0,1)*тех!BG$6</f>
        <v>0</v>
      </c>
      <c r="AW108" s="64">
        <f>IF(AND(AW$3&gt;=$I108,$H108&gt;0,SUM($M108:AV108)&lt;$G108,$I108&lt;&gt;0),$G108/$H108,0)*IF(AND($K108&gt;0,AW$3&gt;$K108),0,1)*тех!BH$6</f>
        <v>0</v>
      </c>
      <c r="AX108" s="64">
        <f>IF(AND(AX$3&gt;=$I108,$H108&gt;0,SUM($M108:AW108)&lt;$G108,$I108&lt;&gt;0),$G108/$H108,0)*IF(AND($K108&gt;0,AX$3&gt;$K108),0,1)*тех!BI$6</f>
        <v>0</v>
      </c>
      <c r="AY108" s="64">
        <f>IF(AND(AY$3&gt;=$I108,$H108&gt;0,SUM($M108:AX108)&lt;$G108,$I108&lt;&gt;0),$G108/$H108,0)*IF(AND($K108&gt;0,AY$3&gt;$K108),0,1)*тех!BJ$6</f>
        <v>0</v>
      </c>
      <c r="AZ108" s="64">
        <f>IF(AND(AZ$3&gt;=$I108,$H108&gt;0,SUM($M108:AY108)&lt;$G108,$I108&lt;&gt;0),$G108/$H108,0)*IF(AND($K108&gt;0,AZ$3&gt;$K108),0,1)*тех!BK$6</f>
        <v>0</v>
      </c>
      <c r="BA108" s="64">
        <f>IF(AND(BA$3&gt;=$I108,$H108&gt;0,SUM($M108:AZ108)&lt;$G108,$I108&lt;&gt;0),$G108/$H108,0)*IF(AND($K108&gt;0,BA$3&gt;$K108),0,1)*тех!BL$6</f>
        <v>0</v>
      </c>
      <c r="BB108" s="64">
        <f>IF(AND(BB$3&gt;=$I108,$H108&gt;0,SUM($M108:BA108)&lt;$G108,$I108&lt;&gt;0),$G108/$H108,0)*IF(AND($K108&gt;0,BB$3&gt;$K108),0,1)*тех!BM$6</f>
        <v>0</v>
      </c>
      <c r="BC108" s="64">
        <f>IF(AND(BC$3&gt;=$I108,$H108&gt;0,SUM($M108:BB108)&lt;$G108,$I108&lt;&gt;0),$G108/$H108,0)*IF(AND($K108&gt;0,BC$3&gt;$K108),0,1)*тех!BN$6</f>
        <v>0</v>
      </c>
      <c r="BD108" s="64">
        <f>IF(AND(BD$3&gt;=$I108,$H108&gt;0,SUM($M108:BC108)&lt;$G108,$I108&lt;&gt;0),$G108/$H108,0)*IF(AND($K108&gt;0,BD$3&gt;$K108),0,1)*тех!BO$6</f>
        <v>0</v>
      </c>
      <c r="BE108" s="64">
        <f>IF(AND(BE$3&gt;=$I108,$H108&gt;0,SUM($M108:BD108)&lt;$G108,$I108&lt;&gt;0),$G108/$H108,0)*IF(AND($K108&gt;0,BE$3&gt;$K108),0,1)*тех!BP$6</f>
        <v>0</v>
      </c>
      <c r="BF108" s="64">
        <f>IF(AND(BF$3&gt;=$I108,$H108&gt;0,SUM($M108:BE108)&lt;$G108,$I108&lt;&gt;0),$G108/$H108,0)*IF(AND($K108&gt;0,BF$3&gt;$K108),0,1)*тех!BQ$6</f>
        <v>0</v>
      </c>
      <c r="BG108" s="64">
        <f>IF(AND(BG$3&gt;=$I108,$H108&gt;0,SUM($M108:BF108)&lt;$G108,$I108&lt;&gt;0),$G108/$H108,0)*IF(AND($K108&gt;0,BG$3&gt;$K108),0,1)*тех!BR$6</f>
        <v>0</v>
      </c>
      <c r="BH108" s="64">
        <f>IF(AND(BH$3&gt;=$I108,$H108&gt;0,SUM($M108:BG108)&lt;$G108,$I108&lt;&gt;0),$G108/$H108,0)*IF(AND($K108&gt;0,BH$3&gt;$K108),0,1)*тех!BS$6</f>
        <v>0</v>
      </c>
      <c r="BI108" s="64">
        <f>IF(AND(BI$3&gt;=$I108,$H108&gt;0,SUM($M108:BH108)&lt;$G108,$I108&lt;&gt;0),$G108/$H108,0)*IF(AND($K108&gt;0,BI$3&gt;$K108),0,1)*тех!BT$6</f>
        <v>0</v>
      </c>
      <c r="BJ108" s="64">
        <f>IF(AND(BJ$3&gt;=$I108,$H108&gt;0,SUM($M108:BI108)&lt;$G108,$I108&lt;&gt;0),$G108/$H108,0)*IF(AND($K108&gt;0,BJ$3&gt;$K108),0,1)*тех!BU$6</f>
        <v>0</v>
      </c>
      <c r="BK108" s="64">
        <f>IF(AND(BK$3&gt;=$I108,$H108&gt;0,SUM($M108:BJ108)&lt;$G108,$I108&lt;&gt;0),$G108/$H108,0)*IF(AND($K108&gt;0,BK$3&gt;$K108),0,1)*тех!BV$6</f>
        <v>0</v>
      </c>
      <c r="BL108" s="64">
        <f>IF(AND(BL$3&gt;=$I108,$H108&gt;0,SUM($M108:BK108)&lt;$G108,$I108&lt;&gt;0),$G108/$H108,0)*IF(AND($K108&gt;0,BL$3&gt;$K108),0,1)*тех!BW$6</f>
        <v>0</v>
      </c>
      <c r="BM108" s="64">
        <f>IF(AND(BM$3&gt;=$I108,$H108&gt;0,SUM($M108:BL108)&lt;$G108,$I108&lt;&gt;0),$G108/$H108,0)*IF(AND($K108&gt;0,BM$3&gt;$K108),0,1)*тех!BX$6</f>
        <v>0</v>
      </c>
      <c r="BN108" s="64">
        <f>IF(AND(BN$3&gt;=$I108,$H108&gt;0,SUM($M108:BM108)&lt;$G108,$I108&lt;&gt;0),$G108/$H108,0)*IF(AND($K108&gt;0,BN$3&gt;$K108),0,1)*тех!BY$6</f>
        <v>0</v>
      </c>
      <c r="BO108" s="64">
        <f>IF(AND(BO$3&gt;=$I108,$H108&gt;0,SUM($M108:BN108)&lt;$G108,$I108&lt;&gt;0),$G108/$H108,0)*IF(AND($K108&gt;0,BO$3&gt;$K108),0,1)*тех!BZ$6</f>
        <v>0</v>
      </c>
      <c r="BP108" s="64">
        <f>IF(AND(BP$3&gt;=$I108,$H108&gt;0,SUM($M108:BO108)&lt;$G108,$I108&lt;&gt;0),$G108/$H108,0)*IF(AND($K108&gt;0,BP$3&gt;$K108),0,1)*тех!CA$6</f>
        <v>0</v>
      </c>
      <c r="BQ108" s="64">
        <f>IF(AND(BQ$3&gt;=$I108,$H108&gt;0,SUM($M108:BP108)&lt;$G108,$I108&lt;&gt;0),$G108/$H108,0)*IF(AND($K108&gt;0,BQ$3&gt;$K108),0,1)*тех!CB$6</f>
        <v>0</v>
      </c>
      <c r="BR108" s="64">
        <f>IF(AND(BR$3&gt;=$I108,$H108&gt;0,SUM($M108:BQ108)&lt;$G108,$I108&lt;&gt;0),$G108/$H108,0)*IF(AND($K108&gt;0,BR$3&gt;$K108),0,1)*тех!CC$6</f>
        <v>0</v>
      </c>
      <c r="BS108" s="64">
        <f>IF(AND(BS$3&gt;=$I108,$H108&gt;0,SUM($M108:BR108)&lt;$G108,$I108&lt;&gt;0),$G108/$H108,0)*IF(AND($K108&gt;0,BS$3&gt;$K108),0,1)*тех!CD$6</f>
        <v>0</v>
      </c>
      <c r="BT108" s="64">
        <f>IF(AND(BT$3&gt;=$I108,$H108&gt;0,SUM($M108:BS108)&lt;$G108,$I108&lt;&gt;0),$G108/$H108,0)*IF(AND($K108&gt;0,BT$3&gt;$K108),0,1)*тех!CE$6</f>
        <v>0</v>
      </c>
    </row>
    <row r="109" spans="2:72">
      <c r="B109" s="3">
        <v>2</v>
      </c>
      <c r="C109" s="19"/>
      <c r="D109" s="19"/>
      <c r="E109" s="19"/>
      <c r="F109" s="19"/>
      <c r="G109" s="76">
        <f t="shared" ref="G109:G112" si="10">E109*F109</f>
        <v>0</v>
      </c>
      <c r="H109" s="7">
        <f>IFERROR(VLOOKUP(D109,тех!$N$19:$O$24,2,FALSE),)</f>
        <v>0</v>
      </c>
      <c r="I109" s="20"/>
      <c r="J109" s="111">
        <f>IF(AND(H109+(YEAR(I109)-YEAR(Параметры!$C$11))*12+(MONTH(I109)-MONTH(Параметры!$C$11))&gt;Параметры!$C$12,F109&gt;0),(G109-SUM(M109:BT109))/F109,)</f>
        <v>0</v>
      </c>
      <c r="K109" s="112" t="str">
        <f>IF(H109+(YEAR(I109)-YEAR(Параметры!$C$11))*12+(MONTH(I109)-MONTH(Параметры!$C$11))&gt;Параметры!$C$12,DATE(YEAR(Параметры!$C$11),MONTH(Параметры!$C$11)+Параметры!$C$12-1,1),"")</f>
        <v/>
      </c>
      <c r="M109" s="76">
        <f t="shared" si="9"/>
        <v>0</v>
      </c>
      <c r="N109" s="64">
        <f>IF(AND(N$3&gt;=$I109,$H109&gt;0,SUM($M109:M109)&lt;$G109,$I109&lt;&gt;0),$G109/$H109,0)*IF(AND($K109&gt;0,N$3&gt;$K109),0,1)*тех!Y$6</f>
        <v>0</v>
      </c>
      <c r="O109" s="64">
        <f>IF(AND(O$3&gt;=$I109,$H109&gt;0,SUM($M109:N109)&lt;$G109,$I109&lt;&gt;0),$G109/$H109,0)*IF(AND($K109&gt;0,O$3&gt;$K109),0,1)*тех!Z$6</f>
        <v>0</v>
      </c>
      <c r="P109" s="64">
        <f>IF(AND(P$3&gt;=$I109,$H109&gt;0,SUM($M109:O109)&lt;$G109,$I109&lt;&gt;0),$G109/$H109,0)*IF(AND($K109&gt;0,P$3&gt;$K109),0,1)*тех!AA$6</f>
        <v>0</v>
      </c>
      <c r="Q109" s="64">
        <f>IF(AND(Q$3&gt;=$I109,$H109&gt;0,SUM($M109:P109)&lt;$G109,$I109&lt;&gt;0),$G109/$H109,0)*IF(AND($K109&gt;0,Q$3&gt;$K109),0,1)*тех!AB$6</f>
        <v>0</v>
      </c>
      <c r="R109" s="64">
        <f>IF(AND(R$3&gt;=$I109,$H109&gt;0,SUM($M109:Q109)&lt;$G109,$I109&lt;&gt;0),$G109/$H109,0)*IF(AND($K109&gt;0,R$3&gt;$K109),0,1)*тех!AC$6</f>
        <v>0</v>
      </c>
      <c r="S109" s="64">
        <f>IF(AND(S$3&gt;=$I109,$H109&gt;0,SUM($M109:R109)&lt;$G109,$I109&lt;&gt;0),$G109/$H109,0)*IF(AND($K109&gt;0,S$3&gt;$K109),0,1)*тех!AD$6</f>
        <v>0</v>
      </c>
      <c r="T109" s="64">
        <f>IF(AND(T$3&gt;=$I109,$H109&gt;0,SUM($M109:S109)&lt;$G109,$I109&lt;&gt;0),$G109/$H109,0)*IF(AND($K109&gt;0,T$3&gt;$K109),0,1)*тех!AE$6</f>
        <v>0</v>
      </c>
      <c r="U109" s="64">
        <f>IF(AND(U$3&gt;=$I109,$H109&gt;0,SUM($M109:T109)&lt;$G109,$I109&lt;&gt;0),$G109/$H109,0)*IF(AND($K109&gt;0,U$3&gt;$K109),0,1)*тех!AF$6</f>
        <v>0</v>
      </c>
      <c r="V109" s="64">
        <f>IF(AND(V$3&gt;=$I109,$H109&gt;0,SUM($M109:U109)&lt;$G109,$I109&lt;&gt;0),$G109/$H109,0)*IF(AND($K109&gt;0,V$3&gt;$K109),0,1)*тех!AG$6</f>
        <v>0</v>
      </c>
      <c r="W109" s="64">
        <f>IF(AND(W$3&gt;=$I109,$H109&gt;0,SUM($M109:V109)&lt;$G109,$I109&lt;&gt;0),$G109/$H109,0)*IF(AND($K109&gt;0,W$3&gt;$K109),0,1)*тех!AH$6</f>
        <v>0</v>
      </c>
      <c r="X109" s="64">
        <f>IF(AND(X$3&gt;=$I109,$H109&gt;0,SUM($M109:W109)&lt;$G109,$I109&lt;&gt;0),$G109/$H109,0)*IF(AND($K109&gt;0,X$3&gt;$K109),0,1)*тех!AI$6</f>
        <v>0</v>
      </c>
      <c r="Y109" s="64">
        <f>IF(AND(Y$3&gt;=$I109,$H109&gt;0,SUM($M109:X109)&lt;$G109,$I109&lt;&gt;0),$G109/$H109,0)*IF(AND($K109&gt;0,Y$3&gt;$K109),0,1)*тех!AJ$6</f>
        <v>0</v>
      </c>
      <c r="Z109" s="64">
        <f>IF(AND(Z$3&gt;=$I109,$H109&gt;0,SUM($M109:Y109)&lt;$G109,$I109&lt;&gt;0),$G109/$H109,0)*IF(AND($K109&gt;0,Z$3&gt;$K109),0,1)*тех!AK$6</f>
        <v>0</v>
      </c>
      <c r="AA109" s="64">
        <f>IF(AND(AA$3&gt;=$I109,$H109&gt;0,SUM($M109:Z109)&lt;$G109,$I109&lt;&gt;0),$G109/$H109,0)*IF(AND($K109&gt;0,AA$3&gt;$K109),0,1)*тех!AL$6</f>
        <v>0</v>
      </c>
      <c r="AB109" s="64">
        <f>IF(AND(AB$3&gt;=$I109,$H109&gt;0,SUM($M109:AA109)&lt;$G109,$I109&lt;&gt;0),$G109/$H109,0)*IF(AND($K109&gt;0,AB$3&gt;$K109),0,1)*тех!AM$6</f>
        <v>0</v>
      </c>
      <c r="AC109" s="64">
        <f>IF(AND(AC$3&gt;=$I109,$H109&gt;0,SUM($M109:AB109)&lt;$G109,$I109&lt;&gt;0),$G109/$H109,0)*IF(AND($K109&gt;0,AC$3&gt;$K109),0,1)*тех!AN$6</f>
        <v>0</v>
      </c>
      <c r="AD109" s="64">
        <f>IF(AND(AD$3&gt;=$I109,$H109&gt;0,SUM($M109:AC109)&lt;$G109,$I109&lt;&gt;0),$G109/$H109,0)*IF(AND($K109&gt;0,AD$3&gt;$K109),0,1)*тех!AO$6</f>
        <v>0</v>
      </c>
      <c r="AE109" s="64">
        <f>IF(AND(AE$3&gt;=$I109,$H109&gt;0,SUM($M109:AD109)&lt;$G109,$I109&lt;&gt;0),$G109/$H109,0)*IF(AND($K109&gt;0,AE$3&gt;$K109),0,1)*тех!AP$6</f>
        <v>0</v>
      </c>
      <c r="AF109" s="64">
        <f>IF(AND(AF$3&gt;=$I109,$H109&gt;0,SUM($M109:AE109)&lt;$G109,$I109&lt;&gt;0),$G109/$H109,0)*IF(AND($K109&gt;0,AF$3&gt;$K109),0,1)*тех!AQ$6</f>
        <v>0</v>
      </c>
      <c r="AG109" s="64">
        <f>IF(AND(AG$3&gt;=$I109,$H109&gt;0,SUM($M109:AF109)&lt;$G109,$I109&lt;&gt;0),$G109/$H109,0)*IF(AND($K109&gt;0,AG$3&gt;$K109),0,1)*тех!AR$6</f>
        <v>0</v>
      </c>
      <c r="AH109" s="64">
        <f>IF(AND(AH$3&gt;=$I109,$H109&gt;0,SUM($M109:AG109)&lt;$G109,$I109&lt;&gt;0),$G109/$H109,0)*IF(AND($K109&gt;0,AH$3&gt;$K109),0,1)*тех!AS$6</f>
        <v>0</v>
      </c>
      <c r="AI109" s="64">
        <f>IF(AND(AI$3&gt;=$I109,$H109&gt;0,SUM($M109:AH109)&lt;$G109,$I109&lt;&gt;0),$G109/$H109,0)*IF(AND($K109&gt;0,AI$3&gt;$K109),0,1)*тех!AT$6</f>
        <v>0</v>
      </c>
      <c r="AJ109" s="64">
        <f>IF(AND(AJ$3&gt;=$I109,$H109&gt;0,SUM($M109:AI109)&lt;$G109,$I109&lt;&gt;0),$G109/$H109,0)*IF(AND($K109&gt;0,AJ$3&gt;$K109),0,1)*тех!AU$6</f>
        <v>0</v>
      </c>
      <c r="AK109" s="64">
        <f>IF(AND(AK$3&gt;=$I109,$H109&gt;0,SUM($M109:AJ109)&lt;$G109,$I109&lt;&gt;0),$G109/$H109,0)*IF(AND($K109&gt;0,AK$3&gt;$K109),0,1)*тех!AV$6</f>
        <v>0</v>
      </c>
      <c r="AL109" s="64">
        <f>IF(AND(AL$3&gt;=$I109,$H109&gt;0,SUM($M109:AK109)&lt;$G109,$I109&lt;&gt;0),$G109/$H109,0)*IF(AND($K109&gt;0,AL$3&gt;$K109),0,1)*тех!AW$6</f>
        <v>0</v>
      </c>
      <c r="AM109" s="64">
        <f>IF(AND(AM$3&gt;=$I109,$H109&gt;0,SUM($M109:AL109)&lt;$G109,$I109&lt;&gt;0),$G109/$H109,0)*IF(AND($K109&gt;0,AM$3&gt;$K109),0,1)*тех!AX$6</f>
        <v>0</v>
      </c>
      <c r="AN109" s="64">
        <f>IF(AND(AN$3&gt;=$I109,$H109&gt;0,SUM($M109:AM109)&lt;$G109,$I109&lt;&gt;0),$G109/$H109,0)*IF(AND($K109&gt;0,AN$3&gt;$K109),0,1)*тех!AY$6</f>
        <v>0</v>
      </c>
      <c r="AO109" s="64">
        <f>IF(AND(AO$3&gt;=$I109,$H109&gt;0,SUM($M109:AN109)&lt;$G109,$I109&lt;&gt;0),$G109/$H109,0)*IF(AND($K109&gt;0,AO$3&gt;$K109),0,1)*тех!AZ$6</f>
        <v>0</v>
      </c>
      <c r="AP109" s="64">
        <f>IF(AND(AP$3&gt;=$I109,$H109&gt;0,SUM($M109:AO109)&lt;$G109,$I109&lt;&gt;0),$G109/$H109,0)*IF(AND($K109&gt;0,AP$3&gt;$K109),0,1)*тех!BA$6</f>
        <v>0</v>
      </c>
      <c r="AQ109" s="64">
        <f>IF(AND(AQ$3&gt;=$I109,$H109&gt;0,SUM($M109:AP109)&lt;$G109,$I109&lt;&gt;0),$G109/$H109,0)*IF(AND($K109&gt;0,AQ$3&gt;$K109),0,1)*тех!BB$6</f>
        <v>0</v>
      </c>
      <c r="AR109" s="64">
        <f>IF(AND(AR$3&gt;=$I109,$H109&gt;0,SUM($M109:AQ109)&lt;$G109,$I109&lt;&gt;0),$G109/$H109,0)*IF(AND($K109&gt;0,AR$3&gt;$K109),0,1)*тех!BC$6</f>
        <v>0</v>
      </c>
      <c r="AS109" s="64">
        <f>IF(AND(AS$3&gt;=$I109,$H109&gt;0,SUM($M109:AR109)&lt;$G109,$I109&lt;&gt;0),$G109/$H109,0)*IF(AND($K109&gt;0,AS$3&gt;$K109),0,1)*тех!BD$6</f>
        <v>0</v>
      </c>
      <c r="AT109" s="64">
        <f>IF(AND(AT$3&gt;=$I109,$H109&gt;0,SUM($M109:AS109)&lt;$G109,$I109&lt;&gt;0),$G109/$H109,0)*IF(AND($K109&gt;0,AT$3&gt;$K109),0,1)*тех!BE$6</f>
        <v>0</v>
      </c>
      <c r="AU109" s="64">
        <f>IF(AND(AU$3&gt;=$I109,$H109&gt;0,SUM($M109:AT109)&lt;$G109,$I109&lt;&gt;0),$G109/$H109,0)*IF(AND($K109&gt;0,AU$3&gt;$K109),0,1)*тех!BF$6</f>
        <v>0</v>
      </c>
      <c r="AV109" s="64">
        <f>IF(AND(AV$3&gt;=$I109,$H109&gt;0,SUM($M109:AU109)&lt;$G109,$I109&lt;&gt;0),$G109/$H109,0)*IF(AND($K109&gt;0,AV$3&gt;$K109),0,1)*тех!BG$6</f>
        <v>0</v>
      </c>
      <c r="AW109" s="64">
        <f>IF(AND(AW$3&gt;=$I109,$H109&gt;0,SUM($M109:AV109)&lt;$G109,$I109&lt;&gt;0),$G109/$H109,0)*IF(AND($K109&gt;0,AW$3&gt;$K109),0,1)*тех!BH$6</f>
        <v>0</v>
      </c>
      <c r="AX109" s="64">
        <f>IF(AND(AX$3&gt;=$I109,$H109&gt;0,SUM($M109:AW109)&lt;$G109,$I109&lt;&gt;0),$G109/$H109,0)*IF(AND($K109&gt;0,AX$3&gt;$K109),0,1)*тех!BI$6</f>
        <v>0</v>
      </c>
      <c r="AY109" s="64">
        <f>IF(AND(AY$3&gt;=$I109,$H109&gt;0,SUM($M109:AX109)&lt;$G109,$I109&lt;&gt;0),$G109/$H109,0)*IF(AND($K109&gt;0,AY$3&gt;$K109),0,1)*тех!BJ$6</f>
        <v>0</v>
      </c>
      <c r="AZ109" s="64">
        <f>IF(AND(AZ$3&gt;=$I109,$H109&gt;0,SUM($M109:AY109)&lt;$G109,$I109&lt;&gt;0),$G109/$H109,0)*IF(AND($K109&gt;0,AZ$3&gt;$K109),0,1)*тех!BK$6</f>
        <v>0</v>
      </c>
      <c r="BA109" s="64">
        <f>IF(AND(BA$3&gt;=$I109,$H109&gt;0,SUM($M109:AZ109)&lt;$G109,$I109&lt;&gt;0),$G109/$H109,0)*IF(AND($K109&gt;0,BA$3&gt;$K109),0,1)*тех!BL$6</f>
        <v>0</v>
      </c>
      <c r="BB109" s="64">
        <f>IF(AND(BB$3&gt;=$I109,$H109&gt;0,SUM($M109:BA109)&lt;$G109,$I109&lt;&gt;0),$G109/$H109,0)*IF(AND($K109&gt;0,BB$3&gt;$K109),0,1)*тех!BM$6</f>
        <v>0</v>
      </c>
      <c r="BC109" s="64">
        <f>IF(AND(BC$3&gt;=$I109,$H109&gt;0,SUM($M109:BB109)&lt;$G109,$I109&lt;&gt;0),$G109/$H109,0)*IF(AND($K109&gt;0,BC$3&gt;$K109),0,1)*тех!BN$6</f>
        <v>0</v>
      </c>
      <c r="BD109" s="64">
        <f>IF(AND(BD$3&gt;=$I109,$H109&gt;0,SUM($M109:BC109)&lt;$G109,$I109&lt;&gt;0),$G109/$H109,0)*IF(AND($K109&gt;0,BD$3&gt;$K109),0,1)*тех!BO$6</f>
        <v>0</v>
      </c>
      <c r="BE109" s="64">
        <f>IF(AND(BE$3&gt;=$I109,$H109&gt;0,SUM($M109:BD109)&lt;$G109,$I109&lt;&gt;0),$G109/$H109,0)*IF(AND($K109&gt;0,BE$3&gt;$K109),0,1)*тех!BP$6</f>
        <v>0</v>
      </c>
      <c r="BF109" s="64">
        <f>IF(AND(BF$3&gt;=$I109,$H109&gt;0,SUM($M109:BE109)&lt;$G109,$I109&lt;&gt;0),$G109/$H109,0)*IF(AND($K109&gt;0,BF$3&gt;$K109),0,1)*тех!BQ$6</f>
        <v>0</v>
      </c>
      <c r="BG109" s="64">
        <f>IF(AND(BG$3&gt;=$I109,$H109&gt;0,SUM($M109:BF109)&lt;$G109,$I109&lt;&gt;0),$G109/$H109,0)*IF(AND($K109&gt;0,BG$3&gt;$K109),0,1)*тех!BR$6</f>
        <v>0</v>
      </c>
      <c r="BH109" s="64">
        <f>IF(AND(BH$3&gt;=$I109,$H109&gt;0,SUM($M109:BG109)&lt;$G109,$I109&lt;&gt;0),$G109/$H109,0)*IF(AND($K109&gt;0,BH$3&gt;$K109),0,1)*тех!BS$6</f>
        <v>0</v>
      </c>
      <c r="BI109" s="64">
        <f>IF(AND(BI$3&gt;=$I109,$H109&gt;0,SUM($M109:BH109)&lt;$G109,$I109&lt;&gt;0),$G109/$H109,0)*IF(AND($K109&gt;0,BI$3&gt;$K109),0,1)*тех!BT$6</f>
        <v>0</v>
      </c>
      <c r="BJ109" s="64">
        <f>IF(AND(BJ$3&gt;=$I109,$H109&gt;0,SUM($M109:BI109)&lt;$G109,$I109&lt;&gt;0),$G109/$H109,0)*IF(AND($K109&gt;0,BJ$3&gt;$K109),0,1)*тех!BU$6</f>
        <v>0</v>
      </c>
      <c r="BK109" s="64">
        <f>IF(AND(BK$3&gt;=$I109,$H109&gt;0,SUM($M109:BJ109)&lt;$G109,$I109&lt;&gt;0),$G109/$H109,0)*IF(AND($K109&gt;0,BK$3&gt;$K109),0,1)*тех!BV$6</f>
        <v>0</v>
      </c>
      <c r="BL109" s="64">
        <f>IF(AND(BL$3&gt;=$I109,$H109&gt;0,SUM($M109:BK109)&lt;$G109,$I109&lt;&gt;0),$G109/$H109,0)*IF(AND($K109&gt;0,BL$3&gt;$K109),0,1)*тех!BW$6</f>
        <v>0</v>
      </c>
      <c r="BM109" s="64">
        <f>IF(AND(BM$3&gt;=$I109,$H109&gt;0,SUM($M109:BL109)&lt;$G109,$I109&lt;&gt;0),$G109/$H109,0)*IF(AND($K109&gt;0,BM$3&gt;$K109),0,1)*тех!BX$6</f>
        <v>0</v>
      </c>
      <c r="BN109" s="64">
        <f>IF(AND(BN$3&gt;=$I109,$H109&gt;0,SUM($M109:BM109)&lt;$G109,$I109&lt;&gt;0),$G109/$H109,0)*IF(AND($K109&gt;0,BN$3&gt;$K109),0,1)*тех!BY$6</f>
        <v>0</v>
      </c>
      <c r="BO109" s="64">
        <f>IF(AND(BO$3&gt;=$I109,$H109&gt;0,SUM($M109:BN109)&lt;$G109,$I109&lt;&gt;0),$G109/$H109,0)*IF(AND($K109&gt;0,BO$3&gt;$K109),0,1)*тех!BZ$6</f>
        <v>0</v>
      </c>
      <c r="BP109" s="64">
        <f>IF(AND(BP$3&gt;=$I109,$H109&gt;0,SUM($M109:BO109)&lt;$G109,$I109&lt;&gt;0),$G109/$H109,0)*IF(AND($K109&gt;0,BP$3&gt;$K109),0,1)*тех!CA$6</f>
        <v>0</v>
      </c>
      <c r="BQ109" s="64">
        <f>IF(AND(BQ$3&gt;=$I109,$H109&gt;0,SUM($M109:BP109)&lt;$G109,$I109&lt;&gt;0),$G109/$H109,0)*IF(AND($K109&gt;0,BQ$3&gt;$K109),0,1)*тех!CB$6</f>
        <v>0</v>
      </c>
      <c r="BR109" s="64">
        <f>IF(AND(BR$3&gt;=$I109,$H109&gt;0,SUM($M109:BQ109)&lt;$G109,$I109&lt;&gt;0),$G109/$H109,0)*IF(AND($K109&gt;0,BR$3&gt;$K109),0,1)*тех!CC$6</f>
        <v>0</v>
      </c>
      <c r="BS109" s="64">
        <f>IF(AND(BS$3&gt;=$I109,$H109&gt;0,SUM($M109:BR109)&lt;$G109,$I109&lt;&gt;0),$G109/$H109,0)*IF(AND($K109&gt;0,BS$3&gt;$K109),0,1)*тех!CD$6</f>
        <v>0</v>
      </c>
      <c r="BT109" s="64">
        <f>IF(AND(BT$3&gt;=$I109,$H109&gt;0,SUM($M109:BS109)&lt;$G109,$I109&lt;&gt;0),$G109/$H109,0)*IF(AND($K109&gt;0,BT$3&gt;$K109),0,1)*тех!CE$6</f>
        <v>0</v>
      </c>
    </row>
    <row r="110" spans="2:72">
      <c r="B110" s="3">
        <v>3</v>
      </c>
      <c r="C110" s="19"/>
      <c r="D110" s="19"/>
      <c r="E110" s="19"/>
      <c r="F110" s="19"/>
      <c r="G110" s="76">
        <f t="shared" si="10"/>
        <v>0</v>
      </c>
      <c r="H110" s="7">
        <f>IFERROR(VLOOKUP(D110,тех!$N$19:$O$24,2,FALSE),)</f>
        <v>0</v>
      </c>
      <c r="I110" s="20"/>
      <c r="J110" s="111">
        <f>IF(AND(H110+(YEAR(I110)-YEAR(Параметры!$C$11))*12+(MONTH(I110)-MONTH(Параметры!$C$11))&gt;Параметры!$C$12,F110&gt;0),(G110-SUM(M110:BT110))/F110,)</f>
        <v>0</v>
      </c>
      <c r="K110" s="112" t="str">
        <f>IF(H110+(YEAR(I110)-YEAR(Параметры!$C$11))*12+(MONTH(I110)-MONTH(Параметры!$C$11))&gt;Параметры!$C$12,DATE(YEAR(Параметры!$C$11),MONTH(Параметры!$C$11)+Параметры!$C$12-1,1),"")</f>
        <v/>
      </c>
      <c r="M110" s="76">
        <f t="shared" si="9"/>
        <v>0</v>
      </c>
      <c r="N110" s="64">
        <f>IF(AND(N$3&gt;=$I110,$H110&gt;0,SUM($M110:M110)&lt;$G110,$I110&lt;&gt;0),$G110/$H110,0)*IF(AND($K110&gt;0,N$3&gt;$K110),0,1)*тех!Y$6</f>
        <v>0</v>
      </c>
      <c r="O110" s="64">
        <f>IF(AND(O$3&gt;=$I110,$H110&gt;0,SUM($M110:N110)&lt;$G110,$I110&lt;&gt;0),$G110/$H110,0)*IF(AND($K110&gt;0,O$3&gt;$K110),0,1)*тех!Z$6</f>
        <v>0</v>
      </c>
      <c r="P110" s="64">
        <f>IF(AND(P$3&gt;=$I110,$H110&gt;0,SUM($M110:O110)&lt;$G110,$I110&lt;&gt;0),$G110/$H110,0)*IF(AND($K110&gt;0,P$3&gt;$K110),0,1)*тех!AA$6</f>
        <v>0</v>
      </c>
      <c r="Q110" s="64">
        <f>IF(AND(Q$3&gt;=$I110,$H110&gt;0,SUM($M110:P110)&lt;$G110,$I110&lt;&gt;0),$G110/$H110,0)*IF(AND($K110&gt;0,Q$3&gt;$K110),0,1)*тех!AB$6</f>
        <v>0</v>
      </c>
      <c r="R110" s="64">
        <f>IF(AND(R$3&gt;=$I110,$H110&gt;0,SUM($M110:Q110)&lt;$G110,$I110&lt;&gt;0),$G110/$H110,0)*IF(AND($K110&gt;0,R$3&gt;$K110),0,1)*тех!AC$6</f>
        <v>0</v>
      </c>
      <c r="S110" s="64">
        <f>IF(AND(S$3&gt;=$I110,$H110&gt;0,SUM($M110:R110)&lt;$G110,$I110&lt;&gt;0),$G110/$H110,0)*IF(AND($K110&gt;0,S$3&gt;$K110),0,1)*тех!AD$6</f>
        <v>0</v>
      </c>
      <c r="T110" s="64">
        <f>IF(AND(T$3&gt;=$I110,$H110&gt;0,SUM($M110:S110)&lt;$G110,$I110&lt;&gt;0),$G110/$H110,0)*IF(AND($K110&gt;0,T$3&gt;$K110),0,1)*тех!AE$6</f>
        <v>0</v>
      </c>
      <c r="U110" s="64">
        <f>IF(AND(U$3&gt;=$I110,$H110&gt;0,SUM($M110:T110)&lt;$G110,$I110&lt;&gt;0),$G110/$H110,0)*IF(AND($K110&gt;0,U$3&gt;$K110),0,1)*тех!AF$6</f>
        <v>0</v>
      </c>
      <c r="V110" s="64">
        <f>IF(AND(V$3&gt;=$I110,$H110&gt;0,SUM($M110:U110)&lt;$G110,$I110&lt;&gt;0),$G110/$H110,0)*IF(AND($K110&gt;0,V$3&gt;$K110),0,1)*тех!AG$6</f>
        <v>0</v>
      </c>
      <c r="W110" s="64">
        <f>IF(AND(W$3&gt;=$I110,$H110&gt;0,SUM($M110:V110)&lt;$G110,$I110&lt;&gt;0),$G110/$H110,0)*IF(AND($K110&gt;0,W$3&gt;$K110),0,1)*тех!AH$6</f>
        <v>0</v>
      </c>
      <c r="X110" s="64">
        <f>IF(AND(X$3&gt;=$I110,$H110&gt;0,SUM($M110:W110)&lt;$G110,$I110&lt;&gt;0),$G110/$H110,0)*IF(AND($K110&gt;0,X$3&gt;$K110),0,1)*тех!AI$6</f>
        <v>0</v>
      </c>
      <c r="Y110" s="64">
        <f>IF(AND(Y$3&gt;=$I110,$H110&gt;0,SUM($M110:X110)&lt;$G110,$I110&lt;&gt;0),$G110/$H110,0)*IF(AND($K110&gt;0,Y$3&gt;$K110),0,1)*тех!AJ$6</f>
        <v>0</v>
      </c>
      <c r="Z110" s="64">
        <f>IF(AND(Z$3&gt;=$I110,$H110&gt;0,SUM($M110:Y110)&lt;$G110,$I110&lt;&gt;0),$G110/$H110,0)*IF(AND($K110&gt;0,Z$3&gt;$K110),0,1)*тех!AK$6</f>
        <v>0</v>
      </c>
      <c r="AA110" s="64">
        <f>IF(AND(AA$3&gt;=$I110,$H110&gt;0,SUM($M110:Z110)&lt;$G110,$I110&lt;&gt;0),$G110/$H110,0)*IF(AND($K110&gt;0,AA$3&gt;$K110),0,1)*тех!AL$6</f>
        <v>0</v>
      </c>
      <c r="AB110" s="64">
        <f>IF(AND(AB$3&gt;=$I110,$H110&gt;0,SUM($M110:AA110)&lt;$G110,$I110&lt;&gt;0),$G110/$H110,0)*IF(AND($K110&gt;0,AB$3&gt;$K110),0,1)*тех!AM$6</f>
        <v>0</v>
      </c>
      <c r="AC110" s="64">
        <f>IF(AND(AC$3&gt;=$I110,$H110&gt;0,SUM($M110:AB110)&lt;$G110,$I110&lt;&gt;0),$G110/$H110,0)*IF(AND($K110&gt;0,AC$3&gt;$K110),0,1)*тех!AN$6</f>
        <v>0</v>
      </c>
      <c r="AD110" s="64">
        <f>IF(AND(AD$3&gt;=$I110,$H110&gt;0,SUM($M110:AC110)&lt;$G110,$I110&lt;&gt;0),$G110/$H110,0)*IF(AND($K110&gt;0,AD$3&gt;$K110),0,1)*тех!AO$6</f>
        <v>0</v>
      </c>
      <c r="AE110" s="64">
        <f>IF(AND(AE$3&gt;=$I110,$H110&gt;0,SUM($M110:AD110)&lt;$G110,$I110&lt;&gt;0),$G110/$H110,0)*IF(AND($K110&gt;0,AE$3&gt;$K110),0,1)*тех!AP$6</f>
        <v>0</v>
      </c>
      <c r="AF110" s="64">
        <f>IF(AND(AF$3&gt;=$I110,$H110&gt;0,SUM($M110:AE110)&lt;$G110,$I110&lt;&gt;0),$G110/$H110,0)*IF(AND($K110&gt;0,AF$3&gt;$K110),0,1)*тех!AQ$6</f>
        <v>0</v>
      </c>
      <c r="AG110" s="64">
        <f>IF(AND(AG$3&gt;=$I110,$H110&gt;0,SUM($M110:AF110)&lt;$G110,$I110&lt;&gt;0),$G110/$H110,0)*IF(AND($K110&gt;0,AG$3&gt;$K110),0,1)*тех!AR$6</f>
        <v>0</v>
      </c>
      <c r="AH110" s="64">
        <f>IF(AND(AH$3&gt;=$I110,$H110&gt;0,SUM($M110:AG110)&lt;$G110,$I110&lt;&gt;0),$G110/$H110,0)*IF(AND($K110&gt;0,AH$3&gt;$K110),0,1)*тех!AS$6</f>
        <v>0</v>
      </c>
      <c r="AI110" s="64">
        <f>IF(AND(AI$3&gt;=$I110,$H110&gt;0,SUM($M110:AH110)&lt;$G110,$I110&lt;&gt;0),$G110/$H110,0)*IF(AND($K110&gt;0,AI$3&gt;$K110),0,1)*тех!AT$6</f>
        <v>0</v>
      </c>
      <c r="AJ110" s="64">
        <f>IF(AND(AJ$3&gt;=$I110,$H110&gt;0,SUM($M110:AI110)&lt;$G110,$I110&lt;&gt;0),$G110/$H110,0)*IF(AND($K110&gt;0,AJ$3&gt;$K110),0,1)*тех!AU$6</f>
        <v>0</v>
      </c>
      <c r="AK110" s="64">
        <f>IF(AND(AK$3&gt;=$I110,$H110&gt;0,SUM($M110:AJ110)&lt;$G110,$I110&lt;&gt;0),$G110/$H110,0)*IF(AND($K110&gt;0,AK$3&gt;$K110),0,1)*тех!AV$6</f>
        <v>0</v>
      </c>
      <c r="AL110" s="64">
        <f>IF(AND(AL$3&gt;=$I110,$H110&gt;0,SUM($M110:AK110)&lt;$G110,$I110&lt;&gt;0),$G110/$H110,0)*IF(AND($K110&gt;0,AL$3&gt;$K110),0,1)*тех!AW$6</f>
        <v>0</v>
      </c>
      <c r="AM110" s="64">
        <f>IF(AND(AM$3&gt;=$I110,$H110&gt;0,SUM($M110:AL110)&lt;$G110,$I110&lt;&gt;0),$G110/$H110,0)*IF(AND($K110&gt;0,AM$3&gt;$K110),0,1)*тех!AX$6</f>
        <v>0</v>
      </c>
      <c r="AN110" s="64">
        <f>IF(AND(AN$3&gt;=$I110,$H110&gt;0,SUM($M110:AM110)&lt;$G110,$I110&lt;&gt;0),$G110/$H110,0)*IF(AND($K110&gt;0,AN$3&gt;$K110),0,1)*тех!AY$6</f>
        <v>0</v>
      </c>
      <c r="AO110" s="64">
        <f>IF(AND(AO$3&gt;=$I110,$H110&gt;0,SUM($M110:AN110)&lt;$G110,$I110&lt;&gt;0),$G110/$H110,0)*IF(AND($K110&gt;0,AO$3&gt;$K110),0,1)*тех!AZ$6</f>
        <v>0</v>
      </c>
      <c r="AP110" s="64">
        <f>IF(AND(AP$3&gt;=$I110,$H110&gt;0,SUM($M110:AO110)&lt;$G110,$I110&lt;&gt;0),$G110/$H110,0)*IF(AND($K110&gt;0,AP$3&gt;$K110),0,1)*тех!BA$6</f>
        <v>0</v>
      </c>
      <c r="AQ110" s="64">
        <f>IF(AND(AQ$3&gt;=$I110,$H110&gt;0,SUM($M110:AP110)&lt;$G110,$I110&lt;&gt;0),$G110/$H110,0)*IF(AND($K110&gt;0,AQ$3&gt;$K110),0,1)*тех!BB$6</f>
        <v>0</v>
      </c>
      <c r="AR110" s="64">
        <f>IF(AND(AR$3&gt;=$I110,$H110&gt;0,SUM($M110:AQ110)&lt;$G110,$I110&lt;&gt;0),$G110/$H110,0)*IF(AND($K110&gt;0,AR$3&gt;$K110),0,1)*тех!BC$6</f>
        <v>0</v>
      </c>
      <c r="AS110" s="64">
        <f>IF(AND(AS$3&gt;=$I110,$H110&gt;0,SUM($M110:AR110)&lt;$G110,$I110&lt;&gt;0),$G110/$H110,0)*IF(AND($K110&gt;0,AS$3&gt;$K110),0,1)*тех!BD$6</f>
        <v>0</v>
      </c>
      <c r="AT110" s="64">
        <f>IF(AND(AT$3&gt;=$I110,$H110&gt;0,SUM($M110:AS110)&lt;$G110,$I110&lt;&gt;0),$G110/$H110,0)*IF(AND($K110&gt;0,AT$3&gt;$K110),0,1)*тех!BE$6</f>
        <v>0</v>
      </c>
      <c r="AU110" s="64">
        <f>IF(AND(AU$3&gt;=$I110,$H110&gt;0,SUM($M110:AT110)&lt;$G110,$I110&lt;&gt;0),$G110/$H110,0)*IF(AND($K110&gt;0,AU$3&gt;$K110),0,1)*тех!BF$6</f>
        <v>0</v>
      </c>
      <c r="AV110" s="64">
        <f>IF(AND(AV$3&gt;=$I110,$H110&gt;0,SUM($M110:AU110)&lt;$G110,$I110&lt;&gt;0),$G110/$H110,0)*IF(AND($K110&gt;0,AV$3&gt;$K110),0,1)*тех!BG$6</f>
        <v>0</v>
      </c>
      <c r="AW110" s="64">
        <f>IF(AND(AW$3&gt;=$I110,$H110&gt;0,SUM($M110:AV110)&lt;$G110,$I110&lt;&gt;0),$G110/$H110,0)*IF(AND($K110&gt;0,AW$3&gt;$K110),0,1)*тех!BH$6</f>
        <v>0</v>
      </c>
      <c r="AX110" s="64">
        <f>IF(AND(AX$3&gt;=$I110,$H110&gt;0,SUM($M110:AW110)&lt;$G110,$I110&lt;&gt;0),$G110/$H110,0)*IF(AND($K110&gt;0,AX$3&gt;$K110),0,1)*тех!BI$6</f>
        <v>0</v>
      </c>
      <c r="AY110" s="64">
        <f>IF(AND(AY$3&gt;=$I110,$H110&gt;0,SUM($M110:AX110)&lt;$G110,$I110&lt;&gt;0),$G110/$H110,0)*IF(AND($K110&gt;0,AY$3&gt;$K110),0,1)*тех!BJ$6</f>
        <v>0</v>
      </c>
      <c r="AZ110" s="64">
        <f>IF(AND(AZ$3&gt;=$I110,$H110&gt;0,SUM($M110:AY110)&lt;$G110,$I110&lt;&gt;0),$G110/$H110,0)*IF(AND($K110&gt;0,AZ$3&gt;$K110),0,1)*тех!BK$6</f>
        <v>0</v>
      </c>
      <c r="BA110" s="64">
        <f>IF(AND(BA$3&gt;=$I110,$H110&gt;0,SUM($M110:AZ110)&lt;$G110,$I110&lt;&gt;0),$G110/$H110,0)*IF(AND($K110&gt;0,BA$3&gt;$K110),0,1)*тех!BL$6</f>
        <v>0</v>
      </c>
      <c r="BB110" s="64">
        <f>IF(AND(BB$3&gt;=$I110,$H110&gt;0,SUM($M110:BA110)&lt;$G110,$I110&lt;&gt;0),$G110/$H110,0)*IF(AND($K110&gt;0,BB$3&gt;$K110),0,1)*тех!BM$6</f>
        <v>0</v>
      </c>
      <c r="BC110" s="64">
        <f>IF(AND(BC$3&gt;=$I110,$H110&gt;0,SUM($M110:BB110)&lt;$G110,$I110&lt;&gt;0),$G110/$H110,0)*IF(AND($K110&gt;0,BC$3&gt;$K110),0,1)*тех!BN$6</f>
        <v>0</v>
      </c>
      <c r="BD110" s="64">
        <f>IF(AND(BD$3&gt;=$I110,$H110&gt;0,SUM($M110:BC110)&lt;$G110,$I110&lt;&gt;0),$G110/$H110,0)*IF(AND($K110&gt;0,BD$3&gt;$K110),0,1)*тех!BO$6</f>
        <v>0</v>
      </c>
      <c r="BE110" s="64">
        <f>IF(AND(BE$3&gt;=$I110,$H110&gt;0,SUM($M110:BD110)&lt;$G110,$I110&lt;&gt;0),$G110/$H110,0)*IF(AND($K110&gt;0,BE$3&gt;$K110),0,1)*тех!BP$6</f>
        <v>0</v>
      </c>
      <c r="BF110" s="64">
        <f>IF(AND(BF$3&gt;=$I110,$H110&gt;0,SUM($M110:BE110)&lt;$G110,$I110&lt;&gt;0),$G110/$H110,0)*IF(AND($K110&gt;0,BF$3&gt;$K110),0,1)*тех!BQ$6</f>
        <v>0</v>
      </c>
      <c r="BG110" s="64">
        <f>IF(AND(BG$3&gt;=$I110,$H110&gt;0,SUM($M110:BF110)&lt;$G110,$I110&lt;&gt;0),$G110/$H110,0)*IF(AND($K110&gt;0,BG$3&gt;$K110),0,1)*тех!BR$6</f>
        <v>0</v>
      </c>
      <c r="BH110" s="64">
        <f>IF(AND(BH$3&gt;=$I110,$H110&gt;0,SUM($M110:BG110)&lt;$G110,$I110&lt;&gt;0),$G110/$H110,0)*IF(AND($K110&gt;0,BH$3&gt;$K110),0,1)*тех!BS$6</f>
        <v>0</v>
      </c>
      <c r="BI110" s="64">
        <f>IF(AND(BI$3&gt;=$I110,$H110&gt;0,SUM($M110:BH110)&lt;$G110,$I110&lt;&gt;0),$G110/$H110,0)*IF(AND($K110&gt;0,BI$3&gt;$K110),0,1)*тех!BT$6</f>
        <v>0</v>
      </c>
      <c r="BJ110" s="64">
        <f>IF(AND(BJ$3&gt;=$I110,$H110&gt;0,SUM($M110:BI110)&lt;$G110,$I110&lt;&gt;0),$G110/$H110,0)*IF(AND($K110&gt;0,BJ$3&gt;$K110),0,1)*тех!BU$6</f>
        <v>0</v>
      </c>
      <c r="BK110" s="64">
        <f>IF(AND(BK$3&gt;=$I110,$H110&gt;0,SUM($M110:BJ110)&lt;$G110,$I110&lt;&gt;0),$G110/$H110,0)*IF(AND($K110&gt;0,BK$3&gt;$K110),0,1)*тех!BV$6</f>
        <v>0</v>
      </c>
      <c r="BL110" s="64">
        <f>IF(AND(BL$3&gt;=$I110,$H110&gt;0,SUM($M110:BK110)&lt;$G110,$I110&lt;&gt;0),$G110/$H110,0)*IF(AND($K110&gt;0,BL$3&gt;$K110),0,1)*тех!BW$6</f>
        <v>0</v>
      </c>
      <c r="BM110" s="64">
        <f>IF(AND(BM$3&gt;=$I110,$H110&gt;0,SUM($M110:BL110)&lt;$G110,$I110&lt;&gt;0),$G110/$H110,0)*IF(AND($K110&gt;0,BM$3&gt;$K110),0,1)*тех!BX$6</f>
        <v>0</v>
      </c>
      <c r="BN110" s="64">
        <f>IF(AND(BN$3&gt;=$I110,$H110&gt;0,SUM($M110:BM110)&lt;$G110,$I110&lt;&gt;0),$G110/$H110,0)*IF(AND($K110&gt;0,BN$3&gt;$K110),0,1)*тех!BY$6</f>
        <v>0</v>
      </c>
      <c r="BO110" s="64">
        <f>IF(AND(BO$3&gt;=$I110,$H110&gt;0,SUM($M110:BN110)&lt;$G110,$I110&lt;&gt;0),$G110/$H110,0)*IF(AND($K110&gt;0,BO$3&gt;$K110),0,1)*тех!BZ$6</f>
        <v>0</v>
      </c>
      <c r="BP110" s="64">
        <f>IF(AND(BP$3&gt;=$I110,$H110&gt;0,SUM($M110:BO110)&lt;$G110,$I110&lt;&gt;0),$G110/$H110,0)*IF(AND($K110&gt;0,BP$3&gt;$K110),0,1)*тех!CA$6</f>
        <v>0</v>
      </c>
      <c r="BQ110" s="64">
        <f>IF(AND(BQ$3&gt;=$I110,$H110&gt;0,SUM($M110:BP110)&lt;$G110,$I110&lt;&gt;0),$G110/$H110,0)*IF(AND($K110&gt;0,BQ$3&gt;$K110),0,1)*тех!CB$6</f>
        <v>0</v>
      </c>
      <c r="BR110" s="64">
        <f>IF(AND(BR$3&gt;=$I110,$H110&gt;0,SUM($M110:BQ110)&lt;$G110,$I110&lt;&gt;0),$G110/$H110,0)*IF(AND($K110&gt;0,BR$3&gt;$K110),0,1)*тех!CC$6</f>
        <v>0</v>
      </c>
      <c r="BS110" s="64">
        <f>IF(AND(BS$3&gt;=$I110,$H110&gt;0,SUM($M110:BR110)&lt;$G110,$I110&lt;&gt;0),$G110/$H110,0)*IF(AND($K110&gt;0,BS$3&gt;$K110),0,1)*тех!CD$6</f>
        <v>0</v>
      </c>
      <c r="BT110" s="64">
        <f>IF(AND(BT$3&gt;=$I110,$H110&gt;0,SUM($M110:BS110)&lt;$G110,$I110&lt;&gt;0),$G110/$H110,0)*IF(AND($K110&gt;0,BT$3&gt;$K110),0,1)*тех!CE$6</f>
        <v>0</v>
      </c>
    </row>
    <row r="111" spans="2:72">
      <c r="B111" s="3">
        <v>4</v>
      </c>
      <c r="C111" s="19"/>
      <c r="D111" s="19"/>
      <c r="E111" s="19"/>
      <c r="F111" s="19"/>
      <c r="G111" s="76">
        <f t="shared" si="10"/>
        <v>0</v>
      </c>
      <c r="H111" s="7">
        <f>IFERROR(VLOOKUP(D111,тех!$N$19:$O$24,2,FALSE),)</f>
        <v>0</v>
      </c>
      <c r="I111" s="20"/>
      <c r="J111" s="111">
        <f>IF(AND(H111+(YEAR(I111)-YEAR(Параметры!$C$11))*12+(MONTH(I111)-MONTH(Параметры!$C$11))&gt;Параметры!$C$12,F111&gt;0),(G111-SUM(M111:BT111))/F111,)</f>
        <v>0</v>
      </c>
      <c r="K111" s="112" t="str">
        <f>IF(H111+(YEAR(I111)-YEAR(Параметры!$C$11))*12+(MONTH(I111)-MONTH(Параметры!$C$11))&gt;Параметры!$C$12,DATE(YEAR(Параметры!$C$11),MONTH(Параметры!$C$11)+Параметры!$C$12-1,1),"")</f>
        <v/>
      </c>
      <c r="M111" s="76">
        <f t="shared" si="9"/>
        <v>0</v>
      </c>
      <c r="N111" s="64">
        <f>IF(AND(N$3&gt;=$I111,$H111&gt;0,SUM($M111:M111)&lt;$G111,$I111&lt;&gt;0),$G111/$H111,0)*IF(AND($K111&gt;0,N$3&gt;$K111),0,1)*тех!Y$6</f>
        <v>0</v>
      </c>
      <c r="O111" s="64">
        <f>IF(AND(O$3&gt;=$I111,$H111&gt;0,SUM($M111:N111)&lt;$G111,$I111&lt;&gt;0),$G111/$H111,0)*IF(AND($K111&gt;0,O$3&gt;$K111),0,1)*тех!Z$6</f>
        <v>0</v>
      </c>
      <c r="P111" s="64">
        <f>IF(AND(P$3&gt;=$I111,$H111&gt;0,SUM($M111:O111)&lt;$G111,$I111&lt;&gt;0),$G111/$H111,0)*IF(AND($K111&gt;0,P$3&gt;$K111),0,1)*тех!AA$6</f>
        <v>0</v>
      </c>
      <c r="Q111" s="64">
        <f>IF(AND(Q$3&gt;=$I111,$H111&gt;0,SUM($M111:P111)&lt;$G111,$I111&lt;&gt;0),$G111/$H111,0)*IF(AND($K111&gt;0,Q$3&gt;$K111),0,1)*тех!AB$6</f>
        <v>0</v>
      </c>
      <c r="R111" s="64">
        <f>IF(AND(R$3&gt;=$I111,$H111&gt;0,SUM($M111:Q111)&lt;$G111,$I111&lt;&gt;0),$G111/$H111,0)*IF(AND($K111&gt;0,R$3&gt;$K111),0,1)*тех!AC$6</f>
        <v>0</v>
      </c>
      <c r="S111" s="64">
        <f>IF(AND(S$3&gt;=$I111,$H111&gt;0,SUM($M111:R111)&lt;$G111,$I111&lt;&gt;0),$G111/$H111,0)*IF(AND($K111&gt;0,S$3&gt;$K111),0,1)*тех!AD$6</f>
        <v>0</v>
      </c>
      <c r="T111" s="64">
        <f>IF(AND(T$3&gt;=$I111,$H111&gt;0,SUM($M111:S111)&lt;$G111,$I111&lt;&gt;0),$G111/$H111,0)*IF(AND($K111&gt;0,T$3&gt;$K111),0,1)*тех!AE$6</f>
        <v>0</v>
      </c>
      <c r="U111" s="64">
        <f>IF(AND(U$3&gt;=$I111,$H111&gt;0,SUM($M111:T111)&lt;$G111,$I111&lt;&gt;0),$G111/$H111,0)*IF(AND($K111&gt;0,U$3&gt;$K111),0,1)*тех!AF$6</f>
        <v>0</v>
      </c>
      <c r="V111" s="64">
        <f>IF(AND(V$3&gt;=$I111,$H111&gt;0,SUM($M111:U111)&lt;$G111,$I111&lt;&gt;0),$G111/$H111,0)*IF(AND($K111&gt;0,V$3&gt;$K111),0,1)*тех!AG$6</f>
        <v>0</v>
      </c>
      <c r="W111" s="64">
        <f>IF(AND(W$3&gt;=$I111,$H111&gt;0,SUM($M111:V111)&lt;$G111,$I111&lt;&gt;0),$G111/$H111,0)*IF(AND($K111&gt;0,W$3&gt;$K111),0,1)*тех!AH$6</f>
        <v>0</v>
      </c>
      <c r="X111" s="64">
        <f>IF(AND(X$3&gt;=$I111,$H111&gt;0,SUM($M111:W111)&lt;$G111,$I111&lt;&gt;0),$G111/$H111,0)*IF(AND($K111&gt;0,X$3&gt;$K111),0,1)*тех!AI$6</f>
        <v>0</v>
      </c>
      <c r="Y111" s="64">
        <f>IF(AND(Y$3&gt;=$I111,$H111&gt;0,SUM($M111:X111)&lt;$G111,$I111&lt;&gt;0),$G111/$H111,0)*IF(AND($K111&gt;0,Y$3&gt;$K111),0,1)*тех!AJ$6</f>
        <v>0</v>
      </c>
      <c r="Z111" s="64">
        <f>IF(AND(Z$3&gt;=$I111,$H111&gt;0,SUM($M111:Y111)&lt;$G111,$I111&lt;&gt;0),$G111/$H111,0)*IF(AND($K111&gt;0,Z$3&gt;$K111),0,1)*тех!AK$6</f>
        <v>0</v>
      </c>
      <c r="AA111" s="64">
        <f>IF(AND(AA$3&gt;=$I111,$H111&gt;0,SUM($M111:Z111)&lt;$G111,$I111&lt;&gt;0),$G111/$H111,0)*IF(AND($K111&gt;0,AA$3&gt;$K111),0,1)*тех!AL$6</f>
        <v>0</v>
      </c>
      <c r="AB111" s="64">
        <f>IF(AND(AB$3&gt;=$I111,$H111&gt;0,SUM($M111:AA111)&lt;$G111,$I111&lt;&gt;0),$G111/$H111,0)*IF(AND($K111&gt;0,AB$3&gt;$K111),0,1)*тех!AM$6</f>
        <v>0</v>
      </c>
      <c r="AC111" s="64">
        <f>IF(AND(AC$3&gt;=$I111,$H111&gt;0,SUM($M111:AB111)&lt;$G111,$I111&lt;&gt;0),$G111/$H111,0)*IF(AND($K111&gt;0,AC$3&gt;$K111),0,1)*тех!AN$6</f>
        <v>0</v>
      </c>
      <c r="AD111" s="64">
        <f>IF(AND(AD$3&gt;=$I111,$H111&gt;0,SUM($M111:AC111)&lt;$G111,$I111&lt;&gt;0),$G111/$H111,0)*IF(AND($K111&gt;0,AD$3&gt;$K111),0,1)*тех!AO$6</f>
        <v>0</v>
      </c>
      <c r="AE111" s="64">
        <f>IF(AND(AE$3&gt;=$I111,$H111&gt;0,SUM($M111:AD111)&lt;$G111,$I111&lt;&gt;0),$G111/$H111,0)*IF(AND($K111&gt;0,AE$3&gt;$K111),0,1)*тех!AP$6</f>
        <v>0</v>
      </c>
      <c r="AF111" s="64">
        <f>IF(AND(AF$3&gt;=$I111,$H111&gt;0,SUM($M111:AE111)&lt;$G111,$I111&lt;&gt;0),$G111/$H111,0)*IF(AND($K111&gt;0,AF$3&gt;$K111),0,1)*тех!AQ$6</f>
        <v>0</v>
      </c>
      <c r="AG111" s="64">
        <f>IF(AND(AG$3&gt;=$I111,$H111&gt;0,SUM($M111:AF111)&lt;$G111,$I111&lt;&gt;0),$G111/$H111,0)*IF(AND($K111&gt;0,AG$3&gt;$K111),0,1)*тех!AR$6</f>
        <v>0</v>
      </c>
      <c r="AH111" s="64">
        <f>IF(AND(AH$3&gt;=$I111,$H111&gt;0,SUM($M111:AG111)&lt;$G111,$I111&lt;&gt;0),$G111/$H111,0)*IF(AND($K111&gt;0,AH$3&gt;$K111),0,1)*тех!AS$6</f>
        <v>0</v>
      </c>
      <c r="AI111" s="64">
        <f>IF(AND(AI$3&gt;=$I111,$H111&gt;0,SUM($M111:AH111)&lt;$G111,$I111&lt;&gt;0),$G111/$H111,0)*IF(AND($K111&gt;0,AI$3&gt;$K111),0,1)*тех!AT$6</f>
        <v>0</v>
      </c>
      <c r="AJ111" s="64">
        <f>IF(AND(AJ$3&gt;=$I111,$H111&gt;0,SUM($M111:AI111)&lt;$G111,$I111&lt;&gt;0),$G111/$H111,0)*IF(AND($K111&gt;0,AJ$3&gt;$K111),0,1)*тех!AU$6</f>
        <v>0</v>
      </c>
      <c r="AK111" s="64">
        <f>IF(AND(AK$3&gt;=$I111,$H111&gt;0,SUM($M111:AJ111)&lt;$G111,$I111&lt;&gt;0),$G111/$H111,0)*IF(AND($K111&gt;0,AK$3&gt;$K111),0,1)*тех!AV$6</f>
        <v>0</v>
      </c>
      <c r="AL111" s="64">
        <f>IF(AND(AL$3&gt;=$I111,$H111&gt;0,SUM($M111:AK111)&lt;$G111,$I111&lt;&gt;0),$G111/$H111,0)*IF(AND($K111&gt;0,AL$3&gt;$K111),0,1)*тех!AW$6</f>
        <v>0</v>
      </c>
      <c r="AM111" s="64">
        <f>IF(AND(AM$3&gt;=$I111,$H111&gt;0,SUM($M111:AL111)&lt;$G111,$I111&lt;&gt;0),$G111/$H111,0)*IF(AND($K111&gt;0,AM$3&gt;$K111),0,1)*тех!AX$6</f>
        <v>0</v>
      </c>
      <c r="AN111" s="64">
        <f>IF(AND(AN$3&gt;=$I111,$H111&gt;0,SUM($M111:AM111)&lt;$G111,$I111&lt;&gt;0),$G111/$H111,0)*IF(AND($K111&gt;0,AN$3&gt;$K111),0,1)*тех!AY$6</f>
        <v>0</v>
      </c>
      <c r="AO111" s="64">
        <f>IF(AND(AO$3&gt;=$I111,$H111&gt;0,SUM($M111:AN111)&lt;$G111,$I111&lt;&gt;0),$G111/$H111,0)*IF(AND($K111&gt;0,AO$3&gt;$K111),0,1)*тех!AZ$6</f>
        <v>0</v>
      </c>
      <c r="AP111" s="64">
        <f>IF(AND(AP$3&gt;=$I111,$H111&gt;0,SUM($M111:AO111)&lt;$G111,$I111&lt;&gt;0),$G111/$H111,0)*IF(AND($K111&gt;0,AP$3&gt;$K111),0,1)*тех!BA$6</f>
        <v>0</v>
      </c>
      <c r="AQ111" s="64">
        <f>IF(AND(AQ$3&gt;=$I111,$H111&gt;0,SUM($M111:AP111)&lt;$G111,$I111&lt;&gt;0),$G111/$H111,0)*IF(AND($K111&gt;0,AQ$3&gt;$K111),0,1)*тех!BB$6</f>
        <v>0</v>
      </c>
      <c r="AR111" s="64">
        <f>IF(AND(AR$3&gt;=$I111,$H111&gt;0,SUM($M111:AQ111)&lt;$G111,$I111&lt;&gt;0),$G111/$H111,0)*IF(AND($K111&gt;0,AR$3&gt;$K111),0,1)*тех!BC$6</f>
        <v>0</v>
      </c>
      <c r="AS111" s="64">
        <f>IF(AND(AS$3&gt;=$I111,$H111&gt;0,SUM($M111:AR111)&lt;$G111,$I111&lt;&gt;0),$G111/$H111,0)*IF(AND($K111&gt;0,AS$3&gt;$K111),0,1)*тех!BD$6</f>
        <v>0</v>
      </c>
      <c r="AT111" s="64">
        <f>IF(AND(AT$3&gt;=$I111,$H111&gt;0,SUM($M111:AS111)&lt;$G111,$I111&lt;&gt;0),$G111/$H111,0)*IF(AND($K111&gt;0,AT$3&gt;$K111),0,1)*тех!BE$6</f>
        <v>0</v>
      </c>
      <c r="AU111" s="64">
        <f>IF(AND(AU$3&gt;=$I111,$H111&gt;0,SUM($M111:AT111)&lt;$G111,$I111&lt;&gt;0),$G111/$H111,0)*IF(AND($K111&gt;0,AU$3&gt;$K111),0,1)*тех!BF$6</f>
        <v>0</v>
      </c>
      <c r="AV111" s="64">
        <f>IF(AND(AV$3&gt;=$I111,$H111&gt;0,SUM($M111:AU111)&lt;$G111,$I111&lt;&gt;0),$G111/$H111,0)*IF(AND($K111&gt;0,AV$3&gt;$K111),0,1)*тех!BG$6</f>
        <v>0</v>
      </c>
      <c r="AW111" s="64">
        <f>IF(AND(AW$3&gt;=$I111,$H111&gt;0,SUM($M111:AV111)&lt;$G111,$I111&lt;&gt;0),$G111/$H111,0)*IF(AND($K111&gt;0,AW$3&gt;$K111),0,1)*тех!BH$6</f>
        <v>0</v>
      </c>
      <c r="AX111" s="64">
        <f>IF(AND(AX$3&gt;=$I111,$H111&gt;0,SUM($M111:AW111)&lt;$G111,$I111&lt;&gt;0),$G111/$H111,0)*IF(AND($K111&gt;0,AX$3&gt;$K111),0,1)*тех!BI$6</f>
        <v>0</v>
      </c>
      <c r="AY111" s="64">
        <f>IF(AND(AY$3&gt;=$I111,$H111&gt;0,SUM($M111:AX111)&lt;$G111,$I111&lt;&gt;0),$G111/$H111,0)*IF(AND($K111&gt;0,AY$3&gt;$K111),0,1)*тех!BJ$6</f>
        <v>0</v>
      </c>
      <c r="AZ111" s="64">
        <f>IF(AND(AZ$3&gt;=$I111,$H111&gt;0,SUM($M111:AY111)&lt;$G111,$I111&lt;&gt;0),$G111/$H111,0)*IF(AND($K111&gt;0,AZ$3&gt;$K111),0,1)*тех!BK$6</f>
        <v>0</v>
      </c>
      <c r="BA111" s="64">
        <f>IF(AND(BA$3&gt;=$I111,$H111&gt;0,SUM($M111:AZ111)&lt;$G111,$I111&lt;&gt;0),$G111/$H111,0)*IF(AND($K111&gt;0,BA$3&gt;$K111),0,1)*тех!BL$6</f>
        <v>0</v>
      </c>
      <c r="BB111" s="64">
        <f>IF(AND(BB$3&gt;=$I111,$H111&gt;0,SUM($M111:BA111)&lt;$G111,$I111&lt;&gt;0),$G111/$H111,0)*IF(AND($K111&gt;0,BB$3&gt;$K111),0,1)*тех!BM$6</f>
        <v>0</v>
      </c>
      <c r="BC111" s="64">
        <f>IF(AND(BC$3&gt;=$I111,$H111&gt;0,SUM($M111:BB111)&lt;$G111,$I111&lt;&gt;0),$G111/$H111,0)*IF(AND($K111&gt;0,BC$3&gt;$K111),0,1)*тех!BN$6</f>
        <v>0</v>
      </c>
      <c r="BD111" s="64">
        <f>IF(AND(BD$3&gt;=$I111,$H111&gt;0,SUM($M111:BC111)&lt;$G111,$I111&lt;&gt;0),$G111/$H111,0)*IF(AND($K111&gt;0,BD$3&gt;$K111),0,1)*тех!BO$6</f>
        <v>0</v>
      </c>
      <c r="BE111" s="64">
        <f>IF(AND(BE$3&gt;=$I111,$H111&gt;0,SUM($M111:BD111)&lt;$G111,$I111&lt;&gt;0),$G111/$H111,0)*IF(AND($K111&gt;0,BE$3&gt;$K111),0,1)*тех!BP$6</f>
        <v>0</v>
      </c>
      <c r="BF111" s="64">
        <f>IF(AND(BF$3&gt;=$I111,$H111&gt;0,SUM($M111:BE111)&lt;$G111,$I111&lt;&gt;0),$G111/$H111,0)*IF(AND($K111&gt;0,BF$3&gt;$K111),0,1)*тех!BQ$6</f>
        <v>0</v>
      </c>
      <c r="BG111" s="64">
        <f>IF(AND(BG$3&gt;=$I111,$H111&gt;0,SUM($M111:BF111)&lt;$G111,$I111&lt;&gt;0),$G111/$H111,0)*IF(AND($K111&gt;0,BG$3&gt;$K111),0,1)*тех!BR$6</f>
        <v>0</v>
      </c>
      <c r="BH111" s="64">
        <f>IF(AND(BH$3&gt;=$I111,$H111&gt;0,SUM($M111:BG111)&lt;$G111,$I111&lt;&gt;0),$G111/$H111,0)*IF(AND($K111&gt;0,BH$3&gt;$K111),0,1)*тех!BS$6</f>
        <v>0</v>
      </c>
      <c r="BI111" s="64">
        <f>IF(AND(BI$3&gt;=$I111,$H111&gt;0,SUM($M111:BH111)&lt;$G111,$I111&lt;&gt;0),$G111/$H111,0)*IF(AND($K111&gt;0,BI$3&gt;$K111),0,1)*тех!BT$6</f>
        <v>0</v>
      </c>
      <c r="BJ111" s="64">
        <f>IF(AND(BJ$3&gt;=$I111,$H111&gt;0,SUM($M111:BI111)&lt;$G111,$I111&lt;&gt;0),$G111/$H111,0)*IF(AND($K111&gt;0,BJ$3&gt;$K111),0,1)*тех!BU$6</f>
        <v>0</v>
      </c>
      <c r="BK111" s="64">
        <f>IF(AND(BK$3&gt;=$I111,$H111&gt;0,SUM($M111:BJ111)&lt;$G111,$I111&lt;&gt;0),$G111/$H111,0)*IF(AND($K111&gt;0,BK$3&gt;$K111),0,1)*тех!BV$6</f>
        <v>0</v>
      </c>
      <c r="BL111" s="64">
        <f>IF(AND(BL$3&gt;=$I111,$H111&gt;0,SUM($M111:BK111)&lt;$G111,$I111&lt;&gt;0),$G111/$H111,0)*IF(AND($K111&gt;0,BL$3&gt;$K111),0,1)*тех!BW$6</f>
        <v>0</v>
      </c>
      <c r="BM111" s="64">
        <f>IF(AND(BM$3&gt;=$I111,$H111&gt;0,SUM($M111:BL111)&lt;$G111,$I111&lt;&gt;0),$G111/$H111,0)*IF(AND($K111&gt;0,BM$3&gt;$K111),0,1)*тех!BX$6</f>
        <v>0</v>
      </c>
      <c r="BN111" s="64">
        <f>IF(AND(BN$3&gt;=$I111,$H111&gt;0,SUM($M111:BM111)&lt;$G111,$I111&lt;&gt;0),$G111/$H111,0)*IF(AND($K111&gt;0,BN$3&gt;$K111),0,1)*тех!BY$6</f>
        <v>0</v>
      </c>
      <c r="BO111" s="64">
        <f>IF(AND(BO$3&gt;=$I111,$H111&gt;0,SUM($M111:BN111)&lt;$G111,$I111&lt;&gt;0),$G111/$H111,0)*IF(AND($K111&gt;0,BO$3&gt;$K111),0,1)*тех!BZ$6</f>
        <v>0</v>
      </c>
      <c r="BP111" s="64">
        <f>IF(AND(BP$3&gt;=$I111,$H111&gt;0,SUM($M111:BO111)&lt;$G111,$I111&lt;&gt;0),$G111/$H111,0)*IF(AND($K111&gt;0,BP$3&gt;$K111),0,1)*тех!CA$6</f>
        <v>0</v>
      </c>
      <c r="BQ111" s="64">
        <f>IF(AND(BQ$3&gt;=$I111,$H111&gt;0,SUM($M111:BP111)&lt;$G111,$I111&lt;&gt;0),$G111/$H111,0)*IF(AND($K111&gt;0,BQ$3&gt;$K111),0,1)*тех!CB$6</f>
        <v>0</v>
      </c>
      <c r="BR111" s="64">
        <f>IF(AND(BR$3&gt;=$I111,$H111&gt;0,SUM($M111:BQ111)&lt;$G111,$I111&lt;&gt;0),$G111/$H111,0)*IF(AND($K111&gt;0,BR$3&gt;$K111),0,1)*тех!CC$6</f>
        <v>0</v>
      </c>
      <c r="BS111" s="64">
        <f>IF(AND(BS$3&gt;=$I111,$H111&gt;0,SUM($M111:BR111)&lt;$G111,$I111&lt;&gt;0),$G111/$H111,0)*IF(AND($K111&gt;0,BS$3&gt;$K111),0,1)*тех!CD$6</f>
        <v>0</v>
      </c>
      <c r="BT111" s="64">
        <f>IF(AND(BT$3&gt;=$I111,$H111&gt;0,SUM($M111:BS111)&lt;$G111,$I111&lt;&gt;0),$G111/$H111,0)*IF(AND($K111&gt;0,BT$3&gt;$K111),0,1)*тех!CE$6</f>
        <v>0</v>
      </c>
    </row>
    <row r="112" spans="2:72">
      <c r="B112" s="3">
        <v>5</v>
      </c>
      <c r="C112" s="19"/>
      <c r="D112" s="19"/>
      <c r="E112" s="19"/>
      <c r="F112" s="19"/>
      <c r="G112" s="76">
        <f t="shared" si="10"/>
        <v>0</v>
      </c>
      <c r="H112" s="7">
        <f>IFERROR(VLOOKUP(D112,тех!$N$19:$O$24,2,FALSE),)</f>
        <v>0</v>
      </c>
      <c r="I112" s="20"/>
      <c r="J112" s="111">
        <f>IF(AND(H112+(YEAR(I112)-YEAR(Параметры!$C$11))*12+(MONTH(I112)-MONTH(Параметры!$C$11))&gt;Параметры!$C$12,F112&gt;0),(G112-SUM(M112:BT112))/F112,)</f>
        <v>0</v>
      </c>
      <c r="K112" s="112" t="str">
        <f>IF(H112+(YEAR(I112)-YEAR(Параметры!$C$11))*12+(MONTH(I112)-MONTH(Параметры!$C$11))&gt;Параметры!$C$12,DATE(YEAR(Параметры!$C$11),MONTH(Параметры!$C$11)+Параметры!$C$12-1,1),"")</f>
        <v/>
      </c>
      <c r="M112" s="76">
        <f t="shared" si="9"/>
        <v>0</v>
      </c>
      <c r="N112" s="64">
        <f>IF(AND(N$3&gt;=$I112,$H112&gt;0,SUM($M112:M112)&lt;$G112,$I112&lt;&gt;0),$G112/$H112,0)*IF(AND($K112&gt;0,N$3&gt;$K112),0,1)*тех!Y$6</f>
        <v>0</v>
      </c>
      <c r="O112" s="64">
        <f>IF(AND(O$3&gt;=$I112,$H112&gt;0,SUM($M112:N112)&lt;$G112,$I112&lt;&gt;0),$G112/$H112,0)*IF(AND($K112&gt;0,O$3&gt;$K112),0,1)*тех!Z$6</f>
        <v>0</v>
      </c>
      <c r="P112" s="64">
        <f>IF(AND(P$3&gt;=$I112,$H112&gt;0,SUM($M112:O112)&lt;$G112,$I112&lt;&gt;0),$G112/$H112,0)*IF(AND($K112&gt;0,P$3&gt;$K112),0,1)*тех!AA$6</f>
        <v>0</v>
      </c>
      <c r="Q112" s="64">
        <f>IF(AND(Q$3&gt;=$I112,$H112&gt;0,SUM($M112:P112)&lt;$G112,$I112&lt;&gt;0),$G112/$H112,0)*IF(AND($K112&gt;0,Q$3&gt;$K112),0,1)*тех!AB$6</f>
        <v>0</v>
      </c>
      <c r="R112" s="64">
        <f>IF(AND(R$3&gt;=$I112,$H112&gt;0,SUM($M112:Q112)&lt;$G112,$I112&lt;&gt;0),$G112/$H112,0)*IF(AND($K112&gt;0,R$3&gt;$K112),0,1)*тех!AC$6</f>
        <v>0</v>
      </c>
      <c r="S112" s="64">
        <f>IF(AND(S$3&gt;=$I112,$H112&gt;0,SUM($M112:R112)&lt;$G112,$I112&lt;&gt;0),$G112/$H112,0)*IF(AND($K112&gt;0,S$3&gt;$K112),0,1)*тех!AD$6</f>
        <v>0</v>
      </c>
      <c r="T112" s="64">
        <f>IF(AND(T$3&gt;=$I112,$H112&gt;0,SUM($M112:S112)&lt;$G112,$I112&lt;&gt;0),$G112/$H112,0)*IF(AND($K112&gt;0,T$3&gt;$K112),0,1)*тех!AE$6</f>
        <v>0</v>
      </c>
      <c r="U112" s="64">
        <f>IF(AND(U$3&gt;=$I112,$H112&gt;0,SUM($M112:T112)&lt;$G112,$I112&lt;&gt;0),$G112/$H112,0)*IF(AND($K112&gt;0,U$3&gt;$K112),0,1)*тех!AF$6</f>
        <v>0</v>
      </c>
      <c r="V112" s="64">
        <f>IF(AND(V$3&gt;=$I112,$H112&gt;0,SUM($M112:U112)&lt;$G112,$I112&lt;&gt;0),$G112/$H112,0)*IF(AND($K112&gt;0,V$3&gt;$K112),0,1)*тех!AG$6</f>
        <v>0</v>
      </c>
      <c r="W112" s="64">
        <f>IF(AND(W$3&gt;=$I112,$H112&gt;0,SUM($M112:V112)&lt;$G112,$I112&lt;&gt;0),$G112/$H112,0)*IF(AND($K112&gt;0,W$3&gt;$K112),0,1)*тех!AH$6</f>
        <v>0</v>
      </c>
      <c r="X112" s="64">
        <f>IF(AND(X$3&gt;=$I112,$H112&gt;0,SUM($M112:W112)&lt;$G112,$I112&lt;&gt;0),$G112/$H112,0)*IF(AND($K112&gt;0,X$3&gt;$K112),0,1)*тех!AI$6</f>
        <v>0</v>
      </c>
      <c r="Y112" s="64">
        <f>IF(AND(Y$3&gt;=$I112,$H112&gt;0,SUM($M112:X112)&lt;$G112,$I112&lt;&gt;0),$G112/$H112,0)*IF(AND($K112&gt;0,Y$3&gt;$K112),0,1)*тех!AJ$6</f>
        <v>0</v>
      </c>
      <c r="Z112" s="64">
        <f>IF(AND(Z$3&gt;=$I112,$H112&gt;0,SUM($M112:Y112)&lt;$G112,$I112&lt;&gt;0),$G112/$H112,0)*IF(AND($K112&gt;0,Z$3&gt;$K112),0,1)*тех!AK$6</f>
        <v>0</v>
      </c>
      <c r="AA112" s="64">
        <f>IF(AND(AA$3&gt;=$I112,$H112&gt;0,SUM($M112:Z112)&lt;$G112,$I112&lt;&gt;0),$G112/$H112,0)*IF(AND($K112&gt;0,AA$3&gt;$K112),0,1)*тех!AL$6</f>
        <v>0</v>
      </c>
      <c r="AB112" s="64">
        <f>IF(AND(AB$3&gt;=$I112,$H112&gt;0,SUM($M112:AA112)&lt;$G112,$I112&lt;&gt;0),$G112/$H112,0)*IF(AND($K112&gt;0,AB$3&gt;$K112),0,1)*тех!AM$6</f>
        <v>0</v>
      </c>
      <c r="AC112" s="64">
        <f>IF(AND(AC$3&gt;=$I112,$H112&gt;0,SUM($M112:AB112)&lt;$G112,$I112&lt;&gt;0),$G112/$H112,0)*IF(AND($K112&gt;0,AC$3&gt;$K112),0,1)*тех!AN$6</f>
        <v>0</v>
      </c>
      <c r="AD112" s="64">
        <f>IF(AND(AD$3&gt;=$I112,$H112&gt;0,SUM($M112:AC112)&lt;$G112,$I112&lt;&gt;0),$G112/$H112,0)*IF(AND($K112&gt;0,AD$3&gt;$K112),0,1)*тех!AO$6</f>
        <v>0</v>
      </c>
      <c r="AE112" s="64">
        <f>IF(AND(AE$3&gt;=$I112,$H112&gt;0,SUM($M112:AD112)&lt;$G112,$I112&lt;&gt;0),$G112/$H112,0)*IF(AND($K112&gt;0,AE$3&gt;$K112),0,1)*тех!AP$6</f>
        <v>0</v>
      </c>
      <c r="AF112" s="64">
        <f>IF(AND(AF$3&gt;=$I112,$H112&gt;0,SUM($M112:AE112)&lt;$G112,$I112&lt;&gt;0),$G112/$H112,0)*IF(AND($K112&gt;0,AF$3&gt;$K112),0,1)*тех!AQ$6</f>
        <v>0</v>
      </c>
      <c r="AG112" s="64">
        <f>IF(AND(AG$3&gt;=$I112,$H112&gt;0,SUM($M112:AF112)&lt;$G112,$I112&lt;&gt;0),$G112/$H112,0)*IF(AND($K112&gt;0,AG$3&gt;$K112),0,1)*тех!AR$6</f>
        <v>0</v>
      </c>
      <c r="AH112" s="64">
        <f>IF(AND(AH$3&gt;=$I112,$H112&gt;0,SUM($M112:AG112)&lt;$G112,$I112&lt;&gt;0),$G112/$H112,0)*IF(AND($K112&gt;0,AH$3&gt;$K112),0,1)*тех!AS$6</f>
        <v>0</v>
      </c>
      <c r="AI112" s="64">
        <f>IF(AND(AI$3&gt;=$I112,$H112&gt;0,SUM($M112:AH112)&lt;$G112,$I112&lt;&gt;0),$G112/$H112,0)*IF(AND($K112&gt;0,AI$3&gt;$K112),0,1)*тех!AT$6</f>
        <v>0</v>
      </c>
      <c r="AJ112" s="64">
        <f>IF(AND(AJ$3&gt;=$I112,$H112&gt;0,SUM($M112:AI112)&lt;$G112,$I112&lt;&gt;0),$G112/$H112,0)*IF(AND($K112&gt;0,AJ$3&gt;$K112),0,1)*тех!AU$6</f>
        <v>0</v>
      </c>
      <c r="AK112" s="64">
        <f>IF(AND(AK$3&gt;=$I112,$H112&gt;0,SUM($M112:AJ112)&lt;$G112,$I112&lt;&gt;0),$G112/$H112,0)*IF(AND($K112&gt;0,AK$3&gt;$K112),0,1)*тех!AV$6</f>
        <v>0</v>
      </c>
      <c r="AL112" s="64">
        <f>IF(AND(AL$3&gt;=$I112,$H112&gt;0,SUM($M112:AK112)&lt;$G112,$I112&lt;&gt;0),$G112/$H112,0)*IF(AND($K112&gt;0,AL$3&gt;$K112),0,1)*тех!AW$6</f>
        <v>0</v>
      </c>
      <c r="AM112" s="64">
        <f>IF(AND(AM$3&gt;=$I112,$H112&gt;0,SUM($M112:AL112)&lt;$G112,$I112&lt;&gt;0),$G112/$H112,0)*IF(AND($K112&gt;0,AM$3&gt;$K112),0,1)*тех!AX$6</f>
        <v>0</v>
      </c>
      <c r="AN112" s="64">
        <f>IF(AND(AN$3&gt;=$I112,$H112&gt;0,SUM($M112:AM112)&lt;$G112,$I112&lt;&gt;0),$G112/$H112,0)*IF(AND($K112&gt;0,AN$3&gt;$K112),0,1)*тех!AY$6</f>
        <v>0</v>
      </c>
      <c r="AO112" s="64">
        <f>IF(AND(AO$3&gt;=$I112,$H112&gt;0,SUM($M112:AN112)&lt;$G112,$I112&lt;&gt;0),$G112/$H112,0)*IF(AND($K112&gt;0,AO$3&gt;$K112),0,1)*тех!AZ$6</f>
        <v>0</v>
      </c>
      <c r="AP112" s="64">
        <f>IF(AND(AP$3&gt;=$I112,$H112&gt;0,SUM($M112:AO112)&lt;$G112,$I112&lt;&gt;0),$G112/$H112,0)*IF(AND($K112&gt;0,AP$3&gt;$K112),0,1)*тех!BA$6</f>
        <v>0</v>
      </c>
      <c r="AQ112" s="64">
        <f>IF(AND(AQ$3&gt;=$I112,$H112&gt;0,SUM($M112:AP112)&lt;$G112,$I112&lt;&gt;0),$G112/$H112,0)*IF(AND($K112&gt;0,AQ$3&gt;$K112),0,1)*тех!BB$6</f>
        <v>0</v>
      </c>
      <c r="AR112" s="64">
        <f>IF(AND(AR$3&gt;=$I112,$H112&gt;0,SUM($M112:AQ112)&lt;$G112,$I112&lt;&gt;0),$G112/$H112,0)*IF(AND($K112&gt;0,AR$3&gt;$K112),0,1)*тех!BC$6</f>
        <v>0</v>
      </c>
      <c r="AS112" s="64">
        <f>IF(AND(AS$3&gt;=$I112,$H112&gt;0,SUM($M112:AR112)&lt;$G112,$I112&lt;&gt;0),$G112/$H112,0)*IF(AND($K112&gt;0,AS$3&gt;$K112),0,1)*тех!BD$6</f>
        <v>0</v>
      </c>
      <c r="AT112" s="64">
        <f>IF(AND(AT$3&gt;=$I112,$H112&gt;0,SUM($M112:AS112)&lt;$G112,$I112&lt;&gt;0),$G112/$H112,0)*IF(AND($K112&gt;0,AT$3&gt;$K112),0,1)*тех!BE$6</f>
        <v>0</v>
      </c>
      <c r="AU112" s="64">
        <f>IF(AND(AU$3&gt;=$I112,$H112&gt;0,SUM($M112:AT112)&lt;$G112,$I112&lt;&gt;0),$G112/$H112,0)*IF(AND($K112&gt;0,AU$3&gt;$K112),0,1)*тех!BF$6</f>
        <v>0</v>
      </c>
      <c r="AV112" s="64">
        <f>IF(AND(AV$3&gt;=$I112,$H112&gt;0,SUM($M112:AU112)&lt;$G112,$I112&lt;&gt;0),$G112/$H112,0)*IF(AND($K112&gt;0,AV$3&gt;$K112),0,1)*тех!BG$6</f>
        <v>0</v>
      </c>
      <c r="AW112" s="64">
        <f>IF(AND(AW$3&gt;=$I112,$H112&gt;0,SUM($M112:AV112)&lt;$G112,$I112&lt;&gt;0),$G112/$H112,0)*IF(AND($K112&gt;0,AW$3&gt;$K112),0,1)*тех!BH$6</f>
        <v>0</v>
      </c>
      <c r="AX112" s="64">
        <f>IF(AND(AX$3&gt;=$I112,$H112&gt;0,SUM($M112:AW112)&lt;$G112,$I112&lt;&gt;0),$G112/$H112,0)*IF(AND($K112&gt;0,AX$3&gt;$K112),0,1)*тех!BI$6</f>
        <v>0</v>
      </c>
      <c r="AY112" s="64">
        <f>IF(AND(AY$3&gt;=$I112,$H112&gt;0,SUM($M112:AX112)&lt;$G112,$I112&lt;&gt;0),$G112/$H112,0)*IF(AND($K112&gt;0,AY$3&gt;$K112),0,1)*тех!BJ$6</f>
        <v>0</v>
      </c>
      <c r="AZ112" s="64">
        <f>IF(AND(AZ$3&gt;=$I112,$H112&gt;0,SUM($M112:AY112)&lt;$G112,$I112&lt;&gt;0),$G112/$H112,0)*IF(AND($K112&gt;0,AZ$3&gt;$K112),0,1)*тех!BK$6</f>
        <v>0</v>
      </c>
      <c r="BA112" s="64">
        <f>IF(AND(BA$3&gt;=$I112,$H112&gt;0,SUM($M112:AZ112)&lt;$G112,$I112&lt;&gt;0),$G112/$H112,0)*IF(AND($K112&gt;0,BA$3&gt;$K112),0,1)*тех!BL$6</f>
        <v>0</v>
      </c>
      <c r="BB112" s="64">
        <f>IF(AND(BB$3&gt;=$I112,$H112&gt;0,SUM($M112:BA112)&lt;$G112,$I112&lt;&gt;0),$G112/$H112,0)*IF(AND($K112&gt;0,BB$3&gt;$K112),0,1)*тех!BM$6</f>
        <v>0</v>
      </c>
      <c r="BC112" s="64">
        <f>IF(AND(BC$3&gt;=$I112,$H112&gt;0,SUM($M112:BB112)&lt;$G112,$I112&lt;&gt;0),$G112/$H112,0)*IF(AND($K112&gt;0,BC$3&gt;$K112),0,1)*тех!BN$6</f>
        <v>0</v>
      </c>
      <c r="BD112" s="64">
        <f>IF(AND(BD$3&gt;=$I112,$H112&gt;0,SUM($M112:BC112)&lt;$G112,$I112&lt;&gt;0),$G112/$H112,0)*IF(AND($K112&gt;0,BD$3&gt;$K112),0,1)*тех!BO$6</f>
        <v>0</v>
      </c>
      <c r="BE112" s="64">
        <f>IF(AND(BE$3&gt;=$I112,$H112&gt;0,SUM($M112:BD112)&lt;$G112,$I112&lt;&gt;0),$G112/$H112,0)*IF(AND($K112&gt;0,BE$3&gt;$K112),0,1)*тех!BP$6</f>
        <v>0</v>
      </c>
      <c r="BF112" s="64">
        <f>IF(AND(BF$3&gt;=$I112,$H112&gt;0,SUM($M112:BE112)&lt;$G112,$I112&lt;&gt;0),$G112/$H112,0)*IF(AND($K112&gt;0,BF$3&gt;$K112),0,1)*тех!BQ$6</f>
        <v>0</v>
      </c>
      <c r="BG112" s="64">
        <f>IF(AND(BG$3&gt;=$I112,$H112&gt;0,SUM($M112:BF112)&lt;$G112,$I112&lt;&gt;0),$G112/$H112,0)*IF(AND($K112&gt;0,BG$3&gt;$K112),0,1)*тех!BR$6</f>
        <v>0</v>
      </c>
      <c r="BH112" s="64">
        <f>IF(AND(BH$3&gt;=$I112,$H112&gt;0,SUM($M112:BG112)&lt;$G112,$I112&lt;&gt;0),$G112/$H112,0)*IF(AND($K112&gt;0,BH$3&gt;$K112),0,1)*тех!BS$6</f>
        <v>0</v>
      </c>
      <c r="BI112" s="64">
        <f>IF(AND(BI$3&gt;=$I112,$H112&gt;0,SUM($M112:BH112)&lt;$G112,$I112&lt;&gt;0),$G112/$H112,0)*IF(AND($K112&gt;0,BI$3&gt;$K112),0,1)*тех!BT$6</f>
        <v>0</v>
      </c>
      <c r="BJ112" s="64">
        <f>IF(AND(BJ$3&gt;=$I112,$H112&gt;0,SUM($M112:BI112)&lt;$G112,$I112&lt;&gt;0),$G112/$H112,0)*IF(AND($K112&gt;0,BJ$3&gt;$K112),0,1)*тех!BU$6</f>
        <v>0</v>
      </c>
      <c r="BK112" s="64">
        <f>IF(AND(BK$3&gt;=$I112,$H112&gt;0,SUM($M112:BJ112)&lt;$G112,$I112&lt;&gt;0),$G112/$H112,0)*IF(AND($K112&gt;0,BK$3&gt;$K112),0,1)*тех!BV$6</f>
        <v>0</v>
      </c>
      <c r="BL112" s="64">
        <f>IF(AND(BL$3&gt;=$I112,$H112&gt;0,SUM($M112:BK112)&lt;$G112,$I112&lt;&gt;0),$G112/$H112,0)*IF(AND($K112&gt;0,BL$3&gt;$K112),0,1)*тех!BW$6</f>
        <v>0</v>
      </c>
      <c r="BM112" s="64">
        <f>IF(AND(BM$3&gt;=$I112,$H112&gt;0,SUM($M112:BL112)&lt;$G112,$I112&lt;&gt;0),$G112/$H112,0)*IF(AND($K112&gt;0,BM$3&gt;$K112),0,1)*тех!BX$6</f>
        <v>0</v>
      </c>
      <c r="BN112" s="64">
        <f>IF(AND(BN$3&gt;=$I112,$H112&gt;0,SUM($M112:BM112)&lt;$G112,$I112&lt;&gt;0),$G112/$H112,0)*IF(AND($K112&gt;0,BN$3&gt;$K112),0,1)*тех!BY$6</f>
        <v>0</v>
      </c>
      <c r="BO112" s="64">
        <f>IF(AND(BO$3&gt;=$I112,$H112&gt;0,SUM($M112:BN112)&lt;$G112,$I112&lt;&gt;0),$G112/$H112,0)*IF(AND($K112&gt;0,BO$3&gt;$K112),0,1)*тех!BZ$6</f>
        <v>0</v>
      </c>
      <c r="BP112" s="64">
        <f>IF(AND(BP$3&gt;=$I112,$H112&gt;0,SUM($M112:BO112)&lt;$G112,$I112&lt;&gt;0),$G112/$H112,0)*IF(AND($K112&gt;0,BP$3&gt;$K112),0,1)*тех!CA$6</f>
        <v>0</v>
      </c>
      <c r="BQ112" s="64">
        <f>IF(AND(BQ$3&gt;=$I112,$H112&gt;0,SUM($M112:BP112)&lt;$G112,$I112&lt;&gt;0),$G112/$H112,0)*IF(AND($K112&gt;0,BQ$3&gt;$K112),0,1)*тех!CB$6</f>
        <v>0</v>
      </c>
      <c r="BR112" s="64">
        <f>IF(AND(BR$3&gt;=$I112,$H112&gt;0,SUM($M112:BQ112)&lt;$G112,$I112&lt;&gt;0),$G112/$H112,0)*IF(AND($K112&gt;0,BR$3&gt;$K112),0,1)*тех!CC$6</f>
        <v>0</v>
      </c>
      <c r="BS112" s="64">
        <f>IF(AND(BS$3&gt;=$I112,$H112&gt;0,SUM($M112:BR112)&lt;$G112,$I112&lt;&gt;0),$G112/$H112,0)*IF(AND($K112&gt;0,BS$3&gt;$K112),0,1)*тех!CD$6</f>
        <v>0</v>
      </c>
      <c r="BT112" s="64">
        <f>IF(AND(BT$3&gt;=$I112,$H112&gt;0,SUM($M112:BS112)&lt;$G112,$I112&lt;&gt;0),$G112/$H112,0)*IF(AND($K112&gt;0,BT$3&gt;$K112),0,1)*тех!CE$6</f>
        <v>0</v>
      </c>
    </row>
    <row r="113" spans="2:72" ht="15.75">
      <c r="B113" s="8"/>
      <c r="C113" s="102" t="s">
        <v>289</v>
      </c>
      <c r="D113" s="102"/>
      <c r="E113" s="103" t="s">
        <v>100</v>
      </c>
      <c r="F113" s="104">
        <f>SUM(F108:F112)</f>
        <v>0</v>
      </c>
      <c r="G113" s="104">
        <f>SUM(G108:G112)</f>
        <v>0</v>
      </c>
      <c r="H113" s="103" t="s">
        <v>100</v>
      </c>
      <c r="I113" s="103" t="s">
        <v>100</v>
      </c>
      <c r="J113" s="103" t="s">
        <v>100</v>
      </c>
      <c r="K113" s="103" t="s">
        <v>100</v>
      </c>
      <c r="M113" s="338">
        <f t="shared" ref="M113:AR113" si="11">SUM(M108:M112)</f>
        <v>0</v>
      </c>
      <c r="N113" s="338">
        <f t="shared" si="11"/>
        <v>0</v>
      </c>
      <c r="O113" s="338">
        <f t="shared" si="11"/>
        <v>0</v>
      </c>
      <c r="P113" s="338">
        <f t="shared" si="11"/>
        <v>0</v>
      </c>
      <c r="Q113" s="338">
        <f t="shared" si="11"/>
        <v>0</v>
      </c>
      <c r="R113" s="338">
        <f t="shared" si="11"/>
        <v>0</v>
      </c>
      <c r="S113" s="338">
        <f t="shared" si="11"/>
        <v>0</v>
      </c>
      <c r="T113" s="338">
        <f t="shared" si="11"/>
        <v>0</v>
      </c>
      <c r="U113" s="338">
        <f t="shared" si="11"/>
        <v>0</v>
      </c>
      <c r="V113" s="338">
        <f t="shared" si="11"/>
        <v>0</v>
      </c>
      <c r="W113" s="338">
        <f t="shared" si="11"/>
        <v>0</v>
      </c>
      <c r="X113" s="338">
        <f t="shared" si="11"/>
        <v>0</v>
      </c>
      <c r="Y113" s="338">
        <f t="shared" si="11"/>
        <v>0</v>
      </c>
      <c r="Z113" s="338">
        <f t="shared" si="11"/>
        <v>0</v>
      </c>
      <c r="AA113" s="338">
        <f t="shared" si="11"/>
        <v>0</v>
      </c>
      <c r="AB113" s="338">
        <f t="shared" si="11"/>
        <v>0</v>
      </c>
      <c r="AC113" s="338">
        <f t="shared" si="11"/>
        <v>0</v>
      </c>
      <c r="AD113" s="338">
        <f t="shared" si="11"/>
        <v>0</v>
      </c>
      <c r="AE113" s="338">
        <f t="shared" si="11"/>
        <v>0</v>
      </c>
      <c r="AF113" s="338">
        <f t="shared" si="11"/>
        <v>0</v>
      </c>
      <c r="AG113" s="338">
        <f t="shared" si="11"/>
        <v>0</v>
      </c>
      <c r="AH113" s="338">
        <f t="shared" si="11"/>
        <v>0</v>
      </c>
      <c r="AI113" s="338">
        <f t="shared" si="11"/>
        <v>0</v>
      </c>
      <c r="AJ113" s="338">
        <f t="shared" si="11"/>
        <v>0</v>
      </c>
      <c r="AK113" s="338">
        <f t="shared" si="11"/>
        <v>0</v>
      </c>
      <c r="AL113" s="338">
        <f t="shared" si="11"/>
        <v>0</v>
      </c>
      <c r="AM113" s="338">
        <f t="shared" si="11"/>
        <v>0</v>
      </c>
      <c r="AN113" s="338">
        <f t="shared" si="11"/>
        <v>0</v>
      </c>
      <c r="AO113" s="338">
        <f t="shared" si="11"/>
        <v>0</v>
      </c>
      <c r="AP113" s="338">
        <f t="shared" si="11"/>
        <v>0</v>
      </c>
      <c r="AQ113" s="338">
        <f t="shared" si="11"/>
        <v>0</v>
      </c>
      <c r="AR113" s="338">
        <f t="shared" si="11"/>
        <v>0</v>
      </c>
      <c r="AS113" s="338">
        <f t="shared" ref="AS113:BT113" si="12">SUM(AS108:AS112)</f>
        <v>0</v>
      </c>
      <c r="AT113" s="338">
        <f t="shared" si="12"/>
        <v>0</v>
      </c>
      <c r="AU113" s="338">
        <f t="shared" si="12"/>
        <v>0</v>
      </c>
      <c r="AV113" s="338">
        <f t="shared" si="12"/>
        <v>0</v>
      </c>
      <c r="AW113" s="338">
        <f t="shared" si="12"/>
        <v>0</v>
      </c>
      <c r="AX113" s="338">
        <f t="shared" si="12"/>
        <v>0</v>
      </c>
      <c r="AY113" s="338">
        <f t="shared" si="12"/>
        <v>0</v>
      </c>
      <c r="AZ113" s="338">
        <f t="shared" si="12"/>
        <v>0</v>
      </c>
      <c r="BA113" s="338">
        <f t="shared" si="12"/>
        <v>0</v>
      </c>
      <c r="BB113" s="338">
        <f t="shared" si="12"/>
        <v>0</v>
      </c>
      <c r="BC113" s="338">
        <f t="shared" si="12"/>
        <v>0</v>
      </c>
      <c r="BD113" s="338">
        <f t="shared" si="12"/>
        <v>0</v>
      </c>
      <c r="BE113" s="338">
        <f t="shared" si="12"/>
        <v>0</v>
      </c>
      <c r="BF113" s="338">
        <f t="shared" si="12"/>
        <v>0</v>
      </c>
      <c r="BG113" s="338">
        <f t="shared" si="12"/>
        <v>0</v>
      </c>
      <c r="BH113" s="338">
        <f t="shared" si="12"/>
        <v>0</v>
      </c>
      <c r="BI113" s="338">
        <f t="shared" si="12"/>
        <v>0</v>
      </c>
      <c r="BJ113" s="338">
        <f t="shared" si="12"/>
        <v>0</v>
      </c>
      <c r="BK113" s="338">
        <f t="shared" si="12"/>
        <v>0</v>
      </c>
      <c r="BL113" s="338">
        <f t="shared" si="12"/>
        <v>0</v>
      </c>
      <c r="BM113" s="338">
        <f t="shared" si="12"/>
        <v>0</v>
      </c>
      <c r="BN113" s="338">
        <f t="shared" si="12"/>
        <v>0</v>
      </c>
      <c r="BO113" s="338">
        <f t="shared" si="12"/>
        <v>0</v>
      </c>
      <c r="BP113" s="338">
        <f t="shared" si="12"/>
        <v>0</v>
      </c>
      <c r="BQ113" s="338">
        <f t="shared" si="12"/>
        <v>0</v>
      </c>
      <c r="BR113" s="338">
        <f t="shared" si="12"/>
        <v>0</v>
      </c>
      <c r="BS113" s="338">
        <f t="shared" si="12"/>
        <v>0</v>
      </c>
      <c r="BT113" s="338">
        <f t="shared" si="12"/>
        <v>0</v>
      </c>
    </row>
    <row r="114" spans="2:72">
      <c r="B114" s="5"/>
      <c r="C114" s="4" t="s">
        <v>354</v>
      </c>
      <c r="D114" s="4"/>
      <c r="E114" s="5"/>
      <c r="F114" s="5"/>
      <c r="G114" s="5"/>
      <c r="H114" s="5"/>
      <c r="I114" s="5"/>
      <c r="J114" s="5"/>
      <c r="K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</row>
    <row r="115" spans="2:72">
      <c r="B115" s="3">
        <v>1</v>
      </c>
      <c r="C115" s="19" t="s">
        <v>355</v>
      </c>
      <c r="D115" s="19" t="s">
        <v>424</v>
      </c>
      <c r="E115" s="19">
        <v>0</v>
      </c>
      <c r="F115" s="19">
        <v>0</v>
      </c>
      <c r="G115" s="76">
        <f>E115*F115</f>
        <v>0</v>
      </c>
      <c r="H115" s="7">
        <f>IFERROR(VLOOKUP(D115,тех!$P$19:$Q$22,2,FALSE),)</f>
        <v>24</v>
      </c>
      <c r="I115" s="20">
        <f>$M$3</f>
        <v>42370</v>
      </c>
      <c r="J115" s="111">
        <f>IF(AND(H115+(YEAR(I115)-YEAR(Параметры!$C$11))*12+(MONTH(I115)-MONTH(Параметры!$C$11))&gt;Параметры!$C$12,F115&gt;0),(G115-SUM(M115:BT115))/F115,)</f>
        <v>0</v>
      </c>
      <c r="K115" s="112">
        <f>IF(H115+(YEAR(I115)-YEAR(Параметры!$C$11))*12+(MONTH(I115)-MONTH(Параметры!$C$11))&gt;Параметры!$C$12,DATE(YEAR(Параметры!$C$11),MONTH(Параметры!$C$11)+Параметры!$C$12-1,1),"")</f>
        <v>42705</v>
      </c>
      <c r="M115" s="76">
        <f t="shared" ref="M115:M119" si="13">IF(AND(M$3&gt;=$I115,$H115&lt;&gt;0,$I115&lt;&gt;0),$G115/$H115,0)</f>
        <v>0</v>
      </c>
      <c r="N115" s="64">
        <f>IF(AND(N$3&gt;=$I115,$H115&gt;0,SUM($M115:M115)&lt;$G115,$I115&lt;&gt;0),$G115/$H115,0)*IF(AND($K115&gt;0,N$3&gt;$K115),0,1)*тех!Y$6</f>
        <v>0</v>
      </c>
      <c r="O115" s="64">
        <f>IF(AND(O$3&gt;=$I115,$H115&gt;0,SUM($M115:N115)&lt;$G115,$I115&lt;&gt;0),$G115/$H115,0)*IF(AND($K115&gt;0,O$3&gt;$K115),0,1)*тех!Z$6</f>
        <v>0</v>
      </c>
      <c r="P115" s="64">
        <f>IF(AND(P$3&gt;=$I115,$H115&gt;0,SUM($M115:O115)&lt;$G115,$I115&lt;&gt;0),$G115/$H115,0)*IF(AND($K115&gt;0,P$3&gt;$K115),0,1)*тех!AA$6</f>
        <v>0</v>
      </c>
      <c r="Q115" s="64">
        <f>IF(AND(Q$3&gt;=$I115,$H115&gt;0,SUM($M115:P115)&lt;$G115,$I115&lt;&gt;0),$G115/$H115,0)*IF(AND($K115&gt;0,Q$3&gt;$K115),0,1)*тех!AB$6</f>
        <v>0</v>
      </c>
      <c r="R115" s="64">
        <f>IF(AND(R$3&gt;=$I115,$H115&gt;0,SUM($M115:Q115)&lt;$G115,$I115&lt;&gt;0),$G115/$H115,0)*IF(AND($K115&gt;0,R$3&gt;$K115),0,1)*тех!AC$6</f>
        <v>0</v>
      </c>
      <c r="S115" s="64">
        <f>IF(AND(S$3&gt;=$I115,$H115&gt;0,SUM($M115:R115)&lt;$G115,$I115&lt;&gt;0),$G115/$H115,0)*IF(AND($K115&gt;0,S$3&gt;$K115),0,1)*тех!AD$6</f>
        <v>0</v>
      </c>
      <c r="T115" s="64">
        <f>IF(AND(T$3&gt;=$I115,$H115&gt;0,SUM($M115:S115)&lt;$G115,$I115&lt;&gt;0),$G115/$H115,0)*IF(AND($K115&gt;0,T$3&gt;$K115),0,1)*тех!AE$6</f>
        <v>0</v>
      </c>
      <c r="U115" s="64">
        <f>IF(AND(U$3&gt;=$I115,$H115&gt;0,SUM($M115:T115)&lt;$G115,$I115&lt;&gt;0),$G115/$H115,0)*IF(AND($K115&gt;0,U$3&gt;$K115),0,1)*тех!AF$6</f>
        <v>0</v>
      </c>
      <c r="V115" s="64">
        <f>IF(AND(V$3&gt;=$I115,$H115&gt;0,SUM($M115:U115)&lt;$G115,$I115&lt;&gt;0),$G115/$H115,0)*IF(AND($K115&gt;0,V$3&gt;$K115),0,1)*тех!AG$6</f>
        <v>0</v>
      </c>
      <c r="W115" s="64">
        <f>IF(AND(W$3&gt;=$I115,$H115&gt;0,SUM($M115:V115)&lt;$G115,$I115&lt;&gt;0),$G115/$H115,0)*IF(AND($K115&gt;0,W$3&gt;$K115),0,1)*тех!AH$6</f>
        <v>0</v>
      </c>
      <c r="X115" s="64">
        <f>IF(AND(X$3&gt;=$I115,$H115&gt;0,SUM($M115:W115)&lt;$G115,$I115&lt;&gt;0),$G115/$H115,0)*IF(AND($K115&gt;0,X$3&gt;$K115),0,1)*тех!AI$6</f>
        <v>0</v>
      </c>
      <c r="Y115" s="64">
        <f>IF(AND(Y$3&gt;=$I115,$H115&gt;0,SUM($M115:X115)&lt;$G115,$I115&lt;&gt;0),$G115/$H115,0)*IF(AND($K115&gt;0,Y$3&gt;$K115),0,1)*тех!AJ$6</f>
        <v>0</v>
      </c>
      <c r="Z115" s="64">
        <f>IF(AND(Z$3&gt;=$I115,$H115&gt;0,SUM($M115:Y115)&lt;$G115,$I115&lt;&gt;0),$G115/$H115,0)*IF(AND($K115&gt;0,Z$3&gt;$K115),0,1)*тех!AK$6</f>
        <v>0</v>
      </c>
      <c r="AA115" s="64">
        <f>IF(AND(AA$3&gt;=$I115,$H115&gt;0,SUM($M115:Z115)&lt;$G115,$I115&lt;&gt;0),$G115/$H115,0)*IF(AND($K115&gt;0,AA$3&gt;$K115),0,1)*тех!AL$6</f>
        <v>0</v>
      </c>
      <c r="AB115" s="64">
        <f>IF(AND(AB$3&gt;=$I115,$H115&gt;0,SUM($M115:AA115)&lt;$G115,$I115&lt;&gt;0),$G115/$H115,0)*IF(AND($K115&gt;0,AB$3&gt;$K115),0,1)*тех!AM$6</f>
        <v>0</v>
      </c>
      <c r="AC115" s="64">
        <f>IF(AND(AC$3&gt;=$I115,$H115&gt;0,SUM($M115:AB115)&lt;$G115,$I115&lt;&gt;0),$G115/$H115,0)*IF(AND($K115&gt;0,AC$3&gt;$K115),0,1)*тех!AN$6</f>
        <v>0</v>
      </c>
      <c r="AD115" s="64">
        <f>IF(AND(AD$3&gt;=$I115,$H115&gt;0,SUM($M115:AC115)&lt;$G115,$I115&lt;&gt;0),$G115/$H115,0)*IF(AND($K115&gt;0,AD$3&gt;$K115),0,1)*тех!AO$6</f>
        <v>0</v>
      </c>
      <c r="AE115" s="64">
        <f>IF(AND(AE$3&gt;=$I115,$H115&gt;0,SUM($M115:AD115)&lt;$G115,$I115&lt;&gt;0),$G115/$H115,0)*IF(AND($K115&gt;0,AE$3&gt;$K115),0,1)*тех!AP$6</f>
        <v>0</v>
      </c>
      <c r="AF115" s="64">
        <f>IF(AND(AF$3&gt;=$I115,$H115&gt;0,SUM($M115:AE115)&lt;$G115,$I115&lt;&gt;0),$G115/$H115,0)*IF(AND($K115&gt;0,AF$3&gt;$K115),0,1)*тех!AQ$6</f>
        <v>0</v>
      </c>
      <c r="AG115" s="64">
        <f>IF(AND(AG$3&gt;=$I115,$H115&gt;0,SUM($M115:AF115)&lt;$G115,$I115&lt;&gt;0),$G115/$H115,0)*IF(AND($K115&gt;0,AG$3&gt;$K115),0,1)*тех!AR$6</f>
        <v>0</v>
      </c>
      <c r="AH115" s="64">
        <f>IF(AND(AH$3&gt;=$I115,$H115&gt;0,SUM($M115:AG115)&lt;$G115,$I115&lt;&gt;0),$G115/$H115,0)*IF(AND($K115&gt;0,AH$3&gt;$K115),0,1)*тех!AS$6</f>
        <v>0</v>
      </c>
      <c r="AI115" s="64">
        <f>IF(AND(AI$3&gt;=$I115,$H115&gt;0,SUM($M115:AH115)&lt;$G115,$I115&lt;&gt;0),$G115/$H115,0)*IF(AND($K115&gt;0,AI$3&gt;$K115),0,1)*тех!AT$6</f>
        <v>0</v>
      </c>
      <c r="AJ115" s="64">
        <f>IF(AND(AJ$3&gt;=$I115,$H115&gt;0,SUM($M115:AI115)&lt;$G115,$I115&lt;&gt;0),$G115/$H115,0)*IF(AND($K115&gt;0,AJ$3&gt;$K115),0,1)*тех!AU$6</f>
        <v>0</v>
      </c>
      <c r="AK115" s="64">
        <f>IF(AND(AK$3&gt;=$I115,$H115&gt;0,SUM($M115:AJ115)&lt;$G115,$I115&lt;&gt;0),$G115/$H115,0)*IF(AND($K115&gt;0,AK$3&gt;$K115),0,1)*тех!AV$6</f>
        <v>0</v>
      </c>
      <c r="AL115" s="64">
        <f>IF(AND(AL$3&gt;=$I115,$H115&gt;0,SUM($M115:AK115)&lt;$G115,$I115&lt;&gt;0),$G115/$H115,0)*IF(AND($K115&gt;0,AL$3&gt;$K115),0,1)*тех!AW$6</f>
        <v>0</v>
      </c>
      <c r="AM115" s="64">
        <f>IF(AND(AM$3&gt;=$I115,$H115&gt;0,SUM($M115:AL115)&lt;$G115,$I115&lt;&gt;0),$G115/$H115,0)*IF(AND($K115&gt;0,AM$3&gt;$K115),0,1)*тех!AX$6</f>
        <v>0</v>
      </c>
      <c r="AN115" s="64">
        <f>IF(AND(AN$3&gt;=$I115,$H115&gt;0,SUM($M115:AM115)&lt;$G115,$I115&lt;&gt;0),$G115/$H115,0)*IF(AND($K115&gt;0,AN$3&gt;$K115),0,1)*тех!AY$6</f>
        <v>0</v>
      </c>
      <c r="AO115" s="64">
        <f>IF(AND(AO$3&gt;=$I115,$H115&gt;0,SUM($M115:AN115)&lt;$G115,$I115&lt;&gt;0),$G115/$H115,0)*IF(AND($K115&gt;0,AO$3&gt;$K115),0,1)*тех!AZ$6</f>
        <v>0</v>
      </c>
      <c r="AP115" s="64">
        <f>IF(AND(AP$3&gt;=$I115,$H115&gt;0,SUM($M115:AO115)&lt;$G115,$I115&lt;&gt;0),$G115/$H115,0)*IF(AND($K115&gt;0,AP$3&gt;$K115),0,1)*тех!BA$6</f>
        <v>0</v>
      </c>
      <c r="AQ115" s="64">
        <f>IF(AND(AQ$3&gt;=$I115,$H115&gt;0,SUM($M115:AP115)&lt;$G115,$I115&lt;&gt;0),$G115/$H115,0)*IF(AND($K115&gt;0,AQ$3&gt;$K115),0,1)*тех!BB$6</f>
        <v>0</v>
      </c>
      <c r="AR115" s="64">
        <f>IF(AND(AR$3&gt;=$I115,$H115&gt;0,SUM($M115:AQ115)&lt;$G115,$I115&lt;&gt;0),$G115/$H115,0)*IF(AND($K115&gt;0,AR$3&gt;$K115),0,1)*тех!BC$6</f>
        <v>0</v>
      </c>
      <c r="AS115" s="64">
        <f>IF(AND(AS$3&gt;=$I115,$H115&gt;0,SUM($M115:AR115)&lt;$G115,$I115&lt;&gt;0),$G115/$H115,0)*IF(AND($K115&gt;0,AS$3&gt;$K115),0,1)*тех!BD$6</f>
        <v>0</v>
      </c>
      <c r="AT115" s="64">
        <f>IF(AND(AT$3&gt;=$I115,$H115&gt;0,SUM($M115:AS115)&lt;$G115,$I115&lt;&gt;0),$G115/$H115,0)*IF(AND($K115&gt;0,AT$3&gt;$K115),0,1)*тех!BE$6</f>
        <v>0</v>
      </c>
      <c r="AU115" s="64">
        <f>IF(AND(AU$3&gt;=$I115,$H115&gt;0,SUM($M115:AT115)&lt;$G115,$I115&lt;&gt;0),$G115/$H115,0)*IF(AND($K115&gt;0,AU$3&gt;$K115),0,1)*тех!BF$6</f>
        <v>0</v>
      </c>
      <c r="AV115" s="64">
        <f>IF(AND(AV$3&gt;=$I115,$H115&gt;0,SUM($M115:AU115)&lt;$G115,$I115&lt;&gt;0),$G115/$H115,0)*IF(AND($K115&gt;0,AV$3&gt;$K115),0,1)*тех!BG$6</f>
        <v>0</v>
      </c>
      <c r="AW115" s="64">
        <f>IF(AND(AW$3&gt;=$I115,$H115&gt;0,SUM($M115:AV115)&lt;$G115,$I115&lt;&gt;0),$G115/$H115,0)*IF(AND($K115&gt;0,AW$3&gt;$K115),0,1)*тех!BH$6</f>
        <v>0</v>
      </c>
      <c r="AX115" s="64">
        <f>IF(AND(AX$3&gt;=$I115,$H115&gt;0,SUM($M115:AW115)&lt;$G115,$I115&lt;&gt;0),$G115/$H115,0)*IF(AND($K115&gt;0,AX$3&gt;$K115),0,1)*тех!BI$6</f>
        <v>0</v>
      </c>
      <c r="AY115" s="64">
        <f>IF(AND(AY$3&gt;=$I115,$H115&gt;0,SUM($M115:AX115)&lt;$G115,$I115&lt;&gt;0),$G115/$H115,0)*IF(AND($K115&gt;0,AY$3&gt;$K115),0,1)*тех!BJ$6</f>
        <v>0</v>
      </c>
      <c r="AZ115" s="64">
        <f>IF(AND(AZ$3&gt;=$I115,$H115&gt;0,SUM($M115:AY115)&lt;$G115,$I115&lt;&gt;0),$G115/$H115,0)*IF(AND($K115&gt;0,AZ$3&gt;$K115),0,1)*тех!BK$6</f>
        <v>0</v>
      </c>
      <c r="BA115" s="64">
        <f>IF(AND(BA$3&gt;=$I115,$H115&gt;0,SUM($M115:AZ115)&lt;$G115,$I115&lt;&gt;0),$G115/$H115,0)*IF(AND($K115&gt;0,BA$3&gt;$K115),0,1)*тех!BL$6</f>
        <v>0</v>
      </c>
      <c r="BB115" s="64">
        <f>IF(AND(BB$3&gt;=$I115,$H115&gt;0,SUM($M115:BA115)&lt;$G115,$I115&lt;&gt;0),$G115/$H115,0)*IF(AND($K115&gt;0,BB$3&gt;$K115),0,1)*тех!BM$6</f>
        <v>0</v>
      </c>
      <c r="BC115" s="64">
        <f>IF(AND(BC$3&gt;=$I115,$H115&gt;0,SUM($M115:BB115)&lt;$G115,$I115&lt;&gt;0),$G115/$H115,0)*IF(AND($K115&gt;0,BC$3&gt;$K115),0,1)*тех!BN$6</f>
        <v>0</v>
      </c>
      <c r="BD115" s="64">
        <f>IF(AND(BD$3&gt;=$I115,$H115&gt;0,SUM($M115:BC115)&lt;$G115,$I115&lt;&gt;0),$G115/$H115,0)*IF(AND($K115&gt;0,BD$3&gt;$K115),0,1)*тех!BO$6</f>
        <v>0</v>
      </c>
      <c r="BE115" s="64">
        <f>IF(AND(BE$3&gt;=$I115,$H115&gt;0,SUM($M115:BD115)&lt;$G115,$I115&lt;&gt;0),$G115/$H115,0)*IF(AND($K115&gt;0,BE$3&gt;$K115),0,1)*тех!BP$6</f>
        <v>0</v>
      </c>
      <c r="BF115" s="64">
        <f>IF(AND(BF$3&gt;=$I115,$H115&gt;0,SUM($M115:BE115)&lt;$G115,$I115&lt;&gt;0),$G115/$H115,0)*IF(AND($K115&gt;0,BF$3&gt;$K115),0,1)*тех!BQ$6</f>
        <v>0</v>
      </c>
      <c r="BG115" s="64">
        <f>IF(AND(BG$3&gt;=$I115,$H115&gt;0,SUM($M115:BF115)&lt;$G115,$I115&lt;&gt;0),$G115/$H115,0)*IF(AND($K115&gt;0,BG$3&gt;$K115),0,1)*тех!BR$6</f>
        <v>0</v>
      </c>
      <c r="BH115" s="64">
        <f>IF(AND(BH$3&gt;=$I115,$H115&gt;0,SUM($M115:BG115)&lt;$G115,$I115&lt;&gt;0),$G115/$H115,0)*IF(AND($K115&gt;0,BH$3&gt;$K115),0,1)*тех!BS$6</f>
        <v>0</v>
      </c>
      <c r="BI115" s="64">
        <f>IF(AND(BI$3&gt;=$I115,$H115&gt;0,SUM($M115:BH115)&lt;$G115,$I115&lt;&gt;0),$G115/$H115,0)*IF(AND($K115&gt;0,BI$3&gt;$K115),0,1)*тех!BT$6</f>
        <v>0</v>
      </c>
      <c r="BJ115" s="64">
        <f>IF(AND(BJ$3&gt;=$I115,$H115&gt;0,SUM($M115:BI115)&lt;$G115,$I115&lt;&gt;0),$G115/$H115,0)*IF(AND($K115&gt;0,BJ$3&gt;$K115),0,1)*тех!BU$6</f>
        <v>0</v>
      </c>
      <c r="BK115" s="64">
        <f>IF(AND(BK$3&gt;=$I115,$H115&gt;0,SUM($M115:BJ115)&lt;$G115,$I115&lt;&gt;0),$G115/$H115,0)*IF(AND($K115&gt;0,BK$3&gt;$K115),0,1)*тех!BV$6</f>
        <v>0</v>
      </c>
      <c r="BL115" s="64">
        <f>IF(AND(BL$3&gt;=$I115,$H115&gt;0,SUM($M115:BK115)&lt;$G115,$I115&lt;&gt;0),$G115/$H115,0)*IF(AND($K115&gt;0,BL$3&gt;$K115),0,1)*тех!BW$6</f>
        <v>0</v>
      </c>
      <c r="BM115" s="64">
        <f>IF(AND(BM$3&gt;=$I115,$H115&gt;0,SUM($M115:BL115)&lt;$G115,$I115&lt;&gt;0),$G115/$H115,0)*IF(AND($K115&gt;0,BM$3&gt;$K115),0,1)*тех!BX$6</f>
        <v>0</v>
      </c>
      <c r="BN115" s="64">
        <f>IF(AND(BN$3&gt;=$I115,$H115&gt;0,SUM($M115:BM115)&lt;$G115,$I115&lt;&gt;0),$G115/$H115,0)*IF(AND($K115&gt;0,BN$3&gt;$K115),0,1)*тех!BY$6</f>
        <v>0</v>
      </c>
      <c r="BO115" s="64">
        <f>IF(AND(BO$3&gt;=$I115,$H115&gt;0,SUM($M115:BN115)&lt;$G115,$I115&lt;&gt;0),$G115/$H115,0)*IF(AND($K115&gt;0,BO$3&gt;$K115),0,1)*тех!BZ$6</f>
        <v>0</v>
      </c>
      <c r="BP115" s="64">
        <f>IF(AND(BP$3&gt;=$I115,$H115&gt;0,SUM($M115:BO115)&lt;$G115,$I115&lt;&gt;0),$G115/$H115,0)*IF(AND($K115&gt;0,BP$3&gt;$K115),0,1)*тех!CA$6</f>
        <v>0</v>
      </c>
      <c r="BQ115" s="64">
        <f>IF(AND(BQ$3&gt;=$I115,$H115&gt;0,SUM($M115:BP115)&lt;$G115,$I115&lt;&gt;0),$G115/$H115,0)*IF(AND($K115&gt;0,BQ$3&gt;$K115),0,1)*тех!CB$6</f>
        <v>0</v>
      </c>
      <c r="BR115" s="64">
        <f>IF(AND(BR$3&gt;=$I115,$H115&gt;0,SUM($M115:BQ115)&lt;$G115,$I115&lt;&gt;0),$G115/$H115,0)*IF(AND($K115&gt;0,BR$3&gt;$K115),0,1)*тех!CC$6</f>
        <v>0</v>
      </c>
      <c r="BS115" s="64">
        <f>IF(AND(BS$3&gt;=$I115,$H115&gt;0,SUM($M115:BR115)&lt;$G115,$I115&lt;&gt;0),$G115/$H115,0)*IF(AND($K115&gt;0,BS$3&gt;$K115),0,1)*тех!CD$6</f>
        <v>0</v>
      </c>
      <c r="BT115" s="64">
        <f>IF(AND(BT$3&gt;=$I115,$H115&gt;0,SUM($M115:BS115)&lt;$G115,$I115&lt;&gt;0),$G115/$H115,0)*IF(AND($K115&gt;0,BT$3&gt;$K115),0,1)*тех!CE$6</f>
        <v>0</v>
      </c>
    </row>
    <row r="116" spans="2:72">
      <c r="B116" s="3">
        <v>2</v>
      </c>
      <c r="C116" s="19"/>
      <c r="D116" s="19"/>
      <c r="E116" s="19"/>
      <c r="F116" s="19"/>
      <c r="G116" s="76">
        <f t="shared" ref="G116:G119" si="14">E116*F116</f>
        <v>0</v>
      </c>
      <c r="H116" s="7">
        <f>IFERROR(VLOOKUP(D116,тех!$P$19:$Q$22,2,FALSE),)</f>
        <v>0</v>
      </c>
      <c r="I116" s="19"/>
      <c r="J116" s="111">
        <f>IF(AND(H116+(YEAR(I116)-YEAR(Параметры!$C$11))*12+(MONTH(I116)-MONTH(Параметры!$C$11))&gt;Параметры!$C$12,F116&gt;0),(G116-SUM(M116:BT116))/F116,)</f>
        <v>0</v>
      </c>
      <c r="K116" s="112" t="str">
        <f>IF(H116+(YEAR(I116)-YEAR(Параметры!$C$11))*12+(MONTH(I116)-MONTH(Параметры!$C$11))&gt;Параметры!$C$12,DATE(YEAR(Параметры!$C$11),MONTH(Параметры!$C$11)+Параметры!$C$12-1,1),"")</f>
        <v/>
      </c>
      <c r="M116" s="76">
        <f t="shared" si="13"/>
        <v>0</v>
      </c>
      <c r="N116" s="64">
        <f>IF(AND(N$3&gt;=$I116,$H116&gt;0,SUM($M116:M116)&lt;$G116,$I116&lt;&gt;0),$G116/$H116,0)*IF(AND($K116&gt;0,N$3&gt;$K116),0,1)*тех!Y$6</f>
        <v>0</v>
      </c>
      <c r="O116" s="64">
        <f>IF(AND(O$3&gt;=$I116,$H116&gt;0,SUM($M116:N116)&lt;$G116,$I116&lt;&gt;0),$G116/$H116,0)*IF(AND($K116&gt;0,O$3&gt;$K116),0,1)*тех!Z$6</f>
        <v>0</v>
      </c>
      <c r="P116" s="64">
        <f>IF(AND(P$3&gt;=$I116,$H116&gt;0,SUM($M116:O116)&lt;$G116,$I116&lt;&gt;0),$G116/$H116,0)*IF(AND($K116&gt;0,P$3&gt;$K116),0,1)*тех!AA$6</f>
        <v>0</v>
      </c>
      <c r="Q116" s="64">
        <f>IF(AND(Q$3&gt;=$I116,$H116&gt;0,SUM($M116:P116)&lt;$G116,$I116&lt;&gt;0),$G116/$H116,0)*IF(AND($K116&gt;0,Q$3&gt;$K116),0,1)*тех!AB$6</f>
        <v>0</v>
      </c>
      <c r="R116" s="64">
        <f>IF(AND(R$3&gt;=$I116,$H116&gt;0,SUM($M116:Q116)&lt;$G116,$I116&lt;&gt;0),$G116/$H116,0)*IF(AND($K116&gt;0,R$3&gt;$K116),0,1)*тех!AC$6</f>
        <v>0</v>
      </c>
      <c r="S116" s="64">
        <f>IF(AND(S$3&gt;=$I116,$H116&gt;0,SUM($M116:R116)&lt;$G116,$I116&lt;&gt;0),$G116/$H116,0)*IF(AND($K116&gt;0,S$3&gt;$K116),0,1)*тех!AD$6</f>
        <v>0</v>
      </c>
      <c r="T116" s="64">
        <f>IF(AND(T$3&gt;=$I116,$H116&gt;0,SUM($M116:S116)&lt;$G116,$I116&lt;&gt;0),$G116/$H116,0)*IF(AND($K116&gt;0,T$3&gt;$K116),0,1)*тех!AE$6</f>
        <v>0</v>
      </c>
      <c r="U116" s="64">
        <f>IF(AND(U$3&gt;=$I116,$H116&gt;0,SUM($M116:T116)&lt;$G116,$I116&lt;&gt;0),$G116/$H116,0)*IF(AND($K116&gt;0,U$3&gt;$K116),0,1)*тех!AF$6</f>
        <v>0</v>
      </c>
      <c r="V116" s="64">
        <f>IF(AND(V$3&gt;=$I116,$H116&gt;0,SUM($M116:U116)&lt;$G116,$I116&lt;&gt;0),$G116/$H116,0)*IF(AND($K116&gt;0,V$3&gt;$K116),0,1)*тех!AG$6</f>
        <v>0</v>
      </c>
      <c r="W116" s="64">
        <f>IF(AND(W$3&gt;=$I116,$H116&gt;0,SUM($M116:V116)&lt;$G116,$I116&lt;&gt;0),$G116/$H116,0)*IF(AND($K116&gt;0,W$3&gt;$K116),0,1)*тех!AH$6</f>
        <v>0</v>
      </c>
      <c r="X116" s="64">
        <f>IF(AND(X$3&gt;=$I116,$H116&gt;0,SUM($M116:W116)&lt;$G116,$I116&lt;&gt;0),$G116/$H116,0)*IF(AND($K116&gt;0,X$3&gt;$K116),0,1)*тех!AI$6</f>
        <v>0</v>
      </c>
      <c r="Y116" s="64">
        <f>IF(AND(Y$3&gt;=$I116,$H116&gt;0,SUM($M116:X116)&lt;$G116,$I116&lt;&gt;0),$G116/$H116,0)*IF(AND($K116&gt;0,Y$3&gt;$K116),0,1)*тех!AJ$6</f>
        <v>0</v>
      </c>
      <c r="Z116" s="64">
        <f>IF(AND(Z$3&gt;=$I116,$H116&gt;0,SUM($M116:Y116)&lt;$G116,$I116&lt;&gt;0),$G116/$H116,0)*IF(AND($K116&gt;0,Z$3&gt;$K116),0,1)*тех!AK$6</f>
        <v>0</v>
      </c>
      <c r="AA116" s="64">
        <f>IF(AND(AA$3&gt;=$I116,$H116&gt;0,SUM($M116:Z116)&lt;$G116,$I116&lt;&gt;0),$G116/$H116,0)*IF(AND($K116&gt;0,AA$3&gt;$K116),0,1)*тех!AL$6</f>
        <v>0</v>
      </c>
      <c r="AB116" s="64">
        <f>IF(AND(AB$3&gt;=$I116,$H116&gt;0,SUM($M116:AA116)&lt;$G116,$I116&lt;&gt;0),$G116/$H116,0)*IF(AND($K116&gt;0,AB$3&gt;$K116),0,1)*тех!AM$6</f>
        <v>0</v>
      </c>
      <c r="AC116" s="64">
        <f>IF(AND(AC$3&gt;=$I116,$H116&gt;0,SUM($M116:AB116)&lt;$G116,$I116&lt;&gt;0),$G116/$H116,0)*IF(AND($K116&gt;0,AC$3&gt;$K116),0,1)*тех!AN$6</f>
        <v>0</v>
      </c>
      <c r="AD116" s="64">
        <f>IF(AND(AD$3&gt;=$I116,$H116&gt;0,SUM($M116:AC116)&lt;$G116,$I116&lt;&gt;0),$G116/$H116,0)*IF(AND($K116&gt;0,AD$3&gt;$K116),0,1)*тех!AO$6</f>
        <v>0</v>
      </c>
      <c r="AE116" s="64">
        <f>IF(AND(AE$3&gt;=$I116,$H116&gt;0,SUM($M116:AD116)&lt;$G116,$I116&lt;&gt;0),$G116/$H116,0)*IF(AND($K116&gt;0,AE$3&gt;$K116),0,1)*тех!AP$6</f>
        <v>0</v>
      </c>
      <c r="AF116" s="64">
        <f>IF(AND(AF$3&gt;=$I116,$H116&gt;0,SUM($M116:AE116)&lt;$G116,$I116&lt;&gt;0),$G116/$H116,0)*IF(AND($K116&gt;0,AF$3&gt;$K116),0,1)*тех!AQ$6</f>
        <v>0</v>
      </c>
      <c r="AG116" s="64">
        <f>IF(AND(AG$3&gt;=$I116,$H116&gt;0,SUM($M116:AF116)&lt;$G116,$I116&lt;&gt;0),$G116/$H116,0)*IF(AND($K116&gt;0,AG$3&gt;$K116),0,1)*тех!AR$6</f>
        <v>0</v>
      </c>
      <c r="AH116" s="64">
        <f>IF(AND(AH$3&gt;=$I116,$H116&gt;0,SUM($M116:AG116)&lt;$G116,$I116&lt;&gt;0),$G116/$H116,0)*IF(AND($K116&gt;0,AH$3&gt;$K116),0,1)*тех!AS$6</f>
        <v>0</v>
      </c>
      <c r="AI116" s="64">
        <f>IF(AND(AI$3&gt;=$I116,$H116&gt;0,SUM($M116:AH116)&lt;$G116,$I116&lt;&gt;0),$G116/$H116,0)*IF(AND($K116&gt;0,AI$3&gt;$K116),0,1)*тех!AT$6</f>
        <v>0</v>
      </c>
      <c r="AJ116" s="64">
        <f>IF(AND(AJ$3&gt;=$I116,$H116&gt;0,SUM($M116:AI116)&lt;$G116,$I116&lt;&gt;0),$G116/$H116,0)*IF(AND($K116&gt;0,AJ$3&gt;$K116),0,1)*тех!AU$6</f>
        <v>0</v>
      </c>
      <c r="AK116" s="64">
        <f>IF(AND(AK$3&gt;=$I116,$H116&gt;0,SUM($M116:AJ116)&lt;$G116,$I116&lt;&gt;0),$G116/$H116,0)*IF(AND($K116&gt;0,AK$3&gt;$K116),0,1)*тех!AV$6</f>
        <v>0</v>
      </c>
      <c r="AL116" s="64">
        <f>IF(AND(AL$3&gt;=$I116,$H116&gt;0,SUM($M116:AK116)&lt;$G116,$I116&lt;&gt;0),$G116/$H116,0)*IF(AND($K116&gt;0,AL$3&gt;$K116),0,1)*тех!AW$6</f>
        <v>0</v>
      </c>
      <c r="AM116" s="64">
        <f>IF(AND(AM$3&gt;=$I116,$H116&gt;0,SUM($M116:AL116)&lt;$G116,$I116&lt;&gt;0),$G116/$H116,0)*IF(AND($K116&gt;0,AM$3&gt;$K116),0,1)*тех!AX$6</f>
        <v>0</v>
      </c>
      <c r="AN116" s="64">
        <f>IF(AND(AN$3&gt;=$I116,$H116&gt;0,SUM($M116:AM116)&lt;$G116,$I116&lt;&gt;0),$G116/$H116,0)*IF(AND($K116&gt;0,AN$3&gt;$K116),0,1)*тех!AY$6</f>
        <v>0</v>
      </c>
      <c r="AO116" s="64">
        <f>IF(AND(AO$3&gt;=$I116,$H116&gt;0,SUM($M116:AN116)&lt;$G116,$I116&lt;&gt;0),$G116/$H116,0)*IF(AND($K116&gt;0,AO$3&gt;$K116),0,1)*тех!AZ$6</f>
        <v>0</v>
      </c>
      <c r="AP116" s="64">
        <f>IF(AND(AP$3&gt;=$I116,$H116&gt;0,SUM($M116:AO116)&lt;$G116,$I116&lt;&gt;0),$G116/$H116,0)*IF(AND($K116&gt;0,AP$3&gt;$K116),0,1)*тех!BA$6</f>
        <v>0</v>
      </c>
      <c r="AQ116" s="64">
        <f>IF(AND(AQ$3&gt;=$I116,$H116&gt;0,SUM($M116:AP116)&lt;$G116,$I116&lt;&gt;0),$G116/$H116,0)*IF(AND($K116&gt;0,AQ$3&gt;$K116),0,1)*тех!BB$6</f>
        <v>0</v>
      </c>
      <c r="AR116" s="64">
        <f>IF(AND(AR$3&gt;=$I116,$H116&gt;0,SUM($M116:AQ116)&lt;$G116,$I116&lt;&gt;0),$G116/$H116,0)*IF(AND($K116&gt;0,AR$3&gt;$K116),0,1)*тех!BC$6</f>
        <v>0</v>
      </c>
      <c r="AS116" s="64">
        <f>IF(AND(AS$3&gt;=$I116,$H116&gt;0,SUM($M116:AR116)&lt;$G116,$I116&lt;&gt;0),$G116/$H116,0)*IF(AND($K116&gt;0,AS$3&gt;$K116),0,1)*тех!BD$6</f>
        <v>0</v>
      </c>
      <c r="AT116" s="64">
        <f>IF(AND(AT$3&gt;=$I116,$H116&gt;0,SUM($M116:AS116)&lt;$G116,$I116&lt;&gt;0),$G116/$H116,0)*IF(AND($K116&gt;0,AT$3&gt;$K116),0,1)*тех!BE$6</f>
        <v>0</v>
      </c>
      <c r="AU116" s="64">
        <f>IF(AND(AU$3&gt;=$I116,$H116&gt;0,SUM($M116:AT116)&lt;$G116,$I116&lt;&gt;0),$G116/$H116,0)*IF(AND($K116&gt;0,AU$3&gt;$K116),0,1)*тех!BF$6</f>
        <v>0</v>
      </c>
      <c r="AV116" s="64">
        <f>IF(AND(AV$3&gt;=$I116,$H116&gt;0,SUM($M116:AU116)&lt;$G116,$I116&lt;&gt;0),$G116/$H116,0)*IF(AND($K116&gt;0,AV$3&gt;$K116),0,1)*тех!BG$6</f>
        <v>0</v>
      </c>
      <c r="AW116" s="64">
        <f>IF(AND(AW$3&gt;=$I116,$H116&gt;0,SUM($M116:AV116)&lt;$G116,$I116&lt;&gt;0),$G116/$H116,0)*IF(AND($K116&gt;0,AW$3&gt;$K116),0,1)*тех!BH$6</f>
        <v>0</v>
      </c>
      <c r="AX116" s="64">
        <f>IF(AND(AX$3&gt;=$I116,$H116&gt;0,SUM($M116:AW116)&lt;$G116,$I116&lt;&gt;0),$G116/$H116,0)*IF(AND($K116&gt;0,AX$3&gt;$K116),0,1)*тех!BI$6</f>
        <v>0</v>
      </c>
      <c r="AY116" s="64">
        <f>IF(AND(AY$3&gt;=$I116,$H116&gt;0,SUM($M116:AX116)&lt;$G116,$I116&lt;&gt;0),$G116/$H116,0)*IF(AND($K116&gt;0,AY$3&gt;$K116),0,1)*тех!BJ$6</f>
        <v>0</v>
      </c>
      <c r="AZ116" s="64">
        <f>IF(AND(AZ$3&gt;=$I116,$H116&gt;0,SUM($M116:AY116)&lt;$G116,$I116&lt;&gt;0),$G116/$H116,0)*IF(AND($K116&gt;0,AZ$3&gt;$K116),0,1)*тех!BK$6</f>
        <v>0</v>
      </c>
      <c r="BA116" s="64">
        <f>IF(AND(BA$3&gt;=$I116,$H116&gt;0,SUM($M116:AZ116)&lt;$G116,$I116&lt;&gt;0),$G116/$H116,0)*IF(AND($K116&gt;0,BA$3&gt;$K116),0,1)*тех!BL$6</f>
        <v>0</v>
      </c>
      <c r="BB116" s="64">
        <f>IF(AND(BB$3&gt;=$I116,$H116&gt;0,SUM($M116:BA116)&lt;$G116,$I116&lt;&gt;0),$G116/$H116,0)*IF(AND($K116&gt;0,BB$3&gt;$K116),0,1)*тех!BM$6</f>
        <v>0</v>
      </c>
      <c r="BC116" s="64">
        <f>IF(AND(BC$3&gt;=$I116,$H116&gt;0,SUM($M116:BB116)&lt;$G116,$I116&lt;&gt;0),$G116/$H116,0)*IF(AND($K116&gt;0,BC$3&gt;$K116),0,1)*тех!BN$6</f>
        <v>0</v>
      </c>
      <c r="BD116" s="64">
        <f>IF(AND(BD$3&gt;=$I116,$H116&gt;0,SUM($M116:BC116)&lt;$G116,$I116&lt;&gt;0),$G116/$H116,0)*IF(AND($K116&gt;0,BD$3&gt;$K116),0,1)*тех!BO$6</f>
        <v>0</v>
      </c>
      <c r="BE116" s="64">
        <f>IF(AND(BE$3&gt;=$I116,$H116&gt;0,SUM($M116:BD116)&lt;$G116,$I116&lt;&gt;0),$G116/$H116,0)*IF(AND($K116&gt;0,BE$3&gt;$K116),0,1)*тех!BP$6</f>
        <v>0</v>
      </c>
      <c r="BF116" s="64">
        <f>IF(AND(BF$3&gt;=$I116,$H116&gt;0,SUM($M116:BE116)&lt;$G116,$I116&lt;&gt;0),$G116/$H116,0)*IF(AND($K116&gt;0,BF$3&gt;$K116),0,1)*тех!BQ$6</f>
        <v>0</v>
      </c>
      <c r="BG116" s="64">
        <f>IF(AND(BG$3&gt;=$I116,$H116&gt;0,SUM($M116:BF116)&lt;$G116,$I116&lt;&gt;0),$G116/$H116,0)*IF(AND($K116&gt;0,BG$3&gt;$K116),0,1)*тех!BR$6</f>
        <v>0</v>
      </c>
      <c r="BH116" s="64">
        <f>IF(AND(BH$3&gt;=$I116,$H116&gt;0,SUM($M116:BG116)&lt;$G116,$I116&lt;&gt;0),$G116/$H116,0)*IF(AND($K116&gt;0,BH$3&gt;$K116),0,1)*тех!BS$6</f>
        <v>0</v>
      </c>
      <c r="BI116" s="64">
        <f>IF(AND(BI$3&gt;=$I116,$H116&gt;0,SUM($M116:BH116)&lt;$G116,$I116&lt;&gt;0),$G116/$H116,0)*IF(AND($K116&gt;0,BI$3&gt;$K116),0,1)*тех!BT$6</f>
        <v>0</v>
      </c>
      <c r="BJ116" s="64">
        <f>IF(AND(BJ$3&gt;=$I116,$H116&gt;0,SUM($M116:BI116)&lt;$G116,$I116&lt;&gt;0),$G116/$H116,0)*IF(AND($K116&gt;0,BJ$3&gt;$K116),0,1)*тех!BU$6</f>
        <v>0</v>
      </c>
      <c r="BK116" s="64">
        <f>IF(AND(BK$3&gt;=$I116,$H116&gt;0,SUM($M116:BJ116)&lt;$G116,$I116&lt;&gt;0),$G116/$H116,0)*IF(AND($K116&gt;0,BK$3&gt;$K116),0,1)*тех!BV$6</f>
        <v>0</v>
      </c>
      <c r="BL116" s="64">
        <f>IF(AND(BL$3&gt;=$I116,$H116&gt;0,SUM($M116:BK116)&lt;$G116,$I116&lt;&gt;0),$G116/$H116,0)*IF(AND($K116&gt;0,BL$3&gt;$K116),0,1)*тех!BW$6</f>
        <v>0</v>
      </c>
      <c r="BM116" s="64">
        <f>IF(AND(BM$3&gt;=$I116,$H116&gt;0,SUM($M116:BL116)&lt;$G116,$I116&lt;&gt;0),$G116/$H116,0)*IF(AND($K116&gt;0,BM$3&gt;$K116),0,1)*тех!BX$6</f>
        <v>0</v>
      </c>
      <c r="BN116" s="64">
        <f>IF(AND(BN$3&gt;=$I116,$H116&gt;0,SUM($M116:BM116)&lt;$G116,$I116&lt;&gt;0),$G116/$H116,0)*IF(AND($K116&gt;0,BN$3&gt;$K116),0,1)*тех!BY$6</f>
        <v>0</v>
      </c>
      <c r="BO116" s="64">
        <f>IF(AND(BO$3&gt;=$I116,$H116&gt;0,SUM($M116:BN116)&lt;$G116,$I116&lt;&gt;0),$G116/$H116,0)*IF(AND($K116&gt;0,BO$3&gt;$K116),0,1)*тех!BZ$6</f>
        <v>0</v>
      </c>
      <c r="BP116" s="64">
        <f>IF(AND(BP$3&gt;=$I116,$H116&gt;0,SUM($M116:BO116)&lt;$G116,$I116&lt;&gt;0),$G116/$H116,0)*IF(AND($K116&gt;0,BP$3&gt;$K116),0,1)*тех!CA$6</f>
        <v>0</v>
      </c>
      <c r="BQ116" s="64">
        <f>IF(AND(BQ$3&gt;=$I116,$H116&gt;0,SUM($M116:BP116)&lt;$G116,$I116&lt;&gt;0),$G116/$H116,0)*IF(AND($K116&gt;0,BQ$3&gt;$K116),0,1)*тех!CB$6</f>
        <v>0</v>
      </c>
      <c r="BR116" s="64">
        <f>IF(AND(BR$3&gt;=$I116,$H116&gt;0,SUM($M116:BQ116)&lt;$G116,$I116&lt;&gt;0),$G116/$H116,0)*IF(AND($K116&gt;0,BR$3&gt;$K116),0,1)*тех!CC$6</f>
        <v>0</v>
      </c>
      <c r="BS116" s="64">
        <f>IF(AND(BS$3&gt;=$I116,$H116&gt;0,SUM($M116:BR116)&lt;$G116,$I116&lt;&gt;0),$G116/$H116,0)*IF(AND($K116&gt;0,BS$3&gt;$K116),0,1)*тех!CD$6</f>
        <v>0</v>
      </c>
      <c r="BT116" s="64">
        <f>IF(AND(BT$3&gt;=$I116,$H116&gt;0,SUM($M116:BS116)&lt;$G116,$I116&lt;&gt;0),$G116/$H116,0)*IF(AND($K116&gt;0,BT$3&gt;$K116),0,1)*тех!CE$6</f>
        <v>0</v>
      </c>
    </row>
    <row r="117" spans="2:72">
      <c r="B117" s="3">
        <v>3</v>
      </c>
      <c r="C117" s="19"/>
      <c r="D117" s="19"/>
      <c r="E117" s="19"/>
      <c r="F117" s="19"/>
      <c r="G117" s="76">
        <f t="shared" si="14"/>
        <v>0</v>
      </c>
      <c r="H117" s="7">
        <f>IFERROR(VLOOKUP(D117,тех!$P$19:$Q$22,2,FALSE),)</f>
        <v>0</v>
      </c>
      <c r="I117" s="19"/>
      <c r="J117" s="111">
        <f>IF(AND(H117+(YEAR(I117)-YEAR(Параметры!$C$11))*12+(MONTH(I117)-MONTH(Параметры!$C$11))&gt;Параметры!$C$12,F117&gt;0),(G117-SUM(M117:BT117))/F117,)</f>
        <v>0</v>
      </c>
      <c r="K117" s="112" t="str">
        <f>IF(H117+(YEAR(I117)-YEAR(Параметры!$C$11))*12+(MONTH(I117)-MONTH(Параметры!$C$11))&gt;Параметры!$C$12,DATE(YEAR(Параметры!$C$11),MONTH(Параметры!$C$11)+Параметры!$C$12-1,1),"")</f>
        <v/>
      </c>
      <c r="M117" s="76">
        <f t="shared" si="13"/>
        <v>0</v>
      </c>
      <c r="N117" s="64">
        <f>IF(AND(N$3&gt;=$I117,$H117&gt;0,SUM($M117:M117)&lt;$G117,$I117&lt;&gt;0),$G117/$H117,0)*IF(AND($K117&gt;0,N$3&gt;$K117),0,1)*тех!Y$6</f>
        <v>0</v>
      </c>
      <c r="O117" s="64">
        <f>IF(AND(O$3&gt;=$I117,$H117&gt;0,SUM($M117:N117)&lt;$G117,$I117&lt;&gt;0),$G117/$H117,0)*IF(AND($K117&gt;0,O$3&gt;$K117),0,1)*тех!Z$6</f>
        <v>0</v>
      </c>
      <c r="P117" s="64">
        <f>IF(AND(P$3&gt;=$I117,$H117&gt;0,SUM($M117:O117)&lt;$G117,$I117&lt;&gt;0),$G117/$H117,0)*IF(AND($K117&gt;0,P$3&gt;$K117),0,1)*тех!AA$6</f>
        <v>0</v>
      </c>
      <c r="Q117" s="64">
        <f>IF(AND(Q$3&gt;=$I117,$H117&gt;0,SUM($M117:P117)&lt;$G117,$I117&lt;&gt;0),$G117/$H117,0)*IF(AND($K117&gt;0,Q$3&gt;$K117),0,1)*тех!AB$6</f>
        <v>0</v>
      </c>
      <c r="R117" s="64">
        <f>IF(AND(R$3&gt;=$I117,$H117&gt;0,SUM($M117:Q117)&lt;$G117,$I117&lt;&gt;0),$G117/$H117,0)*IF(AND($K117&gt;0,R$3&gt;$K117),0,1)*тех!AC$6</f>
        <v>0</v>
      </c>
      <c r="S117" s="64">
        <f>IF(AND(S$3&gt;=$I117,$H117&gt;0,SUM($M117:R117)&lt;$G117,$I117&lt;&gt;0),$G117/$H117,0)*IF(AND($K117&gt;0,S$3&gt;$K117),0,1)*тех!AD$6</f>
        <v>0</v>
      </c>
      <c r="T117" s="64">
        <f>IF(AND(T$3&gt;=$I117,$H117&gt;0,SUM($M117:S117)&lt;$G117,$I117&lt;&gt;0),$G117/$H117,0)*IF(AND($K117&gt;0,T$3&gt;$K117),0,1)*тех!AE$6</f>
        <v>0</v>
      </c>
      <c r="U117" s="64">
        <f>IF(AND(U$3&gt;=$I117,$H117&gt;0,SUM($M117:T117)&lt;$G117,$I117&lt;&gt;0),$G117/$H117,0)*IF(AND($K117&gt;0,U$3&gt;$K117),0,1)*тех!AF$6</f>
        <v>0</v>
      </c>
      <c r="V117" s="64">
        <f>IF(AND(V$3&gt;=$I117,$H117&gt;0,SUM($M117:U117)&lt;$G117,$I117&lt;&gt;0),$G117/$H117,0)*IF(AND($K117&gt;0,V$3&gt;$K117),0,1)*тех!AG$6</f>
        <v>0</v>
      </c>
      <c r="W117" s="64">
        <f>IF(AND(W$3&gt;=$I117,$H117&gt;0,SUM($M117:V117)&lt;$G117,$I117&lt;&gt;0),$G117/$H117,0)*IF(AND($K117&gt;0,W$3&gt;$K117),0,1)*тех!AH$6</f>
        <v>0</v>
      </c>
      <c r="X117" s="64">
        <f>IF(AND(X$3&gt;=$I117,$H117&gt;0,SUM($M117:W117)&lt;$G117,$I117&lt;&gt;0),$G117/$H117,0)*IF(AND($K117&gt;0,X$3&gt;$K117),0,1)*тех!AI$6</f>
        <v>0</v>
      </c>
      <c r="Y117" s="64">
        <f>IF(AND(Y$3&gt;=$I117,$H117&gt;0,SUM($M117:X117)&lt;$G117,$I117&lt;&gt;0),$G117/$H117,0)*IF(AND($K117&gt;0,Y$3&gt;$K117),0,1)*тех!AJ$6</f>
        <v>0</v>
      </c>
      <c r="Z117" s="64">
        <f>IF(AND(Z$3&gt;=$I117,$H117&gt;0,SUM($M117:Y117)&lt;$G117,$I117&lt;&gt;0),$G117/$H117,0)*IF(AND($K117&gt;0,Z$3&gt;$K117),0,1)*тех!AK$6</f>
        <v>0</v>
      </c>
      <c r="AA117" s="64">
        <f>IF(AND(AA$3&gt;=$I117,$H117&gt;0,SUM($M117:Z117)&lt;$G117,$I117&lt;&gt;0),$G117/$H117,0)*IF(AND($K117&gt;0,AA$3&gt;$K117),0,1)*тех!AL$6</f>
        <v>0</v>
      </c>
      <c r="AB117" s="64">
        <f>IF(AND(AB$3&gt;=$I117,$H117&gt;0,SUM($M117:AA117)&lt;$G117,$I117&lt;&gt;0),$G117/$H117,0)*IF(AND($K117&gt;0,AB$3&gt;$K117),0,1)*тех!AM$6</f>
        <v>0</v>
      </c>
      <c r="AC117" s="64">
        <f>IF(AND(AC$3&gt;=$I117,$H117&gt;0,SUM($M117:AB117)&lt;$G117,$I117&lt;&gt;0),$G117/$H117,0)*IF(AND($K117&gt;0,AC$3&gt;$K117),0,1)*тех!AN$6</f>
        <v>0</v>
      </c>
      <c r="AD117" s="64">
        <f>IF(AND(AD$3&gt;=$I117,$H117&gt;0,SUM($M117:AC117)&lt;$G117,$I117&lt;&gt;0),$G117/$H117,0)*IF(AND($K117&gt;0,AD$3&gt;$K117),0,1)*тех!AO$6</f>
        <v>0</v>
      </c>
      <c r="AE117" s="64">
        <f>IF(AND(AE$3&gt;=$I117,$H117&gt;0,SUM($M117:AD117)&lt;$G117,$I117&lt;&gt;0),$G117/$H117,0)*IF(AND($K117&gt;0,AE$3&gt;$K117),0,1)*тех!AP$6</f>
        <v>0</v>
      </c>
      <c r="AF117" s="64">
        <f>IF(AND(AF$3&gt;=$I117,$H117&gt;0,SUM($M117:AE117)&lt;$G117,$I117&lt;&gt;0),$G117/$H117,0)*IF(AND($K117&gt;0,AF$3&gt;$K117),0,1)*тех!AQ$6</f>
        <v>0</v>
      </c>
      <c r="AG117" s="64">
        <f>IF(AND(AG$3&gt;=$I117,$H117&gt;0,SUM($M117:AF117)&lt;$G117,$I117&lt;&gt;0),$G117/$H117,0)*IF(AND($K117&gt;0,AG$3&gt;$K117),0,1)*тех!AR$6</f>
        <v>0</v>
      </c>
      <c r="AH117" s="64">
        <f>IF(AND(AH$3&gt;=$I117,$H117&gt;0,SUM($M117:AG117)&lt;$G117,$I117&lt;&gt;0),$G117/$H117,0)*IF(AND($K117&gt;0,AH$3&gt;$K117),0,1)*тех!AS$6</f>
        <v>0</v>
      </c>
      <c r="AI117" s="64">
        <f>IF(AND(AI$3&gt;=$I117,$H117&gt;0,SUM($M117:AH117)&lt;$G117,$I117&lt;&gt;0),$G117/$H117,0)*IF(AND($K117&gt;0,AI$3&gt;$K117),0,1)*тех!AT$6</f>
        <v>0</v>
      </c>
      <c r="AJ117" s="64">
        <f>IF(AND(AJ$3&gt;=$I117,$H117&gt;0,SUM($M117:AI117)&lt;$G117,$I117&lt;&gt;0),$G117/$H117,0)*IF(AND($K117&gt;0,AJ$3&gt;$K117),0,1)*тех!AU$6</f>
        <v>0</v>
      </c>
      <c r="AK117" s="64">
        <f>IF(AND(AK$3&gt;=$I117,$H117&gt;0,SUM($M117:AJ117)&lt;$G117,$I117&lt;&gt;0),$G117/$H117,0)*IF(AND($K117&gt;0,AK$3&gt;$K117),0,1)*тех!AV$6</f>
        <v>0</v>
      </c>
      <c r="AL117" s="64">
        <f>IF(AND(AL$3&gt;=$I117,$H117&gt;0,SUM($M117:AK117)&lt;$G117,$I117&lt;&gt;0),$G117/$H117,0)*IF(AND($K117&gt;0,AL$3&gt;$K117),0,1)*тех!AW$6</f>
        <v>0</v>
      </c>
      <c r="AM117" s="64">
        <f>IF(AND(AM$3&gt;=$I117,$H117&gt;0,SUM($M117:AL117)&lt;$G117,$I117&lt;&gt;0),$G117/$H117,0)*IF(AND($K117&gt;0,AM$3&gt;$K117),0,1)*тех!AX$6</f>
        <v>0</v>
      </c>
      <c r="AN117" s="64">
        <f>IF(AND(AN$3&gt;=$I117,$H117&gt;0,SUM($M117:AM117)&lt;$G117,$I117&lt;&gt;0),$G117/$H117,0)*IF(AND($K117&gt;0,AN$3&gt;$K117),0,1)*тех!AY$6</f>
        <v>0</v>
      </c>
      <c r="AO117" s="64">
        <f>IF(AND(AO$3&gt;=$I117,$H117&gt;0,SUM($M117:AN117)&lt;$G117,$I117&lt;&gt;0),$G117/$H117,0)*IF(AND($K117&gt;0,AO$3&gt;$K117),0,1)*тех!AZ$6</f>
        <v>0</v>
      </c>
      <c r="AP117" s="64">
        <f>IF(AND(AP$3&gt;=$I117,$H117&gt;0,SUM($M117:AO117)&lt;$G117,$I117&lt;&gt;0),$G117/$H117,0)*IF(AND($K117&gt;0,AP$3&gt;$K117),0,1)*тех!BA$6</f>
        <v>0</v>
      </c>
      <c r="AQ117" s="64">
        <f>IF(AND(AQ$3&gt;=$I117,$H117&gt;0,SUM($M117:AP117)&lt;$G117,$I117&lt;&gt;0),$G117/$H117,0)*IF(AND($K117&gt;0,AQ$3&gt;$K117),0,1)*тех!BB$6</f>
        <v>0</v>
      </c>
      <c r="AR117" s="64">
        <f>IF(AND(AR$3&gt;=$I117,$H117&gt;0,SUM($M117:AQ117)&lt;$G117,$I117&lt;&gt;0),$G117/$H117,0)*IF(AND($K117&gt;0,AR$3&gt;$K117),0,1)*тех!BC$6</f>
        <v>0</v>
      </c>
      <c r="AS117" s="64">
        <f>IF(AND(AS$3&gt;=$I117,$H117&gt;0,SUM($M117:AR117)&lt;$G117,$I117&lt;&gt;0),$G117/$H117,0)*IF(AND($K117&gt;0,AS$3&gt;$K117),0,1)*тех!BD$6</f>
        <v>0</v>
      </c>
      <c r="AT117" s="64">
        <f>IF(AND(AT$3&gt;=$I117,$H117&gt;0,SUM($M117:AS117)&lt;$G117,$I117&lt;&gt;0),$G117/$H117,0)*IF(AND($K117&gt;0,AT$3&gt;$K117),0,1)*тех!BE$6</f>
        <v>0</v>
      </c>
      <c r="AU117" s="64">
        <f>IF(AND(AU$3&gt;=$I117,$H117&gt;0,SUM($M117:AT117)&lt;$G117,$I117&lt;&gt;0),$G117/$H117,0)*IF(AND($K117&gt;0,AU$3&gt;$K117),0,1)*тех!BF$6</f>
        <v>0</v>
      </c>
      <c r="AV117" s="64">
        <f>IF(AND(AV$3&gt;=$I117,$H117&gt;0,SUM($M117:AU117)&lt;$G117,$I117&lt;&gt;0),$G117/$H117,0)*IF(AND($K117&gt;0,AV$3&gt;$K117),0,1)*тех!BG$6</f>
        <v>0</v>
      </c>
      <c r="AW117" s="64">
        <f>IF(AND(AW$3&gt;=$I117,$H117&gt;0,SUM($M117:AV117)&lt;$G117,$I117&lt;&gt;0),$G117/$H117,0)*IF(AND($K117&gt;0,AW$3&gt;$K117),0,1)*тех!BH$6</f>
        <v>0</v>
      </c>
      <c r="AX117" s="64">
        <f>IF(AND(AX$3&gt;=$I117,$H117&gt;0,SUM($M117:AW117)&lt;$G117,$I117&lt;&gt;0),$G117/$H117,0)*IF(AND($K117&gt;0,AX$3&gt;$K117),0,1)*тех!BI$6</f>
        <v>0</v>
      </c>
      <c r="AY117" s="64">
        <f>IF(AND(AY$3&gt;=$I117,$H117&gt;0,SUM($M117:AX117)&lt;$G117,$I117&lt;&gt;0),$G117/$H117,0)*IF(AND($K117&gt;0,AY$3&gt;$K117),0,1)*тех!BJ$6</f>
        <v>0</v>
      </c>
      <c r="AZ117" s="64">
        <f>IF(AND(AZ$3&gt;=$I117,$H117&gt;0,SUM($M117:AY117)&lt;$G117,$I117&lt;&gt;0),$G117/$H117,0)*IF(AND($K117&gt;0,AZ$3&gt;$K117),0,1)*тех!BK$6</f>
        <v>0</v>
      </c>
      <c r="BA117" s="64">
        <f>IF(AND(BA$3&gt;=$I117,$H117&gt;0,SUM($M117:AZ117)&lt;$G117,$I117&lt;&gt;0),$G117/$H117,0)*IF(AND($K117&gt;0,BA$3&gt;$K117),0,1)*тех!BL$6</f>
        <v>0</v>
      </c>
      <c r="BB117" s="64">
        <f>IF(AND(BB$3&gt;=$I117,$H117&gt;0,SUM($M117:BA117)&lt;$G117,$I117&lt;&gt;0),$G117/$H117,0)*IF(AND($K117&gt;0,BB$3&gt;$K117),0,1)*тех!BM$6</f>
        <v>0</v>
      </c>
      <c r="BC117" s="64">
        <f>IF(AND(BC$3&gt;=$I117,$H117&gt;0,SUM($M117:BB117)&lt;$G117,$I117&lt;&gt;0),$G117/$H117,0)*IF(AND($K117&gt;0,BC$3&gt;$K117),0,1)*тех!BN$6</f>
        <v>0</v>
      </c>
      <c r="BD117" s="64">
        <f>IF(AND(BD$3&gt;=$I117,$H117&gt;0,SUM($M117:BC117)&lt;$G117,$I117&lt;&gt;0),$G117/$H117,0)*IF(AND($K117&gt;0,BD$3&gt;$K117),0,1)*тех!BO$6</f>
        <v>0</v>
      </c>
      <c r="BE117" s="64">
        <f>IF(AND(BE$3&gt;=$I117,$H117&gt;0,SUM($M117:BD117)&lt;$G117,$I117&lt;&gt;0),$G117/$H117,0)*IF(AND($K117&gt;0,BE$3&gt;$K117),0,1)*тех!BP$6</f>
        <v>0</v>
      </c>
      <c r="BF117" s="64">
        <f>IF(AND(BF$3&gt;=$I117,$H117&gt;0,SUM($M117:BE117)&lt;$G117,$I117&lt;&gt;0),$G117/$H117,0)*IF(AND($K117&gt;0,BF$3&gt;$K117),0,1)*тех!BQ$6</f>
        <v>0</v>
      </c>
      <c r="BG117" s="64">
        <f>IF(AND(BG$3&gt;=$I117,$H117&gt;0,SUM($M117:BF117)&lt;$G117,$I117&lt;&gt;0),$G117/$H117,0)*IF(AND($K117&gt;0,BG$3&gt;$K117),0,1)*тех!BR$6</f>
        <v>0</v>
      </c>
      <c r="BH117" s="64">
        <f>IF(AND(BH$3&gt;=$I117,$H117&gt;0,SUM($M117:BG117)&lt;$G117,$I117&lt;&gt;0),$G117/$H117,0)*IF(AND($K117&gt;0,BH$3&gt;$K117),0,1)*тех!BS$6</f>
        <v>0</v>
      </c>
      <c r="BI117" s="64">
        <f>IF(AND(BI$3&gt;=$I117,$H117&gt;0,SUM($M117:BH117)&lt;$G117,$I117&lt;&gt;0),$G117/$H117,0)*IF(AND($K117&gt;0,BI$3&gt;$K117),0,1)*тех!BT$6</f>
        <v>0</v>
      </c>
      <c r="BJ117" s="64">
        <f>IF(AND(BJ$3&gt;=$I117,$H117&gt;0,SUM($M117:BI117)&lt;$G117,$I117&lt;&gt;0),$G117/$H117,0)*IF(AND($K117&gt;0,BJ$3&gt;$K117),0,1)*тех!BU$6</f>
        <v>0</v>
      </c>
      <c r="BK117" s="64">
        <f>IF(AND(BK$3&gt;=$I117,$H117&gt;0,SUM($M117:BJ117)&lt;$G117,$I117&lt;&gt;0),$G117/$H117,0)*IF(AND($K117&gt;0,BK$3&gt;$K117),0,1)*тех!BV$6</f>
        <v>0</v>
      </c>
      <c r="BL117" s="64">
        <f>IF(AND(BL$3&gt;=$I117,$H117&gt;0,SUM($M117:BK117)&lt;$G117,$I117&lt;&gt;0),$G117/$H117,0)*IF(AND($K117&gt;0,BL$3&gt;$K117),0,1)*тех!BW$6</f>
        <v>0</v>
      </c>
      <c r="BM117" s="64">
        <f>IF(AND(BM$3&gt;=$I117,$H117&gt;0,SUM($M117:BL117)&lt;$G117,$I117&lt;&gt;0),$G117/$H117,0)*IF(AND($K117&gt;0,BM$3&gt;$K117),0,1)*тех!BX$6</f>
        <v>0</v>
      </c>
      <c r="BN117" s="64">
        <f>IF(AND(BN$3&gt;=$I117,$H117&gt;0,SUM($M117:BM117)&lt;$G117,$I117&lt;&gt;0),$G117/$H117,0)*IF(AND($K117&gt;0,BN$3&gt;$K117),0,1)*тех!BY$6</f>
        <v>0</v>
      </c>
      <c r="BO117" s="64">
        <f>IF(AND(BO$3&gt;=$I117,$H117&gt;0,SUM($M117:BN117)&lt;$G117,$I117&lt;&gt;0),$G117/$H117,0)*IF(AND($K117&gt;0,BO$3&gt;$K117),0,1)*тех!BZ$6</f>
        <v>0</v>
      </c>
      <c r="BP117" s="64">
        <f>IF(AND(BP$3&gt;=$I117,$H117&gt;0,SUM($M117:BO117)&lt;$G117,$I117&lt;&gt;0),$G117/$H117,0)*IF(AND($K117&gt;0,BP$3&gt;$K117),0,1)*тех!CA$6</f>
        <v>0</v>
      </c>
      <c r="BQ117" s="64">
        <f>IF(AND(BQ$3&gt;=$I117,$H117&gt;0,SUM($M117:BP117)&lt;$G117,$I117&lt;&gt;0),$G117/$H117,0)*IF(AND($K117&gt;0,BQ$3&gt;$K117),0,1)*тех!CB$6</f>
        <v>0</v>
      </c>
      <c r="BR117" s="64">
        <f>IF(AND(BR$3&gt;=$I117,$H117&gt;0,SUM($M117:BQ117)&lt;$G117,$I117&lt;&gt;0),$G117/$H117,0)*IF(AND($K117&gt;0,BR$3&gt;$K117),0,1)*тех!CC$6</f>
        <v>0</v>
      </c>
      <c r="BS117" s="64">
        <f>IF(AND(BS$3&gt;=$I117,$H117&gt;0,SUM($M117:BR117)&lt;$G117,$I117&lt;&gt;0),$G117/$H117,0)*IF(AND($K117&gt;0,BS$3&gt;$K117),0,1)*тех!CD$6</f>
        <v>0</v>
      </c>
      <c r="BT117" s="64">
        <f>IF(AND(BT$3&gt;=$I117,$H117&gt;0,SUM($M117:BS117)&lt;$G117,$I117&lt;&gt;0),$G117/$H117,0)*IF(AND($K117&gt;0,BT$3&gt;$K117),0,1)*тех!CE$6</f>
        <v>0</v>
      </c>
    </row>
    <row r="118" spans="2:72">
      <c r="B118" s="3">
        <v>4</v>
      </c>
      <c r="C118" s="19"/>
      <c r="D118" s="19"/>
      <c r="E118" s="19"/>
      <c r="F118" s="19"/>
      <c r="G118" s="76">
        <f t="shared" si="14"/>
        <v>0</v>
      </c>
      <c r="H118" s="7">
        <f>IFERROR(VLOOKUP(D118,тех!$P$19:$Q$22,2,FALSE),)</f>
        <v>0</v>
      </c>
      <c r="I118" s="19"/>
      <c r="J118" s="111">
        <f>IF(AND(H118+(YEAR(I118)-YEAR(Параметры!$C$11))*12+(MONTH(I118)-MONTH(Параметры!$C$11))&gt;Параметры!$C$12,F118&gt;0),(G118-SUM(M118:BT118))/F118,)</f>
        <v>0</v>
      </c>
      <c r="K118" s="112" t="str">
        <f>IF(H118+(YEAR(I118)-YEAR(Параметры!$C$11))*12+(MONTH(I118)-MONTH(Параметры!$C$11))&gt;Параметры!$C$12,DATE(YEAR(Параметры!$C$11),MONTH(Параметры!$C$11)+Параметры!$C$12-1,1),"")</f>
        <v/>
      </c>
      <c r="M118" s="76">
        <f t="shared" si="13"/>
        <v>0</v>
      </c>
      <c r="N118" s="64">
        <f>IF(AND(N$3&gt;=$I118,$H118&gt;0,SUM($M118:M118)&lt;$G118,$I118&lt;&gt;0),$G118/$H118,0)*IF(AND($K118&gt;0,N$3&gt;$K118),0,1)*тех!Y$6</f>
        <v>0</v>
      </c>
      <c r="O118" s="64">
        <f>IF(AND(O$3&gt;=$I118,$H118&gt;0,SUM($M118:N118)&lt;$G118,$I118&lt;&gt;0),$G118/$H118,0)*IF(AND($K118&gt;0,O$3&gt;$K118),0,1)*тех!Z$6</f>
        <v>0</v>
      </c>
      <c r="P118" s="64">
        <f>IF(AND(P$3&gt;=$I118,$H118&gt;0,SUM($M118:O118)&lt;$G118,$I118&lt;&gt;0),$G118/$H118,0)*IF(AND($K118&gt;0,P$3&gt;$K118),0,1)*тех!AA$6</f>
        <v>0</v>
      </c>
      <c r="Q118" s="64">
        <f>IF(AND(Q$3&gt;=$I118,$H118&gt;0,SUM($M118:P118)&lt;$G118,$I118&lt;&gt;0),$G118/$H118,0)*IF(AND($K118&gt;0,Q$3&gt;$K118),0,1)*тех!AB$6</f>
        <v>0</v>
      </c>
      <c r="R118" s="64">
        <f>IF(AND(R$3&gt;=$I118,$H118&gt;0,SUM($M118:Q118)&lt;$G118,$I118&lt;&gt;0),$G118/$H118,0)*IF(AND($K118&gt;0,R$3&gt;$K118),0,1)*тех!AC$6</f>
        <v>0</v>
      </c>
      <c r="S118" s="64">
        <f>IF(AND(S$3&gt;=$I118,$H118&gt;0,SUM($M118:R118)&lt;$G118,$I118&lt;&gt;0),$G118/$H118,0)*IF(AND($K118&gt;0,S$3&gt;$K118),0,1)*тех!AD$6</f>
        <v>0</v>
      </c>
      <c r="T118" s="64">
        <f>IF(AND(T$3&gt;=$I118,$H118&gt;0,SUM($M118:S118)&lt;$G118,$I118&lt;&gt;0),$G118/$H118,0)*IF(AND($K118&gt;0,T$3&gt;$K118),0,1)*тех!AE$6</f>
        <v>0</v>
      </c>
      <c r="U118" s="64">
        <f>IF(AND(U$3&gt;=$I118,$H118&gt;0,SUM($M118:T118)&lt;$G118,$I118&lt;&gt;0),$G118/$H118,0)*IF(AND($K118&gt;0,U$3&gt;$K118),0,1)*тех!AF$6</f>
        <v>0</v>
      </c>
      <c r="V118" s="64">
        <f>IF(AND(V$3&gt;=$I118,$H118&gt;0,SUM($M118:U118)&lt;$G118,$I118&lt;&gt;0),$G118/$H118,0)*IF(AND($K118&gt;0,V$3&gt;$K118),0,1)*тех!AG$6</f>
        <v>0</v>
      </c>
      <c r="W118" s="64">
        <f>IF(AND(W$3&gt;=$I118,$H118&gt;0,SUM($M118:V118)&lt;$G118,$I118&lt;&gt;0),$G118/$H118,0)*IF(AND($K118&gt;0,W$3&gt;$K118),0,1)*тех!AH$6</f>
        <v>0</v>
      </c>
      <c r="X118" s="64">
        <f>IF(AND(X$3&gt;=$I118,$H118&gt;0,SUM($M118:W118)&lt;$G118,$I118&lt;&gt;0),$G118/$H118,0)*IF(AND($K118&gt;0,X$3&gt;$K118),0,1)*тех!AI$6</f>
        <v>0</v>
      </c>
      <c r="Y118" s="64">
        <f>IF(AND(Y$3&gt;=$I118,$H118&gt;0,SUM($M118:X118)&lt;$G118,$I118&lt;&gt;0),$G118/$H118,0)*IF(AND($K118&gt;0,Y$3&gt;$K118),0,1)*тех!AJ$6</f>
        <v>0</v>
      </c>
      <c r="Z118" s="64">
        <f>IF(AND(Z$3&gt;=$I118,$H118&gt;0,SUM($M118:Y118)&lt;$G118,$I118&lt;&gt;0),$G118/$H118,0)*IF(AND($K118&gt;0,Z$3&gt;$K118),0,1)*тех!AK$6</f>
        <v>0</v>
      </c>
      <c r="AA118" s="64">
        <f>IF(AND(AA$3&gt;=$I118,$H118&gt;0,SUM($M118:Z118)&lt;$G118,$I118&lt;&gt;0),$G118/$H118,0)*IF(AND($K118&gt;0,AA$3&gt;$K118),0,1)*тех!AL$6</f>
        <v>0</v>
      </c>
      <c r="AB118" s="64">
        <f>IF(AND(AB$3&gt;=$I118,$H118&gt;0,SUM($M118:AA118)&lt;$G118,$I118&lt;&gt;0),$G118/$H118,0)*IF(AND($K118&gt;0,AB$3&gt;$K118),0,1)*тех!AM$6</f>
        <v>0</v>
      </c>
      <c r="AC118" s="64">
        <f>IF(AND(AC$3&gt;=$I118,$H118&gt;0,SUM($M118:AB118)&lt;$G118,$I118&lt;&gt;0),$G118/$H118,0)*IF(AND($K118&gt;0,AC$3&gt;$K118),0,1)*тех!AN$6</f>
        <v>0</v>
      </c>
      <c r="AD118" s="64">
        <f>IF(AND(AD$3&gt;=$I118,$H118&gt;0,SUM($M118:AC118)&lt;$G118,$I118&lt;&gt;0),$G118/$H118,0)*IF(AND($K118&gt;0,AD$3&gt;$K118),0,1)*тех!AO$6</f>
        <v>0</v>
      </c>
      <c r="AE118" s="64">
        <f>IF(AND(AE$3&gt;=$I118,$H118&gt;0,SUM($M118:AD118)&lt;$G118,$I118&lt;&gt;0),$G118/$H118,0)*IF(AND($K118&gt;0,AE$3&gt;$K118),0,1)*тех!AP$6</f>
        <v>0</v>
      </c>
      <c r="AF118" s="64">
        <f>IF(AND(AF$3&gt;=$I118,$H118&gt;0,SUM($M118:AE118)&lt;$G118,$I118&lt;&gt;0),$G118/$H118,0)*IF(AND($K118&gt;0,AF$3&gt;$K118),0,1)*тех!AQ$6</f>
        <v>0</v>
      </c>
      <c r="AG118" s="64">
        <f>IF(AND(AG$3&gt;=$I118,$H118&gt;0,SUM($M118:AF118)&lt;$G118,$I118&lt;&gt;0),$G118/$H118,0)*IF(AND($K118&gt;0,AG$3&gt;$K118),0,1)*тех!AR$6</f>
        <v>0</v>
      </c>
      <c r="AH118" s="64">
        <f>IF(AND(AH$3&gt;=$I118,$H118&gt;0,SUM($M118:AG118)&lt;$G118,$I118&lt;&gt;0),$G118/$H118,0)*IF(AND($K118&gt;0,AH$3&gt;$K118),0,1)*тех!AS$6</f>
        <v>0</v>
      </c>
      <c r="AI118" s="64">
        <f>IF(AND(AI$3&gt;=$I118,$H118&gt;0,SUM($M118:AH118)&lt;$G118,$I118&lt;&gt;0),$G118/$H118,0)*IF(AND($K118&gt;0,AI$3&gt;$K118),0,1)*тех!AT$6</f>
        <v>0</v>
      </c>
      <c r="AJ118" s="64">
        <f>IF(AND(AJ$3&gt;=$I118,$H118&gt;0,SUM($M118:AI118)&lt;$G118,$I118&lt;&gt;0),$G118/$H118,0)*IF(AND($K118&gt;0,AJ$3&gt;$K118),0,1)*тех!AU$6</f>
        <v>0</v>
      </c>
      <c r="AK118" s="64">
        <f>IF(AND(AK$3&gt;=$I118,$H118&gt;0,SUM($M118:AJ118)&lt;$G118,$I118&lt;&gt;0),$G118/$H118,0)*IF(AND($K118&gt;0,AK$3&gt;$K118),0,1)*тех!AV$6</f>
        <v>0</v>
      </c>
      <c r="AL118" s="64">
        <f>IF(AND(AL$3&gt;=$I118,$H118&gt;0,SUM($M118:AK118)&lt;$G118,$I118&lt;&gt;0),$G118/$H118,0)*IF(AND($K118&gt;0,AL$3&gt;$K118),0,1)*тех!AW$6</f>
        <v>0</v>
      </c>
      <c r="AM118" s="64">
        <f>IF(AND(AM$3&gt;=$I118,$H118&gt;0,SUM($M118:AL118)&lt;$G118,$I118&lt;&gt;0),$G118/$H118,0)*IF(AND($K118&gt;0,AM$3&gt;$K118),0,1)*тех!AX$6</f>
        <v>0</v>
      </c>
      <c r="AN118" s="64">
        <f>IF(AND(AN$3&gt;=$I118,$H118&gt;0,SUM($M118:AM118)&lt;$G118,$I118&lt;&gt;0),$G118/$H118,0)*IF(AND($K118&gt;0,AN$3&gt;$K118),0,1)*тех!AY$6</f>
        <v>0</v>
      </c>
      <c r="AO118" s="64">
        <f>IF(AND(AO$3&gt;=$I118,$H118&gt;0,SUM($M118:AN118)&lt;$G118,$I118&lt;&gt;0),$G118/$H118,0)*IF(AND($K118&gt;0,AO$3&gt;$K118),0,1)*тех!AZ$6</f>
        <v>0</v>
      </c>
      <c r="AP118" s="64">
        <f>IF(AND(AP$3&gt;=$I118,$H118&gt;0,SUM($M118:AO118)&lt;$G118,$I118&lt;&gt;0),$G118/$H118,0)*IF(AND($K118&gt;0,AP$3&gt;$K118),0,1)*тех!BA$6</f>
        <v>0</v>
      </c>
      <c r="AQ118" s="64">
        <f>IF(AND(AQ$3&gt;=$I118,$H118&gt;0,SUM($M118:AP118)&lt;$G118,$I118&lt;&gt;0),$G118/$H118,0)*IF(AND($K118&gt;0,AQ$3&gt;$K118),0,1)*тех!BB$6</f>
        <v>0</v>
      </c>
      <c r="AR118" s="64">
        <f>IF(AND(AR$3&gt;=$I118,$H118&gt;0,SUM($M118:AQ118)&lt;$G118,$I118&lt;&gt;0),$G118/$H118,0)*IF(AND($K118&gt;0,AR$3&gt;$K118),0,1)*тех!BC$6</f>
        <v>0</v>
      </c>
      <c r="AS118" s="64">
        <f>IF(AND(AS$3&gt;=$I118,$H118&gt;0,SUM($M118:AR118)&lt;$G118,$I118&lt;&gt;0),$G118/$H118,0)*IF(AND($K118&gt;0,AS$3&gt;$K118),0,1)*тех!BD$6</f>
        <v>0</v>
      </c>
      <c r="AT118" s="64">
        <f>IF(AND(AT$3&gt;=$I118,$H118&gt;0,SUM($M118:AS118)&lt;$G118,$I118&lt;&gt;0),$G118/$H118,0)*IF(AND($K118&gt;0,AT$3&gt;$K118),0,1)*тех!BE$6</f>
        <v>0</v>
      </c>
      <c r="AU118" s="64">
        <f>IF(AND(AU$3&gt;=$I118,$H118&gt;0,SUM($M118:AT118)&lt;$G118,$I118&lt;&gt;0),$G118/$H118,0)*IF(AND($K118&gt;0,AU$3&gt;$K118),0,1)*тех!BF$6</f>
        <v>0</v>
      </c>
      <c r="AV118" s="64">
        <f>IF(AND(AV$3&gt;=$I118,$H118&gt;0,SUM($M118:AU118)&lt;$G118,$I118&lt;&gt;0),$G118/$H118,0)*IF(AND($K118&gt;0,AV$3&gt;$K118),0,1)*тех!BG$6</f>
        <v>0</v>
      </c>
      <c r="AW118" s="64">
        <f>IF(AND(AW$3&gt;=$I118,$H118&gt;0,SUM($M118:AV118)&lt;$G118,$I118&lt;&gt;0),$G118/$H118,0)*IF(AND($K118&gt;0,AW$3&gt;$K118),0,1)*тех!BH$6</f>
        <v>0</v>
      </c>
      <c r="AX118" s="64">
        <f>IF(AND(AX$3&gt;=$I118,$H118&gt;0,SUM($M118:AW118)&lt;$G118,$I118&lt;&gt;0),$G118/$H118,0)*IF(AND($K118&gt;0,AX$3&gt;$K118),0,1)*тех!BI$6</f>
        <v>0</v>
      </c>
      <c r="AY118" s="64">
        <f>IF(AND(AY$3&gt;=$I118,$H118&gt;0,SUM($M118:AX118)&lt;$G118,$I118&lt;&gt;0),$G118/$H118,0)*IF(AND($K118&gt;0,AY$3&gt;$K118),0,1)*тех!BJ$6</f>
        <v>0</v>
      </c>
      <c r="AZ118" s="64">
        <f>IF(AND(AZ$3&gt;=$I118,$H118&gt;0,SUM($M118:AY118)&lt;$G118,$I118&lt;&gt;0),$G118/$H118,0)*IF(AND($K118&gt;0,AZ$3&gt;$K118),0,1)*тех!BK$6</f>
        <v>0</v>
      </c>
      <c r="BA118" s="64">
        <f>IF(AND(BA$3&gt;=$I118,$H118&gt;0,SUM($M118:AZ118)&lt;$G118,$I118&lt;&gt;0),$G118/$H118,0)*IF(AND($K118&gt;0,BA$3&gt;$K118),0,1)*тех!BL$6</f>
        <v>0</v>
      </c>
      <c r="BB118" s="64">
        <f>IF(AND(BB$3&gt;=$I118,$H118&gt;0,SUM($M118:BA118)&lt;$G118,$I118&lt;&gt;0),$G118/$H118,0)*IF(AND($K118&gt;0,BB$3&gt;$K118),0,1)*тех!BM$6</f>
        <v>0</v>
      </c>
      <c r="BC118" s="64">
        <f>IF(AND(BC$3&gt;=$I118,$H118&gt;0,SUM($M118:BB118)&lt;$G118,$I118&lt;&gt;0),$G118/$H118,0)*IF(AND($K118&gt;0,BC$3&gt;$K118),0,1)*тех!BN$6</f>
        <v>0</v>
      </c>
      <c r="BD118" s="64">
        <f>IF(AND(BD$3&gt;=$I118,$H118&gt;0,SUM($M118:BC118)&lt;$G118,$I118&lt;&gt;0),$G118/$H118,0)*IF(AND($K118&gt;0,BD$3&gt;$K118),0,1)*тех!BO$6</f>
        <v>0</v>
      </c>
      <c r="BE118" s="64">
        <f>IF(AND(BE$3&gt;=$I118,$H118&gt;0,SUM($M118:BD118)&lt;$G118,$I118&lt;&gt;0),$G118/$H118,0)*IF(AND($K118&gt;0,BE$3&gt;$K118),0,1)*тех!BP$6</f>
        <v>0</v>
      </c>
      <c r="BF118" s="64">
        <f>IF(AND(BF$3&gt;=$I118,$H118&gt;0,SUM($M118:BE118)&lt;$G118,$I118&lt;&gt;0),$G118/$H118,0)*IF(AND($K118&gt;0,BF$3&gt;$K118),0,1)*тех!BQ$6</f>
        <v>0</v>
      </c>
      <c r="BG118" s="64">
        <f>IF(AND(BG$3&gt;=$I118,$H118&gt;0,SUM($M118:BF118)&lt;$G118,$I118&lt;&gt;0),$G118/$H118,0)*IF(AND($K118&gt;0,BG$3&gt;$K118),0,1)*тех!BR$6</f>
        <v>0</v>
      </c>
      <c r="BH118" s="64">
        <f>IF(AND(BH$3&gt;=$I118,$H118&gt;0,SUM($M118:BG118)&lt;$G118,$I118&lt;&gt;0),$G118/$H118,0)*IF(AND($K118&gt;0,BH$3&gt;$K118),0,1)*тех!BS$6</f>
        <v>0</v>
      </c>
      <c r="BI118" s="64">
        <f>IF(AND(BI$3&gt;=$I118,$H118&gt;0,SUM($M118:BH118)&lt;$G118,$I118&lt;&gt;0),$G118/$H118,0)*IF(AND($K118&gt;0,BI$3&gt;$K118),0,1)*тех!BT$6</f>
        <v>0</v>
      </c>
      <c r="BJ118" s="64">
        <f>IF(AND(BJ$3&gt;=$I118,$H118&gt;0,SUM($M118:BI118)&lt;$G118,$I118&lt;&gt;0),$G118/$H118,0)*IF(AND($K118&gt;0,BJ$3&gt;$K118),0,1)*тех!BU$6</f>
        <v>0</v>
      </c>
      <c r="BK118" s="64">
        <f>IF(AND(BK$3&gt;=$I118,$H118&gt;0,SUM($M118:BJ118)&lt;$G118,$I118&lt;&gt;0),$G118/$H118,0)*IF(AND($K118&gt;0,BK$3&gt;$K118),0,1)*тех!BV$6</f>
        <v>0</v>
      </c>
      <c r="BL118" s="64">
        <f>IF(AND(BL$3&gt;=$I118,$H118&gt;0,SUM($M118:BK118)&lt;$G118,$I118&lt;&gt;0),$G118/$H118,0)*IF(AND($K118&gt;0,BL$3&gt;$K118),0,1)*тех!BW$6</f>
        <v>0</v>
      </c>
      <c r="BM118" s="64">
        <f>IF(AND(BM$3&gt;=$I118,$H118&gt;0,SUM($M118:BL118)&lt;$G118,$I118&lt;&gt;0),$G118/$H118,0)*IF(AND($K118&gt;0,BM$3&gt;$K118),0,1)*тех!BX$6</f>
        <v>0</v>
      </c>
      <c r="BN118" s="64">
        <f>IF(AND(BN$3&gt;=$I118,$H118&gt;0,SUM($M118:BM118)&lt;$G118,$I118&lt;&gt;0),$G118/$H118,0)*IF(AND($K118&gt;0,BN$3&gt;$K118),0,1)*тех!BY$6</f>
        <v>0</v>
      </c>
      <c r="BO118" s="64">
        <f>IF(AND(BO$3&gt;=$I118,$H118&gt;0,SUM($M118:BN118)&lt;$G118,$I118&lt;&gt;0),$G118/$H118,0)*IF(AND($K118&gt;0,BO$3&gt;$K118),0,1)*тех!BZ$6</f>
        <v>0</v>
      </c>
      <c r="BP118" s="64">
        <f>IF(AND(BP$3&gt;=$I118,$H118&gt;0,SUM($M118:BO118)&lt;$G118,$I118&lt;&gt;0),$G118/$H118,0)*IF(AND($K118&gt;0,BP$3&gt;$K118),0,1)*тех!CA$6</f>
        <v>0</v>
      </c>
      <c r="BQ118" s="64">
        <f>IF(AND(BQ$3&gt;=$I118,$H118&gt;0,SUM($M118:BP118)&lt;$G118,$I118&lt;&gt;0),$G118/$H118,0)*IF(AND($K118&gt;0,BQ$3&gt;$K118),0,1)*тех!CB$6</f>
        <v>0</v>
      </c>
      <c r="BR118" s="64">
        <f>IF(AND(BR$3&gt;=$I118,$H118&gt;0,SUM($M118:BQ118)&lt;$G118,$I118&lt;&gt;0),$G118/$H118,0)*IF(AND($K118&gt;0,BR$3&gt;$K118),0,1)*тех!CC$6</f>
        <v>0</v>
      </c>
      <c r="BS118" s="64">
        <f>IF(AND(BS$3&gt;=$I118,$H118&gt;0,SUM($M118:BR118)&lt;$G118,$I118&lt;&gt;0),$G118/$H118,0)*IF(AND($K118&gt;0,BS$3&gt;$K118),0,1)*тех!CD$6</f>
        <v>0</v>
      </c>
      <c r="BT118" s="64">
        <f>IF(AND(BT$3&gt;=$I118,$H118&gt;0,SUM($M118:BS118)&lt;$G118,$I118&lt;&gt;0),$G118/$H118,0)*IF(AND($K118&gt;0,BT$3&gt;$K118),0,1)*тех!CE$6</f>
        <v>0</v>
      </c>
    </row>
    <row r="119" spans="2:72">
      <c r="B119" s="3">
        <v>5</v>
      </c>
      <c r="C119" s="19"/>
      <c r="D119" s="19"/>
      <c r="E119" s="19"/>
      <c r="F119" s="19"/>
      <c r="G119" s="76">
        <f t="shared" si="14"/>
        <v>0</v>
      </c>
      <c r="H119" s="7">
        <f>IFERROR(VLOOKUP(D119,тех!$P$19:$Q$22,2,FALSE),)</f>
        <v>0</v>
      </c>
      <c r="I119" s="19"/>
      <c r="J119" s="111">
        <f>IF(AND(H119+(YEAR(I119)-YEAR(Параметры!$C$11))*12+(MONTH(I119)-MONTH(Параметры!$C$11))&gt;Параметры!$C$12,F119&gt;0),(G119-SUM(M119:BT119))/F119,)</f>
        <v>0</v>
      </c>
      <c r="K119" s="112" t="str">
        <f>IF(H119+(YEAR(I119)-YEAR(Параметры!$C$11))*12+(MONTH(I119)-MONTH(Параметры!$C$11))&gt;Параметры!$C$12,DATE(YEAR(Параметры!$C$11),MONTH(Параметры!$C$11)+Параметры!$C$12-1,1),"")</f>
        <v/>
      </c>
      <c r="M119" s="76">
        <f t="shared" si="13"/>
        <v>0</v>
      </c>
      <c r="N119" s="64">
        <f>IF(AND(N$3&gt;=$I119,$H119&gt;0,SUM($M119:M119)&lt;$G119,$I119&lt;&gt;0),$G119/$H119,0)*IF(AND($K119&gt;0,N$3&gt;$K119),0,1)*тех!Y$6</f>
        <v>0</v>
      </c>
      <c r="O119" s="64">
        <f>IF(AND(O$3&gt;=$I119,$H119&gt;0,SUM($M119:N119)&lt;$G119,$I119&lt;&gt;0),$G119/$H119,0)*IF(AND($K119&gt;0,O$3&gt;$K119),0,1)*тех!Z$6</f>
        <v>0</v>
      </c>
      <c r="P119" s="64">
        <f>IF(AND(P$3&gt;=$I119,$H119&gt;0,SUM($M119:O119)&lt;$G119,$I119&lt;&gt;0),$G119/$H119,0)*IF(AND($K119&gt;0,P$3&gt;$K119),0,1)*тех!AA$6</f>
        <v>0</v>
      </c>
      <c r="Q119" s="64">
        <f>IF(AND(Q$3&gt;=$I119,$H119&gt;0,SUM($M119:P119)&lt;$G119,$I119&lt;&gt;0),$G119/$H119,0)*IF(AND($K119&gt;0,Q$3&gt;$K119),0,1)*тех!AB$6</f>
        <v>0</v>
      </c>
      <c r="R119" s="64">
        <f>IF(AND(R$3&gt;=$I119,$H119&gt;0,SUM($M119:Q119)&lt;$G119,$I119&lt;&gt;0),$G119/$H119,0)*IF(AND($K119&gt;0,R$3&gt;$K119),0,1)*тех!AC$6</f>
        <v>0</v>
      </c>
      <c r="S119" s="64">
        <f>IF(AND(S$3&gt;=$I119,$H119&gt;0,SUM($M119:R119)&lt;$G119,$I119&lt;&gt;0),$G119/$H119,0)*IF(AND($K119&gt;0,S$3&gt;$K119),0,1)*тех!AD$6</f>
        <v>0</v>
      </c>
      <c r="T119" s="64">
        <f>IF(AND(T$3&gt;=$I119,$H119&gt;0,SUM($M119:S119)&lt;$G119,$I119&lt;&gt;0),$G119/$H119,0)*IF(AND($K119&gt;0,T$3&gt;$K119),0,1)*тех!AE$6</f>
        <v>0</v>
      </c>
      <c r="U119" s="64">
        <f>IF(AND(U$3&gt;=$I119,$H119&gt;0,SUM($M119:T119)&lt;$G119,$I119&lt;&gt;0),$G119/$H119,0)*IF(AND($K119&gt;0,U$3&gt;$K119),0,1)*тех!AF$6</f>
        <v>0</v>
      </c>
      <c r="V119" s="64">
        <f>IF(AND(V$3&gt;=$I119,$H119&gt;0,SUM($M119:U119)&lt;$G119,$I119&lt;&gt;0),$G119/$H119,0)*IF(AND($K119&gt;0,V$3&gt;$K119),0,1)*тех!AG$6</f>
        <v>0</v>
      </c>
      <c r="W119" s="64">
        <f>IF(AND(W$3&gt;=$I119,$H119&gt;0,SUM($M119:V119)&lt;$G119,$I119&lt;&gt;0),$G119/$H119,0)*IF(AND($K119&gt;0,W$3&gt;$K119),0,1)*тех!AH$6</f>
        <v>0</v>
      </c>
      <c r="X119" s="64">
        <f>IF(AND(X$3&gt;=$I119,$H119&gt;0,SUM($M119:W119)&lt;$G119,$I119&lt;&gt;0),$G119/$H119,0)*IF(AND($K119&gt;0,X$3&gt;$K119),0,1)*тех!AI$6</f>
        <v>0</v>
      </c>
      <c r="Y119" s="64">
        <f>IF(AND(Y$3&gt;=$I119,$H119&gt;0,SUM($M119:X119)&lt;$G119,$I119&lt;&gt;0),$G119/$H119,0)*IF(AND($K119&gt;0,Y$3&gt;$K119),0,1)*тех!AJ$6</f>
        <v>0</v>
      </c>
      <c r="Z119" s="64">
        <f>IF(AND(Z$3&gt;=$I119,$H119&gt;0,SUM($M119:Y119)&lt;$G119,$I119&lt;&gt;0),$G119/$H119,0)*IF(AND($K119&gt;0,Z$3&gt;$K119),0,1)*тех!AK$6</f>
        <v>0</v>
      </c>
      <c r="AA119" s="64">
        <f>IF(AND(AA$3&gt;=$I119,$H119&gt;0,SUM($M119:Z119)&lt;$G119,$I119&lt;&gt;0),$G119/$H119,0)*IF(AND($K119&gt;0,AA$3&gt;$K119),0,1)*тех!AL$6</f>
        <v>0</v>
      </c>
      <c r="AB119" s="64">
        <f>IF(AND(AB$3&gt;=$I119,$H119&gt;0,SUM($M119:AA119)&lt;$G119,$I119&lt;&gt;0),$G119/$H119,0)*IF(AND($K119&gt;0,AB$3&gt;$K119),0,1)*тех!AM$6</f>
        <v>0</v>
      </c>
      <c r="AC119" s="64">
        <f>IF(AND(AC$3&gt;=$I119,$H119&gt;0,SUM($M119:AB119)&lt;$G119,$I119&lt;&gt;0),$G119/$H119,0)*IF(AND($K119&gt;0,AC$3&gt;$K119),0,1)*тех!AN$6</f>
        <v>0</v>
      </c>
      <c r="AD119" s="64">
        <f>IF(AND(AD$3&gt;=$I119,$H119&gt;0,SUM($M119:AC119)&lt;$G119,$I119&lt;&gt;0),$G119/$H119,0)*IF(AND($K119&gt;0,AD$3&gt;$K119),0,1)*тех!AO$6</f>
        <v>0</v>
      </c>
      <c r="AE119" s="64">
        <f>IF(AND(AE$3&gt;=$I119,$H119&gt;0,SUM($M119:AD119)&lt;$G119,$I119&lt;&gt;0),$G119/$H119,0)*IF(AND($K119&gt;0,AE$3&gt;$K119),0,1)*тех!AP$6</f>
        <v>0</v>
      </c>
      <c r="AF119" s="64">
        <f>IF(AND(AF$3&gt;=$I119,$H119&gt;0,SUM($M119:AE119)&lt;$G119,$I119&lt;&gt;0),$G119/$H119,0)*IF(AND($K119&gt;0,AF$3&gt;$K119),0,1)*тех!AQ$6</f>
        <v>0</v>
      </c>
      <c r="AG119" s="64">
        <f>IF(AND(AG$3&gt;=$I119,$H119&gt;0,SUM($M119:AF119)&lt;$G119,$I119&lt;&gt;0),$G119/$H119,0)*IF(AND($K119&gt;0,AG$3&gt;$K119),0,1)*тех!AR$6</f>
        <v>0</v>
      </c>
      <c r="AH119" s="64">
        <f>IF(AND(AH$3&gt;=$I119,$H119&gt;0,SUM($M119:AG119)&lt;$G119,$I119&lt;&gt;0),$G119/$H119,0)*IF(AND($K119&gt;0,AH$3&gt;$K119),0,1)*тех!AS$6</f>
        <v>0</v>
      </c>
      <c r="AI119" s="64">
        <f>IF(AND(AI$3&gt;=$I119,$H119&gt;0,SUM($M119:AH119)&lt;$G119,$I119&lt;&gt;0),$G119/$H119,0)*IF(AND($K119&gt;0,AI$3&gt;$K119),0,1)*тех!AT$6</f>
        <v>0</v>
      </c>
      <c r="AJ119" s="64">
        <f>IF(AND(AJ$3&gt;=$I119,$H119&gt;0,SUM($M119:AI119)&lt;$G119,$I119&lt;&gt;0),$G119/$H119,0)*IF(AND($K119&gt;0,AJ$3&gt;$K119),0,1)*тех!AU$6</f>
        <v>0</v>
      </c>
      <c r="AK119" s="64">
        <f>IF(AND(AK$3&gt;=$I119,$H119&gt;0,SUM($M119:AJ119)&lt;$G119,$I119&lt;&gt;0),$G119/$H119,0)*IF(AND($K119&gt;0,AK$3&gt;$K119),0,1)*тех!AV$6</f>
        <v>0</v>
      </c>
      <c r="AL119" s="64">
        <f>IF(AND(AL$3&gt;=$I119,$H119&gt;0,SUM($M119:AK119)&lt;$G119,$I119&lt;&gt;0),$G119/$H119,0)*IF(AND($K119&gt;0,AL$3&gt;$K119),0,1)*тех!AW$6</f>
        <v>0</v>
      </c>
      <c r="AM119" s="64">
        <f>IF(AND(AM$3&gt;=$I119,$H119&gt;0,SUM($M119:AL119)&lt;$G119,$I119&lt;&gt;0),$G119/$H119,0)*IF(AND($K119&gt;0,AM$3&gt;$K119),0,1)*тех!AX$6</f>
        <v>0</v>
      </c>
      <c r="AN119" s="64">
        <f>IF(AND(AN$3&gt;=$I119,$H119&gt;0,SUM($M119:AM119)&lt;$G119,$I119&lt;&gt;0),$G119/$H119,0)*IF(AND($K119&gt;0,AN$3&gt;$K119),0,1)*тех!AY$6</f>
        <v>0</v>
      </c>
      <c r="AO119" s="64">
        <f>IF(AND(AO$3&gt;=$I119,$H119&gt;0,SUM($M119:AN119)&lt;$G119,$I119&lt;&gt;0),$G119/$H119,0)*IF(AND($K119&gt;0,AO$3&gt;$K119),0,1)*тех!AZ$6</f>
        <v>0</v>
      </c>
      <c r="AP119" s="64">
        <f>IF(AND(AP$3&gt;=$I119,$H119&gt;0,SUM($M119:AO119)&lt;$G119,$I119&lt;&gt;0),$G119/$H119,0)*IF(AND($K119&gt;0,AP$3&gt;$K119),0,1)*тех!BA$6</f>
        <v>0</v>
      </c>
      <c r="AQ119" s="64">
        <f>IF(AND(AQ$3&gt;=$I119,$H119&gt;0,SUM($M119:AP119)&lt;$G119,$I119&lt;&gt;0),$G119/$H119,0)*IF(AND($K119&gt;0,AQ$3&gt;$K119),0,1)*тех!BB$6</f>
        <v>0</v>
      </c>
      <c r="AR119" s="64">
        <f>IF(AND(AR$3&gt;=$I119,$H119&gt;0,SUM($M119:AQ119)&lt;$G119,$I119&lt;&gt;0),$G119/$H119,0)*IF(AND($K119&gt;0,AR$3&gt;$K119),0,1)*тех!BC$6</f>
        <v>0</v>
      </c>
      <c r="AS119" s="64">
        <f>IF(AND(AS$3&gt;=$I119,$H119&gt;0,SUM($M119:AR119)&lt;$G119,$I119&lt;&gt;0),$G119/$H119,0)*IF(AND($K119&gt;0,AS$3&gt;$K119),0,1)*тех!BD$6</f>
        <v>0</v>
      </c>
      <c r="AT119" s="64">
        <f>IF(AND(AT$3&gt;=$I119,$H119&gt;0,SUM($M119:AS119)&lt;$G119,$I119&lt;&gt;0),$G119/$H119,0)*IF(AND($K119&gt;0,AT$3&gt;$K119),0,1)*тех!BE$6</f>
        <v>0</v>
      </c>
      <c r="AU119" s="64">
        <f>IF(AND(AU$3&gt;=$I119,$H119&gt;0,SUM($M119:AT119)&lt;$G119,$I119&lt;&gt;0),$G119/$H119,0)*IF(AND($K119&gt;0,AU$3&gt;$K119),0,1)*тех!BF$6</f>
        <v>0</v>
      </c>
      <c r="AV119" s="64">
        <f>IF(AND(AV$3&gt;=$I119,$H119&gt;0,SUM($M119:AU119)&lt;$G119,$I119&lt;&gt;0),$G119/$H119,0)*IF(AND($K119&gt;0,AV$3&gt;$K119),0,1)*тех!BG$6</f>
        <v>0</v>
      </c>
      <c r="AW119" s="64">
        <f>IF(AND(AW$3&gt;=$I119,$H119&gt;0,SUM($M119:AV119)&lt;$G119,$I119&lt;&gt;0),$G119/$H119,0)*IF(AND($K119&gt;0,AW$3&gt;$K119),0,1)*тех!BH$6</f>
        <v>0</v>
      </c>
      <c r="AX119" s="64">
        <f>IF(AND(AX$3&gt;=$I119,$H119&gt;0,SUM($M119:AW119)&lt;$G119,$I119&lt;&gt;0),$G119/$H119,0)*IF(AND($K119&gt;0,AX$3&gt;$K119),0,1)*тех!BI$6</f>
        <v>0</v>
      </c>
      <c r="AY119" s="64">
        <f>IF(AND(AY$3&gt;=$I119,$H119&gt;0,SUM($M119:AX119)&lt;$G119,$I119&lt;&gt;0),$G119/$H119,0)*IF(AND($K119&gt;0,AY$3&gt;$K119),0,1)*тех!BJ$6</f>
        <v>0</v>
      </c>
      <c r="AZ119" s="64">
        <f>IF(AND(AZ$3&gt;=$I119,$H119&gt;0,SUM($M119:AY119)&lt;$G119,$I119&lt;&gt;0),$G119/$H119,0)*IF(AND($K119&gt;0,AZ$3&gt;$K119),0,1)*тех!BK$6</f>
        <v>0</v>
      </c>
      <c r="BA119" s="64">
        <f>IF(AND(BA$3&gt;=$I119,$H119&gt;0,SUM($M119:AZ119)&lt;$G119,$I119&lt;&gt;0),$G119/$H119,0)*IF(AND($K119&gt;0,BA$3&gt;$K119),0,1)*тех!BL$6</f>
        <v>0</v>
      </c>
      <c r="BB119" s="64">
        <f>IF(AND(BB$3&gt;=$I119,$H119&gt;0,SUM($M119:BA119)&lt;$G119,$I119&lt;&gt;0),$G119/$H119,0)*IF(AND($K119&gt;0,BB$3&gt;$K119),0,1)*тех!BM$6</f>
        <v>0</v>
      </c>
      <c r="BC119" s="64">
        <f>IF(AND(BC$3&gt;=$I119,$H119&gt;0,SUM($M119:BB119)&lt;$G119,$I119&lt;&gt;0),$G119/$H119,0)*IF(AND($K119&gt;0,BC$3&gt;$K119),0,1)*тех!BN$6</f>
        <v>0</v>
      </c>
      <c r="BD119" s="64">
        <f>IF(AND(BD$3&gt;=$I119,$H119&gt;0,SUM($M119:BC119)&lt;$G119,$I119&lt;&gt;0),$G119/$H119,0)*IF(AND($K119&gt;0,BD$3&gt;$K119),0,1)*тех!BO$6</f>
        <v>0</v>
      </c>
      <c r="BE119" s="64">
        <f>IF(AND(BE$3&gt;=$I119,$H119&gt;0,SUM($M119:BD119)&lt;$G119,$I119&lt;&gt;0),$G119/$H119,0)*IF(AND($K119&gt;0,BE$3&gt;$K119),0,1)*тех!BP$6</f>
        <v>0</v>
      </c>
      <c r="BF119" s="64">
        <f>IF(AND(BF$3&gt;=$I119,$H119&gt;0,SUM($M119:BE119)&lt;$G119,$I119&lt;&gt;0),$G119/$H119,0)*IF(AND($K119&gt;0,BF$3&gt;$K119),0,1)*тех!BQ$6</f>
        <v>0</v>
      </c>
      <c r="BG119" s="64">
        <f>IF(AND(BG$3&gt;=$I119,$H119&gt;0,SUM($M119:BF119)&lt;$G119,$I119&lt;&gt;0),$G119/$H119,0)*IF(AND($K119&gt;0,BG$3&gt;$K119),0,1)*тех!BR$6</f>
        <v>0</v>
      </c>
      <c r="BH119" s="64">
        <f>IF(AND(BH$3&gt;=$I119,$H119&gt;0,SUM($M119:BG119)&lt;$G119,$I119&lt;&gt;0),$G119/$H119,0)*IF(AND($K119&gt;0,BH$3&gt;$K119),0,1)*тех!BS$6</f>
        <v>0</v>
      </c>
      <c r="BI119" s="64">
        <f>IF(AND(BI$3&gt;=$I119,$H119&gt;0,SUM($M119:BH119)&lt;$G119,$I119&lt;&gt;0),$G119/$H119,0)*IF(AND($K119&gt;0,BI$3&gt;$K119),0,1)*тех!BT$6</f>
        <v>0</v>
      </c>
      <c r="BJ119" s="64">
        <f>IF(AND(BJ$3&gt;=$I119,$H119&gt;0,SUM($M119:BI119)&lt;$G119,$I119&lt;&gt;0),$G119/$H119,0)*IF(AND($K119&gt;0,BJ$3&gt;$K119),0,1)*тех!BU$6</f>
        <v>0</v>
      </c>
      <c r="BK119" s="64">
        <f>IF(AND(BK$3&gt;=$I119,$H119&gt;0,SUM($M119:BJ119)&lt;$G119,$I119&lt;&gt;0),$G119/$H119,0)*IF(AND($K119&gt;0,BK$3&gt;$K119),0,1)*тех!BV$6</f>
        <v>0</v>
      </c>
      <c r="BL119" s="64">
        <f>IF(AND(BL$3&gt;=$I119,$H119&gt;0,SUM($M119:BK119)&lt;$G119,$I119&lt;&gt;0),$G119/$H119,0)*IF(AND($K119&gt;0,BL$3&gt;$K119),0,1)*тех!BW$6</f>
        <v>0</v>
      </c>
      <c r="BM119" s="64">
        <f>IF(AND(BM$3&gt;=$I119,$H119&gt;0,SUM($M119:BL119)&lt;$G119,$I119&lt;&gt;0),$G119/$H119,0)*IF(AND($K119&gt;0,BM$3&gt;$K119),0,1)*тех!BX$6</f>
        <v>0</v>
      </c>
      <c r="BN119" s="64">
        <f>IF(AND(BN$3&gt;=$I119,$H119&gt;0,SUM($M119:BM119)&lt;$G119,$I119&lt;&gt;0),$G119/$H119,0)*IF(AND($K119&gt;0,BN$3&gt;$K119),0,1)*тех!BY$6</f>
        <v>0</v>
      </c>
      <c r="BO119" s="64">
        <f>IF(AND(BO$3&gt;=$I119,$H119&gt;0,SUM($M119:BN119)&lt;$G119,$I119&lt;&gt;0),$G119/$H119,0)*IF(AND($K119&gt;0,BO$3&gt;$K119),0,1)*тех!BZ$6</f>
        <v>0</v>
      </c>
      <c r="BP119" s="64">
        <f>IF(AND(BP$3&gt;=$I119,$H119&gt;0,SUM($M119:BO119)&lt;$G119,$I119&lt;&gt;0),$G119/$H119,0)*IF(AND($K119&gt;0,BP$3&gt;$K119),0,1)*тех!CA$6</f>
        <v>0</v>
      </c>
      <c r="BQ119" s="64">
        <f>IF(AND(BQ$3&gt;=$I119,$H119&gt;0,SUM($M119:BP119)&lt;$G119,$I119&lt;&gt;0),$G119/$H119,0)*IF(AND($K119&gt;0,BQ$3&gt;$K119),0,1)*тех!CB$6</f>
        <v>0</v>
      </c>
      <c r="BR119" s="64">
        <f>IF(AND(BR$3&gt;=$I119,$H119&gt;0,SUM($M119:BQ119)&lt;$G119,$I119&lt;&gt;0),$G119/$H119,0)*IF(AND($K119&gt;0,BR$3&gt;$K119),0,1)*тех!CC$6</f>
        <v>0</v>
      </c>
      <c r="BS119" s="64">
        <f>IF(AND(BS$3&gt;=$I119,$H119&gt;0,SUM($M119:BR119)&lt;$G119,$I119&lt;&gt;0),$G119/$H119,0)*IF(AND($K119&gt;0,BS$3&gt;$K119),0,1)*тех!CD$6</f>
        <v>0</v>
      </c>
      <c r="BT119" s="64">
        <f>IF(AND(BT$3&gt;=$I119,$H119&gt;0,SUM($M119:BS119)&lt;$G119,$I119&lt;&gt;0),$G119/$H119,0)*IF(AND($K119&gt;0,BT$3&gt;$K119),0,1)*тех!CE$6</f>
        <v>0</v>
      </c>
    </row>
    <row r="120" spans="2:72" ht="15.75">
      <c r="B120" s="8"/>
      <c r="C120" s="102" t="s">
        <v>356</v>
      </c>
      <c r="D120" s="102"/>
      <c r="E120" s="103" t="s">
        <v>100</v>
      </c>
      <c r="F120" s="104">
        <f>SUM(F115:F119)</f>
        <v>0</v>
      </c>
      <c r="G120" s="104">
        <f>SUM(G115:G119)</f>
        <v>0</v>
      </c>
      <c r="H120" s="103" t="s">
        <v>100</v>
      </c>
      <c r="I120" s="103" t="s">
        <v>100</v>
      </c>
      <c r="J120" s="103" t="s">
        <v>100</v>
      </c>
      <c r="K120" s="103" t="s">
        <v>100</v>
      </c>
      <c r="M120" s="338">
        <f t="shared" ref="M120:AR120" si="15">SUM(M115:M119)</f>
        <v>0</v>
      </c>
      <c r="N120" s="338">
        <f t="shared" si="15"/>
        <v>0</v>
      </c>
      <c r="O120" s="338">
        <f t="shared" si="15"/>
        <v>0</v>
      </c>
      <c r="P120" s="338">
        <f t="shared" si="15"/>
        <v>0</v>
      </c>
      <c r="Q120" s="338">
        <f t="shared" si="15"/>
        <v>0</v>
      </c>
      <c r="R120" s="338">
        <f t="shared" si="15"/>
        <v>0</v>
      </c>
      <c r="S120" s="338">
        <f t="shared" si="15"/>
        <v>0</v>
      </c>
      <c r="T120" s="338">
        <f t="shared" si="15"/>
        <v>0</v>
      </c>
      <c r="U120" s="338">
        <f t="shared" si="15"/>
        <v>0</v>
      </c>
      <c r="V120" s="338">
        <f t="shared" si="15"/>
        <v>0</v>
      </c>
      <c r="W120" s="338">
        <f t="shared" si="15"/>
        <v>0</v>
      </c>
      <c r="X120" s="338">
        <f t="shared" si="15"/>
        <v>0</v>
      </c>
      <c r="Y120" s="338">
        <f t="shared" si="15"/>
        <v>0</v>
      </c>
      <c r="Z120" s="338">
        <f t="shared" si="15"/>
        <v>0</v>
      </c>
      <c r="AA120" s="338">
        <f t="shared" si="15"/>
        <v>0</v>
      </c>
      <c r="AB120" s="338">
        <f t="shared" si="15"/>
        <v>0</v>
      </c>
      <c r="AC120" s="338">
        <f t="shared" si="15"/>
        <v>0</v>
      </c>
      <c r="AD120" s="338">
        <f t="shared" si="15"/>
        <v>0</v>
      </c>
      <c r="AE120" s="338">
        <f t="shared" si="15"/>
        <v>0</v>
      </c>
      <c r="AF120" s="338">
        <f t="shared" si="15"/>
        <v>0</v>
      </c>
      <c r="AG120" s="338">
        <f t="shared" si="15"/>
        <v>0</v>
      </c>
      <c r="AH120" s="338">
        <f t="shared" si="15"/>
        <v>0</v>
      </c>
      <c r="AI120" s="338">
        <f t="shared" si="15"/>
        <v>0</v>
      </c>
      <c r="AJ120" s="338">
        <f t="shared" si="15"/>
        <v>0</v>
      </c>
      <c r="AK120" s="338">
        <f t="shared" si="15"/>
        <v>0</v>
      </c>
      <c r="AL120" s="338">
        <f t="shared" si="15"/>
        <v>0</v>
      </c>
      <c r="AM120" s="338">
        <f t="shared" si="15"/>
        <v>0</v>
      </c>
      <c r="AN120" s="338">
        <f t="shared" si="15"/>
        <v>0</v>
      </c>
      <c r="AO120" s="338">
        <f t="shared" si="15"/>
        <v>0</v>
      </c>
      <c r="AP120" s="338">
        <f t="shared" si="15"/>
        <v>0</v>
      </c>
      <c r="AQ120" s="338">
        <f t="shared" si="15"/>
        <v>0</v>
      </c>
      <c r="AR120" s="338">
        <f t="shared" si="15"/>
        <v>0</v>
      </c>
      <c r="AS120" s="338">
        <f t="shared" ref="AS120:BT120" si="16">SUM(AS115:AS119)</f>
        <v>0</v>
      </c>
      <c r="AT120" s="338">
        <f t="shared" si="16"/>
        <v>0</v>
      </c>
      <c r="AU120" s="338">
        <f t="shared" si="16"/>
        <v>0</v>
      </c>
      <c r="AV120" s="338">
        <f t="shared" si="16"/>
        <v>0</v>
      </c>
      <c r="AW120" s="338">
        <f t="shared" si="16"/>
        <v>0</v>
      </c>
      <c r="AX120" s="338">
        <f t="shared" si="16"/>
        <v>0</v>
      </c>
      <c r="AY120" s="338">
        <f t="shared" si="16"/>
        <v>0</v>
      </c>
      <c r="AZ120" s="338">
        <f t="shared" si="16"/>
        <v>0</v>
      </c>
      <c r="BA120" s="338">
        <f t="shared" si="16"/>
        <v>0</v>
      </c>
      <c r="BB120" s="338">
        <f t="shared" si="16"/>
        <v>0</v>
      </c>
      <c r="BC120" s="338">
        <f t="shared" si="16"/>
        <v>0</v>
      </c>
      <c r="BD120" s="338">
        <f t="shared" si="16"/>
        <v>0</v>
      </c>
      <c r="BE120" s="338">
        <f t="shared" si="16"/>
        <v>0</v>
      </c>
      <c r="BF120" s="338">
        <f t="shared" si="16"/>
        <v>0</v>
      </c>
      <c r="BG120" s="338">
        <f t="shared" si="16"/>
        <v>0</v>
      </c>
      <c r="BH120" s="338">
        <f t="shared" si="16"/>
        <v>0</v>
      </c>
      <c r="BI120" s="338">
        <f t="shared" si="16"/>
        <v>0</v>
      </c>
      <c r="BJ120" s="338">
        <f t="shared" si="16"/>
        <v>0</v>
      </c>
      <c r="BK120" s="338">
        <f t="shared" si="16"/>
        <v>0</v>
      </c>
      <c r="BL120" s="338">
        <f t="shared" si="16"/>
        <v>0</v>
      </c>
      <c r="BM120" s="338">
        <f t="shared" si="16"/>
        <v>0</v>
      </c>
      <c r="BN120" s="338">
        <f t="shared" si="16"/>
        <v>0</v>
      </c>
      <c r="BO120" s="338">
        <f t="shared" si="16"/>
        <v>0</v>
      </c>
      <c r="BP120" s="338">
        <f t="shared" si="16"/>
        <v>0</v>
      </c>
      <c r="BQ120" s="338">
        <f t="shared" si="16"/>
        <v>0</v>
      </c>
      <c r="BR120" s="338">
        <f t="shared" si="16"/>
        <v>0</v>
      </c>
      <c r="BS120" s="338">
        <f t="shared" si="16"/>
        <v>0</v>
      </c>
      <c r="BT120" s="338">
        <f t="shared" si="16"/>
        <v>0</v>
      </c>
    </row>
    <row r="122" spans="2:72" ht="18.75">
      <c r="B122" s="1" t="s">
        <v>281</v>
      </c>
      <c r="M122" s="25" t="s">
        <v>285</v>
      </c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7" t="s">
        <v>2</v>
      </c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9" t="s">
        <v>3</v>
      </c>
      <c r="AL122" s="30"/>
      <c r="AM122" s="30"/>
      <c r="AN122" s="30"/>
      <c r="AO122" s="30"/>
      <c r="AP122" s="30"/>
      <c r="AQ122" s="30"/>
      <c r="AR122" s="30"/>
      <c r="AS122" s="30"/>
      <c r="AT122" s="30"/>
      <c r="AU122" s="30"/>
      <c r="AV122" s="30"/>
      <c r="AW122" s="31" t="s">
        <v>4</v>
      </c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3" t="s">
        <v>5</v>
      </c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</row>
    <row r="123" spans="2:72" ht="45">
      <c r="B123" s="77" t="s">
        <v>66</v>
      </c>
      <c r="C123" s="77" t="s">
        <v>92</v>
      </c>
      <c r="D123" s="77" t="s">
        <v>240</v>
      </c>
      <c r="E123" s="77" t="s">
        <v>283</v>
      </c>
      <c r="F123" s="77" t="s">
        <v>74</v>
      </c>
      <c r="G123" s="77" t="s">
        <v>94</v>
      </c>
      <c r="H123" s="77" t="s">
        <v>282</v>
      </c>
      <c r="I123" s="77" t="s">
        <v>96</v>
      </c>
      <c r="J123" s="77" t="s">
        <v>100</v>
      </c>
      <c r="K123" s="77" t="s">
        <v>100</v>
      </c>
      <c r="M123" s="39">
        <f>Параметры!C11</f>
        <v>42370</v>
      </c>
      <c r="N123" s="39">
        <f>DATE(YEAR(M123),MONTH(M123)+1,1)</f>
        <v>42401</v>
      </c>
      <c r="O123" s="39">
        <f t="shared" ref="O123" si="17">DATE(YEAR(N123),MONTH(N123)+1,1)</f>
        <v>42430</v>
      </c>
      <c r="P123" s="39">
        <f t="shared" ref="P123" si="18">DATE(YEAR(O123),MONTH(O123)+1,1)</f>
        <v>42461</v>
      </c>
      <c r="Q123" s="39">
        <f t="shared" ref="Q123" si="19">DATE(YEAR(P123),MONTH(P123)+1,1)</f>
        <v>42491</v>
      </c>
      <c r="R123" s="39">
        <f t="shared" ref="R123" si="20">DATE(YEAR(Q123),MONTH(Q123)+1,1)</f>
        <v>42522</v>
      </c>
      <c r="S123" s="39">
        <f t="shared" ref="S123" si="21">DATE(YEAR(R123),MONTH(R123)+1,1)</f>
        <v>42552</v>
      </c>
      <c r="T123" s="39">
        <f t="shared" ref="T123" si="22">DATE(YEAR(S123),MONTH(S123)+1,1)</f>
        <v>42583</v>
      </c>
      <c r="U123" s="39">
        <f t="shared" ref="U123" si="23">DATE(YEAR(T123),MONTH(T123)+1,1)</f>
        <v>42614</v>
      </c>
      <c r="V123" s="39">
        <f t="shared" ref="V123" si="24">DATE(YEAR(U123),MONTH(U123)+1,1)</f>
        <v>42644</v>
      </c>
      <c r="W123" s="39">
        <f t="shared" ref="W123" si="25">DATE(YEAR(V123),MONTH(V123)+1,1)</f>
        <v>42675</v>
      </c>
      <c r="X123" s="39">
        <f t="shared" ref="X123" si="26">DATE(YEAR(W123),MONTH(W123)+1,1)</f>
        <v>42705</v>
      </c>
      <c r="Y123" s="39">
        <f t="shared" ref="Y123" si="27">DATE(YEAR(X123),MONTH(X123)+1,1)</f>
        <v>42736</v>
      </c>
      <c r="Z123" s="39">
        <f t="shared" ref="Z123" si="28">DATE(YEAR(Y123),MONTH(Y123)+1,1)</f>
        <v>42767</v>
      </c>
      <c r="AA123" s="39">
        <f t="shared" ref="AA123" si="29">DATE(YEAR(Z123),MONTH(Z123)+1,1)</f>
        <v>42795</v>
      </c>
      <c r="AB123" s="39">
        <f t="shared" ref="AB123" si="30">DATE(YEAR(AA123),MONTH(AA123)+1,1)</f>
        <v>42826</v>
      </c>
      <c r="AC123" s="39">
        <f t="shared" ref="AC123" si="31">DATE(YEAR(AB123),MONTH(AB123)+1,1)</f>
        <v>42856</v>
      </c>
      <c r="AD123" s="39">
        <f t="shared" ref="AD123" si="32">DATE(YEAR(AC123),MONTH(AC123)+1,1)</f>
        <v>42887</v>
      </c>
      <c r="AE123" s="39">
        <f t="shared" ref="AE123" si="33">DATE(YEAR(AD123),MONTH(AD123)+1,1)</f>
        <v>42917</v>
      </c>
      <c r="AF123" s="39">
        <f t="shared" ref="AF123" si="34">DATE(YEAR(AE123),MONTH(AE123)+1,1)</f>
        <v>42948</v>
      </c>
      <c r="AG123" s="39">
        <f t="shared" ref="AG123" si="35">DATE(YEAR(AF123),MONTH(AF123)+1,1)</f>
        <v>42979</v>
      </c>
      <c r="AH123" s="39">
        <f t="shared" ref="AH123" si="36">DATE(YEAR(AG123),MONTH(AG123)+1,1)</f>
        <v>43009</v>
      </c>
      <c r="AI123" s="39">
        <f t="shared" ref="AI123" si="37">DATE(YEAR(AH123),MONTH(AH123)+1,1)</f>
        <v>43040</v>
      </c>
      <c r="AJ123" s="39">
        <f t="shared" ref="AJ123" si="38">DATE(YEAR(AI123),MONTH(AI123)+1,1)</f>
        <v>43070</v>
      </c>
      <c r="AK123" s="39">
        <f t="shared" ref="AK123" si="39">DATE(YEAR(AJ123),MONTH(AJ123)+1,1)</f>
        <v>43101</v>
      </c>
      <c r="AL123" s="39">
        <f t="shared" ref="AL123" si="40">DATE(YEAR(AK123),MONTH(AK123)+1,1)</f>
        <v>43132</v>
      </c>
      <c r="AM123" s="39">
        <f t="shared" ref="AM123" si="41">DATE(YEAR(AL123),MONTH(AL123)+1,1)</f>
        <v>43160</v>
      </c>
      <c r="AN123" s="39">
        <f t="shared" ref="AN123" si="42">DATE(YEAR(AM123),MONTH(AM123)+1,1)</f>
        <v>43191</v>
      </c>
      <c r="AO123" s="39">
        <f t="shared" ref="AO123" si="43">DATE(YEAR(AN123),MONTH(AN123)+1,1)</f>
        <v>43221</v>
      </c>
      <c r="AP123" s="39">
        <f t="shared" ref="AP123" si="44">DATE(YEAR(AO123),MONTH(AO123)+1,1)</f>
        <v>43252</v>
      </c>
      <c r="AQ123" s="39">
        <f t="shared" ref="AQ123" si="45">DATE(YEAR(AP123),MONTH(AP123)+1,1)</f>
        <v>43282</v>
      </c>
      <c r="AR123" s="39">
        <f t="shared" ref="AR123" si="46">DATE(YEAR(AQ123),MONTH(AQ123)+1,1)</f>
        <v>43313</v>
      </c>
      <c r="AS123" s="39">
        <f t="shared" ref="AS123" si="47">DATE(YEAR(AR123),MONTH(AR123)+1,1)</f>
        <v>43344</v>
      </c>
      <c r="AT123" s="39">
        <f t="shared" ref="AT123" si="48">DATE(YEAR(AS123),MONTH(AS123)+1,1)</f>
        <v>43374</v>
      </c>
      <c r="AU123" s="39">
        <f t="shared" ref="AU123" si="49">DATE(YEAR(AT123),MONTH(AT123)+1,1)</f>
        <v>43405</v>
      </c>
      <c r="AV123" s="39">
        <f t="shared" ref="AV123" si="50">DATE(YEAR(AU123),MONTH(AU123)+1,1)</f>
        <v>43435</v>
      </c>
      <c r="AW123" s="39">
        <f t="shared" ref="AW123" si="51">DATE(YEAR(AV123),MONTH(AV123)+1,1)</f>
        <v>43466</v>
      </c>
      <c r="AX123" s="39">
        <f t="shared" ref="AX123" si="52">DATE(YEAR(AW123),MONTH(AW123)+1,1)</f>
        <v>43497</v>
      </c>
      <c r="AY123" s="39">
        <f t="shared" ref="AY123" si="53">DATE(YEAR(AX123),MONTH(AX123)+1,1)</f>
        <v>43525</v>
      </c>
      <c r="AZ123" s="39">
        <f t="shared" ref="AZ123" si="54">DATE(YEAR(AY123),MONTH(AY123)+1,1)</f>
        <v>43556</v>
      </c>
      <c r="BA123" s="39">
        <f t="shared" ref="BA123" si="55">DATE(YEAR(AZ123),MONTH(AZ123)+1,1)</f>
        <v>43586</v>
      </c>
      <c r="BB123" s="39">
        <f t="shared" ref="BB123" si="56">DATE(YEAR(BA123),MONTH(BA123)+1,1)</f>
        <v>43617</v>
      </c>
      <c r="BC123" s="39">
        <f t="shared" ref="BC123" si="57">DATE(YEAR(BB123),MONTH(BB123)+1,1)</f>
        <v>43647</v>
      </c>
      <c r="BD123" s="39">
        <f t="shared" ref="BD123" si="58">DATE(YEAR(BC123),MONTH(BC123)+1,1)</f>
        <v>43678</v>
      </c>
      <c r="BE123" s="39">
        <f t="shared" ref="BE123" si="59">DATE(YEAR(BD123),MONTH(BD123)+1,1)</f>
        <v>43709</v>
      </c>
      <c r="BF123" s="39">
        <f t="shared" ref="BF123" si="60">DATE(YEAR(BE123),MONTH(BE123)+1,1)</f>
        <v>43739</v>
      </c>
      <c r="BG123" s="39">
        <f t="shared" ref="BG123" si="61">DATE(YEAR(BF123),MONTH(BF123)+1,1)</f>
        <v>43770</v>
      </c>
      <c r="BH123" s="39">
        <f t="shared" ref="BH123" si="62">DATE(YEAR(BG123),MONTH(BG123)+1,1)</f>
        <v>43800</v>
      </c>
      <c r="BI123" s="39">
        <f t="shared" ref="BI123" si="63">DATE(YEAR(BH123),MONTH(BH123)+1,1)</f>
        <v>43831</v>
      </c>
      <c r="BJ123" s="39">
        <f t="shared" ref="BJ123" si="64">DATE(YEAR(BI123),MONTH(BI123)+1,1)</f>
        <v>43862</v>
      </c>
      <c r="BK123" s="39">
        <f t="shared" ref="BK123" si="65">DATE(YEAR(BJ123),MONTH(BJ123)+1,1)</f>
        <v>43891</v>
      </c>
      <c r="BL123" s="39">
        <f t="shared" ref="BL123" si="66">DATE(YEAR(BK123),MONTH(BK123)+1,1)</f>
        <v>43922</v>
      </c>
      <c r="BM123" s="39">
        <f t="shared" ref="BM123" si="67">DATE(YEAR(BL123),MONTH(BL123)+1,1)</f>
        <v>43952</v>
      </c>
      <c r="BN123" s="39">
        <f t="shared" ref="BN123" si="68">DATE(YEAR(BM123),MONTH(BM123)+1,1)</f>
        <v>43983</v>
      </c>
      <c r="BO123" s="39">
        <f t="shared" ref="BO123" si="69">DATE(YEAR(BN123),MONTH(BN123)+1,1)</f>
        <v>44013</v>
      </c>
      <c r="BP123" s="39">
        <f t="shared" ref="BP123" si="70">DATE(YEAR(BO123),MONTH(BO123)+1,1)</f>
        <v>44044</v>
      </c>
      <c r="BQ123" s="39">
        <f t="shared" ref="BQ123" si="71">DATE(YEAR(BP123),MONTH(BP123)+1,1)</f>
        <v>44075</v>
      </c>
      <c r="BR123" s="39">
        <f t="shared" ref="BR123" si="72">DATE(YEAR(BQ123),MONTH(BQ123)+1,1)</f>
        <v>44105</v>
      </c>
      <c r="BS123" s="39">
        <f t="shared" ref="BS123" si="73">DATE(YEAR(BR123),MONTH(BR123)+1,1)</f>
        <v>44136</v>
      </c>
      <c r="BT123" s="39">
        <f t="shared" ref="BT123" si="74">DATE(YEAR(BS123),MONTH(BS123)+1,1)</f>
        <v>44166</v>
      </c>
    </row>
    <row r="124" spans="2:72">
      <c r="B124" s="5"/>
      <c r="C124" s="4" t="s">
        <v>286</v>
      </c>
      <c r="D124" s="4"/>
      <c r="E124" s="5"/>
      <c r="F124" s="5"/>
      <c r="G124" s="5"/>
      <c r="H124" s="5"/>
      <c r="I124" s="5"/>
      <c r="J124" s="100"/>
      <c r="K124" s="100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</row>
    <row r="125" spans="2:72">
      <c r="B125" s="3">
        <v>1</v>
      </c>
      <c r="C125" s="19" t="s">
        <v>747</v>
      </c>
      <c r="D125" s="80" t="s">
        <v>100</v>
      </c>
      <c r="E125" s="71">
        <v>0</v>
      </c>
      <c r="F125" s="19">
        <v>0</v>
      </c>
      <c r="G125" s="76">
        <f>E125*F125</f>
        <v>0</v>
      </c>
      <c r="H125" s="19">
        <v>0</v>
      </c>
      <c r="I125" s="20">
        <f>$M$3</f>
        <v>42370</v>
      </c>
      <c r="J125" s="105" t="s">
        <v>100</v>
      </c>
      <c r="K125" s="105" t="s">
        <v>100</v>
      </c>
      <c r="M125" s="64">
        <f>IF(AND(M$3&gt;=$I125,M$3&lt;DATE(YEAR($I125),MONTH($I125)+$H125,1),$H125&lt;&gt;0),$G125,0)*тех!X$6</f>
        <v>0</v>
      </c>
      <c r="N125" s="64">
        <f>IF(AND(N$3&gt;=$I125,N$3&lt;DATE(YEAR($I125),MONTH($I125)+$H125,1),$H125&lt;&gt;0),$G125,0)*тех!Y$6</f>
        <v>0</v>
      </c>
      <c r="O125" s="64">
        <f>IF(AND(O$3&gt;=$I125,O$3&lt;DATE(YEAR($I125),MONTH($I125)+$H125,1),$H125&lt;&gt;0),$G125,0)*тех!Z$6</f>
        <v>0</v>
      </c>
      <c r="P125" s="64">
        <f>IF(AND(P$3&gt;=$I125,P$3&lt;DATE(YEAR($I125),MONTH($I125)+$H125,1),$H125&lt;&gt;0),$G125,0)*тех!AA$6</f>
        <v>0</v>
      </c>
      <c r="Q125" s="64">
        <f>IF(AND(Q$3&gt;=$I125,Q$3&lt;DATE(YEAR($I125),MONTH($I125)+$H125,1),$H125&lt;&gt;0),$G125,0)*тех!AB$6</f>
        <v>0</v>
      </c>
      <c r="R125" s="64">
        <f>IF(AND(R$3&gt;=$I125,R$3&lt;DATE(YEAR($I125),MONTH($I125)+$H125,1),$H125&lt;&gt;0),$G125,0)*тех!AC$6</f>
        <v>0</v>
      </c>
      <c r="S125" s="64">
        <f>IF(AND(S$3&gt;=$I125,S$3&lt;DATE(YEAR($I125),MONTH($I125)+$H125,1),$H125&lt;&gt;0),$G125,0)*тех!AD$6</f>
        <v>0</v>
      </c>
      <c r="T125" s="64">
        <f>IF(AND(T$3&gt;=$I125,T$3&lt;DATE(YEAR($I125),MONTH($I125)+$H125,1),$H125&lt;&gt;0),$G125,0)*тех!AE$6</f>
        <v>0</v>
      </c>
      <c r="U125" s="64">
        <f>IF(AND(U$3&gt;=$I125,U$3&lt;DATE(YEAR($I125),MONTH($I125)+$H125,1),$H125&lt;&gt;0),$G125,0)*тех!AF$6</f>
        <v>0</v>
      </c>
      <c r="V125" s="64">
        <f>IF(AND(V$3&gt;=$I125,V$3&lt;DATE(YEAR($I125),MONTH($I125)+$H125,1),$H125&lt;&gt;0),$G125,0)*тех!AG$6</f>
        <v>0</v>
      </c>
      <c r="W125" s="64">
        <f>IF(AND(W$3&gt;=$I125,W$3&lt;DATE(YEAR($I125),MONTH($I125)+$H125,1),$H125&lt;&gt;0),$G125,0)*тех!AH$6</f>
        <v>0</v>
      </c>
      <c r="X125" s="64">
        <f>IF(AND(X$3&gt;=$I125,X$3&lt;DATE(YEAR($I125),MONTH($I125)+$H125,1),$H125&lt;&gt;0),$G125,0)*тех!AI$6</f>
        <v>0</v>
      </c>
      <c r="Y125" s="64">
        <f>IF(AND(Y$3&gt;=$I125,Y$3&lt;DATE(YEAR($I125),MONTH($I125)+$H125,1),$H125&lt;&gt;0),$G125,0)*тех!AJ$6</f>
        <v>0</v>
      </c>
      <c r="Z125" s="64">
        <f>IF(AND(Z$3&gt;=$I125,Z$3&lt;DATE(YEAR($I125),MONTH($I125)+$H125,1),$H125&lt;&gt;0),$G125,0)*тех!AK$6</f>
        <v>0</v>
      </c>
      <c r="AA125" s="64">
        <f>IF(AND(AA$3&gt;=$I125,AA$3&lt;DATE(YEAR($I125),MONTH($I125)+$H125,1),$H125&lt;&gt;0),$G125,0)*тех!AL$6</f>
        <v>0</v>
      </c>
      <c r="AB125" s="64">
        <f>IF(AND(AB$3&gt;=$I125,AB$3&lt;DATE(YEAR($I125),MONTH($I125)+$H125,1),$H125&lt;&gt;0),$G125,0)*тех!AM$6</f>
        <v>0</v>
      </c>
      <c r="AC125" s="64">
        <f>IF(AND(AC$3&gt;=$I125,AC$3&lt;DATE(YEAR($I125),MONTH($I125)+$H125,1),$H125&lt;&gt;0),$G125,0)*тех!AN$6</f>
        <v>0</v>
      </c>
      <c r="AD125" s="64">
        <f>IF(AND(AD$3&gt;=$I125,AD$3&lt;DATE(YEAR($I125),MONTH($I125)+$H125,1),$H125&lt;&gt;0),$G125,0)*тех!AO$6</f>
        <v>0</v>
      </c>
      <c r="AE125" s="64">
        <f>IF(AND(AE$3&gt;=$I125,AE$3&lt;DATE(YEAR($I125),MONTH($I125)+$H125,1),$H125&lt;&gt;0),$G125,0)*тех!AP$6</f>
        <v>0</v>
      </c>
      <c r="AF125" s="64">
        <f>IF(AND(AF$3&gt;=$I125,AF$3&lt;DATE(YEAR($I125),MONTH($I125)+$H125,1),$H125&lt;&gt;0),$G125,0)*тех!AQ$6</f>
        <v>0</v>
      </c>
      <c r="AG125" s="64">
        <f>IF(AND(AG$3&gt;=$I125,AG$3&lt;DATE(YEAR($I125),MONTH($I125)+$H125,1),$H125&lt;&gt;0),$G125,0)*тех!AR$6</f>
        <v>0</v>
      </c>
      <c r="AH125" s="64">
        <f>IF(AND(AH$3&gt;=$I125,AH$3&lt;DATE(YEAR($I125),MONTH($I125)+$H125,1),$H125&lt;&gt;0),$G125,0)*тех!AS$6</f>
        <v>0</v>
      </c>
      <c r="AI125" s="64">
        <f>IF(AND(AI$3&gt;=$I125,AI$3&lt;DATE(YEAR($I125),MONTH($I125)+$H125,1),$H125&lt;&gt;0),$G125,0)*тех!AT$6</f>
        <v>0</v>
      </c>
      <c r="AJ125" s="64">
        <f>IF(AND(AJ$3&gt;=$I125,AJ$3&lt;DATE(YEAR($I125),MONTH($I125)+$H125,1),$H125&lt;&gt;0),$G125,0)*тех!AU$6</f>
        <v>0</v>
      </c>
      <c r="AK125" s="64">
        <f>IF(AND(AK$3&gt;=$I125,AK$3&lt;DATE(YEAR($I125),MONTH($I125)+$H125,1),$H125&lt;&gt;0),$G125,0)*тех!AV$6</f>
        <v>0</v>
      </c>
      <c r="AL125" s="64">
        <f>IF(AND(AL$3&gt;=$I125,AL$3&lt;DATE(YEAR($I125),MONTH($I125)+$H125,1),$H125&lt;&gt;0),$G125,0)*тех!AW$6</f>
        <v>0</v>
      </c>
      <c r="AM125" s="64">
        <f>IF(AND(AM$3&gt;=$I125,AM$3&lt;DATE(YEAR($I125),MONTH($I125)+$H125,1),$H125&lt;&gt;0),$G125,0)*тех!AX$6</f>
        <v>0</v>
      </c>
      <c r="AN125" s="64">
        <f>IF(AND(AN$3&gt;=$I125,AN$3&lt;DATE(YEAR($I125),MONTH($I125)+$H125,1),$H125&lt;&gt;0),$G125,0)*тех!AY$6</f>
        <v>0</v>
      </c>
      <c r="AO125" s="64">
        <f>IF(AND(AO$3&gt;=$I125,AO$3&lt;DATE(YEAR($I125),MONTH($I125)+$H125,1),$H125&lt;&gt;0),$G125,0)*тех!AZ$6</f>
        <v>0</v>
      </c>
      <c r="AP125" s="64">
        <f>IF(AND(AP$3&gt;=$I125,AP$3&lt;DATE(YEAR($I125),MONTH($I125)+$H125,1),$H125&lt;&gt;0),$G125,0)*тех!BA$6</f>
        <v>0</v>
      </c>
      <c r="AQ125" s="64">
        <f>IF(AND(AQ$3&gt;=$I125,AQ$3&lt;DATE(YEAR($I125),MONTH($I125)+$H125,1),$H125&lt;&gt;0),$G125,0)*тех!BB$6</f>
        <v>0</v>
      </c>
      <c r="AR125" s="64">
        <f>IF(AND(AR$3&gt;=$I125,AR$3&lt;DATE(YEAR($I125),MONTH($I125)+$H125,1),$H125&lt;&gt;0),$G125,0)*тех!BC$6</f>
        <v>0</v>
      </c>
      <c r="AS125" s="64">
        <f>IF(AND(AS$3&gt;=$I125,AS$3&lt;DATE(YEAR($I125),MONTH($I125)+$H125,1),$H125&lt;&gt;0),$G125,0)*тех!BD$6</f>
        <v>0</v>
      </c>
      <c r="AT125" s="64">
        <f>IF(AND(AT$3&gt;=$I125,AT$3&lt;DATE(YEAR($I125),MONTH($I125)+$H125,1),$H125&lt;&gt;0),$G125,0)*тех!BE$6</f>
        <v>0</v>
      </c>
      <c r="AU125" s="64">
        <f>IF(AND(AU$3&gt;=$I125,AU$3&lt;DATE(YEAR($I125),MONTH($I125)+$H125,1),$H125&lt;&gt;0),$G125,0)*тех!BF$6</f>
        <v>0</v>
      </c>
      <c r="AV125" s="64">
        <f>IF(AND(AV$3&gt;=$I125,AV$3&lt;DATE(YEAR($I125),MONTH($I125)+$H125,1),$H125&lt;&gt;0),$G125,0)*тех!BG$6</f>
        <v>0</v>
      </c>
      <c r="AW125" s="64">
        <f>IF(AND(AW$3&gt;=$I125,AW$3&lt;DATE(YEAR($I125),MONTH($I125)+$H125,1),$H125&lt;&gt;0),$G125,0)*тех!BH$6</f>
        <v>0</v>
      </c>
      <c r="AX125" s="64">
        <f>IF(AND(AX$3&gt;=$I125,AX$3&lt;DATE(YEAR($I125),MONTH($I125)+$H125,1),$H125&lt;&gt;0),$G125,0)*тех!BI$6</f>
        <v>0</v>
      </c>
      <c r="AY125" s="64">
        <f>IF(AND(AY$3&gt;=$I125,AY$3&lt;DATE(YEAR($I125),MONTH($I125)+$H125,1),$H125&lt;&gt;0),$G125,0)*тех!BJ$6</f>
        <v>0</v>
      </c>
      <c r="AZ125" s="64">
        <f>IF(AND(AZ$3&gt;=$I125,AZ$3&lt;DATE(YEAR($I125),MONTH($I125)+$H125,1),$H125&lt;&gt;0),$G125,0)*тех!BK$6</f>
        <v>0</v>
      </c>
      <c r="BA125" s="64">
        <f>IF(AND(BA$3&gt;=$I125,BA$3&lt;DATE(YEAR($I125),MONTH($I125)+$H125,1),$H125&lt;&gt;0),$G125,0)*тех!BL$6</f>
        <v>0</v>
      </c>
      <c r="BB125" s="64">
        <f>IF(AND(BB$3&gt;=$I125,BB$3&lt;DATE(YEAR($I125),MONTH($I125)+$H125,1),$H125&lt;&gt;0),$G125,0)*тех!BM$6</f>
        <v>0</v>
      </c>
      <c r="BC125" s="64">
        <f>IF(AND(BC$3&gt;=$I125,BC$3&lt;DATE(YEAR($I125),MONTH($I125)+$H125,1),$H125&lt;&gt;0),$G125,0)*тех!BN$6</f>
        <v>0</v>
      </c>
      <c r="BD125" s="64">
        <f>IF(AND(BD$3&gt;=$I125,BD$3&lt;DATE(YEAR($I125),MONTH($I125)+$H125,1),$H125&lt;&gt;0),$G125,0)*тех!BO$6</f>
        <v>0</v>
      </c>
      <c r="BE125" s="64">
        <f>IF(AND(BE$3&gt;=$I125,BE$3&lt;DATE(YEAR($I125),MONTH($I125)+$H125,1),$H125&lt;&gt;0),$G125,0)*тех!BP$6</f>
        <v>0</v>
      </c>
      <c r="BF125" s="64">
        <f>IF(AND(BF$3&gt;=$I125,BF$3&lt;DATE(YEAR($I125),MONTH($I125)+$H125,1),$H125&lt;&gt;0),$G125,0)*тех!BQ$6</f>
        <v>0</v>
      </c>
      <c r="BG125" s="64">
        <f>IF(AND(BG$3&gt;=$I125,BG$3&lt;DATE(YEAR($I125),MONTH($I125)+$H125,1),$H125&lt;&gt;0),$G125,0)*тех!BR$6</f>
        <v>0</v>
      </c>
      <c r="BH125" s="64">
        <f>IF(AND(BH$3&gt;=$I125,BH$3&lt;DATE(YEAR($I125),MONTH($I125)+$H125,1),$H125&lt;&gt;0),$G125,0)*тех!BS$6</f>
        <v>0</v>
      </c>
      <c r="BI125" s="64">
        <f>IF(AND(BI$3&gt;=$I125,BI$3&lt;DATE(YEAR($I125),MONTH($I125)+$H125,1),$H125&lt;&gt;0),$G125,0)*тех!BT$6</f>
        <v>0</v>
      </c>
      <c r="BJ125" s="64">
        <f>IF(AND(BJ$3&gt;=$I125,BJ$3&lt;DATE(YEAR($I125),MONTH($I125)+$H125,1),$H125&lt;&gt;0),$G125,0)*тех!BU$6</f>
        <v>0</v>
      </c>
      <c r="BK125" s="64">
        <f>IF(AND(BK$3&gt;=$I125,BK$3&lt;DATE(YEAR($I125),MONTH($I125)+$H125,1),$H125&lt;&gt;0),$G125,0)*тех!BV$6</f>
        <v>0</v>
      </c>
      <c r="BL125" s="64">
        <f>IF(AND(BL$3&gt;=$I125,BL$3&lt;DATE(YEAR($I125),MONTH($I125)+$H125,1),$H125&lt;&gt;0),$G125,0)*тех!BW$6</f>
        <v>0</v>
      </c>
      <c r="BM125" s="64">
        <f>IF(AND(BM$3&gt;=$I125,BM$3&lt;DATE(YEAR($I125),MONTH($I125)+$H125,1),$H125&lt;&gt;0),$G125,0)*тех!BX$6</f>
        <v>0</v>
      </c>
      <c r="BN125" s="64">
        <f>IF(AND(BN$3&gt;=$I125,BN$3&lt;DATE(YEAR($I125),MONTH($I125)+$H125,1),$H125&lt;&gt;0),$G125,0)*тех!BY$6</f>
        <v>0</v>
      </c>
      <c r="BO125" s="64">
        <f>IF(AND(BO$3&gt;=$I125,BO$3&lt;DATE(YEAR($I125),MONTH($I125)+$H125,1),$H125&lt;&gt;0),$G125,0)*тех!BZ$6</f>
        <v>0</v>
      </c>
      <c r="BP125" s="64">
        <f>IF(AND(BP$3&gt;=$I125,BP$3&lt;DATE(YEAR($I125),MONTH($I125)+$H125,1),$H125&lt;&gt;0),$G125,0)*тех!CA$6</f>
        <v>0</v>
      </c>
      <c r="BQ125" s="64">
        <f>IF(AND(BQ$3&gt;=$I125,BQ$3&lt;DATE(YEAR($I125),MONTH($I125)+$H125,1),$H125&lt;&gt;0),$G125,0)*тех!CB$6</f>
        <v>0</v>
      </c>
      <c r="BR125" s="64">
        <f>IF(AND(BR$3&gt;=$I125,BR$3&lt;DATE(YEAR($I125),MONTH($I125)+$H125,1),$H125&lt;&gt;0),$G125,0)*тех!CC$6</f>
        <v>0</v>
      </c>
      <c r="BS125" s="64">
        <f>IF(AND(BS$3&gt;=$I125,BS$3&lt;DATE(YEAR($I125),MONTH($I125)+$H125,1),$H125&lt;&gt;0),$G125,0)*тех!CD$6</f>
        <v>0</v>
      </c>
      <c r="BT125" s="64">
        <f>IF(AND(BT$3&gt;=$I125,BT$3&lt;DATE(YEAR($I125),MONTH($I125)+$H125,1),$H125&lt;&gt;0),$G125,0)*тех!CE$6</f>
        <v>0</v>
      </c>
    </row>
    <row r="126" spans="2:72">
      <c r="B126" s="3">
        <v>2</v>
      </c>
      <c r="C126" s="19" t="s">
        <v>748</v>
      </c>
      <c r="D126" s="80" t="s">
        <v>100</v>
      </c>
      <c r="E126" s="71"/>
      <c r="F126" s="19"/>
      <c r="G126" s="76">
        <f t="shared" ref="G126:G154" si="75">E126*F126</f>
        <v>0</v>
      </c>
      <c r="H126" s="19"/>
      <c r="I126" s="20"/>
      <c r="J126" s="106" t="s">
        <v>100</v>
      </c>
      <c r="K126" s="106" t="s">
        <v>100</v>
      </c>
      <c r="M126" s="64">
        <f>IF(AND(M$3&gt;=$I126,M$3&lt;DATE(YEAR($I126),MONTH($I126)+$H126,1),$H126&lt;&gt;0),$G126,0)*тех!X$6</f>
        <v>0</v>
      </c>
      <c r="N126" s="64">
        <f>IF(AND(N$3&gt;=$I126,N$3&lt;DATE(YEAR($I126),MONTH($I126)+$H126,1),$H126&lt;&gt;0),$G126,0)*тех!Y$6</f>
        <v>0</v>
      </c>
      <c r="O126" s="64">
        <f>IF(AND(O$3&gt;=$I126,O$3&lt;DATE(YEAR($I126),MONTH($I126)+$H126,1),$H126&lt;&gt;0),$G126,0)*тех!Z$6</f>
        <v>0</v>
      </c>
      <c r="P126" s="64">
        <f>IF(AND(P$3&gt;=$I126,P$3&lt;DATE(YEAR($I126),MONTH($I126)+$H126,1),$H126&lt;&gt;0),$G126,0)*тех!AA$6</f>
        <v>0</v>
      </c>
      <c r="Q126" s="64">
        <f>IF(AND(Q$3&gt;=$I126,Q$3&lt;DATE(YEAR($I126),MONTH($I126)+$H126,1),$H126&lt;&gt;0),$G126,0)*тех!AB$6</f>
        <v>0</v>
      </c>
      <c r="R126" s="64">
        <f>IF(AND(R$3&gt;=$I126,R$3&lt;DATE(YEAR($I126),MONTH($I126)+$H126,1),$H126&lt;&gt;0),$G126,0)*тех!AC$6</f>
        <v>0</v>
      </c>
      <c r="S126" s="64">
        <f>IF(AND(S$3&gt;=$I126,S$3&lt;DATE(YEAR($I126),MONTH($I126)+$H126,1),$H126&lt;&gt;0),$G126,0)*тех!AD$6</f>
        <v>0</v>
      </c>
      <c r="T126" s="64">
        <f>IF(AND(T$3&gt;=$I126,T$3&lt;DATE(YEAR($I126),MONTH($I126)+$H126,1),$H126&lt;&gt;0),$G126,0)*тех!AE$6</f>
        <v>0</v>
      </c>
      <c r="U126" s="64">
        <f>IF(AND(U$3&gt;=$I126,U$3&lt;DATE(YEAR($I126),MONTH($I126)+$H126,1),$H126&lt;&gt;0),$G126,0)*тех!AF$6</f>
        <v>0</v>
      </c>
      <c r="V126" s="64">
        <f>IF(AND(V$3&gt;=$I126,V$3&lt;DATE(YEAR($I126),MONTH($I126)+$H126,1),$H126&lt;&gt;0),$G126,0)*тех!AG$6</f>
        <v>0</v>
      </c>
      <c r="W126" s="64">
        <f>IF(AND(W$3&gt;=$I126,W$3&lt;DATE(YEAR($I126),MONTH($I126)+$H126,1),$H126&lt;&gt;0),$G126,0)*тех!AH$6</f>
        <v>0</v>
      </c>
      <c r="X126" s="64">
        <f>IF(AND(X$3&gt;=$I126,X$3&lt;DATE(YEAR($I126),MONTH($I126)+$H126,1),$H126&lt;&gt;0),$G126,0)*тех!AI$6</f>
        <v>0</v>
      </c>
      <c r="Y126" s="64">
        <f>IF(AND(Y$3&gt;=$I126,Y$3&lt;DATE(YEAR($I126),MONTH($I126)+$H126,1),$H126&lt;&gt;0),$G126,0)*тех!AJ$6</f>
        <v>0</v>
      </c>
      <c r="Z126" s="64">
        <f>IF(AND(Z$3&gt;=$I126,Z$3&lt;DATE(YEAR($I126),MONTH($I126)+$H126,1),$H126&lt;&gt;0),$G126,0)*тех!AK$6</f>
        <v>0</v>
      </c>
      <c r="AA126" s="64">
        <f>IF(AND(AA$3&gt;=$I126,AA$3&lt;DATE(YEAR($I126),MONTH($I126)+$H126,1),$H126&lt;&gt;0),$G126,0)*тех!AL$6</f>
        <v>0</v>
      </c>
      <c r="AB126" s="64">
        <f>IF(AND(AB$3&gt;=$I126,AB$3&lt;DATE(YEAR($I126),MONTH($I126)+$H126,1),$H126&lt;&gt;0),$G126,0)*тех!AM$6</f>
        <v>0</v>
      </c>
      <c r="AC126" s="64">
        <f>IF(AND(AC$3&gt;=$I126,AC$3&lt;DATE(YEAR($I126),MONTH($I126)+$H126,1),$H126&lt;&gt;0),$G126,0)*тех!AN$6</f>
        <v>0</v>
      </c>
      <c r="AD126" s="64">
        <f>IF(AND(AD$3&gt;=$I126,AD$3&lt;DATE(YEAR($I126),MONTH($I126)+$H126,1),$H126&lt;&gt;0),$G126,0)*тех!AO$6</f>
        <v>0</v>
      </c>
      <c r="AE126" s="64">
        <f>IF(AND(AE$3&gt;=$I126,AE$3&lt;DATE(YEAR($I126),MONTH($I126)+$H126,1),$H126&lt;&gt;0),$G126,0)*тех!AP$6</f>
        <v>0</v>
      </c>
      <c r="AF126" s="64">
        <f>IF(AND(AF$3&gt;=$I126,AF$3&lt;DATE(YEAR($I126),MONTH($I126)+$H126,1),$H126&lt;&gt;0),$G126,0)*тех!AQ$6</f>
        <v>0</v>
      </c>
      <c r="AG126" s="64">
        <f>IF(AND(AG$3&gt;=$I126,AG$3&lt;DATE(YEAR($I126),MONTH($I126)+$H126,1),$H126&lt;&gt;0),$G126,0)*тех!AR$6</f>
        <v>0</v>
      </c>
      <c r="AH126" s="64">
        <f>IF(AND(AH$3&gt;=$I126,AH$3&lt;DATE(YEAR($I126),MONTH($I126)+$H126,1),$H126&lt;&gt;0),$G126,0)*тех!AS$6</f>
        <v>0</v>
      </c>
      <c r="AI126" s="64">
        <f>IF(AND(AI$3&gt;=$I126,AI$3&lt;DATE(YEAR($I126),MONTH($I126)+$H126,1),$H126&lt;&gt;0),$G126,0)*тех!AT$6</f>
        <v>0</v>
      </c>
      <c r="AJ126" s="64">
        <f>IF(AND(AJ$3&gt;=$I126,AJ$3&lt;DATE(YEAR($I126),MONTH($I126)+$H126,1),$H126&lt;&gt;0),$G126,0)*тех!AU$6</f>
        <v>0</v>
      </c>
      <c r="AK126" s="64">
        <f>IF(AND(AK$3&gt;=$I126,AK$3&lt;DATE(YEAR($I126),MONTH($I126)+$H126,1),$H126&lt;&gt;0),$G126,0)*тех!AV$6</f>
        <v>0</v>
      </c>
      <c r="AL126" s="64">
        <f>IF(AND(AL$3&gt;=$I126,AL$3&lt;DATE(YEAR($I126),MONTH($I126)+$H126,1),$H126&lt;&gt;0),$G126,0)*тех!AW$6</f>
        <v>0</v>
      </c>
      <c r="AM126" s="64">
        <f>IF(AND(AM$3&gt;=$I126,AM$3&lt;DATE(YEAR($I126),MONTH($I126)+$H126,1),$H126&lt;&gt;0),$G126,0)*тех!AX$6</f>
        <v>0</v>
      </c>
      <c r="AN126" s="64">
        <f>IF(AND(AN$3&gt;=$I126,AN$3&lt;DATE(YEAR($I126),MONTH($I126)+$H126,1),$H126&lt;&gt;0),$G126,0)*тех!AY$6</f>
        <v>0</v>
      </c>
      <c r="AO126" s="64">
        <f>IF(AND(AO$3&gt;=$I126,AO$3&lt;DATE(YEAR($I126),MONTH($I126)+$H126,1),$H126&lt;&gt;0),$G126,0)*тех!AZ$6</f>
        <v>0</v>
      </c>
      <c r="AP126" s="64">
        <f>IF(AND(AP$3&gt;=$I126,AP$3&lt;DATE(YEAR($I126),MONTH($I126)+$H126,1),$H126&lt;&gt;0),$G126,0)*тех!BA$6</f>
        <v>0</v>
      </c>
      <c r="AQ126" s="64">
        <f>IF(AND(AQ$3&gt;=$I126,AQ$3&lt;DATE(YEAR($I126),MONTH($I126)+$H126,1),$H126&lt;&gt;0),$G126,0)*тех!BB$6</f>
        <v>0</v>
      </c>
      <c r="AR126" s="64">
        <f>IF(AND(AR$3&gt;=$I126,AR$3&lt;DATE(YEAR($I126),MONTH($I126)+$H126,1),$H126&lt;&gt;0),$G126,0)*тех!BC$6</f>
        <v>0</v>
      </c>
      <c r="AS126" s="64">
        <f>IF(AND(AS$3&gt;=$I126,AS$3&lt;DATE(YEAR($I126),MONTH($I126)+$H126,1),$H126&lt;&gt;0),$G126,0)*тех!BD$6</f>
        <v>0</v>
      </c>
      <c r="AT126" s="64">
        <f>IF(AND(AT$3&gt;=$I126,AT$3&lt;DATE(YEAR($I126),MONTH($I126)+$H126,1),$H126&lt;&gt;0),$G126,0)*тех!BE$6</f>
        <v>0</v>
      </c>
      <c r="AU126" s="64">
        <f>IF(AND(AU$3&gt;=$I126,AU$3&lt;DATE(YEAR($I126),MONTH($I126)+$H126,1),$H126&lt;&gt;0),$G126,0)*тех!BF$6</f>
        <v>0</v>
      </c>
      <c r="AV126" s="64">
        <f>IF(AND(AV$3&gt;=$I126,AV$3&lt;DATE(YEAR($I126),MONTH($I126)+$H126,1),$H126&lt;&gt;0),$G126,0)*тех!BG$6</f>
        <v>0</v>
      </c>
      <c r="AW126" s="64">
        <f>IF(AND(AW$3&gt;=$I126,AW$3&lt;DATE(YEAR($I126),MONTH($I126)+$H126,1),$H126&lt;&gt;0),$G126,0)*тех!BH$6</f>
        <v>0</v>
      </c>
      <c r="AX126" s="64">
        <f>IF(AND(AX$3&gt;=$I126,AX$3&lt;DATE(YEAR($I126),MONTH($I126)+$H126,1),$H126&lt;&gt;0),$G126,0)*тех!BI$6</f>
        <v>0</v>
      </c>
      <c r="AY126" s="64">
        <f>IF(AND(AY$3&gt;=$I126,AY$3&lt;DATE(YEAR($I126),MONTH($I126)+$H126,1),$H126&lt;&gt;0),$G126,0)*тех!BJ$6</f>
        <v>0</v>
      </c>
      <c r="AZ126" s="64">
        <f>IF(AND(AZ$3&gt;=$I126,AZ$3&lt;DATE(YEAR($I126),MONTH($I126)+$H126,1),$H126&lt;&gt;0),$G126,0)*тех!BK$6</f>
        <v>0</v>
      </c>
      <c r="BA126" s="64">
        <f>IF(AND(BA$3&gt;=$I126,BA$3&lt;DATE(YEAR($I126),MONTH($I126)+$H126,1),$H126&lt;&gt;0),$G126,0)*тех!BL$6</f>
        <v>0</v>
      </c>
      <c r="BB126" s="64">
        <f>IF(AND(BB$3&gt;=$I126,BB$3&lt;DATE(YEAR($I126),MONTH($I126)+$H126,1),$H126&lt;&gt;0),$G126,0)*тех!BM$6</f>
        <v>0</v>
      </c>
      <c r="BC126" s="64">
        <f>IF(AND(BC$3&gt;=$I126,BC$3&lt;DATE(YEAR($I126),MONTH($I126)+$H126,1),$H126&lt;&gt;0),$G126,0)*тех!BN$6</f>
        <v>0</v>
      </c>
      <c r="BD126" s="64">
        <f>IF(AND(BD$3&gt;=$I126,BD$3&lt;DATE(YEAR($I126),MONTH($I126)+$H126,1),$H126&lt;&gt;0),$G126,0)*тех!BO$6</f>
        <v>0</v>
      </c>
      <c r="BE126" s="64">
        <f>IF(AND(BE$3&gt;=$I126,BE$3&lt;DATE(YEAR($I126),MONTH($I126)+$H126,1),$H126&lt;&gt;0),$G126,0)*тех!BP$6</f>
        <v>0</v>
      </c>
      <c r="BF126" s="64">
        <f>IF(AND(BF$3&gt;=$I126,BF$3&lt;DATE(YEAR($I126),MONTH($I126)+$H126,1),$H126&lt;&gt;0),$G126,0)*тех!BQ$6</f>
        <v>0</v>
      </c>
      <c r="BG126" s="64">
        <f>IF(AND(BG$3&gt;=$I126,BG$3&lt;DATE(YEAR($I126),MONTH($I126)+$H126,1),$H126&lt;&gt;0),$G126,0)*тех!BR$6</f>
        <v>0</v>
      </c>
      <c r="BH126" s="64">
        <f>IF(AND(BH$3&gt;=$I126,BH$3&lt;DATE(YEAR($I126),MONTH($I126)+$H126,1),$H126&lt;&gt;0),$G126,0)*тех!BS$6</f>
        <v>0</v>
      </c>
      <c r="BI126" s="64">
        <f>IF(AND(BI$3&gt;=$I126,BI$3&lt;DATE(YEAR($I126),MONTH($I126)+$H126,1),$H126&lt;&gt;0),$G126,0)*тех!BT$6</f>
        <v>0</v>
      </c>
      <c r="BJ126" s="64">
        <f>IF(AND(BJ$3&gt;=$I126,BJ$3&lt;DATE(YEAR($I126),MONTH($I126)+$H126,1),$H126&lt;&gt;0),$G126,0)*тех!BU$6</f>
        <v>0</v>
      </c>
      <c r="BK126" s="64">
        <f>IF(AND(BK$3&gt;=$I126,BK$3&lt;DATE(YEAR($I126),MONTH($I126)+$H126,1),$H126&lt;&gt;0),$G126,0)*тех!BV$6</f>
        <v>0</v>
      </c>
      <c r="BL126" s="64">
        <f>IF(AND(BL$3&gt;=$I126,BL$3&lt;DATE(YEAR($I126),MONTH($I126)+$H126,1),$H126&lt;&gt;0),$G126,0)*тех!BW$6</f>
        <v>0</v>
      </c>
      <c r="BM126" s="64">
        <f>IF(AND(BM$3&gt;=$I126,BM$3&lt;DATE(YEAR($I126),MONTH($I126)+$H126,1),$H126&lt;&gt;0),$G126,0)*тех!BX$6</f>
        <v>0</v>
      </c>
      <c r="BN126" s="64">
        <f>IF(AND(BN$3&gt;=$I126,BN$3&lt;DATE(YEAR($I126),MONTH($I126)+$H126,1),$H126&lt;&gt;0),$G126,0)*тех!BY$6</f>
        <v>0</v>
      </c>
      <c r="BO126" s="64">
        <f>IF(AND(BO$3&gt;=$I126,BO$3&lt;DATE(YEAR($I126),MONTH($I126)+$H126,1),$H126&lt;&gt;0),$G126,0)*тех!BZ$6</f>
        <v>0</v>
      </c>
      <c r="BP126" s="64">
        <f>IF(AND(BP$3&gt;=$I126,BP$3&lt;DATE(YEAR($I126),MONTH($I126)+$H126,1),$H126&lt;&gt;0),$G126,0)*тех!CA$6</f>
        <v>0</v>
      </c>
      <c r="BQ126" s="64">
        <f>IF(AND(BQ$3&gt;=$I126,BQ$3&lt;DATE(YEAR($I126),MONTH($I126)+$H126,1),$H126&lt;&gt;0),$G126,0)*тех!CB$6</f>
        <v>0</v>
      </c>
      <c r="BR126" s="64">
        <f>IF(AND(BR$3&gt;=$I126,BR$3&lt;DATE(YEAR($I126),MONTH($I126)+$H126,1),$H126&lt;&gt;0),$G126,0)*тех!CC$6</f>
        <v>0</v>
      </c>
      <c r="BS126" s="64">
        <f>IF(AND(BS$3&gt;=$I126,BS$3&lt;DATE(YEAR($I126),MONTH($I126)+$H126,1),$H126&lt;&gt;0),$G126,0)*тех!CD$6</f>
        <v>0</v>
      </c>
      <c r="BT126" s="64">
        <f>IF(AND(BT$3&gt;=$I126,BT$3&lt;DATE(YEAR($I126),MONTH($I126)+$H126,1),$H126&lt;&gt;0),$G126,0)*тех!CE$6</f>
        <v>0</v>
      </c>
    </row>
    <row r="127" spans="2:72">
      <c r="B127" s="3">
        <v>3</v>
      </c>
      <c r="C127" s="19" t="s">
        <v>749</v>
      </c>
      <c r="D127" s="80" t="s">
        <v>100</v>
      </c>
      <c r="E127" s="71"/>
      <c r="F127" s="19"/>
      <c r="G127" s="76">
        <f t="shared" si="75"/>
        <v>0</v>
      </c>
      <c r="H127" s="19"/>
      <c r="I127" s="20"/>
      <c r="J127" s="106" t="s">
        <v>100</v>
      </c>
      <c r="K127" s="106" t="s">
        <v>100</v>
      </c>
      <c r="M127" s="64">
        <f>IF(AND(M$3&gt;=$I127,M$3&lt;DATE(YEAR($I127),MONTH($I127)+$H127,1),$H127&lt;&gt;0),$G127,0)*тех!X$6</f>
        <v>0</v>
      </c>
      <c r="N127" s="64">
        <f>IF(AND(N$3&gt;=$I127,N$3&lt;DATE(YEAR($I127),MONTH($I127)+$H127,1),$H127&lt;&gt;0),$G127,0)*тех!Y$6</f>
        <v>0</v>
      </c>
      <c r="O127" s="64">
        <f>IF(AND(O$3&gt;=$I127,O$3&lt;DATE(YEAR($I127),MONTH($I127)+$H127,1),$H127&lt;&gt;0),$G127,0)*тех!Z$6</f>
        <v>0</v>
      </c>
      <c r="P127" s="64">
        <f>IF(AND(P$3&gt;=$I127,P$3&lt;DATE(YEAR($I127),MONTH($I127)+$H127,1),$H127&lt;&gt;0),$G127,0)*тех!AA$6</f>
        <v>0</v>
      </c>
      <c r="Q127" s="64">
        <f>IF(AND(Q$3&gt;=$I127,Q$3&lt;DATE(YEAR($I127),MONTH($I127)+$H127,1),$H127&lt;&gt;0),$G127,0)*тех!AB$6</f>
        <v>0</v>
      </c>
      <c r="R127" s="64">
        <f>IF(AND(R$3&gt;=$I127,R$3&lt;DATE(YEAR($I127),MONTH($I127)+$H127,1),$H127&lt;&gt;0),$G127,0)*тех!AC$6</f>
        <v>0</v>
      </c>
      <c r="S127" s="64">
        <f>IF(AND(S$3&gt;=$I127,S$3&lt;DATE(YEAR($I127),MONTH($I127)+$H127,1),$H127&lt;&gt;0),$G127,0)*тех!AD$6</f>
        <v>0</v>
      </c>
      <c r="T127" s="64">
        <f>IF(AND(T$3&gt;=$I127,T$3&lt;DATE(YEAR($I127),MONTH($I127)+$H127,1),$H127&lt;&gt;0),$G127,0)*тех!AE$6</f>
        <v>0</v>
      </c>
      <c r="U127" s="64">
        <f>IF(AND(U$3&gt;=$I127,U$3&lt;DATE(YEAR($I127),MONTH($I127)+$H127,1),$H127&lt;&gt;0),$G127,0)*тех!AF$6</f>
        <v>0</v>
      </c>
      <c r="V127" s="64">
        <f>IF(AND(V$3&gt;=$I127,V$3&lt;DATE(YEAR($I127),MONTH($I127)+$H127,1),$H127&lt;&gt;0),$G127,0)*тех!AG$6</f>
        <v>0</v>
      </c>
      <c r="W127" s="64">
        <f>IF(AND(W$3&gt;=$I127,W$3&lt;DATE(YEAR($I127),MONTH($I127)+$H127,1),$H127&lt;&gt;0),$G127,0)*тех!AH$6</f>
        <v>0</v>
      </c>
      <c r="X127" s="64">
        <f>IF(AND(X$3&gt;=$I127,X$3&lt;DATE(YEAR($I127),MONTH($I127)+$H127,1),$H127&lt;&gt;0),$G127,0)*тех!AI$6</f>
        <v>0</v>
      </c>
      <c r="Y127" s="64">
        <f>IF(AND(Y$3&gt;=$I127,Y$3&lt;DATE(YEAR($I127),MONTH($I127)+$H127,1),$H127&lt;&gt;0),$G127,0)*тех!AJ$6</f>
        <v>0</v>
      </c>
      <c r="Z127" s="64">
        <f>IF(AND(Z$3&gt;=$I127,Z$3&lt;DATE(YEAR($I127),MONTH($I127)+$H127,1),$H127&lt;&gt;0),$G127,0)*тех!AK$6</f>
        <v>0</v>
      </c>
      <c r="AA127" s="64">
        <f>IF(AND(AA$3&gt;=$I127,AA$3&lt;DATE(YEAR($I127),MONTH($I127)+$H127,1),$H127&lt;&gt;0),$G127,0)*тех!AL$6</f>
        <v>0</v>
      </c>
      <c r="AB127" s="64">
        <f>IF(AND(AB$3&gt;=$I127,AB$3&lt;DATE(YEAR($I127),MONTH($I127)+$H127,1),$H127&lt;&gt;0),$G127,0)*тех!AM$6</f>
        <v>0</v>
      </c>
      <c r="AC127" s="64">
        <f>IF(AND(AC$3&gt;=$I127,AC$3&lt;DATE(YEAR($I127),MONTH($I127)+$H127,1),$H127&lt;&gt;0),$G127,0)*тех!AN$6</f>
        <v>0</v>
      </c>
      <c r="AD127" s="64">
        <f>IF(AND(AD$3&gt;=$I127,AD$3&lt;DATE(YEAR($I127),MONTH($I127)+$H127,1),$H127&lt;&gt;0),$G127,0)*тех!AO$6</f>
        <v>0</v>
      </c>
      <c r="AE127" s="64">
        <f>IF(AND(AE$3&gt;=$I127,AE$3&lt;DATE(YEAR($I127),MONTH($I127)+$H127,1),$H127&lt;&gt;0),$G127,0)*тех!AP$6</f>
        <v>0</v>
      </c>
      <c r="AF127" s="64">
        <f>IF(AND(AF$3&gt;=$I127,AF$3&lt;DATE(YEAR($I127),MONTH($I127)+$H127,1),$H127&lt;&gt;0),$G127,0)*тех!AQ$6</f>
        <v>0</v>
      </c>
      <c r="AG127" s="64">
        <f>IF(AND(AG$3&gt;=$I127,AG$3&lt;DATE(YEAR($I127),MONTH($I127)+$H127,1),$H127&lt;&gt;0),$G127,0)*тех!AR$6</f>
        <v>0</v>
      </c>
      <c r="AH127" s="64">
        <f>IF(AND(AH$3&gt;=$I127,AH$3&lt;DATE(YEAR($I127),MONTH($I127)+$H127,1),$H127&lt;&gt;0),$G127,0)*тех!AS$6</f>
        <v>0</v>
      </c>
      <c r="AI127" s="64">
        <f>IF(AND(AI$3&gt;=$I127,AI$3&lt;DATE(YEAR($I127),MONTH($I127)+$H127,1),$H127&lt;&gt;0),$G127,0)*тех!AT$6</f>
        <v>0</v>
      </c>
      <c r="AJ127" s="64">
        <f>IF(AND(AJ$3&gt;=$I127,AJ$3&lt;DATE(YEAR($I127),MONTH($I127)+$H127,1),$H127&lt;&gt;0),$G127,0)*тех!AU$6</f>
        <v>0</v>
      </c>
      <c r="AK127" s="64">
        <f>IF(AND(AK$3&gt;=$I127,AK$3&lt;DATE(YEAR($I127),MONTH($I127)+$H127,1),$H127&lt;&gt;0),$G127,0)*тех!AV$6</f>
        <v>0</v>
      </c>
      <c r="AL127" s="64">
        <f>IF(AND(AL$3&gt;=$I127,AL$3&lt;DATE(YEAR($I127),MONTH($I127)+$H127,1),$H127&lt;&gt;0),$G127,0)*тех!AW$6</f>
        <v>0</v>
      </c>
      <c r="AM127" s="64">
        <f>IF(AND(AM$3&gt;=$I127,AM$3&lt;DATE(YEAR($I127),MONTH($I127)+$H127,1),$H127&lt;&gt;0),$G127,0)*тех!AX$6</f>
        <v>0</v>
      </c>
      <c r="AN127" s="64">
        <f>IF(AND(AN$3&gt;=$I127,AN$3&lt;DATE(YEAR($I127),MONTH($I127)+$H127,1),$H127&lt;&gt;0),$G127,0)*тех!AY$6</f>
        <v>0</v>
      </c>
      <c r="AO127" s="64">
        <f>IF(AND(AO$3&gt;=$I127,AO$3&lt;DATE(YEAR($I127),MONTH($I127)+$H127,1),$H127&lt;&gt;0),$G127,0)*тех!AZ$6</f>
        <v>0</v>
      </c>
      <c r="AP127" s="64">
        <f>IF(AND(AP$3&gt;=$I127,AP$3&lt;DATE(YEAR($I127),MONTH($I127)+$H127,1),$H127&lt;&gt;0),$G127,0)*тех!BA$6</f>
        <v>0</v>
      </c>
      <c r="AQ127" s="64">
        <f>IF(AND(AQ$3&gt;=$I127,AQ$3&lt;DATE(YEAR($I127),MONTH($I127)+$H127,1),$H127&lt;&gt;0),$G127,0)*тех!BB$6</f>
        <v>0</v>
      </c>
      <c r="AR127" s="64">
        <f>IF(AND(AR$3&gt;=$I127,AR$3&lt;DATE(YEAR($I127),MONTH($I127)+$H127,1),$H127&lt;&gt;0),$G127,0)*тех!BC$6</f>
        <v>0</v>
      </c>
      <c r="AS127" s="64">
        <f>IF(AND(AS$3&gt;=$I127,AS$3&lt;DATE(YEAR($I127),MONTH($I127)+$H127,1),$H127&lt;&gt;0),$G127,0)*тех!BD$6</f>
        <v>0</v>
      </c>
      <c r="AT127" s="64">
        <f>IF(AND(AT$3&gt;=$I127,AT$3&lt;DATE(YEAR($I127),MONTH($I127)+$H127,1),$H127&lt;&gt;0),$G127,0)*тех!BE$6</f>
        <v>0</v>
      </c>
      <c r="AU127" s="64">
        <f>IF(AND(AU$3&gt;=$I127,AU$3&lt;DATE(YEAR($I127),MONTH($I127)+$H127,1),$H127&lt;&gt;0),$G127,0)*тех!BF$6</f>
        <v>0</v>
      </c>
      <c r="AV127" s="64">
        <f>IF(AND(AV$3&gt;=$I127,AV$3&lt;DATE(YEAR($I127),MONTH($I127)+$H127,1),$H127&lt;&gt;0),$G127,0)*тех!BG$6</f>
        <v>0</v>
      </c>
      <c r="AW127" s="64">
        <f>IF(AND(AW$3&gt;=$I127,AW$3&lt;DATE(YEAR($I127),MONTH($I127)+$H127,1),$H127&lt;&gt;0),$G127,0)*тех!BH$6</f>
        <v>0</v>
      </c>
      <c r="AX127" s="64">
        <f>IF(AND(AX$3&gt;=$I127,AX$3&lt;DATE(YEAR($I127),MONTH($I127)+$H127,1),$H127&lt;&gt;0),$G127,0)*тех!BI$6</f>
        <v>0</v>
      </c>
      <c r="AY127" s="64">
        <f>IF(AND(AY$3&gt;=$I127,AY$3&lt;DATE(YEAR($I127),MONTH($I127)+$H127,1),$H127&lt;&gt;0),$G127,0)*тех!BJ$6</f>
        <v>0</v>
      </c>
      <c r="AZ127" s="64">
        <f>IF(AND(AZ$3&gt;=$I127,AZ$3&lt;DATE(YEAR($I127),MONTH($I127)+$H127,1),$H127&lt;&gt;0),$G127,0)*тех!BK$6</f>
        <v>0</v>
      </c>
      <c r="BA127" s="64">
        <f>IF(AND(BA$3&gt;=$I127,BA$3&lt;DATE(YEAR($I127),MONTH($I127)+$H127,1),$H127&lt;&gt;0),$G127,0)*тех!BL$6</f>
        <v>0</v>
      </c>
      <c r="BB127" s="64">
        <f>IF(AND(BB$3&gt;=$I127,BB$3&lt;DATE(YEAR($I127),MONTH($I127)+$H127,1),$H127&lt;&gt;0),$G127,0)*тех!BM$6</f>
        <v>0</v>
      </c>
      <c r="BC127" s="64">
        <f>IF(AND(BC$3&gt;=$I127,BC$3&lt;DATE(YEAR($I127),MONTH($I127)+$H127,1),$H127&lt;&gt;0),$G127,0)*тех!BN$6</f>
        <v>0</v>
      </c>
      <c r="BD127" s="64">
        <f>IF(AND(BD$3&gt;=$I127,BD$3&lt;DATE(YEAR($I127),MONTH($I127)+$H127,1),$H127&lt;&gt;0),$G127,0)*тех!BO$6</f>
        <v>0</v>
      </c>
      <c r="BE127" s="64">
        <f>IF(AND(BE$3&gt;=$I127,BE$3&lt;DATE(YEAR($I127),MONTH($I127)+$H127,1),$H127&lt;&gt;0),$G127,0)*тех!BP$6</f>
        <v>0</v>
      </c>
      <c r="BF127" s="64">
        <f>IF(AND(BF$3&gt;=$I127,BF$3&lt;DATE(YEAR($I127),MONTH($I127)+$H127,1),$H127&lt;&gt;0),$G127,0)*тех!BQ$6</f>
        <v>0</v>
      </c>
      <c r="BG127" s="64">
        <f>IF(AND(BG$3&gt;=$I127,BG$3&lt;DATE(YEAR($I127),MONTH($I127)+$H127,1),$H127&lt;&gt;0),$G127,0)*тех!BR$6</f>
        <v>0</v>
      </c>
      <c r="BH127" s="64">
        <f>IF(AND(BH$3&gt;=$I127,BH$3&lt;DATE(YEAR($I127),MONTH($I127)+$H127,1),$H127&lt;&gt;0),$G127,0)*тех!BS$6</f>
        <v>0</v>
      </c>
      <c r="BI127" s="64">
        <f>IF(AND(BI$3&gt;=$I127,BI$3&lt;DATE(YEAR($I127),MONTH($I127)+$H127,1),$H127&lt;&gt;0),$G127,0)*тех!BT$6</f>
        <v>0</v>
      </c>
      <c r="BJ127" s="64">
        <f>IF(AND(BJ$3&gt;=$I127,BJ$3&lt;DATE(YEAR($I127),MONTH($I127)+$H127,1),$H127&lt;&gt;0),$G127,0)*тех!BU$6</f>
        <v>0</v>
      </c>
      <c r="BK127" s="64">
        <f>IF(AND(BK$3&gt;=$I127,BK$3&lt;DATE(YEAR($I127),MONTH($I127)+$H127,1),$H127&lt;&gt;0),$G127,0)*тех!BV$6</f>
        <v>0</v>
      </c>
      <c r="BL127" s="64">
        <f>IF(AND(BL$3&gt;=$I127,BL$3&lt;DATE(YEAR($I127),MONTH($I127)+$H127,1),$H127&lt;&gt;0),$G127,0)*тех!BW$6</f>
        <v>0</v>
      </c>
      <c r="BM127" s="64">
        <f>IF(AND(BM$3&gt;=$I127,BM$3&lt;DATE(YEAR($I127),MONTH($I127)+$H127,1),$H127&lt;&gt;0),$G127,0)*тех!BX$6</f>
        <v>0</v>
      </c>
      <c r="BN127" s="64">
        <f>IF(AND(BN$3&gt;=$I127,BN$3&lt;DATE(YEAR($I127),MONTH($I127)+$H127,1),$H127&lt;&gt;0),$G127,0)*тех!BY$6</f>
        <v>0</v>
      </c>
      <c r="BO127" s="64">
        <f>IF(AND(BO$3&gt;=$I127,BO$3&lt;DATE(YEAR($I127),MONTH($I127)+$H127,1),$H127&lt;&gt;0),$G127,0)*тех!BZ$6</f>
        <v>0</v>
      </c>
      <c r="BP127" s="64">
        <f>IF(AND(BP$3&gt;=$I127,BP$3&lt;DATE(YEAR($I127),MONTH($I127)+$H127,1),$H127&lt;&gt;0),$G127,0)*тех!CA$6</f>
        <v>0</v>
      </c>
      <c r="BQ127" s="64">
        <f>IF(AND(BQ$3&gt;=$I127,BQ$3&lt;DATE(YEAR($I127),MONTH($I127)+$H127,1),$H127&lt;&gt;0),$G127,0)*тех!CB$6</f>
        <v>0</v>
      </c>
      <c r="BR127" s="64">
        <f>IF(AND(BR$3&gt;=$I127,BR$3&lt;DATE(YEAR($I127),MONTH($I127)+$H127,1),$H127&lt;&gt;0),$G127,0)*тех!CC$6</f>
        <v>0</v>
      </c>
      <c r="BS127" s="64">
        <f>IF(AND(BS$3&gt;=$I127,BS$3&lt;DATE(YEAR($I127),MONTH($I127)+$H127,1),$H127&lt;&gt;0),$G127,0)*тех!CD$6</f>
        <v>0</v>
      </c>
      <c r="BT127" s="64">
        <f>IF(AND(BT$3&gt;=$I127,BT$3&lt;DATE(YEAR($I127),MONTH($I127)+$H127,1),$H127&lt;&gt;0),$G127,0)*тех!CE$6</f>
        <v>0</v>
      </c>
    </row>
    <row r="128" spans="2:72">
      <c r="B128" s="3">
        <v>4</v>
      </c>
      <c r="C128" s="19" t="s">
        <v>750</v>
      </c>
      <c r="D128" s="80" t="s">
        <v>100</v>
      </c>
      <c r="E128" s="71"/>
      <c r="F128" s="19"/>
      <c r="G128" s="76">
        <f t="shared" si="75"/>
        <v>0</v>
      </c>
      <c r="H128" s="19"/>
      <c r="I128" s="19"/>
      <c r="J128" s="106" t="s">
        <v>100</v>
      </c>
      <c r="K128" s="106" t="s">
        <v>100</v>
      </c>
      <c r="M128" s="64">
        <f>IF(AND(M$3&gt;=$I128,M$3&lt;DATE(YEAR($I128),MONTH($I128)+$H128,1),$H128&lt;&gt;0),$G128,0)*тех!X$6</f>
        <v>0</v>
      </c>
      <c r="N128" s="64">
        <f>IF(AND(N$3&gt;=$I128,N$3&lt;DATE(YEAR($I128),MONTH($I128)+$H128,1),$H128&lt;&gt;0),$G128,0)*тех!Y$6</f>
        <v>0</v>
      </c>
      <c r="O128" s="64">
        <f>IF(AND(O$3&gt;=$I128,O$3&lt;DATE(YEAR($I128),MONTH($I128)+$H128,1),$H128&lt;&gt;0),$G128,0)*тех!Z$6</f>
        <v>0</v>
      </c>
      <c r="P128" s="64">
        <f>IF(AND(P$3&gt;=$I128,P$3&lt;DATE(YEAR($I128),MONTH($I128)+$H128,1),$H128&lt;&gt;0),$G128,0)*тех!AA$6</f>
        <v>0</v>
      </c>
      <c r="Q128" s="64">
        <f>IF(AND(Q$3&gt;=$I128,Q$3&lt;DATE(YEAR($I128),MONTH($I128)+$H128,1),$H128&lt;&gt;0),$G128,0)*тех!AB$6</f>
        <v>0</v>
      </c>
      <c r="R128" s="64">
        <f>IF(AND(R$3&gt;=$I128,R$3&lt;DATE(YEAR($I128),MONTH($I128)+$H128,1),$H128&lt;&gt;0),$G128,0)*тех!AC$6</f>
        <v>0</v>
      </c>
      <c r="S128" s="64">
        <f>IF(AND(S$3&gt;=$I128,S$3&lt;DATE(YEAR($I128),MONTH($I128)+$H128,1),$H128&lt;&gt;0),$G128,0)*тех!AD$6</f>
        <v>0</v>
      </c>
      <c r="T128" s="64">
        <f>IF(AND(T$3&gt;=$I128,T$3&lt;DATE(YEAR($I128),MONTH($I128)+$H128,1),$H128&lt;&gt;0),$G128,0)*тех!AE$6</f>
        <v>0</v>
      </c>
      <c r="U128" s="64">
        <f>IF(AND(U$3&gt;=$I128,U$3&lt;DATE(YEAR($I128),MONTH($I128)+$H128,1),$H128&lt;&gt;0),$G128,0)*тех!AF$6</f>
        <v>0</v>
      </c>
      <c r="V128" s="64">
        <f>IF(AND(V$3&gt;=$I128,V$3&lt;DATE(YEAR($I128),MONTH($I128)+$H128,1),$H128&lt;&gt;0),$G128,0)*тех!AG$6</f>
        <v>0</v>
      </c>
      <c r="W128" s="64">
        <f>IF(AND(W$3&gt;=$I128,W$3&lt;DATE(YEAR($I128),MONTH($I128)+$H128,1),$H128&lt;&gt;0),$G128,0)*тех!AH$6</f>
        <v>0</v>
      </c>
      <c r="X128" s="64">
        <f>IF(AND(X$3&gt;=$I128,X$3&lt;DATE(YEAR($I128),MONTH($I128)+$H128,1),$H128&lt;&gt;0),$G128,0)*тех!AI$6</f>
        <v>0</v>
      </c>
      <c r="Y128" s="64">
        <f>IF(AND(Y$3&gt;=$I128,Y$3&lt;DATE(YEAR($I128),MONTH($I128)+$H128,1),$H128&lt;&gt;0),$G128,0)*тех!AJ$6</f>
        <v>0</v>
      </c>
      <c r="Z128" s="64">
        <f>IF(AND(Z$3&gt;=$I128,Z$3&lt;DATE(YEAR($I128),MONTH($I128)+$H128,1),$H128&lt;&gt;0),$G128,0)*тех!AK$6</f>
        <v>0</v>
      </c>
      <c r="AA128" s="64">
        <f>IF(AND(AA$3&gt;=$I128,AA$3&lt;DATE(YEAR($I128),MONTH($I128)+$H128,1),$H128&lt;&gt;0),$G128,0)*тех!AL$6</f>
        <v>0</v>
      </c>
      <c r="AB128" s="64">
        <f>IF(AND(AB$3&gt;=$I128,AB$3&lt;DATE(YEAR($I128),MONTH($I128)+$H128,1),$H128&lt;&gt;0),$G128,0)*тех!AM$6</f>
        <v>0</v>
      </c>
      <c r="AC128" s="64">
        <f>IF(AND(AC$3&gt;=$I128,AC$3&lt;DATE(YEAR($I128),MONTH($I128)+$H128,1),$H128&lt;&gt;0),$G128,0)*тех!AN$6</f>
        <v>0</v>
      </c>
      <c r="AD128" s="64">
        <f>IF(AND(AD$3&gt;=$I128,AD$3&lt;DATE(YEAR($I128),MONTH($I128)+$H128,1),$H128&lt;&gt;0),$G128,0)*тех!AO$6</f>
        <v>0</v>
      </c>
      <c r="AE128" s="64">
        <f>IF(AND(AE$3&gt;=$I128,AE$3&lt;DATE(YEAR($I128),MONTH($I128)+$H128,1),$H128&lt;&gt;0),$G128,0)*тех!AP$6</f>
        <v>0</v>
      </c>
      <c r="AF128" s="64">
        <f>IF(AND(AF$3&gt;=$I128,AF$3&lt;DATE(YEAR($I128),MONTH($I128)+$H128,1),$H128&lt;&gt;0),$G128,0)*тех!AQ$6</f>
        <v>0</v>
      </c>
      <c r="AG128" s="64">
        <f>IF(AND(AG$3&gt;=$I128,AG$3&lt;DATE(YEAR($I128),MONTH($I128)+$H128,1),$H128&lt;&gt;0),$G128,0)*тех!AR$6</f>
        <v>0</v>
      </c>
      <c r="AH128" s="64">
        <f>IF(AND(AH$3&gt;=$I128,AH$3&lt;DATE(YEAR($I128),MONTH($I128)+$H128,1),$H128&lt;&gt;0),$G128,0)*тех!AS$6</f>
        <v>0</v>
      </c>
      <c r="AI128" s="64">
        <f>IF(AND(AI$3&gt;=$I128,AI$3&lt;DATE(YEAR($I128),MONTH($I128)+$H128,1),$H128&lt;&gt;0),$G128,0)*тех!AT$6</f>
        <v>0</v>
      </c>
      <c r="AJ128" s="64">
        <f>IF(AND(AJ$3&gt;=$I128,AJ$3&lt;DATE(YEAR($I128),MONTH($I128)+$H128,1),$H128&lt;&gt;0),$G128,0)*тех!AU$6</f>
        <v>0</v>
      </c>
      <c r="AK128" s="64">
        <f>IF(AND(AK$3&gt;=$I128,AK$3&lt;DATE(YEAR($I128),MONTH($I128)+$H128,1),$H128&lt;&gt;0),$G128,0)*тех!AV$6</f>
        <v>0</v>
      </c>
      <c r="AL128" s="64">
        <f>IF(AND(AL$3&gt;=$I128,AL$3&lt;DATE(YEAR($I128),MONTH($I128)+$H128,1),$H128&lt;&gt;0),$G128,0)*тех!AW$6</f>
        <v>0</v>
      </c>
      <c r="AM128" s="64">
        <f>IF(AND(AM$3&gt;=$I128,AM$3&lt;DATE(YEAR($I128),MONTH($I128)+$H128,1),$H128&lt;&gt;0),$G128,0)*тех!AX$6</f>
        <v>0</v>
      </c>
      <c r="AN128" s="64">
        <f>IF(AND(AN$3&gt;=$I128,AN$3&lt;DATE(YEAR($I128),MONTH($I128)+$H128,1),$H128&lt;&gt;0),$G128,0)*тех!AY$6</f>
        <v>0</v>
      </c>
      <c r="AO128" s="64">
        <f>IF(AND(AO$3&gt;=$I128,AO$3&lt;DATE(YEAR($I128),MONTH($I128)+$H128,1),$H128&lt;&gt;0),$G128,0)*тех!AZ$6</f>
        <v>0</v>
      </c>
      <c r="AP128" s="64">
        <f>IF(AND(AP$3&gt;=$I128,AP$3&lt;DATE(YEAR($I128),MONTH($I128)+$H128,1),$H128&lt;&gt;0),$G128,0)*тех!BA$6</f>
        <v>0</v>
      </c>
      <c r="AQ128" s="64">
        <f>IF(AND(AQ$3&gt;=$I128,AQ$3&lt;DATE(YEAR($I128),MONTH($I128)+$H128,1),$H128&lt;&gt;0),$G128,0)*тех!BB$6</f>
        <v>0</v>
      </c>
      <c r="AR128" s="64">
        <f>IF(AND(AR$3&gt;=$I128,AR$3&lt;DATE(YEAR($I128),MONTH($I128)+$H128,1),$H128&lt;&gt;0),$G128,0)*тех!BC$6</f>
        <v>0</v>
      </c>
      <c r="AS128" s="64">
        <f>IF(AND(AS$3&gt;=$I128,AS$3&lt;DATE(YEAR($I128),MONTH($I128)+$H128,1),$H128&lt;&gt;0),$G128,0)*тех!BD$6</f>
        <v>0</v>
      </c>
      <c r="AT128" s="64">
        <f>IF(AND(AT$3&gt;=$I128,AT$3&lt;DATE(YEAR($I128),MONTH($I128)+$H128,1),$H128&lt;&gt;0),$G128,0)*тех!BE$6</f>
        <v>0</v>
      </c>
      <c r="AU128" s="64">
        <f>IF(AND(AU$3&gt;=$I128,AU$3&lt;DATE(YEAR($I128),MONTH($I128)+$H128,1),$H128&lt;&gt;0),$G128,0)*тех!BF$6</f>
        <v>0</v>
      </c>
      <c r="AV128" s="64">
        <f>IF(AND(AV$3&gt;=$I128,AV$3&lt;DATE(YEAR($I128),MONTH($I128)+$H128,1),$H128&lt;&gt;0),$G128,0)*тех!BG$6</f>
        <v>0</v>
      </c>
      <c r="AW128" s="64">
        <f>IF(AND(AW$3&gt;=$I128,AW$3&lt;DATE(YEAR($I128),MONTH($I128)+$H128,1),$H128&lt;&gt;0),$G128,0)*тех!BH$6</f>
        <v>0</v>
      </c>
      <c r="AX128" s="64">
        <f>IF(AND(AX$3&gt;=$I128,AX$3&lt;DATE(YEAR($I128),MONTH($I128)+$H128,1),$H128&lt;&gt;0),$G128,0)*тех!BI$6</f>
        <v>0</v>
      </c>
      <c r="AY128" s="64">
        <f>IF(AND(AY$3&gt;=$I128,AY$3&lt;DATE(YEAR($I128),MONTH($I128)+$H128,1),$H128&lt;&gt;0),$G128,0)*тех!BJ$6</f>
        <v>0</v>
      </c>
      <c r="AZ128" s="64">
        <f>IF(AND(AZ$3&gt;=$I128,AZ$3&lt;DATE(YEAR($I128),MONTH($I128)+$H128,1),$H128&lt;&gt;0),$G128,0)*тех!BK$6</f>
        <v>0</v>
      </c>
      <c r="BA128" s="64">
        <f>IF(AND(BA$3&gt;=$I128,BA$3&lt;DATE(YEAR($I128),MONTH($I128)+$H128,1),$H128&lt;&gt;0),$G128,0)*тех!BL$6</f>
        <v>0</v>
      </c>
      <c r="BB128" s="64">
        <f>IF(AND(BB$3&gt;=$I128,BB$3&lt;DATE(YEAR($I128),MONTH($I128)+$H128,1),$H128&lt;&gt;0),$G128,0)*тех!BM$6</f>
        <v>0</v>
      </c>
      <c r="BC128" s="64">
        <f>IF(AND(BC$3&gt;=$I128,BC$3&lt;DATE(YEAR($I128),MONTH($I128)+$H128,1),$H128&lt;&gt;0),$G128,0)*тех!BN$6</f>
        <v>0</v>
      </c>
      <c r="BD128" s="64">
        <f>IF(AND(BD$3&gt;=$I128,BD$3&lt;DATE(YEAR($I128),MONTH($I128)+$H128,1),$H128&lt;&gt;0),$G128,0)*тех!BO$6</f>
        <v>0</v>
      </c>
      <c r="BE128" s="64">
        <f>IF(AND(BE$3&gt;=$I128,BE$3&lt;DATE(YEAR($I128),MONTH($I128)+$H128,1),$H128&lt;&gt;0),$G128,0)*тех!BP$6</f>
        <v>0</v>
      </c>
      <c r="BF128" s="64">
        <f>IF(AND(BF$3&gt;=$I128,BF$3&lt;DATE(YEAR($I128),MONTH($I128)+$H128,1),$H128&lt;&gt;0),$G128,0)*тех!BQ$6</f>
        <v>0</v>
      </c>
      <c r="BG128" s="64">
        <f>IF(AND(BG$3&gt;=$I128,BG$3&lt;DATE(YEAR($I128),MONTH($I128)+$H128,1),$H128&lt;&gt;0),$G128,0)*тех!BR$6</f>
        <v>0</v>
      </c>
      <c r="BH128" s="64">
        <f>IF(AND(BH$3&gt;=$I128,BH$3&lt;DATE(YEAR($I128),MONTH($I128)+$H128,1),$H128&lt;&gt;0),$G128,0)*тех!BS$6</f>
        <v>0</v>
      </c>
      <c r="BI128" s="64">
        <f>IF(AND(BI$3&gt;=$I128,BI$3&lt;DATE(YEAR($I128),MONTH($I128)+$H128,1),$H128&lt;&gt;0),$G128,0)*тех!BT$6</f>
        <v>0</v>
      </c>
      <c r="BJ128" s="64">
        <f>IF(AND(BJ$3&gt;=$I128,BJ$3&lt;DATE(YEAR($I128),MONTH($I128)+$H128,1),$H128&lt;&gt;0),$G128,0)*тех!BU$6</f>
        <v>0</v>
      </c>
      <c r="BK128" s="64">
        <f>IF(AND(BK$3&gt;=$I128,BK$3&lt;DATE(YEAR($I128),MONTH($I128)+$H128,1),$H128&lt;&gt;0),$G128,0)*тех!BV$6</f>
        <v>0</v>
      </c>
      <c r="BL128" s="64">
        <f>IF(AND(BL$3&gt;=$I128,BL$3&lt;DATE(YEAR($I128),MONTH($I128)+$H128,1),$H128&lt;&gt;0),$G128,0)*тех!BW$6</f>
        <v>0</v>
      </c>
      <c r="BM128" s="64">
        <f>IF(AND(BM$3&gt;=$I128,BM$3&lt;DATE(YEAR($I128),MONTH($I128)+$H128,1),$H128&lt;&gt;0),$G128,0)*тех!BX$6</f>
        <v>0</v>
      </c>
      <c r="BN128" s="64">
        <f>IF(AND(BN$3&gt;=$I128,BN$3&lt;DATE(YEAR($I128),MONTH($I128)+$H128,1),$H128&lt;&gt;0),$G128,0)*тех!BY$6</f>
        <v>0</v>
      </c>
      <c r="BO128" s="64">
        <f>IF(AND(BO$3&gt;=$I128,BO$3&lt;DATE(YEAR($I128),MONTH($I128)+$H128,1),$H128&lt;&gt;0),$G128,0)*тех!BZ$6</f>
        <v>0</v>
      </c>
      <c r="BP128" s="64">
        <f>IF(AND(BP$3&gt;=$I128,BP$3&lt;DATE(YEAR($I128),MONTH($I128)+$H128,1),$H128&lt;&gt;0),$G128,0)*тех!CA$6</f>
        <v>0</v>
      </c>
      <c r="BQ128" s="64">
        <f>IF(AND(BQ$3&gt;=$I128,BQ$3&lt;DATE(YEAR($I128),MONTH($I128)+$H128,1),$H128&lt;&gt;0),$G128,0)*тех!CB$6</f>
        <v>0</v>
      </c>
      <c r="BR128" s="64">
        <f>IF(AND(BR$3&gt;=$I128,BR$3&lt;DATE(YEAR($I128),MONTH($I128)+$H128,1),$H128&lt;&gt;0),$G128,0)*тех!CC$6</f>
        <v>0</v>
      </c>
      <c r="BS128" s="64">
        <f>IF(AND(BS$3&gt;=$I128,BS$3&lt;DATE(YEAR($I128),MONTH($I128)+$H128,1),$H128&lt;&gt;0),$G128,0)*тех!CD$6</f>
        <v>0</v>
      </c>
      <c r="BT128" s="64">
        <f>IF(AND(BT$3&gt;=$I128,BT$3&lt;DATE(YEAR($I128),MONTH($I128)+$H128,1),$H128&lt;&gt;0),$G128,0)*тех!CE$6</f>
        <v>0</v>
      </c>
    </row>
    <row r="129" spans="2:72">
      <c r="B129" s="3">
        <v>5</v>
      </c>
      <c r="C129" s="19" t="s">
        <v>751</v>
      </c>
      <c r="D129" s="80" t="s">
        <v>100</v>
      </c>
      <c r="E129" s="71"/>
      <c r="F129" s="19"/>
      <c r="G129" s="76">
        <f t="shared" si="75"/>
        <v>0</v>
      </c>
      <c r="H129" s="19"/>
      <c r="I129" s="19"/>
      <c r="J129" s="106" t="s">
        <v>100</v>
      </c>
      <c r="K129" s="106" t="s">
        <v>100</v>
      </c>
      <c r="M129" s="64">
        <f>IF(AND(M$3&gt;=$I129,M$3&lt;DATE(YEAR($I129),MONTH($I129)+$H129,1),$H129&lt;&gt;0),$G129,0)*тех!X$6</f>
        <v>0</v>
      </c>
      <c r="N129" s="64">
        <f>IF(AND(N$3&gt;=$I129,N$3&lt;DATE(YEAR($I129),MONTH($I129)+$H129,1),$H129&lt;&gt;0),$G129,0)*тех!Y$6</f>
        <v>0</v>
      </c>
      <c r="O129" s="64">
        <f>IF(AND(O$3&gt;=$I129,O$3&lt;DATE(YEAR($I129),MONTH($I129)+$H129,1),$H129&lt;&gt;0),$G129,0)*тех!Z$6</f>
        <v>0</v>
      </c>
      <c r="P129" s="64">
        <f>IF(AND(P$3&gt;=$I129,P$3&lt;DATE(YEAR($I129),MONTH($I129)+$H129,1),$H129&lt;&gt;0),$G129,0)*тех!AA$6</f>
        <v>0</v>
      </c>
      <c r="Q129" s="64">
        <f>IF(AND(Q$3&gt;=$I129,Q$3&lt;DATE(YEAR($I129),MONTH($I129)+$H129,1),$H129&lt;&gt;0),$G129,0)*тех!AB$6</f>
        <v>0</v>
      </c>
      <c r="R129" s="64">
        <f>IF(AND(R$3&gt;=$I129,R$3&lt;DATE(YEAR($I129),MONTH($I129)+$H129,1),$H129&lt;&gt;0),$G129,0)*тех!AC$6</f>
        <v>0</v>
      </c>
      <c r="S129" s="64">
        <f>IF(AND(S$3&gt;=$I129,S$3&lt;DATE(YEAR($I129),MONTH($I129)+$H129,1),$H129&lt;&gt;0),$G129,0)*тех!AD$6</f>
        <v>0</v>
      </c>
      <c r="T129" s="64">
        <f>IF(AND(T$3&gt;=$I129,T$3&lt;DATE(YEAR($I129),MONTH($I129)+$H129,1),$H129&lt;&gt;0),$G129,0)*тех!AE$6</f>
        <v>0</v>
      </c>
      <c r="U129" s="64">
        <f>IF(AND(U$3&gt;=$I129,U$3&lt;DATE(YEAR($I129),MONTH($I129)+$H129,1),$H129&lt;&gt;0),$G129,0)*тех!AF$6</f>
        <v>0</v>
      </c>
      <c r="V129" s="64">
        <f>IF(AND(V$3&gt;=$I129,V$3&lt;DATE(YEAR($I129),MONTH($I129)+$H129,1),$H129&lt;&gt;0),$G129,0)*тех!AG$6</f>
        <v>0</v>
      </c>
      <c r="W129" s="64">
        <f>IF(AND(W$3&gt;=$I129,W$3&lt;DATE(YEAR($I129),MONTH($I129)+$H129,1),$H129&lt;&gt;0),$G129,0)*тех!AH$6</f>
        <v>0</v>
      </c>
      <c r="X129" s="64">
        <f>IF(AND(X$3&gt;=$I129,X$3&lt;DATE(YEAR($I129),MONTH($I129)+$H129,1),$H129&lt;&gt;0),$G129,0)*тех!AI$6</f>
        <v>0</v>
      </c>
      <c r="Y129" s="64">
        <f>IF(AND(Y$3&gt;=$I129,Y$3&lt;DATE(YEAR($I129),MONTH($I129)+$H129,1),$H129&lt;&gt;0),$G129,0)*тех!AJ$6</f>
        <v>0</v>
      </c>
      <c r="Z129" s="64">
        <f>IF(AND(Z$3&gt;=$I129,Z$3&lt;DATE(YEAR($I129),MONTH($I129)+$H129,1),$H129&lt;&gt;0),$G129,0)*тех!AK$6</f>
        <v>0</v>
      </c>
      <c r="AA129" s="64">
        <f>IF(AND(AA$3&gt;=$I129,AA$3&lt;DATE(YEAR($I129),MONTH($I129)+$H129,1),$H129&lt;&gt;0),$G129,0)*тех!AL$6</f>
        <v>0</v>
      </c>
      <c r="AB129" s="64">
        <f>IF(AND(AB$3&gt;=$I129,AB$3&lt;DATE(YEAR($I129),MONTH($I129)+$H129,1),$H129&lt;&gt;0),$G129,0)*тех!AM$6</f>
        <v>0</v>
      </c>
      <c r="AC129" s="64">
        <f>IF(AND(AC$3&gt;=$I129,AC$3&lt;DATE(YEAR($I129),MONTH($I129)+$H129,1),$H129&lt;&gt;0),$G129,0)*тех!AN$6</f>
        <v>0</v>
      </c>
      <c r="AD129" s="64">
        <f>IF(AND(AD$3&gt;=$I129,AD$3&lt;DATE(YEAR($I129),MONTH($I129)+$H129,1),$H129&lt;&gt;0),$G129,0)*тех!AO$6</f>
        <v>0</v>
      </c>
      <c r="AE129" s="64">
        <f>IF(AND(AE$3&gt;=$I129,AE$3&lt;DATE(YEAR($I129),MONTH($I129)+$H129,1),$H129&lt;&gt;0),$G129,0)*тех!AP$6</f>
        <v>0</v>
      </c>
      <c r="AF129" s="64">
        <f>IF(AND(AF$3&gt;=$I129,AF$3&lt;DATE(YEAR($I129),MONTH($I129)+$H129,1),$H129&lt;&gt;0),$G129,0)*тех!AQ$6</f>
        <v>0</v>
      </c>
      <c r="AG129" s="64">
        <f>IF(AND(AG$3&gt;=$I129,AG$3&lt;DATE(YEAR($I129),MONTH($I129)+$H129,1),$H129&lt;&gt;0),$G129,0)*тех!AR$6</f>
        <v>0</v>
      </c>
      <c r="AH129" s="64">
        <f>IF(AND(AH$3&gt;=$I129,AH$3&lt;DATE(YEAR($I129),MONTH($I129)+$H129,1),$H129&lt;&gt;0),$G129,0)*тех!AS$6</f>
        <v>0</v>
      </c>
      <c r="AI129" s="64">
        <f>IF(AND(AI$3&gt;=$I129,AI$3&lt;DATE(YEAR($I129),MONTH($I129)+$H129,1),$H129&lt;&gt;0),$G129,0)*тех!AT$6</f>
        <v>0</v>
      </c>
      <c r="AJ129" s="64">
        <f>IF(AND(AJ$3&gt;=$I129,AJ$3&lt;DATE(YEAR($I129),MONTH($I129)+$H129,1),$H129&lt;&gt;0),$G129,0)*тех!AU$6</f>
        <v>0</v>
      </c>
      <c r="AK129" s="64">
        <f>IF(AND(AK$3&gt;=$I129,AK$3&lt;DATE(YEAR($I129),MONTH($I129)+$H129,1),$H129&lt;&gt;0),$G129,0)*тех!AV$6</f>
        <v>0</v>
      </c>
      <c r="AL129" s="64">
        <f>IF(AND(AL$3&gt;=$I129,AL$3&lt;DATE(YEAR($I129),MONTH($I129)+$H129,1),$H129&lt;&gt;0),$G129,0)*тех!AW$6</f>
        <v>0</v>
      </c>
      <c r="AM129" s="64">
        <f>IF(AND(AM$3&gt;=$I129,AM$3&lt;DATE(YEAR($I129),MONTH($I129)+$H129,1),$H129&lt;&gt;0),$G129,0)*тех!AX$6</f>
        <v>0</v>
      </c>
      <c r="AN129" s="64">
        <f>IF(AND(AN$3&gt;=$I129,AN$3&lt;DATE(YEAR($I129),MONTH($I129)+$H129,1),$H129&lt;&gt;0),$G129,0)*тех!AY$6</f>
        <v>0</v>
      </c>
      <c r="AO129" s="64">
        <f>IF(AND(AO$3&gt;=$I129,AO$3&lt;DATE(YEAR($I129),MONTH($I129)+$H129,1),$H129&lt;&gt;0),$G129,0)*тех!AZ$6</f>
        <v>0</v>
      </c>
      <c r="AP129" s="64">
        <f>IF(AND(AP$3&gt;=$I129,AP$3&lt;DATE(YEAR($I129),MONTH($I129)+$H129,1),$H129&lt;&gt;0),$G129,0)*тех!BA$6</f>
        <v>0</v>
      </c>
      <c r="AQ129" s="64">
        <f>IF(AND(AQ$3&gt;=$I129,AQ$3&lt;DATE(YEAR($I129),MONTH($I129)+$H129,1),$H129&lt;&gt;0),$G129,0)*тех!BB$6</f>
        <v>0</v>
      </c>
      <c r="AR129" s="64">
        <f>IF(AND(AR$3&gt;=$I129,AR$3&lt;DATE(YEAR($I129),MONTH($I129)+$H129,1),$H129&lt;&gt;0),$G129,0)*тех!BC$6</f>
        <v>0</v>
      </c>
      <c r="AS129" s="64">
        <f>IF(AND(AS$3&gt;=$I129,AS$3&lt;DATE(YEAR($I129),MONTH($I129)+$H129,1),$H129&lt;&gt;0),$G129,0)*тех!BD$6</f>
        <v>0</v>
      </c>
      <c r="AT129" s="64">
        <f>IF(AND(AT$3&gt;=$I129,AT$3&lt;DATE(YEAR($I129),MONTH($I129)+$H129,1),$H129&lt;&gt;0),$G129,0)*тех!BE$6</f>
        <v>0</v>
      </c>
      <c r="AU129" s="64">
        <f>IF(AND(AU$3&gt;=$I129,AU$3&lt;DATE(YEAR($I129),MONTH($I129)+$H129,1),$H129&lt;&gt;0),$G129,0)*тех!BF$6</f>
        <v>0</v>
      </c>
      <c r="AV129" s="64">
        <f>IF(AND(AV$3&gt;=$I129,AV$3&lt;DATE(YEAR($I129),MONTH($I129)+$H129,1),$H129&lt;&gt;0),$G129,0)*тех!BG$6</f>
        <v>0</v>
      </c>
      <c r="AW129" s="64">
        <f>IF(AND(AW$3&gt;=$I129,AW$3&lt;DATE(YEAR($I129),MONTH($I129)+$H129,1),$H129&lt;&gt;0),$G129,0)*тех!BH$6</f>
        <v>0</v>
      </c>
      <c r="AX129" s="64">
        <f>IF(AND(AX$3&gt;=$I129,AX$3&lt;DATE(YEAR($I129),MONTH($I129)+$H129,1),$H129&lt;&gt;0),$G129,0)*тех!BI$6</f>
        <v>0</v>
      </c>
      <c r="AY129" s="64">
        <f>IF(AND(AY$3&gt;=$I129,AY$3&lt;DATE(YEAR($I129),MONTH($I129)+$H129,1),$H129&lt;&gt;0),$G129,0)*тех!BJ$6</f>
        <v>0</v>
      </c>
      <c r="AZ129" s="64">
        <f>IF(AND(AZ$3&gt;=$I129,AZ$3&lt;DATE(YEAR($I129),MONTH($I129)+$H129,1),$H129&lt;&gt;0),$G129,0)*тех!BK$6</f>
        <v>0</v>
      </c>
      <c r="BA129" s="64">
        <f>IF(AND(BA$3&gt;=$I129,BA$3&lt;DATE(YEAR($I129),MONTH($I129)+$H129,1),$H129&lt;&gt;0),$G129,0)*тех!BL$6</f>
        <v>0</v>
      </c>
      <c r="BB129" s="64">
        <f>IF(AND(BB$3&gt;=$I129,BB$3&lt;DATE(YEAR($I129),MONTH($I129)+$H129,1),$H129&lt;&gt;0),$G129,0)*тех!BM$6</f>
        <v>0</v>
      </c>
      <c r="BC129" s="64">
        <f>IF(AND(BC$3&gt;=$I129,BC$3&lt;DATE(YEAR($I129),MONTH($I129)+$H129,1),$H129&lt;&gt;0),$G129,0)*тех!BN$6</f>
        <v>0</v>
      </c>
      <c r="BD129" s="64">
        <f>IF(AND(BD$3&gt;=$I129,BD$3&lt;DATE(YEAR($I129),MONTH($I129)+$H129,1),$H129&lt;&gt;0),$G129,0)*тех!BO$6</f>
        <v>0</v>
      </c>
      <c r="BE129" s="64">
        <f>IF(AND(BE$3&gt;=$I129,BE$3&lt;DATE(YEAR($I129),MONTH($I129)+$H129,1),$H129&lt;&gt;0),$G129,0)*тех!BP$6</f>
        <v>0</v>
      </c>
      <c r="BF129" s="64">
        <f>IF(AND(BF$3&gt;=$I129,BF$3&lt;DATE(YEAR($I129),MONTH($I129)+$H129,1),$H129&lt;&gt;0),$G129,0)*тех!BQ$6</f>
        <v>0</v>
      </c>
      <c r="BG129" s="64">
        <f>IF(AND(BG$3&gt;=$I129,BG$3&lt;DATE(YEAR($I129),MONTH($I129)+$H129,1),$H129&lt;&gt;0),$G129,0)*тех!BR$6</f>
        <v>0</v>
      </c>
      <c r="BH129" s="64">
        <f>IF(AND(BH$3&gt;=$I129,BH$3&lt;DATE(YEAR($I129),MONTH($I129)+$H129,1),$H129&lt;&gt;0),$G129,0)*тех!BS$6</f>
        <v>0</v>
      </c>
      <c r="BI129" s="64">
        <f>IF(AND(BI$3&gt;=$I129,BI$3&lt;DATE(YEAR($I129),MONTH($I129)+$H129,1),$H129&lt;&gt;0),$G129,0)*тех!BT$6</f>
        <v>0</v>
      </c>
      <c r="BJ129" s="64">
        <f>IF(AND(BJ$3&gt;=$I129,BJ$3&lt;DATE(YEAR($I129),MONTH($I129)+$H129,1),$H129&lt;&gt;0),$G129,0)*тех!BU$6</f>
        <v>0</v>
      </c>
      <c r="BK129" s="64">
        <f>IF(AND(BK$3&gt;=$I129,BK$3&lt;DATE(YEAR($I129),MONTH($I129)+$H129,1),$H129&lt;&gt;0),$G129,0)*тех!BV$6</f>
        <v>0</v>
      </c>
      <c r="BL129" s="64">
        <f>IF(AND(BL$3&gt;=$I129,BL$3&lt;DATE(YEAR($I129),MONTH($I129)+$H129,1),$H129&lt;&gt;0),$G129,0)*тех!BW$6</f>
        <v>0</v>
      </c>
      <c r="BM129" s="64">
        <f>IF(AND(BM$3&gt;=$I129,BM$3&lt;DATE(YEAR($I129),MONTH($I129)+$H129,1),$H129&lt;&gt;0),$G129,0)*тех!BX$6</f>
        <v>0</v>
      </c>
      <c r="BN129" s="64">
        <f>IF(AND(BN$3&gt;=$I129,BN$3&lt;DATE(YEAR($I129),MONTH($I129)+$H129,1),$H129&lt;&gt;0),$G129,0)*тех!BY$6</f>
        <v>0</v>
      </c>
      <c r="BO129" s="64">
        <f>IF(AND(BO$3&gt;=$I129,BO$3&lt;DATE(YEAR($I129),MONTH($I129)+$H129,1),$H129&lt;&gt;0),$G129,0)*тех!BZ$6</f>
        <v>0</v>
      </c>
      <c r="BP129" s="64">
        <f>IF(AND(BP$3&gt;=$I129,BP$3&lt;DATE(YEAR($I129),MONTH($I129)+$H129,1),$H129&lt;&gt;0),$G129,0)*тех!CA$6</f>
        <v>0</v>
      </c>
      <c r="BQ129" s="64">
        <f>IF(AND(BQ$3&gt;=$I129,BQ$3&lt;DATE(YEAR($I129),MONTH($I129)+$H129,1),$H129&lt;&gt;0),$G129,0)*тех!CB$6</f>
        <v>0</v>
      </c>
      <c r="BR129" s="64">
        <f>IF(AND(BR$3&gt;=$I129,BR$3&lt;DATE(YEAR($I129),MONTH($I129)+$H129,1),$H129&lt;&gt;0),$G129,0)*тех!CC$6</f>
        <v>0</v>
      </c>
      <c r="BS129" s="64">
        <f>IF(AND(BS$3&gt;=$I129,BS$3&lt;DATE(YEAR($I129),MONTH($I129)+$H129,1),$H129&lt;&gt;0),$G129,0)*тех!CD$6</f>
        <v>0</v>
      </c>
      <c r="BT129" s="64">
        <f>IF(AND(BT$3&gt;=$I129,BT$3&lt;DATE(YEAR($I129),MONTH($I129)+$H129,1),$H129&lt;&gt;0),$G129,0)*тех!CE$6</f>
        <v>0</v>
      </c>
    </row>
    <row r="130" spans="2:72">
      <c r="B130" s="3">
        <v>6</v>
      </c>
      <c r="C130" s="19" t="s">
        <v>752</v>
      </c>
      <c r="D130" s="80" t="s">
        <v>100</v>
      </c>
      <c r="E130" s="71"/>
      <c r="F130" s="19"/>
      <c r="G130" s="76">
        <f t="shared" si="75"/>
        <v>0</v>
      </c>
      <c r="H130" s="19"/>
      <c r="I130" s="19"/>
      <c r="J130" s="106" t="s">
        <v>100</v>
      </c>
      <c r="K130" s="106" t="s">
        <v>100</v>
      </c>
      <c r="M130" s="64">
        <f>IF(AND(M$3&gt;=$I130,M$3&lt;DATE(YEAR($I130),MONTH($I130)+$H130,1),$H130&lt;&gt;0),$G130,0)*тех!X$6</f>
        <v>0</v>
      </c>
      <c r="N130" s="64">
        <f>IF(AND(N$3&gt;=$I130,N$3&lt;DATE(YEAR($I130),MONTH($I130)+$H130,1),$H130&lt;&gt;0),$G130,0)*тех!Y$6</f>
        <v>0</v>
      </c>
      <c r="O130" s="64">
        <f>IF(AND(O$3&gt;=$I130,O$3&lt;DATE(YEAR($I130),MONTH($I130)+$H130,1),$H130&lt;&gt;0),$G130,0)*тех!Z$6</f>
        <v>0</v>
      </c>
      <c r="P130" s="64">
        <f>IF(AND(P$3&gt;=$I130,P$3&lt;DATE(YEAR($I130),MONTH($I130)+$H130,1),$H130&lt;&gt;0),$G130,0)*тех!AA$6</f>
        <v>0</v>
      </c>
      <c r="Q130" s="64">
        <f>IF(AND(Q$3&gt;=$I130,Q$3&lt;DATE(YEAR($I130),MONTH($I130)+$H130,1),$H130&lt;&gt;0),$G130,0)*тех!AB$6</f>
        <v>0</v>
      </c>
      <c r="R130" s="64">
        <f>IF(AND(R$3&gt;=$I130,R$3&lt;DATE(YEAR($I130),MONTH($I130)+$H130,1),$H130&lt;&gt;0),$G130,0)*тех!AC$6</f>
        <v>0</v>
      </c>
      <c r="S130" s="64">
        <f>IF(AND(S$3&gt;=$I130,S$3&lt;DATE(YEAR($I130),MONTH($I130)+$H130,1),$H130&lt;&gt;0),$G130,0)*тех!AD$6</f>
        <v>0</v>
      </c>
      <c r="T130" s="64">
        <f>IF(AND(T$3&gt;=$I130,T$3&lt;DATE(YEAR($I130),MONTH($I130)+$H130,1),$H130&lt;&gt;0),$G130,0)*тех!AE$6</f>
        <v>0</v>
      </c>
      <c r="U130" s="64">
        <f>IF(AND(U$3&gt;=$I130,U$3&lt;DATE(YEAR($I130),MONTH($I130)+$H130,1),$H130&lt;&gt;0),$G130,0)*тех!AF$6</f>
        <v>0</v>
      </c>
      <c r="V130" s="64">
        <f>IF(AND(V$3&gt;=$I130,V$3&lt;DATE(YEAR($I130),MONTH($I130)+$H130,1),$H130&lt;&gt;0),$G130,0)*тех!AG$6</f>
        <v>0</v>
      </c>
      <c r="W130" s="64">
        <f>IF(AND(W$3&gt;=$I130,W$3&lt;DATE(YEAR($I130),MONTH($I130)+$H130,1),$H130&lt;&gt;0),$G130,0)*тех!AH$6</f>
        <v>0</v>
      </c>
      <c r="X130" s="64">
        <f>IF(AND(X$3&gt;=$I130,X$3&lt;DATE(YEAR($I130),MONTH($I130)+$H130,1),$H130&lt;&gt;0),$G130,0)*тех!AI$6</f>
        <v>0</v>
      </c>
      <c r="Y130" s="64">
        <f>IF(AND(Y$3&gt;=$I130,Y$3&lt;DATE(YEAR($I130),MONTH($I130)+$H130,1),$H130&lt;&gt;0),$G130,0)*тех!AJ$6</f>
        <v>0</v>
      </c>
      <c r="Z130" s="64">
        <f>IF(AND(Z$3&gt;=$I130,Z$3&lt;DATE(YEAR($I130),MONTH($I130)+$H130,1),$H130&lt;&gt;0),$G130,0)*тех!AK$6</f>
        <v>0</v>
      </c>
      <c r="AA130" s="64">
        <f>IF(AND(AA$3&gt;=$I130,AA$3&lt;DATE(YEAR($I130),MONTH($I130)+$H130,1),$H130&lt;&gt;0),$G130,0)*тех!AL$6</f>
        <v>0</v>
      </c>
      <c r="AB130" s="64">
        <f>IF(AND(AB$3&gt;=$I130,AB$3&lt;DATE(YEAR($I130),MONTH($I130)+$H130,1),$H130&lt;&gt;0),$G130,0)*тех!AM$6</f>
        <v>0</v>
      </c>
      <c r="AC130" s="64">
        <f>IF(AND(AC$3&gt;=$I130,AC$3&lt;DATE(YEAR($I130),MONTH($I130)+$H130,1),$H130&lt;&gt;0),$G130,0)*тех!AN$6</f>
        <v>0</v>
      </c>
      <c r="AD130" s="64">
        <f>IF(AND(AD$3&gt;=$I130,AD$3&lt;DATE(YEAR($I130),MONTH($I130)+$H130,1),$H130&lt;&gt;0),$G130,0)*тех!AO$6</f>
        <v>0</v>
      </c>
      <c r="AE130" s="64">
        <f>IF(AND(AE$3&gt;=$I130,AE$3&lt;DATE(YEAR($I130),MONTH($I130)+$H130,1),$H130&lt;&gt;0),$G130,0)*тех!AP$6</f>
        <v>0</v>
      </c>
      <c r="AF130" s="64">
        <f>IF(AND(AF$3&gt;=$I130,AF$3&lt;DATE(YEAR($I130),MONTH($I130)+$H130,1),$H130&lt;&gt;0),$G130,0)*тех!AQ$6</f>
        <v>0</v>
      </c>
      <c r="AG130" s="64">
        <f>IF(AND(AG$3&gt;=$I130,AG$3&lt;DATE(YEAR($I130),MONTH($I130)+$H130,1),$H130&lt;&gt;0),$G130,0)*тех!AR$6</f>
        <v>0</v>
      </c>
      <c r="AH130" s="64">
        <f>IF(AND(AH$3&gt;=$I130,AH$3&lt;DATE(YEAR($I130),MONTH($I130)+$H130,1),$H130&lt;&gt;0),$G130,0)*тех!AS$6</f>
        <v>0</v>
      </c>
      <c r="AI130" s="64">
        <f>IF(AND(AI$3&gt;=$I130,AI$3&lt;DATE(YEAR($I130),MONTH($I130)+$H130,1),$H130&lt;&gt;0),$G130,0)*тех!AT$6</f>
        <v>0</v>
      </c>
      <c r="AJ130" s="64">
        <f>IF(AND(AJ$3&gt;=$I130,AJ$3&lt;DATE(YEAR($I130),MONTH($I130)+$H130,1),$H130&lt;&gt;0),$G130,0)*тех!AU$6</f>
        <v>0</v>
      </c>
      <c r="AK130" s="64">
        <f>IF(AND(AK$3&gt;=$I130,AK$3&lt;DATE(YEAR($I130),MONTH($I130)+$H130,1),$H130&lt;&gt;0),$G130,0)*тех!AV$6</f>
        <v>0</v>
      </c>
      <c r="AL130" s="64">
        <f>IF(AND(AL$3&gt;=$I130,AL$3&lt;DATE(YEAR($I130),MONTH($I130)+$H130,1),$H130&lt;&gt;0),$G130,0)*тех!AW$6</f>
        <v>0</v>
      </c>
      <c r="AM130" s="64">
        <f>IF(AND(AM$3&gt;=$I130,AM$3&lt;DATE(YEAR($I130),MONTH($I130)+$H130,1),$H130&lt;&gt;0),$G130,0)*тех!AX$6</f>
        <v>0</v>
      </c>
      <c r="AN130" s="64">
        <f>IF(AND(AN$3&gt;=$I130,AN$3&lt;DATE(YEAR($I130),MONTH($I130)+$H130,1),$H130&lt;&gt;0),$G130,0)*тех!AY$6</f>
        <v>0</v>
      </c>
      <c r="AO130" s="64">
        <f>IF(AND(AO$3&gt;=$I130,AO$3&lt;DATE(YEAR($I130),MONTH($I130)+$H130,1),$H130&lt;&gt;0),$G130,0)*тех!AZ$6</f>
        <v>0</v>
      </c>
      <c r="AP130" s="64">
        <f>IF(AND(AP$3&gt;=$I130,AP$3&lt;DATE(YEAR($I130),MONTH($I130)+$H130,1),$H130&lt;&gt;0),$G130,0)*тех!BA$6</f>
        <v>0</v>
      </c>
      <c r="AQ130" s="64">
        <f>IF(AND(AQ$3&gt;=$I130,AQ$3&lt;DATE(YEAR($I130),MONTH($I130)+$H130,1),$H130&lt;&gt;0),$G130,0)*тех!BB$6</f>
        <v>0</v>
      </c>
      <c r="AR130" s="64">
        <f>IF(AND(AR$3&gt;=$I130,AR$3&lt;DATE(YEAR($I130),MONTH($I130)+$H130,1),$H130&lt;&gt;0),$G130,0)*тех!BC$6</f>
        <v>0</v>
      </c>
      <c r="AS130" s="64">
        <f>IF(AND(AS$3&gt;=$I130,AS$3&lt;DATE(YEAR($I130),MONTH($I130)+$H130,1),$H130&lt;&gt;0),$G130,0)*тех!BD$6</f>
        <v>0</v>
      </c>
      <c r="AT130" s="64">
        <f>IF(AND(AT$3&gt;=$I130,AT$3&lt;DATE(YEAR($I130),MONTH($I130)+$H130,1),$H130&lt;&gt;0),$G130,0)*тех!BE$6</f>
        <v>0</v>
      </c>
      <c r="AU130" s="64">
        <f>IF(AND(AU$3&gt;=$I130,AU$3&lt;DATE(YEAR($I130),MONTH($I130)+$H130,1),$H130&lt;&gt;0),$G130,0)*тех!BF$6</f>
        <v>0</v>
      </c>
      <c r="AV130" s="64">
        <f>IF(AND(AV$3&gt;=$I130,AV$3&lt;DATE(YEAR($I130),MONTH($I130)+$H130,1),$H130&lt;&gt;0),$G130,0)*тех!BG$6</f>
        <v>0</v>
      </c>
      <c r="AW130" s="64">
        <f>IF(AND(AW$3&gt;=$I130,AW$3&lt;DATE(YEAR($I130),MONTH($I130)+$H130,1),$H130&lt;&gt;0),$G130,0)*тех!BH$6</f>
        <v>0</v>
      </c>
      <c r="AX130" s="64">
        <f>IF(AND(AX$3&gt;=$I130,AX$3&lt;DATE(YEAR($I130),MONTH($I130)+$H130,1),$H130&lt;&gt;0),$G130,0)*тех!BI$6</f>
        <v>0</v>
      </c>
      <c r="AY130" s="64">
        <f>IF(AND(AY$3&gt;=$I130,AY$3&lt;DATE(YEAR($I130),MONTH($I130)+$H130,1),$H130&lt;&gt;0),$G130,0)*тех!BJ$6</f>
        <v>0</v>
      </c>
      <c r="AZ130" s="64">
        <f>IF(AND(AZ$3&gt;=$I130,AZ$3&lt;DATE(YEAR($I130),MONTH($I130)+$H130,1),$H130&lt;&gt;0),$G130,0)*тех!BK$6</f>
        <v>0</v>
      </c>
      <c r="BA130" s="64">
        <f>IF(AND(BA$3&gt;=$I130,BA$3&lt;DATE(YEAR($I130),MONTH($I130)+$H130,1),$H130&lt;&gt;0),$G130,0)*тех!BL$6</f>
        <v>0</v>
      </c>
      <c r="BB130" s="64">
        <f>IF(AND(BB$3&gt;=$I130,BB$3&lt;DATE(YEAR($I130),MONTH($I130)+$H130,1),$H130&lt;&gt;0),$G130,0)*тех!BM$6</f>
        <v>0</v>
      </c>
      <c r="BC130" s="64">
        <f>IF(AND(BC$3&gt;=$I130,BC$3&lt;DATE(YEAR($I130),MONTH($I130)+$H130,1),$H130&lt;&gt;0),$G130,0)*тех!BN$6</f>
        <v>0</v>
      </c>
      <c r="BD130" s="64">
        <f>IF(AND(BD$3&gt;=$I130,BD$3&lt;DATE(YEAR($I130),MONTH($I130)+$H130,1),$H130&lt;&gt;0),$G130,0)*тех!BO$6</f>
        <v>0</v>
      </c>
      <c r="BE130" s="64">
        <f>IF(AND(BE$3&gt;=$I130,BE$3&lt;DATE(YEAR($I130),MONTH($I130)+$H130,1),$H130&lt;&gt;0),$G130,0)*тех!BP$6</f>
        <v>0</v>
      </c>
      <c r="BF130" s="64">
        <f>IF(AND(BF$3&gt;=$I130,BF$3&lt;DATE(YEAR($I130),MONTH($I130)+$H130,1),$H130&lt;&gt;0),$G130,0)*тех!BQ$6</f>
        <v>0</v>
      </c>
      <c r="BG130" s="64">
        <f>IF(AND(BG$3&gt;=$I130,BG$3&lt;DATE(YEAR($I130),MONTH($I130)+$H130,1),$H130&lt;&gt;0),$G130,0)*тех!BR$6</f>
        <v>0</v>
      </c>
      <c r="BH130" s="64">
        <f>IF(AND(BH$3&gt;=$I130,BH$3&lt;DATE(YEAR($I130),MONTH($I130)+$H130,1),$H130&lt;&gt;0),$G130,0)*тех!BS$6</f>
        <v>0</v>
      </c>
      <c r="BI130" s="64">
        <f>IF(AND(BI$3&gt;=$I130,BI$3&lt;DATE(YEAR($I130),MONTH($I130)+$H130,1),$H130&lt;&gt;0),$G130,0)*тех!BT$6</f>
        <v>0</v>
      </c>
      <c r="BJ130" s="64">
        <f>IF(AND(BJ$3&gt;=$I130,BJ$3&lt;DATE(YEAR($I130),MONTH($I130)+$H130,1),$H130&lt;&gt;0),$G130,0)*тех!BU$6</f>
        <v>0</v>
      </c>
      <c r="BK130" s="64">
        <f>IF(AND(BK$3&gt;=$I130,BK$3&lt;DATE(YEAR($I130),MONTH($I130)+$H130,1),$H130&lt;&gt;0),$G130,0)*тех!BV$6</f>
        <v>0</v>
      </c>
      <c r="BL130" s="64">
        <f>IF(AND(BL$3&gt;=$I130,BL$3&lt;DATE(YEAR($I130),MONTH($I130)+$H130,1),$H130&lt;&gt;0),$G130,0)*тех!BW$6</f>
        <v>0</v>
      </c>
      <c r="BM130" s="64">
        <f>IF(AND(BM$3&gt;=$I130,BM$3&lt;DATE(YEAR($I130),MONTH($I130)+$H130,1),$H130&lt;&gt;0),$G130,0)*тех!BX$6</f>
        <v>0</v>
      </c>
      <c r="BN130" s="64">
        <f>IF(AND(BN$3&gt;=$I130,BN$3&lt;DATE(YEAR($I130),MONTH($I130)+$H130,1),$H130&lt;&gt;0),$G130,0)*тех!BY$6</f>
        <v>0</v>
      </c>
      <c r="BO130" s="64">
        <f>IF(AND(BO$3&gt;=$I130,BO$3&lt;DATE(YEAR($I130),MONTH($I130)+$H130,1),$H130&lt;&gt;0),$G130,0)*тех!BZ$6</f>
        <v>0</v>
      </c>
      <c r="BP130" s="64">
        <f>IF(AND(BP$3&gt;=$I130,BP$3&lt;DATE(YEAR($I130),MONTH($I130)+$H130,1),$H130&lt;&gt;0),$G130,0)*тех!CA$6</f>
        <v>0</v>
      </c>
      <c r="BQ130" s="64">
        <f>IF(AND(BQ$3&gt;=$I130,BQ$3&lt;DATE(YEAR($I130),MONTH($I130)+$H130,1),$H130&lt;&gt;0),$G130,0)*тех!CB$6</f>
        <v>0</v>
      </c>
      <c r="BR130" s="64">
        <f>IF(AND(BR$3&gt;=$I130,BR$3&lt;DATE(YEAR($I130),MONTH($I130)+$H130,1),$H130&lt;&gt;0),$G130,0)*тех!CC$6</f>
        <v>0</v>
      </c>
      <c r="BS130" s="64">
        <f>IF(AND(BS$3&gt;=$I130,BS$3&lt;DATE(YEAR($I130),MONTH($I130)+$H130,1),$H130&lt;&gt;0),$G130,0)*тех!CD$6</f>
        <v>0</v>
      </c>
      <c r="BT130" s="64">
        <f>IF(AND(BT$3&gt;=$I130,BT$3&lt;DATE(YEAR($I130),MONTH($I130)+$H130,1),$H130&lt;&gt;0),$G130,0)*тех!CE$6</f>
        <v>0</v>
      </c>
    </row>
    <row r="131" spans="2:72">
      <c r="B131" s="3">
        <v>7</v>
      </c>
      <c r="C131" s="19" t="s">
        <v>753</v>
      </c>
      <c r="D131" s="80" t="s">
        <v>100</v>
      </c>
      <c r="E131" s="71"/>
      <c r="F131" s="19"/>
      <c r="G131" s="76">
        <f t="shared" si="75"/>
        <v>0</v>
      </c>
      <c r="H131" s="19"/>
      <c r="I131" s="19"/>
      <c r="J131" s="106" t="s">
        <v>100</v>
      </c>
      <c r="K131" s="106" t="s">
        <v>100</v>
      </c>
      <c r="M131" s="64">
        <f>IF(AND(M$3&gt;=$I131,M$3&lt;DATE(YEAR($I131),MONTH($I131)+$H131,1),$H131&lt;&gt;0),$G131,0)*тех!X$6</f>
        <v>0</v>
      </c>
      <c r="N131" s="64">
        <f>IF(AND(N$3&gt;=$I131,N$3&lt;DATE(YEAR($I131),MONTH($I131)+$H131,1),$H131&lt;&gt;0),$G131,0)*тех!Y$6</f>
        <v>0</v>
      </c>
      <c r="O131" s="64">
        <f>IF(AND(O$3&gt;=$I131,O$3&lt;DATE(YEAR($I131),MONTH($I131)+$H131,1),$H131&lt;&gt;0),$G131,0)*тех!Z$6</f>
        <v>0</v>
      </c>
      <c r="P131" s="64">
        <f>IF(AND(P$3&gt;=$I131,P$3&lt;DATE(YEAR($I131),MONTH($I131)+$H131,1),$H131&lt;&gt;0),$G131,0)*тех!AA$6</f>
        <v>0</v>
      </c>
      <c r="Q131" s="64">
        <f>IF(AND(Q$3&gt;=$I131,Q$3&lt;DATE(YEAR($I131),MONTH($I131)+$H131,1),$H131&lt;&gt;0),$G131,0)*тех!AB$6</f>
        <v>0</v>
      </c>
      <c r="R131" s="64">
        <f>IF(AND(R$3&gt;=$I131,R$3&lt;DATE(YEAR($I131),MONTH($I131)+$H131,1),$H131&lt;&gt;0),$G131,0)*тех!AC$6</f>
        <v>0</v>
      </c>
      <c r="S131" s="64">
        <f>IF(AND(S$3&gt;=$I131,S$3&lt;DATE(YEAR($I131),MONTH($I131)+$H131,1),$H131&lt;&gt;0),$G131,0)*тех!AD$6</f>
        <v>0</v>
      </c>
      <c r="T131" s="64">
        <f>IF(AND(T$3&gt;=$I131,T$3&lt;DATE(YEAR($I131),MONTH($I131)+$H131,1),$H131&lt;&gt;0),$G131,0)*тех!AE$6</f>
        <v>0</v>
      </c>
      <c r="U131" s="64">
        <f>IF(AND(U$3&gt;=$I131,U$3&lt;DATE(YEAR($I131),MONTH($I131)+$H131,1),$H131&lt;&gt;0),$G131,0)*тех!AF$6</f>
        <v>0</v>
      </c>
      <c r="V131" s="64">
        <f>IF(AND(V$3&gt;=$I131,V$3&lt;DATE(YEAR($I131),MONTH($I131)+$H131,1),$H131&lt;&gt;0),$G131,0)*тех!AG$6</f>
        <v>0</v>
      </c>
      <c r="W131" s="64">
        <f>IF(AND(W$3&gt;=$I131,W$3&lt;DATE(YEAR($I131),MONTH($I131)+$H131,1),$H131&lt;&gt;0),$G131,0)*тех!AH$6</f>
        <v>0</v>
      </c>
      <c r="X131" s="64">
        <f>IF(AND(X$3&gt;=$I131,X$3&lt;DATE(YEAR($I131),MONTH($I131)+$H131,1),$H131&lt;&gt;0),$G131,0)*тех!AI$6</f>
        <v>0</v>
      </c>
      <c r="Y131" s="64">
        <f>IF(AND(Y$3&gt;=$I131,Y$3&lt;DATE(YEAR($I131),MONTH($I131)+$H131,1),$H131&lt;&gt;0),$G131,0)*тех!AJ$6</f>
        <v>0</v>
      </c>
      <c r="Z131" s="64">
        <f>IF(AND(Z$3&gt;=$I131,Z$3&lt;DATE(YEAR($I131),MONTH($I131)+$H131,1),$H131&lt;&gt;0),$G131,0)*тех!AK$6</f>
        <v>0</v>
      </c>
      <c r="AA131" s="64">
        <f>IF(AND(AA$3&gt;=$I131,AA$3&lt;DATE(YEAR($I131),MONTH($I131)+$H131,1),$H131&lt;&gt;0),$G131,0)*тех!AL$6</f>
        <v>0</v>
      </c>
      <c r="AB131" s="64">
        <f>IF(AND(AB$3&gt;=$I131,AB$3&lt;DATE(YEAR($I131),MONTH($I131)+$H131,1),$H131&lt;&gt;0),$G131,0)*тех!AM$6</f>
        <v>0</v>
      </c>
      <c r="AC131" s="64">
        <f>IF(AND(AC$3&gt;=$I131,AC$3&lt;DATE(YEAR($I131),MONTH($I131)+$H131,1),$H131&lt;&gt;0),$G131,0)*тех!AN$6</f>
        <v>0</v>
      </c>
      <c r="AD131" s="64">
        <f>IF(AND(AD$3&gt;=$I131,AD$3&lt;DATE(YEAR($I131),MONTH($I131)+$H131,1),$H131&lt;&gt;0),$G131,0)*тех!AO$6</f>
        <v>0</v>
      </c>
      <c r="AE131" s="64">
        <f>IF(AND(AE$3&gt;=$I131,AE$3&lt;DATE(YEAR($I131),MONTH($I131)+$H131,1),$H131&lt;&gt;0),$G131,0)*тех!AP$6</f>
        <v>0</v>
      </c>
      <c r="AF131" s="64">
        <f>IF(AND(AF$3&gt;=$I131,AF$3&lt;DATE(YEAR($I131),MONTH($I131)+$H131,1),$H131&lt;&gt;0),$G131,0)*тех!AQ$6</f>
        <v>0</v>
      </c>
      <c r="AG131" s="64">
        <f>IF(AND(AG$3&gt;=$I131,AG$3&lt;DATE(YEAR($I131),MONTH($I131)+$H131,1),$H131&lt;&gt;0),$G131,0)*тех!AR$6</f>
        <v>0</v>
      </c>
      <c r="AH131" s="64">
        <f>IF(AND(AH$3&gt;=$I131,AH$3&lt;DATE(YEAR($I131),MONTH($I131)+$H131,1),$H131&lt;&gt;0),$G131,0)*тех!AS$6</f>
        <v>0</v>
      </c>
      <c r="AI131" s="64">
        <f>IF(AND(AI$3&gt;=$I131,AI$3&lt;DATE(YEAR($I131),MONTH($I131)+$H131,1),$H131&lt;&gt;0),$G131,0)*тех!AT$6</f>
        <v>0</v>
      </c>
      <c r="AJ131" s="64">
        <f>IF(AND(AJ$3&gt;=$I131,AJ$3&lt;DATE(YEAR($I131),MONTH($I131)+$H131,1),$H131&lt;&gt;0),$G131,0)*тех!AU$6</f>
        <v>0</v>
      </c>
      <c r="AK131" s="64">
        <f>IF(AND(AK$3&gt;=$I131,AK$3&lt;DATE(YEAR($I131),MONTH($I131)+$H131,1),$H131&lt;&gt;0),$G131,0)*тех!AV$6</f>
        <v>0</v>
      </c>
      <c r="AL131" s="64">
        <f>IF(AND(AL$3&gt;=$I131,AL$3&lt;DATE(YEAR($I131),MONTH($I131)+$H131,1),$H131&lt;&gt;0),$G131,0)*тех!AW$6</f>
        <v>0</v>
      </c>
      <c r="AM131" s="64">
        <f>IF(AND(AM$3&gt;=$I131,AM$3&lt;DATE(YEAR($I131),MONTH($I131)+$H131,1),$H131&lt;&gt;0),$G131,0)*тех!AX$6</f>
        <v>0</v>
      </c>
      <c r="AN131" s="64">
        <f>IF(AND(AN$3&gt;=$I131,AN$3&lt;DATE(YEAR($I131),MONTH($I131)+$H131,1),$H131&lt;&gt;0),$G131,0)*тех!AY$6</f>
        <v>0</v>
      </c>
      <c r="AO131" s="64">
        <f>IF(AND(AO$3&gt;=$I131,AO$3&lt;DATE(YEAR($I131),MONTH($I131)+$H131,1),$H131&lt;&gt;0),$G131,0)*тех!AZ$6</f>
        <v>0</v>
      </c>
      <c r="AP131" s="64">
        <f>IF(AND(AP$3&gt;=$I131,AP$3&lt;DATE(YEAR($I131),MONTH($I131)+$H131,1),$H131&lt;&gt;0),$G131,0)*тех!BA$6</f>
        <v>0</v>
      </c>
      <c r="AQ131" s="64">
        <f>IF(AND(AQ$3&gt;=$I131,AQ$3&lt;DATE(YEAR($I131),MONTH($I131)+$H131,1),$H131&lt;&gt;0),$G131,0)*тех!BB$6</f>
        <v>0</v>
      </c>
      <c r="AR131" s="64">
        <f>IF(AND(AR$3&gt;=$I131,AR$3&lt;DATE(YEAR($I131),MONTH($I131)+$H131,1),$H131&lt;&gt;0),$G131,0)*тех!BC$6</f>
        <v>0</v>
      </c>
      <c r="AS131" s="64">
        <f>IF(AND(AS$3&gt;=$I131,AS$3&lt;DATE(YEAR($I131),MONTH($I131)+$H131,1),$H131&lt;&gt;0),$G131,0)*тех!BD$6</f>
        <v>0</v>
      </c>
      <c r="AT131" s="64">
        <f>IF(AND(AT$3&gt;=$I131,AT$3&lt;DATE(YEAR($I131),MONTH($I131)+$H131,1),$H131&lt;&gt;0),$G131,0)*тех!BE$6</f>
        <v>0</v>
      </c>
      <c r="AU131" s="64">
        <f>IF(AND(AU$3&gt;=$I131,AU$3&lt;DATE(YEAR($I131),MONTH($I131)+$H131,1),$H131&lt;&gt;0),$G131,0)*тех!BF$6</f>
        <v>0</v>
      </c>
      <c r="AV131" s="64">
        <f>IF(AND(AV$3&gt;=$I131,AV$3&lt;DATE(YEAR($I131),MONTH($I131)+$H131,1),$H131&lt;&gt;0),$G131,0)*тех!BG$6</f>
        <v>0</v>
      </c>
      <c r="AW131" s="64">
        <f>IF(AND(AW$3&gt;=$I131,AW$3&lt;DATE(YEAR($I131),MONTH($I131)+$H131,1),$H131&lt;&gt;0),$G131,0)*тех!BH$6</f>
        <v>0</v>
      </c>
      <c r="AX131" s="64">
        <f>IF(AND(AX$3&gt;=$I131,AX$3&lt;DATE(YEAR($I131),MONTH($I131)+$H131,1),$H131&lt;&gt;0),$G131,0)*тех!BI$6</f>
        <v>0</v>
      </c>
      <c r="AY131" s="64">
        <f>IF(AND(AY$3&gt;=$I131,AY$3&lt;DATE(YEAR($I131),MONTH($I131)+$H131,1),$H131&lt;&gt;0),$G131,0)*тех!BJ$6</f>
        <v>0</v>
      </c>
      <c r="AZ131" s="64">
        <f>IF(AND(AZ$3&gt;=$I131,AZ$3&lt;DATE(YEAR($I131),MONTH($I131)+$H131,1),$H131&lt;&gt;0),$G131,0)*тех!BK$6</f>
        <v>0</v>
      </c>
      <c r="BA131" s="64">
        <f>IF(AND(BA$3&gt;=$I131,BA$3&lt;DATE(YEAR($I131),MONTH($I131)+$H131,1),$H131&lt;&gt;0),$G131,0)*тех!BL$6</f>
        <v>0</v>
      </c>
      <c r="BB131" s="64">
        <f>IF(AND(BB$3&gt;=$I131,BB$3&lt;DATE(YEAR($I131),MONTH($I131)+$H131,1),$H131&lt;&gt;0),$G131,0)*тех!BM$6</f>
        <v>0</v>
      </c>
      <c r="BC131" s="64">
        <f>IF(AND(BC$3&gt;=$I131,BC$3&lt;DATE(YEAR($I131),MONTH($I131)+$H131,1),$H131&lt;&gt;0),$G131,0)*тех!BN$6</f>
        <v>0</v>
      </c>
      <c r="BD131" s="64">
        <f>IF(AND(BD$3&gt;=$I131,BD$3&lt;DATE(YEAR($I131),MONTH($I131)+$H131,1),$H131&lt;&gt;0),$G131,0)*тех!BO$6</f>
        <v>0</v>
      </c>
      <c r="BE131" s="64">
        <f>IF(AND(BE$3&gt;=$I131,BE$3&lt;DATE(YEAR($I131),MONTH($I131)+$H131,1),$H131&lt;&gt;0),$G131,0)*тех!BP$6</f>
        <v>0</v>
      </c>
      <c r="BF131" s="64">
        <f>IF(AND(BF$3&gt;=$I131,BF$3&lt;DATE(YEAR($I131),MONTH($I131)+$H131,1),$H131&lt;&gt;0),$G131,0)*тех!BQ$6</f>
        <v>0</v>
      </c>
      <c r="BG131" s="64">
        <f>IF(AND(BG$3&gt;=$I131,BG$3&lt;DATE(YEAR($I131),MONTH($I131)+$H131,1),$H131&lt;&gt;0),$G131,0)*тех!BR$6</f>
        <v>0</v>
      </c>
      <c r="BH131" s="64">
        <f>IF(AND(BH$3&gt;=$I131,BH$3&lt;DATE(YEAR($I131),MONTH($I131)+$H131,1),$H131&lt;&gt;0),$G131,0)*тех!BS$6</f>
        <v>0</v>
      </c>
      <c r="BI131" s="64">
        <f>IF(AND(BI$3&gt;=$I131,BI$3&lt;DATE(YEAR($I131),MONTH($I131)+$H131,1),$H131&lt;&gt;0),$G131,0)*тех!BT$6</f>
        <v>0</v>
      </c>
      <c r="BJ131" s="64">
        <f>IF(AND(BJ$3&gt;=$I131,BJ$3&lt;DATE(YEAR($I131),MONTH($I131)+$H131,1),$H131&lt;&gt;0),$G131,0)*тех!BU$6</f>
        <v>0</v>
      </c>
      <c r="BK131" s="64">
        <f>IF(AND(BK$3&gt;=$I131,BK$3&lt;DATE(YEAR($I131),MONTH($I131)+$H131,1),$H131&lt;&gt;0),$G131,0)*тех!BV$6</f>
        <v>0</v>
      </c>
      <c r="BL131" s="64">
        <f>IF(AND(BL$3&gt;=$I131,BL$3&lt;DATE(YEAR($I131),MONTH($I131)+$H131,1),$H131&lt;&gt;0),$G131,0)*тех!BW$6</f>
        <v>0</v>
      </c>
      <c r="BM131" s="64">
        <f>IF(AND(BM$3&gt;=$I131,BM$3&lt;DATE(YEAR($I131),MONTH($I131)+$H131,1),$H131&lt;&gt;0),$G131,0)*тех!BX$6</f>
        <v>0</v>
      </c>
      <c r="BN131" s="64">
        <f>IF(AND(BN$3&gt;=$I131,BN$3&lt;DATE(YEAR($I131),MONTH($I131)+$H131,1),$H131&lt;&gt;0),$G131,0)*тех!BY$6</f>
        <v>0</v>
      </c>
      <c r="BO131" s="64">
        <f>IF(AND(BO$3&gt;=$I131,BO$3&lt;DATE(YEAR($I131),MONTH($I131)+$H131,1),$H131&lt;&gt;0),$G131,0)*тех!BZ$6</f>
        <v>0</v>
      </c>
      <c r="BP131" s="64">
        <f>IF(AND(BP$3&gt;=$I131,BP$3&lt;DATE(YEAR($I131),MONTH($I131)+$H131,1),$H131&lt;&gt;0),$G131,0)*тех!CA$6</f>
        <v>0</v>
      </c>
      <c r="BQ131" s="64">
        <f>IF(AND(BQ$3&gt;=$I131,BQ$3&lt;DATE(YEAR($I131),MONTH($I131)+$H131,1),$H131&lt;&gt;0),$G131,0)*тех!CB$6</f>
        <v>0</v>
      </c>
      <c r="BR131" s="64">
        <f>IF(AND(BR$3&gt;=$I131,BR$3&lt;DATE(YEAR($I131),MONTH($I131)+$H131,1),$H131&lt;&gt;0),$G131,0)*тех!CC$6</f>
        <v>0</v>
      </c>
      <c r="BS131" s="64">
        <f>IF(AND(BS$3&gt;=$I131,BS$3&lt;DATE(YEAR($I131),MONTH($I131)+$H131,1),$H131&lt;&gt;0),$G131,0)*тех!CD$6</f>
        <v>0</v>
      </c>
      <c r="BT131" s="64">
        <f>IF(AND(BT$3&gt;=$I131,BT$3&lt;DATE(YEAR($I131),MONTH($I131)+$H131,1),$H131&lt;&gt;0),$G131,0)*тех!CE$6</f>
        <v>0</v>
      </c>
    </row>
    <row r="132" spans="2:72">
      <c r="B132" s="3">
        <v>8</v>
      </c>
      <c r="C132" s="19" t="s">
        <v>754</v>
      </c>
      <c r="D132" s="80" t="s">
        <v>100</v>
      </c>
      <c r="E132" s="71"/>
      <c r="F132" s="19"/>
      <c r="G132" s="76">
        <f t="shared" si="75"/>
        <v>0</v>
      </c>
      <c r="H132" s="19"/>
      <c r="I132" s="19"/>
      <c r="J132" s="106" t="s">
        <v>100</v>
      </c>
      <c r="K132" s="106" t="s">
        <v>100</v>
      </c>
      <c r="M132" s="64">
        <f>IF(AND(M$3&gt;=$I132,M$3&lt;DATE(YEAR($I132),MONTH($I132)+$H132,1),$H132&lt;&gt;0),$G132,0)*тех!X$6</f>
        <v>0</v>
      </c>
      <c r="N132" s="64">
        <f>IF(AND(N$3&gt;=$I132,N$3&lt;DATE(YEAR($I132),MONTH($I132)+$H132,1),$H132&lt;&gt;0),$G132,0)*тех!Y$6</f>
        <v>0</v>
      </c>
      <c r="O132" s="64">
        <f>IF(AND(O$3&gt;=$I132,O$3&lt;DATE(YEAR($I132),MONTH($I132)+$H132,1),$H132&lt;&gt;0),$G132,0)*тех!Z$6</f>
        <v>0</v>
      </c>
      <c r="P132" s="64">
        <f>IF(AND(P$3&gt;=$I132,P$3&lt;DATE(YEAR($I132),MONTH($I132)+$H132,1),$H132&lt;&gt;0),$G132,0)*тех!AA$6</f>
        <v>0</v>
      </c>
      <c r="Q132" s="64">
        <f>IF(AND(Q$3&gt;=$I132,Q$3&lt;DATE(YEAR($I132),MONTH($I132)+$H132,1),$H132&lt;&gt;0),$G132,0)*тех!AB$6</f>
        <v>0</v>
      </c>
      <c r="R132" s="64">
        <f>IF(AND(R$3&gt;=$I132,R$3&lt;DATE(YEAR($I132),MONTH($I132)+$H132,1),$H132&lt;&gt;0),$G132,0)*тех!AC$6</f>
        <v>0</v>
      </c>
      <c r="S132" s="64">
        <f>IF(AND(S$3&gt;=$I132,S$3&lt;DATE(YEAR($I132),MONTH($I132)+$H132,1),$H132&lt;&gt;0),$G132,0)*тех!AD$6</f>
        <v>0</v>
      </c>
      <c r="T132" s="64">
        <f>IF(AND(T$3&gt;=$I132,T$3&lt;DATE(YEAR($I132),MONTH($I132)+$H132,1),$H132&lt;&gt;0),$G132,0)*тех!AE$6</f>
        <v>0</v>
      </c>
      <c r="U132" s="64">
        <f>IF(AND(U$3&gt;=$I132,U$3&lt;DATE(YEAR($I132),MONTH($I132)+$H132,1),$H132&lt;&gt;0),$G132,0)*тех!AF$6</f>
        <v>0</v>
      </c>
      <c r="V132" s="64">
        <f>IF(AND(V$3&gt;=$I132,V$3&lt;DATE(YEAR($I132),MONTH($I132)+$H132,1),$H132&lt;&gt;0),$G132,0)*тех!AG$6</f>
        <v>0</v>
      </c>
      <c r="W132" s="64">
        <f>IF(AND(W$3&gt;=$I132,W$3&lt;DATE(YEAR($I132),MONTH($I132)+$H132,1),$H132&lt;&gt;0),$G132,0)*тех!AH$6</f>
        <v>0</v>
      </c>
      <c r="X132" s="64">
        <f>IF(AND(X$3&gt;=$I132,X$3&lt;DATE(YEAR($I132),MONTH($I132)+$H132,1),$H132&lt;&gt;0),$G132,0)*тех!AI$6</f>
        <v>0</v>
      </c>
      <c r="Y132" s="64">
        <f>IF(AND(Y$3&gt;=$I132,Y$3&lt;DATE(YEAR($I132),MONTH($I132)+$H132,1),$H132&lt;&gt;0),$G132,0)*тех!AJ$6</f>
        <v>0</v>
      </c>
      <c r="Z132" s="64">
        <f>IF(AND(Z$3&gt;=$I132,Z$3&lt;DATE(YEAR($I132),MONTH($I132)+$H132,1),$H132&lt;&gt;0),$G132,0)*тех!AK$6</f>
        <v>0</v>
      </c>
      <c r="AA132" s="64">
        <f>IF(AND(AA$3&gt;=$I132,AA$3&lt;DATE(YEAR($I132),MONTH($I132)+$H132,1),$H132&lt;&gt;0),$G132,0)*тех!AL$6</f>
        <v>0</v>
      </c>
      <c r="AB132" s="64">
        <f>IF(AND(AB$3&gt;=$I132,AB$3&lt;DATE(YEAR($I132),MONTH($I132)+$H132,1),$H132&lt;&gt;0),$G132,0)*тех!AM$6</f>
        <v>0</v>
      </c>
      <c r="AC132" s="64">
        <f>IF(AND(AC$3&gt;=$I132,AC$3&lt;DATE(YEAR($I132),MONTH($I132)+$H132,1),$H132&lt;&gt;0),$G132,0)*тех!AN$6</f>
        <v>0</v>
      </c>
      <c r="AD132" s="64">
        <f>IF(AND(AD$3&gt;=$I132,AD$3&lt;DATE(YEAR($I132),MONTH($I132)+$H132,1),$H132&lt;&gt;0),$G132,0)*тех!AO$6</f>
        <v>0</v>
      </c>
      <c r="AE132" s="64">
        <f>IF(AND(AE$3&gt;=$I132,AE$3&lt;DATE(YEAR($I132),MONTH($I132)+$H132,1),$H132&lt;&gt;0),$G132,0)*тех!AP$6</f>
        <v>0</v>
      </c>
      <c r="AF132" s="64">
        <f>IF(AND(AF$3&gt;=$I132,AF$3&lt;DATE(YEAR($I132),MONTH($I132)+$H132,1),$H132&lt;&gt;0),$G132,0)*тех!AQ$6</f>
        <v>0</v>
      </c>
      <c r="AG132" s="64">
        <f>IF(AND(AG$3&gt;=$I132,AG$3&lt;DATE(YEAR($I132),MONTH($I132)+$H132,1),$H132&lt;&gt;0),$G132,0)*тех!AR$6</f>
        <v>0</v>
      </c>
      <c r="AH132" s="64">
        <f>IF(AND(AH$3&gt;=$I132,AH$3&lt;DATE(YEAR($I132),MONTH($I132)+$H132,1),$H132&lt;&gt;0),$G132,0)*тех!AS$6</f>
        <v>0</v>
      </c>
      <c r="AI132" s="64">
        <f>IF(AND(AI$3&gt;=$I132,AI$3&lt;DATE(YEAR($I132),MONTH($I132)+$H132,1),$H132&lt;&gt;0),$G132,0)*тех!AT$6</f>
        <v>0</v>
      </c>
      <c r="AJ132" s="64">
        <f>IF(AND(AJ$3&gt;=$I132,AJ$3&lt;DATE(YEAR($I132),MONTH($I132)+$H132,1),$H132&lt;&gt;0),$G132,0)*тех!AU$6</f>
        <v>0</v>
      </c>
      <c r="AK132" s="64">
        <f>IF(AND(AK$3&gt;=$I132,AK$3&lt;DATE(YEAR($I132),MONTH($I132)+$H132,1),$H132&lt;&gt;0),$G132,0)*тех!AV$6</f>
        <v>0</v>
      </c>
      <c r="AL132" s="64">
        <f>IF(AND(AL$3&gt;=$I132,AL$3&lt;DATE(YEAR($I132),MONTH($I132)+$H132,1),$H132&lt;&gt;0),$G132,0)*тех!AW$6</f>
        <v>0</v>
      </c>
      <c r="AM132" s="64">
        <f>IF(AND(AM$3&gt;=$I132,AM$3&lt;DATE(YEAR($I132),MONTH($I132)+$H132,1),$H132&lt;&gt;0),$G132,0)*тех!AX$6</f>
        <v>0</v>
      </c>
      <c r="AN132" s="64">
        <f>IF(AND(AN$3&gt;=$I132,AN$3&lt;DATE(YEAR($I132),MONTH($I132)+$H132,1),$H132&lt;&gt;0),$G132,0)*тех!AY$6</f>
        <v>0</v>
      </c>
      <c r="AO132" s="64">
        <f>IF(AND(AO$3&gt;=$I132,AO$3&lt;DATE(YEAR($I132),MONTH($I132)+$H132,1),$H132&lt;&gt;0),$G132,0)*тех!AZ$6</f>
        <v>0</v>
      </c>
      <c r="AP132" s="64">
        <f>IF(AND(AP$3&gt;=$I132,AP$3&lt;DATE(YEAR($I132),MONTH($I132)+$H132,1),$H132&lt;&gt;0),$G132,0)*тех!BA$6</f>
        <v>0</v>
      </c>
      <c r="AQ132" s="64">
        <f>IF(AND(AQ$3&gt;=$I132,AQ$3&lt;DATE(YEAR($I132),MONTH($I132)+$H132,1),$H132&lt;&gt;0),$G132,0)*тех!BB$6</f>
        <v>0</v>
      </c>
      <c r="AR132" s="64">
        <f>IF(AND(AR$3&gt;=$I132,AR$3&lt;DATE(YEAR($I132),MONTH($I132)+$H132,1),$H132&lt;&gt;0),$G132,0)*тех!BC$6</f>
        <v>0</v>
      </c>
      <c r="AS132" s="64">
        <f>IF(AND(AS$3&gt;=$I132,AS$3&lt;DATE(YEAR($I132),MONTH($I132)+$H132,1),$H132&lt;&gt;0),$G132,0)*тех!BD$6</f>
        <v>0</v>
      </c>
      <c r="AT132" s="64">
        <f>IF(AND(AT$3&gt;=$I132,AT$3&lt;DATE(YEAR($I132),MONTH($I132)+$H132,1),$H132&lt;&gt;0),$G132,0)*тех!BE$6</f>
        <v>0</v>
      </c>
      <c r="AU132" s="64">
        <f>IF(AND(AU$3&gt;=$I132,AU$3&lt;DATE(YEAR($I132),MONTH($I132)+$H132,1),$H132&lt;&gt;0),$G132,0)*тех!BF$6</f>
        <v>0</v>
      </c>
      <c r="AV132" s="64">
        <f>IF(AND(AV$3&gt;=$I132,AV$3&lt;DATE(YEAR($I132),MONTH($I132)+$H132,1),$H132&lt;&gt;0),$G132,0)*тех!BG$6</f>
        <v>0</v>
      </c>
      <c r="AW132" s="64">
        <f>IF(AND(AW$3&gt;=$I132,AW$3&lt;DATE(YEAR($I132),MONTH($I132)+$H132,1),$H132&lt;&gt;0),$G132,0)*тех!BH$6</f>
        <v>0</v>
      </c>
      <c r="AX132" s="64">
        <f>IF(AND(AX$3&gt;=$I132,AX$3&lt;DATE(YEAR($I132),MONTH($I132)+$H132,1),$H132&lt;&gt;0),$G132,0)*тех!BI$6</f>
        <v>0</v>
      </c>
      <c r="AY132" s="64">
        <f>IF(AND(AY$3&gt;=$I132,AY$3&lt;DATE(YEAR($I132),MONTH($I132)+$H132,1),$H132&lt;&gt;0),$G132,0)*тех!BJ$6</f>
        <v>0</v>
      </c>
      <c r="AZ132" s="64">
        <f>IF(AND(AZ$3&gt;=$I132,AZ$3&lt;DATE(YEAR($I132),MONTH($I132)+$H132,1),$H132&lt;&gt;0),$G132,0)*тех!BK$6</f>
        <v>0</v>
      </c>
      <c r="BA132" s="64">
        <f>IF(AND(BA$3&gt;=$I132,BA$3&lt;DATE(YEAR($I132),MONTH($I132)+$H132,1),$H132&lt;&gt;0),$G132,0)*тех!BL$6</f>
        <v>0</v>
      </c>
      <c r="BB132" s="64">
        <f>IF(AND(BB$3&gt;=$I132,BB$3&lt;DATE(YEAR($I132),MONTH($I132)+$H132,1),$H132&lt;&gt;0),$G132,0)*тех!BM$6</f>
        <v>0</v>
      </c>
      <c r="BC132" s="64">
        <f>IF(AND(BC$3&gt;=$I132,BC$3&lt;DATE(YEAR($I132),MONTH($I132)+$H132,1),$H132&lt;&gt;0),$G132,0)*тех!BN$6</f>
        <v>0</v>
      </c>
      <c r="BD132" s="64">
        <f>IF(AND(BD$3&gt;=$I132,BD$3&lt;DATE(YEAR($I132),MONTH($I132)+$H132,1),$H132&lt;&gt;0),$G132,0)*тех!BO$6</f>
        <v>0</v>
      </c>
      <c r="BE132" s="64">
        <f>IF(AND(BE$3&gt;=$I132,BE$3&lt;DATE(YEAR($I132),MONTH($I132)+$H132,1),$H132&lt;&gt;0),$G132,0)*тех!BP$6</f>
        <v>0</v>
      </c>
      <c r="BF132" s="64">
        <f>IF(AND(BF$3&gt;=$I132,BF$3&lt;DATE(YEAR($I132),MONTH($I132)+$H132,1),$H132&lt;&gt;0),$G132,0)*тех!BQ$6</f>
        <v>0</v>
      </c>
      <c r="BG132" s="64">
        <f>IF(AND(BG$3&gt;=$I132,BG$3&lt;DATE(YEAR($I132),MONTH($I132)+$H132,1),$H132&lt;&gt;0),$G132,0)*тех!BR$6</f>
        <v>0</v>
      </c>
      <c r="BH132" s="64">
        <f>IF(AND(BH$3&gt;=$I132,BH$3&lt;DATE(YEAR($I132),MONTH($I132)+$H132,1),$H132&lt;&gt;0),$G132,0)*тех!BS$6</f>
        <v>0</v>
      </c>
      <c r="BI132" s="64">
        <f>IF(AND(BI$3&gt;=$I132,BI$3&lt;DATE(YEAR($I132),MONTH($I132)+$H132,1),$H132&lt;&gt;0),$G132,0)*тех!BT$6</f>
        <v>0</v>
      </c>
      <c r="BJ132" s="64">
        <f>IF(AND(BJ$3&gt;=$I132,BJ$3&lt;DATE(YEAR($I132),MONTH($I132)+$H132,1),$H132&lt;&gt;0),$G132,0)*тех!BU$6</f>
        <v>0</v>
      </c>
      <c r="BK132" s="64">
        <f>IF(AND(BK$3&gt;=$I132,BK$3&lt;DATE(YEAR($I132),MONTH($I132)+$H132,1),$H132&lt;&gt;0),$G132,0)*тех!BV$6</f>
        <v>0</v>
      </c>
      <c r="BL132" s="64">
        <f>IF(AND(BL$3&gt;=$I132,BL$3&lt;DATE(YEAR($I132),MONTH($I132)+$H132,1),$H132&lt;&gt;0),$G132,0)*тех!BW$6</f>
        <v>0</v>
      </c>
      <c r="BM132" s="64">
        <f>IF(AND(BM$3&gt;=$I132,BM$3&lt;DATE(YEAR($I132),MONTH($I132)+$H132,1),$H132&lt;&gt;0),$G132,0)*тех!BX$6</f>
        <v>0</v>
      </c>
      <c r="BN132" s="64">
        <f>IF(AND(BN$3&gt;=$I132,BN$3&lt;DATE(YEAR($I132),MONTH($I132)+$H132,1),$H132&lt;&gt;0),$G132,0)*тех!BY$6</f>
        <v>0</v>
      </c>
      <c r="BO132" s="64">
        <f>IF(AND(BO$3&gt;=$I132,BO$3&lt;DATE(YEAR($I132),MONTH($I132)+$H132,1),$H132&lt;&gt;0),$G132,0)*тех!BZ$6</f>
        <v>0</v>
      </c>
      <c r="BP132" s="64">
        <f>IF(AND(BP$3&gt;=$I132,BP$3&lt;DATE(YEAR($I132),MONTH($I132)+$H132,1),$H132&lt;&gt;0),$G132,0)*тех!CA$6</f>
        <v>0</v>
      </c>
      <c r="BQ132" s="64">
        <f>IF(AND(BQ$3&gt;=$I132,BQ$3&lt;DATE(YEAR($I132),MONTH($I132)+$H132,1),$H132&lt;&gt;0),$G132,0)*тех!CB$6</f>
        <v>0</v>
      </c>
      <c r="BR132" s="64">
        <f>IF(AND(BR$3&gt;=$I132,BR$3&lt;DATE(YEAR($I132),MONTH($I132)+$H132,1),$H132&lt;&gt;0),$G132,0)*тех!CC$6</f>
        <v>0</v>
      </c>
      <c r="BS132" s="64">
        <f>IF(AND(BS$3&gt;=$I132,BS$3&lt;DATE(YEAR($I132),MONTH($I132)+$H132,1),$H132&lt;&gt;0),$G132,0)*тех!CD$6</f>
        <v>0</v>
      </c>
      <c r="BT132" s="64">
        <f>IF(AND(BT$3&gt;=$I132,BT$3&lt;DATE(YEAR($I132),MONTH($I132)+$H132,1),$H132&lt;&gt;0),$G132,0)*тех!CE$6</f>
        <v>0</v>
      </c>
    </row>
    <row r="133" spans="2:72">
      <c r="B133" s="3">
        <v>9</v>
      </c>
      <c r="C133" s="19" t="s">
        <v>755</v>
      </c>
      <c r="D133" s="80" t="s">
        <v>100</v>
      </c>
      <c r="E133" s="71"/>
      <c r="F133" s="19"/>
      <c r="G133" s="76">
        <f t="shared" si="75"/>
        <v>0</v>
      </c>
      <c r="H133" s="19"/>
      <c r="I133" s="19"/>
      <c r="J133" s="106" t="s">
        <v>100</v>
      </c>
      <c r="K133" s="106" t="s">
        <v>100</v>
      </c>
      <c r="M133" s="64">
        <f>IF(AND(M$3&gt;=$I133,M$3&lt;DATE(YEAR($I133),MONTH($I133)+$H133,1),$H133&lt;&gt;0),$G133,0)*тех!X$6</f>
        <v>0</v>
      </c>
      <c r="N133" s="64">
        <f>IF(AND(N$3&gt;=$I133,N$3&lt;DATE(YEAR($I133),MONTH($I133)+$H133,1),$H133&lt;&gt;0),$G133,0)*тех!Y$6</f>
        <v>0</v>
      </c>
      <c r="O133" s="64">
        <f>IF(AND(O$3&gt;=$I133,O$3&lt;DATE(YEAR($I133),MONTH($I133)+$H133,1),$H133&lt;&gt;0),$G133,0)*тех!Z$6</f>
        <v>0</v>
      </c>
      <c r="P133" s="64">
        <f>IF(AND(P$3&gt;=$I133,P$3&lt;DATE(YEAR($I133),MONTH($I133)+$H133,1),$H133&lt;&gt;0),$G133,0)*тех!AA$6</f>
        <v>0</v>
      </c>
      <c r="Q133" s="64">
        <f>IF(AND(Q$3&gt;=$I133,Q$3&lt;DATE(YEAR($I133),MONTH($I133)+$H133,1),$H133&lt;&gt;0),$G133,0)*тех!AB$6</f>
        <v>0</v>
      </c>
      <c r="R133" s="64">
        <f>IF(AND(R$3&gt;=$I133,R$3&lt;DATE(YEAR($I133),MONTH($I133)+$H133,1),$H133&lt;&gt;0),$G133,0)*тех!AC$6</f>
        <v>0</v>
      </c>
      <c r="S133" s="64">
        <f>IF(AND(S$3&gt;=$I133,S$3&lt;DATE(YEAR($I133),MONTH($I133)+$H133,1),$H133&lt;&gt;0),$G133,0)*тех!AD$6</f>
        <v>0</v>
      </c>
      <c r="T133" s="64">
        <f>IF(AND(T$3&gt;=$I133,T$3&lt;DATE(YEAR($I133),MONTH($I133)+$H133,1),$H133&lt;&gt;0),$G133,0)*тех!AE$6</f>
        <v>0</v>
      </c>
      <c r="U133" s="64">
        <f>IF(AND(U$3&gt;=$I133,U$3&lt;DATE(YEAR($I133),MONTH($I133)+$H133,1),$H133&lt;&gt;0),$G133,0)*тех!AF$6</f>
        <v>0</v>
      </c>
      <c r="V133" s="64">
        <f>IF(AND(V$3&gt;=$I133,V$3&lt;DATE(YEAR($I133),MONTH($I133)+$H133,1),$H133&lt;&gt;0),$G133,0)*тех!AG$6</f>
        <v>0</v>
      </c>
      <c r="W133" s="64">
        <f>IF(AND(W$3&gt;=$I133,W$3&lt;DATE(YEAR($I133),MONTH($I133)+$H133,1),$H133&lt;&gt;0),$G133,0)*тех!AH$6</f>
        <v>0</v>
      </c>
      <c r="X133" s="64">
        <f>IF(AND(X$3&gt;=$I133,X$3&lt;DATE(YEAR($I133),MONTH($I133)+$H133,1),$H133&lt;&gt;0),$G133,0)*тех!AI$6</f>
        <v>0</v>
      </c>
      <c r="Y133" s="64">
        <f>IF(AND(Y$3&gt;=$I133,Y$3&lt;DATE(YEAR($I133),MONTH($I133)+$H133,1),$H133&lt;&gt;0),$G133,0)*тех!AJ$6</f>
        <v>0</v>
      </c>
      <c r="Z133" s="64">
        <f>IF(AND(Z$3&gt;=$I133,Z$3&lt;DATE(YEAR($I133),MONTH($I133)+$H133,1),$H133&lt;&gt;0),$G133,0)*тех!AK$6</f>
        <v>0</v>
      </c>
      <c r="AA133" s="64">
        <f>IF(AND(AA$3&gt;=$I133,AA$3&lt;DATE(YEAR($I133),MONTH($I133)+$H133,1),$H133&lt;&gt;0),$G133,0)*тех!AL$6</f>
        <v>0</v>
      </c>
      <c r="AB133" s="64">
        <f>IF(AND(AB$3&gt;=$I133,AB$3&lt;DATE(YEAR($I133),MONTH($I133)+$H133,1),$H133&lt;&gt;0),$G133,0)*тех!AM$6</f>
        <v>0</v>
      </c>
      <c r="AC133" s="64">
        <f>IF(AND(AC$3&gt;=$I133,AC$3&lt;DATE(YEAR($I133),MONTH($I133)+$H133,1),$H133&lt;&gt;0),$G133,0)*тех!AN$6</f>
        <v>0</v>
      </c>
      <c r="AD133" s="64">
        <f>IF(AND(AD$3&gt;=$I133,AD$3&lt;DATE(YEAR($I133),MONTH($I133)+$H133,1),$H133&lt;&gt;0),$G133,0)*тех!AO$6</f>
        <v>0</v>
      </c>
      <c r="AE133" s="64">
        <f>IF(AND(AE$3&gt;=$I133,AE$3&lt;DATE(YEAR($I133),MONTH($I133)+$H133,1),$H133&lt;&gt;0),$G133,0)*тех!AP$6</f>
        <v>0</v>
      </c>
      <c r="AF133" s="64">
        <f>IF(AND(AF$3&gt;=$I133,AF$3&lt;DATE(YEAR($I133),MONTH($I133)+$H133,1),$H133&lt;&gt;0),$G133,0)*тех!AQ$6</f>
        <v>0</v>
      </c>
      <c r="AG133" s="64">
        <f>IF(AND(AG$3&gt;=$I133,AG$3&lt;DATE(YEAR($I133),MONTH($I133)+$H133,1),$H133&lt;&gt;0),$G133,0)*тех!AR$6</f>
        <v>0</v>
      </c>
      <c r="AH133" s="64">
        <f>IF(AND(AH$3&gt;=$I133,AH$3&lt;DATE(YEAR($I133),MONTH($I133)+$H133,1),$H133&lt;&gt;0),$G133,0)*тех!AS$6</f>
        <v>0</v>
      </c>
      <c r="AI133" s="64">
        <f>IF(AND(AI$3&gt;=$I133,AI$3&lt;DATE(YEAR($I133),MONTH($I133)+$H133,1),$H133&lt;&gt;0),$G133,0)*тех!AT$6</f>
        <v>0</v>
      </c>
      <c r="AJ133" s="64">
        <f>IF(AND(AJ$3&gt;=$I133,AJ$3&lt;DATE(YEAR($I133),MONTH($I133)+$H133,1),$H133&lt;&gt;0),$G133,0)*тех!AU$6</f>
        <v>0</v>
      </c>
      <c r="AK133" s="64">
        <f>IF(AND(AK$3&gt;=$I133,AK$3&lt;DATE(YEAR($I133),MONTH($I133)+$H133,1),$H133&lt;&gt;0),$G133,0)*тех!AV$6</f>
        <v>0</v>
      </c>
      <c r="AL133" s="64">
        <f>IF(AND(AL$3&gt;=$I133,AL$3&lt;DATE(YEAR($I133),MONTH($I133)+$H133,1),$H133&lt;&gt;0),$G133,0)*тех!AW$6</f>
        <v>0</v>
      </c>
      <c r="AM133" s="64">
        <f>IF(AND(AM$3&gt;=$I133,AM$3&lt;DATE(YEAR($I133),MONTH($I133)+$H133,1),$H133&lt;&gt;0),$G133,0)*тех!AX$6</f>
        <v>0</v>
      </c>
      <c r="AN133" s="64">
        <f>IF(AND(AN$3&gt;=$I133,AN$3&lt;DATE(YEAR($I133),MONTH($I133)+$H133,1),$H133&lt;&gt;0),$G133,0)*тех!AY$6</f>
        <v>0</v>
      </c>
      <c r="AO133" s="64">
        <f>IF(AND(AO$3&gt;=$I133,AO$3&lt;DATE(YEAR($I133),MONTH($I133)+$H133,1),$H133&lt;&gt;0),$G133,0)*тех!AZ$6</f>
        <v>0</v>
      </c>
      <c r="AP133" s="64">
        <f>IF(AND(AP$3&gt;=$I133,AP$3&lt;DATE(YEAR($I133),MONTH($I133)+$H133,1),$H133&lt;&gt;0),$G133,0)*тех!BA$6</f>
        <v>0</v>
      </c>
      <c r="AQ133" s="64">
        <f>IF(AND(AQ$3&gt;=$I133,AQ$3&lt;DATE(YEAR($I133),MONTH($I133)+$H133,1),$H133&lt;&gt;0),$G133,0)*тех!BB$6</f>
        <v>0</v>
      </c>
      <c r="AR133" s="64">
        <f>IF(AND(AR$3&gt;=$I133,AR$3&lt;DATE(YEAR($I133),MONTH($I133)+$H133,1),$H133&lt;&gt;0),$G133,0)*тех!BC$6</f>
        <v>0</v>
      </c>
      <c r="AS133" s="64">
        <f>IF(AND(AS$3&gt;=$I133,AS$3&lt;DATE(YEAR($I133),MONTH($I133)+$H133,1),$H133&lt;&gt;0),$G133,0)*тех!BD$6</f>
        <v>0</v>
      </c>
      <c r="AT133" s="64">
        <f>IF(AND(AT$3&gt;=$I133,AT$3&lt;DATE(YEAR($I133),MONTH($I133)+$H133,1),$H133&lt;&gt;0),$G133,0)*тех!BE$6</f>
        <v>0</v>
      </c>
      <c r="AU133" s="64">
        <f>IF(AND(AU$3&gt;=$I133,AU$3&lt;DATE(YEAR($I133),MONTH($I133)+$H133,1),$H133&lt;&gt;0),$G133,0)*тех!BF$6</f>
        <v>0</v>
      </c>
      <c r="AV133" s="64">
        <f>IF(AND(AV$3&gt;=$I133,AV$3&lt;DATE(YEAR($I133),MONTH($I133)+$H133,1),$H133&lt;&gt;0),$G133,0)*тех!BG$6</f>
        <v>0</v>
      </c>
      <c r="AW133" s="64">
        <f>IF(AND(AW$3&gt;=$I133,AW$3&lt;DATE(YEAR($I133),MONTH($I133)+$H133,1),$H133&lt;&gt;0),$G133,0)*тех!BH$6</f>
        <v>0</v>
      </c>
      <c r="AX133" s="64">
        <f>IF(AND(AX$3&gt;=$I133,AX$3&lt;DATE(YEAR($I133),MONTH($I133)+$H133,1),$H133&lt;&gt;0),$G133,0)*тех!BI$6</f>
        <v>0</v>
      </c>
      <c r="AY133" s="64">
        <f>IF(AND(AY$3&gt;=$I133,AY$3&lt;DATE(YEAR($I133),MONTH($I133)+$H133,1),$H133&lt;&gt;0),$G133,0)*тех!BJ$6</f>
        <v>0</v>
      </c>
      <c r="AZ133" s="64">
        <f>IF(AND(AZ$3&gt;=$I133,AZ$3&lt;DATE(YEAR($I133),MONTH($I133)+$H133,1),$H133&lt;&gt;0),$G133,0)*тех!BK$6</f>
        <v>0</v>
      </c>
      <c r="BA133" s="64">
        <f>IF(AND(BA$3&gt;=$I133,BA$3&lt;DATE(YEAR($I133),MONTH($I133)+$H133,1),$H133&lt;&gt;0),$G133,0)*тех!BL$6</f>
        <v>0</v>
      </c>
      <c r="BB133" s="64">
        <f>IF(AND(BB$3&gt;=$I133,BB$3&lt;DATE(YEAR($I133),MONTH($I133)+$H133,1),$H133&lt;&gt;0),$G133,0)*тех!BM$6</f>
        <v>0</v>
      </c>
      <c r="BC133" s="64">
        <f>IF(AND(BC$3&gt;=$I133,BC$3&lt;DATE(YEAR($I133),MONTH($I133)+$H133,1),$H133&lt;&gt;0),$G133,0)*тех!BN$6</f>
        <v>0</v>
      </c>
      <c r="BD133" s="64">
        <f>IF(AND(BD$3&gt;=$I133,BD$3&lt;DATE(YEAR($I133),MONTH($I133)+$H133,1),$H133&lt;&gt;0),$G133,0)*тех!BO$6</f>
        <v>0</v>
      </c>
      <c r="BE133" s="64">
        <f>IF(AND(BE$3&gt;=$I133,BE$3&lt;DATE(YEAR($I133),MONTH($I133)+$H133,1),$H133&lt;&gt;0),$G133,0)*тех!BP$6</f>
        <v>0</v>
      </c>
      <c r="BF133" s="64">
        <f>IF(AND(BF$3&gt;=$I133,BF$3&lt;DATE(YEAR($I133),MONTH($I133)+$H133,1),$H133&lt;&gt;0),$G133,0)*тех!BQ$6</f>
        <v>0</v>
      </c>
      <c r="BG133" s="64">
        <f>IF(AND(BG$3&gt;=$I133,BG$3&lt;DATE(YEAR($I133),MONTH($I133)+$H133,1),$H133&lt;&gt;0),$G133,0)*тех!BR$6</f>
        <v>0</v>
      </c>
      <c r="BH133" s="64">
        <f>IF(AND(BH$3&gt;=$I133,BH$3&lt;DATE(YEAR($I133),MONTH($I133)+$H133,1),$H133&lt;&gt;0),$G133,0)*тех!BS$6</f>
        <v>0</v>
      </c>
      <c r="BI133" s="64">
        <f>IF(AND(BI$3&gt;=$I133,BI$3&lt;DATE(YEAR($I133),MONTH($I133)+$H133,1),$H133&lt;&gt;0),$G133,0)*тех!BT$6</f>
        <v>0</v>
      </c>
      <c r="BJ133" s="64">
        <f>IF(AND(BJ$3&gt;=$I133,BJ$3&lt;DATE(YEAR($I133),MONTH($I133)+$H133,1),$H133&lt;&gt;0),$G133,0)*тех!BU$6</f>
        <v>0</v>
      </c>
      <c r="BK133" s="64">
        <f>IF(AND(BK$3&gt;=$I133,BK$3&lt;DATE(YEAR($I133),MONTH($I133)+$H133,1),$H133&lt;&gt;0),$G133,0)*тех!BV$6</f>
        <v>0</v>
      </c>
      <c r="BL133" s="64">
        <f>IF(AND(BL$3&gt;=$I133,BL$3&lt;DATE(YEAR($I133),MONTH($I133)+$H133,1),$H133&lt;&gt;0),$G133,0)*тех!BW$6</f>
        <v>0</v>
      </c>
      <c r="BM133" s="64">
        <f>IF(AND(BM$3&gt;=$I133,BM$3&lt;DATE(YEAR($I133),MONTH($I133)+$H133,1),$H133&lt;&gt;0),$G133,0)*тех!BX$6</f>
        <v>0</v>
      </c>
      <c r="BN133" s="64">
        <f>IF(AND(BN$3&gt;=$I133,BN$3&lt;DATE(YEAR($I133),MONTH($I133)+$H133,1),$H133&lt;&gt;0),$G133,0)*тех!BY$6</f>
        <v>0</v>
      </c>
      <c r="BO133" s="64">
        <f>IF(AND(BO$3&gt;=$I133,BO$3&lt;DATE(YEAR($I133),MONTH($I133)+$H133,1),$H133&lt;&gt;0),$G133,0)*тех!BZ$6</f>
        <v>0</v>
      </c>
      <c r="BP133" s="64">
        <f>IF(AND(BP$3&gt;=$I133,BP$3&lt;DATE(YEAR($I133),MONTH($I133)+$H133,1),$H133&lt;&gt;0),$G133,0)*тех!CA$6</f>
        <v>0</v>
      </c>
      <c r="BQ133" s="64">
        <f>IF(AND(BQ$3&gt;=$I133,BQ$3&lt;DATE(YEAR($I133),MONTH($I133)+$H133,1),$H133&lt;&gt;0),$G133,0)*тех!CB$6</f>
        <v>0</v>
      </c>
      <c r="BR133" s="64">
        <f>IF(AND(BR$3&gt;=$I133,BR$3&lt;DATE(YEAR($I133),MONTH($I133)+$H133,1),$H133&lt;&gt;0),$G133,0)*тех!CC$6</f>
        <v>0</v>
      </c>
      <c r="BS133" s="64">
        <f>IF(AND(BS$3&gt;=$I133,BS$3&lt;DATE(YEAR($I133),MONTH($I133)+$H133,1),$H133&lt;&gt;0),$G133,0)*тех!CD$6</f>
        <v>0</v>
      </c>
      <c r="BT133" s="64">
        <f>IF(AND(BT$3&gt;=$I133,BT$3&lt;DATE(YEAR($I133),MONTH($I133)+$H133,1),$H133&lt;&gt;0),$G133,0)*тех!CE$6</f>
        <v>0</v>
      </c>
    </row>
    <row r="134" spans="2:72">
      <c r="B134" s="3">
        <v>10</v>
      </c>
      <c r="C134" s="19" t="s">
        <v>756</v>
      </c>
      <c r="D134" s="80" t="s">
        <v>100</v>
      </c>
      <c r="E134" s="71"/>
      <c r="F134" s="19"/>
      <c r="G134" s="76">
        <f t="shared" si="75"/>
        <v>0</v>
      </c>
      <c r="H134" s="19"/>
      <c r="I134" s="19"/>
      <c r="J134" s="106" t="s">
        <v>100</v>
      </c>
      <c r="K134" s="106" t="s">
        <v>100</v>
      </c>
      <c r="M134" s="64">
        <f>IF(AND(M$3&gt;=$I134,M$3&lt;DATE(YEAR($I134),MONTH($I134)+$H134,1),$H134&lt;&gt;0),$G134,0)*тех!X$6</f>
        <v>0</v>
      </c>
      <c r="N134" s="64">
        <f>IF(AND(N$3&gt;=$I134,N$3&lt;DATE(YEAR($I134),MONTH($I134)+$H134,1),$H134&lt;&gt;0),$G134,0)*тех!Y$6</f>
        <v>0</v>
      </c>
      <c r="O134" s="64">
        <f>IF(AND(O$3&gt;=$I134,O$3&lt;DATE(YEAR($I134),MONTH($I134)+$H134,1),$H134&lt;&gt;0),$G134,0)*тех!Z$6</f>
        <v>0</v>
      </c>
      <c r="P134" s="64">
        <f>IF(AND(P$3&gt;=$I134,P$3&lt;DATE(YEAR($I134),MONTH($I134)+$H134,1),$H134&lt;&gt;0),$G134,0)*тех!AA$6</f>
        <v>0</v>
      </c>
      <c r="Q134" s="64">
        <f>IF(AND(Q$3&gt;=$I134,Q$3&lt;DATE(YEAR($I134),MONTH($I134)+$H134,1),$H134&lt;&gt;0),$G134,0)*тех!AB$6</f>
        <v>0</v>
      </c>
      <c r="R134" s="64">
        <f>IF(AND(R$3&gt;=$I134,R$3&lt;DATE(YEAR($I134),MONTH($I134)+$H134,1),$H134&lt;&gt;0),$G134,0)*тех!AC$6</f>
        <v>0</v>
      </c>
      <c r="S134" s="64">
        <f>IF(AND(S$3&gt;=$I134,S$3&lt;DATE(YEAR($I134),MONTH($I134)+$H134,1),$H134&lt;&gt;0),$G134,0)*тех!AD$6</f>
        <v>0</v>
      </c>
      <c r="T134" s="64">
        <f>IF(AND(T$3&gt;=$I134,T$3&lt;DATE(YEAR($I134),MONTH($I134)+$H134,1),$H134&lt;&gt;0),$G134,0)*тех!AE$6</f>
        <v>0</v>
      </c>
      <c r="U134" s="64">
        <f>IF(AND(U$3&gt;=$I134,U$3&lt;DATE(YEAR($I134),MONTH($I134)+$H134,1),$H134&lt;&gt;0),$G134,0)*тех!AF$6</f>
        <v>0</v>
      </c>
      <c r="V134" s="64">
        <f>IF(AND(V$3&gt;=$I134,V$3&lt;DATE(YEAR($I134),MONTH($I134)+$H134,1),$H134&lt;&gt;0),$G134,0)*тех!AG$6</f>
        <v>0</v>
      </c>
      <c r="W134" s="64">
        <f>IF(AND(W$3&gt;=$I134,W$3&lt;DATE(YEAR($I134),MONTH($I134)+$H134,1),$H134&lt;&gt;0),$G134,0)*тех!AH$6</f>
        <v>0</v>
      </c>
      <c r="X134" s="64">
        <f>IF(AND(X$3&gt;=$I134,X$3&lt;DATE(YEAR($I134),MONTH($I134)+$H134,1),$H134&lt;&gt;0),$G134,0)*тех!AI$6</f>
        <v>0</v>
      </c>
      <c r="Y134" s="64">
        <f>IF(AND(Y$3&gt;=$I134,Y$3&lt;DATE(YEAR($I134),MONTH($I134)+$H134,1),$H134&lt;&gt;0),$G134,0)*тех!AJ$6</f>
        <v>0</v>
      </c>
      <c r="Z134" s="64">
        <f>IF(AND(Z$3&gt;=$I134,Z$3&lt;DATE(YEAR($I134),MONTH($I134)+$H134,1),$H134&lt;&gt;0),$G134,0)*тех!AK$6</f>
        <v>0</v>
      </c>
      <c r="AA134" s="64">
        <f>IF(AND(AA$3&gt;=$I134,AA$3&lt;DATE(YEAR($I134),MONTH($I134)+$H134,1),$H134&lt;&gt;0),$G134,0)*тех!AL$6</f>
        <v>0</v>
      </c>
      <c r="AB134" s="64">
        <f>IF(AND(AB$3&gt;=$I134,AB$3&lt;DATE(YEAR($I134),MONTH($I134)+$H134,1),$H134&lt;&gt;0),$G134,0)*тех!AM$6</f>
        <v>0</v>
      </c>
      <c r="AC134" s="64">
        <f>IF(AND(AC$3&gt;=$I134,AC$3&lt;DATE(YEAR($I134),MONTH($I134)+$H134,1),$H134&lt;&gt;0),$G134,0)*тех!AN$6</f>
        <v>0</v>
      </c>
      <c r="AD134" s="64">
        <f>IF(AND(AD$3&gt;=$I134,AD$3&lt;DATE(YEAR($I134),MONTH($I134)+$H134,1),$H134&lt;&gt;0),$G134,0)*тех!AO$6</f>
        <v>0</v>
      </c>
      <c r="AE134" s="64">
        <f>IF(AND(AE$3&gt;=$I134,AE$3&lt;DATE(YEAR($I134),MONTH($I134)+$H134,1),$H134&lt;&gt;0),$G134,0)*тех!AP$6</f>
        <v>0</v>
      </c>
      <c r="AF134" s="64">
        <f>IF(AND(AF$3&gt;=$I134,AF$3&lt;DATE(YEAR($I134),MONTH($I134)+$H134,1),$H134&lt;&gt;0),$G134,0)*тех!AQ$6</f>
        <v>0</v>
      </c>
      <c r="AG134" s="64">
        <f>IF(AND(AG$3&gt;=$I134,AG$3&lt;DATE(YEAR($I134),MONTH($I134)+$H134,1),$H134&lt;&gt;0),$G134,0)*тех!AR$6</f>
        <v>0</v>
      </c>
      <c r="AH134" s="64">
        <f>IF(AND(AH$3&gt;=$I134,AH$3&lt;DATE(YEAR($I134),MONTH($I134)+$H134,1),$H134&lt;&gt;0),$G134,0)*тех!AS$6</f>
        <v>0</v>
      </c>
      <c r="AI134" s="64">
        <f>IF(AND(AI$3&gt;=$I134,AI$3&lt;DATE(YEAR($I134),MONTH($I134)+$H134,1),$H134&lt;&gt;0),$G134,0)*тех!AT$6</f>
        <v>0</v>
      </c>
      <c r="AJ134" s="64">
        <f>IF(AND(AJ$3&gt;=$I134,AJ$3&lt;DATE(YEAR($I134),MONTH($I134)+$H134,1),$H134&lt;&gt;0),$G134,0)*тех!AU$6</f>
        <v>0</v>
      </c>
      <c r="AK134" s="64">
        <f>IF(AND(AK$3&gt;=$I134,AK$3&lt;DATE(YEAR($I134),MONTH($I134)+$H134,1),$H134&lt;&gt;0),$G134,0)*тех!AV$6</f>
        <v>0</v>
      </c>
      <c r="AL134" s="64">
        <f>IF(AND(AL$3&gt;=$I134,AL$3&lt;DATE(YEAR($I134),MONTH($I134)+$H134,1),$H134&lt;&gt;0),$G134,0)*тех!AW$6</f>
        <v>0</v>
      </c>
      <c r="AM134" s="64">
        <f>IF(AND(AM$3&gt;=$I134,AM$3&lt;DATE(YEAR($I134),MONTH($I134)+$H134,1),$H134&lt;&gt;0),$G134,0)*тех!AX$6</f>
        <v>0</v>
      </c>
      <c r="AN134" s="64">
        <f>IF(AND(AN$3&gt;=$I134,AN$3&lt;DATE(YEAR($I134),MONTH($I134)+$H134,1),$H134&lt;&gt;0),$G134,0)*тех!AY$6</f>
        <v>0</v>
      </c>
      <c r="AO134" s="64">
        <f>IF(AND(AO$3&gt;=$I134,AO$3&lt;DATE(YEAR($I134),MONTH($I134)+$H134,1),$H134&lt;&gt;0),$G134,0)*тех!AZ$6</f>
        <v>0</v>
      </c>
      <c r="AP134" s="64">
        <f>IF(AND(AP$3&gt;=$I134,AP$3&lt;DATE(YEAR($I134),MONTH($I134)+$H134,1),$H134&lt;&gt;0),$G134,0)*тех!BA$6</f>
        <v>0</v>
      </c>
      <c r="AQ134" s="64">
        <f>IF(AND(AQ$3&gt;=$I134,AQ$3&lt;DATE(YEAR($I134),MONTH($I134)+$H134,1),$H134&lt;&gt;0),$G134,0)*тех!BB$6</f>
        <v>0</v>
      </c>
      <c r="AR134" s="64">
        <f>IF(AND(AR$3&gt;=$I134,AR$3&lt;DATE(YEAR($I134),MONTH($I134)+$H134,1),$H134&lt;&gt;0),$G134,0)*тех!BC$6</f>
        <v>0</v>
      </c>
      <c r="AS134" s="64">
        <f>IF(AND(AS$3&gt;=$I134,AS$3&lt;DATE(YEAR($I134),MONTH($I134)+$H134,1),$H134&lt;&gt;0),$G134,0)*тех!BD$6</f>
        <v>0</v>
      </c>
      <c r="AT134" s="64">
        <f>IF(AND(AT$3&gt;=$I134,AT$3&lt;DATE(YEAR($I134),MONTH($I134)+$H134,1),$H134&lt;&gt;0),$G134,0)*тех!BE$6</f>
        <v>0</v>
      </c>
      <c r="AU134" s="64">
        <f>IF(AND(AU$3&gt;=$I134,AU$3&lt;DATE(YEAR($I134),MONTH($I134)+$H134,1),$H134&lt;&gt;0),$G134,0)*тех!BF$6</f>
        <v>0</v>
      </c>
      <c r="AV134" s="64">
        <f>IF(AND(AV$3&gt;=$I134,AV$3&lt;DATE(YEAR($I134),MONTH($I134)+$H134,1),$H134&lt;&gt;0),$G134,0)*тех!BG$6</f>
        <v>0</v>
      </c>
      <c r="AW134" s="64">
        <f>IF(AND(AW$3&gt;=$I134,AW$3&lt;DATE(YEAR($I134),MONTH($I134)+$H134,1),$H134&lt;&gt;0),$G134,0)*тех!BH$6</f>
        <v>0</v>
      </c>
      <c r="AX134" s="64">
        <f>IF(AND(AX$3&gt;=$I134,AX$3&lt;DATE(YEAR($I134),MONTH($I134)+$H134,1),$H134&lt;&gt;0),$G134,0)*тех!BI$6</f>
        <v>0</v>
      </c>
      <c r="AY134" s="64">
        <f>IF(AND(AY$3&gt;=$I134,AY$3&lt;DATE(YEAR($I134),MONTH($I134)+$H134,1),$H134&lt;&gt;0),$G134,0)*тех!BJ$6</f>
        <v>0</v>
      </c>
      <c r="AZ134" s="64">
        <f>IF(AND(AZ$3&gt;=$I134,AZ$3&lt;DATE(YEAR($I134),MONTH($I134)+$H134,1),$H134&lt;&gt;0),$G134,0)*тех!BK$6</f>
        <v>0</v>
      </c>
      <c r="BA134" s="64">
        <f>IF(AND(BA$3&gt;=$I134,BA$3&lt;DATE(YEAR($I134),MONTH($I134)+$H134,1),$H134&lt;&gt;0),$G134,0)*тех!BL$6</f>
        <v>0</v>
      </c>
      <c r="BB134" s="64">
        <f>IF(AND(BB$3&gt;=$I134,BB$3&lt;DATE(YEAR($I134),MONTH($I134)+$H134,1),$H134&lt;&gt;0),$G134,0)*тех!BM$6</f>
        <v>0</v>
      </c>
      <c r="BC134" s="64">
        <f>IF(AND(BC$3&gt;=$I134,BC$3&lt;DATE(YEAR($I134),MONTH($I134)+$H134,1),$H134&lt;&gt;0),$G134,0)*тех!BN$6</f>
        <v>0</v>
      </c>
      <c r="BD134" s="64">
        <f>IF(AND(BD$3&gt;=$I134,BD$3&lt;DATE(YEAR($I134),MONTH($I134)+$H134,1),$H134&lt;&gt;0),$G134,0)*тех!BO$6</f>
        <v>0</v>
      </c>
      <c r="BE134" s="64">
        <f>IF(AND(BE$3&gt;=$I134,BE$3&lt;DATE(YEAR($I134),MONTH($I134)+$H134,1),$H134&lt;&gt;0),$G134,0)*тех!BP$6</f>
        <v>0</v>
      </c>
      <c r="BF134" s="64">
        <f>IF(AND(BF$3&gt;=$I134,BF$3&lt;DATE(YEAR($I134),MONTH($I134)+$H134,1),$H134&lt;&gt;0),$G134,0)*тех!BQ$6</f>
        <v>0</v>
      </c>
      <c r="BG134" s="64">
        <f>IF(AND(BG$3&gt;=$I134,BG$3&lt;DATE(YEAR($I134),MONTH($I134)+$H134,1),$H134&lt;&gt;0),$G134,0)*тех!BR$6</f>
        <v>0</v>
      </c>
      <c r="BH134" s="64">
        <f>IF(AND(BH$3&gt;=$I134,BH$3&lt;DATE(YEAR($I134),MONTH($I134)+$H134,1),$H134&lt;&gt;0),$G134,0)*тех!BS$6</f>
        <v>0</v>
      </c>
      <c r="BI134" s="64">
        <f>IF(AND(BI$3&gt;=$I134,BI$3&lt;DATE(YEAR($I134),MONTH($I134)+$H134,1),$H134&lt;&gt;0),$G134,0)*тех!BT$6</f>
        <v>0</v>
      </c>
      <c r="BJ134" s="64">
        <f>IF(AND(BJ$3&gt;=$I134,BJ$3&lt;DATE(YEAR($I134),MONTH($I134)+$H134,1),$H134&lt;&gt;0),$G134,0)*тех!BU$6</f>
        <v>0</v>
      </c>
      <c r="BK134" s="64">
        <f>IF(AND(BK$3&gt;=$I134,BK$3&lt;DATE(YEAR($I134),MONTH($I134)+$H134,1),$H134&lt;&gt;0),$G134,0)*тех!BV$6</f>
        <v>0</v>
      </c>
      <c r="BL134" s="64">
        <f>IF(AND(BL$3&gt;=$I134,BL$3&lt;DATE(YEAR($I134),MONTH($I134)+$H134,1),$H134&lt;&gt;0),$G134,0)*тех!BW$6</f>
        <v>0</v>
      </c>
      <c r="BM134" s="64">
        <f>IF(AND(BM$3&gt;=$I134,BM$3&lt;DATE(YEAR($I134),MONTH($I134)+$H134,1),$H134&lt;&gt;0),$G134,0)*тех!BX$6</f>
        <v>0</v>
      </c>
      <c r="BN134" s="64">
        <f>IF(AND(BN$3&gt;=$I134,BN$3&lt;DATE(YEAR($I134),MONTH($I134)+$H134,1),$H134&lt;&gt;0),$G134,0)*тех!BY$6</f>
        <v>0</v>
      </c>
      <c r="BO134" s="64">
        <f>IF(AND(BO$3&gt;=$I134,BO$3&lt;DATE(YEAR($I134),MONTH($I134)+$H134,1),$H134&lt;&gt;0),$G134,0)*тех!BZ$6</f>
        <v>0</v>
      </c>
      <c r="BP134" s="64">
        <f>IF(AND(BP$3&gt;=$I134,BP$3&lt;DATE(YEAR($I134),MONTH($I134)+$H134,1),$H134&lt;&gt;0),$G134,0)*тех!CA$6</f>
        <v>0</v>
      </c>
      <c r="BQ134" s="64">
        <f>IF(AND(BQ$3&gt;=$I134,BQ$3&lt;DATE(YEAR($I134),MONTH($I134)+$H134,1),$H134&lt;&gt;0),$G134,0)*тех!CB$6</f>
        <v>0</v>
      </c>
      <c r="BR134" s="64">
        <f>IF(AND(BR$3&gt;=$I134,BR$3&lt;DATE(YEAR($I134),MONTH($I134)+$H134,1),$H134&lt;&gt;0),$G134,0)*тех!CC$6</f>
        <v>0</v>
      </c>
      <c r="BS134" s="64">
        <f>IF(AND(BS$3&gt;=$I134,BS$3&lt;DATE(YEAR($I134),MONTH($I134)+$H134,1),$H134&lt;&gt;0),$G134,0)*тех!CD$6</f>
        <v>0</v>
      </c>
      <c r="BT134" s="64">
        <f>IF(AND(BT$3&gt;=$I134,BT$3&lt;DATE(YEAR($I134),MONTH($I134)+$H134,1),$H134&lt;&gt;0),$G134,0)*тех!CE$6</f>
        <v>0</v>
      </c>
    </row>
    <row r="135" spans="2:72">
      <c r="B135" s="3">
        <v>11</v>
      </c>
      <c r="C135" s="19" t="s">
        <v>757</v>
      </c>
      <c r="D135" s="80" t="s">
        <v>100</v>
      </c>
      <c r="E135" s="71"/>
      <c r="F135" s="19"/>
      <c r="G135" s="76">
        <f t="shared" si="75"/>
        <v>0</v>
      </c>
      <c r="H135" s="19"/>
      <c r="I135" s="19"/>
      <c r="J135" s="106" t="s">
        <v>100</v>
      </c>
      <c r="K135" s="106" t="s">
        <v>100</v>
      </c>
      <c r="M135" s="64">
        <f>IF(AND(M$3&gt;=$I135,M$3&lt;DATE(YEAR($I135),MONTH($I135)+$H135,1),$H135&lt;&gt;0),$G135,0)*тех!X$6</f>
        <v>0</v>
      </c>
      <c r="N135" s="64">
        <f>IF(AND(N$3&gt;=$I135,N$3&lt;DATE(YEAR($I135),MONTH($I135)+$H135,1),$H135&lt;&gt;0),$G135,0)*тех!Y$6</f>
        <v>0</v>
      </c>
      <c r="O135" s="64">
        <f>IF(AND(O$3&gt;=$I135,O$3&lt;DATE(YEAR($I135),MONTH($I135)+$H135,1),$H135&lt;&gt;0),$G135,0)*тех!Z$6</f>
        <v>0</v>
      </c>
      <c r="P135" s="64">
        <f>IF(AND(P$3&gt;=$I135,P$3&lt;DATE(YEAR($I135),MONTH($I135)+$H135,1),$H135&lt;&gt;0),$G135,0)*тех!AA$6</f>
        <v>0</v>
      </c>
      <c r="Q135" s="64">
        <f>IF(AND(Q$3&gt;=$I135,Q$3&lt;DATE(YEAR($I135),MONTH($I135)+$H135,1),$H135&lt;&gt;0),$G135,0)*тех!AB$6</f>
        <v>0</v>
      </c>
      <c r="R135" s="64">
        <f>IF(AND(R$3&gt;=$I135,R$3&lt;DATE(YEAR($I135),MONTH($I135)+$H135,1),$H135&lt;&gt;0),$G135,0)*тех!AC$6</f>
        <v>0</v>
      </c>
      <c r="S135" s="64">
        <f>IF(AND(S$3&gt;=$I135,S$3&lt;DATE(YEAR($I135),MONTH($I135)+$H135,1),$H135&lt;&gt;0),$G135,0)*тех!AD$6</f>
        <v>0</v>
      </c>
      <c r="T135" s="64">
        <f>IF(AND(T$3&gt;=$I135,T$3&lt;DATE(YEAR($I135),MONTH($I135)+$H135,1),$H135&lt;&gt;0),$G135,0)*тех!AE$6</f>
        <v>0</v>
      </c>
      <c r="U135" s="64">
        <f>IF(AND(U$3&gt;=$I135,U$3&lt;DATE(YEAR($I135),MONTH($I135)+$H135,1),$H135&lt;&gt;0),$G135,0)*тех!AF$6</f>
        <v>0</v>
      </c>
      <c r="V135" s="64">
        <f>IF(AND(V$3&gt;=$I135,V$3&lt;DATE(YEAR($I135),MONTH($I135)+$H135,1),$H135&lt;&gt;0),$G135,0)*тех!AG$6</f>
        <v>0</v>
      </c>
      <c r="W135" s="64">
        <f>IF(AND(W$3&gt;=$I135,W$3&lt;DATE(YEAR($I135),MONTH($I135)+$H135,1),$H135&lt;&gt;0),$G135,0)*тех!AH$6</f>
        <v>0</v>
      </c>
      <c r="X135" s="64">
        <f>IF(AND(X$3&gt;=$I135,X$3&lt;DATE(YEAR($I135),MONTH($I135)+$H135,1),$H135&lt;&gt;0),$G135,0)*тех!AI$6</f>
        <v>0</v>
      </c>
      <c r="Y135" s="64">
        <f>IF(AND(Y$3&gt;=$I135,Y$3&lt;DATE(YEAR($I135),MONTH($I135)+$H135,1),$H135&lt;&gt;0),$G135,0)*тех!AJ$6</f>
        <v>0</v>
      </c>
      <c r="Z135" s="64">
        <f>IF(AND(Z$3&gt;=$I135,Z$3&lt;DATE(YEAR($I135),MONTH($I135)+$H135,1),$H135&lt;&gt;0),$G135,0)*тех!AK$6</f>
        <v>0</v>
      </c>
      <c r="AA135" s="64">
        <f>IF(AND(AA$3&gt;=$I135,AA$3&lt;DATE(YEAR($I135),MONTH($I135)+$H135,1),$H135&lt;&gt;0),$G135,0)*тех!AL$6</f>
        <v>0</v>
      </c>
      <c r="AB135" s="64">
        <f>IF(AND(AB$3&gt;=$I135,AB$3&lt;DATE(YEAR($I135),MONTH($I135)+$H135,1),$H135&lt;&gt;0),$G135,0)*тех!AM$6</f>
        <v>0</v>
      </c>
      <c r="AC135" s="64">
        <f>IF(AND(AC$3&gt;=$I135,AC$3&lt;DATE(YEAR($I135),MONTH($I135)+$H135,1),$H135&lt;&gt;0),$G135,0)*тех!AN$6</f>
        <v>0</v>
      </c>
      <c r="AD135" s="64">
        <f>IF(AND(AD$3&gt;=$I135,AD$3&lt;DATE(YEAR($I135),MONTH($I135)+$H135,1),$H135&lt;&gt;0),$G135,0)*тех!AO$6</f>
        <v>0</v>
      </c>
      <c r="AE135" s="64">
        <f>IF(AND(AE$3&gt;=$I135,AE$3&lt;DATE(YEAR($I135),MONTH($I135)+$H135,1),$H135&lt;&gt;0),$G135,0)*тех!AP$6</f>
        <v>0</v>
      </c>
      <c r="AF135" s="64">
        <f>IF(AND(AF$3&gt;=$I135,AF$3&lt;DATE(YEAR($I135),MONTH($I135)+$H135,1),$H135&lt;&gt;0),$G135,0)*тех!AQ$6</f>
        <v>0</v>
      </c>
      <c r="AG135" s="64">
        <f>IF(AND(AG$3&gt;=$I135,AG$3&lt;DATE(YEAR($I135),MONTH($I135)+$H135,1),$H135&lt;&gt;0),$G135,0)*тех!AR$6</f>
        <v>0</v>
      </c>
      <c r="AH135" s="64">
        <f>IF(AND(AH$3&gt;=$I135,AH$3&lt;DATE(YEAR($I135),MONTH($I135)+$H135,1),$H135&lt;&gt;0),$G135,0)*тех!AS$6</f>
        <v>0</v>
      </c>
      <c r="AI135" s="64">
        <f>IF(AND(AI$3&gt;=$I135,AI$3&lt;DATE(YEAR($I135),MONTH($I135)+$H135,1),$H135&lt;&gt;0),$G135,0)*тех!AT$6</f>
        <v>0</v>
      </c>
      <c r="AJ135" s="64">
        <f>IF(AND(AJ$3&gt;=$I135,AJ$3&lt;DATE(YEAR($I135),MONTH($I135)+$H135,1),$H135&lt;&gt;0),$G135,0)*тех!AU$6</f>
        <v>0</v>
      </c>
      <c r="AK135" s="64">
        <f>IF(AND(AK$3&gt;=$I135,AK$3&lt;DATE(YEAR($I135),MONTH($I135)+$H135,1),$H135&lt;&gt;0),$G135,0)*тех!AV$6</f>
        <v>0</v>
      </c>
      <c r="AL135" s="64">
        <f>IF(AND(AL$3&gt;=$I135,AL$3&lt;DATE(YEAR($I135),MONTH($I135)+$H135,1),$H135&lt;&gt;0),$G135,0)*тех!AW$6</f>
        <v>0</v>
      </c>
      <c r="AM135" s="64">
        <f>IF(AND(AM$3&gt;=$I135,AM$3&lt;DATE(YEAR($I135),MONTH($I135)+$H135,1),$H135&lt;&gt;0),$G135,0)*тех!AX$6</f>
        <v>0</v>
      </c>
      <c r="AN135" s="64">
        <f>IF(AND(AN$3&gt;=$I135,AN$3&lt;DATE(YEAR($I135),MONTH($I135)+$H135,1),$H135&lt;&gt;0),$G135,0)*тех!AY$6</f>
        <v>0</v>
      </c>
      <c r="AO135" s="64">
        <f>IF(AND(AO$3&gt;=$I135,AO$3&lt;DATE(YEAR($I135),MONTH($I135)+$H135,1),$H135&lt;&gt;0),$G135,0)*тех!AZ$6</f>
        <v>0</v>
      </c>
      <c r="AP135" s="64">
        <f>IF(AND(AP$3&gt;=$I135,AP$3&lt;DATE(YEAR($I135),MONTH($I135)+$H135,1),$H135&lt;&gt;0),$G135,0)*тех!BA$6</f>
        <v>0</v>
      </c>
      <c r="AQ135" s="64">
        <f>IF(AND(AQ$3&gt;=$I135,AQ$3&lt;DATE(YEAR($I135),MONTH($I135)+$H135,1),$H135&lt;&gt;0),$G135,0)*тех!BB$6</f>
        <v>0</v>
      </c>
      <c r="AR135" s="64">
        <f>IF(AND(AR$3&gt;=$I135,AR$3&lt;DATE(YEAR($I135),MONTH($I135)+$H135,1),$H135&lt;&gt;0),$G135,0)*тех!BC$6</f>
        <v>0</v>
      </c>
      <c r="AS135" s="64">
        <f>IF(AND(AS$3&gt;=$I135,AS$3&lt;DATE(YEAR($I135),MONTH($I135)+$H135,1),$H135&lt;&gt;0),$G135,0)*тех!BD$6</f>
        <v>0</v>
      </c>
      <c r="AT135" s="64">
        <f>IF(AND(AT$3&gt;=$I135,AT$3&lt;DATE(YEAR($I135),MONTH($I135)+$H135,1),$H135&lt;&gt;0),$G135,0)*тех!BE$6</f>
        <v>0</v>
      </c>
      <c r="AU135" s="64">
        <f>IF(AND(AU$3&gt;=$I135,AU$3&lt;DATE(YEAR($I135),MONTH($I135)+$H135,1),$H135&lt;&gt;0),$G135,0)*тех!BF$6</f>
        <v>0</v>
      </c>
      <c r="AV135" s="64">
        <f>IF(AND(AV$3&gt;=$I135,AV$3&lt;DATE(YEAR($I135),MONTH($I135)+$H135,1),$H135&lt;&gt;0),$G135,0)*тех!BG$6</f>
        <v>0</v>
      </c>
      <c r="AW135" s="64">
        <f>IF(AND(AW$3&gt;=$I135,AW$3&lt;DATE(YEAR($I135),MONTH($I135)+$H135,1),$H135&lt;&gt;0),$G135,0)*тех!BH$6</f>
        <v>0</v>
      </c>
      <c r="AX135" s="64">
        <f>IF(AND(AX$3&gt;=$I135,AX$3&lt;DATE(YEAR($I135),MONTH($I135)+$H135,1),$H135&lt;&gt;0),$G135,0)*тех!BI$6</f>
        <v>0</v>
      </c>
      <c r="AY135" s="64">
        <f>IF(AND(AY$3&gt;=$I135,AY$3&lt;DATE(YEAR($I135),MONTH($I135)+$H135,1),$H135&lt;&gt;0),$G135,0)*тех!BJ$6</f>
        <v>0</v>
      </c>
      <c r="AZ135" s="64">
        <f>IF(AND(AZ$3&gt;=$I135,AZ$3&lt;DATE(YEAR($I135),MONTH($I135)+$H135,1),$H135&lt;&gt;0),$G135,0)*тех!BK$6</f>
        <v>0</v>
      </c>
      <c r="BA135" s="64">
        <f>IF(AND(BA$3&gt;=$I135,BA$3&lt;DATE(YEAR($I135),MONTH($I135)+$H135,1),$H135&lt;&gt;0),$G135,0)*тех!BL$6</f>
        <v>0</v>
      </c>
      <c r="BB135" s="64">
        <f>IF(AND(BB$3&gt;=$I135,BB$3&lt;DATE(YEAR($I135),MONTH($I135)+$H135,1),$H135&lt;&gt;0),$G135,0)*тех!BM$6</f>
        <v>0</v>
      </c>
      <c r="BC135" s="64">
        <f>IF(AND(BC$3&gt;=$I135,BC$3&lt;DATE(YEAR($I135),MONTH($I135)+$H135,1),$H135&lt;&gt;0),$G135,0)*тех!BN$6</f>
        <v>0</v>
      </c>
      <c r="BD135" s="64">
        <f>IF(AND(BD$3&gt;=$I135,BD$3&lt;DATE(YEAR($I135),MONTH($I135)+$H135,1),$H135&lt;&gt;0),$G135,0)*тех!BO$6</f>
        <v>0</v>
      </c>
      <c r="BE135" s="64">
        <f>IF(AND(BE$3&gt;=$I135,BE$3&lt;DATE(YEAR($I135),MONTH($I135)+$H135,1),$H135&lt;&gt;0),$G135,0)*тех!BP$6</f>
        <v>0</v>
      </c>
      <c r="BF135" s="64">
        <f>IF(AND(BF$3&gt;=$I135,BF$3&lt;DATE(YEAR($I135),MONTH($I135)+$H135,1),$H135&lt;&gt;0),$G135,0)*тех!BQ$6</f>
        <v>0</v>
      </c>
      <c r="BG135" s="64">
        <f>IF(AND(BG$3&gt;=$I135,BG$3&lt;DATE(YEAR($I135),MONTH($I135)+$H135,1),$H135&lt;&gt;0),$G135,0)*тех!BR$6</f>
        <v>0</v>
      </c>
      <c r="BH135" s="64">
        <f>IF(AND(BH$3&gt;=$I135,BH$3&lt;DATE(YEAR($I135),MONTH($I135)+$H135,1),$H135&lt;&gt;0),$G135,0)*тех!BS$6</f>
        <v>0</v>
      </c>
      <c r="BI135" s="64">
        <f>IF(AND(BI$3&gt;=$I135,BI$3&lt;DATE(YEAR($I135),MONTH($I135)+$H135,1),$H135&lt;&gt;0),$G135,0)*тех!BT$6</f>
        <v>0</v>
      </c>
      <c r="BJ135" s="64">
        <f>IF(AND(BJ$3&gt;=$I135,BJ$3&lt;DATE(YEAR($I135),MONTH($I135)+$H135,1),$H135&lt;&gt;0),$G135,0)*тех!BU$6</f>
        <v>0</v>
      </c>
      <c r="BK135" s="64">
        <f>IF(AND(BK$3&gt;=$I135,BK$3&lt;DATE(YEAR($I135),MONTH($I135)+$H135,1),$H135&lt;&gt;0),$G135,0)*тех!BV$6</f>
        <v>0</v>
      </c>
      <c r="BL135" s="64">
        <f>IF(AND(BL$3&gt;=$I135,BL$3&lt;DATE(YEAR($I135),MONTH($I135)+$H135,1),$H135&lt;&gt;0),$G135,0)*тех!BW$6</f>
        <v>0</v>
      </c>
      <c r="BM135" s="64">
        <f>IF(AND(BM$3&gt;=$I135,BM$3&lt;DATE(YEAR($I135),MONTH($I135)+$H135,1),$H135&lt;&gt;0),$G135,0)*тех!BX$6</f>
        <v>0</v>
      </c>
      <c r="BN135" s="64">
        <f>IF(AND(BN$3&gt;=$I135,BN$3&lt;DATE(YEAR($I135),MONTH($I135)+$H135,1),$H135&lt;&gt;0),$G135,0)*тех!BY$6</f>
        <v>0</v>
      </c>
      <c r="BO135" s="64">
        <f>IF(AND(BO$3&gt;=$I135,BO$3&lt;DATE(YEAR($I135),MONTH($I135)+$H135,1),$H135&lt;&gt;0),$G135,0)*тех!BZ$6</f>
        <v>0</v>
      </c>
      <c r="BP135" s="64">
        <f>IF(AND(BP$3&gt;=$I135,BP$3&lt;DATE(YEAR($I135),MONTH($I135)+$H135,1),$H135&lt;&gt;0),$G135,0)*тех!CA$6</f>
        <v>0</v>
      </c>
      <c r="BQ135" s="64">
        <f>IF(AND(BQ$3&gt;=$I135,BQ$3&lt;DATE(YEAR($I135),MONTH($I135)+$H135,1),$H135&lt;&gt;0),$G135,0)*тех!CB$6</f>
        <v>0</v>
      </c>
      <c r="BR135" s="64">
        <f>IF(AND(BR$3&gt;=$I135,BR$3&lt;DATE(YEAR($I135),MONTH($I135)+$H135,1),$H135&lt;&gt;0),$G135,0)*тех!CC$6</f>
        <v>0</v>
      </c>
      <c r="BS135" s="64">
        <f>IF(AND(BS$3&gt;=$I135,BS$3&lt;DATE(YEAR($I135),MONTH($I135)+$H135,1),$H135&lt;&gt;0),$G135,0)*тех!CD$6</f>
        <v>0</v>
      </c>
      <c r="BT135" s="64">
        <f>IF(AND(BT$3&gt;=$I135,BT$3&lt;DATE(YEAR($I135),MONTH($I135)+$H135,1),$H135&lt;&gt;0),$G135,0)*тех!CE$6</f>
        <v>0</v>
      </c>
    </row>
    <row r="136" spans="2:72">
      <c r="B136" s="3">
        <v>12</v>
      </c>
      <c r="C136" s="19"/>
      <c r="D136" s="80" t="s">
        <v>100</v>
      </c>
      <c r="E136" s="71"/>
      <c r="F136" s="19"/>
      <c r="G136" s="76">
        <f t="shared" si="75"/>
        <v>0</v>
      </c>
      <c r="H136" s="19"/>
      <c r="I136" s="19"/>
      <c r="J136" s="106" t="s">
        <v>100</v>
      </c>
      <c r="K136" s="106" t="s">
        <v>100</v>
      </c>
      <c r="M136" s="64">
        <f>IF(AND(M$3&gt;=$I136,M$3&lt;DATE(YEAR($I136),MONTH($I136)+$H136,1),$H136&lt;&gt;0),$G136,0)*тех!X$6</f>
        <v>0</v>
      </c>
      <c r="N136" s="64">
        <f>IF(AND(N$3&gt;=$I136,N$3&lt;DATE(YEAR($I136),MONTH($I136)+$H136,1),$H136&lt;&gt;0),$G136,0)*тех!Y$6</f>
        <v>0</v>
      </c>
      <c r="O136" s="64">
        <f>IF(AND(O$3&gt;=$I136,O$3&lt;DATE(YEAR($I136),MONTH($I136)+$H136,1),$H136&lt;&gt;0),$G136,0)*тех!Z$6</f>
        <v>0</v>
      </c>
      <c r="P136" s="64">
        <f>IF(AND(P$3&gt;=$I136,P$3&lt;DATE(YEAR($I136),MONTH($I136)+$H136,1),$H136&lt;&gt;0),$G136,0)*тех!AA$6</f>
        <v>0</v>
      </c>
      <c r="Q136" s="64">
        <f>IF(AND(Q$3&gt;=$I136,Q$3&lt;DATE(YEAR($I136),MONTH($I136)+$H136,1),$H136&lt;&gt;0),$G136,0)*тех!AB$6</f>
        <v>0</v>
      </c>
      <c r="R136" s="64">
        <f>IF(AND(R$3&gt;=$I136,R$3&lt;DATE(YEAR($I136),MONTH($I136)+$H136,1),$H136&lt;&gt;0),$G136,0)*тех!AC$6</f>
        <v>0</v>
      </c>
      <c r="S136" s="64">
        <f>IF(AND(S$3&gt;=$I136,S$3&lt;DATE(YEAR($I136),MONTH($I136)+$H136,1),$H136&lt;&gt;0),$G136,0)*тех!AD$6</f>
        <v>0</v>
      </c>
      <c r="T136" s="64">
        <f>IF(AND(T$3&gt;=$I136,T$3&lt;DATE(YEAR($I136),MONTH($I136)+$H136,1),$H136&lt;&gt;0),$G136,0)*тех!AE$6</f>
        <v>0</v>
      </c>
      <c r="U136" s="64">
        <f>IF(AND(U$3&gt;=$I136,U$3&lt;DATE(YEAR($I136),MONTH($I136)+$H136,1),$H136&lt;&gt;0),$G136,0)*тех!AF$6</f>
        <v>0</v>
      </c>
      <c r="V136" s="64">
        <f>IF(AND(V$3&gt;=$I136,V$3&lt;DATE(YEAR($I136),MONTH($I136)+$H136,1),$H136&lt;&gt;0),$G136,0)*тех!AG$6</f>
        <v>0</v>
      </c>
      <c r="W136" s="64">
        <f>IF(AND(W$3&gt;=$I136,W$3&lt;DATE(YEAR($I136),MONTH($I136)+$H136,1),$H136&lt;&gt;0),$G136,0)*тех!AH$6</f>
        <v>0</v>
      </c>
      <c r="X136" s="64">
        <f>IF(AND(X$3&gt;=$I136,X$3&lt;DATE(YEAR($I136),MONTH($I136)+$H136,1),$H136&lt;&gt;0),$G136,0)*тех!AI$6</f>
        <v>0</v>
      </c>
      <c r="Y136" s="64">
        <f>IF(AND(Y$3&gt;=$I136,Y$3&lt;DATE(YEAR($I136),MONTH($I136)+$H136,1),$H136&lt;&gt;0),$G136,0)*тех!AJ$6</f>
        <v>0</v>
      </c>
      <c r="Z136" s="64">
        <f>IF(AND(Z$3&gt;=$I136,Z$3&lt;DATE(YEAR($I136),MONTH($I136)+$H136,1),$H136&lt;&gt;0),$G136,0)*тех!AK$6</f>
        <v>0</v>
      </c>
      <c r="AA136" s="64">
        <f>IF(AND(AA$3&gt;=$I136,AA$3&lt;DATE(YEAR($I136),MONTH($I136)+$H136,1),$H136&lt;&gt;0),$G136,0)*тех!AL$6</f>
        <v>0</v>
      </c>
      <c r="AB136" s="64">
        <f>IF(AND(AB$3&gt;=$I136,AB$3&lt;DATE(YEAR($I136),MONTH($I136)+$H136,1),$H136&lt;&gt;0),$G136,0)*тех!AM$6</f>
        <v>0</v>
      </c>
      <c r="AC136" s="64">
        <f>IF(AND(AC$3&gt;=$I136,AC$3&lt;DATE(YEAR($I136),MONTH($I136)+$H136,1),$H136&lt;&gt;0),$G136,0)*тех!AN$6</f>
        <v>0</v>
      </c>
      <c r="AD136" s="64">
        <f>IF(AND(AD$3&gt;=$I136,AD$3&lt;DATE(YEAR($I136),MONTH($I136)+$H136,1),$H136&lt;&gt;0),$G136,0)*тех!AO$6</f>
        <v>0</v>
      </c>
      <c r="AE136" s="64">
        <f>IF(AND(AE$3&gt;=$I136,AE$3&lt;DATE(YEAR($I136),MONTH($I136)+$H136,1),$H136&lt;&gt;0),$G136,0)*тех!AP$6</f>
        <v>0</v>
      </c>
      <c r="AF136" s="64">
        <f>IF(AND(AF$3&gt;=$I136,AF$3&lt;DATE(YEAR($I136),MONTH($I136)+$H136,1),$H136&lt;&gt;0),$G136,0)*тех!AQ$6</f>
        <v>0</v>
      </c>
      <c r="AG136" s="64">
        <f>IF(AND(AG$3&gt;=$I136,AG$3&lt;DATE(YEAR($I136),MONTH($I136)+$H136,1),$H136&lt;&gt;0),$G136,0)*тех!AR$6</f>
        <v>0</v>
      </c>
      <c r="AH136" s="64">
        <f>IF(AND(AH$3&gt;=$I136,AH$3&lt;DATE(YEAR($I136),MONTH($I136)+$H136,1),$H136&lt;&gt;0),$G136,0)*тех!AS$6</f>
        <v>0</v>
      </c>
      <c r="AI136" s="64">
        <f>IF(AND(AI$3&gt;=$I136,AI$3&lt;DATE(YEAR($I136),MONTH($I136)+$H136,1),$H136&lt;&gt;0),$G136,0)*тех!AT$6</f>
        <v>0</v>
      </c>
      <c r="AJ136" s="64">
        <f>IF(AND(AJ$3&gt;=$I136,AJ$3&lt;DATE(YEAR($I136),MONTH($I136)+$H136,1),$H136&lt;&gt;0),$G136,0)*тех!AU$6</f>
        <v>0</v>
      </c>
      <c r="AK136" s="64">
        <f>IF(AND(AK$3&gt;=$I136,AK$3&lt;DATE(YEAR($I136),MONTH($I136)+$H136,1),$H136&lt;&gt;0),$G136,0)*тех!AV$6</f>
        <v>0</v>
      </c>
      <c r="AL136" s="64">
        <f>IF(AND(AL$3&gt;=$I136,AL$3&lt;DATE(YEAR($I136),MONTH($I136)+$H136,1),$H136&lt;&gt;0),$G136,0)*тех!AW$6</f>
        <v>0</v>
      </c>
      <c r="AM136" s="64">
        <f>IF(AND(AM$3&gt;=$I136,AM$3&lt;DATE(YEAR($I136),MONTH($I136)+$H136,1),$H136&lt;&gt;0),$G136,0)*тех!AX$6</f>
        <v>0</v>
      </c>
      <c r="AN136" s="64">
        <f>IF(AND(AN$3&gt;=$I136,AN$3&lt;DATE(YEAR($I136),MONTH($I136)+$H136,1),$H136&lt;&gt;0),$G136,0)*тех!AY$6</f>
        <v>0</v>
      </c>
      <c r="AO136" s="64">
        <f>IF(AND(AO$3&gt;=$I136,AO$3&lt;DATE(YEAR($I136),MONTH($I136)+$H136,1),$H136&lt;&gt;0),$G136,0)*тех!AZ$6</f>
        <v>0</v>
      </c>
      <c r="AP136" s="64">
        <f>IF(AND(AP$3&gt;=$I136,AP$3&lt;DATE(YEAR($I136),MONTH($I136)+$H136,1),$H136&lt;&gt;0),$G136,0)*тех!BA$6</f>
        <v>0</v>
      </c>
      <c r="AQ136" s="64">
        <f>IF(AND(AQ$3&gt;=$I136,AQ$3&lt;DATE(YEAR($I136),MONTH($I136)+$H136,1),$H136&lt;&gt;0),$G136,0)*тех!BB$6</f>
        <v>0</v>
      </c>
      <c r="AR136" s="64">
        <f>IF(AND(AR$3&gt;=$I136,AR$3&lt;DATE(YEAR($I136),MONTH($I136)+$H136,1),$H136&lt;&gt;0),$G136,0)*тех!BC$6</f>
        <v>0</v>
      </c>
      <c r="AS136" s="64">
        <f>IF(AND(AS$3&gt;=$I136,AS$3&lt;DATE(YEAR($I136),MONTH($I136)+$H136,1),$H136&lt;&gt;0),$G136,0)*тех!BD$6</f>
        <v>0</v>
      </c>
      <c r="AT136" s="64">
        <f>IF(AND(AT$3&gt;=$I136,AT$3&lt;DATE(YEAR($I136),MONTH($I136)+$H136,1),$H136&lt;&gt;0),$G136,0)*тех!BE$6</f>
        <v>0</v>
      </c>
      <c r="AU136" s="64">
        <f>IF(AND(AU$3&gt;=$I136,AU$3&lt;DATE(YEAR($I136),MONTH($I136)+$H136,1),$H136&lt;&gt;0),$G136,0)*тех!BF$6</f>
        <v>0</v>
      </c>
      <c r="AV136" s="64">
        <f>IF(AND(AV$3&gt;=$I136,AV$3&lt;DATE(YEAR($I136),MONTH($I136)+$H136,1),$H136&lt;&gt;0),$G136,0)*тех!BG$6</f>
        <v>0</v>
      </c>
      <c r="AW136" s="64">
        <f>IF(AND(AW$3&gt;=$I136,AW$3&lt;DATE(YEAR($I136),MONTH($I136)+$H136,1),$H136&lt;&gt;0),$G136,0)*тех!BH$6</f>
        <v>0</v>
      </c>
      <c r="AX136" s="64">
        <f>IF(AND(AX$3&gt;=$I136,AX$3&lt;DATE(YEAR($I136),MONTH($I136)+$H136,1),$H136&lt;&gt;0),$G136,0)*тех!BI$6</f>
        <v>0</v>
      </c>
      <c r="AY136" s="64">
        <f>IF(AND(AY$3&gt;=$I136,AY$3&lt;DATE(YEAR($I136),MONTH($I136)+$H136,1),$H136&lt;&gt;0),$G136,0)*тех!BJ$6</f>
        <v>0</v>
      </c>
      <c r="AZ136" s="64">
        <f>IF(AND(AZ$3&gt;=$I136,AZ$3&lt;DATE(YEAR($I136),MONTH($I136)+$H136,1),$H136&lt;&gt;0),$G136,0)*тех!BK$6</f>
        <v>0</v>
      </c>
      <c r="BA136" s="64">
        <f>IF(AND(BA$3&gt;=$I136,BA$3&lt;DATE(YEAR($I136),MONTH($I136)+$H136,1),$H136&lt;&gt;0),$G136,0)*тех!BL$6</f>
        <v>0</v>
      </c>
      <c r="BB136" s="64">
        <f>IF(AND(BB$3&gt;=$I136,BB$3&lt;DATE(YEAR($I136),MONTH($I136)+$H136,1),$H136&lt;&gt;0),$G136,0)*тех!BM$6</f>
        <v>0</v>
      </c>
      <c r="BC136" s="64">
        <f>IF(AND(BC$3&gt;=$I136,BC$3&lt;DATE(YEAR($I136),MONTH($I136)+$H136,1),$H136&lt;&gt;0),$G136,0)*тех!BN$6</f>
        <v>0</v>
      </c>
      <c r="BD136" s="64">
        <f>IF(AND(BD$3&gt;=$I136,BD$3&lt;DATE(YEAR($I136),MONTH($I136)+$H136,1),$H136&lt;&gt;0),$G136,0)*тех!BO$6</f>
        <v>0</v>
      </c>
      <c r="BE136" s="64">
        <f>IF(AND(BE$3&gt;=$I136,BE$3&lt;DATE(YEAR($I136),MONTH($I136)+$H136,1),$H136&lt;&gt;0),$G136,0)*тех!BP$6</f>
        <v>0</v>
      </c>
      <c r="BF136" s="64">
        <f>IF(AND(BF$3&gt;=$I136,BF$3&lt;DATE(YEAR($I136),MONTH($I136)+$H136,1),$H136&lt;&gt;0),$G136,0)*тех!BQ$6</f>
        <v>0</v>
      </c>
      <c r="BG136" s="64">
        <f>IF(AND(BG$3&gt;=$I136,BG$3&lt;DATE(YEAR($I136),MONTH($I136)+$H136,1),$H136&lt;&gt;0),$G136,0)*тех!BR$6</f>
        <v>0</v>
      </c>
      <c r="BH136" s="64">
        <f>IF(AND(BH$3&gt;=$I136,BH$3&lt;DATE(YEAR($I136),MONTH($I136)+$H136,1),$H136&lt;&gt;0),$G136,0)*тех!BS$6</f>
        <v>0</v>
      </c>
      <c r="BI136" s="64">
        <f>IF(AND(BI$3&gt;=$I136,BI$3&lt;DATE(YEAR($I136),MONTH($I136)+$H136,1),$H136&lt;&gt;0),$G136,0)*тех!BT$6</f>
        <v>0</v>
      </c>
      <c r="BJ136" s="64">
        <f>IF(AND(BJ$3&gt;=$I136,BJ$3&lt;DATE(YEAR($I136),MONTH($I136)+$H136,1),$H136&lt;&gt;0),$G136,0)*тех!BU$6</f>
        <v>0</v>
      </c>
      <c r="BK136" s="64">
        <f>IF(AND(BK$3&gt;=$I136,BK$3&lt;DATE(YEAR($I136),MONTH($I136)+$H136,1),$H136&lt;&gt;0),$G136,0)*тех!BV$6</f>
        <v>0</v>
      </c>
      <c r="BL136" s="64">
        <f>IF(AND(BL$3&gt;=$I136,BL$3&lt;DATE(YEAR($I136),MONTH($I136)+$H136,1),$H136&lt;&gt;0),$G136,0)*тех!BW$6</f>
        <v>0</v>
      </c>
      <c r="BM136" s="64">
        <f>IF(AND(BM$3&gt;=$I136,BM$3&lt;DATE(YEAR($I136),MONTH($I136)+$H136,1),$H136&lt;&gt;0),$G136,0)*тех!BX$6</f>
        <v>0</v>
      </c>
      <c r="BN136" s="64">
        <f>IF(AND(BN$3&gt;=$I136,BN$3&lt;DATE(YEAR($I136),MONTH($I136)+$H136,1),$H136&lt;&gt;0),$G136,0)*тех!BY$6</f>
        <v>0</v>
      </c>
      <c r="BO136" s="64">
        <f>IF(AND(BO$3&gt;=$I136,BO$3&lt;DATE(YEAR($I136),MONTH($I136)+$H136,1),$H136&lt;&gt;0),$G136,0)*тех!BZ$6</f>
        <v>0</v>
      </c>
      <c r="BP136" s="64">
        <f>IF(AND(BP$3&gt;=$I136,BP$3&lt;DATE(YEAR($I136),MONTH($I136)+$H136,1),$H136&lt;&gt;0),$G136,0)*тех!CA$6</f>
        <v>0</v>
      </c>
      <c r="BQ136" s="64">
        <f>IF(AND(BQ$3&gt;=$I136,BQ$3&lt;DATE(YEAR($I136),MONTH($I136)+$H136,1),$H136&lt;&gt;0),$G136,0)*тех!CB$6</f>
        <v>0</v>
      </c>
      <c r="BR136" s="64">
        <f>IF(AND(BR$3&gt;=$I136,BR$3&lt;DATE(YEAR($I136),MONTH($I136)+$H136,1),$H136&lt;&gt;0),$G136,0)*тех!CC$6</f>
        <v>0</v>
      </c>
      <c r="BS136" s="64">
        <f>IF(AND(BS$3&gt;=$I136,BS$3&lt;DATE(YEAR($I136),MONTH($I136)+$H136,1),$H136&lt;&gt;0),$G136,0)*тех!CD$6</f>
        <v>0</v>
      </c>
      <c r="BT136" s="64">
        <f>IF(AND(BT$3&gt;=$I136,BT$3&lt;DATE(YEAR($I136),MONTH($I136)+$H136,1),$H136&lt;&gt;0),$G136,0)*тех!CE$6</f>
        <v>0</v>
      </c>
    </row>
    <row r="137" spans="2:72">
      <c r="B137" s="3">
        <v>13</v>
      </c>
      <c r="C137" s="19"/>
      <c r="D137" s="80" t="s">
        <v>100</v>
      </c>
      <c r="E137" s="71"/>
      <c r="F137" s="19"/>
      <c r="G137" s="76">
        <f t="shared" si="75"/>
        <v>0</v>
      </c>
      <c r="H137" s="19"/>
      <c r="I137" s="19"/>
      <c r="J137" s="106" t="s">
        <v>100</v>
      </c>
      <c r="K137" s="106" t="s">
        <v>100</v>
      </c>
      <c r="M137" s="64">
        <f>IF(AND(M$3&gt;=$I137,M$3&lt;DATE(YEAR($I137),MONTH($I137)+$H137,1),$H137&lt;&gt;0),$G137,0)*тех!X$6</f>
        <v>0</v>
      </c>
      <c r="N137" s="64">
        <f>IF(AND(N$3&gt;=$I137,N$3&lt;DATE(YEAR($I137),MONTH($I137)+$H137,1),$H137&lt;&gt;0),$G137,0)*тех!Y$6</f>
        <v>0</v>
      </c>
      <c r="O137" s="64">
        <f>IF(AND(O$3&gt;=$I137,O$3&lt;DATE(YEAR($I137),MONTH($I137)+$H137,1),$H137&lt;&gt;0),$G137,0)*тех!Z$6</f>
        <v>0</v>
      </c>
      <c r="P137" s="64">
        <f>IF(AND(P$3&gt;=$I137,P$3&lt;DATE(YEAR($I137),MONTH($I137)+$H137,1),$H137&lt;&gt;0),$G137,0)*тех!AA$6</f>
        <v>0</v>
      </c>
      <c r="Q137" s="64">
        <f>IF(AND(Q$3&gt;=$I137,Q$3&lt;DATE(YEAR($I137),MONTH($I137)+$H137,1),$H137&lt;&gt;0),$G137,0)*тех!AB$6</f>
        <v>0</v>
      </c>
      <c r="R137" s="64">
        <f>IF(AND(R$3&gt;=$I137,R$3&lt;DATE(YEAR($I137),MONTH($I137)+$H137,1),$H137&lt;&gt;0),$G137,0)*тех!AC$6</f>
        <v>0</v>
      </c>
      <c r="S137" s="64">
        <f>IF(AND(S$3&gt;=$I137,S$3&lt;DATE(YEAR($I137),MONTH($I137)+$H137,1),$H137&lt;&gt;0),$G137,0)*тех!AD$6</f>
        <v>0</v>
      </c>
      <c r="T137" s="64">
        <f>IF(AND(T$3&gt;=$I137,T$3&lt;DATE(YEAR($I137),MONTH($I137)+$H137,1),$H137&lt;&gt;0),$G137,0)*тех!AE$6</f>
        <v>0</v>
      </c>
      <c r="U137" s="64">
        <f>IF(AND(U$3&gt;=$I137,U$3&lt;DATE(YEAR($I137),MONTH($I137)+$H137,1),$H137&lt;&gt;0),$G137,0)*тех!AF$6</f>
        <v>0</v>
      </c>
      <c r="V137" s="64">
        <f>IF(AND(V$3&gt;=$I137,V$3&lt;DATE(YEAR($I137),MONTH($I137)+$H137,1),$H137&lt;&gt;0),$G137,0)*тех!AG$6</f>
        <v>0</v>
      </c>
      <c r="W137" s="64">
        <f>IF(AND(W$3&gt;=$I137,W$3&lt;DATE(YEAR($I137),MONTH($I137)+$H137,1),$H137&lt;&gt;0),$G137,0)*тех!AH$6</f>
        <v>0</v>
      </c>
      <c r="X137" s="64">
        <f>IF(AND(X$3&gt;=$I137,X$3&lt;DATE(YEAR($I137),MONTH($I137)+$H137,1),$H137&lt;&gt;0),$G137,0)*тех!AI$6</f>
        <v>0</v>
      </c>
      <c r="Y137" s="64">
        <f>IF(AND(Y$3&gt;=$I137,Y$3&lt;DATE(YEAR($I137),MONTH($I137)+$H137,1),$H137&lt;&gt;0),$G137,0)*тех!AJ$6</f>
        <v>0</v>
      </c>
      <c r="Z137" s="64">
        <f>IF(AND(Z$3&gt;=$I137,Z$3&lt;DATE(YEAR($I137),MONTH($I137)+$H137,1),$H137&lt;&gt;0),$G137,0)*тех!AK$6</f>
        <v>0</v>
      </c>
      <c r="AA137" s="64">
        <f>IF(AND(AA$3&gt;=$I137,AA$3&lt;DATE(YEAR($I137),MONTH($I137)+$H137,1),$H137&lt;&gt;0),$G137,0)*тех!AL$6</f>
        <v>0</v>
      </c>
      <c r="AB137" s="64">
        <f>IF(AND(AB$3&gt;=$I137,AB$3&lt;DATE(YEAR($I137),MONTH($I137)+$H137,1),$H137&lt;&gt;0),$G137,0)*тех!AM$6</f>
        <v>0</v>
      </c>
      <c r="AC137" s="64">
        <f>IF(AND(AC$3&gt;=$I137,AC$3&lt;DATE(YEAR($I137),MONTH($I137)+$H137,1),$H137&lt;&gt;0),$G137,0)*тех!AN$6</f>
        <v>0</v>
      </c>
      <c r="AD137" s="64">
        <f>IF(AND(AD$3&gt;=$I137,AD$3&lt;DATE(YEAR($I137),MONTH($I137)+$H137,1),$H137&lt;&gt;0),$G137,0)*тех!AO$6</f>
        <v>0</v>
      </c>
      <c r="AE137" s="64">
        <f>IF(AND(AE$3&gt;=$I137,AE$3&lt;DATE(YEAR($I137),MONTH($I137)+$H137,1),$H137&lt;&gt;0),$G137,0)*тех!AP$6</f>
        <v>0</v>
      </c>
      <c r="AF137" s="64">
        <f>IF(AND(AF$3&gt;=$I137,AF$3&lt;DATE(YEAR($I137),MONTH($I137)+$H137,1),$H137&lt;&gt;0),$G137,0)*тех!AQ$6</f>
        <v>0</v>
      </c>
      <c r="AG137" s="64">
        <f>IF(AND(AG$3&gt;=$I137,AG$3&lt;DATE(YEAR($I137),MONTH($I137)+$H137,1),$H137&lt;&gt;0),$G137,0)*тех!AR$6</f>
        <v>0</v>
      </c>
      <c r="AH137" s="64">
        <f>IF(AND(AH$3&gt;=$I137,AH$3&lt;DATE(YEAR($I137),MONTH($I137)+$H137,1),$H137&lt;&gt;0),$G137,0)*тех!AS$6</f>
        <v>0</v>
      </c>
      <c r="AI137" s="64">
        <f>IF(AND(AI$3&gt;=$I137,AI$3&lt;DATE(YEAR($I137),MONTH($I137)+$H137,1),$H137&lt;&gt;0),$G137,0)*тех!AT$6</f>
        <v>0</v>
      </c>
      <c r="AJ137" s="64">
        <f>IF(AND(AJ$3&gt;=$I137,AJ$3&lt;DATE(YEAR($I137),MONTH($I137)+$H137,1),$H137&lt;&gt;0),$G137,0)*тех!AU$6</f>
        <v>0</v>
      </c>
      <c r="AK137" s="64">
        <f>IF(AND(AK$3&gt;=$I137,AK$3&lt;DATE(YEAR($I137),MONTH($I137)+$H137,1),$H137&lt;&gt;0),$G137,0)*тех!AV$6</f>
        <v>0</v>
      </c>
      <c r="AL137" s="64">
        <f>IF(AND(AL$3&gt;=$I137,AL$3&lt;DATE(YEAR($I137),MONTH($I137)+$H137,1),$H137&lt;&gt;0),$G137,0)*тех!AW$6</f>
        <v>0</v>
      </c>
      <c r="AM137" s="64">
        <f>IF(AND(AM$3&gt;=$I137,AM$3&lt;DATE(YEAR($I137),MONTH($I137)+$H137,1),$H137&lt;&gt;0),$G137,0)*тех!AX$6</f>
        <v>0</v>
      </c>
      <c r="AN137" s="64">
        <f>IF(AND(AN$3&gt;=$I137,AN$3&lt;DATE(YEAR($I137),MONTH($I137)+$H137,1),$H137&lt;&gt;0),$G137,0)*тех!AY$6</f>
        <v>0</v>
      </c>
      <c r="AO137" s="64">
        <f>IF(AND(AO$3&gt;=$I137,AO$3&lt;DATE(YEAR($I137),MONTH($I137)+$H137,1),$H137&lt;&gt;0),$G137,0)*тех!AZ$6</f>
        <v>0</v>
      </c>
      <c r="AP137" s="64">
        <f>IF(AND(AP$3&gt;=$I137,AP$3&lt;DATE(YEAR($I137),MONTH($I137)+$H137,1),$H137&lt;&gt;0),$G137,0)*тех!BA$6</f>
        <v>0</v>
      </c>
      <c r="AQ137" s="64">
        <f>IF(AND(AQ$3&gt;=$I137,AQ$3&lt;DATE(YEAR($I137),MONTH($I137)+$H137,1),$H137&lt;&gt;0),$G137,0)*тех!BB$6</f>
        <v>0</v>
      </c>
      <c r="AR137" s="64">
        <f>IF(AND(AR$3&gt;=$I137,AR$3&lt;DATE(YEAR($I137),MONTH($I137)+$H137,1),$H137&lt;&gt;0),$G137,0)*тех!BC$6</f>
        <v>0</v>
      </c>
      <c r="AS137" s="64">
        <f>IF(AND(AS$3&gt;=$I137,AS$3&lt;DATE(YEAR($I137),MONTH($I137)+$H137,1),$H137&lt;&gt;0),$G137,0)*тех!BD$6</f>
        <v>0</v>
      </c>
      <c r="AT137" s="64">
        <f>IF(AND(AT$3&gt;=$I137,AT$3&lt;DATE(YEAR($I137),MONTH($I137)+$H137,1),$H137&lt;&gt;0),$G137,0)*тех!BE$6</f>
        <v>0</v>
      </c>
      <c r="AU137" s="64">
        <f>IF(AND(AU$3&gt;=$I137,AU$3&lt;DATE(YEAR($I137),MONTH($I137)+$H137,1),$H137&lt;&gt;0),$G137,0)*тех!BF$6</f>
        <v>0</v>
      </c>
      <c r="AV137" s="64">
        <f>IF(AND(AV$3&gt;=$I137,AV$3&lt;DATE(YEAR($I137),MONTH($I137)+$H137,1),$H137&lt;&gt;0),$G137,0)*тех!BG$6</f>
        <v>0</v>
      </c>
      <c r="AW137" s="64">
        <f>IF(AND(AW$3&gt;=$I137,AW$3&lt;DATE(YEAR($I137),MONTH($I137)+$H137,1),$H137&lt;&gt;0),$G137,0)*тех!BH$6</f>
        <v>0</v>
      </c>
      <c r="AX137" s="64">
        <f>IF(AND(AX$3&gt;=$I137,AX$3&lt;DATE(YEAR($I137),MONTH($I137)+$H137,1),$H137&lt;&gt;0),$G137,0)*тех!BI$6</f>
        <v>0</v>
      </c>
      <c r="AY137" s="64">
        <f>IF(AND(AY$3&gt;=$I137,AY$3&lt;DATE(YEAR($I137),MONTH($I137)+$H137,1),$H137&lt;&gt;0),$G137,0)*тех!BJ$6</f>
        <v>0</v>
      </c>
      <c r="AZ137" s="64">
        <f>IF(AND(AZ$3&gt;=$I137,AZ$3&lt;DATE(YEAR($I137),MONTH($I137)+$H137,1),$H137&lt;&gt;0),$G137,0)*тех!BK$6</f>
        <v>0</v>
      </c>
      <c r="BA137" s="64">
        <f>IF(AND(BA$3&gt;=$I137,BA$3&lt;DATE(YEAR($I137),MONTH($I137)+$H137,1),$H137&lt;&gt;0),$G137,0)*тех!BL$6</f>
        <v>0</v>
      </c>
      <c r="BB137" s="64">
        <f>IF(AND(BB$3&gt;=$I137,BB$3&lt;DATE(YEAR($I137),MONTH($I137)+$H137,1),$H137&lt;&gt;0),$G137,0)*тех!BM$6</f>
        <v>0</v>
      </c>
      <c r="BC137" s="64">
        <f>IF(AND(BC$3&gt;=$I137,BC$3&lt;DATE(YEAR($I137),MONTH($I137)+$H137,1),$H137&lt;&gt;0),$G137,0)*тех!BN$6</f>
        <v>0</v>
      </c>
      <c r="BD137" s="64">
        <f>IF(AND(BD$3&gt;=$I137,BD$3&lt;DATE(YEAR($I137),MONTH($I137)+$H137,1),$H137&lt;&gt;0),$G137,0)*тех!BO$6</f>
        <v>0</v>
      </c>
      <c r="BE137" s="64">
        <f>IF(AND(BE$3&gt;=$I137,BE$3&lt;DATE(YEAR($I137),MONTH($I137)+$H137,1),$H137&lt;&gt;0),$G137,0)*тех!BP$6</f>
        <v>0</v>
      </c>
      <c r="BF137" s="64">
        <f>IF(AND(BF$3&gt;=$I137,BF$3&lt;DATE(YEAR($I137),MONTH($I137)+$H137,1),$H137&lt;&gt;0),$G137,0)*тех!BQ$6</f>
        <v>0</v>
      </c>
      <c r="BG137" s="64">
        <f>IF(AND(BG$3&gt;=$I137,BG$3&lt;DATE(YEAR($I137),MONTH($I137)+$H137,1),$H137&lt;&gt;0),$G137,0)*тех!BR$6</f>
        <v>0</v>
      </c>
      <c r="BH137" s="64">
        <f>IF(AND(BH$3&gt;=$I137,BH$3&lt;DATE(YEAR($I137),MONTH($I137)+$H137,1),$H137&lt;&gt;0),$G137,0)*тех!BS$6</f>
        <v>0</v>
      </c>
      <c r="BI137" s="64">
        <f>IF(AND(BI$3&gt;=$I137,BI$3&lt;DATE(YEAR($I137),MONTH($I137)+$H137,1),$H137&lt;&gt;0),$G137,0)*тех!BT$6</f>
        <v>0</v>
      </c>
      <c r="BJ137" s="64">
        <f>IF(AND(BJ$3&gt;=$I137,BJ$3&lt;DATE(YEAR($I137),MONTH($I137)+$H137,1),$H137&lt;&gt;0),$G137,0)*тех!BU$6</f>
        <v>0</v>
      </c>
      <c r="BK137" s="64">
        <f>IF(AND(BK$3&gt;=$I137,BK$3&lt;DATE(YEAR($I137),MONTH($I137)+$H137,1),$H137&lt;&gt;0),$G137,0)*тех!BV$6</f>
        <v>0</v>
      </c>
      <c r="BL137" s="64">
        <f>IF(AND(BL$3&gt;=$I137,BL$3&lt;DATE(YEAR($I137),MONTH($I137)+$H137,1),$H137&lt;&gt;0),$G137,0)*тех!BW$6</f>
        <v>0</v>
      </c>
      <c r="BM137" s="64">
        <f>IF(AND(BM$3&gt;=$I137,BM$3&lt;DATE(YEAR($I137),MONTH($I137)+$H137,1),$H137&lt;&gt;0),$G137,0)*тех!BX$6</f>
        <v>0</v>
      </c>
      <c r="BN137" s="64">
        <f>IF(AND(BN$3&gt;=$I137,BN$3&lt;DATE(YEAR($I137),MONTH($I137)+$H137,1),$H137&lt;&gt;0),$G137,0)*тех!BY$6</f>
        <v>0</v>
      </c>
      <c r="BO137" s="64">
        <f>IF(AND(BO$3&gt;=$I137,BO$3&lt;DATE(YEAR($I137),MONTH($I137)+$H137,1),$H137&lt;&gt;0),$G137,0)*тех!BZ$6</f>
        <v>0</v>
      </c>
      <c r="BP137" s="64">
        <f>IF(AND(BP$3&gt;=$I137,BP$3&lt;DATE(YEAR($I137),MONTH($I137)+$H137,1),$H137&lt;&gt;0),$G137,0)*тех!CA$6</f>
        <v>0</v>
      </c>
      <c r="BQ137" s="64">
        <f>IF(AND(BQ$3&gt;=$I137,BQ$3&lt;DATE(YEAR($I137),MONTH($I137)+$H137,1),$H137&lt;&gt;0),$G137,0)*тех!CB$6</f>
        <v>0</v>
      </c>
      <c r="BR137" s="64">
        <f>IF(AND(BR$3&gt;=$I137,BR$3&lt;DATE(YEAR($I137),MONTH($I137)+$H137,1),$H137&lt;&gt;0),$G137,0)*тех!CC$6</f>
        <v>0</v>
      </c>
      <c r="BS137" s="64">
        <f>IF(AND(BS$3&gt;=$I137,BS$3&lt;DATE(YEAR($I137),MONTH($I137)+$H137,1),$H137&lt;&gt;0),$G137,0)*тех!CD$6</f>
        <v>0</v>
      </c>
      <c r="BT137" s="64">
        <f>IF(AND(BT$3&gt;=$I137,BT$3&lt;DATE(YEAR($I137),MONTH($I137)+$H137,1),$H137&lt;&gt;0),$G137,0)*тех!CE$6</f>
        <v>0</v>
      </c>
    </row>
    <row r="138" spans="2:72">
      <c r="B138" s="3">
        <v>14</v>
      </c>
      <c r="C138" s="19"/>
      <c r="D138" s="80" t="s">
        <v>100</v>
      </c>
      <c r="E138" s="71"/>
      <c r="F138" s="19"/>
      <c r="G138" s="76">
        <f t="shared" si="75"/>
        <v>0</v>
      </c>
      <c r="H138" s="19"/>
      <c r="I138" s="19"/>
      <c r="J138" s="106" t="s">
        <v>100</v>
      </c>
      <c r="K138" s="106" t="s">
        <v>100</v>
      </c>
      <c r="M138" s="64">
        <f>IF(AND(M$3&gt;=$I138,M$3&lt;DATE(YEAR($I138),MONTH($I138)+$H138,1),$H138&lt;&gt;0),$G138,0)*тех!X$6</f>
        <v>0</v>
      </c>
      <c r="N138" s="64">
        <f>IF(AND(N$3&gt;=$I138,N$3&lt;DATE(YEAR($I138),MONTH($I138)+$H138,1),$H138&lt;&gt;0),$G138,0)*тех!Y$6</f>
        <v>0</v>
      </c>
      <c r="O138" s="64">
        <f>IF(AND(O$3&gt;=$I138,O$3&lt;DATE(YEAR($I138),MONTH($I138)+$H138,1),$H138&lt;&gt;0),$G138,0)*тех!Z$6</f>
        <v>0</v>
      </c>
      <c r="P138" s="64">
        <f>IF(AND(P$3&gt;=$I138,P$3&lt;DATE(YEAR($I138),MONTH($I138)+$H138,1),$H138&lt;&gt;0),$G138,0)*тех!AA$6</f>
        <v>0</v>
      </c>
      <c r="Q138" s="64">
        <f>IF(AND(Q$3&gt;=$I138,Q$3&lt;DATE(YEAR($I138),MONTH($I138)+$H138,1),$H138&lt;&gt;0),$G138,0)*тех!AB$6</f>
        <v>0</v>
      </c>
      <c r="R138" s="64">
        <f>IF(AND(R$3&gt;=$I138,R$3&lt;DATE(YEAR($I138),MONTH($I138)+$H138,1),$H138&lt;&gt;0),$G138,0)*тех!AC$6</f>
        <v>0</v>
      </c>
      <c r="S138" s="64">
        <f>IF(AND(S$3&gt;=$I138,S$3&lt;DATE(YEAR($I138),MONTH($I138)+$H138,1),$H138&lt;&gt;0),$G138,0)*тех!AD$6</f>
        <v>0</v>
      </c>
      <c r="T138" s="64">
        <f>IF(AND(T$3&gt;=$I138,T$3&lt;DATE(YEAR($I138),MONTH($I138)+$H138,1),$H138&lt;&gt;0),$G138,0)*тех!AE$6</f>
        <v>0</v>
      </c>
      <c r="U138" s="64">
        <f>IF(AND(U$3&gt;=$I138,U$3&lt;DATE(YEAR($I138),MONTH($I138)+$H138,1),$H138&lt;&gt;0),$G138,0)*тех!AF$6</f>
        <v>0</v>
      </c>
      <c r="V138" s="64">
        <f>IF(AND(V$3&gt;=$I138,V$3&lt;DATE(YEAR($I138),MONTH($I138)+$H138,1),$H138&lt;&gt;0),$G138,0)*тех!AG$6</f>
        <v>0</v>
      </c>
      <c r="W138" s="64">
        <f>IF(AND(W$3&gt;=$I138,W$3&lt;DATE(YEAR($I138),MONTH($I138)+$H138,1),$H138&lt;&gt;0),$G138,0)*тех!AH$6</f>
        <v>0</v>
      </c>
      <c r="X138" s="64">
        <f>IF(AND(X$3&gt;=$I138,X$3&lt;DATE(YEAR($I138),MONTH($I138)+$H138,1),$H138&lt;&gt;0),$G138,0)*тех!AI$6</f>
        <v>0</v>
      </c>
      <c r="Y138" s="64">
        <f>IF(AND(Y$3&gt;=$I138,Y$3&lt;DATE(YEAR($I138),MONTH($I138)+$H138,1),$H138&lt;&gt;0),$G138,0)*тех!AJ$6</f>
        <v>0</v>
      </c>
      <c r="Z138" s="64">
        <f>IF(AND(Z$3&gt;=$I138,Z$3&lt;DATE(YEAR($I138),MONTH($I138)+$H138,1),$H138&lt;&gt;0),$G138,0)*тех!AK$6</f>
        <v>0</v>
      </c>
      <c r="AA138" s="64">
        <f>IF(AND(AA$3&gt;=$I138,AA$3&lt;DATE(YEAR($I138),MONTH($I138)+$H138,1),$H138&lt;&gt;0),$G138,0)*тех!AL$6</f>
        <v>0</v>
      </c>
      <c r="AB138" s="64">
        <f>IF(AND(AB$3&gt;=$I138,AB$3&lt;DATE(YEAR($I138),MONTH($I138)+$H138,1),$H138&lt;&gt;0),$G138,0)*тех!AM$6</f>
        <v>0</v>
      </c>
      <c r="AC138" s="64">
        <f>IF(AND(AC$3&gt;=$I138,AC$3&lt;DATE(YEAR($I138),MONTH($I138)+$H138,1),$H138&lt;&gt;0),$G138,0)*тех!AN$6</f>
        <v>0</v>
      </c>
      <c r="AD138" s="64">
        <f>IF(AND(AD$3&gt;=$I138,AD$3&lt;DATE(YEAR($I138),MONTH($I138)+$H138,1),$H138&lt;&gt;0),$G138,0)*тех!AO$6</f>
        <v>0</v>
      </c>
      <c r="AE138" s="64">
        <f>IF(AND(AE$3&gt;=$I138,AE$3&lt;DATE(YEAR($I138),MONTH($I138)+$H138,1),$H138&lt;&gt;0),$G138,0)*тех!AP$6</f>
        <v>0</v>
      </c>
      <c r="AF138" s="64">
        <f>IF(AND(AF$3&gt;=$I138,AF$3&lt;DATE(YEAR($I138),MONTH($I138)+$H138,1),$H138&lt;&gt;0),$G138,0)*тех!AQ$6</f>
        <v>0</v>
      </c>
      <c r="AG138" s="64">
        <f>IF(AND(AG$3&gt;=$I138,AG$3&lt;DATE(YEAR($I138),MONTH($I138)+$H138,1),$H138&lt;&gt;0),$G138,0)*тех!AR$6</f>
        <v>0</v>
      </c>
      <c r="AH138" s="64">
        <f>IF(AND(AH$3&gt;=$I138,AH$3&lt;DATE(YEAR($I138),MONTH($I138)+$H138,1),$H138&lt;&gt;0),$G138,0)*тех!AS$6</f>
        <v>0</v>
      </c>
      <c r="AI138" s="64">
        <f>IF(AND(AI$3&gt;=$I138,AI$3&lt;DATE(YEAR($I138),MONTH($I138)+$H138,1),$H138&lt;&gt;0),$G138,0)*тех!AT$6</f>
        <v>0</v>
      </c>
      <c r="AJ138" s="64">
        <f>IF(AND(AJ$3&gt;=$I138,AJ$3&lt;DATE(YEAR($I138),MONTH($I138)+$H138,1),$H138&lt;&gt;0),$G138,0)*тех!AU$6</f>
        <v>0</v>
      </c>
      <c r="AK138" s="64">
        <f>IF(AND(AK$3&gt;=$I138,AK$3&lt;DATE(YEAR($I138),MONTH($I138)+$H138,1),$H138&lt;&gt;0),$G138,0)*тех!AV$6</f>
        <v>0</v>
      </c>
      <c r="AL138" s="64">
        <f>IF(AND(AL$3&gt;=$I138,AL$3&lt;DATE(YEAR($I138),MONTH($I138)+$H138,1),$H138&lt;&gt;0),$G138,0)*тех!AW$6</f>
        <v>0</v>
      </c>
      <c r="AM138" s="64">
        <f>IF(AND(AM$3&gt;=$I138,AM$3&lt;DATE(YEAR($I138),MONTH($I138)+$H138,1),$H138&lt;&gt;0),$G138,0)*тех!AX$6</f>
        <v>0</v>
      </c>
      <c r="AN138" s="64">
        <f>IF(AND(AN$3&gt;=$I138,AN$3&lt;DATE(YEAR($I138),MONTH($I138)+$H138,1),$H138&lt;&gt;0),$G138,0)*тех!AY$6</f>
        <v>0</v>
      </c>
      <c r="AO138" s="64">
        <f>IF(AND(AO$3&gt;=$I138,AO$3&lt;DATE(YEAR($I138),MONTH($I138)+$H138,1),$H138&lt;&gt;0),$G138,0)*тех!AZ$6</f>
        <v>0</v>
      </c>
      <c r="AP138" s="64">
        <f>IF(AND(AP$3&gt;=$I138,AP$3&lt;DATE(YEAR($I138),MONTH($I138)+$H138,1),$H138&lt;&gt;0),$G138,0)*тех!BA$6</f>
        <v>0</v>
      </c>
      <c r="AQ138" s="64">
        <f>IF(AND(AQ$3&gt;=$I138,AQ$3&lt;DATE(YEAR($I138),MONTH($I138)+$H138,1),$H138&lt;&gt;0),$G138,0)*тех!BB$6</f>
        <v>0</v>
      </c>
      <c r="AR138" s="64">
        <f>IF(AND(AR$3&gt;=$I138,AR$3&lt;DATE(YEAR($I138),MONTH($I138)+$H138,1),$H138&lt;&gt;0),$G138,0)*тех!BC$6</f>
        <v>0</v>
      </c>
      <c r="AS138" s="64">
        <f>IF(AND(AS$3&gt;=$I138,AS$3&lt;DATE(YEAR($I138),MONTH($I138)+$H138,1),$H138&lt;&gt;0),$G138,0)*тех!BD$6</f>
        <v>0</v>
      </c>
      <c r="AT138" s="64">
        <f>IF(AND(AT$3&gt;=$I138,AT$3&lt;DATE(YEAR($I138),MONTH($I138)+$H138,1),$H138&lt;&gt;0),$G138,0)*тех!BE$6</f>
        <v>0</v>
      </c>
      <c r="AU138" s="64">
        <f>IF(AND(AU$3&gt;=$I138,AU$3&lt;DATE(YEAR($I138),MONTH($I138)+$H138,1),$H138&lt;&gt;0),$G138,0)*тех!BF$6</f>
        <v>0</v>
      </c>
      <c r="AV138" s="64">
        <f>IF(AND(AV$3&gt;=$I138,AV$3&lt;DATE(YEAR($I138),MONTH($I138)+$H138,1),$H138&lt;&gt;0),$G138,0)*тех!BG$6</f>
        <v>0</v>
      </c>
      <c r="AW138" s="64">
        <f>IF(AND(AW$3&gt;=$I138,AW$3&lt;DATE(YEAR($I138),MONTH($I138)+$H138,1),$H138&lt;&gt;0),$G138,0)*тех!BH$6</f>
        <v>0</v>
      </c>
      <c r="AX138" s="64">
        <f>IF(AND(AX$3&gt;=$I138,AX$3&lt;DATE(YEAR($I138),MONTH($I138)+$H138,1),$H138&lt;&gt;0),$G138,0)*тех!BI$6</f>
        <v>0</v>
      </c>
      <c r="AY138" s="64">
        <f>IF(AND(AY$3&gt;=$I138,AY$3&lt;DATE(YEAR($I138),MONTH($I138)+$H138,1),$H138&lt;&gt;0),$G138,0)*тех!BJ$6</f>
        <v>0</v>
      </c>
      <c r="AZ138" s="64">
        <f>IF(AND(AZ$3&gt;=$I138,AZ$3&lt;DATE(YEAR($I138),MONTH($I138)+$H138,1),$H138&lt;&gt;0),$G138,0)*тех!BK$6</f>
        <v>0</v>
      </c>
      <c r="BA138" s="64">
        <f>IF(AND(BA$3&gt;=$I138,BA$3&lt;DATE(YEAR($I138),MONTH($I138)+$H138,1),$H138&lt;&gt;0),$G138,0)*тех!BL$6</f>
        <v>0</v>
      </c>
      <c r="BB138" s="64">
        <f>IF(AND(BB$3&gt;=$I138,BB$3&lt;DATE(YEAR($I138),MONTH($I138)+$H138,1),$H138&lt;&gt;0),$G138,0)*тех!BM$6</f>
        <v>0</v>
      </c>
      <c r="BC138" s="64">
        <f>IF(AND(BC$3&gt;=$I138,BC$3&lt;DATE(YEAR($I138),MONTH($I138)+$H138,1),$H138&lt;&gt;0),$G138,0)*тех!BN$6</f>
        <v>0</v>
      </c>
      <c r="BD138" s="64">
        <f>IF(AND(BD$3&gt;=$I138,BD$3&lt;DATE(YEAR($I138),MONTH($I138)+$H138,1),$H138&lt;&gt;0),$G138,0)*тех!BO$6</f>
        <v>0</v>
      </c>
      <c r="BE138" s="64">
        <f>IF(AND(BE$3&gt;=$I138,BE$3&lt;DATE(YEAR($I138),MONTH($I138)+$H138,1),$H138&lt;&gt;0),$G138,0)*тех!BP$6</f>
        <v>0</v>
      </c>
      <c r="BF138" s="64">
        <f>IF(AND(BF$3&gt;=$I138,BF$3&lt;DATE(YEAR($I138),MONTH($I138)+$H138,1),$H138&lt;&gt;0),$G138,0)*тех!BQ$6</f>
        <v>0</v>
      </c>
      <c r="BG138" s="64">
        <f>IF(AND(BG$3&gt;=$I138,BG$3&lt;DATE(YEAR($I138),MONTH($I138)+$H138,1),$H138&lt;&gt;0),$G138,0)*тех!BR$6</f>
        <v>0</v>
      </c>
      <c r="BH138" s="64">
        <f>IF(AND(BH$3&gt;=$I138,BH$3&lt;DATE(YEAR($I138),MONTH($I138)+$H138,1),$H138&lt;&gt;0),$G138,0)*тех!BS$6</f>
        <v>0</v>
      </c>
      <c r="BI138" s="64">
        <f>IF(AND(BI$3&gt;=$I138,BI$3&lt;DATE(YEAR($I138),MONTH($I138)+$H138,1),$H138&lt;&gt;0),$G138,0)*тех!BT$6</f>
        <v>0</v>
      </c>
      <c r="BJ138" s="64">
        <f>IF(AND(BJ$3&gt;=$I138,BJ$3&lt;DATE(YEAR($I138),MONTH($I138)+$H138,1),$H138&lt;&gt;0),$G138,0)*тех!BU$6</f>
        <v>0</v>
      </c>
      <c r="BK138" s="64">
        <f>IF(AND(BK$3&gt;=$I138,BK$3&lt;DATE(YEAR($I138),MONTH($I138)+$H138,1),$H138&lt;&gt;0),$G138,0)*тех!BV$6</f>
        <v>0</v>
      </c>
      <c r="BL138" s="64">
        <f>IF(AND(BL$3&gt;=$I138,BL$3&lt;DATE(YEAR($I138),MONTH($I138)+$H138,1),$H138&lt;&gt;0),$G138,0)*тех!BW$6</f>
        <v>0</v>
      </c>
      <c r="BM138" s="64">
        <f>IF(AND(BM$3&gt;=$I138,BM$3&lt;DATE(YEAR($I138),MONTH($I138)+$H138,1),$H138&lt;&gt;0),$G138,0)*тех!BX$6</f>
        <v>0</v>
      </c>
      <c r="BN138" s="64">
        <f>IF(AND(BN$3&gt;=$I138,BN$3&lt;DATE(YEAR($I138),MONTH($I138)+$H138,1),$H138&lt;&gt;0),$G138,0)*тех!BY$6</f>
        <v>0</v>
      </c>
      <c r="BO138" s="64">
        <f>IF(AND(BO$3&gt;=$I138,BO$3&lt;DATE(YEAR($I138),MONTH($I138)+$H138,1),$H138&lt;&gt;0),$G138,0)*тех!BZ$6</f>
        <v>0</v>
      </c>
      <c r="BP138" s="64">
        <f>IF(AND(BP$3&gt;=$I138,BP$3&lt;DATE(YEAR($I138),MONTH($I138)+$H138,1),$H138&lt;&gt;0),$G138,0)*тех!CA$6</f>
        <v>0</v>
      </c>
      <c r="BQ138" s="64">
        <f>IF(AND(BQ$3&gt;=$I138,BQ$3&lt;DATE(YEAR($I138),MONTH($I138)+$H138,1),$H138&lt;&gt;0),$G138,0)*тех!CB$6</f>
        <v>0</v>
      </c>
      <c r="BR138" s="64">
        <f>IF(AND(BR$3&gt;=$I138,BR$3&lt;DATE(YEAR($I138),MONTH($I138)+$H138,1),$H138&lt;&gt;0),$G138,0)*тех!CC$6</f>
        <v>0</v>
      </c>
      <c r="BS138" s="64">
        <f>IF(AND(BS$3&gt;=$I138,BS$3&lt;DATE(YEAR($I138),MONTH($I138)+$H138,1),$H138&lt;&gt;0),$G138,0)*тех!CD$6</f>
        <v>0</v>
      </c>
      <c r="BT138" s="64">
        <f>IF(AND(BT$3&gt;=$I138,BT$3&lt;DATE(YEAR($I138),MONTH($I138)+$H138,1),$H138&lt;&gt;0),$G138,0)*тех!CE$6</f>
        <v>0</v>
      </c>
    </row>
    <row r="139" spans="2:72">
      <c r="B139" s="3">
        <v>15</v>
      </c>
      <c r="C139" s="19"/>
      <c r="D139" s="80" t="s">
        <v>100</v>
      </c>
      <c r="E139" s="71"/>
      <c r="F139" s="19"/>
      <c r="G139" s="76">
        <f t="shared" si="75"/>
        <v>0</v>
      </c>
      <c r="H139" s="19"/>
      <c r="I139" s="19"/>
      <c r="J139" s="106" t="s">
        <v>100</v>
      </c>
      <c r="K139" s="106" t="s">
        <v>100</v>
      </c>
      <c r="M139" s="64">
        <f>IF(AND(M$3&gt;=$I139,M$3&lt;DATE(YEAR($I139),MONTH($I139)+$H139,1),$H139&lt;&gt;0),$G139,0)*тех!X$6</f>
        <v>0</v>
      </c>
      <c r="N139" s="64">
        <f>IF(AND(N$3&gt;=$I139,N$3&lt;DATE(YEAR($I139),MONTH($I139)+$H139,1),$H139&lt;&gt;0),$G139,0)*тех!Y$6</f>
        <v>0</v>
      </c>
      <c r="O139" s="64">
        <f>IF(AND(O$3&gt;=$I139,O$3&lt;DATE(YEAR($I139),MONTH($I139)+$H139,1),$H139&lt;&gt;0),$G139,0)*тех!Z$6</f>
        <v>0</v>
      </c>
      <c r="P139" s="64">
        <f>IF(AND(P$3&gt;=$I139,P$3&lt;DATE(YEAR($I139),MONTH($I139)+$H139,1),$H139&lt;&gt;0),$G139,0)*тех!AA$6</f>
        <v>0</v>
      </c>
      <c r="Q139" s="64">
        <f>IF(AND(Q$3&gt;=$I139,Q$3&lt;DATE(YEAR($I139),MONTH($I139)+$H139,1),$H139&lt;&gt;0),$G139,0)*тех!AB$6</f>
        <v>0</v>
      </c>
      <c r="R139" s="64">
        <f>IF(AND(R$3&gt;=$I139,R$3&lt;DATE(YEAR($I139),MONTH($I139)+$H139,1),$H139&lt;&gt;0),$G139,0)*тех!AC$6</f>
        <v>0</v>
      </c>
      <c r="S139" s="64">
        <f>IF(AND(S$3&gt;=$I139,S$3&lt;DATE(YEAR($I139),MONTH($I139)+$H139,1),$H139&lt;&gt;0),$G139,0)*тех!AD$6</f>
        <v>0</v>
      </c>
      <c r="T139" s="64">
        <f>IF(AND(T$3&gt;=$I139,T$3&lt;DATE(YEAR($I139),MONTH($I139)+$H139,1),$H139&lt;&gt;0),$G139,0)*тех!AE$6</f>
        <v>0</v>
      </c>
      <c r="U139" s="64">
        <f>IF(AND(U$3&gt;=$I139,U$3&lt;DATE(YEAR($I139),MONTH($I139)+$H139,1),$H139&lt;&gt;0),$G139,0)*тех!AF$6</f>
        <v>0</v>
      </c>
      <c r="V139" s="64">
        <f>IF(AND(V$3&gt;=$I139,V$3&lt;DATE(YEAR($I139),MONTH($I139)+$H139,1),$H139&lt;&gt;0),$G139,0)*тех!AG$6</f>
        <v>0</v>
      </c>
      <c r="W139" s="64">
        <f>IF(AND(W$3&gt;=$I139,W$3&lt;DATE(YEAR($I139),MONTH($I139)+$H139,1),$H139&lt;&gt;0),$G139,0)*тех!AH$6</f>
        <v>0</v>
      </c>
      <c r="X139" s="64">
        <f>IF(AND(X$3&gt;=$I139,X$3&lt;DATE(YEAR($I139),MONTH($I139)+$H139,1),$H139&lt;&gt;0),$G139,0)*тех!AI$6</f>
        <v>0</v>
      </c>
      <c r="Y139" s="64">
        <f>IF(AND(Y$3&gt;=$I139,Y$3&lt;DATE(YEAR($I139),MONTH($I139)+$H139,1),$H139&lt;&gt;0),$G139,0)*тех!AJ$6</f>
        <v>0</v>
      </c>
      <c r="Z139" s="64">
        <f>IF(AND(Z$3&gt;=$I139,Z$3&lt;DATE(YEAR($I139),MONTH($I139)+$H139,1),$H139&lt;&gt;0),$G139,0)*тех!AK$6</f>
        <v>0</v>
      </c>
      <c r="AA139" s="64">
        <f>IF(AND(AA$3&gt;=$I139,AA$3&lt;DATE(YEAR($I139),MONTH($I139)+$H139,1),$H139&lt;&gt;0),$G139,0)*тех!AL$6</f>
        <v>0</v>
      </c>
      <c r="AB139" s="64">
        <f>IF(AND(AB$3&gt;=$I139,AB$3&lt;DATE(YEAR($I139),MONTH($I139)+$H139,1),$H139&lt;&gt;0),$G139,0)*тех!AM$6</f>
        <v>0</v>
      </c>
      <c r="AC139" s="64">
        <f>IF(AND(AC$3&gt;=$I139,AC$3&lt;DATE(YEAR($I139),MONTH($I139)+$H139,1),$H139&lt;&gt;0),$G139,0)*тех!AN$6</f>
        <v>0</v>
      </c>
      <c r="AD139" s="64">
        <f>IF(AND(AD$3&gt;=$I139,AD$3&lt;DATE(YEAR($I139),MONTH($I139)+$H139,1),$H139&lt;&gt;0),$G139,0)*тех!AO$6</f>
        <v>0</v>
      </c>
      <c r="AE139" s="64">
        <f>IF(AND(AE$3&gt;=$I139,AE$3&lt;DATE(YEAR($I139),MONTH($I139)+$H139,1),$H139&lt;&gt;0),$G139,0)*тех!AP$6</f>
        <v>0</v>
      </c>
      <c r="AF139" s="64">
        <f>IF(AND(AF$3&gt;=$I139,AF$3&lt;DATE(YEAR($I139),MONTH($I139)+$H139,1),$H139&lt;&gt;0),$G139,0)*тех!AQ$6</f>
        <v>0</v>
      </c>
      <c r="AG139" s="64">
        <f>IF(AND(AG$3&gt;=$I139,AG$3&lt;DATE(YEAR($I139),MONTH($I139)+$H139,1),$H139&lt;&gt;0),$G139,0)*тех!AR$6</f>
        <v>0</v>
      </c>
      <c r="AH139" s="64">
        <f>IF(AND(AH$3&gt;=$I139,AH$3&lt;DATE(YEAR($I139),MONTH($I139)+$H139,1),$H139&lt;&gt;0),$G139,0)*тех!AS$6</f>
        <v>0</v>
      </c>
      <c r="AI139" s="64">
        <f>IF(AND(AI$3&gt;=$I139,AI$3&lt;DATE(YEAR($I139),MONTH($I139)+$H139,1),$H139&lt;&gt;0),$G139,0)*тех!AT$6</f>
        <v>0</v>
      </c>
      <c r="AJ139" s="64">
        <f>IF(AND(AJ$3&gt;=$I139,AJ$3&lt;DATE(YEAR($I139),MONTH($I139)+$H139,1),$H139&lt;&gt;0),$G139,0)*тех!AU$6</f>
        <v>0</v>
      </c>
      <c r="AK139" s="64">
        <f>IF(AND(AK$3&gt;=$I139,AK$3&lt;DATE(YEAR($I139),MONTH($I139)+$H139,1),$H139&lt;&gt;0),$G139,0)*тех!AV$6</f>
        <v>0</v>
      </c>
      <c r="AL139" s="64">
        <f>IF(AND(AL$3&gt;=$I139,AL$3&lt;DATE(YEAR($I139),MONTH($I139)+$H139,1),$H139&lt;&gt;0),$G139,0)*тех!AW$6</f>
        <v>0</v>
      </c>
      <c r="AM139" s="64">
        <f>IF(AND(AM$3&gt;=$I139,AM$3&lt;DATE(YEAR($I139),MONTH($I139)+$H139,1),$H139&lt;&gt;0),$G139,0)*тех!AX$6</f>
        <v>0</v>
      </c>
      <c r="AN139" s="64">
        <f>IF(AND(AN$3&gt;=$I139,AN$3&lt;DATE(YEAR($I139),MONTH($I139)+$H139,1),$H139&lt;&gt;0),$G139,0)*тех!AY$6</f>
        <v>0</v>
      </c>
      <c r="AO139" s="64">
        <f>IF(AND(AO$3&gt;=$I139,AO$3&lt;DATE(YEAR($I139),MONTH($I139)+$H139,1),$H139&lt;&gt;0),$G139,0)*тех!AZ$6</f>
        <v>0</v>
      </c>
      <c r="AP139" s="64">
        <f>IF(AND(AP$3&gt;=$I139,AP$3&lt;DATE(YEAR($I139),MONTH($I139)+$H139,1),$H139&lt;&gt;0),$G139,0)*тех!BA$6</f>
        <v>0</v>
      </c>
      <c r="AQ139" s="64">
        <f>IF(AND(AQ$3&gt;=$I139,AQ$3&lt;DATE(YEAR($I139),MONTH($I139)+$H139,1),$H139&lt;&gt;0),$G139,0)*тех!BB$6</f>
        <v>0</v>
      </c>
      <c r="AR139" s="64">
        <f>IF(AND(AR$3&gt;=$I139,AR$3&lt;DATE(YEAR($I139),MONTH($I139)+$H139,1),$H139&lt;&gt;0),$G139,0)*тех!BC$6</f>
        <v>0</v>
      </c>
      <c r="AS139" s="64">
        <f>IF(AND(AS$3&gt;=$I139,AS$3&lt;DATE(YEAR($I139),MONTH($I139)+$H139,1),$H139&lt;&gt;0),$G139,0)*тех!BD$6</f>
        <v>0</v>
      </c>
      <c r="AT139" s="64">
        <f>IF(AND(AT$3&gt;=$I139,AT$3&lt;DATE(YEAR($I139),MONTH($I139)+$H139,1),$H139&lt;&gt;0),$G139,0)*тех!BE$6</f>
        <v>0</v>
      </c>
      <c r="AU139" s="64">
        <f>IF(AND(AU$3&gt;=$I139,AU$3&lt;DATE(YEAR($I139),MONTH($I139)+$H139,1),$H139&lt;&gt;0),$G139,0)*тех!BF$6</f>
        <v>0</v>
      </c>
      <c r="AV139" s="64">
        <f>IF(AND(AV$3&gt;=$I139,AV$3&lt;DATE(YEAR($I139),MONTH($I139)+$H139,1),$H139&lt;&gt;0),$G139,0)*тех!BG$6</f>
        <v>0</v>
      </c>
      <c r="AW139" s="64">
        <f>IF(AND(AW$3&gt;=$I139,AW$3&lt;DATE(YEAR($I139),MONTH($I139)+$H139,1),$H139&lt;&gt;0),$G139,0)*тех!BH$6</f>
        <v>0</v>
      </c>
      <c r="AX139" s="64">
        <f>IF(AND(AX$3&gt;=$I139,AX$3&lt;DATE(YEAR($I139),MONTH($I139)+$H139,1),$H139&lt;&gt;0),$G139,0)*тех!BI$6</f>
        <v>0</v>
      </c>
      <c r="AY139" s="64">
        <f>IF(AND(AY$3&gt;=$I139,AY$3&lt;DATE(YEAR($I139),MONTH($I139)+$H139,1),$H139&lt;&gt;0),$G139,0)*тех!BJ$6</f>
        <v>0</v>
      </c>
      <c r="AZ139" s="64">
        <f>IF(AND(AZ$3&gt;=$I139,AZ$3&lt;DATE(YEAR($I139),MONTH($I139)+$H139,1),$H139&lt;&gt;0),$G139,0)*тех!BK$6</f>
        <v>0</v>
      </c>
      <c r="BA139" s="64">
        <f>IF(AND(BA$3&gt;=$I139,BA$3&lt;DATE(YEAR($I139),MONTH($I139)+$H139,1),$H139&lt;&gt;0),$G139,0)*тех!BL$6</f>
        <v>0</v>
      </c>
      <c r="BB139" s="64">
        <f>IF(AND(BB$3&gt;=$I139,BB$3&lt;DATE(YEAR($I139),MONTH($I139)+$H139,1),$H139&lt;&gt;0),$G139,0)*тех!BM$6</f>
        <v>0</v>
      </c>
      <c r="BC139" s="64">
        <f>IF(AND(BC$3&gt;=$I139,BC$3&lt;DATE(YEAR($I139),MONTH($I139)+$H139,1),$H139&lt;&gt;0),$G139,0)*тех!BN$6</f>
        <v>0</v>
      </c>
      <c r="BD139" s="64">
        <f>IF(AND(BD$3&gt;=$I139,BD$3&lt;DATE(YEAR($I139),MONTH($I139)+$H139,1),$H139&lt;&gt;0),$G139,0)*тех!BO$6</f>
        <v>0</v>
      </c>
      <c r="BE139" s="64">
        <f>IF(AND(BE$3&gt;=$I139,BE$3&lt;DATE(YEAR($I139),MONTH($I139)+$H139,1),$H139&lt;&gt;0),$G139,0)*тех!BP$6</f>
        <v>0</v>
      </c>
      <c r="BF139" s="64">
        <f>IF(AND(BF$3&gt;=$I139,BF$3&lt;DATE(YEAR($I139),MONTH($I139)+$H139,1),$H139&lt;&gt;0),$G139,0)*тех!BQ$6</f>
        <v>0</v>
      </c>
      <c r="BG139" s="64">
        <f>IF(AND(BG$3&gt;=$I139,BG$3&lt;DATE(YEAR($I139),MONTH($I139)+$H139,1),$H139&lt;&gt;0),$G139,0)*тех!BR$6</f>
        <v>0</v>
      </c>
      <c r="BH139" s="64">
        <f>IF(AND(BH$3&gt;=$I139,BH$3&lt;DATE(YEAR($I139),MONTH($I139)+$H139,1),$H139&lt;&gt;0),$G139,0)*тех!BS$6</f>
        <v>0</v>
      </c>
      <c r="BI139" s="64">
        <f>IF(AND(BI$3&gt;=$I139,BI$3&lt;DATE(YEAR($I139),MONTH($I139)+$H139,1),$H139&lt;&gt;0),$G139,0)*тех!BT$6</f>
        <v>0</v>
      </c>
      <c r="BJ139" s="64">
        <f>IF(AND(BJ$3&gt;=$I139,BJ$3&lt;DATE(YEAR($I139),MONTH($I139)+$H139,1),$H139&lt;&gt;0),$G139,0)*тех!BU$6</f>
        <v>0</v>
      </c>
      <c r="BK139" s="64">
        <f>IF(AND(BK$3&gt;=$I139,BK$3&lt;DATE(YEAR($I139),MONTH($I139)+$H139,1),$H139&lt;&gt;0),$G139,0)*тех!BV$6</f>
        <v>0</v>
      </c>
      <c r="BL139" s="64">
        <f>IF(AND(BL$3&gt;=$I139,BL$3&lt;DATE(YEAR($I139),MONTH($I139)+$H139,1),$H139&lt;&gt;0),$G139,0)*тех!BW$6</f>
        <v>0</v>
      </c>
      <c r="BM139" s="64">
        <f>IF(AND(BM$3&gt;=$I139,BM$3&lt;DATE(YEAR($I139),MONTH($I139)+$H139,1),$H139&lt;&gt;0),$G139,0)*тех!BX$6</f>
        <v>0</v>
      </c>
      <c r="BN139" s="64">
        <f>IF(AND(BN$3&gt;=$I139,BN$3&lt;DATE(YEAR($I139),MONTH($I139)+$H139,1),$H139&lt;&gt;0),$G139,0)*тех!BY$6</f>
        <v>0</v>
      </c>
      <c r="BO139" s="64">
        <f>IF(AND(BO$3&gt;=$I139,BO$3&lt;DATE(YEAR($I139),MONTH($I139)+$H139,1),$H139&lt;&gt;0),$G139,0)*тех!BZ$6</f>
        <v>0</v>
      </c>
      <c r="BP139" s="64">
        <f>IF(AND(BP$3&gt;=$I139,BP$3&lt;DATE(YEAR($I139),MONTH($I139)+$H139,1),$H139&lt;&gt;0),$G139,0)*тех!CA$6</f>
        <v>0</v>
      </c>
      <c r="BQ139" s="64">
        <f>IF(AND(BQ$3&gt;=$I139,BQ$3&lt;DATE(YEAR($I139),MONTH($I139)+$H139,1),$H139&lt;&gt;0),$G139,0)*тех!CB$6</f>
        <v>0</v>
      </c>
      <c r="BR139" s="64">
        <f>IF(AND(BR$3&gt;=$I139,BR$3&lt;DATE(YEAR($I139),MONTH($I139)+$H139,1),$H139&lt;&gt;0),$G139,0)*тех!CC$6</f>
        <v>0</v>
      </c>
      <c r="BS139" s="64">
        <f>IF(AND(BS$3&gt;=$I139,BS$3&lt;DATE(YEAR($I139),MONTH($I139)+$H139,1),$H139&lt;&gt;0),$G139,0)*тех!CD$6</f>
        <v>0</v>
      </c>
      <c r="BT139" s="64">
        <f>IF(AND(BT$3&gt;=$I139,BT$3&lt;DATE(YEAR($I139),MONTH($I139)+$H139,1),$H139&lt;&gt;0),$G139,0)*тех!CE$6</f>
        <v>0</v>
      </c>
    </row>
    <row r="140" spans="2:72" hidden="1">
      <c r="B140" s="3">
        <v>16</v>
      </c>
      <c r="C140" s="19"/>
      <c r="D140" s="80" t="s">
        <v>100</v>
      </c>
      <c r="E140" s="71"/>
      <c r="F140" s="19"/>
      <c r="G140" s="76">
        <f t="shared" si="75"/>
        <v>0</v>
      </c>
      <c r="H140" s="19"/>
      <c r="I140" s="19"/>
      <c r="J140" s="106" t="s">
        <v>100</v>
      </c>
      <c r="K140" s="106" t="s">
        <v>100</v>
      </c>
      <c r="M140" s="64">
        <f>IF(AND(M$3&gt;=$I140,M$3&lt;DATE(YEAR($I140),MONTH($I140)+$H140,1),$H140&lt;&gt;0),$G140,0)*тех!X$6</f>
        <v>0</v>
      </c>
      <c r="N140" s="64">
        <f>IF(AND(N$3&gt;=$I140,N$3&lt;DATE(YEAR($I140),MONTH($I140)+$H140,1),$H140&lt;&gt;0),$G140,0)*тех!Y$6</f>
        <v>0</v>
      </c>
      <c r="O140" s="64">
        <f>IF(AND(O$3&gt;=$I140,O$3&lt;DATE(YEAR($I140),MONTH($I140)+$H140,1),$H140&lt;&gt;0),$G140,0)*тех!Z$6</f>
        <v>0</v>
      </c>
      <c r="P140" s="64">
        <f>IF(AND(P$3&gt;=$I140,P$3&lt;DATE(YEAR($I140),MONTH($I140)+$H140,1),$H140&lt;&gt;0),$G140,0)*тех!AA$6</f>
        <v>0</v>
      </c>
      <c r="Q140" s="64">
        <f>IF(AND(Q$3&gt;=$I140,Q$3&lt;DATE(YEAR($I140),MONTH($I140)+$H140,1),$H140&lt;&gt;0),$G140,0)*тех!AB$6</f>
        <v>0</v>
      </c>
      <c r="R140" s="64">
        <f>IF(AND(R$3&gt;=$I140,R$3&lt;DATE(YEAR($I140),MONTH($I140)+$H140,1),$H140&lt;&gt;0),$G140,0)*тех!AC$6</f>
        <v>0</v>
      </c>
      <c r="S140" s="64">
        <f>IF(AND(S$3&gt;=$I140,S$3&lt;DATE(YEAR($I140),MONTH($I140)+$H140,1),$H140&lt;&gt;0),$G140,0)*тех!AD$6</f>
        <v>0</v>
      </c>
      <c r="T140" s="64">
        <f>IF(AND(T$3&gt;=$I140,T$3&lt;DATE(YEAR($I140),MONTH($I140)+$H140,1),$H140&lt;&gt;0),$G140,0)*тех!AE$6</f>
        <v>0</v>
      </c>
      <c r="U140" s="64">
        <f>IF(AND(U$3&gt;=$I140,U$3&lt;DATE(YEAR($I140),MONTH($I140)+$H140,1),$H140&lt;&gt;0),$G140,0)*тех!AF$6</f>
        <v>0</v>
      </c>
      <c r="V140" s="64">
        <f>IF(AND(V$3&gt;=$I140,V$3&lt;DATE(YEAR($I140),MONTH($I140)+$H140,1),$H140&lt;&gt;0),$G140,0)*тех!AG$6</f>
        <v>0</v>
      </c>
      <c r="W140" s="64">
        <f>IF(AND(W$3&gt;=$I140,W$3&lt;DATE(YEAR($I140),MONTH($I140)+$H140,1),$H140&lt;&gt;0),$G140,0)*тех!AH$6</f>
        <v>0</v>
      </c>
      <c r="X140" s="64">
        <f>IF(AND(X$3&gt;=$I140,X$3&lt;DATE(YEAR($I140),MONTH($I140)+$H140,1),$H140&lt;&gt;0),$G140,0)*тех!AI$6</f>
        <v>0</v>
      </c>
      <c r="Y140" s="64">
        <f>IF(AND(Y$3&gt;=$I140,Y$3&lt;DATE(YEAR($I140),MONTH($I140)+$H140,1),$H140&lt;&gt;0),$G140,0)*тех!AJ$6</f>
        <v>0</v>
      </c>
      <c r="Z140" s="64">
        <f>IF(AND(Z$3&gt;=$I140,Z$3&lt;DATE(YEAR($I140),MONTH($I140)+$H140,1),$H140&lt;&gt;0),$G140,0)*тех!AK$6</f>
        <v>0</v>
      </c>
      <c r="AA140" s="64">
        <f>IF(AND(AA$3&gt;=$I140,AA$3&lt;DATE(YEAR($I140),MONTH($I140)+$H140,1),$H140&lt;&gt;0),$G140,0)*тех!AL$6</f>
        <v>0</v>
      </c>
      <c r="AB140" s="64">
        <f>IF(AND(AB$3&gt;=$I140,AB$3&lt;DATE(YEAR($I140),MONTH($I140)+$H140,1),$H140&lt;&gt;0),$G140,0)*тех!AM$6</f>
        <v>0</v>
      </c>
      <c r="AC140" s="64">
        <f>IF(AND(AC$3&gt;=$I140,AC$3&lt;DATE(YEAR($I140),MONTH($I140)+$H140,1),$H140&lt;&gt;0),$G140,0)*тех!AN$6</f>
        <v>0</v>
      </c>
      <c r="AD140" s="64">
        <f>IF(AND(AD$3&gt;=$I140,AD$3&lt;DATE(YEAR($I140),MONTH($I140)+$H140,1),$H140&lt;&gt;0),$G140,0)*тех!AO$6</f>
        <v>0</v>
      </c>
      <c r="AE140" s="64">
        <f>IF(AND(AE$3&gt;=$I140,AE$3&lt;DATE(YEAR($I140),MONTH($I140)+$H140,1),$H140&lt;&gt;0),$G140,0)*тех!AP$6</f>
        <v>0</v>
      </c>
      <c r="AF140" s="64">
        <f>IF(AND(AF$3&gt;=$I140,AF$3&lt;DATE(YEAR($I140),MONTH($I140)+$H140,1),$H140&lt;&gt;0),$G140,0)*тех!AQ$6</f>
        <v>0</v>
      </c>
      <c r="AG140" s="64">
        <f>IF(AND(AG$3&gt;=$I140,AG$3&lt;DATE(YEAR($I140),MONTH($I140)+$H140,1),$H140&lt;&gt;0),$G140,0)*тех!AR$6</f>
        <v>0</v>
      </c>
      <c r="AH140" s="64">
        <f>IF(AND(AH$3&gt;=$I140,AH$3&lt;DATE(YEAR($I140),MONTH($I140)+$H140,1),$H140&lt;&gt;0),$G140,0)*тех!AS$6</f>
        <v>0</v>
      </c>
      <c r="AI140" s="64">
        <f>IF(AND(AI$3&gt;=$I140,AI$3&lt;DATE(YEAR($I140),MONTH($I140)+$H140,1),$H140&lt;&gt;0),$G140,0)*тех!AT$6</f>
        <v>0</v>
      </c>
      <c r="AJ140" s="64">
        <f>IF(AND(AJ$3&gt;=$I140,AJ$3&lt;DATE(YEAR($I140),MONTH($I140)+$H140,1),$H140&lt;&gt;0),$G140,0)*тех!AU$6</f>
        <v>0</v>
      </c>
      <c r="AK140" s="64">
        <f>IF(AND(AK$3&gt;=$I140,AK$3&lt;DATE(YEAR($I140),MONTH($I140)+$H140,1),$H140&lt;&gt;0),$G140,0)*тех!AV$6</f>
        <v>0</v>
      </c>
      <c r="AL140" s="64">
        <f>IF(AND(AL$3&gt;=$I140,AL$3&lt;DATE(YEAR($I140),MONTH($I140)+$H140,1),$H140&lt;&gt;0),$G140,0)*тех!AW$6</f>
        <v>0</v>
      </c>
      <c r="AM140" s="64">
        <f>IF(AND(AM$3&gt;=$I140,AM$3&lt;DATE(YEAR($I140),MONTH($I140)+$H140,1),$H140&lt;&gt;0),$G140,0)*тех!AX$6</f>
        <v>0</v>
      </c>
      <c r="AN140" s="64">
        <f>IF(AND(AN$3&gt;=$I140,AN$3&lt;DATE(YEAR($I140),MONTH($I140)+$H140,1),$H140&lt;&gt;0),$G140,0)*тех!AY$6</f>
        <v>0</v>
      </c>
      <c r="AO140" s="64">
        <f>IF(AND(AO$3&gt;=$I140,AO$3&lt;DATE(YEAR($I140),MONTH($I140)+$H140,1),$H140&lt;&gt;0),$G140,0)*тех!AZ$6</f>
        <v>0</v>
      </c>
      <c r="AP140" s="64">
        <f>IF(AND(AP$3&gt;=$I140,AP$3&lt;DATE(YEAR($I140),MONTH($I140)+$H140,1),$H140&lt;&gt;0),$G140,0)*тех!BA$6</f>
        <v>0</v>
      </c>
      <c r="AQ140" s="64">
        <f>IF(AND(AQ$3&gt;=$I140,AQ$3&lt;DATE(YEAR($I140),MONTH($I140)+$H140,1),$H140&lt;&gt;0),$G140,0)*тех!BB$6</f>
        <v>0</v>
      </c>
      <c r="AR140" s="64">
        <f>IF(AND(AR$3&gt;=$I140,AR$3&lt;DATE(YEAR($I140),MONTH($I140)+$H140,1),$H140&lt;&gt;0),$G140,0)*тех!BC$6</f>
        <v>0</v>
      </c>
      <c r="AS140" s="64">
        <f>IF(AND(AS$3&gt;=$I140,AS$3&lt;DATE(YEAR($I140),MONTH($I140)+$H140,1),$H140&lt;&gt;0),$G140,0)*тех!BD$6</f>
        <v>0</v>
      </c>
      <c r="AT140" s="64">
        <f>IF(AND(AT$3&gt;=$I140,AT$3&lt;DATE(YEAR($I140),MONTH($I140)+$H140,1),$H140&lt;&gt;0),$G140,0)*тех!BE$6</f>
        <v>0</v>
      </c>
      <c r="AU140" s="64">
        <f>IF(AND(AU$3&gt;=$I140,AU$3&lt;DATE(YEAR($I140),MONTH($I140)+$H140,1),$H140&lt;&gt;0),$G140,0)*тех!BF$6</f>
        <v>0</v>
      </c>
      <c r="AV140" s="64">
        <f>IF(AND(AV$3&gt;=$I140,AV$3&lt;DATE(YEAR($I140),MONTH($I140)+$H140,1),$H140&lt;&gt;0),$G140,0)*тех!BG$6</f>
        <v>0</v>
      </c>
      <c r="AW140" s="64">
        <f>IF(AND(AW$3&gt;=$I140,AW$3&lt;DATE(YEAR($I140),MONTH($I140)+$H140,1),$H140&lt;&gt;0),$G140,0)*тех!BH$6</f>
        <v>0</v>
      </c>
      <c r="AX140" s="64">
        <f>IF(AND(AX$3&gt;=$I140,AX$3&lt;DATE(YEAR($I140),MONTH($I140)+$H140,1),$H140&lt;&gt;0),$G140,0)*тех!BI$6</f>
        <v>0</v>
      </c>
      <c r="AY140" s="64">
        <f>IF(AND(AY$3&gt;=$I140,AY$3&lt;DATE(YEAR($I140),MONTH($I140)+$H140,1),$H140&lt;&gt;0),$G140,0)*тех!BJ$6</f>
        <v>0</v>
      </c>
      <c r="AZ140" s="64">
        <f>IF(AND(AZ$3&gt;=$I140,AZ$3&lt;DATE(YEAR($I140),MONTH($I140)+$H140,1),$H140&lt;&gt;0),$G140,0)*тех!BK$6</f>
        <v>0</v>
      </c>
      <c r="BA140" s="64">
        <f>IF(AND(BA$3&gt;=$I140,BA$3&lt;DATE(YEAR($I140),MONTH($I140)+$H140,1),$H140&lt;&gt;0),$G140,0)*тех!BL$6</f>
        <v>0</v>
      </c>
      <c r="BB140" s="64">
        <f>IF(AND(BB$3&gt;=$I140,BB$3&lt;DATE(YEAR($I140),MONTH($I140)+$H140,1),$H140&lt;&gt;0),$G140,0)*тех!BM$6</f>
        <v>0</v>
      </c>
      <c r="BC140" s="64">
        <f>IF(AND(BC$3&gt;=$I140,BC$3&lt;DATE(YEAR($I140),MONTH($I140)+$H140,1),$H140&lt;&gt;0),$G140,0)*тех!BN$6</f>
        <v>0</v>
      </c>
      <c r="BD140" s="64">
        <f>IF(AND(BD$3&gt;=$I140,BD$3&lt;DATE(YEAR($I140),MONTH($I140)+$H140,1),$H140&lt;&gt;0),$G140,0)*тех!BO$6</f>
        <v>0</v>
      </c>
      <c r="BE140" s="64">
        <f>IF(AND(BE$3&gt;=$I140,BE$3&lt;DATE(YEAR($I140),MONTH($I140)+$H140,1),$H140&lt;&gt;0),$G140,0)*тех!BP$6</f>
        <v>0</v>
      </c>
      <c r="BF140" s="64">
        <f>IF(AND(BF$3&gt;=$I140,BF$3&lt;DATE(YEAR($I140),MONTH($I140)+$H140,1),$H140&lt;&gt;0),$G140,0)*тех!BQ$6</f>
        <v>0</v>
      </c>
      <c r="BG140" s="64">
        <f>IF(AND(BG$3&gt;=$I140,BG$3&lt;DATE(YEAR($I140),MONTH($I140)+$H140,1),$H140&lt;&gt;0),$G140,0)*тех!BR$6</f>
        <v>0</v>
      </c>
      <c r="BH140" s="64">
        <f>IF(AND(BH$3&gt;=$I140,BH$3&lt;DATE(YEAR($I140),MONTH($I140)+$H140,1),$H140&lt;&gt;0),$G140,0)*тех!BS$6</f>
        <v>0</v>
      </c>
      <c r="BI140" s="64">
        <f>IF(AND(BI$3&gt;=$I140,BI$3&lt;DATE(YEAR($I140),MONTH($I140)+$H140,1),$H140&lt;&gt;0),$G140,0)*тех!BT$6</f>
        <v>0</v>
      </c>
      <c r="BJ140" s="64">
        <f>IF(AND(BJ$3&gt;=$I140,BJ$3&lt;DATE(YEAR($I140),MONTH($I140)+$H140,1),$H140&lt;&gt;0),$G140,0)*тех!BU$6</f>
        <v>0</v>
      </c>
      <c r="BK140" s="64">
        <f>IF(AND(BK$3&gt;=$I140,BK$3&lt;DATE(YEAR($I140),MONTH($I140)+$H140,1),$H140&lt;&gt;0),$G140,0)*тех!BV$6</f>
        <v>0</v>
      </c>
      <c r="BL140" s="64">
        <f>IF(AND(BL$3&gt;=$I140,BL$3&lt;DATE(YEAR($I140),MONTH($I140)+$H140,1),$H140&lt;&gt;0),$G140,0)*тех!BW$6</f>
        <v>0</v>
      </c>
      <c r="BM140" s="64">
        <f>IF(AND(BM$3&gt;=$I140,BM$3&lt;DATE(YEAR($I140),MONTH($I140)+$H140,1),$H140&lt;&gt;0),$G140,0)*тех!BX$6</f>
        <v>0</v>
      </c>
      <c r="BN140" s="64">
        <f>IF(AND(BN$3&gt;=$I140,BN$3&lt;DATE(YEAR($I140),MONTH($I140)+$H140,1),$H140&lt;&gt;0),$G140,0)*тех!BY$6</f>
        <v>0</v>
      </c>
      <c r="BO140" s="64">
        <f>IF(AND(BO$3&gt;=$I140,BO$3&lt;DATE(YEAR($I140),MONTH($I140)+$H140,1),$H140&lt;&gt;0),$G140,0)*тех!BZ$6</f>
        <v>0</v>
      </c>
      <c r="BP140" s="64">
        <f>IF(AND(BP$3&gt;=$I140,BP$3&lt;DATE(YEAR($I140),MONTH($I140)+$H140,1),$H140&lt;&gt;0),$G140,0)*тех!CA$6</f>
        <v>0</v>
      </c>
      <c r="BQ140" s="64">
        <f>IF(AND(BQ$3&gt;=$I140,BQ$3&lt;DATE(YEAR($I140),MONTH($I140)+$H140,1),$H140&lt;&gt;0),$G140,0)*тех!CB$6</f>
        <v>0</v>
      </c>
      <c r="BR140" s="64">
        <f>IF(AND(BR$3&gt;=$I140,BR$3&lt;DATE(YEAR($I140),MONTH($I140)+$H140,1),$H140&lt;&gt;0),$G140,0)*тех!CC$6</f>
        <v>0</v>
      </c>
      <c r="BS140" s="64">
        <f>IF(AND(BS$3&gt;=$I140,BS$3&lt;DATE(YEAR($I140),MONTH($I140)+$H140,1),$H140&lt;&gt;0),$G140,0)*тех!CD$6</f>
        <v>0</v>
      </c>
      <c r="BT140" s="64">
        <f>IF(AND(BT$3&gt;=$I140,BT$3&lt;DATE(YEAR($I140),MONTH($I140)+$H140,1),$H140&lt;&gt;0),$G140,0)*тех!CE$6</f>
        <v>0</v>
      </c>
    </row>
    <row r="141" spans="2:72" hidden="1">
      <c r="B141" s="3">
        <v>17</v>
      </c>
      <c r="C141" s="19"/>
      <c r="D141" s="80" t="s">
        <v>100</v>
      </c>
      <c r="E141" s="71"/>
      <c r="F141" s="19"/>
      <c r="G141" s="76">
        <f t="shared" si="75"/>
        <v>0</v>
      </c>
      <c r="H141" s="19"/>
      <c r="I141" s="19"/>
      <c r="J141" s="106" t="s">
        <v>100</v>
      </c>
      <c r="K141" s="106" t="s">
        <v>100</v>
      </c>
      <c r="M141" s="64">
        <f>IF(AND(M$3&gt;=$I141,M$3&lt;DATE(YEAR($I141),MONTH($I141)+$H141,1),$H141&lt;&gt;0),$G141,0)*тех!X$6</f>
        <v>0</v>
      </c>
      <c r="N141" s="64">
        <f>IF(AND(N$3&gt;=$I141,N$3&lt;DATE(YEAR($I141),MONTH($I141)+$H141,1),$H141&lt;&gt;0),$G141,0)*тех!Y$6</f>
        <v>0</v>
      </c>
      <c r="O141" s="64">
        <f>IF(AND(O$3&gt;=$I141,O$3&lt;DATE(YEAR($I141),MONTH($I141)+$H141,1),$H141&lt;&gt;0),$G141,0)*тех!Z$6</f>
        <v>0</v>
      </c>
      <c r="P141" s="64">
        <f>IF(AND(P$3&gt;=$I141,P$3&lt;DATE(YEAR($I141),MONTH($I141)+$H141,1),$H141&lt;&gt;0),$G141,0)*тех!AA$6</f>
        <v>0</v>
      </c>
      <c r="Q141" s="64">
        <f>IF(AND(Q$3&gt;=$I141,Q$3&lt;DATE(YEAR($I141),MONTH($I141)+$H141,1),$H141&lt;&gt;0),$G141,0)*тех!AB$6</f>
        <v>0</v>
      </c>
      <c r="R141" s="64">
        <f>IF(AND(R$3&gt;=$I141,R$3&lt;DATE(YEAR($I141),MONTH($I141)+$H141,1),$H141&lt;&gt;0),$G141,0)*тех!AC$6</f>
        <v>0</v>
      </c>
      <c r="S141" s="64">
        <f>IF(AND(S$3&gt;=$I141,S$3&lt;DATE(YEAR($I141),MONTH($I141)+$H141,1),$H141&lt;&gt;0),$G141,0)*тех!AD$6</f>
        <v>0</v>
      </c>
      <c r="T141" s="64">
        <f>IF(AND(T$3&gt;=$I141,T$3&lt;DATE(YEAR($I141),MONTH($I141)+$H141,1),$H141&lt;&gt;0),$G141,0)*тех!AE$6</f>
        <v>0</v>
      </c>
      <c r="U141" s="64">
        <f>IF(AND(U$3&gt;=$I141,U$3&lt;DATE(YEAR($I141),MONTH($I141)+$H141,1),$H141&lt;&gt;0),$G141,0)*тех!AF$6</f>
        <v>0</v>
      </c>
      <c r="V141" s="64">
        <f>IF(AND(V$3&gt;=$I141,V$3&lt;DATE(YEAR($I141),MONTH($I141)+$H141,1),$H141&lt;&gt;0),$G141,0)*тех!AG$6</f>
        <v>0</v>
      </c>
      <c r="W141" s="64">
        <f>IF(AND(W$3&gt;=$I141,W$3&lt;DATE(YEAR($I141),MONTH($I141)+$H141,1),$H141&lt;&gt;0),$G141,0)*тех!AH$6</f>
        <v>0</v>
      </c>
      <c r="X141" s="64">
        <f>IF(AND(X$3&gt;=$I141,X$3&lt;DATE(YEAR($I141),MONTH($I141)+$H141,1),$H141&lt;&gt;0),$G141,0)*тех!AI$6</f>
        <v>0</v>
      </c>
      <c r="Y141" s="64">
        <f>IF(AND(Y$3&gt;=$I141,Y$3&lt;DATE(YEAR($I141),MONTH($I141)+$H141,1),$H141&lt;&gt;0),$G141,0)*тех!AJ$6</f>
        <v>0</v>
      </c>
      <c r="Z141" s="64">
        <f>IF(AND(Z$3&gt;=$I141,Z$3&lt;DATE(YEAR($I141),MONTH($I141)+$H141,1),$H141&lt;&gt;0),$G141,0)*тех!AK$6</f>
        <v>0</v>
      </c>
      <c r="AA141" s="64">
        <f>IF(AND(AA$3&gt;=$I141,AA$3&lt;DATE(YEAR($I141),MONTH($I141)+$H141,1),$H141&lt;&gt;0),$G141,0)*тех!AL$6</f>
        <v>0</v>
      </c>
      <c r="AB141" s="64">
        <f>IF(AND(AB$3&gt;=$I141,AB$3&lt;DATE(YEAR($I141),MONTH($I141)+$H141,1),$H141&lt;&gt;0),$G141,0)*тех!AM$6</f>
        <v>0</v>
      </c>
      <c r="AC141" s="64">
        <f>IF(AND(AC$3&gt;=$I141,AC$3&lt;DATE(YEAR($I141),MONTH($I141)+$H141,1),$H141&lt;&gt;0),$G141,0)*тех!AN$6</f>
        <v>0</v>
      </c>
      <c r="AD141" s="64">
        <f>IF(AND(AD$3&gt;=$I141,AD$3&lt;DATE(YEAR($I141),MONTH($I141)+$H141,1),$H141&lt;&gt;0),$G141,0)*тех!AO$6</f>
        <v>0</v>
      </c>
      <c r="AE141" s="64">
        <f>IF(AND(AE$3&gt;=$I141,AE$3&lt;DATE(YEAR($I141),MONTH($I141)+$H141,1),$H141&lt;&gt;0),$G141,0)*тех!AP$6</f>
        <v>0</v>
      </c>
      <c r="AF141" s="64">
        <f>IF(AND(AF$3&gt;=$I141,AF$3&lt;DATE(YEAR($I141),MONTH($I141)+$H141,1),$H141&lt;&gt;0),$G141,0)*тех!AQ$6</f>
        <v>0</v>
      </c>
      <c r="AG141" s="64">
        <f>IF(AND(AG$3&gt;=$I141,AG$3&lt;DATE(YEAR($I141),MONTH($I141)+$H141,1),$H141&lt;&gt;0),$G141,0)*тех!AR$6</f>
        <v>0</v>
      </c>
      <c r="AH141" s="64">
        <f>IF(AND(AH$3&gt;=$I141,AH$3&lt;DATE(YEAR($I141),MONTH($I141)+$H141,1),$H141&lt;&gt;0),$G141,0)*тех!AS$6</f>
        <v>0</v>
      </c>
      <c r="AI141" s="64">
        <f>IF(AND(AI$3&gt;=$I141,AI$3&lt;DATE(YEAR($I141),MONTH($I141)+$H141,1),$H141&lt;&gt;0),$G141,0)*тех!AT$6</f>
        <v>0</v>
      </c>
      <c r="AJ141" s="64">
        <f>IF(AND(AJ$3&gt;=$I141,AJ$3&lt;DATE(YEAR($I141),MONTH($I141)+$H141,1),$H141&lt;&gt;0),$G141,0)*тех!AU$6</f>
        <v>0</v>
      </c>
      <c r="AK141" s="64">
        <f>IF(AND(AK$3&gt;=$I141,AK$3&lt;DATE(YEAR($I141),MONTH($I141)+$H141,1),$H141&lt;&gt;0),$G141,0)*тех!AV$6</f>
        <v>0</v>
      </c>
      <c r="AL141" s="64">
        <f>IF(AND(AL$3&gt;=$I141,AL$3&lt;DATE(YEAR($I141),MONTH($I141)+$H141,1),$H141&lt;&gt;0),$G141,0)*тех!AW$6</f>
        <v>0</v>
      </c>
      <c r="AM141" s="64">
        <f>IF(AND(AM$3&gt;=$I141,AM$3&lt;DATE(YEAR($I141),MONTH($I141)+$H141,1),$H141&lt;&gt;0),$G141,0)*тех!AX$6</f>
        <v>0</v>
      </c>
      <c r="AN141" s="64">
        <f>IF(AND(AN$3&gt;=$I141,AN$3&lt;DATE(YEAR($I141),MONTH($I141)+$H141,1),$H141&lt;&gt;0),$G141,0)*тех!AY$6</f>
        <v>0</v>
      </c>
      <c r="AO141" s="64">
        <f>IF(AND(AO$3&gt;=$I141,AO$3&lt;DATE(YEAR($I141),MONTH($I141)+$H141,1),$H141&lt;&gt;0),$G141,0)*тех!AZ$6</f>
        <v>0</v>
      </c>
      <c r="AP141" s="64">
        <f>IF(AND(AP$3&gt;=$I141,AP$3&lt;DATE(YEAR($I141),MONTH($I141)+$H141,1),$H141&lt;&gt;0),$G141,0)*тех!BA$6</f>
        <v>0</v>
      </c>
      <c r="AQ141" s="64">
        <f>IF(AND(AQ$3&gt;=$I141,AQ$3&lt;DATE(YEAR($I141),MONTH($I141)+$H141,1),$H141&lt;&gt;0),$G141,0)*тех!BB$6</f>
        <v>0</v>
      </c>
      <c r="AR141" s="64">
        <f>IF(AND(AR$3&gt;=$I141,AR$3&lt;DATE(YEAR($I141),MONTH($I141)+$H141,1),$H141&lt;&gt;0),$G141,0)*тех!BC$6</f>
        <v>0</v>
      </c>
      <c r="AS141" s="64">
        <f>IF(AND(AS$3&gt;=$I141,AS$3&lt;DATE(YEAR($I141),MONTH($I141)+$H141,1),$H141&lt;&gt;0),$G141,0)*тех!BD$6</f>
        <v>0</v>
      </c>
      <c r="AT141" s="64">
        <f>IF(AND(AT$3&gt;=$I141,AT$3&lt;DATE(YEAR($I141),MONTH($I141)+$H141,1),$H141&lt;&gt;0),$G141,0)*тех!BE$6</f>
        <v>0</v>
      </c>
      <c r="AU141" s="64">
        <f>IF(AND(AU$3&gt;=$I141,AU$3&lt;DATE(YEAR($I141),MONTH($I141)+$H141,1),$H141&lt;&gt;0),$G141,0)*тех!BF$6</f>
        <v>0</v>
      </c>
      <c r="AV141" s="64">
        <f>IF(AND(AV$3&gt;=$I141,AV$3&lt;DATE(YEAR($I141),MONTH($I141)+$H141,1),$H141&lt;&gt;0),$G141,0)*тех!BG$6</f>
        <v>0</v>
      </c>
      <c r="AW141" s="64">
        <f>IF(AND(AW$3&gt;=$I141,AW$3&lt;DATE(YEAR($I141),MONTH($I141)+$H141,1),$H141&lt;&gt;0),$G141,0)*тех!BH$6</f>
        <v>0</v>
      </c>
      <c r="AX141" s="64">
        <f>IF(AND(AX$3&gt;=$I141,AX$3&lt;DATE(YEAR($I141),MONTH($I141)+$H141,1),$H141&lt;&gt;0),$G141,0)*тех!BI$6</f>
        <v>0</v>
      </c>
      <c r="AY141" s="64">
        <f>IF(AND(AY$3&gt;=$I141,AY$3&lt;DATE(YEAR($I141),MONTH($I141)+$H141,1),$H141&lt;&gt;0),$G141,0)*тех!BJ$6</f>
        <v>0</v>
      </c>
      <c r="AZ141" s="64">
        <f>IF(AND(AZ$3&gt;=$I141,AZ$3&lt;DATE(YEAR($I141),MONTH($I141)+$H141,1),$H141&lt;&gt;0),$G141,0)*тех!BK$6</f>
        <v>0</v>
      </c>
      <c r="BA141" s="64">
        <f>IF(AND(BA$3&gt;=$I141,BA$3&lt;DATE(YEAR($I141),MONTH($I141)+$H141,1),$H141&lt;&gt;0),$G141,0)*тех!BL$6</f>
        <v>0</v>
      </c>
      <c r="BB141" s="64">
        <f>IF(AND(BB$3&gt;=$I141,BB$3&lt;DATE(YEAR($I141),MONTH($I141)+$H141,1),$H141&lt;&gt;0),$G141,0)*тех!BM$6</f>
        <v>0</v>
      </c>
      <c r="BC141" s="64">
        <f>IF(AND(BC$3&gt;=$I141,BC$3&lt;DATE(YEAR($I141),MONTH($I141)+$H141,1),$H141&lt;&gt;0),$G141,0)*тех!BN$6</f>
        <v>0</v>
      </c>
      <c r="BD141" s="64">
        <f>IF(AND(BD$3&gt;=$I141,BD$3&lt;DATE(YEAR($I141),MONTH($I141)+$H141,1),$H141&lt;&gt;0),$G141,0)*тех!BO$6</f>
        <v>0</v>
      </c>
      <c r="BE141" s="64">
        <f>IF(AND(BE$3&gt;=$I141,BE$3&lt;DATE(YEAR($I141),MONTH($I141)+$H141,1),$H141&lt;&gt;0),$G141,0)*тех!BP$6</f>
        <v>0</v>
      </c>
      <c r="BF141" s="64">
        <f>IF(AND(BF$3&gt;=$I141,BF$3&lt;DATE(YEAR($I141),MONTH($I141)+$H141,1),$H141&lt;&gt;0),$G141,0)*тех!BQ$6</f>
        <v>0</v>
      </c>
      <c r="BG141" s="64">
        <f>IF(AND(BG$3&gt;=$I141,BG$3&lt;DATE(YEAR($I141),MONTH($I141)+$H141,1),$H141&lt;&gt;0),$G141,0)*тех!BR$6</f>
        <v>0</v>
      </c>
      <c r="BH141" s="64">
        <f>IF(AND(BH$3&gt;=$I141,BH$3&lt;DATE(YEAR($I141),MONTH($I141)+$H141,1),$H141&lt;&gt;0),$G141,0)*тех!BS$6</f>
        <v>0</v>
      </c>
      <c r="BI141" s="64">
        <f>IF(AND(BI$3&gt;=$I141,BI$3&lt;DATE(YEAR($I141),MONTH($I141)+$H141,1),$H141&lt;&gt;0),$G141,0)*тех!BT$6</f>
        <v>0</v>
      </c>
      <c r="BJ141" s="64">
        <f>IF(AND(BJ$3&gt;=$I141,BJ$3&lt;DATE(YEAR($I141),MONTH($I141)+$H141,1),$H141&lt;&gt;0),$G141,0)*тех!BU$6</f>
        <v>0</v>
      </c>
      <c r="BK141" s="64">
        <f>IF(AND(BK$3&gt;=$I141,BK$3&lt;DATE(YEAR($I141),MONTH($I141)+$H141,1),$H141&lt;&gt;0),$G141,0)*тех!BV$6</f>
        <v>0</v>
      </c>
      <c r="BL141" s="64">
        <f>IF(AND(BL$3&gt;=$I141,BL$3&lt;DATE(YEAR($I141),MONTH($I141)+$H141,1),$H141&lt;&gt;0),$G141,0)*тех!BW$6</f>
        <v>0</v>
      </c>
      <c r="BM141" s="64">
        <f>IF(AND(BM$3&gt;=$I141,BM$3&lt;DATE(YEAR($I141),MONTH($I141)+$H141,1),$H141&lt;&gt;0),$G141,0)*тех!BX$6</f>
        <v>0</v>
      </c>
      <c r="BN141" s="64">
        <f>IF(AND(BN$3&gt;=$I141,BN$3&lt;DATE(YEAR($I141),MONTH($I141)+$H141,1),$H141&lt;&gt;0),$G141,0)*тех!BY$6</f>
        <v>0</v>
      </c>
      <c r="BO141" s="64">
        <f>IF(AND(BO$3&gt;=$I141,BO$3&lt;DATE(YEAR($I141),MONTH($I141)+$H141,1),$H141&lt;&gt;0),$G141,0)*тех!BZ$6</f>
        <v>0</v>
      </c>
      <c r="BP141" s="64">
        <f>IF(AND(BP$3&gt;=$I141,BP$3&lt;DATE(YEAR($I141),MONTH($I141)+$H141,1),$H141&lt;&gt;0),$G141,0)*тех!CA$6</f>
        <v>0</v>
      </c>
      <c r="BQ141" s="64">
        <f>IF(AND(BQ$3&gt;=$I141,BQ$3&lt;DATE(YEAR($I141),MONTH($I141)+$H141,1),$H141&lt;&gt;0),$G141,0)*тех!CB$6</f>
        <v>0</v>
      </c>
      <c r="BR141" s="64">
        <f>IF(AND(BR$3&gt;=$I141,BR$3&lt;DATE(YEAR($I141),MONTH($I141)+$H141,1),$H141&lt;&gt;0),$G141,0)*тех!CC$6</f>
        <v>0</v>
      </c>
      <c r="BS141" s="64">
        <f>IF(AND(BS$3&gt;=$I141,BS$3&lt;DATE(YEAR($I141),MONTH($I141)+$H141,1),$H141&lt;&gt;0),$G141,0)*тех!CD$6</f>
        <v>0</v>
      </c>
      <c r="BT141" s="64">
        <f>IF(AND(BT$3&gt;=$I141,BT$3&lt;DATE(YEAR($I141),MONTH($I141)+$H141,1),$H141&lt;&gt;0),$G141,0)*тех!CE$6</f>
        <v>0</v>
      </c>
    </row>
    <row r="142" spans="2:72" hidden="1">
      <c r="B142" s="3">
        <v>18</v>
      </c>
      <c r="C142" s="19"/>
      <c r="D142" s="80" t="s">
        <v>100</v>
      </c>
      <c r="E142" s="71"/>
      <c r="F142" s="19"/>
      <c r="G142" s="76">
        <f t="shared" si="75"/>
        <v>0</v>
      </c>
      <c r="H142" s="19"/>
      <c r="I142" s="19"/>
      <c r="J142" s="106" t="s">
        <v>100</v>
      </c>
      <c r="K142" s="106" t="s">
        <v>100</v>
      </c>
      <c r="M142" s="64">
        <f>IF(AND(M$3&gt;=$I142,M$3&lt;DATE(YEAR($I142),MONTH($I142)+$H142,1),$H142&lt;&gt;0),$G142,0)*тех!X$6</f>
        <v>0</v>
      </c>
      <c r="N142" s="64">
        <f>IF(AND(N$3&gt;=$I142,N$3&lt;DATE(YEAR($I142),MONTH($I142)+$H142,1),$H142&lt;&gt;0),$G142,0)*тех!Y$6</f>
        <v>0</v>
      </c>
      <c r="O142" s="64">
        <f>IF(AND(O$3&gt;=$I142,O$3&lt;DATE(YEAR($I142),MONTH($I142)+$H142,1),$H142&lt;&gt;0),$G142,0)*тех!Z$6</f>
        <v>0</v>
      </c>
      <c r="P142" s="64">
        <f>IF(AND(P$3&gt;=$I142,P$3&lt;DATE(YEAR($I142),MONTH($I142)+$H142,1),$H142&lt;&gt;0),$G142,0)*тех!AA$6</f>
        <v>0</v>
      </c>
      <c r="Q142" s="64">
        <f>IF(AND(Q$3&gt;=$I142,Q$3&lt;DATE(YEAR($I142),MONTH($I142)+$H142,1),$H142&lt;&gt;0),$G142,0)*тех!AB$6</f>
        <v>0</v>
      </c>
      <c r="R142" s="64">
        <f>IF(AND(R$3&gt;=$I142,R$3&lt;DATE(YEAR($I142),MONTH($I142)+$H142,1),$H142&lt;&gt;0),$G142,0)*тех!AC$6</f>
        <v>0</v>
      </c>
      <c r="S142" s="64">
        <f>IF(AND(S$3&gt;=$I142,S$3&lt;DATE(YEAR($I142),MONTH($I142)+$H142,1),$H142&lt;&gt;0),$G142,0)*тех!AD$6</f>
        <v>0</v>
      </c>
      <c r="T142" s="64">
        <f>IF(AND(T$3&gt;=$I142,T$3&lt;DATE(YEAR($I142),MONTH($I142)+$H142,1),$H142&lt;&gt;0),$G142,0)*тех!AE$6</f>
        <v>0</v>
      </c>
      <c r="U142" s="64">
        <f>IF(AND(U$3&gt;=$I142,U$3&lt;DATE(YEAR($I142),MONTH($I142)+$H142,1),$H142&lt;&gt;0),$G142,0)*тех!AF$6</f>
        <v>0</v>
      </c>
      <c r="V142" s="64">
        <f>IF(AND(V$3&gt;=$I142,V$3&lt;DATE(YEAR($I142),MONTH($I142)+$H142,1),$H142&lt;&gt;0),$G142,0)*тех!AG$6</f>
        <v>0</v>
      </c>
      <c r="W142" s="64">
        <f>IF(AND(W$3&gt;=$I142,W$3&lt;DATE(YEAR($I142),MONTH($I142)+$H142,1),$H142&lt;&gt;0),$G142,0)*тех!AH$6</f>
        <v>0</v>
      </c>
      <c r="X142" s="64">
        <f>IF(AND(X$3&gt;=$I142,X$3&lt;DATE(YEAR($I142),MONTH($I142)+$H142,1),$H142&lt;&gt;0),$G142,0)*тех!AI$6</f>
        <v>0</v>
      </c>
      <c r="Y142" s="64">
        <f>IF(AND(Y$3&gt;=$I142,Y$3&lt;DATE(YEAR($I142),MONTH($I142)+$H142,1),$H142&lt;&gt;0),$G142,0)*тех!AJ$6</f>
        <v>0</v>
      </c>
      <c r="Z142" s="64">
        <f>IF(AND(Z$3&gt;=$I142,Z$3&lt;DATE(YEAR($I142),MONTH($I142)+$H142,1),$H142&lt;&gt;0),$G142,0)*тех!AK$6</f>
        <v>0</v>
      </c>
      <c r="AA142" s="64">
        <f>IF(AND(AA$3&gt;=$I142,AA$3&lt;DATE(YEAR($I142),MONTH($I142)+$H142,1),$H142&lt;&gt;0),$G142,0)*тех!AL$6</f>
        <v>0</v>
      </c>
      <c r="AB142" s="64">
        <f>IF(AND(AB$3&gt;=$I142,AB$3&lt;DATE(YEAR($I142),MONTH($I142)+$H142,1),$H142&lt;&gt;0),$G142,0)*тех!AM$6</f>
        <v>0</v>
      </c>
      <c r="AC142" s="64">
        <f>IF(AND(AC$3&gt;=$I142,AC$3&lt;DATE(YEAR($I142),MONTH($I142)+$H142,1),$H142&lt;&gt;0),$G142,0)*тех!AN$6</f>
        <v>0</v>
      </c>
      <c r="AD142" s="64">
        <f>IF(AND(AD$3&gt;=$I142,AD$3&lt;DATE(YEAR($I142),MONTH($I142)+$H142,1),$H142&lt;&gt;0),$G142,0)*тех!AO$6</f>
        <v>0</v>
      </c>
      <c r="AE142" s="64">
        <f>IF(AND(AE$3&gt;=$I142,AE$3&lt;DATE(YEAR($I142),MONTH($I142)+$H142,1),$H142&lt;&gt;0),$G142,0)*тех!AP$6</f>
        <v>0</v>
      </c>
      <c r="AF142" s="64">
        <f>IF(AND(AF$3&gt;=$I142,AF$3&lt;DATE(YEAR($I142),MONTH($I142)+$H142,1),$H142&lt;&gt;0),$G142,0)*тех!AQ$6</f>
        <v>0</v>
      </c>
      <c r="AG142" s="64">
        <f>IF(AND(AG$3&gt;=$I142,AG$3&lt;DATE(YEAR($I142),MONTH($I142)+$H142,1),$H142&lt;&gt;0),$G142,0)*тех!AR$6</f>
        <v>0</v>
      </c>
      <c r="AH142" s="64">
        <f>IF(AND(AH$3&gt;=$I142,AH$3&lt;DATE(YEAR($I142),MONTH($I142)+$H142,1),$H142&lt;&gt;0),$G142,0)*тех!AS$6</f>
        <v>0</v>
      </c>
      <c r="AI142" s="64">
        <f>IF(AND(AI$3&gt;=$I142,AI$3&lt;DATE(YEAR($I142),MONTH($I142)+$H142,1),$H142&lt;&gt;0),$G142,0)*тех!AT$6</f>
        <v>0</v>
      </c>
      <c r="AJ142" s="64">
        <f>IF(AND(AJ$3&gt;=$I142,AJ$3&lt;DATE(YEAR($I142),MONTH($I142)+$H142,1),$H142&lt;&gt;0),$G142,0)*тех!AU$6</f>
        <v>0</v>
      </c>
      <c r="AK142" s="64">
        <f>IF(AND(AK$3&gt;=$I142,AK$3&lt;DATE(YEAR($I142),MONTH($I142)+$H142,1),$H142&lt;&gt;0),$G142,0)*тех!AV$6</f>
        <v>0</v>
      </c>
      <c r="AL142" s="64">
        <f>IF(AND(AL$3&gt;=$I142,AL$3&lt;DATE(YEAR($I142),MONTH($I142)+$H142,1),$H142&lt;&gt;0),$G142,0)*тех!AW$6</f>
        <v>0</v>
      </c>
      <c r="AM142" s="64">
        <f>IF(AND(AM$3&gt;=$I142,AM$3&lt;DATE(YEAR($I142),MONTH($I142)+$H142,1),$H142&lt;&gt;0),$G142,0)*тех!AX$6</f>
        <v>0</v>
      </c>
      <c r="AN142" s="64">
        <f>IF(AND(AN$3&gt;=$I142,AN$3&lt;DATE(YEAR($I142),MONTH($I142)+$H142,1),$H142&lt;&gt;0),$G142,0)*тех!AY$6</f>
        <v>0</v>
      </c>
      <c r="AO142" s="64">
        <f>IF(AND(AO$3&gt;=$I142,AO$3&lt;DATE(YEAR($I142),MONTH($I142)+$H142,1),$H142&lt;&gt;0),$G142,0)*тех!AZ$6</f>
        <v>0</v>
      </c>
      <c r="AP142" s="64">
        <f>IF(AND(AP$3&gt;=$I142,AP$3&lt;DATE(YEAR($I142),MONTH($I142)+$H142,1),$H142&lt;&gt;0),$G142,0)*тех!BA$6</f>
        <v>0</v>
      </c>
      <c r="AQ142" s="64">
        <f>IF(AND(AQ$3&gt;=$I142,AQ$3&lt;DATE(YEAR($I142),MONTH($I142)+$H142,1),$H142&lt;&gt;0),$G142,0)*тех!BB$6</f>
        <v>0</v>
      </c>
      <c r="AR142" s="64">
        <f>IF(AND(AR$3&gt;=$I142,AR$3&lt;DATE(YEAR($I142),MONTH($I142)+$H142,1),$H142&lt;&gt;0),$G142,0)*тех!BC$6</f>
        <v>0</v>
      </c>
      <c r="AS142" s="64">
        <f>IF(AND(AS$3&gt;=$I142,AS$3&lt;DATE(YEAR($I142),MONTH($I142)+$H142,1),$H142&lt;&gt;0),$G142,0)*тех!BD$6</f>
        <v>0</v>
      </c>
      <c r="AT142" s="64">
        <f>IF(AND(AT$3&gt;=$I142,AT$3&lt;DATE(YEAR($I142),MONTH($I142)+$H142,1),$H142&lt;&gt;0),$G142,0)*тех!BE$6</f>
        <v>0</v>
      </c>
      <c r="AU142" s="64">
        <f>IF(AND(AU$3&gt;=$I142,AU$3&lt;DATE(YEAR($I142),MONTH($I142)+$H142,1),$H142&lt;&gt;0),$G142,0)*тех!BF$6</f>
        <v>0</v>
      </c>
      <c r="AV142" s="64">
        <f>IF(AND(AV$3&gt;=$I142,AV$3&lt;DATE(YEAR($I142),MONTH($I142)+$H142,1),$H142&lt;&gt;0),$G142,0)*тех!BG$6</f>
        <v>0</v>
      </c>
      <c r="AW142" s="64">
        <f>IF(AND(AW$3&gt;=$I142,AW$3&lt;DATE(YEAR($I142),MONTH($I142)+$H142,1),$H142&lt;&gt;0),$G142,0)*тех!BH$6</f>
        <v>0</v>
      </c>
      <c r="AX142" s="64">
        <f>IF(AND(AX$3&gt;=$I142,AX$3&lt;DATE(YEAR($I142),MONTH($I142)+$H142,1),$H142&lt;&gt;0),$G142,0)*тех!BI$6</f>
        <v>0</v>
      </c>
      <c r="AY142" s="64">
        <f>IF(AND(AY$3&gt;=$I142,AY$3&lt;DATE(YEAR($I142),MONTH($I142)+$H142,1),$H142&lt;&gt;0),$G142,0)*тех!BJ$6</f>
        <v>0</v>
      </c>
      <c r="AZ142" s="64">
        <f>IF(AND(AZ$3&gt;=$I142,AZ$3&lt;DATE(YEAR($I142),MONTH($I142)+$H142,1),$H142&lt;&gt;0),$G142,0)*тех!BK$6</f>
        <v>0</v>
      </c>
      <c r="BA142" s="64">
        <f>IF(AND(BA$3&gt;=$I142,BA$3&lt;DATE(YEAR($I142),MONTH($I142)+$H142,1),$H142&lt;&gt;0),$G142,0)*тех!BL$6</f>
        <v>0</v>
      </c>
      <c r="BB142" s="64">
        <f>IF(AND(BB$3&gt;=$I142,BB$3&lt;DATE(YEAR($I142),MONTH($I142)+$H142,1),$H142&lt;&gt;0),$G142,0)*тех!BM$6</f>
        <v>0</v>
      </c>
      <c r="BC142" s="64">
        <f>IF(AND(BC$3&gt;=$I142,BC$3&lt;DATE(YEAR($I142),MONTH($I142)+$H142,1),$H142&lt;&gt;0),$G142,0)*тех!BN$6</f>
        <v>0</v>
      </c>
      <c r="BD142" s="64">
        <f>IF(AND(BD$3&gt;=$I142,BD$3&lt;DATE(YEAR($I142),MONTH($I142)+$H142,1),$H142&lt;&gt;0),$G142,0)*тех!BO$6</f>
        <v>0</v>
      </c>
      <c r="BE142" s="64">
        <f>IF(AND(BE$3&gt;=$I142,BE$3&lt;DATE(YEAR($I142),MONTH($I142)+$H142,1),$H142&lt;&gt;0),$G142,0)*тех!BP$6</f>
        <v>0</v>
      </c>
      <c r="BF142" s="64">
        <f>IF(AND(BF$3&gt;=$I142,BF$3&lt;DATE(YEAR($I142),MONTH($I142)+$H142,1),$H142&lt;&gt;0),$G142,0)*тех!BQ$6</f>
        <v>0</v>
      </c>
      <c r="BG142" s="64">
        <f>IF(AND(BG$3&gt;=$I142,BG$3&lt;DATE(YEAR($I142),MONTH($I142)+$H142,1),$H142&lt;&gt;0),$G142,0)*тех!BR$6</f>
        <v>0</v>
      </c>
      <c r="BH142" s="64">
        <f>IF(AND(BH$3&gt;=$I142,BH$3&lt;DATE(YEAR($I142),MONTH($I142)+$H142,1),$H142&lt;&gt;0),$G142,0)*тех!BS$6</f>
        <v>0</v>
      </c>
      <c r="BI142" s="64">
        <f>IF(AND(BI$3&gt;=$I142,BI$3&lt;DATE(YEAR($I142),MONTH($I142)+$H142,1),$H142&lt;&gt;0),$G142,0)*тех!BT$6</f>
        <v>0</v>
      </c>
      <c r="BJ142" s="64">
        <f>IF(AND(BJ$3&gt;=$I142,BJ$3&lt;DATE(YEAR($I142),MONTH($I142)+$H142,1),$H142&lt;&gt;0),$G142,0)*тех!BU$6</f>
        <v>0</v>
      </c>
      <c r="BK142" s="64">
        <f>IF(AND(BK$3&gt;=$I142,BK$3&lt;DATE(YEAR($I142),MONTH($I142)+$H142,1),$H142&lt;&gt;0),$G142,0)*тех!BV$6</f>
        <v>0</v>
      </c>
      <c r="BL142" s="64">
        <f>IF(AND(BL$3&gt;=$I142,BL$3&lt;DATE(YEAR($I142),MONTH($I142)+$H142,1),$H142&lt;&gt;0),$G142,0)*тех!BW$6</f>
        <v>0</v>
      </c>
      <c r="BM142" s="64">
        <f>IF(AND(BM$3&gt;=$I142,BM$3&lt;DATE(YEAR($I142),MONTH($I142)+$H142,1),$H142&lt;&gt;0),$G142,0)*тех!BX$6</f>
        <v>0</v>
      </c>
      <c r="BN142" s="64">
        <f>IF(AND(BN$3&gt;=$I142,BN$3&lt;DATE(YEAR($I142),MONTH($I142)+$H142,1),$H142&lt;&gt;0),$G142,0)*тех!BY$6</f>
        <v>0</v>
      </c>
      <c r="BO142" s="64">
        <f>IF(AND(BO$3&gt;=$I142,BO$3&lt;DATE(YEAR($I142),MONTH($I142)+$H142,1),$H142&lt;&gt;0),$G142,0)*тех!BZ$6</f>
        <v>0</v>
      </c>
      <c r="BP142" s="64">
        <f>IF(AND(BP$3&gt;=$I142,BP$3&lt;DATE(YEAR($I142),MONTH($I142)+$H142,1),$H142&lt;&gt;0),$G142,0)*тех!CA$6</f>
        <v>0</v>
      </c>
      <c r="BQ142" s="64">
        <f>IF(AND(BQ$3&gt;=$I142,BQ$3&lt;DATE(YEAR($I142),MONTH($I142)+$H142,1),$H142&lt;&gt;0),$G142,0)*тех!CB$6</f>
        <v>0</v>
      </c>
      <c r="BR142" s="64">
        <f>IF(AND(BR$3&gt;=$I142,BR$3&lt;DATE(YEAR($I142),MONTH($I142)+$H142,1),$H142&lt;&gt;0),$G142,0)*тех!CC$6</f>
        <v>0</v>
      </c>
      <c r="BS142" s="64">
        <f>IF(AND(BS$3&gt;=$I142,BS$3&lt;DATE(YEAR($I142),MONTH($I142)+$H142,1),$H142&lt;&gt;0),$G142,0)*тех!CD$6</f>
        <v>0</v>
      </c>
      <c r="BT142" s="64">
        <f>IF(AND(BT$3&gt;=$I142,BT$3&lt;DATE(YEAR($I142),MONTH($I142)+$H142,1),$H142&lt;&gt;0),$G142,0)*тех!CE$6</f>
        <v>0</v>
      </c>
    </row>
    <row r="143" spans="2:72" hidden="1">
      <c r="B143" s="3">
        <v>19</v>
      </c>
      <c r="C143" s="19"/>
      <c r="D143" s="80" t="s">
        <v>100</v>
      </c>
      <c r="E143" s="71"/>
      <c r="F143" s="19"/>
      <c r="G143" s="76">
        <f t="shared" si="75"/>
        <v>0</v>
      </c>
      <c r="H143" s="19"/>
      <c r="I143" s="19"/>
      <c r="J143" s="106" t="s">
        <v>100</v>
      </c>
      <c r="K143" s="106" t="s">
        <v>100</v>
      </c>
      <c r="M143" s="64">
        <f>IF(AND(M$3&gt;=$I143,M$3&lt;DATE(YEAR($I143),MONTH($I143)+$H143,1),$H143&lt;&gt;0),$G143,0)*тех!X$6</f>
        <v>0</v>
      </c>
      <c r="N143" s="64">
        <f>IF(AND(N$3&gt;=$I143,N$3&lt;DATE(YEAR($I143),MONTH($I143)+$H143,1),$H143&lt;&gt;0),$G143,0)*тех!Y$6</f>
        <v>0</v>
      </c>
      <c r="O143" s="64">
        <f>IF(AND(O$3&gt;=$I143,O$3&lt;DATE(YEAR($I143),MONTH($I143)+$H143,1),$H143&lt;&gt;0),$G143,0)*тех!Z$6</f>
        <v>0</v>
      </c>
      <c r="P143" s="64">
        <f>IF(AND(P$3&gt;=$I143,P$3&lt;DATE(YEAR($I143),MONTH($I143)+$H143,1),$H143&lt;&gt;0),$G143,0)*тех!AA$6</f>
        <v>0</v>
      </c>
      <c r="Q143" s="64">
        <f>IF(AND(Q$3&gt;=$I143,Q$3&lt;DATE(YEAR($I143),MONTH($I143)+$H143,1),$H143&lt;&gt;0),$G143,0)*тех!AB$6</f>
        <v>0</v>
      </c>
      <c r="R143" s="64">
        <f>IF(AND(R$3&gt;=$I143,R$3&lt;DATE(YEAR($I143),MONTH($I143)+$H143,1),$H143&lt;&gt;0),$G143,0)*тех!AC$6</f>
        <v>0</v>
      </c>
      <c r="S143" s="64">
        <f>IF(AND(S$3&gt;=$I143,S$3&lt;DATE(YEAR($I143),MONTH($I143)+$H143,1),$H143&lt;&gt;0),$G143,0)*тех!AD$6</f>
        <v>0</v>
      </c>
      <c r="T143" s="64">
        <f>IF(AND(T$3&gt;=$I143,T$3&lt;DATE(YEAR($I143),MONTH($I143)+$H143,1),$H143&lt;&gt;0),$G143,0)*тех!AE$6</f>
        <v>0</v>
      </c>
      <c r="U143" s="64">
        <f>IF(AND(U$3&gt;=$I143,U$3&lt;DATE(YEAR($I143),MONTH($I143)+$H143,1),$H143&lt;&gt;0),$G143,0)*тех!AF$6</f>
        <v>0</v>
      </c>
      <c r="V143" s="64">
        <f>IF(AND(V$3&gt;=$I143,V$3&lt;DATE(YEAR($I143),MONTH($I143)+$H143,1),$H143&lt;&gt;0),$G143,0)*тех!AG$6</f>
        <v>0</v>
      </c>
      <c r="W143" s="64">
        <f>IF(AND(W$3&gt;=$I143,W$3&lt;DATE(YEAR($I143),MONTH($I143)+$H143,1),$H143&lt;&gt;0),$G143,0)*тех!AH$6</f>
        <v>0</v>
      </c>
      <c r="X143" s="64">
        <f>IF(AND(X$3&gt;=$I143,X$3&lt;DATE(YEAR($I143),MONTH($I143)+$H143,1),$H143&lt;&gt;0),$G143,0)*тех!AI$6</f>
        <v>0</v>
      </c>
      <c r="Y143" s="64">
        <f>IF(AND(Y$3&gt;=$I143,Y$3&lt;DATE(YEAR($I143),MONTH($I143)+$H143,1),$H143&lt;&gt;0),$G143,0)*тех!AJ$6</f>
        <v>0</v>
      </c>
      <c r="Z143" s="64">
        <f>IF(AND(Z$3&gt;=$I143,Z$3&lt;DATE(YEAR($I143),MONTH($I143)+$H143,1),$H143&lt;&gt;0),$G143,0)*тех!AK$6</f>
        <v>0</v>
      </c>
      <c r="AA143" s="64">
        <f>IF(AND(AA$3&gt;=$I143,AA$3&lt;DATE(YEAR($I143),MONTH($I143)+$H143,1),$H143&lt;&gt;0),$G143,0)*тех!AL$6</f>
        <v>0</v>
      </c>
      <c r="AB143" s="64">
        <f>IF(AND(AB$3&gt;=$I143,AB$3&lt;DATE(YEAR($I143),MONTH($I143)+$H143,1),$H143&lt;&gt;0),$G143,0)*тех!AM$6</f>
        <v>0</v>
      </c>
      <c r="AC143" s="64">
        <f>IF(AND(AC$3&gt;=$I143,AC$3&lt;DATE(YEAR($I143),MONTH($I143)+$H143,1),$H143&lt;&gt;0),$G143,0)*тех!AN$6</f>
        <v>0</v>
      </c>
      <c r="AD143" s="64">
        <f>IF(AND(AD$3&gt;=$I143,AD$3&lt;DATE(YEAR($I143),MONTH($I143)+$H143,1),$H143&lt;&gt;0),$G143,0)*тех!AO$6</f>
        <v>0</v>
      </c>
      <c r="AE143" s="64">
        <f>IF(AND(AE$3&gt;=$I143,AE$3&lt;DATE(YEAR($I143),MONTH($I143)+$H143,1),$H143&lt;&gt;0),$G143,0)*тех!AP$6</f>
        <v>0</v>
      </c>
      <c r="AF143" s="64">
        <f>IF(AND(AF$3&gt;=$I143,AF$3&lt;DATE(YEAR($I143),MONTH($I143)+$H143,1),$H143&lt;&gt;0),$G143,0)*тех!AQ$6</f>
        <v>0</v>
      </c>
      <c r="AG143" s="64">
        <f>IF(AND(AG$3&gt;=$I143,AG$3&lt;DATE(YEAR($I143),MONTH($I143)+$H143,1),$H143&lt;&gt;0),$G143,0)*тех!AR$6</f>
        <v>0</v>
      </c>
      <c r="AH143" s="64">
        <f>IF(AND(AH$3&gt;=$I143,AH$3&lt;DATE(YEAR($I143),MONTH($I143)+$H143,1),$H143&lt;&gt;0),$G143,0)*тех!AS$6</f>
        <v>0</v>
      </c>
      <c r="AI143" s="64">
        <f>IF(AND(AI$3&gt;=$I143,AI$3&lt;DATE(YEAR($I143),MONTH($I143)+$H143,1),$H143&lt;&gt;0),$G143,0)*тех!AT$6</f>
        <v>0</v>
      </c>
      <c r="AJ143" s="64">
        <f>IF(AND(AJ$3&gt;=$I143,AJ$3&lt;DATE(YEAR($I143),MONTH($I143)+$H143,1),$H143&lt;&gt;0),$G143,0)*тех!AU$6</f>
        <v>0</v>
      </c>
      <c r="AK143" s="64">
        <f>IF(AND(AK$3&gt;=$I143,AK$3&lt;DATE(YEAR($I143),MONTH($I143)+$H143,1),$H143&lt;&gt;0),$G143,0)*тех!AV$6</f>
        <v>0</v>
      </c>
      <c r="AL143" s="64">
        <f>IF(AND(AL$3&gt;=$I143,AL$3&lt;DATE(YEAR($I143),MONTH($I143)+$H143,1),$H143&lt;&gt;0),$G143,0)*тех!AW$6</f>
        <v>0</v>
      </c>
      <c r="AM143" s="64">
        <f>IF(AND(AM$3&gt;=$I143,AM$3&lt;DATE(YEAR($I143),MONTH($I143)+$H143,1),$H143&lt;&gt;0),$G143,0)*тех!AX$6</f>
        <v>0</v>
      </c>
      <c r="AN143" s="64">
        <f>IF(AND(AN$3&gt;=$I143,AN$3&lt;DATE(YEAR($I143),MONTH($I143)+$H143,1),$H143&lt;&gt;0),$G143,0)*тех!AY$6</f>
        <v>0</v>
      </c>
      <c r="AO143" s="64">
        <f>IF(AND(AO$3&gt;=$I143,AO$3&lt;DATE(YEAR($I143),MONTH($I143)+$H143,1),$H143&lt;&gt;0),$G143,0)*тех!AZ$6</f>
        <v>0</v>
      </c>
      <c r="AP143" s="64">
        <f>IF(AND(AP$3&gt;=$I143,AP$3&lt;DATE(YEAR($I143),MONTH($I143)+$H143,1),$H143&lt;&gt;0),$G143,0)*тех!BA$6</f>
        <v>0</v>
      </c>
      <c r="AQ143" s="64">
        <f>IF(AND(AQ$3&gt;=$I143,AQ$3&lt;DATE(YEAR($I143),MONTH($I143)+$H143,1),$H143&lt;&gt;0),$G143,0)*тех!BB$6</f>
        <v>0</v>
      </c>
      <c r="AR143" s="64">
        <f>IF(AND(AR$3&gt;=$I143,AR$3&lt;DATE(YEAR($I143),MONTH($I143)+$H143,1),$H143&lt;&gt;0),$G143,0)*тех!BC$6</f>
        <v>0</v>
      </c>
      <c r="AS143" s="64">
        <f>IF(AND(AS$3&gt;=$I143,AS$3&lt;DATE(YEAR($I143),MONTH($I143)+$H143,1),$H143&lt;&gt;0),$G143,0)*тех!BD$6</f>
        <v>0</v>
      </c>
      <c r="AT143" s="64">
        <f>IF(AND(AT$3&gt;=$I143,AT$3&lt;DATE(YEAR($I143),MONTH($I143)+$H143,1),$H143&lt;&gt;0),$G143,0)*тех!BE$6</f>
        <v>0</v>
      </c>
      <c r="AU143" s="64">
        <f>IF(AND(AU$3&gt;=$I143,AU$3&lt;DATE(YEAR($I143),MONTH($I143)+$H143,1),$H143&lt;&gt;0),$G143,0)*тех!BF$6</f>
        <v>0</v>
      </c>
      <c r="AV143" s="64">
        <f>IF(AND(AV$3&gt;=$I143,AV$3&lt;DATE(YEAR($I143),MONTH($I143)+$H143,1),$H143&lt;&gt;0),$G143,0)*тех!BG$6</f>
        <v>0</v>
      </c>
      <c r="AW143" s="64">
        <f>IF(AND(AW$3&gt;=$I143,AW$3&lt;DATE(YEAR($I143),MONTH($I143)+$H143,1),$H143&lt;&gt;0),$G143,0)*тех!BH$6</f>
        <v>0</v>
      </c>
      <c r="AX143" s="64">
        <f>IF(AND(AX$3&gt;=$I143,AX$3&lt;DATE(YEAR($I143),MONTH($I143)+$H143,1),$H143&lt;&gt;0),$G143,0)*тех!BI$6</f>
        <v>0</v>
      </c>
      <c r="AY143" s="64">
        <f>IF(AND(AY$3&gt;=$I143,AY$3&lt;DATE(YEAR($I143),MONTH($I143)+$H143,1),$H143&lt;&gt;0),$G143,0)*тех!BJ$6</f>
        <v>0</v>
      </c>
      <c r="AZ143" s="64">
        <f>IF(AND(AZ$3&gt;=$I143,AZ$3&lt;DATE(YEAR($I143),MONTH($I143)+$H143,1),$H143&lt;&gt;0),$G143,0)*тех!BK$6</f>
        <v>0</v>
      </c>
      <c r="BA143" s="64">
        <f>IF(AND(BA$3&gt;=$I143,BA$3&lt;DATE(YEAR($I143),MONTH($I143)+$H143,1),$H143&lt;&gt;0),$G143,0)*тех!BL$6</f>
        <v>0</v>
      </c>
      <c r="BB143" s="64">
        <f>IF(AND(BB$3&gt;=$I143,BB$3&lt;DATE(YEAR($I143),MONTH($I143)+$H143,1),$H143&lt;&gt;0),$G143,0)*тех!BM$6</f>
        <v>0</v>
      </c>
      <c r="BC143" s="64">
        <f>IF(AND(BC$3&gt;=$I143,BC$3&lt;DATE(YEAR($I143),MONTH($I143)+$H143,1),$H143&lt;&gt;0),$G143,0)*тех!BN$6</f>
        <v>0</v>
      </c>
      <c r="BD143" s="64">
        <f>IF(AND(BD$3&gt;=$I143,BD$3&lt;DATE(YEAR($I143),MONTH($I143)+$H143,1),$H143&lt;&gt;0),$G143,0)*тех!BO$6</f>
        <v>0</v>
      </c>
      <c r="BE143" s="64">
        <f>IF(AND(BE$3&gt;=$I143,BE$3&lt;DATE(YEAR($I143),MONTH($I143)+$H143,1),$H143&lt;&gt;0),$G143,0)*тех!BP$6</f>
        <v>0</v>
      </c>
      <c r="BF143" s="64">
        <f>IF(AND(BF$3&gt;=$I143,BF$3&lt;DATE(YEAR($I143),MONTH($I143)+$H143,1),$H143&lt;&gt;0),$G143,0)*тех!BQ$6</f>
        <v>0</v>
      </c>
      <c r="BG143" s="64">
        <f>IF(AND(BG$3&gt;=$I143,BG$3&lt;DATE(YEAR($I143),MONTH($I143)+$H143,1),$H143&lt;&gt;0),$G143,0)*тех!BR$6</f>
        <v>0</v>
      </c>
      <c r="BH143" s="64">
        <f>IF(AND(BH$3&gt;=$I143,BH$3&lt;DATE(YEAR($I143),MONTH($I143)+$H143,1),$H143&lt;&gt;0),$G143,0)*тех!BS$6</f>
        <v>0</v>
      </c>
      <c r="BI143" s="64">
        <f>IF(AND(BI$3&gt;=$I143,BI$3&lt;DATE(YEAR($I143),MONTH($I143)+$H143,1),$H143&lt;&gt;0),$G143,0)*тех!BT$6</f>
        <v>0</v>
      </c>
      <c r="BJ143" s="64">
        <f>IF(AND(BJ$3&gt;=$I143,BJ$3&lt;DATE(YEAR($I143),MONTH($I143)+$H143,1),$H143&lt;&gt;0),$G143,0)*тех!BU$6</f>
        <v>0</v>
      </c>
      <c r="BK143" s="64">
        <f>IF(AND(BK$3&gt;=$I143,BK$3&lt;DATE(YEAR($I143),MONTH($I143)+$H143,1),$H143&lt;&gt;0),$G143,0)*тех!BV$6</f>
        <v>0</v>
      </c>
      <c r="BL143" s="64">
        <f>IF(AND(BL$3&gt;=$I143,BL$3&lt;DATE(YEAR($I143),MONTH($I143)+$H143,1),$H143&lt;&gt;0),$G143,0)*тех!BW$6</f>
        <v>0</v>
      </c>
      <c r="BM143" s="64">
        <f>IF(AND(BM$3&gt;=$I143,BM$3&lt;DATE(YEAR($I143),MONTH($I143)+$H143,1),$H143&lt;&gt;0),$G143,0)*тех!BX$6</f>
        <v>0</v>
      </c>
      <c r="BN143" s="64">
        <f>IF(AND(BN$3&gt;=$I143,BN$3&lt;DATE(YEAR($I143),MONTH($I143)+$H143,1),$H143&lt;&gt;0),$G143,0)*тех!BY$6</f>
        <v>0</v>
      </c>
      <c r="BO143" s="64">
        <f>IF(AND(BO$3&gt;=$I143,BO$3&lt;DATE(YEAR($I143),MONTH($I143)+$H143,1),$H143&lt;&gt;0),$G143,0)*тех!BZ$6</f>
        <v>0</v>
      </c>
      <c r="BP143" s="64">
        <f>IF(AND(BP$3&gt;=$I143,BP$3&lt;DATE(YEAR($I143),MONTH($I143)+$H143,1),$H143&lt;&gt;0),$G143,0)*тех!CA$6</f>
        <v>0</v>
      </c>
      <c r="BQ143" s="64">
        <f>IF(AND(BQ$3&gt;=$I143,BQ$3&lt;DATE(YEAR($I143),MONTH($I143)+$H143,1),$H143&lt;&gt;0),$G143,0)*тех!CB$6</f>
        <v>0</v>
      </c>
      <c r="BR143" s="64">
        <f>IF(AND(BR$3&gt;=$I143,BR$3&lt;DATE(YEAR($I143),MONTH($I143)+$H143,1),$H143&lt;&gt;0),$G143,0)*тех!CC$6</f>
        <v>0</v>
      </c>
      <c r="BS143" s="64">
        <f>IF(AND(BS$3&gt;=$I143,BS$3&lt;DATE(YEAR($I143),MONTH($I143)+$H143,1),$H143&lt;&gt;0),$G143,0)*тех!CD$6</f>
        <v>0</v>
      </c>
      <c r="BT143" s="64">
        <f>IF(AND(BT$3&gt;=$I143,BT$3&lt;DATE(YEAR($I143),MONTH($I143)+$H143,1),$H143&lt;&gt;0),$G143,0)*тех!CE$6</f>
        <v>0</v>
      </c>
    </row>
    <row r="144" spans="2:72" hidden="1">
      <c r="B144" s="3">
        <v>20</v>
      </c>
      <c r="C144" s="19"/>
      <c r="D144" s="80" t="s">
        <v>100</v>
      </c>
      <c r="E144" s="71"/>
      <c r="F144" s="19"/>
      <c r="G144" s="76">
        <f t="shared" si="75"/>
        <v>0</v>
      </c>
      <c r="H144" s="19"/>
      <c r="I144" s="19"/>
      <c r="J144" s="106" t="s">
        <v>100</v>
      </c>
      <c r="K144" s="106" t="s">
        <v>100</v>
      </c>
      <c r="M144" s="64">
        <f>IF(AND(M$3&gt;=$I144,M$3&lt;DATE(YEAR($I144),MONTH($I144)+$H144,1),$H144&lt;&gt;0),$G144,0)*тех!X$6</f>
        <v>0</v>
      </c>
      <c r="N144" s="64">
        <f>IF(AND(N$3&gt;=$I144,N$3&lt;DATE(YEAR($I144),MONTH($I144)+$H144,1),$H144&lt;&gt;0),$G144,0)*тех!Y$6</f>
        <v>0</v>
      </c>
      <c r="O144" s="64">
        <f>IF(AND(O$3&gt;=$I144,O$3&lt;DATE(YEAR($I144),MONTH($I144)+$H144,1),$H144&lt;&gt;0),$G144,0)*тех!Z$6</f>
        <v>0</v>
      </c>
      <c r="P144" s="64">
        <f>IF(AND(P$3&gt;=$I144,P$3&lt;DATE(YEAR($I144),MONTH($I144)+$H144,1),$H144&lt;&gt;0),$G144,0)*тех!AA$6</f>
        <v>0</v>
      </c>
      <c r="Q144" s="64">
        <f>IF(AND(Q$3&gt;=$I144,Q$3&lt;DATE(YEAR($I144),MONTH($I144)+$H144,1),$H144&lt;&gt;0),$G144,0)*тех!AB$6</f>
        <v>0</v>
      </c>
      <c r="R144" s="64">
        <f>IF(AND(R$3&gt;=$I144,R$3&lt;DATE(YEAR($I144),MONTH($I144)+$H144,1),$H144&lt;&gt;0),$G144,0)*тех!AC$6</f>
        <v>0</v>
      </c>
      <c r="S144" s="64">
        <f>IF(AND(S$3&gt;=$I144,S$3&lt;DATE(YEAR($I144),MONTH($I144)+$H144,1),$H144&lt;&gt;0),$G144,0)*тех!AD$6</f>
        <v>0</v>
      </c>
      <c r="T144" s="64">
        <f>IF(AND(T$3&gt;=$I144,T$3&lt;DATE(YEAR($I144),MONTH($I144)+$H144,1),$H144&lt;&gt;0),$G144,0)*тех!AE$6</f>
        <v>0</v>
      </c>
      <c r="U144" s="64">
        <f>IF(AND(U$3&gt;=$I144,U$3&lt;DATE(YEAR($I144),MONTH($I144)+$H144,1),$H144&lt;&gt;0),$G144,0)*тех!AF$6</f>
        <v>0</v>
      </c>
      <c r="V144" s="64">
        <f>IF(AND(V$3&gt;=$I144,V$3&lt;DATE(YEAR($I144),MONTH($I144)+$H144,1),$H144&lt;&gt;0),$G144,0)*тех!AG$6</f>
        <v>0</v>
      </c>
      <c r="W144" s="64">
        <f>IF(AND(W$3&gt;=$I144,W$3&lt;DATE(YEAR($I144),MONTH($I144)+$H144,1),$H144&lt;&gt;0),$G144,0)*тех!AH$6</f>
        <v>0</v>
      </c>
      <c r="X144" s="64">
        <f>IF(AND(X$3&gt;=$I144,X$3&lt;DATE(YEAR($I144),MONTH($I144)+$H144,1),$H144&lt;&gt;0),$G144,0)*тех!AI$6</f>
        <v>0</v>
      </c>
      <c r="Y144" s="64">
        <f>IF(AND(Y$3&gt;=$I144,Y$3&lt;DATE(YEAR($I144),MONTH($I144)+$H144,1),$H144&lt;&gt;0),$G144,0)*тех!AJ$6</f>
        <v>0</v>
      </c>
      <c r="Z144" s="64">
        <f>IF(AND(Z$3&gt;=$I144,Z$3&lt;DATE(YEAR($I144),MONTH($I144)+$H144,1),$H144&lt;&gt;0),$G144,0)*тех!AK$6</f>
        <v>0</v>
      </c>
      <c r="AA144" s="64">
        <f>IF(AND(AA$3&gt;=$I144,AA$3&lt;DATE(YEAR($I144),MONTH($I144)+$H144,1),$H144&lt;&gt;0),$G144,0)*тех!AL$6</f>
        <v>0</v>
      </c>
      <c r="AB144" s="64">
        <f>IF(AND(AB$3&gt;=$I144,AB$3&lt;DATE(YEAR($I144),MONTH($I144)+$H144,1),$H144&lt;&gt;0),$G144,0)*тех!AM$6</f>
        <v>0</v>
      </c>
      <c r="AC144" s="64">
        <f>IF(AND(AC$3&gt;=$I144,AC$3&lt;DATE(YEAR($I144),MONTH($I144)+$H144,1),$H144&lt;&gt;0),$G144,0)*тех!AN$6</f>
        <v>0</v>
      </c>
      <c r="AD144" s="64">
        <f>IF(AND(AD$3&gt;=$I144,AD$3&lt;DATE(YEAR($I144),MONTH($I144)+$H144,1),$H144&lt;&gt;0),$G144,0)*тех!AO$6</f>
        <v>0</v>
      </c>
      <c r="AE144" s="64">
        <f>IF(AND(AE$3&gt;=$I144,AE$3&lt;DATE(YEAR($I144),MONTH($I144)+$H144,1),$H144&lt;&gt;0),$G144,0)*тех!AP$6</f>
        <v>0</v>
      </c>
      <c r="AF144" s="64">
        <f>IF(AND(AF$3&gt;=$I144,AF$3&lt;DATE(YEAR($I144),MONTH($I144)+$H144,1),$H144&lt;&gt;0),$G144,0)*тех!AQ$6</f>
        <v>0</v>
      </c>
      <c r="AG144" s="64">
        <f>IF(AND(AG$3&gt;=$I144,AG$3&lt;DATE(YEAR($I144),MONTH($I144)+$H144,1),$H144&lt;&gt;0),$G144,0)*тех!AR$6</f>
        <v>0</v>
      </c>
      <c r="AH144" s="64">
        <f>IF(AND(AH$3&gt;=$I144,AH$3&lt;DATE(YEAR($I144),MONTH($I144)+$H144,1),$H144&lt;&gt;0),$G144,0)*тех!AS$6</f>
        <v>0</v>
      </c>
      <c r="AI144" s="64">
        <f>IF(AND(AI$3&gt;=$I144,AI$3&lt;DATE(YEAR($I144),MONTH($I144)+$H144,1),$H144&lt;&gt;0),$G144,0)*тех!AT$6</f>
        <v>0</v>
      </c>
      <c r="AJ144" s="64">
        <f>IF(AND(AJ$3&gt;=$I144,AJ$3&lt;DATE(YEAR($I144),MONTH($I144)+$H144,1),$H144&lt;&gt;0),$G144,0)*тех!AU$6</f>
        <v>0</v>
      </c>
      <c r="AK144" s="64">
        <f>IF(AND(AK$3&gt;=$I144,AK$3&lt;DATE(YEAR($I144),MONTH($I144)+$H144,1),$H144&lt;&gt;0),$G144,0)*тех!AV$6</f>
        <v>0</v>
      </c>
      <c r="AL144" s="64">
        <f>IF(AND(AL$3&gt;=$I144,AL$3&lt;DATE(YEAR($I144),MONTH($I144)+$H144,1),$H144&lt;&gt;0),$G144,0)*тех!AW$6</f>
        <v>0</v>
      </c>
      <c r="AM144" s="64">
        <f>IF(AND(AM$3&gt;=$I144,AM$3&lt;DATE(YEAR($I144),MONTH($I144)+$H144,1),$H144&lt;&gt;0),$G144,0)*тех!AX$6</f>
        <v>0</v>
      </c>
      <c r="AN144" s="64">
        <f>IF(AND(AN$3&gt;=$I144,AN$3&lt;DATE(YEAR($I144),MONTH($I144)+$H144,1),$H144&lt;&gt;0),$G144,0)*тех!AY$6</f>
        <v>0</v>
      </c>
      <c r="AO144" s="64">
        <f>IF(AND(AO$3&gt;=$I144,AO$3&lt;DATE(YEAR($I144),MONTH($I144)+$H144,1),$H144&lt;&gt;0),$G144,0)*тех!AZ$6</f>
        <v>0</v>
      </c>
      <c r="AP144" s="64">
        <f>IF(AND(AP$3&gt;=$I144,AP$3&lt;DATE(YEAR($I144),MONTH($I144)+$H144,1),$H144&lt;&gt;0),$G144,0)*тех!BA$6</f>
        <v>0</v>
      </c>
      <c r="AQ144" s="64">
        <f>IF(AND(AQ$3&gt;=$I144,AQ$3&lt;DATE(YEAR($I144),MONTH($I144)+$H144,1),$H144&lt;&gt;0),$G144,0)*тех!BB$6</f>
        <v>0</v>
      </c>
      <c r="AR144" s="64">
        <f>IF(AND(AR$3&gt;=$I144,AR$3&lt;DATE(YEAR($I144),MONTH($I144)+$H144,1),$H144&lt;&gt;0),$G144,0)*тех!BC$6</f>
        <v>0</v>
      </c>
      <c r="AS144" s="64">
        <f>IF(AND(AS$3&gt;=$I144,AS$3&lt;DATE(YEAR($I144),MONTH($I144)+$H144,1),$H144&lt;&gt;0),$G144,0)*тех!BD$6</f>
        <v>0</v>
      </c>
      <c r="AT144" s="64">
        <f>IF(AND(AT$3&gt;=$I144,AT$3&lt;DATE(YEAR($I144),MONTH($I144)+$H144,1),$H144&lt;&gt;0),$G144,0)*тех!BE$6</f>
        <v>0</v>
      </c>
      <c r="AU144" s="64">
        <f>IF(AND(AU$3&gt;=$I144,AU$3&lt;DATE(YEAR($I144),MONTH($I144)+$H144,1),$H144&lt;&gt;0),$G144,0)*тех!BF$6</f>
        <v>0</v>
      </c>
      <c r="AV144" s="64">
        <f>IF(AND(AV$3&gt;=$I144,AV$3&lt;DATE(YEAR($I144),MONTH($I144)+$H144,1),$H144&lt;&gt;0),$G144,0)*тех!BG$6</f>
        <v>0</v>
      </c>
      <c r="AW144" s="64">
        <f>IF(AND(AW$3&gt;=$I144,AW$3&lt;DATE(YEAR($I144),MONTH($I144)+$H144,1),$H144&lt;&gt;0),$G144,0)*тех!BH$6</f>
        <v>0</v>
      </c>
      <c r="AX144" s="64">
        <f>IF(AND(AX$3&gt;=$I144,AX$3&lt;DATE(YEAR($I144),MONTH($I144)+$H144,1),$H144&lt;&gt;0),$G144,0)*тех!BI$6</f>
        <v>0</v>
      </c>
      <c r="AY144" s="64">
        <f>IF(AND(AY$3&gt;=$I144,AY$3&lt;DATE(YEAR($I144),MONTH($I144)+$H144,1),$H144&lt;&gt;0),$G144,0)*тех!BJ$6</f>
        <v>0</v>
      </c>
      <c r="AZ144" s="64">
        <f>IF(AND(AZ$3&gt;=$I144,AZ$3&lt;DATE(YEAR($I144),MONTH($I144)+$H144,1),$H144&lt;&gt;0),$G144,0)*тех!BK$6</f>
        <v>0</v>
      </c>
      <c r="BA144" s="64">
        <f>IF(AND(BA$3&gt;=$I144,BA$3&lt;DATE(YEAR($I144),MONTH($I144)+$H144,1),$H144&lt;&gt;0),$G144,0)*тех!BL$6</f>
        <v>0</v>
      </c>
      <c r="BB144" s="64">
        <f>IF(AND(BB$3&gt;=$I144,BB$3&lt;DATE(YEAR($I144),MONTH($I144)+$H144,1),$H144&lt;&gt;0),$G144,0)*тех!BM$6</f>
        <v>0</v>
      </c>
      <c r="BC144" s="64">
        <f>IF(AND(BC$3&gt;=$I144,BC$3&lt;DATE(YEAR($I144),MONTH($I144)+$H144,1),$H144&lt;&gt;0),$G144,0)*тех!BN$6</f>
        <v>0</v>
      </c>
      <c r="BD144" s="64">
        <f>IF(AND(BD$3&gt;=$I144,BD$3&lt;DATE(YEAR($I144),MONTH($I144)+$H144,1),$H144&lt;&gt;0),$G144,0)*тех!BO$6</f>
        <v>0</v>
      </c>
      <c r="BE144" s="64">
        <f>IF(AND(BE$3&gt;=$I144,BE$3&lt;DATE(YEAR($I144),MONTH($I144)+$H144,1),$H144&lt;&gt;0),$G144,0)*тех!BP$6</f>
        <v>0</v>
      </c>
      <c r="BF144" s="64">
        <f>IF(AND(BF$3&gt;=$I144,BF$3&lt;DATE(YEAR($I144),MONTH($I144)+$H144,1),$H144&lt;&gt;0),$G144,0)*тех!BQ$6</f>
        <v>0</v>
      </c>
      <c r="BG144" s="64">
        <f>IF(AND(BG$3&gt;=$I144,BG$3&lt;DATE(YEAR($I144),MONTH($I144)+$H144,1),$H144&lt;&gt;0),$G144,0)*тех!BR$6</f>
        <v>0</v>
      </c>
      <c r="BH144" s="64">
        <f>IF(AND(BH$3&gt;=$I144,BH$3&lt;DATE(YEAR($I144),MONTH($I144)+$H144,1),$H144&lt;&gt;0),$G144,0)*тех!BS$6</f>
        <v>0</v>
      </c>
      <c r="BI144" s="64">
        <f>IF(AND(BI$3&gt;=$I144,BI$3&lt;DATE(YEAR($I144),MONTH($I144)+$H144,1),$H144&lt;&gt;0),$G144,0)*тех!BT$6</f>
        <v>0</v>
      </c>
      <c r="BJ144" s="64">
        <f>IF(AND(BJ$3&gt;=$I144,BJ$3&lt;DATE(YEAR($I144),MONTH($I144)+$H144,1),$H144&lt;&gt;0),$G144,0)*тех!BU$6</f>
        <v>0</v>
      </c>
      <c r="BK144" s="64">
        <f>IF(AND(BK$3&gt;=$I144,BK$3&lt;DATE(YEAR($I144),MONTH($I144)+$H144,1),$H144&lt;&gt;0),$G144,0)*тех!BV$6</f>
        <v>0</v>
      </c>
      <c r="BL144" s="64">
        <f>IF(AND(BL$3&gt;=$I144,BL$3&lt;DATE(YEAR($I144),MONTH($I144)+$H144,1),$H144&lt;&gt;0),$G144,0)*тех!BW$6</f>
        <v>0</v>
      </c>
      <c r="BM144" s="64">
        <f>IF(AND(BM$3&gt;=$I144,BM$3&lt;DATE(YEAR($I144),MONTH($I144)+$H144,1),$H144&lt;&gt;0),$G144,0)*тех!BX$6</f>
        <v>0</v>
      </c>
      <c r="BN144" s="64">
        <f>IF(AND(BN$3&gt;=$I144,BN$3&lt;DATE(YEAR($I144),MONTH($I144)+$H144,1),$H144&lt;&gt;0),$G144,0)*тех!BY$6</f>
        <v>0</v>
      </c>
      <c r="BO144" s="64">
        <f>IF(AND(BO$3&gt;=$I144,BO$3&lt;DATE(YEAR($I144),MONTH($I144)+$H144,1),$H144&lt;&gt;0),$G144,0)*тех!BZ$6</f>
        <v>0</v>
      </c>
      <c r="BP144" s="64">
        <f>IF(AND(BP$3&gt;=$I144,BP$3&lt;DATE(YEAR($I144),MONTH($I144)+$H144,1),$H144&lt;&gt;0),$G144,0)*тех!CA$6</f>
        <v>0</v>
      </c>
      <c r="BQ144" s="64">
        <f>IF(AND(BQ$3&gt;=$I144,BQ$3&lt;DATE(YEAR($I144),MONTH($I144)+$H144,1),$H144&lt;&gt;0),$G144,0)*тех!CB$6</f>
        <v>0</v>
      </c>
      <c r="BR144" s="64">
        <f>IF(AND(BR$3&gt;=$I144,BR$3&lt;DATE(YEAR($I144),MONTH($I144)+$H144,1),$H144&lt;&gt;0),$G144,0)*тех!CC$6</f>
        <v>0</v>
      </c>
      <c r="BS144" s="64">
        <f>IF(AND(BS$3&gt;=$I144,BS$3&lt;DATE(YEAR($I144),MONTH($I144)+$H144,1),$H144&lt;&gt;0),$G144,0)*тех!CD$6</f>
        <v>0</v>
      </c>
      <c r="BT144" s="64">
        <f>IF(AND(BT$3&gt;=$I144,BT$3&lt;DATE(YEAR($I144),MONTH($I144)+$H144,1),$H144&lt;&gt;0),$G144,0)*тех!CE$6</f>
        <v>0</v>
      </c>
    </row>
    <row r="145" spans="2:72" hidden="1">
      <c r="B145" s="3">
        <v>21</v>
      </c>
      <c r="C145" s="19"/>
      <c r="D145" s="80" t="s">
        <v>100</v>
      </c>
      <c r="E145" s="71"/>
      <c r="F145" s="19"/>
      <c r="G145" s="76">
        <f t="shared" si="75"/>
        <v>0</v>
      </c>
      <c r="H145" s="19"/>
      <c r="I145" s="19"/>
      <c r="J145" s="106" t="s">
        <v>100</v>
      </c>
      <c r="K145" s="106" t="s">
        <v>100</v>
      </c>
      <c r="M145" s="64">
        <f>IF(AND(M$3&gt;=$I145,M$3&lt;DATE(YEAR($I145),MONTH($I145)+$H145,1),$H145&lt;&gt;0),$G145,0)*тех!X$6</f>
        <v>0</v>
      </c>
      <c r="N145" s="64">
        <f>IF(AND(N$3&gt;=$I145,N$3&lt;DATE(YEAR($I145),MONTH($I145)+$H145,1),$H145&lt;&gt;0),$G145,0)*тех!Y$6</f>
        <v>0</v>
      </c>
      <c r="O145" s="64">
        <f>IF(AND(O$3&gt;=$I145,O$3&lt;DATE(YEAR($I145),MONTH($I145)+$H145,1),$H145&lt;&gt;0),$G145,0)*тех!Z$6</f>
        <v>0</v>
      </c>
      <c r="P145" s="64">
        <f>IF(AND(P$3&gt;=$I145,P$3&lt;DATE(YEAR($I145),MONTH($I145)+$H145,1),$H145&lt;&gt;0),$G145,0)*тех!AA$6</f>
        <v>0</v>
      </c>
      <c r="Q145" s="64">
        <f>IF(AND(Q$3&gt;=$I145,Q$3&lt;DATE(YEAR($I145),MONTH($I145)+$H145,1),$H145&lt;&gt;0),$G145,0)*тех!AB$6</f>
        <v>0</v>
      </c>
      <c r="R145" s="64">
        <f>IF(AND(R$3&gt;=$I145,R$3&lt;DATE(YEAR($I145),MONTH($I145)+$H145,1),$H145&lt;&gt;0),$G145,0)*тех!AC$6</f>
        <v>0</v>
      </c>
      <c r="S145" s="64">
        <f>IF(AND(S$3&gt;=$I145,S$3&lt;DATE(YEAR($I145),MONTH($I145)+$H145,1),$H145&lt;&gt;0),$G145,0)*тех!AD$6</f>
        <v>0</v>
      </c>
      <c r="T145" s="64">
        <f>IF(AND(T$3&gt;=$I145,T$3&lt;DATE(YEAR($I145),MONTH($I145)+$H145,1),$H145&lt;&gt;0),$G145,0)*тех!AE$6</f>
        <v>0</v>
      </c>
      <c r="U145" s="64">
        <f>IF(AND(U$3&gt;=$I145,U$3&lt;DATE(YEAR($I145),MONTH($I145)+$H145,1),$H145&lt;&gt;0),$G145,0)*тех!AF$6</f>
        <v>0</v>
      </c>
      <c r="V145" s="64">
        <f>IF(AND(V$3&gt;=$I145,V$3&lt;DATE(YEAR($I145),MONTH($I145)+$H145,1),$H145&lt;&gt;0),$G145,0)*тех!AG$6</f>
        <v>0</v>
      </c>
      <c r="W145" s="64">
        <f>IF(AND(W$3&gt;=$I145,W$3&lt;DATE(YEAR($I145),MONTH($I145)+$H145,1),$H145&lt;&gt;0),$G145,0)*тех!AH$6</f>
        <v>0</v>
      </c>
      <c r="X145" s="64">
        <f>IF(AND(X$3&gt;=$I145,X$3&lt;DATE(YEAR($I145),MONTH($I145)+$H145,1),$H145&lt;&gt;0),$G145,0)*тех!AI$6</f>
        <v>0</v>
      </c>
      <c r="Y145" s="64">
        <f>IF(AND(Y$3&gt;=$I145,Y$3&lt;DATE(YEAR($I145),MONTH($I145)+$H145,1),$H145&lt;&gt;0),$G145,0)*тех!AJ$6</f>
        <v>0</v>
      </c>
      <c r="Z145" s="64">
        <f>IF(AND(Z$3&gt;=$I145,Z$3&lt;DATE(YEAR($I145),MONTH($I145)+$H145,1),$H145&lt;&gt;0),$G145,0)*тех!AK$6</f>
        <v>0</v>
      </c>
      <c r="AA145" s="64">
        <f>IF(AND(AA$3&gt;=$I145,AA$3&lt;DATE(YEAR($I145),MONTH($I145)+$H145,1),$H145&lt;&gt;0),$G145,0)*тех!AL$6</f>
        <v>0</v>
      </c>
      <c r="AB145" s="64">
        <f>IF(AND(AB$3&gt;=$I145,AB$3&lt;DATE(YEAR($I145),MONTH($I145)+$H145,1),$H145&lt;&gt;0),$G145,0)*тех!AM$6</f>
        <v>0</v>
      </c>
      <c r="AC145" s="64">
        <f>IF(AND(AC$3&gt;=$I145,AC$3&lt;DATE(YEAR($I145),MONTH($I145)+$H145,1),$H145&lt;&gt;0),$G145,0)*тех!AN$6</f>
        <v>0</v>
      </c>
      <c r="AD145" s="64">
        <f>IF(AND(AD$3&gt;=$I145,AD$3&lt;DATE(YEAR($I145),MONTH($I145)+$H145,1),$H145&lt;&gt;0),$G145,0)*тех!AO$6</f>
        <v>0</v>
      </c>
      <c r="AE145" s="64">
        <f>IF(AND(AE$3&gt;=$I145,AE$3&lt;DATE(YEAR($I145),MONTH($I145)+$H145,1),$H145&lt;&gt;0),$G145,0)*тех!AP$6</f>
        <v>0</v>
      </c>
      <c r="AF145" s="64">
        <f>IF(AND(AF$3&gt;=$I145,AF$3&lt;DATE(YEAR($I145),MONTH($I145)+$H145,1),$H145&lt;&gt;0),$G145,0)*тех!AQ$6</f>
        <v>0</v>
      </c>
      <c r="AG145" s="64">
        <f>IF(AND(AG$3&gt;=$I145,AG$3&lt;DATE(YEAR($I145),MONTH($I145)+$H145,1),$H145&lt;&gt;0),$G145,0)*тех!AR$6</f>
        <v>0</v>
      </c>
      <c r="AH145" s="64">
        <f>IF(AND(AH$3&gt;=$I145,AH$3&lt;DATE(YEAR($I145),MONTH($I145)+$H145,1),$H145&lt;&gt;0),$G145,0)*тех!AS$6</f>
        <v>0</v>
      </c>
      <c r="AI145" s="64">
        <f>IF(AND(AI$3&gt;=$I145,AI$3&lt;DATE(YEAR($I145),MONTH($I145)+$H145,1),$H145&lt;&gt;0),$G145,0)*тех!AT$6</f>
        <v>0</v>
      </c>
      <c r="AJ145" s="64">
        <f>IF(AND(AJ$3&gt;=$I145,AJ$3&lt;DATE(YEAR($I145),MONTH($I145)+$H145,1),$H145&lt;&gt;0),$G145,0)*тех!AU$6</f>
        <v>0</v>
      </c>
      <c r="AK145" s="64">
        <f>IF(AND(AK$3&gt;=$I145,AK$3&lt;DATE(YEAR($I145),MONTH($I145)+$H145,1),$H145&lt;&gt;0),$G145,0)*тех!AV$6</f>
        <v>0</v>
      </c>
      <c r="AL145" s="64">
        <f>IF(AND(AL$3&gt;=$I145,AL$3&lt;DATE(YEAR($I145),MONTH($I145)+$H145,1),$H145&lt;&gt;0),$G145,0)*тех!AW$6</f>
        <v>0</v>
      </c>
      <c r="AM145" s="64">
        <f>IF(AND(AM$3&gt;=$I145,AM$3&lt;DATE(YEAR($I145),MONTH($I145)+$H145,1),$H145&lt;&gt;0),$G145,0)*тех!AX$6</f>
        <v>0</v>
      </c>
      <c r="AN145" s="64">
        <f>IF(AND(AN$3&gt;=$I145,AN$3&lt;DATE(YEAR($I145),MONTH($I145)+$H145,1),$H145&lt;&gt;0),$G145,0)*тех!AY$6</f>
        <v>0</v>
      </c>
      <c r="AO145" s="64">
        <f>IF(AND(AO$3&gt;=$I145,AO$3&lt;DATE(YEAR($I145),MONTH($I145)+$H145,1),$H145&lt;&gt;0),$G145,0)*тех!AZ$6</f>
        <v>0</v>
      </c>
      <c r="AP145" s="64">
        <f>IF(AND(AP$3&gt;=$I145,AP$3&lt;DATE(YEAR($I145),MONTH($I145)+$H145,1),$H145&lt;&gt;0),$G145,0)*тех!BA$6</f>
        <v>0</v>
      </c>
      <c r="AQ145" s="64">
        <f>IF(AND(AQ$3&gt;=$I145,AQ$3&lt;DATE(YEAR($I145),MONTH($I145)+$H145,1),$H145&lt;&gt;0),$G145,0)*тех!BB$6</f>
        <v>0</v>
      </c>
      <c r="AR145" s="64">
        <f>IF(AND(AR$3&gt;=$I145,AR$3&lt;DATE(YEAR($I145),MONTH($I145)+$H145,1),$H145&lt;&gt;0),$G145,0)*тех!BC$6</f>
        <v>0</v>
      </c>
      <c r="AS145" s="64">
        <f>IF(AND(AS$3&gt;=$I145,AS$3&lt;DATE(YEAR($I145),MONTH($I145)+$H145,1),$H145&lt;&gt;0),$G145,0)*тех!BD$6</f>
        <v>0</v>
      </c>
      <c r="AT145" s="64">
        <f>IF(AND(AT$3&gt;=$I145,AT$3&lt;DATE(YEAR($I145),MONTH($I145)+$H145,1),$H145&lt;&gt;0),$G145,0)*тех!BE$6</f>
        <v>0</v>
      </c>
      <c r="AU145" s="64">
        <f>IF(AND(AU$3&gt;=$I145,AU$3&lt;DATE(YEAR($I145),MONTH($I145)+$H145,1),$H145&lt;&gt;0),$G145,0)*тех!BF$6</f>
        <v>0</v>
      </c>
      <c r="AV145" s="64">
        <f>IF(AND(AV$3&gt;=$I145,AV$3&lt;DATE(YEAR($I145),MONTH($I145)+$H145,1),$H145&lt;&gt;0),$G145,0)*тех!BG$6</f>
        <v>0</v>
      </c>
      <c r="AW145" s="64">
        <f>IF(AND(AW$3&gt;=$I145,AW$3&lt;DATE(YEAR($I145),MONTH($I145)+$H145,1),$H145&lt;&gt;0),$G145,0)*тех!BH$6</f>
        <v>0</v>
      </c>
      <c r="AX145" s="64">
        <f>IF(AND(AX$3&gt;=$I145,AX$3&lt;DATE(YEAR($I145),MONTH($I145)+$H145,1),$H145&lt;&gt;0),$G145,0)*тех!BI$6</f>
        <v>0</v>
      </c>
      <c r="AY145" s="64">
        <f>IF(AND(AY$3&gt;=$I145,AY$3&lt;DATE(YEAR($I145),MONTH($I145)+$H145,1),$H145&lt;&gt;0),$G145,0)*тех!BJ$6</f>
        <v>0</v>
      </c>
      <c r="AZ145" s="64">
        <f>IF(AND(AZ$3&gt;=$I145,AZ$3&lt;DATE(YEAR($I145),MONTH($I145)+$H145,1),$H145&lt;&gt;0),$G145,0)*тех!BK$6</f>
        <v>0</v>
      </c>
      <c r="BA145" s="64">
        <f>IF(AND(BA$3&gt;=$I145,BA$3&lt;DATE(YEAR($I145),MONTH($I145)+$H145,1),$H145&lt;&gt;0),$G145,0)*тех!BL$6</f>
        <v>0</v>
      </c>
      <c r="BB145" s="64">
        <f>IF(AND(BB$3&gt;=$I145,BB$3&lt;DATE(YEAR($I145),MONTH($I145)+$H145,1),$H145&lt;&gt;0),$G145,0)*тех!BM$6</f>
        <v>0</v>
      </c>
      <c r="BC145" s="64">
        <f>IF(AND(BC$3&gt;=$I145,BC$3&lt;DATE(YEAR($I145),MONTH($I145)+$H145,1),$H145&lt;&gt;0),$G145,0)*тех!BN$6</f>
        <v>0</v>
      </c>
      <c r="BD145" s="64">
        <f>IF(AND(BD$3&gt;=$I145,BD$3&lt;DATE(YEAR($I145),MONTH($I145)+$H145,1),$H145&lt;&gt;0),$G145,0)*тех!BO$6</f>
        <v>0</v>
      </c>
      <c r="BE145" s="64">
        <f>IF(AND(BE$3&gt;=$I145,BE$3&lt;DATE(YEAR($I145),MONTH($I145)+$H145,1),$H145&lt;&gt;0),$G145,0)*тех!BP$6</f>
        <v>0</v>
      </c>
      <c r="BF145" s="64">
        <f>IF(AND(BF$3&gt;=$I145,BF$3&lt;DATE(YEAR($I145),MONTH($I145)+$H145,1),$H145&lt;&gt;0),$G145,0)*тех!BQ$6</f>
        <v>0</v>
      </c>
      <c r="BG145" s="64">
        <f>IF(AND(BG$3&gt;=$I145,BG$3&lt;DATE(YEAR($I145),MONTH($I145)+$H145,1),$H145&lt;&gt;0),$G145,0)*тех!BR$6</f>
        <v>0</v>
      </c>
      <c r="BH145" s="64">
        <f>IF(AND(BH$3&gt;=$I145,BH$3&lt;DATE(YEAR($I145),MONTH($I145)+$H145,1),$H145&lt;&gt;0),$G145,0)*тех!BS$6</f>
        <v>0</v>
      </c>
      <c r="BI145" s="64">
        <f>IF(AND(BI$3&gt;=$I145,BI$3&lt;DATE(YEAR($I145),MONTH($I145)+$H145,1),$H145&lt;&gt;0),$G145,0)*тех!BT$6</f>
        <v>0</v>
      </c>
      <c r="BJ145" s="64">
        <f>IF(AND(BJ$3&gt;=$I145,BJ$3&lt;DATE(YEAR($I145),MONTH($I145)+$H145,1),$H145&lt;&gt;0),$G145,0)*тех!BU$6</f>
        <v>0</v>
      </c>
      <c r="BK145" s="64">
        <f>IF(AND(BK$3&gt;=$I145,BK$3&lt;DATE(YEAR($I145),MONTH($I145)+$H145,1),$H145&lt;&gt;0),$G145,0)*тех!BV$6</f>
        <v>0</v>
      </c>
      <c r="BL145" s="64">
        <f>IF(AND(BL$3&gt;=$I145,BL$3&lt;DATE(YEAR($I145),MONTH($I145)+$H145,1),$H145&lt;&gt;0),$G145,0)*тех!BW$6</f>
        <v>0</v>
      </c>
      <c r="BM145" s="64">
        <f>IF(AND(BM$3&gt;=$I145,BM$3&lt;DATE(YEAR($I145),MONTH($I145)+$H145,1),$H145&lt;&gt;0),$G145,0)*тех!BX$6</f>
        <v>0</v>
      </c>
      <c r="BN145" s="64">
        <f>IF(AND(BN$3&gt;=$I145,BN$3&lt;DATE(YEAR($I145),MONTH($I145)+$H145,1),$H145&lt;&gt;0),$G145,0)*тех!BY$6</f>
        <v>0</v>
      </c>
      <c r="BO145" s="64">
        <f>IF(AND(BO$3&gt;=$I145,BO$3&lt;DATE(YEAR($I145),MONTH($I145)+$H145,1),$H145&lt;&gt;0),$G145,0)*тех!BZ$6</f>
        <v>0</v>
      </c>
      <c r="BP145" s="64">
        <f>IF(AND(BP$3&gt;=$I145,BP$3&lt;DATE(YEAR($I145),MONTH($I145)+$H145,1),$H145&lt;&gt;0),$G145,0)*тех!CA$6</f>
        <v>0</v>
      </c>
      <c r="BQ145" s="64">
        <f>IF(AND(BQ$3&gt;=$I145,BQ$3&lt;DATE(YEAR($I145),MONTH($I145)+$H145,1),$H145&lt;&gt;0),$G145,0)*тех!CB$6</f>
        <v>0</v>
      </c>
      <c r="BR145" s="64">
        <f>IF(AND(BR$3&gt;=$I145,BR$3&lt;DATE(YEAR($I145),MONTH($I145)+$H145,1),$H145&lt;&gt;0),$G145,0)*тех!CC$6</f>
        <v>0</v>
      </c>
      <c r="BS145" s="64">
        <f>IF(AND(BS$3&gt;=$I145,BS$3&lt;DATE(YEAR($I145),MONTH($I145)+$H145,1),$H145&lt;&gt;0),$G145,0)*тех!CD$6</f>
        <v>0</v>
      </c>
      <c r="BT145" s="64">
        <f>IF(AND(BT$3&gt;=$I145,BT$3&lt;DATE(YEAR($I145),MONTH($I145)+$H145,1),$H145&lt;&gt;0),$G145,0)*тех!CE$6</f>
        <v>0</v>
      </c>
    </row>
    <row r="146" spans="2:72" hidden="1">
      <c r="B146" s="3">
        <v>22</v>
      </c>
      <c r="C146" s="19"/>
      <c r="D146" s="80" t="s">
        <v>100</v>
      </c>
      <c r="E146" s="71"/>
      <c r="F146" s="19"/>
      <c r="G146" s="76">
        <f t="shared" si="75"/>
        <v>0</v>
      </c>
      <c r="H146" s="19"/>
      <c r="I146" s="19"/>
      <c r="J146" s="106" t="s">
        <v>100</v>
      </c>
      <c r="K146" s="106" t="s">
        <v>100</v>
      </c>
      <c r="M146" s="64">
        <f>IF(AND(M$3&gt;=$I146,M$3&lt;DATE(YEAR($I146),MONTH($I146)+$H146,1),$H146&lt;&gt;0),$G146,0)*тех!X$6</f>
        <v>0</v>
      </c>
      <c r="N146" s="64">
        <f>IF(AND(N$3&gt;=$I146,N$3&lt;DATE(YEAR($I146),MONTH($I146)+$H146,1),$H146&lt;&gt;0),$G146,0)*тех!Y$6</f>
        <v>0</v>
      </c>
      <c r="O146" s="64">
        <f>IF(AND(O$3&gt;=$I146,O$3&lt;DATE(YEAR($I146),MONTH($I146)+$H146,1),$H146&lt;&gt;0),$G146,0)*тех!Z$6</f>
        <v>0</v>
      </c>
      <c r="P146" s="64">
        <f>IF(AND(P$3&gt;=$I146,P$3&lt;DATE(YEAR($I146),MONTH($I146)+$H146,1),$H146&lt;&gt;0),$G146,0)*тех!AA$6</f>
        <v>0</v>
      </c>
      <c r="Q146" s="64">
        <f>IF(AND(Q$3&gt;=$I146,Q$3&lt;DATE(YEAR($I146),MONTH($I146)+$H146,1),$H146&lt;&gt;0),$G146,0)*тех!AB$6</f>
        <v>0</v>
      </c>
      <c r="R146" s="64">
        <f>IF(AND(R$3&gt;=$I146,R$3&lt;DATE(YEAR($I146),MONTH($I146)+$H146,1),$H146&lt;&gt;0),$G146,0)*тех!AC$6</f>
        <v>0</v>
      </c>
      <c r="S146" s="64">
        <f>IF(AND(S$3&gt;=$I146,S$3&lt;DATE(YEAR($I146),MONTH($I146)+$H146,1),$H146&lt;&gt;0),$G146,0)*тех!AD$6</f>
        <v>0</v>
      </c>
      <c r="T146" s="64">
        <f>IF(AND(T$3&gt;=$I146,T$3&lt;DATE(YEAR($I146),MONTH($I146)+$H146,1),$H146&lt;&gt;0),$G146,0)*тех!AE$6</f>
        <v>0</v>
      </c>
      <c r="U146" s="64">
        <f>IF(AND(U$3&gt;=$I146,U$3&lt;DATE(YEAR($I146),MONTH($I146)+$H146,1),$H146&lt;&gt;0),$G146,0)*тех!AF$6</f>
        <v>0</v>
      </c>
      <c r="V146" s="64">
        <f>IF(AND(V$3&gt;=$I146,V$3&lt;DATE(YEAR($I146),MONTH($I146)+$H146,1),$H146&lt;&gt;0),$G146,0)*тех!AG$6</f>
        <v>0</v>
      </c>
      <c r="W146" s="64">
        <f>IF(AND(W$3&gt;=$I146,W$3&lt;DATE(YEAR($I146),MONTH($I146)+$H146,1),$H146&lt;&gt;0),$G146,0)*тех!AH$6</f>
        <v>0</v>
      </c>
      <c r="X146" s="64">
        <f>IF(AND(X$3&gt;=$I146,X$3&lt;DATE(YEAR($I146),MONTH($I146)+$H146,1),$H146&lt;&gt;0),$G146,0)*тех!AI$6</f>
        <v>0</v>
      </c>
      <c r="Y146" s="64">
        <f>IF(AND(Y$3&gt;=$I146,Y$3&lt;DATE(YEAR($I146),MONTH($I146)+$H146,1),$H146&lt;&gt;0),$G146,0)*тех!AJ$6</f>
        <v>0</v>
      </c>
      <c r="Z146" s="64">
        <f>IF(AND(Z$3&gt;=$I146,Z$3&lt;DATE(YEAR($I146),MONTH($I146)+$H146,1),$H146&lt;&gt;0),$G146,0)*тех!AK$6</f>
        <v>0</v>
      </c>
      <c r="AA146" s="64">
        <f>IF(AND(AA$3&gt;=$I146,AA$3&lt;DATE(YEAR($I146),MONTH($I146)+$H146,1),$H146&lt;&gt;0),$G146,0)*тех!AL$6</f>
        <v>0</v>
      </c>
      <c r="AB146" s="64">
        <f>IF(AND(AB$3&gt;=$I146,AB$3&lt;DATE(YEAR($I146),MONTH($I146)+$H146,1),$H146&lt;&gt;0),$G146,0)*тех!AM$6</f>
        <v>0</v>
      </c>
      <c r="AC146" s="64">
        <f>IF(AND(AC$3&gt;=$I146,AC$3&lt;DATE(YEAR($I146),MONTH($I146)+$H146,1),$H146&lt;&gt;0),$G146,0)*тех!AN$6</f>
        <v>0</v>
      </c>
      <c r="AD146" s="64">
        <f>IF(AND(AD$3&gt;=$I146,AD$3&lt;DATE(YEAR($I146),MONTH($I146)+$H146,1),$H146&lt;&gt;0),$G146,0)*тех!AO$6</f>
        <v>0</v>
      </c>
      <c r="AE146" s="64">
        <f>IF(AND(AE$3&gt;=$I146,AE$3&lt;DATE(YEAR($I146),MONTH($I146)+$H146,1),$H146&lt;&gt;0),$G146,0)*тех!AP$6</f>
        <v>0</v>
      </c>
      <c r="AF146" s="64">
        <f>IF(AND(AF$3&gt;=$I146,AF$3&lt;DATE(YEAR($I146),MONTH($I146)+$H146,1),$H146&lt;&gt;0),$G146,0)*тех!AQ$6</f>
        <v>0</v>
      </c>
      <c r="AG146" s="64">
        <f>IF(AND(AG$3&gt;=$I146,AG$3&lt;DATE(YEAR($I146),MONTH($I146)+$H146,1),$H146&lt;&gt;0),$G146,0)*тех!AR$6</f>
        <v>0</v>
      </c>
      <c r="AH146" s="64">
        <f>IF(AND(AH$3&gt;=$I146,AH$3&lt;DATE(YEAR($I146),MONTH($I146)+$H146,1),$H146&lt;&gt;0),$G146,0)*тех!AS$6</f>
        <v>0</v>
      </c>
      <c r="AI146" s="64">
        <f>IF(AND(AI$3&gt;=$I146,AI$3&lt;DATE(YEAR($I146),MONTH($I146)+$H146,1),$H146&lt;&gt;0),$G146,0)*тех!AT$6</f>
        <v>0</v>
      </c>
      <c r="AJ146" s="64">
        <f>IF(AND(AJ$3&gt;=$I146,AJ$3&lt;DATE(YEAR($I146),MONTH($I146)+$H146,1),$H146&lt;&gt;0),$G146,0)*тех!AU$6</f>
        <v>0</v>
      </c>
      <c r="AK146" s="64">
        <f>IF(AND(AK$3&gt;=$I146,AK$3&lt;DATE(YEAR($I146),MONTH($I146)+$H146,1),$H146&lt;&gt;0),$G146,0)*тех!AV$6</f>
        <v>0</v>
      </c>
      <c r="AL146" s="64">
        <f>IF(AND(AL$3&gt;=$I146,AL$3&lt;DATE(YEAR($I146),MONTH($I146)+$H146,1),$H146&lt;&gt;0),$G146,0)*тех!AW$6</f>
        <v>0</v>
      </c>
      <c r="AM146" s="64">
        <f>IF(AND(AM$3&gt;=$I146,AM$3&lt;DATE(YEAR($I146),MONTH($I146)+$H146,1),$H146&lt;&gt;0),$G146,0)*тех!AX$6</f>
        <v>0</v>
      </c>
      <c r="AN146" s="64">
        <f>IF(AND(AN$3&gt;=$I146,AN$3&lt;DATE(YEAR($I146),MONTH($I146)+$H146,1),$H146&lt;&gt;0),$G146,0)*тех!AY$6</f>
        <v>0</v>
      </c>
      <c r="AO146" s="64">
        <f>IF(AND(AO$3&gt;=$I146,AO$3&lt;DATE(YEAR($I146),MONTH($I146)+$H146,1),$H146&lt;&gt;0),$G146,0)*тех!AZ$6</f>
        <v>0</v>
      </c>
      <c r="AP146" s="64">
        <f>IF(AND(AP$3&gt;=$I146,AP$3&lt;DATE(YEAR($I146),MONTH($I146)+$H146,1),$H146&lt;&gt;0),$G146,0)*тех!BA$6</f>
        <v>0</v>
      </c>
      <c r="AQ146" s="64">
        <f>IF(AND(AQ$3&gt;=$I146,AQ$3&lt;DATE(YEAR($I146),MONTH($I146)+$H146,1),$H146&lt;&gt;0),$G146,0)*тех!BB$6</f>
        <v>0</v>
      </c>
      <c r="AR146" s="64">
        <f>IF(AND(AR$3&gt;=$I146,AR$3&lt;DATE(YEAR($I146),MONTH($I146)+$H146,1),$H146&lt;&gt;0),$G146,0)*тех!BC$6</f>
        <v>0</v>
      </c>
      <c r="AS146" s="64">
        <f>IF(AND(AS$3&gt;=$I146,AS$3&lt;DATE(YEAR($I146),MONTH($I146)+$H146,1),$H146&lt;&gt;0),$G146,0)*тех!BD$6</f>
        <v>0</v>
      </c>
      <c r="AT146" s="64">
        <f>IF(AND(AT$3&gt;=$I146,AT$3&lt;DATE(YEAR($I146),MONTH($I146)+$H146,1),$H146&lt;&gt;0),$G146,0)*тех!BE$6</f>
        <v>0</v>
      </c>
      <c r="AU146" s="64">
        <f>IF(AND(AU$3&gt;=$I146,AU$3&lt;DATE(YEAR($I146),MONTH($I146)+$H146,1),$H146&lt;&gt;0),$G146,0)*тех!BF$6</f>
        <v>0</v>
      </c>
      <c r="AV146" s="64">
        <f>IF(AND(AV$3&gt;=$I146,AV$3&lt;DATE(YEAR($I146),MONTH($I146)+$H146,1),$H146&lt;&gt;0),$G146,0)*тех!BG$6</f>
        <v>0</v>
      </c>
      <c r="AW146" s="64">
        <f>IF(AND(AW$3&gt;=$I146,AW$3&lt;DATE(YEAR($I146),MONTH($I146)+$H146,1),$H146&lt;&gt;0),$G146,0)*тех!BH$6</f>
        <v>0</v>
      </c>
      <c r="AX146" s="64">
        <f>IF(AND(AX$3&gt;=$I146,AX$3&lt;DATE(YEAR($I146),MONTH($I146)+$H146,1),$H146&lt;&gt;0),$G146,0)*тех!BI$6</f>
        <v>0</v>
      </c>
      <c r="AY146" s="64">
        <f>IF(AND(AY$3&gt;=$I146,AY$3&lt;DATE(YEAR($I146),MONTH($I146)+$H146,1),$H146&lt;&gt;0),$G146,0)*тех!BJ$6</f>
        <v>0</v>
      </c>
      <c r="AZ146" s="64">
        <f>IF(AND(AZ$3&gt;=$I146,AZ$3&lt;DATE(YEAR($I146),MONTH($I146)+$H146,1),$H146&lt;&gt;0),$G146,0)*тех!BK$6</f>
        <v>0</v>
      </c>
      <c r="BA146" s="64">
        <f>IF(AND(BA$3&gt;=$I146,BA$3&lt;DATE(YEAR($I146),MONTH($I146)+$H146,1),$H146&lt;&gt;0),$G146,0)*тех!BL$6</f>
        <v>0</v>
      </c>
      <c r="BB146" s="64">
        <f>IF(AND(BB$3&gt;=$I146,BB$3&lt;DATE(YEAR($I146),MONTH($I146)+$H146,1),$H146&lt;&gt;0),$G146,0)*тех!BM$6</f>
        <v>0</v>
      </c>
      <c r="BC146" s="64">
        <f>IF(AND(BC$3&gt;=$I146,BC$3&lt;DATE(YEAR($I146),MONTH($I146)+$H146,1),$H146&lt;&gt;0),$G146,0)*тех!BN$6</f>
        <v>0</v>
      </c>
      <c r="BD146" s="64">
        <f>IF(AND(BD$3&gt;=$I146,BD$3&lt;DATE(YEAR($I146),MONTH($I146)+$H146,1),$H146&lt;&gt;0),$G146,0)*тех!BO$6</f>
        <v>0</v>
      </c>
      <c r="BE146" s="64">
        <f>IF(AND(BE$3&gt;=$I146,BE$3&lt;DATE(YEAR($I146),MONTH($I146)+$H146,1),$H146&lt;&gt;0),$G146,0)*тех!BP$6</f>
        <v>0</v>
      </c>
      <c r="BF146" s="64">
        <f>IF(AND(BF$3&gt;=$I146,BF$3&lt;DATE(YEAR($I146),MONTH($I146)+$H146,1),$H146&lt;&gt;0),$G146,0)*тех!BQ$6</f>
        <v>0</v>
      </c>
      <c r="BG146" s="64">
        <f>IF(AND(BG$3&gt;=$I146,BG$3&lt;DATE(YEAR($I146),MONTH($I146)+$H146,1),$H146&lt;&gt;0),$G146,0)*тех!BR$6</f>
        <v>0</v>
      </c>
      <c r="BH146" s="64">
        <f>IF(AND(BH$3&gt;=$I146,BH$3&lt;DATE(YEAR($I146),MONTH($I146)+$H146,1),$H146&lt;&gt;0),$G146,0)*тех!BS$6</f>
        <v>0</v>
      </c>
      <c r="BI146" s="64">
        <f>IF(AND(BI$3&gt;=$I146,BI$3&lt;DATE(YEAR($I146),MONTH($I146)+$H146,1),$H146&lt;&gt;0),$G146,0)*тех!BT$6</f>
        <v>0</v>
      </c>
      <c r="BJ146" s="64">
        <f>IF(AND(BJ$3&gt;=$I146,BJ$3&lt;DATE(YEAR($I146),MONTH($I146)+$H146,1),$H146&lt;&gt;0),$G146,0)*тех!BU$6</f>
        <v>0</v>
      </c>
      <c r="BK146" s="64">
        <f>IF(AND(BK$3&gt;=$I146,BK$3&lt;DATE(YEAR($I146),MONTH($I146)+$H146,1),$H146&lt;&gt;0),$G146,0)*тех!BV$6</f>
        <v>0</v>
      </c>
      <c r="BL146" s="64">
        <f>IF(AND(BL$3&gt;=$I146,BL$3&lt;DATE(YEAR($I146),MONTH($I146)+$H146,1),$H146&lt;&gt;0),$G146,0)*тех!BW$6</f>
        <v>0</v>
      </c>
      <c r="BM146" s="64">
        <f>IF(AND(BM$3&gt;=$I146,BM$3&lt;DATE(YEAR($I146),MONTH($I146)+$H146,1),$H146&lt;&gt;0),$G146,0)*тех!BX$6</f>
        <v>0</v>
      </c>
      <c r="BN146" s="64">
        <f>IF(AND(BN$3&gt;=$I146,BN$3&lt;DATE(YEAR($I146),MONTH($I146)+$H146,1),$H146&lt;&gt;0),$G146,0)*тех!BY$6</f>
        <v>0</v>
      </c>
      <c r="BO146" s="64">
        <f>IF(AND(BO$3&gt;=$I146,BO$3&lt;DATE(YEAR($I146),MONTH($I146)+$H146,1),$H146&lt;&gt;0),$G146,0)*тех!BZ$6</f>
        <v>0</v>
      </c>
      <c r="BP146" s="64">
        <f>IF(AND(BP$3&gt;=$I146,BP$3&lt;DATE(YEAR($I146),MONTH($I146)+$H146,1),$H146&lt;&gt;0),$G146,0)*тех!CA$6</f>
        <v>0</v>
      </c>
      <c r="BQ146" s="64">
        <f>IF(AND(BQ$3&gt;=$I146,BQ$3&lt;DATE(YEAR($I146),MONTH($I146)+$H146,1),$H146&lt;&gt;0),$G146,0)*тех!CB$6</f>
        <v>0</v>
      </c>
      <c r="BR146" s="64">
        <f>IF(AND(BR$3&gt;=$I146,BR$3&lt;DATE(YEAR($I146),MONTH($I146)+$H146,1),$H146&lt;&gt;0),$G146,0)*тех!CC$6</f>
        <v>0</v>
      </c>
      <c r="BS146" s="64">
        <f>IF(AND(BS$3&gt;=$I146,BS$3&lt;DATE(YEAR($I146),MONTH($I146)+$H146,1),$H146&lt;&gt;0),$G146,0)*тех!CD$6</f>
        <v>0</v>
      </c>
      <c r="BT146" s="64">
        <f>IF(AND(BT$3&gt;=$I146,BT$3&lt;DATE(YEAR($I146),MONTH($I146)+$H146,1),$H146&lt;&gt;0),$G146,0)*тех!CE$6</f>
        <v>0</v>
      </c>
    </row>
    <row r="147" spans="2:72" hidden="1">
      <c r="B147" s="3">
        <v>23</v>
      </c>
      <c r="C147" s="19"/>
      <c r="D147" s="80" t="s">
        <v>100</v>
      </c>
      <c r="E147" s="71"/>
      <c r="F147" s="19"/>
      <c r="G147" s="76">
        <f t="shared" si="75"/>
        <v>0</v>
      </c>
      <c r="H147" s="19"/>
      <c r="I147" s="19"/>
      <c r="J147" s="106" t="s">
        <v>100</v>
      </c>
      <c r="K147" s="106" t="s">
        <v>100</v>
      </c>
      <c r="M147" s="64">
        <f>IF(AND(M$3&gt;=$I147,M$3&lt;DATE(YEAR($I147),MONTH($I147)+$H147,1),$H147&lt;&gt;0),$G147,0)*тех!X$6</f>
        <v>0</v>
      </c>
      <c r="N147" s="64">
        <f>IF(AND(N$3&gt;=$I147,N$3&lt;DATE(YEAR($I147),MONTH($I147)+$H147,1),$H147&lt;&gt;0),$G147,0)*тех!Y$6</f>
        <v>0</v>
      </c>
      <c r="O147" s="64">
        <f>IF(AND(O$3&gt;=$I147,O$3&lt;DATE(YEAR($I147),MONTH($I147)+$H147,1),$H147&lt;&gt;0),$G147,0)*тех!Z$6</f>
        <v>0</v>
      </c>
      <c r="P147" s="64">
        <f>IF(AND(P$3&gt;=$I147,P$3&lt;DATE(YEAR($I147),MONTH($I147)+$H147,1),$H147&lt;&gt;0),$G147,0)*тех!AA$6</f>
        <v>0</v>
      </c>
      <c r="Q147" s="64">
        <f>IF(AND(Q$3&gt;=$I147,Q$3&lt;DATE(YEAR($I147),MONTH($I147)+$H147,1),$H147&lt;&gt;0),$G147,0)*тех!AB$6</f>
        <v>0</v>
      </c>
      <c r="R147" s="64">
        <f>IF(AND(R$3&gt;=$I147,R$3&lt;DATE(YEAR($I147),MONTH($I147)+$H147,1),$H147&lt;&gt;0),$G147,0)*тех!AC$6</f>
        <v>0</v>
      </c>
      <c r="S147" s="64">
        <f>IF(AND(S$3&gt;=$I147,S$3&lt;DATE(YEAR($I147),MONTH($I147)+$H147,1),$H147&lt;&gt;0),$G147,0)*тех!AD$6</f>
        <v>0</v>
      </c>
      <c r="T147" s="64">
        <f>IF(AND(T$3&gt;=$I147,T$3&lt;DATE(YEAR($I147),MONTH($I147)+$H147,1),$H147&lt;&gt;0),$G147,0)*тех!AE$6</f>
        <v>0</v>
      </c>
      <c r="U147" s="64">
        <f>IF(AND(U$3&gt;=$I147,U$3&lt;DATE(YEAR($I147),MONTH($I147)+$H147,1),$H147&lt;&gt;0),$G147,0)*тех!AF$6</f>
        <v>0</v>
      </c>
      <c r="V147" s="64">
        <f>IF(AND(V$3&gt;=$I147,V$3&lt;DATE(YEAR($I147),MONTH($I147)+$H147,1),$H147&lt;&gt;0),$G147,0)*тех!AG$6</f>
        <v>0</v>
      </c>
      <c r="W147" s="64">
        <f>IF(AND(W$3&gt;=$I147,W$3&lt;DATE(YEAR($I147),MONTH($I147)+$H147,1),$H147&lt;&gt;0),$G147,0)*тех!AH$6</f>
        <v>0</v>
      </c>
      <c r="X147" s="64">
        <f>IF(AND(X$3&gt;=$I147,X$3&lt;DATE(YEAR($I147),MONTH($I147)+$H147,1),$H147&lt;&gt;0),$G147,0)*тех!AI$6</f>
        <v>0</v>
      </c>
      <c r="Y147" s="64">
        <f>IF(AND(Y$3&gt;=$I147,Y$3&lt;DATE(YEAR($I147),MONTH($I147)+$H147,1),$H147&lt;&gt;0),$G147,0)*тех!AJ$6</f>
        <v>0</v>
      </c>
      <c r="Z147" s="64">
        <f>IF(AND(Z$3&gt;=$I147,Z$3&lt;DATE(YEAR($I147),MONTH($I147)+$H147,1),$H147&lt;&gt;0),$G147,0)*тех!AK$6</f>
        <v>0</v>
      </c>
      <c r="AA147" s="64">
        <f>IF(AND(AA$3&gt;=$I147,AA$3&lt;DATE(YEAR($I147),MONTH($I147)+$H147,1),$H147&lt;&gt;0),$G147,0)*тех!AL$6</f>
        <v>0</v>
      </c>
      <c r="AB147" s="64">
        <f>IF(AND(AB$3&gt;=$I147,AB$3&lt;DATE(YEAR($I147),MONTH($I147)+$H147,1),$H147&lt;&gt;0),$G147,0)*тех!AM$6</f>
        <v>0</v>
      </c>
      <c r="AC147" s="64">
        <f>IF(AND(AC$3&gt;=$I147,AC$3&lt;DATE(YEAR($I147),MONTH($I147)+$H147,1),$H147&lt;&gt;0),$G147,0)*тех!AN$6</f>
        <v>0</v>
      </c>
      <c r="AD147" s="64">
        <f>IF(AND(AD$3&gt;=$I147,AD$3&lt;DATE(YEAR($I147),MONTH($I147)+$H147,1),$H147&lt;&gt;0),$G147,0)*тех!AO$6</f>
        <v>0</v>
      </c>
      <c r="AE147" s="64">
        <f>IF(AND(AE$3&gt;=$I147,AE$3&lt;DATE(YEAR($I147),MONTH($I147)+$H147,1),$H147&lt;&gt;0),$G147,0)*тех!AP$6</f>
        <v>0</v>
      </c>
      <c r="AF147" s="64">
        <f>IF(AND(AF$3&gt;=$I147,AF$3&lt;DATE(YEAR($I147),MONTH($I147)+$H147,1),$H147&lt;&gt;0),$G147,0)*тех!AQ$6</f>
        <v>0</v>
      </c>
      <c r="AG147" s="64">
        <f>IF(AND(AG$3&gt;=$I147,AG$3&lt;DATE(YEAR($I147),MONTH($I147)+$H147,1),$H147&lt;&gt;0),$G147,0)*тех!AR$6</f>
        <v>0</v>
      </c>
      <c r="AH147" s="64">
        <f>IF(AND(AH$3&gt;=$I147,AH$3&lt;DATE(YEAR($I147),MONTH($I147)+$H147,1),$H147&lt;&gt;0),$G147,0)*тех!AS$6</f>
        <v>0</v>
      </c>
      <c r="AI147" s="64">
        <f>IF(AND(AI$3&gt;=$I147,AI$3&lt;DATE(YEAR($I147),MONTH($I147)+$H147,1),$H147&lt;&gt;0),$G147,0)*тех!AT$6</f>
        <v>0</v>
      </c>
      <c r="AJ147" s="64">
        <f>IF(AND(AJ$3&gt;=$I147,AJ$3&lt;DATE(YEAR($I147),MONTH($I147)+$H147,1),$H147&lt;&gt;0),$G147,0)*тех!AU$6</f>
        <v>0</v>
      </c>
      <c r="AK147" s="64">
        <f>IF(AND(AK$3&gt;=$I147,AK$3&lt;DATE(YEAR($I147),MONTH($I147)+$H147,1),$H147&lt;&gt;0),$G147,0)*тех!AV$6</f>
        <v>0</v>
      </c>
      <c r="AL147" s="64">
        <f>IF(AND(AL$3&gt;=$I147,AL$3&lt;DATE(YEAR($I147),MONTH($I147)+$H147,1),$H147&lt;&gt;0),$G147,0)*тех!AW$6</f>
        <v>0</v>
      </c>
      <c r="AM147" s="64">
        <f>IF(AND(AM$3&gt;=$I147,AM$3&lt;DATE(YEAR($I147),MONTH($I147)+$H147,1),$H147&lt;&gt;0),$G147,0)*тех!AX$6</f>
        <v>0</v>
      </c>
      <c r="AN147" s="64">
        <f>IF(AND(AN$3&gt;=$I147,AN$3&lt;DATE(YEAR($I147),MONTH($I147)+$H147,1),$H147&lt;&gt;0),$G147,0)*тех!AY$6</f>
        <v>0</v>
      </c>
      <c r="AO147" s="64">
        <f>IF(AND(AO$3&gt;=$I147,AO$3&lt;DATE(YEAR($I147),MONTH($I147)+$H147,1),$H147&lt;&gt;0),$G147,0)*тех!AZ$6</f>
        <v>0</v>
      </c>
      <c r="AP147" s="64">
        <f>IF(AND(AP$3&gt;=$I147,AP$3&lt;DATE(YEAR($I147),MONTH($I147)+$H147,1),$H147&lt;&gt;0),$G147,0)*тех!BA$6</f>
        <v>0</v>
      </c>
      <c r="AQ147" s="64">
        <f>IF(AND(AQ$3&gt;=$I147,AQ$3&lt;DATE(YEAR($I147),MONTH($I147)+$H147,1),$H147&lt;&gt;0),$G147,0)*тех!BB$6</f>
        <v>0</v>
      </c>
      <c r="AR147" s="64">
        <f>IF(AND(AR$3&gt;=$I147,AR$3&lt;DATE(YEAR($I147),MONTH($I147)+$H147,1),$H147&lt;&gt;0),$G147,0)*тех!BC$6</f>
        <v>0</v>
      </c>
      <c r="AS147" s="64">
        <f>IF(AND(AS$3&gt;=$I147,AS$3&lt;DATE(YEAR($I147),MONTH($I147)+$H147,1),$H147&lt;&gt;0),$G147,0)*тех!BD$6</f>
        <v>0</v>
      </c>
      <c r="AT147" s="64">
        <f>IF(AND(AT$3&gt;=$I147,AT$3&lt;DATE(YEAR($I147),MONTH($I147)+$H147,1),$H147&lt;&gt;0),$G147,0)*тех!BE$6</f>
        <v>0</v>
      </c>
      <c r="AU147" s="64">
        <f>IF(AND(AU$3&gt;=$I147,AU$3&lt;DATE(YEAR($I147),MONTH($I147)+$H147,1),$H147&lt;&gt;0),$G147,0)*тех!BF$6</f>
        <v>0</v>
      </c>
      <c r="AV147" s="64">
        <f>IF(AND(AV$3&gt;=$I147,AV$3&lt;DATE(YEAR($I147),MONTH($I147)+$H147,1),$H147&lt;&gt;0),$G147,0)*тех!BG$6</f>
        <v>0</v>
      </c>
      <c r="AW147" s="64">
        <f>IF(AND(AW$3&gt;=$I147,AW$3&lt;DATE(YEAR($I147),MONTH($I147)+$H147,1),$H147&lt;&gt;0),$G147,0)*тех!BH$6</f>
        <v>0</v>
      </c>
      <c r="AX147" s="64">
        <f>IF(AND(AX$3&gt;=$I147,AX$3&lt;DATE(YEAR($I147),MONTH($I147)+$H147,1),$H147&lt;&gt;0),$G147,0)*тех!BI$6</f>
        <v>0</v>
      </c>
      <c r="AY147" s="64">
        <f>IF(AND(AY$3&gt;=$I147,AY$3&lt;DATE(YEAR($I147),MONTH($I147)+$H147,1),$H147&lt;&gt;0),$G147,0)*тех!BJ$6</f>
        <v>0</v>
      </c>
      <c r="AZ147" s="64">
        <f>IF(AND(AZ$3&gt;=$I147,AZ$3&lt;DATE(YEAR($I147),MONTH($I147)+$H147,1),$H147&lt;&gt;0),$G147,0)*тех!BK$6</f>
        <v>0</v>
      </c>
      <c r="BA147" s="64">
        <f>IF(AND(BA$3&gt;=$I147,BA$3&lt;DATE(YEAR($I147),MONTH($I147)+$H147,1),$H147&lt;&gt;0),$G147,0)*тех!BL$6</f>
        <v>0</v>
      </c>
      <c r="BB147" s="64">
        <f>IF(AND(BB$3&gt;=$I147,BB$3&lt;DATE(YEAR($I147),MONTH($I147)+$H147,1),$H147&lt;&gt;0),$G147,0)*тех!BM$6</f>
        <v>0</v>
      </c>
      <c r="BC147" s="64">
        <f>IF(AND(BC$3&gt;=$I147,BC$3&lt;DATE(YEAR($I147),MONTH($I147)+$H147,1),$H147&lt;&gt;0),$G147,0)*тех!BN$6</f>
        <v>0</v>
      </c>
      <c r="BD147" s="64">
        <f>IF(AND(BD$3&gt;=$I147,BD$3&lt;DATE(YEAR($I147),MONTH($I147)+$H147,1),$H147&lt;&gt;0),$G147,0)*тех!BO$6</f>
        <v>0</v>
      </c>
      <c r="BE147" s="64">
        <f>IF(AND(BE$3&gt;=$I147,BE$3&lt;DATE(YEAR($I147),MONTH($I147)+$H147,1),$H147&lt;&gt;0),$G147,0)*тех!BP$6</f>
        <v>0</v>
      </c>
      <c r="BF147" s="64">
        <f>IF(AND(BF$3&gt;=$I147,BF$3&lt;DATE(YEAR($I147),MONTH($I147)+$H147,1),$H147&lt;&gt;0),$G147,0)*тех!BQ$6</f>
        <v>0</v>
      </c>
      <c r="BG147" s="64">
        <f>IF(AND(BG$3&gt;=$I147,BG$3&lt;DATE(YEAR($I147),MONTH($I147)+$H147,1),$H147&lt;&gt;0),$G147,0)*тех!BR$6</f>
        <v>0</v>
      </c>
      <c r="BH147" s="64">
        <f>IF(AND(BH$3&gt;=$I147,BH$3&lt;DATE(YEAR($I147),MONTH($I147)+$H147,1),$H147&lt;&gt;0),$G147,0)*тех!BS$6</f>
        <v>0</v>
      </c>
      <c r="BI147" s="64">
        <f>IF(AND(BI$3&gt;=$I147,BI$3&lt;DATE(YEAR($I147),MONTH($I147)+$H147,1),$H147&lt;&gt;0),$G147,0)*тех!BT$6</f>
        <v>0</v>
      </c>
      <c r="BJ147" s="64">
        <f>IF(AND(BJ$3&gt;=$I147,BJ$3&lt;DATE(YEAR($I147),MONTH($I147)+$H147,1),$H147&lt;&gt;0),$G147,0)*тех!BU$6</f>
        <v>0</v>
      </c>
      <c r="BK147" s="64">
        <f>IF(AND(BK$3&gt;=$I147,BK$3&lt;DATE(YEAR($I147),MONTH($I147)+$H147,1),$H147&lt;&gt;0),$G147,0)*тех!BV$6</f>
        <v>0</v>
      </c>
      <c r="BL147" s="64">
        <f>IF(AND(BL$3&gt;=$I147,BL$3&lt;DATE(YEAR($I147),MONTH($I147)+$H147,1),$H147&lt;&gt;0),$G147,0)*тех!BW$6</f>
        <v>0</v>
      </c>
      <c r="BM147" s="64">
        <f>IF(AND(BM$3&gt;=$I147,BM$3&lt;DATE(YEAR($I147),MONTH($I147)+$H147,1),$H147&lt;&gt;0),$G147,0)*тех!BX$6</f>
        <v>0</v>
      </c>
      <c r="BN147" s="64">
        <f>IF(AND(BN$3&gt;=$I147,BN$3&lt;DATE(YEAR($I147),MONTH($I147)+$H147,1),$H147&lt;&gt;0),$G147,0)*тех!BY$6</f>
        <v>0</v>
      </c>
      <c r="BO147" s="64">
        <f>IF(AND(BO$3&gt;=$I147,BO$3&lt;DATE(YEAR($I147),MONTH($I147)+$H147,1),$H147&lt;&gt;0),$G147,0)*тех!BZ$6</f>
        <v>0</v>
      </c>
      <c r="BP147" s="64">
        <f>IF(AND(BP$3&gt;=$I147,BP$3&lt;DATE(YEAR($I147),MONTH($I147)+$H147,1),$H147&lt;&gt;0),$G147,0)*тех!CA$6</f>
        <v>0</v>
      </c>
      <c r="BQ147" s="64">
        <f>IF(AND(BQ$3&gt;=$I147,BQ$3&lt;DATE(YEAR($I147),MONTH($I147)+$H147,1),$H147&lt;&gt;0),$G147,0)*тех!CB$6</f>
        <v>0</v>
      </c>
      <c r="BR147" s="64">
        <f>IF(AND(BR$3&gt;=$I147,BR$3&lt;DATE(YEAR($I147),MONTH($I147)+$H147,1),$H147&lt;&gt;0),$G147,0)*тех!CC$6</f>
        <v>0</v>
      </c>
      <c r="BS147" s="64">
        <f>IF(AND(BS$3&gt;=$I147,BS$3&lt;DATE(YEAR($I147),MONTH($I147)+$H147,1),$H147&lt;&gt;0),$G147,0)*тех!CD$6</f>
        <v>0</v>
      </c>
      <c r="BT147" s="64">
        <f>IF(AND(BT$3&gt;=$I147,BT$3&lt;DATE(YEAR($I147),MONTH($I147)+$H147,1),$H147&lt;&gt;0),$G147,0)*тех!CE$6</f>
        <v>0</v>
      </c>
    </row>
    <row r="148" spans="2:72" hidden="1">
      <c r="B148" s="3">
        <v>24</v>
      </c>
      <c r="C148" s="19"/>
      <c r="D148" s="80" t="s">
        <v>100</v>
      </c>
      <c r="E148" s="71"/>
      <c r="F148" s="19"/>
      <c r="G148" s="76">
        <f t="shared" si="75"/>
        <v>0</v>
      </c>
      <c r="H148" s="19"/>
      <c r="I148" s="19"/>
      <c r="J148" s="106" t="s">
        <v>100</v>
      </c>
      <c r="K148" s="106" t="s">
        <v>100</v>
      </c>
      <c r="M148" s="64">
        <f>IF(AND(M$3&gt;=$I148,M$3&lt;DATE(YEAR($I148),MONTH($I148)+$H148,1),$H148&lt;&gt;0),$G148,0)*тех!X$6</f>
        <v>0</v>
      </c>
      <c r="N148" s="64">
        <f>IF(AND(N$3&gt;=$I148,N$3&lt;DATE(YEAR($I148),MONTH($I148)+$H148,1),$H148&lt;&gt;0),$G148,0)*тех!Y$6</f>
        <v>0</v>
      </c>
      <c r="O148" s="64">
        <f>IF(AND(O$3&gt;=$I148,O$3&lt;DATE(YEAR($I148),MONTH($I148)+$H148,1),$H148&lt;&gt;0),$G148,0)*тех!Z$6</f>
        <v>0</v>
      </c>
      <c r="P148" s="64">
        <f>IF(AND(P$3&gt;=$I148,P$3&lt;DATE(YEAR($I148),MONTH($I148)+$H148,1),$H148&lt;&gt;0),$G148,0)*тех!AA$6</f>
        <v>0</v>
      </c>
      <c r="Q148" s="64">
        <f>IF(AND(Q$3&gt;=$I148,Q$3&lt;DATE(YEAR($I148),MONTH($I148)+$H148,1),$H148&lt;&gt;0),$G148,0)*тех!AB$6</f>
        <v>0</v>
      </c>
      <c r="R148" s="64">
        <f>IF(AND(R$3&gt;=$I148,R$3&lt;DATE(YEAR($I148),MONTH($I148)+$H148,1),$H148&lt;&gt;0),$G148,0)*тех!AC$6</f>
        <v>0</v>
      </c>
      <c r="S148" s="64">
        <f>IF(AND(S$3&gt;=$I148,S$3&lt;DATE(YEAR($I148),MONTH($I148)+$H148,1),$H148&lt;&gt;0),$G148,0)*тех!AD$6</f>
        <v>0</v>
      </c>
      <c r="T148" s="64">
        <f>IF(AND(T$3&gt;=$I148,T$3&lt;DATE(YEAR($I148),MONTH($I148)+$H148,1),$H148&lt;&gt;0),$G148,0)*тех!AE$6</f>
        <v>0</v>
      </c>
      <c r="U148" s="64">
        <f>IF(AND(U$3&gt;=$I148,U$3&lt;DATE(YEAR($I148),MONTH($I148)+$H148,1),$H148&lt;&gt;0),$G148,0)*тех!AF$6</f>
        <v>0</v>
      </c>
      <c r="V148" s="64">
        <f>IF(AND(V$3&gt;=$I148,V$3&lt;DATE(YEAR($I148),MONTH($I148)+$H148,1),$H148&lt;&gt;0),$G148,0)*тех!AG$6</f>
        <v>0</v>
      </c>
      <c r="W148" s="64">
        <f>IF(AND(W$3&gt;=$I148,W$3&lt;DATE(YEAR($I148),MONTH($I148)+$H148,1),$H148&lt;&gt;0),$G148,0)*тех!AH$6</f>
        <v>0</v>
      </c>
      <c r="X148" s="64">
        <f>IF(AND(X$3&gt;=$I148,X$3&lt;DATE(YEAR($I148),MONTH($I148)+$H148,1),$H148&lt;&gt;0),$G148,0)*тех!AI$6</f>
        <v>0</v>
      </c>
      <c r="Y148" s="64">
        <f>IF(AND(Y$3&gt;=$I148,Y$3&lt;DATE(YEAR($I148),MONTH($I148)+$H148,1),$H148&lt;&gt;0),$G148,0)*тех!AJ$6</f>
        <v>0</v>
      </c>
      <c r="Z148" s="64">
        <f>IF(AND(Z$3&gt;=$I148,Z$3&lt;DATE(YEAR($I148),MONTH($I148)+$H148,1),$H148&lt;&gt;0),$G148,0)*тех!AK$6</f>
        <v>0</v>
      </c>
      <c r="AA148" s="64">
        <f>IF(AND(AA$3&gt;=$I148,AA$3&lt;DATE(YEAR($I148),MONTH($I148)+$H148,1),$H148&lt;&gt;0),$G148,0)*тех!AL$6</f>
        <v>0</v>
      </c>
      <c r="AB148" s="64">
        <f>IF(AND(AB$3&gt;=$I148,AB$3&lt;DATE(YEAR($I148),MONTH($I148)+$H148,1),$H148&lt;&gt;0),$G148,0)*тех!AM$6</f>
        <v>0</v>
      </c>
      <c r="AC148" s="64">
        <f>IF(AND(AC$3&gt;=$I148,AC$3&lt;DATE(YEAR($I148),MONTH($I148)+$H148,1),$H148&lt;&gt;0),$G148,0)*тех!AN$6</f>
        <v>0</v>
      </c>
      <c r="AD148" s="64">
        <f>IF(AND(AD$3&gt;=$I148,AD$3&lt;DATE(YEAR($I148),MONTH($I148)+$H148,1),$H148&lt;&gt;0),$G148,0)*тех!AO$6</f>
        <v>0</v>
      </c>
      <c r="AE148" s="64">
        <f>IF(AND(AE$3&gt;=$I148,AE$3&lt;DATE(YEAR($I148),MONTH($I148)+$H148,1),$H148&lt;&gt;0),$G148,0)*тех!AP$6</f>
        <v>0</v>
      </c>
      <c r="AF148" s="64">
        <f>IF(AND(AF$3&gt;=$I148,AF$3&lt;DATE(YEAR($I148),MONTH($I148)+$H148,1),$H148&lt;&gt;0),$G148,0)*тех!AQ$6</f>
        <v>0</v>
      </c>
      <c r="AG148" s="64">
        <f>IF(AND(AG$3&gt;=$I148,AG$3&lt;DATE(YEAR($I148),MONTH($I148)+$H148,1),$H148&lt;&gt;0),$G148,0)*тех!AR$6</f>
        <v>0</v>
      </c>
      <c r="AH148" s="64">
        <f>IF(AND(AH$3&gt;=$I148,AH$3&lt;DATE(YEAR($I148),MONTH($I148)+$H148,1),$H148&lt;&gt;0),$G148,0)*тех!AS$6</f>
        <v>0</v>
      </c>
      <c r="AI148" s="64">
        <f>IF(AND(AI$3&gt;=$I148,AI$3&lt;DATE(YEAR($I148),MONTH($I148)+$H148,1),$H148&lt;&gt;0),$G148,0)*тех!AT$6</f>
        <v>0</v>
      </c>
      <c r="AJ148" s="64">
        <f>IF(AND(AJ$3&gt;=$I148,AJ$3&lt;DATE(YEAR($I148),MONTH($I148)+$H148,1),$H148&lt;&gt;0),$G148,0)*тех!AU$6</f>
        <v>0</v>
      </c>
      <c r="AK148" s="64">
        <f>IF(AND(AK$3&gt;=$I148,AK$3&lt;DATE(YEAR($I148),MONTH($I148)+$H148,1),$H148&lt;&gt;0),$G148,0)*тех!AV$6</f>
        <v>0</v>
      </c>
      <c r="AL148" s="64">
        <f>IF(AND(AL$3&gt;=$I148,AL$3&lt;DATE(YEAR($I148),MONTH($I148)+$H148,1),$H148&lt;&gt;0),$G148,0)*тех!AW$6</f>
        <v>0</v>
      </c>
      <c r="AM148" s="64">
        <f>IF(AND(AM$3&gt;=$I148,AM$3&lt;DATE(YEAR($I148),MONTH($I148)+$H148,1),$H148&lt;&gt;0),$G148,0)*тех!AX$6</f>
        <v>0</v>
      </c>
      <c r="AN148" s="64">
        <f>IF(AND(AN$3&gt;=$I148,AN$3&lt;DATE(YEAR($I148),MONTH($I148)+$H148,1),$H148&lt;&gt;0),$G148,0)*тех!AY$6</f>
        <v>0</v>
      </c>
      <c r="AO148" s="64">
        <f>IF(AND(AO$3&gt;=$I148,AO$3&lt;DATE(YEAR($I148),MONTH($I148)+$H148,1),$H148&lt;&gt;0),$G148,0)*тех!AZ$6</f>
        <v>0</v>
      </c>
      <c r="AP148" s="64">
        <f>IF(AND(AP$3&gt;=$I148,AP$3&lt;DATE(YEAR($I148),MONTH($I148)+$H148,1),$H148&lt;&gt;0),$G148,0)*тех!BA$6</f>
        <v>0</v>
      </c>
      <c r="AQ148" s="64">
        <f>IF(AND(AQ$3&gt;=$I148,AQ$3&lt;DATE(YEAR($I148),MONTH($I148)+$H148,1),$H148&lt;&gt;0),$G148,0)*тех!BB$6</f>
        <v>0</v>
      </c>
      <c r="AR148" s="64">
        <f>IF(AND(AR$3&gt;=$I148,AR$3&lt;DATE(YEAR($I148),MONTH($I148)+$H148,1),$H148&lt;&gt;0),$G148,0)*тех!BC$6</f>
        <v>0</v>
      </c>
      <c r="AS148" s="64">
        <f>IF(AND(AS$3&gt;=$I148,AS$3&lt;DATE(YEAR($I148),MONTH($I148)+$H148,1),$H148&lt;&gt;0),$G148,0)*тех!BD$6</f>
        <v>0</v>
      </c>
      <c r="AT148" s="64">
        <f>IF(AND(AT$3&gt;=$I148,AT$3&lt;DATE(YEAR($I148),MONTH($I148)+$H148,1),$H148&lt;&gt;0),$G148,0)*тех!BE$6</f>
        <v>0</v>
      </c>
      <c r="AU148" s="64">
        <f>IF(AND(AU$3&gt;=$I148,AU$3&lt;DATE(YEAR($I148),MONTH($I148)+$H148,1),$H148&lt;&gt;0),$G148,0)*тех!BF$6</f>
        <v>0</v>
      </c>
      <c r="AV148" s="64">
        <f>IF(AND(AV$3&gt;=$I148,AV$3&lt;DATE(YEAR($I148),MONTH($I148)+$H148,1),$H148&lt;&gt;0),$G148,0)*тех!BG$6</f>
        <v>0</v>
      </c>
      <c r="AW148" s="64">
        <f>IF(AND(AW$3&gt;=$I148,AW$3&lt;DATE(YEAR($I148),MONTH($I148)+$H148,1),$H148&lt;&gt;0),$G148,0)*тех!BH$6</f>
        <v>0</v>
      </c>
      <c r="AX148" s="64">
        <f>IF(AND(AX$3&gt;=$I148,AX$3&lt;DATE(YEAR($I148),MONTH($I148)+$H148,1),$H148&lt;&gt;0),$G148,0)*тех!BI$6</f>
        <v>0</v>
      </c>
      <c r="AY148" s="64">
        <f>IF(AND(AY$3&gt;=$I148,AY$3&lt;DATE(YEAR($I148),MONTH($I148)+$H148,1),$H148&lt;&gt;0),$G148,0)*тех!BJ$6</f>
        <v>0</v>
      </c>
      <c r="AZ148" s="64">
        <f>IF(AND(AZ$3&gt;=$I148,AZ$3&lt;DATE(YEAR($I148),MONTH($I148)+$H148,1),$H148&lt;&gt;0),$G148,0)*тех!BK$6</f>
        <v>0</v>
      </c>
      <c r="BA148" s="64">
        <f>IF(AND(BA$3&gt;=$I148,BA$3&lt;DATE(YEAR($I148),MONTH($I148)+$H148,1),$H148&lt;&gt;0),$G148,0)*тех!BL$6</f>
        <v>0</v>
      </c>
      <c r="BB148" s="64">
        <f>IF(AND(BB$3&gt;=$I148,BB$3&lt;DATE(YEAR($I148),MONTH($I148)+$H148,1),$H148&lt;&gt;0),$G148,0)*тех!BM$6</f>
        <v>0</v>
      </c>
      <c r="BC148" s="64">
        <f>IF(AND(BC$3&gt;=$I148,BC$3&lt;DATE(YEAR($I148),MONTH($I148)+$H148,1),$H148&lt;&gt;0),$G148,0)*тех!BN$6</f>
        <v>0</v>
      </c>
      <c r="BD148" s="64">
        <f>IF(AND(BD$3&gt;=$I148,BD$3&lt;DATE(YEAR($I148),MONTH($I148)+$H148,1),$H148&lt;&gt;0),$G148,0)*тех!BO$6</f>
        <v>0</v>
      </c>
      <c r="BE148" s="64">
        <f>IF(AND(BE$3&gt;=$I148,BE$3&lt;DATE(YEAR($I148),MONTH($I148)+$H148,1),$H148&lt;&gt;0),$G148,0)*тех!BP$6</f>
        <v>0</v>
      </c>
      <c r="BF148" s="64">
        <f>IF(AND(BF$3&gt;=$I148,BF$3&lt;DATE(YEAR($I148),MONTH($I148)+$H148,1),$H148&lt;&gt;0),$G148,0)*тех!BQ$6</f>
        <v>0</v>
      </c>
      <c r="BG148" s="64">
        <f>IF(AND(BG$3&gt;=$I148,BG$3&lt;DATE(YEAR($I148),MONTH($I148)+$H148,1),$H148&lt;&gt;0),$G148,0)*тех!BR$6</f>
        <v>0</v>
      </c>
      <c r="BH148" s="64">
        <f>IF(AND(BH$3&gt;=$I148,BH$3&lt;DATE(YEAR($I148),MONTH($I148)+$H148,1),$H148&lt;&gt;0),$G148,0)*тех!BS$6</f>
        <v>0</v>
      </c>
      <c r="BI148" s="64">
        <f>IF(AND(BI$3&gt;=$I148,BI$3&lt;DATE(YEAR($I148),MONTH($I148)+$H148,1),$H148&lt;&gt;0),$G148,0)*тех!BT$6</f>
        <v>0</v>
      </c>
      <c r="BJ148" s="64">
        <f>IF(AND(BJ$3&gt;=$I148,BJ$3&lt;DATE(YEAR($I148),MONTH($I148)+$H148,1),$H148&lt;&gt;0),$G148,0)*тех!BU$6</f>
        <v>0</v>
      </c>
      <c r="BK148" s="64">
        <f>IF(AND(BK$3&gt;=$I148,BK$3&lt;DATE(YEAR($I148),MONTH($I148)+$H148,1),$H148&lt;&gt;0),$G148,0)*тех!BV$6</f>
        <v>0</v>
      </c>
      <c r="BL148" s="64">
        <f>IF(AND(BL$3&gt;=$I148,BL$3&lt;DATE(YEAR($I148),MONTH($I148)+$H148,1),$H148&lt;&gt;0),$G148,0)*тех!BW$6</f>
        <v>0</v>
      </c>
      <c r="BM148" s="64">
        <f>IF(AND(BM$3&gt;=$I148,BM$3&lt;DATE(YEAR($I148),MONTH($I148)+$H148,1),$H148&lt;&gt;0),$G148,0)*тех!BX$6</f>
        <v>0</v>
      </c>
      <c r="BN148" s="64">
        <f>IF(AND(BN$3&gt;=$I148,BN$3&lt;DATE(YEAR($I148),MONTH($I148)+$H148,1),$H148&lt;&gt;0),$G148,0)*тех!BY$6</f>
        <v>0</v>
      </c>
      <c r="BO148" s="64">
        <f>IF(AND(BO$3&gt;=$I148,BO$3&lt;DATE(YEAR($I148),MONTH($I148)+$H148,1),$H148&lt;&gt;0),$G148,0)*тех!BZ$6</f>
        <v>0</v>
      </c>
      <c r="BP148" s="64">
        <f>IF(AND(BP$3&gt;=$I148,BP$3&lt;DATE(YEAR($I148),MONTH($I148)+$H148,1),$H148&lt;&gt;0),$G148,0)*тех!CA$6</f>
        <v>0</v>
      </c>
      <c r="BQ148" s="64">
        <f>IF(AND(BQ$3&gt;=$I148,BQ$3&lt;DATE(YEAR($I148),MONTH($I148)+$H148,1),$H148&lt;&gt;0),$G148,0)*тех!CB$6</f>
        <v>0</v>
      </c>
      <c r="BR148" s="64">
        <f>IF(AND(BR$3&gt;=$I148,BR$3&lt;DATE(YEAR($I148),MONTH($I148)+$H148,1),$H148&lt;&gt;0),$G148,0)*тех!CC$6</f>
        <v>0</v>
      </c>
      <c r="BS148" s="64">
        <f>IF(AND(BS$3&gt;=$I148,BS$3&lt;DATE(YEAR($I148),MONTH($I148)+$H148,1),$H148&lt;&gt;0),$G148,0)*тех!CD$6</f>
        <v>0</v>
      </c>
      <c r="BT148" s="64">
        <f>IF(AND(BT$3&gt;=$I148,BT$3&lt;DATE(YEAR($I148),MONTH($I148)+$H148,1),$H148&lt;&gt;0),$G148,0)*тех!CE$6</f>
        <v>0</v>
      </c>
    </row>
    <row r="149" spans="2:72" hidden="1">
      <c r="B149" s="3">
        <v>25</v>
      </c>
      <c r="C149" s="19"/>
      <c r="D149" s="80" t="s">
        <v>100</v>
      </c>
      <c r="E149" s="71"/>
      <c r="F149" s="19"/>
      <c r="G149" s="76">
        <f t="shared" si="75"/>
        <v>0</v>
      </c>
      <c r="H149" s="19"/>
      <c r="I149" s="19"/>
      <c r="J149" s="106" t="s">
        <v>100</v>
      </c>
      <c r="K149" s="106" t="s">
        <v>100</v>
      </c>
      <c r="M149" s="64">
        <f>IF(AND(M$3&gt;=$I149,M$3&lt;DATE(YEAR($I149),MONTH($I149)+$H149,1),$H149&lt;&gt;0),$G149,0)*тех!X$6</f>
        <v>0</v>
      </c>
      <c r="N149" s="64">
        <f>IF(AND(N$3&gt;=$I149,N$3&lt;DATE(YEAR($I149),MONTH($I149)+$H149,1),$H149&lt;&gt;0),$G149,0)*тех!Y$6</f>
        <v>0</v>
      </c>
      <c r="O149" s="64">
        <f>IF(AND(O$3&gt;=$I149,O$3&lt;DATE(YEAR($I149),MONTH($I149)+$H149,1),$H149&lt;&gt;0),$G149,0)*тех!Z$6</f>
        <v>0</v>
      </c>
      <c r="P149" s="64">
        <f>IF(AND(P$3&gt;=$I149,P$3&lt;DATE(YEAR($I149),MONTH($I149)+$H149,1),$H149&lt;&gt;0),$G149,0)*тех!AA$6</f>
        <v>0</v>
      </c>
      <c r="Q149" s="64">
        <f>IF(AND(Q$3&gt;=$I149,Q$3&lt;DATE(YEAR($I149),MONTH($I149)+$H149,1),$H149&lt;&gt;0),$G149,0)*тех!AB$6</f>
        <v>0</v>
      </c>
      <c r="R149" s="64">
        <f>IF(AND(R$3&gt;=$I149,R$3&lt;DATE(YEAR($I149),MONTH($I149)+$H149,1),$H149&lt;&gt;0),$G149,0)*тех!AC$6</f>
        <v>0</v>
      </c>
      <c r="S149" s="64">
        <f>IF(AND(S$3&gt;=$I149,S$3&lt;DATE(YEAR($I149),MONTH($I149)+$H149,1),$H149&lt;&gt;0),$G149,0)*тех!AD$6</f>
        <v>0</v>
      </c>
      <c r="T149" s="64">
        <f>IF(AND(T$3&gt;=$I149,T$3&lt;DATE(YEAR($I149),MONTH($I149)+$H149,1),$H149&lt;&gt;0),$G149,0)*тех!AE$6</f>
        <v>0</v>
      </c>
      <c r="U149" s="64">
        <f>IF(AND(U$3&gt;=$I149,U$3&lt;DATE(YEAR($I149),MONTH($I149)+$H149,1),$H149&lt;&gt;0),$G149,0)*тех!AF$6</f>
        <v>0</v>
      </c>
      <c r="V149" s="64">
        <f>IF(AND(V$3&gt;=$I149,V$3&lt;DATE(YEAR($I149),MONTH($I149)+$H149,1),$H149&lt;&gt;0),$G149,0)*тех!AG$6</f>
        <v>0</v>
      </c>
      <c r="W149" s="64">
        <f>IF(AND(W$3&gt;=$I149,W$3&lt;DATE(YEAR($I149),MONTH($I149)+$H149,1),$H149&lt;&gt;0),$G149,0)*тех!AH$6</f>
        <v>0</v>
      </c>
      <c r="X149" s="64">
        <f>IF(AND(X$3&gt;=$I149,X$3&lt;DATE(YEAR($I149),MONTH($I149)+$H149,1),$H149&lt;&gt;0),$G149,0)*тех!AI$6</f>
        <v>0</v>
      </c>
      <c r="Y149" s="64">
        <f>IF(AND(Y$3&gt;=$I149,Y$3&lt;DATE(YEAR($I149),MONTH($I149)+$H149,1),$H149&lt;&gt;0),$G149,0)*тех!AJ$6</f>
        <v>0</v>
      </c>
      <c r="Z149" s="64">
        <f>IF(AND(Z$3&gt;=$I149,Z$3&lt;DATE(YEAR($I149),MONTH($I149)+$H149,1),$H149&lt;&gt;0),$G149,0)*тех!AK$6</f>
        <v>0</v>
      </c>
      <c r="AA149" s="64">
        <f>IF(AND(AA$3&gt;=$I149,AA$3&lt;DATE(YEAR($I149),MONTH($I149)+$H149,1),$H149&lt;&gt;0),$G149,0)*тех!AL$6</f>
        <v>0</v>
      </c>
      <c r="AB149" s="64">
        <f>IF(AND(AB$3&gt;=$I149,AB$3&lt;DATE(YEAR($I149),MONTH($I149)+$H149,1),$H149&lt;&gt;0),$G149,0)*тех!AM$6</f>
        <v>0</v>
      </c>
      <c r="AC149" s="64">
        <f>IF(AND(AC$3&gt;=$I149,AC$3&lt;DATE(YEAR($I149),MONTH($I149)+$H149,1),$H149&lt;&gt;0),$G149,0)*тех!AN$6</f>
        <v>0</v>
      </c>
      <c r="AD149" s="64">
        <f>IF(AND(AD$3&gt;=$I149,AD$3&lt;DATE(YEAR($I149),MONTH($I149)+$H149,1),$H149&lt;&gt;0),$G149,0)*тех!AO$6</f>
        <v>0</v>
      </c>
      <c r="AE149" s="64">
        <f>IF(AND(AE$3&gt;=$I149,AE$3&lt;DATE(YEAR($I149),MONTH($I149)+$H149,1),$H149&lt;&gt;0),$G149,0)*тех!AP$6</f>
        <v>0</v>
      </c>
      <c r="AF149" s="64">
        <f>IF(AND(AF$3&gt;=$I149,AF$3&lt;DATE(YEAR($I149),MONTH($I149)+$H149,1),$H149&lt;&gt;0),$G149,0)*тех!AQ$6</f>
        <v>0</v>
      </c>
      <c r="AG149" s="64">
        <f>IF(AND(AG$3&gt;=$I149,AG$3&lt;DATE(YEAR($I149),MONTH($I149)+$H149,1),$H149&lt;&gt;0),$G149,0)*тех!AR$6</f>
        <v>0</v>
      </c>
      <c r="AH149" s="64">
        <f>IF(AND(AH$3&gt;=$I149,AH$3&lt;DATE(YEAR($I149),MONTH($I149)+$H149,1),$H149&lt;&gt;0),$G149,0)*тех!AS$6</f>
        <v>0</v>
      </c>
      <c r="AI149" s="64">
        <f>IF(AND(AI$3&gt;=$I149,AI$3&lt;DATE(YEAR($I149),MONTH($I149)+$H149,1),$H149&lt;&gt;0),$G149,0)*тех!AT$6</f>
        <v>0</v>
      </c>
      <c r="AJ149" s="64">
        <f>IF(AND(AJ$3&gt;=$I149,AJ$3&lt;DATE(YEAR($I149),MONTH($I149)+$H149,1),$H149&lt;&gt;0),$G149,0)*тех!AU$6</f>
        <v>0</v>
      </c>
      <c r="AK149" s="64">
        <f>IF(AND(AK$3&gt;=$I149,AK$3&lt;DATE(YEAR($I149),MONTH($I149)+$H149,1),$H149&lt;&gt;0),$G149,0)*тех!AV$6</f>
        <v>0</v>
      </c>
      <c r="AL149" s="64">
        <f>IF(AND(AL$3&gt;=$I149,AL$3&lt;DATE(YEAR($I149),MONTH($I149)+$H149,1),$H149&lt;&gt;0),$G149,0)*тех!AW$6</f>
        <v>0</v>
      </c>
      <c r="AM149" s="64">
        <f>IF(AND(AM$3&gt;=$I149,AM$3&lt;DATE(YEAR($I149),MONTH($I149)+$H149,1),$H149&lt;&gt;0),$G149,0)*тех!AX$6</f>
        <v>0</v>
      </c>
      <c r="AN149" s="64">
        <f>IF(AND(AN$3&gt;=$I149,AN$3&lt;DATE(YEAR($I149),MONTH($I149)+$H149,1),$H149&lt;&gt;0),$G149,0)*тех!AY$6</f>
        <v>0</v>
      </c>
      <c r="AO149" s="64">
        <f>IF(AND(AO$3&gt;=$I149,AO$3&lt;DATE(YEAR($I149),MONTH($I149)+$H149,1),$H149&lt;&gt;0),$G149,0)*тех!AZ$6</f>
        <v>0</v>
      </c>
      <c r="AP149" s="64">
        <f>IF(AND(AP$3&gt;=$I149,AP$3&lt;DATE(YEAR($I149),MONTH($I149)+$H149,1),$H149&lt;&gt;0),$G149,0)*тех!BA$6</f>
        <v>0</v>
      </c>
      <c r="AQ149" s="64">
        <f>IF(AND(AQ$3&gt;=$I149,AQ$3&lt;DATE(YEAR($I149),MONTH($I149)+$H149,1),$H149&lt;&gt;0),$G149,0)*тех!BB$6</f>
        <v>0</v>
      </c>
      <c r="AR149" s="64">
        <f>IF(AND(AR$3&gt;=$I149,AR$3&lt;DATE(YEAR($I149),MONTH($I149)+$H149,1),$H149&lt;&gt;0),$G149,0)*тех!BC$6</f>
        <v>0</v>
      </c>
      <c r="AS149" s="64">
        <f>IF(AND(AS$3&gt;=$I149,AS$3&lt;DATE(YEAR($I149),MONTH($I149)+$H149,1),$H149&lt;&gt;0),$G149,0)*тех!BD$6</f>
        <v>0</v>
      </c>
      <c r="AT149" s="64">
        <f>IF(AND(AT$3&gt;=$I149,AT$3&lt;DATE(YEAR($I149),MONTH($I149)+$H149,1),$H149&lt;&gt;0),$G149,0)*тех!BE$6</f>
        <v>0</v>
      </c>
      <c r="AU149" s="64">
        <f>IF(AND(AU$3&gt;=$I149,AU$3&lt;DATE(YEAR($I149),MONTH($I149)+$H149,1),$H149&lt;&gt;0),$G149,0)*тех!BF$6</f>
        <v>0</v>
      </c>
      <c r="AV149" s="64">
        <f>IF(AND(AV$3&gt;=$I149,AV$3&lt;DATE(YEAR($I149),MONTH($I149)+$H149,1),$H149&lt;&gt;0),$G149,0)*тех!BG$6</f>
        <v>0</v>
      </c>
      <c r="AW149" s="64">
        <f>IF(AND(AW$3&gt;=$I149,AW$3&lt;DATE(YEAR($I149),MONTH($I149)+$H149,1),$H149&lt;&gt;0),$G149,0)*тех!BH$6</f>
        <v>0</v>
      </c>
      <c r="AX149" s="64">
        <f>IF(AND(AX$3&gt;=$I149,AX$3&lt;DATE(YEAR($I149),MONTH($I149)+$H149,1),$H149&lt;&gt;0),$G149,0)*тех!BI$6</f>
        <v>0</v>
      </c>
      <c r="AY149" s="64">
        <f>IF(AND(AY$3&gt;=$I149,AY$3&lt;DATE(YEAR($I149),MONTH($I149)+$H149,1),$H149&lt;&gt;0),$G149,0)*тех!BJ$6</f>
        <v>0</v>
      </c>
      <c r="AZ149" s="64">
        <f>IF(AND(AZ$3&gt;=$I149,AZ$3&lt;DATE(YEAR($I149),MONTH($I149)+$H149,1),$H149&lt;&gt;0),$G149,0)*тех!BK$6</f>
        <v>0</v>
      </c>
      <c r="BA149" s="64">
        <f>IF(AND(BA$3&gt;=$I149,BA$3&lt;DATE(YEAR($I149),MONTH($I149)+$H149,1),$H149&lt;&gt;0),$G149,0)*тех!BL$6</f>
        <v>0</v>
      </c>
      <c r="BB149" s="64">
        <f>IF(AND(BB$3&gt;=$I149,BB$3&lt;DATE(YEAR($I149),MONTH($I149)+$H149,1),$H149&lt;&gt;0),$G149,0)*тех!BM$6</f>
        <v>0</v>
      </c>
      <c r="BC149" s="64">
        <f>IF(AND(BC$3&gt;=$I149,BC$3&lt;DATE(YEAR($I149),MONTH($I149)+$H149,1),$H149&lt;&gt;0),$G149,0)*тех!BN$6</f>
        <v>0</v>
      </c>
      <c r="BD149" s="64">
        <f>IF(AND(BD$3&gt;=$I149,BD$3&lt;DATE(YEAR($I149),MONTH($I149)+$H149,1),$H149&lt;&gt;0),$G149,0)*тех!BO$6</f>
        <v>0</v>
      </c>
      <c r="BE149" s="64">
        <f>IF(AND(BE$3&gt;=$I149,BE$3&lt;DATE(YEAR($I149),MONTH($I149)+$H149,1),$H149&lt;&gt;0),$G149,0)*тех!BP$6</f>
        <v>0</v>
      </c>
      <c r="BF149" s="64">
        <f>IF(AND(BF$3&gt;=$I149,BF$3&lt;DATE(YEAR($I149),MONTH($I149)+$H149,1),$H149&lt;&gt;0),$G149,0)*тех!BQ$6</f>
        <v>0</v>
      </c>
      <c r="BG149" s="64">
        <f>IF(AND(BG$3&gt;=$I149,BG$3&lt;DATE(YEAR($I149),MONTH($I149)+$H149,1),$H149&lt;&gt;0),$G149,0)*тех!BR$6</f>
        <v>0</v>
      </c>
      <c r="BH149" s="64">
        <f>IF(AND(BH$3&gt;=$I149,BH$3&lt;DATE(YEAR($I149),MONTH($I149)+$H149,1),$H149&lt;&gt;0),$G149,0)*тех!BS$6</f>
        <v>0</v>
      </c>
      <c r="BI149" s="64">
        <f>IF(AND(BI$3&gt;=$I149,BI$3&lt;DATE(YEAR($I149),MONTH($I149)+$H149,1),$H149&lt;&gt;0),$G149,0)*тех!BT$6</f>
        <v>0</v>
      </c>
      <c r="BJ149" s="64">
        <f>IF(AND(BJ$3&gt;=$I149,BJ$3&lt;DATE(YEAR($I149),MONTH($I149)+$H149,1),$H149&lt;&gt;0),$G149,0)*тех!BU$6</f>
        <v>0</v>
      </c>
      <c r="BK149" s="64">
        <f>IF(AND(BK$3&gt;=$I149,BK$3&lt;DATE(YEAR($I149),MONTH($I149)+$H149,1),$H149&lt;&gt;0),$G149,0)*тех!BV$6</f>
        <v>0</v>
      </c>
      <c r="BL149" s="64">
        <f>IF(AND(BL$3&gt;=$I149,BL$3&lt;DATE(YEAR($I149),MONTH($I149)+$H149,1),$H149&lt;&gt;0),$G149,0)*тех!BW$6</f>
        <v>0</v>
      </c>
      <c r="BM149" s="64">
        <f>IF(AND(BM$3&gt;=$I149,BM$3&lt;DATE(YEAR($I149),MONTH($I149)+$H149,1),$H149&lt;&gt;0),$G149,0)*тех!BX$6</f>
        <v>0</v>
      </c>
      <c r="BN149" s="64">
        <f>IF(AND(BN$3&gt;=$I149,BN$3&lt;DATE(YEAR($I149),MONTH($I149)+$H149,1),$H149&lt;&gt;0),$G149,0)*тех!BY$6</f>
        <v>0</v>
      </c>
      <c r="BO149" s="64">
        <f>IF(AND(BO$3&gt;=$I149,BO$3&lt;DATE(YEAR($I149),MONTH($I149)+$H149,1),$H149&lt;&gt;0),$G149,0)*тех!BZ$6</f>
        <v>0</v>
      </c>
      <c r="BP149" s="64">
        <f>IF(AND(BP$3&gt;=$I149,BP$3&lt;DATE(YEAR($I149),MONTH($I149)+$H149,1),$H149&lt;&gt;0),$G149,0)*тех!CA$6</f>
        <v>0</v>
      </c>
      <c r="BQ149" s="64">
        <f>IF(AND(BQ$3&gt;=$I149,BQ$3&lt;DATE(YEAR($I149),MONTH($I149)+$H149,1),$H149&lt;&gt;0),$G149,0)*тех!CB$6</f>
        <v>0</v>
      </c>
      <c r="BR149" s="64">
        <f>IF(AND(BR$3&gt;=$I149,BR$3&lt;DATE(YEAR($I149),MONTH($I149)+$H149,1),$H149&lt;&gt;0),$G149,0)*тех!CC$6</f>
        <v>0</v>
      </c>
      <c r="BS149" s="64">
        <f>IF(AND(BS$3&gt;=$I149,BS$3&lt;DATE(YEAR($I149),MONTH($I149)+$H149,1),$H149&lt;&gt;0),$G149,0)*тех!CD$6</f>
        <v>0</v>
      </c>
      <c r="BT149" s="64">
        <f>IF(AND(BT$3&gt;=$I149,BT$3&lt;DATE(YEAR($I149),MONTH($I149)+$H149,1),$H149&lt;&gt;0),$G149,0)*тех!CE$6</f>
        <v>0</v>
      </c>
    </row>
    <row r="150" spans="2:72" hidden="1">
      <c r="B150" s="3">
        <v>26</v>
      </c>
      <c r="C150" s="19"/>
      <c r="D150" s="80" t="s">
        <v>100</v>
      </c>
      <c r="E150" s="71"/>
      <c r="F150" s="19"/>
      <c r="G150" s="76">
        <f t="shared" si="75"/>
        <v>0</v>
      </c>
      <c r="H150" s="19"/>
      <c r="I150" s="19"/>
      <c r="J150" s="106" t="s">
        <v>100</v>
      </c>
      <c r="K150" s="106" t="s">
        <v>100</v>
      </c>
      <c r="M150" s="64">
        <f>IF(AND(M$3&gt;=$I150,M$3&lt;DATE(YEAR($I150),MONTH($I150)+$H150,1),$H150&lt;&gt;0),$G150,0)*тех!X$6</f>
        <v>0</v>
      </c>
      <c r="N150" s="64">
        <f>IF(AND(N$3&gt;=$I150,N$3&lt;DATE(YEAR($I150),MONTH($I150)+$H150,1),$H150&lt;&gt;0),$G150,0)*тех!Y$6</f>
        <v>0</v>
      </c>
      <c r="O150" s="64">
        <f>IF(AND(O$3&gt;=$I150,O$3&lt;DATE(YEAR($I150),MONTH($I150)+$H150,1),$H150&lt;&gt;0),$G150,0)*тех!Z$6</f>
        <v>0</v>
      </c>
      <c r="P150" s="64">
        <f>IF(AND(P$3&gt;=$I150,P$3&lt;DATE(YEAR($I150),MONTH($I150)+$H150,1),$H150&lt;&gt;0),$G150,0)*тех!AA$6</f>
        <v>0</v>
      </c>
      <c r="Q150" s="64">
        <f>IF(AND(Q$3&gt;=$I150,Q$3&lt;DATE(YEAR($I150),MONTH($I150)+$H150,1),$H150&lt;&gt;0),$G150,0)*тех!AB$6</f>
        <v>0</v>
      </c>
      <c r="R150" s="64">
        <f>IF(AND(R$3&gt;=$I150,R$3&lt;DATE(YEAR($I150),MONTH($I150)+$H150,1),$H150&lt;&gt;0),$G150,0)*тех!AC$6</f>
        <v>0</v>
      </c>
      <c r="S150" s="64">
        <f>IF(AND(S$3&gt;=$I150,S$3&lt;DATE(YEAR($I150),MONTH($I150)+$H150,1),$H150&lt;&gt;0),$G150,0)*тех!AD$6</f>
        <v>0</v>
      </c>
      <c r="T150" s="64">
        <f>IF(AND(T$3&gt;=$I150,T$3&lt;DATE(YEAR($I150),MONTH($I150)+$H150,1),$H150&lt;&gt;0),$G150,0)*тех!AE$6</f>
        <v>0</v>
      </c>
      <c r="U150" s="64">
        <f>IF(AND(U$3&gt;=$I150,U$3&lt;DATE(YEAR($I150),MONTH($I150)+$H150,1),$H150&lt;&gt;0),$G150,0)*тех!AF$6</f>
        <v>0</v>
      </c>
      <c r="V150" s="64">
        <f>IF(AND(V$3&gt;=$I150,V$3&lt;DATE(YEAR($I150),MONTH($I150)+$H150,1),$H150&lt;&gt;0),$G150,0)*тех!AG$6</f>
        <v>0</v>
      </c>
      <c r="W150" s="64">
        <f>IF(AND(W$3&gt;=$I150,W$3&lt;DATE(YEAR($I150),MONTH($I150)+$H150,1),$H150&lt;&gt;0),$G150,0)*тех!AH$6</f>
        <v>0</v>
      </c>
      <c r="X150" s="64">
        <f>IF(AND(X$3&gt;=$I150,X$3&lt;DATE(YEAR($I150),MONTH($I150)+$H150,1),$H150&lt;&gt;0),$G150,0)*тех!AI$6</f>
        <v>0</v>
      </c>
      <c r="Y150" s="64">
        <f>IF(AND(Y$3&gt;=$I150,Y$3&lt;DATE(YEAR($I150),MONTH($I150)+$H150,1),$H150&lt;&gt;0),$G150,0)*тех!AJ$6</f>
        <v>0</v>
      </c>
      <c r="Z150" s="64">
        <f>IF(AND(Z$3&gt;=$I150,Z$3&lt;DATE(YEAR($I150),MONTH($I150)+$H150,1),$H150&lt;&gt;0),$G150,0)*тех!AK$6</f>
        <v>0</v>
      </c>
      <c r="AA150" s="64">
        <f>IF(AND(AA$3&gt;=$I150,AA$3&lt;DATE(YEAR($I150),MONTH($I150)+$H150,1),$H150&lt;&gt;0),$G150,0)*тех!AL$6</f>
        <v>0</v>
      </c>
      <c r="AB150" s="64">
        <f>IF(AND(AB$3&gt;=$I150,AB$3&lt;DATE(YEAR($I150),MONTH($I150)+$H150,1),$H150&lt;&gt;0),$G150,0)*тех!AM$6</f>
        <v>0</v>
      </c>
      <c r="AC150" s="64">
        <f>IF(AND(AC$3&gt;=$I150,AC$3&lt;DATE(YEAR($I150),MONTH($I150)+$H150,1),$H150&lt;&gt;0),$G150,0)*тех!AN$6</f>
        <v>0</v>
      </c>
      <c r="AD150" s="64">
        <f>IF(AND(AD$3&gt;=$I150,AD$3&lt;DATE(YEAR($I150),MONTH($I150)+$H150,1),$H150&lt;&gt;0),$G150,0)*тех!AO$6</f>
        <v>0</v>
      </c>
      <c r="AE150" s="64">
        <f>IF(AND(AE$3&gt;=$I150,AE$3&lt;DATE(YEAR($I150),MONTH($I150)+$H150,1),$H150&lt;&gt;0),$G150,0)*тех!AP$6</f>
        <v>0</v>
      </c>
      <c r="AF150" s="64">
        <f>IF(AND(AF$3&gt;=$I150,AF$3&lt;DATE(YEAR($I150),MONTH($I150)+$H150,1),$H150&lt;&gt;0),$G150,0)*тех!AQ$6</f>
        <v>0</v>
      </c>
      <c r="AG150" s="64">
        <f>IF(AND(AG$3&gt;=$I150,AG$3&lt;DATE(YEAR($I150),MONTH($I150)+$H150,1),$H150&lt;&gt;0),$G150,0)*тех!AR$6</f>
        <v>0</v>
      </c>
      <c r="AH150" s="64">
        <f>IF(AND(AH$3&gt;=$I150,AH$3&lt;DATE(YEAR($I150),MONTH($I150)+$H150,1),$H150&lt;&gt;0),$G150,0)*тех!AS$6</f>
        <v>0</v>
      </c>
      <c r="AI150" s="64">
        <f>IF(AND(AI$3&gt;=$I150,AI$3&lt;DATE(YEAR($I150),MONTH($I150)+$H150,1),$H150&lt;&gt;0),$G150,0)*тех!AT$6</f>
        <v>0</v>
      </c>
      <c r="AJ150" s="64">
        <f>IF(AND(AJ$3&gt;=$I150,AJ$3&lt;DATE(YEAR($I150),MONTH($I150)+$H150,1),$H150&lt;&gt;0),$G150,0)*тех!AU$6</f>
        <v>0</v>
      </c>
      <c r="AK150" s="64">
        <f>IF(AND(AK$3&gt;=$I150,AK$3&lt;DATE(YEAR($I150),MONTH($I150)+$H150,1),$H150&lt;&gt;0),$G150,0)*тех!AV$6</f>
        <v>0</v>
      </c>
      <c r="AL150" s="64">
        <f>IF(AND(AL$3&gt;=$I150,AL$3&lt;DATE(YEAR($I150),MONTH($I150)+$H150,1),$H150&lt;&gt;0),$G150,0)*тех!AW$6</f>
        <v>0</v>
      </c>
      <c r="AM150" s="64">
        <f>IF(AND(AM$3&gt;=$I150,AM$3&lt;DATE(YEAR($I150),MONTH($I150)+$H150,1),$H150&lt;&gt;0),$G150,0)*тех!AX$6</f>
        <v>0</v>
      </c>
      <c r="AN150" s="64">
        <f>IF(AND(AN$3&gt;=$I150,AN$3&lt;DATE(YEAR($I150),MONTH($I150)+$H150,1),$H150&lt;&gt;0),$G150,0)*тех!AY$6</f>
        <v>0</v>
      </c>
      <c r="AO150" s="64">
        <f>IF(AND(AO$3&gt;=$I150,AO$3&lt;DATE(YEAR($I150),MONTH($I150)+$H150,1),$H150&lt;&gt;0),$G150,0)*тех!AZ$6</f>
        <v>0</v>
      </c>
      <c r="AP150" s="64">
        <f>IF(AND(AP$3&gt;=$I150,AP$3&lt;DATE(YEAR($I150),MONTH($I150)+$H150,1),$H150&lt;&gt;0),$G150,0)*тех!BA$6</f>
        <v>0</v>
      </c>
      <c r="AQ150" s="64">
        <f>IF(AND(AQ$3&gt;=$I150,AQ$3&lt;DATE(YEAR($I150),MONTH($I150)+$H150,1),$H150&lt;&gt;0),$G150,0)*тех!BB$6</f>
        <v>0</v>
      </c>
      <c r="AR150" s="64">
        <f>IF(AND(AR$3&gt;=$I150,AR$3&lt;DATE(YEAR($I150),MONTH($I150)+$H150,1),$H150&lt;&gt;0),$G150,0)*тех!BC$6</f>
        <v>0</v>
      </c>
      <c r="AS150" s="64">
        <f>IF(AND(AS$3&gt;=$I150,AS$3&lt;DATE(YEAR($I150),MONTH($I150)+$H150,1),$H150&lt;&gt;0),$G150,0)*тех!BD$6</f>
        <v>0</v>
      </c>
      <c r="AT150" s="64">
        <f>IF(AND(AT$3&gt;=$I150,AT$3&lt;DATE(YEAR($I150),MONTH($I150)+$H150,1),$H150&lt;&gt;0),$G150,0)*тех!BE$6</f>
        <v>0</v>
      </c>
      <c r="AU150" s="64">
        <f>IF(AND(AU$3&gt;=$I150,AU$3&lt;DATE(YEAR($I150),MONTH($I150)+$H150,1),$H150&lt;&gt;0),$G150,0)*тех!BF$6</f>
        <v>0</v>
      </c>
      <c r="AV150" s="64">
        <f>IF(AND(AV$3&gt;=$I150,AV$3&lt;DATE(YEAR($I150),MONTH($I150)+$H150,1),$H150&lt;&gt;0),$G150,0)*тех!BG$6</f>
        <v>0</v>
      </c>
      <c r="AW150" s="64">
        <f>IF(AND(AW$3&gt;=$I150,AW$3&lt;DATE(YEAR($I150),MONTH($I150)+$H150,1),$H150&lt;&gt;0),$G150,0)*тех!BH$6</f>
        <v>0</v>
      </c>
      <c r="AX150" s="64">
        <f>IF(AND(AX$3&gt;=$I150,AX$3&lt;DATE(YEAR($I150),MONTH($I150)+$H150,1),$H150&lt;&gt;0),$G150,0)*тех!BI$6</f>
        <v>0</v>
      </c>
      <c r="AY150" s="64">
        <f>IF(AND(AY$3&gt;=$I150,AY$3&lt;DATE(YEAR($I150),MONTH($I150)+$H150,1),$H150&lt;&gt;0),$G150,0)*тех!BJ$6</f>
        <v>0</v>
      </c>
      <c r="AZ150" s="64">
        <f>IF(AND(AZ$3&gt;=$I150,AZ$3&lt;DATE(YEAR($I150),MONTH($I150)+$H150,1),$H150&lt;&gt;0),$G150,0)*тех!BK$6</f>
        <v>0</v>
      </c>
      <c r="BA150" s="64">
        <f>IF(AND(BA$3&gt;=$I150,BA$3&lt;DATE(YEAR($I150),MONTH($I150)+$H150,1),$H150&lt;&gt;0),$G150,0)*тех!BL$6</f>
        <v>0</v>
      </c>
      <c r="BB150" s="64">
        <f>IF(AND(BB$3&gt;=$I150,BB$3&lt;DATE(YEAR($I150),MONTH($I150)+$H150,1),$H150&lt;&gt;0),$G150,0)*тех!BM$6</f>
        <v>0</v>
      </c>
      <c r="BC150" s="64">
        <f>IF(AND(BC$3&gt;=$I150,BC$3&lt;DATE(YEAR($I150),MONTH($I150)+$H150,1),$H150&lt;&gt;0),$G150,0)*тех!BN$6</f>
        <v>0</v>
      </c>
      <c r="BD150" s="64">
        <f>IF(AND(BD$3&gt;=$I150,BD$3&lt;DATE(YEAR($I150),MONTH($I150)+$H150,1),$H150&lt;&gt;0),$G150,0)*тех!BO$6</f>
        <v>0</v>
      </c>
      <c r="BE150" s="64">
        <f>IF(AND(BE$3&gt;=$I150,BE$3&lt;DATE(YEAR($I150),MONTH($I150)+$H150,1),$H150&lt;&gt;0),$G150,0)*тех!BP$6</f>
        <v>0</v>
      </c>
      <c r="BF150" s="64">
        <f>IF(AND(BF$3&gt;=$I150,BF$3&lt;DATE(YEAR($I150),MONTH($I150)+$H150,1),$H150&lt;&gt;0),$G150,0)*тех!BQ$6</f>
        <v>0</v>
      </c>
      <c r="BG150" s="64">
        <f>IF(AND(BG$3&gt;=$I150,BG$3&lt;DATE(YEAR($I150),MONTH($I150)+$H150,1),$H150&lt;&gt;0),$G150,0)*тех!BR$6</f>
        <v>0</v>
      </c>
      <c r="BH150" s="64">
        <f>IF(AND(BH$3&gt;=$I150,BH$3&lt;DATE(YEAR($I150),MONTH($I150)+$H150,1),$H150&lt;&gt;0),$G150,0)*тех!BS$6</f>
        <v>0</v>
      </c>
      <c r="BI150" s="64">
        <f>IF(AND(BI$3&gt;=$I150,BI$3&lt;DATE(YEAR($I150),MONTH($I150)+$H150,1),$H150&lt;&gt;0),$G150,0)*тех!BT$6</f>
        <v>0</v>
      </c>
      <c r="BJ150" s="64">
        <f>IF(AND(BJ$3&gt;=$I150,BJ$3&lt;DATE(YEAR($I150),MONTH($I150)+$H150,1),$H150&lt;&gt;0),$G150,0)*тех!BU$6</f>
        <v>0</v>
      </c>
      <c r="BK150" s="64">
        <f>IF(AND(BK$3&gt;=$I150,BK$3&lt;DATE(YEAR($I150),MONTH($I150)+$H150,1),$H150&lt;&gt;0),$G150,0)*тех!BV$6</f>
        <v>0</v>
      </c>
      <c r="BL150" s="64">
        <f>IF(AND(BL$3&gt;=$I150,BL$3&lt;DATE(YEAR($I150),MONTH($I150)+$H150,1),$H150&lt;&gt;0),$G150,0)*тех!BW$6</f>
        <v>0</v>
      </c>
      <c r="BM150" s="64">
        <f>IF(AND(BM$3&gt;=$I150,BM$3&lt;DATE(YEAR($I150),MONTH($I150)+$H150,1),$H150&lt;&gt;0),$G150,0)*тех!BX$6</f>
        <v>0</v>
      </c>
      <c r="BN150" s="64">
        <f>IF(AND(BN$3&gt;=$I150,BN$3&lt;DATE(YEAR($I150),MONTH($I150)+$H150,1),$H150&lt;&gt;0),$G150,0)*тех!BY$6</f>
        <v>0</v>
      </c>
      <c r="BO150" s="64">
        <f>IF(AND(BO$3&gt;=$I150,BO$3&lt;DATE(YEAR($I150),MONTH($I150)+$H150,1),$H150&lt;&gt;0),$G150,0)*тех!BZ$6</f>
        <v>0</v>
      </c>
      <c r="BP150" s="64">
        <f>IF(AND(BP$3&gt;=$I150,BP$3&lt;DATE(YEAR($I150),MONTH($I150)+$H150,1),$H150&lt;&gt;0),$G150,0)*тех!CA$6</f>
        <v>0</v>
      </c>
      <c r="BQ150" s="64">
        <f>IF(AND(BQ$3&gt;=$I150,BQ$3&lt;DATE(YEAR($I150),MONTH($I150)+$H150,1),$H150&lt;&gt;0),$G150,0)*тех!CB$6</f>
        <v>0</v>
      </c>
      <c r="BR150" s="64">
        <f>IF(AND(BR$3&gt;=$I150,BR$3&lt;DATE(YEAR($I150),MONTH($I150)+$H150,1),$H150&lt;&gt;0),$G150,0)*тех!CC$6</f>
        <v>0</v>
      </c>
      <c r="BS150" s="64">
        <f>IF(AND(BS$3&gt;=$I150,BS$3&lt;DATE(YEAR($I150),MONTH($I150)+$H150,1),$H150&lt;&gt;0),$G150,0)*тех!CD$6</f>
        <v>0</v>
      </c>
      <c r="BT150" s="64">
        <f>IF(AND(BT$3&gt;=$I150,BT$3&lt;DATE(YEAR($I150),MONTH($I150)+$H150,1),$H150&lt;&gt;0),$G150,0)*тех!CE$6</f>
        <v>0</v>
      </c>
    </row>
    <row r="151" spans="2:72" hidden="1">
      <c r="B151" s="3">
        <v>27</v>
      </c>
      <c r="C151" s="19"/>
      <c r="D151" s="80" t="s">
        <v>100</v>
      </c>
      <c r="E151" s="71"/>
      <c r="F151" s="19"/>
      <c r="G151" s="76">
        <f t="shared" si="75"/>
        <v>0</v>
      </c>
      <c r="H151" s="19"/>
      <c r="I151" s="19"/>
      <c r="J151" s="106" t="s">
        <v>100</v>
      </c>
      <c r="K151" s="106" t="s">
        <v>100</v>
      </c>
      <c r="M151" s="64">
        <f>IF(AND(M$3&gt;=$I151,M$3&lt;DATE(YEAR($I151),MONTH($I151)+$H151,1),$H151&lt;&gt;0),$G151,0)*тех!X$6</f>
        <v>0</v>
      </c>
      <c r="N151" s="64">
        <f>IF(AND(N$3&gt;=$I151,N$3&lt;DATE(YEAR($I151),MONTH($I151)+$H151,1),$H151&lt;&gt;0),$G151,0)*тех!Y$6</f>
        <v>0</v>
      </c>
      <c r="O151" s="64">
        <f>IF(AND(O$3&gt;=$I151,O$3&lt;DATE(YEAR($I151),MONTH($I151)+$H151,1),$H151&lt;&gt;0),$G151,0)*тех!Z$6</f>
        <v>0</v>
      </c>
      <c r="P151" s="64">
        <f>IF(AND(P$3&gt;=$I151,P$3&lt;DATE(YEAR($I151),MONTH($I151)+$H151,1),$H151&lt;&gt;0),$G151,0)*тех!AA$6</f>
        <v>0</v>
      </c>
      <c r="Q151" s="64">
        <f>IF(AND(Q$3&gt;=$I151,Q$3&lt;DATE(YEAR($I151),MONTH($I151)+$H151,1),$H151&lt;&gt;0),$G151,0)*тех!AB$6</f>
        <v>0</v>
      </c>
      <c r="R151" s="64">
        <f>IF(AND(R$3&gt;=$I151,R$3&lt;DATE(YEAR($I151),MONTH($I151)+$H151,1),$H151&lt;&gt;0),$G151,0)*тех!AC$6</f>
        <v>0</v>
      </c>
      <c r="S151" s="64">
        <f>IF(AND(S$3&gt;=$I151,S$3&lt;DATE(YEAR($I151),MONTH($I151)+$H151,1),$H151&lt;&gt;0),$G151,0)*тех!AD$6</f>
        <v>0</v>
      </c>
      <c r="T151" s="64">
        <f>IF(AND(T$3&gt;=$I151,T$3&lt;DATE(YEAR($I151),MONTH($I151)+$H151,1),$H151&lt;&gt;0),$G151,0)*тех!AE$6</f>
        <v>0</v>
      </c>
      <c r="U151" s="64">
        <f>IF(AND(U$3&gt;=$I151,U$3&lt;DATE(YEAR($I151),MONTH($I151)+$H151,1),$H151&lt;&gt;0),$G151,0)*тех!AF$6</f>
        <v>0</v>
      </c>
      <c r="V151" s="64">
        <f>IF(AND(V$3&gt;=$I151,V$3&lt;DATE(YEAR($I151),MONTH($I151)+$H151,1),$H151&lt;&gt;0),$G151,0)*тех!AG$6</f>
        <v>0</v>
      </c>
      <c r="W151" s="64">
        <f>IF(AND(W$3&gt;=$I151,W$3&lt;DATE(YEAR($I151),MONTH($I151)+$H151,1),$H151&lt;&gt;0),$G151,0)*тех!AH$6</f>
        <v>0</v>
      </c>
      <c r="X151" s="64">
        <f>IF(AND(X$3&gt;=$I151,X$3&lt;DATE(YEAR($I151),MONTH($I151)+$H151,1),$H151&lt;&gt;0),$G151,0)*тех!AI$6</f>
        <v>0</v>
      </c>
      <c r="Y151" s="64">
        <f>IF(AND(Y$3&gt;=$I151,Y$3&lt;DATE(YEAR($I151),MONTH($I151)+$H151,1),$H151&lt;&gt;0),$G151,0)*тех!AJ$6</f>
        <v>0</v>
      </c>
      <c r="Z151" s="64">
        <f>IF(AND(Z$3&gt;=$I151,Z$3&lt;DATE(YEAR($I151),MONTH($I151)+$H151,1),$H151&lt;&gt;0),$G151,0)*тех!AK$6</f>
        <v>0</v>
      </c>
      <c r="AA151" s="64">
        <f>IF(AND(AA$3&gt;=$I151,AA$3&lt;DATE(YEAR($I151),MONTH($I151)+$H151,1),$H151&lt;&gt;0),$G151,0)*тех!AL$6</f>
        <v>0</v>
      </c>
      <c r="AB151" s="64">
        <f>IF(AND(AB$3&gt;=$I151,AB$3&lt;DATE(YEAR($I151),MONTH($I151)+$H151,1),$H151&lt;&gt;0),$G151,0)*тех!AM$6</f>
        <v>0</v>
      </c>
      <c r="AC151" s="64">
        <f>IF(AND(AC$3&gt;=$I151,AC$3&lt;DATE(YEAR($I151),MONTH($I151)+$H151,1),$H151&lt;&gt;0),$G151,0)*тех!AN$6</f>
        <v>0</v>
      </c>
      <c r="AD151" s="64">
        <f>IF(AND(AD$3&gt;=$I151,AD$3&lt;DATE(YEAR($I151),MONTH($I151)+$H151,1),$H151&lt;&gt;0),$G151,0)*тех!AO$6</f>
        <v>0</v>
      </c>
      <c r="AE151" s="64">
        <f>IF(AND(AE$3&gt;=$I151,AE$3&lt;DATE(YEAR($I151),MONTH($I151)+$H151,1),$H151&lt;&gt;0),$G151,0)*тех!AP$6</f>
        <v>0</v>
      </c>
      <c r="AF151" s="64">
        <f>IF(AND(AF$3&gt;=$I151,AF$3&lt;DATE(YEAR($I151),MONTH($I151)+$H151,1),$H151&lt;&gt;0),$G151,0)*тех!AQ$6</f>
        <v>0</v>
      </c>
      <c r="AG151" s="64">
        <f>IF(AND(AG$3&gt;=$I151,AG$3&lt;DATE(YEAR($I151),MONTH($I151)+$H151,1),$H151&lt;&gt;0),$G151,0)*тех!AR$6</f>
        <v>0</v>
      </c>
      <c r="AH151" s="64">
        <f>IF(AND(AH$3&gt;=$I151,AH$3&lt;DATE(YEAR($I151),MONTH($I151)+$H151,1),$H151&lt;&gt;0),$G151,0)*тех!AS$6</f>
        <v>0</v>
      </c>
      <c r="AI151" s="64">
        <f>IF(AND(AI$3&gt;=$I151,AI$3&lt;DATE(YEAR($I151),MONTH($I151)+$H151,1),$H151&lt;&gt;0),$G151,0)*тех!AT$6</f>
        <v>0</v>
      </c>
      <c r="AJ151" s="64">
        <f>IF(AND(AJ$3&gt;=$I151,AJ$3&lt;DATE(YEAR($I151),MONTH($I151)+$H151,1),$H151&lt;&gt;0),$G151,0)*тех!AU$6</f>
        <v>0</v>
      </c>
      <c r="AK151" s="64">
        <f>IF(AND(AK$3&gt;=$I151,AK$3&lt;DATE(YEAR($I151),MONTH($I151)+$H151,1),$H151&lt;&gt;0),$G151,0)*тех!AV$6</f>
        <v>0</v>
      </c>
      <c r="AL151" s="64">
        <f>IF(AND(AL$3&gt;=$I151,AL$3&lt;DATE(YEAR($I151),MONTH($I151)+$H151,1),$H151&lt;&gt;0),$G151,0)*тех!AW$6</f>
        <v>0</v>
      </c>
      <c r="AM151" s="64">
        <f>IF(AND(AM$3&gt;=$I151,AM$3&lt;DATE(YEAR($I151),MONTH($I151)+$H151,1),$H151&lt;&gt;0),$G151,0)*тех!AX$6</f>
        <v>0</v>
      </c>
      <c r="AN151" s="64">
        <f>IF(AND(AN$3&gt;=$I151,AN$3&lt;DATE(YEAR($I151),MONTH($I151)+$H151,1),$H151&lt;&gt;0),$G151,0)*тех!AY$6</f>
        <v>0</v>
      </c>
      <c r="AO151" s="64">
        <f>IF(AND(AO$3&gt;=$I151,AO$3&lt;DATE(YEAR($I151),MONTH($I151)+$H151,1),$H151&lt;&gt;0),$G151,0)*тех!AZ$6</f>
        <v>0</v>
      </c>
      <c r="AP151" s="64">
        <f>IF(AND(AP$3&gt;=$I151,AP$3&lt;DATE(YEAR($I151),MONTH($I151)+$H151,1),$H151&lt;&gt;0),$G151,0)*тех!BA$6</f>
        <v>0</v>
      </c>
      <c r="AQ151" s="64">
        <f>IF(AND(AQ$3&gt;=$I151,AQ$3&lt;DATE(YEAR($I151),MONTH($I151)+$H151,1),$H151&lt;&gt;0),$G151,0)*тех!BB$6</f>
        <v>0</v>
      </c>
      <c r="AR151" s="64">
        <f>IF(AND(AR$3&gt;=$I151,AR$3&lt;DATE(YEAR($I151),MONTH($I151)+$H151,1),$H151&lt;&gt;0),$G151,0)*тех!BC$6</f>
        <v>0</v>
      </c>
      <c r="AS151" s="64">
        <f>IF(AND(AS$3&gt;=$I151,AS$3&lt;DATE(YEAR($I151),MONTH($I151)+$H151,1),$H151&lt;&gt;0),$G151,0)*тех!BD$6</f>
        <v>0</v>
      </c>
      <c r="AT151" s="64">
        <f>IF(AND(AT$3&gt;=$I151,AT$3&lt;DATE(YEAR($I151),MONTH($I151)+$H151,1),$H151&lt;&gt;0),$G151,0)*тех!BE$6</f>
        <v>0</v>
      </c>
      <c r="AU151" s="64">
        <f>IF(AND(AU$3&gt;=$I151,AU$3&lt;DATE(YEAR($I151),MONTH($I151)+$H151,1),$H151&lt;&gt;0),$G151,0)*тех!BF$6</f>
        <v>0</v>
      </c>
      <c r="AV151" s="64">
        <f>IF(AND(AV$3&gt;=$I151,AV$3&lt;DATE(YEAR($I151),MONTH($I151)+$H151,1),$H151&lt;&gt;0),$G151,0)*тех!BG$6</f>
        <v>0</v>
      </c>
      <c r="AW151" s="64">
        <f>IF(AND(AW$3&gt;=$I151,AW$3&lt;DATE(YEAR($I151),MONTH($I151)+$H151,1),$H151&lt;&gt;0),$G151,0)*тех!BH$6</f>
        <v>0</v>
      </c>
      <c r="AX151" s="64">
        <f>IF(AND(AX$3&gt;=$I151,AX$3&lt;DATE(YEAR($I151),MONTH($I151)+$H151,1),$H151&lt;&gt;0),$G151,0)*тех!BI$6</f>
        <v>0</v>
      </c>
      <c r="AY151" s="64">
        <f>IF(AND(AY$3&gt;=$I151,AY$3&lt;DATE(YEAR($I151),MONTH($I151)+$H151,1),$H151&lt;&gt;0),$G151,0)*тех!BJ$6</f>
        <v>0</v>
      </c>
      <c r="AZ151" s="64">
        <f>IF(AND(AZ$3&gt;=$I151,AZ$3&lt;DATE(YEAR($I151),MONTH($I151)+$H151,1),$H151&lt;&gt;0),$G151,0)*тех!BK$6</f>
        <v>0</v>
      </c>
      <c r="BA151" s="64">
        <f>IF(AND(BA$3&gt;=$I151,BA$3&lt;DATE(YEAR($I151),MONTH($I151)+$H151,1),$H151&lt;&gt;0),$G151,0)*тех!BL$6</f>
        <v>0</v>
      </c>
      <c r="BB151" s="64">
        <f>IF(AND(BB$3&gt;=$I151,BB$3&lt;DATE(YEAR($I151),MONTH($I151)+$H151,1),$H151&lt;&gt;0),$G151,0)*тех!BM$6</f>
        <v>0</v>
      </c>
      <c r="BC151" s="64">
        <f>IF(AND(BC$3&gt;=$I151,BC$3&lt;DATE(YEAR($I151),MONTH($I151)+$H151,1),$H151&lt;&gt;0),$G151,0)*тех!BN$6</f>
        <v>0</v>
      </c>
      <c r="BD151" s="64">
        <f>IF(AND(BD$3&gt;=$I151,BD$3&lt;DATE(YEAR($I151),MONTH($I151)+$H151,1),$H151&lt;&gt;0),$G151,0)*тех!BO$6</f>
        <v>0</v>
      </c>
      <c r="BE151" s="64">
        <f>IF(AND(BE$3&gt;=$I151,BE$3&lt;DATE(YEAR($I151),MONTH($I151)+$H151,1),$H151&lt;&gt;0),$G151,0)*тех!BP$6</f>
        <v>0</v>
      </c>
      <c r="BF151" s="64">
        <f>IF(AND(BF$3&gt;=$I151,BF$3&lt;DATE(YEAR($I151),MONTH($I151)+$H151,1),$H151&lt;&gt;0),$G151,0)*тех!BQ$6</f>
        <v>0</v>
      </c>
      <c r="BG151" s="64">
        <f>IF(AND(BG$3&gt;=$I151,BG$3&lt;DATE(YEAR($I151),MONTH($I151)+$H151,1),$H151&lt;&gt;0),$G151,0)*тех!BR$6</f>
        <v>0</v>
      </c>
      <c r="BH151" s="64">
        <f>IF(AND(BH$3&gt;=$I151,BH$3&lt;DATE(YEAR($I151),MONTH($I151)+$H151,1),$H151&lt;&gt;0),$G151,0)*тех!BS$6</f>
        <v>0</v>
      </c>
      <c r="BI151" s="64">
        <f>IF(AND(BI$3&gt;=$I151,BI$3&lt;DATE(YEAR($I151),MONTH($I151)+$H151,1),$H151&lt;&gt;0),$G151,0)*тех!BT$6</f>
        <v>0</v>
      </c>
      <c r="BJ151" s="64">
        <f>IF(AND(BJ$3&gt;=$I151,BJ$3&lt;DATE(YEAR($I151),MONTH($I151)+$H151,1),$H151&lt;&gt;0),$G151,0)*тех!BU$6</f>
        <v>0</v>
      </c>
      <c r="BK151" s="64">
        <f>IF(AND(BK$3&gt;=$I151,BK$3&lt;DATE(YEAR($I151),MONTH($I151)+$H151,1),$H151&lt;&gt;0),$G151,0)*тех!BV$6</f>
        <v>0</v>
      </c>
      <c r="BL151" s="64">
        <f>IF(AND(BL$3&gt;=$I151,BL$3&lt;DATE(YEAR($I151),MONTH($I151)+$H151,1),$H151&lt;&gt;0),$G151,0)*тех!BW$6</f>
        <v>0</v>
      </c>
      <c r="BM151" s="64">
        <f>IF(AND(BM$3&gt;=$I151,BM$3&lt;DATE(YEAR($I151),MONTH($I151)+$H151,1),$H151&lt;&gt;0),$G151,0)*тех!BX$6</f>
        <v>0</v>
      </c>
      <c r="BN151" s="64">
        <f>IF(AND(BN$3&gt;=$I151,BN$3&lt;DATE(YEAR($I151),MONTH($I151)+$H151,1),$H151&lt;&gt;0),$G151,0)*тех!BY$6</f>
        <v>0</v>
      </c>
      <c r="BO151" s="64">
        <f>IF(AND(BO$3&gt;=$I151,BO$3&lt;DATE(YEAR($I151),MONTH($I151)+$H151,1),$H151&lt;&gt;0),$G151,0)*тех!BZ$6</f>
        <v>0</v>
      </c>
      <c r="BP151" s="64">
        <f>IF(AND(BP$3&gt;=$I151,BP$3&lt;DATE(YEAR($I151),MONTH($I151)+$H151,1),$H151&lt;&gt;0),$G151,0)*тех!CA$6</f>
        <v>0</v>
      </c>
      <c r="BQ151" s="64">
        <f>IF(AND(BQ$3&gt;=$I151,BQ$3&lt;DATE(YEAR($I151),MONTH($I151)+$H151,1),$H151&lt;&gt;0),$G151,0)*тех!CB$6</f>
        <v>0</v>
      </c>
      <c r="BR151" s="64">
        <f>IF(AND(BR$3&gt;=$I151,BR$3&lt;DATE(YEAR($I151),MONTH($I151)+$H151,1),$H151&lt;&gt;0),$G151,0)*тех!CC$6</f>
        <v>0</v>
      </c>
      <c r="BS151" s="64">
        <f>IF(AND(BS$3&gt;=$I151,BS$3&lt;DATE(YEAR($I151),MONTH($I151)+$H151,1),$H151&lt;&gt;0),$G151,0)*тех!CD$6</f>
        <v>0</v>
      </c>
      <c r="BT151" s="64">
        <f>IF(AND(BT$3&gt;=$I151,BT$3&lt;DATE(YEAR($I151),MONTH($I151)+$H151,1),$H151&lt;&gt;0),$G151,0)*тех!CE$6</f>
        <v>0</v>
      </c>
    </row>
    <row r="152" spans="2:72" hidden="1">
      <c r="B152" s="3">
        <v>28</v>
      </c>
      <c r="C152" s="19"/>
      <c r="D152" s="80" t="s">
        <v>100</v>
      </c>
      <c r="E152" s="71"/>
      <c r="F152" s="19"/>
      <c r="G152" s="76">
        <f t="shared" si="75"/>
        <v>0</v>
      </c>
      <c r="H152" s="19"/>
      <c r="I152" s="19"/>
      <c r="J152" s="106" t="s">
        <v>100</v>
      </c>
      <c r="K152" s="106" t="s">
        <v>100</v>
      </c>
      <c r="M152" s="64">
        <f>IF(AND(M$3&gt;=$I152,M$3&lt;DATE(YEAR($I152),MONTH($I152)+$H152,1),$H152&lt;&gt;0),$G152,0)*тех!X$6</f>
        <v>0</v>
      </c>
      <c r="N152" s="64">
        <f>IF(AND(N$3&gt;=$I152,N$3&lt;DATE(YEAR($I152),MONTH($I152)+$H152,1),$H152&lt;&gt;0),$G152,0)*тех!Y$6</f>
        <v>0</v>
      </c>
      <c r="O152" s="64">
        <f>IF(AND(O$3&gt;=$I152,O$3&lt;DATE(YEAR($I152),MONTH($I152)+$H152,1),$H152&lt;&gt;0),$G152,0)*тех!Z$6</f>
        <v>0</v>
      </c>
      <c r="P152" s="64">
        <f>IF(AND(P$3&gt;=$I152,P$3&lt;DATE(YEAR($I152),MONTH($I152)+$H152,1),$H152&lt;&gt;0),$G152,0)*тех!AA$6</f>
        <v>0</v>
      </c>
      <c r="Q152" s="64">
        <f>IF(AND(Q$3&gt;=$I152,Q$3&lt;DATE(YEAR($I152),MONTH($I152)+$H152,1),$H152&lt;&gt;0),$G152,0)*тех!AB$6</f>
        <v>0</v>
      </c>
      <c r="R152" s="64">
        <f>IF(AND(R$3&gt;=$I152,R$3&lt;DATE(YEAR($I152),MONTH($I152)+$H152,1),$H152&lt;&gt;0),$G152,0)*тех!AC$6</f>
        <v>0</v>
      </c>
      <c r="S152" s="64">
        <f>IF(AND(S$3&gt;=$I152,S$3&lt;DATE(YEAR($I152),MONTH($I152)+$H152,1),$H152&lt;&gt;0),$G152,0)*тех!AD$6</f>
        <v>0</v>
      </c>
      <c r="T152" s="64">
        <f>IF(AND(T$3&gt;=$I152,T$3&lt;DATE(YEAR($I152),MONTH($I152)+$H152,1),$H152&lt;&gt;0),$G152,0)*тех!AE$6</f>
        <v>0</v>
      </c>
      <c r="U152" s="64">
        <f>IF(AND(U$3&gt;=$I152,U$3&lt;DATE(YEAR($I152),MONTH($I152)+$H152,1),$H152&lt;&gt;0),$G152,0)*тех!AF$6</f>
        <v>0</v>
      </c>
      <c r="V152" s="64">
        <f>IF(AND(V$3&gt;=$I152,V$3&lt;DATE(YEAR($I152),MONTH($I152)+$H152,1),$H152&lt;&gt;0),$G152,0)*тех!AG$6</f>
        <v>0</v>
      </c>
      <c r="W152" s="64">
        <f>IF(AND(W$3&gt;=$I152,W$3&lt;DATE(YEAR($I152),MONTH($I152)+$H152,1),$H152&lt;&gt;0),$G152,0)*тех!AH$6</f>
        <v>0</v>
      </c>
      <c r="X152" s="64">
        <f>IF(AND(X$3&gt;=$I152,X$3&lt;DATE(YEAR($I152),MONTH($I152)+$H152,1),$H152&lt;&gt;0),$G152,0)*тех!AI$6</f>
        <v>0</v>
      </c>
      <c r="Y152" s="64">
        <f>IF(AND(Y$3&gt;=$I152,Y$3&lt;DATE(YEAR($I152),MONTH($I152)+$H152,1),$H152&lt;&gt;0),$G152,0)*тех!AJ$6</f>
        <v>0</v>
      </c>
      <c r="Z152" s="64">
        <f>IF(AND(Z$3&gt;=$I152,Z$3&lt;DATE(YEAR($I152),MONTH($I152)+$H152,1),$H152&lt;&gt;0),$G152,0)*тех!AK$6</f>
        <v>0</v>
      </c>
      <c r="AA152" s="64">
        <f>IF(AND(AA$3&gt;=$I152,AA$3&lt;DATE(YEAR($I152),MONTH($I152)+$H152,1),$H152&lt;&gt;0),$G152,0)*тех!AL$6</f>
        <v>0</v>
      </c>
      <c r="AB152" s="64">
        <f>IF(AND(AB$3&gt;=$I152,AB$3&lt;DATE(YEAR($I152),MONTH($I152)+$H152,1),$H152&lt;&gt;0),$G152,0)*тех!AM$6</f>
        <v>0</v>
      </c>
      <c r="AC152" s="64">
        <f>IF(AND(AC$3&gt;=$I152,AC$3&lt;DATE(YEAR($I152),MONTH($I152)+$H152,1),$H152&lt;&gt;0),$G152,0)*тех!AN$6</f>
        <v>0</v>
      </c>
      <c r="AD152" s="64">
        <f>IF(AND(AD$3&gt;=$I152,AD$3&lt;DATE(YEAR($I152),MONTH($I152)+$H152,1),$H152&lt;&gt;0),$G152,0)*тех!AO$6</f>
        <v>0</v>
      </c>
      <c r="AE152" s="64">
        <f>IF(AND(AE$3&gt;=$I152,AE$3&lt;DATE(YEAR($I152),MONTH($I152)+$H152,1),$H152&lt;&gt;0),$G152,0)*тех!AP$6</f>
        <v>0</v>
      </c>
      <c r="AF152" s="64">
        <f>IF(AND(AF$3&gt;=$I152,AF$3&lt;DATE(YEAR($I152),MONTH($I152)+$H152,1),$H152&lt;&gt;0),$G152,0)*тех!AQ$6</f>
        <v>0</v>
      </c>
      <c r="AG152" s="64">
        <f>IF(AND(AG$3&gt;=$I152,AG$3&lt;DATE(YEAR($I152),MONTH($I152)+$H152,1),$H152&lt;&gt;0),$G152,0)*тех!AR$6</f>
        <v>0</v>
      </c>
      <c r="AH152" s="64">
        <f>IF(AND(AH$3&gt;=$I152,AH$3&lt;DATE(YEAR($I152),MONTH($I152)+$H152,1),$H152&lt;&gt;0),$G152,0)*тех!AS$6</f>
        <v>0</v>
      </c>
      <c r="AI152" s="64">
        <f>IF(AND(AI$3&gt;=$I152,AI$3&lt;DATE(YEAR($I152),MONTH($I152)+$H152,1),$H152&lt;&gt;0),$G152,0)*тех!AT$6</f>
        <v>0</v>
      </c>
      <c r="AJ152" s="64">
        <f>IF(AND(AJ$3&gt;=$I152,AJ$3&lt;DATE(YEAR($I152),MONTH($I152)+$H152,1),$H152&lt;&gt;0),$G152,0)*тех!AU$6</f>
        <v>0</v>
      </c>
      <c r="AK152" s="64">
        <f>IF(AND(AK$3&gt;=$I152,AK$3&lt;DATE(YEAR($I152),MONTH($I152)+$H152,1),$H152&lt;&gt;0),$G152,0)*тех!AV$6</f>
        <v>0</v>
      </c>
      <c r="AL152" s="64">
        <f>IF(AND(AL$3&gt;=$I152,AL$3&lt;DATE(YEAR($I152),MONTH($I152)+$H152,1),$H152&lt;&gt;0),$G152,0)*тех!AW$6</f>
        <v>0</v>
      </c>
      <c r="AM152" s="64">
        <f>IF(AND(AM$3&gt;=$I152,AM$3&lt;DATE(YEAR($I152),MONTH($I152)+$H152,1),$H152&lt;&gt;0),$G152,0)*тех!AX$6</f>
        <v>0</v>
      </c>
      <c r="AN152" s="64">
        <f>IF(AND(AN$3&gt;=$I152,AN$3&lt;DATE(YEAR($I152),MONTH($I152)+$H152,1),$H152&lt;&gt;0),$G152,0)*тех!AY$6</f>
        <v>0</v>
      </c>
      <c r="AO152" s="64">
        <f>IF(AND(AO$3&gt;=$I152,AO$3&lt;DATE(YEAR($I152),MONTH($I152)+$H152,1),$H152&lt;&gt;0),$G152,0)*тех!AZ$6</f>
        <v>0</v>
      </c>
      <c r="AP152" s="64">
        <f>IF(AND(AP$3&gt;=$I152,AP$3&lt;DATE(YEAR($I152),MONTH($I152)+$H152,1),$H152&lt;&gt;0),$G152,0)*тех!BA$6</f>
        <v>0</v>
      </c>
      <c r="AQ152" s="64">
        <f>IF(AND(AQ$3&gt;=$I152,AQ$3&lt;DATE(YEAR($I152),MONTH($I152)+$H152,1),$H152&lt;&gt;0),$G152,0)*тех!BB$6</f>
        <v>0</v>
      </c>
      <c r="AR152" s="64">
        <f>IF(AND(AR$3&gt;=$I152,AR$3&lt;DATE(YEAR($I152),MONTH($I152)+$H152,1),$H152&lt;&gt;0),$G152,0)*тех!BC$6</f>
        <v>0</v>
      </c>
      <c r="AS152" s="64">
        <f>IF(AND(AS$3&gt;=$I152,AS$3&lt;DATE(YEAR($I152),MONTH($I152)+$H152,1),$H152&lt;&gt;0),$G152,0)*тех!BD$6</f>
        <v>0</v>
      </c>
      <c r="AT152" s="64">
        <f>IF(AND(AT$3&gt;=$I152,AT$3&lt;DATE(YEAR($I152),MONTH($I152)+$H152,1),$H152&lt;&gt;0),$G152,0)*тех!BE$6</f>
        <v>0</v>
      </c>
      <c r="AU152" s="64">
        <f>IF(AND(AU$3&gt;=$I152,AU$3&lt;DATE(YEAR($I152),MONTH($I152)+$H152,1),$H152&lt;&gt;0),$G152,0)*тех!BF$6</f>
        <v>0</v>
      </c>
      <c r="AV152" s="64">
        <f>IF(AND(AV$3&gt;=$I152,AV$3&lt;DATE(YEAR($I152),MONTH($I152)+$H152,1),$H152&lt;&gt;0),$G152,0)*тех!BG$6</f>
        <v>0</v>
      </c>
      <c r="AW152" s="64">
        <f>IF(AND(AW$3&gt;=$I152,AW$3&lt;DATE(YEAR($I152),MONTH($I152)+$H152,1),$H152&lt;&gt;0),$G152,0)*тех!BH$6</f>
        <v>0</v>
      </c>
      <c r="AX152" s="64">
        <f>IF(AND(AX$3&gt;=$I152,AX$3&lt;DATE(YEAR($I152),MONTH($I152)+$H152,1),$H152&lt;&gt;0),$G152,0)*тех!BI$6</f>
        <v>0</v>
      </c>
      <c r="AY152" s="64">
        <f>IF(AND(AY$3&gt;=$I152,AY$3&lt;DATE(YEAR($I152),MONTH($I152)+$H152,1),$H152&lt;&gt;0),$G152,0)*тех!BJ$6</f>
        <v>0</v>
      </c>
      <c r="AZ152" s="64">
        <f>IF(AND(AZ$3&gt;=$I152,AZ$3&lt;DATE(YEAR($I152),MONTH($I152)+$H152,1),$H152&lt;&gt;0),$G152,0)*тех!BK$6</f>
        <v>0</v>
      </c>
      <c r="BA152" s="64">
        <f>IF(AND(BA$3&gt;=$I152,BA$3&lt;DATE(YEAR($I152),MONTH($I152)+$H152,1),$H152&lt;&gt;0),$G152,0)*тех!BL$6</f>
        <v>0</v>
      </c>
      <c r="BB152" s="64">
        <f>IF(AND(BB$3&gt;=$I152,BB$3&lt;DATE(YEAR($I152),MONTH($I152)+$H152,1),$H152&lt;&gt;0),$G152,0)*тех!BM$6</f>
        <v>0</v>
      </c>
      <c r="BC152" s="64">
        <f>IF(AND(BC$3&gt;=$I152,BC$3&lt;DATE(YEAR($I152),MONTH($I152)+$H152,1),$H152&lt;&gt;0),$G152,0)*тех!BN$6</f>
        <v>0</v>
      </c>
      <c r="BD152" s="64">
        <f>IF(AND(BD$3&gt;=$I152,BD$3&lt;DATE(YEAR($I152),MONTH($I152)+$H152,1),$H152&lt;&gt;0),$G152,0)*тех!BO$6</f>
        <v>0</v>
      </c>
      <c r="BE152" s="64">
        <f>IF(AND(BE$3&gt;=$I152,BE$3&lt;DATE(YEAR($I152),MONTH($I152)+$H152,1),$H152&lt;&gt;0),$G152,0)*тех!BP$6</f>
        <v>0</v>
      </c>
      <c r="BF152" s="64">
        <f>IF(AND(BF$3&gt;=$I152,BF$3&lt;DATE(YEAR($I152),MONTH($I152)+$H152,1),$H152&lt;&gt;0),$G152,0)*тех!BQ$6</f>
        <v>0</v>
      </c>
      <c r="BG152" s="64">
        <f>IF(AND(BG$3&gt;=$I152,BG$3&lt;DATE(YEAR($I152),MONTH($I152)+$H152,1),$H152&lt;&gt;0),$G152,0)*тех!BR$6</f>
        <v>0</v>
      </c>
      <c r="BH152" s="64">
        <f>IF(AND(BH$3&gt;=$I152,BH$3&lt;DATE(YEAR($I152),MONTH($I152)+$H152,1),$H152&lt;&gt;0),$G152,0)*тех!BS$6</f>
        <v>0</v>
      </c>
      <c r="BI152" s="64">
        <f>IF(AND(BI$3&gt;=$I152,BI$3&lt;DATE(YEAR($I152),MONTH($I152)+$H152,1),$H152&lt;&gt;0),$G152,0)*тех!BT$6</f>
        <v>0</v>
      </c>
      <c r="BJ152" s="64">
        <f>IF(AND(BJ$3&gt;=$I152,BJ$3&lt;DATE(YEAR($I152),MONTH($I152)+$H152,1),$H152&lt;&gt;0),$G152,0)*тех!BU$6</f>
        <v>0</v>
      </c>
      <c r="BK152" s="64">
        <f>IF(AND(BK$3&gt;=$I152,BK$3&lt;DATE(YEAR($I152),MONTH($I152)+$H152,1),$H152&lt;&gt;0),$G152,0)*тех!BV$6</f>
        <v>0</v>
      </c>
      <c r="BL152" s="64">
        <f>IF(AND(BL$3&gt;=$I152,BL$3&lt;DATE(YEAR($I152),MONTH($I152)+$H152,1),$H152&lt;&gt;0),$G152,0)*тех!BW$6</f>
        <v>0</v>
      </c>
      <c r="BM152" s="64">
        <f>IF(AND(BM$3&gt;=$I152,BM$3&lt;DATE(YEAR($I152),MONTH($I152)+$H152,1),$H152&lt;&gt;0),$G152,0)*тех!BX$6</f>
        <v>0</v>
      </c>
      <c r="BN152" s="64">
        <f>IF(AND(BN$3&gt;=$I152,BN$3&lt;DATE(YEAR($I152),MONTH($I152)+$H152,1),$H152&lt;&gt;0),$G152,0)*тех!BY$6</f>
        <v>0</v>
      </c>
      <c r="BO152" s="64">
        <f>IF(AND(BO$3&gt;=$I152,BO$3&lt;DATE(YEAR($I152),MONTH($I152)+$H152,1),$H152&lt;&gt;0),$G152,0)*тех!BZ$6</f>
        <v>0</v>
      </c>
      <c r="BP152" s="64">
        <f>IF(AND(BP$3&gt;=$I152,BP$3&lt;DATE(YEAR($I152),MONTH($I152)+$H152,1),$H152&lt;&gt;0),$G152,0)*тех!CA$6</f>
        <v>0</v>
      </c>
      <c r="BQ152" s="64">
        <f>IF(AND(BQ$3&gt;=$I152,BQ$3&lt;DATE(YEAR($I152),MONTH($I152)+$H152,1),$H152&lt;&gt;0),$G152,0)*тех!CB$6</f>
        <v>0</v>
      </c>
      <c r="BR152" s="64">
        <f>IF(AND(BR$3&gt;=$I152,BR$3&lt;DATE(YEAR($I152),MONTH($I152)+$H152,1),$H152&lt;&gt;0),$G152,0)*тех!CC$6</f>
        <v>0</v>
      </c>
      <c r="BS152" s="64">
        <f>IF(AND(BS$3&gt;=$I152,BS$3&lt;DATE(YEAR($I152),MONTH($I152)+$H152,1),$H152&lt;&gt;0),$G152,0)*тех!CD$6</f>
        <v>0</v>
      </c>
      <c r="BT152" s="64">
        <f>IF(AND(BT$3&gt;=$I152,BT$3&lt;DATE(YEAR($I152),MONTH($I152)+$H152,1),$H152&lt;&gt;0),$G152,0)*тех!CE$6</f>
        <v>0</v>
      </c>
    </row>
    <row r="153" spans="2:72" hidden="1">
      <c r="B153" s="3">
        <v>29</v>
      </c>
      <c r="C153" s="19"/>
      <c r="D153" s="80" t="s">
        <v>100</v>
      </c>
      <c r="E153" s="71"/>
      <c r="F153" s="19"/>
      <c r="G153" s="76">
        <f t="shared" si="75"/>
        <v>0</v>
      </c>
      <c r="H153" s="19"/>
      <c r="I153" s="19"/>
      <c r="J153" s="106" t="s">
        <v>100</v>
      </c>
      <c r="K153" s="106" t="s">
        <v>100</v>
      </c>
      <c r="M153" s="64">
        <f>IF(AND(M$3&gt;=$I153,M$3&lt;DATE(YEAR($I153),MONTH($I153)+$H153,1),$H153&lt;&gt;0),$G153,0)*тех!X$6</f>
        <v>0</v>
      </c>
      <c r="N153" s="64">
        <f>IF(AND(N$3&gt;=$I153,N$3&lt;DATE(YEAR($I153),MONTH($I153)+$H153,1),$H153&lt;&gt;0),$G153,0)*тех!Y$6</f>
        <v>0</v>
      </c>
      <c r="O153" s="64">
        <f>IF(AND(O$3&gt;=$I153,O$3&lt;DATE(YEAR($I153),MONTH($I153)+$H153,1),$H153&lt;&gt;0),$G153,0)*тех!Z$6</f>
        <v>0</v>
      </c>
      <c r="P153" s="64">
        <f>IF(AND(P$3&gt;=$I153,P$3&lt;DATE(YEAR($I153),MONTH($I153)+$H153,1),$H153&lt;&gt;0),$G153,0)*тех!AA$6</f>
        <v>0</v>
      </c>
      <c r="Q153" s="64">
        <f>IF(AND(Q$3&gt;=$I153,Q$3&lt;DATE(YEAR($I153),MONTH($I153)+$H153,1),$H153&lt;&gt;0),$G153,0)*тех!AB$6</f>
        <v>0</v>
      </c>
      <c r="R153" s="64">
        <f>IF(AND(R$3&gt;=$I153,R$3&lt;DATE(YEAR($I153),MONTH($I153)+$H153,1),$H153&lt;&gt;0),$G153,0)*тех!AC$6</f>
        <v>0</v>
      </c>
      <c r="S153" s="64">
        <f>IF(AND(S$3&gt;=$I153,S$3&lt;DATE(YEAR($I153),MONTH($I153)+$H153,1),$H153&lt;&gt;0),$G153,0)*тех!AD$6</f>
        <v>0</v>
      </c>
      <c r="T153" s="64">
        <f>IF(AND(T$3&gt;=$I153,T$3&lt;DATE(YEAR($I153),MONTH($I153)+$H153,1),$H153&lt;&gt;0),$G153,0)*тех!AE$6</f>
        <v>0</v>
      </c>
      <c r="U153" s="64">
        <f>IF(AND(U$3&gt;=$I153,U$3&lt;DATE(YEAR($I153),MONTH($I153)+$H153,1),$H153&lt;&gt;0),$G153,0)*тех!AF$6</f>
        <v>0</v>
      </c>
      <c r="V153" s="64">
        <f>IF(AND(V$3&gt;=$I153,V$3&lt;DATE(YEAR($I153),MONTH($I153)+$H153,1),$H153&lt;&gt;0),$G153,0)*тех!AG$6</f>
        <v>0</v>
      </c>
      <c r="W153" s="64">
        <f>IF(AND(W$3&gt;=$I153,W$3&lt;DATE(YEAR($I153),MONTH($I153)+$H153,1),$H153&lt;&gt;0),$G153,0)*тех!AH$6</f>
        <v>0</v>
      </c>
      <c r="X153" s="64">
        <f>IF(AND(X$3&gt;=$I153,X$3&lt;DATE(YEAR($I153),MONTH($I153)+$H153,1),$H153&lt;&gt;0),$G153,0)*тех!AI$6</f>
        <v>0</v>
      </c>
      <c r="Y153" s="64">
        <f>IF(AND(Y$3&gt;=$I153,Y$3&lt;DATE(YEAR($I153),MONTH($I153)+$H153,1),$H153&lt;&gt;0),$G153,0)*тех!AJ$6</f>
        <v>0</v>
      </c>
      <c r="Z153" s="64">
        <f>IF(AND(Z$3&gt;=$I153,Z$3&lt;DATE(YEAR($I153),MONTH($I153)+$H153,1),$H153&lt;&gt;0),$G153,0)*тех!AK$6</f>
        <v>0</v>
      </c>
      <c r="AA153" s="64">
        <f>IF(AND(AA$3&gt;=$I153,AA$3&lt;DATE(YEAR($I153),MONTH($I153)+$H153,1),$H153&lt;&gt;0),$G153,0)*тех!AL$6</f>
        <v>0</v>
      </c>
      <c r="AB153" s="64">
        <f>IF(AND(AB$3&gt;=$I153,AB$3&lt;DATE(YEAR($I153),MONTH($I153)+$H153,1),$H153&lt;&gt;0),$G153,0)*тех!AM$6</f>
        <v>0</v>
      </c>
      <c r="AC153" s="64">
        <f>IF(AND(AC$3&gt;=$I153,AC$3&lt;DATE(YEAR($I153),MONTH($I153)+$H153,1),$H153&lt;&gt;0),$G153,0)*тех!AN$6</f>
        <v>0</v>
      </c>
      <c r="AD153" s="64">
        <f>IF(AND(AD$3&gt;=$I153,AD$3&lt;DATE(YEAR($I153),MONTH($I153)+$H153,1),$H153&lt;&gt;0),$G153,0)*тех!AO$6</f>
        <v>0</v>
      </c>
      <c r="AE153" s="64">
        <f>IF(AND(AE$3&gt;=$I153,AE$3&lt;DATE(YEAR($I153),MONTH($I153)+$H153,1),$H153&lt;&gt;0),$G153,0)*тех!AP$6</f>
        <v>0</v>
      </c>
      <c r="AF153" s="64">
        <f>IF(AND(AF$3&gt;=$I153,AF$3&lt;DATE(YEAR($I153),MONTH($I153)+$H153,1),$H153&lt;&gt;0),$G153,0)*тех!AQ$6</f>
        <v>0</v>
      </c>
      <c r="AG153" s="64">
        <f>IF(AND(AG$3&gt;=$I153,AG$3&lt;DATE(YEAR($I153),MONTH($I153)+$H153,1),$H153&lt;&gt;0),$G153,0)*тех!AR$6</f>
        <v>0</v>
      </c>
      <c r="AH153" s="64">
        <f>IF(AND(AH$3&gt;=$I153,AH$3&lt;DATE(YEAR($I153),MONTH($I153)+$H153,1),$H153&lt;&gt;0),$G153,0)*тех!AS$6</f>
        <v>0</v>
      </c>
      <c r="AI153" s="64">
        <f>IF(AND(AI$3&gt;=$I153,AI$3&lt;DATE(YEAR($I153),MONTH($I153)+$H153,1),$H153&lt;&gt;0),$G153,0)*тех!AT$6</f>
        <v>0</v>
      </c>
      <c r="AJ153" s="64">
        <f>IF(AND(AJ$3&gt;=$I153,AJ$3&lt;DATE(YEAR($I153),MONTH($I153)+$H153,1),$H153&lt;&gt;0),$G153,0)*тех!AU$6</f>
        <v>0</v>
      </c>
      <c r="AK153" s="64">
        <f>IF(AND(AK$3&gt;=$I153,AK$3&lt;DATE(YEAR($I153),MONTH($I153)+$H153,1),$H153&lt;&gt;0),$G153,0)*тех!AV$6</f>
        <v>0</v>
      </c>
      <c r="AL153" s="64">
        <f>IF(AND(AL$3&gt;=$I153,AL$3&lt;DATE(YEAR($I153),MONTH($I153)+$H153,1),$H153&lt;&gt;0),$G153,0)*тех!AW$6</f>
        <v>0</v>
      </c>
      <c r="AM153" s="64">
        <f>IF(AND(AM$3&gt;=$I153,AM$3&lt;DATE(YEAR($I153),MONTH($I153)+$H153,1),$H153&lt;&gt;0),$G153,0)*тех!AX$6</f>
        <v>0</v>
      </c>
      <c r="AN153" s="64">
        <f>IF(AND(AN$3&gt;=$I153,AN$3&lt;DATE(YEAR($I153),MONTH($I153)+$H153,1),$H153&lt;&gt;0),$G153,0)*тех!AY$6</f>
        <v>0</v>
      </c>
      <c r="AO153" s="64">
        <f>IF(AND(AO$3&gt;=$I153,AO$3&lt;DATE(YEAR($I153),MONTH($I153)+$H153,1),$H153&lt;&gt;0),$G153,0)*тех!AZ$6</f>
        <v>0</v>
      </c>
      <c r="AP153" s="64">
        <f>IF(AND(AP$3&gt;=$I153,AP$3&lt;DATE(YEAR($I153),MONTH($I153)+$H153,1),$H153&lt;&gt;0),$G153,0)*тех!BA$6</f>
        <v>0</v>
      </c>
      <c r="AQ153" s="64">
        <f>IF(AND(AQ$3&gt;=$I153,AQ$3&lt;DATE(YEAR($I153),MONTH($I153)+$H153,1),$H153&lt;&gt;0),$G153,0)*тех!BB$6</f>
        <v>0</v>
      </c>
      <c r="AR153" s="64">
        <f>IF(AND(AR$3&gt;=$I153,AR$3&lt;DATE(YEAR($I153),MONTH($I153)+$H153,1),$H153&lt;&gt;0),$G153,0)*тех!BC$6</f>
        <v>0</v>
      </c>
      <c r="AS153" s="64">
        <f>IF(AND(AS$3&gt;=$I153,AS$3&lt;DATE(YEAR($I153),MONTH($I153)+$H153,1),$H153&lt;&gt;0),$G153,0)*тех!BD$6</f>
        <v>0</v>
      </c>
      <c r="AT153" s="64">
        <f>IF(AND(AT$3&gt;=$I153,AT$3&lt;DATE(YEAR($I153),MONTH($I153)+$H153,1),$H153&lt;&gt;0),$G153,0)*тех!BE$6</f>
        <v>0</v>
      </c>
      <c r="AU153" s="64">
        <f>IF(AND(AU$3&gt;=$I153,AU$3&lt;DATE(YEAR($I153),MONTH($I153)+$H153,1),$H153&lt;&gt;0),$G153,0)*тех!BF$6</f>
        <v>0</v>
      </c>
      <c r="AV153" s="64">
        <f>IF(AND(AV$3&gt;=$I153,AV$3&lt;DATE(YEAR($I153),MONTH($I153)+$H153,1),$H153&lt;&gt;0),$G153,0)*тех!BG$6</f>
        <v>0</v>
      </c>
      <c r="AW153" s="64">
        <f>IF(AND(AW$3&gt;=$I153,AW$3&lt;DATE(YEAR($I153),MONTH($I153)+$H153,1),$H153&lt;&gt;0),$G153,0)*тех!BH$6</f>
        <v>0</v>
      </c>
      <c r="AX153" s="64">
        <f>IF(AND(AX$3&gt;=$I153,AX$3&lt;DATE(YEAR($I153),MONTH($I153)+$H153,1),$H153&lt;&gt;0),$G153,0)*тех!BI$6</f>
        <v>0</v>
      </c>
      <c r="AY153" s="64">
        <f>IF(AND(AY$3&gt;=$I153,AY$3&lt;DATE(YEAR($I153),MONTH($I153)+$H153,1),$H153&lt;&gt;0),$G153,0)*тех!BJ$6</f>
        <v>0</v>
      </c>
      <c r="AZ153" s="64">
        <f>IF(AND(AZ$3&gt;=$I153,AZ$3&lt;DATE(YEAR($I153),MONTH($I153)+$H153,1),$H153&lt;&gt;0),$G153,0)*тех!BK$6</f>
        <v>0</v>
      </c>
      <c r="BA153" s="64">
        <f>IF(AND(BA$3&gt;=$I153,BA$3&lt;DATE(YEAR($I153),MONTH($I153)+$H153,1),$H153&lt;&gt;0),$G153,0)*тех!BL$6</f>
        <v>0</v>
      </c>
      <c r="BB153" s="64">
        <f>IF(AND(BB$3&gt;=$I153,BB$3&lt;DATE(YEAR($I153),MONTH($I153)+$H153,1),$H153&lt;&gt;0),$G153,0)*тех!BM$6</f>
        <v>0</v>
      </c>
      <c r="BC153" s="64">
        <f>IF(AND(BC$3&gt;=$I153,BC$3&lt;DATE(YEAR($I153),MONTH($I153)+$H153,1),$H153&lt;&gt;0),$G153,0)*тех!BN$6</f>
        <v>0</v>
      </c>
      <c r="BD153" s="64">
        <f>IF(AND(BD$3&gt;=$I153,BD$3&lt;DATE(YEAR($I153),MONTH($I153)+$H153,1),$H153&lt;&gt;0),$G153,0)*тех!BO$6</f>
        <v>0</v>
      </c>
      <c r="BE153" s="64">
        <f>IF(AND(BE$3&gt;=$I153,BE$3&lt;DATE(YEAR($I153),MONTH($I153)+$H153,1),$H153&lt;&gt;0),$G153,0)*тех!BP$6</f>
        <v>0</v>
      </c>
      <c r="BF153" s="64">
        <f>IF(AND(BF$3&gt;=$I153,BF$3&lt;DATE(YEAR($I153),MONTH($I153)+$H153,1),$H153&lt;&gt;0),$G153,0)*тех!BQ$6</f>
        <v>0</v>
      </c>
      <c r="BG153" s="64">
        <f>IF(AND(BG$3&gt;=$I153,BG$3&lt;DATE(YEAR($I153),MONTH($I153)+$H153,1),$H153&lt;&gt;0),$G153,0)*тех!BR$6</f>
        <v>0</v>
      </c>
      <c r="BH153" s="64">
        <f>IF(AND(BH$3&gt;=$I153,BH$3&lt;DATE(YEAR($I153),MONTH($I153)+$H153,1),$H153&lt;&gt;0),$G153,0)*тех!BS$6</f>
        <v>0</v>
      </c>
      <c r="BI153" s="64">
        <f>IF(AND(BI$3&gt;=$I153,BI$3&lt;DATE(YEAR($I153),MONTH($I153)+$H153,1),$H153&lt;&gt;0),$G153,0)*тех!BT$6</f>
        <v>0</v>
      </c>
      <c r="BJ153" s="64">
        <f>IF(AND(BJ$3&gt;=$I153,BJ$3&lt;DATE(YEAR($I153),MONTH($I153)+$H153,1),$H153&lt;&gt;0),$G153,0)*тех!BU$6</f>
        <v>0</v>
      </c>
      <c r="BK153" s="64">
        <f>IF(AND(BK$3&gt;=$I153,BK$3&lt;DATE(YEAR($I153),MONTH($I153)+$H153,1),$H153&lt;&gt;0),$G153,0)*тех!BV$6</f>
        <v>0</v>
      </c>
      <c r="BL153" s="64">
        <f>IF(AND(BL$3&gt;=$I153,BL$3&lt;DATE(YEAR($I153),MONTH($I153)+$H153,1),$H153&lt;&gt;0),$G153,0)*тех!BW$6</f>
        <v>0</v>
      </c>
      <c r="BM153" s="64">
        <f>IF(AND(BM$3&gt;=$I153,BM$3&lt;DATE(YEAR($I153),MONTH($I153)+$H153,1),$H153&lt;&gt;0),$G153,0)*тех!BX$6</f>
        <v>0</v>
      </c>
      <c r="BN153" s="64">
        <f>IF(AND(BN$3&gt;=$I153,BN$3&lt;DATE(YEAR($I153),MONTH($I153)+$H153,1),$H153&lt;&gt;0),$G153,0)*тех!BY$6</f>
        <v>0</v>
      </c>
      <c r="BO153" s="64">
        <f>IF(AND(BO$3&gt;=$I153,BO$3&lt;DATE(YEAR($I153),MONTH($I153)+$H153,1),$H153&lt;&gt;0),$G153,0)*тех!BZ$6</f>
        <v>0</v>
      </c>
      <c r="BP153" s="64">
        <f>IF(AND(BP$3&gt;=$I153,BP$3&lt;DATE(YEAR($I153),MONTH($I153)+$H153,1),$H153&lt;&gt;0),$G153,0)*тех!CA$6</f>
        <v>0</v>
      </c>
      <c r="BQ153" s="64">
        <f>IF(AND(BQ$3&gt;=$I153,BQ$3&lt;DATE(YEAR($I153),MONTH($I153)+$H153,1),$H153&lt;&gt;0),$G153,0)*тех!CB$6</f>
        <v>0</v>
      </c>
      <c r="BR153" s="64">
        <f>IF(AND(BR$3&gt;=$I153,BR$3&lt;DATE(YEAR($I153),MONTH($I153)+$H153,1),$H153&lt;&gt;0),$G153,0)*тех!CC$6</f>
        <v>0</v>
      </c>
      <c r="BS153" s="64">
        <f>IF(AND(BS$3&gt;=$I153,BS$3&lt;DATE(YEAR($I153),MONTH($I153)+$H153,1),$H153&lt;&gt;0),$G153,0)*тех!CD$6</f>
        <v>0</v>
      </c>
      <c r="BT153" s="64">
        <f>IF(AND(BT$3&gt;=$I153,BT$3&lt;DATE(YEAR($I153),MONTH($I153)+$H153,1),$H153&lt;&gt;0),$G153,0)*тех!CE$6</f>
        <v>0</v>
      </c>
    </row>
    <row r="154" spans="2:72" hidden="1">
      <c r="B154" s="3">
        <v>30</v>
      </c>
      <c r="C154" s="19"/>
      <c r="D154" s="80" t="s">
        <v>100</v>
      </c>
      <c r="E154" s="71"/>
      <c r="F154" s="19"/>
      <c r="G154" s="76">
        <f t="shared" si="75"/>
        <v>0</v>
      </c>
      <c r="H154" s="19"/>
      <c r="I154" s="19"/>
      <c r="J154" s="106" t="s">
        <v>100</v>
      </c>
      <c r="K154" s="106" t="s">
        <v>100</v>
      </c>
      <c r="M154" s="64">
        <f>IF(AND(M$3&gt;=$I154,M$3&lt;DATE(YEAR($I154),MONTH($I154)+$H154,1),$H154&lt;&gt;0),$G154,0)*тех!X$6</f>
        <v>0</v>
      </c>
      <c r="N154" s="64">
        <f>IF(AND(N$3&gt;=$I154,N$3&lt;DATE(YEAR($I154),MONTH($I154)+$H154,1),$H154&lt;&gt;0),$G154,0)*тех!Y$6</f>
        <v>0</v>
      </c>
      <c r="O154" s="64">
        <f>IF(AND(O$3&gt;=$I154,O$3&lt;DATE(YEAR($I154),MONTH($I154)+$H154,1),$H154&lt;&gt;0),$G154,0)*тех!Z$6</f>
        <v>0</v>
      </c>
      <c r="P154" s="64">
        <f>IF(AND(P$3&gt;=$I154,P$3&lt;DATE(YEAR($I154),MONTH($I154)+$H154,1),$H154&lt;&gt;0),$G154,0)*тех!AA$6</f>
        <v>0</v>
      </c>
      <c r="Q154" s="64">
        <f>IF(AND(Q$3&gt;=$I154,Q$3&lt;DATE(YEAR($I154),MONTH($I154)+$H154,1),$H154&lt;&gt;0),$G154,0)*тех!AB$6</f>
        <v>0</v>
      </c>
      <c r="R154" s="64">
        <f>IF(AND(R$3&gt;=$I154,R$3&lt;DATE(YEAR($I154),MONTH($I154)+$H154,1),$H154&lt;&gt;0),$G154,0)*тех!AC$6</f>
        <v>0</v>
      </c>
      <c r="S154" s="64">
        <f>IF(AND(S$3&gt;=$I154,S$3&lt;DATE(YEAR($I154),MONTH($I154)+$H154,1),$H154&lt;&gt;0),$G154,0)*тех!AD$6</f>
        <v>0</v>
      </c>
      <c r="T154" s="64">
        <f>IF(AND(T$3&gt;=$I154,T$3&lt;DATE(YEAR($I154),MONTH($I154)+$H154,1),$H154&lt;&gt;0),$G154,0)*тех!AE$6</f>
        <v>0</v>
      </c>
      <c r="U154" s="64">
        <f>IF(AND(U$3&gt;=$I154,U$3&lt;DATE(YEAR($I154),MONTH($I154)+$H154,1),$H154&lt;&gt;0),$G154,0)*тех!AF$6</f>
        <v>0</v>
      </c>
      <c r="V154" s="64">
        <f>IF(AND(V$3&gt;=$I154,V$3&lt;DATE(YEAR($I154),MONTH($I154)+$H154,1),$H154&lt;&gt;0),$G154,0)*тех!AG$6</f>
        <v>0</v>
      </c>
      <c r="W154" s="64">
        <f>IF(AND(W$3&gt;=$I154,W$3&lt;DATE(YEAR($I154),MONTH($I154)+$H154,1),$H154&lt;&gt;0),$G154,0)*тех!AH$6</f>
        <v>0</v>
      </c>
      <c r="X154" s="64">
        <f>IF(AND(X$3&gt;=$I154,X$3&lt;DATE(YEAR($I154),MONTH($I154)+$H154,1),$H154&lt;&gt;0),$G154,0)*тех!AI$6</f>
        <v>0</v>
      </c>
      <c r="Y154" s="64">
        <f>IF(AND(Y$3&gt;=$I154,Y$3&lt;DATE(YEAR($I154),MONTH($I154)+$H154,1),$H154&lt;&gt;0),$G154,0)*тех!AJ$6</f>
        <v>0</v>
      </c>
      <c r="Z154" s="64">
        <f>IF(AND(Z$3&gt;=$I154,Z$3&lt;DATE(YEAR($I154),MONTH($I154)+$H154,1),$H154&lt;&gt;0),$G154,0)*тех!AK$6</f>
        <v>0</v>
      </c>
      <c r="AA154" s="64">
        <f>IF(AND(AA$3&gt;=$I154,AA$3&lt;DATE(YEAR($I154),MONTH($I154)+$H154,1),$H154&lt;&gt;0),$G154,0)*тех!AL$6</f>
        <v>0</v>
      </c>
      <c r="AB154" s="64">
        <f>IF(AND(AB$3&gt;=$I154,AB$3&lt;DATE(YEAR($I154),MONTH($I154)+$H154,1),$H154&lt;&gt;0),$G154,0)*тех!AM$6</f>
        <v>0</v>
      </c>
      <c r="AC154" s="64">
        <f>IF(AND(AC$3&gt;=$I154,AC$3&lt;DATE(YEAR($I154),MONTH($I154)+$H154,1),$H154&lt;&gt;0),$G154,0)*тех!AN$6</f>
        <v>0</v>
      </c>
      <c r="AD154" s="64">
        <f>IF(AND(AD$3&gt;=$I154,AD$3&lt;DATE(YEAR($I154),MONTH($I154)+$H154,1),$H154&lt;&gt;0),$G154,0)*тех!AO$6</f>
        <v>0</v>
      </c>
      <c r="AE154" s="64">
        <f>IF(AND(AE$3&gt;=$I154,AE$3&lt;DATE(YEAR($I154),MONTH($I154)+$H154,1),$H154&lt;&gt;0),$G154,0)*тех!AP$6</f>
        <v>0</v>
      </c>
      <c r="AF154" s="64">
        <f>IF(AND(AF$3&gt;=$I154,AF$3&lt;DATE(YEAR($I154),MONTH($I154)+$H154,1),$H154&lt;&gt;0),$G154,0)*тех!AQ$6</f>
        <v>0</v>
      </c>
      <c r="AG154" s="64">
        <f>IF(AND(AG$3&gt;=$I154,AG$3&lt;DATE(YEAR($I154),MONTH($I154)+$H154,1),$H154&lt;&gt;0),$G154,0)*тех!AR$6</f>
        <v>0</v>
      </c>
      <c r="AH154" s="64">
        <f>IF(AND(AH$3&gt;=$I154,AH$3&lt;DATE(YEAR($I154),MONTH($I154)+$H154,1),$H154&lt;&gt;0),$G154,0)*тех!AS$6</f>
        <v>0</v>
      </c>
      <c r="AI154" s="64">
        <f>IF(AND(AI$3&gt;=$I154,AI$3&lt;DATE(YEAR($I154),MONTH($I154)+$H154,1),$H154&lt;&gt;0),$G154,0)*тех!AT$6</f>
        <v>0</v>
      </c>
      <c r="AJ154" s="64">
        <f>IF(AND(AJ$3&gt;=$I154,AJ$3&lt;DATE(YEAR($I154),MONTH($I154)+$H154,1),$H154&lt;&gt;0),$G154,0)*тех!AU$6</f>
        <v>0</v>
      </c>
      <c r="AK154" s="64">
        <f>IF(AND(AK$3&gt;=$I154,AK$3&lt;DATE(YEAR($I154),MONTH($I154)+$H154,1),$H154&lt;&gt;0),$G154,0)*тех!AV$6</f>
        <v>0</v>
      </c>
      <c r="AL154" s="64">
        <f>IF(AND(AL$3&gt;=$I154,AL$3&lt;DATE(YEAR($I154),MONTH($I154)+$H154,1),$H154&lt;&gt;0),$G154,0)*тех!AW$6</f>
        <v>0</v>
      </c>
      <c r="AM154" s="64">
        <f>IF(AND(AM$3&gt;=$I154,AM$3&lt;DATE(YEAR($I154),MONTH($I154)+$H154,1),$H154&lt;&gt;0),$G154,0)*тех!AX$6</f>
        <v>0</v>
      </c>
      <c r="AN154" s="64">
        <f>IF(AND(AN$3&gt;=$I154,AN$3&lt;DATE(YEAR($I154),MONTH($I154)+$H154,1),$H154&lt;&gt;0),$G154,0)*тех!AY$6</f>
        <v>0</v>
      </c>
      <c r="AO154" s="64">
        <f>IF(AND(AO$3&gt;=$I154,AO$3&lt;DATE(YEAR($I154),MONTH($I154)+$H154,1),$H154&lt;&gt;0),$G154,0)*тех!AZ$6</f>
        <v>0</v>
      </c>
      <c r="AP154" s="64">
        <f>IF(AND(AP$3&gt;=$I154,AP$3&lt;DATE(YEAR($I154),MONTH($I154)+$H154,1),$H154&lt;&gt;0),$G154,0)*тех!BA$6</f>
        <v>0</v>
      </c>
      <c r="AQ154" s="64">
        <f>IF(AND(AQ$3&gt;=$I154,AQ$3&lt;DATE(YEAR($I154),MONTH($I154)+$H154,1),$H154&lt;&gt;0),$G154,0)*тех!BB$6</f>
        <v>0</v>
      </c>
      <c r="AR154" s="64">
        <f>IF(AND(AR$3&gt;=$I154,AR$3&lt;DATE(YEAR($I154),MONTH($I154)+$H154,1),$H154&lt;&gt;0),$G154,0)*тех!BC$6</f>
        <v>0</v>
      </c>
      <c r="AS154" s="64">
        <f>IF(AND(AS$3&gt;=$I154,AS$3&lt;DATE(YEAR($I154),MONTH($I154)+$H154,1),$H154&lt;&gt;0),$G154,0)*тех!BD$6</f>
        <v>0</v>
      </c>
      <c r="AT154" s="64">
        <f>IF(AND(AT$3&gt;=$I154,AT$3&lt;DATE(YEAR($I154),MONTH($I154)+$H154,1),$H154&lt;&gt;0),$G154,0)*тех!BE$6</f>
        <v>0</v>
      </c>
      <c r="AU154" s="64">
        <f>IF(AND(AU$3&gt;=$I154,AU$3&lt;DATE(YEAR($I154),MONTH($I154)+$H154,1),$H154&lt;&gt;0),$G154,0)*тех!BF$6</f>
        <v>0</v>
      </c>
      <c r="AV154" s="64">
        <f>IF(AND(AV$3&gt;=$I154,AV$3&lt;DATE(YEAR($I154),MONTH($I154)+$H154,1),$H154&lt;&gt;0),$G154,0)*тех!BG$6</f>
        <v>0</v>
      </c>
      <c r="AW154" s="64">
        <f>IF(AND(AW$3&gt;=$I154,AW$3&lt;DATE(YEAR($I154),MONTH($I154)+$H154,1),$H154&lt;&gt;0),$G154,0)*тех!BH$6</f>
        <v>0</v>
      </c>
      <c r="AX154" s="64">
        <f>IF(AND(AX$3&gt;=$I154,AX$3&lt;DATE(YEAR($I154),MONTH($I154)+$H154,1),$H154&lt;&gt;0),$G154,0)*тех!BI$6</f>
        <v>0</v>
      </c>
      <c r="AY154" s="64">
        <f>IF(AND(AY$3&gt;=$I154,AY$3&lt;DATE(YEAR($I154),MONTH($I154)+$H154,1),$H154&lt;&gt;0),$G154,0)*тех!BJ$6</f>
        <v>0</v>
      </c>
      <c r="AZ154" s="64">
        <f>IF(AND(AZ$3&gt;=$I154,AZ$3&lt;DATE(YEAR($I154),MONTH($I154)+$H154,1),$H154&lt;&gt;0),$G154,0)*тех!BK$6</f>
        <v>0</v>
      </c>
      <c r="BA154" s="64">
        <f>IF(AND(BA$3&gt;=$I154,BA$3&lt;DATE(YEAR($I154),MONTH($I154)+$H154,1),$H154&lt;&gt;0),$G154,0)*тех!BL$6</f>
        <v>0</v>
      </c>
      <c r="BB154" s="64">
        <f>IF(AND(BB$3&gt;=$I154,BB$3&lt;DATE(YEAR($I154),MONTH($I154)+$H154,1),$H154&lt;&gt;0),$G154,0)*тех!BM$6</f>
        <v>0</v>
      </c>
      <c r="BC154" s="64">
        <f>IF(AND(BC$3&gt;=$I154,BC$3&lt;DATE(YEAR($I154),MONTH($I154)+$H154,1),$H154&lt;&gt;0),$G154,0)*тех!BN$6</f>
        <v>0</v>
      </c>
      <c r="BD154" s="64">
        <f>IF(AND(BD$3&gt;=$I154,BD$3&lt;DATE(YEAR($I154),MONTH($I154)+$H154,1),$H154&lt;&gt;0),$G154,0)*тех!BO$6</f>
        <v>0</v>
      </c>
      <c r="BE154" s="64">
        <f>IF(AND(BE$3&gt;=$I154,BE$3&lt;DATE(YEAR($I154),MONTH($I154)+$H154,1),$H154&lt;&gt;0),$G154,0)*тех!BP$6</f>
        <v>0</v>
      </c>
      <c r="BF154" s="64">
        <f>IF(AND(BF$3&gt;=$I154,BF$3&lt;DATE(YEAR($I154),MONTH($I154)+$H154,1),$H154&lt;&gt;0),$G154,0)*тех!BQ$6</f>
        <v>0</v>
      </c>
      <c r="BG154" s="64">
        <f>IF(AND(BG$3&gt;=$I154,BG$3&lt;DATE(YEAR($I154),MONTH($I154)+$H154,1),$H154&lt;&gt;0),$G154,0)*тех!BR$6</f>
        <v>0</v>
      </c>
      <c r="BH154" s="64">
        <f>IF(AND(BH$3&gt;=$I154,BH$3&lt;DATE(YEAR($I154),MONTH($I154)+$H154,1),$H154&lt;&gt;0),$G154,0)*тех!BS$6</f>
        <v>0</v>
      </c>
      <c r="BI154" s="64">
        <f>IF(AND(BI$3&gt;=$I154,BI$3&lt;DATE(YEAR($I154),MONTH($I154)+$H154,1),$H154&lt;&gt;0),$G154,0)*тех!BT$6</f>
        <v>0</v>
      </c>
      <c r="BJ154" s="64">
        <f>IF(AND(BJ$3&gt;=$I154,BJ$3&lt;DATE(YEAR($I154),MONTH($I154)+$H154,1),$H154&lt;&gt;0),$G154,0)*тех!BU$6</f>
        <v>0</v>
      </c>
      <c r="BK154" s="64">
        <f>IF(AND(BK$3&gt;=$I154,BK$3&lt;DATE(YEAR($I154),MONTH($I154)+$H154,1),$H154&lt;&gt;0),$G154,0)*тех!BV$6</f>
        <v>0</v>
      </c>
      <c r="BL154" s="64">
        <f>IF(AND(BL$3&gt;=$I154,BL$3&lt;DATE(YEAR($I154),MONTH($I154)+$H154,1),$H154&lt;&gt;0),$G154,0)*тех!BW$6</f>
        <v>0</v>
      </c>
      <c r="BM154" s="64">
        <f>IF(AND(BM$3&gt;=$I154,BM$3&lt;DATE(YEAR($I154),MONTH($I154)+$H154,1),$H154&lt;&gt;0),$G154,0)*тех!BX$6</f>
        <v>0</v>
      </c>
      <c r="BN154" s="64">
        <f>IF(AND(BN$3&gt;=$I154,BN$3&lt;DATE(YEAR($I154),MONTH($I154)+$H154,1),$H154&lt;&gt;0),$G154,0)*тех!BY$6</f>
        <v>0</v>
      </c>
      <c r="BO154" s="64">
        <f>IF(AND(BO$3&gt;=$I154,BO$3&lt;DATE(YEAR($I154),MONTH($I154)+$H154,1),$H154&lt;&gt;0),$G154,0)*тех!BZ$6</f>
        <v>0</v>
      </c>
      <c r="BP154" s="64">
        <f>IF(AND(BP$3&gt;=$I154,BP$3&lt;DATE(YEAR($I154),MONTH($I154)+$H154,1),$H154&lt;&gt;0),$G154,0)*тех!CA$6</f>
        <v>0</v>
      </c>
      <c r="BQ154" s="64">
        <f>IF(AND(BQ$3&gt;=$I154,BQ$3&lt;DATE(YEAR($I154),MONTH($I154)+$H154,1),$H154&lt;&gt;0),$G154,0)*тех!CB$6</f>
        <v>0</v>
      </c>
      <c r="BR154" s="64">
        <f>IF(AND(BR$3&gt;=$I154,BR$3&lt;DATE(YEAR($I154),MONTH($I154)+$H154,1),$H154&lt;&gt;0),$G154,0)*тех!CC$6</f>
        <v>0</v>
      </c>
      <c r="BS154" s="64">
        <f>IF(AND(BS$3&gt;=$I154,BS$3&lt;DATE(YEAR($I154),MONTH($I154)+$H154,1),$H154&lt;&gt;0),$G154,0)*тех!CD$6</f>
        <v>0</v>
      </c>
      <c r="BT154" s="64">
        <f>IF(AND(BT$3&gt;=$I154,BT$3&lt;DATE(YEAR($I154),MONTH($I154)+$H154,1),$H154&lt;&gt;0),$G154,0)*тех!CE$6</f>
        <v>0</v>
      </c>
    </row>
    <row r="155" spans="2:72" ht="15.75">
      <c r="C155" s="6" t="s">
        <v>290</v>
      </c>
      <c r="D155" s="6"/>
      <c r="E155" s="101" t="s">
        <v>100</v>
      </c>
      <c r="F155" s="79">
        <f>SUM(F125:F154)</f>
        <v>0</v>
      </c>
      <c r="G155" s="79">
        <f>SUM(G125:G154)</f>
        <v>0</v>
      </c>
      <c r="H155" s="101" t="s">
        <v>100</v>
      </c>
      <c r="I155" s="101" t="s">
        <v>100</v>
      </c>
      <c r="J155" s="106" t="s">
        <v>100</v>
      </c>
      <c r="K155" s="106" t="s">
        <v>100</v>
      </c>
      <c r="M155" s="338">
        <f t="shared" ref="M155:BT155" si="76">SUM(M125:M154)</f>
        <v>0</v>
      </c>
      <c r="N155" s="338">
        <f t="shared" si="76"/>
        <v>0</v>
      </c>
      <c r="O155" s="338">
        <f t="shared" si="76"/>
        <v>0</v>
      </c>
      <c r="P155" s="338">
        <f t="shared" si="76"/>
        <v>0</v>
      </c>
      <c r="Q155" s="338">
        <f t="shared" si="76"/>
        <v>0</v>
      </c>
      <c r="R155" s="338">
        <f t="shared" si="76"/>
        <v>0</v>
      </c>
      <c r="S155" s="338">
        <f t="shared" si="76"/>
        <v>0</v>
      </c>
      <c r="T155" s="338">
        <f t="shared" si="76"/>
        <v>0</v>
      </c>
      <c r="U155" s="338">
        <f t="shared" si="76"/>
        <v>0</v>
      </c>
      <c r="V155" s="338">
        <f t="shared" si="76"/>
        <v>0</v>
      </c>
      <c r="W155" s="338">
        <f t="shared" si="76"/>
        <v>0</v>
      </c>
      <c r="X155" s="338">
        <f t="shared" si="76"/>
        <v>0</v>
      </c>
      <c r="Y155" s="338">
        <f t="shared" si="76"/>
        <v>0</v>
      </c>
      <c r="Z155" s="338">
        <f t="shared" si="76"/>
        <v>0</v>
      </c>
      <c r="AA155" s="338">
        <f t="shared" si="76"/>
        <v>0</v>
      </c>
      <c r="AB155" s="338">
        <f t="shared" si="76"/>
        <v>0</v>
      </c>
      <c r="AC155" s="338">
        <f t="shared" si="76"/>
        <v>0</v>
      </c>
      <c r="AD155" s="338">
        <f t="shared" si="76"/>
        <v>0</v>
      </c>
      <c r="AE155" s="338">
        <f t="shared" si="76"/>
        <v>0</v>
      </c>
      <c r="AF155" s="338">
        <f t="shared" si="76"/>
        <v>0</v>
      </c>
      <c r="AG155" s="338">
        <f t="shared" si="76"/>
        <v>0</v>
      </c>
      <c r="AH155" s="338">
        <f t="shared" si="76"/>
        <v>0</v>
      </c>
      <c r="AI155" s="338">
        <f t="shared" si="76"/>
        <v>0</v>
      </c>
      <c r="AJ155" s="338">
        <f t="shared" si="76"/>
        <v>0</v>
      </c>
      <c r="AK155" s="338">
        <f t="shared" si="76"/>
        <v>0</v>
      </c>
      <c r="AL155" s="338">
        <f t="shared" si="76"/>
        <v>0</v>
      </c>
      <c r="AM155" s="338">
        <f t="shared" si="76"/>
        <v>0</v>
      </c>
      <c r="AN155" s="338">
        <f t="shared" si="76"/>
        <v>0</v>
      </c>
      <c r="AO155" s="338">
        <f t="shared" si="76"/>
        <v>0</v>
      </c>
      <c r="AP155" s="338">
        <f t="shared" si="76"/>
        <v>0</v>
      </c>
      <c r="AQ155" s="338">
        <f t="shared" si="76"/>
        <v>0</v>
      </c>
      <c r="AR155" s="338">
        <f t="shared" si="76"/>
        <v>0</v>
      </c>
      <c r="AS155" s="338">
        <f t="shared" si="76"/>
        <v>0</v>
      </c>
      <c r="AT155" s="338">
        <f t="shared" si="76"/>
        <v>0</v>
      </c>
      <c r="AU155" s="338">
        <f t="shared" si="76"/>
        <v>0</v>
      </c>
      <c r="AV155" s="338">
        <f t="shared" si="76"/>
        <v>0</v>
      </c>
      <c r="AW155" s="338">
        <f t="shared" si="76"/>
        <v>0</v>
      </c>
      <c r="AX155" s="338">
        <f t="shared" si="76"/>
        <v>0</v>
      </c>
      <c r="AY155" s="338">
        <f t="shared" si="76"/>
        <v>0</v>
      </c>
      <c r="AZ155" s="338">
        <f t="shared" si="76"/>
        <v>0</v>
      </c>
      <c r="BA155" s="338">
        <f t="shared" si="76"/>
        <v>0</v>
      </c>
      <c r="BB155" s="338">
        <f t="shared" si="76"/>
        <v>0</v>
      </c>
      <c r="BC155" s="338">
        <f t="shared" si="76"/>
        <v>0</v>
      </c>
      <c r="BD155" s="338">
        <f t="shared" si="76"/>
        <v>0</v>
      </c>
      <c r="BE155" s="338">
        <f t="shared" si="76"/>
        <v>0</v>
      </c>
      <c r="BF155" s="338">
        <f t="shared" si="76"/>
        <v>0</v>
      </c>
      <c r="BG155" s="338">
        <f t="shared" si="76"/>
        <v>0</v>
      </c>
      <c r="BH155" s="338">
        <f t="shared" si="76"/>
        <v>0</v>
      </c>
      <c r="BI155" s="338">
        <f t="shared" si="76"/>
        <v>0</v>
      </c>
      <c r="BJ155" s="338">
        <f t="shared" si="76"/>
        <v>0</v>
      </c>
      <c r="BK155" s="338">
        <f t="shared" si="76"/>
        <v>0</v>
      </c>
      <c r="BL155" s="338">
        <f t="shared" si="76"/>
        <v>0</v>
      </c>
      <c r="BM155" s="338">
        <f t="shared" si="76"/>
        <v>0</v>
      </c>
      <c r="BN155" s="338">
        <f t="shared" si="76"/>
        <v>0</v>
      </c>
      <c r="BO155" s="338">
        <f t="shared" si="76"/>
        <v>0</v>
      </c>
      <c r="BP155" s="338">
        <f t="shared" si="76"/>
        <v>0</v>
      </c>
      <c r="BQ155" s="338">
        <f t="shared" si="76"/>
        <v>0</v>
      </c>
      <c r="BR155" s="338">
        <f t="shared" si="76"/>
        <v>0</v>
      </c>
      <c r="BS155" s="338">
        <f t="shared" si="76"/>
        <v>0</v>
      </c>
      <c r="BT155" s="338">
        <f t="shared" si="76"/>
        <v>0</v>
      </c>
    </row>
    <row r="156" spans="2:72">
      <c r="B156" s="5"/>
      <c r="C156" s="4" t="s">
        <v>287</v>
      </c>
      <c r="D156" s="4"/>
      <c r="E156" s="5"/>
      <c r="F156" s="5"/>
      <c r="G156" s="5"/>
      <c r="H156" s="5"/>
      <c r="I156" s="5"/>
      <c r="J156" s="5"/>
      <c r="K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</row>
    <row r="157" spans="2:72">
      <c r="B157" s="3">
        <v>1</v>
      </c>
      <c r="C157" s="19" t="s">
        <v>332</v>
      </c>
      <c r="D157" s="80" t="s">
        <v>100</v>
      </c>
      <c r="E157" s="19">
        <v>0</v>
      </c>
      <c r="F157" s="19">
        <v>0</v>
      </c>
      <c r="G157" s="76">
        <f>E157*F157</f>
        <v>0</v>
      </c>
      <c r="H157" s="19">
        <v>0</v>
      </c>
      <c r="I157" s="20">
        <f>$M$3</f>
        <v>42370</v>
      </c>
      <c r="J157" s="105" t="s">
        <v>100</v>
      </c>
      <c r="K157" s="105" t="s">
        <v>100</v>
      </c>
      <c r="M157" s="64">
        <f>IF(AND(M$3&gt;=$I157,M$3&lt;DATE(YEAR($I157),MONTH($I157)+$H157,1),$H157&lt;&gt;0),$G157,0)*тех!X$6</f>
        <v>0</v>
      </c>
      <c r="N157" s="64">
        <f>IF(AND(N$3&gt;=$I157,N$3&lt;DATE(YEAR($I157),MONTH($I157)+$H157,1),$H157&lt;&gt;0),$G157,0)*тех!Y$6</f>
        <v>0</v>
      </c>
      <c r="O157" s="64">
        <f>IF(AND(O$3&gt;=$I157,O$3&lt;DATE(YEAR($I157),MONTH($I157)+$H157,1),$H157&lt;&gt;0),$G157,0)*тех!Z$6</f>
        <v>0</v>
      </c>
      <c r="P157" s="64">
        <f>IF(AND(P$3&gt;=$I157,P$3&lt;DATE(YEAR($I157),MONTH($I157)+$H157,1),$H157&lt;&gt;0),$G157,0)*тех!AA$6</f>
        <v>0</v>
      </c>
      <c r="Q157" s="64">
        <f>IF(AND(Q$3&gt;=$I157,Q$3&lt;DATE(YEAR($I157),MONTH($I157)+$H157,1),$H157&lt;&gt;0),$G157,0)*тех!AB$6</f>
        <v>0</v>
      </c>
      <c r="R157" s="64">
        <f>IF(AND(R$3&gt;=$I157,R$3&lt;DATE(YEAR($I157),MONTH($I157)+$H157,1),$H157&lt;&gt;0),$G157,0)*тех!AC$6</f>
        <v>0</v>
      </c>
      <c r="S157" s="64">
        <f>IF(AND(S$3&gt;=$I157,S$3&lt;DATE(YEAR($I157),MONTH($I157)+$H157,1),$H157&lt;&gt;0),$G157,0)*тех!AD$6</f>
        <v>0</v>
      </c>
      <c r="T157" s="64">
        <f>IF(AND(T$3&gt;=$I157,T$3&lt;DATE(YEAR($I157),MONTH($I157)+$H157,1),$H157&lt;&gt;0),$G157,0)*тех!AE$6</f>
        <v>0</v>
      </c>
      <c r="U157" s="64">
        <f>IF(AND(U$3&gt;=$I157,U$3&lt;DATE(YEAR($I157),MONTH($I157)+$H157,1),$H157&lt;&gt;0),$G157,0)*тех!AF$6</f>
        <v>0</v>
      </c>
      <c r="V157" s="64">
        <f>IF(AND(V$3&gt;=$I157,V$3&lt;DATE(YEAR($I157),MONTH($I157)+$H157,1),$H157&lt;&gt;0),$G157,0)*тех!AG$6</f>
        <v>0</v>
      </c>
      <c r="W157" s="64">
        <f>IF(AND(W$3&gt;=$I157,W$3&lt;DATE(YEAR($I157),MONTH($I157)+$H157,1),$H157&lt;&gt;0),$G157,0)*тех!AH$6</f>
        <v>0</v>
      </c>
      <c r="X157" s="64">
        <f>IF(AND(X$3&gt;=$I157,X$3&lt;DATE(YEAR($I157),MONTH($I157)+$H157,1),$H157&lt;&gt;0),$G157,0)*тех!AI$6</f>
        <v>0</v>
      </c>
      <c r="Y157" s="64">
        <f>IF(AND(Y$3&gt;=$I157,Y$3&lt;DATE(YEAR($I157),MONTH($I157)+$H157,1),$H157&lt;&gt;0),$G157,0)*тех!AJ$6</f>
        <v>0</v>
      </c>
      <c r="Z157" s="64">
        <f>IF(AND(Z$3&gt;=$I157,Z$3&lt;DATE(YEAR($I157),MONTH($I157)+$H157,1),$H157&lt;&gt;0),$G157,0)*тех!AK$6</f>
        <v>0</v>
      </c>
      <c r="AA157" s="64">
        <f>IF(AND(AA$3&gt;=$I157,AA$3&lt;DATE(YEAR($I157),MONTH($I157)+$H157,1),$H157&lt;&gt;0),$G157,0)*тех!AL$6</f>
        <v>0</v>
      </c>
      <c r="AB157" s="64">
        <f>IF(AND(AB$3&gt;=$I157,AB$3&lt;DATE(YEAR($I157),MONTH($I157)+$H157,1),$H157&lt;&gt;0),$G157,0)*тех!AM$6</f>
        <v>0</v>
      </c>
      <c r="AC157" s="64">
        <f>IF(AND(AC$3&gt;=$I157,AC$3&lt;DATE(YEAR($I157),MONTH($I157)+$H157,1),$H157&lt;&gt;0),$G157,0)*тех!AN$6</f>
        <v>0</v>
      </c>
      <c r="AD157" s="64">
        <f>IF(AND(AD$3&gt;=$I157,AD$3&lt;DATE(YEAR($I157),MONTH($I157)+$H157,1),$H157&lt;&gt;0),$G157,0)*тех!AO$6</f>
        <v>0</v>
      </c>
      <c r="AE157" s="64">
        <f>IF(AND(AE$3&gt;=$I157,AE$3&lt;DATE(YEAR($I157),MONTH($I157)+$H157,1),$H157&lt;&gt;0),$G157,0)*тех!AP$6</f>
        <v>0</v>
      </c>
      <c r="AF157" s="64">
        <f>IF(AND(AF$3&gt;=$I157,AF$3&lt;DATE(YEAR($I157),MONTH($I157)+$H157,1),$H157&lt;&gt;0),$G157,0)*тех!AQ$6</f>
        <v>0</v>
      </c>
      <c r="AG157" s="64">
        <f>IF(AND(AG$3&gt;=$I157,AG$3&lt;DATE(YEAR($I157),MONTH($I157)+$H157,1),$H157&lt;&gt;0),$G157,0)*тех!AR$6</f>
        <v>0</v>
      </c>
      <c r="AH157" s="64">
        <f>IF(AND(AH$3&gt;=$I157,AH$3&lt;DATE(YEAR($I157),MONTH($I157)+$H157,1),$H157&lt;&gt;0),$G157,0)*тех!AS$6</f>
        <v>0</v>
      </c>
      <c r="AI157" s="64">
        <f>IF(AND(AI$3&gt;=$I157,AI$3&lt;DATE(YEAR($I157),MONTH($I157)+$H157,1),$H157&lt;&gt;0),$G157,0)*тех!AT$6</f>
        <v>0</v>
      </c>
      <c r="AJ157" s="64">
        <f>IF(AND(AJ$3&gt;=$I157,AJ$3&lt;DATE(YEAR($I157),MONTH($I157)+$H157,1),$H157&lt;&gt;0),$G157,0)*тех!AU$6</f>
        <v>0</v>
      </c>
      <c r="AK157" s="64">
        <f>IF(AND(AK$3&gt;=$I157,AK$3&lt;DATE(YEAR($I157),MONTH($I157)+$H157,1),$H157&lt;&gt;0),$G157,0)*тех!AV$6</f>
        <v>0</v>
      </c>
      <c r="AL157" s="64">
        <f>IF(AND(AL$3&gt;=$I157,AL$3&lt;DATE(YEAR($I157),MONTH($I157)+$H157,1),$H157&lt;&gt;0),$G157,0)*тех!AW$6</f>
        <v>0</v>
      </c>
      <c r="AM157" s="64">
        <f>IF(AND(AM$3&gt;=$I157,AM$3&lt;DATE(YEAR($I157),MONTH($I157)+$H157,1),$H157&lt;&gt;0),$G157,0)*тех!AX$6</f>
        <v>0</v>
      </c>
      <c r="AN157" s="64">
        <f>IF(AND(AN$3&gt;=$I157,AN$3&lt;DATE(YEAR($I157),MONTH($I157)+$H157,1),$H157&lt;&gt;0),$G157,0)*тех!AY$6</f>
        <v>0</v>
      </c>
      <c r="AO157" s="64">
        <f>IF(AND(AO$3&gt;=$I157,AO$3&lt;DATE(YEAR($I157),MONTH($I157)+$H157,1),$H157&lt;&gt;0),$G157,0)*тех!AZ$6</f>
        <v>0</v>
      </c>
      <c r="AP157" s="64">
        <f>IF(AND(AP$3&gt;=$I157,AP$3&lt;DATE(YEAR($I157),MONTH($I157)+$H157,1),$H157&lt;&gt;0),$G157,0)*тех!BA$6</f>
        <v>0</v>
      </c>
      <c r="AQ157" s="64">
        <f>IF(AND(AQ$3&gt;=$I157,AQ$3&lt;DATE(YEAR($I157),MONTH($I157)+$H157,1),$H157&lt;&gt;0),$G157,0)*тех!BB$6</f>
        <v>0</v>
      </c>
      <c r="AR157" s="64">
        <f>IF(AND(AR$3&gt;=$I157,AR$3&lt;DATE(YEAR($I157),MONTH($I157)+$H157,1),$H157&lt;&gt;0),$G157,0)*тех!BC$6</f>
        <v>0</v>
      </c>
      <c r="AS157" s="64">
        <f>IF(AND(AS$3&gt;=$I157,AS$3&lt;DATE(YEAR($I157),MONTH($I157)+$H157,1),$H157&lt;&gt;0),$G157,0)*тех!BD$6</f>
        <v>0</v>
      </c>
      <c r="AT157" s="64">
        <f>IF(AND(AT$3&gt;=$I157,AT$3&lt;DATE(YEAR($I157),MONTH($I157)+$H157,1),$H157&lt;&gt;0),$G157,0)*тех!BE$6</f>
        <v>0</v>
      </c>
      <c r="AU157" s="64">
        <f>IF(AND(AU$3&gt;=$I157,AU$3&lt;DATE(YEAR($I157),MONTH($I157)+$H157,1),$H157&lt;&gt;0),$G157,0)*тех!BF$6</f>
        <v>0</v>
      </c>
      <c r="AV157" s="64">
        <f>IF(AND(AV$3&gt;=$I157,AV$3&lt;DATE(YEAR($I157),MONTH($I157)+$H157,1),$H157&lt;&gt;0),$G157,0)*тех!BG$6</f>
        <v>0</v>
      </c>
      <c r="AW157" s="64">
        <f>IF(AND(AW$3&gt;=$I157,AW$3&lt;DATE(YEAR($I157),MONTH($I157)+$H157,1),$H157&lt;&gt;0),$G157,0)*тех!BH$6</f>
        <v>0</v>
      </c>
      <c r="AX157" s="64">
        <f>IF(AND(AX$3&gt;=$I157,AX$3&lt;DATE(YEAR($I157),MONTH($I157)+$H157,1),$H157&lt;&gt;0),$G157,0)*тех!BI$6</f>
        <v>0</v>
      </c>
      <c r="AY157" s="64">
        <f>IF(AND(AY$3&gt;=$I157,AY$3&lt;DATE(YEAR($I157),MONTH($I157)+$H157,1),$H157&lt;&gt;0),$G157,0)*тех!BJ$6</f>
        <v>0</v>
      </c>
      <c r="AZ157" s="64">
        <f>IF(AND(AZ$3&gt;=$I157,AZ$3&lt;DATE(YEAR($I157),MONTH($I157)+$H157,1),$H157&lt;&gt;0),$G157,0)*тех!BK$6</f>
        <v>0</v>
      </c>
      <c r="BA157" s="64">
        <f>IF(AND(BA$3&gt;=$I157,BA$3&lt;DATE(YEAR($I157),MONTH($I157)+$H157,1),$H157&lt;&gt;0),$G157,0)*тех!BL$6</f>
        <v>0</v>
      </c>
      <c r="BB157" s="64">
        <f>IF(AND(BB$3&gt;=$I157,BB$3&lt;DATE(YEAR($I157),MONTH($I157)+$H157,1),$H157&lt;&gt;0),$G157,0)*тех!BM$6</f>
        <v>0</v>
      </c>
      <c r="BC157" s="64">
        <f>IF(AND(BC$3&gt;=$I157,BC$3&lt;DATE(YEAR($I157),MONTH($I157)+$H157,1),$H157&lt;&gt;0),$G157,0)*тех!BN$6</f>
        <v>0</v>
      </c>
      <c r="BD157" s="64">
        <f>IF(AND(BD$3&gt;=$I157,BD$3&lt;DATE(YEAR($I157),MONTH($I157)+$H157,1),$H157&lt;&gt;0),$G157,0)*тех!BO$6</f>
        <v>0</v>
      </c>
      <c r="BE157" s="64">
        <f>IF(AND(BE$3&gt;=$I157,BE$3&lt;DATE(YEAR($I157),MONTH($I157)+$H157,1),$H157&lt;&gt;0),$G157,0)*тех!BP$6</f>
        <v>0</v>
      </c>
      <c r="BF157" s="64">
        <f>IF(AND(BF$3&gt;=$I157,BF$3&lt;DATE(YEAR($I157),MONTH($I157)+$H157,1),$H157&lt;&gt;0),$G157,0)*тех!BQ$6</f>
        <v>0</v>
      </c>
      <c r="BG157" s="64">
        <f>IF(AND(BG$3&gt;=$I157,BG$3&lt;DATE(YEAR($I157),MONTH($I157)+$H157,1),$H157&lt;&gt;0),$G157,0)*тех!BR$6</f>
        <v>0</v>
      </c>
      <c r="BH157" s="64">
        <f>IF(AND(BH$3&gt;=$I157,BH$3&lt;DATE(YEAR($I157),MONTH($I157)+$H157,1),$H157&lt;&gt;0),$G157,0)*тех!BS$6</f>
        <v>0</v>
      </c>
      <c r="BI157" s="64">
        <f>IF(AND(BI$3&gt;=$I157,BI$3&lt;DATE(YEAR($I157),MONTH($I157)+$H157,1),$H157&lt;&gt;0),$G157,0)*тех!BT$6</f>
        <v>0</v>
      </c>
      <c r="BJ157" s="64">
        <f>IF(AND(BJ$3&gt;=$I157,BJ$3&lt;DATE(YEAR($I157),MONTH($I157)+$H157,1),$H157&lt;&gt;0),$G157,0)*тех!BU$6</f>
        <v>0</v>
      </c>
      <c r="BK157" s="64">
        <f>IF(AND(BK$3&gt;=$I157,BK$3&lt;DATE(YEAR($I157),MONTH($I157)+$H157,1),$H157&lt;&gt;0),$G157,0)*тех!BV$6</f>
        <v>0</v>
      </c>
      <c r="BL157" s="64">
        <f>IF(AND(BL$3&gt;=$I157,BL$3&lt;DATE(YEAR($I157),MONTH($I157)+$H157,1),$H157&lt;&gt;0),$G157,0)*тех!BW$6</f>
        <v>0</v>
      </c>
      <c r="BM157" s="64">
        <f>IF(AND(BM$3&gt;=$I157,BM$3&lt;DATE(YEAR($I157),MONTH($I157)+$H157,1),$H157&lt;&gt;0),$G157,0)*тех!BX$6</f>
        <v>0</v>
      </c>
      <c r="BN157" s="64">
        <f>IF(AND(BN$3&gt;=$I157,BN$3&lt;DATE(YEAR($I157),MONTH($I157)+$H157,1),$H157&lt;&gt;0),$G157,0)*тех!BY$6</f>
        <v>0</v>
      </c>
      <c r="BO157" s="64">
        <f>IF(AND(BO$3&gt;=$I157,BO$3&lt;DATE(YEAR($I157),MONTH($I157)+$H157,1),$H157&lt;&gt;0),$G157,0)*тех!BZ$6</f>
        <v>0</v>
      </c>
      <c r="BP157" s="64">
        <f>IF(AND(BP$3&gt;=$I157,BP$3&lt;DATE(YEAR($I157),MONTH($I157)+$H157,1),$H157&lt;&gt;0),$G157,0)*тех!CA$6</f>
        <v>0</v>
      </c>
      <c r="BQ157" s="64">
        <f>IF(AND(BQ$3&gt;=$I157,BQ$3&lt;DATE(YEAR($I157),MONTH($I157)+$H157,1),$H157&lt;&gt;0),$G157,0)*тех!CB$6</f>
        <v>0</v>
      </c>
      <c r="BR157" s="64">
        <f>IF(AND(BR$3&gt;=$I157,BR$3&lt;DATE(YEAR($I157),MONTH($I157)+$H157,1),$H157&lt;&gt;0),$G157,0)*тех!CC$6</f>
        <v>0</v>
      </c>
      <c r="BS157" s="64">
        <f>IF(AND(BS$3&gt;=$I157,BS$3&lt;DATE(YEAR($I157),MONTH($I157)+$H157,1),$H157&lt;&gt;0),$G157,0)*тех!CD$6</f>
        <v>0</v>
      </c>
      <c r="BT157" s="64">
        <f>IF(AND(BT$3&gt;=$I157,BT$3&lt;DATE(YEAR($I157),MONTH($I157)+$H157,1),$H157&lt;&gt;0),$G157,0)*тех!CE$6</f>
        <v>0</v>
      </c>
    </row>
    <row r="158" spans="2:72">
      <c r="B158" s="3">
        <v>2</v>
      </c>
      <c r="C158" s="19"/>
      <c r="D158" s="80" t="s">
        <v>100</v>
      </c>
      <c r="E158" s="19"/>
      <c r="F158" s="19"/>
      <c r="G158" s="76">
        <f t="shared" ref="G158:G186" si="77">E158*F158</f>
        <v>0</v>
      </c>
      <c r="H158" s="19"/>
      <c r="I158" s="19"/>
      <c r="J158" s="106" t="s">
        <v>100</v>
      </c>
      <c r="K158" s="106" t="s">
        <v>100</v>
      </c>
      <c r="M158" s="64">
        <f>IF(AND(M$3&gt;=$I158,M$3&lt;DATE(YEAR($I158),MONTH($I158)+$H158,1),$H158&lt;&gt;0),$G158,0)*тех!X$6</f>
        <v>0</v>
      </c>
      <c r="N158" s="64">
        <f>IF(AND(N$3&gt;=$I158,N$3&lt;DATE(YEAR($I158),MONTH($I158)+$H158,1),$H158&lt;&gt;0),$G158,0)*тех!Y$6</f>
        <v>0</v>
      </c>
      <c r="O158" s="64">
        <f>IF(AND(O$3&gt;=$I158,O$3&lt;DATE(YEAR($I158),MONTH($I158)+$H158,1),$H158&lt;&gt;0),$G158,0)*тех!Z$6</f>
        <v>0</v>
      </c>
      <c r="P158" s="64">
        <f>IF(AND(P$3&gt;=$I158,P$3&lt;DATE(YEAR($I158),MONTH($I158)+$H158,1),$H158&lt;&gt;0),$G158,0)*тех!AA$6</f>
        <v>0</v>
      </c>
      <c r="Q158" s="64">
        <f>IF(AND(Q$3&gt;=$I158,Q$3&lt;DATE(YEAR($I158),MONTH($I158)+$H158,1),$H158&lt;&gt;0),$G158,0)*тех!AB$6</f>
        <v>0</v>
      </c>
      <c r="R158" s="64">
        <f>IF(AND(R$3&gt;=$I158,R$3&lt;DATE(YEAR($I158),MONTH($I158)+$H158,1),$H158&lt;&gt;0),$G158,0)*тех!AC$6</f>
        <v>0</v>
      </c>
      <c r="S158" s="64">
        <f>IF(AND(S$3&gt;=$I158,S$3&lt;DATE(YEAR($I158),MONTH($I158)+$H158,1),$H158&lt;&gt;0),$G158,0)*тех!AD$6</f>
        <v>0</v>
      </c>
      <c r="T158" s="64">
        <f>IF(AND(T$3&gt;=$I158,T$3&lt;DATE(YEAR($I158),MONTH($I158)+$H158,1),$H158&lt;&gt;0),$G158,0)*тех!AE$6</f>
        <v>0</v>
      </c>
      <c r="U158" s="64">
        <f>IF(AND(U$3&gt;=$I158,U$3&lt;DATE(YEAR($I158),MONTH($I158)+$H158,1),$H158&lt;&gt;0),$G158,0)*тех!AF$6</f>
        <v>0</v>
      </c>
      <c r="V158" s="64">
        <f>IF(AND(V$3&gt;=$I158,V$3&lt;DATE(YEAR($I158),MONTH($I158)+$H158,1),$H158&lt;&gt;0),$G158,0)*тех!AG$6</f>
        <v>0</v>
      </c>
      <c r="W158" s="64">
        <f>IF(AND(W$3&gt;=$I158,W$3&lt;DATE(YEAR($I158),MONTH($I158)+$H158,1),$H158&lt;&gt;0),$G158,0)*тех!AH$6</f>
        <v>0</v>
      </c>
      <c r="X158" s="64">
        <f>IF(AND(X$3&gt;=$I158,X$3&lt;DATE(YEAR($I158),MONTH($I158)+$H158,1),$H158&lt;&gt;0),$G158,0)*тех!AI$6</f>
        <v>0</v>
      </c>
      <c r="Y158" s="64">
        <f>IF(AND(Y$3&gt;=$I158,Y$3&lt;DATE(YEAR($I158),MONTH($I158)+$H158,1),$H158&lt;&gt;0),$G158,0)*тех!AJ$6</f>
        <v>0</v>
      </c>
      <c r="Z158" s="64">
        <f>IF(AND(Z$3&gt;=$I158,Z$3&lt;DATE(YEAR($I158),MONTH($I158)+$H158,1),$H158&lt;&gt;0),$G158,0)*тех!AK$6</f>
        <v>0</v>
      </c>
      <c r="AA158" s="64">
        <f>IF(AND(AA$3&gt;=$I158,AA$3&lt;DATE(YEAR($I158),MONTH($I158)+$H158,1),$H158&lt;&gt;0),$G158,0)*тех!AL$6</f>
        <v>0</v>
      </c>
      <c r="AB158" s="64">
        <f>IF(AND(AB$3&gt;=$I158,AB$3&lt;DATE(YEAR($I158),MONTH($I158)+$H158,1),$H158&lt;&gt;0),$G158,0)*тех!AM$6</f>
        <v>0</v>
      </c>
      <c r="AC158" s="64">
        <f>IF(AND(AC$3&gt;=$I158,AC$3&lt;DATE(YEAR($I158),MONTH($I158)+$H158,1),$H158&lt;&gt;0),$G158,0)*тех!AN$6</f>
        <v>0</v>
      </c>
      <c r="AD158" s="64">
        <f>IF(AND(AD$3&gt;=$I158,AD$3&lt;DATE(YEAR($I158),MONTH($I158)+$H158,1),$H158&lt;&gt;0),$G158,0)*тех!AO$6</f>
        <v>0</v>
      </c>
      <c r="AE158" s="64">
        <f>IF(AND(AE$3&gt;=$I158,AE$3&lt;DATE(YEAR($I158),MONTH($I158)+$H158,1),$H158&lt;&gt;0),$G158,0)*тех!AP$6</f>
        <v>0</v>
      </c>
      <c r="AF158" s="64">
        <f>IF(AND(AF$3&gt;=$I158,AF$3&lt;DATE(YEAR($I158),MONTH($I158)+$H158,1),$H158&lt;&gt;0),$G158,0)*тех!AQ$6</f>
        <v>0</v>
      </c>
      <c r="AG158" s="64">
        <f>IF(AND(AG$3&gt;=$I158,AG$3&lt;DATE(YEAR($I158),MONTH($I158)+$H158,1),$H158&lt;&gt;0),$G158,0)*тех!AR$6</f>
        <v>0</v>
      </c>
      <c r="AH158" s="64">
        <f>IF(AND(AH$3&gt;=$I158,AH$3&lt;DATE(YEAR($I158),MONTH($I158)+$H158,1),$H158&lt;&gt;0),$G158,0)*тех!AS$6</f>
        <v>0</v>
      </c>
      <c r="AI158" s="64">
        <f>IF(AND(AI$3&gt;=$I158,AI$3&lt;DATE(YEAR($I158),MONTH($I158)+$H158,1),$H158&lt;&gt;0),$G158,0)*тех!AT$6</f>
        <v>0</v>
      </c>
      <c r="AJ158" s="64">
        <f>IF(AND(AJ$3&gt;=$I158,AJ$3&lt;DATE(YEAR($I158),MONTH($I158)+$H158,1),$H158&lt;&gt;0),$G158,0)*тех!AU$6</f>
        <v>0</v>
      </c>
      <c r="AK158" s="64">
        <f>IF(AND(AK$3&gt;=$I158,AK$3&lt;DATE(YEAR($I158),MONTH($I158)+$H158,1),$H158&lt;&gt;0),$G158,0)*тех!AV$6</f>
        <v>0</v>
      </c>
      <c r="AL158" s="64">
        <f>IF(AND(AL$3&gt;=$I158,AL$3&lt;DATE(YEAR($I158),MONTH($I158)+$H158,1),$H158&lt;&gt;0),$G158,0)*тех!AW$6</f>
        <v>0</v>
      </c>
      <c r="AM158" s="64">
        <f>IF(AND(AM$3&gt;=$I158,AM$3&lt;DATE(YEAR($I158),MONTH($I158)+$H158,1),$H158&lt;&gt;0),$G158,0)*тех!AX$6</f>
        <v>0</v>
      </c>
      <c r="AN158" s="64">
        <f>IF(AND(AN$3&gt;=$I158,AN$3&lt;DATE(YEAR($I158),MONTH($I158)+$H158,1),$H158&lt;&gt;0),$G158,0)*тех!AY$6</f>
        <v>0</v>
      </c>
      <c r="AO158" s="64">
        <f>IF(AND(AO$3&gt;=$I158,AO$3&lt;DATE(YEAR($I158),MONTH($I158)+$H158,1),$H158&lt;&gt;0),$G158,0)*тех!AZ$6</f>
        <v>0</v>
      </c>
      <c r="AP158" s="64">
        <f>IF(AND(AP$3&gt;=$I158,AP$3&lt;DATE(YEAR($I158),MONTH($I158)+$H158,1),$H158&lt;&gt;0),$G158,0)*тех!BA$6</f>
        <v>0</v>
      </c>
      <c r="AQ158" s="64">
        <f>IF(AND(AQ$3&gt;=$I158,AQ$3&lt;DATE(YEAR($I158),MONTH($I158)+$H158,1),$H158&lt;&gt;0),$G158,0)*тех!BB$6</f>
        <v>0</v>
      </c>
      <c r="AR158" s="64">
        <f>IF(AND(AR$3&gt;=$I158,AR$3&lt;DATE(YEAR($I158),MONTH($I158)+$H158,1),$H158&lt;&gt;0),$G158,0)*тех!BC$6</f>
        <v>0</v>
      </c>
      <c r="AS158" s="64">
        <f>IF(AND(AS$3&gt;=$I158,AS$3&lt;DATE(YEAR($I158),MONTH($I158)+$H158,1),$H158&lt;&gt;0),$G158,0)*тех!BD$6</f>
        <v>0</v>
      </c>
      <c r="AT158" s="64">
        <f>IF(AND(AT$3&gt;=$I158,AT$3&lt;DATE(YEAR($I158),MONTH($I158)+$H158,1),$H158&lt;&gt;0),$G158,0)*тех!BE$6</f>
        <v>0</v>
      </c>
      <c r="AU158" s="64">
        <f>IF(AND(AU$3&gt;=$I158,AU$3&lt;DATE(YEAR($I158),MONTH($I158)+$H158,1),$H158&lt;&gt;0),$G158,0)*тех!BF$6</f>
        <v>0</v>
      </c>
      <c r="AV158" s="64">
        <f>IF(AND(AV$3&gt;=$I158,AV$3&lt;DATE(YEAR($I158),MONTH($I158)+$H158,1),$H158&lt;&gt;0),$G158,0)*тех!BG$6</f>
        <v>0</v>
      </c>
      <c r="AW158" s="64">
        <f>IF(AND(AW$3&gt;=$I158,AW$3&lt;DATE(YEAR($I158),MONTH($I158)+$H158,1),$H158&lt;&gt;0),$G158,0)*тех!BH$6</f>
        <v>0</v>
      </c>
      <c r="AX158" s="64">
        <f>IF(AND(AX$3&gt;=$I158,AX$3&lt;DATE(YEAR($I158),MONTH($I158)+$H158,1),$H158&lt;&gt;0),$G158,0)*тех!BI$6</f>
        <v>0</v>
      </c>
      <c r="AY158" s="64">
        <f>IF(AND(AY$3&gt;=$I158,AY$3&lt;DATE(YEAR($I158),MONTH($I158)+$H158,1),$H158&lt;&gt;0),$G158,0)*тех!BJ$6</f>
        <v>0</v>
      </c>
      <c r="AZ158" s="64">
        <f>IF(AND(AZ$3&gt;=$I158,AZ$3&lt;DATE(YEAR($I158),MONTH($I158)+$H158,1),$H158&lt;&gt;0),$G158,0)*тех!BK$6</f>
        <v>0</v>
      </c>
      <c r="BA158" s="64">
        <f>IF(AND(BA$3&gt;=$I158,BA$3&lt;DATE(YEAR($I158),MONTH($I158)+$H158,1),$H158&lt;&gt;0),$G158,0)*тех!BL$6</f>
        <v>0</v>
      </c>
      <c r="BB158" s="64">
        <f>IF(AND(BB$3&gt;=$I158,BB$3&lt;DATE(YEAR($I158),MONTH($I158)+$H158,1),$H158&lt;&gt;0),$G158,0)*тех!BM$6</f>
        <v>0</v>
      </c>
      <c r="BC158" s="64">
        <f>IF(AND(BC$3&gt;=$I158,BC$3&lt;DATE(YEAR($I158),MONTH($I158)+$H158,1),$H158&lt;&gt;0),$G158,0)*тех!BN$6</f>
        <v>0</v>
      </c>
      <c r="BD158" s="64">
        <f>IF(AND(BD$3&gt;=$I158,BD$3&lt;DATE(YEAR($I158),MONTH($I158)+$H158,1),$H158&lt;&gt;0),$G158,0)*тех!BO$6</f>
        <v>0</v>
      </c>
      <c r="BE158" s="64">
        <f>IF(AND(BE$3&gt;=$I158,BE$3&lt;DATE(YEAR($I158),MONTH($I158)+$H158,1),$H158&lt;&gt;0),$G158,0)*тех!BP$6</f>
        <v>0</v>
      </c>
      <c r="BF158" s="64">
        <f>IF(AND(BF$3&gt;=$I158,BF$3&lt;DATE(YEAR($I158),MONTH($I158)+$H158,1),$H158&lt;&gt;0),$G158,0)*тех!BQ$6</f>
        <v>0</v>
      </c>
      <c r="BG158" s="64">
        <f>IF(AND(BG$3&gt;=$I158,BG$3&lt;DATE(YEAR($I158),MONTH($I158)+$H158,1),$H158&lt;&gt;0),$G158,0)*тех!BR$6</f>
        <v>0</v>
      </c>
      <c r="BH158" s="64">
        <f>IF(AND(BH$3&gt;=$I158,BH$3&lt;DATE(YEAR($I158),MONTH($I158)+$H158,1),$H158&lt;&gt;0),$G158,0)*тех!BS$6</f>
        <v>0</v>
      </c>
      <c r="BI158" s="64">
        <f>IF(AND(BI$3&gt;=$I158,BI$3&lt;DATE(YEAR($I158),MONTH($I158)+$H158,1),$H158&lt;&gt;0),$G158,0)*тех!BT$6</f>
        <v>0</v>
      </c>
      <c r="BJ158" s="64">
        <f>IF(AND(BJ$3&gt;=$I158,BJ$3&lt;DATE(YEAR($I158),MONTH($I158)+$H158,1),$H158&lt;&gt;0),$G158,0)*тех!BU$6</f>
        <v>0</v>
      </c>
      <c r="BK158" s="64">
        <f>IF(AND(BK$3&gt;=$I158,BK$3&lt;DATE(YEAR($I158),MONTH($I158)+$H158,1),$H158&lt;&gt;0),$G158,0)*тех!BV$6</f>
        <v>0</v>
      </c>
      <c r="BL158" s="64">
        <f>IF(AND(BL$3&gt;=$I158,BL$3&lt;DATE(YEAR($I158),MONTH($I158)+$H158,1),$H158&lt;&gt;0),$G158,0)*тех!BW$6</f>
        <v>0</v>
      </c>
      <c r="BM158" s="64">
        <f>IF(AND(BM$3&gt;=$I158,BM$3&lt;DATE(YEAR($I158),MONTH($I158)+$H158,1),$H158&lt;&gt;0),$G158,0)*тех!BX$6</f>
        <v>0</v>
      </c>
      <c r="BN158" s="64">
        <f>IF(AND(BN$3&gt;=$I158,BN$3&lt;DATE(YEAR($I158),MONTH($I158)+$H158,1),$H158&lt;&gt;0),$G158,0)*тех!BY$6</f>
        <v>0</v>
      </c>
      <c r="BO158" s="64">
        <f>IF(AND(BO$3&gt;=$I158,BO$3&lt;DATE(YEAR($I158),MONTH($I158)+$H158,1),$H158&lt;&gt;0),$G158,0)*тех!BZ$6</f>
        <v>0</v>
      </c>
      <c r="BP158" s="64">
        <f>IF(AND(BP$3&gt;=$I158,BP$3&lt;DATE(YEAR($I158),MONTH($I158)+$H158,1),$H158&lt;&gt;0),$G158,0)*тех!CA$6</f>
        <v>0</v>
      </c>
      <c r="BQ158" s="64">
        <f>IF(AND(BQ$3&gt;=$I158,BQ$3&lt;DATE(YEAR($I158),MONTH($I158)+$H158,1),$H158&lt;&gt;0),$G158,0)*тех!CB$6</f>
        <v>0</v>
      </c>
      <c r="BR158" s="64">
        <f>IF(AND(BR$3&gt;=$I158,BR$3&lt;DATE(YEAR($I158),MONTH($I158)+$H158,1),$H158&lt;&gt;0),$G158,0)*тех!CC$6</f>
        <v>0</v>
      </c>
      <c r="BS158" s="64">
        <f>IF(AND(BS$3&gt;=$I158,BS$3&lt;DATE(YEAR($I158),MONTH($I158)+$H158,1),$H158&lt;&gt;0),$G158,0)*тех!CD$6</f>
        <v>0</v>
      </c>
      <c r="BT158" s="64">
        <f>IF(AND(BT$3&gt;=$I158,BT$3&lt;DATE(YEAR($I158),MONTH($I158)+$H158,1),$H158&lt;&gt;0),$G158,0)*тех!CE$6</f>
        <v>0</v>
      </c>
    </row>
    <row r="159" spans="2:72">
      <c r="B159" s="3">
        <v>3</v>
      </c>
      <c r="C159" s="19"/>
      <c r="D159" s="80" t="s">
        <v>100</v>
      </c>
      <c r="E159" s="19"/>
      <c r="F159" s="19"/>
      <c r="G159" s="76">
        <f t="shared" si="77"/>
        <v>0</v>
      </c>
      <c r="H159" s="19"/>
      <c r="I159" s="19"/>
      <c r="J159" s="106" t="s">
        <v>100</v>
      </c>
      <c r="K159" s="106" t="s">
        <v>100</v>
      </c>
      <c r="M159" s="64">
        <f>IF(AND(M$3&gt;=$I159,M$3&lt;DATE(YEAR($I159),MONTH($I159)+$H159,1),$H159&lt;&gt;0),$G159,0)*тех!X$6</f>
        <v>0</v>
      </c>
      <c r="N159" s="64">
        <f>IF(AND(N$3&gt;=$I159,N$3&lt;DATE(YEAR($I159),MONTH($I159)+$H159,1),$H159&lt;&gt;0),$G159,0)*тех!Y$6</f>
        <v>0</v>
      </c>
      <c r="O159" s="64">
        <f>IF(AND(O$3&gt;=$I159,O$3&lt;DATE(YEAR($I159),MONTH($I159)+$H159,1),$H159&lt;&gt;0),$G159,0)*тех!Z$6</f>
        <v>0</v>
      </c>
      <c r="P159" s="64">
        <f>IF(AND(P$3&gt;=$I159,P$3&lt;DATE(YEAR($I159),MONTH($I159)+$H159,1),$H159&lt;&gt;0),$G159,0)*тех!AA$6</f>
        <v>0</v>
      </c>
      <c r="Q159" s="64">
        <f>IF(AND(Q$3&gt;=$I159,Q$3&lt;DATE(YEAR($I159),MONTH($I159)+$H159,1),$H159&lt;&gt;0),$G159,0)*тех!AB$6</f>
        <v>0</v>
      </c>
      <c r="R159" s="64">
        <f>IF(AND(R$3&gt;=$I159,R$3&lt;DATE(YEAR($I159),MONTH($I159)+$H159,1),$H159&lt;&gt;0),$G159,0)*тех!AC$6</f>
        <v>0</v>
      </c>
      <c r="S159" s="64">
        <f>IF(AND(S$3&gt;=$I159,S$3&lt;DATE(YEAR($I159),MONTH($I159)+$H159,1),$H159&lt;&gt;0),$G159,0)*тех!AD$6</f>
        <v>0</v>
      </c>
      <c r="T159" s="64">
        <f>IF(AND(T$3&gt;=$I159,T$3&lt;DATE(YEAR($I159),MONTH($I159)+$H159,1),$H159&lt;&gt;0),$G159,0)*тех!AE$6</f>
        <v>0</v>
      </c>
      <c r="U159" s="64">
        <f>IF(AND(U$3&gt;=$I159,U$3&lt;DATE(YEAR($I159),MONTH($I159)+$H159,1),$H159&lt;&gt;0),$G159,0)*тех!AF$6</f>
        <v>0</v>
      </c>
      <c r="V159" s="64">
        <f>IF(AND(V$3&gt;=$I159,V$3&lt;DATE(YEAR($I159),MONTH($I159)+$H159,1),$H159&lt;&gt;0),$G159,0)*тех!AG$6</f>
        <v>0</v>
      </c>
      <c r="W159" s="64">
        <f>IF(AND(W$3&gt;=$I159,W$3&lt;DATE(YEAR($I159),MONTH($I159)+$H159,1),$H159&lt;&gt;0),$G159,0)*тех!AH$6</f>
        <v>0</v>
      </c>
      <c r="X159" s="64">
        <f>IF(AND(X$3&gt;=$I159,X$3&lt;DATE(YEAR($I159),MONTH($I159)+$H159,1),$H159&lt;&gt;0),$G159,0)*тех!AI$6</f>
        <v>0</v>
      </c>
      <c r="Y159" s="64">
        <f>IF(AND(Y$3&gt;=$I159,Y$3&lt;DATE(YEAR($I159),MONTH($I159)+$H159,1),$H159&lt;&gt;0),$G159,0)*тех!AJ$6</f>
        <v>0</v>
      </c>
      <c r="Z159" s="64">
        <f>IF(AND(Z$3&gt;=$I159,Z$3&lt;DATE(YEAR($I159),MONTH($I159)+$H159,1),$H159&lt;&gt;0),$G159,0)*тех!AK$6</f>
        <v>0</v>
      </c>
      <c r="AA159" s="64">
        <f>IF(AND(AA$3&gt;=$I159,AA$3&lt;DATE(YEAR($I159),MONTH($I159)+$H159,1),$H159&lt;&gt;0),$G159,0)*тех!AL$6</f>
        <v>0</v>
      </c>
      <c r="AB159" s="64">
        <f>IF(AND(AB$3&gt;=$I159,AB$3&lt;DATE(YEAR($I159),MONTH($I159)+$H159,1),$H159&lt;&gt;0),$G159,0)*тех!AM$6</f>
        <v>0</v>
      </c>
      <c r="AC159" s="64">
        <f>IF(AND(AC$3&gt;=$I159,AC$3&lt;DATE(YEAR($I159),MONTH($I159)+$H159,1),$H159&lt;&gt;0),$G159,0)*тех!AN$6</f>
        <v>0</v>
      </c>
      <c r="AD159" s="64">
        <f>IF(AND(AD$3&gt;=$I159,AD$3&lt;DATE(YEAR($I159),MONTH($I159)+$H159,1),$H159&lt;&gt;0),$G159,0)*тех!AO$6</f>
        <v>0</v>
      </c>
      <c r="AE159" s="64">
        <f>IF(AND(AE$3&gt;=$I159,AE$3&lt;DATE(YEAR($I159),MONTH($I159)+$H159,1),$H159&lt;&gt;0),$G159,0)*тех!AP$6</f>
        <v>0</v>
      </c>
      <c r="AF159" s="64">
        <f>IF(AND(AF$3&gt;=$I159,AF$3&lt;DATE(YEAR($I159),MONTH($I159)+$H159,1),$H159&lt;&gt;0),$G159,0)*тех!AQ$6</f>
        <v>0</v>
      </c>
      <c r="AG159" s="64">
        <f>IF(AND(AG$3&gt;=$I159,AG$3&lt;DATE(YEAR($I159),MONTH($I159)+$H159,1),$H159&lt;&gt;0),$G159,0)*тех!AR$6</f>
        <v>0</v>
      </c>
      <c r="AH159" s="64">
        <f>IF(AND(AH$3&gt;=$I159,AH$3&lt;DATE(YEAR($I159),MONTH($I159)+$H159,1),$H159&lt;&gt;0),$G159,0)*тех!AS$6</f>
        <v>0</v>
      </c>
      <c r="AI159" s="64">
        <f>IF(AND(AI$3&gt;=$I159,AI$3&lt;DATE(YEAR($I159),MONTH($I159)+$H159,1),$H159&lt;&gt;0),$G159,0)*тех!AT$6</f>
        <v>0</v>
      </c>
      <c r="AJ159" s="64">
        <f>IF(AND(AJ$3&gt;=$I159,AJ$3&lt;DATE(YEAR($I159),MONTH($I159)+$H159,1),$H159&lt;&gt;0),$G159,0)*тех!AU$6</f>
        <v>0</v>
      </c>
      <c r="AK159" s="64">
        <f>IF(AND(AK$3&gt;=$I159,AK$3&lt;DATE(YEAR($I159),MONTH($I159)+$H159,1),$H159&lt;&gt;0),$G159,0)*тех!AV$6</f>
        <v>0</v>
      </c>
      <c r="AL159" s="64">
        <f>IF(AND(AL$3&gt;=$I159,AL$3&lt;DATE(YEAR($I159),MONTH($I159)+$H159,1),$H159&lt;&gt;0),$G159,0)*тех!AW$6</f>
        <v>0</v>
      </c>
      <c r="AM159" s="64">
        <f>IF(AND(AM$3&gt;=$I159,AM$3&lt;DATE(YEAR($I159),MONTH($I159)+$H159,1),$H159&lt;&gt;0),$G159,0)*тех!AX$6</f>
        <v>0</v>
      </c>
      <c r="AN159" s="64">
        <f>IF(AND(AN$3&gt;=$I159,AN$3&lt;DATE(YEAR($I159),MONTH($I159)+$H159,1),$H159&lt;&gt;0),$G159,0)*тех!AY$6</f>
        <v>0</v>
      </c>
      <c r="AO159" s="64">
        <f>IF(AND(AO$3&gt;=$I159,AO$3&lt;DATE(YEAR($I159),MONTH($I159)+$H159,1),$H159&lt;&gt;0),$G159,0)*тех!AZ$6</f>
        <v>0</v>
      </c>
      <c r="AP159" s="64">
        <f>IF(AND(AP$3&gt;=$I159,AP$3&lt;DATE(YEAR($I159),MONTH($I159)+$H159,1),$H159&lt;&gt;0),$G159,0)*тех!BA$6</f>
        <v>0</v>
      </c>
      <c r="AQ159" s="64">
        <f>IF(AND(AQ$3&gt;=$I159,AQ$3&lt;DATE(YEAR($I159),MONTH($I159)+$H159,1),$H159&lt;&gt;0),$G159,0)*тех!BB$6</f>
        <v>0</v>
      </c>
      <c r="AR159" s="64">
        <f>IF(AND(AR$3&gt;=$I159,AR$3&lt;DATE(YEAR($I159),MONTH($I159)+$H159,1),$H159&lt;&gt;0),$G159,0)*тех!BC$6</f>
        <v>0</v>
      </c>
      <c r="AS159" s="64">
        <f>IF(AND(AS$3&gt;=$I159,AS$3&lt;DATE(YEAR($I159),MONTH($I159)+$H159,1),$H159&lt;&gt;0),$G159,0)*тех!BD$6</f>
        <v>0</v>
      </c>
      <c r="AT159" s="64">
        <f>IF(AND(AT$3&gt;=$I159,AT$3&lt;DATE(YEAR($I159),MONTH($I159)+$H159,1),$H159&lt;&gt;0),$G159,0)*тех!BE$6</f>
        <v>0</v>
      </c>
      <c r="AU159" s="64">
        <f>IF(AND(AU$3&gt;=$I159,AU$3&lt;DATE(YEAR($I159),MONTH($I159)+$H159,1),$H159&lt;&gt;0),$G159,0)*тех!BF$6</f>
        <v>0</v>
      </c>
      <c r="AV159" s="64">
        <f>IF(AND(AV$3&gt;=$I159,AV$3&lt;DATE(YEAR($I159),MONTH($I159)+$H159,1),$H159&lt;&gt;0),$G159,0)*тех!BG$6</f>
        <v>0</v>
      </c>
      <c r="AW159" s="64">
        <f>IF(AND(AW$3&gt;=$I159,AW$3&lt;DATE(YEAR($I159),MONTH($I159)+$H159,1),$H159&lt;&gt;0),$G159,0)*тех!BH$6</f>
        <v>0</v>
      </c>
      <c r="AX159" s="64">
        <f>IF(AND(AX$3&gt;=$I159,AX$3&lt;DATE(YEAR($I159),MONTH($I159)+$H159,1),$H159&lt;&gt;0),$G159,0)*тех!BI$6</f>
        <v>0</v>
      </c>
      <c r="AY159" s="64">
        <f>IF(AND(AY$3&gt;=$I159,AY$3&lt;DATE(YEAR($I159),MONTH($I159)+$H159,1),$H159&lt;&gt;0),$G159,0)*тех!BJ$6</f>
        <v>0</v>
      </c>
      <c r="AZ159" s="64">
        <f>IF(AND(AZ$3&gt;=$I159,AZ$3&lt;DATE(YEAR($I159),MONTH($I159)+$H159,1),$H159&lt;&gt;0),$G159,0)*тех!BK$6</f>
        <v>0</v>
      </c>
      <c r="BA159" s="64">
        <f>IF(AND(BA$3&gt;=$I159,BA$3&lt;DATE(YEAR($I159),MONTH($I159)+$H159,1),$H159&lt;&gt;0),$G159,0)*тех!BL$6</f>
        <v>0</v>
      </c>
      <c r="BB159" s="64">
        <f>IF(AND(BB$3&gt;=$I159,BB$3&lt;DATE(YEAR($I159),MONTH($I159)+$H159,1),$H159&lt;&gt;0),$G159,0)*тех!BM$6</f>
        <v>0</v>
      </c>
      <c r="BC159" s="64">
        <f>IF(AND(BC$3&gt;=$I159,BC$3&lt;DATE(YEAR($I159),MONTH($I159)+$H159,1),$H159&lt;&gt;0),$G159,0)*тех!BN$6</f>
        <v>0</v>
      </c>
      <c r="BD159" s="64">
        <f>IF(AND(BD$3&gt;=$I159,BD$3&lt;DATE(YEAR($I159),MONTH($I159)+$H159,1),$H159&lt;&gt;0),$G159,0)*тех!BO$6</f>
        <v>0</v>
      </c>
      <c r="BE159" s="64">
        <f>IF(AND(BE$3&gt;=$I159,BE$3&lt;DATE(YEAR($I159),MONTH($I159)+$H159,1),$H159&lt;&gt;0),$G159,0)*тех!BP$6</f>
        <v>0</v>
      </c>
      <c r="BF159" s="64">
        <f>IF(AND(BF$3&gt;=$I159,BF$3&lt;DATE(YEAR($I159),MONTH($I159)+$H159,1),$H159&lt;&gt;0),$G159,0)*тех!BQ$6</f>
        <v>0</v>
      </c>
      <c r="BG159" s="64">
        <f>IF(AND(BG$3&gt;=$I159,BG$3&lt;DATE(YEAR($I159),MONTH($I159)+$H159,1),$H159&lt;&gt;0),$G159,0)*тех!BR$6</f>
        <v>0</v>
      </c>
      <c r="BH159" s="64">
        <f>IF(AND(BH$3&gt;=$I159,BH$3&lt;DATE(YEAR($I159),MONTH($I159)+$H159,1),$H159&lt;&gt;0),$G159,0)*тех!BS$6</f>
        <v>0</v>
      </c>
      <c r="BI159" s="64">
        <f>IF(AND(BI$3&gt;=$I159,BI$3&lt;DATE(YEAR($I159),MONTH($I159)+$H159,1),$H159&lt;&gt;0),$G159,0)*тех!BT$6</f>
        <v>0</v>
      </c>
      <c r="BJ159" s="64">
        <f>IF(AND(BJ$3&gt;=$I159,BJ$3&lt;DATE(YEAR($I159),MONTH($I159)+$H159,1),$H159&lt;&gt;0),$G159,0)*тех!BU$6</f>
        <v>0</v>
      </c>
      <c r="BK159" s="64">
        <f>IF(AND(BK$3&gt;=$I159,BK$3&lt;DATE(YEAR($I159),MONTH($I159)+$H159,1),$H159&lt;&gt;0),$G159,0)*тех!BV$6</f>
        <v>0</v>
      </c>
      <c r="BL159" s="64">
        <f>IF(AND(BL$3&gt;=$I159,BL$3&lt;DATE(YEAR($I159),MONTH($I159)+$H159,1),$H159&lt;&gt;0),$G159,0)*тех!BW$6</f>
        <v>0</v>
      </c>
      <c r="BM159" s="64">
        <f>IF(AND(BM$3&gt;=$I159,BM$3&lt;DATE(YEAR($I159),MONTH($I159)+$H159,1),$H159&lt;&gt;0),$G159,0)*тех!BX$6</f>
        <v>0</v>
      </c>
      <c r="BN159" s="64">
        <f>IF(AND(BN$3&gt;=$I159,BN$3&lt;DATE(YEAR($I159),MONTH($I159)+$H159,1),$H159&lt;&gt;0),$G159,0)*тех!BY$6</f>
        <v>0</v>
      </c>
      <c r="BO159" s="64">
        <f>IF(AND(BO$3&gt;=$I159,BO$3&lt;DATE(YEAR($I159),MONTH($I159)+$H159,1),$H159&lt;&gt;0),$G159,0)*тех!BZ$6</f>
        <v>0</v>
      </c>
      <c r="BP159" s="64">
        <f>IF(AND(BP$3&gt;=$I159,BP$3&lt;DATE(YEAR($I159),MONTH($I159)+$H159,1),$H159&lt;&gt;0),$G159,0)*тех!CA$6</f>
        <v>0</v>
      </c>
      <c r="BQ159" s="64">
        <f>IF(AND(BQ$3&gt;=$I159,BQ$3&lt;DATE(YEAR($I159),MONTH($I159)+$H159,1),$H159&lt;&gt;0),$G159,0)*тех!CB$6</f>
        <v>0</v>
      </c>
      <c r="BR159" s="64">
        <f>IF(AND(BR$3&gt;=$I159,BR$3&lt;DATE(YEAR($I159),MONTH($I159)+$H159,1),$H159&lt;&gt;0),$G159,0)*тех!CC$6</f>
        <v>0</v>
      </c>
      <c r="BS159" s="64">
        <f>IF(AND(BS$3&gt;=$I159,BS$3&lt;DATE(YEAR($I159),MONTH($I159)+$H159,1),$H159&lt;&gt;0),$G159,0)*тех!CD$6</f>
        <v>0</v>
      </c>
      <c r="BT159" s="64">
        <f>IF(AND(BT$3&gt;=$I159,BT$3&lt;DATE(YEAR($I159),MONTH($I159)+$H159,1),$H159&lt;&gt;0),$G159,0)*тех!CE$6</f>
        <v>0</v>
      </c>
    </row>
    <row r="160" spans="2:72">
      <c r="B160" s="3">
        <v>4</v>
      </c>
      <c r="C160" s="19"/>
      <c r="D160" s="80" t="s">
        <v>100</v>
      </c>
      <c r="E160" s="19"/>
      <c r="F160" s="19"/>
      <c r="G160" s="76">
        <f t="shared" si="77"/>
        <v>0</v>
      </c>
      <c r="H160" s="19"/>
      <c r="I160" s="19"/>
      <c r="J160" s="106" t="s">
        <v>100</v>
      </c>
      <c r="K160" s="106" t="s">
        <v>100</v>
      </c>
      <c r="M160" s="64">
        <f>IF(AND(M$3&gt;=$I160,M$3&lt;DATE(YEAR($I160),MONTH($I160)+$H160,1),$H160&lt;&gt;0),$G160,0)*тех!X$6</f>
        <v>0</v>
      </c>
      <c r="N160" s="64">
        <f>IF(AND(N$3&gt;=$I160,N$3&lt;DATE(YEAR($I160),MONTH($I160)+$H160,1),$H160&lt;&gt;0),$G160,0)*тех!Y$6</f>
        <v>0</v>
      </c>
      <c r="O160" s="64">
        <f>IF(AND(O$3&gt;=$I160,O$3&lt;DATE(YEAR($I160),MONTH($I160)+$H160,1),$H160&lt;&gt;0),$G160,0)*тех!Z$6</f>
        <v>0</v>
      </c>
      <c r="P160" s="64">
        <f>IF(AND(P$3&gt;=$I160,P$3&lt;DATE(YEAR($I160),MONTH($I160)+$H160,1),$H160&lt;&gt;0),$G160,0)*тех!AA$6</f>
        <v>0</v>
      </c>
      <c r="Q160" s="64">
        <f>IF(AND(Q$3&gt;=$I160,Q$3&lt;DATE(YEAR($I160),MONTH($I160)+$H160,1),$H160&lt;&gt;0),$G160,0)*тех!AB$6</f>
        <v>0</v>
      </c>
      <c r="R160" s="64">
        <f>IF(AND(R$3&gt;=$I160,R$3&lt;DATE(YEAR($I160),MONTH($I160)+$H160,1),$H160&lt;&gt;0),$G160,0)*тех!AC$6</f>
        <v>0</v>
      </c>
      <c r="S160" s="64">
        <f>IF(AND(S$3&gt;=$I160,S$3&lt;DATE(YEAR($I160),MONTH($I160)+$H160,1),$H160&lt;&gt;0),$G160,0)*тех!AD$6</f>
        <v>0</v>
      </c>
      <c r="T160" s="64">
        <f>IF(AND(T$3&gt;=$I160,T$3&lt;DATE(YEAR($I160),MONTH($I160)+$H160,1),$H160&lt;&gt;0),$G160,0)*тех!AE$6</f>
        <v>0</v>
      </c>
      <c r="U160" s="64">
        <f>IF(AND(U$3&gt;=$I160,U$3&lt;DATE(YEAR($I160),MONTH($I160)+$H160,1),$H160&lt;&gt;0),$G160,0)*тех!AF$6</f>
        <v>0</v>
      </c>
      <c r="V160" s="64">
        <f>IF(AND(V$3&gt;=$I160,V$3&lt;DATE(YEAR($I160),MONTH($I160)+$H160,1),$H160&lt;&gt;0),$G160,0)*тех!AG$6</f>
        <v>0</v>
      </c>
      <c r="W160" s="64">
        <f>IF(AND(W$3&gt;=$I160,W$3&lt;DATE(YEAR($I160),MONTH($I160)+$H160,1),$H160&lt;&gt;0),$G160,0)*тех!AH$6</f>
        <v>0</v>
      </c>
      <c r="X160" s="64">
        <f>IF(AND(X$3&gt;=$I160,X$3&lt;DATE(YEAR($I160),MONTH($I160)+$H160,1),$H160&lt;&gt;0),$G160,0)*тех!AI$6</f>
        <v>0</v>
      </c>
      <c r="Y160" s="64">
        <f>IF(AND(Y$3&gt;=$I160,Y$3&lt;DATE(YEAR($I160),MONTH($I160)+$H160,1),$H160&lt;&gt;0),$G160,0)*тех!AJ$6</f>
        <v>0</v>
      </c>
      <c r="Z160" s="64">
        <f>IF(AND(Z$3&gt;=$I160,Z$3&lt;DATE(YEAR($I160),MONTH($I160)+$H160,1),$H160&lt;&gt;0),$G160,0)*тех!AK$6</f>
        <v>0</v>
      </c>
      <c r="AA160" s="64">
        <f>IF(AND(AA$3&gt;=$I160,AA$3&lt;DATE(YEAR($I160),MONTH($I160)+$H160,1),$H160&lt;&gt;0),$G160,0)*тех!AL$6</f>
        <v>0</v>
      </c>
      <c r="AB160" s="64">
        <f>IF(AND(AB$3&gt;=$I160,AB$3&lt;DATE(YEAR($I160),MONTH($I160)+$H160,1),$H160&lt;&gt;0),$G160,0)*тех!AM$6</f>
        <v>0</v>
      </c>
      <c r="AC160" s="64">
        <f>IF(AND(AC$3&gt;=$I160,AC$3&lt;DATE(YEAR($I160),MONTH($I160)+$H160,1),$H160&lt;&gt;0),$G160,0)*тех!AN$6</f>
        <v>0</v>
      </c>
      <c r="AD160" s="64">
        <f>IF(AND(AD$3&gt;=$I160,AD$3&lt;DATE(YEAR($I160),MONTH($I160)+$H160,1),$H160&lt;&gt;0),$G160,0)*тех!AO$6</f>
        <v>0</v>
      </c>
      <c r="AE160" s="64">
        <f>IF(AND(AE$3&gt;=$I160,AE$3&lt;DATE(YEAR($I160),MONTH($I160)+$H160,1),$H160&lt;&gt;0),$G160,0)*тех!AP$6</f>
        <v>0</v>
      </c>
      <c r="AF160" s="64">
        <f>IF(AND(AF$3&gt;=$I160,AF$3&lt;DATE(YEAR($I160),MONTH($I160)+$H160,1),$H160&lt;&gt;0),$G160,0)*тех!AQ$6</f>
        <v>0</v>
      </c>
      <c r="AG160" s="64">
        <f>IF(AND(AG$3&gt;=$I160,AG$3&lt;DATE(YEAR($I160),MONTH($I160)+$H160,1),$H160&lt;&gt;0),$G160,0)*тех!AR$6</f>
        <v>0</v>
      </c>
      <c r="AH160" s="64">
        <f>IF(AND(AH$3&gt;=$I160,AH$3&lt;DATE(YEAR($I160),MONTH($I160)+$H160,1),$H160&lt;&gt;0),$G160,0)*тех!AS$6</f>
        <v>0</v>
      </c>
      <c r="AI160" s="64">
        <f>IF(AND(AI$3&gt;=$I160,AI$3&lt;DATE(YEAR($I160),MONTH($I160)+$H160,1),$H160&lt;&gt;0),$G160,0)*тех!AT$6</f>
        <v>0</v>
      </c>
      <c r="AJ160" s="64">
        <f>IF(AND(AJ$3&gt;=$I160,AJ$3&lt;DATE(YEAR($I160),MONTH($I160)+$H160,1),$H160&lt;&gt;0),$G160,0)*тех!AU$6</f>
        <v>0</v>
      </c>
      <c r="AK160" s="64">
        <f>IF(AND(AK$3&gt;=$I160,AK$3&lt;DATE(YEAR($I160),MONTH($I160)+$H160,1),$H160&lt;&gt;0),$G160,0)*тех!AV$6</f>
        <v>0</v>
      </c>
      <c r="AL160" s="64">
        <f>IF(AND(AL$3&gt;=$I160,AL$3&lt;DATE(YEAR($I160),MONTH($I160)+$H160,1),$H160&lt;&gt;0),$G160,0)*тех!AW$6</f>
        <v>0</v>
      </c>
      <c r="AM160" s="64">
        <f>IF(AND(AM$3&gt;=$I160,AM$3&lt;DATE(YEAR($I160),MONTH($I160)+$H160,1),$H160&lt;&gt;0),$G160,0)*тех!AX$6</f>
        <v>0</v>
      </c>
      <c r="AN160" s="64">
        <f>IF(AND(AN$3&gt;=$I160,AN$3&lt;DATE(YEAR($I160),MONTH($I160)+$H160,1),$H160&lt;&gt;0),$G160,0)*тех!AY$6</f>
        <v>0</v>
      </c>
      <c r="AO160" s="64">
        <f>IF(AND(AO$3&gt;=$I160,AO$3&lt;DATE(YEAR($I160),MONTH($I160)+$H160,1),$H160&lt;&gt;0),$G160,0)*тех!AZ$6</f>
        <v>0</v>
      </c>
      <c r="AP160" s="64">
        <f>IF(AND(AP$3&gt;=$I160,AP$3&lt;DATE(YEAR($I160),MONTH($I160)+$H160,1),$H160&lt;&gt;0),$G160,0)*тех!BA$6</f>
        <v>0</v>
      </c>
      <c r="AQ160" s="64">
        <f>IF(AND(AQ$3&gt;=$I160,AQ$3&lt;DATE(YEAR($I160),MONTH($I160)+$H160,1),$H160&lt;&gt;0),$G160,0)*тех!BB$6</f>
        <v>0</v>
      </c>
      <c r="AR160" s="64">
        <f>IF(AND(AR$3&gt;=$I160,AR$3&lt;DATE(YEAR($I160),MONTH($I160)+$H160,1),$H160&lt;&gt;0),$G160,0)*тех!BC$6</f>
        <v>0</v>
      </c>
      <c r="AS160" s="64">
        <f>IF(AND(AS$3&gt;=$I160,AS$3&lt;DATE(YEAR($I160),MONTH($I160)+$H160,1),$H160&lt;&gt;0),$G160,0)*тех!BD$6</f>
        <v>0</v>
      </c>
      <c r="AT160" s="64">
        <f>IF(AND(AT$3&gt;=$I160,AT$3&lt;DATE(YEAR($I160),MONTH($I160)+$H160,1),$H160&lt;&gt;0),$G160,0)*тех!BE$6</f>
        <v>0</v>
      </c>
      <c r="AU160" s="64">
        <f>IF(AND(AU$3&gt;=$I160,AU$3&lt;DATE(YEAR($I160),MONTH($I160)+$H160,1),$H160&lt;&gt;0),$G160,0)*тех!BF$6</f>
        <v>0</v>
      </c>
      <c r="AV160" s="64">
        <f>IF(AND(AV$3&gt;=$I160,AV$3&lt;DATE(YEAR($I160),MONTH($I160)+$H160,1),$H160&lt;&gt;0),$G160,0)*тех!BG$6</f>
        <v>0</v>
      </c>
      <c r="AW160" s="64">
        <f>IF(AND(AW$3&gt;=$I160,AW$3&lt;DATE(YEAR($I160),MONTH($I160)+$H160,1),$H160&lt;&gt;0),$G160,0)*тех!BH$6</f>
        <v>0</v>
      </c>
      <c r="AX160" s="64">
        <f>IF(AND(AX$3&gt;=$I160,AX$3&lt;DATE(YEAR($I160),MONTH($I160)+$H160,1),$H160&lt;&gt;0),$G160,0)*тех!BI$6</f>
        <v>0</v>
      </c>
      <c r="AY160" s="64">
        <f>IF(AND(AY$3&gt;=$I160,AY$3&lt;DATE(YEAR($I160),MONTH($I160)+$H160,1),$H160&lt;&gt;0),$G160,0)*тех!BJ$6</f>
        <v>0</v>
      </c>
      <c r="AZ160" s="64">
        <f>IF(AND(AZ$3&gt;=$I160,AZ$3&lt;DATE(YEAR($I160),MONTH($I160)+$H160,1),$H160&lt;&gt;0),$G160,0)*тех!BK$6</f>
        <v>0</v>
      </c>
      <c r="BA160" s="64">
        <f>IF(AND(BA$3&gt;=$I160,BA$3&lt;DATE(YEAR($I160),MONTH($I160)+$H160,1),$H160&lt;&gt;0),$G160,0)*тех!BL$6</f>
        <v>0</v>
      </c>
      <c r="BB160" s="64">
        <f>IF(AND(BB$3&gt;=$I160,BB$3&lt;DATE(YEAR($I160),MONTH($I160)+$H160,1),$H160&lt;&gt;0),$G160,0)*тех!BM$6</f>
        <v>0</v>
      </c>
      <c r="BC160" s="64">
        <f>IF(AND(BC$3&gt;=$I160,BC$3&lt;DATE(YEAR($I160),MONTH($I160)+$H160,1),$H160&lt;&gt;0),$G160,0)*тех!BN$6</f>
        <v>0</v>
      </c>
      <c r="BD160" s="64">
        <f>IF(AND(BD$3&gt;=$I160,BD$3&lt;DATE(YEAR($I160),MONTH($I160)+$H160,1),$H160&lt;&gt;0),$G160,0)*тех!BO$6</f>
        <v>0</v>
      </c>
      <c r="BE160" s="64">
        <f>IF(AND(BE$3&gt;=$I160,BE$3&lt;DATE(YEAR($I160),MONTH($I160)+$H160,1),$H160&lt;&gt;0),$G160,0)*тех!BP$6</f>
        <v>0</v>
      </c>
      <c r="BF160" s="64">
        <f>IF(AND(BF$3&gt;=$I160,BF$3&lt;DATE(YEAR($I160),MONTH($I160)+$H160,1),$H160&lt;&gt;0),$G160,0)*тех!BQ$6</f>
        <v>0</v>
      </c>
      <c r="BG160" s="64">
        <f>IF(AND(BG$3&gt;=$I160,BG$3&lt;DATE(YEAR($I160),MONTH($I160)+$H160,1),$H160&lt;&gt;0),$G160,0)*тех!BR$6</f>
        <v>0</v>
      </c>
      <c r="BH160" s="64">
        <f>IF(AND(BH$3&gt;=$I160,BH$3&lt;DATE(YEAR($I160),MONTH($I160)+$H160,1),$H160&lt;&gt;0),$G160,0)*тех!BS$6</f>
        <v>0</v>
      </c>
      <c r="BI160" s="64">
        <f>IF(AND(BI$3&gt;=$I160,BI$3&lt;DATE(YEAR($I160),MONTH($I160)+$H160,1),$H160&lt;&gt;0),$G160,0)*тех!BT$6</f>
        <v>0</v>
      </c>
      <c r="BJ160" s="64">
        <f>IF(AND(BJ$3&gt;=$I160,BJ$3&lt;DATE(YEAR($I160),MONTH($I160)+$H160,1),$H160&lt;&gt;0),$G160,0)*тех!BU$6</f>
        <v>0</v>
      </c>
      <c r="BK160" s="64">
        <f>IF(AND(BK$3&gt;=$I160,BK$3&lt;DATE(YEAR($I160),MONTH($I160)+$H160,1),$H160&lt;&gt;0),$G160,0)*тех!BV$6</f>
        <v>0</v>
      </c>
      <c r="BL160" s="64">
        <f>IF(AND(BL$3&gt;=$I160,BL$3&lt;DATE(YEAR($I160),MONTH($I160)+$H160,1),$H160&lt;&gt;0),$G160,0)*тех!BW$6</f>
        <v>0</v>
      </c>
      <c r="BM160" s="64">
        <f>IF(AND(BM$3&gt;=$I160,BM$3&lt;DATE(YEAR($I160),MONTH($I160)+$H160,1),$H160&lt;&gt;0),$G160,0)*тех!BX$6</f>
        <v>0</v>
      </c>
      <c r="BN160" s="64">
        <f>IF(AND(BN$3&gt;=$I160,BN$3&lt;DATE(YEAR($I160),MONTH($I160)+$H160,1),$H160&lt;&gt;0),$G160,0)*тех!BY$6</f>
        <v>0</v>
      </c>
      <c r="BO160" s="64">
        <f>IF(AND(BO$3&gt;=$I160,BO$3&lt;DATE(YEAR($I160),MONTH($I160)+$H160,1),$H160&lt;&gt;0),$G160,0)*тех!BZ$6</f>
        <v>0</v>
      </c>
      <c r="BP160" s="64">
        <f>IF(AND(BP$3&gt;=$I160,BP$3&lt;DATE(YEAR($I160),MONTH($I160)+$H160,1),$H160&lt;&gt;0),$G160,0)*тех!CA$6</f>
        <v>0</v>
      </c>
      <c r="BQ160" s="64">
        <f>IF(AND(BQ$3&gt;=$I160,BQ$3&lt;DATE(YEAR($I160),MONTH($I160)+$H160,1),$H160&lt;&gt;0),$G160,0)*тех!CB$6</f>
        <v>0</v>
      </c>
      <c r="BR160" s="64">
        <f>IF(AND(BR$3&gt;=$I160,BR$3&lt;DATE(YEAR($I160),MONTH($I160)+$H160,1),$H160&lt;&gt;0),$G160,0)*тех!CC$6</f>
        <v>0</v>
      </c>
      <c r="BS160" s="64">
        <f>IF(AND(BS$3&gt;=$I160,BS$3&lt;DATE(YEAR($I160),MONTH($I160)+$H160,1),$H160&lt;&gt;0),$G160,0)*тех!CD$6</f>
        <v>0</v>
      </c>
      <c r="BT160" s="64">
        <f>IF(AND(BT$3&gt;=$I160,BT$3&lt;DATE(YEAR($I160),MONTH($I160)+$H160,1),$H160&lt;&gt;0),$G160,0)*тех!CE$6</f>
        <v>0</v>
      </c>
    </row>
    <row r="161" spans="2:72">
      <c r="B161" s="3">
        <v>5</v>
      </c>
      <c r="C161" s="19"/>
      <c r="D161" s="80" t="s">
        <v>100</v>
      </c>
      <c r="E161" s="19"/>
      <c r="F161" s="19"/>
      <c r="G161" s="76">
        <f t="shared" si="77"/>
        <v>0</v>
      </c>
      <c r="H161" s="19"/>
      <c r="I161" s="19"/>
      <c r="J161" s="106" t="s">
        <v>100</v>
      </c>
      <c r="K161" s="106" t="s">
        <v>100</v>
      </c>
      <c r="M161" s="64">
        <f>IF(AND(M$3&gt;=$I161,M$3&lt;DATE(YEAR($I161),MONTH($I161)+$H161,1),$H161&lt;&gt;0),$G161,0)*тех!X$6</f>
        <v>0</v>
      </c>
      <c r="N161" s="64">
        <f>IF(AND(N$3&gt;=$I161,N$3&lt;DATE(YEAR($I161),MONTH($I161)+$H161,1),$H161&lt;&gt;0),$G161,0)*тех!Y$6</f>
        <v>0</v>
      </c>
      <c r="O161" s="64">
        <f>IF(AND(O$3&gt;=$I161,O$3&lt;DATE(YEAR($I161),MONTH($I161)+$H161,1),$H161&lt;&gt;0),$G161,0)*тех!Z$6</f>
        <v>0</v>
      </c>
      <c r="P161" s="64">
        <f>IF(AND(P$3&gt;=$I161,P$3&lt;DATE(YEAR($I161),MONTH($I161)+$H161,1),$H161&lt;&gt;0),$G161,0)*тех!AA$6</f>
        <v>0</v>
      </c>
      <c r="Q161" s="64">
        <f>IF(AND(Q$3&gt;=$I161,Q$3&lt;DATE(YEAR($I161),MONTH($I161)+$H161,1),$H161&lt;&gt;0),$G161,0)*тех!AB$6</f>
        <v>0</v>
      </c>
      <c r="R161" s="64">
        <f>IF(AND(R$3&gt;=$I161,R$3&lt;DATE(YEAR($I161),MONTH($I161)+$H161,1),$H161&lt;&gt;0),$G161,0)*тех!AC$6</f>
        <v>0</v>
      </c>
      <c r="S161" s="64">
        <f>IF(AND(S$3&gt;=$I161,S$3&lt;DATE(YEAR($I161),MONTH($I161)+$H161,1),$H161&lt;&gt;0),$G161,0)*тех!AD$6</f>
        <v>0</v>
      </c>
      <c r="T161" s="64">
        <f>IF(AND(T$3&gt;=$I161,T$3&lt;DATE(YEAR($I161),MONTH($I161)+$H161,1),$H161&lt;&gt;0),$G161,0)*тех!AE$6</f>
        <v>0</v>
      </c>
      <c r="U161" s="64">
        <f>IF(AND(U$3&gt;=$I161,U$3&lt;DATE(YEAR($I161),MONTH($I161)+$H161,1),$H161&lt;&gt;0),$G161,0)*тех!AF$6</f>
        <v>0</v>
      </c>
      <c r="V161" s="64">
        <f>IF(AND(V$3&gt;=$I161,V$3&lt;DATE(YEAR($I161),MONTH($I161)+$H161,1),$H161&lt;&gt;0),$G161,0)*тех!AG$6</f>
        <v>0</v>
      </c>
      <c r="W161" s="64">
        <f>IF(AND(W$3&gt;=$I161,W$3&lt;DATE(YEAR($I161),MONTH($I161)+$H161,1),$H161&lt;&gt;0),$G161,0)*тех!AH$6</f>
        <v>0</v>
      </c>
      <c r="X161" s="64">
        <f>IF(AND(X$3&gt;=$I161,X$3&lt;DATE(YEAR($I161),MONTH($I161)+$H161,1),$H161&lt;&gt;0),$G161,0)*тех!AI$6</f>
        <v>0</v>
      </c>
      <c r="Y161" s="64">
        <f>IF(AND(Y$3&gt;=$I161,Y$3&lt;DATE(YEAR($I161),MONTH($I161)+$H161,1),$H161&lt;&gt;0),$G161,0)*тех!AJ$6</f>
        <v>0</v>
      </c>
      <c r="Z161" s="64">
        <f>IF(AND(Z$3&gt;=$I161,Z$3&lt;DATE(YEAR($I161),MONTH($I161)+$H161,1),$H161&lt;&gt;0),$G161,0)*тех!AK$6</f>
        <v>0</v>
      </c>
      <c r="AA161" s="64">
        <f>IF(AND(AA$3&gt;=$I161,AA$3&lt;DATE(YEAR($I161),MONTH($I161)+$H161,1),$H161&lt;&gt;0),$G161,0)*тех!AL$6</f>
        <v>0</v>
      </c>
      <c r="AB161" s="64">
        <f>IF(AND(AB$3&gt;=$I161,AB$3&lt;DATE(YEAR($I161),MONTH($I161)+$H161,1),$H161&lt;&gt;0),$G161,0)*тех!AM$6</f>
        <v>0</v>
      </c>
      <c r="AC161" s="64">
        <f>IF(AND(AC$3&gt;=$I161,AC$3&lt;DATE(YEAR($I161),MONTH($I161)+$H161,1),$H161&lt;&gt;0),$G161,0)*тех!AN$6</f>
        <v>0</v>
      </c>
      <c r="AD161" s="64">
        <f>IF(AND(AD$3&gt;=$I161,AD$3&lt;DATE(YEAR($I161),MONTH($I161)+$H161,1),$H161&lt;&gt;0),$G161,0)*тех!AO$6</f>
        <v>0</v>
      </c>
      <c r="AE161" s="64">
        <f>IF(AND(AE$3&gt;=$I161,AE$3&lt;DATE(YEAR($I161),MONTH($I161)+$H161,1),$H161&lt;&gt;0),$G161,0)*тех!AP$6</f>
        <v>0</v>
      </c>
      <c r="AF161" s="64">
        <f>IF(AND(AF$3&gt;=$I161,AF$3&lt;DATE(YEAR($I161),MONTH($I161)+$H161,1),$H161&lt;&gt;0),$G161,0)*тех!AQ$6</f>
        <v>0</v>
      </c>
      <c r="AG161" s="64">
        <f>IF(AND(AG$3&gt;=$I161,AG$3&lt;DATE(YEAR($I161),MONTH($I161)+$H161,1),$H161&lt;&gt;0),$G161,0)*тех!AR$6</f>
        <v>0</v>
      </c>
      <c r="AH161" s="64">
        <f>IF(AND(AH$3&gt;=$I161,AH$3&lt;DATE(YEAR($I161),MONTH($I161)+$H161,1),$H161&lt;&gt;0),$G161,0)*тех!AS$6</f>
        <v>0</v>
      </c>
      <c r="AI161" s="64">
        <f>IF(AND(AI$3&gt;=$I161,AI$3&lt;DATE(YEAR($I161),MONTH($I161)+$H161,1),$H161&lt;&gt;0),$G161,0)*тех!AT$6</f>
        <v>0</v>
      </c>
      <c r="AJ161" s="64">
        <f>IF(AND(AJ$3&gt;=$I161,AJ$3&lt;DATE(YEAR($I161),MONTH($I161)+$H161,1),$H161&lt;&gt;0),$G161,0)*тех!AU$6</f>
        <v>0</v>
      </c>
      <c r="AK161" s="64">
        <f>IF(AND(AK$3&gt;=$I161,AK$3&lt;DATE(YEAR($I161),MONTH($I161)+$H161,1),$H161&lt;&gt;0),$G161,0)*тех!AV$6</f>
        <v>0</v>
      </c>
      <c r="AL161" s="64">
        <f>IF(AND(AL$3&gt;=$I161,AL$3&lt;DATE(YEAR($I161),MONTH($I161)+$H161,1),$H161&lt;&gt;0),$G161,0)*тех!AW$6</f>
        <v>0</v>
      </c>
      <c r="AM161" s="64">
        <f>IF(AND(AM$3&gt;=$I161,AM$3&lt;DATE(YEAR($I161),MONTH($I161)+$H161,1),$H161&lt;&gt;0),$G161,0)*тех!AX$6</f>
        <v>0</v>
      </c>
      <c r="AN161" s="64">
        <f>IF(AND(AN$3&gt;=$I161,AN$3&lt;DATE(YEAR($I161),MONTH($I161)+$H161,1),$H161&lt;&gt;0),$G161,0)*тех!AY$6</f>
        <v>0</v>
      </c>
      <c r="AO161" s="64">
        <f>IF(AND(AO$3&gt;=$I161,AO$3&lt;DATE(YEAR($I161),MONTH($I161)+$H161,1),$H161&lt;&gt;0),$G161,0)*тех!AZ$6</f>
        <v>0</v>
      </c>
      <c r="AP161" s="64">
        <f>IF(AND(AP$3&gt;=$I161,AP$3&lt;DATE(YEAR($I161),MONTH($I161)+$H161,1),$H161&lt;&gt;0),$G161,0)*тех!BA$6</f>
        <v>0</v>
      </c>
      <c r="AQ161" s="64">
        <f>IF(AND(AQ$3&gt;=$I161,AQ$3&lt;DATE(YEAR($I161),MONTH($I161)+$H161,1),$H161&lt;&gt;0),$G161,0)*тех!BB$6</f>
        <v>0</v>
      </c>
      <c r="AR161" s="64">
        <f>IF(AND(AR$3&gt;=$I161,AR$3&lt;DATE(YEAR($I161),MONTH($I161)+$H161,1),$H161&lt;&gt;0),$G161,0)*тех!BC$6</f>
        <v>0</v>
      </c>
      <c r="AS161" s="64">
        <f>IF(AND(AS$3&gt;=$I161,AS$3&lt;DATE(YEAR($I161),MONTH($I161)+$H161,1),$H161&lt;&gt;0),$G161,0)*тех!BD$6</f>
        <v>0</v>
      </c>
      <c r="AT161" s="64">
        <f>IF(AND(AT$3&gt;=$I161,AT$3&lt;DATE(YEAR($I161),MONTH($I161)+$H161,1),$H161&lt;&gt;0),$G161,0)*тех!BE$6</f>
        <v>0</v>
      </c>
      <c r="AU161" s="64">
        <f>IF(AND(AU$3&gt;=$I161,AU$3&lt;DATE(YEAR($I161),MONTH($I161)+$H161,1),$H161&lt;&gt;0),$G161,0)*тех!BF$6</f>
        <v>0</v>
      </c>
      <c r="AV161" s="64">
        <f>IF(AND(AV$3&gt;=$I161,AV$3&lt;DATE(YEAR($I161),MONTH($I161)+$H161,1),$H161&lt;&gt;0),$G161,0)*тех!BG$6</f>
        <v>0</v>
      </c>
      <c r="AW161" s="64">
        <f>IF(AND(AW$3&gt;=$I161,AW$3&lt;DATE(YEAR($I161),MONTH($I161)+$H161,1),$H161&lt;&gt;0),$G161,0)*тех!BH$6</f>
        <v>0</v>
      </c>
      <c r="AX161" s="64">
        <f>IF(AND(AX$3&gt;=$I161,AX$3&lt;DATE(YEAR($I161),MONTH($I161)+$H161,1),$H161&lt;&gt;0),$G161,0)*тех!BI$6</f>
        <v>0</v>
      </c>
      <c r="AY161" s="64">
        <f>IF(AND(AY$3&gt;=$I161,AY$3&lt;DATE(YEAR($I161),MONTH($I161)+$H161,1),$H161&lt;&gt;0),$G161,0)*тех!BJ$6</f>
        <v>0</v>
      </c>
      <c r="AZ161" s="64">
        <f>IF(AND(AZ$3&gt;=$I161,AZ$3&lt;DATE(YEAR($I161),MONTH($I161)+$H161,1),$H161&lt;&gt;0),$G161,0)*тех!BK$6</f>
        <v>0</v>
      </c>
      <c r="BA161" s="64">
        <f>IF(AND(BA$3&gt;=$I161,BA$3&lt;DATE(YEAR($I161),MONTH($I161)+$H161,1),$H161&lt;&gt;0),$G161,0)*тех!BL$6</f>
        <v>0</v>
      </c>
      <c r="BB161" s="64">
        <f>IF(AND(BB$3&gt;=$I161,BB$3&lt;DATE(YEAR($I161),MONTH($I161)+$H161,1),$H161&lt;&gt;0),$G161,0)*тех!BM$6</f>
        <v>0</v>
      </c>
      <c r="BC161" s="64">
        <f>IF(AND(BC$3&gt;=$I161,BC$3&lt;DATE(YEAR($I161),MONTH($I161)+$H161,1),$H161&lt;&gt;0),$G161,0)*тех!BN$6</f>
        <v>0</v>
      </c>
      <c r="BD161" s="64">
        <f>IF(AND(BD$3&gt;=$I161,BD$3&lt;DATE(YEAR($I161),MONTH($I161)+$H161,1),$H161&lt;&gt;0),$G161,0)*тех!BO$6</f>
        <v>0</v>
      </c>
      <c r="BE161" s="64">
        <f>IF(AND(BE$3&gt;=$I161,BE$3&lt;DATE(YEAR($I161),MONTH($I161)+$H161,1),$H161&lt;&gt;0),$G161,0)*тех!BP$6</f>
        <v>0</v>
      </c>
      <c r="BF161" s="64">
        <f>IF(AND(BF$3&gt;=$I161,BF$3&lt;DATE(YEAR($I161),MONTH($I161)+$H161,1),$H161&lt;&gt;0),$G161,0)*тех!BQ$6</f>
        <v>0</v>
      </c>
      <c r="BG161" s="64">
        <f>IF(AND(BG$3&gt;=$I161,BG$3&lt;DATE(YEAR($I161),MONTH($I161)+$H161,1),$H161&lt;&gt;0),$G161,0)*тех!BR$6</f>
        <v>0</v>
      </c>
      <c r="BH161" s="64">
        <f>IF(AND(BH$3&gt;=$I161,BH$3&lt;DATE(YEAR($I161),MONTH($I161)+$H161,1),$H161&lt;&gt;0),$G161,0)*тех!BS$6</f>
        <v>0</v>
      </c>
      <c r="BI161" s="64">
        <f>IF(AND(BI$3&gt;=$I161,BI$3&lt;DATE(YEAR($I161),MONTH($I161)+$H161,1),$H161&lt;&gt;0),$G161,0)*тех!BT$6</f>
        <v>0</v>
      </c>
      <c r="BJ161" s="64">
        <f>IF(AND(BJ$3&gt;=$I161,BJ$3&lt;DATE(YEAR($I161),MONTH($I161)+$H161,1),$H161&lt;&gt;0),$G161,0)*тех!BU$6</f>
        <v>0</v>
      </c>
      <c r="BK161" s="64">
        <f>IF(AND(BK$3&gt;=$I161,BK$3&lt;DATE(YEAR($I161),MONTH($I161)+$H161,1),$H161&lt;&gt;0),$G161,0)*тех!BV$6</f>
        <v>0</v>
      </c>
      <c r="BL161" s="64">
        <f>IF(AND(BL$3&gt;=$I161,BL$3&lt;DATE(YEAR($I161),MONTH($I161)+$H161,1),$H161&lt;&gt;0),$G161,0)*тех!BW$6</f>
        <v>0</v>
      </c>
      <c r="BM161" s="64">
        <f>IF(AND(BM$3&gt;=$I161,BM$3&lt;DATE(YEAR($I161),MONTH($I161)+$H161,1),$H161&lt;&gt;0),$G161,0)*тех!BX$6</f>
        <v>0</v>
      </c>
      <c r="BN161" s="64">
        <f>IF(AND(BN$3&gt;=$I161,BN$3&lt;DATE(YEAR($I161),MONTH($I161)+$H161,1),$H161&lt;&gt;0),$G161,0)*тех!BY$6</f>
        <v>0</v>
      </c>
      <c r="BO161" s="64">
        <f>IF(AND(BO$3&gt;=$I161,BO$3&lt;DATE(YEAR($I161),MONTH($I161)+$H161,1),$H161&lt;&gt;0),$G161,0)*тех!BZ$6</f>
        <v>0</v>
      </c>
      <c r="BP161" s="64">
        <f>IF(AND(BP$3&gt;=$I161,BP$3&lt;DATE(YEAR($I161),MONTH($I161)+$H161,1),$H161&lt;&gt;0),$G161,0)*тех!CA$6</f>
        <v>0</v>
      </c>
      <c r="BQ161" s="64">
        <f>IF(AND(BQ$3&gt;=$I161,BQ$3&lt;DATE(YEAR($I161),MONTH($I161)+$H161,1),$H161&lt;&gt;0),$G161,0)*тех!CB$6</f>
        <v>0</v>
      </c>
      <c r="BR161" s="64">
        <f>IF(AND(BR$3&gt;=$I161,BR$3&lt;DATE(YEAR($I161),MONTH($I161)+$H161,1),$H161&lt;&gt;0),$G161,0)*тех!CC$6</f>
        <v>0</v>
      </c>
      <c r="BS161" s="64">
        <f>IF(AND(BS$3&gt;=$I161,BS$3&lt;DATE(YEAR($I161),MONTH($I161)+$H161,1),$H161&lt;&gt;0),$G161,0)*тех!CD$6</f>
        <v>0</v>
      </c>
      <c r="BT161" s="64">
        <f>IF(AND(BT$3&gt;=$I161,BT$3&lt;DATE(YEAR($I161),MONTH($I161)+$H161,1),$H161&lt;&gt;0),$G161,0)*тех!CE$6</f>
        <v>0</v>
      </c>
    </row>
    <row r="162" spans="2:72">
      <c r="B162" s="3">
        <v>6</v>
      </c>
      <c r="C162" s="19"/>
      <c r="D162" s="80" t="s">
        <v>100</v>
      </c>
      <c r="E162" s="19"/>
      <c r="F162" s="19"/>
      <c r="G162" s="76">
        <f t="shared" si="77"/>
        <v>0</v>
      </c>
      <c r="H162" s="19"/>
      <c r="I162" s="19"/>
      <c r="J162" s="106" t="s">
        <v>100</v>
      </c>
      <c r="K162" s="106" t="s">
        <v>100</v>
      </c>
      <c r="M162" s="64">
        <f>IF(AND(M$3&gt;=$I162,M$3&lt;DATE(YEAR($I162),MONTH($I162)+$H162,1),$H162&lt;&gt;0),$G162,0)*тех!X$6</f>
        <v>0</v>
      </c>
      <c r="N162" s="64">
        <f>IF(AND(N$3&gt;=$I162,N$3&lt;DATE(YEAR($I162),MONTH($I162)+$H162,1),$H162&lt;&gt;0),$G162,0)*тех!Y$6</f>
        <v>0</v>
      </c>
      <c r="O162" s="64">
        <f>IF(AND(O$3&gt;=$I162,O$3&lt;DATE(YEAR($I162),MONTH($I162)+$H162,1),$H162&lt;&gt;0),$G162,0)*тех!Z$6</f>
        <v>0</v>
      </c>
      <c r="P162" s="64">
        <f>IF(AND(P$3&gt;=$I162,P$3&lt;DATE(YEAR($I162),MONTH($I162)+$H162,1),$H162&lt;&gt;0),$G162,0)*тех!AA$6</f>
        <v>0</v>
      </c>
      <c r="Q162" s="64">
        <f>IF(AND(Q$3&gt;=$I162,Q$3&lt;DATE(YEAR($I162),MONTH($I162)+$H162,1),$H162&lt;&gt;0),$G162,0)*тех!AB$6</f>
        <v>0</v>
      </c>
      <c r="R162" s="64">
        <f>IF(AND(R$3&gt;=$I162,R$3&lt;DATE(YEAR($I162),MONTH($I162)+$H162,1),$H162&lt;&gt;0),$G162,0)*тех!AC$6</f>
        <v>0</v>
      </c>
      <c r="S162" s="64">
        <f>IF(AND(S$3&gt;=$I162,S$3&lt;DATE(YEAR($I162),MONTH($I162)+$H162,1),$H162&lt;&gt;0),$G162,0)*тех!AD$6</f>
        <v>0</v>
      </c>
      <c r="T162" s="64">
        <f>IF(AND(T$3&gt;=$I162,T$3&lt;DATE(YEAR($I162),MONTH($I162)+$H162,1),$H162&lt;&gt;0),$G162,0)*тех!AE$6</f>
        <v>0</v>
      </c>
      <c r="U162" s="64">
        <f>IF(AND(U$3&gt;=$I162,U$3&lt;DATE(YEAR($I162),MONTH($I162)+$H162,1),$H162&lt;&gt;0),$G162,0)*тех!AF$6</f>
        <v>0</v>
      </c>
      <c r="V162" s="64">
        <f>IF(AND(V$3&gt;=$I162,V$3&lt;DATE(YEAR($I162),MONTH($I162)+$H162,1),$H162&lt;&gt;0),$G162,0)*тех!AG$6</f>
        <v>0</v>
      </c>
      <c r="W162" s="64">
        <f>IF(AND(W$3&gt;=$I162,W$3&lt;DATE(YEAR($I162),MONTH($I162)+$H162,1),$H162&lt;&gt;0),$G162,0)*тех!AH$6</f>
        <v>0</v>
      </c>
      <c r="X162" s="64">
        <f>IF(AND(X$3&gt;=$I162,X$3&lt;DATE(YEAR($I162),MONTH($I162)+$H162,1),$H162&lt;&gt;0),$G162,0)*тех!AI$6</f>
        <v>0</v>
      </c>
      <c r="Y162" s="64">
        <f>IF(AND(Y$3&gt;=$I162,Y$3&lt;DATE(YEAR($I162),MONTH($I162)+$H162,1),$H162&lt;&gt;0),$G162,0)*тех!AJ$6</f>
        <v>0</v>
      </c>
      <c r="Z162" s="64">
        <f>IF(AND(Z$3&gt;=$I162,Z$3&lt;DATE(YEAR($I162),MONTH($I162)+$H162,1),$H162&lt;&gt;0),$G162,0)*тех!AK$6</f>
        <v>0</v>
      </c>
      <c r="AA162" s="64">
        <f>IF(AND(AA$3&gt;=$I162,AA$3&lt;DATE(YEAR($I162),MONTH($I162)+$H162,1),$H162&lt;&gt;0),$G162,0)*тех!AL$6</f>
        <v>0</v>
      </c>
      <c r="AB162" s="64">
        <f>IF(AND(AB$3&gt;=$I162,AB$3&lt;DATE(YEAR($I162),MONTH($I162)+$H162,1),$H162&lt;&gt;0),$G162,0)*тех!AM$6</f>
        <v>0</v>
      </c>
      <c r="AC162" s="64">
        <f>IF(AND(AC$3&gt;=$I162,AC$3&lt;DATE(YEAR($I162),MONTH($I162)+$H162,1),$H162&lt;&gt;0),$G162,0)*тех!AN$6</f>
        <v>0</v>
      </c>
      <c r="AD162" s="64">
        <f>IF(AND(AD$3&gt;=$I162,AD$3&lt;DATE(YEAR($I162),MONTH($I162)+$H162,1),$H162&lt;&gt;0),$G162,0)*тех!AO$6</f>
        <v>0</v>
      </c>
      <c r="AE162" s="64">
        <f>IF(AND(AE$3&gt;=$I162,AE$3&lt;DATE(YEAR($I162),MONTH($I162)+$H162,1),$H162&lt;&gt;0),$G162,0)*тех!AP$6</f>
        <v>0</v>
      </c>
      <c r="AF162" s="64">
        <f>IF(AND(AF$3&gt;=$I162,AF$3&lt;DATE(YEAR($I162),MONTH($I162)+$H162,1),$H162&lt;&gt;0),$G162,0)*тех!AQ$6</f>
        <v>0</v>
      </c>
      <c r="AG162" s="64">
        <f>IF(AND(AG$3&gt;=$I162,AG$3&lt;DATE(YEAR($I162),MONTH($I162)+$H162,1),$H162&lt;&gt;0),$G162,0)*тех!AR$6</f>
        <v>0</v>
      </c>
      <c r="AH162" s="64">
        <f>IF(AND(AH$3&gt;=$I162,AH$3&lt;DATE(YEAR($I162),MONTH($I162)+$H162,1),$H162&lt;&gt;0),$G162,0)*тех!AS$6</f>
        <v>0</v>
      </c>
      <c r="AI162" s="64">
        <f>IF(AND(AI$3&gt;=$I162,AI$3&lt;DATE(YEAR($I162),MONTH($I162)+$H162,1),$H162&lt;&gt;0),$G162,0)*тех!AT$6</f>
        <v>0</v>
      </c>
      <c r="AJ162" s="64">
        <f>IF(AND(AJ$3&gt;=$I162,AJ$3&lt;DATE(YEAR($I162),MONTH($I162)+$H162,1),$H162&lt;&gt;0),$G162,0)*тех!AU$6</f>
        <v>0</v>
      </c>
      <c r="AK162" s="64">
        <f>IF(AND(AK$3&gt;=$I162,AK$3&lt;DATE(YEAR($I162),MONTH($I162)+$H162,1),$H162&lt;&gt;0),$G162,0)*тех!AV$6</f>
        <v>0</v>
      </c>
      <c r="AL162" s="64">
        <f>IF(AND(AL$3&gt;=$I162,AL$3&lt;DATE(YEAR($I162),MONTH($I162)+$H162,1),$H162&lt;&gt;0),$G162,0)*тех!AW$6</f>
        <v>0</v>
      </c>
      <c r="AM162" s="64">
        <f>IF(AND(AM$3&gt;=$I162,AM$3&lt;DATE(YEAR($I162),MONTH($I162)+$H162,1),$H162&lt;&gt;0),$G162,0)*тех!AX$6</f>
        <v>0</v>
      </c>
      <c r="AN162" s="64">
        <f>IF(AND(AN$3&gt;=$I162,AN$3&lt;DATE(YEAR($I162),MONTH($I162)+$H162,1),$H162&lt;&gt;0),$G162,0)*тех!AY$6</f>
        <v>0</v>
      </c>
      <c r="AO162" s="64">
        <f>IF(AND(AO$3&gt;=$I162,AO$3&lt;DATE(YEAR($I162),MONTH($I162)+$H162,1),$H162&lt;&gt;0),$G162,0)*тех!AZ$6</f>
        <v>0</v>
      </c>
      <c r="AP162" s="64">
        <f>IF(AND(AP$3&gt;=$I162,AP$3&lt;DATE(YEAR($I162),MONTH($I162)+$H162,1),$H162&lt;&gt;0),$G162,0)*тех!BA$6</f>
        <v>0</v>
      </c>
      <c r="AQ162" s="64">
        <f>IF(AND(AQ$3&gt;=$I162,AQ$3&lt;DATE(YEAR($I162),MONTH($I162)+$H162,1),$H162&lt;&gt;0),$G162,0)*тех!BB$6</f>
        <v>0</v>
      </c>
      <c r="AR162" s="64">
        <f>IF(AND(AR$3&gt;=$I162,AR$3&lt;DATE(YEAR($I162),MONTH($I162)+$H162,1),$H162&lt;&gt;0),$G162,0)*тех!BC$6</f>
        <v>0</v>
      </c>
      <c r="AS162" s="64">
        <f>IF(AND(AS$3&gt;=$I162,AS$3&lt;DATE(YEAR($I162),MONTH($I162)+$H162,1),$H162&lt;&gt;0),$G162,0)*тех!BD$6</f>
        <v>0</v>
      </c>
      <c r="AT162" s="64">
        <f>IF(AND(AT$3&gt;=$I162,AT$3&lt;DATE(YEAR($I162),MONTH($I162)+$H162,1),$H162&lt;&gt;0),$G162,0)*тех!BE$6</f>
        <v>0</v>
      </c>
      <c r="AU162" s="64">
        <f>IF(AND(AU$3&gt;=$I162,AU$3&lt;DATE(YEAR($I162),MONTH($I162)+$H162,1),$H162&lt;&gt;0),$G162,0)*тех!BF$6</f>
        <v>0</v>
      </c>
      <c r="AV162" s="64">
        <f>IF(AND(AV$3&gt;=$I162,AV$3&lt;DATE(YEAR($I162),MONTH($I162)+$H162,1),$H162&lt;&gt;0),$G162,0)*тех!BG$6</f>
        <v>0</v>
      </c>
      <c r="AW162" s="64">
        <f>IF(AND(AW$3&gt;=$I162,AW$3&lt;DATE(YEAR($I162),MONTH($I162)+$H162,1),$H162&lt;&gt;0),$G162,0)*тех!BH$6</f>
        <v>0</v>
      </c>
      <c r="AX162" s="64">
        <f>IF(AND(AX$3&gt;=$I162,AX$3&lt;DATE(YEAR($I162),MONTH($I162)+$H162,1),$H162&lt;&gt;0),$G162,0)*тех!BI$6</f>
        <v>0</v>
      </c>
      <c r="AY162" s="64">
        <f>IF(AND(AY$3&gt;=$I162,AY$3&lt;DATE(YEAR($I162),MONTH($I162)+$H162,1),$H162&lt;&gt;0),$G162,0)*тех!BJ$6</f>
        <v>0</v>
      </c>
      <c r="AZ162" s="64">
        <f>IF(AND(AZ$3&gt;=$I162,AZ$3&lt;DATE(YEAR($I162),MONTH($I162)+$H162,1),$H162&lt;&gt;0),$G162,0)*тех!BK$6</f>
        <v>0</v>
      </c>
      <c r="BA162" s="64">
        <f>IF(AND(BA$3&gt;=$I162,BA$3&lt;DATE(YEAR($I162),MONTH($I162)+$H162,1),$H162&lt;&gt;0),$G162,0)*тех!BL$6</f>
        <v>0</v>
      </c>
      <c r="BB162" s="64">
        <f>IF(AND(BB$3&gt;=$I162,BB$3&lt;DATE(YEAR($I162),MONTH($I162)+$H162,1),$H162&lt;&gt;0),$G162,0)*тех!BM$6</f>
        <v>0</v>
      </c>
      <c r="BC162" s="64">
        <f>IF(AND(BC$3&gt;=$I162,BC$3&lt;DATE(YEAR($I162),MONTH($I162)+$H162,1),$H162&lt;&gt;0),$G162,0)*тех!BN$6</f>
        <v>0</v>
      </c>
      <c r="BD162" s="64">
        <f>IF(AND(BD$3&gt;=$I162,BD$3&lt;DATE(YEAR($I162),MONTH($I162)+$H162,1),$H162&lt;&gt;0),$G162,0)*тех!BO$6</f>
        <v>0</v>
      </c>
      <c r="BE162" s="64">
        <f>IF(AND(BE$3&gt;=$I162,BE$3&lt;DATE(YEAR($I162),MONTH($I162)+$H162,1),$H162&lt;&gt;0),$G162,0)*тех!BP$6</f>
        <v>0</v>
      </c>
      <c r="BF162" s="64">
        <f>IF(AND(BF$3&gt;=$I162,BF$3&lt;DATE(YEAR($I162),MONTH($I162)+$H162,1),$H162&lt;&gt;0),$G162,0)*тех!BQ$6</f>
        <v>0</v>
      </c>
      <c r="BG162" s="64">
        <f>IF(AND(BG$3&gt;=$I162,BG$3&lt;DATE(YEAR($I162),MONTH($I162)+$H162,1),$H162&lt;&gt;0),$G162,0)*тех!BR$6</f>
        <v>0</v>
      </c>
      <c r="BH162" s="64">
        <f>IF(AND(BH$3&gt;=$I162,BH$3&lt;DATE(YEAR($I162),MONTH($I162)+$H162,1),$H162&lt;&gt;0),$G162,0)*тех!BS$6</f>
        <v>0</v>
      </c>
      <c r="BI162" s="64">
        <f>IF(AND(BI$3&gt;=$I162,BI$3&lt;DATE(YEAR($I162),MONTH($I162)+$H162,1),$H162&lt;&gt;0),$G162,0)*тех!BT$6</f>
        <v>0</v>
      </c>
      <c r="BJ162" s="64">
        <f>IF(AND(BJ$3&gt;=$I162,BJ$3&lt;DATE(YEAR($I162),MONTH($I162)+$H162,1),$H162&lt;&gt;0),$G162,0)*тех!BU$6</f>
        <v>0</v>
      </c>
      <c r="BK162" s="64">
        <f>IF(AND(BK$3&gt;=$I162,BK$3&lt;DATE(YEAR($I162),MONTH($I162)+$H162,1),$H162&lt;&gt;0),$G162,0)*тех!BV$6</f>
        <v>0</v>
      </c>
      <c r="BL162" s="64">
        <f>IF(AND(BL$3&gt;=$I162,BL$3&lt;DATE(YEAR($I162),MONTH($I162)+$H162,1),$H162&lt;&gt;0),$G162,0)*тех!BW$6</f>
        <v>0</v>
      </c>
      <c r="BM162" s="64">
        <f>IF(AND(BM$3&gt;=$I162,BM$3&lt;DATE(YEAR($I162),MONTH($I162)+$H162,1),$H162&lt;&gt;0),$G162,0)*тех!BX$6</f>
        <v>0</v>
      </c>
      <c r="BN162" s="64">
        <f>IF(AND(BN$3&gt;=$I162,BN$3&lt;DATE(YEAR($I162),MONTH($I162)+$H162,1),$H162&lt;&gt;0),$G162,0)*тех!BY$6</f>
        <v>0</v>
      </c>
      <c r="BO162" s="64">
        <f>IF(AND(BO$3&gt;=$I162,BO$3&lt;DATE(YEAR($I162),MONTH($I162)+$H162,1),$H162&lt;&gt;0),$G162,0)*тех!BZ$6</f>
        <v>0</v>
      </c>
      <c r="BP162" s="64">
        <f>IF(AND(BP$3&gt;=$I162,BP$3&lt;DATE(YEAR($I162),MONTH($I162)+$H162,1),$H162&lt;&gt;0),$G162,0)*тех!CA$6</f>
        <v>0</v>
      </c>
      <c r="BQ162" s="64">
        <f>IF(AND(BQ$3&gt;=$I162,BQ$3&lt;DATE(YEAR($I162),MONTH($I162)+$H162,1),$H162&lt;&gt;0),$G162,0)*тех!CB$6</f>
        <v>0</v>
      </c>
      <c r="BR162" s="64">
        <f>IF(AND(BR$3&gt;=$I162,BR$3&lt;DATE(YEAR($I162),MONTH($I162)+$H162,1),$H162&lt;&gt;0),$G162,0)*тех!CC$6</f>
        <v>0</v>
      </c>
      <c r="BS162" s="64">
        <f>IF(AND(BS$3&gt;=$I162,BS$3&lt;DATE(YEAR($I162),MONTH($I162)+$H162,1),$H162&lt;&gt;0),$G162,0)*тех!CD$6</f>
        <v>0</v>
      </c>
      <c r="BT162" s="64">
        <f>IF(AND(BT$3&gt;=$I162,BT$3&lt;DATE(YEAR($I162),MONTH($I162)+$H162,1),$H162&lt;&gt;0),$G162,0)*тех!CE$6</f>
        <v>0</v>
      </c>
    </row>
    <row r="163" spans="2:72">
      <c r="B163" s="3">
        <v>7</v>
      </c>
      <c r="C163" s="19"/>
      <c r="D163" s="80" t="s">
        <v>100</v>
      </c>
      <c r="E163" s="19"/>
      <c r="F163" s="19"/>
      <c r="G163" s="76">
        <f t="shared" si="77"/>
        <v>0</v>
      </c>
      <c r="H163" s="19"/>
      <c r="I163" s="19"/>
      <c r="J163" s="106" t="s">
        <v>100</v>
      </c>
      <c r="K163" s="106" t="s">
        <v>100</v>
      </c>
      <c r="M163" s="64">
        <f>IF(AND(M$3&gt;=$I163,M$3&lt;DATE(YEAR($I163),MONTH($I163)+$H163,1),$H163&lt;&gt;0),$G163,0)*тех!X$6</f>
        <v>0</v>
      </c>
      <c r="N163" s="64">
        <f>IF(AND(N$3&gt;=$I163,N$3&lt;DATE(YEAR($I163),MONTH($I163)+$H163,1),$H163&lt;&gt;0),$G163,0)*тех!Y$6</f>
        <v>0</v>
      </c>
      <c r="O163" s="64">
        <f>IF(AND(O$3&gt;=$I163,O$3&lt;DATE(YEAR($I163),MONTH($I163)+$H163,1),$H163&lt;&gt;0),$G163,0)*тех!Z$6</f>
        <v>0</v>
      </c>
      <c r="P163" s="64">
        <f>IF(AND(P$3&gt;=$I163,P$3&lt;DATE(YEAR($I163),MONTH($I163)+$H163,1),$H163&lt;&gt;0),$G163,0)*тех!AA$6</f>
        <v>0</v>
      </c>
      <c r="Q163" s="64">
        <f>IF(AND(Q$3&gt;=$I163,Q$3&lt;DATE(YEAR($I163),MONTH($I163)+$H163,1),$H163&lt;&gt;0),$G163,0)*тех!AB$6</f>
        <v>0</v>
      </c>
      <c r="R163" s="64">
        <f>IF(AND(R$3&gt;=$I163,R$3&lt;DATE(YEAR($I163),MONTH($I163)+$H163,1),$H163&lt;&gt;0),$G163,0)*тех!AC$6</f>
        <v>0</v>
      </c>
      <c r="S163" s="64">
        <f>IF(AND(S$3&gt;=$I163,S$3&lt;DATE(YEAR($I163),MONTH($I163)+$H163,1),$H163&lt;&gt;0),$G163,0)*тех!AD$6</f>
        <v>0</v>
      </c>
      <c r="T163" s="64">
        <f>IF(AND(T$3&gt;=$I163,T$3&lt;DATE(YEAR($I163),MONTH($I163)+$H163,1),$H163&lt;&gt;0),$G163,0)*тех!AE$6</f>
        <v>0</v>
      </c>
      <c r="U163" s="64">
        <f>IF(AND(U$3&gt;=$I163,U$3&lt;DATE(YEAR($I163),MONTH($I163)+$H163,1),$H163&lt;&gt;0),$G163,0)*тех!AF$6</f>
        <v>0</v>
      </c>
      <c r="V163" s="64">
        <f>IF(AND(V$3&gt;=$I163,V$3&lt;DATE(YEAR($I163),MONTH($I163)+$H163,1),$H163&lt;&gt;0),$G163,0)*тех!AG$6</f>
        <v>0</v>
      </c>
      <c r="W163" s="64">
        <f>IF(AND(W$3&gt;=$I163,W$3&lt;DATE(YEAR($I163),MONTH($I163)+$H163,1),$H163&lt;&gt;0),$G163,0)*тех!AH$6</f>
        <v>0</v>
      </c>
      <c r="X163" s="64">
        <f>IF(AND(X$3&gt;=$I163,X$3&lt;DATE(YEAR($I163),MONTH($I163)+$H163,1),$H163&lt;&gt;0),$G163,0)*тех!AI$6</f>
        <v>0</v>
      </c>
      <c r="Y163" s="64">
        <f>IF(AND(Y$3&gt;=$I163,Y$3&lt;DATE(YEAR($I163),MONTH($I163)+$H163,1),$H163&lt;&gt;0),$G163,0)*тех!AJ$6</f>
        <v>0</v>
      </c>
      <c r="Z163" s="64">
        <f>IF(AND(Z$3&gt;=$I163,Z$3&lt;DATE(YEAR($I163),MONTH($I163)+$H163,1),$H163&lt;&gt;0),$G163,0)*тех!AK$6</f>
        <v>0</v>
      </c>
      <c r="AA163" s="64">
        <f>IF(AND(AA$3&gt;=$I163,AA$3&lt;DATE(YEAR($I163),MONTH($I163)+$H163,1),$H163&lt;&gt;0),$G163,0)*тех!AL$6</f>
        <v>0</v>
      </c>
      <c r="AB163" s="64">
        <f>IF(AND(AB$3&gt;=$I163,AB$3&lt;DATE(YEAR($I163),MONTH($I163)+$H163,1),$H163&lt;&gt;0),$G163,0)*тех!AM$6</f>
        <v>0</v>
      </c>
      <c r="AC163" s="64">
        <f>IF(AND(AC$3&gt;=$I163,AC$3&lt;DATE(YEAR($I163),MONTH($I163)+$H163,1),$H163&lt;&gt;0),$G163,0)*тех!AN$6</f>
        <v>0</v>
      </c>
      <c r="AD163" s="64">
        <f>IF(AND(AD$3&gt;=$I163,AD$3&lt;DATE(YEAR($I163),MONTH($I163)+$H163,1),$H163&lt;&gt;0),$G163,0)*тех!AO$6</f>
        <v>0</v>
      </c>
      <c r="AE163" s="64">
        <f>IF(AND(AE$3&gt;=$I163,AE$3&lt;DATE(YEAR($I163),MONTH($I163)+$H163,1),$H163&lt;&gt;0),$G163,0)*тех!AP$6</f>
        <v>0</v>
      </c>
      <c r="AF163" s="64">
        <f>IF(AND(AF$3&gt;=$I163,AF$3&lt;DATE(YEAR($I163),MONTH($I163)+$H163,1),$H163&lt;&gt;0),$G163,0)*тех!AQ$6</f>
        <v>0</v>
      </c>
      <c r="AG163" s="64">
        <f>IF(AND(AG$3&gt;=$I163,AG$3&lt;DATE(YEAR($I163),MONTH($I163)+$H163,1),$H163&lt;&gt;0),$G163,0)*тех!AR$6</f>
        <v>0</v>
      </c>
      <c r="AH163" s="64">
        <f>IF(AND(AH$3&gt;=$I163,AH$3&lt;DATE(YEAR($I163),MONTH($I163)+$H163,1),$H163&lt;&gt;0),$G163,0)*тех!AS$6</f>
        <v>0</v>
      </c>
      <c r="AI163" s="64">
        <f>IF(AND(AI$3&gt;=$I163,AI$3&lt;DATE(YEAR($I163),MONTH($I163)+$H163,1),$H163&lt;&gt;0),$G163,0)*тех!AT$6</f>
        <v>0</v>
      </c>
      <c r="AJ163" s="64">
        <f>IF(AND(AJ$3&gt;=$I163,AJ$3&lt;DATE(YEAR($I163),MONTH($I163)+$H163,1),$H163&lt;&gt;0),$G163,0)*тех!AU$6</f>
        <v>0</v>
      </c>
      <c r="AK163" s="64">
        <f>IF(AND(AK$3&gt;=$I163,AK$3&lt;DATE(YEAR($I163),MONTH($I163)+$H163,1),$H163&lt;&gt;0),$G163,0)*тех!AV$6</f>
        <v>0</v>
      </c>
      <c r="AL163" s="64">
        <f>IF(AND(AL$3&gt;=$I163,AL$3&lt;DATE(YEAR($I163),MONTH($I163)+$H163,1),$H163&lt;&gt;0),$G163,0)*тех!AW$6</f>
        <v>0</v>
      </c>
      <c r="AM163" s="64">
        <f>IF(AND(AM$3&gt;=$I163,AM$3&lt;DATE(YEAR($I163),MONTH($I163)+$H163,1),$H163&lt;&gt;0),$G163,0)*тех!AX$6</f>
        <v>0</v>
      </c>
      <c r="AN163" s="64">
        <f>IF(AND(AN$3&gt;=$I163,AN$3&lt;DATE(YEAR($I163),MONTH($I163)+$H163,1),$H163&lt;&gt;0),$G163,0)*тех!AY$6</f>
        <v>0</v>
      </c>
      <c r="AO163" s="64">
        <f>IF(AND(AO$3&gt;=$I163,AO$3&lt;DATE(YEAR($I163),MONTH($I163)+$H163,1),$H163&lt;&gt;0),$G163,0)*тех!AZ$6</f>
        <v>0</v>
      </c>
      <c r="AP163" s="64">
        <f>IF(AND(AP$3&gt;=$I163,AP$3&lt;DATE(YEAR($I163),MONTH($I163)+$H163,1),$H163&lt;&gt;0),$G163,0)*тех!BA$6</f>
        <v>0</v>
      </c>
      <c r="AQ163" s="64">
        <f>IF(AND(AQ$3&gt;=$I163,AQ$3&lt;DATE(YEAR($I163),MONTH($I163)+$H163,1),$H163&lt;&gt;0),$G163,0)*тех!BB$6</f>
        <v>0</v>
      </c>
      <c r="AR163" s="64">
        <f>IF(AND(AR$3&gt;=$I163,AR$3&lt;DATE(YEAR($I163),MONTH($I163)+$H163,1),$H163&lt;&gt;0),$G163,0)*тех!BC$6</f>
        <v>0</v>
      </c>
      <c r="AS163" s="64">
        <f>IF(AND(AS$3&gt;=$I163,AS$3&lt;DATE(YEAR($I163),MONTH($I163)+$H163,1),$H163&lt;&gt;0),$G163,0)*тех!BD$6</f>
        <v>0</v>
      </c>
      <c r="AT163" s="64">
        <f>IF(AND(AT$3&gt;=$I163,AT$3&lt;DATE(YEAR($I163),MONTH($I163)+$H163,1),$H163&lt;&gt;0),$G163,0)*тех!BE$6</f>
        <v>0</v>
      </c>
      <c r="AU163" s="64">
        <f>IF(AND(AU$3&gt;=$I163,AU$3&lt;DATE(YEAR($I163),MONTH($I163)+$H163,1),$H163&lt;&gt;0),$G163,0)*тех!BF$6</f>
        <v>0</v>
      </c>
      <c r="AV163" s="64">
        <f>IF(AND(AV$3&gt;=$I163,AV$3&lt;DATE(YEAR($I163),MONTH($I163)+$H163,1),$H163&lt;&gt;0),$G163,0)*тех!BG$6</f>
        <v>0</v>
      </c>
      <c r="AW163" s="64">
        <f>IF(AND(AW$3&gt;=$I163,AW$3&lt;DATE(YEAR($I163),MONTH($I163)+$H163,1),$H163&lt;&gt;0),$G163,0)*тех!BH$6</f>
        <v>0</v>
      </c>
      <c r="AX163" s="64">
        <f>IF(AND(AX$3&gt;=$I163,AX$3&lt;DATE(YEAR($I163),MONTH($I163)+$H163,1),$H163&lt;&gt;0),$G163,0)*тех!BI$6</f>
        <v>0</v>
      </c>
      <c r="AY163" s="64">
        <f>IF(AND(AY$3&gt;=$I163,AY$3&lt;DATE(YEAR($I163),MONTH($I163)+$H163,1),$H163&lt;&gt;0),$G163,0)*тех!BJ$6</f>
        <v>0</v>
      </c>
      <c r="AZ163" s="64">
        <f>IF(AND(AZ$3&gt;=$I163,AZ$3&lt;DATE(YEAR($I163),MONTH($I163)+$H163,1),$H163&lt;&gt;0),$G163,0)*тех!BK$6</f>
        <v>0</v>
      </c>
      <c r="BA163" s="64">
        <f>IF(AND(BA$3&gt;=$I163,BA$3&lt;DATE(YEAR($I163),MONTH($I163)+$H163,1),$H163&lt;&gt;0),$G163,0)*тех!BL$6</f>
        <v>0</v>
      </c>
      <c r="BB163" s="64">
        <f>IF(AND(BB$3&gt;=$I163,BB$3&lt;DATE(YEAR($I163),MONTH($I163)+$H163,1),$H163&lt;&gt;0),$G163,0)*тех!BM$6</f>
        <v>0</v>
      </c>
      <c r="BC163" s="64">
        <f>IF(AND(BC$3&gt;=$I163,BC$3&lt;DATE(YEAR($I163),MONTH($I163)+$H163,1),$H163&lt;&gt;0),$G163,0)*тех!BN$6</f>
        <v>0</v>
      </c>
      <c r="BD163" s="64">
        <f>IF(AND(BD$3&gt;=$I163,BD$3&lt;DATE(YEAR($I163),MONTH($I163)+$H163,1),$H163&lt;&gt;0),$G163,0)*тех!BO$6</f>
        <v>0</v>
      </c>
      <c r="BE163" s="64">
        <f>IF(AND(BE$3&gt;=$I163,BE$3&lt;DATE(YEAR($I163),MONTH($I163)+$H163,1),$H163&lt;&gt;0),$G163,0)*тех!BP$6</f>
        <v>0</v>
      </c>
      <c r="BF163" s="64">
        <f>IF(AND(BF$3&gt;=$I163,BF$3&lt;DATE(YEAR($I163),MONTH($I163)+$H163,1),$H163&lt;&gt;0),$G163,0)*тех!BQ$6</f>
        <v>0</v>
      </c>
      <c r="BG163" s="64">
        <f>IF(AND(BG$3&gt;=$I163,BG$3&lt;DATE(YEAR($I163),MONTH($I163)+$H163,1),$H163&lt;&gt;0),$G163,0)*тех!BR$6</f>
        <v>0</v>
      </c>
      <c r="BH163" s="64">
        <f>IF(AND(BH$3&gt;=$I163,BH$3&lt;DATE(YEAR($I163),MONTH($I163)+$H163,1),$H163&lt;&gt;0),$G163,0)*тех!BS$6</f>
        <v>0</v>
      </c>
      <c r="BI163" s="64">
        <f>IF(AND(BI$3&gt;=$I163,BI$3&lt;DATE(YEAR($I163),MONTH($I163)+$H163,1),$H163&lt;&gt;0),$G163,0)*тех!BT$6</f>
        <v>0</v>
      </c>
      <c r="BJ163" s="64">
        <f>IF(AND(BJ$3&gt;=$I163,BJ$3&lt;DATE(YEAR($I163),MONTH($I163)+$H163,1),$H163&lt;&gt;0),$G163,0)*тех!BU$6</f>
        <v>0</v>
      </c>
      <c r="BK163" s="64">
        <f>IF(AND(BK$3&gt;=$I163,BK$3&lt;DATE(YEAR($I163),MONTH($I163)+$H163,1),$H163&lt;&gt;0),$G163,0)*тех!BV$6</f>
        <v>0</v>
      </c>
      <c r="BL163" s="64">
        <f>IF(AND(BL$3&gt;=$I163,BL$3&lt;DATE(YEAR($I163),MONTH($I163)+$H163,1),$H163&lt;&gt;0),$G163,0)*тех!BW$6</f>
        <v>0</v>
      </c>
      <c r="BM163" s="64">
        <f>IF(AND(BM$3&gt;=$I163,BM$3&lt;DATE(YEAR($I163),MONTH($I163)+$H163,1),$H163&lt;&gt;0),$G163,0)*тех!BX$6</f>
        <v>0</v>
      </c>
      <c r="BN163" s="64">
        <f>IF(AND(BN$3&gt;=$I163,BN$3&lt;DATE(YEAR($I163),MONTH($I163)+$H163,1),$H163&lt;&gt;0),$G163,0)*тех!BY$6</f>
        <v>0</v>
      </c>
      <c r="BO163" s="64">
        <f>IF(AND(BO$3&gt;=$I163,BO$3&lt;DATE(YEAR($I163),MONTH($I163)+$H163,1),$H163&lt;&gt;0),$G163,0)*тех!BZ$6</f>
        <v>0</v>
      </c>
      <c r="BP163" s="64">
        <f>IF(AND(BP$3&gt;=$I163,BP$3&lt;DATE(YEAR($I163),MONTH($I163)+$H163,1),$H163&lt;&gt;0),$G163,0)*тех!CA$6</f>
        <v>0</v>
      </c>
      <c r="BQ163" s="64">
        <f>IF(AND(BQ$3&gt;=$I163,BQ$3&lt;DATE(YEAR($I163),MONTH($I163)+$H163,1),$H163&lt;&gt;0),$G163,0)*тех!CB$6</f>
        <v>0</v>
      </c>
      <c r="BR163" s="64">
        <f>IF(AND(BR$3&gt;=$I163,BR$3&lt;DATE(YEAR($I163),MONTH($I163)+$H163,1),$H163&lt;&gt;0),$G163,0)*тех!CC$6</f>
        <v>0</v>
      </c>
      <c r="BS163" s="64">
        <f>IF(AND(BS$3&gt;=$I163,BS$3&lt;DATE(YEAR($I163),MONTH($I163)+$H163,1),$H163&lt;&gt;0),$G163,0)*тех!CD$6</f>
        <v>0</v>
      </c>
      <c r="BT163" s="64">
        <f>IF(AND(BT$3&gt;=$I163,BT$3&lt;DATE(YEAR($I163),MONTH($I163)+$H163,1),$H163&lt;&gt;0),$G163,0)*тех!CE$6</f>
        <v>0</v>
      </c>
    </row>
    <row r="164" spans="2:72">
      <c r="B164" s="3">
        <v>8</v>
      </c>
      <c r="C164" s="19"/>
      <c r="D164" s="80" t="s">
        <v>100</v>
      </c>
      <c r="E164" s="19"/>
      <c r="F164" s="19"/>
      <c r="G164" s="76">
        <f t="shared" si="77"/>
        <v>0</v>
      </c>
      <c r="H164" s="19"/>
      <c r="I164" s="19"/>
      <c r="J164" s="106" t="s">
        <v>100</v>
      </c>
      <c r="K164" s="106" t="s">
        <v>100</v>
      </c>
      <c r="M164" s="64">
        <f>IF(AND(M$3&gt;=$I164,M$3&lt;DATE(YEAR($I164),MONTH($I164)+$H164,1),$H164&lt;&gt;0),$G164,0)*тех!X$6</f>
        <v>0</v>
      </c>
      <c r="N164" s="64">
        <f>IF(AND(N$3&gt;=$I164,N$3&lt;DATE(YEAR($I164),MONTH($I164)+$H164,1),$H164&lt;&gt;0),$G164,0)*тех!Y$6</f>
        <v>0</v>
      </c>
      <c r="O164" s="64">
        <f>IF(AND(O$3&gt;=$I164,O$3&lt;DATE(YEAR($I164),MONTH($I164)+$H164,1),$H164&lt;&gt;0),$G164,0)*тех!Z$6</f>
        <v>0</v>
      </c>
      <c r="P164" s="64">
        <f>IF(AND(P$3&gt;=$I164,P$3&lt;DATE(YEAR($I164),MONTH($I164)+$H164,1),$H164&lt;&gt;0),$G164,0)*тех!AA$6</f>
        <v>0</v>
      </c>
      <c r="Q164" s="64">
        <f>IF(AND(Q$3&gt;=$I164,Q$3&lt;DATE(YEAR($I164),MONTH($I164)+$H164,1),$H164&lt;&gt;0),$G164,0)*тех!AB$6</f>
        <v>0</v>
      </c>
      <c r="R164" s="64">
        <f>IF(AND(R$3&gt;=$I164,R$3&lt;DATE(YEAR($I164),MONTH($I164)+$H164,1),$H164&lt;&gt;0),$G164,0)*тех!AC$6</f>
        <v>0</v>
      </c>
      <c r="S164" s="64">
        <f>IF(AND(S$3&gt;=$I164,S$3&lt;DATE(YEAR($I164),MONTH($I164)+$H164,1),$H164&lt;&gt;0),$G164,0)*тех!AD$6</f>
        <v>0</v>
      </c>
      <c r="T164" s="64">
        <f>IF(AND(T$3&gt;=$I164,T$3&lt;DATE(YEAR($I164),MONTH($I164)+$H164,1),$H164&lt;&gt;0),$G164,0)*тех!AE$6</f>
        <v>0</v>
      </c>
      <c r="U164" s="64">
        <f>IF(AND(U$3&gt;=$I164,U$3&lt;DATE(YEAR($I164),MONTH($I164)+$H164,1),$H164&lt;&gt;0),$G164,0)*тех!AF$6</f>
        <v>0</v>
      </c>
      <c r="V164" s="64">
        <f>IF(AND(V$3&gt;=$I164,V$3&lt;DATE(YEAR($I164),MONTH($I164)+$H164,1),$H164&lt;&gt;0),$G164,0)*тех!AG$6</f>
        <v>0</v>
      </c>
      <c r="W164" s="64">
        <f>IF(AND(W$3&gt;=$I164,W$3&lt;DATE(YEAR($I164),MONTH($I164)+$H164,1),$H164&lt;&gt;0),$G164,0)*тех!AH$6</f>
        <v>0</v>
      </c>
      <c r="X164" s="64">
        <f>IF(AND(X$3&gt;=$I164,X$3&lt;DATE(YEAR($I164),MONTH($I164)+$H164,1),$H164&lt;&gt;0),$G164,0)*тех!AI$6</f>
        <v>0</v>
      </c>
      <c r="Y164" s="64">
        <f>IF(AND(Y$3&gt;=$I164,Y$3&lt;DATE(YEAR($I164),MONTH($I164)+$H164,1),$H164&lt;&gt;0),$G164,0)*тех!AJ$6</f>
        <v>0</v>
      </c>
      <c r="Z164" s="64">
        <f>IF(AND(Z$3&gt;=$I164,Z$3&lt;DATE(YEAR($I164),MONTH($I164)+$H164,1),$H164&lt;&gt;0),$G164,0)*тех!AK$6</f>
        <v>0</v>
      </c>
      <c r="AA164" s="64">
        <f>IF(AND(AA$3&gt;=$I164,AA$3&lt;DATE(YEAR($I164),MONTH($I164)+$H164,1),$H164&lt;&gt;0),$G164,0)*тех!AL$6</f>
        <v>0</v>
      </c>
      <c r="AB164" s="64">
        <f>IF(AND(AB$3&gt;=$I164,AB$3&lt;DATE(YEAR($I164),MONTH($I164)+$H164,1),$H164&lt;&gt;0),$G164,0)*тех!AM$6</f>
        <v>0</v>
      </c>
      <c r="AC164" s="64">
        <f>IF(AND(AC$3&gt;=$I164,AC$3&lt;DATE(YEAR($I164),MONTH($I164)+$H164,1),$H164&lt;&gt;0),$G164,0)*тех!AN$6</f>
        <v>0</v>
      </c>
      <c r="AD164" s="64">
        <f>IF(AND(AD$3&gt;=$I164,AD$3&lt;DATE(YEAR($I164),MONTH($I164)+$H164,1),$H164&lt;&gt;0),$G164,0)*тех!AO$6</f>
        <v>0</v>
      </c>
      <c r="AE164" s="64">
        <f>IF(AND(AE$3&gt;=$I164,AE$3&lt;DATE(YEAR($I164),MONTH($I164)+$H164,1),$H164&lt;&gt;0),$G164,0)*тех!AP$6</f>
        <v>0</v>
      </c>
      <c r="AF164" s="64">
        <f>IF(AND(AF$3&gt;=$I164,AF$3&lt;DATE(YEAR($I164),MONTH($I164)+$H164,1),$H164&lt;&gt;0),$G164,0)*тех!AQ$6</f>
        <v>0</v>
      </c>
      <c r="AG164" s="64">
        <f>IF(AND(AG$3&gt;=$I164,AG$3&lt;DATE(YEAR($I164),MONTH($I164)+$H164,1),$H164&lt;&gt;0),$G164,0)*тех!AR$6</f>
        <v>0</v>
      </c>
      <c r="AH164" s="64">
        <f>IF(AND(AH$3&gt;=$I164,AH$3&lt;DATE(YEAR($I164),MONTH($I164)+$H164,1),$H164&lt;&gt;0),$G164,0)*тех!AS$6</f>
        <v>0</v>
      </c>
      <c r="AI164" s="64">
        <f>IF(AND(AI$3&gt;=$I164,AI$3&lt;DATE(YEAR($I164),MONTH($I164)+$H164,1),$H164&lt;&gt;0),$G164,0)*тех!AT$6</f>
        <v>0</v>
      </c>
      <c r="AJ164" s="64">
        <f>IF(AND(AJ$3&gt;=$I164,AJ$3&lt;DATE(YEAR($I164),MONTH($I164)+$H164,1),$H164&lt;&gt;0),$G164,0)*тех!AU$6</f>
        <v>0</v>
      </c>
      <c r="AK164" s="64">
        <f>IF(AND(AK$3&gt;=$I164,AK$3&lt;DATE(YEAR($I164),MONTH($I164)+$H164,1),$H164&lt;&gt;0),$G164,0)*тех!AV$6</f>
        <v>0</v>
      </c>
      <c r="AL164" s="64">
        <f>IF(AND(AL$3&gt;=$I164,AL$3&lt;DATE(YEAR($I164),MONTH($I164)+$H164,1),$H164&lt;&gt;0),$G164,0)*тех!AW$6</f>
        <v>0</v>
      </c>
      <c r="AM164" s="64">
        <f>IF(AND(AM$3&gt;=$I164,AM$3&lt;DATE(YEAR($I164),MONTH($I164)+$H164,1),$H164&lt;&gt;0),$G164,0)*тех!AX$6</f>
        <v>0</v>
      </c>
      <c r="AN164" s="64">
        <f>IF(AND(AN$3&gt;=$I164,AN$3&lt;DATE(YEAR($I164),MONTH($I164)+$H164,1),$H164&lt;&gt;0),$G164,0)*тех!AY$6</f>
        <v>0</v>
      </c>
      <c r="AO164" s="64">
        <f>IF(AND(AO$3&gt;=$I164,AO$3&lt;DATE(YEAR($I164),MONTH($I164)+$H164,1),$H164&lt;&gt;0),$G164,0)*тех!AZ$6</f>
        <v>0</v>
      </c>
      <c r="AP164" s="64">
        <f>IF(AND(AP$3&gt;=$I164,AP$3&lt;DATE(YEAR($I164),MONTH($I164)+$H164,1),$H164&lt;&gt;0),$G164,0)*тех!BA$6</f>
        <v>0</v>
      </c>
      <c r="AQ164" s="64">
        <f>IF(AND(AQ$3&gt;=$I164,AQ$3&lt;DATE(YEAR($I164),MONTH($I164)+$H164,1),$H164&lt;&gt;0),$G164,0)*тех!BB$6</f>
        <v>0</v>
      </c>
      <c r="AR164" s="64">
        <f>IF(AND(AR$3&gt;=$I164,AR$3&lt;DATE(YEAR($I164),MONTH($I164)+$H164,1),$H164&lt;&gt;0),$G164,0)*тех!BC$6</f>
        <v>0</v>
      </c>
      <c r="AS164" s="64">
        <f>IF(AND(AS$3&gt;=$I164,AS$3&lt;DATE(YEAR($I164),MONTH($I164)+$H164,1),$H164&lt;&gt;0),$G164,0)*тех!BD$6</f>
        <v>0</v>
      </c>
      <c r="AT164" s="64">
        <f>IF(AND(AT$3&gt;=$I164,AT$3&lt;DATE(YEAR($I164),MONTH($I164)+$H164,1),$H164&lt;&gt;0),$G164,0)*тех!BE$6</f>
        <v>0</v>
      </c>
      <c r="AU164" s="64">
        <f>IF(AND(AU$3&gt;=$I164,AU$3&lt;DATE(YEAR($I164),MONTH($I164)+$H164,1),$H164&lt;&gt;0),$G164,0)*тех!BF$6</f>
        <v>0</v>
      </c>
      <c r="AV164" s="64">
        <f>IF(AND(AV$3&gt;=$I164,AV$3&lt;DATE(YEAR($I164),MONTH($I164)+$H164,1),$H164&lt;&gt;0),$G164,0)*тех!BG$6</f>
        <v>0</v>
      </c>
      <c r="AW164" s="64">
        <f>IF(AND(AW$3&gt;=$I164,AW$3&lt;DATE(YEAR($I164),MONTH($I164)+$H164,1),$H164&lt;&gt;0),$G164,0)*тех!BH$6</f>
        <v>0</v>
      </c>
      <c r="AX164" s="64">
        <f>IF(AND(AX$3&gt;=$I164,AX$3&lt;DATE(YEAR($I164),MONTH($I164)+$H164,1),$H164&lt;&gt;0),$G164,0)*тех!BI$6</f>
        <v>0</v>
      </c>
      <c r="AY164" s="64">
        <f>IF(AND(AY$3&gt;=$I164,AY$3&lt;DATE(YEAR($I164),MONTH($I164)+$H164,1),$H164&lt;&gt;0),$G164,0)*тех!BJ$6</f>
        <v>0</v>
      </c>
      <c r="AZ164" s="64">
        <f>IF(AND(AZ$3&gt;=$I164,AZ$3&lt;DATE(YEAR($I164),MONTH($I164)+$H164,1),$H164&lt;&gt;0),$G164,0)*тех!BK$6</f>
        <v>0</v>
      </c>
      <c r="BA164" s="64">
        <f>IF(AND(BA$3&gt;=$I164,BA$3&lt;DATE(YEAR($I164),MONTH($I164)+$H164,1),$H164&lt;&gt;0),$G164,0)*тех!BL$6</f>
        <v>0</v>
      </c>
      <c r="BB164" s="64">
        <f>IF(AND(BB$3&gt;=$I164,BB$3&lt;DATE(YEAR($I164),MONTH($I164)+$H164,1),$H164&lt;&gt;0),$G164,0)*тех!BM$6</f>
        <v>0</v>
      </c>
      <c r="BC164" s="64">
        <f>IF(AND(BC$3&gt;=$I164,BC$3&lt;DATE(YEAR($I164),MONTH($I164)+$H164,1),$H164&lt;&gt;0),$G164,0)*тех!BN$6</f>
        <v>0</v>
      </c>
      <c r="BD164" s="64">
        <f>IF(AND(BD$3&gt;=$I164,BD$3&lt;DATE(YEAR($I164),MONTH($I164)+$H164,1),$H164&lt;&gt;0),$G164,0)*тех!BO$6</f>
        <v>0</v>
      </c>
      <c r="BE164" s="64">
        <f>IF(AND(BE$3&gt;=$I164,BE$3&lt;DATE(YEAR($I164),MONTH($I164)+$H164,1),$H164&lt;&gt;0),$G164,0)*тех!BP$6</f>
        <v>0</v>
      </c>
      <c r="BF164" s="64">
        <f>IF(AND(BF$3&gt;=$I164,BF$3&lt;DATE(YEAR($I164),MONTH($I164)+$H164,1),$H164&lt;&gt;0),$G164,0)*тех!BQ$6</f>
        <v>0</v>
      </c>
      <c r="BG164" s="64">
        <f>IF(AND(BG$3&gt;=$I164,BG$3&lt;DATE(YEAR($I164),MONTH($I164)+$H164,1),$H164&lt;&gt;0),$G164,0)*тех!BR$6</f>
        <v>0</v>
      </c>
      <c r="BH164" s="64">
        <f>IF(AND(BH$3&gt;=$I164,BH$3&lt;DATE(YEAR($I164),MONTH($I164)+$H164,1),$H164&lt;&gt;0),$G164,0)*тех!BS$6</f>
        <v>0</v>
      </c>
      <c r="BI164" s="64">
        <f>IF(AND(BI$3&gt;=$I164,BI$3&lt;DATE(YEAR($I164),MONTH($I164)+$H164,1),$H164&lt;&gt;0),$G164,0)*тех!BT$6</f>
        <v>0</v>
      </c>
      <c r="BJ164" s="64">
        <f>IF(AND(BJ$3&gt;=$I164,BJ$3&lt;DATE(YEAR($I164),MONTH($I164)+$H164,1),$H164&lt;&gt;0),$G164,0)*тех!BU$6</f>
        <v>0</v>
      </c>
      <c r="BK164" s="64">
        <f>IF(AND(BK$3&gt;=$I164,BK$3&lt;DATE(YEAR($I164),MONTH($I164)+$H164,1),$H164&lt;&gt;0),$G164,0)*тех!BV$6</f>
        <v>0</v>
      </c>
      <c r="BL164" s="64">
        <f>IF(AND(BL$3&gt;=$I164,BL$3&lt;DATE(YEAR($I164),MONTH($I164)+$H164,1),$H164&lt;&gt;0),$G164,0)*тех!BW$6</f>
        <v>0</v>
      </c>
      <c r="BM164" s="64">
        <f>IF(AND(BM$3&gt;=$I164,BM$3&lt;DATE(YEAR($I164),MONTH($I164)+$H164,1),$H164&lt;&gt;0),$G164,0)*тех!BX$6</f>
        <v>0</v>
      </c>
      <c r="BN164" s="64">
        <f>IF(AND(BN$3&gt;=$I164,BN$3&lt;DATE(YEAR($I164),MONTH($I164)+$H164,1),$H164&lt;&gt;0),$G164,0)*тех!BY$6</f>
        <v>0</v>
      </c>
      <c r="BO164" s="64">
        <f>IF(AND(BO$3&gt;=$I164,BO$3&lt;DATE(YEAR($I164),MONTH($I164)+$H164,1),$H164&lt;&gt;0),$G164,0)*тех!BZ$6</f>
        <v>0</v>
      </c>
      <c r="BP164" s="64">
        <f>IF(AND(BP$3&gt;=$I164,BP$3&lt;DATE(YEAR($I164),MONTH($I164)+$H164,1),$H164&lt;&gt;0),$G164,0)*тех!CA$6</f>
        <v>0</v>
      </c>
      <c r="BQ164" s="64">
        <f>IF(AND(BQ$3&gt;=$I164,BQ$3&lt;DATE(YEAR($I164),MONTH($I164)+$H164,1),$H164&lt;&gt;0),$G164,0)*тех!CB$6</f>
        <v>0</v>
      </c>
      <c r="BR164" s="64">
        <f>IF(AND(BR$3&gt;=$I164,BR$3&lt;DATE(YEAR($I164),MONTH($I164)+$H164,1),$H164&lt;&gt;0),$G164,0)*тех!CC$6</f>
        <v>0</v>
      </c>
      <c r="BS164" s="64">
        <f>IF(AND(BS$3&gt;=$I164,BS$3&lt;DATE(YEAR($I164),MONTH($I164)+$H164,1),$H164&lt;&gt;0),$G164,0)*тех!CD$6</f>
        <v>0</v>
      </c>
      <c r="BT164" s="64">
        <f>IF(AND(BT$3&gt;=$I164,BT$3&lt;DATE(YEAR($I164),MONTH($I164)+$H164,1),$H164&lt;&gt;0),$G164,0)*тех!CE$6</f>
        <v>0</v>
      </c>
    </row>
    <row r="165" spans="2:72">
      <c r="B165" s="3">
        <v>9</v>
      </c>
      <c r="C165" s="19"/>
      <c r="D165" s="80" t="s">
        <v>100</v>
      </c>
      <c r="E165" s="19"/>
      <c r="F165" s="19"/>
      <c r="G165" s="76">
        <f t="shared" si="77"/>
        <v>0</v>
      </c>
      <c r="H165" s="19"/>
      <c r="I165" s="19"/>
      <c r="J165" s="106" t="s">
        <v>100</v>
      </c>
      <c r="K165" s="106" t="s">
        <v>100</v>
      </c>
      <c r="M165" s="64">
        <f>IF(AND(M$3&gt;=$I165,M$3&lt;DATE(YEAR($I165),MONTH($I165)+$H165,1),$H165&lt;&gt;0),$G165,0)*тех!X$6</f>
        <v>0</v>
      </c>
      <c r="N165" s="64">
        <f>IF(AND(N$3&gt;=$I165,N$3&lt;DATE(YEAR($I165),MONTH($I165)+$H165,1),$H165&lt;&gt;0),$G165,0)*тех!Y$6</f>
        <v>0</v>
      </c>
      <c r="O165" s="64">
        <f>IF(AND(O$3&gt;=$I165,O$3&lt;DATE(YEAR($I165),MONTH($I165)+$H165,1),$H165&lt;&gt;0),$G165,0)*тех!Z$6</f>
        <v>0</v>
      </c>
      <c r="P165" s="64">
        <f>IF(AND(P$3&gt;=$I165,P$3&lt;DATE(YEAR($I165),MONTH($I165)+$H165,1),$H165&lt;&gt;0),$G165,0)*тех!AA$6</f>
        <v>0</v>
      </c>
      <c r="Q165" s="64">
        <f>IF(AND(Q$3&gt;=$I165,Q$3&lt;DATE(YEAR($I165),MONTH($I165)+$H165,1),$H165&lt;&gt;0),$G165,0)*тех!AB$6</f>
        <v>0</v>
      </c>
      <c r="R165" s="64">
        <f>IF(AND(R$3&gt;=$I165,R$3&lt;DATE(YEAR($I165),MONTH($I165)+$H165,1),$H165&lt;&gt;0),$G165,0)*тех!AC$6</f>
        <v>0</v>
      </c>
      <c r="S165" s="64">
        <f>IF(AND(S$3&gt;=$I165,S$3&lt;DATE(YEAR($I165),MONTH($I165)+$H165,1),$H165&lt;&gt;0),$G165,0)*тех!AD$6</f>
        <v>0</v>
      </c>
      <c r="T165" s="64">
        <f>IF(AND(T$3&gt;=$I165,T$3&lt;DATE(YEAR($I165),MONTH($I165)+$H165,1),$H165&lt;&gt;0),$G165,0)*тех!AE$6</f>
        <v>0</v>
      </c>
      <c r="U165" s="64">
        <f>IF(AND(U$3&gt;=$I165,U$3&lt;DATE(YEAR($I165),MONTH($I165)+$H165,1),$H165&lt;&gt;0),$G165,0)*тех!AF$6</f>
        <v>0</v>
      </c>
      <c r="V165" s="64">
        <f>IF(AND(V$3&gt;=$I165,V$3&lt;DATE(YEAR($I165),MONTH($I165)+$H165,1),$H165&lt;&gt;0),$G165,0)*тех!AG$6</f>
        <v>0</v>
      </c>
      <c r="W165" s="64">
        <f>IF(AND(W$3&gt;=$I165,W$3&lt;DATE(YEAR($I165),MONTH($I165)+$H165,1),$H165&lt;&gt;0),$G165,0)*тех!AH$6</f>
        <v>0</v>
      </c>
      <c r="X165" s="64">
        <f>IF(AND(X$3&gt;=$I165,X$3&lt;DATE(YEAR($I165),MONTH($I165)+$H165,1),$H165&lt;&gt;0),$G165,0)*тех!AI$6</f>
        <v>0</v>
      </c>
      <c r="Y165" s="64">
        <f>IF(AND(Y$3&gt;=$I165,Y$3&lt;DATE(YEAR($I165),MONTH($I165)+$H165,1),$H165&lt;&gt;0),$G165,0)*тех!AJ$6</f>
        <v>0</v>
      </c>
      <c r="Z165" s="64">
        <f>IF(AND(Z$3&gt;=$I165,Z$3&lt;DATE(YEAR($I165),MONTH($I165)+$H165,1),$H165&lt;&gt;0),$G165,0)*тех!AK$6</f>
        <v>0</v>
      </c>
      <c r="AA165" s="64">
        <f>IF(AND(AA$3&gt;=$I165,AA$3&lt;DATE(YEAR($I165),MONTH($I165)+$H165,1),$H165&lt;&gt;0),$G165,0)*тех!AL$6</f>
        <v>0</v>
      </c>
      <c r="AB165" s="64">
        <f>IF(AND(AB$3&gt;=$I165,AB$3&lt;DATE(YEAR($I165),MONTH($I165)+$H165,1),$H165&lt;&gt;0),$G165,0)*тех!AM$6</f>
        <v>0</v>
      </c>
      <c r="AC165" s="64">
        <f>IF(AND(AC$3&gt;=$I165,AC$3&lt;DATE(YEAR($I165),MONTH($I165)+$H165,1),$H165&lt;&gt;0),$G165,0)*тех!AN$6</f>
        <v>0</v>
      </c>
      <c r="AD165" s="64">
        <f>IF(AND(AD$3&gt;=$I165,AD$3&lt;DATE(YEAR($I165),MONTH($I165)+$H165,1),$H165&lt;&gt;0),$G165,0)*тех!AO$6</f>
        <v>0</v>
      </c>
      <c r="AE165" s="64">
        <f>IF(AND(AE$3&gt;=$I165,AE$3&lt;DATE(YEAR($I165),MONTH($I165)+$H165,1),$H165&lt;&gt;0),$G165,0)*тех!AP$6</f>
        <v>0</v>
      </c>
      <c r="AF165" s="64">
        <f>IF(AND(AF$3&gt;=$I165,AF$3&lt;DATE(YEAR($I165),MONTH($I165)+$H165,1),$H165&lt;&gt;0),$G165,0)*тех!AQ$6</f>
        <v>0</v>
      </c>
      <c r="AG165" s="64">
        <f>IF(AND(AG$3&gt;=$I165,AG$3&lt;DATE(YEAR($I165),MONTH($I165)+$H165,1),$H165&lt;&gt;0),$G165,0)*тех!AR$6</f>
        <v>0</v>
      </c>
      <c r="AH165" s="64">
        <f>IF(AND(AH$3&gt;=$I165,AH$3&lt;DATE(YEAR($I165),MONTH($I165)+$H165,1),$H165&lt;&gt;0),$G165,0)*тех!AS$6</f>
        <v>0</v>
      </c>
      <c r="AI165" s="64">
        <f>IF(AND(AI$3&gt;=$I165,AI$3&lt;DATE(YEAR($I165),MONTH($I165)+$H165,1),$H165&lt;&gt;0),$G165,0)*тех!AT$6</f>
        <v>0</v>
      </c>
      <c r="AJ165" s="64">
        <f>IF(AND(AJ$3&gt;=$I165,AJ$3&lt;DATE(YEAR($I165),MONTH($I165)+$H165,1),$H165&lt;&gt;0),$G165,0)*тех!AU$6</f>
        <v>0</v>
      </c>
      <c r="AK165" s="64">
        <f>IF(AND(AK$3&gt;=$I165,AK$3&lt;DATE(YEAR($I165),MONTH($I165)+$H165,1),$H165&lt;&gt;0),$G165,0)*тех!AV$6</f>
        <v>0</v>
      </c>
      <c r="AL165" s="64">
        <f>IF(AND(AL$3&gt;=$I165,AL$3&lt;DATE(YEAR($I165),MONTH($I165)+$H165,1),$H165&lt;&gt;0),$G165,0)*тех!AW$6</f>
        <v>0</v>
      </c>
      <c r="AM165" s="64">
        <f>IF(AND(AM$3&gt;=$I165,AM$3&lt;DATE(YEAR($I165),MONTH($I165)+$H165,1),$H165&lt;&gt;0),$G165,0)*тех!AX$6</f>
        <v>0</v>
      </c>
      <c r="AN165" s="64">
        <f>IF(AND(AN$3&gt;=$I165,AN$3&lt;DATE(YEAR($I165),MONTH($I165)+$H165,1),$H165&lt;&gt;0),$G165,0)*тех!AY$6</f>
        <v>0</v>
      </c>
      <c r="AO165" s="64">
        <f>IF(AND(AO$3&gt;=$I165,AO$3&lt;DATE(YEAR($I165),MONTH($I165)+$H165,1),$H165&lt;&gt;0),$G165,0)*тех!AZ$6</f>
        <v>0</v>
      </c>
      <c r="AP165" s="64">
        <f>IF(AND(AP$3&gt;=$I165,AP$3&lt;DATE(YEAR($I165),MONTH($I165)+$H165,1),$H165&lt;&gt;0),$G165,0)*тех!BA$6</f>
        <v>0</v>
      </c>
      <c r="AQ165" s="64">
        <f>IF(AND(AQ$3&gt;=$I165,AQ$3&lt;DATE(YEAR($I165),MONTH($I165)+$H165,1),$H165&lt;&gt;0),$G165,0)*тех!BB$6</f>
        <v>0</v>
      </c>
      <c r="AR165" s="64">
        <f>IF(AND(AR$3&gt;=$I165,AR$3&lt;DATE(YEAR($I165),MONTH($I165)+$H165,1),$H165&lt;&gt;0),$G165,0)*тех!BC$6</f>
        <v>0</v>
      </c>
      <c r="AS165" s="64">
        <f>IF(AND(AS$3&gt;=$I165,AS$3&lt;DATE(YEAR($I165),MONTH($I165)+$H165,1),$H165&lt;&gt;0),$G165,0)*тех!BD$6</f>
        <v>0</v>
      </c>
      <c r="AT165" s="64">
        <f>IF(AND(AT$3&gt;=$I165,AT$3&lt;DATE(YEAR($I165),MONTH($I165)+$H165,1),$H165&lt;&gt;0),$G165,0)*тех!BE$6</f>
        <v>0</v>
      </c>
      <c r="AU165" s="64">
        <f>IF(AND(AU$3&gt;=$I165,AU$3&lt;DATE(YEAR($I165),MONTH($I165)+$H165,1),$H165&lt;&gt;0),$G165,0)*тех!BF$6</f>
        <v>0</v>
      </c>
      <c r="AV165" s="64">
        <f>IF(AND(AV$3&gt;=$I165,AV$3&lt;DATE(YEAR($I165),MONTH($I165)+$H165,1),$H165&lt;&gt;0),$G165,0)*тех!BG$6</f>
        <v>0</v>
      </c>
      <c r="AW165" s="64">
        <f>IF(AND(AW$3&gt;=$I165,AW$3&lt;DATE(YEAR($I165),MONTH($I165)+$H165,1),$H165&lt;&gt;0),$G165,0)*тех!BH$6</f>
        <v>0</v>
      </c>
      <c r="AX165" s="64">
        <f>IF(AND(AX$3&gt;=$I165,AX$3&lt;DATE(YEAR($I165),MONTH($I165)+$H165,1),$H165&lt;&gt;0),$G165,0)*тех!BI$6</f>
        <v>0</v>
      </c>
      <c r="AY165" s="64">
        <f>IF(AND(AY$3&gt;=$I165,AY$3&lt;DATE(YEAR($I165),MONTH($I165)+$H165,1),$H165&lt;&gt;0),$G165,0)*тех!BJ$6</f>
        <v>0</v>
      </c>
      <c r="AZ165" s="64">
        <f>IF(AND(AZ$3&gt;=$I165,AZ$3&lt;DATE(YEAR($I165),MONTH($I165)+$H165,1),$H165&lt;&gt;0),$G165,0)*тех!BK$6</f>
        <v>0</v>
      </c>
      <c r="BA165" s="64">
        <f>IF(AND(BA$3&gt;=$I165,BA$3&lt;DATE(YEAR($I165),MONTH($I165)+$H165,1),$H165&lt;&gt;0),$G165,0)*тех!BL$6</f>
        <v>0</v>
      </c>
      <c r="BB165" s="64">
        <f>IF(AND(BB$3&gt;=$I165,BB$3&lt;DATE(YEAR($I165),MONTH($I165)+$H165,1),$H165&lt;&gt;0),$G165,0)*тех!BM$6</f>
        <v>0</v>
      </c>
      <c r="BC165" s="64">
        <f>IF(AND(BC$3&gt;=$I165,BC$3&lt;DATE(YEAR($I165),MONTH($I165)+$H165,1),$H165&lt;&gt;0),$G165,0)*тех!BN$6</f>
        <v>0</v>
      </c>
      <c r="BD165" s="64">
        <f>IF(AND(BD$3&gt;=$I165,BD$3&lt;DATE(YEAR($I165),MONTH($I165)+$H165,1),$H165&lt;&gt;0),$G165,0)*тех!BO$6</f>
        <v>0</v>
      </c>
      <c r="BE165" s="64">
        <f>IF(AND(BE$3&gt;=$I165,BE$3&lt;DATE(YEAR($I165),MONTH($I165)+$H165,1),$H165&lt;&gt;0),$G165,0)*тех!BP$6</f>
        <v>0</v>
      </c>
      <c r="BF165" s="64">
        <f>IF(AND(BF$3&gt;=$I165,BF$3&lt;DATE(YEAR($I165),MONTH($I165)+$H165,1),$H165&lt;&gt;0),$G165,0)*тех!BQ$6</f>
        <v>0</v>
      </c>
      <c r="BG165" s="64">
        <f>IF(AND(BG$3&gt;=$I165,BG$3&lt;DATE(YEAR($I165),MONTH($I165)+$H165,1),$H165&lt;&gt;0),$G165,0)*тех!BR$6</f>
        <v>0</v>
      </c>
      <c r="BH165" s="64">
        <f>IF(AND(BH$3&gt;=$I165,BH$3&lt;DATE(YEAR($I165),MONTH($I165)+$H165,1),$H165&lt;&gt;0),$G165,0)*тех!BS$6</f>
        <v>0</v>
      </c>
      <c r="BI165" s="64">
        <f>IF(AND(BI$3&gt;=$I165,BI$3&lt;DATE(YEAR($I165),MONTH($I165)+$H165,1),$H165&lt;&gt;0),$G165,0)*тех!BT$6</f>
        <v>0</v>
      </c>
      <c r="BJ165" s="64">
        <f>IF(AND(BJ$3&gt;=$I165,BJ$3&lt;DATE(YEAR($I165),MONTH($I165)+$H165,1),$H165&lt;&gt;0),$G165,0)*тех!BU$6</f>
        <v>0</v>
      </c>
      <c r="BK165" s="64">
        <f>IF(AND(BK$3&gt;=$I165,BK$3&lt;DATE(YEAR($I165),MONTH($I165)+$H165,1),$H165&lt;&gt;0),$G165,0)*тех!BV$6</f>
        <v>0</v>
      </c>
      <c r="BL165" s="64">
        <f>IF(AND(BL$3&gt;=$I165,BL$3&lt;DATE(YEAR($I165),MONTH($I165)+$H165,1),$H165&lt;&gt;0),$G165,0)*тех!BW$6</f>
        <v>0</v>
      </c>
      <c r="BM165" s="64">
        <f>IF(AND(BM$3&gt;=$I165,BM$3&lt;DATE(YEAR($I165),MONTH($I165)+$H165,1),$H165&lt;&gt;0),$G165,0)*тех!BX$6</f>
        <v>0</v>
      </c>
      <c r="BN165" s="64">
        <f>IF(AND(BN$3&gt;=$I165,BN$3&lt;DATE(YEAR($I165),MONTH($I165)+$H165,1),$H165&lt;&gt;0),$G165,0)*тех!BY$6</f>
        <v>0</v>
      </c>
      <c r="BO165" s="64">
        <f>IF(AND(BO$3&gt;=$I165,BO$3&lt;DATE(YEAR($I165),MONTH($I165)+$H165,1),$H165&lt;&gt;0),$G165,0)*тех!BZ$6</f>
        <v>0</v>
      </c>
      <c r="BP165" s="64">
        <f>IF(AND(BP$3&gt;=$I165,BP$3&lt;DATE(YEAR($I165),MONTH($I165)+$H165,1),$H165&lt;&gt;0),$G165,0)*тех!CA$6</f>
        <v>0</v>
      </c>
      <c r="BQ165" s="64">
        <f>IF(AND(BQ$3&gt;=$I165,BQ$3&lt;DATE(YEAR($I165),MONTH($I165)+$H165,1),$H165&lt;&gt;0),$G165,0)*тех!CB$6</f>
        <v>0</v>
      </c>
      <c r="BR165" s="64">
        <f>IF(AND(BR$3&gt;=$I165,BR$3&lt;DATE(YEAR($I165),MONTH($I165)+$H165,1),$H165&lt;&gt;0),$G165,0)*тех!CC$6</f>
        <v>0</v>
      </c>
      <c r="BS165" s="64">
        <f>IF(AND(BS$3&gt;=$I165,BS$3&lt;DATE(YEAR($I165),MONTH($I165)+$H165,1),$H165&lt;&gt;0),$G165,0)*тех!CD$6</f>
        <v>0</v>
      </c>
      <c r="BT165" s="64">
        <f>IF(AND(BT$3&gt;=$I165,BT$3&lt;DATE(YEAR($I165),MONTH($I165)+$H165,1),$H165&lt;&gt;0),$G165,0)*тех!CE$6</f>
        <v>0</v>
      </c>
    </row>
    <row r="166" spans="2:72">
      <c r="B166" s="3">
        <v>10</v>
      </c>
      <c r="C166" s="19"/>
      <c r="D166" s="80" t="s">
        <v>100</v>
      </c>
      <c r="E166" s="19"/>
      <c r="F166" s="19"/>
      <c r="G166" s="76">
        <f t="shared" ref="G166:G185" si="78">E166*F166</f>
        <v>0</v>
      </c>
      <c r="H166" s="19"/>
      <c r="I166" s="19"/>
      <c r="J166" s="106" t="s">
        <v>100</v>
      </c>
      <c r="K166" s="106" t="s">
        <v>100</v>
      </c>
      <c r="M166" s="64">
        <f>IF(AND(M$3&gt;=$I166,M$3&lt;DATE(YEAR($I166),MONTH($I166)+$H166,1),$H166&lt;&gt;0),$G166,0)*тех!X$6</f>
        <v>0</v>
      </c>
      <c r="N166" s="64">
        <f>IF(AND(N$3&gt;=$I166,N$3&lt;DATE(YEAR($I166),MONTH($I166)+$H166,1),$H166&lt;&gt;0),$G166,0)*тех!Y$6</f>
        <v>0</v>
      </c>
      <c r="O166" s="64">
        <f>IF(AND(O$3&gt;=$I166,O$3&lt;DATE(YEAR($I166),MONTH($I166)+$H166,1),$H166&lt;&gt;0),$G166,0)*тех!Z$6</f>
        <v>0</v>
      </c>
      <c r="P166" s="64">
        <f>IF(AND(P$3&gt;=$I166,P$3&lt;DATE(YEAR($I166),MONTH($I166)+$H166,1),$H166&lt;&gt;0),$G166,0)*тех!AA$6</f>
        <v>0</v>
      </c>
      <c r="Q166" s="64">
        <f>IF(AND(Q$3&gt;=$I166,Q$3&lt;DATE(YEAR($I166),MONTH($I166)+$H166,1),$H166&lt;&gt;0),$G166,0)*тех!AB$6</f>
        <v>0</v>
      </c>
      <c r="R166" s="64">
        <f>IF(AND(R$3&gt;=$I166,R$3&lt;DATE(YEAR($I166),MONTH($I166)+$H166,1),$H166&lt;&gt;0),$G166,0)*тех!AC$6</f>
        <v>0</v>
      </c>
      <c r="S166" s="64">
        <f>IF(AND(S$3&gt;=$I166,S$3&lt;DATE(YEAR($I166),MONTH($I166)+$H166,1),$H166&lt;&gt;0),$G166,0)*тех!AD$6</f>
        <v>0</v>
      </c>
      <c r="T166" s="64">
        <f>IF(AND(T$3&gt;=$I166,T$3&lt;DATE(YEAR($I166),MONTH($I166)+$H166,1),$H166&lt;&gt;0),$G166,0)*тех!AE$6</f>
        <v>0</v>
      </c>
      <c r="U166" s="64">
        <f>IF(AND(U$3&gt;=$I166,U$3&lt;DATE(YEAR($I166),MONTH($I166)+$H166,1),$H166&lt;&gt;0),$G166,0)*тех!AF$6</f>
        <v>0</v>
      </c>
      <c r="V166" s="64">
        <f>IF(AND(V$3&gt;=$I166,V$3&lt;DATE(YEAR($I166),MONTH($I166)+$H166,1),$H166&lt;&gt;0),$G166,0)*тех!AG$6</f>
        <v>0</v>
      </c>
      <c r="W166" s="64">
        <f>IF(AND(W$3&gt;=$I166,W$3&lt;DATE(YEAR($I166),MONTH($I166)+$H166,1),$H166&lt;&gt;0),$G166,0)*тех!AH$6</f>
        <v>0</v>
      </c>
      <c r="X166" s="64">
        <f>IF(AND(X$3&gt;=$I166,X$3&lt;DATE(YEAR($I166),MONTH($I166)+$H166,1),$H166&lt;&gt;0),$G166,0)*тех!AI$6</f>
        <v>0</v>
      </c>
      <c r="Y166" s="64">
        <f>IF(AND(Y$3&gt;=$I166,Y$3&lt;DATE(YEAR($I166),MONTH($I166)+$H166,1),$H166&lt;&gt;0),$G166,0)*тех!AJ$6</f>
        <v>0</v>
      </c>
      <c r="Z166" s="64">
        <f>IF(AND(Z$3&gt;=$I166,Z$3&lt;DATE(YEAR($I166),MONTH($I166)+$H166,1),$H166&lt;&gt;0),$G166,0)*тех!AK$6</f>
        <v>0</v>
      </c>
      <c r="AA166" s="64">
        <f>IF(AND(AA$3&gt;=$I166,AA$3&lt;DATE(YEAR($I166),MONTH($I166)+$H166,1),$H166&lt;&gt;0),$G166,0)*тех!AL$6</f>
        <v>0</v>
      </c>
      <c r="AB166" s="64">
        <f>IF(AND(AB$3&gt;=$I166,AB$3&lt;DATE(YEAR($I166),MONTH($I166)+$H166,1),$H166&lt;&gt;0),$G166,0)*тех!AM$6</f>
        <v>0</v>
      </c>
      <c r="AC166" s="64">
        <f>IF(AND(AC$3&gt;=$I166,AC$3&lt;DATE(YEAR($I166),MONTH($I166)+$H166,1),$H166&lt;&gt;0),$G166,0)*тех!AN$6</f>
        <v>0</v>
      </c>
      <c r="AD166" s="64">
        <f>IF(AND(AD$3&gt;=$I166,AD$3&lt;DATE(YEAR($I166),MONTH($I166)+$H166,1),$H166&lt;&gt;0),$G166,0)*тех!AO$6</f>
        <v>0</v>
      </c>
      <c r="AE166" s="64">
        <f>IF(AND(AE$3&gt;=$I166,AE$3&lt;DATE(YEAR($I166),MONTH($I166)+$H166,1),$H166&lt;&gt;0),$G166,0)*тех!AP$6</f>
        <v>0</v>
      </c>
      <c r="AF166" s="64">
        <f>IF(AND(AF$3&gt;=$I166,AF$3&lt;DATE(YEAR($I166),MONTH($I166)+$H166,1),$H166&lt;&gt;0),$G166,0)*тех!AQ$6</f>
        <v>0</v>
      </c>
      <c r="AG166" s="64">
        <f>IF(AND(AG$3&gt;=$I166,AG$3&lt;DATE(YEAR($I166),MONTH($I166)+$H166,1),$H166&lt;&gt;0),$G166,0)*тех!AR$6</f>
        <v>0</v>
      </c>
      <c r="AH166" s="64">
        <f>IF(AND(AH$3&gt;=$I166,AH$3&lt;DATE(YEAR($I166),MONTH($I166)+$H166,1),$H166&lt;&gt;0),$G166,0)*тех!AS$6</f>
        <v>0</v>
      </c>
      <c r="AI166" s="64">
        <f>IF(AND(AI$3&gt;=$I166,AI$3&lt;DATE(YEAR($I166),MONTH($I166)+$H166,1),$H166&lt;&gt;0),$G166,0)*тех!AT$6</f>
        <v>0</v>
      </c>
      <c r="AJ166" s="64">
        <f>IF(AND(AJ$3&gt;=$I166,AJ$3&lt;DATE(YEAR($I166),MONTH($I166)+$H166,1),$H166&lt;&gt;0),$G166,0)*тех!AU$6</f>
        <v>0</v>
      </c>
      <c r="AK166" s="64">
        <f>IF(AND(AK$3&gt;=$I166,AK$3&lt;DATE(YEAR($I166),MONTH($I166)+$H166,1),$H166&lt;&gt;0),$G166,0)*тех!AV$6</f>
        <v>0</v>
      </c>
      <c r="AL166" s="64">
        <f>IF(AND(AL$3&gt;=$I166,AL$3&lt;DATE(YEAR($I166),MONTH($I166)+$H166,1),$H166&lt;&gt;0),$G166,0)*тех!AW$6</f>
        <v>0</v>
      </c>
      <c r="AM166" s="64">
        <f>IF(AND(AM$3&gt;=$I166,AM$3&lt;DATE(YEAR($I166),MONTH($I166)+$H166,1),$H166&lt;&gt;0),$G166,0)*тех!AX$6</f>
        <v>0</v>
      </c>
      <c r="AN166" s="64">
        <f>IF(AND(AN$3&gt;=$I166,AN$3&lt;DATE(YEAR($I166),MONTH($I166)+$H166,1),$H166&lt;&gt;0),$G166,0)*тех!AY$6</f>
        <v>0</v>
      </c>
      <c r="AO166" s="64">
        <f>IF(AND(AO$3&gt;=$I166,AO$3&lt;DATE(YEAR($I166),MONTH($I166)+$H166,1),$H166&lt;&gt;0),$G166,0)*тех!AZ$6</f>
        <v>0</v>
      </c>
      <c r="AP166" s="64">
        <f>IF(AND(AP$3&gt;=$I166,AP$3&lt;DATE(YEAR($I166),MONTH($I166)+$H166,1),$H166&lt;&gt;0),$G166,0)*тех!BA$6</f>
        <v>0</v>
      </c>
      <c r="AQ166" s="64">
        <f>IF(AND(AQ$3&gt;=$I166,AQ$3&lt;DATE(YEAR($I166),MONTH($I166)+$H166,1),$H166&lt;&gt;0),$G166,0)*тех!BB$6</f>
        <v>0</v>
      </c>
      <c r="AR166" s="64">
        <f>IF(AND(AR$3&gt;=$I166,AR$3&lt;DATE(YEAR($I166),MONTH($I166)+$H166,1),$H166&lt;&gt;0),$G166,0)*тех!BC$6</f>
        <v>0</v>
      </c>
      <c r="AS166" s="64">
        <f>IF(AND(AS$3&gt;=$I166,AS$3&lt;DATE(YEAR($I166),MONTH($I166)+$H166,1),$H166&lt;&gt;0),$G166,0)*тех!BD$6</f>
        <v>0</v>
      </c>
      <c r="AT166" s="64">
        <f>IF(AND(AT$3&gt;=$I166,AT$3&lt;DATE(YEAR($I166),MONTH($I166)+$H166,1),$H166&lt;&gt;0),$G166,0)*тех!BE$6</f>
        <v>0</v>
      </c>
      <c r="AU166" s="64">
        <f>IF(AND(AU$3&gt;=$I166,AU$3&lt;DATE(YEAR($I166),MONTH($I166)+$H166,1),$H166&lt;&gt;0),$G166,0)*тех!BF$6</f>
        <v>0</v>
      </c>
      <c r="AV166" s="64">
        <f>IF(AND(AV$3&gt;=$I166,AV$3&lt;DATE(YEAR($I166),MONTH($I166)+$H166,1),$H166&lt;&gt;0),$G166,0)*тех!BG$6</f>
        <v>0</v>
      </c>
      <c r="AW166" s="64">
        <f>IF(AND(AW$3&gt;=$I166,AW$3&lt;DATE(YEAR($I166),MONTH($I166)+$H166,1),$H166&lt;&gt;0),$G166,0)*тех!BH$6</f>
        <v>0</v>
      </c>
      <c r="AX166" s="64">
        <f>IF(AND(AX$3&gt;=$I166,AX$3&lt;DATE(YEAR($I166),MONTH($I166)+$H166,1),$H166&lt;&gt;0),$G166,0)*тех!BI$6</f>
        <v>0</v>
      </c>
      <c r="AY166" s="64">
        <f>IF(AND(AY$3&gt;=$I166,AY$3&lt;DATE(YEAR($I166),MONTH($I166)+$H166,1),$H166&lt;&gt;0),$G166,0)*тех!BJ$6</f>
        <v>0</v>
      </c>
      <c r="AZ166" s="64">
        <f>IF(AND(AZ$3&gt;=$I166,AZ$3&lt;DATE(YEAR($I166),MONTH($I166)+$H166,1),$H166&lt;&gt;0),$G166,0)*тех!BK$6</f>
        <v>0</v>
      </c>
      <c r="BA166" s="64">
        <f>IF(AND(BA$3&gt;=$I166,BA$3&lt;DATE(YEAR($I166),MONTH($I166)+$H166,1),$H166&lt;&gt;0),$G166,0)*тех!BL$6</f>
        <v>0</v>
      </c>
      <c r="BB166" s="64">
        <f>IF(AND(BB$3&gt;=$I166,BB$3&lt;DATE(YEAR($I166),MONTH($I166)+$H166,1),$H166&lt;&gt;0),$G166,0)*тех!BM$6</f>
        <v>0</v>
      </c>
      <c r="BC166" s="64">
        <f>IF(AND(BC$3&gt;=$I166,BC$3&lt;DATE(YEAR($I166),MONTH($I166)+$H166,1),$H166&lt;&gt;0),$G166,0)*тех!BN$6</f>
        <v>0</v>
      </c>
      <c r="BD166" s="64">
        <f>IF(AND(BD$3&gt;=$I166,BD$3&lt;DATE(YEAR($I166),MONTH($I166)+$H166,1),$H166&lt;&gt;0),$G166,0)*тех!BO$6</f>
        <v>0</v>
      </c>
      <c r="BE166" s="64">
        <f>IF(AND(BE$3&gt;=$I166,BE$3&lt;DATE(YEAR($I166),MONTH($I166)+$H166,1),$H166&lt;&gt;0),$G166,0)*тех!BP$6</f>
        <v>0</v>
      </c>
      <c r="BF166" s="64">
        <f>IF(AND(BF$3&gt;=$I166,BF$3&lt;DATE(YEAR($I166),MONTH($I166)+$H166,1),$H166&lt;&gt;0),$G166,0)*тех!BQ$6</f>
        <v>0</v>
      </c>
      <c r="BG166" s="64">
        <f>IF(AND(BG$3&gt;=$I166,BG$3&lt;DATE(YEAR($I166),MONTH($I166)+$H166,1),$H166&lt;&gt;0),$G166,0)*тех!BR$6</f>
        <v>0</v>
      </c>
      <c r="BH166" s="64">
        <f>IF(AND(BH$3&gt;=$I166,BH$3&lt;DATE(YEAR($I166),MONTH($I166)+$H166,1),$H166&lt;&gt;0),$G166,0)*тех!BS$6</f>
        <v>0</v>
      </c>
      <c r="BI166" s="64">
        <f>IF(AND(BI$3&gt;=$I166,BI$3&lt;DATE(YEAR($I166),MONTH($I166)+$H166,1),$H166&lt;&gt;0),$G166,0)*тех!BT$6</f>
        <v>0</v>
      </c>
      <c r="BJ166" s="64">
        <f>IF(AND(BJ$3&gt;=$I166,BJ$3&lt;DATE(YEAR($I166),MONTH($I166)+$H166,1),$H166&lt;&gt;0),$G166,0)*тех!BU$6</f>
        <v>0</v>
      </c>
      <c r="BK166" s="64">
        <f>IF(AND(BK$3&gt;=$I166,BK$3&lt;DATE(YEAR($I166),MONTH($I166)+$H166,1),$H166&lt;&gt;0),$G166,0)*тех!BV$6</f>
        <v>0</v>
      </c>
      <c r="BL166" s="64">
        <f>IF(AND(BL$3&gt;=$I166,BL$3&lt;DATE(YEAR($I166),MONTH($I166)+$H166,1),$H166&lt;&gt;0),$G166,0)*тех!BW$6</f>
        <v>0</v>
      </c>
      <c r="BM166" s="64">
        <f>IF(AND(BM$3&gt;=$I166,BM$3&lt;DATE(YEAR($I166),MONTH($I166)+$H166,1),$H166&lt;&gt;0),$G166,0)*тех!BX$6</f>
        <v>0</v>
      </c>
      <c r="BN166" s="64">
        <f>IF(AND(BN$3&gt;=$I166,BN$3&lt;DATE(YEAR($I166),MONTH($I166)+$H166,1),$H166&lt;&gt;0),$G166,0)*тех!BY$6</f>
        <v>0</v>
      </c>
      <c r="BO166" s="64">
        <f>IF(AND(BO$3&gt;=$I166,BO$3&lt;DATE(YEAR($I166),MONTH($I166)+$H166,1),$H166&lt;&gt;0),$G166,0)*тех!BZ$6</f>
        <v>0</v>
      </c>
      <c r="BP166" s="64">
        <f>IF(AND(BP$3&gt;=$I166,BP$3&lt;DATE(YEAR($I166),MONTH($I166)+$H166,1),$H166&lt;&gt;0),$G166,0)*тех!CA$6</f>
        <v>0</v>
      </c>
      <c r="BQ166" s="64">
        <f>IF(AND(BQ$3&gt;=$I166,BQ$3&lt;DATE(YEAR($I166),MONTH($I166)+$H166,1),$H166&lt;&gt;0),$G166,0)*тех!CB$6</f>
        <v>0</v>
      </c>
      <c r="BR166" s="64">
        <f>IF(AND(BR$3&gt;=$I166,BR$3&lt;DATE(YEAR($I166),MONTH($I166)+$H166,1),$H166&lt;&gt;0),$G166,0)*тех!CC$6</f>
        <v>0</v>
      </c>
      <c r="BS166" s="64">
        <f>IF(AND(BS$3&gt;=$I166,BS$3&lt;DATE(YEAR($I166),MONTH($I166)+$H166,1),$H166&lt;&gt;0),$G166,0)*тех!CD$6</f>
        <v>0</v>
      </c>
      <c r="BT166" s="64">
        <f>IF(AND(BT$3&gt;=$I166,BT$3&lt;DATE(YEAR($I166),MONTH($I166)+$H166,1),$H166&lt;&gt;0),$G166,0)*тех!CE$6</f>
        <v>0</v>
      </c>
    </row>
    <row r="167" spans="2:72" hidden="1">
      <c r="B167" s="3">
        <v>11</v>
      </c>
      <c r="C167" s="19"/>
      <c r="D167" s="80" t="s">
        <v>100</v>
      </c>
      <c r="E167" s="19"/>
      <c r="F167" s="19"/>
      <c r="G167" s="76">
        <f t="shared" si="78"/>
        <v>0</v>
      </c>
      <c r="H167" s="19"/>
      <c r="I167" s="19"/>
      <c r="J167" s="106" t="s">
        <v>100</v>
      </c>
      <c r="K167" s="106" t="s">
        <v>100</v>
      </c>
      <c r="M167" s="64">
        <f>IF(AND(M$3&gt;=$I167,M$3&lt;DATE(YEAR($I167),MONTH($I167)+$H167,1),$H167&lt;&gt;0),$G167,0)*тех!X$6</f>
        <v>0</v>
      </c>
      <c r="N167" s="64">
        <f>IF(AND(N$3&gt;=$I167,N$3&lt;DATE(YEAR($I167),MONTH($I167)+$H167,1),$H167&lt;&gt;0),$G167,0)*тех!Y$6</f>
        <v>0</v>
      </c>
      <c r="O167" s="64">
        <f>IF(AND(O$3&gt;=$I167,O$3&lt;DATE(YEAR($I167),MONTH($I167)+$H167,1),$H167&lt;&gt;0),$G167,0)*тех!Z$6</f>
        <v>0</v>
      </c>
      <c r="P167" s="64">
        <f>IF(AND(P$3&gt;=$I167,P$3&lt;DATE(YEAR($I167),MONTH($I167)+$H167,1),$H167&lt;&gt;0),$G167,0)*тех!AA$6</f>
        <v>0</v>
      </c>
      <c r="Q167" s="64">
        <f>IF(AND(Q$3&gt;=$I167,Q$3&lt;DATE(YEAR($I167),MONTH($I167)+$H167,1),$H167&lt;&gt;0),$G167,0)*тех!AB$6</f>
        <v>0</v>
      </c>
      <c r="R167" s="64">
        <f>IF(AND(R$3&gt;=$I167,R$3&lt;DATE(YEAR($I167),MONTH($I167)+$H167,1),$H167&lt;&gt;0),$G167,0)*тех!AC$6</f>
        <v>0</v>
      </c>
      <c r="S167" s="64">
        <f>IF(AND(S$3&gt;=$I167,S$3&lt;DATE(YEAR($I167),MONTH($I167)+$H167,1),$H167&lt;&gt;0),$G167,0)*тех!AD$6</f>
        <v>0</v>
      </c>
      <c r="T167" s="64">
        <f>IF(AND(T$3&gt;=$I167,T$3&lt;DATE(YEAR($I167),MONTH($I167)+$H167,1),$H167&lt;&gt;0),$G167,0)*тех!AE$6</f>
        <v>0</v>
      </c>
      <c r="U167" s="64">
        <f>IF(AND(U$3&gt;=$I167,U$3&lt;DATE(YEAR($I167),MONTH($I167)+$H167,1),$H167&lt;&gt;0),$G167,0)*тех!AF$6</f>
        <v>0</v>
      </c>
      <c r="V167" s="64">
        <f>IF(AND(V$3&gt;=$I167,V$3&lt;DATE(YEAR($I167),MONTH($I167)+$H167,1),$H167&lt;&gt;0),$G167,0)*тех!AG$6</f>
        <v>0</v>
      </c>
      <c r="W167" s="64">
        <f>IF(AND(W$3&gt;=$I167,W$3&lt;DATE(YEAR($I167),MONTH($I167)+$H167,1),$H167&lt;&gt;0),$G167,0)*тех!AH$6</f>
        <v>0</v>
      </c>
      <c r="X167" s="64">
        <f>IF(AND(X$3&gt;=$I167,X$3&lt;DATE(YEAR($I167),MONTH($I167)+$H167,1),$H167&lt;&gt;0),$G167,0)*тех!AI$6</f>
        <v>0</v>
      </c>
      <c r="Y167" s="64">
        <f>IF(AND(Y$3&gt;=$I167,Y$3&lt;DATE(YEAR($I167),MONTH($I167)+$H167,1),$H167&lt;&gt;0),$G167,0)*тех!AJ$6</f>
        <v>0</v>
      </c>
      <c r="Z167" s="64">
        <f>IF(AND(Z$3&gt;=$I167,Z$3&lt;DATE(YEAR($I167),MONTH($I167)+$H167,1),$H167&lt;&gt;0),$G167,0)*тех!AK$6</f>
        <v>0</v>
      </c>
      <c r="AA167" s="64">
        <f>IF(AND(AA$3&gt;=$I167,AA$3&lt;DATE(YEAR($I167),MONTH($I167)+$H167,1),$H167&lt;&gt;0),$G167,0)*тех!AL$6</f>
        <v>0</v>
      </c>
      <c r="AB167" s="64">
        <f>IF(AND(AB$3&gt;=$I167,AB$3&lt;DATE(YEAR($I167),MONTH($I167)+$H167,1),$H167&lt;&gt;0),$G167,0)*тех!AM$6</f>
        <v>0</v>
      </c>
      <c r="AC167" s="64">
        <f>IF(AND(AC$3&gt;=$I167,AC$3&lt;DATE(YEAR($I167),MONTH($I167)+$H167,1),$H167&lt;&gt;0),$G167,0)*тех!AN$6</f>
        <v>0</v>
      </c>
      <c r="AD167" s="64">
        <f>IF(AND(AD$3&gt;=$I167,AD$3&lt;DATE(YEAR($I167),MONTH($I167)+$H167,1),$H167&lt;&gt;0),$G167,0)*тех!AO$6</f>
        <v>0</v>
      </c>
      <c r="AE167" s="64">
        <f>IF(AND(AE$3&gt;=$I167,AE$3&lt;DATE(YEAR($I167),MONTH($I167)+$H167,1),$H167&lt;&gt;0),$G167,0)*тех!AP$6</f>
        <v>0</v>
      </c>
      <c r="AF167" s="64">
        <f>IF(AND(AF$3&gt;=$I167,AF$3&lt;DATE(YEAR($I167),MONTH($I167)+$H167,1),$H167&lt;&gt;0),$G167,0)*тех!AQ$6</f>
        <v>0</v>
      </c>
      <c r="AG167" s="64">
        <f>IF(AND(AG$3&gt;=$I167,AG$3&lt;DATE(YEAR($I167),MONTH($I167)+$H167,1),$H167&lt;&gt;0),$G167,0)*тех!AR$6</f>
        <v>0</v>
      </c>
      <c r="AH167" s="64">
        <f>IF(AND(AH$3&gt;=$I167,AH$3&lt;DATE(YEAR($I167),MONTH($I167)+$H167,1),$H167&lt;&gt;0),$G167,0)*тех!AS$6</f>
        <v>0</v>
      </c>
      <c r="AI167" s="64">
        <f>IF(AND(AI$3&gt;=$I167,AI$3&lt;DATE(YEAR($I167),MONTH($I167)+$H167,1),$H167&lt;&gt;0),$G167,0)*тех!AT$6</f>
        <v>0</v>
      </c>
      <c r="AJ167" s="64">
        <f>IF(AND(AJ$3&gt;=$I167,AJ$3&lt;DATE(YEAR($I167),MONTH($I167)+$H167,1),$H167&lt;&gt;0),$G167,0)*тех!AU$6</f>
        <v>0</v>
      </c>
      <c r="AK167" s="64">
        <f>IF(AND(AK$3&gt;=$I167,AK$3&lt;DATE(YEAR($I167),MONTH($I167)+$H167,1),$H167&lt;&gt;0),$G167,0)*тех!AV$6</f>
        <v>0</v>
      </c>
      <c r="AL167" s="64">
        <f>IF(AND(AL$3&gt;=$I167,AL$3&lt;DATE(YEAR($I167),MONTH($I167)+$H167,1),$H167&lt;&gt;0),$G167,0)*тех!AW$6</f>
        <v>0</v>
      </c>
      <c r="AM167" s="64">
        <f>IF(AND(AM$3&gt;=$I167,AM$3&lt;DATE(YEAR($I167),MONTH($I167)+$H167,1),$H167&lt;&gt;0),$G167,0)*тех!AX$6</f>
        <v>0</v>
      </c>
      <c r="AN167" s="64">
        <f>IF(AND(AN$3&gt;=$I167,AN$3&lt;DATE(YEAR($I167),MONTH($I167)+$H167,1),$H167&lt;&gt;0),$G167,0)*тех!AY$6</f>
        <v>0</v>
      </c>
      <c r="AO167" s="64">
        <f>IF(AND(AO$3&gt;=$I167,AO$3&lt;DATE(YEAR($I167),MONTH($I167)+$H167,1),$H167&lt;&gt;0),$G167,0)*тех!AZ$6</f>
        <v>0</v>
      </c>
      <c r="AP167" s="64">
        <f>IF(AND(AP$3&gt;=$I167,AP$3&lt;DATE(YEAR($I167),MONTH($I167)+$H167,1),$H167&lt;&gt;0),$G167,0)*тех!BA$6</f>
        <v>0</v>
      </c>
      <c r="AQ167" s="64">
        <f>IF(AND(AQ$3&gt;=$I167,AQ$3&lt;DATE(YEAR($I167),MONTH($I167)+$H167,1),$H167&lt;&gt;0),$G167,0)*тех!BB$6</f>
        <v>0</v>
      </c>
      <c r="AR167" s="64">
        <f>IF(AND(AR$3&gt;=$I167,AR$3&lt;DATE(YEAR($I167),MONTH($I167)+$H167,1),$H167&lt;&gt;0),$G167,0)*тех!BC$6</f>
        <v>0</v>
      </c>
      <c r="AS167" s="64">
        <f>IF(AND(AS$3&gt;=$I167,AS$3&lt;DATE(YEAR($I167),MONTH($I167)+$H167,1),$H167&lt;&gt;0),$G167,0)*тех!BD$6</f>
        <v>0</v>
      </c>
      <c r="AT167" s="64">
        <f>IF(AND(AT$3&gt;=$I167,AT$3&lt;DATE(YEAR($I167),MONTH($I167)+$H167,1),$H167&lt;&gt;0),$G167,0)*тех!BE$6</f>
        <v>0</v>
      </c>
      <c r="AU167" s="64">
        <f>IF(AND(AU$3&gt;=$I167,AU$3&lt;DATE(YEAR($I167),MONTH($I167)+$H167,1),$H167&lt;&gt;0),$G167,0)*тех!BF$6</f>
        <v>0</v>
      </c>
      <c r="AV167" s="64">
        <f>IF(AND(AV$3&gt;=$I167,AV$3&lt;DATE(YEAR($I167),MONTH($I167)+$H167,1),$H167&lt;&gt;0),$G167,0)*тех!BG$6</f>
        <v>0</v>
      </c>
      <c r="AW167" s="64">
        <f>IF(AND(AW$3&gt;=$I167,AW$3&lt;DATE(YEAR($I167),MONTH($I167)+$H167,1),$H167&lt;&gt;0),$G167,0)*тех!BH$6</f>
        <v>0</v>
      </c>
      <c r="AX167" s="64">
        <f>IF(AND(AX$3&gt;=$I167,AX$3&lt;DATE(YEAR($I167),MONTH($I167)+$H167,1),$H167&lt;&gt;0),$G167,0)*тех!BI$6</f>
        <v>0</v>
      </c>
      <c r="AY167" s="64">
        <f>IF(AND(AY$3&gt;=$I167,AY$3&lt;DATE(YEAR($I167),MONTH($I167)+$H167,1),$H167&lt;&gt;0),$G167,0)*тех!BJ$6</f>
        <v>0</v>
      </c>
      <c r="AZ167" s="64">
        <f>IF(AND(AZ$3&gt;=$I167,AZ$3&lt;DATE(YEAR($I167),MONTH($I167)+$H167,1),$H167&lt;&gt;0),$G167,0)*тех!BK$6</f>
        <v>0</v>
      </c>
      <c r="BA167" s="64">
        <f>IF(AND(BA$3&gt;=$I167,BA$3&lt;DATE(YEAR($I167),MONTH($I167)+$H167,1),$H167&lt;&gt;0),$G167,0)*тех!BL$6</f>
        <v>0</v>
      </c>
      <c r="BB167" s="64">
        <f>IF(AND(BB$3&gt;=$I167,BB$3&lt;DATE(YEAR($I167),MONTH($I167)+$H167,1),$H167&lt;&gt;0),$G167,0)*тех!BM$6</f>
        <v>0</v>
      </c>
      <c r="BC167" s="64">
        <f>IF(AND(BC$3&gt;=$I167,BC$3&lt;DATE(YEAR($I167),MONTH($I167)+$H167,1),$H167&lt;&gt;0),$G167,0)*тех!BN$6</f>
        <v>0</v>
      </c>
      <c r="BD167" s="64">
        <f>IF(AND(BD$3&gt;=$I167,BD$3&lt;DATE(YEAR($I167),MONTH($I167)+$H167,1),$H167&lt;&gt;0),$G167,0)*тех!BO$6</f>
        <v>0</v>
      </c>
      <c r="BE167" s="64">
        <f>IF(AND(BE$3&gt;=$I167,BE$3&lt;DATE(YEAR($I167),MONTH($I167)+$H167,1),$H167&lt;&gt;0),$G167,0)*тех!BP$6</f>
        <v>0</v>
      </c>
      <c r="BF167" s="64">
        <f>IF(AND(BF$3&gt;=$I167,BF$3&lt;DATE(YEAR($I167),MONTH($I167)+$H167,1),$H167&lt;&gt;0),$G167,0)*тех!BQ$6</f>
        <v>0</v>
      </c>
      <c r="BG167" s="64">
        <f>IF(AND(BG$3&gt;=$I167,BG$3&lt;DATE(YEAR($I167),MONTH($I167)+$H167,1),$H167&lt;&gt;0),$G167,0)*тех!BR$6</f>
        <v>0</v>
      </c>
      <c r="BH167" s="64">
        <f>IF(AND(BH$3&gt;=$I167,BH$3&lt;DATE(YEAR($I167),MONTH($I167)+$H167,1),$H167&lt;&gt;0),$G167,0)*тех!BS$6</f>
        <v>0</v>
      </c>
      <c r="BI167" s="64">
        <f>IF(AND(BI$3&gt;=$I167,BI$3&lt;DATE(YEAR($I167),MONTH($I167)+$H167,1),$H167&lt;&gt;0),$G167,0)*тех!BT$6</f>
        <v>0</v>
      </c>
      <c r="BJ167" s="64">
        <f>IF(AND(BJ$3&gt;=$I167,BJ$3&lt;DATE(YEAR($I167),MONTH($I167)+$H167,1),$H167&lt;&gt;0),$G167,0)*тех!BU$6</f>
        <v>0</v>
      </c>
      <c r="BK167" s="64">
        <f>IF(AND(BK$3&gt;=$I167,BK$3&lt;DATE(YEAR($I167),MONTH($I167)+$H167,1),$H167&lt;&gt;0),$G167,0)*тех!BV$6</f>
        <v>0</v>
      </c>
      <c r="BL167" s="64">
        <f>IF(AND(BL$3&gt;=$I167,BL$3&lt;DATE(YEAR($I167),MONTH($I167)+$H167,1),$H167&lt;&gt;0),$G167,0)*тех!BW$6</f>
        <v>0</v>
      </c>
      <c r="BM167" s="64">
        <f>IF(AND(BM$3&gt;=$I167,BM$3&lt;DATE(YEAR($I167),MONTH($I167)+$H167,1),$H167&lt;&gt;0),$G167,0)*тех!BX$6</f>
        <v>0</v>
      </c>
      <c r="BN167" s="64">
        <f>IF(AND(BN$3&gt;=$I167,BN$3&lt;DATE(YEAR($I167),MONTH($I167)+$H167,1),$H167&lt;&gt;0),$G167,0)*тех!BY$6</f>
        <v>0</v>
      </c>
      <c r="BO167" s="64">
        <f>IF(AND(BO$3&gt;=$I167,BO$3&lt;DATE(YEAR($I167),MONTH($I167)+$H167,1),$H167&lt;&gt;0),$G167,0)*тех!BZ$6</f>
        <v>0</v>
      </c>
      <c r="BP167" s="64">
        <f>IF(AND(BP$3&gt;=$I167,BP$3&lt;DATE(YEAR($I167),MONTH($I167)+$H167,1),$H167&lt;&gt;0),$G167,0)*тех!CA$6</f>
        <v>0</v>
      </c>
      <c r="BQ167" s="64">
        <f>IF(AND(BQ$3&gt;=$I167,BQ$3&lt;DATE(YEAR($I167),MONTH($I167)+$H167,1),$H167&lt;&gt;0),$G167,0)*тех!CB$6</f>
        <v>0</v>
      </c>
      <c r="BR167" s="64">
        <f>IF(AND(BR$3&gt;=$I167,BR$3&lt;DATE(YEAR($I167),MONTH($I167)+$H167,1),$H167&lt;&gt;0),$G167,0)*тех!CC$6</f>
        <v>0</v>
      </c>
      <c r="BS167" s="64">
        <f>IF(AND(BS$3&gt;=$I167,BS$3&lt;DATE(YEAR($I167),MONTH($I167)+$H167,1),$H167&lt;&gt;0),$G167,0)*тех!CD$6</f>
        <v>0</v>
      </c>
      <c r="BT167" s="64">
        <f>IF(AND(BT$3&gt;=$I167,BT$3&lt;DATE(YEAR($I167),MONTH($I167)+$H167,1),$H167&lt;&gt;0),$G167,0)*тех!CE$6</f>
        <v>0</v>
      </c>
    </row>
    <row r="168" spans="2:72" hidden="1">
      <c r="B168" s="3">
        <v>12</v>
      </c>
      <c r="C168" s="19"/>
      <c r="D168" s="80" t="s">
        <v>100</v>
      </c>
      <c r="E168" s="19"/>
      <c r="F168" s="19"/>
      <c r="G168" s="76">
        <f t="shared" si="78"/>
        <v>0</v>
      </c>
      <c r="H168" s="19"/>
      <c r="I168" s="19"/>
      <c r="J168" s="106" t="s">
        <v>100</v>
      </c>
      <c r="K168" s="106" t="s">
        <v>100</v>
      </c>
      <c r="M168" s="64">
        <f>IF(AND(M$3&gt;=$I168,M$3&lt;DATE(YEAR($I168),MONTH($I168)+$H168,1),$H168&lt;&gt;0),$G168,0)*тех!X$6</f>
        <v>0</v>
      </c>
      <c r="N168" s="64">
        <f>IF(AND(N$3&gt;=$I168,N$3&lt;DATE(YEAR($I168),MONTH($I168)+$H168,1),$H168&lt;&gt;0),$G168,0)*тех!Y$6</f>
        <v>0</v>
      </c>
      <c r="O168" s="64">
        <f>IF(AND(O$3&gt;=$I168,O$3&lt;DATE(YEAR($I168),MONTH($I168)+$H168,1),$H168&lt;&gt;0),$G168,0)*тех!Z$6</f>
        <v>0</v>
      </c>
      <c r="P168" s="64">
        <f>IF(AND(P$3&gt;=$I168,P$3&lt;DATE(YEAR($I168),MONTH($I168)+$H168,1),$H168&lt;&gt;0),$G168,0)*тех!AA$6</f>
        <v>0</v>
      </c>
      <c r="Q168" s="64">
        <f>IF(AND(Q$3&gt;=$I168,Q$3&lt;DATE(YEAR($I168),MONTH($I168)+$H168,1),$H168&lt;&gt;0),$G168,0)*тех!AB$6</f>
        <v>0</v>
      </c>
      <c r="R168" s="64">
        <f>IF(AND(R$3&gt;=$I168,R$3&lt;DATE(YEAR($I168),MONTH($I168)+$H168,1),$H168&lt;&gt;0),$G168,0)*тех!AC$6</f>
        <v>0</v>
      </c>
      <c r="S168" s="64">
        <f>IF(AND(S$3&gt;=$I168,S$3&lt;DATE(YEAR($I168),MONTH($I168)+$H168,1),$H168&lt;&gt;0),$G168,0)*тех!AD$6</f>
        <v>0</v>
      </c>
      <c r="T168" s="64">
        <f>IF(AND(T$3&gt;=$I168,T$3&lt;DATE(YEAR($I168),MONTH($I168)+$H168,1),$H168&lt;&gt;0),$G168,0)*тех!AE$6</f>
        <v>0</v>
      </c>
      <c r="U168" s="64">
        <f>IF(AND(U$3&gt;=$I168,U$3&lt;DATE(YEAR($I168),MONTH($I168)+$H168,1),$H168&lt;&gt;0),$G168,0)*тех!AF$6</f>
        <v>0</v>
      </c>
      <c r="V168" s="64">
        <f>IF(AND(V$3&gt;=$I168,V$3&lt;DATE(YEAR($I168),MONTH($I168)+$H168,1),$H168&lt;&gt;0),$G168,0)*тех!AG$6</f>
        <v>0</v>
      </c>
      <c r="W168" s="64">
        <f>IF(AND(W$3&gt;=$I168,W$3&lt;DATE(YEAR($I168),MONTH($I168)+$H168,1),$H168&lt;&gt;0),$G168,0)*тех!AH$6</f>
        <v>0</v>
      </c>
      <c r="X168" s="64">
        <f>IF(AND(X$3&gt;=$I168,X$3&lt;DATE(YEAR($I168),MONTH($I168)+$H168,1),$H168&lt;&gt;0),$G168,0)*тех!AI$6</f>
        <v>0</v>
      </c>
      <c r="Y168" s="64">
        <f>IF(AND(Y$3&gt;=$I168,Y$3&lt;DATE(YEAR($I168),MONTH($I168)+$H168,1),$H168&lt;&gt;0),$G168,0)*тех!AJ$6</f>
        <v>0</v>
      </c>
      <c r="Z168" s="64">
        <f>IF(AND(Z$3&gt;=$I168,Z$3&lt;DATE(YEAR($I168),MONTH($I168)+$H168,1),$H168&lt;&gt;0),$G168,0)*тех!AK$6</f>
        <v>0</v>
      </c>
      <c r="AA168" s="64">
        <f>IF(AND(AA$3&gt;=$I168,AA$3&lt;DATE(YEAR($I168),MONTH($I168)+$H168,1),$H168&lt;&gt;0),$G168,0)*тех!AL$6</f>
        <v>0</v>
      </c>
      <c r="AB168" s="64">
        <f>IF(AND(AB$3&gt;=$I168,AB$3&lt;DATE(YEAR($I168),MONTH($I168)+$H168,1),$H168&lt;&gt;0),$G168,0)*тех!AM$6</f>
        <v>0</v>
      </c>
      <c r="AC168" s="64">
        <f>IF(AND(AC$3&gt;=$I168,AC$3&lt;DATE(YEAR($I168),MONTH($I168)+$H168,1),$H168&lt;&gt;0),$G168,0)*тех!AN$6</f>
        <v>0</v>
      </c>
      <c r="AD168" s="64">
        <f>IF(AND(AD$3&gt;=$I168,AD$3&lt;DATE(YEAR($I168),MONTH($I168)+$H168,1),$H168&lt;&gt;0),$G168,0)*тех!AO$6</f>
        <v>0</v>
      </c>
      <c r="AE168" s="64">
        <f>IF(AND(AE$3&gt;=$I168,AE$3&lt;DATE(YEAR($I168),MONTH($I168)+$H168,1),$H168&lt;&gt;0),$G168,0)*тех!AP$6</f>
        <v>0</v>
      </c>
      <c r="AF168" s="64">
        <f>IF(AND(AF$3&gt;=$I168,AF$3&lt;DATE(YEAR($I168),MONTH($I168)+$H168,1),$H168&lt;&gt;0),$G168,0)*тех!AQ$6</f>
        <v>0</v>
      </c>
      <c r="AG168" s="64">
        <f>IF(AND(AG$3&gt;=$I168,AG$3&lt;DATE(YEAR($I168),MONTH($I168)+$H168,1),$H168&lt;&gt;0),$G168,0)*тех!AR$6</f>
        <v>0</v>
      </c>
      <c r="AH168" s="64">
        <f>IF(AND(AH$3&gt;=$I168,AH$3&lt;DATE(YEAR($I168),MONTH($I168)+$H168,1),$H168&lt;&gt;0),$G168,0)*тех!AS$6</f>
        <v>0</v>
      </c>
      <c r="AI168" s="64">
        <f>IF(AND(AI$3&gt;=$I168,AI$3&lt;DATE(YEAR($I168),MONTH($I168)+$H168,1),$H168&lt;&gt;0),$G168,0)*тех!AT$6</f>
        <v>0</v>
      </c>
      <c r="AJ168" s="64">
        <f>IF(AND(AJ$3&gt;=$I168,AJ$3&lt;DATE(YEAR($I168),MONTH($I168)+$H168,1),$H168&lt;&gt;0),$G168,0)*тех!AU$6</f>
        <v>0</v>
      </c>
      <c r="AK168" s="64">
        <f>IF(AND(AK$3&gt;=$I168,AK$3&lt;DATE(YEAR($I168),MONTH($I168)+$H168,1),$H168&lt;&gt;0),$G168,0)*тех!AV$6</f>
        <v>0</v>
      </c>
      <c r="AL168" s="64">
        <f>IF(AND(AL$3&gt;=$I168,AL$3&lt;DATE(YEAR($I168),MONTH($I168)+$H168,1),$H168&lt;&gt;0),$G168,0)*тех!AW$6</f>
        <v>0</v>
      </c>
      <c r="AM168" s="64">
        <f>IF(AND(AM$3&gt;=$I168,AM$3&lt;DATE(YEAR($I168),MONTH($I168)+$H168,1),$H168&lt;&gt;0),$G168,0)*тех!AX$6</f>
        <v>0</v>
      </c>
      <c r="AN168" s="64">
        <f>IF(AND(AN$3&gt;=$I168,AN$3&lt;DATE(YEAR($I168),MONTH($I168)+$H168,1),$H168&lt;&gt;0),$G168,0)*тех!AY$6</f>
        <v>0</v>
      </c>
      <c r="AO168" s="64">
        <f>IF(AND(AO$3&gt;=$I168,AO$3&lt;DATE(YEAR($I168),MONTH($I168)+$H168,1),$H168&lt;&gt;0),$G168,0)*тех!AZ$6</f>
        <v>0</v>
      </c>
      <c r="AP168" s="64">
        <f>IF(AND(AP$3&gt;=$I168,AP$3&lt;DATE(YEAR($I168),MONTH($I168)+$H168,1),$H168&lt;&gt;0),$G168,0)*тех!BA$6</f>
        <v>0</v>
      </c>
      <c r="AQ168" s="64">
        <f>IF(AND(AQ$3&gt;=$I168,AQ$3&lt;DATE(YEAR($I168),MONTH($I168)+$H168,1),$H168&lt;&gt;0),$G168,0)*тех!BB$6</f>
        <v>0</v>
      </c>
      <c r="AR168" s="64">
        <f>IF(AND(AR$3&gt;=$I168,AR$3&lt;DATE(YEAR($I168),MONTH($I168)+$H168,1),$H168&lt;&gt;0),$G168,0)*тех!BC$6</f>
        <v>0</v>
      </c>
      <c r="AS168" s="64">
        <f>IF(AND(AS$3&gt;=$I168,AS$3&lt;DATE(YEAR($I168),MONTH($I168)+$H168,1),$H168&lt;&gt;0),$G168,0)*тех!BD$6</f>
        <v>0</v>
      </c>
      <c r="AT168" s="64">
        <f>IF(AND(AT$3&gt;=$I168,AT$3&lt;DATE(YEAR($I168),MONTH($I168)+$H168,1),$H168&lt;&gt;0),$G168,0)*тех!BE$6</f>
        <v>0</v>
      </c>
      <c r="AU168" s="64">
        <f>IF(AND(AU$3&gt;=$I168,AU$3&lt;DATE(YEAR($I168),MONTH($I168)+$H168,1),$H168&lt;&gt;0),$G168,0)*тех!BF$6</f>
        <v>0</v>
      </c>
      <c r="AV168" s="64">
        <f>IF(AND(AV$3&gt;=$I168,AV$3&lt;DATE(YEAR($I168),MONTH($I168)+$H168,1),$H168&lt;&gt;0),$G168,0)*тех!BG$6</f>
        <v>0</v>
      </c>
      <c r="AW168" s="64">
        <f>IF(AND(AW$3&gt;=$I168,AW$3&lt;DATE(YEAR($I168),MONTH($I168)+$H168,1),$H168&lt;&gt;0),$G168,0)*тех!BH$6</f>
        <v>0</v>
      </c>
      <c r="AX168" s="64">
        <f>IF(AND(AX$3&gt;=$I168,AX$3&lt;DATE(YEAR($I168),MONTH($I168)+$H168,1),$H168&lt;&gt;0),$G168,0)*тех!BI$6</f>
        <v>0</v>
      </c>
      <c r="AY168" s="64">
        <f>IF(AND(AY$3&gt;=$I168,AY$3&lt;DATE(YEAR($I168),MONTH($I168)+$H168,1),$H168&lt;&gt;0),$G168,0)*тех!BJ$6</f>
        <v>0</v>
      </c>
      <c r="AZ168" s="64">
        <f>IF(AND(AZ$3&gt;=$I168,AZ$3&lt;DATE(YEAR($I168),MONTH($I168)+$H168,1),$H168&lt;&gt;0),$G168,0)*тех!BK$6</f>
        <v>0</v>
      </c>
      <c r="BA168" s="64">
        <f>IF(AND(BA$3&gt;=$I168,BA$3&lt;DATE(YEAR($I168),MONTH($I168)+$H168,1),$H168&lt;&gt;0),$G168,0)*тех!BL$6</f>
        <v>0</v>
      </c>
      <c r="BB168" s="64">
        <f>IF(AND(BB$3&gt;=$I168,BB$3&lt;DATE(YEAR($I168),MONTH($I168)+$H168,1),$H168&lt;&gt;0),$G168,0)*тех!BM$6</f>
        <v>0</v>
      </c>
      <c r="BC168" s="64">
        <f>IF(AND(BC$3&gt;=$I168,BC$3&lt;DATE(YEAR($I168),MONTH($I168)+$H168,1),$H168&lt;&gt;0),$G168,0)*тех!BN$6</f>
        <v>0</v>
      </c>
      <c r="BD168" s="64">
        <f>IF(AND(BD$3&gt;=$I168,BD$3&lt;DATE(YEAR($I168),MONTH($I168)+$H168,1),$H168&lt;&gt;0),$G168,0)*тех!BO$6</f>
        <v>0</v>
      </c>
      <c r="BE168" s="64">
        <f>IF(AND(BE$3&gt;=$I168,BE$3&lt;DATE(YEAR($I168),MONTH($I168)+$H168,1),$H168&lt;&gt;0),$G168,0)*тех!BP$6</f>
        <v>0</v>
      </c>
      <c r="BF168" s="64">
        <f>IF(AND(BF$3&gt;=$I168,BF$3&lt;DATE(YEAR($I168),MONTH($I168)+$H168,1),$H168&lt;&gt;0),$G168,0)*тех!BQ$6</f>
        <v>0</v>
      </c>
      <c r="BG168" s="64">
        <f>IF(AND(BG$3&gt;=$I168,BG$3&lt;DATE(YEAR($I168),MONTH($I168)+$H168,1),$H168&lt;&gt;0),$G168,0)*тех!BR$6</f>
        <v>0</v>
      </c>
      <c r="BH168" s="64">
        <f>IF(AND(BH$3&gt;=$I168,BH$3&lt;DATE(YEAR($I168),MONTH($I168)+$H168,1),$H168&lt;&gt;0),$G168,0)*тех!BS$6</f>
        <v>0</v>
      </c>
      <c r="BI168" s="64">
        <f>IF(AND(BI$3&gt;=$I168,BI$3&lt;DATE(YEAR($I168),MONTH($I168)+$H168,1),$H168&lt;&gt;0),$G168,0)*тех!BT$6</f>
        <v>0</v>
      </c>
      <c r="BJ168" s="64">
        <f>IF(AND(BJ$3&gt;=$I168,BJ$3&lt;DATE(YEAR($I168),MONTH($I168)+$H168,1),$H168&lt;&gt;0),$G168,0)*тех!BU$6</f>
        <v>0</v>
      </c>
      <c r="BK168" s="64">
        <f>IF(AND(BK$3&gt;=$I168,BK$3&lt;DATE(YEAR($I168),MONTH($I168)+$H168,1),$H168&lt;&gt;0),$G168,0)*тех!BV$6</f>
        <v>0</v>
      </c>
      <c r="BL168" s="64">
        <f>IF(AND(BL$3&gt;=$I168,BL$3&lt;DATE(YEAR($I168),MONTH($I168)+$H168,1),$H168&lt;&gt;0),$G168,0)*тех!BW$6</f>
        <v>0</v>
      </c>
      <c r="BM168" s="64">
        <f>IF(AND(BM$3&gt;=$I168,BM$3&lt;DATE(YEAR($I168),MONTH($I168)+$H168,1),$H168&lt;&gt;0),$G168,0)*тех!BX$6</f>
        <v>0</v>
      </c>
      <c r="BN168" s="64">
        <f>IF(AND(BN$3&gt;=$I168,BN$3&lt;DATE(YEAR($I168),MONTH($I168)+$H168,1),$H168&lt;&gt;0),$G168,0)*тех!BY$6</f>
        <v>0</v>
      </c>
      <c r="BO168" s="64">
        <f>IF(AND(BO$3&gt;=$I168,BO$3&lt;DATE(YEAR($I168),MONTH($I168)+$H168,1),$H168&lt;&gt;0),$G168,0)*тех!BZ$6</f>
        <v>0</v>
      </c>
      <c r="BP168" s="64">
        <f>IF(AND(BP$3&gt;=$I168,BP$3&lt;DATE(YEAR($I168),MONTH($I168)+$H168,1),$H168&lt;&gt;0),$G168,0)*тех!CA$6</f>
        <v>0</v>
      </c>
      <c r="BQ168" s="64">
        <f>IF(AND(BQ$3&gt;=$I168,BQ$3&lt;DATE(YEAR($I168),MONTH($I168)+$H168,1),$H168&lt;&gt;0),$G168,0)*тех!CB$6</f>
        <v>0</v>
      </c>
      <c r="BR168" s="64">
        <f>IF(AND(BR$3&gt;=$I168,BR$3&lt;DATE(YEAR($I168),MONTH($I168)+$H168,1),$H168&lt;&gt;0),$G168,0)*тех!CC$6</f>
        <v>0</v>
      </c>
      <c r="BS168" s="64">
        <f>IF(AND(BS$3&gt;=$I168,BS$3&lt;DATE(YEAR($I168),MONTH($I168)+$H168,1),$H168&lt;&gt;0),$G168,0)*тех!CD$6</f>
        <v>0</v>
      </c>
      <c r="BT168" s="64">
        <f>IF(AND(BT$3&gt;=$I168,BT$3&lt;DATE(YEAR($I168),MONTH($I168)+$H168,1),$H168&lt;&gt;0),$G168,0)*тех!CE$6</f>
        <v>0</v>
      </c>
    </row>
    <row r="169" spans="2:72" hidden="1">
      <c r="B169" s="3">
        <v>13</v>
      </c>
      <c r="C169" s="19"/>
      <c r="D169" s="80" t="s">
        <v>100</v>
      </c>
      <c r="E169" s="19"/>
      <c r="F169" s="19"/>
      <c r="G169" s="76">
        <f t="shared" si="78"/>
        <v>0</v>
      </c>
      <c r="H169" s="19"/>
      <c r="I169" s="19"/>
      <c r="J169" s="106" t="s">
        <v>100</v>
      </c>
      <c r="K169" s="106" t="s">
        <v>100</v>
      </c>
      <c r="M169" s="64">
        <f>IF(AND(M$3&gt;=$I169,M$3&lt;DATE(YEAR($I169),MONTH($I169)+$H169,1),$H169&lt;&gt;0),$G169,0)*тех!X$6</f>
        <v>0</v>
      </c>
      <c r="N169" s="64">
        <f>IF(AND(N$3&gt;=$I169,N$3&lt;DATE(YEAR($I169),MONTH($I169)+$H169,1),$H169&lt;&gt;0),$G169,0)*тех!Y$6</f>
        <v>0</v>
      </c>
      <c r="O169" s="64">
        <f>IF(AND(O$3&gt;=$I169,O$3&lt;DATE(YEAR($I169),MONTH($I169)+$H169,1),$H169&lt;&gt;0),$G169,0)*тех!Z$6</f>
        <v>0</v>
      </c>
      <c r="P169" s="64">
        <f>IF(AND(P$3&gt;=$I169,P$3&lt;DATE(YEAR($I169),MONTH($I169)+$H169,1),$H169&lt;&gt;0),$G169,0)*тех!AA$6</f>
        <v>0</v>
      </c>
      <c r="Q169" s="64">
        <f>IF(AND(Q$3&gt;=$I169,Q$3&lt;DATE(YEAR($I169),MONTH($I169)+$H169,1),$H169&lt;&gt;0),$G169,0)*тех!AB$6</f>
        <v>0</v>
      </c>
      <c r="R169" s="64">
        <f>IF(AND(R$3&gt;=$I169,R$3&lt;DATE(YEAR($I169),MONTH($I169)+$H169,1),$H169&lt;&gt;0),$G169,0)*тех!AC$6</f>
        <v>0</v>
      </c>
      <c r="S169" s="64">
        <f>IF(AND(S$3&gt;=$I169,S$3&lt;DATE(YEAR($I169),MONTH($I169)+$H169,1),$H169&lt;&gt;0),$G169,0)*тех!AD$6</f>
        <v>0</v>
      </c>
      <c r="T169" s="64">
        <f>IF(AND(T$3&gt;=$I169,T$3&lt;DATE(YEAR($I169),MONTH($I169)+$H169,1),$H169&lt;&gt;0),$G169,0)*тех!AE$6</f>
        <v>0</v>
      </c>
      <c r="U169" s="64">
        <f>IF(AND(U$3&gt;=$I169,U$3&lt;DATE(YEAR($I169),MONTH($I169)+$H169,1),$H169&lt;&gt;0),$G169,0)*тех!AF$6</f>
        <v>0</v>
      </c>
      <c r="V169" s="64">
        <f>IF(AND(V$3&gt;=$I169,V$3&lt;DATE(YEAR($I169),MONTH($I169)+$H169,1),$H169&lt;&gt;0),$G169,0)*тех!AG$6</f>
        <v>0</v>
      </c>
      <c r="W169" s="64">
        <f>IF(AND(W$3&gt;=$I169,W$3&lt;DATE(YEAR($I169),MONTH($I169)+$H169,1),$H169&lt;&gt;0),$G169,0)*тех!AH$6</f>
        <v>0</v>
      </c>
      <c r="X169" s="64">
        <f>IF(AND(X$3&gt;=$I169,X$3&lt;DATE(YEAR($I169),MONTH($I169)+$H169,1),$H169&lt;&gt;0),$G169,0)*тех!AI$6</f>
        <v>0</v>
      </c>
      <c r="Y169" s="64">
        <f>IF(AND(Y$3&gt;=$I169,Y$3&lt;DATE(YEAR($I169),MONTH($I169)+$H169,1),$H169&lt;&gt;0),$G169,0)*тех!AJ$6</f>
        <v>0</v>
      </c>
      <c r="Z169" s="64">
        <f>IF(AND(Z$3&gt;=$I169,Z$3&lt;DATE(YEAR($I169),MONTH($I169)+$H169,1),$H169&lt;&gt;0),$G169,0)*тех!AK$6</f>
        <v>0</v>
      </c>
      <c r="AA169" s="64">
        <f>IF(AND(AA$3&gt;=$I169,AA$3&lt;DATE(YEAR($I169),MONTH($I169)+$H169,1),$H169&lt;&gt;0),$G169,0)*тех!AL$6</f>
        <v>0</v>
      </c>
      <c r="AB169" s="64">
        <f>IF(AND(AB$3&gt;=$I169,AB$3&lt;DATE(YEAR($I169),MONTH($I169)+$H169,1),$H169&lt;&gt;0),$G169,0)*тех!AM$6</f>
        <v>0</v>
      </c>
      <c r="AC169" s="64">
        <f>IF(AND(AC$3&gt;=$I169,AC$3&lt;DATE(YEAR($I169),MONTH($I169)+$H169,1),$H169&lt;&gt;0),$G169,0)*тех!AN$6</f>
        <v>0</v>
      </c>
      <c r="AD169" s="64">
        <f>IF(AND(AD$3&gt;=$I169,AD$3&lt;DATE(YEAR($I169),MONTH($I169)+$H169,1),$H169&lt;&gt;0),$G169,0)*тех!AO$6</f>
        <v>0</v>
      </c>
      <c r="AE169" s="64">
        <f>IF(AND(AE$3&gt;=$I169,AE$3&lt;DATE(YEAR($I169),MONTH($I169)+$H169,1),$H169&lt;&gt;0),$G169,0)*тех!AP$6</f>
        <v>0</v>
      </c>
      <c r="AF169" s="64">
        <f>IF(AND(AF$3&gt;=$I169,AF$3&lt;DATE(YEAR($I169),MONTH($I169)+$H169,1),$H169&lt;&gt;0),$G169,0)*тех!AQ$6</f>
        <v>0</v>
      </c>
      <c r="AG169" s="64">
        <f>IF(AND(AG$3&gt;=$I169,AG$3&lt;DATE(YEAR($I169),MONTH($I169)+$H169,1),$H169&lt;&gt;0),$G169,0)*тех!AR$6</f>
        <v>0</v>
      </c>
      <c r="AH169" s="64">
        <f>IF(AND(AH$3&gt;=$I169,AH$3&lt;DATE(YEAR($I169),MONTH($I169)+$H169,1),$H169&lt;&gt;0),$G169,0)*тех!AS$6</f>
        <v>0</v>
      </c>
      <c r="AI169" s="64">
        <f>IF(AND(AI$3&gt;=$I169,AI$3&lt;DATE(YEAR($I169),MONTH($I169)+$H169,1),$H169&lt;&gt;0),$G169,0)*тех!AT$6</f>
        <v>0</v>
      </c>
      <c r="AJ169" s="64">
        <f>IF(AND(AJ$3&gt;=$I169,AJ$3&lt;DATE(YEAR($I169),MONTH($I169)+$H169,1),$H169&lt;&gt;0),$G169,0)*тех!AU$6</f>
        <v>0</v>
      </c>
      <c r="AK169" s="64">
        <f>IF(AND(AK$3&gt;=$I169,AK$3&lt;DATE(YEAR($I169),MONTH($I169)+$H169,1),$H169&lt;&gt;0),$G169,0)*тех!AV$6</f>
        <v>0</v>
      </c>
      <c r="AL169" s="64">
        <f>IF(AND(AL$3&gt;=$I169,AL$3&lt;DATE(YEAR($I169),MONTH($I169)+$H169,1),$H169&lt;&gt;0),$G169,0)*тех!AW$6</f>
        <v>0</v>
      </c>
      <c r="AM169" s="64">
        <f>IF(AND(AM$3&gt;=$I169,AM$3&lt;DATE(YEAR($I169),MONTH($I169)+$H169,1),$H169&lt;&gt;0),$G169,0)*тех!AX$6</f>
        <v>0</v>
      </c>
      <c r="AN169" s="64">
        <f>IF(AND(AN$3&gt;=$I169,AN$3&lt;DATE(YEAR($I169),MONTH($I169)+$H169,1),$H169&lt;&gt;0),$G169,0)*тех!AY$6</f>
        <v>0</v>
      </c>
      <c r="AO169" s="64">
        <f>IF(AND(AO$3&gt;=$I169,AO$3&lt;DATE(YEAR($I169),MONTH($I169)+$H169,1),$H169&lt;&gt;0),$G169,0)*тех!AZ$6</f>
        <v>0</v>
      </c>
      <c r="AP169" s="64">
        <f>IF(AND(AP$3&gt;=$I169,AP$3&lt;DATE(YEAR($I169),MONTH($I169)+$H169,1),$H169&lt;&gt;0),$G169,0)*тех!BA$6</f>
        <v>0</v>
      </c>
      <c r="AQ169" s="64">
        <f>IF(AND(AQ$3&gt;=$I169,AQ$3&lt;DATE(YEAR($I169),MONTH($I169)+$H169,1),$H169&lt;&gt;0),$G169,0)*тех!BB$6</f>
        <v>0</v>
      </c>
      <c r="AR169" s="64">
        <f>IF(AND(AR$3&gt;=$I169,AR$3&lt;DATE(YEAR($I169),MONTH($I169)+$H169,1),$H169&lt;&gt;0),$G169,0)*тех!BC$6</f>
        <v>0</v>
      </c>
      <c r="AS169" s="64">
        <f>IF(AND(AS$3&gt;=$I169,AS$3&lt;DATE(YEAR($I169),MONTH($I169)+$H169,1),$H169&lt;&gt;0),$G169,0)*тех!BD$6</f>
        <v>0</v>
      </c>
      <c r="AT169" s="64">
        <f>IF(AND(AT$3&gt;=$I169,AT$3&lt;DATE(YEAR($I169),MONTH($I169)+$H169,1),$H169&lt;&gt;0),$G169,0)*тех!BE$6</f>
        <v>0</v>
      </c>
      <c r="AU169" s="64">
        <f>IF(AND(AU$3&gt;=$I169,AU$3&lt;DATE(YEAR($I169),MONTH($I169)+$H169,1),$H169&lt;&gt;0),$G169,0)*тех!BF$6</f>
        <v>0</v>
      </c>
      <c r="AV169" s="64">
        <f>IF(AND(AV$3&gt;=$I169,AV$3&lt;DATE(YEAR($I169),MONTH($I169)+$H169,1),$H169&lt;&gt;0),$G169,0)*тех!BG$6</f>
        <v>0</v>
      </c>
      <c r="AW169" s="64">
        <f>IF(AND(AW$3&gt;=$I169,AW$3&lt;DATE(YEAR($I169),MONTH($I169)+$H169,1),$H169&lt;&gt;0),$G169,0)*тех!BH$6</f>
        <v>0</v>
      </c>
      <c r="AX169" s="64">
        <f>IF(AND(AX$3&gt;=$I169,AX$3&lt;DATE(YEAR($I169),MONTH($I169)+$H169,1),$H169&lt;&gt;0),$G169,0)*тех!BI$6</f>
        <v>0</v>
      </c>
      <c r="AY169" s="64">
        <f>IF(AND(AY$3&gt;=$I169,AY$3&lt;DATE(YEAR($I169),MONTH($I169)+$H169,1),$H169&lt;&gt;0),$G169,0)*тех!BJ$6</f>
        <v>0</v>
      </c>
      <c r="AZ169" s="64">
        <f>IF(AND(AZ$3&gt;=$I169,AZ$3&lt;DATE(YEAR($I169),MONTH($I169)+$H169,1),$H169&lt;&gt;0),$G169,0)*тех!BK$6</f>
        <v>0</v>
      </c>
      <c r="BA169" s="64">
        <f>IF(AND(BA$3&gt;=$I169,BA$3&lt;DATE(YEAR($I169),MONTH($I169)+$H169,1),$H169&lt;&gt;0),$G169,0)*тех!BL$6</f>
        <v>0</v>
      </c>
      <c r="BB169" s="64">
        <f>IF(AND(BB$3&gt;=$I169,BB$3&lt;DATE(YEAR($I169),MONTH($I169)+$H169,1),$H169&lt;&gt;0),$G169,0)*тех!BM$6</f>
        <v>0</v>
      </c>
      <c r="BC169" s="64">
        <f>IF(AND(BC$3&gt;=$I169,BC$3&lt;DATE(YEAR($I169),MONTH($I169)+$H169,1),$H169&lt;&gt;0),$G169,0)*тех!BN$6</f>
        <v>0</v>
      </c>
      <c r="BD169" s="64">
        <f>IF(AND(BD$3&gt;=$I169,BD$3&lt;DATE(YEAR($I169),MONTH($I169)+$H169,1),$H169&lt;&gt;0),$G169,0)*тех!BO$6</f>
        <v>0</v>
      </c>
      <c r="BE169" s="64">
        <f>IF(AND(BE$3&gt;=$I169,BE$3&lt;DATE(YEAR($I169),MONTH($I169)+$H169,1),$H169&lt;&gt;0),$G169,0)*тех!BP$6</f>
        <v>0</v>
      </c>
      <c r="BF169" s="64">
        <f>IF(AND(BF$3&gt;=$I169,BF$3&lt;DATE(YEAR($I169),MONTH($I169)+$H169,1),$H169&lt;&gt;0),$G169,0)*тех!BQ$6</f>
        <v>0</v>
      </c>
      <c r="BG169" s="64">
        <f>IF(AND(BG$3&gt;=$I169,BG$3&lt;DATE(YEAR($I169),MONTH($I169)+$H169,1),$H169&lt;&gt;0),$G169,0)*тех!BR$6</f>
        <v>0</v>
      </c>
      <c r="BH169" s="64">
        <f>IF(AND(BH$3&gt;=$I169,BH$3&lt;DATE(YEAR($I169),MONTH($I169)+$H169,1),$H169&lt;&gt;0),$G169,0)*тех!BS$6</f>
        <v>0</v>
      </c>
      <c r="BI169" s="64">
        <f>IF(AND(BI$3&gt;=$I169,BI$3&lt;DATE(YEAR($I169),MONTH($I169)+$H169,1),$H169&lt;&gt;0),$G169,0)*тех!BT$6</f>
        <v>0</v>
      </c>
      <c r="BJ169" s="64">
        <f>IF(AND(BJ$3&gt;=$I169,BJ$3&lt;DATE(YEAR($I169),MONTH($I169)+$H169,1),$H169&lt;&gt;0),$G169,0)*тех!BU$6</f>
        <v>0</v>
      </c>
      <c r="BK169" s="64">
        <f>IF(AND(BK$3&gt;=$I169,BK$3&lt;DATE(YEAR($I169),MONTH($I169)+$H169,1),$H169&lt;&gt;0),$G169,0)*тех!BV$6</f>
        <v>0</v>
      </c>
      <c r="BL169" s="64">
        <f>IF(AND(BL$3&gt;=$I169,BL$3&lt;DATE(YEAR($I169),MONTH($I169)+$H169,1),$H169&lt;&gt;0),$G169,0)*тех!BW$6</f>
        <v>0</v>
      </c>
      <c r="BM169" s="64">
        <f>IF(AND(BM$3&gt;=$I169,BM$3&lt;DATE(YEAR($I169),MONTH($I169)+$H169,1),$H169&lt;&gt;0),$G169,0)*тех!BX$6</f>
        <v>0</v>
      </c>
      <c r="BN169" s="64">
        <f>IF(AND(BN$3&gt;=$I169,BN$3&lt;DATE(YEAR($I169),MONTH($I169)+$H169,1),$H169&lt;&gt;0),$G169,0)*тех!BY$6</f>
        <v>0</v>
      </c>
      <c r="BO169" s="64">
        <f>IF(AND(BO$3&gt;=$I169,BO$3&lt;DATE(YEAR($I169),MONTH($I169)+$H169,1),$H169&lt;&gt;0),$G169,0)*тех!BZ$6</f>
        <v>0</v>
      </c>
      <c r="BP169" s="64">
        <f>IF(AND(BP$3&gt;=$I169,BP$3&lt;DATE(YEAR($I169),MONTH($I169)+$H169,1),$H169&lt;&gt;0),$G169,0)*тех!CA$6</f>
        <v>0</v>
      </c>
      <c r="BQ169" s="64">
        <f>IF(AND(BQ$3&gt;=$I169,BQ$3&lt;DATE(YEAR($I169),MONTH($I169)+$H169,1),$H169&lt;&gt;0),$G169,0)*тех!CB$6</f>
        <v>0</v>
      </c>
      <c r="BR169" s="64">
        <f>IF(AND(BR$3&gt;=$I169,BR$3&lt;DATE(YEAR($I169),MONTH($I169)+$H169,1),$H169&lt;&gt;0),$G169,0)*тех!CC$6</f>
        <v>0</v>
      </c>
      <c r="BS169" s="64">
        <f>IF(AND(BS$3&gt;=$I169,BS$3&lt;DATE(YEAR($I169),MONTH($I169)+$H169,1),$H169&lt;&gt;0),$G169,0)*тех!CD$6</f>
        <v>0</v>
      </c>
      <c r="BT169" s="64">
        <f>IF(AND(BT$3&gt;=$I169,BT$3&lt;DATE(YEAR($I169),MONTH($I169)+$H169,1),$H169&lt;&gt;0),$G169,0)*тех!CE$6</f>
        <v>0</v>
      </c>
    </row>
    <row r="170" spans="2:72" hidden="1">
      <c r="B170" s="3">
        <v>14</v>
      </c>
      <c r="C170" s="19"/>
      <c r="D170" s="80" t="s">
        <v>100</v>
      </c>
      <c r="E170" s="19"/>
      <c r="F170" s="19"/>
      <c r="G170" s="76">
        <f t="shared" si="78"/>
        <v>0</v>
      </c>
      <c r="H170" s="19"/>
      <c r="I170" s="19"/>
      <c r="J170" s="106" t="s">
        <v>100</v>
      </c>
      <c r="K170" s="106" t="s">
        <v>100</v>
      </c>
      <c r="M170" s="64">
        <f>IF(AND(M$3&gt;=$I170,M$3&lt;DATE(YEAR($I170),MONTH($I170)+$H170,1),$H170&lt;&gt;0),$G170,0)*тех!X$6</f>
        <v>0</v>
      </c>
      <c r="N170" s="64">
        <f>IF(AND(N$3&gt;=$I170,N$3&lt;DATE(YEAR($I170),MONTH($I170)+$H170,1),$H170&lt;&gt;0),$G170,0)*тех!Y$6</f>
        <v>0</v>
      </c>
      <c r="O170" s="64">
        <f>IF(AND(O$3&gt;=$I170,O$3&lt;DATE(YEAR($I170),MONTH($I170)+$H170,1),$H170&lt;&gt;0),$G170,0)*тех!Z$6</f>
        <v>0</v>
      </c>
      <c r="P170" s="64">
        <f>IF(AND(P$3&gt;=$I170,P$3&lt;DATE(YEAR($I170),MONTH($I170)+$H170,1),$H170&lt;&gt;0),$G170,0)*тех!AA$6</f>
        <v>0</v>
      </c>
      <c r="Q170" s="64">
        <f>IF(AND(Q$3&gt;=$I170,Q$3&lt;DATE(YEAR($I170),MONTH($I170)+$H170,1),$H170&lt;&gt;0),$G170,0)*тех!AB$6</f>
        <v>0</v>
      </c>
      <c r="R170" s="64">
        <f>IF(AND(R$3&gt;=$I170,R$3&lt;DATE(YEAR($I170),MONTH($I170)+$H170,1),$H170&lt;&gt;0),$G170,0)*тех!AC$6</f>
        <v>0</v>
      </c>
      <c r="S170" s="64">
        <f>IF(AND(S$3&gt;=$I170,S$3&lt;DATE(YEAR($I170),MONTH($I170)+$H170,1),$H170&lt;&gt;0),$G170,0)*тех!AD$6</f>
        <v>0</v>
      </c>
      <c r="T170" s="64">
        <f>IF(AND(T$3&gt;=$I170,T$3&lt;DATE(YEAR($I170),MONTH($I170)+$H170,1),$H170&lt;&gt;0),$G170,0)*тех!AE$6</f>
        <v>0</v>
      </c>
      <c r="U170" s="64">
        <f>IF(AND(U$3&gt;=$I170,U$3&lt;DATE(YEAR($I170),MONTH($I170)+$H170,1),$H170&lt;&gt;0),$G170,0)*тех!AF$6</f>
        <v>0</v>
      </c>
      <c r="V170" s="64">
        <f>IF(AND(V$3&gt;=$I170,V$3&lt;DATE(YEAR($I170),MONTH($I170)+$H170,1),$H170&lt;&gt;0),$G170,0)*тех!AG$6</f>
        <v>0</v>
      </c>
      <c r="W170" s="64">
        <f>IF(AND(W$3&gt;=$I170,W$3&lt;DATE(YEAR($I170),MONTH($I170)+$H170,1),$H170&lt;&gt;0),$G170,0)*тех!AH$6</f>
        <v>0</v>
      </c>
      <c r="X170" s="64">
        <f>IF(AND(X$3&gt;=$I170,X$3&lt;DATE(YEAR($I170),MONTH($I170)+$H170,1),$H170&lt;&gt;0),$G170,0)*тех!AI$6</f>
        <v>0</v>
      </c>
      <c r="Y170" s="64">
        <f>IF(AND(Y$3&gt;=$I170,Y$3&lt;DATE(YEAR($I170),MONTH($I170)+$H170,1),$H170&lt;&gt;0),$G170,0)*тех!AJ$6</f>
        <v>0</v>
      </c>
      <c r="Z170" s="64">
        <f>IF(AND(Z$3&gt;=$I170,Z$3&lt;DATE(YEAR($I170),MONTH($I170)+$H170,1),$H170&lt;&gt;0),$G170,0)*тех!AK$6</f>
        <v>0</v>
      </c>
      <c r="AA170" s="64">
        <f>IF(AND(AA$3&gt;=$I170,AA$3&lt;DATE(YEAR($I170),MONTH($I170)+$H170,1),$H170&lt;&gt;0),$G170,0)*тех!AL$6</f>
        <v>0</v>
      </c>
      <c r="AB170" s="64">
        <f>IF(AND(AB$3&gt;=$I170,AB$3&lt;DATE(YEAR($I170),MONTH($I170)+$H170,1),$H170&lt;&gt;0),$G170,0)*тех!AM$6</f>
        <v>0</v>
      </c>
      <c r="AC170" s="64">
        <f>IF(AND(AC$3&gt;=$I170,AC$3&lt;DATE(YEAR($I170),MONTH($I170)+$H170,1),$H170&lt;&gt;0),$G170,0)*тех!AN$6</f>
        <v>0</v>
      </c>
      <c r="AD170" s="64">
        <f>IF(AND(AD$3&gt;=$I170,AD$3&lt;DATE(YEAR($I170),MONTH($I170)+$H170,1),$H170&lt;&gt;0),$G170,0)*тех!AO$6</f>
        <v>0</v>
      </c>
      <c r="AE170" s="64">
        <f>IF(AND(AE$3&gt;=$I170,AE$3&lt;DATE(YEAR($I170),MONTH($I170)+$H170,1),$H170&lt;&gt;0),$G170,0)*тех!AP$6</f>
        <v>0</v>
      </c>
      <c r="AF170" s="64">
        <f>IF(AND(AF$3&gt;=$I170,AF$3&lt;DATE(YEAR($I170),MONTH($I170)+$H170,1),$H170&lt;&gt;0),$G170,0)*тех!AQ$6</f>
        <v>0</v>
      </c>
      <c r="AG170" s="64">
        <f>IF(AND(AG$3&gt;=$I170,AG$3&lt;DATE(YEAR($I170),MONTH($I170)+$H170,1),$H170&lt;&gt;0),$G170,0)*тех!AR$6</f>
        <v>0</v>
      </c>
      <c r="AH170" s="64">
        <f>IF(AND(AH$3&gt;=$I170,AH$3&lt;DATE(YEAR($I170),MONTH($I170)+$H170,1),$H170&lt;&gt;0),$G170,0)*тех!AS$6</f>
        <v>0</v>
      </c>
      <c r="AI170" s="64">
        <f>IF(AND(AI$3&gt;=$I170,AI$3&lt;DATE(YEAR($I170),MONTH($I170)+$H170,1),$H170&lt;&gt;0),$G170,0)*тех!AT$6</f>
        <v>0</v>
      </c>
      <c r="AJ170" s="64">
        <f>IF(AND(AJ$3&gt;=$I170,AJ$3&lt;DATE(YEAR($I170),MONTH($I170)+$H170,1),$H170&lt;&gt;0),$G170,0)*тех!AU$6</f>
        <v>0</v>
      </c>
      <c r="AK170" s="64">
        <f>IF(AND(AK$3&gt;=$I170,AK$3&lt;DATE(YEAR($I170),MONTH($I170)+$H170,1),$H170&lt;&gt;0),$G170,0)*тех!AV$6</f>
        <v>0</v>
      </c>
      <c r="AL170" s="64">
        <f>IF(AND(AL$3&gt;=$I170,AL$3&lt;DATE(YEAR($I170),MONTH($I170)+$H170,1),$H170&lt;&gt;0),$G170,0)*тех!AW$6</f>
        <v>0</v>
      </c>
      <c r="AM170" s="64">
        <f>IF(AND(AM$3&gt;=$I170,AM$3&lt;DATE(YEAR($I170),MONTH($I170)+$H170,1),$H170&lt;&gt;0),$G170,0)*тех!AX$6</f>
        <v>0</v>
      </c>
      <c r="AN170" s="64">
        <f>IF(AND(AN$3&gt;=$I170,AN$3&lt;DATE(YEAR($I170),MONTH($I170)+$H170,1),$H170&lt;&gt;0),$G170,0)*тех!AY$6</f>
        <v>0</v>
      </c>
      <c r="AO170" s="64">
        <f>IF(AND(AO$3&gt;=$I170,AO$3&lt;DATE(YEAR($I170),MONTH($I170)+$H170,1),$H170&lt;&gt;0),$G170,0)*тех!AZ$6</f>
        <v>0</v>
      </c>
      <c r="AP170" s="64">
        <f>IF(AND(AP$3&gt;=$I170,AP$3&lt;DATE(YEAR($I170),MONTH($I170)+$H170,1),$H170&lt;&gt;0),$G170,0)*тех!BA$6</f>
        <v>0</v>
      </c>
      <c r="AQ170" s="64">
        <f>IF(AND(AQ$3&gt;=$I170,AQ$3&lt;DATE(YEAR($I170),MONTH($I170)+$H170,1),$H170&lt;&gt;0),$G170,0)*тех!BB$6</f>
        <v>0</v>
      </c>
      <c r="AR170" s="64">
        <f>IF(AND(AR$3&gt;=$I170,AR$3&lt;DATE(YEAR($I170),MONTH($I170)+$H170,1),$H170&lt;&gt;0),$G170,0)*тех!BC$6</f>
        <v>0</v>
      </c>
      <c r="AS170" s="64">
        <f>IF(AND(AS$3&gt;=$I170,AS$3&lt;DATE(YEAR($I170),MONTH($I170)+$H170,1),$H170&lt;&gt;0),$G170,0)*тех!BD$6</f>
        <v>0</v>
      </c>
      <c r="AT170" s="64">
        <f>IF(AND(AT$3&gt;=$I170,AT$3&lt;DATE(YEAR($I170),MONTH($I170)+$H170,1),$H170&lt;&gt;0),$G170,0)*тех!BE$6</f>
        <v>0</v>
      </c>
      <c r="AU170" s="64">
        <f>IF(AND(AU$3&gt;=$I170,AU$3&lt;DATE(YEAR($I170),MONTH($I170)+$H170,1),$H170&lt;&gt;0),$G170,0)*тех!BF$6</f>
        <v>0</v>
      </c>
      <c r="AV170" s="64">
        <f>IF(AND(AV$3&gt;=$I170,AV$3&lt;DATE(YEAR($I170),MONTH($I170)+$H170,1),$H170&lt;&gt;0),$G170,0)*тех!BG$6</f>
        <v>0</v>
      </c>
      <c r="AW170" s="64">
        <f>IF(AND(AW$3&gt;=$I170,AW$3&lt;DATE(YEAR($I170),MONTH($I170)+$H170,1),$H170&lt;&gt;0),$G170,0)*тех!BH$6</f>
        <v>0</v>
      </c>
      <c r="AX170" s="64">
        <f>IF(AND(AX$3&gt;=$I170,AX$3&lt;DATE(YEAR($I170),MONTH($I170)+$H170,1),$H170&lt;&gt;0),$G170,0)*тех!BI$6</f>
        <v>0</v>
      </c>
      <c r="AY170" s="64">
        <f>IF(AND(AY$3&gt;=$I170,AY$3&lt;DATE(YEAR($I170),MONTH($I170)+$H170,1),$H170&lt;&gt;0),$G170,0)*тех!BJ$6</f>
        <v>0</v>
      </c>
      <c r="AZ170" s="64">
        <f>IF(AND(AZ$3&gt;=$I170,AZ$3&lt;DATE(YEAR($I170),MONTH($I170)+$H170,1),$H170&lt;&gt;0),$G170,0)*тех!BK$6</f>
        <v>0</v>
      </c>
      <c r="BA170" s="64">
        <f>IF(AND(BA$3&gt;=$I170,BA$3&lt;DATE(YEAR($I170),MONTH($I170)+$H170,1),$H170&lt;&gt;0),$G170,0)*тех!BL$6</f>
        <v>0</v>
      </c>
      <c r="BB170" s="64">
        <f>IF(AND(BB$3&gt;=$I170,BB$3&lt;DATE(YEAR($I170),MONTH($I170)+$H170,1),$H170&lt;&gt;0),$G170,0)*тех!BM$6</f>
        <v>0</v>
      </c>
      <c r="BC170" s="64">
        <f>IF(AND(BC$3&gt;=$I170,BC$3&lt;DATE(YEAR($I170),MONTH($I170)+$H170,1),$H170&lt;&gt;0),$G170,0)*тех!BN$6</f>
        <v>0</v>
      </c>
      <c r="BD170" s="64">
        <f>IF(AND(BD$3&gt;=$I170,BD$3&lt;DATE(YEAR($I170),MONTH($I170)+$H170,1),$H170&lt;&gt;0),$G170,0)*тех!BO$6</f>
        <v>0</v>
      </c>
      <c r="BE170" s="64">
        <f>IF(AND(BE$3&gt;=$I170,BE$3&lt;DATE(YEAR($I170),MONTH($I170)+$H170,1),$H170&lt;&gt;0),$G170,0)*тех!BP$6</f>
        <v>0</v>
      </c>
      <c r="BF170" s="64">
        <f>IF(AND(BF$3&gt;=$I170,BF$3&lt;DATE(YEAR($I170),MONTH($I170)+$H170,1),$H170&lt;&gt;0),$G170,0)*тех!BQ$6</f>
        <v>0</v>
      </c>
      <c r="BG170" s="64">
        <f>IF(AND(BG$3&gt;=$I170,BG$3&lt;DATE(YEAR($I170),MONTH($I170)+$H170,1),$H170&lt;&gt;0),$G170,0)*тех!BR$6</f>
        <v>0</v>
      </c>
      <c r="BH170" s="64">
        <f>IF(AND(BH$3&gt;=$I170,BH$3&lt;DATE(YEAR($I170),MONTH($I170)+$H170,1),$H170&lt;&gt;0),$G170,0)*тех!BS$6</f>
        <v>0</v>
      </c>
      <c r="BI170" s="64">
        <f>IF(AND(BI$3&gt;=$I170,BI$3&lt;DATE(YEAR($I170),MONTH($I170)+$H170,1),$H170&lt;&gt;0),$G170,0)*тех!BT$6</f>
        <v>0</v>
      </c>
      <c r="BJ170" s="64">
        <f>IF(AND(BJ$3&gt;=$I170,BJ$3&lt;DATE(YEAR($I170),MONTH($I170)+$H170,1),$H170&lt;&gt;0),$G170,0)*тех!BU$6</f>
        <v>0</v>
      </c>
      <c r="BK170" s="64">
        <f>IF(AND(BK$3&gt;=$I170,BK$3&lt;DATE(YEAR($I170),MONTH($I170)+$H170,1),$H170&lt;&gt;0),$G170,0)*тех!BV$6</f>
        <v>0</v>
      </c>
      <c r="BL170" s="64">
        <f>IF(AND(BL$3&gt;=$I170,BL$3&lt;DATE(YEAR($I170),MONTH($I170)+$H170,1),$H170&lt;&gt;0),$G170,0)*тех!BW$6</f>
        <v>0</v>
      </c>
      <c r="BM170" s="64">
        <f>IF(AND(BM$3&gt;=$I170,BM$3&lt;DATE(YEAR($I170),MONTH($I170)+$H170,1),$H170&lt;&gt;0),$G170,0)*тех!BX$6</f>
        <v>0</v>
      </c>
      <c r="BN170" s="64">
        <f>IF(AND(BN$3&gt;=$I170,BN$3&lt;DATE(YEAR($I170),MONTH($I170)+$H170,1),$H170&lt;&gt;0),$G170,0)*тех!BY$6</f>
        <v>0</v>
      </c>
      <c r="BO170" s="64">
        <f>IF(AND(BO$3&gt;=$I170,BO$3&lt;DATE(YEAR($I170),MONTH($I170)+$H170,1),$H170&lt;&gt;0),$G170,0)*тех!BZ$6</f>
        <v>0</v>
      </c>
      <c r="BP170" s="64">
        <f>IF(AND(BP$3&gt;=$I170,BP$3&lt;DATE(YEAR($I170),MONTH($I170)+$H170,1),$H170&lt;&gt;0),$G170,0)*тех!CA$6</f>
        <v>0</v>
      </c>
      <c r="BQ170" s="64">
        <f>IF(AND(BQ$3&gt;=$I170,BQ$3&lt;DATE(YEAR($I170),MONTH($I170)+$H170,1),$H170&lt;&gt;0),$G170,0)*тех!CB$6</f>
        <v>0</v>
      </c>
      <c r="BR170" s="64">
        <f>IF(AND(BR$3&gt;=$I170,BR$3&lt;DATE(YEAR($I170),MONTH($I170)+$H170,1),$H170&lt;&gt;0),$G170,0)*тех!CC$6</f>
        <v>0</v>
      </c>
      <c r="BS170" s="64">
        <f>IF(AND(BS$3&gt;=$I170,BS$3&lt;DATE(YEAR($I170),MONTH($I170)+$H170,1),$H170&lt;&gt;0),$G170,0)*тех!CD$6</f>
        <v>0</v>
      </c>
      <c r="BT170" s="64">
        <f>IF(AND(BT$3&gt;=$I170,BT$3&lt;DATE(YEAR($I170),MONTH($I170)+$H170,1),$H170&lt;&gt;0),$G170,0)*тех!CE$6</f>
        <v>0</v>
      </c>
    </row>
    <row r="171" spans="2:72" hidden="1">
      <c r="B171" s="3">
        <v>15</v>
      </c>
      <c r="C171" s="19"/>
      <c r="D171" s="80" t="s">
        <v>100</v>
      </c>
      <c r="E171" s="19"/>
      <c r="F171" s="19"/>
      <c r="G171" s="76">
        <f t="shared" si="78"/>
        <v>0</v>
      </c>
      <c r="H171" s="19"/>
      <c r="I171" s="19"/>
      <c r="J171" s="106" t="s">
        <v>100</v>
      </c>
      <c r="K171" s="106" t="s">
        <v>100</v>
      </c>
      <c r="M171" s="64">
        <f>IF(AND(M$3&gt;=$I171,M$3&lt;DATE(YEAR($I171),MONTH($I171)+$H171,1),$H171&lt;&gt;0),$G171,0)*тех!X$6</f>
        <v>0</v>
      </c>
      <c r="N171" s="64">
        <f>IF(AND(N$3&gt;=$I171,N$3&lt;DATE(YEAR($I171),MONTH($I171)+$H171,1),$H171&lt;&gt;0),$G171,0)*тех!Y$6</f>
        <v>0</v>
      </c>
      <c r="O171" s="64">
        <f>IF(AND(O$3&gt;=$I171,O$3&lt;DATE(YEAR($I171),MONTH($I171)+$H171,1),$H171&lt;&gt;0),$G171,0)*тех!Z$6</f>
        <v>0</v>
      </c>
      <c r="P171" s="64">
        <f>IF(AND(P$3&gt;=$I171,P$3&lt;DATE(YEAR($I171),MONTH($I171)+$H171,1),$H171&lt;&gt;0),$G171,0)*тех!AA$6</f>
        <v>0</v>
      </c>
      <c r="Q171" s="64">
        <f>IF(AND(Q$3&gt;=$I171,Q$3&lt;DATE(YEAR($I171),MONTH($I171)+$H171,1),$H171&lt;&gt;0),$G171,0)*тех!AB$6</f>
        <v>0</v>
      </c>
      <c r="R171" s="64">
        <f>IF(AND(R$3&gt;=$I171,R$3&lt;DATE(YEAR($I171),MONTH($I171)+$H171,1),$H171&lt;&gt;0),$G171,0)*тех!AC$6</f>
        <v>0</v>
      </c>
      <c r="S171" s="64">
        <f>IF(AND(S$3&gt;=$I171,S$3&lt;DATE(YEAR($I171),MONTH($I171)+$H171,1),$H171&lt;&gt;0),$G171,0)*тех!AD$6</f>
        <v>0</v>
      </c>
      <c r="T171" s="64">
        <f>IF(AND(T$3&gt;=$I171,T$3&lt;DATE(YEAR($I171),MONTH($I171)+$H171,1),$H171&lt;&gt;0),$G171,0)*тех!AE$6</f>
        <v>0</v>
      </c>
      <c r="U171" s="64">
        <f>IF(AND(U$3&gt;=$I171,U$3&lt;DATE(YEAR($I171),MONTH($I171)+$H171,1),$H171&lt;&gt;0),$G171,0)*тех!AF$6</f>
        <v>0</v>
      </c>
      <c r="V171" s="64">
        <f>IF(AND(V$3&gt;=$I171,V$3&lt;DATE(YEAR($I171),MONTH($I171)+$H171,1),$H171&lt;&gt;0),$G171,0)*тех!AG$6</f>
        <v>0</v>
      </c>
      <c r="W171" s="64">
        <f>IF(AND(W$3&gt;=$I171,W$3&lt;DATE(YEAR($I171),MONTH($I171)+$H171,1),$H171&lt;&gt;0),$G171,0)*тех!AH$6</f>
        <v>0</v>
      </c>
      <c r="X171" s="64">
        <f>IF(AND(X$3&gt;=$I171,X$3&lt;DATE(YEAR($I171),MONTH($I171)+$H171,1),$H171&lt;&gt;0),$G171,0)*тех!AI$6</f>
        <v>0</v>
      </c>
      <c r="Y171" s="64">
        <f>IF(AND(Y$3&gt;=$I171,Y$3&lt;DATE(YEAR($I171),MONTH($I171)+$H171,1),$H171&lt;&gt;0),$G171,0)*тех!AJ$6</f>
        <v>0</v>
      </c>
      <c r="Z171" s="64">
        <f>IF(AND(Z$3&gt;=$I171,Z$3&lt;DATE(YEAR($I171),MONTH($I171)+$H171,1),$H171&lt;&gt;0),$G171,0)*тех!AK$6</f>
        <v>0</v>
      </c>
      <c r="AA171" s="64">
        <f>IF(AND(AA$3&gt;=$I171,AA$3&lt;DATE(YEAR($I171),MONTH($I171)+$H171,1),$H171&lt;&gt;0),$G171,0)*тех!AL$6</f>
        <v>0</v>
      </c>
      <c r="AB171" s="64">
        <f>IF(AND(AB$3&gt;=$I171,AB$3&lt;DATE(YEAR($I171),MONTH($I171)+$H171,1),$H171&lt;&gt;0),$G171,0)*тех!AM$6</f>
        <v>0</v>
      </c>
      <c r="AC171" s="64">
        <f>IF(AND(AC$3&gt;=$I171,AC$3&lt;DATE(YEAR($I171),MONTH($I171)+$H171,1),$H171&lt;&gt;0),$G171,0)*тех!AN$6</f>
        <v>0</v>
      </c>
      <c r="AD171" s="64">
        <f>IF(AND(AD$3&gt;=$I171,AD$3&lt;DATE(YEAR($I171),MONTH($I171)+$H171,1),$H171&lt;&gt;0),$G171,0)*тех!AO$6</f>
        <v>0</v>
      </c>
      <c r="AE171" s="64">
        <f>IF(AND(AE$3&gt;=$I171,AE$3&lt;DATE(YEAR($I171),MONTH($I171)+$H171,1),$H171&lt;&gt;0),$G171,0)*тех!AP$6</f>
        <v>0</v>
      </c>
      <c r="AF171" s="64">
        <f>IF(AND(AF$3&gt;=$I171,AF$3&lt;DATE(YEAR($I171),MONTH($I171)+$H171,1),$H171&lt;&gt;0),$G171,0)*тех!AQ$6</f>
        <v>0</v>
      </c>
      <c r="AG171" s="64">
        <f>IF(AND(AG$3&gt;=$I171,AG$3&lt;DATE(YEAR($I171),MONTH($I171)+$H171,1),$H171&lt;&gt;0),$G171,0)*тех!AR$6</f>
        <v>0</v>
      </c>
      <c r="AH171" s="64">
        <f>IF(AND(AH$3&gt;=$I171,AH$3&lt;DATE(YEAR($I171),MONTH($I171)+$H171,1),$H171&lt;&gt;0),$G171,0)*тех!AS$6</f>
        <v>0</v>
      </c>
      <c r="AI171" s="64">
        <f>IF(AND(AI$3&gt;=$I171,AI$3&lt;DATE(YEAR($I171),MONTH($I171)+$H171,1),$H171&lt;&gt;0),$G171,0)*тех!AT$6</f>
        <v>0</v>
      </c>
      <c r="AJ171" s="64">
        <f>IF(AND(AJ$3&gt;=$I171,AJ$3&lt;DATE(YEAR($I171),MONTH($I171)+$H171,1),$H171&lt;&gt;0),$G171,0)*тех!AU$6</f>
        <v>0</v>
      </c>
      <c r="AK171" s="64">
        <f>IF(AND(AK$3&gt;=$I171,AK$3&lt;DATE(YEAR($I171),MONTH($I171)+$H171,1),$H171&lt;&gt;0),$G171,0)*тех!AV$6</f>
        <v>0</v>
      </c>
      <c r="AL171" s="64">
        <f>IF(AND(AL$3&gt;=$I171,AL$3&lt;DATE(YEAR($I171),MONTH($I171)+$H171,1),$H171&lt;&gt;0),$G171,0)*тех!AW$6</f>
        <v>0</v>
      </c>
      <c r="AM171" s="64">
        <f>IF(AND(AM$3&gt;=$I171,AM$3&lt;DATE(YEAR($I171),MONTH($I171)+$H171,1),$H171&lt;&gt;0),$G171,0)*тех!AX$6</f>
        <v>0</v>
      </c>
      <c r="AN171" s="64">
        <f>IF(AND(AN$3&gt;=$I171,AN$3&lt;DATE(YEAR($I171),MONTH($I171)+$H171,1),$H171&lt;&gt;0),$G171,0)*тех!AY$6</f>
        <v>0</v>
      </c>
      <c r="AO171" s="64">
        <f>IF(AND(AO$3&gt;=$I171,AO$3&lt;DATE(YEAR($I171),MONTH($I171)+$H171,1),$H171&lt;&gt;0),$G171,0)*тех!AZ$6</f>
        <v>0</v>
      </c>
      <c r="AP171" s="64">
        <f>IF(AND(AP$3&gt;=$I171,AP$3&lt;DATE(YEAR($I171),MONTH($I171)+$H171,1),$H171&lt;&gt;0),$G171,0)*тех!BA$6</f>
        <v>0</v>
      </c>
      <c r="AQ171" s="64">
        <f>IF(AND(AQ$3&gt;=$I171,AQ$3&lt;DATE(YEAR($I171),MONTH($I171)+$H171,1),$H171&lt;&gt;0),$G171,0)*тех!BB$6</f>
        <v>0</v>
      </c>
      <c r="AR171" s="64">
        <f>IF(AND(AR$3&gt;=$I171,AR$3&lt;DATE(YEAR($I171),MONTH($I171)+$H171,1),$H171&lt;&gt;0),$G171,0)*тех!BC$6</f>
        <v>0</v>
      </c>
      <c r="AS171" s="64">
        <f>IF(AND(AS$3&gt;=$I171,AS$3&lt;DATE(YEAR($I171),MONTH($I171)+$H171,1),$H171&lt;&gt;0),$G171,0)*тех!BD$6</f>
        <v>0</v>
      </c>
      <c r="AT171" s="64">
        <f>IF(AND(AT$3&gt;=$I171,AT$3&lt;DATE(YEAR($I171),MONTH($I171)+$H171,1),$H171&lt;&gt;0),$G171,0)*тех!BE$6</f>
        <v>0</v>
      </c>
      <c r="AU171" s="64">
        <f>IF(AND(AU$3&gt;=$I171,AU$3&lt;DATE(YEAR($I171),MONTH($I171)+$H171,1),$H171&lt;&gt;0),$G171,0)*тех!BF$6</f>
        <v>0</v>
      </c>
      <c r="AV171" s="64">
        <f>IF(AND(AV$3&gt;=$I171,AV$3&lt;DATE(YEAR($I171),MONTH($I171)+$H171,1),$H171&lt;&gt;0),$G171,0)*тех!BG$6</f>
        <v>0</v>
      </c>
      <c r="AW171" s="64">
        <f>IF(AND(AW$3&gt;=$I171,AW$3&lt;DATE(YEAR($I171),MONTH($I171)+$H171,1),$H171&lt;&gt;0),$G171,0)*тех!BH$6</f>
        <v>0</v>
      </c>
      <c r="AX171" s="64">
        <f>IF(AND(AX$3&gt;=$I171,AX$3&lt;DATE(YEAR($I171),MONTH($I171)+$H171,1),$H171&lt;&gt;0),$G171,0)*тех!BI$6</f>
        <v>0</v>
      </c>
      <c r="AY171" s="64">
        <f>IF(AND(AY$3&gt;=$I171,AY$3&lt;DATE(YEAR($I171),MONTH($I171)+$H171,1),$H171&lt;&gt;0),$G171,0)*тех!BJ$6</f>
        <v>0</v>
      </c>
      <c r="AZ171" s="64">
        <f>IF(AND(AZ$3&gt;=$I171,AZ$3&lt;DATE(YEAR($I171),MONTH($I171)+$H171,1),$H171&lt;&gt;0),$G171,0)*тех!BK$6</f>
        <v>0</v>
      </c>
      <c r="BA171" s="64">
        <f>IF(AND(BA$3&gt;=$I171,BA$3&lt;DATE(YEAR($I171),MONTH($I171)+$H171,1),$H171&lt;&gt;0),$G171,0)*тех!BL$6</f>
        <v>0</v>
      </c>
      <c r="BB171" s="64">
        <f>IF(AND(BB$3&gt;=$I171,BB$3&lt;DATE(YEAR($I171),MONTH($I171)+$H171,1),$H171&lt;&gt;0),$G171,0)*тех!BM$6</f>
        <v>0</v>
      </c>
      <c r="BC171" s="64">
        <f>IF(AND(BC$3&gt;=$I171,BC$3&lt;DATE(YEAR($I171),MONTH($I171)+$H171,1),$H171&lt;&gt;0),$G171,0)*тех!BN$6</f>
        <v>0</v>
      </c>
      <c r="BD171" s="64">
        <f>IF(AND(BD$3&gt;=$I171,BD$3&lt;DATE(YEAR($I171),MONTH($I171)+$H171,1),$H171&lt;&gt;0),$G171,0)*тех!BO$6</f>
        <v>0</v>
      </c>
      <c r="BE171" s="64">
        <f>IF(AND(BE$3&gt;=$I171,BE$3&lt;DATE(YEAR($I171),MONTH($I171)+$H171,1),$H171&lt;&gt;0),$G171,0)*тех!BP$6</f>
        <v>0</v>
      </c>
      <c r="BF171" s="64">
        <f>IF(AND(BF$3&gt;=$I171,BF$3&lt;DATE(YEAR($I171),MONTH($I171)+$H171,1),$H171&lt;&gt;0),$G171,0)*тех!BQ$6</f>
        <v>0</v>
      </c>
      <c r="BG171" s="64">
        <f>IF(AND(BG$3&gt;=$I171,BG$3&lt;DATE(YEAR($I171),MONTH($I171)+$H171,1),$H171&lt;&gt;0),$G171,0)*тех!BR$6</f>
        <v>0</v>
      </c>
      <c r="BH171" s="64">
        <f>IF(AND(BH$3&gt;=$I171,BH$3&lt;DATE(YEAR($I171),MONTH($I171)+$H171,1),$H171&lt;&gt;0),$G171,0)*тех!BS$6</f>
        <v>0</v>
      </c>
      <c r="BI171" s="64">
        <f>IF(AND(BI$3&gt;=$I171,BI$3&lt;DATE(YEAR($I171),MONTH($I171)+$H171,1),$H171&lt;&gt;0),$G171,0)*тех!BT$6</f>
        <v>0</v>
      </c>
      <c r="BJ171" s="64">
        <f>IF(AND(BJ$3&gt;=$I171,BJ$3&lt;DATE(YEAR($I171),MONTH($I171)+$H171,1),$H171&lt;&gt;0),$G171,0)*тех!BU$6</f>
        <v>0</v>
      </c>
      <c r="BK171" s="64">
        <f>IF(AND(BK$3&gt;=$I171,BK$3&lt;DATE(YEAR($I171),MONTH($I171)+$H171,1),$H171&lt;&gt;0),$G171,0)*тех!BV$6</f>
        <v>0</v>
      </c>
      <c r="BL171" s="64">
        <f>IF(AND(BL$3&gt;=$I171,BL$3&lt;DATE(YEAR($I171),MONTH($I171)+$H171,1),$H171&lt;&gt;0),$G171,0)*тех!BW$6</f>
        <v>0</v>
      </c>
      <c r="BM171" s="64">
        <f>IF(AND(BM$3&gt;=$I171,BM$3&lt;DATE(YEAR($I171),MONTH($I171)+$H171,1),$H171&lt;&gt;0),$G171,0)*тех!BX$6</f>
        <v>0</v>
      </c>
      <c r="BN171" s="64">
        <f>IF(AND(BN$3&gt;=$I171,BN$3&lt;DATE(YEAR($I171),MONTH($I171)+$H171,1),$H171&lt;&gt;0),$G171,0)*тех!BY$6</f>
        <v>0</v>
      </c>
      <c r="BO171" s="64">
        <f>IF(AND(BO$3&gt;=$I171,BO$3&lt;DATE(YEAR($I171),MONTH($I171)+$H171,1),$H171&lt;&gt;0),$G171,0)*тех!BZ$6</f>
        <v>0</v>
      </c>
      <c r="BP171" s="64">
        <f>IF(AND(BP$3&gt;=$I171,BP$3&lt;DATE(YEAR($I171),MONTH($I171)+$H171,1),$H171&lt;&gt;0),$G171,0)*тех!CA$6</f>
        <v>0</v>
      </c>
      <c r="BQ171" s="64">
        <f>IF(AND(BQ$3&gt;=$I171,BQ$3&lt;DATE(YEAR($I171),MONTH($I171)+$H171,1),$H171&lt;&gt;0),$G171,0)*тех!CB$6</f>
        <v>0</v>
      </c>
      <c r="BR171" s="64">
        <f>IF(AND(BR$3&gt;=$I171,BR$3&lt;DATE(YEAR($I171),MONTH($I171)+$H171,1),$H171&lt;&gt;0),$G171,0)*тех!CC$6</f>
        <v>0</v>
      </c>
      <c r="BS171" s="64">
        <f>IF(AND(BS$3&gt;=$I171,BS$3&lt;DATE(YEAR($I171),MONTH($I171)+$H171,1),$H171&lt;&gt;0),$G171,0)*тех!CD$6</f>
        <v>0</v>
      </c>
      <c r="BT171" s="64">
        <f>IF(AND(BT$3&gt;=$I171,BT$3&lt;DATE(YEAR($I171),MONTH($I171)+$H171,1),$H171&lt;&gt;0),$G171,0)*тех!CE$6</f>
        <v>0</v>
      </c>
    </row>
    <row r="172" spans="2:72" hidden="1">
      <c r="B172" s="3">
        <v>16</v>
      </c>
      <c r="C172" s="19"/>
      <c r="D172" s="80" t="s">
        <v>100</v>
      </c>
      <c r="E172" s="19"/>
      <c r="F172" s="19"/>
      <c r="G172" s="76">
        <f t="shared" si="78"/>
        <v>0</v>
      </c>
      <c r="H172" s="19"/>
      <c r="I172" s="19"/>
      <c r="J172" s="106" t="s">
        <v>100</v>
      </c>
      <c r="K172" s="106" t="s">
        <v>100</v>
      </c>
      <c r="M172" s="64">
        <f>IF(AND(M$3&gt;=$I172,M$3&lt;DATE(YEAR($I172),MONTH($I172)+$H172,1),$H172&lt;&gt;0),$G172,0)*тех!X$6</f>
        <v>0</v>
      </c>
      <c r="N172" s="64">
        <f>IF(AND(N$3&gt;=$I172,N$3&lt;DATE(YEAR($I172),MONTH($I172)+$H172,1),$H172&lt;&gt;0),$G172,0)*тех!Y$6</f>
        <v>0</v>
      </c>
      <c r="O172" s="64">
        <f>IF(AND(O$3&gt;=$I172,O$3&lt;DATE(YEAR($I172),MONTH($I172)+$H172,1),$H172&lt;&gt;0),$G172,0)*тех!Z$6</f>
        <v>0</v>
      </c>
      <c r="P172" s="64">
        <f>IF(AND(P$3&gt;=$I172,P$3&lt;DATE(YEAR($I172),MONTH($I172)+$H172,1),$H172&lt;&gt;0),$G172,0)*тех!AA$6</f>
        <v>0</v>
      </c>
      <c r="Q172" s="64">
        <f>IF(AND(Q$3&gt;=$I172,Q$3&lt;DATE(YEAR($I172),MONTH($I172)+$H172,1),$H172&lt;&gt;0),$G172,0)*тех!AB$6</f>
        <v>0</v>
      </c>
      <c r="R172" s="64">
        <f>IF(AND(R$3&gt;=$I172,R$3&lt;DATE(YEAR($I172),MONTH($I172)+$H172,1),$H172&lt;&gt;0),$G172,0)*тех!AC$6</f>
        <v>0</v>
      </c>
      <c r="S172" s="64">
        <f>IF(AND(S$3&gt;=$I172,S$3&lt;DATE(YEAR($I172),MONTH($I172)+$H172,1),$H172&lt;&gt;0),$G172,0)*тех!AD$6</f>
        <v>0</v>
      </c>
      <c r="T172" s="64">
        <f>IF(AND(T$3&gt;=$I172,T$3&lt;DATE(YEAR($I172),MONTH($I172)+$H172,1),$H172&lt;&gt;0),$G172,0)*тех!AE$6</f>
        <v>0</v>
      </c>
      <c r="U172" s="64">
        <f>IF(AND(U$3&gt;=$I172,U$3&lt;DATE(YEAR($I172),MONTH($I172)+$H172,1),$H172&lt;&gt;0),$G172,0)*тех!AF$6</f>
        <v>0</v>
      </c>
      <c r="V172" s="64">
        <f>IF(AND(V$3&gt;=$I172,V$3&lt;DATE(YEAR($I172),MONTH($I172)+$H172,1),$H172&lt;&gt;0),$G172,0)*тех!AG$6</f>
        <v>0</v>
      </c>
      <c r="W172" s="64">
        <f>IF(AND(W$3&gt;=$I172,W$3&lt;DATE(YEAR($I172),MONTH($I172)+$H172,1),$H172&lt;&gt;0),$G172,0)*тех!AH$6</f>
        <v>0</v>
      </c>
      <c r="X172" s="64">
        <f>IF(AND(X$3&gt;=$I172,X$3&lt;DATE(YEAR($I172),MONTH($I172)+$H172,1),$H172&lt;&gt;0),$G172,0)*тех!AI$6</f>
        <v>0</v>
      </c>
      <c r="Y172" s="64">
        <f>IF(AND(Y$3&gt;=$I172,Y$3&lt;DATE(YEAR($I172),MONTH($I172)+$H172,1),$H172&lt;&gt;0),$G172,0)*тех!AJ$6</f>
        <v>0</v>
      </c>
      <c r="Z172" s="64">
        <f>IF(AND(Z$3&gt;=$I172,Z$3&lt;DATE(YEAR($I172),MONTH($I172)+$H172,1),$H172&lt;&gt;0),$G172,0)*тех!AK$6</f>
        <v>0</v>
      </c>
      <c r="AA172" s="64">
        <f>IF(AND(AA$3&gt;=$I172,AA$3&lt;DATE(YEAR($I172),MONTH($I172)+$H172,1),$H172&lt;&gt;0),$G172,0)*тех!AL$6</f>
        <v>0</v>
      </c>
      <c r="AB172" s="64">
        <f>IF(AND(AB$3&gt;=$I172,AB$3&lt;DATE(YEAR($I172),MONTH($I172)+$H172,1),$H172&lt;&gt;0),$G172,0)*тех!AM$6</f>
        <v>0</v>
      </c>
      <c r="AC172" s="64">
        <f>IF(AND(AC$3&gt;=$I172,AC$3&lt;DATE(YEAR($I172),MONTH($I172)+$H172,1),$H172&lt;&gt;0),$G172,0)*тех!AN$6</f>
        <v>0</v>
      </c>
      <c r="AD172" s="64">
        <f>IF(AND(AD$3&gt;=$I172,AD$3&lt;DATE(YEAR($I172),MONTH($I172)+$H172,1),$H172&lt;&gt;0),$G172,0)*тех!AO$6</f>
        <v>0</v>
      </c>
      <c r="AE172" s="64">
        <f>IF(AND(AE$3&gt;=$I172,AE$3&lt;DATE(YEAR($I172),MONTH($I172)+$H172,1),$H172&lt;&gt;0),$G172,0)*тех!AP$6</f>
        <v>0</v>
      </c>
      <c r="AF172" s="64">
        <f>IF(AND(AF$3&gt;=$I172,AF$3&lt;DATE(YEAR($I172),MONTH($I172)+$H172,1),$H172&lt;&gt;0),$G172,0)*тех!AQ$6</f>
        <v>0</v>
      </c>
      <c r="AG172" s="64">
        <f>IF(AND(AG$3&gt;=$I172,AG$3&lt;DATE(YEAR($I172),MONTH($I172)+$H172,1),$H172&lt;&gt;0),$G172,0)*тех!AR$6</f>
        <v>0</v>
      </c>
      <c r="AH172" s="64">
        <f>IF(AND(AH$3&gt;=$I172,AH$3&lt;DATE(YEAR($I172),MONTH($I172)+$H172,1),$H172&lt;&gt;0),$G172,0)*тех!AS$6</f>
        <v>0</v>
      </c>
      <c r="AI172" s="64">
        <f>IF(AND(AI$3&gt;=$I172,AI$3&lt;DATE(YEAR($I172),MONTH($I172)+$H172,1),$H172&lt;&gt;0),$G172,0)*тех!AT$6</f>
        <v>0</v>
      </c>
      <c r="AJ172" s="64">
        <f>IF(AND(AJ$3&gt;=$I172,AJ$3&lt;DATE(YEAR($I172),MONTH($I172)+$H172,1),$H172&lt;&gt;0),$G172,0)*тех!AU$6</f>
        <v>0</v>
      </c>
      <c r="AK172" s="64">
        <f>IF(AND(AK$3&gt;=$I172,AK$3&lt;DATE(YEAR($I172),MONTH($I172)+$H172,1),$H172&lt;&gt;0),$G172,0)*тех!AV$6</f>
        <v>0</v>
      </c>
      <c r="AL172" s="64">
        <f>IF(AND(AL$3&gt;=$I172,AL$3&lt;DATE(YEAR($I172),MONTH($I172)+$H172,1),$H172&lt;&gt;0),$G172,0)*тех!AW$6</f>
        <v>0</v>
      </c>
      <c r="AM172" s="64">
        <f>IF(AND(AM$3&gt;=$I172,AM$3&lt;DATE(YEAR($I172),MONTH($I172)+$H172,1),$H172&lt;&gt;0),$G172,0)*тех!AX$6</f>
        <v>0</v>
      </c>
      <c r="AN172" s="64">
        <f>IF(AND(AN$3&gt;=$I172,AN$3&lt;DATE(YEAR($I172),MONTH($I172)+$H172,1),$H172&lt;&gt;0),$G172,0)*тех!AY$6</f>
        <v>0</v>
      </c>
      <c r="AO172" s="64">
        <f>IF(AND(AO$3&gt;=$I172,AO$3&lt;DATE(YEAR($I172),MONTH($I172)+$H172,1),$H172&lt;&gt;0),$G172,0)*тех!AZ$6</f>
        <v>0</v>
      </c>
      <c r="AP172" s="64">
        <f>IF(AND(AP$3&gt;=$I172,AP$3&lt;DATE(YEAR($I172),MONTH($I172)+$H172,1),$H172&lt;&gt;0),$G172,0)*тех!BA$6</f>
        <v>0</v>
      </c>
      <c r="AQ172" s="64">
        <f>IF(AND(AQ$3&gt;=$I172,AQ$3&lt;DATE(YEAR($I172),MONTH($I172)+$H172,1),$H172&lt;&gt;0),$G172,0)*тех!BB$6</f>
        <v>0</v>
      </c>
      <c r="AR172" s="64">
        <f>IF(AND(AR$3&gt;=$I172,AR$3&lt;DATE(YEAR($I172),MONTH($I172)+$H172,1),$H172&lt;&gt;0),$G172,0)*тех!BC$6</f>
        <v>0</v>
      </c>
      <c r="AS172" s="64">
        <f>IF(AND(AS$3&gt;=$I172,AS$3&lt;DATE(YEAR($I172),MONTH($I172)+$H172,1),$H172&lt;&gt;0),$G172,0)*тех!BD$6</f>
        <v>0</v>
      </c>
      <c r="AT172" s="64">
        <f>IF(AND(AT$3&gt;=$I172,AT$3&lt;DATE(YEAR($I172),MONTH($I172)+$H172,1),$H172&lt;&gt;0),$G172,0)*тех!BE$6</f>
        <v>0</v>
      </c>
      <c r="AU172" s="64">
        <f>IF(AND(AU$3&gt;=$I172,AU$3&lt;DATE(YEAR($I172),MONTH($I172)+$H172,1),$H172&lt;&gt;0),$G172,0)*тех!BF$6</f>
        <v>0</v>
      </c>
      <c r="AV172" s="64">
        <f>IF(AND(AV$3&gt;=$I172,AV$3&lt;DATE(YEAR($I172),MONTH($I172)+$H172,1),$H172&lt;&gt;0),$G172,0)*тех!BG$6</f>
        <v>0</v>
      </c>
      <c r="AW172" s="64">
        <f>IF(AND(AW$3&gt;=$I172,AW$3&lt;DATE(YEAR($I172),MONTH($I172)+$H172,1),$H172&lt;&gt;0),$G172,0)*тех!BH$6</f>
        <v>0</v>
      </c>
      <c r="AX172" s="64">
        <f>IF(AND(AX$3&gt;=$I172,AX$3&lt;DATE(YEAR($I172),MONTH($I172)+$H172,1),$H172&lt;&gt;0),$G172,0)*тех!BI$6</f>
        <v>0</v>
      </c>
      <c r="AY172" s="64">
        <f>IF(AND(AY$3&gt;=$I172,AY$3&lt;DATE(YEAR($I172),MONTH($I172)+$H172,1),$H172&lt;&gt;0),$G172,0)*тех!BJ$6</f>
        <v>0</v>
      </c>
      <c r="AZ172" s="64">
        <f>IF(AND(AZ$3&gt;=$I172,AZ$3&lt;DATE(YEAR($I172),MONTH($I172)+$H172,1),$H172&lt;&gt;0),$G172,0)*тех!BK$6</f>
        <v>0</v>
      </c>
      <c r="BA172" s="64">
        <f>IF(AND(BA$3&gt;=$I172,BA$3&lt;DATE(YEAR($I172),MONTH($I172)+$H172,1),$H172&lt;&gt;0),$G172,0)*тех!BL$6</f>
        <v>0</v>
      </c>
      <c r="BB172" s="64">
        <f>IF(AND(BB$3&gt;=$I172,BB$3&lt;DATE(YEAR($I172),MONTH($I172)+$H172,1),$H172&lt;&gt;0),$G172,0)*тех!BM$6</f>
        <v>0</v>
      </c>
      <c r="BC172" s="64">
        <f>IF(AND(BC$3&gt;=$I172,BC$3&lt;DATE(YEAR($I172),MONTH($I172)+$H172,1),$H172&lt;&gt;0),$G172,0)*тех!BN$6</f>
        <v>0</v>
      </c>
      <c r="BD172" s="64">
        <f>IF(AND(BD$3&gt;=$I172,BD$3&lt;DATE(YEAR($I172),MONTH($I172)+$H172,1),$H172&lt;&gt;0),$G172,0)*тех!BO$6</f>
        <v>0</v>
      </c>
      <c r="BE172" s="64">
        <f>IF(AND(BE$3&gt;=$I172,BE$3&lt;DATE(YEAR($I172),MONTH($I172)+$H172,1),$H172&lt;&gt;0),$G172,0)*тех!BP$6</f>
        <v>0</v>
      </c>
      <c r="BF172" s="64">
        <f>IF(AND(BF$3&gt;=$I172,BF$3&lt;DATE(YEAR($I172),MONTH($I172)+$H172,1),$H172&lt;&gt;0),$G172,0)*тех!BQ$6</f>
        <v>0</v>
      </c>
      <c r="BG172" s="64">
        <f>IF(AND(BG$3&gt;=$I172,BG$3&lt;DATE(YEAR($I172),MONTH($I172)+$H172,1),$H172&lt;&gt;0),$G172,0)*тех!BR$6</f>
        <v>0</v>
      </c>
      <c r="BH172" s="64">
        <f>IF(AND(BH$3&gt;=$I172,BH$3&lt;DATE(YEAR($I172),MONTH($I172)+$H172,1),$H172&lt;&gt;0),$G172,0)*тех!BS$6</f>
        <v>0</v>
      </c>
      <c r="BI172" s="64">
        <f>IF(AND(BI$3&gt;=$I172,BI$3&lt;DATE(YEAR($I172),MONTH($I172)+$H172,1),$H172&lt;&gt;0),$G172,0)*тех!BT$6</f>
        <v>0</v>
      </c>
      <c r="BJ172" s="64">
        <f>IF(AND(BJ$3&gt;=$I172,BJ$3&lt;DATE(YEAR($I172),MONTH($I172)+$H172,1),$H172&lt;&gt;0),$G172,0)*тех!BU$6</f>
        <v>0</v>
      </c>
      <c r="BK172" s="64">
        <f>IF(AND(BK$3&gt;=$I172,BK$3&lt;DATE(YEAR($I172),MONTH($I172)+$H172,1),$H172&lt;&gt;0),$G172,0)*тех!BV$6</f>
        <v>0</v>
      </c>
      <c r="BL172" s="64">
        <f>IF(AND(BL$3&gt;=$I172,BL$3&lt;DATE(YEAR($I172),MONTH($I172)+$H172,1),$H172&lt;&gt;0),$G172,0)*тех!BW$6</f>
        <v>0</v>
      </c>
      <c r="BM172" s="64">
        <f>IF(AND(BM$3&gt;=$I172,BM$3&lt;DATE(YEAR($I172),MONTH($I172)+$H172,1),$H172&lt;&gt;0),$G172,0)*тех!BX$6</f>
        <v>0</v>
      </c>
      <c r="BN172" s="64">
        <f>IF(AND(BN$3&gt;=$I172,BN$3&lt;DATE(YEAR($I172),MONTH($I172)+$H172,1),$H172&lt;&gt;0),$G172,0)*тех!BY$6</f>
        <v>0</v>
      </c>
      <c r="BO172" s="64">
        <f>IF(AND(BO$3&gt;=$I172,BO$3&lt;DATE(YEAR($I172),MONTH($I172)+$H172,1),$H172&lt;&gt;0),$G172,0)*тех!BZ$6</f>
        <v>0</v>
      </c>
      <c r="BP172" s="64">
        <f>IF(AND(BP$3&gt;=$I172,BP$3&lt;DATE(YEAR($I172),MONTH($I172)+$H172,1),$H172&lt;&gt;0),$G172,0)*тех!CA$6</f>
        <v>0</v>
      </c>
      <c r="BQ172" s="64">
        <f>IF(AND(BQ$3&gt;=$I172,BQ$3&lt;DATE(YEAR($I172),MONTH($I172)+$H172,1),$H172&lt;&gt;0),$G172,0)*тех!CB$6</f>
        <v>0</v>
      </c>
      <c r="BR172" s="64">
        <f>IF(AND(BR$3&gt;=$I172,BR$3&lt;DATE(YEAR($I172),MONTH($I172)+$H172,1),$H172&lt;&gt;0),$G172,0)*тех!CC$6</f>
        <v>0</v>
      </c>
      <c r="BS172" s="64">
        <f>IF(AND(BS$3&gt;=$I172,BS$3&lt;DATE(YEAR($I172),MONTH($I172)+$H172,1),$H172&lt;&gt;0),$G172,0)*тех!CD$6</f>
        <v>0</v>
      </c>
      <c r="BT172" s="64">
        <f>IF(AND(BT$3&gt;=$I172,BT$3&lt;DATE(YEAR($I172),MONTH($I172)+$H172,1),$H172&lt;&gt;0),$G172,0)*тех!CE$6</f>
        <v>0</v>
      </c>
    </row>
    <row r="173" spans="2:72" hidden="1">
      <c r="B173" s="3">
        <v>17</v>
      </c>
      <c r="C173" s="19"/>
      <c r="D173" s="80" t="s">
        <v>100</v>
      </c>
      <c r="E173" s="19"/>
      <c r="F173" s="19"/>
      <c r="G173" s="76">
        <f t="shared" si="78"/>
        <v>0</v>
      </c>
      <c r="H173" s="19"/>
      <c r="I173" s="19"/>
      <c r="J173" s="106" t="s">
        <v>100</v>
      </c>
      <c r="K173" s="106" t="s">
        <v>100</v>
      </c>
      <c r="M173" s="64">
        <f>IF(AND(M$3&gt;=$I173,M$3&lt;DATE(YEAR($I173),MONTH($I173)+$H173,1),$H173&lt;&gt;0),$G173,0)*тех!X$6</f>
        <v>0</v>
      </c>
      <c r="N173" s="64">
        <f>IF(AND(N$3&gt;=$I173,N$3&lt;DATE(YEAR($I173),MONTH($I173)+$H173,1),$H173&lt;&gt;0),$G173,0)*тех!Y$6</f>
        <v>0</v>
      </c>
      <c r="O173" s="64">
        <f>IF(AND(O$3&gt;=$I173,O$3&lt;DATE(YEAR($I173),MONTH($I173)+$H173,1),$H173&lt;&gt;0),$G173,0)*тех!Z$6</f>
        <v>0</v>
      </c>
      <c r="P173" s="64">
        <f>IF(AND(P$3&gt;=$I173,P$3&lt;DATE(YEAR($I173),MONTH($I173)+$H173,1),$H173&lt;&gt;0),$G173,0)*тех!AA$6</f>
        <v>0</v>
      </c>
      <c r="Q173" s="64">
        <f>IF(AND(Q$3&gt;=$I173,Q$3&lt;DATE(YEAR($I173),MONTH($I173)+$H173,1),$H173&lt;&gt;0),$G173,0)*тех!AB$6</f>
        <v>0</v>
      </c>
      <c r="R173" s="64">
        <f>IF(AND(R$3&gt;=$I173,R$3&lt;DATE(YEAR($I173),MONTH($I173)+$H173,1),$H173&lt;&gt;0),$G173,0)*тех!AC$6</f>
        <v>0</v>
      </c>
      <c r="S173" s="64">
        <f>IF(AND(S$3&gt;=$I173,S$3&lt;DATE(YEAR($I173),MONTH($I173)+$H173,1),$H173&lt;&gt;0),$G173,0)*тех!AD$6</f>
        <v>0</v>
      </c>
      <c r="T173" s="64">
        <f>IF(AND(T$3&gt;=$I173,T$3&lt;DATE(YEAR($I173),MONTH($I173)+$H173,1),$H173&lt;&gt;0),$G173,0)*тех!AE$6</f>
        <v>0</v>
      </c>
      <c r="U173" s="64">
        <f>IF(AND(U$3&gt;=$I173,U$3&lt;DATE(YEAR($I173),MONTH($I173)+$H173,1),$H173&lt;&gt;0),$G173,0)*тех!AF$6</f>
        <v>0</v>
      </c>
      <c r="V173" s="64">
        <f>IF(AND(V$3&gt;=$I173,V$3&lt;DATE(YEAR($I173),MONTH($I173)+$H173,1),$H173&lt;&gt;0),$G173,0)*тех!AG$6</f>
        <v>0</v>
      </c>
      <c r="W173" s="64">
        <f>IF(AND(W$3&gt;=$I173,W$3&lt;DATE(YEAR($I173),MONTH($I173)+$H173,1),$H173&lt;&gt;0),$G173,0)*тех!AH$6</f>
        <v>0</v>
      </c>
      <c r="X173" s="64">
        <f>IF(AND(X$3&gt;=$I173,X$3&lt;DATE(YEAR($I173),MONTH($I173)+$H173,1),$H173&lt;&gt;0),$G173,0)*тех!AI$6</f>
        <v>0</v>
      </c>
      <c r="Y173" s="64">
        <f>IF(AND(Y$3&gt;=$I173,Y$3&lt;DATE(YEAR($I173),MONTH($I173)+$H173,1),$H173&lt;&gt;0),$G173,0)*тех!AJ$6</f>
        <v>0</v>
      </c>
      <c r="Z173" s="64">
        <f>IF(AND(Z$3&gt;=$I173,Z$3&lt;DATE(YEAR($I173),MONTH($I173)+$H173,1),$H173&lt;&gt;0),$G173,0)*тех!AK$6</f>
        <v>0</v>
      </c>
      <c r="AA173" s="64">
        <f>IF(AND(AA$3&gt;=$I173,AA$3&lt;DATE(YEAR($I173),MONTH($I173)+$H173,1),$H173&lt;&gt;0),$G173,0)*тех!AL$6</f>
        <v>0</v>
      </c>
      <c r="AB173" s="64">
        <f>IF(AND(AB$3&gt;=$I173,AB$3&lt;DATE(YEAR($I173),MONTH($I173)+$H173,1),$H173&lt;&gt;0),$G173,0)*тех!AM$6</f>
        <v>0</v>
      </c>
      <c r="AC173" s="64">
        <f>IF(AND(AC$3&gt;=$I173,AC$3&lt;DATE(YEAR($I173),MONTH($I173)+$H173,1),$H173&lt;&gt;0),$G173,0)*тех!AN$6</f>
        <v>0</v>
      </c>
      <c r="AD173" s="64">
        <f>IF(AND(AD$3&gt;=$I173,AD$3&lt;DATE(YEAR($I173),MONTH($I173)+$H173,1),$H173&lt;&gt;0),$G173,0)*тех!AO$6</f>
        <v>0</v>
      </c>
      <c r="AE173" s="64">
        <f>IF(AND(AE$3&gt;=$I173,AE$3&lt;DATE(YEAR($I173),MONTH($I173)+$H173,1),$H173&lt;&gt;0),$G173,0)*тех!AP$6</f>
        <v>0</v>
      </c>
      <c r="AF173" s="64">
        <f>IF(AND(AF$3&gt;=$I173,AF$3&lt;DATE(YEAR($I173),MONTH($I173)+$H173,1),$H173&lt;&gt;0),$G173,0)*тех!AQ$6</f>
        <v>0</v>
      </c>
      <c r="AG173" s="64">
        <f>IF(AND(AG$3&gt;=$I173,AG$3&lt;DATE(YEAR($I173),MONTH($I173)+$H173,1),$H173&lt;&gt;0),$G173,0)*тех!AR$6</f>
        <v>0</v>
      </c>
      <c r="AH173" s="64">
        <f>IF(AND(AH$3&gt;=$I173,AH$3&lt;DATE(YEAR($I173),MONTH($I173)+$H173,1),$H173&lt;&gt;0),$G173,0)*тех!AS$6</f>
        <v>0</v>
      </c>
      <c r="AI173" s="64">
        <f>IF(AND(AI$3&gt;=$I173,AI$3&lt;DATE(YEAR($I173),MONTH($I173)+$H173,1),$H173&lt;&gt;0),$G173,0)*тех!AT$6</f>
        <v>0</v>
      </c>
      <c r="AJ173" s="64">
        <f>IF(AND(AJ$3&gt;=$I173,AJ$3&lt;DATE(YEAR($I173),MONTH($I173)+$H173,1),$H173&lt;&gt;0),$G173,0)*тех!AU$6</f>
        <v>0</v>
      </c>
      <c r="AK173" s="64">
        <f>IF(AND(AK$3&gt;=$I173,AK$3&lt;DATE(YEAR($I173),MONTH($I173)+$H173,1),$H173&lt;&gt;0),$G173,0)*тех!AV$6</f>
        <v>0</v>
      </c>
      <c r="AL173" s="64">
        <f>IF(AND(AL$3&gt;=$I173,AL$3&lt;DATE(YEAR($I173),MONTH($I173)+$H173,1),$H173&lt;&gt;0),$G173,0)*тех!AW$6</f>
        <v>0</v>
      </c>
      <c r="AM173" s="64">
        <f>IF(AND(AM$3&gt;=$I173,AM$3&lt;DATE(YEAR($I173),MONTH($I173)+$H173,1),$H173&lt;&gt;0),$G173,0)*тех!AX$6</f>
        <v>0</v>
      </c>
      <c r="AN173" s="64">
        <f>IF(AND(AN$3&gt;=$I173,AN$3&lt;DATE(YEAR($I173),MONTH($I173)+$H173,1),$H173&lt;&gt;0),$G173,0)*тех!AY$6</f>
        <v>0</v>
      </c>
      <c r="AO173" s="64">
        <f>IF(AND(AO$3&gt;=$I173,AO$3&lt;DATE(YEAR($I173),MONTH($I173)+$H173,1),$H173&lt;&gt;0),$G173,0)*тех!AZ$6</f>
        <v>0</v>
      </c>
      <c r="AP173" s="64">
        <f>IF(AND(AP$3&gt;=$I173,AP$3&lt;DATE(YEAR($I173),MONTH($I173)+$H173,1),$H173&lt;&gt;0),$G173,0)*тех!BA$6</f>
        <v>0</v>
      </c>
      <c r="AQ173" s="64">
        <f>IF(AND(AQ$3&gt;=$I173,AQ$3&lt;DATE(YEAR($I173),MONTH($I173)+$H173,1),$H173&lt;&gt;0),$G173,0)*тех!BB$6</f>
        <v>0</v>
      </c>
      <c r="AR173" s="64">
        <f>IF(AND(AR$3&gt;=$I173,AR$3&lt;DATE(YEAR($I173),MONTH($I173)+$H173,1),$H173&lt;&gt;0),$G173,0)*тех!BC$6</f>
        <v>0</v>
      </c>
      <c r="AS173" s="64">
        <f>IF(AND(AS$3&gt;=$I173,AS$3&lt;DATE(YEAR($I173),MONTH($I173)+$H173,1),$H173&lt;&gt;0),$G173,0)*тех!BD$6</f>
        <v>0</v>
      </c>
      <c r="AT173" s="64">
        <f>IF(AND(AT$3&gt;=$I173,AT$3&lt;DATE(YEAR($I173),MONTH($I173)+$H173,1),$H173&lt;&gt;0),$G173,0)*тех!BE$6</f>
        <v>0</v>
      </c>
      <c r="AU173" s="64">
        <f>IF(AND(AU$3&gt;=$I173,AU$3&lt;DATE(YEAR($I173),MONTH($I173)+$H173,1),$H173&lt;&gt;0),$G173,0)*тех!BF$6</f>
        <v>0</v>
      </c>
      <c r="AV173" s="64">
        <f>IF(AND(AV$3&gt;=$I173,AV$3&lt;DATE(YEAR($I173),MONTH($I173)+$H173,1),$H173&lt;&gt;0),$G173,0)*тех!BG$6</f>
        <v>0</v>
      </c>
      <c r="AW173" s="64">
        <f>IF(AND(AW$3&gt;=$I173,AW$3&lt;DATE(YEAR($I173),MONTH($I173)+$H173,1),$H173&lt;&gt;0),$G173,0)*тех!BH$6</f>
        <v>0</v>
      </c>
      <c r="AX173" s="64">
        <f>IF(AND(AX$3&gt;=$I173,AX$3&lt;DATE(YEAR($I173),MONTH($I173)+$H173,1),$H173&lt;&gt;0),$G173,0)*тех!BI$6</f>
        <v>0</v>
      </c>
      <c r="AY173" s="64">
        <f>IF(AND(AY$3&gt;=$I173,AY$3&lt;DATE(YEAR($I173),MONTH($I173)+$H173,1),$H173&lt;&gt;0),$G173,0)*тех!BJ$6</f>
        <v>0</v>
      </c>
      <c r="AZ173" s="64">
        <f>IF(AND(AZ$3&gt;=$I173,AZ$3&lt;DATE(YEAR($I173),MONTH($I173)+$H173,1),$H173&lt;&gt;0),$G173,0)*тех!BK$6</f>
        <v>0</v>
      </c>
      <c r="BA173" s="64">
        <f>IF(AND(BA$3&gt;=$I173,BA$3&lt;DATE(YEAR($I173),MONTH($I173)+$H173,1),$H173&lt;&gt;0),$G173,0)*тех!BL$6</f>
        <v>0</v>
      </c>
      <c r="BB173" s="64">
        <f>IF(AND(BB$3&gt;=$I173,BB$3&lt;DATE(YEAR($I173),MONTH($I173)+$H173,1),$H173&lt;&gt;0),$G173,0)*тех!BM$6</f>
        <v>0</v>
      </c>
      <c r="BC173" s="64">
        <f>IF(AND(BC$3&gt;=$I173,BC$3&lt;DATE(YEAR($I173),MONTH($I173)+$H173,1),$H173&lt;&gt;0),$G173,0)*тех!BN$6</f>
        <v>0</v>
      </c>
      <c r="BD173" s="64">
        <f>IF(AND(BD$3&gt;=$I173,BD$3&lt;DATE(YEAR($I173),MONTH($I173)+$H173,1),$H173&lt;&gt;0),$G173,0)*тех!BO$6</f>
        <v>0</v>
      </c>
      <c r="BE173" s="64">
        <f>IF(AND(BE$3&gt;=$I173,BE$3&lt;DATE(YEAR($I173),MONTH($I173)+$H173,1),$H173&lt;&gt;0),$G173,0)*тех!BP$6</f>
        <v>0</v>
      </c>
      <c r="BF173" s="64">
        <f>IF(AND(BF$3&gt;=$I173,BF$3&lt;DATE(YEAR($I173),MONTH($I173)+$H173,1),$H173&lt;&gt;0),$G173,0)*тех!BQ$6</f>
        <v>0</v>
      </c>
      <c r="BG173" s="64">
        <f>IF(AND(BG$3&gt;=$I173,BG$3&lt;DATE(YEAR($I173),MONTH($I173)+$H173,1),$H173&lt;&gt;0),$G173,0)*тех!BR$6</f>
        <v>0</v>
      </c>
      <c r="BH173" s="64">
        <f>IF(AND(BH$3&gt;=$I173,BH$3&lt;DATE(YEAR($I173),MONTH($I173)+$H173,1),$H173&lt;&gt;0),$G173,0)*тех!BS$6</f>
        <v>0</v>
      </c>
      <c r="BI173" s="64">
        <f>IF(AND(BI$3&gt;=$I173,BI$3&lt;DATE(YEAR($I173),MONTH($I173)+$H173,1),$H173&lt;&gt;0),$G173,0)*тех!BT$6</f>
        <v>0</v>
      </c>
      <c r="BJ173" s="64">
        <f>IF(AND(BJ$3&gt;=$I173,BJ$3&lt;DATE(YEAR($I173),MONTH($I173)+$H173,1),$H173&lt;&gt;0),$G173,0)*тех!BU$6</f>
        <v>0</v>
      </c>
      <c r="BK173" s="64">
        <f>IF(AND(BK$3&gt;=$I173,BK$3&lt;DATE(YEAR($I173),MONTH($I173)+$H173,1),$H173&lt;&gt;0),$G173,0)*тех!BV$6</f>
        <v>0</v>
      </c>
      <c r="BL173" s="64">
        <f>IF(AND(BL$3&gt;=$I173,BL$3&lt;DATE(YEAR($I173),MONTH($I173)+$H173,1),$H173&lt;&gt;0),$G173,0)*тех!BW$6</f>
        <v>0</v>
      </c>
      <c r="BM173" s="64">
        <f>IF(AND(BM$3&gt;=$I173,BM$3&lt;DATE(YEAR($I173),MONTH($I173)+$H173,1),$H173&lt;&gt;0),$G173,0)*тех!BX$6</f>
        <v>0</v>
      </c>
      <c r="BN173" s="64">
        <f>IF(AND(BN$3&gt;=$I173,BN$3&lt;DATE(YEAR($I173),MONTH($I173)+$H173,1),$H173&lt;&gt;0),$G173,0)*тех!BY$6</f>
        <v>0</v>
      </c>
      <c r="BO173" s="64">
        <f>IF(AND(BO$3&gt;=$I173,BO$3&lt;DATE(YEAR($I173),MONTH($I173)+$H173,1),$H173&lt;&gt;0),$G173,0)*тех!BZ$6</f>
        <v>0</v>
      </c>
      <c r="BP173" s="64">
        <f>IF(AND(BP$3&gt;=$I173,BP$3&lt;DATE(YEAR($I173),MONTH($I173)+$H173,1),$H173&lt;&gt;0),$G173,0)*тех!CA$6</f>
        <v>0</v>
      </c>
      <c r="BQ173" s="64">
        <f>IF(AND(BQ$3&gt;=$I173,BQ$3&lt;DATE(YEAR($I173),MONTH($I173)+$H173,1),$H173&lt;&gt;0),$G173,0)*тех!CB$6</f>
        <v>0</v>
      </c>
      <c r="BR173" s="64">
        <f>IF(AND(BR$3&gt;=$I173,BR$3&lt;DATE(YEAR($I173),MONTH($I173)+$H173,1),$H173&lt;&gt;0),$G173,0)*тех!CC$6</f>
        <v>0</v>
      </c>
      <c r="BS173" s="64">
        <f>IF(AND(BS$3&gt;=$I173,BS$3&lt;DATE(YEAR($I173),MONTH($I173)+$H173,1),$H173&lt;&gt;0),$G173,0)*тех!CD$6</f>
        <v>0</v>
      </c>
      <c r="BT173" s="64">
        <f>IF(AND(BT$3&gt;=$I173,BT$3&lt;DATE(YEAR($I173),MONTH($I173)+$H173,1),$H173&lt;&gt;0),$G173,0)*тех!CE$6</f>
        <v>0</v>
      </c>
    </row>
    <row r="174" spans="2:72" hidden="1">
      <c r="B174" s="3">
        <v>18</v>
      </c>
      <c r="C174" s="19"/>
      <c r="D174" s="80" t="s">
        <v>100</v>
      </c>
      <c r="E174" s="19"/>
      <c r="F174" s="19"/>
      <c r="G174" s="76">
        <f t="shared" si="78"/>
        <v>0</v>
      </c>
      <c r="H174" s="19"/>
      <c r="I174" s="19"/>
      <c r="J174" s="106" t="s">
        <v>100</v>
      </c>
      <c r="K174" s="106" t="s">
        <v>100</v>
      </c>
      <c r="M174" s="64">
        <f>IF(AND(M$3&gt;=$I174,M$3&lt;DATE(YEAR($I174),MONTH($I174)+$H174,1),$H174&lt;&gt;0),$G174,0)*тех!X$6</f>
        <v>0</v>
      </c>
      <c r="N174" s="64">
        <f>IF(AND(N$3&gt;=$I174,N$3&lt;DATE(YEAR($I174),MONTH($I174)+$H174,1),$H174&lt;&gt;0),$G174,0)*тех!Y$6</f>
        <v>0</v>
      </c>
      <c r="O174" s="64">
        <f>IF(AND(O$3&gt;=$I174,O$3&lt;DATE(YEAR($I174),MONTH($I174)+$H174,1),$H174&lt;&gt;0),$G174,0)*тех!Z$6</f>
        <v>0</v>
      </c>
      <c r="P174" s="64">
        <f>IF(AND(P$3&gt;=$I174,P$3&lt;DATE(YEAR($I174),MONTH($I174)+$H174,1),$H174&lt;&gt;0),$G174,0)*тех!AA$6</f>
        <v>0</v>
      </c>
      <c r="Q174" s="64">
        <f>IF(AND(Q$3&gt;=$I174,Q$3&lt;DATE(YEAR($I174),MONTH($I174)+$H174,1),$H174&lt;&gt;0),$G174,0)*тех!AB$6</f>
        <v>0</v>
      </c>
      <c r="R174" s="64">
        <f>IF(AND(R$3&gt;=$I174,R$3&lt;DATE(YEAR($I174),MONTH($I174)+$H174,1),$H174&lt;&gt;0),$G174,0)*тех!AC$6</f>
        <v>0</v>
      </c>
      <c r="S174" s="64">
        <f>IF(AND(S$3&gt;=$I174,S$3&lt;DATE(YEAR($I174),MONTH($I174)+$H174,1),$H174&lt;&gt;0),$G174,0)*тех!AD$6</f>
        <v>0</v>
      </c>
      <c r="T174" s="64">
        <f>IF(AND(T$3&gt;=$I174,T$3&lt;DATE(YEAR($I174),MONTH($I174)+$H174,1),$H174&lt;&gt;0),$G174,0)*тех!AE$6</f>
        <v>0</v>
      </c>
      <c r="U174" s="64">
        <f>IF(AND(U$3&gt;=$I174,U$3&lt;DATE(YEAR($I174),MONTH($I174)+$H174,1),$H174&lt;&gt;0),$G174,0)*тех!AF$6</f>
        <v>0</v>
      </c>
      <c r="V174" s="64">
        <f>IF(AND(V$3&gt;=$I174,V$3&lt;DATE(YEAR($I174),MONTH($I174)+$H174,1),$H174&lt;&gt;0),$G174,0)*тех!AG$6</f>
        <v>0</v>
      </c>
      <c r="W174" s="64">
        <f>IF(AND(W$3&gt;=$I174,W$3&lt;DATE(YEAR($I174),MONTH($I174)+$H174,1),$H174&lt;&gt;0),$G174,0)*тех!AH$6</f>
        <v>0</v>
      </c>
      <c r="X174" s="64">
        <f>IF(AND(X$3&gt;=$I174,X$3&lt;DATE(YEAR($I174),MONTH($I174)+$H174,1),$H174&lt;&gt;0),$G174,0)*тех!AI$6</f>
        <v>0</v>
      </c>
      <c r="Y174" s="64">
        <f>IF(AND(Y$3&gt;=$I174,Y$3&lt;DATE(YEAR($I174),MONTH($I174)+$H174,1),$H174&lt;&gt;0),$G174,0)*тех!AJ$6</f>
        <v>0</v>
      </c>
      <c r="Z174" s="64">
        <f>IF(AND(Z$3&gt;=$I174,Z$3&lt;DATE(YEAR($I174),MONTH($I174)+$H174,1),$H174&lt;&gt;0),$G174,0)*тех!AK$6</f>
        <v>0</v>
      </c>
      <c r="AA174" s="64">
        <f>IF(AND(AA$3&gt;=$I174,AA$3&lt;DATE(YEAR($I174),MONTH($I174)+$H174,1),$H174&lt;&gt;0),$G174,0)*тех!AL$6</f>
        <v>0</v>
      </c>
      <c r="AB174" s="64">
        <f>IF(AND(AB$3&gt;=$I174,AB$3&lt;DATE(YEAR($I174),MONTH($I174)+$H174,1),$H174&lt;&gt;0),$G174,0)*тех!AM$6</f>
        <v>0</v>
      </c>
      <c r="AC174" s="64">
        <f>IF(AND(AC$3&gt;=$I174,AC$3&lt;DATE(YEAR($I174),MONTH($I174)+$H174,1),$H174&lt;&gt;0),$G174,0)*тех!AN$6</f>
        <v>0</v>
      </c>
      <c r="AD174" s="64">
        <f>IF(AND(AD$3&gt;=$I174,AD$3&lt;DATE(YEAR($I174),MONTH($I174)+$H174,1),$H174&lt;&gt;0),$G174,0)*тех!AO$6</f>
        <v>0</v>
      </c>
      <c r="AE174" s="64">
        <f>IF(AND(AE$3&gt;=$I174,AE$3&lt;DATE(YEAR($I174),MONTH($I174)+$H174,1),$H174&lt;&gt;0),$G174,0)*тех!AP$6</f>
        <v>0</v>
      </c>
      <c r="AF174" s="64">
        <f>IF(AND(AF$3&gt;=$I174,AF$3&lt;DATE(YEAR($I174),MONTH($I174)+$H174,1),$H174&lt;&gt;0),$G174,0)*тех!AQ$6</f>
        <v>0</v>
      </c>
      <c r="AG174" s="64">
        <f>IF(AND(AG$3&gt;=$I174,AG$3&lt;DATE(YEAR($I174),MONTH($I174)+$H174,1),$H174&lt;&gt;0),$G174,0)*тех!AR$6</f>
        <v>0</v>
      </c>
      <c r="AH174" s="64">
        <f>IF(AND(AH$3&gt;=$I174,AH$3&lt;DATE(YEAR($I174),MONTH($I174)+$H174,1),$H174&lt;&gt;0),$G174,0)*тех!AS$6</f>
        <v>0</v>
      </c>
      <c r="AI174" s="64">
        <f>IF(AND(AI$3&gt;=$I174,AI$3&lt;DATE(YEAR($I174),MONTH($I174)+$H174,1),$H174&lt;&gt;0),$G174,0)*тех!AT$6</f>
        <v>0</v>
      </c>
      <c r="AJ174" s="64">
        <f>IF(AND(AJ$3&gt;=$I174,AJ$3&lt;DATE(YEAR($I174),MONTH($I174)+$H174,1),$H174&lt;&gt;0),$G174,0)*тех!AU$6</f>
        <v>0</v>
      </c>
      <c r="AK174" s="64">
        <f>IF(AND(AK$3&gt;=$I174,AK$3&lt;DATE(YEAR($I174),MONTH($I174)+$H174,1),$H174&lt;&gt;0),$G174,0)*тех!AV$6</f>
        <v>0</v>
      </c>
      <c r="AL174" s="64">
        <f>IF(AND(AL$3&gt;=$I174,AL$3&lt;DATE(YEAR($I174),MONTH($I174)+$H174,1),$H174&lt;&gt;0),$G174,0)*тех!AW$6</f>
        <v>0</v>
      </c>
      <c r="AM174" s="64">
        <f>IF(AND(AM$3&gt;=$I174,AM$3&lt;DATE(YEAR($I174),MONTH($I174)+$H174,1),$H174&lt;&gt;0),$G174,0)*тех!AX$6</f>
        <v>0</v>
      </c>
      <c r="AN174" s="64">
        <f>IF(AND(AN$3&gt;=$I174,AN$3&lt;DATE(YEAR($I174),MONTH($I174)+$H174,1),$H174&lt;&gt;0),$G174,0)*тех!AY$6</f>
        <v>0</v>
      </c>
      <c r="AO174" s="64">
        <f>IF(AND(AO$3&gt;=$I174,AO$3&lt;DATE(YEAR($I174),MONTH($I174)+$H174,1),$H174&lt;&gt;0),$G174,0)*тех!AZ$6</f>
        <v>0</v>
      </c>
      <c r="AP174" s="64">
        <f>IF(AND(AP$3&gt;=$I174,AP$3&lt;DATE(YEAR($I174),MONTH($I174)+$H174,1),$H174&lt;&gt;0),$G174,0)*тех!BA$6</f>
        <v>0</v>
      </c>
      <c r="AQ174" s="64">
        <f>IF(AND(AQ$3&gt;=$I174,AQ$3&lt;DATE(YEAR($I174),MONTH($I174)+$H174,1),$H174&lt;&gt;0),$G174,0)*тех!BB$6</f>
        <v>0</v>
      </c>
      <c r="AR174" s="64">
        <f>IF(AND(AR$3&gt;=$I174,AR$3&lt;DATE(YEAR($I174),MONTH($I174)+$H174,1),$H174&lt;&gt;0),$G174,0)*тех!BC$6</f>
        <v>0</v>
      </c>
      <c r="AS174" s="64">
        <f>IF(AND(AS$3&gt;=$I174,AS$3&lt;DATE(YEAR($I174),MONTH($I174)+$H174,1),$H174&lt;&gt;0),$G174,0)*тех!BD$6</f>
        <v>0</v>
      </c>
      <c r="AT174" s="64">
        <f>IF(AND(AT$3&gt;=$I174,AT$3&lt;DATE(YEAR($I174),MONTH($I174)+$H174,1),$H174&lt;&gt;0),$G174,0)*тех!BE$6</f>
        <v>0</v>
      </c>
      <c r="AU174" s="64">
        <f>IF(AND(AU$3&gt;=$I174,AU$3&lt;DATE(YEAR($I174),MONTH($I174)+$H174,1),$H174&lt;&gt;0),$G174,0)*тех!BF$6</f>
        <v>0</v>
      </c>
      <c r="AV174" s="64">
        <f>IF(AND(AV$3&gt;=$I174,AV$3&lt;DATE(YEAR($I174),MONTH($I174)+$H174,1),$H174&lt;&gt;0),$G174,0)*тех!BG$6</f>
        <v>0</v>
      </c>
      <c r="AW174" s="64">
        <f>IF(AND(AW$3&gt;=$I174,AW$3&lt;DATE(YEAR($I174),MONTH($I174)+$H174,1),$H174&lt;&gt;0),$G174,0)*тех!BH$6</f>
        <v>0</v>
      </c>
      <c r="AX174" s="64">
        <f>IF(AND(AX$3&gt;=$I174,AX$3&lt;DATE(YEAR($I174),MONTH($I174)+$H174,1),$H174&lt;&gt;0),$G174,0)*тех!BI$6</f>
        <v>0</v>
      </c>
      <c r="AY174" s="64">
        <f>IF(AND(AY$3&gt;=$I174,AY$3&lt;DATE(YEAR($I174),MONTH($I174)+$H174,1),$H174&lt;&gt;0),$G174,0)*тех!BJ$6</f>
        <v>0</v>
      </c>
      <c r="AZ174" s="64">
        <f>IF(AND(AZ$3&gt;=$I174,AZ$3&lt;DATE(YEAR($I174),MONTH($I174)+$H174,1),$H174&lt;&gt;0),$G174,0)*тех!BK$6</f>
        <v>0</v>
      </c>
      <c r="BA174" s="64">
        <f>IF(AND(BA$3&gt;=$I174,BA$3&lt;DATE(YEAR($I174),MONTH($I174)+$H174,1),$H174&lt;&gt;0),$G174,0)*тех!BL$6</f>
        <v>0</v>
      </c>
      <c r="BB174" s="64">
        <f>IF(AND(BB$3&gt;=$I174,BB$3&lt;DATE(YEAR($I174),MONTH($I174)+$H174,1),$H174&lt;&gt;0),$G174,0)*тех!BM$6</f>
        <v>0</v>
      </c>
      <c r="BC174" s="64">
        <f>IF(AND(BC$3&gt;=$I174,BC$3&lt;DATE(YEAR($I174),MONTH($I174)+$H174,1),$H174&lt;&gt;0),$G174,0)*тех!BN$6</f>
        <v>0</v>
      </c>
      <c r="BD174" s="64">
        <f>IF(AND(BD$3&gt;=$I174,BD$3&lt;DATE(YEAR($I174),MONTH($I174)+$H174,1),$H174&lt;&gt;0),$G174,0)*тех!BO$6</f>
        <v>0</v>
      </c>
      <c r="BE174" s="64">
        <f>IF(AND(BE$3&gt;=$I174,BE$3&lt;DATE(YEAR($I174),MONTH($I174)+$H174,1),$H174&lt;&gt;0),$G174,0)*тех!BP$6</f>
        <v>0</v>
      </c>
      <c r="BF174" s="64">
        <f>IF(AND(BF$3&gt;=$I174,BF$3&lt;DATE(YEAR($I174),MONTH($I174)+$H174,1),$H174&lt;&gt;0),$G174,0)*тех!BQ$6</f>
        <v>0</v>
      </c>
      <c r="BG174" s="64">
        <f>IF(AND(BG$3&gt;=$I174,BG$3&lt;DATE(YEAR($I174),MONTH($I174)+$H174,1),$H174&lt;&gt;0),$G174,0)*тех!BR$6</f>
        <v>0</v>
      </c>
      <c r="BH174" s="64">
        <f>IF(AND(BH$3&gt;=$I174,BH$3&lt;DATE(YEAR($I174),MONTH($I174)+$H174,1),$H174&lt;&gt;0),$G174,0)*тех!BS$6</f>
        <v>0</v>
      </c>
      <c r="BI174" s="64">
        <f>IF(AND(BI$3&gt;=$I174,BI$3&lt;DATE(YEAR($I174),MONTH($I174)+$H174,1),$H174&lt;&gt;0),$G174,0)*тех!BT$6</f>
        <v>0</v>
      </c>
      <c r="BJ174" s="64">
        <f>IF(AND(BJ$3&gt;=$I174,BJ$3&lt;DATE(YEAR($I174),MONTH($I174)+$H174,1),$H174&lt;&gt;0),$G174,0)*тех!BU$6</f>
        <v>0</v>
      </c>
      <c r="BK174" s="64">
        <f>IF(AND(BK$3&gt;=$I174,BK$3&lt;DATE(YEAR($I174),MONTH($I174)+$H174,1),$H174&lt;&gt;0),$G174,0)*тех!BV$6</f>
        <v>0</v>
      </c>
      <c r="BL174" s="64">
        <f>IF(AND(BL$3&gt;=$I174,BL$3&lt;DATE(YEAR($I174),MONTH($I174)+$H174,1),$H174&lt;&gt;0),$G174,0)*тех!BW$6</f>
        <v>0</v>
      </c>
      <c r="BM174" s="64">
        <f>IF(AND(BM$3&gt;=$I174,BM$3&lt;DATE(YEAR($I174),MONTH($I174)+$H174,1),$H174&lt;&gt;0),$G174,0)*тех!BX$6</f>
        <v>0</v>
      </c>
      <c r="BN174" s="64">
        <f>IF(AND(BN$3&gt;=$I174,BN$3&lt;DATE(YEAR($I174),MONTH($I174)+$H174,1),$H174&lt;&gt;0),$G174,0)*тех!BY$6</f>
        <v>0</v>
      </c>
      <c r="BO174" s="64">
        <f>IF(AND(BO$3&gt;=$I174,BO$3&lt;DATE(YEAR($I174),MONTH($I174)+$H174,1),$H174&lt;&gt;0),$G174,0)*тех!BZ$6</f>
        <v>0</v>
      </c>
      <c r="BP174" s="64">
        <f>IF(AND(BP$3&gt;=$I174,BP$3&lt;DATE(YEAR($I174),MONTH($I174)+$H174,1),$H174&lt;&gt;0),$G174,0)*тех!CA$6</f>
        <v>0</v>
      </c>
      <c r="BQ174" s="64">
        <f>IF(AND(BQ$3&gt;=$I174,BQ$3&lt;DATE(YEAR($I174),MONTH($I174)+$H174,1),$H174&lt;&gt;0),$G174,0)*тех!CB$6</f>
        <v>0</v>
      </c>
      <c r="BR174" s="64">
        <f>IF(AND(BR$3&gt;=$I174,BR$3&lt;DATE(YEAR($I174),MONTH($I174)+$H174,1),$H174&lt;&gt;0),$G174,0)*тех!CC$6</f>
        <v>0</v>
      </c>
      <c r="BS174" s="64">
        <f>IF(AND(BS$3&gt;=$I174,BS$3&lt;DATE(YEAR($I174),MONTH($I174)+$H174,1),$H174&lt;&gt;0),$G174,0)*тех!CD$6</f>
        <v>0</v>
      </c>
      <c r="BT174" s="64">
        <f>IF(AND(BT$3&gt;=$I174,BT$3&lt;DATE(YEAR($I174),MONTH($I174)+$H174,1),$H174&lt;&gt;0),$G174,0)*тех!CE$6</f>
        <v>0</v>
      </c>
    </row>
    <row r="175" spans="2:72" hidden="1">
      <c r="B175" s="3">
        <v>19</v>
      </c>
      <c r="C175" s="19"/>
      <c r="D175" s="80" t="s">
        <v>100</v>
      </c>
      <c r="E175" s="19"/>
      <c r="F175" s="19"/>
      <c r="G175" s="76">
        <f t="shared" si="78"/>
        <v>0</v>
      </c>
      <c r="H175" s="19"/>
      <c r="I175" s="19"/>
      <c r="J175" s="106" t="s">
        <v>100</v>
      </c>
      <c r="K175" s="106" t="s">
        <v>100</v>
      </c>
      <c r="M175" s="64">
        <f>IF(AND(M$3&gt;=$I175,M$3&lt;DATE(YEAR($I175),MONTH($I175)+$H175,1),$H175&lt;&gt;0),$G175,0)*тех!X$6</f>
        <v>0</v>
      </c>
      <c r="N175" s="64">
        <f>IF(AND(N$3&gt;=$I175,N$3&lt;DATE(YEAR($I175),MONTH($I175)+$H175,1),$H175&lt;&gt;0),$G175,0)*тех!Y$6</f>
        <v>0</v>
      </c>
      <c r="O175" s="64">
        <f>IF(AND(O$3&gt;=$I175,O$3&lt;DATE(YEAR($I175),MONTH($I175)+$H175,1),$H175&lt;&gt;0),$G175,0)*тех!Z$6</f>
        <v>0</v>
      </c>
      <c r="P175" s="64">
        <f>IF(AND(P$3&gt;=$I175,P$3&lt;DATE(YEAR($I175),MONTH($I175)+$H175,1),$H175&lt;&gt;0),$G175,0)*тех!AA$6</f>
        <v>0</v>
      </c>
      <c r="Q175" s="64">
        <f>IF(AND(Q$3&gt;=$I175,Q$3&lt;DATE(YEAR($I175),MONTH($I175)+$H175,1),$H175&lt;&gt;0),$G175,0)*тех!AB$6</f>
        <v>0</v>
      </c>
      <c r="R175" s="64">
        <f>IF(AND(R$3&gt;=$I175,R$3&lt;DATE(YEAR($I175),MONTH($I175)+$H175,1),$H175&lt;&gt;0),$G175,0)*тех!AC$6</f>
        <v>0</v>
      </c>
      <c r="S175" s="64">
        <f>IF(AND(S$3&gt;=$I175,S$3&lt;DATE(YEAR($I175),MONTH($I175)+$H175,1),$H175&lt;&gt;0),$G175,0)*тех!AD$6</f>
        <v>0</v>
      </c>
      <c r="T175" s="64">
        <f>IF(AND(T$3&gt;=$I175,T$3&lt;DATE(YEAR($I175),MONTH($I175)+$H175,1),$H175&lt;&gt;0),$G175,0)*тех!AE$6</f>
        <v>0</v>
      </c>
      <c r="U175" s="64">
        <f>IF(AND(U$3&gt;=$I175,U$3&lt;DATE(YEAR($I175),MONTH($I175)+$H175,1),$H175&lt;&gt;0),$G175,0)*тех!AF$6</f>
        <v>0</v>
      </c>
      <c r="V175" s="64">
        <f>IF(AND(V$3&gt;=$I175,V$3&lt;DATE(YEAR($I175),MONTH($I175)+$H175,1),$H175&lt;&gt;0),$G175,0)*тех!AG$6</f>
        <v>0</v>
      </c>
      <c r="W175" s="64">
        <f>IF(AND(W$3&gt;=$I175,W$3&lt;DATE(YEAR($I175),MONTH($I175)+$H175,1),$H175&lt;&gt;0),$G175,0)*тех!AH$6</f>
        <v>0</v>
      </c>
      <c r="X175" s="64">
        <f>IF(AND(X$3&gt;=$I175,X$3&lt;DATE(YEAR($I175),MONTH($I175)+$H175,1),$H175&lt;&gt;0),$G175,0)*тех!AI$6</f>
        <v>0</v>
      </c>
      <c r="Y175" s="64">
        <f>IF(AND(Y$3&gt;=$I175,Y$3&lt;DATE(YEAR($I175),MONTH($I175)+$H175,1),$H175&lt;&gt;0),$G175,0)*тех!AJ$6</f>
        <v>0</v>
      </c>
      <c r="Z175" s="64">
        <f>IF(AND(Z$3&gt;=$I175,Z$3&lt;DATE(YEAR($I175),MONTH($I175)+$H175,1),$H175&lt;&gt;0),$G175,0)*тех!AK$6</f>
        <v>0</v>
      </c>
      <c r="AA175" s="64">
        <f>IF(AND(AA$3&gt;=$I175,AA$3&lt;DATE(YEAR($I175),MONTH($I175)+$H175,1),$H175&lt;&gt;0),$G175,0)*тех!AL$6</f>
        <v>0</v>
      </c>
      <c r="AB175" s="64">
        <f>IF(AND(AB$3&gt;=$I175,AB$3&lt;DATE(YEAR($I175),MONTH($I175)+$H175,1),$H175&lt;&gt;0),$G175,0)*тех!AM$6</f>
        <v>0</v>
      </c>
      <c r="AC175" s="64">
        <f>IF(AND(AC$3&gt;=$I175,AC$3&lt;DATE(YEAR($I175),MONTH($I175)+$H175,1),$H175&lt;&gt;0),$G175,0)*тех!AN$6</f>
        <v>0</v>
      </c>
      <c r="AD175" s="64">
        <f>IF(AND(AD$3&gt;=$I175,AD$3&lt;DATE(YEAR($I175),MONTH($I175)+$H175,1),$H175&lt;&gt;0),$G175,0)*тех!AO$6</f>
        <v>0</v>
      </c>
      <c r="AE175" s="64">
        <f>IF(AND(AE$3&gt;=$I175,AE$3&lt;DATE(YEAR($I175),MONTH($I175)+$H175,1),$H175&lt;&gt;0),$G175,0)*тех!AP$6</f>
        <v>0</v>
      </c>
      <c r="AF175" s="64">
        <f>IF(AND(AF$3&gt;=$I175,AF$3&lt;DATE(YEAR($I175),MONTH($I175)+$H175,1),$H175&lt;&gt;0),$G175,0)*тех!AQ$6</f>
        <v>0</v>
      </c>
      <c r="AG175" s="64">
        <f>IF(AND(AG$3&gt;=$I175,AG$3&lt;DATE(YEAR($I175),MONTH($I175)+$H175,1),$H175&lt;&gt;0),$G175,0)*тех!AR$6</f>
        <v>0</v>
      </c>
      <c r="AH175" s="64">
        <f>IF(AND(AH$3&gt;=$I175,AH$3&lt;DATE(YEAR($I175),MONTH($I175)+$H175,1),$H175&lt;&gt;0),$G175,0)*тех!AS$6</f>
        <v>0</v>
      </c>
      <c r="AI175" s="64">
        <f>IF(AND(AI$3&gt;=$I175,AI$3&lt;DATE(YEAR($I175),MONTH($I175)+$H175,1),$H175&lt;&gt;0),$G175,0)*тех!AT$6</f>
        <v>0</v>
      </c>
      <c r="AJ175" s="64">
        <f>IF(AND(AJ$3&gt;=$I175,AJ$3&lt;DATE(YEAR($I175),MONTH($I175)+$H175,1),$H175&lt;&gt;0),$G175,0)*тех!AU$6</f>
        <v>0</v>
      </c>
      <c r="AK175" s="64">
        <f>IF(AND(AK$3&gt;=$I175,AK$3&lt;DATE(YEAR($I175),MONTH($I175)+$H175,1),$H175&lt;&gt;0),$G175,0)*тех!AV$6</f>
        <v>0</v>
      </c>
      <c r="AL175" s="64">
        <f>IF(AND(AL$3&gt;=$I175,AL$3&lt;DATE(YEAR($I175),MONTH($I175)+$H175,1),$H175&lt;&gt;0),$G175,0)*тех!AW$6</f>
        <v>0</v>
      </c>
      <c r="AM175" s="64">
        <f>IF(AND(AM$3&gt;=$I175,AM$3&lt;DATE(YEAR($I175),MONTH($I175)+$H175,1),$H175&lt;&gt;0),$G175,0)*тех!AX$6</f>
        <v>0</v>
      </c>
      <c r="AN175" s="64">
        <f>IF(AND(AN$3&gt;=$I175,AN$3&lt;DATE(YEAR($I175),MONTH($I175)+$H175,1),$H175&lt;&gt;0),$G175,0)*тех!AY$6</f>
        <v>0</v>
      </c>
      <c r="AO175" s="64">
        <f>IF(AND(AO$3&gt;=$I175,AO$3&lt;DATE(YEAR($I175),MONTH($I175)+$H175,1),$H175&lt;&gt;0),$G175,0)*тех!AZ$6</f>
        <v>0</v>
      </c>
      <c r="AP175" s="64">
        <f>IF(AND(AP$3&gt;=$I175,AP$3&lt;DATE(YEAR($I175),MONTH($I175)+$H175,1),$H175&lt;&gt;0),$G175,0)*тех!BA$6</f>
        <v>0</v>
      </c>
      <c r="AQ175" s="64">
        <f>IF(AND(AQ$3&gt;=$I175,AQ$3&lt;DATE(YEAR($I175),MONTH($I175)+$H175,1),$H175&lt;&gt;0),$G175,0)*тех!BB$6</f>
        <v>0</v>
      </c>
      <c r="AR175" s="64">
        <f>IF(AND(AR$3&gt;=$I175,AR$3&lt;DATE(YEAR($I175),MONTH($I175)+$H175,1),$H175&lt;&gt;0),$G175,0)*тех!BC$6</f>
        <v>0</v>
      </c>
      <c r="AS175" s="64">
        <f>IF(AND(AS$3&gt;=$I175,AS$3&lt;DATE(YEAR($I175),MONTH($I175)+$H175,1),$H175&lt;&gt;0),$G175,0)*тех!BD$6</f>
        <v>0</v>
      </c>
      <c r="AT175" s="64">
        <f>IF(AND(AT$3&gt;=$I175,AT$3&lt;DATE(YEAR($I175),MONTH($I175)+$H175,1),$H175&lt;&gt;0),$G175,0)*тех!BE$6</f>
        <v>0</v>
      </c>
      <c r="AU175" s="64">
        <f>IF(AND(AU$3&gt;=$I175,AU$3&lt;DATE(YEAR($I175),MONTH($I175)+$H175,1),$H175&lt;&gt;0),$G175,0)*тех!BF$6</f>
        <v>0</v>
      </c>
      <c r="AV175" s="64">
        <f>IF(AND(AV$3&gt;=$I175,AV$3&lt;DATE(YEAR($I175),MONTH($I175)+$H175,1),$H175&lt;&gt;0),$G175,0)*тех!BG$6</f>
        <v>0</v>
      </c>
      <c r="AW175" s="64">
        <f>IF(AND(AW$3&gt;=$I175,AW$3&lt;DATE(YEAR($I175),MONTH($I175)+$H175,1),$H175&lt;&gt;0),$G175,0)*тех!BH$6</f>
        <v>0</v>
      </c>
      <c r="AX175" s="64">
        <f>IF(AND(AX$3&gt;=$I175,AX$3&lt;DATE(YEAR($I175),MONTH($I175)+$H175,1),$H175&lt;&gt;0),$G175,0)*тех!BI$6</f>
        <v>0</v>
      </c>
      <c r="AY175" s="64">
        <f>IF(AND(AY$3&gt;=$I175,AY$3&lt;DATE(YEAR($I175),MONTH($I175)+$H175,1),$H175&lt;&gt;0),$G175,0)*тех!BJ$6</f>
        <v>0</v>
      </c>
      <c r="AZ175" s="64">
        <f>IF(AND(AZ$3&gt;=$I175,AZ$3&lt;DATE(YEAR($I175),MONTH($I175)+$H175,1),$H175&lt;&gt;0),$G175,0)*тех!BK$6</f>
        <v>0</v>
      </c>
      <c r="BA175" s="64">
        <f>IF(AND(BA$3&gt;=$I175,BA$3&lt;DATE(YEAR($I175),MONTH($I175)+$H175,1),$H175&lt;&gt;0),$G175,0)*тех!BL$6</f>
        <v>0</v>
      </c>
      <c r="BB175" s="64">
        <f>IF(AND(BB$3&gt;=$I175,BB$3&lt;DATE(YEAR($I175),MONTH($I175)+$H175,1),$H175&lt;&gt;0),$G175,0)*тех!BM$6</f>
        <v>0</v>
      </c>
      <c r="BC175" s="64">
        <f>IF(AND(BC$3&gt;=$I175,BC$3&lt;DATE(YEAR($I175),MONTH($I175)+$H175,1),$H175&lt;&gt;0),$G175,0)*тех!BN$6</f>
        <v>0</v>
      </c>
      <c r="BD175" s="64">
        <f>IF(AND(BD$3&gt;=$I175,BD$3&lt;DATE(YEAR($I175),MONTH($I175)+$H175,1),$H175&lt;&gt;0),$G175,0)*тех!BO$6</f>
        <v>0</v>
      </c>
      <c r="BE175" s="64">
        <f>IF(AND(BE$3&gt;=$I175,BE$3&lt;DATE(YEAR($I175),MONTH($I175)+$H175,1),$H175&lt;&gt;0),$G175,0)*тех!BP$6</f>
        <v>0</v>
      </c>
      <c r="BF175" s="64">
        <f>IF(AND(BF$3&gt;=$I175,BF$3&lt;DATE(YEAR($I175),MONTH($I175)+$H175,1),$H175&lt;&gt;0),$G175,0)*тех!BQ$6</f>
        <v>0</v>
      </c>
      <c r="BG175" s="64">
        <f>IF(AND(BG$3&gt;=$I175,BG$3&lt;DATE(YEAR($I175),MONTH($I175)+$H175,1),$H175&lt;&gt;0),$G175,0)*тех!BR$6</f>
        <v>0</v>
      </c>
      <c r="BH175" s="64">
        <f>IF(AND(BH$3&gt;=$I175,BH$3&lt;DATE(YEAR($I175),MONTH($I175)+$H175,1),$H175&lt;&gt;0),$G175,0)*тех!BS$6</f>
        <v>0</v>
      </c>
      <c r="BI175" s="64">
        <f>IF(AND(BI$3&gt;=$I175,BI$3&lt;DATE(YEAR($I175),MONTH($I175)+$H175,1),$H175&lt;&gt;0),$G175,0)*тех!BT$6</f>
        <v>0</v>
      </c>
      <c r="BJ175" s="64">
        <f>IF(AND(BJ$3&gt;=$I175,BJ$3&lt;DATE(YEAR($I175),MONTH($I175)+$H175,1),$H175&lt;&gt;0),$G175,0)*тех!BU$6</f>
        <v>0</v>
      </c>
      <c r="BK175" s="64">
        <f>IF(AND(BK$3&gt;=$I175,BK$3&lt;DATE(YEAR($I175),MONTH($I175)+$H175,1),$H175&lt;&gt;0),$G175,0)*тех!BV$6</f>
        <v>0</v>
      </c>
      <c r="BL175" s="64">
        <f>IF(AND(BL$3&gt;=$I175,BL$3&lt;DATE(YEAR($I175),MONTH($I175)+$H175,1),$H175&lt;&gt;0),$G175,0)*тех!BW$6</f>
        <v>0</v>
      </c>
      <c r="BM175" s="64">
        <f>IF(AND(BM$3&gt;=$I175,BM$3&lt;DATE(YEAR($I175),MONTH($I175)+$H175,1),$H175&lt;&gt;0),$G175,0)*тех!BX$6</f>
        <v>0</v>
      </c>
      <c r="BN175" s="64">
        <f>IF(AND(BN$3&gt;=$I175,BN$3&lt;DATE(YEAR($I175),MONTH($I175)+$H175,1),$H175&lt;&gt;0),$G175,0)*тех!BY$6</f>
        <v>0</v>
      </c>
      <c r="BO175" s="64">
        <f>IF(AND(BO$3&gt;=$I175,BO$3&lt;DATE(YEAR($I175),MONTH($I175)+$H175,1),$H175&lt;&gt;0),$G175,0)*тех!BZ$6</f>
        <v>0</v>
      </c>
      <c r="BP175" s="64">
        <f>IF(AND(BP$3&gt;=$I175,BP$3&lt;DATE(YEAR($I175),MONTH($I175)+$H175,1),$H175&lt;&gt;0),$G175,0)*тех!CA$6</f>
        <v>0</v>
      </c>
      <c r="BQ175" s="64">
        <f>IF(AND(BQ$3&gt;=$I175,BQ$3&lt;DATE(YEAR($I175),MONTH($I175)+$H175,1),$H175&lt;&gt;0),$G175,0)*тех!CB$6</f>
        <v>0</v>
      </c>
      <c r="BR175" s="64">
        <f>IF(AND(BR$3&gt;=$I175,BR$3&lt;DATE(YEAR($I175),MONTH($I175)+$H175,1),$H175&lt;&gt;0),$G175,0)*тех!CC$6</f>
        <v>0</v>
      </c>
      <c r="BS175" s="64">
        <f>IF(AND(BS$3&gt;=$I175,BS$3&lt;DATE(YEAR($I175),MONTH($I175)+$H175,1),$H175&lt;&gt;0),$G175,0)*тех!CD$6</f>
        <v>0</v>
      </c>
      <c r="BT175" s="64">
        <f>IF(AND(BT$3&gt;=$I175,BT$3&lt;DATE(YEAR($I175),MONTH($I175)+$H175,1),$H175&lt;&gt;0),$G175,0)*тех!CE$6</f>
        <v>0</v>
      </c>
    </row>
    <row r="176" spans="2:72" hidden="1">
      <c r="B176" s="3">
        <v>20</v>
      </c>
      <c r="C176" s="19"/>
      <c r="D176" s="80" t="s">
        <v>100</v>
      </c>
      <c r="E176" s="19"/>
      <c r="F176" s="19"/>
      <c r="G176" s="76">
        <f t="shared" si="78"/>
        <v>0</v>
      </c>
      <c r="H176" s="19"/>
      <c r="I176" s="19"/>
      <c r="J176" s="106" t="s">
        <v>100</v>
      </c>
      <c r="K176" s="106" t="s">
        <v>100</v>
      </c>
      <c r="M176" s="64">
        <f>IF(AND(M$3&gt;=$I176,M$3&lt;DATE(YEAR($I176),MONTH($I176)+$H176,1),$H176&lt;&gt;0),$G176,0)*тех!X$6</f>
        <v>0</v>
      </c>
      <c r="N176" s="64">
        <f>IF(AND(N$3&gt;=$I176,N$3&lt;DATE(YEAR($I176),MONTH($I176)+$H176,1),$H176&lt;&gt;0),$G176,0)*тех!Y$6</f>
        <v>0</v>
      </c>
      <c r="O176" s="64">
        <f>IF(AND(O$3&gt;=$I176,O$3&lt;DATE(YEAR($I176),MONTH($I176)+$H176,1),$H176&lt;&gt;0),$G176,0)*тех!Z$6</f>
        <v>0</v>
      </c>
      <c r="P176" s="64">
        <f>IF(AND(P$3&gt;=$I176,P$3&lt;DATE(YEAR($I176),MONTH($I176)+$H176,1),$H176&lt;&gt;0),$G176,0)*тех!AA$6</f>
        <v>0</v>
      </c>
      <c r="Q176" s="64">
        <f>IF(AND(Q$3&gt;=$I176,Q$3&lt;DATE(YEAR($I176),MONTH($I176)+$H176,1),$H176&lt;&gt;0),$G176,0)*тех!AB$6</f>
        <v>0</v>
      </c>
      <c r="R176" s="64">
        <f>IF(AND(R$3&gt;=$I176,R$3&lt;DATE(YEAR($I176),MONTH($I176)+$H176,1),$H176&lt;&gt;0),$G176,0)*тех!AC$6</f>
        <v>0</v>
      </c>
      <c r="S176" s="64">
        <f>IF(AND(S$3&gt;=$I176,S$3&lt;DATE(YEAR($I176),MONTH($I176)+$H176,1),$H176&lt;&gt;0),$G176,0)*тех!AD$6</f>
        <v>0</v>
      </c>
      <c r="T176" s="64">
        <f>IF(AND(T$3&gt;=$I176,T$3&lt;DATE(YEAR($I176),MONTH($I176)+$H176,1),$H176&lt;&gt;0),$G176,0)*тех!AE$6</f>
        <v>0</v>
      </c>
      <c r="U176" s="64">
        <f>IF(AND(U$3&gt;=$I176,U$3&lt;DATE(YEAR($I176),MONTH($I176)+$H176,1),$H176&lt;&gt;0),$G176,0)*тех!AF$6</f>
        <v>0</v>
      </c>
      <c r="V176" s="64">
        <f>IF(AND(V$3&gt;=$I176,V$3&lt;DATE(YEAR($I176),MONTH($I176)+$H176,1),$H176&lt;&gt;0),$G176,0)*тех!AG$6</f>
        <v>0</v>
      </c>
      <c r="W176" s="64">
        <f>IF(AND(W$3&gt;=$I176,W$3&lt;DATE(YEAR($I176),MONTH($I176)+$H176,1),$H176&lt;&gt;0),$G176,0)*тех!AH$6</f>
        <v>0</v>
      </c>
      <c r="X176" s="64">
        <f>IF(AND(X$3&gt;=$I176,X$3&lt;DATE(YEAR($I176),MONTH($I176)+$H176,1),$H176&lt;&gt;0),$G176,0)*тех!AI$6</f>
        <v>0</v>
      </c>
      <c r="Y176" s="64">
        <f>IF(AND(Y$3&gt;=$I176,Y$3&lt;DATE(YEAR($I176),MONTH($I176)+$H176,1),$H176&lt;&gt;0),$G176,0)*тех!AJ$6</f>
        <v>0</v>
      </c>
      <c r="Z176" s="64">
        <f>IF(AND(Z$3&gt;=$I176,Z$3&lt;DATE(YEAR($I176),MONTH($I176)+$H176,1),$H176&lt;&gt;0),$G176,0)*тех!AK$6</f>
        <v>0</v>
      </c>
      <c r="AA176" s="64">
        <f>IF(AND(AA$3&gt;=$I176,AA$3&lt;DATE(YEAR($I176),MONTH($I176)+$H176,1),$H176&lt;&gt;0),$G176,0)*тех!AL$6</f>
        <v>0</v>
      </c>
      <c r="AB176" s="64">
        <f>IF(AND(AB$3&gt;=$I176,AB$3&lt;DATE(YEAR($I176),MONTH($I176)+$H176,1),$H176&lt;&gt;0),$G176,0)*тех!AM$6</f>
        <v>0</v>
      </c>
      <c r="AC176" s="64">
        <f>IF(AND(AC$3&gt;=$I176,AC$3&lt;DATE(YEAR($I176),MONTH($I176)+$H176,1),$H176&lt;&gt;0),$G176,0)*тех!AN$6</f>
        <v>0</v>
      </c>
      <c r="AD176" s="64">
        <f>IF(AND(AD$3&gt;=$I176,AD$3&lt;DATE(YEAR($I176),MONTH($I176)+$H176,1),$H176&lt;&gt;0),$G176,0)*тех!AO$6</f>
        <v>0</v>
      </c>
      <c r="AE176" s="64">
        <f>IF(AND(AE$3&gt;=$I176,AE$3&lt;DATE(YEAR($I176),MONTH($I176)+$H176,1),$H176&lt;&gt;0),$G176,0)*тех!AP$6</f>
        <v>0</v>
      </c>
      <c r="AF176" s="64">
        <f>IF(AND(AF$3&gt;=$I176,AF$3&lt;DATE(YEAR($I176),MONTH($I176)+$H176,1),$H176&lt;&gt;0),$G176,0)*тех!AQ$6</f>
        <v>0</v>
      </c>
      <c r="AG176" s="64">
        <f>IF(AND(AG$3&gt;=$I176,AG$3&lt;DATE(YEAR($I176),MONTH($I176)+$H176,1),$H176&lt;&gt;0),$G176,0)*тех!AR$6</f>
        <v>0</v>
      </c>
      <c r="AH176" s="64">
        <f>IF(AND(AH$3&gt;=$I176,AH$3&lt;DATE(YEAR($I176),MONTH($I176)+$H176,1),$H176&lt;&gt;0),$G176,0)*тех!AS$6</f>
        <v>0</v>
      </c>
      <c r="AI176" s="64">
        <f>IF(AND(AI$3&gt;=$I176,AI$3&lt;DATE(YEAR($I176),MONTH($I176)+$H176,1),$H176&lt;&gt;0),$G176,0)*тех!AT$6</f>
        <v>0</v>
      </c>
      <c r="AJ176" s="64">
        <f>IF(AND(AJ$3&gt;=$I176,AJ$3&lt;DATE(YEAR($I176),MONTH($I176)+$H176,1),$H176&lt;&gt;0),$G176,0)*тех!AU$6</f>
        <v>0</v>
      </c>
      <c r="AK176" s="64">
        <f>IF(AND(AK$3&gt;=$I176,AK$3&lt;DATE(YEAR($I176),MONTH($I176)+$H176,1),$H176&lt;&gt;0),$G176,0)*тех!AV$6</f>
        <v>0</v>
      </c>
      <c r="AL176" s="64">
        <f>IF(AND(AL$3&gt;=$I176,AL$3&lt;DATE(YEAR($I176),MONTH($I176)+$H176,1),$H176&lt;&gt;0),$G176,0)*тех!AW$6</f>
        <v>0</v>
      </c>
      <c r="AM176" s="64">
        <f>IF(AND(AM$3&gt;=$I176,AM$3&lt;DATE(YEAR($I176),MONTH($I176)+$H176,1),$H176&lt;&gt;0),$G176,0)*тех!AX$6</f>
        <v>0</v>
      </c>
      <c r="AN176" s="64">
        <f>IF(AND(AN$3&gt;=$I176,AN$3&lt;DATE(YEAR($I176),MONTH($I176)+$H176,1),$H176&lt;&gt;0),$G176,0)*тех!AY$6</f>
        <v>0</v>
      </c>
      <c r="AO176" s="64">
        <f>IF(AND(AO$3&gt;=$I176,AO$3&lt;DATE(YEAR($I176),MONTH($I176)+$H176,1),$H176&lt;&gt;0),$G176,0)*тех!AZ$6</f>
        <v>0</v>
      </c>
      <c r="AP176" s="64">
        <f>IF(AND(AP$3&gt;=$I176,AP$3&lt;DATE(YEAR($I176),MONTH($I176)+$H176,1),$H176&lt;&gt;0),$G176,0)*тех!BA$6</f>
        <v>0</v>
      </c>
      <c r="AQ176" s="64">
        <f>IF(AND(AQ$3&gt;=$I176,AQ$3&lt;DATE(YEAR($I176),MONTH($I176)+$H176,1),$H176&lt;&gt;0),$G176,0)*тех!BB$6</f>
        <v>0</v>
      </c>
      <c r="AR176" s="64">
        <f>IF(AND(AR$3&gt;=$I176,AR$3&lt;DATE(YEAR($I176),MONTH($I176)+$H176,1),$H176&lt;&gt;0),$G176,0)*тех!BC$6</f>
        <v>0</v>
      </c>
      <c r="AS176" s="64">
        <f>IF(AND(AS$3&gt;=$I176,AS$3&lt;DATE(YEAR($I176),MONTH($I176)+$H176,1),$H176&lt;&gt;0),$G176,0)*тех!BD$6</f>
        <v>0</v>
      </c>
      <c r="AT176" s="64">
        <f>IF(AND(AT$3&gt;=$I176,AT$3&lt;DATE(YEAR($I176),MONTH($I176)+$H176,1),$H176&lt;&gt;0),$G176,0)*тех!BE$6</f>
        <v>0</v>
      </c>
      <c r="AU176" s="64">
        <f>IF(AND(AU$3&gt;=$I176,AU$3&lt;DATE(YEAR($I176),MONTH($I176)+$H176,1),$H176&lt;&gt;0),$G176,0)*тех!BF$6</f>
        <v>0</v>
      </c>
      <c r="AV176" s="64">
        <f>IF(AND(AV$3&gt;=$I176,AV$3&lt;DATE(YEAR($I176),MONTH($I176)+$H176,1),$H176&lt;&gt;0),$G176,0)*тех!BG$6</f>
        <v>0</v>
      </c>
      <c r="AW176" s="64">
        <f>IF(AND(AW$3&gt;=$I176,AW$3&lt;DATE(YEAR($I176),MONTH($I176)+$H176,1),$H176&lt;&gt;0),$G176,0)*тех!BH$6</f>
        <v>0</v>
      </c>
      <c r="AX176" s="64">
        <f>IF(AND(AX$3&gt;=$I176,AX$3&lt;DATE(YEAR($I176),MONTH($I176)+$H176,1),$H176&lt;&gt;0),$G176,0)*тех!BI$6</f>
        <v>0</v>
      </c>
      <c r="AY176" s="64">
        <f>IF(AND(AY$3&gt;=$I176,AY$3&lt;DATE(YEAR($I176),MONTH($I176)+$H176,1),$H176&lt;&gt;0),$G176,0)*тех!BJ$6</f>
        <v>0</v>
      </c>
      <c r="AZ176" s="64">
        <f>IF(AND(AZ$3&gt;=$I176,AZ$3&lt;DATE(YEAR($I176),MONTH($I176)+$H176,1),$H176&lt;&gt;0),$G176,0)*тех!BK$6</f>
        <v>0</v>
      </c>
      <c r="BA176" s="64">
        <f>IF(AND(BA$3&gt;=$I176,BA$3&lt;DATE(YEAR($I176),MONTH($I176)+$H176,1),$H176&lt;&gt;0),$G176,0)*тех!BL$6</f>
        <v>0</v>
      </c>
      <c r="BB176" s="64">
        <f>IF(AND(BB$3&gt;=$I176,BB$3&lt;DATE(YEAR($I176),MONTH($I176)+$H176,1),$H176&lt;&gt;0),$G176,0)*тех!BM$6</f>
        <v>0</v>
      </c>
      <c r="BC176" s="64">
        <f>IF(AND(BC$3&gt;=$I176,BC$3&lt;DATE(YEAR($I176),MONTH($I176)+$H176,1),$H176&lt;&gt;0),$G176,0)*тех!BN$6</f>
        <v>0</v>
      </c>
      <c r="BD176" s="64">
        <f>IF(AND(BD$3&gt;=$I176,BD$3&lt;DATE(YEAR($I176),MONTH($I176)+$H176,1),$H176&lt;&gt;0),$G176,0)*тех!BO$6</f>
        <v>0</v>
      </c>
      <c r="BE176" s="64">
        <f>IF(AND(BE$3&gt;=$I176,BE$3&lt;DATE(YEAR($I176),MONTH($I176)+$H176,1),$H176&lt;&gt;0),$G176,0)*тех!BP$6</f>
        <v>0</v>
      </c>
      <c r="BF176" s="64">
        <f>IF(AND(BF$3&gt;=$I176,BF$3&lt;DATE(YEAR($I176),MONTH($I176)+$H176,1),$H176&lt;&gt;0),$G176,0)*тех!BQ$6</f>
        <v>0</v>
      </c>
      <c r="BG176" s="64">
        <f>IF(AND(BG$3&gt;=$I176,BG$3&lt;DATE(YEAR($I176),MONTH($I176)+$H176,1),$H176&lt;&gt;0),$G176,0)*тех!BR$6</f>
        <v>0</v>
      </c>
      <c r="BH176" s="64">
        <f>IF(AND(BH$3&gt;=$I176,BH$3&lt;DATE(YEAR($I176),MONTH($I176)+$H176,1),$H176&lt;&gt;0),$G176,0)*тех!BS$6</f>
        <v>0</v>
      </c>
      <c r="BI176" s="64">
        <f>IF(AND(BI$3&gt;=$I176,BI$3&lt;DATE(YEAR($I176),MONTH($I176)+$H176,1),$H176&lt;&gt;0),$G176,0)*тех!BT$6</f>
        <v>0</v>
      </c>
      <c r="BJ176" s="64">
        <f>IF(AND(BJ$3&gt;=$I176,BJ$3&lt;DATE(YEAR($I176),MONTH($I176)+$H176,1),$H176&lt;&gt;0),$G176,0)*тех!BU$6</f>
        <v>0</v>
      </c>
      <c r="BK176" s="64">
        <f>IF(AND(BK$3&gt;=$I176,BK$3&lt;DATE(YEAR($I176),MONTH($I176)+$H176,1),$H176&lt;&gt;0),$G176,0)*тех!BV$6</f>
        <v>0</v>
      </c>
      <c r="BL176" s="64">
        <f>IF(AND(BL$3&gt;=$I176,BL$3&lt;DATE(YEAR($I176),MONTH($I176)+$H176,1),$H176&lt;&gt;0),$G176,0)*тех!BW$6</f>
        <v>0</v>
      </c>
      <c r="BM176" s="64">
        <f>IF(AND(BM$3&gt;=$I176,BM$3&lt;DATE(YEAR($I176),MONTH($I176)+$H176,1),$H176&lt;&gt;0),$G176,0)*тех!BX$6</f>
        <v>0</v>
      </c>
      <c r="BN176" s="64">
        <f>IF(AND(BN$3&gt;=$I176,BN$3&lt;DATE(YEAR($I176),MONTH($I176)+$H176,1),$H176&lt;&gt;0),$G176,0)*тех!BY$6</f>
        <v>0</v>
      </c>
      <c r="BO176" s="64">
        <f>IF(AND(BO$3&gt;=$I176,BO$3&lt;DATE(YEAR($I176),MONTH($I176)+$H176,1),$H176&lt;&gt;0),$G176,0)*тех!BZ$6</f>
        <v>0</v>
      </c>
      <c r="BP176" s="64">
        <f>IF(AND(BP$3&gt;=$I176,BP$3&lt;DATE(YEAR($I176),MONTH($I176)+$H176,1),$H176&lt;&gt;0),$G176,0)*тех!CA$6</f>
        <v>0</v>
      </c>
      <c r="BQ176" s="64">
        <f>IF(AND(BQ$3&gt;=$I176,BQ$3&lt;DATE(YEAR($I176),MONTH($I176)+$H176,1),$H176&lt;&gt;0),$G176,0)*тех!CB$6</f>
        <v>0</v>
      </c>
      <c r="BR176" s="64">
        <f>IF(AND(BR$3&gt;=$I176,BR$3&lt;DATE(YEAR($I176),MONTH($I176)+$H176,1),$H176&lt;&gt;0),$G176,0)*тех!CC$6</f>
        <v>0</v>
      </c>
      <c r="BS176" s="64">
        <f>IF(AND(BS$3&gt;=$I176,BS$3&lt;DATE(YEAR($I176),MONTH($I176)+$H176,1),$H176&lt;&gt;0),$G176,0)*тех!CD$6</f>
        <v>0</v>
      </c>
      <c r="BT176" s="64">
        <f>IF(AND(BT$3&gt;=$I176,BT$3&lt;DATE(YEAR($I176),MONTH($I176)+$H176,1),$H176&lt;&gt;0),$G176,0)*тех!CE$6</f>
        <v>0</v>
      </c>
    </row>
    <row r="177" spans="2:72" hidden="1">
      <c r="B177" s="3">
        <v>21</v>
      </c>
      <c r="C177" s="19"/>
      <c r="D177" s="80" t="s">
        <v>100</v>
      </c>
      <c r="E177" s="19"/>
      <c r="F177" s="19"/>
      <c r="G177" s="76">
        <f t="shared" si="78"/>
        <v>0</v>
      </c>
      <c r="H177" s="19"/>
      <c r="I177" s="19"/>
      <c r="J177" s="106" t="s">
        <v>100</v>
      </c>
      <c r="K177" s="106" t="s">
        <v>100</v>
      </c>
      <c r="M177" s="64">
        <f>IF(AND(M$3&gt;=$I177,M$3&lt;DATE(YEAR($I177),MONTH($I177)+$H177,1),$H177&lt;&gt;0),$G177,0)*тех!X$6</f>
        <v>0</v>
      </c>
      <c r="N177" s="64">
        <f>IF(AND(N$3&gt;=$I177,N$3&lt;DATE(YEAR($I177),MONTH($I177)+$H177,1),$H177&lt;&gt;0),$G177,0)*тех!Y$6</f>
        <v>0</v>
      </c>
      <c r="O177" s="64">
        <f>IF(AND(O$3&gt;=$I177,O$3&lt;DATE(YEAR($I177),MONTH($I177)+$H177,1),$H177&lt;&gt;0),$G177,0)*тех!Z$6</f>
        <v>0</v>
      </c>
      <c r="P177" s="64">
        <f>IF(AND(P$3&gt;=$I177,P$3&lt;DATE(YEAR($I177),MONTH($I177)+$H177,1),$H177&lt;&gt;0),$G177,0)*тех!AA$6</f>
        <v>0</v>
      </c>
      <c r="Q177" s="64">
        <f>IF(AND(Q$3&gt;=$I177,Q$3&lt;DATE(YEAR($I177),MONTH($I177)+$H177,1),$H177&lt;&gt;0),$G177,0)*тех!AB$6</f>
        <v>0</v>
      </c>
      <c r="R177" s="64">
        <f>IF(AND(R$3&gt;=$I177,R$3&lt;DATE(YEAR($I177),MONTH($I177)+$H177,1),$H177&lt;&gt;0),$G177,0)*тех!AC$6</f>
        <v>0</v>
      </c>
      <c r="S177" s="64">
        <f>IF(AND(S$3&gt;=$I177,S$3&lt;DATE(YEAR($I177),MONTH($I177)+$H177,1),$H177&lt;&gt;0),$G177,0)*тех!AD$6</f>
        <v>0</v>
      </c>
      <c r="T177" s="64">
        <f>IF(AND(T$3&gt;=$I177,T$3&lt;DATE(YEAR($I177),MONTH($I177)+$H177,1),$H177&lt;&gt;0),$G177,0)*тех!AE$6</f>
        <v>0</v>
      </c>
      <c r="U177" s="64">
        <f>IF(AND(U$3&gt;=$I177,U$3&lt;DATE(YEAR($I177),MONTH($I177)+$H177,1),$H177&lt;&gt;0),$G177,0)*тех!AF$6</f>
        <v>0</v>
      </c>
      <c r="V177" s="64">
        <f>IF(AND(V$3&gt;=$I177,V$3&lt;DATE(YEAR($I177),MONTH($I177)+$H177,1),$H177&lt;&gt;0),$G177,0)*тех!AG$6</f>
        <v>0</v>
      </c>
      <c r="W177" s="64">
        <f>IF(AND(W$3&gt;=$I177,W$3&lt;DATE(YEAR($I177),MONTH($I177)+$H177,1),$H177&lt;&gt;0),$G177,0)*тех!AH$6</f>
        <v>0</v>
      </c>
      <c r="X177" s="64">
        <f>IF(AND(X$3&gt;=$I177,X$3&lt;DATE(YEAR($I177),MONTH($I177)+$H177,1),$H177&lt;&gt;0),$G177,0)*тех!AI$6</f>
        <v>0</v>
      </c>
      <c r="Y177" s="64">
        <f>IF(AND(Y$3&gt;=$I177,Y$3&lt;DATE(YEAR($I177),MONTH($I177)+$H177,1),$H177&lt;&gt;0),$G177,0)*тех!AJ$6</f>
        <v>0</v>
      </c>
      <c r="Z177" s="64">
        <f>IF(AND(Z$3&gt;=$I177,Z$3&lt;DATE(YEAR($I177),MONTH($I177)+$H177,1),$H177&lt;&gt;0),$G177,0)*тех!AK$6</f>
        <v>0</v>
      </c>
      <c r="AA177" s="64">
        <f>IF(AND(AA$3&gt;=$I177,AA$3&lt;DATE(YEAR($I177),MONTH($I177)+$H177,1),$H177&lt;&gt;0),$G177,0)*тех!AL$6</f>
        <v>0</v>
      </c>
      <c r="AB177" s="64">
        <f>IF(AND(AB$3&gt;=$I177,AB$3&lt;DATE(YEAR($I177),MONTH($I177)+$H177,1),$H177&lt;&gt;0),$G177,0)*тех!AM$6</f>
        <v>0</v>
      </c>
      <c r="AC177" s="64">
        <f>IF(AND(AC$3&gt;=$I177,AC$3&lt;DATE(YEAR($I177),MONTH($I177)+$H177,1),$H177&lt;&gt;0),$G177,0)*тех!AN$6</f>
        <v>0</v>
      </c>
      <c r="AD177" s="64">
        <f>IF(AND(AD$3&gt;=$I177,AD$3&lt;DATE(YEAR($I177),MONTH($I177)+$H177,1),$H177&lt;&gt;0),$G177,0)*тех!AO$6</f>
        <v>0</v>
      </c>
      <c r="AE177" s="64">
        <f>IF(AND(AE$3&gt;=$I177,AE$3&lt;DATE(YEAR($I177),MONTH($I177)+$H177,1),$H177&lt;&gt;0),$G177,0)*тех!AP$6</f>
        <v>0</v>
      </c>
      <c r="AF177" s="64">
        <f>IF(AND(AF$3&gt;=$I177,AF$3&lt;DATE(YEAR($I177),MONTH($I177)+$H177,1),$H177&lt;&gt;0),$G177,0)*тех!AQ$6</f>
        <v>0</v>
      </c>
      <c r="AG177" s="64">
        <f>IF(AND(AG$3&gt;=$I177,AG$3&lt;DATE(YEAR($I177),MONTH($I177)+$H177,1),$H177&lt;&gt;0),$G177,0)*тех!AR$6</f>
        <v>0</v>
      </c>
      <c r="AH177" s="64">
        <f>IF(AND(AH$3&gt;=$I177,AH$3&lt;DATE(YEAR($I177),MONTH($I177)+$H177,1),$H177&lt;&gt;0),$G177,0)*тех!AS$6</f>
        <v>0</v>
      </c>
      <c r="AI177" s="64">
        <f>IF(AND(AI$3&gt;=$I177,AI$3&lt;DATE(YEAR($I177),MONTH($I177)+$H177,1),$H177&lt;&gt;0),$G177,0)*тех!AT$6</f>
        <v>0</v>
      </c>
      <c r="AJ177" s="64">
        <f>IF(AND(AJ$3&gt;=$I177,AJ$3&lt;DATE(YEAR($I177),MONTH($I177)+$H177,1),$H177&lt;&gt;0),$G177,0)*тех!AU$6</f>
        <v>0</v>
      </c>
      <c r="AK177" s="64">
        <f>IF(AND(AK$3&gt;=$I177,AK$3&lt;DATE(YEAR($I177),MONTH($I177)+$H177,1),$H177&lt;&gt;0),$G177,0)*тех!AV$6</f>
        <v>0</v>
      </c>
      <c r="AL177" s="64">
        <f>IF(AND(AL$3&gt;=$I177,AL$3&lt;DATE(YEAR($I177),MONTH($I177)+$H177,1),$H177&lt;&gt;0),$G177,0)*тех!AW$6</f>
        <v>0</v>
      </c>
      <c r="AM177" s="64">
        <f>IF(AND(AM$3&gt;=$I177,AM$3&lt;DATE(YEAR($I177),MONTH($I177)+$H177,1),$H177&lt;&gt;0),$G177,0)*тех!AX$6</f>
        <v>0</v>
      </c>
      <c r="AN177" s="64">
        <f>IF(AND(AN$3&gt;=$I177,AN$3&lt;DATE(YEAR($I177),MONTH($I177)+$H177,1),$H177&lt;&gt;0),$G177,0)*тех!AY$6</f>
        <v>0</v>
      </c>
      <c r="AO177" s="64">
        <f>IF(AND(AO$3&gt;=$I177,AO$3&lt;DATE(YEAR($I177),MONTH($I177)+$H177,1),$H177&lt;&gt;0),$G177,0)*тех!AZ$6</f>
        <v>0</v>
      </c>
      <c r="AP177" s="64">
        <f>IF(AND(AP$3&gt;=$I177,AP$3&lt;DATE(YEAR($I177),MONTH($I177)+$H177,1),$H177&lt;&gt;0),$G177,0)*тех!BA$6</f>
        <v>0</v>
      </c>
      <c r="AQ177" s="64">
        <f>IF(AND(AQ$3&gt;=$I177,AQ$3&lt;DATE(YEAR($I177),MONTH($I177)+$H177,1),$H177&lt;&gt;0),$G177,0)*тех!BB$6</f>
        <v>0</v>
      </c>
      <c r="AR177" s="64">
        <f>IF(AND(AR$3&gt;=$I177,AR$3&lt;DATE(YEAR($I177),MONTH($I177)+$H177,1),$H177&lt;&gt;0),$G177,0)*тех!BC$6</f>
        <v>0</v>
      </c>
      <c r="AS177" s="64">
        <f>IF(AND(AS$3&gt;=$I177,AS$3&lt;DATE(YEAR($I177),MONTH($I177)+$H177,1),$H177&lt;&gt;0),$G177,0)*тех!BD$6</f>
        <v>0</v>
      </c>
      <c r="AT177" s="64">
        <f>IF(AND(AT$3&gt;=$I177,AT$3&lt;DATE(YEAR($I177),MONTH($I177)+$H177,1),$H177&lt;&gt;0),$G177,0)*тех!BE$6</f>
        <v>0</v>
      </c>
      <c r="AU177" s="64">
        <f>IF(AND(AU$3&gt;=$I177,AU$3&lt;DATE(YEAR($I177),MONTH($I177)+$H177,1),$H177&lt;&gt;0),$G177,0)*тех!BF$6</f>
        <v>0</v>
      </c>
      <c r="AV177" s="64">
        <f>IF(AND(AV$3&gt;=$I177,AV$3&lt;DATE(YEAR($I177),MONTH($I177)+$H177,1),$H177&lt;&gt;0),$G177,0)*тех!BG$6</f>
        <v>0</v>
      </c>
      <c r="AW177" s="64">
        <f>IF(AND(AW$3&gt;=$I177,AW$3&lt;DATE(YEAR($I177),MONTH($I177)+$H177,1),$H177&lt;&gt;0),$G177,0)*тех!BH$6</f>
        <v>0</v>
      </c>
      <c r="AX177" s="64">
        <f>IF(AND(AX$3&gt;=$I177,AX$3&lt;DATE(YEAR($I177),MONTH($I177)+$H177,1),$H177&lt;&gt;0),$G177,0)*тех!BI$6</f>
        <v>0</v>
      </c>
      <c r="AY177" s="64">
        <f>IF(AND(AY$3&gt;=$I177,AY$3&lt;DATE(YEAR($I177),MONTH($I177)+$H177,1),$H177&lt;&gt;0),$G177,0)*тех!BJ$6</f>
        <v>0</v>
      </c>
      <c r="AZ177" s="64">
        <f>IF(AND(AZ$3&gt;=$I177,AZ$3&lt;DATE(YEAR($I177),MONTH($I177)+$H177,1),$H177&lt;&gt;0),$G177,0)*тех!BK$6</f>
        <v>0</v>
      </c>
      <c r="BA177" s="64">
        <f>IF(AND(BA$3&gt;=$I177,BA$3&lt;DATE(YEAR($I177),MONTH($I177)+$H177,1),$H177&lt;&gt;0),$G177,0)*тех!BL$6</f>
        <v>0</v>
      </c>
      <c r="BB177" s="64">
        <f>IF(AND(BB$3&gt;=$I177,BB$3&lt;DATE(YEAR($I177),MONTH($I177)+$H177,1),$H177&lt;&gt;0),$G177,0)*тех!BM$6</f>
        <v>0</v>
      </c>
      <c r="BC177" s="64">
        <f>IF(AND(BC$3&gt;=$I177,BC$3&lt;DATE(YEAR($I177),MONTH($I177)+$H177,1),$H177&lt;&gt;0),$G177,0)*тех!BN$6</f>
        <v>0</v>
      </c>
      <c r="BD177" s="64">
        <f>IF(AND(BD$3&gt;=$I177,BD$3&lt;DATE(YEAR($I177),MONTH($I177)+$H177,1),$H177&lt;&gt;0),$G177,0)*тех!BO$6</f>
        <v>0</v>
      </c>
      <c r="BE177" s="64">
        <f>IF(AND(BE$3&gt;=$I177,BE$3&lt;DATE(YEAR($I177),MONTH($I177)+$H177,1),$H177&lt;&gt;0),$G177,0)*тех!BP$6</f>
        <v>0</v>
      </c>
      <c r="BF177" s="64">
        <f>IF(AND(BF$3&gt;=$I177,BF$3&lt;DATE(YEAR($I177),MONTH($I177)+$H177,1),$H177&lt;&gt;0),$G177,0)*тех!BQ$6</f>
        <v>0</v>
      </c>
      <c r="BG177" s="64">
        <f>IF(AND(BG$3&gt;=$I177,BG$3&lt;DATE(YEAR($I177),MONTH($I177)+$H177,1),$H177&lt;&gt;0),$G177,0)*тех!BR$6</f>
        <v>0</v>
      </c>
      <c r="BH177" s="64">
        <f>IF(AND(BH$3&gt;=$I177,BH$3&lt;DATE(YEAR($I177),MONTH($I177)+$H177,1),$H177&lt;&gt;0),$G177,0)*тех!BS$6</f>
        <v>0</v>
      </c>
      <c r="BI177" s="64">
        <f>IF(AND(BI$3&gt;=$I177,BI$3&lt;DATE(YEAR($I177),MONTH($I177)+$H177,1),$H177&lt;&gt;0),$G177,0)*тех!BT$6</f>
        <v>0</v>
      </c>
      <c r="BJ177" s="64">
        <f>IF(AND(BJ$3&gt;=$I177,BJ$3&lt;DATE(YEAR($I177),MONTH($I177)+$H177,1),$H177&lt;&gt;0),$G177,0)*тех!BU$6</f>
        <v>0</v>
      </c>
      <c r="BK177" s="64">
        <f>IF(AND(BK$3&gt;=$I177,BK$3&lt;DATE(YEAR($I177),MONTH($I177)+$H177,1),$H177&lt;&gt;0),$G177,0)*тех!BV$6</f>
        <v>0</v>
      </c>
      <c r="BL177" s="64">
        <f>IF(AND(BL$3&gt;=$I177,BL$3&lt;DATE(YEAR($I177),MONTH($I177)+$H177,1),$H177&lt;&gt;0),$G177,0)*тех!BW$6</f>
        <v>0</v>
      </c>
      <c r="BM177" s="64">
        <f>IF(AND(BM$3&gt;=$I177,BM$3&lt;DATE(YEAR($I177),MONTH($I177)+$H177,1),$H177&lt;&gt;0),$G177,0)*тех!BX$6</f>
        <v>0</v>
      </c>
      <c r="BN177" s="64">
        <f>IF(AND(BN$3&gt;=$I177,BN$3&lt;DATE(YEAR($I177),MONTH($I177)+$H177,1),$H177&lt;&gt;0),$G177,0)*тех!BY$6</f>
        <v>0</v>
      </c>
      <c r="BO177" s="64">
        <f>IF(AND(BO$3&gt;=$I177,BO$3&lt;DATE(YEAR($I177),MONTH($I177)+$H177,1),$H177&lt;&gt;0),$G177,0)*тех!BZ$6</f>
        <v>0</v>
      </c>
      <c r="BP177" s="64">
        <f>IF(AND(BP$3&gt;=$I177,BP$3&lt;DATE(YEAR($I177),MONTH($I177)+$H177,1),$H177&lt;&gt;0),$G177,0)*тех!CA$6</f>
        <v>0</v>
      </c>
      <c r="BQ177" s="64">
        <f>IF(AND(BQ$3&gt;=$I177,BQ$3&lt;DATE(YEAR($I177),MONTH($I177)+$H177,1),$H177&lt;&gt;0),$G177,0)*тех!CB$6</f>
        <v>0</v>
      </c>
      <c r="BR177" s="64">
        <f>IF(AND(BR$3&gt;=$I177,BR$3&lt;DATE(YEAR($I177),MONTH($I177)+$H177,1),$H177&lt;&gt;0),$G177,0)*тех!CC$6</f>
        <v>0</v>
      </c>
      <c r="BS177" s="64">
        <f>IF(AND(BS$3&gt;=$I177,BS$3&lt;DATE(YEAR($I177),MONTH($I177)+$H177,1),$H177&lt;&gt;0),$G177,0)*тех!CD$6</f>
        <v>0</v>
      </c>
      <c r="BT177" s="64">
        <f>IF(AND(BT$3&gt;=$I177,BT$3&lt;DATE(YEAR($I177),MONTH($I177)+$H177,1),$H177&lt;&gt;0),$G177,0)*тех!CE$6</f>
        <v>0</v>
      </c>
    </row>
    <row r="178" spans="2:72" hidden="1">
      <c r="B178" s="3">
        <v>22</v>
      </c>
      <c r="C178" s="19"/>
      <c r="D178" s="80" t="s">
        <v>100</v>
      </c>
      <c r="E178" s="19"/>
      <c r="F178" s="19"/>
      <c r="G178" s="76">
        <f t="shared" si="78"/>
        <v>0</v>
      </c>
      <c r="H178" s="19"/>
      <c r="I178" s="19"/>
      <c r="J178" s="106" t="s">
        <v>100</v>
      </c>
      <c r="K178" s="106" t="s">
        <v>100</v>
      </c>
      <c r="M178" s="64">
        <f>IF(AND(M$3&gt;=$I178,M$3&lt;DATE(YEAR($I178),MONTH($I178)+$H178,1),$H178&lt;&gt;0),$G178,0)*тех!X$6</f>
        <v>0</v>
      </c>
      <c r="N178" s="64">
        <f>IF(AND(N$3&gt;=$I178,N$3&lt;DATE(YEAR($I178),MONTH($I178)+$H178,1),$H178&lt;&gt;0),$G178,0)*тех!Y$6</f>
        <v>0</v>
      </c>
      <c r="O178" s="64">
        <f>IF(AND(O$3&gt;=$I178,O$3&lt;DATE(YEAR($I178),MONTH($I178)+$H178,1),$H178&lt;&gt;0),$G178,0)*тех!Z$6</f>
        <v>0</v>
      </c>
      <c r="P178" s="64">
        <f>IF(AND(P$3&gt;=$I178,P$3&lt;DATE(YEAR($I178),MONTH($I178)+$H178,1),$H178&lt;&gt;0),$G178,0)*тех!AA$6</f>
        <v>0</v>
      </c>
      <c r="Q178" s="64">
        <f>IF(AND(Q$3&gt;=$I178,Q$3&lt;DATE(YEAR($I178),MONTH($I178)+$H178,1),$H178&lt;&gt;0),$G178,0)*тех!AB$6</f>
        <v>0</v>
      </c>
      <c r="R178" s="64">
        <f>IF(AND(R$3&gt;=$I178,R$3&lt;DATE(YEAR($I178),MONTH($I178)+$H178,1),$H178&lt;&gt;0),$G178,0)*тех!AC$6</f>
        <v>0</v>
      </c>
      <c r="S178" s="64">
        <f>IF(AND(S$3&gt;=$I178,S$3&lt;DATE(YEAR($I178),MONTH($I178)+$H178,1),$H178&lt;&gt;0),$G178,0)*тех!AD$6</f>
        <v>0</v>
      </c>
      <c r="T178" s="64">
        <f>IF(AND(T$3&gt;=$I178,T$3&lt;DATE(YEAR($I178),MONTH($I178)+$H178,1),$H178&lt;&gt;0),$G178,0)*тех!AE$6</f>
        <v>0</v>
      </c>
      <c r="U178" s="64">
        <f>IF(AND(U$3&gt;=$I178,U$3&lt;DATE(YEAR($I178),MONTH($I178)+$H178,1),$H178&lt;&gt;0),$G178,0)*тех!AF$6</f>
        <v>0</v>
      </c>
      <c r="V178" s="64">
        <f>IF(AND(V$3&gt;=$I178,V$3&lt;DATE(YEAR($I178),MONTH($I178)+$H178,1),$H178&lt;&gt;0),$G178,0)*тех!AG$6</f>
        <v>0</v>
      </c>
      <c r="W178" s="64">
        <f>IF(AND(W$3&gt;=$I178,W$3&lt;DATE(YEAR($I178),MONTH($I178)+$H178,1),$H178&lt;&gt;0),$G178,0)*тех!AH$6</f>
        <v>0</v>
      </c>
      <c r="X178" s="64">
        <f>IF(AND(X$3&gt;=$I178,X$3&lt;DATE(YEAR($I178),MONTH($I178)+$H178,1),$H178&lt;&gt;0),$G178,0)*тех!AI$6</f>
        <v>0</v>
      </c>
      <c r="Y178" s="64">
        <f>IF(AND(Y$3&gt;=$I178,Y$3&lt;DATE(YEAR($I178),MONTH($I178)+$H178,1),$H178&lt;&gt;0),$G178,0)*тех!AJ$6</f>
        <v>0</v>
      </c>
      <c r="Z178" s="64">
        <f>IF(AND(Z$3&gt;=$I178,Z$3&lt;DATE(YEAR($I178),MONTH($I178)+$H178,1),$H178&lt;&gt;0),$G178,0)*тех!AK$6</f>
        <v>0</v>
      </c>
      <c r="AA178" s="64">
        <f>IF(AND(AA$3&gt;=$I178,AA$3&lt;DATE(YEAR($I178),MONTH($I178)+$H178,1),$H178&lt;&gt;0),$G178,0)*тех!AL$6</f>
        <v>0</v>
      </c>
      <c r="AB178" s="64">
        <f>IF(AND(AB$3&gt;=$I178,AB$3&lt;DATE(YEAR($I178),MONTH($I178)+$H178,1),$H178&lt;&gt;0),$G178,0)*тех!AM$6</f>
        <v>0</v>
      </c>
      <c r="AC178" s="64">
        <f>IF(AND(AC$3&gt;=$I178,AC$3&lt;DATE(YEAR($I178),MONTH($I178)+$H178,1),$H178&lt;&gt;0),$G178,0)*тех!AN$6</f>
        <v>0</v>
      </c>
      <c r="AD178" s="64">
        <f>IF(AND(AD$3&gt;=$I178,AD$3&lt;DATE(YEAR($I178),MONTH($I178)+$H178,1),$H178&lt;&gt;0),$G178,0)*тех!AO$6</f>
        <v>0</v>
      </c>
      <c r="AE178" s="64">
        <f>IF(AND(AE$3&gt;=$I178,AE$3&lt;DATE(YEAR($I178),MONTH($I178)+$H178,1),$H178&lt;&gt;0),$G178,0)*тех!AP$6</f>
        <v>0</v>
      </c>
      <c r="AF178" s="64">
        <f>IF(AND(AF$3&gt;=$I178,AF$3&lt;DATE(YEAR($I178),MONTH($I178)+$H178,1),$H178&lt;&gt;0),$G178,0)*тех!AQ$6</f>
        <v>0</v>
      </c>
      <c r="AG178" s="64">
        <f>IF(AND(AG$3&gt;=$I178,AG$3&lt;DATE(YEAR($I178),MONTH($I178)+$H178,1),$H178&lt;&gt;0),$G178,0)*тех!AR$6</f>
        <v>0</v>
      </c>
      <c r="AH178" s="64">
        <f>IF(AND(AH$3&gt;=$I178,AH$3&lt;DATE(YEAR($I178),MONTH($I178)+$H178,1),$H178&lt;&gt;0),$G178,0)*тех!AS$6</f>
        <v>0</v>
      </c>
      <c r="AI178" s="64">
        <f>IF(AND(AI$3&gt;=$I178,AI$3&lt;DATE(YEAR($I178),MONTH($I178)+$H178,1),$H178&lt;&gt;0),$G178,0)*тех!AT$6</f>
        <v>0</v>
      </c>
      <c r="AJ178" s="64">
        <f>IF(AND(AJ$3&gt;=$I178,AJ$3&lt;DATE(YEAR($I178),MONTH($I178)+$H178,1),$H178&lt;&gt;0),$G178,0)*тех!AU$6</f>
        <v>0</v>
      </c>
      <c r="AK178" s="64">
        <f>IF(AND(AK$3&gt;=$I178,AK$3&lt;DATE(YEAR($I178),MONTH($I178)+$H178,1),$H178&lt;&gt;0),$G178,0)*тех!AV$6</f>
        <v>0</v>
      </c>
      <c r="AL178" s="64">
        <f>IF(AND(AL$3&gt;=$I178,AL$3&lt;DATE(YEAR($I178),MONTH($I178)+$H178,1),$H178&lt;&gt;0),$G178,0)*тех!AW$6</f>
        <v>0</v>
      </c>
      <c r="AM178" s="64">
        <f>IF(AND(AM$3&gt;=$I178,AM$3&lt;DATE(YEAR($I178),MONTH($I178)+$H178,1),$H178&lt;&gt;0),$G178,0)*тех!AX$6</f>
        <v>0</v>
      </c>
      <c r="AN178" s="64">
        <f>IF(AND(AN$3&gt;=$I178,AN$3&lt;DATE(YEAR($I178),MONTH($I178)+$H178,1),$H178&lt;&gt;0),$G178,0)*тех!AY$6</f>
        <v>0</v>
      </c>
      <c r="AO178" s="64">
        <f>IF(AND(AO$3&gt;=$I178,AO$3&lt;DATE(YEAR($I178),MONTH($I178)+$H178,1),$H178&lt;&gt;0),$G178,0)*тех!AZ$6</f>
        <v>0</v>
      </c>
      <c r="AP178" s="64">
        <f>IF(AND(AP$3&gt;=$I178,AP$3&lt;DATE(YEAR($I178),MONTH($I178)+$H178,1),$H178&lt;&gt;0),$G178,0)*тех!BA$6</f>
        <v>0</v>
      </c>
      <c r="AQ178" s="64">
        <f>IF(AND(AQ$3&gt;=$I178,AQ$3&lt;DATE(YEAR($I178),MONTH($I178)+$H178,1),$H178&lt;&gt;0),$G178,0)*тех!BB$6</f>
        <v>0</v>
      </c>
      <c r="AR178" s="64">
        <f>IF(AND(AR$3&gt;=$I178,AR$3&lt;DATE(YEAR($I178),MONTH($I178)+$H178,1),$H178&lt;&gt;0),$G178,0)*тех!BC$6</f>
        <v>0</v>
      </c>
      <c r="AS178" s="64">
        <f>IF(AND(AS$3&gt;=$I178,AS$3&lt;DATE(YEAR($I178),MONTH($I178)+$H178,1),$H178&lt;&gt;0),$G178,0)*тех!BD$6</f>
        <v>0</v>
      </c>
      <c r="AT178" s="64">
        <f>IF(AND(AT$3&gt;=$I178,AT$3&lt;DATE(YEAR($I178),MONTH($I178)+$H178,1),$H178&lt;&gt;0),$G178,0)*тех!BE$6</f>
        <v>0</v>
      </c>
      <c r="AU178" s="64">
        <f>IF(AND(AU$3&gt;=$I178,AU$3&lt;DATE(YEAR($I178),MONTH($I178)+$H178,1),$H178&lt;&gt;0),$G178,0)*тех!BF$6</f>
        <v>0</v>
      </c>
      <c r="AV178" s="64">
        <f>IF(AND(AV$3&gt;=$I178,AV$3&lt;DATE(YEAR($I178),MONTH($I178)+$H178,1),$H178&lt;&gt;0),$G178,0)*тех!BG$6</f>
        <v>0</v>
      </c>
      <c r="AW178" s="64">
        <f>IF(AND(AW$3&gt;=$I178,AW$3&lt;DATE(YEAR($I178),MONTH($I178)+$H178,1),$H178&lt;&gt;0),$G178,0)*тех!BH$6</f>
        <v>0</v>
      </c>
      <c r="AX178" s="64">
        <f>IF(AND(AX$3&gt;=$I178,AX$3&lt;DATE(YEAR($I178),MONTH($I178)+$H178,1),$H178&lt;&gt;0),$G178,0)*тех!BI$6</f>
        <v>0</v>
      </c>
      <c r="AY178" s="64">
        <f>IF(AND(AY$3&gt;=$I178,AY$3&lt;DATE(YEAR($I178),MONTH($I178)+$H178,1),$H178&lt;&gt;0),$G178,0)*тех!BJ$6</f>
        <v>0</v>
      </c>
      <c r="AZ178" s="64">
        <f>IF(AND(AZ$3&gt;=$I178,AZ$3&lt;DATE(YEAR($I178),MONTH($I178)+$H178,1),$H178&lt;&gt;0),$G178,0)*тех!BK$6</f>
        <v>0</v>
      </c>
      <c r="BA178" s="64">
        <f>IF(AND(BA$3&gt;=$I178,BA$3&lt;DATE(YEAR($I178),MONTH($I178)+$H178,1),$H178&lt;&gt;0),$G178,0)*тех!BL$6</f>
        <v>0</v>
      </c>
      <c r="BB178" s="64">
        <f>IF(AND(BB$3&gt;=$I178,BB$3&lt;DATE(YEAR($I178),MONTH($I178)+$H178,1),$H178&lt;&gt;0),$G178,0)*тех!BM$6</f>
        <v>0</v>
      </c>
      <c r="BC178" s="64">
        <f>IF(AND(BC$3&gt;=$I178,BC$3&lt;DATE(YEAR($I178),MONTH($I178)+$H178,1),$H178&lt;&gt;0),$G178,0)*тех!BN$6</f>
        <v>0</v>
      </c>
      <c r="BD178" s="64">
        <f>IF(AND(BD$3&gt;=$I178,BD$3&lt;DATE(YEAR($I178),MONTH($I178)+$H178,1),$H178&lt;&gt;0),$G178,0)*тех!BO$6</f>
        <v>0</v>
      </c>
      <c r="BE178" s="64">
        <f>IF(AND(BE$3&gt;=$I178,BE$3&lt;DATE(YEAR($I178),MONTH($I178)+$H178,1),$H178&lt;&gt;0),$G178,0)*тех!BP$6</f>
        <v>0</v>
      </c>
      <c r="BF178" s="64">
        <f>IF(AND(BF$3&gt;=$I178,BF$3&lt;DATE(YEAR($I178),MONTH($I178)+$H178,1),$H178&lt;&gt;0),$G178,0)*тех!BQ$6</f>
        <v>0</v>
      </c>
      <c r="BG178" s="64">
        <f>IF(AND(BG$3&gt;=$I178,BG$3&lt;DATE(YEAR($I178),MONTH($I178)+$H178,1),$H178&lt;&gt;0),$G178,0)*тех!BR$6</f>
        <v>0</v>
      </c>
      <c r="BH178" s="64">
        <f>IF(AND(BH$3&gt;=$I178,BH$3&lt;DATE(YEAR($I178),MONTH($I178)+$H178,1),$H178&lt;&gt;0),$G178,0)*тех!BS$6</f>
        <v>0</v>
      </c>
      <c r="BI178" s="64">
        <f>IF(AND(BI$3&gt;=$I178,BI$3&lt;DATE(YEAR($I178),MONTH($I178)+$H178,1),$H178&lt;&gt;0),$G178,0)*тех!BT$6</f>
        <v>0</v>
      </c>
      <c r="BJ178" s="64">
        <f>IF(AND(BJ$3&gt;=$I178,BJ$3&lt;DATE(YEAR($I178),MONTH($I178)+$H178,1),$H178&lt;&gt;0),$G178,0)*тех!BU$6</f>
        <v>0</v>
      </c>
      <c r="BK178" s="64">
        <f>IF(AND(BK$3&gt;=$I178,BK$3&lt;DATE(YEAR($I178),MONTH($I178)+$H178,1),$H178&lt;&gt;0),$G178,0)*тех!BV$6</f>
        <v>0</v>
      </c>
      <c r="BL178" s="64">
        <f>IF(AND(BL$3&gt;=$I178,BL$3&lt;DATE(YEAR($I178),MONTH($I178)+$H178,1),$H178&lt;&gt;0),$G178,0)*тех!BW$6</f>
        <v>0</v>
      </c>
      <c r="BM178" s="64">
        <f>IF(AND(BM$3&gt;=$I178,BM$3&lt;DATE(YEAR($I178),MONTH($I178)+$H178,1),$H178&lt;&gt;0),$G178,0)*тех!BX$6</f>
        <v>0</v>
      </c>
      <c r="BN178" s="64">
        <f>IF(AND(BN$3&gt;=$I178,BN$3&lt;DATE(YEAR($I178),MONTH($I178)+$H178,1),$H178&lt;&gt;0),$G178,0)*тех!BY$6</f>
        <v>0</v>
      </c>
      <c r="BO178" s="64">
        <f>IF(AND(BO$3&gt;=$I178,BO$3&lt;DATE(YEAR($I178),MONTH($I178)+$H178,1),$H178&lt;&gt;0),$G178,0)*тех!BZ$6</f>
        <v>0</v>
      </c>
      <c r="BP178" s="64">
        <f>IF(AND(BP$3&gt;=$I178,BP$3&lt;DATE(YEAR($I178),MONTH($I178)+$H178,1),$H178&lt;&gt;0),$G178,0)*тех!CA$6</f>
        <v>0</v>
      </c>
      <c r="BQ178" s="64">
        <f>IF(AND(BQ$3&gt;=$I178,BQ$3&lt;DATE(YEAR($I178),MONTH($I178)+$H178,1),$H178&lt;&gt;0),$G178,0)*тех!CB$6</f>
        <v>0</v>
      </c>
      <c r="BR178" s="64">
        <f>IF(AND(BR$3&gt;=$I178,BR$3&lt;DATE(YEAR($I178),MONTH($I178)+$H178,1),$H178&lt;&gt;0),$G178,0)*тех!CC$6</f>
        <v>0</v>
      </c>
      <c r="BS178" s="64">
        <f>IF(AND(BS$3&gt;=$I178,BS$3&lt;DATE(YEAR($I178),MONTH($I178)+$H178,1),$H178&lt;&gt;0),$G178,0)*тех!CD$6</f>
        <v>0</v>
      </c>
      <c r="BT178" s="64">
        <f>IF(AND(BT$3&gt;=$I178,BT$3&lt;DATE(YEAR($I178),MONTH($I178)+$H178,1),$H178&lt;&gt;0),$G178,0)*тех!CE$6</f>
        <v>0</v>
      </c>
    </row>
    <row r="179" spans="2:72" hidden="1">
      <c r="B179" s="3">
        <v>23</v>
      </c>
      <c r="C179" s="19"/>
      <c r="D179" s="80" t="s">
        <v>100</v>
      </c>
      <c r="E179" s="19"/>
      <c r="F179" s="19"/>
      <c r="G179" s="76">
        <f t="shared" si="78"/>
        <v>0</v>
      </c>
      <c r="H179" s="19"/>
      <c r="I179" s="19"/>
      <c r="J179" s="106" t="s">
        <v>100</v>
      </c>
      <c r="K179" s="106" t="s">
        <v>100</v>
      </c>
      <c r="M179" s="64">
        <f>IF(AND(M$3&gt;=$I179,M$3&lt;DATE(YEAR($I179),MONTH($I179)+$H179,1),$H179&lt;&gt;0),$G179,0)*тех!X$6</f>
        <v>0</v>
      </c>
      <c r="N179" s="64">
        <f>IF(AND(N$3&gt;=$I179,N$3&lt;DATE(YEAR($I179),MONTH($I179)+$H179,1),$H179&lt;&gt;0),$G179,0)*тех!Y$6</f>
        <v>0</v>
      </c>
      <c r="O179" s="64">
        <f>IF(AND(O$3&gt;=$I179,O$3&lt;DATE(YEAR($I179),MONTH($I179)+$H179,1),$H179&lt;&gt;0),$G179,0)*тех!Z$6</f>
        <v>0</v>
      </c>
      <c r="P179" s="64">
        <f>IF(AND(P$3&gt;=$I179,P$3&lt;DATE(YEAR($I179),MONTH($I179)+$H179,1),$H179&lt;&gt;0),$G179,0)*тех!AA$6</f>
        <v>0</v>
      </c>
      <c r="Q179" s="64">
        <f>IF(AND(Q$3&gt;=$I179,Q$3&lt;DATE(YEAR($I179),MONTH($I179)+$H179,1),$H179&lt;&gt;0),$G179,0)*тех!AB$6</f>
        <v>0</v>
      </c>
      <c r="R179" s="64">
        <f>IF(AND(R$3&gt;=$I179,R$3&lt;DATE(YEAR($I179),MONTH($I179)+$H179,1),$H179&lt;&gt;0),$G179,0)*тех!AC$6</f>
        <v>0</v>
      </c>
      <c r="S179" s="64">
        <f>IF(AND(S$3&gt;=$I179,S$3&lt;DATE(YEAR($I179),MONTH($I179)+$H179,1),$H179&lt;&gt;0),$G179,0)*тех!AD$6</f>
        <v>0</v>
      </c>
      <c r="T179" s="64">
        <f>IF(AND(T$3&gt;=$I179,T$3&lt;DATE(YEAR($I179),MONTH($I179)+$H179,1),$H179&lt;&gt;0),$G179,0)*тех!AE$6</f>
        <v>0</v>
      </c>
      <c r="U179" s="64">
        <f>IF(AND(U$3&gt;=$I179,U$3&lt;DATE(YEAR($I179),MONTH($I179)+$H179,1),$H179&lt;&gt;0),$G179,0)*тех!AF$6</f>
        <v>0</v>
      </c>
      <c r="V179" s="64">
        <f>IF(AND(V$3&gt;=$I179,V$3&lt;DATE(YEAR($I179),MONTH($I179)+$H179,1),$H179&lt;&gt;0),$G179,0)*тех!AG$6</f>
        <v>0</v>
      </c>
      <c r="W179" s="64">
        <f>IF(AND(W$3&gt;=$I179,W$3&lt;DATE(YEAR($I179),MONTH($I179)+$H179,1),$H179&lt;&gt;0),$G179,0)*тех!AH$6</f>
        <v>0</v>
      </c>
      <c r="X179" s="64">
        <f>IF(AND(X$3&gt;=$I179,X$3&lt;DATE(YEAR($I179),MONTH($I179)+$H179,1),$H179&lt;&gt;0),$G179,0)*тех!AI$6</f>
        <v>0</v>
      </c>
      <c r="Y179" s="64">
        <f>IF(AND(Y$3&gt;=$I179,Y$3&lt;DATE(YEAR($I179),MONTH($I179)+$H179,1),$H179&lt;&gt;0),$G179,0)*тех!AJ$6</f>
        <v>0</v>
      </c>
      <c r="Z179" s="64">
        <f>IF(AND(Z$3&gt;=$I179,Z$3&lt;DATE(YEAR($I179),MONTH($I179)+$H179,1),$H179&lt;&gt;0),$G179,0)*тех!AK$6</f>
        <v>0</v>
      </c>
      <c r="AA179" s="64">
        <f>IF(AND(AA$3&gt;=$I179,AA$3&lt;DATE(YEAR($I179),MONTH($I179)+$H179,1),$H179&lt;&gt;0),$G179,0)*тех!AL$6</f>
        <v>0</v>
      </c>
      <c r="AB179" s="64">
        <f>IF(AND(AB$3&gt;=$I179,AB$3&lt;DATE(YEAR($I179),MONTH($I179)+$H179,1),$H179&lt;&gt;0),$G179,0)*тех!AM$6</f>
        <v>0</v>
      </c>
      <c r="AC179" s="64">
        <f>IF(AND(AC$3&gt;=$I179,AC$3&lt;DATE(YEAR($I179),MONTH($I179)+$H179,1),$H179&lt;&gt;0),$G179,0)*тех!AN$6</f>
        <v>0</v>
      </c>
      <c r="AD179" s="64">
        <f>IF(AND(AD$3&gt;=$I179,AD$3&lt;DATE(YEAR($I179),MONTH($I179)+$H179,1),$H179&lt;&gt;0),$G179,0)*тех!AO$6</f>
        <v>0</v>
      </c>
      <c r="AE179" s="64">
        <f>IF(AND(AE$3&gt;=$I179,AE$3&lt;DATE(YEAR($I179),MONTH($I179)+$H179,1),$H179&lt;&gt;0),$G179,0)*тех!AP$6</f>
        <v>0</v>
      </c>
      <c r="AF179" s="64">
        <f>IF(AND(AF$3&gt;=$I179,AF$3&lt;DATE(YEAR($I179),MONTH($I179)+$H179,1),$H179&lt;&gt;0),$G179,0)*тех!AQ$6</f>
        <v>0</v>
      </c>
      <c r="AG179" s="64">
        <f>IF(AND(AG$3&gt;=$I179,AG$3&lt;DATE(YEAR($I179),MONTH($I179)+$H179,1),$H179&lt;&gt;0),$G179,0)*тех!AR$6</f>
        <v>0</v>
      </c>
      <c r="AH179" s="64">
        <f>IF(AND(AH$3&gt;=$I179,AH$3&lt;DATE(YEAR($I179),MONTH($I179)+$H179,1),$H179&lt;&gt;0),$G179,0)*тех!AS$6</f>
        <v>0</v>
      </c>
      <c r="AI179" s="64">
        <f>IF(AND(AI$3&gt;=$I179,AI$3&lt;DATE(YEAR($I179),MONTH($I179)+$H179,1),$H179&lt;&gt;0),$G179,0)*тех!AT$6</f>
        <v>0</v>
      </c>
      <c r="AJ179" s="64">
        <f>IF(AND(AJ$3&gt;=$I179,AJ$3&lt;DATE(YEAR($I179),MONTH($I179)+$H179,1),$H179&lt;&gt;0),$G179,0)*тех!AU$6</f>
        <v>0</v>
      </c>
      <c r="AK179" s="64">
        <f>IF(AND(AK$3&gt;=$I179,AK$3&lt;DATE(YEAR($I179),MONTH($I179)+$H179,1),$H179&lt;&gt;0),$G179,0)*тех!AV$6</f>
        <v>0</v>
      </c>
      <c r="AL179" s="64">
        <f>IF(AND(AL$3&gt;=$I179,AL$3&lt;DATE(YEAR($I179),MONTH($I179)+$H179,1),$H179&lt;&gt;0),$G179,0)*тех!AW$6</f>
        <v>0</v>
      </c>
      <c r="AM179" s="64">
        <f>IF(AND(AM$3&gt;=$I179,AM$3&lt;DATE(YEAR($I179),MONTH($I179)+$H179,1),$H179&lt;&gt;0),$G179,0)*тех!AX$6</f>
        <v>0</v>
      </c>
      <c r="AN179" s="64">
        <f>IF(AND(AN$3&gt;=$I179,AN$3&lt;DATE(YEAR($I179),MONTH($I179)+$H179,1),$H179&lt;&gt;0),$G179,0)*тех!AY$6</f>
        <v>0</v>
      </c>
      <c r="AO179" s="64">
        <f>IF(AND(AO$3&gt;=$I179,AO$3&lt;DATE(YEAR($I179),MONTH($I179)+$H179,1),$H179&lt;&gt;0),$G179,0)*тех!AZ$6</f>
        <v>0</v>
      </c>
      <c r="AP179" s="64">
        <f>IF(AND(AP$3&gt;=$I179,AP$3&lt;DATE(YEAR($I179),MONTH($I179)+$H179,1),$H179&lt;&gt;0),$G179,0)*тех!BA$6</f>
        <v>0</v>
      </c>
      <c r="AQ179" s="64">
        <f>IF(AND(AQ$3&gt;=$I179,AQ$3&lt;DATE(YEAR($I179),MONTH($I179)+$H179,1),$H179&lt;&gt;0),$G179,0)*тех!BB$6</f>
        <v>0</v>
      </c>
      <c r="AR179" s="64">
        <f>IF(AND(AR$3&gt;=$I179,AR$3&lt;DATE(YEAR($I179),MONTH($I179)+$H179,1),$H179&lt;&gt;0),$G179,0)*тех!BC$6</f>
        <v>0</v>
      </c>
      <c r="AS179" s="64">
        <f>IF(AND(AS$3&gt;=$I179,AS$3&lt;DATE(YEAR($I179),MONTH($I179)+$H179,1),$H179&lt;&gt;0),$G179,0)*тех!BD$6</f>
        <v>0</v>
      </c>
      <c r="AT179" s="64">
        <f>IF(AND(AT$3&gt;=$I179,AT$3&lt;DATE(YEAR($I179),MONTH($I179)+$H179,1),$H179&lt;&gt;0),$G179,0)*тех!BE$6</f>
        <v>0</v>
      </c>
      <c r="AU179" s="64">
        <f>IF(AND(AU$3&gt;=$I179,AU$3&lt;DATE(YEAR($I179),MONTH($I179)+$H179,1),$H179&lt;&gt;0),$G179,0)*тех!BF$6</f>
        <v>0</v>
      </c>
      <c r="AV179" s="64">
        <f>IF(AND(AV$3&gt;=$I179,AV$3&lt;DATE(YEAR($I179),MONTH($I179)+$H179,1),$H179&lt;&gt;0),$G179,0)*тех!BG$6</f>
        <v>0</v>
      </c>
      <c r="AW179" s="64">
        <f>IF(AND(AW$3&gt;=$I179,AW$3&lt;DATE(YEAR($I179),MONTH($I179)+$H179,1),$H179&lt;&gt;0),$G179,0)*тех!BH$6</f>
        <v>0</v>
      </c>
      <c r="AX179" s="64">
        <f>IF(AND(AX$3&gt;=$I179,AX$3&lt;DATE(YEAR($I179),MONTH($I179)+$H179,1),$H179&lt;&gt;0),$G179,0)*тех!BI$6</f>
        <v>0</v>
      </c>
      <c r="AY179" s="64">
        <f>IF(AND(AY$3&gt;=$I179,AY$3&lt;DATE(YEAR($I179),MONTH($I179)+$H179,1),$H179&lt;&gt;0),$G179,0)*тех!BJ$6</f>
        <v>0</v>
      </c>
      <c r="AZ179" s="64">
        <f>IF(AND(AZ$3&gt;=$I179,AZ$3&lt;DATE(YEAR($I179),MONTH($I179)+$H179,1),$H179&lt;&gt;0),$G179,0)*тех!BK$6</f>
        <v>0</v>
      </c>
      <c r="BA179" s="64">
        <f>IF(AND(BA$3&gt;=$I179,BA$3&lt;DATE(YEAR($I179),MONTH($I179)+$H179,1),$H179&lt;&gt;0),$G179,0)*тех!BL$6</f>
        <v>0</v>
      </c>
      <c r="BB179" s="64">
        <f>IF(AND(BB$3&gt;=$I179,BB$3&lt;DATE(YEAR($I179),MONTH($I179)+$H179,1),$H179&lt;&gt;0),$G179,0)*тех!BM$6</f>
        <v>0</v>
      </c>
      <c r="BC179" s="64">
        <f>IF(AND(BC$3&gt;=$I179,BC$3&lt;DATE(YEAR($I179),MONTH($I179)+$H179,1),$H179&lt;&gt;0),$G179,0)*тех!BN$6</f>
        <v>0</v>
      </c>
      <c r="BD179" s="64">
        <f>IF(AND(BD$3&gt;=$I179,BD$3&lt;DATE(YEAR($I179),MONTH($I179)+$H179,1),$H179&lt;&gt;0),$G179,0)*тех!BO$6</f>
        <v>0</v>
      </c>
      <c r="BE179" s="64">
        <f>IF(AND(BE$3&gt;=$I179,BE$3&lt;DATE(YEAR($I179),MONTH($I179)+$H179,1),$H179&lt;&gt;0),$G179,0)*тех!BP$6</f>
        <v>0</v>
      </c>
      <c r="BF179" s="64">
        <f>IF(AND(BF$3&gt;=$I179,BF$3&lt;DATE(YEAR($I179),MONTH($I179)+$H179,1),$H179&lt;&gt;0),$G179,0)*тех!BQ$6</f>
        <v>0</v>
      </c>
      <c r="BG179" s="64">
        <f>IF(AND(BG$3&gt;=$I179,BG$3&lt;DATE(YEAR($I179),MONTH($I179)+$H179,1),$H179&lt;&gt;0),$G179,0)*тех!BR$6</f>
        <v>0</v>
      </c>
      <c r="BH179" s="64">
        <f>IF(AND(BH$3&gt;=$I179,BH$3&lt;DATE(YEAR($I179),MONTH($I179)+$H179,1),$H179&lt;&gt;0),$G179,0)*тех!BS$6</f>
        <v>0</v>
      </c>
      <c r="BI179" s="64">
        <f>IF(AND(BI$3&gt;=$I179,BI$3&lt;DATE(YEAR($I179),MONTH($I179)+$H179,1),$H179&lt;&gt;0),$G179,0)*тех!BT$6</f>
        <v>0</v>
      </c>
      <c r="BJ179" s="64">
        <f>IF(AND(BJ$3&gt;=$I179,BJ$3&lt;DATE(YEAR($I179),MONTH($I179)+$H179,1),$H179&lt;&gt;0),$G179,0)*тех!BU$6</f>
        <v>0</v>
      </c>
      <c r="BK179" s="64">
        <f>IF(AND(BK$3&gt;=$I179,BK$3&lt;DATE(YEAR($I179),MONTH($I179)+$H179,1),$H179&lt;&gt;0),$G179,0)*тех!BV$6</f>
        <v>0</v>
      </c>
      <c r="BL179" s="64">
        <f>IF(AND(BL$3&gt;=$I179,BL$3&lt;DATE(YEAR($I179),MONTH($I179)+$H179,1),$H179&lt;&gt;0),$G179,0)*тех!BW$6</f>
        <v>0</v>
      </c>
      <c r="BM179" s="64">
        <f>IF(AND(BM$3&gt;=$I179,BM$3&lt;DATE(YEAR($I179),MONTH($I179)+$H179,1),$H179&lt;&gt;0),$G179,0)*тех!BX$6</f>
        <v>0</v>
      </c>
      <c r="BN179" s="64">
        <f>IF(AND(BN$3&gt;=$I179,BN$3&lt;DATE(YEAR($I179),MONTH($I179)+$H179,1),$H179&lt;&gt;0),$G179,0)*тех!BY$6</f>
        <v>0</v>
      </c>
      <c r="BO179" s="64">
        <f>IF(AND(BO$3&gt;=$I179,BO$3&lt;DATE(YEAR($I179),MONTH($I179)+$H179,1),$H179&lt;&gt;0),$G179,0)*тех!BZ$6</f>
        <v>0</v>
      </c>
      <c r="BP179" s="64">
        <f>IF(AND(BP$3&gt;=$I179,BP$3&lt;DATE(YEAR($I179),MONTH($I179)+$H179,1),$H179&lt;&gt;0),$G179,0)*тех!CA$6</f>
        <v>0</v>
      </c>
      <c r="BQ179" s="64">
        <f>IF(AND(BQ$3&gt;=$I179,BQ$3&lt;DATE(YEAR($I179),MONTH($I179)+$H179,1),$H179&lt;&gt;0),$G179,0)*тех!CB$6</f>
        <v>0</v>
      </c>
      <c r="BR179" s="64">
        <f>IF(AND(BR$3&gt;=$I179,BR$3&lt;DATE(YEAR($I179),MONTH($I179)+$H179,1),$H179&lt;&gt;0),$G179,0)*тех!CC$6</f>
        <v>0</v>
      </c>
      <c r="BS179" s="64">
        <f>IF(AND(BS$3&gt;=$I179,BS$3&lt;DATE(YEAR($I179),MONTH($I179)+$H179,1),$H179&lt;&gt;0),$G179,0)*тех!CD$6</f>
        <v>0</v>
      </c>
      <c r="BT179" s="64">
        <f>IF(AND(BT$3&gt;=$I179,BT$3&lt;DATE(YEAR($I179),MONTH($I179)+$H179,1),$H179&lt;&gt;0),$G179,0)*тех!CE$6</f>
        <v>0</v>
      </c>
    </row>
    <row r="180" spans="2:72" hidden="1">
      <c r="B180" s="3">
        <v>24</v>
      </c>
      <c r="C180" s="19"/>
      <c r="D180" s="80" t="s">
        <v>100</v>
      </c>
      <c r="E180" s="19"/>
      <c r="F180" s="19"/>
      <c r="G180" s="76">
        <f t="shared" si="78"/>
        <v>0</v>
      </c>
      <c r="H180" s="19"/>
      <c r="I180" s="19"/>
      <c r="J180" s="106" t="s">
        <v>100</v>
      </c>
      <c r="K180" s="106" t="s">
        <v>100</v>
      </c>
      <c r="M180" s="64">
        <f>IF(AND(M$3&gt;=$I180,M$3&lt;DATE(YEAR($I180),MONTH($I180)+$H180,1),$H180&lt;&gt;0),$G180,0)*тех!X$6</f>
        <v>0</v>
      </c>
      <c r="N180" s="64">
        <f>IF(AND(N$3&gt;=$I180,N$3&lt;DATE(YEAR($I180),MONTH($I180)+$H180,1),$H180&lt;&gt;0),$G180,0)*тех!Y$6</f>
        <v>0</v>
      </c>
      <c r="O180" s="64">
        <f>IF(AND(O$3&gt;=$I180,O$3&lt;DATE(YEAR($I180),MONTH($I180)+$H180,1),$H180&lt;&gt;0),$G180,0)*тех!Z$6</f>
        <v>0</v>
      </c>
      <c r="P180" s="64">
        <f>IF(AND(P$3&gt;=$I180,P$3&lt;DATE(YEAR($I180),MONTH($I180)+$H180,1),$H180&lt;&gt;0),$G180,0)*тех!AA$6</f>
        <v>0</v>
      </c>
      <c r="Q180" s="64">
        <f>IF(AND(Q$3&gt;=$I180,Q$3&lt;DATE(YEAR($I180),MONTH($I180)+$H180,1),$H180&lt;&gt;0),$G180,0)*тех!AB$6</f>
        <v>0</v>
      </c>
      <c r="R180" s="64">
        <f>IF(AND(R$3&gt;=$I180,R$3&lt;DATE(YEAR($I180),MONTH($I180)+$H180,1),$H180&lt;&gt;0),$G180,0)*тех!AC$6</f>
        <v>0</v>
      </c>
      <c r="S180" s="64">
        <f>IF(AND(S$3&gt;=$I180,S$3&lt;DATE(YEAR($I180),MONTH($I180)+$H180,1),$H180&lt;&gt;0),$G180,0)*тех!AD$6</f>
        <v>0</v>
      </c>
      <c r="T180" s="64">
        <f>IF(AND(T$3&gt;=$I180,T$3&lt;DATE(YEAR($I180),MONTH($I180)+$H180,1),$H180&lt;&gt;0),$G180,0)*тех!AE$6</f>
        <v>0</v>
      </c>
      <c r="U180" s="64">
        <f>IF(AND(U$3&gt;=$I180,U$3&lt;DATE(YEAR($I180),MONTH($I180)+$H180,1),$H180&lt;&gt;0),$G180,0)*тех!AF$6</f>
        <v>0</v>
      </c>
      <c r="V180" s="64">
        <f>IF(AND(V$3&gt;=$I180,V$3&lt;DATE(YEAR($I180),MONTH($I180)+$H180,1),$H180&lt;&gt;0),$G180,0)*тех!AG$6</f>
        <v>0</v>
      </c>
      <c r="W180" s="64">
        <f>IF(AND(W$3&gt;=$I180,W$3&lt;DATE(YEAR($I180),MONTH($I180)+$H180,1),$H180&lt;&gt;0),$G180,0)*тех!AH$6</f>
        <v>0</v>
      </c>
      <c r="X180" s="64">
        <f>IF(AND(X$3&gt;=$I180,X$3&lt;DATE(YEAR($I180),MONTH($I180)+$H180,1),$H180&lt;&gt;0),$G180,0)*тех!AI$6</f>
        <v>0</v>
      </c>
      <c r="Y180" s="64">
        <f>IF(AND(Y$3&gt;=$I180,Y$3&lt;DATE(YEAR($I180),MONTH($I180)+$H180,1),$H180&lt;&gt;0),$G180,0)*тех!AJ$6</f>
        <v>0</v>
      </c>
      <c r="Z180" s="64">
        <f>IF(AND(Z$3&gt;=$I180,Z$3&lt;DATE(YEAR($I180),MONTH($I180)+$H180,1),$H180&lt;&gt;0),$G180,0)*тех!AK$6</f>
        <v>0</v>
      </c>
      <c r="AA180" s="64">
        <f>IF(AND(AA$3&gt;=$I180,AA$3&lt;DATE(YEAR($I180),MONTH($I180)+$H180,1),$H180&lt;&gt;0),$G180,0)*тех!AL$6</f>
        <v>0</v>
      </c>
      <c r="AB180" s="64">
        <f>IF(AND(AB$3&gt;=$I180,AB$3&lt;DATE(YEAR($I180),MONTH($I180)+$H180,1),$H180&lt;&gt;0),$G180,0)*тех!AM$6</f>
        <v>0</v>
      </c>
      <c r="AC180" s="64">
        <f>IF(AND(AC$3&gt;=$I180,AC$3&lt;DATE(YEAR($I180),MONTH($I180)+$H180,1),$H180&lt;&gt;0),$G180,0)*тех!AN$6</f>
        <v>0</v>
      </c>
      <c r="AD180" s="64">
        <f>IF(AND(AD$3&gt;=$I180,AD$3&lt;DATE(YEAR($I180),MONTH($I180)+$H180,1),$H180&lt;&gt;0),$G180,0)*тех!AO$6</f>
        <v>0</v>
      </c>
      <c r="AE180" s="64">
        <f>IF(AND(AE$3&gt;=$I180,AE$3&lt;DATE(YEAR($I180),MONTH($I180)+$H180,1),$H180&lt;&gt;0),$G180,0)*тех!AP$6</f>
        <v>0</v>
      </c>
      <c r="AF180" s="64">
        <f>IF(AND(AF$3&gt;=$I180,AF$3&lt;DATE(YEAR($I180),MONTH($I180)+$H180,1),$H180&lt;&gt;0),$G180,0)*тех!AQ$6</f>
        <v>0</v>
      </c>
      <c r="AG180" s="64">
        <f>IF(AND(AG$3&gt;=$I180,AG$3&lt;DATE(YEAR($I180),MONTH($I180)+$H180,1),$H180&lt;&gt;0),$G180,0)*тех!AR$6</f>
        <v>0</v>
      </c>
      <c r="AH180" s="64">
        <f>IF(AND(AH$3&gt;=$I180,AH$3&lt;DATE(YEAR($I180),MONTH($I180)+$H180,1),$H180&lt;&gt;0),$G180,0)*тех!AS$6</f>
        <v>0</v>
      </c>
      <c r="AI180" s="64">
        <f>IF(AND(AI$3&gt;=$I180,AI$3&lt;DATE(YEAR($I180),MONTH($I180)+$H180,1),$H180&lt;&gt;0),$G180,0)*тех!AT$6</f>
        <v>0</v>
      </c>
      <c r="AJ180" s="64">
        <f>IF(AND(AJ$3&gt;=$I180,AJ$3&lt;DATE(YEAR($I180),MONTH($I180)+$H180,1),$H180&lt;&gt;0),$G180,0)*тех!AU$6</f>
        <v>0</v>
      </c>
      <c r="AK180" s="64">
        <f>IF(AND(AK$3&gt;=$I180,AK$3&lt;DATE(YEAR($I180),MONTH($I180)+$H180,1),$H180&lt;&gt;0),$G180,0)*тех!AV$6</f>
        <v>0</v>
      </c>
      <c r="AL180" s="64">
        <f>IF(AND(AL$3&gt;=$I180,AL$3&lt;DATE(YEAR($I180),MONTH($I180)+$H180,1),$H180&lt;&gt;0),$G180,0)*тех!AW$6</f>
        <v>0</v>
      </c>
      <c r="AM180" s="64">
        <f>IF(AND(AM$3&gt;=$I180,AM$3&lt;DATE(YEAR($I180),MONTH($I180)+$H180,1),$H180&lt;&gt;0),$G180,0)*тех!AX$6</f>
        <v>0</v>
      </c>
      <c r="AN180" s="64">
        <f>IF(AND(AN$3&gt;=$I180,AN$3&lt;DATE(YEAR($I180),MONTH($I180)+$H180,1),$H180&lt;&gt;0),$G180,0)*тех!AY$6</f>
        <v>0</v>
      </c>
      <c r="AO180" s="64">
        <f>IF(AND(AO$3&gt;=$I180,AO$3&lt;DATE(YEAR($I180),MONTH($I180)+$H180,1),$H180&lt;&gt;0),$G180,0)*тех!AZ$6</f>
        <v>0</v>
      </c>
      <c r="AP180" s="64">
        <f>IF(AND(AP$3&gt;=$I180,AP$3&lt;DATE(YEAR($I180),MONTH($I180)+$H180,1),$H180&lt;&gt;0),$G180,0)*тех!BA$6</f>
        <v>0</v>
      </c>
      <c r="AQ180" s="64">
        <f>IF(AND(AQ$3&gt;=$I180,AQ$3&lt;DATE(YEAR($I180),MONTH($I180)+$H180,1),$H180&lt;&gt;0),$G180,0)*тех!BB$6</f>
        <v>0</v>
      </c>
      <c r="AR180" s="64">
        <f>IF(AND(AR$3&gt;=$I180,AR$3&lt;DATE(YEAR($I180),MONTH($I180)+$H180,1),$H180&lt;&gt;0),$G180,0)*тех!BC$6</f>
        <v>0</v>
      </c>
      <c r="AS180" s="64">
        <f>IF(AND(AS$3&gt;=$I180,AS$3&lt;DATE(YEAR($I180),MONTH($I180)+$H180,1),$H180&lt;&gt;0),$G180,0)*тех!BD$6</f>
        <v>0</v>
      </c>
      <c r="AT180" s="64">
        <f>IF(AND(AT$3&gt;=$I180,AT$3&lt;DATE(YEAR($I180),MONTH($I180)+$H180,1),$H180&lt;&gt;0),$G180,0)*тех!BE$6</f>
        <v>0</v>
      </c>
      <c r="AU180" s="64">
        <f>IF(AND(AU$3&gt;=$I180,AU$3&lt;DATE(YEAR($I180),MONTH($I180)+$H180,1),$H180&lt;&gt;0),$G180,0)*тех!BF$6</f>
        <v>0</v>
      </c>
      <c r="AV180" s="64">
        <f>IF(AND(AV$3&gt;=$I180,AV$3&lt;DATE(YEAR($I180),MONTH($I180)+$H180,1),$H180&lt;&gt;0),$G180,0)*тех!BG$6</f>
        <v>0</v>
      </c>
      <c r="AW180" s="64">
        <f>IF(AND(AW$3&gt;=$I180,AW$3&lt;DATE(YEAR($I180),MONTH($I180)+$H180,1),$H180&lt;&gt;0),$G180,0)*тех!BH$6</f>
        <v>0</v>
      </c>
      <c r="AX180" s="64">
        <f>IF(AND(AX$3&gt;=$I180,AX$3&lt;DATE(YEAR($I180),MONTH($I180)+$H180,1),$H180&lt;&gt;0),$G180,0)*тех!BI$6</f>
        <v>0</v>
      </c>
      <c r="AY180" s="64">
        <f>IF(AND(AY$3&gt;=$I180,AY$3&lt;DATE(YEAR($I180),MONTH($I180)+$H180,1),$H180&lt;&gt;0),$G180,0)*тех!BJ$6</f>
        <v>0</v>
      </c>
      <c r="AZ180" s="64">
        <f>IF(AND(AZ$3&gt;=$I180,AZ$3&lt;DATE(YEAR($I180),MONTH($I180)+$H180,1),$H180&lt;&gt;0),$G180,0)*тех!BK$6</f>
        <v>0</v>
      </c>
      <c r="BA180" s="64">
        <f>IF(AND(BA$3&gt;=$I180,BA$3&lt;DATE(YEAR($I180),MONTH($I180)+$H180,1),$H180&lt;&gt;0),$G180,0)*тех!BL$6</f>
        <v>0</v>
      </c>
      <c r="BB180" s="64">
        <f>IF(AND(BB$3&gt;=$I180,BB$3&lt;DATE(YEAR($I180),MONTH($I180)+$H180,1),$H180&lt;&gt;0),$G180,0)*тех!BM$6</f>
        <v>0</v>
      </c>
      <c r="BC180" s="64">
        <f>IF(AND(BC$3&gt;=$I180,BC$3&lt;DATE(YEAR($I180),MONTH($I180)+$H180,1),$H180&lt;&gt;0),$G180,0)*тех!BN$6</f>
        <v>0</v>
      </c>
      <c r="BD180" s="64">
        <f>IF(AND(BD$3&gt;=$I180,BD$3&lt;DATE(YEAR($I180),MONTH($I180)+$H180,1),$H180&lt;&gt;0),$G180,0)*тех!BO$6</f>
        <v>0</v>
      </c>
      <c r="BE180" s="64">
        <f>IF(AND(BE$3&gt;=$I180,BE$3&lt;DATE(YEAR($I180),MONTH($I180)+$H180,1),$H180&lt;&gt;0),$G180,0)*тех!BP$6</f>
        <v>0</v>
      </c>
      <c r="BF180" s="64">
        <f>IF(AND(BF$3&gt;=$I180,BF$3&lt;DATE(YEAR($I180),MONTH($I180)+$H180,1),$H180&lt;&gt;0),$G180,0)*тех!BQ$6</f>
        <v>0</v>
      </c>
      <c r="BG180" s="64">
        <f>IF(AND(BG$3&gt;=$I180,BG$3&lt;DATE(YEAR($I180),MONTH($I180)+$H180,1),$H180&lt;&gt;0),$G180,0)*тех!BR$6</f>
        <v>0</v>
      </c>
      <c r="BH180" s="64">
        <f>IF(AND(BH$3&gt;=$I180,BH$3&lt;DATE(YEAR($I180),MONTH($I180)+$H180,1),$H180&lt;&gt;0),$G180,0)*тех!BS$6</f>
        <v>0</v>
      </c>
      <c r="BI180" s="64">
        <f>IF(AND(BI$3&gt;=$I180,BI$3&lt;DATE(YEAR($I180),MONTH($I180)+$H180,1),$H180&lt;&gt;0),$G180,0)*тех!BT$6</f>
        <v>0</v>
      </c>
      <c r="BJ180" s="64">
        <f>IF(AND(BJ$3&gt;=$I180,BJ$3&lt;DATE(YEAR($I180),MONTH($I180)+$H180,1),$H180&lt;&gt;0),$G180,0)*тех!BU$6</f>
        <v>0</v>
      </c>
      <c r="BK180" s="64">
        <f>IF(AND(BK$3&gt;=$I180,BK$3&lt;DATE(YEAR($I180),MONTH($I180)+$H180,1),$H180&lt;&gt;0),$G180,0)*тех!BV$6</f>
        <v>0</v>
      </c>
      <c r="BL180" s="64">
        <f>IF(AND(BL$3&gt;=$I180,BL$3&lt;DATE(YEAR($I180),MONTH($I180)+$H180,1),$H180&lt;&gt;0),$G180,0)*тех!BW$6</f>
        <v>0</v>
      </c>
      <c r="BM180" s="64">
        <f>IF(AND(BM$3&gt;=$I180,BM$3&lt;DATE(YEAR($I180),MONTH($I180)+$H180,1),$H180&lt;&gt;0),$G180,0)*тех!BX$6</f>
        <v>0</v>
      </c>
      <c r="BN180" s="64">
        <f>IF(AND(BN$3&gt;=$I180,BN$3&lt;DATE(YEAR($I180),MONTH($I180)+$H180,1),$H180&lt;&gt;0),$G180,0)*тех!BY$6</f>
        <v>0</v>
      </c>
      <c r="BO180" s="64">
        <f>IF(AND(BO$3&gt;=$I180,BO$3&lt;DATE(YEAR($I180),MONTH($I180)+$H180,1),$H180&lt;&gt;0),$G180,0)*тех!BZ$6</f>
        <v>0</v>
      </c>
      <c r="BP180" s="64">
        <f>IF(AND(BP$3&gt;=$I180,BP$3&lt;DATE(YEAR($I180),MONTH($I180)+$H180,1),$H180&lt;&gt;0),$G180,0)*тех!CA$6</f>
        <v>0</v>
      </c>
      <c r="BQ180" s="64">
        <f>IF(AND(BQ$3&gt;=$I180,BQ$3&lt;DATE(YEAR($I180),MONTH($I180)+$H180,1),$H180&lt;&gt;0),$G180,0)*тех!CB$6</f>
        <v>0</v>
      </c>
      <c r="BR180" s="64">
        <f>IF(AND(BR$3&gt;=$I180,BR$3&lt;DATE(YEAR($I180),MONTH($I180)+$H180,1),$H180&lt;&gt;0),$G180,0)*тех!CC$6</f>
        <v>0</v>
      </c>
      <c r="BS180" s="64">
        <f>IF(AND(BS$3&gt;=$I180,BS$3&lt;DATE(YEAR($I180),MONTH($I180)+$H180,1),$H180&lt;&gt;0),$G180,0)*тех!CD$6</f>
        <v>0</v>
      </c>
      <c r="BT180" s="64">
        <f>IF(AND(BT$3&gt;=$I180,BT$3&lt;DATE(YEAR($I180),MONTH($I180)+$H180,1),$H180&lt;&gt;0),$G180,0)*тех!CE$6</f>
        <v>0</v>
      </c>
    </row>
    <row r="181" spans="2:72" hidden="1">
      <c r="B181" s="3">
        <v>25</v>
      </c>
      <c r="C181" s="19"/>
      <c r="D181" s="80" t="s">
        <v>100</v>
      </c>
      <c r="E181" s="19"/>
      <c r="F181" s="19"/>
      <c r="G181" s="76">
        <f t="shared" si="78"/>
        <v>0</v>
      </c>
      <c r="H181" s="19"/>
      <c r="I181" s="19"/>
      <c r="J181" s="106" t="s">
        <v>100</v>
      </c>
      <c r="K181" s="106" t="s">
        <v>100</v>
      </c>
      <c r="M181" s="64">
        <f>IF(AND(M$3&gt;=$I181,M$3&lt;DATE(YEAR($I181),MONTH($I181)+$H181,1),$H181&lt;&gt;0),$G181,0)*тех!X$6</f>
        <v>0</v>
      </c>
      <c r="N181" s="64">
        <f>IF(AND(N$3&gt;=$I181,N$3&lt;DATE(YEAR($I181),MONTH($I181)+$H181,1),$H181&lt;&gt;0),$G181,0)*тех!Y$6</f>
        <v>0</v>
      </c>
      <c r="O181" s="64">
        <f>IF(AND(O$3&gt;=$I181,O$3&lt;DATE(YEAR($I181),MONTH($I181)+$H181,1),$H181&lt;&gt;0),$G181,0)*тех!Z$6</f>
        <v>0</v>
      </c>
      <c r="P181" s="64">
        <f>IF(AND(P$3&gt;=$I181,P$3&lt;DATE(YEAR($I181),MONTH($I181)+$H181,1),$H181&lt;&gt;0),$G181,0)*тех!AA$6</f>
        <v>0</v>
      </c>
      <c r="Q181" s="64">
        <f>IF(AND(Q$3&gt;=$I181,Q$3&lt;DATE(YEAR($I181),MONTH($I181)+$H181,1),$H181&lt;&gt;0),$G181,0)*тех!AB$6</f>
        <v>0</v>
      </c>
      <c r="R181" s="64">
        <f>IF(AND(R$3&gt;=$I181,R$3&lt;DATE(YEAR($I181),MONTH($I181)+$H181,1),$H181&lt;&gt;0),$G181,0)*тех!AC$6</f>
        <v>0</v>
      </c>
      <c r="S181" s="64">
        <f>IF(AND(S$3&gt;=$I181,S$3&lt;DATE(YEAR($I181),MONTH($I181)+$H181,1),$H181&lt;&gt;0),$G181,0)*тех!AD$6</f>
        <v>0</v>
      </c>
      <c r="T181" s="64">
        <f>IF(AND(T$3&gt;=$I181,T$3&lt;DATE(YEAR($I181),MONTH($I181)+$H181,1),$H181&lt;&gt;0),$G181,0)*тех!AE$6</f>
        <v>0</v>
      </c>
      <c r="U181" s="64">
        <f>IF(AND(U$3&gt;=$I181,U$3&lt;DATE(YEAR($I181),MONTH($I181)+$H181,1),$H181&lt;&gt;0),$G181,0)*тех!AF$6</f>
        <v>0</v>
      </c>
      <c r="V181" s="64">
        <f>IF(AND(V$3&gt;=$I181,V$3&lt;DATE(YEAR($I181),MONTH($I181)+$H181,1),$H181&lt;&gt;0),$G181,0)*тех!AG$6</f>
        <v>0</v>
      </c>
      <c r="W181" s="64">
        <f>IF(AND(W$3&gt;=$I181,W$3&lt;DATE(YEAR($I181),MONTH($I181)+$H181,1),$H181&lt;&gt;0),$G181,0)*тех!AH$6</f>
        <v>0</v>
      </c>
      <c r="X181" s="64">
        <f>IF(AND(X$3&gt;=$I181,X$3&lt;DATE(YEAR($I181),MONTH($I181)+$H181,1),$H181&lt;&gt;0),$G181,0)*тех!AI$6</f>
        <v>0</v>
      </c>
      <c r="Y181" s="64">
        <f>IF(AND(Y$3&gt;=$I181,Y$3&lt;DATE(YEAR($I181),MONTH($I181)+$H181,1),$H181&lt;&gt;0),$G181,0)*тех!AJ$6</f>
        <v>0</v>
      </c>
      <c r="Z181" s="64">
        <f>IF(AND(Z$3&gt;=$I181,Z$3&lt;DATE(YEAR($I181),MONTH($I181)+$H181,1),$H181&lt;&gt;0),$G181,0)*тех!AK$6</f>
        <v>0</v>
      </c>
      <c r="AA181" s="64">
        <f>IF(AND(AA$3&gt;=$I181,AA$3&lt;DATE(YEAR($I181),MONTH($I181)+$H181,1),$H181&lt;&gt;0),$G181,0)*тех!AL$6</f>
        <v>0</v>
      </c>
      <c r="AB181" s="64">
        <f>IF(AND(AB$3&gt;=$I181,AB$3&lt;DATE(YEAR($I181),MONTH($I181)+$H181,1),$H181&lt;&gt;0),$G181,0)*тех!AM$6</f>
        <v>0</v>
      </c>
      <c r="AC181" s="64">
        <f>IF(AND(AC$3&gt;=$I181,AC$3&lt;DATE(YEAR($I181),MONTH($I181)+$H181,1),$H181&lt;&gt;0),$G181,0)*тех!AN$6</f>
        <v>0</v>
      </c>
      <c r="AD181" s="64">
        <f>IF(AND(AD$3&gt;=$I181,AD$3&lt;DATE(YEAR($I181),MONTH($I181)+$H181,1),$H181&lt;&gt;0),$G181,0)*тех!AO$6</f>
        <v>0</v>
      </c>
      <c r="AE181" s="64">
        <f>IF(AND(AE$3&gt;=$I181,AE$3&lt;DATE(YEAR($I181),MONTH($I181)+$H181,1),$H181&lt;&gt;0),$G181,0)*тех!AP$6</f>
        <v>0</v>
      </c>
      <c r="AF181" s="64">
        <f>IF(AND(AF$3&gt;=$I181,AF$3&lt;DATE(YEAR($I181),MONTH($I181)+$H181,1),$H181&lt;&gt;0),$G181,0)*тех!AQ$6</f>
        <v>0</v>
      </c>
      <c r="AG181" s="64">
        <f>IF(AND(AG$3&gt;=$I181,AG$3&lt;DATE(YEAR($I181),MONTH($I181)+$H181,1),$H181&lt;&gt;0),$G181,0)*тех!AR$6</f>
        <v>0</v>
      </c>
      <c r="AH181" s="64">
        <f>IF(AND(AH$3&gt;=$I181,AH$3&lt;DATE(YEAR($I181),MONTH($I181)+$H181,1),$H181&lt;&gt;0),$G181,0)*тех!AS$6</f>
        <v>0</v>
      </c>
      <c r="AI181" s="64">
        <f>IF(AND(AI$3&gt;=$I181,AI$3&lt;DATE(YEAR($I181),MONTH($I181)+$H181,1),$H181&lt;&gt;0),$G181,0)*тех!AT$6</f>
        <v>0</v>
      </c>
      <c r="AJ181" s="64">
        <f>IF(AND(AJ$3&gt;=$I181,AJ$3&lt;DATE(YEAR($I181),MONTH($I181)+$H181,1),$H181&lt;&gt;0),$G181,0)*тех!AU$6</f>
        <v>0</v>
      </c>
      <c r="AK181" s="64">
        <f>IF(AND(AK$3&gt;=$I181,AK$3&lt;DATE(YEAR($I181),MONTH($I181)+$H181,1),$H181&lt;&gt;0),$G181,0)*тех!AV$6</f>
        <v>0</v>
      </c>
      <c r="AL181" s="64">
        <f>IF(AND(AL$3&gt;=$I181,AL$3&lt;DATE(YEAR($I181),MONTH($I181)+$H181,1),$H181&lt;&gt;0),$G181,0)*тех!AW$6</f>
        <v>0</v>
      </c>
      <c r="AM181" s="64">
        <f>IF(AND(AM$3&gt;=$I181,AM$3&lt;DATE(YEAR($I181),MONTH($I181)+$H181,1),$H181&lt;&gt;0),$G181,0)*тех!AX$6</f>
        <v>0</v>
      </c>
      <c r="AN181" s="64">
        <f>IF(AND(AN$3&gt;=$I181,AN$3&lt;DATE(YEAR($I181),MONTH($I181)+$H181,1),$H181&lt;&gt;0),$G181,0)*тех!AY$6</f>
        <v>0</v>
      </c>
      <c r="AO181" s="64">
        <f>IF(AND(AO$3&gt;=$I181,AO$3&lt;DATE(YEAR($I181),MONTH($I181)+$H181,1),$H181&lt;&gt;0),$G181,0)*тех!AZ$6</f>
        <v>0</v>
      </c>
      <c r="AP181" s="64">
        <f>IF(AND(AP$3&gt;=$I181,AP$3&lt;DATE(YEAR($I181),MONTH($I181)+$H181,1),$H181&lt;&gt;0),$G181,0)*тех!BA$6</f>
        <v>0</v>
      </c>
      <c r="AQ181" s="64">
        <f>IF(AND(AQ$3&gt;=$I181,AQ$3&lt;DATE(YEAR($I181),MONTH($I181)+$H181,1),$H181&lt;&gt;0),$G181,0)*тех!BB$6</f>
        <v>0</v>
      </c>
      <c r="AR181" s="64">
        <f>IF(AND(AR$3&gt;=$I181,AR$3&lt;DATE(YEAR($I181),MONTH($I181)+$H181,1),$H181&lt;&gt;0),$G181,0)*тех!BC$6</f>
        <v>0</v>
      </c>
      <c r="AS181" s="64">
        <f>IF(AND(AS$3&gt;=$I181,AS$3&lt;DATE(YEAR($I181),MONTH($I181)+$H181,1),$H181&lt;&gt;0),$G181,0)*тех!BD$6</f>
        <v>0</v>
      </c>
      <c r="AT181" s="64">
        <f>IF(AND(AT$3&gt;=$I181,AT$3&lt;DATE(YEAR($I181),MONTH($I181)+$H181,1),$H181&lt;&gt;0),$G181,0)*тех!BE$6</f>
        <v>0</v>
      </c>
      <c r="AU181" s="64">
        <f>IF(AND(AU$3&gt;=$I181,AU$3&lt;DATE(YEAR($I181),MONTH($I181)+$H181,1),$H181&lt;&gt;0),$G181,0)*тех!BF$6</f>
        <v>0</v>
      </c>
      <c r="AV181" s="64">
        <f>IF(AND(AV$3&gt;=$I181,AV$3&lt;DATE(YEAR($I181),MONTH($I181)+$H181,1),$H181&lt;&gt;0),$G181,0)*тех!BG$6</f>
        <v>0</v>
      </c>
      <c r="AW181" s="64">
        <f>IF(AND(AW$3&gt;=$I181,AW$3&lt;DATE(YEAR($I181),MONTH($I181)+$H181,1),$H181&lt;&gt;0),$G181,0)*тех!BH$6</f>
        <v>0</v>
      </c>
      <c r="AX181" s="64">
        <f>IF(AND(AX$3&gt;=$I181,AX$3&lt;DATE(YEAR($I181),MONTH($I181)+$H181,1),$H181&lt;&gt;0),$G181,0)*тех!BI$6</f>
        <v>0</v>
      </c>
      <c r="AY181" s="64">
        <f>IF(AND(AY$3&gt;=$I181,AY$3&lt;DATE(YEAR($I181),MONTH($I181)+$H181,1),$H181&lt;&gt;0),$G181,0)*тех!BJ$6</f>
        <v>0</v>
      </c>
      <c r="AZ181" s="64">
        <f>IF(AND(AZ$3&gt;=$I181,AZ$3&lt;DATE(YEAR($I181),MONTH($I181)+$H181,1),$H181&lt;&gt;0),$G181,0)*тех!BK$6</f>
        <v>0</v>
      </c>
      <c r="BA181" s="64">
        <f>IF(AND(BA$3&gt;=$I181,BA$3&lt;DATE(YEAR($I181),MONTH($I181)+$H181,1),$H181&lt;&gt;0),$G181,0)*тех!BL$6</f>
        <v>0</v>
      </c>
      <c r="BB181" s="64">
        <f>IF(AND(BB$3&gt;=$I181,BB$3&lt;DATE(YEAR($I181),MONTH($I181)+$H181,1),$H181&lt;&gt;0),$G181,0)*тех!BM$6</f>
        <v>0</v>
      </c>
      <c r="BC181" s="64">
        <f>IF(AND(BC$3&gt;=$I181,BC$3&lt;DATE(YEAR($I181),MONTH($I181)+$H181,1),$H181&lt;&gt;0),$G181,0)*тех!BN$6</f>
        <v>0</v>
      </c>
      <c r="BD181" s="64">
        <f>IF(AND(BD$3&gt;=$I181,BD$3&lt;DATE(YEAR($I181),MONTH($I181)+$H181,1),$H181&lt;&gt;0),$G181,0)*тех!BO$6</f>
        <v>0</v>
      </c>
      <c r="BE181" s="64">
        <f>IF(AND(BE$3&gt;=$I181,BE$3&lt;DATE(YEAR($I181),MONTH($I181)+$H181,1),$H181&lt;&gt;0),$G181,0)*тех!BP$6</f>
        <v>0</v>
      </c>
      <c r="BF181" s="64">
        <f>IF(AND(BF$3&gt;=$I181,BF$3&lt;DATE(YEAR($I181),MONTH($I181)+$H181,1),$H181&lt;&gt;0),$G181,0)*тех!BQ$6</f>
        <v>0</v>
      </c>
      <c r="BG181" s="64">
        <f>IF(AND(BG$3&gt;=$I181,BG$3&lt;DATE(YEAR($I181),MONTH($I181)+$H181,1),$H181&lt;&gt;0),$G181,0)*тех!BR$6</f>
        <v>0</v>
      </c>
      <c r="BH181" s="64">
        <f>IF(AND(BH$3&gt;=$I181,BH$3&lt;DATE(YEAR($I181),MONTH($I181)+$H181,1),$H181&lt;&gt;0),$G181,0)*тех!BS$6</f>
        <v>0</v>
      </c>
      <c r="BI181" s="64">
        <f>IF(AND(BI$3&gt;=$I181,BI$3&lt;DATE(YEAR($I181),MONTH($I181)+$H181,1),$H181&lt;&gt;0),$G181,0)*тех!BT$6</f>
        <v>0</v>
      </c>
      <c r="BJ181" s="64">
        <f>IF(AND(BJ$3&gt;=$I181,BJ$3&lt;DATE(YEAR($I181),MONTH($I181)+$H181,1),$H181&lt;&gt;0),$G181,0)*тех!BU$6</f>
        <v>0</v>
      </c>
      <c r="BK181" s="64">
        <f>IF(AND(BK$3&gt;=$I181,BK$3&lt;DATE(YEAR($I181),MONTH($I181)+$H181,1),$H181&lt;&gt;0),$G181,0)*тех!BV$6</f>
        <v>0</v>
      </c>
      <c r="BL181" s="64">
        <f>IF(AND(BL$3&gt;=$I181,BL$3&lt;DATE(YEAR($I181),MONTH($I181)+$H181,1),$H181&lt;&gt;0),$G181,0)*тех!BW$6</f>
        <v>0</v>
      </c>
      <c r="BM181" s="64">
        <f>IF(AND(BM$3&gt;=$I181,BM$3&lt;DATE(YEAR($I181),MONTH($I181)+$H181,1),$H181&lt;&gt;0),$G181,0)*тех!BX$6</f>
        <v>0</v>
      </c>
      <c r="BN181" s="64">
        <f>IF(AND(BN$3&gt;=$I181,BN$3&lt;DATE(YEAR($I181),MONTH($I181)+$H181,1),$H181&lt;&gt;0),$G181,0)*тех!BY$6</f>
        <v>0</v>
      </c>
      <c r="BO181" s="64">
        <f>IF(AND(BO$3&gt;=$I181,BO$3&lt;DATE(YEAR($I181),MONTH($I181)+$H181,1),$H181&lt;&gt;0),$G181,0)*тех!BZ$6</f>
        <v>0</v>
      </c>
      <c r="BP181" s="64">
        <f>IF(AND(BP$3&gt;=$I181,BP$3&lt;DATE(YEAR($I181),MONTH($I181)+$H181,1),$H181&lt;&gt;0),$G181,0)*тех!CA$6</f>
        <v>0</v>
      </c>
      <c r="BQ181" s="64">
        <f>IF(AND(BQ$3&gt;=$I181,BQ$3&lt;DATE(YEAR($I181),MONTH($I181)+$H181,1),$H181&lt;&gt;0),$G181,0)*тех!CB$6</f>
        <v>0</v>
      </c>
      <c r="BR181" s="64">
        <f>IF(AND(BR$3&gt;=$I181,BR$3&lt;DATE(YEAR($I181),MONTH($I181)+$H181,1),$H181&lt;&gt;0),$G181,0)*тех!CC$6</f>
        <v>0</v>
      </c>
      <c r="BS181" s="64">
        <f>IF(AND(BS$3&gt;=$I181,BS$3&lt;DATE(YEAR($I181),MONTH($I181)+$H181,1),$H181&lt;&gt;0),$G181,0)*тех!CD$6</f>
        <v>0</v>
      </c>
      <c r="BT181" s="64">
        <f>IF(AND(BT$3&gt;=$I181,BT$3&lt;DATE(YEAR($I181),MONTH($I181)+$H181,1),$H181&lt;&gt;0),$G181,0)*тех!CE$6</f>
        <v>0</v>
      </c>
    </row>
    <row r="182" spans="2:72" hidden="1">
      <c r="B182" s="3">
        <v>26</v>
      </c>
      <c r="C182" s="19"/>
      <c r="D182" s="80" t="s">
        <v>100</v>
      </c>
      <c r="E182" s="19"/>
      <c r="F182" s="19"/>
      <c r="G182" s="76">
        <f t="shared" si="78"/>
        <v>0</v>
      </c>
      <c r="H182" s="19"/>
      <c r="I182" s="19"/>
      <c r="J182" s="106" t="s">
        <v>100</v>
      </c>
      <c r="K182" s="106" t="s">
        <v>100</v>
      </c>
      <c r="M182" s="64">
        <f>IF(AND(M$3&gt;=$I182,M$3&lt;DATE(YEAR($I182),MONTH($I182)+$H182,1),$H182&lt;&gt;0),$G182,0)*тех!X$6</f>
        <v>0</v>
      </c>
      <c r="N182" s="64">
        <f>IF(AND(N$3&gt;=$I182,N$3&lt;DATE(YEAR($I182),MONTH($I182)+$H182,1),$H182&lt;&gt;0),$G182,0)*тех!Y$6</f>
        <v>0</v>
      </c>
      <c r="O182" s="64">
        <f>IF(AND(O$3&gt;=$I182,O$3&lt;DATE(YEAR($I182),MONTH($I182)+$H182,1),$H182&lt;&gt;0),$G182,0)*тех!Z$6</f>
        <v>0</v>
      </c>
      <c r="P182" s="64">
        <f>IF(AND(P$3&gt;=$I182,P$3&lt;DATE(YEAR($I182),MONTH($I182)+$H182,1),$H182&lt;&gt;0),$G182,0)*тех!AA$6</f>
        <v>0</v>
      </c>
      <c r="Q182" s="64">
        <f>IF(AND(Q$3&gt;=$I182,Q$3&lt;DATE(YEAR($I182),MONTH($I182)+$H182,1),$H182&lt;&gt;0),$G182,0)*тех!AB$6</f>
        <v>0</v>
      </c>
      <c r="R182" s="64">
        <f>IF(AND(R$3&gt;=$I182,R$3&lt;DATE(YEAR($I182),MONTH($I182)+$H182,1),$H182&lt;&gt;0),$G182,0)*тех!AC$6</f>
        <v>0</v>
      </c>
      <c r="S182" s="64">
        <f>IF(AND(S$3&gt;=$I182,S$3&lt;DATE(YEAR($I182),MONTH($I182)+$H182,1),$H182&lt;&gt;0),$G182,0)*тех!AD$6</f>
        <v>0</v>
      </c>
      <c r="T182" s="64">
        <f>IF(AND(T$3&gt;=$I182,T$3&lt;DATE(YEAR($I182),MONTH($I182)+$H182,1),$H182&lt;&gt;0),$G182,0)*тех!AE$6</f>
        <v>0</v>
      </c>
      <c r="U182" s="64">
        <f>IF(AND(U$3&gt;=$I182,U$3&lt;DATE(YEAR($I182),MONTH($I182)+$H182,1),$H182&lt;&gt;0),$G182,0)*тех!AF$6</f>
        <v>0</v>
      </c>
      <c r="V182" s="64">
        <f>IF(AND(V$3&gt;=$I182,V$3&lt;DATE(YEAR($I182),MONTH($I182)+$H182,1),$H182&lt;&gt;0),$G182,0)*тех!AG$6</f>
        <v>0</v>
      </c>
      <c r="W182" s="64">
        <f>IF(AND(W$3&gt;=$I182,W$3&lt;DATE(YEAR($I182),MONTH($I182)+$H182,1),$H182&lt;&gt;0),$G182,0)*тех!AH$6</f>
        <v>0</v>
      </c>
      <c r="X182" s="64">
        <f>IF(AND(X$3&gt;=$I182,X$3&lt;DATE(YEAR($I182),MONTH($I182)+$H182,1),$H182&lt;&gt;0),$G182,0)*тех!AI$6</f>
        <v>0</v>
      </c>
      <c r="Y182" s="64">
        <f>IF(AND(Y$3&gt;=$I182,Y$3&lt;DATE(YEAR($I182),MONTH($I182)+$H182,1),$H182&lt;&gt;0),$G182,0)*тех!AJ$6</f>
        <v>0</v>
      </c>
      <c r="Z182" s="64">
        <f>IF(AND(Z$3&gt;=$I182,Z$3&lt;DATE(YEAR($I182),MONTH($I182)+$H182,1),$H182&lt;&gt;0),$G182,0)*тех!AK$6</f>
        <v>0</v>
      </c>
      <c r="AA182" s="64">
        <f>IF(AND(AA$3&gt;=$I182,AA$3&lt;DATE(YEAR($I182),MONTH($I182)+$H182,1),$H182&lt;&gt;0),$G182,0)*тех!AL$6</f>
        <v>0</v>
      </c>
      <c r="AB182" s="64">
        <f>IF(AND(AB$3&gt;=$I182,AB$3&lt;DATE(YEAR($I182),MONTH($I182)+$H182,1),$H182&lt;&gt;0),$G182,0)*тех!AM$6</f>
        <v>0</v>
      </c>
      <c r="AC182" s="64">
        <f>IF(AND(AC$3&gt;=$I182,AC$3&lt;DATE(YEAR($I182),MONTH($I182)+$H182,1),$H182&lt;&gt;0),$G182,0)*тех!AN$6</f>
        <v>0</v>
      </c>
      <c r="AD182" s="64">
        <f>IF(AND(AD$3&gt;=$I182,AD$3&lt;DATE(YEAR($I182),MONTH($I182)+$H182,1),$H182&lt;&gt;0),$G182,0)*тех!AO$6</f>
        <v>0</v>
      </c>
      <c r="AE182" s="64">
        <f>IF(AND(AE$3&gt;=$I182,AE$3&lt;DATE(YEAR($I182),MONTH($I182)+$H182,1),$H182&lt;&gt;0),$G182,0)*тех!AP$6</f>
        <v>0</v>
      </c>
      <c r="AF182" s="64">
        <f>IF(AND(AF$3&gt;=$I182,AF$3&lt;DATE(YEAR($I182),MONTH($I182)+$H182,1),$H182&lt;&gt;0),$G182,0)*тех!AQ$6</f>
        <v>0</v>
      </c>
      <c r="AG182" s="64">
        <f>IF(AND(AG$3&gt;=$I182,AG$3&lt;DATE(YEAR($I182),MONTH($I182)+$H182,1),$H182&lt;&gt;0),$G182,0)*тех!AR$6</f>
        <v>0</v>
      </c>
      <c r="AH182" s="64">
        <f>IF(AND(AH$3&gt;=$I182,AH$3&lt;DATE(YEAR($I182),MONTH($I182)+$H182,1),$H182&lt;&gt;0),$G182,0)*тех!AS$6</f>
        <v>0</v>
      </c>
      <c r="AI182" s="64">
        <f>IF(AND(AI$3&gt;=$I182,AI$3&lt;DATE(YEAR($I182),MONTH($I182)+$H182,1),$H182&lt;&gt;0),$G182,0)*тех!AT$6</f>
        <v>0</v>
      </c>
      <c r="AJ182" s="64">
        <f>IF(AND(AJ$3&gt;=$I182,AJ$3&lt;DATE(YEAR($I182),MONTH($I182)+$H182,1),$H182&lt;&gt;0),$G182,0)*тех!AU$6</f>
        <v>0</v>
      </c>
      <c r="AK182" s="64">
        <f>IF(AND(AK$3&gt;=$I182,AK$3&lt;DATE(YEAR($I182),MONTH($I182)+$H182,1),$H182&lt;&gt;0),$G182,0)*тех!AV$6</f>
        <v>0</v>
      </c>
      <c r="AL182" s="64">
        <f>IF(AND(AL$3&gt;=$I182,AL$3&lt;DATE(YEAR($I182),MONTH($I182)+$H182,1),$H182&lt;&gt;0),$G182,0)*тех!AW$6</f>
        <v>0</v>
      </c>
      <c r="AM182" s="64">
        <f>IF(AND(AM$3&gt;=$I182,AM$3&lt;DATE(YEAR($I182),MONTH($I182)+$H182,1),$H182&lt;&gt;0),$G182,0)*тех!AX$6</f>
        <v>0</v>
      </c>
      <c r="AN182" s="64">
        <f>IF(AND(AN$3&gt;=$I182,AN$3&lt;DATE(YEAR($I182),MONTH($I182)+$H182,1),$H182&lt;&gt;0),$G182,0)*тех!AY$6</f>
        <v>0</v>
      </c>
      <c r="AO182" s="64">
        <f>IF(AND(AO$3&gt;=$I182,AO$3&lt;DATE(YEAR($I182),MONTH($I182)+$H182,1),$H182&lt;&gt;0),$G182,0)*тех!AZ$6</f>
        <v>0</v>
      </c>
      <c r="AP182" s="64">
        <f>IF(AND(AP$3&gt;=$I182,AP$3&lt;DATE(YEAR($I182),MONTH($I182)+$H182,1),$H182&lt;&gt;0),$G182,0)*тех!BA$6</f>
        <v>0</v>
      </c>
      <c r="AQ182" s="64">
        <f>IF(AND(AQ$3&gt;=$I182,AQ$3&lt;DATE(YEAR($I182),MONTH($I182)+$H182,1),$H182&lt;&gt;0),$G182,0)*тех!BB$6</f>
        <v>0</v>
      </c>
      <c r="AR182" s="64">
        <f>IF(AND(AR$3&gt;=$I182,AR$3&lt;DATE(YEAR($I182),MONTH($I182)+$H182,1),$H182&lt;&gt;0),$G182,0)*тех!BC$6</f>
        <v>0</v>
      </c>
      <c r="AS182" s="64">
        <f>IF(AND(AS$3&gt;=$I182,AS$3&lt;DATE(YEAR($I182),MONTH($I182)+$H182,1),$H182&lt;&gt;0),$G182,0)*тех!BD$6</f>
        <v>0</v>
      </c>
      <c r="AT182" s="64">
        <f>IF(AND(AT$3&gt;=$I182,AT$3&lt;DATE(YEAR($I182),MONTH($I182)+$H182,1),$H182&lt;&gt;0),$G182,0)*тех!BE$6</f>
        <v>0</v>
      </c>
      <c r="AU182" s="64">
        <f>IF(AND(AU$3&gt;=$I182,AU$3&lt;DATE(YEAR($I182),MONTH($I182)+$H182,1),$H182&lt;&gt;0),$G182,0)*тех!BF$6</f>
        <v>0</v>
      </c>
      <c r="AV182" s="64">
        <f>IF(AND(AV$3&gt;=$I182,AV$3&lt;DATE(YEAR($I182),MONTH($I182)+$H182,1),$H182&lt;&gt;0),$G182,0)*тех!BG$6</f>
        <v>0</v>
      </c>
      <c r="AW182" s="64">
        <f>IF(AND(AW$3&gt;=$I182,AW$3&lt;DATE(YEAR($I182),MONTH($I182)+$H182,1),$H182&lt;&gt;0),$G182,0)*тех!BH$6</f>
        <v>0</v>
      </c>
      <c r="AX182" s="64">
        <f>IF(AND(AX$3&gt;=$I182,AX$3&lt;DATE(YEAR($I182),MONTH($I182)+$H182,1),$H182&lt;&gt;0),$G182,0)*тех!BI$6</f>
        <v>0</v>
      </c>
      <c r="AY182" s="64">
        <f>IF(AND(AY$3&gt;=$I182,AY$3&lt;DATE(YEAR($I182),MONTH($I182)+$H182,1),$H182&lt;&gt;0),$G182,0)*тех!BJ$6</f>
        <v>0</v>
      </c>
      <c r="AZ182" s="64">
        <f>IF(AND(AZ$3&gt;=$I182,AZ$3&lt;DATE(YEAR($I182),MONTH($I182)+$H182,1),$H182&lt;&gt;0),$G182,0)*тех!BK$6</f>
        <v>0</v>
      </c>
      <c r="BA182" s="64">
        <f>IF(AND(BA$3&gt;=$I182,BA$3&lt;DATE(YEAR($I182),MONTH($I182)+$H182,1),$H182&lt;&gt;0),$G182,0)*тех!BL$6</f>
        <v>0</v>
      </c>
      <c r="BB182" s="64">
        <f>IF(AND(BB$3&gt;=$I182,BB$3&lt;DATE(YEAR($I182),MONTH($I182)+$H182,1),$H182&lt;&gt;0),$G182,0)*тех!BM$6</f>
        <v>0</v>
      </c>
      <c r="BC182" s="64">
        <f>IF(AND(BC$3&gt;=$I182,BC$3&lt;DATE(YEAR($I182),MONTH($I182)+$H182,1),$H182&lt;&gt;0),$G182,0)*тех!BN$6</f>
        <v>0</v>
      </c>
      <c r="BD182" s="64">
        <f>IF(AND(BD$3&gt;=$I182,BD$3&lt;DATE(YEAR($I182),MONTH($I182)+$H182,1),$H182&lt;&gt;0),$G182,0)*тех!BO$6</f>
        <v>0</v>
      </c>
      <c r="BE182" s="64">
        <f>IF(AND(BE$3&gt;=$I182,BE$3&lt;DATE(YEAR($I182),MONTH($I182)+$H182,1),$H182&lt;&gt;0),$G182,0)*тех!BP$6</f>
        <v>0</v>
      </c>
      <c r="BF182" s="64">
        <f>IF(AND(BF$3&gt;=$I182,BF$3&lt;DATE(YEAR($I182),MONTH($I182)+$H182,1),$H182&lt;&gt;0),$G182,0)*тех!BQ$6</f>
        <v>0</v>
      </c>
      <c r="BG182" s="64">
        <f>IF(AND(BG$3&gt;=$I182,BG$3&lt;DATE(YEAR($I182),MONTH($I182)+$H182,1),$H182&lt;&gt;0),$G182,0)*тех!BR$6</f>
        <v>0</v>
      </c>
      <c r="BH182" s="64">
        <f>IF(AND(BH$3&gt;=$I182,BH$3&lt;DATE(YEAR($I182),MONTH($I182)+$H182,1),$H182&lt;&gt;0),$G182,0)*тех!BS$6</f>
        <v>0</v>
      </c>
      <c r="BI182" s="64">
        <f>IF(AND(BI$3&gt;=$I182,BI$3&lt;DATE(YEAR($I182),MONTH($I182)+$H182,1),$H182&lt;&gt;0),$G182,0)*тех!BT$6</f>
        <v>0</v>
      </c>
      <c r="BJ182" s="64">
        <f>IF(AND(BJ$3&gt;=$I182,BJ$3&lt;DATE(YEAR($I182),MONTH($I182)+$H182,1),$H182&lt;&gt;0),$G182,0)*тех!BU$6</f>
        <v>0</v>
      </c>
      <c r="BK182" s="64">
        <f>IF(AND(BK$3&gt;=$I182,BK$3&lt;DATE(YEAR($I182),MONTH($I182)+$H182,1),$H182&lt;&gt;0),$G182,0)*тех!BV$6</f>
        <v>0</v>
      </c>
      <c r="BL182" s="64">
        <f>IF(AND(BL$3&gt;=$I182,BL$3&lt;DATE(YEAR($I182),MONTH($I182)+$H182,1),$H182&lt;&gt;0),$G182,0)*тех!BW$6</f>
        <v>0</v>
      </c>
      <c r="BM182" s="64">
        <f>IF(AND(BM$3&gt;=$I182,BM$3&lt;DATE(YEAR($I182),MONTH($I182)+$H182,1),$H182&lt;&gt;0),$G182,0)*тех!BX$6</f>
        <v>0</v>
      </c>
      <c r="BN182" s="64">
        <f>IF(AND(BN$3&gt;=$I182,BN$3&lt;DATE(YEAR($I182),MONTH($I182)+$H182,1),$H182&lt;&gt;0),$G182,0)*тех!BY$6</f>
        <v>0</v>
      </c>
      <c r="BO182" s="64">
        <f>IF(AND(BO$3&gt;=$I182,BO$3&lt;DATE(YEAR($I182),MONTH($I182)+$H182,1),$H182&lt;&gt;0),$G182,0)*тех!BZ$6</f>
        <v>0</v>
      </c>
      <c r="BP182" s="64">
        <f>IF(AND(BP$3&gt;=$I182,BP$3&lt;DATE(YEAR($I182),MONTH($I182)+$H182,1),$H182&lt;&gt;0),$G182,0)*тех!CA$6</f>
        <v>0</v>
      </c>
      <c r="BQ182" s="64">
        <f>IF(AND(BQ$3&gt;=$I182,BQ$3&lt;DATE(YEAR($I182),MONTH($I182)+$H182,1),$H182&lt;&gt;0),$G182,0)*тех!CB$6</f>
        <v>0</v>
      </c>
      <c r="BR182" s="64">
        <f>IF(AND(BR$3&gt;=$I182,BR$3&lt;DATE(YEAR($I182),MONTH($I182)+$H182,1),$H182&lt;&gt;0),$G182,0)*тех!CC$6</f>
        <v>0</v>
      </c>
      <c r="BS182" s="64">
        <f>IF(AND(BS$3&gt;=$I182,BS$3&lt;DATE(YEAR($I182),MONTH($I182)+$H182,1),$H182&lt;&gt;0),$G182,0)*тех!CD$6</f>
        <v>0</v>
      </c>
      <c r="BT182" s="64">
        <f>IF(AND(BT$3&gt;=$I182,BT$3&lt;DATE(YEAR($I182),MONTH($I182)+$H182,1),$H182&lt;&gt;0),$G182,0)*тех!CE$6</f>
        <v>0</v>
      </c>
    </row>
    <row r="183" spans="2:72" hidden="1">
      <c r="B183" s="3">
        <v>27</v>
      </c>
      <c r="C183" s="19"/>
      <c r="D183" s="80" t="s">
        <v>100</v>
      </c>
      <c r="E183" s="19"/>
      <c r="F183" s="19"/>
      <c r="G183" s="76">
        <f t="shared" si="78"/>
        <v>0</v>
      </c>
      <c r="H183" s="19"/>
      <c r="I183" s="19"/>
      <c r="J183" s="106" t="s">
        <v>100</v>
      </c>
      <c r="K183" s="106" t="s">
        <v>100</v>
      </c>
      <c r="M183" s="64">
        <f>IF(AND(M$3&gt;=$I183,M$3&lt;DATE(YEAR($I183),MONTH($I183)+$H183,1),$H183&lt;&gt;0),$G183,0)*тех!X$6</f>
        <v>0</v>
      </c>
      <c r="N183" s="64">
        <f>IF(AND(N$3&gt;=$I183,N$3&lt;DATE(YEAR($I183),MONTH($I183)+$H183,1),$H183&lt;&gt;0),$G183,0)*тех!Y$6</f>
        <v>0</v>
      </c>
      <c r="O183" s="64">
        <f>IF(AND(O$3&gt;=$I183,O$3&lt;DATE(YEAR($I183),MONTH($I183)+$H183,1),$H183&lt;&gt;0),$G183,0)*тех!Z$6</f>
        <v>0</v>
      </c>
      <c r="P183" s="64">
        <f>IF(AND(P$3&gt;=$I183,P$3&lt;DATE(YEAR($I183),MONTH($I183)+$H183,1),$H183&lt;&gt;0),$G183,0)*тех!AA$6</f>
        <v>0</v>
      </c>
      <c r="Q183" s="64">
        <f>IF(AND(Q$3&gt;=$I183,Q$3&lt;DATE(YEAR($I183),MONTH($I183)+$H183,1),$H183&lt;&gt;0),$G183,0)*тех!AB$6</f>
        <v>0</v>
      </c>
      <c r="R183" s="64">
        <f>IF(AND(R$3&gt;=$I183,R$3&lt;DATE(YEAR($I183),MONTH($I183)+$H183,1),$H183&lt;&gt;0),$G183,0)*тех!AC$6</f>
        <v>0</v>
      </c>
      <c r="S183" s="64">
        <f>IF(AND(S$3&gt;=$I183,S$3&lt;DATE(YEAR($I183),MONTH($I183)+$H183,1),$H183&lt;&gt;0),$G183,0)*тех!AD$6</f>
        <v>0</v>
      </c>
      <c r="T183" s="64">
        <f>IF(AND(T$3&gt;=$I183,T$3&lt;DATE(YEAR($I183),MONTH($I183)+$H183,1),$H183&lt;&gt;0),$G183,0)*тех!AE$6</f>
        <v>0</v>
      </c>
      <c r="U183" s="64">
        <f>IF(AND(U$3&gt;=$I183,U$3&lt;DATE(YEAR($I183),MONTH($I183)+$H183,1),$H183&lt;&gt;0),$G183,0)*тех!AF$6</f>
        <v>0</v>
      </c>
      <c r="V183" s="64">
        <f>IF(AND(V$3&gt;=$I183,V$3&lt;DATE(YEAR($I183),MONTH($I183)+$H183,1),$H183&lt;&gt;0),$G183,0)*тех!AG$6</f>
        <v>0</v>
      </c>
      <c r="W183" s="64">
        <f>IF(AND(W$3&gt;=$I183,W$3&lt;DATE(YEAR($I183),MONTH($I183)+$H183,1),$H183&lt;&gt;0),$G183,0)*тех!AH$6</f>
        <v>0</v>
      </c>
      <c r="X183" s="64">
        <f>IF(AND(X$3&gt;=$I183,X$3&lt;DATE(YEAR($I183),MONTH($I183)+$H183,1),$H183&lt;&gt;0),$G183,0)*тех!AI$6</f>
        <v>0</v>
      </c>
      <c r="Y183" s="64">
        <f>IF(AND(Y$3&gt;=$I183,Y$3&lt;DATE(YEAR($I183),MONTH($I183)+$H183,1),$H183&lt;&gt;0),$G183,0)*тех!AJ$6</f>
        <v>0</v>
      </c>
      <c r="Z183" s="64">
        <f>IF(AND(Z$3&gt;=$I183,Z$3&lt;DATE(YEAR($I183),MONTH($I183)+$H183,1),$H183&lt;&gt;0),$G183,0)*тех!AK$6</f>
        <v>0</v>
      </c>
      <c r="AA183" s="64">
        <f>IF(AND(AA$3&gt;=$I183,AA$3&lt;DATE(YEAR($I183),MONTH($I183)+$H183,1),$H183&lt;&gt;0),$G183,0)*тех!AL$6</f>
        <v>0</v>
      </c>
      <c r="AB183" s="64">
        <f>IF(AND(AB$3&gt;=$I183,AB$3&lt;DATE(YEAR($I183),MONTH($I183)+$H183,1),$H183&lt;&gt;0),$G183,0)*тех!AM$6</f>
        <v>0</v>
      </c>
      <c r="AC183" s="64">
        <f>IF(AND(AC$3&gt;=$I183,AC$3&lt;DATE(YEAR($I183),MONTH($I183)+$H183,1),$H183&lt;&gt;0),$G183,0)*тех!AN$6</f>
        <v>0</v>
      </c>
      <c r="AD183" s="64">
        <f>IF(AND(AD$3&gt;=$I183,AD$3&lt;DATE(YEAR($I183),MONTH($I183)+$H183,1),$H183&lt;&gt;0),$G183,0)*тех!AO$6</f>
        <v>0</v>
      </c>
      <c r="AE183" s="64">
        <f>IF(AND(AE$3&gt;=$I183,AE$3&lt;DATE(YEAR($I183),MONTH($I183)+$H183,1),$H183&lt;&gt;0),$G183,0)*тех!AP$6</f>
        <v>0</v>
      </c>
      <c r="AF183" s="64">
        <f>IF(AND(AF$3&gt;=$I183,AF$3&lt;DATE(YEAR($I183),MONTH($I183)+$H183,1),$H183&lt;&gt;0),$G183,0)*тех!AQ$6</f>
        <v>0</v>
      </c>
      <c r="AG183" s="64">
        <f>IF(AND(AG$3&gt;=$I183,AG$3&lt;DATE(YEAR($I183),MONTH($I183)+$H183,1),$H183&lt;&gt;0),$G183,0)*тех!AR$6</f>
        <v>0</v>
      </c>
      <c r="AH183" s="64">
        <f>IF(AND(AH$3&gt;=$I183,AH$3&lt;DATE(YEAR($I183),MONTH($I183)+$H183,1),$H183&lt;&gt;0),$G183,0)*тех!AS$6</f>
        <v>0</v>
      </c>
      <c r="AI183" s="64">
        <f>IF(AND(AI$3&gt;=$I183,AI$3&lt;DATE(YEAR($I183),MONTH($I183)+$H183,1),$H183&lt;&gt;0),$G183,0)*тех!AT$6</f>
        <v>0</v>
      </c>
      <c r="AJ183" s="64">
        <f>IF(AND(AJ$3&gt;=$I183,AJ$3&lt;DATE(YEAR($I183),MONTH($I183)+$H183,1),$H183&lt;&gt;0),$G183,0)*тех!AU$6</f>
        <v>0</v>
      </c>
      <c r="AK183" s="64">
        <f>IF(AND(AK$3&gt;=$I183,AK$3&lt;DATE(YEAR($I183),MONTH($I183)+$H183,1),$H183&lt;&gt;0),$G183,0)*тех!AV$6</f>
        <v>0</v>
      </c>
      <c r="AL183" s="64">
        <f>IF(AND(AL$3&gt;=$I183,AL$3&lt;DATE(YEAR($I183),MONTH($I183)+$H183,1),$H183&lt;&gt;0),$G183,0)*тех!AW$6</f>
        <v>0</v>
      </c>
      <c r="AM183" s="64">
        <f>IF(AND(AM$3&gt;=$I183,AM$3&lt;DATE(YEAR($I183),MONTH($I183)+$H183,1),$H183&lt;&gt;0),$G183,0)*тех!AX$6</f>
        <v>0</v>
      </c>
      <c r="AN183" s="64">
        <f>IF(AND(AN$3&gt;=$I183,AN$3&lt;DATE(YEAR($I183),MONTH($I183)+$H183,1),$H183&lt;&gt;0),$G183,0)*тех!AY$6</f>
        <v>0</v>
      </c>
      <c r="AO183" s="64">
        <f>IF(AND(AO$3&gt;=$I183,AO$3&lt;DATE(YEAR($I183),MONTH($I183)+$H183,1),$H183&lt;&gt;0),$G183,0)*тех!AZ$6</f>
        <v>0</v>
      </c>
      <c r="AP183" s="64">
        <f>IF(AND(AP$3&gt;=$I183,AP$3&lt;DATE(YEAR($I183),MONTH($I183)+$H183,1),$H183&lt;&gt;0),$G183,0)*тех!BA$6</f>
        <v>0</v>
      </c>
      <c r="AQ183" s="64">
        <f>IF(AND(AQ$3&gt;=$I183,AQ$3&lt;DATE(YEAR($I183),MONTH($I183)+$H183,1),$H183&lt;&gt;0),$G183,0)*тех!BB$6</f>
        <v>0</v>
      </c>
      <c r="AR183" s="64">
        <f>IF(AND(AR$3&gt;=$I183,AR$3&lt;DATE(YEAR($I183),MONTH($I183)+$H183,1),$H183&lt;&gt;0),$G183,0)*тех!BC$6</f>
        <v>0</v>
      </c>
      <c r="AS183" s="64">
        <f>IF(AND(AS$3&gt;=$I183,AS$3&lt;DATE(YEAR($I183),MONTH($I183)+$H183,1),$H183&lt;&gt;0),$G183,0)*тех!BD$6</f>
        <v>0</v>
      </c>
      <c r="AT183" s="64">
        <f>IF(AND(AT$3&gt;=$I183,AT$3&lt;DATE(YEAR($I183),MONTH($I183)+$H183,1),$H183&lt;&gt;0),$G183,0)*тех!BE$6</f>
        <v>0</v>
      </c>
      <c r="AU183" s="64">
        <f>IF(AND(AU$3&gt;=$I183,AU$3&lt;DATE(YEAR($I183),MONTH($I183)+$H183,1),$H183&lt;&gt;0),$G183,0)*тех!BF$6</f>
        <v>0</v>
      </c>
      <c r="AV183" s="64">
        <f>IF(AND(AV$3&gt;=$I183,AV$3&lt;DATE(YEAR($I183),MONTH($I183)+$H183,1),$H183&lt;&gt;0),$G183,0)*тех!BG$6</f>
        <v>0</v>
      </c>
      <c r="AW183" s="64">
        <f>IF(AND(AW$3&gt;=$I183,AW$3&lt;DATE(YEAR($I183),MONTH($I183)+$H183,1),$H183&lt;&gt;0),$G183,0)*тех!BH$6</f>
        <v>0</v>
      </c>
      <c r="AX183" s="64">
        <f>IF(AND(AX$3&gt;=$I183,AX$3&lt;DATE(YEAR($I183),MONTH($I183)+$H183,1),$H183&lt;&gt;0),$G183,0)*тех!BI$6</f>
        <v>0</v>
      </c>
      <c r="AY183" s="64">
        <f>IF(AND(AY$3&gt;=$I183,AY$3&lt;DATE(YEAR($I183),MONTH($I183)+$H183,1),$H183&lt;&gt;0),$G183,0)*тех!BJ$6</f>
        <v>0</v>
      </c>
      <c r="AZ183" s="64">
        <f>IF(AND(AZ$3&gt;=$I183,AZ$3&lt;DATE(YEAR($I183),MONTH($I183)+$H183,1),$H183&lt;&gt;0),$G183,0)*тех!BK$6</f>
        <v>0</v>
      </c>
      <c r="BA183" s="64">
        <f>IF(AND(BA$3&gt;=$I183,BA$3&lt;DATE(YEAR($I183),MONTH($I183)+$H183,1),$H183&lt;&gt;0),$G183,0)*тех!BL$6</f>
        <v>0</v>
      </c>
      <c r="BB183" s="64">
        <f>IF(AND(BB$3&gt;=$I183,BB$3&lt;DATE(YEAR($I183),MONTH($I183)+$H183,1),$H183&lt;&gt;0),$G183,0)*тех!BM$6</f>
        <v>0</v>
      </c>
      <c r="BC183" s="64">
        <f>IF(AND(BC$3&gt;=$I183,BC$3&lt;DATE(YEAR($I183),MONTH($I183)+$H183,1),$H183&lt;&gt;0),$G183,0)*тех!BN$6</f>
        <v>0</v>
      </c>
      <c r="BD183" s="64">
        <f>IF(AND(BD$3&gt;=$I183,BD$3&lt;DATE(YEAR($I183),MONTH($I183)+$H183,1),$H183&lt;&gt;0),$G183,0)*тех!BO$6</f>
        <v>0</v>
      </c>
      <c r="BE183" s="64">
        <f>IF(AND(BE$3&gt;=$I183,BE$3&lt;DATE(YEAR($I183),MONTH($I183)+$H183,1),$H183&lt;&gt;0),$G183,0)*тех!BP$6</f>
        <v>0</v>
      </c>
      <c r="BF183" s="64">
        <f>IF(AND(BF$3&gt;=$I183,BF$3&lt;DATE(YEAR($I183),MONTH($I183)+$H183,1),$H183&lt;&gt;0),$G183,0)*тех!BQ$6</f>
        <v>0</v>
      </c>
      <c r="BG183" s="64">
        <f>IF(AND(BG$3&gt;=$I183,BG$3&lt;DATE(YEAR($I183),MONTH($I183)+$H183,1),$H183&lt;&gt;0),$G183,0)*тех!BR$6</f>
        <v>0</v>
      </c>
      <c r="BH183" s="64">
        <f>IF(AND(BH$3&gt;=$I183,BH$3&lt;DATE(YEAR($I183),MONTH($I183)+$H183,1),$H183&lt;&gt;0),$G183,0)*тех!BS$6</f>
        <v>0</v>
      </c>
      <c r="BI183" s="64">
        <f>IF(AND(BI$3&gt;=$I183,BI$3&lt;DATE(YEAR($I183),MONTH($I183)+$H183,1),$H183&lt;&gt;0),$G183,0)*тех!BT$6</f>
        <v>0</v>
      </c>
      <c r="BJ183" s="64">
        <f>IF(AND(BJ$3&gt;=$I183,BJ$3&lt;DATE(YEAR($I183),MONTH($I183)+$H183,1),$H183&lt;&gt;0),$G183,0)*тех!BU$6</f>
        <v>0</v>
      </c>
      <c r="BK183" s="64">
        <f>IF(AND(BK$3&gt;=$I183,BK$3&lt;DATE(YEAR($I183),MONTH($I183)+$H183,1),$H183&lt;&gt;0),$G183,0)*тех!BV$6</f>
        <v>0</v>
      </c>
      <c r="BL183" s="64">
        <f>IF(AND(BL$3&gt;=$I183,BL$3&lt;DATE(YEAR($I183),MONTH($I183)+$H183,1),$H183&lt;&gt;0),$G183,0)*тех!BW$6</f>
        <v>0</v>
      </c>
      <c r="BM183" s="64">
        <f>IF(AND(BM$3&gt;=$I183,BM$3&lt;DATE(YEAR($I183),MONTH($I183)+$H183,1),$H183&lt;&gt;0),$G183,0)*тех!BX$6</f>
        <v>0</v>
      </c>
      <c r="BN183" s="64">
        <f>IF(AND(BN$3&gt;=$I183,BN$3&lt;DATE(YEAR($I183),MONTH($I183)+$H183,1),$H183&lt;&gt;0),$G183,0)*тех!BY$6</f>
        <v>0</v>
      </c>
      <c r="BO183" s="64">
        <f>IF(AND(BO$3&gt;=$I183,BO$3&lt;DATE(YEAR($I183),MONTH($I183)+$H183,1),$H183&lt;&gt;0),$G183,0)*тех!BZ$6</f>
        <v>0</v>
      </c>
      <c r="BP183" s="64">
        <f>IF(AND(BP$3&gt;=$I183,BP$3&lt;DATE(YEAR($I183),MONTH($I183)+$H183,1),$H183&lt;&gt;0),$G183,0)*тех!CA$6</f>
        <v>0</v>
      </c>
      <c r="BQ183" s="64">
        <f>IF(AND(BQ$3&gt;=$I183,BQ$3&lt;DATE(YEAR($I183),MONTH($I183)+$H183,1),$H183&lt;&gt;0),$G183,0)*тех!CB$6</f>
        <v>0</v>
      </c>
      <c r="BR183" s="64">
        <f>IF(AND(BR$3&gt;=$I183,BR$3&lt;DATE(YEAR($I183),MONTH($I183)+$H183,1),$H183&lt;&gt;0),$G183,0)*тех!CC$6</f>
        <v>0</v>
      </c>
      <c r="BS183" s="64">
        <f>IF(AND(BS$3&gt;=$I183,BS$3&lt;DATE(YEAR($I183),MONTH($I183)+$H183,1),$H183&lt;&gt;0),$G183,0)*тех!CD$6</f>
        <v>0</v>
      </c>
      <c r="BT183" s="64">
        <f>IF(AND(BT$3&gt;=$I183,BT$3&lt;DATE(YEAR($I183),MONTH($I183)+$H183,1),$H183&lt;&gt;0),$G183,0)*тех!CE$6</f>
        <v>0</v>
      </c>
    </row>
    <row r="184" spans="2:72" hidden="1">
      <c r="B184" s="3">
        <v>28</v>
      </c>
      <c r="C184" s="19"/>
      <c r="D184" s="80" t="s">
        <v>100</v>
      </c>
      <c r="E184" s="19"/>
      <c r="F184" s="19"/>
      <c r="G184" s="76">
        <f t="shared" si="78"/>
        <v>0</v>
      </c>
      <c r="H184" s="19"/>
      <c r="I184" s="19"/>
      <c r="J184" s="106" t="s">
        <v>100</v>
      </c>
      <c r="K184" s="106" t="s">
        <v>100</v>
      </c>
      <c r="M184" s="64">
        <f>IF(AND(M$3&gt;=$I184,M$3&lt;DATE(YEAR($I184),MONTH($I184)+$H184,1),$H184&lt;&gt;0),$G184,0)*тех!X$6</f>
        <v>0</v>
      </c>
      <c r="N184" s="64">
        <f>IF(AND(N$3&gt;=$I184,N$3&lt;DATE(YEAR($I184),MONTH($I184)+$H184,1),$H184&lt;&gt;0),$G184,0)*тех!Y$6</f>
        <v>0</v>
      </c>
      <c r="O184" s="64">
        <f>IF(AND(O$3&gt;=$I184,O$3&lt;DATE(YEAR($I184),MONTH($I184)+$H184,1),$H184&lt;&gt;0),$G184,0)*тех!Z$6</f>
        <v>0</v>
      </c>
      <c r="P184" s="64">
        <f>IF(AND(P$3&gt;=$I184,P$3&lt;DATE(YEAR($I184),MONTH($I184)+$H184,1),$H184&lt;&gt;0),$G184,0)*тех!AA$6</f>
        <v>0</v>
      </c>
      <c r="Q184" s="64">
        <f>IF(AND(Q$3&gt;=$I184,Q$3&lt;DATE(YEAR($I184),MONTH($I184)+$H184,1),$H184&lt;&gt;0),$G184,0)*тех!AB$6</f>
        <v>0</v>
      </c>
      <c r="R184" s="64">
        <f>IF(AND(R$3&gt;=$I184,R$3&lt;DATE(YEAR($I184),MONTH($I184)+$H184,1),$H184&lt;&gt;0),$G184,0)*тех!AC$6</f>
        <v>0</v>
      </c>
      <c r="S184" s="64">
        <f>IF(AND(S$3&gt;=$I184,S$3&lt;DATE(YEAR($I184),MONTH($I184)+$H184,1),$H184&lt;&gt;0),$G184,0)*тех!AD$6</f>
        <v>0</v>
      </c>
      <c r="T184" s="64">
        <f>IF(AND(T$3&gt;=$I184,T$3&lt;DATE(YEAR($I184),MONTH($I184)+$H184,1),$H184&lt;&gt;0),$G184,0)*тех!AE$6</f>
        <v>0</v>
      </c>
      <c r="U184" s="64">
        <f>IF(AND(U$3&gt;=$I184,U$3&lt;DATE(YEAR($I184),MONTH($I184)+$H184,1),$H184&lt;&gt;0),$G184,0)*тех!AF$6</f>
        <v>0</v>
      </c>
      <c r="V184" s="64">
        <f>IF(AND(V$3&gt;=$I184,V$3&lt;DATE(YEAR($I184),MONTH($I184)+$H184,1),$H184&lt;&gt;0),$G184,0)*тех!AG$6</f>
        <v>0</v>
      </c>
      <c r="W184" s="64">
        <f>IF(AND(W$3&gt;=$I184,W$3&lt;DATE(YEAR($I184),MONTH($I184)+$H184,1),$H184&lt;&gt;0),$G184,0)*тех!AH$6</f>
        <v>0</v>
      </c>
      <c r="X184" s="64">
        <f>IF(AND(X$3&gt;=$I184,X$3&lt;DATE(YEAR($I184),MONTH($I184)+$H184,1),$H184&lt;&gt;0),$G184,0)*тех!AI$6</f>
        <v>0</v>
      </c>
      <c r="Y184" s="64">
        <f>IF(AND(Y$3&gt;=$I184,Y$3&lt;DATE(YEAR($I184),MONTH($I184)+$H184,1),$H184&lt;&gt;0),$G184,0)*тех!AJ$6</f>
        <v>0</v>
      </c>
      <c r="Z184" s="64">
        <f>IF(AND(Z$3&gt;=$I184,Z$3&lt;DATE(YEAR($I184),MONTH($I184)+$H184,1),$H184&lt;&gt;0),$G184,0)*тех!AK$6</f>
        <v>0</v>
      </c>
      <c r="AA184" s="64">
        <f>IF(AND(AA$3&gt;=$I184,AA$3&lt;DATE(YEAR($I184),MONTH($I184)+$H184,1),$H184&lt;&gt;0),$G184,0)*тех!AL$6</f>
        <v>0</v>
      </c>
      <c r="AB184" s="64">
        <f>IF(AND(AB$3&gt;=$I184,AB$3&lt;DATE(YEAR($I184),MONTH($I184)+$H184,1),$H184&lt;&gt;0),$G184,0)*тех!AM$6</f>
        <v>0</v>
      </c>
      <c r="AC184" s="64">
        <f>IF(AND(AC$3&gt;=$I184,AC$3&lt;DATE(YEAR($I184),MONTH($I184)+$H184,1),$H184&lt;&gt;0),$G184,0)*тех!AN$6</f>
        <v>0</v>
      </c>
      <c r="AD184" s="64">
        <f>IF(AND(AD$3&gt;=$I184,AD$3&lt;DATE(YEAR($I184),MONTH($I184)+$H184,1),$H184&lt;&gt;0),$G184,0)*тех!AO$6</f>
        <v>0</v>
      </c>
      <c r="AE184" s="64">
        <f>IF(AND(AE$3&gt;=$I184,AE$3&lt;DATE(YEAR($I184),MONTH($I184)+$H184,1),$H184&lt;&gt;0),$G184,0)*тех!AP$6</f>
        <v>0</v>
      </c>
      <c r="AF184" s="64">
        <f>IF(AND(AF$3&gt;=$I184,AF$3&lt;DATE(YEAR($I184),MONTH($I184)+$H184,1),$H184&lt;&gt;0),$G184,0)*тех!AQ$6</f>
        <v>0</v>
      </c>
      <c r="AG184" s="64">
        <f>IF(AND(AG$3&gt;=$I184,AG$3&lt;DATE(YEAR($I184),MONTH($I184)+$H184,1),$H184&lt;&gt;0),$G184,0)*тех!AR$6</f>
        <v>0</v>
      </c>
      <c r="AH184" s="64">
        <f>IF(AND(AH$3&gt;=$I184,AH$3&lt;DATE(YEAR($I184),MONTH($I184)+$H184,1),$H184&lt;&gt;0),$G184,0)*тех!AS$6</f>
        <v>0</v>
      </c>
      <c r="AI184" s="64">
        <f>IF(AND(AI$3&gt;=$I184,AI$3&lt;DATE(YEAR($I184),MONTH($I184)+$H184,1),$H184&lt;&gt;0),$G184,0)*тех!AT$6</f>
        <v>0</v>
      </c>
      <c r="AJ184" s="64">
        <f>IF(AND(AJ$3&gt;=$I184,AJ$3&lt;DATE(YEAR($I184),MONTH($I184)+$H184,1),$H184&lt;&gt;0),$G184,0)*тех!AU$6</f>
        <v>0</v>
      </c>
      <c r="AK184" s="64">
        <f>IF(AND(AK$3&gt;=$I184,AK$3&lt;DATE(YEAR($I184),MONTH($I184)+$H184,1),$H184&lt;&gt;0),$G184,0)*тех!AV$6</f>
        <v>0</v>
      </c>
      <c r="AL184" s="64">
        <f>IF(AND(AL$3&gt;=$I184,AL$3&lt;DATE(YEAR($I184),MONTH($I184)+$H184,1),$H184&lt;&gt;0),$G184,0)*тех!AW$6</f>
        <v>0</v>
      </c>
      <c r="AM184" s="64">
        <f>IF(AND(AM$3&gt;=$I184,AM$3&lt;DATE(YEAR($I184),MONTH($I184)+$H184,1),$H184&lt;&gt;0),$G184,0)*тех!AX$6</f>
        <v>0</v>
      </c>
      <c r="AN184" s="64">
        <f>IF(AND(AN$3&gt;=$I184,AN$3&lt;DATE(YEAR($I184),MONTH($I184)+$H184,1),$H184&lt;&gt;0),$G184,0)*тех!AY$6</f>
        <v>0</v>
      </c>
      <c r="AO184" s="64">
        <f>IF(AND(AO$3&gt;=$I184,AO$3&lt;DATE(YEAR($I184),MONTH($I184)+$H184,1),$H184&lt;&gt;0),$G184,0)*тех!AZ$6</f>
        <v>0</v>
      </c>
      <c r="AP184" s="64">
        <f>IF(AND(AP$3&gt;=$I184,AP$3&lt;DATE(YEAR($I184),MONTH($I184)+$H184,1),$H184&lt;&gt;0),$G184,0)*тех!BA$6</f>
        <v>0</v>
      </c>
      <c r="AQ184" s="64">
        <f>IF(AND(AQ$3&gt;=$I184,AQ$3&lt;DATE(YEAR($I184),MONTH($I184)+$H184,1),$H184&lt;&gt;0),$G184,0)*тех!BB$6</f>
        <v>0</v>
      </c>
      <c r="AR184" s="64">
        <f>IF(AND(AR$3&gt;=$I184,AR$3&lt;DATE(YEAR($I184),MONTH($I184)+$H184,1),$H184&lt;&gt;0),$G184,0)*тех!BC$6</f>
        <v>0</v>
      </c>
      <c r="AS184" s="64">
        <f>IF(AND(AS$3&gt;=$I184,AS$3&lt;DATE(YEAR($I184),MONTH($I184)+$H184,1),$H184&lt;&gt;0),$G184,0)*тех!BD$6</f>
        <v>0</v>
      </c>
      <c r="AT184" s="64">
        <f>IF(AND(AT$3&gt;=$I184,AT$3&lt;DATE(YEAR($I184),MONTH($I184)+$H184,1),$H184&lt;&gt;0),$G184,0)*тех!BE$6</f>
        <v>0</v>
      </c>
      <c r="AU184" s="64">
        <f>IF(AND(AU$3&gt;=$I184,AU$3&lt;DATE(YEAR($I184),MONTH($I184)+$H184,1),$H184&lt;&gt;0),$G184,0)*тех!BF$6</f>
        <v>0</v>
      </c>
      <c r="AV184" s="64">
        <f>IF(AND(AV$3&gt;=$I184,AV$3&lt;DATE(YEAR($I184),MONTH($I184)+$H184,1),$H184&lt;&gt;0),$G184,0)*тех!BG$6</f>
        <v>0</v>
      </c>
      <c r="AW184" s="64">
        <f>IF(AND(AW$3&gt;=$I184,AW$3&lt;DATE(YEAR($I184),MONTH($I184)+$H184,1),$H184&lt;&gt;0),$G184,0)*тех!BH$6</f>
        <v>0</v>
      </c>
      <c r="AX184" s="64">
        <f>IF(AND(AX$3&gt;=$I184,AX$3&lt;DATE(YEAR($I184),MONTH($I184)+$H184,1),$H184&lt;&gt;0),$G184,0)*тех!BI$6</f>
        <v>0</v>
      </c>
      <c r="AY184" s="64">
        <f>IF(AND(AY$3&gt;=$I184,AY$3&lt;DATE(YEAR($I184),MONTH($I184)+$H184,1),$H184&lt;&gt;0),$G184,0)*тех!BJ$6</f>
        <v>0</v>
      </c>
      <c r="AZ184" s="64">
        <f>IF(AND(AZ$3&gt;=$I184,AZ$3&lt;DATE(YEAR($I184),MONTH($I184)+$H184,1),$H184&lt;&gt;0),$G184,0)*тех!BK$6</f>
        <v>0</v>
      </c>
      <c r="BA184" s="64">
        <f>IF(AND(BA$3&gt;=$I184,BA$3&lt;DATE(YEAR($I184),MONTH($I184)+$H184,1),$H184&lt;&gt;0),$G184,0)*тех!BL$6</f>
        <v>0</v>
      </c>
      <c r="BB184" s="64">
        <f>IF(AND(BB$3&gt;=$I184,BB$3&lt;DATE(YEAR($I184),MONTH($I184)+$H184,1),$H184&lt;&gt;0),$G184,0)*тех!BM$6</f>
        <v>0</v>
      </c>
      <c r="BC184" s="64">
        <f>IF(AND(BC$3&gt;=$I184,BC$3&lt;DATE(YEAR($I184),MONTH($I184)+$H184,1),$H184&lt;&gt;0),$G184,0)*тех!BN$6</f>
        <v>0</v>
      </c>
      <c r="BD184" s="64">
        <f>IF(AND(BD$3&gt;=$I184,BD$3&lt;DATE(YEAR($I184),MONTH($I184)+$H184,1),$H184&lt;&gt;0),$G184,0)*тех!BO$6</f>
        <v>0</v>
      </c>
      <c r="BE184" s="64">
        <f>IF(AND(BE$3&gt;=$I184,BE$3&lt;DATE(YEAR($I184),MONTH($I184)+$H184,1),$H184&lt;&gt;0),$G184,0)*тех!BP$6</f>
        <v>0</v>
      </c>
      <c r="BF184" s="64">
        <f>IF(AND(BF$3&gt;=$I184,BF$3&lt;DATE(YEAR($I184),MONTH($I184)+$H184,1),$H184&lt;&gt;0),$G184,0)*тех!BQ$6</f>
        <v>0</v>
      </c>
      <c r="BG184" s="64">
        <f>IF(AND(BG$3&gt;=$I184,BG$3&lt;DATE(YEAR($I184),MONTH($I184)+$H184,1),$H184&lt;&gt;0),$G184,0)*тех!BR$6</f>
        <v>0</v>
      </c>
      <c r="BH184" s="64">
        <f>IF(AND(BH$3&gt;=$I184,BH$3&lt;DATE(YEAR($I184),MONTH($I184)+$H184,1),$H184&lt;&gt;0),$G184,0)*тех!BS$6</f>
        <v>0</v>
      </c>
      <c r="BI184" s="64">
        <f>IF(AND(BI$3&gt;=$I184,BI$3&lt;DATE(YEAR($I184),MONTH($I184)+$H184,1),$H184&lt;&gt;0),$G184,0)*тех!BT$6</f>
        <v>0</v>
      </c>
      <c r="BJ184" s="64">
        <f>IF(AND(BJ$3&gt;=$I184,BJ$3&lt;DATE(YEAR($I184),MONTH($I184)+$H184,1),$H184&lt;&gt;0),$G184,0)*тех!BU$6</f>
        <v>0</v>
      </c>
      <c r="BK184" s="64">
        <f>IF(AND(BK$3&gt;=$I184,BK$3&lt;DATE(YEAR($I184),MONTH($I184)+$H184,1),$H184&lt;&gt;0),$G184,0)*тех!BV$6</f>
        <v>0</v>
      </c>
      <c r="BL184" s="64">
        <f>IF(AND(BL$3&gt;=$I184,BL$3&lt;DATE(YEAR($I184),MONTH($I184)+$H184,1),$H184&lt;&gt;0),$G184,0)*тех!BW$6</f>
        <v>0</v>
      </c>
      <c r="BM184" s="64">
        <f>IF(AND(BM$3&gt;=$I184,BM$3&lt;DATE(YEAR($I184),MONTH($I184)+$H184,1),$H184&lt;&gt;0),$G184,0)*тех!BX$6</f>
        <v>0</v>
      </c>
      <c r="BN184" s="64">
        <f>IF(AND(BN$3&gt;=$I184,BN$3&lt;DATE(YEAR($I184),MONTH($I184)+$H184,1),$H184&lt;&gt;0),$G184,0)*тех!BY$6</f>
        <v>0</v>
      </c>
      <c r="BO184" s="64">
        <f>IF(AND(BO$3&gt;=$I184,BO$3&lt;DATE(YEAR($I184),MONTH($I184)+$H184,1),$H184&lt;&gt;0),$G184,0)*тех!BZ$6</f>
        <v>0</v>
      </c>
      <c r="BP184" s="64">
        <f>IF(AND(BP$3&gt;=$I184,BP$3&lt;DATE(YEAR($I184),MONTH($I184)+$H184,1),$H184&lt;&gt;0),$G184,0)*тех!CA$6</f>
        <v>0</v>
      </c>
      <c r="BQ184" s="64">
        <f>IF(AND(BQ$3&gt;=$I184,BQ$3&lt;DATE(YEAR($I184),MONTH($I184)+$H184,1),$H184&lt;&gt;0),$G184,0)*тех!CB$6</f>
        <v>0</v>
      </c>
      <c r="BR184" s="64">
        <f>IF(AND(BR$3&gt;=$I184,BR$3&lt;DATE(YEAR($I184),MONTH($I184)+$H184,1),$H184&lt;&gt;0),$G184,0)*тех!CC$6</f>
        <v>0</v>
      </c>
      <c r="BS184" s="64">
        <f>IF(AND(BS$3&gt;=$I184,BS$3&lt;DATE(YEAR($I184),MONTH($I184)+$H184,1),$H184&lt;&gt;0),$G184,0)*тех!CD$6</f>
        <v>0</v>
      </c>
      <c r="BT184" s="64">
        <f>IF(AND(BT$3&gt;=$I184,BT$3&lt;DATE(YEAR($I184),MONTH($I184)+$H184,1),$H184&lt;&gt;0),$G184,0)*тех!CE$6</f>
        <v>0</v>
      </c>
    </row>
    <row r="185" spans="2:72" hidden="1">
      <c r="B185" s="3">
        <v>29</v>
      </c>
      <c r="C185" s="19"/>
      <c r="D185" s="80" t="s">
        <v>100</v>
      </c>
      <c r="E185" s="19"/>
      <c r="F185" s="19"/>
      <c r="G185" s="76">
        <f t="shared" si="78"/>
        <v>0</v>
      </c>
      <c r="H185" s="19"/>
      <c r="I185" s="19"/>
      <c r="J185" s="106" t="s">
        <v>100</v>
      </c>
      <c r="K185" s="106" t="s">
        <v>100</v>
      </c>
      <c r="M185" s="64">
        <f>IF(AND(M$3&gt;=$I185,M$3&lt;DATE(YEAR($I185),MONTH($I185)+$H185,1),$H185&lt;&gt;0),$G185,0)*тех!X$6</f>
        <v>0</v>
      </c>
      <c r="N185" s="64">
        <f>IF(AND(N$3&gt;=$I185,N$3&lt;DATE(YEAR($I185),MONTH($I185)+$H185,1),$H185&lt;&gt;0),$G185,0)*тех!Y$6</f>
        <v>0</v>
      </c>
      <c r="O185" s="64">
        <f>IF(AND(O$3&gt;=$I185,O$3&lt;DATE(YEAR($I185),MONTH($I185)+$H185,1),$H185&lt;&gt;0),$G185,0)*тех!Z$6</f>
        <v>0</v>
      </c>
      <c r="P185" s="64">
        <f>IF(AND(P$3&gt;=$I185,P$3&lt;DATE(YEAR($I185),MONTH($I185)+$H185,1),$H185&lt;&gt;0),$G185,0)*тех!AA$6</f>
        <v>0</v>
      </c>
      <c r="Q185" s="64">
        <f>IF(AND(Q$3&gt;=$I185,Q$3&lt;DATE(YEAR($I185),MONTH($I185)+$H185,1),$H185&lt;&gt;0),$G185,0)*тех!AB$6</f>
        <v>0</v>
      </c>
      <c r="R185" s="64">
        <f>IF(AND(R$3&gt;=$I185,R$3&lt;DATE(YEAR($I185),MONTH($I185)+$H185,1),$H185&lt;&gt;0),$G185,0)*тех!AC$6</f>
        <v>0</v>
      </c>
      <c r="S185" s="64">
        <f>IF(AND(S$3&gt;=$I185,S$3&lt;DATE(YEAR($I185),MONTH($I185)+$H185,1),$H185&lt;&gt;0),$G185,0)*тех!AD$6</f>
        <v>0</v>
      </c>
      <c r="T185" s="64">
        <f>IF(AND(T$3&gt;=$I185,T$3&lt;DATE(YEAR($I185),MONTH($I185)+$H185,1),$H185&lt;&gt;0),$G185,0)*тех!AE$6</f>
        <v>0</v>
      </c>
      <c r="U185" s="64">
        <f>IF(AND(U$3&gt;=$I185,U$3&lt;DATE(YEAR($I185),MONTH($I185)+$H185,1),$H185&lt;&gt;0),$G185,0)*тех!AF$6</f>
        <v>0</v>
      </c>
      <c r="V185" s="64">
        <f>IF(AND(V$3&gt;=$I185,V$3&lt;DATE(YEAR($I185),MONTH($I185)+$H185,1),$H185&lt;&gt;0),$G185,0)*тех!AG$6</f>
        <v>0</v>
      </c>
      <c r="W185" s="64">
        <f>IF(AND(W$3&gt;=$I185,W$3&lt;DATE(YEAR($I185),MONTH($I185)+$H185,1),$H185&lt;&gt;0),$G185,0)*тех!AH$6</f>
        <v>0</v>
      </c>
      <c r="X185" s="64">
        <f>IF(AND(X$3&gt;=$I185,X$3&lt;DATE(YEAR($I185),MONTH($I185)+$H185,1),$H185&lt;&gt;0),$G185,0)*тех!AI$6</f>
        <v>0</v>
      </c>
      <c r="Y185" s="64">
        <f>IF(AND(Y$3&gt;=$I185,Y$3&lt;DATE(YEAR($I185),MONTH($I185)+$H185,1),$H185&lt;&gt;0),$G185,0)*тех!AJ$6</f>
        <v>0</v>
      </c>
      <c r="Z185" s="64">
        <f>IF(AND(Z$3&gt;=$I185,Z$3&lt;DATE(YEAR($I185),MONTH($I185)+$H185,1),$H185&lt;&gt;0),$G185,0)*тех!AK$6</f>
        <v>0</v>
      </c>
      <c r="AA185" s="64">
        <f>IF(AND(AA$3&gt;=$I185,AA$3&lt;DATE(YEAR($I185),MONTH($I185)+$H185,1),$H185&lt;&gt;0),$G185,0)*тех!AL$6</f>
        <v>0</v>
      </c>
      <c r="AB185" s="64">
        <f>IF(AND(AB$3&gt;=$I185,AB$3&lt;DATE(YEAR($I185),MONTH($I185)+$H185,1),$H185&lt;&gt;0),$G185,0)*тех!AM$6</f>
        <v>0</v>
      </c>
      <c r="AC185" s="64">
        <f>IF(AND(AC$3&gt;=$I185,AC$3&lt;DATE(YEAR($I185),MONTH($I185)+$H185,1),$H185&lt;&gt;0),$G185,0)*тех!AN$6</f>
        <v>0</v>
      </c>
      <c r="AD185" s="64">
        <f>IF(AND(AD$3&gt;=$I185,AD$3&lt;DATE(YEAR($I185),MONTH($I185)+$H185,1),$H185&lt;&gt;0),$G185,0)*тех!AO$6</f>
        <v>0</v>
      </c>
      <c r="AE185" s="64">
        <f>IF(AND(AE$3&gt;=$I185,AE$3&lt;DATE(YEAR($I185),MONTH($I185)+$H185,1),$H185&lt;&gt;0),$G185,0)*тех!AP$6</f>
        <v>0</v>
      </c>
      <c r="AF185" s="64">
        <f>IF(AND(AF$3&gt;=$I185,AF$3&lt;DATE(YEAR($I185),MONTH($I185)+$H185,1),$H185&lt;&gt;0),$G185,0)*тех!AQ$6</f>
        <v>0</v>
      </c>
      <c r="AG185" s="64">
        <f>IF(AND(AG$3&gt;=$I185,AG$3&lt;DATE(YEAR($I185),MONTH($I185)+$H185,1),$H185&lt;&gt;0),$G185,0)*тех!AR$6</f>
        <v>0</v>
      </c>
      <c r="AH185" s="64">
        <f>IF(AND(AH$3&gt;=$I185,AH$3&lt;DATE(YEAR($I185),MONTH($I185)+$H185,1),$H185&lt;&gt;0),$G185,0)*тех!AS$6</f>
        <v>0</v>
      </c>
      <c r="AI185" s="64">
        <f>IF(AND(AI$3&gt;=$I185,AI$3&lt;DATE(YEAR($I185),MONTH($I185)+$H185,1),$H185&lt;&gt;0),$G185,0)*тех!AT$6</f>
        <v>0</v>
      </c>
      <c r="AJ185" s="64">
        <f>IF(AND(AJ$3&gt;=$I185,AJ$3&lt;DATE(YEAR($I185),MONTH($I185)+$H185,1),$H185&lt;&gt;0),$G185,0)*тех!AU$6</f>
        <v>0</v>
      </c>
      <c r="AK185" s="64">
        <f>IF(AND(AK$3&gt;=$I185,AK$3&lt;DATE(YEAR($I185),MONTH($I185)+$H185,1),$H185&lt;&gt;0),$G185,0)*тех!AV$6</f>
        <v>0</v>
      </c>
      <c r="AL185" s="64">
        <f>IF(AND(AL$3&gt;=$I185,AL$3&lt;DATE(YEAR($I185),MONTH($I185)+$H185,1),$H185&lt;&gt;0),$G185,0)*тех!AW$6</f>
        <v>0</v>
      </c>
      <c r="AM185" s="64">
        <f>IF(AND(AM$3&gt;=$I185,AM$3&lt;DATE(YEAR($I185),MONTH($I185)+$H185,1),$H185&lt;&gt;0),$G185,0)*тех!AX$6</f>
        <v>0</v>
      </c>
      <c r="AN185" s="64">
        <f>IF(AND(AN$3&gt;=$I185,AN$3&lt;DATE(YEAR($I185),MONTH($I185)+$H185,1),$H185&lt;&gt;0),$G185,0)*тех!AY$6</f>
        <v>0</v>
      </c>
      <c r="AO185" s="64">
        <f>IF(AND(AO$3&gt;=$I185,AO$3&lt;DATE(YEAR($I185),MONTH($I185)+$H185,1),$H185&lt;&gt;0),$G185,0)*тех!AZ$6</f>
        <v>0</v>
      </c>
      <c r="AP185" s="64">
        <f>IF(AND(AP$3&gt;=$I185,AP$3&lt;DATE(YEAR($I185),MONTH($I185)+$H185,1),$H185&lt;&gt;0),$G185,0)*тех!BA$6</f>
        <v>0</v>
      </c>
      <c r="AQ185" s="64">
        <f>IF(AND(AQ$3&gt;=$I185,AQ$3&lt;DATE(YEAR($I185),MONTH($I185)+$H185,1),$H185&lt;&gt;0),$G185,0)*тех!BB$6</f>
        <v>0</v>
      </c>
      <c r="AR185" s="64">
        <f>IF(AND(AR$3&gt;=$I185,AR$3&lt;DATE(YEAR($I185),MONTH($I185)+$H185,1),$H185&lt;&gt;0),$G185,0)*тех!BC$6</f>
        <v>0</v>
      </c>
      <c r="AS185" s="64">
        <f>IF(AND(AS$3&gt;=$I185,AS$3&lt;DATE(YEAR($I185),MONTH($I185)+$H185,1),$H185&lt;&gt;0),$G185,0)*тех!BD$6</f>
        <v>0</v>
      </c>
      <c r="AT185" s="64">
        <f>IF(AND(AT$3&gt;=$I185,AT$3&lt;DATE(YEAR($I185),MONTH($I185)+$H185,1),$H185&lt;&gt;0),$G185,0)*тех!BE$6</f>
        <v>0</v>
      </c>
      <c r="AU185" s="64">
        <f>IF(AND(AU$3&gt;=$I185,AU$3&lt;DATE(YEAR($I185),MONTH($I185)+$H185,1),$H185&lt;&gt;0),$G185,0)*тех!BF$6</f>
        <v>0</v>
      </c>
      <c r="AV185" s="64">
        <f>IF(AND(AV$3&gt;=$I185,AV$3&lt;DATE(YEAR($I185),MONTH($I185)+$H185,1),$H185&lt;&gt;0),$G185,0)*тех!BG$6</f>
        <v>0</v>
      </c>
      <c r="AW185" s="64">
        <f>IF(AND(AW$3&gt;=$I185,AW$3&lt;DATE(YEAR($I185),MONTH($I185)+$H185,1),$H185&lt;&gt;0),$G185,0)*тех!BH$6</f>
        <v>0</v>
      </c>
      <c r="AX185" s="64">
        <f>IF(AND(AX$3&gt;=$I185,AX$3&lt;DATE(YEAR($I185),MONTH($I185)+$H185,1),$H185&lt;&gt;0),$G185,0)*тех!BI$6</f>
        <v>0</v>
      </c>
      <c r="AY185" s="64">
        <f>IF(AND(AY$3&gt;=$I185,AY$3&lt;DATE(YEAR($I185),MONTH($I185)+$H185,1),$H185&lt;&gt;0),$G185,0)*тех!BJ$6</f>
        <v>0</v>
      </c>
      <c r="AZ185" s="64">
        <f>IF(AND(AZ$3&gt;=$I185,AZ$3&lt;DATE(YEAR($I185),MONTH($I185)+$H185,1),$H185&lt;&gt;0),$G185,0)*тех!BK$6</f>
        <v>0</v>
      </c>
      <c r="BA185" s="64">
        <f>IF(AND(BA$3&gt;=$I185,BA$3&lt;DATE(YEAR($I185),MONTH($I185)+$H185,1),$H185&lt;&gt;0),$G185,0)*тех!BL$6</f>
        <v>0</v>
      </c>
      <c r="BB185" s="64">
        <f>IF(AND(BB$3&gt;=$I185,BB$3&lt;DATE(YEAR($I185),MONTH($I185)+$H185,1),$H185&lt;&gt;0),$G185,0)*тех!BM$6</f>
        <v>0</v>
      </c>
      <c r="BC185" s="64">
        <f>IF(AND(BC$3&gt;=$I185,BC$3&lt;DATE(YEAR($I185),MONTH($I185)+$H185,1),$H185&lt;&gt;0),$G185,0)*тех!BN$6</f>
        <v>0</v>
      </c>
      <c r="BD185" s="64">
        <f>IF(AND(BD$3&gt;=$I185,BD$3&lt;DATE(YEAR($I185),MONTH($I185)+$H185,1),$H185&lt;&gt;0),$G185,0)*тех!BO$6</f>
        <v>0</v>
      </c>
      <c r="BE185" s="64">
        <f>IF(AND(BE$3&gt;=$I185,BE$3&lt;DATE(YEAR($I185),MONTH($I185)+$H185,1),$H185&lt;&gt;0),$G185,0)*тех!BP$6</f>
        <v>0</v>
      </c>
      <c r="BF185" s="64">
        <f>IF(AND(BF$3&gt;=$I185,BF$3&lt;DATE(YEAR($I185),MONTH($I185)+$H185,1),$H185&lt;&gt;0),$G185,0)*тех!BQ$6</f>
        <v>0</v>
      </c>
      <c r="BG185" s="64">
        <f>IF(AND(BG$3&gt;=$I185,BG$3&lt;DATE(YEAR($I185),MONTH($I185)+$H185,1),$H185&lt;&gt;0),$G185,0)*тех!BR$6</f>
        <v>0</v>
      </c>
      <c r="BH185" s="64">
        <f>IF(AND(BH$3&gt;=$I185,BH$3&lt;DATE(YEAR($I185),MONTH($I185)+$H185,1),$H185&lt;&gt;0),$G185,0)*тех!BS$6</f>
        <v>0</v>
      </c>
      <c r="BI185" s="64">
        <f>IF(AND(BI$3&gt;=$I185,BI$3&lt;DATE(YEAR($I185),MONTH($I185)+$H185,1),$H185&lt;&gt;0),$G185,0)*тех!BT$6</f>
        <v>0</v>
      </c>
      <c r="BJ185" s="64">
        <f>IF(AND(BJ$3&gt;=$I185,BJ$3&lt;DATE(YEAR($I185),MONTH($I185)+$H185,1),$H185&lt;&gt;0),$G185,0)*тех!BU$6</f>
        <v>0</v>
      </c>
      <c r="BK185" s="64">
        <f>IF(AND(BK$3&gt;=$I185,BK$3&lt;DATE(YEAR($I185),MONTH($I185)+$H185,1),$H185&lt;&gt;0),$G185,0)*тех!BV$6</f>
        <v>0</v>
      </c>
      <c r="BL185" s="64">
        <f>IF(AND(BL$3&gt;=$I185,BL$3&lt;DATE(YEAR($I185),MONTH($I185)+$H185,1),$H185&lt;&gt;0),$G185,0)*тех!BW$6</f>
        <v>0</v>
      </c>
      <c r="BM185" s="64">
        <f>IF(AND(BM$3&gt;=$I185,BM$3&lt;DATE(YEAR($I185),MONTH($I185)+$H185,1),$H185&lt;&gt;0),$G185,0)*тех!BX$6</f>
        <v>0</v>
      </c>
      <c r="BN185" s="64">
        <f>IF(AND(BN$3&gt;=$I185,BN$3&lt;DATE(YEAR($I185),MONTH($I185)+$H185,1),$H185&lt;&gt;0),$G185,0)*тех!BY$6</f>
        <v>0</v>
      </c>
      <c r="BO185" s="64">
        <f>IF(AND(BO$3&gt;=$I185,BO$3&lt;DATE(YEAR($I185),MONTH($I185)+$H185,1),$H185&lt;&gt;0),$G185,0)*тех!BZ$6</f>
        <v>0</v>
      </c>
      <c r="BP185" s="64">
        <f>IF(AND(BP$3&gt;=$I185,BP$3&lt;DATE(YEAR($I185),MONTH($I185)+$H185,1),$H185&lt;&gt;0),$G185,0)*тех!CA$6</f>
        <v>0</v>
      </c>
      <c r="BQ185" s="64">
        <f>IF(AND(BQ$3&gt;=$I185,BQ$3&lt;DATE(YEAR($I185),MONTH($I185)+$H185,1),$H185&lt;&gt;0),$G185,0)*тех!CB$6</f>
        <v>0</v>
      </c>
      <c r="BR185" s="64">
        <f>IF(AND(BR$3&gt;=$I185,BR$3&lt;DATE(YEAR($I185),MONTH($I185)+$H185,1),$H185&lt;&gt;0),$G185,0)*тех!CC$6</f>
        <v>0</v>
      </c>
      <c r="BS185" s="64">
        <f>IF(AND(BS$3&gt;=$I185,BS$3&lt;DATE(YEAR($I185),MONTH($I185)+$H185,1),$H185&lt;&gt;0),$G185,0)*тех!CD$6</f>
        <v>0</v>
      </c>
      <c r="BT185" s="64">
        <f>IF(AND(BT$3&gt;=$I185,BT$3&lt;DATE(YEAR($I185),MONTH($I185)+$H185,1),$H185&lt;&gt;0),$G185,0)*тех!CE$6</f>
        <v>0</v>
      </c>
    </row>
    <row r="186" spans="2:72" hidden="1">
      <c r="B186" s="3">
        <v>30</v>
      </c>
      <c r="C186" s="19"/>
      <c r="D186" s="80" t="s">
        <v>100</v>
      </c>
      <c r="E186" s="19"/>
      <c r="F186" s="19"/>
      <c r="G186" s="76">
        <f t="shared" si="77"/>
        <v>0</v>
      </c>
      <c r="H186" s="19"/>
      <c r="I186" s="19"/>
      <c r="J186" s="106" t="s">
        <v>100</v>
      </c>
      <c r="K186" s="106" t="s">
        <v>100</v>
      </c>
      <c r="M186" s="64">
        <f>IF(AND(M$3&gt;=$I186,M$3&lt;DATE(YEAR($I186),MONTH($I186)+$H186,1),$H186&lt;&gt;0),$G186,0)*тех!X$6</f>
        <v>0</v>
      </c>
      <c r="N186" s="64">
        <f>IF(AND(N$3&gt;=$I186,N$3&lt;DATE(YEAR($I186),MONTH($I186)+$H186,1),$H186&lt;&gt;0),$G186,0)*тех!Y$6</f>
        <v>0</v>
      </c>
      <c r="O186" s="64">
        <f>IF(AND(O$3&gt;=$I186,O$3&lt;DATE(YEAR($I186),MONTH($I186)+$H186,1),$H186&lt;&gt;0),$G186,0)*тех!Z$6</f>
        <v>0</v>
      </c>
      <c r="P186" s="64">
        <f>IF(AND(P$3&gt;=$I186,P$3&lt;DATE(YEAR($I186),MONTH($I186)+$H186,1),$H186&lt;&gt;0),$G186,0)*тех!AA$6</f>
        <v>0</v>
      </c>
      <c r="Q186" s="64">
        <f>IF(AND(Q$3&gt;=$I186,Q$3&lt;DATE(YEAR($I186),MONTH($I186)+$H186,1),$H186&lt;&gt;0),$G186,0)*тех!AB$6</f>
        <v>0</v>
      </c>
      <c r="R186" s="64">
        <f>IF(AND(R$3&gt;=$I186,R$3&lt;DATE(YEAR($I186),MONTH($I186)+$H186,1),$H186&lt;&gt;0),$G186,0)*тех!AC$6</f>
        <v>0</v>
      </c>
      <c r="S186" s="64">
        <f>IF(AND(S$3&gt;=$I186,S$3&lt;DATE(YEAR($I186),MONTH($I186)+$H186,1),$H186&lt;&gt;0),$G186,0)*тех!AD$6</f>
        <v>0</v>
      </c>
      <c r="T186" s="64">
        <f>IF(AND(T$3&gt;=$I186,T$3&lt;DATE(YEAR($I186),MONTH($I186)+$H186,1),$H186&lt;&gt;0),$G186,0)*тех!AE$6</f>
        <v>0</v>
      </c>
      <c r="U186" s="64">
        <f>IF(AND(U$3&gt;=$I186,U$3&lt;DATE(YEAR($I186),MONTH($I186)+$H186,1),$H186&lt;&gt;0),$G186,0)*тех!AF$6</f>
        <v>0</v>
      </c>
      <c r="V186" s="64">
        <f>IF(AND(V$3&gt;=$I186,V$3&lt;DATE(YEAR($I186),MONTH($I186)+$H186,1),$H186&lt;&gt;0),$G186,0)*тех!AG$6</f>
        <v>0</v>
      </c>
      <c r="W186" s="64">
        <f>IF(AND(W$3&gt;=$I186,W$3&lt;DATE(YEAR($I186),MONTH($I186)+$H186,1),$H186&lt;&gt;0),$G186,0)*тех!AH$6</f>
        <v>0</v>
      </c>
      <c r="X186" s="64">
        <f>IF(AND(X$3&gt;=$I186,X$3&lt;DATE(YEAR($I186),MONTH($I186)+$H186,1),$H186&lt;&gt;0),$G186,0)*тех!AI$6</f>
        <v>0</v>
      </c>
      <c r="Y186" s="64">
        <f>IF(AND(Y$3&gt;=$I186,Y$3&lt;DATE(YEAR($I186),MONTH($I186)+$H186,1),$H186&lt;&gt;0),$G186,0)*тех!AJ$6</f>
        <v>0</v>
      </c>
      <c r="Z186" s="64">
        <f>IF(AND(Z$3&gt;=$I186,Z$3&lt;DATE(YEAR($I186),MONTH($I186)+$H186,1),$H186&lt;&gt;0),$G186,0)*тех!AK$6</f>
        <v>0</v>
      </c>
      <c r="AA186" s="64">
        <f>IF(AND(AA$3&gt;=$I186,AA$3&lt;DATE(YEAR($I186),MONTH($I186)+$H186,1),$H186&lt;&gt;0),$G186,0)*тех!AL$6</f>
        <v>0</v>
      </c>
      <c r="AB186" s="64">
        <f>IF(AND(AB$3&gt;=$I186,AB$3&lt;DATE(YEAR($I186),MONTH($I186)+$H186,1),$H186&lt;&gt;0),$G186,0)*тех!AM$6</f>
        <v>0</v>
      </c>
      <c r="AC186" s="64">
        <f>IF(AND(AC$3&gt;=$I186,AC$3&lt;DATE(YEAR($I186),MONTH($I186)+$H186,1),$H186&lt;&gt;0),$G186,0)*тех!AN$6</f>
        <v>0</v>
      </c>
      <c r="AD186" s="64">
        <f>IF(AND(AD$3&gt;=$I186,AD$3&lt;DATE(YEAR($I186),MONTH($I186)+$H186,1),$H186&lt;&gt;0),$G186,0)*тех!AO$6</f>
        <v>0</v>
      </c>
      <c r="AE186" s="64">
        <f>IF(AND(AE$3&gt;=$I186,AE$3&lt;DATE(YEAR($I186),MONTH($I186)+$H186,1),$H186&lt;&gt;0),$G186,0)*тех!AP$6</f>
        <v>0</v>
      </c>
      <c r="AF186" s="64">
        <f>IF(AND(AF$3&gt;=$I186,AF$3&lt;DATE(YEAR($I186),MONTH($I186)+$H186,1),$H186&lt;&gt;0),$G186,0)*тех!AQ$6</f>
        <v>0</v>
      </c>
      <c r="AG186" s="64">
        <f>IF(AND(AG$3&gt;=$I186,AG$3&lt;DATE(YEAR($I186),MONTH($I186)+$H186,1),$H186&lt;&gt;0),$G186,0)*тех!AR$6</f>
        <v>0</v>
      </c>
      <c r="AH186" s="64">
        <f>IF(AND(AH$3&gt;=$I186,AH$3&lt;DATE(YEAR($I186),MONTH($I186)+$H186,1),$H186&lt;&gt;0),$G186,0)*тех!AS$6</f>
        <v>0</v>
      </c>
      <c r="AI186" s="64">
        <f>IF(AND(AI$3&gt;=$I186,AI$3&lt;DATE(YEAR($I186),MONTH($I186)+$H186,1),$H186&lt;&gt;0),$G186,0)*тех!AT$6</f>
        <v>0</v>
      </c>
      <c r="AJ186" s="64">
        <f>IF(AND(AJ$3&gt;=$I186,AJ$3&lt;DATE(YEAR($I186),MONTH($I186)+$H186,1),$H186&lt;&gt;0),$G186,0)*тех!AU$6</f>
        <v>0</v>
      </c>
      <c r="AK186" s="64">
        <f>IF(AND(AK$3&gt;=$I186,AK$3&lt;DATE(YEAR($I186),MONTH($I186)+$H186,1),$H186&lt;&gt;0),$G186,0)*тех!AV$6</f>
        <v>0</v>
      </c>
      <c r="AL186" s="64">
        <f>IF(AND(AL$3&gt;=$I186,AL$3&lt;DATE(YEAR($I186),MONTH($I186)+$H186,1),$H186&lt;&gt;0),$G186,0)*тех!AW$6</f>
        <v>0</v>
      </c>
      <c r="AM186" s="64">
        <f>IF(AND(AM$3&gt;=$I186,AM$3&lt;DATE(YEAR($I186),MONTH($I186)+$H186,1),$H186&lt;&gt;0),$G186,0)*тех!AX$6</f>
        <v>0</v>
      </c>
      <c r="AN186" s="64">
        <f>IF(AND(AN$3&gt;=$I186,AN$3&lt;DATE(YEAR($I186),MONTH($I186)+$H186,1),$H186&lt;&gt;0),$G186,0)*тех!AY$6</f>
        <v>0</v>
      </c>
      <c r="AO186" s="64">
        <f>IF(AND(AO$3&gt;=$I186,AO$3&lt;DATE(YEAR($I186),MONTH($I186)+$H186,1),$H186&lt;&gt;0),$G186,0)*тех!AZ$6</f>
        <v>0</v>
      </c>
      <c r="AP186" s="64">
        <f>IF(AND(AP$3&gt;=$I186,AP$3&lt;DATE(YEAR($I186),MONTH($I186)+$H186,1),$H186&lt;&gt;0),$G186,0)*тех!BA$6</f>
        <v>0</v>
      </c>
      <c r="AQ186" s="64">
        <f>IF(AND(AQ$3&gt;=$I186,AQ$3&lt;DATE(YEAR($I186),MONTH($I186)+$H186,1),$H186&lt;&gt;0),$G186,0)*тех!BB$6</f>
        <v>0</v>
      </c>
      <c r="AR186" s="64">
        <f>IF(AND(AR$3&gt;=$I186,AR$3&lt;DATE(YEAR($I186),MONTH($I186)+$H186,1),$H186&lt;&gt;0),$G186,0)*тех!BC$6</f>
        <v>0</v>
      </c>
      <c r="AS186" s="64">
        <f>IF(AND(AS$3&gt;=$I186,AS$3&lt;DATE(YEAR($I186),MONTH($I186)+$H186,1),$H186&lt;&gt;0),$G186,0)*тех!BD$6</f>
        <v>0</v>
      </c>
      <c r="AT186" s="64">
        <f>IF(AND(AT$3&gt;=$I186,AT$3&lt;DATE(YEAR($I186),MONTH($I186)+$H186,1),$H186&lt;&gt;0),$G186,0)*тех!BE$6</f>
        <v>0</v>
      </c>
      <c r="AU186" s="64">
        <f>IF(AND(AU$3&gt;=$I186,AU$3&lt;DATE(YEAR($I186),MONTH($I186)+$H186,1),$H186&lt;&gt;0),$G186,0)*тех!BF$6</f>
        <v>0</v>
      </c>
      <c r="AV186" s="64">
        <f>IF(AND(AV$3&gt;=$I186,AV$3&lt;DATE(YEAR($I186),MONTH($I186)+$H186,1),$H186&lt;&gt;0),$G186,0)*тех!BG$6</f>
        <v>0</v>
      </c>
      <c r="AW186" s="64">
        <f>IF(AND(AW$3&gt;=$I186,AW$3&lt;DATE(YEAR($I186),MONTH($I186)+$H186,1),$H186&lt;&gt;0),$G186,0)*тех!BH$6</f>
        <v>0</v>
      </c>
      <c r="AX186" s="64">
        <f>IF(AND(AX$3&gt;=$I186,AX$3&lt;DATE(YEAR($I186),MONTH($I186)+$H186,1),$H186&lt;&gt;0),$G186,0)*тех!BI$6</f>
        <v>0</v>
      </c>
      <c r="AY186" s="64">
        <f>IF(AND(AY$3&gt;=$I186,AY$3&lt;DATE(YEAR($I186),MONTH($I186)+$H186,1),$H186&lt;&gt;0),$G186,0)*тех!BJ$6</f>
        <v>0</v>
      </c>
      <c r="AZ186" s="64">
        <f>IF(AND(AZ$3&gt;=$I186,AZ$3&lt;DATE(YEAR($I186),MONTH($I186)+$H186,1),$H186&lt;&gt;0),$G186,0)*тех!BK$6</f>
        <v>0</v>
      </c>
      <c r="BA186" s="64">
        <f>IF(AND(BA$3&gt;=$I186,BA$3&lt;DATE(YEAR($I186),MONTH($I186)+$H186,1),$H186&lt;&gt;0),$G186,0)*тех!BL$6</f>
        <v>0</v>
      </c>
      <c r="BB186" s="64">
        <f>IF(AND(BB$3&gt;=$I186,BB$3&lt;DATE(YEAR($I186),MONTH($I186)+$H186,1),$H186&lt;&gt;0),$G186,0)*тех!BM$6</f>
        <v>0</v>
      </c>
      <c r="BC186" s="64">
        <f>IF(AND(BC$3&gt;=$I186,BC$3&lt;DATE(YEAR($I186),MONTH($I186)+$H186,1),$H186&lt;&gt;0),$G186,0)*тех!BN$6</f>
        <v>0</v>
      </c>
      <c r="BD186" s="64">
        <f>IF(AND(BD$3&gt;=$I186,BD$3&lt;DATE(YEAR($I186),MONTH($I186)+$H186,1),$H186&lt;&gt;0),$G186,0)*тех!BO$6</f>
        <v>0</v>
      </c>
      <c r="BE186" s="64">
        <f>IF(AND(BE$3&gt;=$I186,BE$3&lt;DATE(YEAR($I186),MONTH($I186)+$H186,1),$H186&lt;&gt;0),$G186,0)*тех!BP$6</f>
        <v>0</v>
      </c>
      <c r="BF186" s="64">
        <f>IF(AND(BF$3&gt;=$I186,BF$3&lt;DATE(YEAR($I186),MONTH($I186)+$H186,1),$H186&lt;&gt;0),$G186,0)*тех!BQ$6</f>
        <v>0</v>
      </c>
      <c r="BG186" s="64">
        <f>IF(AND(BG$3&gt;=$I186,BG$3&lt;DATE(YEAR($I186),MONTH($I186)+$H186,1),$H186&lt;&gt;0),$G186,0)*тех!BR$6</f>
        <v>0</v>
      </c>
      <c r="BH186" s="64">
        <f>IF(AND(BH$3&gt;=$I186,BH$3&lt;DATE(YEAR($I186),MONTH($I186)+$H186,1),$H186&lt;&gt;0),$G186,0)*тех!BS$6</f>
        <v>0</v>
      </c>
      <c r="BI186" s="64">
        <f>IF(AND(BI$3&gt;=$I186,BI$3&lt;DATE(YEAR($I186),MONTH($I186)+$H186,1),$H186&lt;&gt;0),$G186,0)*тех!BT$6</f>
        <v>0</v>
      </c>
      <c r="BJ186" s="64">
        <f>IF(AND(BJ$3&gt;=$I186,BJ$3&lt;DATE(YEAR($I186),MONTH($I186)+$H186,1),$H186&lt;&gt;0),$G186,0)*тех!BU$6</f>
        <v>0</v>
      </c>
      <c r="BK186" s="64">
        <f>IF(AND(BK$3&gt;=$I186,BK$3&lt;DATE(YEAR($I186),MONTH($I186)+$H186,1),$H186&lt;&gt;0),$G186,0)*тех!BV$6</f>
        <v>0</v>
      </c>
      <c r="BL186" s="64">
        <f>IF(AND(BL$3&gt;=$I186,BL$3&lt;DATE(YEAR($I186),MONTH($I186)+$H186,1),$H186&lt;&gt;0),$G186,0)*тех!BW$6</f>
        <v>0</v>
      </c>
      <c r="BM186" s="64">
        <f>IF(AND(BM$3&gt;=$I186,BM$3&lt;DATE(YEAR($I186),MONTH($I186)+$H186,1),$H186&lt;&gt;0),$G186,0)*тех!BX$6</f>
        <v>0</v>
      </c>
      <c r="BN186" s="64">
        <f>IF(AND(BN$3&gt;=$I186,BN$3&lt;DATE(YEAR($I186),MONTH($I186)+$H186,1),$H186&lt;&gt;0),$G186,0)*тех!BY$6</f>
        <v>0</v>
      </c>
      <c r="BO186" s="64">
        <f>IF(AND(BO$3&gt;=$I186,BO$3&lt;DATE(YEAR($I186),MONTH($I186)+$H186,1),$H186&lt;&gt;0),$G186,0)*тех!BZ$6</f>
        <v>0</v>
      </c>
      <c r="BP186" s="64">
        <f>IF(AND(BP$3&gt;=$I186,BP$3&lt;DATE(YEAR($I186),MONTH($I186)+$H186,1),$H186&lt;&gt;0),$G186,0)*тех!CA$6</f>
        <v>0</v>
      </c>
      <c r="BQ186" s="64">
        <f>IF(AND(BQ$3&gt;=$I186,BQ$3&lt;DATE(YEAR($I186),MONTH($I186)+$H186,1),$H186&lt;&gt;0),$G186,0)*тех!CB$6</f>
        <v>0</v>
      </c>
      <c r="BR186" s="64">
        <f>IF(AND(BR$3&gt;=$I186,BR$3&lt;DATE(YEAR($I186),MONTH($I186)+$H186,1),$H186&lt;&gt;0),$G186,0)*тех!CC$6</f>
        <v>0</v>
      </c>
      <c r="BS186" s="64">
        <f>IF(AND(BS$3&gt;=$I186,BS$3&lt;DATE(YEAR($I186),MONTH($I186)+$H186,1),$H186&lt;&gt;0),$G186,0)*тех!CD$6</f>
        <v>0</v>
      </c>
      <c r="BT186" s="64">
        <f>IF(AND(BT$3&gt;=$I186,BT$3&lt;DATE(YEAR($I186),MONTH($I186)+$H186,1),$H186&lt;&gt;0),$G186,0)*тех!CE$6</f>
        <v>0</v>
      </c>
    </row>
    <row r="187" spans="2:72" ht="15.75">
      <c r="B187" s="8"/>
      <c r="C187" s="102" t="s">
        <v>291</v>
      </c>
      <c r="D187" s="102"/>
      <c r="E187" s="103" t="s">
        <v>100</v>
      </c>
      <c r="F187" s="104">
        <f>SUM(F157:F186)</f>
        <v>0</v>
      </c>
      <c r="G187" s="104">
        <f>SUM(G157:G186)</f>
        <v>0</v>
      </c>
      <c r="H187" s="103" t="s">
        <v>100</v>
      </c>
      <c r="I187" s="103" t="s">
        <v>100</v>
      </c>
      <c r="J187" s="107" t="s">
        <v>100</v>
      </c>
      <c r="K187" s="107" t="s">
        <v>100</v>
      </c>
      <c r="M187" s="338">
        <f t="shared" ref="M187:BT187" si="79">SUM(M157:M186)</f>
        <v>0</v>
      </c>
      <c r="N187" s="338">
        <f t="shared" si="79"/>
        <v>0</v>
      </c>
      <c r="O187" s="338">
        <f t="shared" si="79"/>
        <v>0</v>
      </c>
      <c r="P187" s="338">
        <f t="shared" si="79"/>
        <v>0</v>
      </c>
      <c r="Q187" s="338">
        <f t="shared" si="79"/>
        <v>0</v>
      </c>
      <c r="R187" s="338">
        <f t="shared" si="79"/>
        <v>0</v>
      </c>
      <c r="S187" s="338">
        <f t="shared" si="79"/>
        <v>0</v>
      </c>
      <c r="T187" s="338">
        <f t="shared" si="79"/>
        <v>0</v>
      </c>
      <c r="U187" s="338">
        <f t="shared" si="79"/>
        <v>0</v>
      </c>
      <c r="V187" s="338">
        <f t="shared" si="79"/>
        <v>0</v>
      </c>
      <c r="W187" s="338">
        <f t="shared" si="79"/>
        <v>0</v>
      </c>
      <c r="X187" s="338">
        <f t="shared" si="79"/>
        <v>0</v>
      </c>
      <c r="Y187" s="338">
        <f t="shared" si="79"/>
        <v>0</v>
      </c>
      <c r="Z187" s="338">
        <f t="shared" si="79"/>
        <v>0</v>
      </c>
      <c r="AA187" s="338">
        <f t="shared" si="79"/>
        <v>0</v>
      </c>
      <c r="AB187" s="338">
        <f t="shared" si="79"/>
        <v>0</v>
      </c>
      <c r="AC187" s="338">
        <f t="shared" si="79"/>
        <v>0</v>
      </c>
      <c r="AD187" s="338">
        <f t="shared" si="79"/>
        <v>0</v>
      </c>
      <c r="AE187" s="338">
        <f t="shared" si="79"/>
        <v>0</v>
      </c>
      <c r="AF187" s="338">
        <f t="shared" si="79"/>
        <v>0</v>
      </c>
      <c r="AG187" s="338">
        <f t="shared" si="79"/>
        <v>0</v>
      </c>
      <c r="AH187" s="338">
        <f t="shared" si="79"/>
        <v>0</v>
      </c>
      <c r="AI187" s="338">
        <f t="shared" si="79"/>
        <v>0</v>
      </c>
      <c r="AJ187" s="338">
        <f t="shared" si="79"/>
        <v>0</v>
      </c>
      <c r="AK187" s="338">
        <f t="shared" si="79"/>
        <v>0</v>
      </c>
      <c r="AL187" s="338">
        <f t="shared" si="79"/>
        <v>0</v>
      </c>
      <c r="AM187" s="338">
        <f t="shared" si="79"/>
        <v>0</v>
      </c>
      <c r="AN187" s="338">
        <f t="shared" si="79"/>
        <v>0</v>
      </c>
      <c r="AO187" s="338">
        <f t="shared" si="79"/>
        <v>0</v>
      </c>
      <c r="AP187" s="338">
        <f t="shared" si="79"/>
        <v>0</v>
      </c>
      <c r="AQ187" s="338">
        <f t="shared" si="79"/>
        <v>0</v>
      </c>
      <c r="AR187" s="338">
        <f t="shared" si="79"/>
        <v>0</v>
      </c>
      <c r="AS187" s="338">
        <f t="shared" si="79"/>
        <v>0</v>
      </c>
      <c r="AT187" s="338">
        <f t="shared" si="79"/>
        <v>0</v>
      </c>
      <c r="AU187" s="338">
        <f t="shared" si="79"/>
        <v>0</v>
      </c>
      <c r="AV187" s="338">
        <f t="shared" si="79"/>
        <v>0</v>
      </c>
      <c r="AW187" s="338">
        <f t="shared" si="79"/>
        <v>0</v>
      </c>
      <c r="AX187" s="338">
        <f t="shared" si="79"/>
        <v>0</v>
      </c>
      <c r="AY187" s="338">
        <f t="shared" si="79"/>
        <v>0</v>
      </c>
      <c r="AZ187" s="338">
        <f t="shared" si="79"/>
        <v>0</v>
      </c>
      <c r="BA187" s="338">
        <f t="shared" si="79"/>
        <v>0</v>
      </c>
      <c r="BB187" s="338">
        <f t="shared" si="79"/>
        <v>0</v>
      </c>
      <c r="BC187" s="338">
        <f t="shared" si="79"/>
        <v>0</v>
      </c>
      <c r="BD187" s="338">
        <f t="shared" si="79"/>
        <v>0</v>
      </c>
      <c r="BE187" s="338">
        <f t="shared" si="79"/>
        <v>0</v>
      </c>
      <c r="BF187" s="338">
        <f t="shared" si="79"/>
        <v>0</v>
      </c>
      <c r="BG187" s="338">
        <f t="shared" si="79"/>
        <v>0</v>
      </c>
      <c r="BH187" s="338">
        <f t="shared" si="79"/>
        <v>0</v>
      </c>
      <c r="BI187" s="338">
        <f t="shared" si="79"/>
        <v>0</v>
      </c>
      <c r="BJ187" s="338">
        <f t="shared" si="79"/>
        <v>0</v>
      </c>
      <c r="BK187" s="338">
        <f t="shared" si="79"/>
        <v>0</v>
      </c>
      <c r="BL187" s="338">
        <f t="shared" si="79"/>
        <v>0</v>
      </c>
      <c r="BM187" s="338">
        <f t="shared" si="79"/>
        <v>0</v>
      </c>
      <c r="BN187" s="338">
        <f t="shared" si="79"/>
        <v>0</v>
      </c>
      <c r="BO187" s="338">
        <f t="shared" si="79"/>
        <v>0</v>
      </c>
      <c r="BP187" s="338">
        <f t="shared" si="79"/>
        <v>0</v>
      </c>
      <c r="BQ187" s="338">
        <f t="shared" si="79"/>
        <v>0</v>
      </c>
      <c r="BR187" s="338">
        <f t="shared" si="79"/>
        <v>0</v>
      </c>
      <c r="BS187" s="338">
        <f t="shared" si="79"/>
        <v>0</v>
      </c>
      <c r="BT187" s="338">
        <f t="shared" si="79"/>
        <v>0</v>
      </c>
    </row>
  </sheetData>
  <sheetProtection password="D908" sheet="1" objects="1" scenarios="1" formatColumns="0" formatRows="0"/>
  <dataValidations count="4">
    <dataValidation type="list" allowBlank="1" showInputMessage="1" showErrorMessage="1" sqref="D108:D112 D6:D105">
      <formula1>Произв.ОС</formula1>
    </dataValidation>
    <dataValidation allowBlank="1" showInputMessage="1" showErrorMessage="1" promptTitle="Цена продажи ОС за единицу" prompt="Заполняется только в случае, если Вы предполагаете продажу ОС в ходе или в конце проекта. В противном случае - оставьте поле незаполненным." sqref="J6:J105 J108:J112 J115:J119"/>
    <dataValidation type="whole" allowBlank="1" showInputMessage="1" showErrorMessage="1" sqref="H157:H186 H125:H154">
      <formula1>0</formula1>
      <formula2>60</formula2>
    </dataValidation>
    <dataValidation type="list" allowBlank="1" showInputMessage="1" showErrorMessage="1" sqref="D115:D119">
      <formula1>Офис.ОС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BS195"/>
  <sheetViews>
    <sheetView zoomScale="90" zoomScaleNormal="90" workbookViewId="0">
      <pane xSplit="3" ySplit="3" topLeftCell="D70" activePane="bottomRight" state="frozen"/>
      <selection pane="topRight" activeCell="D1" sqref="D1"/>
      <selection pane="bottomLeft" activeCell="A4" sqref="A4"/>
      <selection pane="bottomRight" activeCell="E52" sqref="E9:E52"/>
    </sheetView>
  </sheetViews>
  <sheetFormatPr defaultColWidth="8.85546875" defaultRowHeight="15" outlineLevelRow="1"/>
  <cols>
    <col min="1" max="1" width="1.5703125" style="3" customWidth="1"/>
    <col min="2" max="2" width="3.5703125" style="3" customWidth="1"/>
    <col min="3" max="3" width="50.42578125" style="3" customWidth="1"/>
    <col min="4" max="4" width="9.140625" style="3" customWidth="1"/>
    <col min="5" max="5" width="7.5703125" style="3" bestFit="1" customWidth="1"/>
    <col min="6" max="6" width="8.85546875" style="3"/>
    <col min="7" max="7" width="13.7109375" style="3" customWidth="1"/>
    <col min="8" max="8" width="8.5703125" style="3" customWidth="1"/>
    <col min="9" max="9" width="4.28515625" style="3" customWidth="1"/>
    <col min="10" max="10" width="10.5703125" style="3" bestFit="1" customWidth="1"/>
    <col min="11" max="16384" width="8.85546875" style="3"/>
  </cols>
  <sheetData>
    <row r="2" spans="2:69" ht="18.75">
      <c r="B2" s="1" t="s">
        <v>211</v>
      </c>
      <c r="J2" s="25" t="s">
        <v>1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7" t="s">
        <v>2</v>
      </c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9" t="s">
        <v>3</v>
      </c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1" t="s">
        <v>4</v>
      </c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3" t="s">
        <v>5</v>
      </c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</row>
    <row r="3" spans="2:69" ht="30">
      <c r="B3" s="77" t="s">
        <v>66</v>
      </c>
      <c r="C3" s="77" t="s">
        <v>92</v>
      </c>
      <c r="D3" s="77" t="s">
        <v>93</v>
      </c>
      <c r="E3" s="77" t="s">
        <v>74</v>
      </c>
      <c r="F3" s="77" t="s">
        <v>94</v>
      </c>
      <c r="G3" s="77" t="s">
        <v>219</v>
      </c>
      <c r="H3" s="77" t="s">
        <v>221</v>
      </c>
      <c r="J3" s="39">
        <f>Параметры!C11</f>
        <v>42370</v>
      </c>
      <c r="K3" s="39">
        <f>DATE(YEAR(J3),MONTH(J3)+1,1)</f>
        <v>42401</v>
      </c>
      <c r="L3" s="39">
        <f t="shared" ref="L3:BQ3" si="0">DATE(YEAR(K3),MONTH(K3)+1,1)</f>
        <v>42430</v>
      </c>
      <c r="M3" s="39">
        <f t="shared" si="0"/>
        <v>42461</v>
      </c>
      <c r="N3" s="39">
        <f t="shared" si="0"/>
        <v>42491</v>
      </c>
      <c r="O3" s="39">
        <f t="shared" si="0"/>
        <v>42522</v>
      </c>
      <c r="P3" s="39">
        <f t="shared" si="0"/>
        <v>42552</v>
      </c>
      <c r="Q3" s="39">
        <f t="shared" si="0"/>
        <v>42583</v>
      </c>
      <c r="R3" s="39">
        <f t="shared" si="0"/>
        <v>42614</v>
      </c>
      <c r="S3" s="39">
        <f t="shared" si="0"/>
        <v>42644</v>
      </c>
      <c r="T3" s="39">
        <f t="shared" si="0"/>
        <v>42675</v>
      </c>
      <c r="U3" s="39">
        <f t="shared" si="0"/>
        <v>42705</v>
      </c>
      <c r="V3" s="39">
        <f t="shared" si="0"/>
        <v>42736</v>
      </c>
      <c r="W3" s="39">
        <f t="shared" si="0"/>
        <v>42767</v>
      </c>
      <c r="X3" s="39">
        <f t="shared" si="0"/>
        <v>42795</v>
      </c>
      <c r="Y3" s="39">
        <f t="shared" si="0"/>
        <v>42826</v>
      </c>
      <c r="Z3" s="39">
        <f t="shared" si="0"/>
        <v>42856</v>
      </c>
      <c r="AA3" s="39">
        <f t="shared" si="0"/>
        <v>42887</v>
      </c>
      <c r="AB3" s="39">
        <f t="shared" si="0"/>
        <v>42917</v>
      </c>
      <c r="AC3" s="39">
        <f t="shared" si="0"/>
        <v>42948</v>
      </c>
      <c r="AD3" s="39">
        <f t="shared" si="0"/>
        <v>42979</v>
      </c>
      <c r="AE3" s="39">
        <f t="shared" si="0"/>
        <v>43009</v>
      </c>
      <c r="AF3" s="39">
        <f t="shared" si="0"/>
        <v>43040</v>
      </c>
      <c r="AG3" s="39">
        <f t="shared" si="0"/>
        <v>43070</v>
      </c>
      <c r="AH3" s="39">
        <f t="shared" si="0"/>
        <v>43101</v>
      </c>
      <c r="AI3" s="39">
        <f t="shared" si="0"/>
        <v>43132</v>
      </c>
      <c r="AJ3" s="39">
        <f t="shared" si="0"/>
        <v>43160</v>
      </c>
      <c r="AK3" s="39">
        <f t="shared" si="0"/>
        <v>43191</v>
      </c>
      <c r="AL3" s="39">
        <f t="shared" si="0"/>
        <v>43221</v>
      </c>
      <c r="AM3" s="39">
        <f t="shared" si="0"/>
        <v>43252</v>
      </c>
      <c r="AN3" s="39">
        <f t="shared" si="0"/>
        <v>43282</v>
      </c>
      <c r="AO3" s="39">
        <f t="shared" si="0"/>
        <v>43313</v>
      </c>
      <c r="AP3" s="39">
        <f t="shared" si="0"/>
        <v>43344</v>
      </c>
      <c r="AQ3" s="39">
        <f t="shared" si="0"/>
        <v>43374</v>
      </c>
      <c r="AR3" s="39">
        <f t="shared" si="0"/>
        <v>43405</v>
      </c>
      <c r="AS3" s="39">
        <f t="shared" si="0"/>
        <v>43435</v>
      </c>
      <c r="AT3" s="39">
        <f t="shared" si="0"/>
        <v>43466</v>
      </c>
      <c r="AU3" s="39">
        <f t="shared" si="0"/>
        <v>43497</v>
      </c>
      <c r="AV3" s="39">
        <f t="shared" si="0"/>
        <v>43525</v>
      </c>
      <c r="AW3" s="39">
        <f t="shared" si="0"/>
        <v>43556</v>
      </c>
      <c r="AX3" s="39">
        <f t="shared" si="0"/>
        <v>43586</v>
      </c>
      <c r="AY3" s="39">
        <f t="shared" si="0"/>
        <v>43617</v>
      </c>
      <c r="AZ3" s="39">
        <f t="shared" si="0"/>
        <v>43647</v>
      </c>
      <c r="BA3" s="39">
        <f t="shared" si="0"/>
        <v>43678</v>
      </c>
      <c r="BB3" s="39">
        <f t="shared" si="0"/>
        <v>43709</v>
      </c>
      <c r="BC3" s="39">
        <f t="shared" si="0"/>
        <v>43739</v>
      </c>
      <c r="BD3" s="39">
        <f t="shared" si="0"/>
        <v>43770</v>
      </c>
      <c r="BE3" s="39">
        <f t="shared" si="0"/>
        <v>43800</v>
      </c>
      <c r="BF3" s="39">
        <f t="shared" si="0"/>
        <v>43831</v>
      </c>
      <c r="BG3" s="39">
        <f t="shared" si="0"/>
        <v>43862</v>
      </c>
      <c r="BH3" s="39">
        <f t="shared" si="0"/>
        <v>43891</v>
      </c>
      <c r="BI3" s="39">
        <f t="shared" si="0"/>
        <v>43922</v>
      </c>
      <c r="BJ3" s="39">
        <f t="shared" si="0"/>
        <v>43952</v>
      </c>
      <c r="BK3" s="39">
        <f t="shared" si="0"/>
        <v>43983</v>
      </c>
      <c r="BL3" s="39">
        <f t="shared" si="0"/>
        <v>44013</v>
      </c>
      <c r="BM3" s="39">
        <f t="shared" si="0"/>
        <v>44044</v>
      </c>
      <c r="BN3" s="39">
        <f t="shared" si="0"/>
        <v>44075</v>
      </c>
      <c r="BO3" s="39">
        <f t="shared" si="0"/>
        <v>44105</v>
      </c>
      <c r="BP3" s="39">
        <f t="shared" si="0"/>
        <v>44136</v>
      </c>
      <c r="BQ3" s="39">
        <f t="shared" si="0"/>
        <v>44166</v>
      </c>
    </row>
    <row r="4" spans="2:69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</row>
    <row r="5" spans="2:69">
      <c r="B5" s="5"/>
      <c r="C5" s="4" t="s">
        <v>212</v>
      </c>
      <c r="D5" s="5"/>
      <c r="E5" s="5"/>
      <c r="F5" s="5"/>
      <c r="G5" s="5"/>
      <c r="H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</row>
    <row r="6" spans="2:69">
      <c r="C6" s="6" t="s">
        <v>213</v>
      </c>
    </row>
    <row r="7" spans="2:69">
      <c r="B7" s="3">
        <v>1</v>
      </c>
      <c r="C7" s="113" t="s">
        <v>700</v>
      </c>
      <c r="D7" s="19"/>
      <c r="E7" s="19"/>
      <c r="F7" s="76">
        <f>D7*E7</f>
        <v>0</v>
      </c>
      <c r="G7" s="19"/>
      <c r="H7" s="20"/>
      <c r="J7" s="76">
        <f>IF($H7=J$3,$F7,)*тех!X$6</f>
        <v>0</v>
      </c>
      <c r="K7" s="76">
        <f>IF($H7=K$3,$F7,)*тех!Y$6</f>
        <v>0</v>
      </c>
      <c r="L7" s="76">
        <f>IF($H7=L$3,$F7,)*тех!Z$6</f>
        <v>0</v>
      </c>
      <c r="M7" s="76">
        <f>IF($H7=M$3,$F7,)*тех!AA$6</f>
        <v>0</v>
      </c>
      <c r="N7" s="76">
        <f>IF($H7=N$3,$F7,)*тех!AB$6</f>
        <v>0</v>
      </c>
      <c r="O7" s="76">
        <f>IF($H7=O$3,$F7,)*тех!AC$6</f>
        <v>0</v>
      </c>
      <c r="P7" s="64">
        <f>IF(OR(P$3=DATE(YEAR($H7),MONTH($H7)+$G7,1),P$3=DATE(YEAR($H7),MONTH($H7)+$G7*2,1),P$3=DATE(YEAR($H7),MONTH($H7)+$G7*3,1),P$3=DATE(YEAR($H7),MONTH($H7)+$G7*4,1),P$3=DATE(YEAR($H7),MONTH($H7)+$G7*5,1),P$3=DATE(YEAR($H7),MONTH($H7)+$G7*6,1),P$3=DATE(YEAR($H7),MONTH($H7)+$G7*7,1),P$3=DATE(YEAR($H7),MONTH($H7)+$G7*8,1),P$3=DATE(YEAR($H7),MONTH($H7)+$G7*9,1),P$3=DATE(YEAR($H7),MONTH($H7)+$G7*10,1)),$F7*тех!AD$10*тех!AD$6,)</f>
        <v>0</v>
      </c>
      <c r="Q7" s="64">
        <f>IF(OR(Q$3=DATE(YEAR($H7),MONTH($H7)+$G7,1),Q$3=DATE(YEAR($H7),MONTH($H7)+$G7*2,1),Q$3=DATE(YEAR($H7),MONTH($H7)+$G7*3,1),Q$3=DATE(YEAR($H7),MONTH($H7)+$G7*4,1),Q$3=DATE(YEAR($H7),MONTH($H7)+$G7*5,1),Q$3=DATE(YEAR($H7),MONTH($H7)+$G7*6,1),Q$3=DATE(YEAR($H7),MONTH($H7)+$G7*7,1),Q$3=DATE(YEAR($H7),MONTH($H7)+$G7*8,1),Q$3=DATE(YEAR($H7),MONTH($H7)+$G7*9,1),Q$3=DATE(YEAR($H7),MONTH($H7)+$G7*10,1)),$F7*тех!AE$10*тех!AE$6,)</f>
        <v>0</v>
      </c>
      <c r="R7" s="64">
        <f>IF(OR(R$3=DATE(YEAR($H7),MONTH($H7)+$G7,1),R$3=DATE(YEAR($H7),MONTH($H7)+$G7*2,1),R$3=DATE(YEAR($H7),MONTH($H7)+$G7*3,1),R$3=DATE(YEAR($H7),MONTH($H7)+$G7*4,1),R$3=DATE(YEAR($H7),MONTH($H7)+$G7*5,1),R$3=DATE(YEAR($H7),MONTH($H7)+$G7*6,1),R$3=DATE(YEAR($H7),MONTH($H7)+$G7*7,1),R$3=DATE(YEAR($H7),MONTH($H7)+$G7*8,1),R$3=DATE(YEAR($H7),MONTH($H7)+$G7*9,1),R$3=DATE(YEAR($H7),MONTH($H7)+$G7*10,1)),$F7*тех!AF$10*тех!AF$6,)</f>
        <v>0</v>
      </c>
      <c r="S7" s="64">
        <f>IF(OR(S$3=DATE(YEAR($H7),MONTH($H7)+$G7,1),S$3=DATE(YEAR($H7),MONTH($H7)+$G7*2,1),S$3=DATE(YEAR($H7),MONTH($H7)+$G7*3,1),S$3=DATE(YEAR($H7),MONTH($H7)+$G7*4,1),S$3=DATE(YEAR($H7),MONTH($H7)+$G7*5,1),S$3=DATE(YEAR($H7),MONTH($H7)+$G7*6,1),S$3=DATE(YEAR($H7),MONTH($H7)+$G7*7,1),S$3=DATE(YEAR($H7),MONTH($H7)+$G7*8,1),S$3=DATE(YEAR($H7),MONTH($H7)+$G7*9,1),S$3=DATE(YEAR($H7),MONTH($H7)+$G7*10,1)),$F7*тех!AG$10*тех!AG$6,)</f>
        <v>0</v>
      </c>
      <c r="T7" s="64">
        <f>IF(OR(T$3=DATE(YEAR($H7),MONTH($H7)+$G7,1),T$3=DATE(YEAR($H7),MONTH($H7)+$G7*2,1),T$3=DATE(YEAR($H7),MONTH($H7)+$G7*3,1),T$3=DATE(YEAR($H7),MONTH($H7)+$G7*4,1),T$3=DATE(YEAR($H7),MONTH($H7)+$G7*5,1),T$3=DATE(YEAR($H7),MONTH($H7)+$G7*6,1),T$3=DATE(YEAR($H7),MONTH($H7)+$G7*7,1),T$3=DATE(YEAR($H7),MONTH($H7)+$G7*8,1),T$3=DATE(YEAR($H7),MONTH($H7)+$G7*9,1),T$3=DATE(YEAR($H7),MONTH($H7)+$G7*10,1)),$F7*тех!AH$10*тех!AH$6,)</f>
        <v>0</v>
      </c>
      <c r="U7" s="64">
        <f>IF(OR(U$3=DATE(YEAR($H7),MONTH($H7)+$G7,1),U$3=DATE(YEAR($H7),MONTH($H7)+$G7*2,1),U$3=DATE(YEAR($H7),MONTH($H7)+$G7*3,1),U$3=DATE(YEAR($H7),MONTH($H7)+$G7*4,1),U$3=DATE(YEAR($H7),MONTH($H7)+$G7*5,1),U$3=DATE(YEAR($H7),MONTH($H7)+$G7*6,1),U$3=DATE(YEAR($H7),MONTH($H7)+$G7*7,1),U$3=DATE(YEAR($H7),MONTH($H7)+$G7*8,1),U$3=DATE(YEAR($H7),MONTH($H7)+$G7*9,1),U$3=DATE(YEAR($H7),MONTH($H7)+$G7*10,1)),$F7*тех!AI$10*тех!AI$6,)</f>
        <v>0</v>
      </c>
      <c r="V7" s="64">
        <f>IF(OR(V$3=DATE(YEAR($H7),MONTH($H7)+$G7,1),V$3=DATE(YEAR($H7),MONTH($H7)+$G7*2,1),V$3=DATE(YEAR($H7),MONTH($H7)+$G7*3,1),V$3=DATE(YEAR($H7),MONTH($H7)+$G7*4,1),V$3=DATE(YEAR($H7),MONTH($H7)+$G7*5,1),V$3=DATE(YEAR($H7),MONTH($H7)+$G7*6,1),V$3=DATE(YEAR($H7),MONTH($H7)+$G7*7,1),V$3=DATE(YEAR($H7),MONTH($H7)+$G7*8,1),V$3=DATE(YEAR($H7),MONTH($H7)+$G7*9,1),V$3=DATE(YEAR($H7),MONTH($H7)+$G7*10,1)),$F7*тех!AJ$10*тех!AJ$6,)</f>
        <v>0</v>
      </c>
      <c r="W7" s="64">
        <f>IF(OR(W$3=DATE(YEAR($H7),MONTH($H7)+$G7,1),W$3=DATE(YEAR($H7),MONTH($H7)+$G7*2,1),W$3=DATE(YEAR($H7),MONTH($H7)+$G7*3,1),W$3=DATE(YEAR($H7),MONTH($H7)+$G7*4,1),W$3=DATE(YEAR($H7),MONTH($H7)+$G7*5,1),W$3=DATE(YEAR($H7),MONTH($H7)+$G7*6,1),W$3=DATE(YEAR($H7),MONTH($H7)+$G7*7,1),W$3=DATE(YEAR($H7),MONTH($H7)+$G7*8,1),W$3=DATE(YEAR($H7),MONTH($H7)+$G7*9,1),W$3=DATE(YEAR($H7),MONTH($H7)+$G7*10,1)),$F7*тех!AK$10*тех!AK$6,)</f>
        <v>0</v>
      </c>
      <c r="X7" s="64">
        <f>IF(OR(X$3=DATE(YEAR($H7),MONTH($H7)+$G7,1),X$3=DATE(YEAR($H7),MONTH($H7)+$G7*2,1),X$3=DATE(YEAR($H7),MONTH($H7)+$G7*3,1),X$3=DATE(YEAR($H7),MONTH($H7)+$G7*4,1),X$3=DATE(YEAR($H7),MONTH($H7)+$G7*5,1),X$3=DATE(YEAR($H7),MONTH($H7)+$G7*6,1),X$3=DATE(YEAR($H7),MONTH($H7)+$G7*7,1),X$3=DATE(YEAR($H7),MONTH($H7)+$G7*8,1),X$3=DATE(YEAR($H7),MONTH($H7)+$G7*9,1),X$3=DATE(YEAR($H7),MONTH($H7)+$G7*10,1)),$F7*тех!AL$10*тех!AL$6,)</f>
        <v>0</v>
      </c>
      <c r="Y7" s="64">
        <f>IF(OR(Y$3=DATE(YEAR($H7),MONTH($H7)+$G7,1),Y$3=DATE(YEAR($H7),MONTH($H7)+$G7*2,1),Y$3=DATE(YEAR($H7),MONTH($H7)+$G7*3,1),Y$3=DATE(YEAR($H7),MONTH($H7)+$G7*4,1),Y$3=DATE(YEAR($H7),MONTH($H7)+$G7*5,1),Y$3=DATE(YEAR($H7),MONTH($H7)+$G7*6,1),Y$3=DATE(YEAR($H7),MONTH($H7)+$G7*7,1),Y$3=DATE(YEAR($H7),MONTH($H7)+$G7*8,1),Y$3=DATE(YEAR($H7),MONTH($H7)+$G7*9,1),Y$3=DATE(YEAR($H7),MONTH($H7)+$G7*10,1)),$F7*тех!AM$10*тех!AM$6,)</f>
        <v>0</v>
      </c>
      <c r="Z7" s="64">
        <f>IF(OR(Z$3=DATE(YEAR($H7),MONTH($H7)+$G7,1),Z$3=DATE(YEAR($H7),MONTH($H7)+$G7*2,1),Z$3=DATE(YEAR($H7),MONTH($H7)+$G7*3,1),Z$3=DATE(YEAR($H7),MONTH($H7)+$G7*4,1),Z$3=DATE(YEAR($H7),MONTH($H7)+$G7*5,1),Z$3=DATE(YEAR($H7),MONTH($H7)+$G7*6,1),Z$3=DATE(YEAR($H7),MONTH($H7)+$G7*7,1),Z$3=DATE(YEAR($H7),MONTH($H7)+$G7*8,1),Z$3=DATE(YEAR($H7),MONTH($H7)+$G7*9,1),Z$3=DATE(YEAR($H7),MONTH($H7)+$G7*10,1)),$F7*тех!AN$10*тех!AN$6,)</f>
        <v>0</v>
      </c>
      <c r="AA7" s="64">
        <f>IF(OR(AA$3=DATE(YEAR($H7),MONTH($H7)+$G7,1),AA$3=DATE(YEAR($H7),MONTH($H7)+$G7*2,1),AA$3=DATE(YEAR($H7),MONTH($H7)+$G7*3,1),AA$3=DATE(YEAR($H7),MONTH($H7)+$G7*4,1),AA$3=DATE(YEAR($H7),MONTH($H7)+$G7*5,1),AA$3=DATE(YEAR($H7),MONTH($H7)+$G7*6,1),AA$3=DATE(YEAR($H7),MONTH($H7)+$G7*7,1),AA$3=DATE(YEAR($H7),MONTH($H7)+$G7*8,1),AA$3=DATE(YEAR($H7),MONTH($H7)+$G7*9,1),AA$3=DATE(YEAR($H7),MONTH($H7)+$G7*10,1)),$F7*тех!AO$10*тех!AO$6,)</f>
        <v>0</v>
      </c>
      <c r="AB7" s="64">
        <f>IF(OR(AB$3=DATE(YEAR($H7),MONTH($H7)+$G7,1),AB$3=DATE(YEAR($H7),MONTH($H7)+$G7*2,1),AB$3=DATE(YEAR($H7),MONTH($H7)+$G7*3,1),AB$3=DATE(YEAR($H7),MONTH($H7)+$G7*4,1),AB$3=DATE(YEAR($H7),MONTH($H7)+$G7*5,1),AB$3=DATE(YEAR($H7),MONTH($H7)+$G7*6,1),AB$3=DATE(YEAR($H7),MONTH($H7)+$G7*7,1),AB$3=DATE(YEAR($H7),MONTH($H7)+$G7*8,1),AB$3=DATE(YEAR($H7),MONTH($H7)+$G7*9,1),AB$3=DATE(YEAR($H7),MONTH($H7)+$G7*10,1)),$F7*тех!AP$10*тех!AP$6,)</f>
        <v>0</v>
      </c>
      <c r="AC7" s="64">
        <f>IF(OR(AC$3=DATE(YEAR($H7),MONTH($H7)+$G7,1),AC$3=DATE(YEAR($H7),MONTH($H7)+$G7*2,1),AC$3=DATE(YEAR($H7),MONTH($H7)+$G7*3,1),AC$3=DATE(YEAR($H7),MONTH($H7)+$G7*4,1),AC$3=DATE(YEAR($H7),MONTH($H7)+$G7*5,1),AC$3=DATE(YEAR($H7),MONTH($H7)+$G7*6,1),AC$3=DATE(YEAR($H7),MONTH($H7)+$G7*7,1),AC$3=DATE(YEAR($H7),MONTH($H7)+$G7*8,1),AC$3=DATE(YEAR($H7),MONTH($H7)+$G7*9,1),AC$3=DATE(YEAR($H7),MONTH($H7)+$G7*10,1)),$F7*тех!AQ$10*тех!AQ$6,)</f>
        <v>0</v>
      </c>
      <c r="AD7" s="64">
        <f>IF(OR(AD$3=DATE(YEAR($H7),MONTH($H7)+$G7,1),AD$3=DATE(YEAR($H7),MONTH($H7)+$G7*2,1),AD$3=DATE(YEAR($H7),MONTH($H7)+$G7*3,1),AD$3=DATE(YEAR($H7),MONTH($H7)+$G7*4,1),AD$3=DATE(YEAR($H7),MONTH($H7)+$G7*5,1),AD$3=DATE(YEAR($H7),MONTH($H7)+$G7*6,1),AD$3=DATE(YEAR($H7),MONTH($H7)+$G7*7,1),AD$3=DATE(YEAR($H7),MONTH($H7)+$G7*8,1),AD$3=DATE(YEAR($H7),MONTH($H7)+$G7*9,1),AD$3=DATE(YEAR($H7),MONTH($H7)+$G7*10,1)),$F7*тех!AR$10*тех!AR$6,)</f>
        <v>0</v>
      </c>
      <c r="AE7" s="64">
        <f>IF(OR(AE$3=DATE(YEAR($H7),MONTH($H7)+$G7,1),AE$3=DATE(YEAR($H7),MONTH($H7)+$G7*2,1),AE$3=DATE(YEAR($H7),MONTH($H7)+$G7*3,1),AE$3=DATE(YEAR($H7),MONTH($H7)+$G7*4,1),AE$3=DATE(YEAR($H7),MONTH($H7)+$G7*5,1),AE$3=DATE(YEAR($H7),MONTH($H7)+$G7*6,1),AE$3=DATE(YEAR($H7),MONTH($H7)+$G7*7,1),AE$3=DATE(YEAR($H7),MONTH($H7)+$G7*8,1),AE$3=DATE(YEAR($H7),MONTH($H7)+$G7*9,1),AE$3=DATE(YEAR($H7),MONTH($H7)+$G7*10,1)),$F7*тех!AS$10*тех!AS$6,)</f>
        <v>0</v>
      </c>
      <c r="AF7" s="64">
        <f>IF(OR(AF$3=DATE(YEAR($H7),MONTH($H7)+$G7,1),AF$3=DATE(YEAR($H7),MONTH($H7)+$G7*2,1),AF$3=DATE(YEAR($H7),MONTH($H7)+$G7*3,1),AF$3=DATE(YEAR($H7),MONTH($H7)+$G7*4,1),AF$3=DATE(YEAR($H7),MONTH($H7)+$G7*5,1),AF$3=DATE(YEAR($H7),MONTH($H7)+$G7*6,1),AF$3=DATE(YEAR($H7),MONTH($H7)+$G7*7,1),AF$3=DATE(YEAR($H7),MONTH($H7)+$G7*8,1),AF$3=DATE(YEAR($H7),MONTH($H7)+$G7*9,1),AF$3=DATE(YEAR($H7),MONTH($H7)+$G7*10,1)),$F7*тех!AT$10*тех!AT$6,)</f>
        <v>0</v>
      </c>
      <c r="AG7" s="64">
        <f>IF(OR(AG$3=DATE(YEAR($H7),MONTH($H7)+$G7,1),AG$3=DATE(YEAR($H7),MONTH($H7)+$G7*2,1),AG$3=DATE(YEAR($H7),MONTH($H7)+$G7*3,1),AG$3=DATE(YEAR($H7),MONTH($H7)+$G7*4,1),AG$3=DATE(YEAR($H7),MONTH($H7)+$G7*5,1),AG$3=DATE(YEAR($H7),MONTH($H7)+$G7*6,1),AG$3=DATE(YEAR($H7),MONTH($H7)+$G7*7,1),AG$3=DATE(YEAR($H7),MONTH($H7)+$G7*8,1),AG$3=DATE(YEAR($H7),MONTH($H7)+$G7*9,1),AG$3=DATE(YEAR($H7),MONTH($H7)+$G7*10,1)),$F7*тех!AU$10*тех!AU$6,)</f>
        <v>0</v>
      </c>
      <c r="AH7" s="64">
        <f>IF(OR(AH$3=DATE(YEAR($H7),MONTH($H7)+$G7,1),AH$3=DATE(YEAR($H7),MONTH($H7)+$G7*2,1),AH$3=DATE(YEAR($H7),MONTH($H7)+$G7*3,1),AH$3=DATE(YEAR($H7),MONTH($H7)+$G7*4,1),AH$3=DATE(YEAR($H7),MONTH($H7)+$G7*5,1),AH$3=DATE(YEAR($H7),MONTH($H7)+$G7*6,1),AH$3=DATE(YEAR($H7),MONTH($H7)+$G7*7,1),AH$3=DATE(YEAR($H7),MONTH($H7)+$G7*8,1),AH$3=DATE(YEAR($H7),MONTH($H7)+$G7*9,1),AH$3=DATE(YEAR($H7),MONTH($H7)+$G7*10,1)),$F7*тех!AV$10*тех!AV$6,)</f>
        <v>0</v>
      </c>
      <c r="AI7" s="64">
        <f>IF(OR(AI$3=DATE(YEAR($H7),MONTH($H7)+$G7,1),AI$3=DATE(YEAR($H7),MONTH($H7)+$G7*2,1),AI$3=DATE(YEAR($H7),MONTH($H7)+$G7*3,1),AI$3=DATE(YEAR($H7),MONTH($H7)+$G7*4,1),AI$3=DATE(YEAR($H7),MONTH($H7)+$G7*5,1),AI$3=DATE(YEAR($H7),MONTH($H7)+$G7*6,1),AI$3=DATE(YEAR($H7),MONTH($H7)+$G7*7,1),AI$3=DATE(YEAR($H7),MONTH($H7)+$G7*8,1),AI$3=DATE(YEAR($H7),MONTH($H7)+$G7*9,1),AI$3=DATE(YEAR($H7),MONTH($H7)+$G7*10,1)),$F7*тех!AW$10*тех!AW$6,)</f>
        <v>0</v>
      </c>
      <c r="AJ7" s="64">
        <f>IF(OR(AJ$3=DATE(YEAR($H7),MONTH($H7)+$G7,1),AJ$3=DATE(YEAR($H7),MONTH($H7)+$G7*2,1),AJ$3=DATE(YEAR($H7),MONTH($H7)+$G7*3,1),AJ$3=DATE(YEAR($H7),MONTH($H7)+$G7*4,1),AJ$3=DATE(YEAR($H7),MONTH($H7)+$G7*5,1),AJ$3=DATE(YEAR($H7),MONTH($H7)+$G7*6,1),AJ$3=DATE(YEAR($H7),MONTH($H7)+$G7*7,1),AJ$3=DATE(YEAR($H7),MONTH($H7)+$G7*8,1),AJ$3=DATE(YEAR($H7),MONTH($H7)+$G7*9,1),AJ$3=DATE(YEAR($H7),MONTH($H7)+$G7*10,1)),$F7*тех!AX$10*тех!AX$6,)</f>
        <v>0</v>
      </c>
      <c r="AK7" s="64">
        <f>IF(OR(AK$3=DATE(YEAR($H7),MONTH($H7)+$G7,1),AK$3=DATE(YEAR($H7),MONTH($H7)+$G7*2,1),AK$3=DATE(YEAR($H7),MONTH($H7)+$G7*3,1),AK$3=DATE(YEAR($H7),MONTH($H7)+$G7*4,1),AK$3=DATE(YEAR($H7),MONTH($H7)+$G7*5,1),AK$3=DATE(YEAR($H7),MONTH($H7)+$G7*6,1),AK$3=DATE(YEAR($H7),MONTH($H7)+$G7*7,1),AK$3=DATE(YEAR($H7),MONTH($H7)+$G7*8,1),AK$3=DATE(YEAR($H7),MONTH($H7)+$G7*9,1),AK$3=DATE(YEAR($H7),MONTH($H7)+$G7*10,1)),$F7*тех!AY$10*тех!AY$6,)</f>
        <v>0</v>
      </c>
      <c r="AL7" s="64">
        <f>IF(OR(AL$3=DATE(YEAR($H7),MONTH($H7)+$G7,1),AL$3=DATE(YEAR($H7),MONTH($H7)+$G7*2,1),AL$3=DATE(YEAR($H7),MONTH($H7)+$G7*3,1),AL$3=DATE(YEAR($H7),MONTH($H7)+$G7*4,1),AL$3=DATE(YEAR($H7),MONTH($H7)+$G7*5,1),AL$3=DATE(YEAR($H7),MONTH($H7)+$G7*6,1),AL$3=DATE(YEAR($H7),MONTH($H7)+$G7*7,1),AL$3=DATE(YEAR($H7),MONTH($H7)+$G7*8,1),AL$3=DATE(YEAR($H7),MONTH($H7)+$G7*9,1),AL$3=DATE(YEAR($H7),MONTH($H7)+$G7*10,1)),$F7*тех!AZ$10*тех!AZ$6,)</f>
        <v>0</v>
      </c>
      <c r="AM7" s="64">
        <f>IF(OR(AM$3=DATE(YEAR($H7),MONTH($H7)+$G7,1),AM$3=DATE(YEAR($H7),MONTH($H7)+$G7*2,1),AM$3=DATE(YEAR($H7),MONTH($H7)+$G7*3,1),AM$3=DATE(YEAR($H7),MONTH($H7)+$G7*4,1),AM$3=DATE(YEAR($H7),MONTH($H7)+$G7*5,1),AM$3=DATE(YEAR($H7),MONTH($H7)+$G7*6,1),AM$3=DATE(YEAR($H7),MONTH($H7)+$G7*7,1),AM$3=DATE(YEAR($H7),MONTH($H7)+$G7*8,1),AM$3=DATE(YEAR($H7),MONTH($H7)+$G7*9,1),AM$3=DATE(YEAR($H7),MONTH($H7)+$G7*10,1)),$F7*тех!BA$10*тех!BA$6,)</f>
        <v>0</v>
      </c>
      <c r="AN7" s="64">
        <f>IF(OR(AN$3=DATE(YEAR($H7),MONTH($H7)+$G7,1),AN$3=DATE(YEAR($H7),MONTH($H7)+$G7*2,1),AN$3=DATE(YEAR($H7),MONTH($H7)+$G7*3,1),AN$3=DATE(YEAR($H7),MONTH($H7)+$G7*4,1),AN$3=DATE(YEAR($H7),MONTH($H7)+$G7*5,1),AN$3=DATE(YEAR($H7),MONTH($H7)+$G7*6,1),AN$3=DATE(YEAR($H7),MONTH($H7)+$G7*7,1),AN$3=DATE(YEAR($H7),MONTH($H7)+$G7*8,1),AN$3=DATE(YEAR($H7),MONTH($H7)+$G7*9,1),AN$3=DATE(YEAR($H7),MONTH($H7)+$G7*10,1)),$F7*тех!BB$10*тех!BB$6,)</f>
        <v>0</v>
      </c>
      <c r="AO7" s="64">
        <f>IF(OR(AO$3=DATE(YEAR($H7),MONTH($H7)+$G7,1),AO$3=DATE(YEAR($H7),MONTH($H7)+$G7*2,1),AO$3=DATE(YEAR($H7),MONTH($H7)+$G7*3,1),AO$3=DATE(YEAR($H7),MONTH($H7)+$G7*4,1),AO$3=DATE(YEAR($H7),MONTH($H7)+$G7*5,1),AO$3=DATE(YEAR($H7),MONTH($H7)+$G7*6,1),AO$3=DATE(YEAR($H7),MONTH($H7)+$G7*7,1),AO$3=DATE(YEAR($H7),MONTH($H7)+$G7*8,1),AO$3=DATE(YEAR($H7),MONTH($H7)+$G7*9,1),AO$3=DATE(YEAR($H7),MONTH($H7)+$G7*10,1)),$F7*тех!BC$10*тех!BC$6,)</f>
        <v>0</v>
      </c>
      <c r="AP7" s="64">
        <f>IF(OR(AP$3=DATE(YEAR($H7),MONTH($H7)+$G7,1),AP$3=DATE(YEAR($H7),MONTH($H7)+$G7*2,1),AP$3=DATE(YEAR($H7),MONTH($H7)+$G7*3,1),AP$3=DATE(YEAR($H7),MONTH($H7)+$G7*4,1),AP$3=DATE(YEAR($H7),MONTH($H7)+$G7*5,1),AP$3=DATE(YEAR($H7),MONTH($H7)+$G7*6,1),AP$3=DATE(YEAR($H7),MONTH($H7)+$G7*7,1),AP$3=DATE(YEAR($H7),MONTH($H7)+$G7*8,1),AP$3=DATE(YEAR($H7),MONTH($H7)+$G7*9,1),AP$3=DATE(YEAR($H7),MONTH($H7)+$G7*10,1)),$F7*тех!BD$10*тех!BD$6,)</f>
        <v>0</v>
      </c>
      <c r="AQ7" s="64">
        <f>IF(OR(AQ$3=DATE(YEAR($H7),MONTH($H7)+$G7,1),AQ$3=DATE(YEAR($H7),MONTH($H7)+$G7*2,1),AQ$3=DATE(YEAR($H7),MONTH($H7)+$G7*3,1),AQ$3=DATE(YEAR($H7),MONTH($H7)+$G7*4,1),AQ$3=DATE(YEAR($H7),MONTH($H7)+$G7*5,1),AQ$3=DATE(YEAR($H7),MONTH($H7)+$G7*6,1),AQ$3=DATE(YEAR($H7),MONTH($H7)+$G7*7,1),AQ$3=DATE(YEAR($H7),MONTH($H7)+$G7*8,1),AQ$3=DATE(YEAR($H7),MONTH($H7)+$G7*9,1),AQ$3=DATE(YEAR($H7),MONTH($H7)+$G7*10,1)),$F7*тех!BE$10*тех!BE$6,)</f>
        <v>0</v>
      </c>
      <c r="AR7" s="64">
        <f>IF(OR(AR$3=DATE(YEAR($H7),MONTH($H7)+$G7,1),AR$3=DATE(YEAR($H7),MONTH($H7)+$G7*2,1),AR$3=DATE(YEAR($H7),MONTH($H7)+$G7*3,1),AR$3=DATE(YEAR($H7),MONTH($H7)+$G7*4,1),AR$3=DATE(YEAR($H7),MONTH($H7)+$G7*5,1),AR$3=DATE(YEAR($H7),MONTH($H7)+$G7*6,1),AR$3=DATE(YEAR($H7),MONTH($H7)+$G7*7,1),AR$3=DATE(YEAR($H7),MONTH($H7)+$G7*8,1),AR$3=DATE(YEAR($H7),MONTH($H7)+$G7*9,1),AR$3=DATE(YEAR($H7),MONTH($H7)+$G7*10,1)),$F7*тех!BF$10*тех!BF$6,)</f>
        <v>0</v>
      </c>
      <c r="AS7" s="64">
        <f>IF(OR(AS$3=DATE(YEAR($H7),MONTH($H7)+$G7,1),AS$3=DATE(YEAR($H7),MONTH($H7)+$G7*2,1),AS$3=DATE(YEAR($H7),MONTH($H7)+$G7*3,1),AS$3=DATE(YEAR($H7),MONTH($H7)+$G7*4,1),AS$3=DATE(YEAR($H7),MONTH($H7)+$G7*5,1),AS$3=DATE(YEAR($H7),MONTH($H7)+$G7*6,1),AS$3=DATE(YEAR($H7),MONTH($H7)+$G7*7,1),AS$3=DATE(YEAR($H7),MONTH($H7)+$G7*8,1),AS$3=DATE(YEAR($H7),MONTH($H7)+$G7*9,1),AS$3=DATE(YEAR($H7),MONTH($H7)+$G7*10,1)),$F7*тех!BG$10*тех!BG$6,)</f>
        <v>0</v>
      </c>
      <c r="AT7" s="64">
        <f>IF(OR(AT$3=DATE(YEAR($H7),MONTH($H7)+$G7,1),AT$3=DATE(YEAR($H7),MONTH($H7)+$G7*2,1),AT$3=DATE(YEAR($H7),MONTH($H7)+$G7*3,1),AT$3=DATE(YEAR($H7),MONTH($H7)+$G7*4,1),AT$3=DATE(YEAR($H7),MONTH($H7)+$G7*5,1),AT$3=DATE(YEAR($H7),MONTH($H7)+$G7*6,1),AT$3=DATE(YEAR($H7),MONTH($H7)+$G7*7,1),AT$3=DATE(YEAR($H7),MONTH($H7)+$G7*8,1),AT$3=DATE(YEAR($H7),MONTH($H7)+$G7*9,1),AT$3=DATE(YEAR($H7),MONTH($H7)+$G7*10,1)),$F7*тех!BH$10*тех!BH$6,)</f>
        <v>0</v>
      </c>
      <c r="AU7" s="64">
        <f>IF(OR(AU$3=DATE(YEAR($H7),MONTH($H7)+$G7,1),AU$3=DATE(YEAR($H7),MONTH($H7)+$G7*2,1),AU$3=DATE(YEAR($H7),MONTH($H7)+$G7*3,1),AU$3=DATE(YEAR($H7),MONTH($H7)+$G7*4,1),AU$3=DATE(YEAR($H7),MONTH($H7)+$G7*5,1),AU$3=DATE(YEAR($H7),MONTH($H7)+$G7*6,1),AU$3=DATE(YEAR($H7),MONTH($H7)+$G7*7,1),AU$3=DATE(YEAR($H7),MONTH($H7)+$G7*8,1),AU$3=DATE(YEAR($H7),MONTH($H7)+$G7*9,1),AU$3=DATE(YEAR($H7),MONTH($H7)+$G7*10,1)),$F7*тех!BI$10*тех!BI$6,)</f>
        <v>0</v>
      </c>
      <c r="AV7" s="64">
        <f>IF(OR(AV$3=DATE(YEAR($H7),MONTH($H7)+$G7,1),AV$3=DATE(YEAR($H7),MONTH($H7)+$G7*2,1),AV$3=DATE(YEAR($H7),MONTH($H7)+$G7*3,1),AV$3=DATE(YEAR($H7),MONTH($H7)+$G7*4,1),AV$3=DATE(YEAR($H7),MONTH($H7)+$G7*5,1),AV$3=DATE(YEAR($H7),MONTH($H7)+$G7*6,1),AV$3=DATE(YEAR($H7),MONTH($H7)+$G7*7,1),AV$3=DATE(YEAR($H7),MONTH($H7)+$G7*8,1),AV$3=DATE(YEAR($H7),MONTH($H7)+$G7*9,1),AV$3=DATE(YEAR($H7),MONTH($H7)+$G7*10,1)),$F7*тех!BJ$10*тех!BJ$6,)</f>
        <v>0</v>
      </c>
      <c r="AW7" s="64">
        <f>IF(OR(AW$3=DATE(YEAR($H7),MONTH($H7)+$G7,1),AW$3=DATE(YEAR($H7),MONTH($H7)+$G7*2,1),AW$3=DATE(YEAR($H7),MONTH($H7)+$G7*3,1),AW$3=DATE(YEAR($H7),MONTH($H7)+$G7*4,1),AW$3=DATE(YEAR($H7),MONTH($H7)+$G7*5,1),AW$3=DATE(YEAR($H7),MONTH($H7)+$G7*6,1),AW$3=DATE(YEAR($H7),MONTH($H7)+$G7*7,1),AW$3=DATE(YEAR($H7),MONTH($H7)+$G7*8,1),AW$3=DATE(YEAR($H7),MONTH($H7)+$G7*9,1),AW$3=DATE(YEAR($H7),MONTH($H7)+$G7*10,1)),$F7*тех!BK$10*тех!BK$6,)</f>
        <v>0</v>
      </c>
      <c r="AX7" s="64">
        <f>IF(OR(AX$3=DATE(YEAR($H7),MONTH($H7)+$G7,1),AX$3=DATE(YEAR($H7),MONTH($H7)+$G7*2,1),AX$3=DATE(YEAR($H7),MONTH($H7)+$G7*3,1),AX$3=DATE(YEAR($H7),MONTH($H7)+$G7*4,1),AX$3=DATE(YEAR($H7),MONTH($H7)+$G7*5,1),AX$3=DATE(YEAR($H7),MONTH($H7)+$G7*6,1),AX$3=DATE(YEAR($H7),MONTH($H7)+$G7*7,1),AX$3=DATE(YEAR($H7),MONTH($H7)+$G7*8,1),AX$3=DATE(YEAR($H7),MONTH($H7)+$G7*9,1),AX$3=DATE(YEAR($H7),MONTH($H7)+$G7*10,1)),$F7*тех!BL$10*тех!BL$6,)</f>
        <v>0</v>
      </c>
      <c r="AY7" s="64">
        <f>IF(OR(AY$3=DATE(YEAR($H7),MONTH($H7)+$G7,1),AY$3=DATE(YEAR($H7),MONTH($H7)+$G7*2,1),AY$3=DATE(YEAR($H7),MONTH($H7)+$G7*3,1),AY$3=DATE(YEAR($H7),MONTH($H7)+$G7*4,1),AY$3=DATE(YEAR($H7),MONTH($H7)+$G7*5,1),AY$3=DATE(YEAR($H7),MONTH($H7)+$G7*6,1),AY$3=DATE(YEAR($H7),MONTH($H7)+$G7*7,1),AY$3=DATE(YEAR($H7),MONTH($H7)+$G7*8,1),AY$3=DATE(YEAR($H7),MONTH($H7)+$G7*9,1),AY$3=DATE(YEAR($H7),MONTH($H7)+$G7*10,1)),$F7*тех!BM$10*тех!BM$6,)</f>
        <v>0</v>
      </c>
      <c r="AZ7" s="64">
        <f>IF(OR(AZ$3=DATE(YEAR($H7),MONTH($H7)+$G7,1),AZ$3=DATE(YEAR($H7),MONTH($H7)+$G7*2,1),AZ$3=DATE(YEAR($H7),MONTH($H7)+$G7*3,1),AZ$3=DATE(YEAR($H7),MONTH($H7)+$G7*4,1),AZ$3=DATE(YEAR($H7),MONTH($H7)+$G7*5,1),AZ$3=DATE(YEAR($H7),MONTH($H7)+$G7*6,1),AZ$3=DATE(YEAR($H7),MONTH($H7)+$G7*7,1),AZ$3=DATE(YEAR($H7),MONTH($H7)+$G7*8,1),AZ$3=DATE(YEAR($H7),MONTH($H7)+$G7*9,1),AZ$3=DATE(YEAR($H7),MONTH($H7)+$G7*10,1)),$F7*тех!BN$10*тех!BN$6,)</f>
        <v>0</v>
      </c>
      <c r="BA7" s="64">
        <f>IF(OR(BA$3=DATE(YEAR($H7),MONTH($H7)+$G7,1),BA$3=DATE(YEAR($H7),MONTH($H7)+$G7*2,1),BA$3=DATE(YEAR($H7),MONTH($H7)+$G7*3,1),BA$3=DATE(YEAR($H7),MONTH($H7)+$G7*4,1),BA$3=DATE(YEAR($H7),MONTH($H7)+$G7*5,1),BA$3=DATE(YEAR($H7),MONTH($H7)+$G7*6,1),BA$3=DATE(YEAR($H7),MONTH($H7)+$G7*7,1),BA$3=DATE(YEAR($H7),MONTH($H7)+$G7*8,1),BA$3=DATE(YEAR($H7),MONTH($H7)+$G7*9,1),BA$3=DATE(YEAR($H7),MONTH($H7)+$G7*10,1)),$F7*тех!BO$10*тех!BO$6,)</f>
        <v>0</v>
      </c>
      <c r="BB7" s="64">
        <f>IF(OR(BB$3=DATE(YEAR($H7),MONTH($H7)+$G7,1),BB$3=DATE(YEAR($H7),MONTH($H7)+$G7*2,1),BB$3=DATE(YEAR($H7),MONTH($H7)+$G7*3,1),BB$3=DATE(YEAR($H7),MONTH($H7)+$G7*4,1),BB$3=DATE(YEAR($H7),MONTH($H7)+$G7*5,1),BB$3=DATE(YEAR($H7),MONTH($H7)+$G7*6,1),BB$3=DATE(YEAR($H7),MONTH($H7)+$G7*7,1),BB$3=DATE(YEAR($H7),MONTH($H7)+$G7*8,1),BB$3=DATE(YEAR($H7),MONTH($H7)+$G7*9,1),BB$3=DATE(YEAR($H7),MONTH($H7)+$G7*10,1)),$F7*тех!BP$10*тех!BP$6,)</f>
        <v>0</v>
      </c>
      <c r="BC7" s="64">
        <f>IF(OR(BC$3=DATE(YEAR($H7),MONTH($H7)+$G7,1),BC$3=DATE(YEAR($H7),MONTH($H7)+$G7*2,1),BC$3=DATE(YEAR($H7),MONTH($H7)+$G7*3,1),BC$3=DATE(YEAR($H7),MONTH($H7)+$G7*4,1),BC$3=DATE(YEAR($H7),MONTH($H7)+$G7*5,1),BC$3=DATE(YEAR($H7),MONTH($H7)+$G7*6,1),BC$3=DATE(YEAR($H7),MONTH($H7)+$G7*7,1),BC$3=DATE(YEAR($H7),MONTH($H7)+$G7*8,1),BC$3=DATE(YEAR($H7),MONTH($H7)+$G7*9,1),BC$3=DATE(YEAR($H7),MONTH($H7)+$G7*10,1)),$F7*тех!BQ$10*тех!BQ$6,)</f>
        <v>0</v>
      </c>
      <c r="BD7" s="64">
        <f>IF(OR(BD$3=DATE(YEAR($H7),MONTH($H7)+$G7,1),BD$3=DATE(YEAR($H7),MONTH($H7)+$G7*2,1),BD$3=DATE(YEAR($H7),MONTH($H7)+$G7*3,1),BD$3=DATE(YEAR($H7),MONTH($H7)+$G7*4,1),BD$3=DATE(YEAR($H7),MONTH($H7)+$G7*5,1),BD$3=DATE(YEAR($H7),MONTH($H7)+$G7*6,1),BD$3=DATE(YEAR($H7),MONTH($H7)+$G7*7,1),BD$3=DATE(YEAR($H7),MONTH($H7)+$G7*8,1),BD$3=DATE(YEAR($H7),MONTH($H7)+$G7*9,1),BD$3=DATE(YEAR($H7),MONTH($H7)+$G7*10,1)),$F7*тех!BR$10*тех!BR$6,)</f>
        <v>0</v>
      </c>
      <c r="BE7" s="64">
        <f>IF(OR(BE$3=DATE(YEAR($H7),MONTH($H7)+$G7,1),BE$3=DATE(YEAR($H7),MONTH($H7)+$G7*2,1),BE$3=DATE(YEAR($H7),MONTH($H7)+$G7*3,1),BE$3=DATE(YEAR($H7),MONTH($H7)+$G7*4,1),BE$3=DATE(YEAR($H7),MONTH($H7)+$G7*5,1),BE$3=DATE(YEAR($H7),MONTH($H7)+$G7*6,1),BE$3=DATE(YEAR($H7),MONTH($H7)+$G7*7,1),BE$3=DATE(YEAR($H7),MONTH($H7)+$G7*8,1),BE$3=DATE(YEAR($H7),MONTH($H7)+$G7*9,1),BE$3=DATE(YEAR($H7),MONTH($H7)+$G7*10,1)),$F7*тех!BS$10*тех!BS$6,)</f>
        <v>0</v>
      </c>
      <c r="BF7" s="64">
        <f>IF(OR(BF$3=DATE(YEAR($H7),MONTH($H7)+$G7,1),BF$3=DATE(YEAR($H7),MONTH($H7)+$G7*2,1),BF$3=DATE(YEAR($H7),MONTH($H7)+$G7*3,1),BF$3=DATE(YEAR($H7),MONTH($H7)+$G7*4,1),BF$3=DATE(YEAR($H7),MONTH($H7)+$G7*5,1),BF$3=DATE(YEAR($H7),MONTH($H7)+$G7*6,1),BF$3=DATE(YEAR($H7),MONTH($H7)+$G7*7,1),BF$3=DATE(YEAR($H7),MONTH($H7)+$G7*8,1),BF$3=DATE(YEAR($H7),MONTH($H7)+$G7*9,1),BF$3=DATE(YEAR($H7),MONTH($H7)+$G7*10,1)),$F7*тех!BT$10*тех!BT$6,)</f>
        <v>0</v>
      </c>
      <c r="BG7" s="64">
        <f>IF(OR(BG$3=DATE(YEAR($H7),MONTH($H7)+$G7,1),BG$3=DATE(YEAR($H7),MONTH($H7)+$G7*2,1),BG$3=DATE(YEAR($H7),MONTH($H7)+$G7*3,1),BG$3=DATE(YEAR($H7),MONTH($H7)+$G7*4,1),BG$3=DATE(YEAR($H7),MONTH($H7)+$G7*5,1),BG$3=DATE(YEAR($H7),MONTH($H7)+$G7*6,1),BG$3=DATE(YEAR($H7),MONTH($H7)+$G7*7,1),BG$3=DATE(YEAR($H7),MONTH($H7)+$G7*8,1),BG$3=DATE(YEAR($H7),MONTH($H7)+$G7*9,1),BG$3=DATE(YEAR($H7),MONTH($H7)+$G7*10,1)),$F7*тех!BU$10*тех!BU$6,)</f>
        <v>0</v>
      </c>
      <c r="BH7" s="64">
        <f>IF(OR(BH$3=DATE(YEAR($H7),MONTH($H7)+$G7,1),BH$3=DATE(YEAR($H7),MONTH($H7)+$G7*2,1),BH$3=DATE(YEAR($H7),MONTH($H7)+$G7*3,1),BH$3=DATE(YEAR($H7),MONTH($H7)+$G7*4,1),BH$3=DATE(YEAR($H7),MONTH($H7)+$G7*5,1),BH$3=DATE(YEAR($H7),MONTH($H7)+$G7*6,1),BH$3=DATE(YEAR($H7),MONTH($H7)+$G7*7,1),BH$3=DATE(YEAR($H7),MONTH($H7)+$G7*8,1),BH$3=DATE(YEAR($H7),MONTH($H7)+$G7*9,1),BH$3=DATE(YEAR($H7),MONTH($H7)+$G7*10,1)),$F7*тех!BV$10*тех!BV$6,)</f>
        <v>0</v>
      </c>
      <c r="BI7" s="64">
        <f>IF(OR(BI$3=DATE(YEAR($H7),MONTH($H7)+$G7,1),BI$3=DATE(YEAR($H7),MONTH($H7)+$G7*2,1),BI$3=DATE(YEAR($H7),MONTH($H7)+$G7*3,1),BI$3=DATE(YEAR($H7),MONTH($H7)+$G7*4,1),BI$3=DATE(YEAR($H7),MONTH($H7)+$G7*5,1),BI$3=DATE(YEAR($H7),MONTH($H7)+$G7*6,1),BI$3=DATE(YEAR($H7),MONTH($H7)+$G7*7,1),BI$3=DATE(YEAR($H7),MONTH($H7)+$G7*8,1),BI$3=DATE(YEAR($H7),MONTH($H7)+$G7*9,1),BI$3=DATE(YEAR($H7),MONTH($H7)+$G7*10,1)),$F7*тех!BW$10*тех!BW$6,)</f>
        <v>0</v>
      </c>
      <c r="BJ7" s="64">
        <f>IF(OR(BJ$3=DATE(YEAR($H7),MONTH($H7)+$G7,1),BJ$3=DATE(YEAR($H7),MONTH($H7)+$G7*2,1),BJ$3=DATE(YEAR($H7),MONTH($H7)+$G7*3,1),BJ$3=DATE(YEAR($H7),MONTH($H7)+$G7*4,1),BJ$3=DATE(YEAR($H7),MONTH($H7)+$G7*5,1),BJ$3=DATE(YEAR($H7),MONTH($H7)+$G7*6,1),BJ$3=DATE(YEAR($H7),MONTH($H7)+$G7*7,1),BJ$3=DATE(YEAR($H7),MONTH($H7)+$G7*8,1),BJ$3=DATE(YEAR($H7),MONTH($H7)+$G7*9,1),BJ$3=DATE(YEAR($H7),MONTH($H7)+$G7*10,1)),$F7*тех!BX$10*тех!BX$6,)</f>
        <v>0</v>
      </c>
      <c r="BK7" s="64">
        <f>IF(OR(BK$3=DATE(YEAR($H7),MONTH($H7)+$G7,1),BK$3=DATE(YEAR($H7),MONTH($H7)+$G7*2,1),BK$3=DATE(YEAR($H7),MONTH($H7)+$G7*3,1),BK$3=DATE(YEAR($H7),MONTH($H7)+$G7*4,1),BK$3=DATE(YEAR($H7),MONTH($H7)+$G7*5,1),BK$3=DATE(YEAR($H7),MONTH($H7)+$G7*6,1),BK$3=DATE(YEAR($H7),MONTH($H7)+$G7*7,1),BK$3=DATE(YEAR($H7),MONTH($H7)+$G7*8,1),BK$3=DATE(YEAR($H7),MONTH($H7)+$G7*9,1),BK$3=DATE(YEAR($H7),MONTH($H7)+$G7*10,1)),$F7*тех!BY$10*тех!BY$6,)</f>
        <v>0</v>
      </c>
      <c r="BL7" s="64">
        <f>IF(OR(BL$3=DATE(YEAR($H7),MONTH($H7)+$G7,1),BL$3=DATE(YEAR($H7),MONTH($H7)+$G7*2,1),BL$3=DATE(YEAR($H7),MONTH($H7)+$G7*3,1),BL$3=DATE(YEAR($H7),MONTH($H7)+$G7*4,1),BL$3=DATE(YEAR($H7),MONTH($H7)+$G7*5,1),BL$3=DATE(YEAR($H7),MONTH($H7)+$G7*6,1),BL$3=DATE(YEAR($H7),MONTH($H7)+$G7*7,1),BL$3=DATE(YEAR($H7),MONTH($H7)+$G7*8,1),BL$3=DATE(YEAR($H7),MONTH($H7)+$G7*9,1),BL$3=DATE(YEAR($H7),MONTH($H7)+$G7*10,1)),$F7*тех!BZ$10*тех!BZ$6,)</f>
        <v>0</v>
      </c>
      <c r="BM7" s="64">
        <f>IF(OR(BM$3=DATE(YEAR($H7),MONTH($H7)+$G7,1),BM$3=DATE(YEAR($H7),MONTH($H7)+$G7*2,1),BM$3=DATE(YEAR($H7),MONTH($H7)+$G7*3,1),BM$3=DATE(YEAR($H7),MONTH($H7)+$G7*4,1),BM$3=DATE(YEAR($H7),MONTH($H7)+$G7*5,1),BM$3=DATE(YEAR($H7),MONTH($H7)+$G7*6,1),BM$3=DATE(YEAR($H7),MONTH($H7)+$G7*7,1),BM$3=DATE(YEAR($H7),MONTH($H7)+$G7*8,1),BM$3=DATE(YEAR($H7),MONTH($H7)+$G7*9,1),BM$3=DATE(YEAR($H7),MONTH($H7)+$G7*10,1)),$F7*тех!CA$10*тех!CA$6,)</f>
        <v>0</v>
      </c>
      <c r="BN7" s="64">
        <f>IF(OR(BN$3=DATE(YEAR($H7),MONTH($H7)+$G7,1),BN$3=DATE(YEAR($H7),MONTH($H7)+$G7*2,1),BN$3=DATE(YEAR($H7),MONTH($H7)+$G7*3,1),BN$3=DATE(YEAR($H7),MONTH($H7)+$G7*4,1),BN$3=DATE(YEAR($H7),MONTH($H7)+$G7*5,1),BN$3=DATE(YEAR($H7),MONTH($H7)+$G7*6,1),BN$3=DATE(YEAR($H7),MONTH($H7)+$G7*7,1),BN$3=DATE(YEAR($H7),MONTH($H7)+$G7*8,1),BN$3=DATE(YEAR($H7),MONTH($H7)+$G7*9,1),BN$3=DATE(YEAR($H7),MONTH($H7)+$G7*10,1)),$F7*тех!CB$10*тех!CB$6,)</f>
        <v>0</v>
      </c>
      <c r="BO7" s="64">
        <f>IF(OR(BO$3=DATE(YEAR($H7),MONTH($H7)+$G7,1),BO$3=DATE(YEAR($H7),MONTH($H7)+$G7*2,1),BO$3=DATE(YEAR($H7),MONTH($H7)+$G7*3,1),BO$3=DATE(YEAR($H7),MONTH($H7)+$G7*4,1),BO$3=DATE(YEAR($H7),MONTH($H7)+$G7*5,1),BO$3=DATE(YEAR($H7),MONTH($H7)+$G7*6,1),BO$3=DATE(YEAR($H7),MONTH($H7)+$G7*7,1),BO$3=DATE(YEAR($H7),MONTH($H7)+$G7*8,1),BO$3=DATE(YEAR($H7),MONTH($H7)+$G7*9,1),BO$3=DATE(YEAR($H7),MONTH($H7)+$G7*10,1)),$F7*тех!CC$10*тех!CC$6,)</f>
        <v>0</v>
      </c>
      <c r="BP7" s="64">
        <f>IF(OR(BP$3=DATE(YEAR($H7),MONTH($H7)+$G7,1),BP$3=DATE(YEAR($H7),MONTH($H7)+$G7*2,1),BP$3=DATE(YEAR($H7),MONTH($H7)+$G7*3,1),BP$3=DATE(YEAR($H7),MONTH($H7)+$G7*4,1),BP$3=DATE(YEAR($H7),MONTH($H7)+$G7*5,1),BP$3=DATE(YEAR($H7),MONTH($H7)+$G7*6,1),BP$3=DATE(YEAR($H7),MONTH($H7)+$G7*7,1),BP$3=DATE(YEAR($H7),MONTH($H7)+$G7*8,1),BP$3=DATE(YEAR($H7),MONTH($H7)+$G7*9,1),BP$3=DATE(YEAR($H7),MONTH($H7)+$G7*10,1)),$F7*тех!CD$10*тех!CD$6,)</f>
        <v>0</v>
      </c>
      <c r="BQ7" s="64">
        <f>IF(OR(BQ$3=DATE(YEAR($H7),MONTH($H7)+$G7,1),BQ$3=DATE(YEAR($H7),MONTH($H7)+$G7*2,1),BQ$3=DATE(YEAR($H7),MONTH($H7)+$G7*3,1),BQ$3=DATE(YEAR($H7),MONTH($H7)+$G7*4,1),BQ$3=DATE(YEAR($H7),MONTH($H7)+$G7*5,1),BQ$3=DATE(YEAR($H7),MONTH($H7)+$G7*6,1),BQ$3=DATE(YEAR($H7),MONTH($H7)+$G7*7,1),BQ$3=DATE(YEAR($H7),MONTH($H7)+$G7*8,1),BQ$3=DATE(YEAR($H7),MONTH($H7)+$G7*9,1),BQ$3=DATE(YEAR($H7),MONTH($H7)+$G7*10,1)),$F7*тех!CE$10*тех!CE$6,)</f>
        <v>0</v>
      </c>
    </row>
    <row r="8" spans="2:69">
      <c r="B8" s="3">
        <v>2</v>
      </c>
      <c r="C8" s="19" t="s">
        <v>701</v>
      </c>
      <c r="D8" s="23">
        <v>1200</v>
      </c>
      <c r="E8" s="19">
        <v>0</v>
      </c>
      <c r="F8" s="76">
        <f t="shared" ref="F8:F86" si="1">D8*E8</f>
        <v>0</v>
      </c>
      <c r="G8" s="19">
        <v>12</v>
      </c>
      <c r="H8" s="20">
        <f>Параметры!$C$11</f>
        <v>42370</v>
      </c>
      <c r="J8" s="76">
        <f>IF($H8=J$3,$F8,)*тех!X$6</f>
        <v>0</v>
      </c>
      <c r="K8" s="76">
        <f>IF($H8=K$3,$F8,)*тех!Y$6</f>
        <v>0</v>
      </c>
      <c r="L8" s="76">
        <f>IF($H8=L$3,$F8,)*тех!Z$6</f>
        <v>0</v>
      </c>
      <c r="M8" s="76">
        <f>IF($H8=M$3,$F8,)*тех!AA$6</f>
        <v>0</v>
      </c>
      <c r="N8" s="76">
        <f>IF($H8=N$3,$F8,)*тех!AB$6</f>
        <v>0</v>
      </c>
      <c r="O8" s="76">
        <f>IF($H8=O$3,$F8,)*тех!AC$6</f>
        <v>0</v>
      </c>
      <c r="P8" s="64">
        <f>IF(OR(P$3=DATE(YEAR($H8),MONTH($H8)+$G8,1),P$3=DATE(YEAR($H8),MONTH($H8)+$G8*2,1),P$3=DATE(YEAR($H8),MONTH($H8)+$G8*3,1),P$3=DATE(YEAR($H8),MONTH($H8)+$G8*4,1),P$3=DATE(YEAR($H8),MONTH($H8)+$G8*5,1),P$3=DATE(YEAR($H8),MONTH($H8)+$G8*6,1),P$3=DATE(YEAR($H8),MONTH($H8)+$G8*7,1),P$3=DATE(YEAR($H8),MONTH($H8)+$G8*8,1),P$3=DATE(YEAR($H8),MONTH($H8)+$G8*9,1),P$3=DATE(YEAR($H8),MONTH($H8)+$G8*10,1)),$F8*тех!AD$10*тех!AD$6,)</f>
        <v>0</v>
      </c>
      <c r="Q8" s="64">
        <f>IF(OR(Q$3=DATE(YEAR($H8),MONTH($H8)+$G8,1),Q$3=DATE(YEAR($H8),MONTH($H8)+$G8*2,1),Q$3=DATE(YEAR($H8),MONTH($H8)+$G8*3,1),Q$3=DATE(YEAR($H8),MONTH($H8)+$G8*4,1),Q$3=DATE(YEAR($H8),MONTH($H8)+$G8*5,1),Q$3=DATE(YEAR($H8),MONTH($H8)+$G8*6,1),Q$3=DATE(YEAR($H8),MONTH($H8)+$G8*7,1),Q$3=DATE(YEAR($H8),MONTH($H8)+$G8*8,1),Q$3=DATE(YEAR($H8),MONTH($H8)+$G8*9,1),Q$3=DATE(YEAR($H8),MONTH($H8)+$G8*10,1)),$F8*тех!AE$10*тех!AE$6,)</f>
        <v>0</v>
      </c>
      <c r="R8" s="64">
        <f>IF(OR(R$3=DATE(YEAR($H8),MONTH($H8)+$G8,1),R$3=DATE(YEAR($H8),MONTH($H8)+$G8*2,1),R$3=DATE(YEAR($H8),MONTH($H8)+$G8*3,1),R$3=DATE(YEAR($H8),MONTH($H8)+$G8*4,1),R$3=DATE(YEAR($H8),MONTH($H8)+$G8*5,1),R$3=DATE(YEAR($H8),MONTH($H8)+$G8*6,1),R$3=DATE(YEAR($H8),MONTH($H8)+$G8*7,1),R$3=DATE(YEAR($H8),MONTH($H8)+$G8*8,1),R$3=DATE(YEAR($H8),MONTH($H8)+$G8*9,1),R$3=DATE(YEAR($H8),MONTH($H8)+$G8*10,1)),$F8*тех!AF$10*тех!AF$6,)</f>
        <v>0</v>
      </c>
      <c r="S8" s="64">
        <f>IF(OR(S$3=DATE(YEAR($H8),MONTH($H8)+$G8,1),S$3=DATE(YEAR($H8),MONTH($H8)+$G8*2,1),S$3=DATE(YEAR($H8),MONTH($H8)+$G8*3,1),S$3=DATE(YEAR($H8),MONTH($H8)+$G8*4,1),S$3=DATE(YEAR($H8),MONTH($H8)+$G8*5,1),S$3=DATE(YEAR($H8),MONTH($H8)+$G8*6,1),S$3=DATE(YEAR($H8),MONTH($H8)+$G8*7,1),S$3=DATE(YEAR($H8),MONTH($H8)+$G8*8,1),S$3=DATE(YEAR($H8),MONTH($H8)+$G8*9,1),S$3=DATE(YEAR($H8),MONTH($H8)+$G8*10,1)),$F8*тех!AG$10*тех!AG$6,)</f>
        <v>0</v>
      </c>
      <c r="T8" s="64">
        <f>IF(OR(T$3=DATE(YEAR($H8),MONTH($H8)+$G8,1),T$3=DATE(YEAR($H8),MONTH($H8)+$G8*2,1),T$3=DATE(YEAR($H8),MONTH($H8)+$G8*3,1),T$3=DATE(YEAR($H8),MONTH($H8)+$G8*4,1),T$3=DATE(YEAR($H8),MONTH($H8)+$G8*5,1),T$3=DATE(YEAR($H8),MONTH($H8)+$G8*6,1),T$3=DATE(YEAR($H8),MONTH($H8)+$G8*7,1),T$3=DATE(YEAR($H8),MONTH($H8)+$G8*8,1),T$3=DATE(YEAR($H8),MONTH($H8)+$G8*9,1),T$3=DATE(YEAR($H8),MONTH($H8)+$G8*10,1)),$F8*тех!AH$10*тех!AH$6,)</f>
        <v>0</v>
      </c>
      <c r="U8" s="64">
        <f>IF(OR(U$3=DATE(YEAR($H8),MONTH($H8)+$G8,1),U$3=DATE(YEAR($H8),MONTH($H8)+$G8*2,1),U$3=DATE(YEAR($H8),MONTH($H8)+$G8*3,1),U$3=DATE(YEAR($H8),MONTH($H8)+$G8*4,1),U$3=DATE(YEAR($H8),MONTH($H8)+$G8*5,1),U$3=DATE(YEAR($H8),MONTH($H8)+$G8*6,1),U$3=DATE(YEAR($H8),MONTH($H8)+$G8*7,1),U$3=DATE(YEAR($H8),MONTH($H8)+$G8*8,1),U$3=DATE(YEAR($H8),MONTH($H8)+$G8*9,1),U$3=DATE(YEAR($H8),MONTH($H8)+$G8*10,1)),$F8*тех!AI$10*тех!AI$6,)</f>
        <v>0</v>
      </c>
      <c r="V8" s="64">
        <f>IF(OR(V$3=DATE(YEAR($H8),MONTH($H8)+$G8,1),V$3=DATE(YEAR($H8),MONTH($H8)+$G8*2,1),V$3=DATE(YEAR($H8),MONTH($H8)+$G8*3,1),V$3=DATE(YEAR($H8),MONTH($H8)+$G8*4,1),V$3=DATE(YEAR($H8),MONTH($H8)+$G8*5,1),V$3=DATE(YEAR($H8),MONTH($H8)+$G8*6,1),V$3=DATE(YEAR($H8),MONTH($H8)+$G8*7,1),V$3=DATE(YEAR($H8),MONTH($H8)+$G8*8,1),V$3=DATE(YEAR($H8),MONTH($H8)+$G8*9,1),V$3=DATE(YEAR($H8),MONTH($H8)+$G8*10,1)),$F8*тех!AJ$10*тех!AJ$6,)</f>
        <v>0</v>
      </c>
      <c r="W8" s="64">
        <f>IF(OR(W$3=DATE(YEAR($H8),MONTH($H8)+$G8,1),W$3=DATE(YEAR($H8),MONTH($H8)+$G8*2,1),W$3=DATE(YEAR($H8),MONTH($H8)+$G8*3,1),W$3=DATE(YEAR($H8),MONTH($H8)+$G8*4,1),W$3=DATE(YEAR($H8),MONTH($H8)+$G8*5,1),W$3=DATE(YEAR($H8),MONTH($H8)+$G8*6,1),W$3=DATE(YEAR($H8),MONTH($H8)+$G8*7,1),W$3=DATE(YEAR($H8),MONTH($H8)+$G8*8,1),W$3=DATE(YEAR($H8),MONTH($H8)+$G8*9,1),W$3=DATE(YEAR($H8),MONTH($H8)+$G8*10,1)),$F8*тех!AK$10*тех!AK$6,)</f>
        <v>0</v>
      </c>
      <c r="X8" s="64">
        <f>IF(OR(X$3=DATE(YEAR($H8),MONTH($H8)+$G8,1),X$3=DATE(YEAR($H8),MONTH($H8)+$G8*2,1),X$3=DATE(YEAR($H8),MONTH($H8)+$G8*3,1),X$3=DATE(YEAR($H8),MONTH($H8)+$G8*4,1),X$3=DATE(YEAR($H8),MONTH($H8)+$G8*5,1),X$3=DATE(YEAR($H8),MONTH($H8)+$G8*6,1),X$3=DATE(YEAR($H8),MONTH($H8)+$G8*7,1),X$3=DATE(YEAR($H8),MONTH($H8)+$G8*8,1),X$3=DATE(YEAR($H8),MONTH($H8)+$G8*9,1),X$3=DATE(YEAR($H8),MONTH($H8)+$G8*10,1)),$F8*тех!AL$10*тех!AL$6,)</f>
        <v>0</v>
      </c>
      <c r="Y8" s="64">
        <f>IF(OR(Y$3=DATE(YEAR($H8),MONTH($H8)+$G8,1),Y$3=DATE(YEAR($H8),MONTH($H8)+$G8*2,1),Y$3=DATE(YEAR($H8),MONTH($H8)+$G8*3,1),Y$3=DATE(YEAR($H8),MONTH($H8)+$G8*4,1),Y$3=DATE(YEAR($H8),MONTH($H8)+$G8*5,1),Y$3=DATE(YEAR($H8),MONTH($H8)+$G8*6,1),Y$3=DATE(YEAR($H8),MONTH($H8)+$G8*7,1),Y$3=DATE(YEAR($H8),MONTH($H8)+$G8*8,1),Y$3=DATE(YEAR($H8),MONTH($H8)+$G8*9,1),Y$3=DATE(YEAR($H8),MONTH($H8)+$G8*10,1)),$F8*тех!AM$10*тех!AM$6,)</f>
        <v>0</v>
      </c>
      <c r="Z8" s="64">
        <f>IF(OR(Z$3=DATE(YEAR($H8),MONTH($H8)+$G8,1),Z$3=DATE(YEAR($H8),MONTH($H8)+$G8*2,1),Z$3=DATE(YEAR($H8),MONTH($H8)+$G8*3,1),Z$3=DATE(YEAR($H8),MONTH($H8)+$G8*4,1),Z$3=DATE(YEAR($H8),MONTH($H8)+$G8*5,1),Z$3=DATE(YEAR($H8),MONTH($H8)+$G8*6,1),Z$3=DATE(YEAR($H8),MONTH($H8)+$G8*7,1),Z$3=DATE(YEAR($H8),MONTH($H8)+$G8*8,1),Z$3=DATE(YEAR($H8),MONTH($H8)+$G8*9,1),Z$3=DATE(YEAR($H8),MONTH($H8)+$G8*10,1)),$F8*тех!AN$10*тех!AN$6,)</f>
        <v>0</v>
      </c>
      <c r="AA8" s="64">
        <f>IF(OR(AA$3=DATE(YEAR($H8),MONTH($H8)+$G8,1),AA$3=DATE(YEAR($H8),MONTH($H8)+$G8*2,1),AA$3=DATE(YEAR($H8),MONTH($H8)+$G8*3,1),AA$3=DATE(YEAR($H8),MONTH($H8)+$G8*4,1),AA$3=DATE(YEAR($H8),MONTH($H8)+$G8*5,1),AA$3=DATE(YEAR($H8),MONTH($H8)+$G8*6,1),AA$3=DATE(YEAR($H8),MONTH($H8)+$G8*7,1),AA$3=DATE(YEAR($H8),MONTH($H8)+$G8*8,1),AA$3=DATE(YEAR($H8),MONTH($H8)+$G8*9,1),AA$3=DATE(YEAR($H8),MONTH($H8)+$G8*10,1)),$F8*тех!AO$10*тех!AO$6,)</f>
        <v>0</v>
      </c>
      <c r="AB8" s="64">
        <f>IF(OR(AB$3=DATE(YEAR($H8),MONTH($H8)+$G8,1),AB$3=DATE(YEAR($H8),MONTH($H8)+$G8*2,1),AB$3=DATE(YEAR($H8),MONTH($H8)+$G8*3,1),AB$3=DATE(YEAR($H8),MONTH($H8)+$G8*4,1),AB$3=DATE(YEAR($H8),MONTH($H8)+$G8*5,1),AB$3=DATE(YEAR($H8),MONTH($H8)+$G8*6,1),AB$3=DATE(YEAR($H8),MONTH($H8)+$G8*7,1),AB$3=DATE(YEAR($H8),MONTH($H8)+$G8*8,1),AB$3=DATE(YEAR($H8),MONTH($H8)+$G8*9,1),AB$3=DATE(YEAR($H8),MONTH($H8)+$G8*10,1)),$F8*тех!AP$10*тех!AP$6,)</f>
        <v>0</v>
      </c>
      <c r="AC8" s="64">
        <f>IF(OR(AC$3=DATE(YEAR($H8),MONTH($H8)+$G8,1),AC$3=DATE(YEAR($H8),MONTH($H8)+$G8*2,1),AC$3=DATE(YEAR($H8),MONTH($H8)+$G8*3,1),AC$3=DATE(YEAR($H8),MONTH($H8)+$G8*4,1),AC$3=DATE(YEAR($H8),MONTH($H8)+$G8*5,1),AC$3=DATE(YEAR($H8),MONTH($H8)+$G8*6,1),AC$3=DATE(YEAR($H8),MONTH($H8)+$G8*7,1),AC$3=DATE(YEAR($H8),MONTH($H8)+$G8*8,1),AC$3=DATE(YEAR($H8),MONTH($H8)+$G8*9,1),AC$3=DATE(YEAR($H8),MONTH($H8)+$G8*10,1)),$F8*тех!AQ$10*тех!AQ$6,)</f>
        <v>0</v>
      </c>
      <c r="AD8" s="64">
        <f>IF(OR(AD$3=DATE(YEAR($H8),MONTH($H8)+$G8,1),AD$3=DATE(YEAR($H8),MONTH($H8)+$G8*2,1),AD$3=DATE(YEAR($H8),MONTH($H8)+$G8*3,1),AD$3=DATE(YEAR($H8),MONTH($H8)+$G8*4,1),AD$3=DATE(YEAR($H8),MONTH($H8)+$G8*5,1),AD$3=DATE(YEAR($H8),MONTH($H8)+$G8*6,1),AD$3=DATE(YEAR($H8),MONTH($H8)+$G8*7,1),AD$3=DATE(YEAR($H8),MONTH($H8)+$G8*8,1),AD$3=DATE(YEAR($H8),MONTH($H8)+$G8*9,1),AD$3=DATE(YEAR($H8),MONTH($H8)+$G8*10,1)),$F8*тех!AR$10*тех!AR$6,)</f>
        <v>0</v>
      </c>
      <c r="AE8" s="64">
        <f>IF(OR(AE$3=DATE(YEAR($H8),MONTH($H8)+$G8,1),AE$3=DATE(YEAR($H8),MONTH($H8)+$G8*2,1),AE$3=DATE(YEAR($H8),MONTH($H8)+$G8*3,1),AE$3=DATE(YEAR($H8),MONTH($H8)+$G8*4,1),AE$3=DATE(YEAR($H8),MONTH($H8)+$G8*5,1),AE$3=DATE(YEAR($H8),MONTH($H8)+$G8*6,1),AE$3=DATE(YEAR($H8),MONTH($H8)+$G8*7,1),AE$3=DATE(YEAR($H8),MONTH($H8)+$G8*8,1),AE$3=DATE(YEAR($H8),MONTH($H8)+$G8*9,1),AE$3=DATE(YEAR($H8),MONTH($H8)+$G8*10,1)),$F8*тех!AS$10*тех!AS$6,)</f>
        <v>0</v>
      </c>
      <c r="AF8" s="64">
        <f>IF(OR(AF$3=DATE(YEAR($H8),MONTH($H8)+$G8,1),AF$3=DATE(YEAR($H8),MONTH($H8)+$G8*2,1),AF$3=DATE(YEAR($H8),MONTH($H8)+$G8*3,1),AF$3=DATE(YEAR($H8),MONTH($H8)+$G8*4,1),AF$3=DATE(YEAR($H8),MONTH($H8)+$G8*5,1),AF$3=DATE(YEAR($H8),MONTH($H8)+$G8*6,1),AF$3=DATE(YEAR($H8),MONTH($H8)+$G8*7,1),AF$3=DATE(YEAR($H8),MONTH($H8)+$G8*8,1),AF$3=DATE(YEAR($H8),MONTH($H8)+$G8*9,1),AF$3=DATE(YEAR($H8),MONTH($H8)+$G8*10,1)),$F8*тех!AT$10*тех!AT$6,)</f>
        <v>0</v>
      </c>
      <c r="AG8" s="64">
        <f>IF(OR(AG$3=DATE(YEAR($H8),MONTH($H8)+$G8,1),AG$3=DATE(YEAR($H8),MONTH($H8)+$G8*2,1),AG$3=DATE(YEAR($H8),MONTH($H8)+$G8*3,1),AG$3=DATE(YEAR($H8),MONTH($H8)+$G8*4,1),AG$3=DATE(YEAR($H8),MONTH($H8)+$G8*5,1),AG$3=DATE(YEAR($H8),MONTH($H8)+$G8*6,1),AG$3=DATE(YEAR($H8),MONTH($H8)+$G8*7,1),AG$3=DATE(YEAR($H8),MONTH($H8)+$G8*8,1),AG$3=DATE(YEAR($H8),MONTH($H8)+$G8*9,1),AG$3=DATE(YEAR($H8),MONTH($H8)+$G8*10,1)),$F8*тех!AU$10*тех!AU$6,)</f>
        <v>0</v>
      </c>
      <c r="AH8" s="64">
        <f>IF(OR(AH$3=DATE(YEAR($H8),MONTH($H8)+$G8,1),AH$3=DATE(YEAR($H8),MONTH($H8)+$G8*2,1),AH$3=DATE(YEAR($H8),MONTH($H8)+$G8*3,1),AH$3=DATE(YEAR($H8),MONTH($H8)+$G8*4,1),AH$3=DATE(YEAR($H8),MONTH($H8)+$G8*5,1),AH$3=DATE(YEAR($H8),MONTH($H8)+$G8*6,1),AH$3=DATE(YEAR($H8),MONTH($H8)+$G8*7,1),AH$3=DATE(YEAR($H8),MONTH($H8)+$G8*8,1),AH$3=DATE(YEAR($H8),MONTH($H8)+$G8*9,1),AH$3=DATE(YEAR($H8),MONTH($H8)+$G8*10,1)),$F8*тех!AV$10*тех!AV$6,)</f>
        <v>0</v>
      </c>
      <c r="AI8" s="64">
        <f>IF(OR(AI$3=DATE(YEAR($H8),MONTH($H8)+$G8,1),AI$3=DATE(YEAR($H8),MONTH($H8)+$G8*2,1),AI$3=DATE(YEAR($H8),MONTH($H8)+$G8*3,1),AI$3=DATE(YEAR($H8),MONTH($H8)+$G8*4,1),AI$3=DATE(YEAR($H8),MONTH($H8)+$G8*5,1),AI$3=DATE(YEAR($H8),MONTH($H8)+$G8*6,1),AI$3=DATE(YEAR($H8),MONTH($H8)+$G8*7,1),AI$3=DATE(YEAR($H8),MONTH($H8)+$G8*8,1),AI$3=DATE(YEAR($H8),MONTH($H8)+$G8*9,1),AI$3=DATE(YEAR($H8),MONTH($H8)+$G8*10,1)),$F8*тех!AW$10*тех!AW$6,)</f>
        <v>0</v>
      </c>
      <c r="AJ8" s="64">
        <f>IF(OR(AJ$3=DATE(YEAR($H8),MONTH($H8)+$G8,1),AJ$3=DATE(YEAR($H8),MONTH($H8)+$G8*2,1),AJ$3=DATE(YEAR($H8),MONTH($H8)+$G8*3,1),AJ$3=DATE(YEAR($H8),MONTH($H8)+$G8*4,1),AJ$3=DATE(YEAR($H8),MONTH($H8)+$G8*5,1),AJ$3=DATE(YEAR($H8),MONTH($H8)+$G8*6,1),AJ$3=DATE(YEAR($H8),MONTH($H8)+$G8*7,1),AJ$3=DATE(YEAR($H8),MONTH($H8)+$G8*8,1),AJ$3=DATE(YEAR($H8),MONTH($H8)+$G8*9,1),AJ$3=DATE(YEAR($H8),MONTH($H8)+$G8*10,1)),$F8*тех!AX$10*тех!AX$6,)</f>
        <v>0</v>
      </c>
      <c r="AK8" s="64">
        <f>IF(OR(AK$3=DATE(YEAR($H8),MONTH($H8)+$G8,1),AK$3=DATE(YEAR($H8),MONTH($H8)+$G8*2,1),AK$3=DATE(YEAR($H8),MONTH($H8)+$G8*3,1),AK$3=DATE(YEAR($H8),MONTH($H8)+$G8*4,1),AK$3=DATE(YEAR($H8),MONTH($H8)+$G8*5,1),AK$3=DATE(YEAR($H8),MONTH($H8)+$G8*6,1),AK$3=DATE(YEAR($H8),MONTH($H8)+$G8*7,1),AK$3=DATE(YEAR($H8),MONTH($H8)+$G8*8,1),AK$3=DATE(YEAR($H8),MONTH($H8)+$G8*9,1),AK$3=DATE(YEAR($H8),MONTH($H8)+$G8*10,1)),$F8*тех!AY$10*тех!AY$6,)</f>
        <v>0</v>
      </c>
      <c r="AL8" s="64">
        <f>IF(OR(AL$3=DATE(YEAR($H8),MONTH($H8)+$G8,1),AL$3=DATE(YEAR($H8),MONTH($H8)+$G8*2,1),AL$3=DATE(YEAR($H8),MONTH($H8)+$G8*3,1),AL$3=DATE(YEAR($H8),MONTH($H8)+$G8*4,1),AL$3=DATE(YEAR($H8),MONTH($H8)+$G8*5,1),AL$3=DATE(YEAR($H8),MONTH($H8)+$G8*6,1),AL$3=DATE(YEAR($H8),MONTH($H8)+$G8*7,1),AL$3=DATE(YEAR($H8),MONTH($H8)+$G8*8,1),AL$3=DATE(YEAR($H8),MONTH($H8)+$G8*9,1),AL$3=DATE(YEAR($H8),MONTH($H8)+$G8*10,1)),$F8*тех!AZ$10*тех!AZ$6,)</f>
        <v>0</v>
      </c>
      <c r="AM8" s="64">
        <f>IF(OR(AM$3=DATE(YEAR($H8),MONTH($H8)+$G8,1),AM$3=DATE(YEAR($H8),MONTH($H8)+$G8*2,1),AM$3=DATE(YEAR($H8),MONTH($H8)+$G8*3,1),AM$3=DATE(YEAR($H8),MONTH($H8)+$G8*4,1),AM$3=DATE(YEAR($H8),MONTH($H8)+$G8*5,1),AM$3=DATE(YEAR($H8),MONTH($H8)+$G8*6,1),AM$3=DATE(YEAR($H8),MONTH($H8)+$G8*7,1),AM$3=DATE(YEAR($H8),MONTH($H8)+$G8*8,1),AM$3=DATE(YEAR($H8),MONTH($H8)+$G8*9,1),AM$3=DATE(YEAR($H8),MONTH($H8)+$G8*10,1)),$F8*тех!BA$10*тех!BA$6,)</f>
        <v>0</v>
      </c>
      <c r="AN8" s="64">
        <f>IF(OR(AN$3=DATE(YEAR($H8),MONTH($H8)+$G8,1),AN$3=DATE(YEAR($H8),MONTH($H8)+$G8*2,1),AN$3=DATE(YEAR($H8),MONTH($H8)+$G8*3,1),AN$3=DATE(YEAR($H8),MONTH($H8)+$G8*4,1),AN$3=DATE(YEAR($H8),MONTH($H8)+$G8*5,1),AN$3=DATE(YEAR($H8),MONTH($H8)+$G8*6,1),AN$3=DATE(YEAR($H8),MONTH($H8)+$G8*7,1),AN$3=DATE(YEAR($H8),MONTH($H8)+$G8*8,1),AN$3=DATE(YEAR($H8),MONTH($H8)+$G8*9,1),AN$3=DATE(YEAR($H8),MONTH($H8)+$G8*10,1)),$F8*тех!BB$10*тех!BB$6,)</f>
        <v>0</v>
      </c>
      <c r="AO8" s="64">
        <f>IF(OR(AO$3=DATE(YEAR($H8),MONTH($H8)+$G8,1),AO$3=DATE(YEAR($H8),MONTH($H8)+$G8*2,1),AO$3=DATE(YEAR($H8),MONTH($H8)+$G8*3,1),AO$3=DATE(YEAR($H8),MONTH($H8)+$G8*4,1),AO$3=DATE(YEAR($H8),MONTH($H8)+$G8*5,1),AO$3=DATE(YEAR($H8),MONTH($H8)+$G8*6,1),AO$3=DATE(YEAR($H8),MONTH($H8)+$G8*7,1),AO$3=DATE(YEAR($H8),MONTH($H8)+$G8*8,1),AO$3=DATE(YEAR($H8),MONTH($H8)+$G8*9,1),AO$3=DATE(YEAR($H8),MONTH($H8)+$G8*10,1)),$F8*тех!BC$10*тех!BC$6,)</f>
        <v>0</v>
      </c>
      <c r="AP8" s="64">
        <f>IF(OR(AP$3=DATE(YEAR($H8),MONTH($H8)+$G8,1),AP$3=DATE(YEAR($H8),MONTH($H8)+$G8*2,1),AP$3=DATE(YEAR($H8),MONTH($H8)+$G8*3,1),AP$3=DATE(YEAR($H8),MONTH($H8)+$G8*4,1),AP$3=DATE(YEAR($H8),MONTH($H8)+$G8*5,1),AP$3=DATE(YEAR($H8),MONTH($H8)+$G8*6,1),AP$3=DATE(YEAR($H8),MONTH($H8)+$G8*7,1),AP$3=DATE(YEAR($H8),MONTH($H8)+$G8*8,1),AP$3=DATE(YEAR($H8),MONTH($H8)+$G8*9,1),AP$3=DATE(YEAR($H8),MONTH($H8)+$G8*10,1)),$F8*тех!BD$10*тех!BD$6,)</f>
        <v>0</v>
      </c>
      <c r="AQ8" s="64">
        <f>IF(OR(AQ$3=DATE(YEAR($H8),MONTH($H8)+$G8,1),AQ$3=DATE(YEAR($H8),MONTH($H8)+$G8*2,1),AQ$3=DATE(YEAR($H8),MONTH($H8)+$G8*3,1),AQ$3=DATE(YEAR($H8),MONTH($H8)+$G8*4,1),AQ$3=DATE(YEAR($H8),MONTH($H8)+$G8*5,1),AQ$3=DATE(YEAR($H8),MONTH($H8)+$G8*6,1),AQ$3=DATE(YEAR($H8),MONTH($H8)+$G8*7,1),AQ$3=DATE(YEAR($H8),MONTH($H8)+$G8*8,1),AQ$3=DATE(YEAR($H8),MONTH($H8)+$G8*9,1),AQ$3=DATE(YEAR($H8),MONTH($H8)+$G8*10,1)),$F8*тех!BE$10*тех!BE$6,)</f>
        <v>0</v>
      </c>
      <c r="AR8" s="64">
        <f>IF(OR(AR$3=DATE(YEAR($H8),MONTH($H8)+$G8,1),AR$3=DATE(YEAR($H8),MONTH($H8)+$G8*2,1),AR$3=DATE(YEAR($H8),MONTH($H8)+$G8*3,1),AR$3=DATE(YEAR($H8),MONTH($H8)+$G8*4,1),AR$3=DATE(YEAR($H8),MONTH($H8)+$G8*5,1),AR$3=DATE(YEAR($H8),MONTH($H8)+$G8*6,1),AR$3=DATE(YEAR($H8),MONTH($H8)+$G8*7,1),AR$3=DATE(YEAR($H8),MONTH($H8)+$G8*8,1),AR$3=DATE(YEAR($H8),MONTH($H8)+$G8*9,1),AR$3=DATE(YEAR($H8),MONTH($H8)+$G8*10,1)),$F8*тех!BF$10*тех!BF$6,)</f>
        <v>0</v>
      </c>
      <c r="AS8" s="64">
        <f>IF(OR(AS$3=DATE(YEAR($H8),MONTH($H8)+$G8,1),AS$3=DATE(YEAR($H8),MONTH($H8)+$G8*2,1),AS$3=DATE(YEAR($H8),MONTH($H8)+$G8*3,1),AS$3=DATE(YEAR($H8),MONTH($H8)+$G8*4,1),AS$3=DATE(YEAR($H8),MONTH($H8)+$G8*5,1),AS$3=DATE(YEAR($H8),MONTH($H8)+$G8*6,1),AS$3=DATE(YEAR($H8),MONTH($H8)+$G8*7,1),AS$3=DATE(YEAR($H8),MONTH($H8)+$G8*8,1),AS$3=DATE(YEAR($H8),MONTH($H8)+$G8*9,1),AS$3=DATE(YEAR($H8),MONTH($H8)+$G8*10,1)),$F8*тех!BG$10*тех!BG$6,)</f>
        <v>0</v>
      </c>
      <c r="AT8" s="64">
        <f>IF(OR(AT$3=DATE(YEAR($H8),MONTH($H8)+$G8,1),AT$3=DATE(YEAR($H8),MONTH($H8)+$G8*2,1),AT$3=DATE(YEAR($H8),MONTH($H8)+$G8*3,1),AT$3=DATE(YEAR($H8),MONTH($H8)+$G8*4,1),AT$3=DATE(YEAR($H8),MONTH($H8)+$G8*5,1),AT$3=DATE(YEAR($H8),MONTH($H8)+$G8*6,1),AT$3=DATE(YEAR($H8),MONTH($H8)+$G8*7,1),AT$3=DATE(YEAR($H8),MONTH($H8)+$G8*8,1),AT$3=DATE(YEAR($H8),MONTH($H8)+$G8*9,1),AT$3=DATE(YEAR($H8),MONTH($H8)+$G8*10,1)),$F8*тех!BH$10*тех!BH$6,)</f>
        <v>0</v>
      </c>
      <c r="AU8" s="64">
        <f>IF(OR(AU$3=DATE(YEAR($H8),MONTH($H8)+$G8,1),AU$3=DATE(YEAR($H8),MONTH($H8)+$G8*2,1),AU$3=DATE(YEAR($H8),MONTH($H8)+$G8*3,1),AU$3=DATE(YEAR($H8),MONTH($H8)+$G8*4,1),AU$3=DATE(YEAR($H8),MONTH($H8)+$G8*5,1),AU$3=DATE(YEAR($H8),MONTH($H8)+$G8*6,1),AU$3=DATE(YEAR($H8),MONTH($H8)+$G8*7,1),AU$3=DATE(YEAR($H8),MONTH($H8)+$G8*8,1),AU$3=DATE(YEAR($H8),MONTH($H8)+$G8*9,1),AU$3=DATE(YEAR($H8),MONTH($H8)+$G8*10,1)),$F8*тех!BI$10*тех!BI$6,)</f>
        <v>0</v>
      </c>
      <c r="AV8" s="64">
        <f>IF(OR(AV$3=DATE(YEAR($H8),MONTH($H8)+$G8,1),AV$3=DATE(YEAR($H8),MONTH($H8)+$G8*2,1),AV$3=DATE(YEAR($H8),MONTH($H8)+$G8*3,1),AV$3=DATE(YEAR($H8),MONTH($H8)+$G8*4,1),AV$3=DATE(YEAR($H8),MONTH($H8)+$G8*5,1),AV$3=DATE(YEAR($H8),MONTH($H8)+$G8*6,1),AV$3=DATE(YEAR($H8),MONTH($H8)+$G8*7,1),AV$3=DATE(YEAR($H8),MONTH($H8)+$G8*8,1),AV$3=DATE(YEAR($H8),MONTH($H8)+$G8*9,1),AV$3=DATE(YEAR($H8),MONTH($H8)+$G8*10,1)),$F8*тех!BJ$10*тех!BJ$6,)</f>
        <v>0</v>
      </c>
      <c r="AW8" s="64">
        <f>IF(OR(AW$3=DATE(YEAR($H8),MONTH($H8)+$G8,1),AW$3=DATE(YEAR($H8),MONTH($H8)+$G8*2,1),AW$3=DATE(YEAR($H8),MONTH($H8)+$G8*3,1),AW$3=DATE(YEAR($H8),MONTH($H8)+$G8*4,1),AW$3=DATE(YEAR($H8),MONTH($H8)+$G8*5,1),AW$3=DATE(YEAR($H8),MONTH($H8)+$G8*6,1),AW$3=DATE(YEAR($H8),MONTH($H8)+$G8*7,1),AW$3=DATE(YEAR($H8),MONTH($H8)+$G8*8,1),AW$3=DATE(YEAR($H8),MONTH($H8)+$G8*9,1),AW$3=DATE(YEAR($H8),MONTH($H8)+$G8*10,1)),$F8*тех!BK$10*тех!BK$6,)</f>
        <v>0</v>
      </c>
      <c r="AX8" s="64">
        <f>IF(OR(AX$3=DATE(YEAR($H8),MONTH($H8)+$G8,1),AX$3=DATE(YEAR($H8),MONTH($H8)+$G8*2,1),AX$3=DATE(YEAR($H8),MONTH($H8)+$G8*3,1),AX$3=DATE(YEAR($H8),MONTH($H8)+$G8*4,1),AX$3=DATE(YEAR($H8),MONTH($H8)+$G8*5,1),AX$3=DATE(YEAR($H8),MONTH($H8)+$G8*6,1),AX$3=DATE(YEAR($H8),MONTH($H8)+$G8*7,1),AX$3=DATE(YEAR($H8),MONTH($H8)+$G8*8,1),AX$3=DATE(YEAR($H8),MONTH($H8)+$G8*9,1),AX$3=DATE(YEAR($H8),MONTH($H8)+$G8*10,1)),$F8*тех!BL$10*тех!BL$6,)</f>
        <v>0</v>
      </c>
      <c r="AY8" s="64">
        <f>IF(OR(AY$3=DATE(YEAR($H8),MONTH($H8)+$G8,1),AY$3=DATE(YEAR($H8),MONTH($H8)+$G8*2,1),AY$3=DATE(YEAR($H8),MONTH($H8)+$G8*3,1),AY$3=DATE(YEAR($H8),MONTH($H8)+$G8*4,1),AY$3=DATE(YEAR($H8),MONTH($H8)+$G8*5,1),AY$3=DATE(YEAR($H8),MONTH($H8)+$G8*6,1),AY$3=DATE(YEAR($H8),MONTH($H8)+$G8*7,1),AY$3=DATE(YEAR($H8),MONTH($H8)+$G8*8,1),AY$3=DATE(YEAR($H8),MONTH($H8)+$G8*9,1),AY$3=DATE(YEAR($H8),MONTH($H8)+$G8*10,1)),$F8*тех!BM$10*тех!BM$6,)</f>
        <v>0</v>
      </c>
      <c r="AZ8" s="64">
        <f>IF(OR(AZ$3=DATE(YEAR($H8),MONTH($H8)+$G8,1),AZ$3=DATE(YEAR($H8),MONTH($H8)+$G8*2,1),AZ$3=DATE(YEAR($H8),MONTH($H8)+$G8*3,1),AZ$3=DATE(YEAR($H8),MONTH($H8)+$G8*4,1),AZ$3=DATE(YEAR($H8),MONTH($H8)+$G8*5,1),AZ$3=DATE(YEAR($H8),MONTH($H8)+$G8*6,1),AZ$3=DATE(YEAR($H8),MONTH($H8)+$G8*7,1),AZ$3=DATE(YEAR($H8),MONTH($H8)+$G8*8,1),AZ$3=DATE(YEAR($H8),MONTH($H8)+$G8*9,1),AZ$3=DATE(YEAR($H8),MONTH($H8)+$G8*10,1)),$F8*тех!BN$10*тех!BN$6,)</f>
        <v>0</v>
      </c>
      <c r="BA8" s="64">
        <f>IF(OR(BA$3=DATE(YEAR($H8),MONTH($H8)+$G8,1),BA$3=DATE(YEAR($H8),MONTH($H8)+$G8*2,1),BA$3=DATE(YEAR($H8),MONTH($H8)+$G8*3,1),BA$3=DATE(YEAR($H8),MONTH($H8)+$G8*4,1),BA$3=DATE(YEAR($H8),MONTH($H8)+$G8*5,1),BA$3=DATE(YEAR($H8),MONTH($H8)+$G8*6,1),BA$3=DATE(YEAR($H8),MONTH($H8)+$G8*7,1),BA$3=DATE(YEAR($H8),MONTH($H8)+$G8*8,1),BA$3=DATE(YEAR($H8),MONTH($H8)+$G8*9,1),BA$3=DATE(YEAR($H8),MONTH($H8)+$G8*10,1)),$F8*тех!BO$10*тех!BO$6,)</f>
        <v>0</v>
      </c>
      <c r="BB8" s="64">
        <f>IF(OR(BB$3=DATE(YEAR($H8),MONTH($H8)+$G8,1),BB$3=DATE(YEAR($H8),MONTH($H8)+$G8*2,1),BB$3=DATE(YEAR($H8),MONTH($H8)+$G8*3,1),BB$3=DATE(YEAR($H8),MONTH($H8)+$G8*4,1),BB$3=DATE(YEAR($H8),MONTH($H8)+$G8*5,1),BB$3=DATE(YEAR($H8),MONTH($H8)+$G8*6,1),BB$3=DATE(YEAR($H8),MONTH($H8)+$G8*7,1),BB$3=DATE(YEAR($H8),MONTH($H8)+$G8*8,1),BB$3=DATE(YEAR($H8),MONTH($H8)+$G8*9,1),BB$3=DATE(YEAR($H8),MONTH($H8)+$G8*10,1)),$F8*тех!BP$10*тех!BP$6,)</f>
        <v>0</v>
      </c>
      <c r="BC8" s="64">
        <f>IF(OR(BC$3=DATE(YEAR($H8),MONTH($H8)+$G8,1),BC$3=DATE(YEAR($H8),MONTH($H8)+$G8*2,1),BC$3=DATE(YEAR($H8),MONTH($H8)+$G8*3,1),BC$3=DATE(YEAR($H8),MONTH($H8)+$G8*4,1),BC$3=DATE(YEAR($H8),MONTH($H8)+$G8*5,1),BC$3=DATE(YEAR($H8),MONTH($H8)+$G8*6,1),BC$3=DATE(YEAR($H8),MONTH($H8)+$G8*7,1),BC$3=DATE(YEAR($H8),MONTH($H8)+$G8*8,1),BC$3=DATE(YEAR($H8),MONTH($H8)+$G8*9,1),BC$3=DATE(YEAR($H8),MONTH($H8)+$G8*10,1)),$F8*тех!BQ$10*тех!BQ$6,)</f>
        <v>0</v>
      </c>
      <c r="BD8" s="64">
        <f>IF(OR(BD$3=DATE(YEAR($H8),MONTH($H8)+$G8,1),BD$3=DATE(YEAR($H8),MONTH($H8)+$G8*2,1),BD$3=DATE(YEAR($H8),MONTH($H8)+$G8*3,1),BD$3=DATE(YEAR($H8),MONTH($H8)+$G8*4,1),BD$3=DATE(YEAR($H8),MONTH($H8)+$G8*5,1),BD$3=DATE(YEAR($H8),MONTH($H8)+$G8*6,1),BD$3=DATE(YEAR($H8),MONTH($H8)+$G8*7,1),BD$3=DATE(YEAR($H8),MONTH($H8)+$G8*8,1),BD$3=DATE(YEAR($H8),MONTH($H8)+$G8*9,1),BD$3=DATE(YEAR($H8),MONTH($H8)+$G8*10,1)),$F8*тех!BR$10*тех!BR$6,)</f>
        <v>0</v>
      </c>
      <c r="BE8" s="64">
        <f>IF(OR(BE$3=DATE(YEAR($H8),MONTH($H8)+$G8,1),BE$3=DATE(YEAR($H8),MONTH($H8)+$G8*2,1),BE$3=DATE(YEAR($H8),MONTH($H8)+$G8*3,1),BE$3=DATE(YEAR($H8),MONTH($H8)+$G8*4,1),BE$3=DATE(YEAR($H8),MONTH($H8)+$G8*5,1),BE$3=DATE(YEAR($H8),MONTH($H8)+$G8*6,1),BE$3=DATE(YEAR($H8),MONTH($H8)+$G8*7,1),BE$3=DATE(YEAR($H8),MONTH($H8)+$G8*8,1),BE$3=DATE(YEAR($H8),MONTH($H8)+$G8*9,1),BE$3=DATE(YEAR($H8),MONTH($H8)+$G8*10,1)),$F8*тех!BS$10*тех!BS$6,)</f>
        <v>0</v>
      </c>
      <c r="BF8" s="64">
        <f>IF(OR(BF$3=DATE(YEAR($H8),MONTH($H8)+$G8,1),BF$3=DATE(YEAR($H8),MONTH($H8)+$G8*2,1),BF$3=DATE(YEAR($H8),MONTH($H8)+$G8*3,1),BF$3=DATE(YEAR($H8),MONTH($H8)+$G8*4,1),BF$3=DATE(YEAR($H8),MONTH($H8)+$G8*5,1),BF$3=DATE(YEAR($H8),MONTH($H8)+$G8*6,1),BF$3=DATE(YEAR($H8),MONTH($H8)+$G8*7,1),BF$3=DATE(YEAR($H8),MONTH($H8)+$G8*8,1),BF$3=DATE(YEAR($H8),MONTH($H8)+$G8*9,1),BF$3=DATE(YEAR($H8),MONTH($H8)+$G8*10,1)),$F8*тех!BT$10*тех!BT$6,)</f>
        <v>0</v>
      </c>
      <c r="BG8" s="64">
        <f>IF(OR(BG$3=DATE(YEAR($H8),MONTH($H8)+$G8,1),BG$3=DATE(YEAR($H8),MONTH($H8)+$G8*2,1),BG$3=DATE(YEAR($H8),MONTH($H8)+$G8*3,1),BG$3=DATE(YEAR($H8),MONTH($H8)+$G8*4,1),BG$3=DATE(YEAR($H8),MONTH($H8)+$G8*5,1),BG$3=DATE(YEAR($H8),MONTH($H8)+$G8*6,1),BG$3=DATE(YEAR($H8),MONTH($H8)+$G8*7,1),BG$3=DATE(YEAR($H8),MONTH($H8)+$G8*8,1),BG$3=DATE(YEAR($H8),MONTH($H8)+$G8*9,1),BG$3=DATE(YEAR($H8),MONTH($H8)+$G8*10,1)),$F8*тех!BU$10*тех!BU$6,)</f>
        <v>0</v>
      </c>
      <c r="BH8" s="64">
        <f>IF(OR(BH$3=DATE(YEAR($H8),MONTH($H8)+$G8,1),BH$3=DATE(YEAR($H8),MONTH($H8)+$G8*2,1),BH$3=DATE(YEAR($H8),MONTH($H8)+$G8*3,1),BH$3=DATE(YEAR($H8),MONTH($H8)+$G8*4,1),BH$3=DATE(YEAR($H8),MONTH($H8)+$G8*5,1),BH$3=DATE(YEAR($H8),MONTH($H8)+$G8*6,1),BH$3=DATE(YEAR($H8),MONTH($H8)+$G8*7,1),BH$3=DATE(YEAR($H8),MONTH($H8)+$G8*8,1),BH$3=DATE(YEAR($H8),MONTH($H8)+$G8*9,1),BH$3=DATE(YEAR($H8),MONTH($H8)+$G8*10,1)),$F8*тех!BV$10*тех!BV$6,)</f>
        <v>0</v>
      </c>
      <c r="BI8" s="64">
        <f>IF(OR(BI$3=DATE(YEAR($H8),MONTH($H8)+$G8,1),BI$3=DATE(YEAR($H8),MONTH($H8)+$G8*2,1),BI$3=DATE(YEAR($H8),MONTH($H8)+$G8*3,1),BI$3=DATE(YEAR($H8),MONTH($H8)+$G8*4,1),BI$3=DATE(YEAR($H8),MONTH($H8)+$G8*5,1),BI$3=DATE(YEAR($H8),MONTH($H8)+$G8*6,1),BI$3=DATE(YEAR($H8),MONTH($H8)+$G8*7,1),BI$3=DATE(YEAR($H8),MONTH($H8)+$G8*8,1),BI$3=DATE(YEAR($H8),MONTH($H8)+$G8*9,1),BI$3=DATE(YEAR($H8),MONTH($H8)+$G8*10,1)),$F8*тех!BW$10*тех!BW$6,)</f>
        <v>0</v>
      </c>
      <c r="BJ8" s="64">
        <f>IF(OR(BJ$3=DATE(YEAR($H8),MONTH($H8)+$G8,1),BJ$3=DATE(YEAR($H8),MONTH($H8)+$G8*2,1),BJ$3=DATE(YEAR($H8),MONTH($H8)+$G8*3,1),BJ$3=DATE(YEAR($H8),MONTH($H8)+$G8*4,1),BJ$3=DATE(YEAR($H8),MONTH($H8)+$G8*5,1),BJ$3=DATE(YEAR($H8),MONTH($H8)+$G8*6,1),BJ$3=DATE(YEAR($H8),MONTH($H8)+$G8*7,1),BJ$3=DATE(YEAR($H8),MONTH($H8)+$G8*8,1),BJ$3=DATE(YEAR($H8),MONTH($H8)+$G8*9,1),BJ$3=DATE(YEAR($H8),MONTH($H8)+$G8*10,1)),$F8*тех!BX$10*тех!BX$6,)</f>
        <v>0</v>
      </c>
      <c r="BK8" s="64">
        <f>IF(OR(BK$3=DATE(YEAR($H8),MONTH($H8)+$G8,1),BK$3=DATE(YEAR($H8),MONTH($H8)+$G8*2,1),BK$3=DATE(YEAR($H8),MONTH($H8)+$G8*3,1),BK$3=DATE(YEAR($H8),MONTH($H8)+$G8*4,1),BK$3=DATE(YEAR($H8),MONTH($H8)+$G8*5,1),BK$3=DATE(YEAR($H8),MONTH($H8)+$G8*6,1),BK$3=DATE(YEAR($H8),MONTH($H8)+$G8*7,1),BK$3=DATE(YEAR($H8),MONTH($H8)+$G8*8,1),BK$3=DATE(YEAR($H8),MONTH($H8)+$G8*9,1),BK$3=DATE(YEAR($H8),MONTH($H8)+$G8*10,1)),$F8*тех!BY$10*тех!BY$6,)</f>
        <v>0</v>
      </c>
      <c r="BL8" s="64">
        <f>IF(OR(BL$3=DATE(YEAR($H8),MONTH($H8)+$G8,1),BL$3=DATE(YEAR($H8),MONTH($H8)+$G8*2,1),BL$3=DATE(YEAR($H8),MONTH($H8)+$G8*3,1),BL$3=DATE(YEAR($H8),MONTH($H8)+$G8*4,1),BL$3=DATE(YEAR($H8),MONTH($H8)+$G8*5,1),BL$3=DATE(YEAR($H8),MONTH($H8)+$G8*6,1),BL$3=DATE(YEAR($H8),MONTH($H8)+$G8*7,1),BL$3=DATE(YEAR($H8),MONTH($H8)+$G8*8,1),BL$3=DATE(YEAR($H8),MONTH($H8)+$G8*9,1),BL$3=DATE(YEAR($H8),MONTH($H8)+$G8*10,1)),$F8*тех!BZ$10*тех!BZ$6,)</f>
        <v>0</v>
      </c>
      <c r="BM8" s="64">
        <f>IF(OR(BM$3=DATE(YEAR($H8),MONTH($H8)+$G8,1),BM$3=DATE(YEAR($H8),MONTH($H8)+$G8*2,1),BM$3=DATE(YEAR($H8),MONTH($H8)+$G8*3,1),BM$3=DATE(YEAR($H8),MONTH($H8)+$G8*4,1),BM$3=DATE(YEAR($H8),MONTH($H8)+$G8*5,1),BM$3=DATE(YEAR($H8),MONTH($H8)+$G8*6,1),BM$3=DATE(YEAR($H8),MONTH($H8)+$G8*7,1),BM$3=DATE(YEAR($H8),MONTH($H8)+$G8*8,1),BM$3=DATE(YEAR($H8),MONTH($H8)+$G8*9,1),BM$3=DATE(YEAR($H8),MONTH($H8)+$G8*10,1)),$F8*тех!CA$10*тех!CA$6,)</f>
        <v>0</v>
      </c>
      <c r="BN8" s="64">
        <f>IF(OR(BN$3=DATE(YEAR($H8),MONTH($H8)+$G8,1),BN$3=DATE(YEAR($H8),MONTH($H8)+$G8*2,1),BN$3=DATE(YEAR($H8),MONTH($H8)+$G8*3,1),BN$3=DATE(YEAR($H8),MONTH($H8)+$G8*4,1),BN$3=DATE(YEAR($H8),MONTH($H8)+$G8*5,1),BN$3=DATE(YEAR($H8),MONTH($H8)+$G8*6,1),BN$3=DATE(YEAR($H8),MONTH($H8)+$G8*7,1),BN$3=DATE(YEAR($H8),MONTH($H8)+$G8*8,1),BN$3=DATE(YEAR($H8),MONTH($H8)+$G8*9,1),BN$3=DATE(YEAR($H8),MONTH($H8)+$G8*10,1)),$F8*тех!CB$10*тех!CB$6,)</f>
        <v>0</v>
      </c>
      <c r="BO8" s="64">
        <f>IF(OR(BO$3=DATE(YEAR($H8),MONTH($H8)+$G8,1),BO$3=DATE(YEAR($H8),MONTH($H8)+$G8*2,1),BO$3=DATE(YEAR($H8),MONTH($H8)+$G8*3,1),BO$3=DATE(YEAR($H8),MONTH($H8)+$G8*4,1),BO$3=DATE(YEAR($H8),MONTH($H8)+$G8*5,1),BO$3=DATE(YEAR($H8),MONTH($H8)+$G8*6,1),BO$3=DATE(YEAR($H8),MONTH($H8)+$G8*7,1),BO$3=DATE(YEAR($H8),MONTH($H8)+$G8*8,1),BO$3=DATE(YEAR($H8),MONTH($H8)+$G8*9,1),BO$3=DATE(YEAR($H8),MONTH($H8)+$G8*10,1)),$F8*тех!CC$10*тех!CC$6,)</f>
        <v>0</v>
      </c>
      <c r="BP8" s="64">
        <f>IF(OR(BP$3=DATE(YEAR($H8),MONTH($H8)+$G8,1),BP$3=DATE(YEAR($H8),MONTH($H8)+$G8*2,1),BP$3=DATE(YEAR($H8),MONTH($H8)+$G8*3,1),BP$3=DATE(YEAR($H8),MONTH($H8)+$G8*4,1),BP$3=DATE(YEAR($H8),MONTH($H8)+$G8*5,1),BP$3=DATE(YEAR($H8),MONTH($H8)+$G8*6,1),BP$3=DATE(YEAR($H8),MONTH($H8)+$G8*7,1),BP$3=DATE(YEAR($H8),MONTH($H8)+$G8*8,1),BP$3=DATE(YEAR($H8),MONTH($H8)+$G8*9,1),BP$3=DATE(YEAR($H8),MONTH($H8)+$G8*10,1)),$F8*тех!CD$10*тех!CD$6,)</f>
        <v>0</v>
      </c>
      <c r="BQ8" s="64">
        <f>IF(OR(BQ$3=DATE(YEAR($H8),MONTH($H8)+$G8,1),BQ$3=DATE(YEAR($H8),MONTH($H8)+$G8*2,1),BQ$3=DATE(YEAR($H8),MONTH($H8)+$G8*3,1),BQ$3=DATE(YEAR($H8),MONTH($H8)+$G8*4,1),BQ$3=DATE(YEAR($H8),MONTH($H8)+$G8*5,1),BQ$3=DATE(YEAR($H8),MONTH($H8)+$G8*6,1),BQ$3=DATE(YEAR($H8),MONTH($H8)+$G8*7,1),BQ$3=DATE(YEAR($H8),MONTH($H8)+$G8*8,1),BQ$3=DATE(YEAR($H8),MONTH($H8)+$G8*9,1),BQ$3=DATE(YEAR($H8),MONTH($H8)+$G8*10,1)),$F8*тех!CE$10*тех!CE$6,)</f>
        <v>0</v>
      </c>
    </row>
    <row r="9" spans="2:69">
      <c r="B9" s="3">
        <v>3</v>
      </c>
      <c r="C9" s="19" t="s">
        <v>1262</v>
      </c>
      <c r="D9" s="23">
        <v>130</v>
      </c>
      <c r="E9" s="19"/>
      <c r="F9" s="76">
        <f t="shared" si="1"/>
        <v>0</v>
      </c>
      <c r="G9" s="19">
        <v>12</v>
      </c>
      <c r="H9" s="20">
        <f>Параметры!$C$11</f>
        <v>42370</v>
      </c>
      <c r="J9" s="76">
        <f>IF($H9=J$3,$F9,)*тех!X$6</f>
        <v>0</v>
      </c>
      <c r="K9" s="76">
        <f>IF($H9=K$3,$F9,)*тех!Y$6</f>
        <v>0</v>
      </c>
      <c r="L9" s="76">
        <f>IF($H9=L$3,$F9,)*тех!Z$6</f>
        <v>0</v>
      </c>
      <c r="M9" s="76">
        <f>IF($H9=M$3,$F9,)*тех!AA$6</f>
        <v>0</v>
      </c>
      <c r="N9" s="76">
        <f>IF($H9=N$3,$F9,)*тех!AB$6</f>
        <v>0</v>
      </c>
      <c r="O9" s="76">
        <f>IF($H9=O$3,$F9,)*тех!AC$6</f>
        <v>0</v>
      </c>
      <c r="P9" s="64">
        <f>IF(OR(P$3=DATE(YEAR($H9),MONTH($H9)+$G9,1),P$3=DATE(YEAR($H9),MONTH($H9)+$G9*2,1),P$3=DATE(YEAR($H9),MONTH($H9)+$G9*3,1),P$3=DATE(YEAR($H9),MONTH($H9)+$G9*4,1),P$3=DATE(YEAR($H9),MONTH($H9)+$G9*5,1),P$3=DATE(YEAR($H9),MONTH($H9)+$G9*6,1),P$3=DATE(YEAR($H9),MONTH($H9)+$G9*7,1),P$3=DATE(YEAR($H9),MONTH($H9)+$G9*8,1),P$3=DATE(YEAR($H9),MONTH($H9)+$G9*9,1),P$3=DATE(YEAR($H9),MONTH($H9)+$G9*10,1)),$F9*тех!AD$10*тех!AD$6,)</f>
        <v>0</v>
      </c>
      <c r="Q9" s="64">
        <f>IF(OR(Q$3=DATE(YEAR($H9),MONTH($H9)+$G9,1),Q$3=DATE(YEAR($H9),MONTH($H9)+$G9*2,1),Q$3=DATE(YEAR($H9),MONTH($H9)+$G9*3,1),Q$3=DATE(YEAR($H9),MONTH($H9)+$G9*4,1),Q$3=DATE(YEAR($H9),MONTH($H9)+$G9*5,1),Q$3=DATE(YEAR($H9),MONTH($H9)+$G9*6,1),Q$3=DATE(YEAR($H9),MONTH($H9)+$G9*7,1),Q$3=DATE(YEAR($H9),MONTH($H9)+$G9*8,1),Q$3=DATE(YEAR($H9),MONTH($H9)+$G9*9,1),Q$3=DATE(YEAR($H9),MONTH($H9)+$G9*10,1)),$F9*тех!AE$10*тех!AE$6,)</f>
        <v>0</v>
      </c>
      <c r="R9" s="64">
        <f>IF(OR(R$3=DATE(YEAR($H9),MONTH($H9)+$G9,1),R$3=DATE(YEAR($H9),MONTH($H9)+$G9*2,1),R$3=DATE(YEAR($H9),MONTH($H9)+$G9*3,1),R$3=DATE(YEAR($H9),MONTH($H9)+$G9*4,1),R$3=DATE(YEAR($H9),MONTH($H9)+$G9*5,1),R$3=DATE(YEAR($H9),MONTH($H9)+$G9*6,1),R$3=DATE(YEAR($H9),MONTH($H9)+$G9*7,1),R$3=DATE(YEAR($H9),MONTH($H9)+$G9*8,1),R$3=DATE(YEAR($H9),MONTH($H9)+$G9*9,1),R$3=DATE(YEAR($H9),MONTH($H9)+$G9*10,1)),$F9*тех!AF$10*тех!AF$6,)</f>
        <v>0</v>
      </c>
      <c r="S9" s="64">
        <f>IF(OR(S$3=DATE(YEAR($H9),MONTH($H9)+$G9,1),S$3=DATE(YEAR($H9),MONTH($H9)+$G9*2,1),S$3=DATE(YEAR($H9),MONTH($H9)+$G9*3,1),S$3=DATE(YEAR($H9),MONTH($H9)+$G9*4,1),S$3=DATE(YEAR($H9),MONTH($H9)+$G9*5,1),S$3=DATE(YEAR($H9),MONTH($H9)+$G9*6,1),S$3=DATE(YEAR($H9),MONTH($H9)+$G9*7,1),S$3=DATE(YEAR($H9),MONTH($H9)+$G9*8,1),S$3=DATE(YEAR($H9),MONTH($H9)+$G9*9,1),S$3=DATE(YEAR($H9),MONTH($H9)+$G9*10,1)),$F9*тех!AG$10*тех!AG$6,)</f>
        <v>0</v>
      </c>
      <c r="T9" s="64">
        <f>IF(OR(T$3=DATE(YEAR($H9),MONTH($H9)+$G9,1),T$3=DATE(YEAR($H9),MONTH($H9)+$G9*2,1),T$3=DATE(YEAR($H9),MONTH($H9)+$G9*3,1),T$3=DATE(YEAR($H9),MONTH($H9)+$G9*4,1),T$3=DATE(YEAR($H9),MONTH($H9)+$G9*5,1),T$3=DATE(YEAR($H9),MONTH($H9)+$G9*6,1),T$3=DATE(YEAR($H9),MONTH($H9)+$G9*7,1),T$3=DATE(YEAR($H9),MONTH($H9)+$G9*8,1),T$3=DATE(YEAR($H9),MONTH($H9)+$G9*9,1),T$3=DATE(YEAR($H9),MONTH($H9)+$G9*10,1)),$F9*тех!AH$10*тех!AH$6,)</f>
        <v>0</v>
      </c>
      <c r="U9" s="64">
        <f>IF(OR(U$3=DATE(YEAR($H9),MONTH($H9)+$G9,1),U$3=DATE(YEAR($H9),MONTH($H9)+$G9*2,1),U$3=DATE(YEAR($H9),MONTH($H9)+$G9*3,1),U$3=DATE(YEAR($H9),MONTH($H9)+$G9*4,1),U$3=DATE(YEAR($H9),MONTH($H9)+$G9*5,1),U$3=DATE(YEAR($H9),MONTH($H9)+$G9*6,1),U$3=DATE(YEAR($H9),MONTH($H9)+$G9*7,1),U$3=DATE(YEAR($H9),MONTH($H9)+$G9*8,1),U$3=DATE(YEAR($H9),MONTH($H9)+$G9*9,1),U$3=DATE(YEAR($H9),MONTH($H9)+$G9*10,1)),$F9*тех!AI$10*тех!AI$6,)</f>
        <v>0</v>
      </c>
      <c r="V9" s="64">
        <f>IF(OR(V$3=DATE(YEAR($H9),MONTH($H9)+$G9,1),V$3=DATE(YEAR($H9),MONTH($H9)+$G9*2,1),V$3=DATE(YEAR($H9),MONTH($H9)+$G9*3,1),V$3=DATE(YEAR($H9),MONTH($H9)+$G9*4,1),V$3=DATE(YEAR($H9),MONTH($H9)+$G9*5,1),V$3=DATE(YEAR($H9),MONTH($H9)+$G9*6,1),V$3=DATE(YEAR($H9),MONTH($H9)+$G9*7,1),V$3=DATE(YEAR($H9),MONTH($H9)+$G9*8,1),V$3=DATE(YEAR($H9),MONTH($H9)+$G9*9,1),V$3=DATE(YEAR($H9),MONTH($H9)+$G9*10,1)),$F9*тех!AJ$10*тех!AJ$6,)</f>
        <v>0</v>
      </c>
      <c r="W9" s="64">
        <f>IF(OR(W$3=DATE(YEAR($H9),MONTH($H9)+$G9,1),W$3=DATE(YEAR($H9),MONTH($H9)+$G9*2,1),W$3=DATE(YEAR($H9),MONTH($H9)+$G9*3,1),W$3=DATE(YEAR($H9),MONTH($H9)+$G9*4,1),W$3=DATE(YEAR($H9),MONTH($H9)+$G9*5,1),W$3=DATE(YEAR($H9),MONTH($H9)+$G9*6,1),W$3=DATE(YEAR($H9),MONTH($H9)+$G9*7,1),W$3=DATE(YEAR($H9),MONTH($H9)+$G9*8,1),W$3=DATE(YEAR($H9),MONTH($H9)+$G9*9,1),W$3=DATE(YEAR($H9),MONTH($H9)+$G9*10,1)),$F9*тех!AK$10*тех!AK$6,)</f>
        <v>0</v>
      </c>
      <c r="X9" s="64">
        <f>IF(OR(X$3=DATE(YEAR($H9),MONTH($H9)+$G9,1),X$3=DATE(YEAR($H9),MONTH($H9)+$G9*2,1),X$3=DATE(YEAR($H9),MONTH($H9)+$G9*3,1),X$3=DATE(YEAR($H9),MONTH($H9)+$G9*4,1),X$3=DATE(YEAR($H9),MONTH($H9)+$G9*5,1),X$3=DATE(YEAR($H9),MONTH($H9)+$G9*6,1),X$3=DATE(YEAR($H9),MONTH($H9)+$G9*7,1),X$3=DATE(YEAR($H9),MONTH($H9)+$G9*8,1),X$3=DATE(YEAR($H9),MONTH($H9)+$G9*9,1),X$3=DATE(YEAR($H9),MONTH($H9)+$G9*10,1)),$F9*тех!AL$10*тех!AL$6,)</f>
        <v>0</v>
      </c>
      <c r="Y9" s="64">
        <f>IF(OR(Y$3=DATE(YEAR($H9),MONTH($H9)+$G9,1),Y$3=DATE(YEAR($H9),MONTH($H9)+$G9*2,1),Y$3=DATE(YEAR($H9),MONTH($H9)+$G9*3,1),Y$3=DATE(YEAR($H9),MONTH($H9)+$G9*4,1),Y$3=DATE(YEAR($H9),MONTH($H9)+$G9*5,1),Y$3=DATE(YEAR($H9),MONTH($H9)+$G9*6,1),Y$3=DATE(YEAR($H9),MONTH($H9)+$G9*7,1),Y$3=DATE(YEAR($H9),MONTH($H9)+$G9*8,1),Y$3=DATE(YEAR($H9),MONTH($H9)+$G9*9,1),Y$3=DATE(YEAR($H9),MONTH($H9)+$G9*10,1)),$F9*тех!AM$10*тех!AM$6,)</f>
        <v>0</v>
      </c>
      <c r="Z9" s="64">
        <f>IF(OR(Z$3=DATE(YEAR($H9),MONTH($H9)+$G9,1),Z$3=DATE(YEAR($H9),MONTH($H9)+$G9*2,1),Z$3=DATE(YEAR($H9),MONTH($H9)+$G9*3,1),Z$3=DATE(YEAR($H9),MONTH($H9)+$G9*4,1),Z$3=DATE(YEAR($H9),MONTH($H9)+$G9*5,1),Z$3=DATE(YEAR($H9),MONTH($H9)+$G9*6,1),Z$3=DATE(YEAR($H9),MONTH($H9)+$G9*7,1),Z$3=DATE(YEAR($H9),MONTH($H9)+$G9*8,1),Z$3=DATE(YEAR($H9),MONTH($H9)+$G9*9,1),Z$3=DATE(YEAR($H9),MONTH($H9)+$G9*10,1)),$F9*тех!AN$10*тех!AN$6,)</f>
        <v>0</v>
      </c>
      <c r="AA9" s="64">
        <f>IF(OR(AA$3=DATE(YEAR($H9),MONTH($H9)+$G9,1),AA$3=DATE(YEAR($H9),MONTH($H9)+$G9*2,1),AA$3=DATE(YEAR($H9),MONTH($H9)+$G9*3,1),AA$3=DATE(YEAR($H9),MONTH($H9)+$G9*4,1),AA$3=DATE(YEAR($H9),MONTH($H9)+$G9*5,1),AA$3=DATE(YEAR($H9),MONTH($H9)+$G9*6,1),AA$3=DATE(YEAR($H9),MONTH($H9)+$G9*7,1),AA$3=DATE(YEAR($H9),MONTH($H9)+$G9*8,1),AA$3=DATE(YEAR($H9),MONTH($H9)+$G9*9,1),AA$3=DATE(YEAR($H9),MONTH($H9)+$G9*10,1)),$F9*тех!AO$10*тех!AO$6,)</f>
        <v>0</v>
      </c>
      <c r="AB9" s="64">
        <f>IF(OR(AB$3=DATE(YEAR($H9),MONTH($H9)+$G9,1),AB$3=DATE(YEAR($H9),MONTH($H9)+$G9*2,1),AB$3=DATE(YEAR($H9),MONTH($H9)+$G9*3,1),AB$3=DATE(YEAR($H9),MONTH($H9)+$G9*4,1),AB$3=DATE(YEAR($H9),MONTH($H9)+$G9*5,1),AB$3=DATE(YEAR($H9),MONTH($H9)+$G9*6,1),AB$3=DATE(YEAR($H9),MONTH($H9)+$G9*7,1),AB$3=DATE(YEAR($H9),MONTH($H9)+$G9*8,1),AB$3=DATE(YEAR($H9),MONTH($H9)+$G9*9,1),AB$3=DATE(YEAR($H9),MONTH($H9)+$G9*10,1)),$F9*тех!AP$10*тех!AP$6,)</f>
        <v>0</v>
      </c>
      <c r="AC9" s="64">
        <f>IF(OR(AC$3=DATE(YEAR($H9),MONTH($H9)+$G9,1),AC$3=DATE(YEAR($H9),MONTH($H9)+$G9*2,1),AC$3=DATE(YEAR($H9),MONTH($H9)+$G9*3,1),AC$3=DATE(YEAR($H9),MONTH($H9)+$G9*4,1),AC$3=DATE(YEAR($H9),MONTH($H9)+$G9*5,1),AC$3=DATE(YEAR($H9),MONTH($H9)+$G9*6,1),AC$3=DATE(YEAR($H9),MONTH($H9)+$G9*7,1),AC$3=DATE(YEAR($H9),MONTH($H9)+$G9*8,1),AC$3=DATE(YEAR($H9),MONTH($H9)+$G9*9,1),AC$3=DATE(YEAR($H9),MONTH($H9)+$G9*10,1)),$F9*тех!AQ$10*тех!AQ$6,)</f>
        <v>0</v>
      </c>
      <c r="AD9" s="64">
        <f>IF(OR(AD$3=DATE(YEAR($H9),MONTH($H9)+$G9,1),AD$3=DATE(YEAR($H9),MONTH($H9)+$G9*2,1),AD$3=DATE(YEAR($H9),MONTH($H9)+$G9*3,1),AD$3=DATE(YEAR($H9),MONTH($H9)+$G9*4,1),AD$3=DATE(YEAR($H9),MONTH($H9)+$G9*5,1),AD$3=DATE(YEAR($H9),MONTH($H9)+$G9*6,1),AD$3=DATE(YEAR($H9),MONTH($H9)+$G9*7,1),AD$3=DATE(YEAR($H9),MONTH($H9)+$G9*8,1),AD$3=DATE(YEAR($H9),MONTH($H9)+$G9*9,1),AD$3=DATE(YEAR($H9),MONTH($H9)+$G9*10,1)),$F9*тех!AR$10*тех!AR$6,)</f>
        <v>0</v>
      </c>
      <c r="AE9" s="64">
        <f>IF(OR(AE$3=DATE(YEAR($H9),MONTH($H9)+$G9,1),AE$3=DATE(YEAR($H9),MONTH($H9)+$G9*2,1),AE$3=DATE(YEAR($H9),MONTH($H9)+$G9*3,1),AE$3=DATE(YEAR($H9),MONTH($H9)+$G9*4,1),AE$3=DATE(YEAR($H9),MONTH($H9)+$G9*5,1),AE$3=DATE(YEAR($H9),MONTH($H9)+$G9*6,1),AE$3=DATE(YEAR($H9),MONTH($H9)+$G9*7,1),AE$3=DATE(YEAR($H9),MONTH($H9)+$G9*8,1),AE$3=DATE(YEAR($H9),MONTH($H9)+$G9*9,1),AE$3=DATE(YEAR($H9),MONTH($H9)+$G9*10,1)),$F9*тех!AS$10*тех!AS$6,)</f>
        <v>0</v>
      </c>
      <c r="AF9" s="64">
        <f>IF(OR(AF$3=DATE(YEAR($H9),MONTH($H9)+$G9,1),AF$3=DATE(YEAR($H9),MONTH($H9)+$G9*2,1),AF$3=DATE(YEAR($H9),MONTH($H9)+$G9*3,1),AF$3=DATE(YEAR($H9),MONTH($H9)+$G9*4,1),AF$3=DATE(YEAR($H9),MONTH($H9)+$G9*5,1),AF$3=DATE(YEAR($H9),MONTH($H9)+$G9*6,1),AF$3=DATE(YEAR($H9),MONTH($H9)+$G9*7,1),AF$3=DATE(YEAR($H9),MONTH($H9)+$G9*8,1),AF$3=DATE(YEAR($H9),MONTH($H9)+$G9*9,1),AF$3=DATE(YEAR($H9),MONTH($H9)+$G9*10,1)),$F9*тех!AT$10*тех!AT$6,)</f>
        <v>0</v>
      </c>
      <c r="AG9" s="64">
        <f>IF(OR(AG$3=DATE(YEAR($H9),MONTH($H9)+$G9,1),AG$3=DATE(YEAR($H9),MONTH($H9)+$G9*2,1),AG$3=DATE(YEAR($H9),MONTH($H9)+$G9*3,1),AG$3=DATE(YEAR($H9),MONTH($H9)+$G9*4,1),AG$3=DATE(YEAR($H9),MONTH($H9)+$G9*5,1),AG$3=DATE(YEAR($H9),MONTH($H9)+$G9*6,1),AG$3=DATE(YEAR($H9),MONTH($H9)+$G9*7,1),AG$3=DATE(YEAR($H9),MONTH($H9)+$G9*8,1),AG$3=DATE(YEAR($H9),MONTH($H9)+$G9*9,1),AG$3=DATE(YEAR($H9),MONTH($H9)+$G9*10,1)),$F9*тех!AU$10*тех!AU$6,)</f>
        <v>0</v>
      </c>
      <c r="AH9" s="64">
        <f>IF(OR(AH$3=DATE(YEAR($H9),MONTH($H9)+$G9,1),AH$3=DATE(YEAR($H9),MONTH($H9)+$G9*2,1),AH$3=DATE(YEAR($H9),MONTH($H9)+$G9*3,1),AH$3=DATE(YEAR($H9),MONTH($H9)+$G9*4,1),AH$3=DATE(YEAR($H9),MONTH($H9)+$G9*5,1),AH$3=DATE(YEAR($H9),MONTH($H9)+$G9*6,1),AH$3=DATE(YEAR($H9),MONTH($H9)+$G9*7,1),AH$3=DATE(YEAR($H9),MONTH($H9)+$G9*8,1),AH$3=DATE(YEAR($H9),MONTH($H9)+$G9*9,1),AH$3=DATE(YEAR($H9),MONTH($H9)+$G9*10,1)),$F9*тех!AV$10*тех!AV$6,)</f>
        <v>0</v>
      </c>
      <c r="AI9" s="64">
        <f>IF(OR(AI$3=DATE(YEAR($H9),MONTH($H9)+$G9,1),AI$3=DATE(YEAR($H9),MONTH($H9)+$G9*2,1),AI$3=DATE(YEAR($H9),MONTH($H9)+$G9*3,1),AI$3=DATE(YEAR($H9),MONTH($H9)+$G9*4,1),AI$3=DATE(YEAR($H9),MONTH($H9)+$G9*5,1),AI$3=DATE(YEAR($H9),MONTH($H9)+$G9*6,1),AI$3=DATE(YEAR($H9),MONTH($H9)+$G9*7,1),AI$3=DATE(YEAR($H9),MONTH($H9)+$G9*8,1),AI$3=DATE(YEAR($H9),MONTH($H9)+$G9*9,1),AI$3=DATE(YEAR($H9),MONTH($H9)+$G9*10,1)),$F9*тех!AW$10*тех!AW$6,)</f>
        <v>0</v>
      </c>
      <c r="AJ9" s="64">
        <f>IF(OR(AJ$3=DATE(YEAR($H9),MONTH($H9)+$G9,1),AJ$3=DATE(YEAR($H9),MONTH($H9)+$G9*2,1),AJ$3=DATE(YEAR($H9),MONTH($H9)+$G9*3,1),AJ$3=DATE(YEAR($H9),MONTH($H9)+$G9*4,1),AJ$3=DATE(YEAR($H9),MONTH($H9)+$G9*5,1),AJ$3=DATE(YEAR($H9),MONTH($H9)+$G9*6,1),AJ$3=DATE(YEAR($H9),MONTH($H9)+$G9*7,1),AJ$3=DATE(YEAR($H9),MONTH($H9)+$G9*8,1),AJ$3=DATE(YEAR($H9),MONTH($H9)+$G9*9,1),AJ$3=DATE(YEAR($H9),MONTH($H9)+$G9*10,1)),$F9*тех!AX$10*тех!AX$6,)</f>
        <v>0</v>
      </c>
      <c r="AK9" s="64">
        <f>IF(OR(AK$3=DATE(YEAR($H9),MONTH($H9)+$G9,1),AK$3=DATE(YEAR($H9),MONTH($H9)+$G9*2,1),AK$3=DATE(YEAR($H9),MONTH($H9)+$G9*3,1),AK$3=DATE(YEAR($H9),MONTH($H9)+$G9*4,1),AK$3=DATE(YEAR($H9),MONTH($H9)+$G9*5,1),AK$3=DATE(YEAR($H9),MONTH($H9)+$G9*6,1),AK$3=DATE(YEAR($H9),MONTH($H9)+$G9*7,1),AK$3=DATE(YEAR($H9),MONTH($H9)+$G9*8,1),AK$3=DATE(YEAR($H9),MONTH($H9)+$G9*9,1),AK$3=DATE(YEAR($H9),MONTH($H9)+$G9*10,1)),$F9*тех!AY$10*тех!AY$6,)</f>
        <v>0</v>
      </c>
      <c r="AL9" s="64">
        <f>IF(OR(AL$3=DATE(YEAR($H9),MONTH($H9)+$G9,1),AL$3=DATE(YEAR($H9),MONTH($H9)+$G9*2,1),AL$3=DATE(YEAR($H9),MONTH($H9)+$G9*3,1),AL$3=DATE(YEAR($H9),MONTH($H9)+$G9*4,1),AL$3=DATE(YEAR($H9),MONTH($H9)+$G9*5,1),AL$3=DATE(YEAR($H9),MONTH($H9)+$G9*6,1),AL$3=DATE(YEAR($H9),MONTH($H9)+$G9*7,1),AL$3=DATE(YEAR($H9),MONTH($H9)+$G9*8,1),AL$3=DATE(YEAR($H9),MONTH($H9)+$G9*9,1),AL$3=DATE(YEAR($H9),MONTH($H9)+$G9*10,1)),$F9*тех!AZ$10*тех!AZ$6,)</f>
        <v>0</v>
      </c>
      <c r="AM9" s="64">
        <f>IF(OR(AM$3=DATE(YEAR($H9),MONTH($H9)+$G9,1),AM$3=DATE(YEAR($H9),MONTH($H9)+$G9*2,1),AM$3=DATE(YEAR($H9),MONTH($H9)+$G9*3,1),AM$3=DATE(YEAR($H9),MONTH($H9)+$G9*4,1),AM$3=DATE(YEAR($H9),MONTH($H9)+$G9*5,1),AM$3=DATE(YEAR($H9),MONTH($H9)+$G9*6,1),AM$3=DATE(YEAR($H9),MONTH($H9)+$G9*7,1),AM$3=DATE(YEAR($H9),MONTH($H9)+$G9*8,1),AM$3=DATE(YEAR($H9),MONTH($H9)+$G9*9,1),AM$3=DATE(YEAR($H9),MONTH($H9)+$G9*10,1)),$F9*тех!BA$10*тех!BA$6,)</f>
        <v>0</v>
      </c>
      <c r="AN9" s="64">
        <f>IF(OR(AN$3=DATE(YEAR($H9),MONTH($H9)+$G9,1),AN$3=DATE(YEAR($H9),MONTH($H9)+$G9*2,1),AN$3=DATE(YEAR($H9),MONTH($H9)+$G9*3,1),AN$3=DATE(YEAR($H9),MONTH($H9)+$G9*4,1),AN$3=DATE(YEAR($H9),MONTH($H9)+$G9*5,1),AN$3=DATE(YEAR($H9),MONTH($H9)+$G9*6,1),AN$3=DATE(YEAR($H9),MONTH($H9)+$G9*7,1),AN$3=DATE(YEAR($H9),MONTH($H9)+$G9*8,1),AN$3=DATE(YEAR($H9),MONTH($H9)+$G9*9,1),AN$3=DATE(YEAR($H9),MONTH($H9)+$G9*10,1)),$F9*тех!BB$10*тех!BB$6,)</f>
        <v>0</v>
      </c>
      <c r="AO9" s="64">
        <f>IF(OR(AO$3=DATE(YEAR($H9),MONTH($H9)+$G9,1),AO$3=DATE(YEAR($H9),MONTH($H9)+$G9*2,1),AO$3=DATE(YEAR($H9),MONTH($H9)+$G9*3,1),AO$3=DATE(YEAR($H9),MONTH($H9)+$G9*4,1),AO$3=DATE(YEAR($H9),MONTH($H9)+$G9*5,1),AO$3=DATE(YEAR($H9),MONTH($H9)+$G9*6,1),AO$3=DATE(YEAR($H9),MONTH($H9)+$G9*7,1),AO$3=DATE(YEAR($H9),MONTH($H9)+$G9*8,1),AO$3=DATE(YEAR($H9),MONTH($H9)+$G9*9,1),AO$3=DATE(YEAR($H9),MONTH($H9)+$G9*10,1)),$F9*тех!BC$10*тех!BC$6,)</f>
        <v>0</v>
      </c>
      <c r="AP9" s="64">
        <f>IF(OR(AP$3=DATE(YEAR($H9),MONTH($H9)+$G9,1),AP$3=DATE(YEAR($H9),MONTH($H9)+$G9*2,1),AP$3=DATE(YEAR($H9),MONTH($H9)+$G9*3,1),AP$3=DATE(YEAR($H9),MONTH($H9)+$G9*4,1),AP$3=DATE(YEAR($H9),MONTH($H9)+$G9*5,1),AP$3=DATE(YEAR($H9),MONTH($H9)+$G9*6,1),AP$3=DATE(YEAR($H9),MONTH($H9)+$G9*7,1),AP$3=DATE(YEAR($H9),MONTH($H9)+$G9*8,1),AP$3=DATE(YEAR($H9),MONTH($H9)+$G9*9,1),AP$3=DATE(YEAR($H9),MONTH($H9)+$G9*10,1)),$F9*тех!BD$10*тех!BD$6,)</f>
        <v>0</v>
      </c>
      <c r="AQ9" s="64">
        <f>IF(OR(AQ$3=DATE(YEAR($H9),MONTH($H9)+$G9,1),AQ$3=DATE(YEAR($H9),MONTH($H9)+$G9*2,1),AQ$3=DATE(YEAR($H9),MONTH($H9)+$G9*3,1),AQ$3=DATE(YEAR($H9),MONTH($H9)+$G9*4,1),AQ$3=DATE(YEAR($H9),MONTH($H9)+$G9*5,1),AQ$3=DATE(YEAR($H9),MONTH($H9)+$G9*6,1),AQ$3=DATE(YEAR($H9),MONTH($H9)+$G9*7,1),AQ$3=DATE(YEAR($H9),MONTH($H9)+$G9*8,1),AQ$3=DATE(YEAR($H9),MONTH($H9)+$G9*9,1),AQ$3=DATE(YEAR($H9),MONTH($H9)+$G9*10,1)),$F9*тех!BE$10*тех!BE$6,)</f>
        <v>0</v>
      </c>
      <c r="AR9" s="64">
        <f>IF(OR(AR$3=DATE(YEAR($H9),MONTH($H9)+$G9,1),AR$3=DATE(YEAR($H9),MONTH($H9)+$G9*2,1),AR$3=DATE(YEAR($H9),MONTH($H9)+$G9*3,1),AR$3=DATE(YEAR($H9),MONTH($H9)+$G9*4,1),AR$3=DATE(YEAR($H9),MONTH($H9)+$G9*5,1),AR$3=DATE(YEAR($H9),MONTH($H9)+$G9*6,1),AR$3=DATE(YEAR($H9),MONTH($H9)+$G9*7,1),AR$3=DATE(YEAR($H9),MONTH($H9)+$G9*8,1),AR$3=DATE(YEAR($H9),MONTH($H9)+$G9*9,1),AR$3=DATE(YEAR($H9),MONTH($H9)+$G9*10,1)),$F9*тех!BF$10*тех!BF$6,)</f>
        <v>0</v>
      </c>
      <c r="AS9" s="64">
        <f>IF(OR(AS$3=DATE(YEAR($H9),MONTH($H9)+$G9,1),AS$3=DATE(YEAR($H9),MONTH($H9)+$G9*2,1),AS$3=DATE(YEAR($H9),MONTH($H9)+$G9*3,1),AS$3=DATE(YEAR($H9),MONTH($H9)+$G9*4,1),AS$3=DATE(YEAR($H9),MONTH($H9)+$G9*5,1),AS$3=DATE(YEAR($H9),MONTH($H9)+$G9*6,1),AS$3=DATE(YEAR($H9),MONTH($H9)+$G9*7,1),AS$3=DATE(YEAR($H9),MONTH($H9)+$G9*8,1),AS$3=DATE(YEAR($H9),MONTH($H9)+$G9*9,1),AS$3=DATE(YEAR($H9),MONTH($H9)+$G9*10,1)),$F9*тех!BG$10*тех!BG$6,)</f>
        <v>0</v>
      </c>
      <c r="AT9" s="64">
        <f>IF(OR(AT$3=DATE(YEAR($H9),MONTH($H9)+$G9,1),AT$3=DATE(YEAR($H9),MONTH($H9)+$G9*2,1),AT$3=DATE(YEAR($H9),MONTH($H9)+$G9*3,1),AT$3=DATE(YEAR($H9),MONTH($H9)+$G9*4,1),AT$3=DATE(YEAR($H9),MONTH($H9)+$G9*5,1),AT$3=DATE(YEAR($H9),MONTH($H9)+$G9*6,1),AT$3=DATE(YEAR($H9),MONTH($H9)+$G9*7,1),AT$3=DATE(YEAR($H9),MONTH($H9)+$G9*8,1),AT$3=DATE(YEAR($H9),MONTH($H9)+$G9*9,1),AT$3=DATE(YEAR($H9),MONTH($H9)+$G9*10,1)),$F9*тех!BH$10*тех!BH$6,)</f>
        <v>0</v>
      </c>
      <c r="AU9" s="64">
        <f>IF(OR(AU$3=DATE(YEAR($H9),MONTH($H9)+$G9,1),AU$3=DATE(YEAR($H9),MONTH($H9)+$G9*2,1),AU$3=DATE(YEAR($H9),MONTH($H9)+$G9*3,1),AU$3=DATE(YEAR($H9),MONTH($H9)+$G9*4,1),AU$3=DATE(YEAR($H9),MONTH($H9)+$G9*5,1),AU$3=DATE(YEAR($H9),MONTH($H9)+$G9*6,1),AU$3=DATE(YEAR($H9),MONTH($H9)+$G9*7,1),AU$3=DATE(YEAR($H9),MONTH($H9)+$G9*8,1),AU$3=DATE(YEAR($H9),MONTH($H9)+$G9*9,1),AU$3=DATE(YEAR($H9),MONTH($H9)+$G9*10,1)),$F9*тех!BI$10*тех!BI$6,)</f>
        <v>0</v>
      </c>
      <c r="AV9" s="64">
        <f>IF(OR(AV$3=DATE(YEAR($H9),MONTH($H9)+$G9,1),AV$3=DATE(YEAR($H9),MONTH($H9)+$G9*2,1),AV$3=DATE(YEAR($H9),MONTH($H9)+$G9*3,1),AV$3=DATE(YEAR($H9),MONTH($H9)+$G9*4,1),AV$3=DATE(YEAR($H9),MONTH($H9)+$G9*5,1),AV$3=DATE(YEAR($H9),MONTH($H9)+$G9*6,1),AV$3=DATE(YEAR($H9),MONTH($H9)+$G9*7,1),AV$3=DATE(YEAR($H9),MONTH($H9)+$G9*8,1),AV$3=DATE(YEAR($H9),MONTH($H9)+$G9*9,1),AV$3=DATE(YEAR($H9),MONTH($H9)+$G9*10,1)),$F9*тех!BJ$10*тех!BJ$6,)</f>
        <v>0</v>
      </c>
      <c r="AW9" s="64">
        <f>IF(OR(AW$3=DATE(YEAR($H9),MONTH($H9)+$G9,1),AW$3=DATE(YEAR($H9),MONTH($H9)+$G9*2,1),AW$3=DATE(YEAR($H9),MONTH($H9)+$G9*3,1),AW$3=DATE(YEAR($H9),MONTH($H9)+$G9*4,1),AW$3=DATE(YEAR($H9),MONTH($H9)+$G9*5,1),AW$3=DATE(YEAR($H9),MONTH($H9)+$G9*6,1),AW$3=DATE(YEAR($H9),MONTH($H9)+$G9*7,1),AW$3=DATE(YEAR($H9),MONTH($H9)+$G9*8,1),AW$3=DATE(YEAR($H9),MONTH($H9)+$G9*9,1),AW$3=DATE(YEAR($H9),MONTH($H9)+$G9*10,1)),$F9*тех!BK$10*тех!BK$6,)</f>
        <v>0</v>
      </c>
      <c r="AX9" s="64">
        <f>IF(OR(AX$3=DATE(YEAR($H9),MONTH($H9)+$G9,1),AX$3=DATE(YEAR($H9),MONTH($H9)+$G9*2,1),AX$3=DATE(YEAR($H9),MONTH($H9)+$G9*3,1),AX$3=DATE(YEAR($H9),MONTH($H9)+$G9*4,1),AX$3=DATE(YEAR($H9),MONTH($H9)+$G9*5,1),AX$3=DATE(YEAR($H9),MONTH($H9)+$G9*6,1),AX$3=DATE(YEAR($H9),MONTH($H9)+$G9*7,1),AX$3=DATE(YEAR($H9),MONTH($H9)+$G9*8,1),AX$3=DATE(YEAR($H9),MONTH($H9)+$G9*9,1),AX$3=DATE(YEAR($H9),MONTH($H9)+$G9*10,1)),$F9*тех!BL$10*тех!BL$6,)</f>
        <v>0</v>
      </c>
      <c r="AY9" s="64">
        <f>IF(OR(AY$3=DATE(YEAR($H9),MONTH($H9)+$G9,1),AY$3=DATE(YEAR($H9),MONTH($H9)+$G9*2,1),AY$3=DATE(YEAR($H9),MONTH($H9)+$G9*3,1),AY$3=DATE(YEAR($H9),MONTH($H9)+$G9*4,1),AY$3=DATE(YEAR($H9),MONTH($H9)+$G9*5,1),AY$3=DATE(YEAR($H9),MONTH($H9)+$G9*6,1),AY$3=DATE(YEAR($H9),MONTH($H9)+$G9*7,1),AY$3=DATE(YEAR($H9),MONTH($H9)+$G9*8,1),AY$3=DATE(YEAR($H9),MONTH($H9)+$G9*9,1),AY$3=DATE(YEAR($H9),MONTH($H9)+$G9*10,1)),$F9*тех!BM$10*тех!BM$6,)</f>
        <v>0</v>
      </c>
      <c r="AZ9" s="64">
        <f>IF(OR(AZ$3=DATE(YEAR($H9),MONTH($H9)+$G9,1),AZ$3=DATE(YEAR($H9),MONTH($H9)+$G9*2,1),AZ$3=DATE(YEAR($H9),MONTH($H9)+$G9*3,1),AZ$3=DATE(YEAR($H9),MONTH($H9)+$G9*4,1),AZ$3=DATE(YEAR($H9),MONTH($H9)+$G9*5,1),AZ$3=DATE(YEAR($H9),MONTH($H9)+$G9*6,1),AZ$3=DATE(YEAR($H9),MONTH($H9)+$G9*7,1),AZ$3=DATE(YEAR($H9),MONTH($H9)+$G9*8,1),AZ$3=DATE(YEAR($H9),MONTH($H9)+$G9*9,1),AZ$3=DATE(YEAR($H9),MONTH($H9)+$G9*10,1)),$F9*тех!BN$10*тех!BN$6,)</f>
        <v>0</v>
      </c>
      <c r="BA9" s="64">
        <f>IF(OR(BA$3=DATE(YEAR($H9),MONTH($H9)+$G9,1),BA$3=DATE(YEAR($H9),MONTH($H9)+$G9*2,1),BA$3=DATE(YEAR($H9),MONTH($H9)+$G9*3,1),BA$3=DATE(YEAR($H9),MONTH($H9)+$G9*4,1),BA$3=DATE(YEAR($H9),MONTH($H9)+$G9*5,1),BA$3=DATE(YEAR($H9),MONTH($H9)+$G9*6,1),BA$3=DATE(YEAR($H9),MONTH($H9)+$G9*7,1),BA$3=DATE(YEAR($H9),MONTH($H9)+$G9*8,1),BA$3=DATE(YEAR($H9),MONTH($H9)+$G9*9,1),BA$3=DATE(YEAR($H9),MONTH($H9)+$G9*10,1)),$F9*тех!BO$10*тех!BO$6,)</f>
        <v>0</v>
      </c>
      <c r="BB9" s="64">
        <f>IF(OR(BB$3=DATE(YEAR($H9),MONTH($H9)+$G9,1),BB$3=DATE(YEAR($H9),MONTH($H9)+$G9*2,1),BB$3=DATE(YEAR($H9),MONTH($H9)+$G9*3,1),BB$3=DATE(YEAR($H9),MONTH($H9)+$G9*4,1),BB$3=DATE(YEAR($H9),MONTH($H9)+$G9*5,1),BB$3=DATE(YEAR($H9),MONTH($H9)+$G9*6,1),BB$3=DATE(YEAR($H9),MONTH($H9)+$G9*7,1),BB$3=DATE(YEAR($H9),MONTH($H9)+$G9*8,1),BB$3=DATE(YEAR($H9),MONTH($H9)+$G9*9,1),BB$3=DATE(YEAR($H9),MONTH($H9)+$G9*10,1)),$F9*тех!BP$10*тех!BP$6,)</f>
        <v>0</v>
      </c>
      <c r="BC9" s="64">
        <f>IF(OR(BC$3=DATE(YEAR($H9),MONTH($H9)+$G9,1),BC$3=DATE(YEAR($H9),MONTH($H9)+$G9*2,1),BC$3=DATE(YEAR($H9),MONTH($H9)+$G9*3,1),BC$3=DATE(YEAR($H9),MONTH($H9)+$G9*4,1),BC$3=DATE(YEAR($H9),MONTH($H9)+$G9*5,1),BC$3=DATE(YEAR($H9),MONTH($H9)+$G9*6,1),BC$3=DATE(YEAR($H9),MONTH($H9)+$G9*7,1),BC$3=DATE(YEAR($H9),MONTH($H9)+$G9*8,1),BC$3=DATE(YEAR($H9),MONTH($H9)+$G9*9,1),BC$3=DATE(YEAR($H9),MONTH($H9)+$G9*10,1)),$F9*тех!BQ$10*тех!BQ$6,)</f>
        <v>0</v>
      </c>
      <c r="BD9" s="64">
        <f>IF(OR(BD$3=DATE(YEAR($H9),MONTH($H9)+$G9,1),BD$3=DATE(YEAR($H9),MONTH($H9)+$G9*2,1),BD$3=DATE(YEAR($H9),MONTH($H9)+$G9*3,1),BD$3=DATE(YEAR($H9),MONTH($H9)+$G9*4,1),BD$3=DATE(YEAR($H9),MONTH($H9)+$G9*5,1),BD$3=DATE(YEAR($H9),MONTH($H9)+$G9*6,1),BD$3=DATE(YEAR($H9),MONTH($H9)+$G9*7,1),BD$3=DATE(YEAR($H9),MONTH($H9)+$G9*8,1),BD$3=DATE(YEAR($H9),MONTH($H9)+$G9*9,1),BD$3=DATE(YEAR($H9),MONTH($H9)+$G9*10,1)),$F9*тех!BR$10*тех!BR$6,)</f>
        <v>0</v>
      </c>
      <c r="BE9" s="64">
        <f>IF(OR(BE$3=DATE(YEAR($H9),MONTH($H9)+$G9,1),BE$3=DATE(YEAR($H9),MONTH($H9)+$G9*2,1),BE$3=DATE(YEAR($H9),MONTH($H9)+$G9*3,1),BE$3=DATE(YEAR($H9),MONTH($H9)+$G9*4,1),BE$3=DATE(YEAR($H9),MONTH($H9)+$G9*5,1),BE$3=DATE(YEAR($H9),MONTH($H9)+$G9*6,1),BE$3=DATE(YEAR($H9),MONTH($H9)+$G9*7,1),BE$3=DATE(YEAR($H9),MONTH($H9)+$G9*8,1),BE$3=DATE(YEAR($H9),MONTH($H9)+$G9*9,1),BE$3=DATE(YEAR($H9),MONTH($H9)+$G9*10,1)),$F9*тех!BS$10*тех!BS$6,)</f>
        <v>0</v>
      </c>
      <c r="BF9" s="64">
        <f>IF(OR(BF$3=DATE(YEAR($H9),MONTH($H9)+$G9,1),BF$3=DATE(YEAR($H9),MONTH($H9)+$G9*2,1),BF$3=DATE(YEAR($H9),MONTH($H9)+$G9*3,1),BF$3=DATE(YEAR($H9),MONTH($H9)+$G9*4,1),BF$3=DATE(YEAR($H9),MONTH($H9)+$G9*5,1),BF$3=DATE(YEAR($H9),MONTH($H9)+$G9*6,1),BF$3=DATE(YEAR($H9),MONTH($H9)+$G9*7,1),BF$3=DATE(YEAR($H9),MONTH($H9)+$G9*8,1),BF$3=DATE(YEAR($H9),MONTH($H9)+$G9*9,1),BF$3=DATE(YEAR($H9),MONTH($H9)+$G9*10,1)),$F9*тех!BT$10*тех!BT$6,)</f>
        <v>0</v>
      </c>
      <c r="BG9" s="64">
        <f>IF(OR(BG$3=DATE(YEAR($H9),MONTH($H9)+$G9,1),BG$3=DATE(YEAR($H9),MONTH($H9)+$G9*2,1),BG$3=DATE(YEAR($H9),MONTH($H9)+$G9*3,1),BG$3=DATE(YEAR($H9),MONTH($H9)+$G9*4,1),BG$3=DATE(YEAR($H9),MONTH($H9)+$G9*5,1),BG$3=DATE(YEAR($H9),MONTH($H9)+$G9*6,1),BG$3=DATE(YEAR($H9),MONTH($H9)+$G9*7,1),BG$3=DATE(YEAR($H9),MONTH($H9)+$G9*8,1),BG$3=DATE(YEAR($H9),MONTH($H9)+$G9*9,1),BG$3=DATE(YEAR($H9),MONTH($H9)+$G9*10,1)),$F9*тех!BU$10*тех!BU$6,)</f>
        <v>0</v>
      </c>
      <c r="BH9" s="64">
        <f>IF(OR(BH$3=DATE(YEAR($H9),MONTH($H9)+$G9,1),BH$3=DATE(YEAR($H9),MONTH($H9)+$G9*2,1),BH$3=DATE(YEAR($H9),MONTH($H9)+$G9*3,1),BH$3=DATE(YEAR($H9),MONTH($H9)+$G9*4,1),BH$3=DATE(YEAR($H9),MONTH($H9)+$G9*5,1),BH$3=DATE(YEAR($H9),MONTH($H9)+$G9*6,1),BH$3=DATE(YEAR($H9),MONTH($H9)+$G9*7,1),BH$3=DATE(YEAR($H9),MONTH($H9)+$G9*8,1),BH$3=DATE(YEAR($H9),MONTH($H9)+$G9*9,1),BH$3=DATE(YEAR($H9),MONTH($H9)+$G9*10,1)),$F9*тех!BV$10*тех!BV$6,)</f>
        <v>0</v>
      </c>
      <c r="BI9" s="64">
        <f>IF(OR(BI$3=DATE(YEAR($H9),MONTH($H9)+$G9,1),BI$3=DATE(YEAR($H9),MONTH($H9)+$G9*2,1),BI$3=DATE(YEAR($H9),MONTH($H9)+$G9*3,1),BI$3=DATE(YEAR($H9),MONTH($H9)+$G9*4,1),BI$3=DATE(YEAR($H9),MONTH($H9)+$G9*5,1),BI$3=DATE(YEAR($H9),MONTH($H9)+$G9*6,1),BI$3=DATE(YEAR($H9),MONTH($H9)+$G9*7,1),BI$3=DATE(YEAR($H9),MONTH($H9)+$G9*8,1),BI$3=DATE(YEAR($H9),MONTH($H9)+$G9*9,1),BI$3=DATE(YEAR($H9),MONTH($H9)+$G9*10,1)),$F9*тех!BW$10*тех!BW$6,)</f>
        <v>0</v>
      </c>
      <c r="BJ9" s="64">
        <f>IF(OR(BJ$3=DATE(YEAR($H9),MONTH($H9)+$G9,1),BJ$3=DATE(YEAR($H9),MONTH($H9)+$G9*2,1),BJ$3=DATE(YEAR($H9),MONTH($H9)+$G9*3,1),BJ$3=DATE(YEAR($H9),MONTH($H9)+$G9*4,1),BJ$3=DATE(YEAR($H9),MONTH($H9)+$G9*5,1),BJ$3=DATE(YEAR($H9),MONTH($H9)+$G9*6,1),BJ$3=DATE(YEAR($H9),MONTH($H9)+$G9*7,1),BJ$3=DATE(YEAR($H9),MONTH($H9)+$G9*8,1),BJ$3=DATE(YEAR($H9),MONTH($H9)+$G9*9,1),BJ$3=DATE(YEAR($H9),MONTH($H9)+$G9*10,1)),$F9*тех!BX$10*тех!BX$6,)</f>
        <v>0</v>
      </c>
      <c r="BK9" s="64">
        <f>IF(OR(BK$3=DATE(YEAR($H9),MONTH($H9)+$G9,1),BK$3=DATE(YEAR($H9),MONTH($H9)+$G9*2,1),BK$3=DATE(YEAR($H9),MONTH($H9)+$G9*3,1),BK$3=DATE(YEAR($H9),MONTH($H9)+$G9*4,1),BK$3=DATE(YEAR($H9),MONTH($H9)+$G9*5,1),BK$3=DATE(YEAR($H9),MONTH($H9)+$G9*6,1),BK$3=DATE(YEAR($H9),MONTH($H9)+$G9*7,1),BK$3=DATE(YEAR($H9),MONTH($H9)+$G9*8,1),BK$3=DATE(YEAR($H9),MONTH($H9)+$G9*9,1),BK$3=DATE(YEAR($H9),MONTH($H9)+$G9*10,1)),$F9*тех!BY$10*тех!BY$6,)</f>
        <v>0</v>
      </c>
      <c r="BL9" s="64">
        <f>IF(OR(BL$3=DATE(YEAR($H9),MONTH($H9)+$G9,1),BL$3=DATE(YEAR($H9),MONTH($H9)+$G9*2,1),BL$3=DATE(YEAR($H9),MONTH($H9)+$G9*3,1),BL$3=DATE(YEAR($H9),MONTH($H9)+$G9*4,1),BL$3=DATE(YEAR($H9),MONTH($H9)+$G9*5,1),BL$3=DATE(YEAR($H9),MONTH($H9)+$G9*6,1),BL$3=DATE(YEAR($H9),MONTH($H9)+$G9*7,1),BL$3=DATE(YEAR($H9),MONTH($H9)+$G9*8,1),BL$3=DATE(YEAR($H9),MONTH($H9)+$G9*9,1),BL$3=DATE(YEAR($H9),MONTH($H9)+$G9*10,1)),$F9*тех!BZ$10*тех!BZ$6,)</f>
        <v>0</v>
      </c>
      <c r="BM9" s="64">
        <f>IF(OR(BM$3=DATE(YEAR($H9),MONTH($H9)+$G9,1),BM$3=DATE(YEAR($H9),MONTH($H9)+$G9*2,1),BM$3=DATE(YEAR($H9),MONTH($H9)+$G9*3,1),BM$3=DATE(YEAR($H9),MONTH($H9)+$G9*4,1),BM$3=DATE(YEAR($H9),MONTH($H9)+$G9*5,1),BM$3=DATE(YEAR($H9),MONTH($H9)+$G9*6,1),BM$3=DATE(YEAR($H9),MONTH($H9)+$G9*7,1),BM$3=DATE(YEAR($H9),MONTH($H9)+$G9*8,1),BM$3=DATE(YEAR($H9),MONTH($H9)+$G9*9,1),BM$3=DATE(YEAR($H9),MONTH($H9)+$G9*10,1)),$F9*тех!CA$10*тех!CA$6,)</f>
        <v>0</v>
      </c>
      <c r="BN9" s="64">
        <f>IF(OR(BN$3=DATE(YEAR($H9),MONTH($H9)+$G9,1),BN$3=DATE(YEAR($H9),MONTH($H9)+$G9*2,1),BN$3=DATE(YEAR($H9),MONTH($H9)+$G9*3,1),BN$3=DATE(YEAR($H9),MONTH($H9)+$G9*4,1),BN$3=DATE(YEAR($H9),MONTH($H9)+$G9*5,1),BN$3=DATE(YEAR($H9),MONTH($H9)+$G9*6,1),BN$3=DATE(YEAR($H9),MONTH($H9)+$G9*7,1),BN$3=DATE(YEAR($H9),MONTH($H9)+$G9*8,1),BN$3=DATE(YEAR($H9),MONTH($H9)+$G9*9,1),BN$3=DATE(YEAR($H9),MONTH($H9)+$G9*10,1)),$F9*тех!CB$10*тех!CB$6,)</f>
        <v>0</v>
      </c>
      <c r="BO9" s="64">
        <f>IF(OR(BO$3=DATE(YEAR($H9),MONTH($H9)+$G9,1),BO$3=DATE(YEAR($H9),MONTH($H9)+$G9*2,1),BO$3=DATE(YEAR($H9),MONTH($H9)+$G9*3,1),BO$3=DATE(YEAR($H9),MONTH($H9)+$G9*4,1),BO$3=DATE(YEAR($H9),MONTH($H9)+$G9*5,1),BO$3=DATE(YEAR($H9),MONTH($H9)+$G9*6,1),BO$3=DATE(YEAR($H9),MONTH($H9)+$G9*7,1),BO$3=DATE(YEAR($H9),MONTH($H9)+$G9*8,1),BO$3=DATE(YEAR($H9),MONTH($H9)+$G9*9,1),BO$3=DATE(YEAR($H9),MONTH($H9)+$G9*10,1)),$F9*тех!CC$10*тех!CC$6,)</f>
        <v>0</v>
      </c>
      <c r="BP9" s="64">
        <f>IF(OR(BP$3=DATE(YEAR($H9),MONTH($H9)+$G9,1),BP$3=DATE(YEAR($H9),MONTH($H9)+$G9*2,1),BP$3=DATE(YEAR($H9),MONTH($H9)+$G9*3,1),BP$3=DATE(YEAR($H9),MONTH($H9)+$G9*4,1),BP$3=DATE(YEAR($H9),MONTH($H9)+$G9*5,1),BP$3=DATE(YEAR($H9),MONTH($H9)+$G9*6,1),BP$3=DATE(YEAR($H9),MONTH($H9)+$G9*7,1),BP$3=DATE(YEAR($H9),MONTH($H9)+$G9*8,1),BP$3=DATE(YEAR($H9),MONTH($H9)+$G9*9,1),BP$3=DATE(YEAR($H9),MONTH($H9)+$G9*10,1)),$F9*тех!CD$10*тех!CD$6,)</f>
        <v>0</v>
      </c>
      <c r="BQ9" s="64">
        <f>IF(OR(BQ$3=DATE(YEAR($H9),MONTH($H9)+$G9,1),BQ$3=DATE(YEAR($H9),MONTH($H9)+$G9*2,1),BQ$3=DATE(YEAR($H9),MONTH($H9)+$G9*3,1),BQ$3=DATE(YEAR($H9),MONTH($H9)+$G9*4,1),BQ$3=DATE(YEAR($H9),MONTH($H9)+$G9*5,1),BQ$3=DATE(YEAR($H9),MONTH($H9)+$G9*6,1),BQ$3=DATE(YEAR($H9),MONTH($H9)+$G9*7,1),BQ$3=DATE(YEAR($H9),MONTH($H9)+$G9*8,1),BQ$3=DATE(YEAR($H9),MONTH($H9)+$G9*9,1),BQ$3=DATE(YEAR($H9),MONTH($H9)+$G9*10,1)),$F9*тех!CE$10*тех!CE$6,)</f>
        <v>0</v>
      </c>
    </row>
    <row r="10" spans="2:69">
      <c r="B10" s="3">
        <v>4</v>
      </c>
      <c r="C10" s="19" t="s">
        <v>702</v>
      </c>
      <c r="D10" s="23">
        <v>65</v>
      </c>
      <c r="E10" s="19"/>
      <c r="F10" s="76">
        <f t="shared" si="1"/>
        <v>0</v>
      </c>
      <c r="G10" s="19">
        <v>12</v>
      </c>
      <c r="H10" s="20">
        <f>Параметры!$C$11</f>
        <v>42370</v>
      </c>
      <c r="J10" s="76">
        <f>IF($H10=J$3,$F10,)*тех!X$6</f>
        <v>0</v>
      </c>
      <c r="K10" s="76">
        <f>IF($H10=K$3,$F10,)*тех!Y$6</f>
        <v>0</v>
      </c>
      <c r="L10" s="76">
        <f>IF($H10=L$3,$F10,)*тех!Z$6</f>
        <v>0</v>
      </c>
      <c r="M10" s="76">
        <f>IF($H10=M$3,$F10,)*тех!AA$6</f>
        <v>0</v>
      </c>
      <c r="N10" s="76">
        <f>IF($H10=N$3,$F10,)*тех!AB$6</f>
        <v>0</v>
      </c>
      <c r="O10" s="76">
        <f>IF($H10=O$3,$F10,)*тех!AC$6</f>
        <v>0</v>
      </c>
      <c r="P10" s="64">
        <f>IF(OR(P$3=DATE(YEAR($H10),MONTH($H10)+$G10,1),P$3=DATE(YEAR($H10),MONTH($H10)+$G10*2,1),P$3=DATE(YEAR($H10),MONTH($H10)+$G10*3,1),P$3=DATE(YEAR($H10),MONTH($H10)+$G10*4,1),P$3=DATE(YEAR($H10),MONTH($H10)+$G10*5,1),P$3=DATE(YEAR($H10),MONTH($H10)+$G10*6,1),P$3=DATE(YEAR($H10),MONTH($H10)+$G10*7,1),P$3=DATE(YEAR($H10),MONTH($H10)+$G10*8,1),P$3=DATE(YEAR($H10),MONTH($H10)+$G10*9,1),P$3=DATE(YEAR($H10),MONTH($H10)+$G10*10,1)),$F10*тех!AD$10*тех!AD$6,)</f>
        <v>0</v>
      </c>
      <c r="Q10" s="64">
        <f>IF(OR(Q$3=DATE(YEAR($H10),MONTH($H10)+$G10,1),Q$3=DATE(YEAR($H10),MONTH($H10)+$G10*2,1),Q$3=DATE(YEAR($H10),MONTH($H10)+$G10*3,1),Q$3=DATE(YEAR($H10),MONTH($H10)+$G10*4,1),Q$3=DATE(YEAR($H10),MONTH($H10)+$G10*5,1),Q$3=DATE(YEAR($H10),MONTH($H10)+$G10*6,1),Q$3=DATE(YEAR($H10),MONTH($H10)+$G10*7,1),Q$3=DATE(YEAR($H10),MONTH($H10)+$G10*8,1),Q$3=DATE(YEAR($H10),MONTH($H10)+$G10*9,1),Q$3=DATE(YEAR($H10),MONTH($H10)+$G10*10,1)),$F10*тех!AE$10*тех!AE$6,)</f>
        <v>0</v>
      </c>
      <c r="R10" s="64">
        <f>IF(OR(R$3=DATE(YEAR($H10),MONTH($H10)+$G10,1),R$3=DATE(YEAR($H10),MONTH($H10)+$G10*2,1),R$3=DATE(YEAR($H10),MONTH($H10)+$G10*3,1),R$3=DATE(YEAR($H10),MONTH($H10)+$G10*4,1),R$3=DATE(YEAR($H10),MONTH($H10)+$G10*5,1),R$3=DATE(YEAR($H10),MONTH($H10)+$G10*6,1),R$3=DATE(YEAR($H10),MONTH($H10)+$G10*7,1),R$3=DATE(YEAR($H10),MONTH($H10)+$G10*8,1),R$3=DATE(YEAR($H10),MONTH($H10)+$G10*9,1),R$3=DATE(YEAR($H10),MONTH($H10)+$G10*10,1)),$F10*тех!AF$10*тех!AF$6,)</f>
        <v>0</v>
      </c>
      <c r="S10" s="64">
        <f>IF(OR(S$3=DATE(YEAR($H10),MONTH($H10)+$G10,1),S$3=DATE(YEAR($H10),MONTH($H10)+$G10*2,1),S$3=DATE(YEAR($H10),MONTH($H10)+$G10*3,1),S$3=DATE(YEAR($H10),MONTH($H10)+$G10*4,1),S$3=DATE(YEAR($H10),MONTH($H10)+$G10*5,1),S$3=DATE(YEAR($H10),MONTH($H10)+$G10*6,1),S$3=DATE(YEAR($H10),MONTH($H10)+$G10*7,1),S$3=DATE(YEAR($H10),MONTH($H10)+$G10*8,1),S$3=DATE(YEAR($H10),MONTH($H10)+$G10*9,1),S$3=DATE(YEAR($H10),MONTH($H10)+$G10*10,1)),$F10*тех!AG$10*тех!AG$6,)</f>
        <v>0</v>
      </c>
      <c r="T10" s="64">
        <f>IF(OR(T$3=DATE(YEAR($H10),MONTH($H10)+$G10,1),T$3=DATE(YEAR($H10),MONTH($H10)+$G10*2,1),T$3=DATE(YEAR($H10),MONTH($H10)+$G10*3,1),T$3=DATE(YEAR($H10),MONTH($H10)+$G10*4,1),T$3=DATE(YEAR($H10),MONTH($H10)+$G10*5,1),T$3=DATE(YEAR($H10),MONTH($H10)+$G10*6,1),T$3=DATE(YEAR($H10),MONTH($H10)+$G10*7,1),T$3=DATE(YEAR($H10),MONTH($H10)+$G10*8,1),T$3=DATE(YEAR($H10),MONTH($H10)+$G10*9,1),T$3=DATE(YEAR($H10),MONTH($H10)+$G10*10,1)),$F10*тех!AH$10*тех!AH$6,)</f>
        <v>0</v>
      </c>
      <c r="U10" s="64">
        <f>IF(OR(U$3=DATE(YEAR($H10),MONTH($H10)+$G10,1),U$3=DATE(YEAR($H10),MONTH($H10)+$G10*2,1),U$3=DATE(YEAR($H10),MONTH($H10)+$G10*3,1),U$3=DATE(YEAR($H10),MONTH($H10)+$G10*4,1),U$3=DATE(YEAR($H10),MONTH($H10)+$G10*5,1),U$3=DATE(YEAR($H10),MONTH($H10)+$G10*6,1),U$3=DATE(YEAR($H10),MONTH($H10)+$G10*7,1),U$3=DATE(YEAR($H10),MONTH($H10)+$G10*8,1),U$3=DATE(YEAR($H10),MONTH($H10)+$G10*9,1),U$3=DATE(YEAR($H10),MONTH($H10)+$G10*10,1)),$F10*тех!AI$10*тех!AI$6,)</f>
        <v>0</v>
      </c>
      <c r="V10" s="64">
        <f>IF(OR(V$3=DATE(YEAR($H10),MONTH($H10)+$G10,1),V$3=DATE(YEAR($H10),MONTH($H10)+$G10*2,1),V$3=DATE(YEAR($H10),MONTH($H10)+$G10*3,1),V$3=DATE(YEAR($H10),MONTH($H10)+$G10*4,1),V$3=DATE(YEAR($H10),MONTH($H10)+$G10*5,1),V$3=DATE(YEAR($H10),MONTH($H10)+$G10*6,1),V$3=DATE(YEAR($H10),MONTH($H10)+$G10*7,1),V$3=DATE(YEAR($H10),MONTH($H10)+$G10*8,1),V$3=DATE(YEAR($H10),MONTH($H10)+$G10*9,1),V$3=DATE(YEAR($H10),MONTH($H10)+$G10*10,1)),$F10*тех!AJ$10*тех!AJ$6,)</f>
        <v>0</v>
      </c>
      <c r="W10" s="64">
        <f>IF(OR(W$3=DATE(YEAR($H10),MONTH($H10)+$G10,1),W$3=DATE(YEAR($H10),MONTH($H10)+$G10*2,1),W$3=DATE(YEAR($H10),MONTH($H10)+$G10*3,1),W$3=DATE(YEAR($H10),MONTH($H10)+$G10*4,1),W$3=DATE(YEAR($H10),MONTH($H10)+$G10*5,1),W$3=DATE(YEAR($H10),MONTH($H10)+$G10*6,1),W$3=DATE(YEAR($H10),MONTH($H10)+$G10*7,1),W$3=DATE(YEAR($H10),MONTH($H10)+$G10*8,1),W$3=DATE(YEAR($H10),MONTH($H10)+$G10*9,1),W$3=DATE(YEAR($H10),MONTH($H10)+$G10*10,1)),$F10*тех!AK$10*тех!AK$6,)</f>
        <v>0</v>
      </c>
      <c r="X10" s="64">
        <f>IF(OR(X$3=DATE(YEAR($H10),MONTH($H10)+$G10,1),X$3=DATE(YEAR($H10),MONTH($H10)+$G10*2,1),X$3=DATE(YEAR($H10),MONTH($H10)+$G10*3,1),X$3=DATE(YEAR($H10),MONTH($H10)+$G10*4,1),X$3=DATE(YEAR($H10),MONTH($H10)+$G10*5,1),X$3=DATE(YEAR($H10),MONTH($H10)+$G10*6,1),X$3=DATE(YEAR($H10),MONTH($H10)+$G10*7,1),X$3=DATE(YEAR($H10),MONTH($H10)+$G10*8,1),X$3=DATE(YEAR($H10),MONTH($H10)+$G10*9,1),X$3=DATE(YEAR($H10),MONTH($H10)+$G10*10,1)),$F10*тех!AL$10*тех!AL$6,)</f>
        <v>0</v>
      </c>
      <c r="Y10" s="64">
        <f>IF(OR(Y$3=DATE(YEAR($H10),MONTH($H10)+$G10,1),Y$3=DATE(YEAR($H10),MONTH($H10)+$G10*2,1),Y$3=DATE(YEAR($H10),MONTH($H10)+$G10*3,1),Y$3=DATE(YEAR($H10),MONTH($H10)+$G10*4,1),Y$3=DATE(YEAR($H10),MONTH($H10)+$G10*5,1),Y$3=DATE(YEAR($H10),MONTH($H10)+$G10*6,1),Y$3=DATE(YEAR($H10),MONTH($H10)+$G10*7,1),Y$3=DATE(YEAR($H10),MONTH($H10)+$G10*8,1),Y$3=DATE(YEAR($H10),MONTH($H10)+$G10*9,1),Y$3=DATE(YEAR($H10),MONTH($H10)+$G10*10,1)),$F10*тех!AM$10*тех!AM$6,)</f>
        <v>0</v>
      </c>
      <c r="Z10" s="64">
        <f>IF(OR(Z$3=DATE(YEAR($H10),MONTH($H10)+$G10,1),Z$3=DATE(YEAR($H10),MONTH($H10)+$G10*2,1),Z$3=DATE(YEAR($H10),MONTH($H10)+$G10*3,1),Z$3=DATE(YEAR($H10),MONTH($H10)+$G10*4,1),Z$3=DATE(YEAR($H10),MONTH($H10)+$G10*5,1),Z$3=DATE(YEAR($H10),MONTH($H10)+$G10*6,1),Z$3=DATE(YEAR($H10),MONTH($H10)+$G10*7,1),Z$3=DATE(YEAR($H10),MONTH($H10)+$G10*8,1),Z$3=DATE(YEAR($H10),MONTH($H10)+$G10*9,1),Z$3=DATE(YEAR($H10),MONTH($H10)+$G10*10,1)),$F10*тех!AN$10*тех!AN$6,)</f>
        <v>0</v>
      </c>
      <c r="AA10" s="64">
        <f>IF(OR(AA$3=DATE(YEAR($H10),MONTH($H10)+$G10,1),AA$3=DATE(YEAR($H10),MONTH($H10)+$G10*2,1),AA$3=DATE(YEAR($H10),MONTH($H10)+$G10*3,1),AA$3=DATE(YEAR($H10),MONTH($H10)+$G10*4,1),AA$3=DATE(YEAR($H10),MONTH($H10)+$G10*5,1),AA$3=DATE(YEAR($H10),MONTH($H10)+$G10*6,1),AA$3=DATE(YEAR($H10),MONTH($H10)+$G10*7,1),AA$3=DATE(YEAR($H10),MONTH($H10)+$G10*8,1),AA$3=DATE(YEAR($H10),MONTH($H10)+$G10*9,1),AA$3=DATE(YEAR($H10),MONTH($H10)+$G10*10,1)),$F10*тех!AO$10*тех!AO$6,)</f>
        <v>0</v>
      </c>
      <c r="AB10" s="64">
        <f>IF(OR(AB$3=DATE(YEAR($H10),MONTH($H10)+$G10,1),AB$3=DATE(YEAR($H10),MONTH($H10)+$G10*2,1),AB$3=DATE(YEAR($H10),MONTH($H10)+$G10*3,1),AB$3=DATE(YEAR($H10),MONTH($H10)+$G10*4,1),AB$3=DATE(YEAR($H10),MONTH($H10)+$G10*5,1),AB$3=DATE(YEAR($H10),MONTH($H10)+$G10*6,1),AB$3=DATE(YEAR($H10),MONTH($H10)+$G10*7,1),AB$3=DATE(YEAR($H10),MONTH($H10)+$G10*8,1),AB$3=DATE(YEAR($H10),MONTH($H10)+$G10*9,1),AB$3=DATE(YEAR($H10),MONTH($H10)+$G10*10,1)),$F10*тех!AP$10*тех!AP$6,)</f>
        <v>0</v>
      </c>
      <c r="AC10" s="64">
        <f>IF(OR(AC$3=DATE(YEAR($H10),MONTH($H10)+$G10,1),AC$3=DATE(YEAR($H10),MONTH($H10)+$G10*2,1),AC$3=DATE(YEAR($H10),MONTH($H10)+$G10*3,1),AC$3=DATE(YEAR($H10),MONTH($H10)+$G10*4,1),AC$3=DATE(YEAR($H10),MONTH($H10)+$G10*5,1),AC$3=DATE(YEAR($H10),MONTH($H10)+$G10*6,1),AC$3=DATE(YEAR($H10),MONTH($H10)+$G10*7,1),AC$3=DATE(YEAR($H10),MONTH($H10)+$G10*8,1),AC$3=DATE(YEAR($H10),MONTH($H10)+$G10*9,1),AC$3=DATE(YEAR($H10),MONTH($H10)+$G10*10,1)),$F10*тех!AQ$10*тех!AQ$6,)</f>
        <v>0</v>
      </c>
      <c r="AD10" s="64">
        <f>IF(OR(AD$3=DATE(YEAR($H10),MONTH($H10)+$G10,1),AD$3=DATE(YEAR($H10),MONTH($H10)+$G10*2,1),AD$3=DATE(YEAR($H10),MONTH($H10)+$G10*3,1),AD$3=DATE(YEAR($H10),MONTH($H10)+$G10*4,1),AD$3=DATE(YEAR($H10),MONTH($H10)+$G10*5,1),AD$3=DATE(YEAR($H10),MONTH($H10)+$G10*6,1),AD$3=DATE(YEAR($H10),MONTH($H10)+$G10*7,1),AD$3=DATE(YEAR($H10),MONTH($H10)+$G10*8,1),AD$3=DATE(YEAR($H10),MONTH($H10)+$G10*9,1),AD$3=DATE(YEAR($H10),MONTH($H10)+$G10*10,1)),$F10*тех!AR$10*тех!AR$6,)</f>
        <v>0</v>
      </c>
      <c r="AE10" s="64">
        <f>IF(OR(AE$3=DATE(YEAR($H10),MONTH($H10)+$G10,1),AE$3=DATE(YEAR($H10),MONTH($H10)+$G10*2,1),AE$3=DATE(YEAR($H10),MONTH($H10)+$G10*3,1),AE$3=DATE(YEAR($H10),MONTH($H10)+$G10*4,1),AE$3=DATE(YEAR($H10),MONTH($H10)+$G10*5,1),AE$3=DATE(YEAR($H10),MONTH($H10)+$G10*6,1),AE$3=DATE(YEAR($H10),MONTH($H10)+$G10*7,1),AE$3=DATE(YEAR($H10),MONTH($H10)+$G10*8,1),AE$3=DATE(YEAR($H10),MONTH($H10)+$G10*9,1),AE$3=DATE(YEAR($H10),MONTH($H10)+$G10*10,1)),$F10*тех!AS$10*тех!AS$6,)</f>
        <v>0</v>
      </c>
      <c r="AF10" s="64">
        <f>IF(OR(AF$3=DATE(YEAR($H10),MONTH($H10)+$G10,1),AF$3=DATE(YEAR($H10),MONTH($H10)+$G10*2,1),AF$3=DATE(YEAR($H10),MONTH($H10)+$G10*3,1),AF$3=DATE(YEAR($H10),MONTH($H10)+$G10*4,1),AF$3=DATE(YEAR($H10),MONTH($H10)+$G10*5,1),AF$3=DATE(YEAR($H10),MONTH($H10)+$G10*6,1),AF$3=DATE(YEAR($H10),MONTH($H10)+$G10*7,1),AF$3=DATE(YEAR($H10),MONTH($H10)+$G10*8,1),AF$3=DATE(YEAR($H10),MONTH($H10)+$G10*9,1),AF$3=DATE(YEAR($H10),MONTH($H10)+$G10*10,1)),$F10*тех!AT$10*тех!AT$6,)</f>
        <v>0</v>
      </c>
      <c r="AG10" s="64">
        <f>IF(OR(AG$3=DATE(YEAR($H10),MONTH($H10)+$G10,1),AG$3=DATE(YEAR($H10),MONTH($H10)+$G10*2,1),AG$3=DATE(YEAR($H10),MONTH($H10)+$G10*3,1),AG$3=DATE(YEAR($H10),MONTH($H10)+$G10*4,1),AG$3=DATE(YEAR($H10),MONTH($H10)+$G10*5,1),AG$3=DATE(YEAR($H10),MONTH($H10)+$G10*6,1),AG$3=DATE(YEAR($H10),MONTH($H10)+$G10*7,1),AG$3=DATE(YEAR($H10),MONTH($H10)+$G10*8,1),AG$3=DATE(YEAR($H10),MONTH($H10)+$G10*9,1),AG$3=DATE(YEAR($H10),MONTH($H10)+$G10*10,1)),$F10*тех!AU$10*тех!AU$6,)</f>
        <v>0</v>
      </c>
      <c r="AH10" s="64">
        <f>IF(OR(AH$3=DATE(YEAR($H10),MONTH($H10)+$G10,1),AH$3=DATE(YEAR($H10),MONTH($H10)+$G10*2,1),AH$3=DATE(YEAR($H10),MONTH($H10)+$G10*3,1),AH$3=DATE(YEAR($H10),MONTH($H10)+$G10*4,1),AH$3=DATE(YEAR($H10),MONTH($H10)+$G10*5,1),AH$3=DATE(YEAR($H10),MONTH($H10)+$G10*6,1),AH$3=DATE(YEAR($H10),MONTH($H10)+$G10*7,1),AH$3=DATE(YEAR($H10),MONTH($H10)+$G10*8,1),AH$3=DATE(YEAR($H10),MONTH($H10)+$G10*9,1),AH$3=DATE(YEAR($H10),MONTH($H10)+$G10*10,1)),$F10*тех!AV$10*тех!AV$6,)</f>
        <v>0</v>
      </c>
      <c r="AI10" s="64">
        <f>IF(OR(AI$3=DATE(YEAR($H10),MONTH($H10)+$G10,1),AI$3=DATE(YEAR($H10),MONTH($H10)+$G10*2,1),AI$3=DATE(YEAR($H10),MONTH($H10)+$G10*3,1),AI$3=DATE(YEAR($H10),MONTH($H10)+$G10*4,1),AI$3=DATE(YEAR($H10),MONTH($H10)+$G10*5,1),AI$3=DATE(YEAR($H10),MONTH($H10)+$G10*6,1),AI$3=DATE(YEAR($H10),MONTH($H10)+$G10*7,1),AI$3=DATE(YEAR($H10),MONTH($H10)+$G10*8,1),AI$3=DATE(YEAR($H10),MONTH($H10)+$G10*9,1),AI$3=DATE(YEAR($H10),MONTH($H10)+$G10*10,1)),$F10*тех!AW$10*тех!AW$6,)</f>
        <v>0</v>
      </c>
      <c r="AJ10" s="64">
        <f>IF(OR(AJ$3=DATE(YEAR($H10),MONTH($H10)+$G10,1),AJ$3=DATE(YEAR($H10),MONTH($H10)+$G10*2,1),AJ$3=DATE(YEAR($H10),MONTH($H10)+$G10*3,1),AJ$3=DATE(YEAR($H10),MONTH($H10)+$G10*4,1),AJ$3=DATE(YEAR($H10),MONTH($H10)+$G10*5,1),AJ$3=DATE(YEAR($H10),MONTH($H10)+$G10*6,1),AJ$3=DATE(YEAR($H10),MONTH($H10)+$G10*7,1),AJ$3=DATE(YEAR($H10),MONTH($H10)+$G10*8,1),AJ$3=DATE(YEAR($H10),MONTH($H10)+$G10*9,1),AJ$3=DATE(YEAR($H10),MONTH($H10)+$G10*10,1)),$F10*тех!AX$10*тех!AX$6,)</f>
        <v>0</v>
      </c>
      <c r="AK10" s="64">
        <f>IF(OR(AK$3=DATE(YEAR($H10),MONTH($H10)+$G10,1),AK$3=DATE(YEAR($H10),MONTH($H10)+$G10*2,1),AK$3=DATE(YEAR($H10),MONTH($H10)+$G10*3,1),AK$3=DATE(YEAR($H10),MONTH($H10)+$G10*4,1),AK$3=DATE(YEAR($H10),MONTH($H10)+$G10*5,1),AK$3=DATE(YEAR($H10),MONTH($H10)+$G10*6,1),AK$3=DATE(YEAR($H10),MONTH($H10)+$G10*7,1),AK$3=DATE(YEAR($H10),MONTH($H10)+$G10*8,1),AK$3=DATE(YEAR($H10),MONTH($H10)+$G10*9,1),AK$3=DATE(YEAR($H10),MONTH($H10)+$G10*10,1)),$F10*тех!AY$10*тех!AY$6,)</f>
        <v>0</v>
      </c>
      <c r="AL10" s="64">
        <f>IF(OR(AL$3=DATE(YEAR($H10),MONTH($H10)+$G10,1),AL$3=DATE(YEAR($H10),MONTH($H10)+$G10*2,1),AL$3=DATE(YEAR($H10),MONTH($H10)+$G10*3,1),AL$3=DATE(YEAR($H10),MONTH($H10)+$G10*4,1),AL$3=DATE(YEAR($H10),MONTH($H10)+$G10*5,1),AL$3=DATE(YEAR($H10),MONTH($H10)+$G10*6,1),AL$3=DATE(YEAR($H10),MONTH($H10)+$G10*7,1),AL$3=DATE(YEAR($H10),MONTH($H10)+$G10*8,1),AL$3=DATE(YEAR($H10),MONTH($H10)+$G10*9,1),AL$3=DATE(YEAR($H10),MONTH($H10)+$G10*10,1)),$F10*тех!AZ$10*тех!AZ$6,)</f>
        <v>0</v>
      </c>
      <c r="AM10" s="64">
        <f>IF(OR(AM$3=DATE(YEAR($H10),MONTH($H10)+$G10,1),AM$3=DATE(YEAR($H10),MONTH($H10)+$G10*2,1),AM$3=DATE(YEAR($H10),MONTH($H10)+$G10*3,1),AM$3=DATE(YEAR($H10),MONTH($H10)+$G10*4,1),AM$3=DATE(YEAR($H10),MONTH($H10)+$G10*5,1),AM$3=DATE(YEAR($H10),MONTH($H10)+$G10*6,1),AM$3=DATE(YEAR($H10),MONTH($H10)+$G10*7,1),AM$3=DATE(YEAR($H10),MONTH($H10)+$G10*8,1),AM$3=DATE(YEAR($H10),MONTH($H10)+$G10*9,1),AM$3=DATE(YEAR($H10),MONTH($H10)+$G10*10,1)),$F10*тех!BA$10*тех!BA$6,)</f>
        <v>0</v>
      </c>
      <c r="AN10" s="64">
        <f>IF(OR(AN$3=DATE(YEAR($H10),MONTH($H10)+$G10,1),AN$3=DATE(YEAR($H10),MONTH($H10)+$G10*2,1),AN$3=DATE(YEAR($H10),MONTH($H10)+$G10*3,1),AN$3=DATE(YEAR($H10),MONTH($H10)+$G10*4,1),AN$3=DATE(YEAR($H10),MONTH($H10)+$G10*5,1),AN$3=DATE(YEAR($H10),MONTH($H10)+$G10*6,1),AN$3=DATE(YEAR($H10),MONTH($H10)+$G10*7,1),AN$3=DATE(YEAR($H10),MONTH($H10)+$G10*8,1),AN$3=DATE(YEAR($H10),MONTH($H10)+$G10*9,1),AN$3=DATE(YEAR($H10),MONTH($H10)+$G10*10,1)),$F10*тех!BB$10*тех!BB$6,)</f>
        <v>0</v>
      </c>
      <c r="AO10" s="64">
        <f>IF(OR(AO$3=DATE(YEAR($H10),MONTH($H10)+$G10,1),AO$3=DATE(YEAR($H10),MONTH($H10)+$G10*2,1),AO$3=DATE(YEAR($H10),MONTH($H10)+$G10*3,1),AO$3=DATE(YEAR($H10),MONTH($H10)+$G10*4,1),AO$3=DATE(YEAR($H10),MONTH($H10)+$G10*5,1),AO$3=DATE(YEAR($H10),MONTH($H10)+$G10*6,1),AO$3=DATE(YEAR($H10),MONTH($H10)+$G10*7,1),AO$3=DATE(YEAR($H10),MONTH($H10)+$G10*8,1),AO$3=DATE(YEAR($H10),MONTH($H10)+$G10*9,1),AO$3=DATE(YEAR($H10),MONTH($H10)+$G10*10,1)),$F10*тех!BC$10*тех!BC$6,)</f>
        <v>0</v>
      </c>
      <c r="AP10" s="64">
        <f>IF(OR(AP$3=DATE(YEAR($H10),MONTH($H10)+$G10,1),AP$3=DATE(YEAR($H10),MONTH($H10)+$G10*2,1),AP$3=DATE(YEAR($H10),MONTH($H10)+$G10*3,1),AP$3=DATE(YEAR($H10),MONTH($H10)+$G10*4,1),AP$3=DATE(YEAR($H10),MONTH($H10)+$G10*5,1),AP$3=DATE(YEAR($H10),MONTH($H10)+$G10*6,1),AP$3=DATE(YEAR($H10),MONTH($H10)+$G10*7,1),AP$3=DATE(YEAR($H10),MONTH($H10)+$G10*8,1),AP$3=DATE(YEAR($H10),MONTH($H10)+$G10*9,1),AP$3=DATE(YEAR($H10),MONTH($H10)+$G10*10,1)),$F10*тех!BD$10*тех!BD$6,)</f>
        <v>0</v>
      </c>
      <c r="AQ10" s="64">
        <f>IF(OR(AQ$3=DATE(YEAR($H10),MONTH($H10)+$G10,1),AQ$3=DATE(YEAR($H10),MONTH($H10)+$G10*2,1),AQ$3=DATE(YEAR($H10),MONTH($H10)+$G10*3,1),AQ$3=DATE(YEAR($H10),MONTH($H10)+$G10*4,1),AQ$3=DATE(YEAR($H10),MONTH($H10)+$G10*5,1),AQ$3=DATE(YEAR($H10),MONTH($H10)+$G10*6,1),AQ$3=DATE(YEAR($H10),MONTH($H10)+$G10*7,1),AQ$3=DATE(YEAR($H10),MONTH($H10)+$G10*8,1),AQ$3=DATE(YEAR($H10),MONTH($H10)+$G10*9,1),AQ$3=DATE(YEAR($H10),MONTH($H10)+$G10*10,1)),$F10*тех!BE$10*тех!BE$6,)</f>
        <v>0</v>
      </c>
      <c r="AR10" s="64">
        <f>IF(OR(AR$3=DATE(YEAR($H10),MONTH($H10)+$G10,1),AR$3=DATE(YEAR($H10),MONTH($H10)+$G10*2,1),AR$3=DATE(YEAR($H10),MONTH($H10)+$G10*3,1),AR$3=DATE(YEAR($H10),MONTH($H10)+$G10*4,1),AR$3=DATE(YEAR($H10),MONTH($H10)+$G10*5,1),AR$3=DATE(YEAR($H10),MONTH($H10)+$G10*6,1),AR$3=DATE(YEAR($H10),MONTH($H10)+$G10*7,1),AR$3=DATE(YEAR($H10),MONTH($H10)+$G10*8,1),AR$3=DATE(YEAR($H10),MONTH($H10)+$G10*9,1),AR$3=DATE(YEAR($H10),MONTH($H10)+$G10*10,1)),$F10*тех!BF$10*тех!BF$6,)</f>
        <v>0</v>
      </c>
      <c r="AS10" s="64">
        <f>IF(OR(AS$3=DATE(YEAR($H10),MONTH($H10)+$G10,1),AS$3=DATE(YEAR($H10),MONTH($H10)+$G10*2,1),AS$3=DATE(YEAR($H10),MONTH($H10)+$G10*3,1),AS$3=DATE(YEAR($H10),MONTH($H10)+$G10*4,1),AS$3=DATE(YEAR($H10),MONTH($H10)+$G10*5,1),AS$3=DATE(YEAR($H10),MONTH($H10)+$G10*6,1),AS$3=DATE(YEAR($H10),MONTH($H10)+$G10*7,1),AS$3=DATE(YEAR($H10),MONTH($H10)+$G10*8,1),AS$3=DATE(YEAR($H10),MONTH($H10)+$G10*9,1),AS$3=DATE(YEAR($H10),MONTH($H10)+$G10*10,1)),$F10*тех!BG$10*тех!BG$6,)</f>
        <v>0</v>
      </c>
      <c r="AT10" s="64">
        <f>IF(OR(AT$3=DATE(YEAR($H10),MONTH($H10)+$G10,1),AT$3=DATE(YEAR($H10),MONTH($H10)+$G10*2,1),AT$3=DATE(YEAR($H10),MONTH($H10)+$G10*3,1),AT$3=DATE(YEAR($H10),MONTH($H10)+$G10*4,1),AT$3=DATE(YEAR($H10),MONTH($H10)+$G10*5,1),AT$3=DATE(YEAR($H10),MONTH($H10)+$G10*6,1),AT$3=DATE(YEAR($H10),MONTH($H10)+$G10*7,1),AT$3=DATE(YEAR($H10),MONTH($H10)+$G10*8,1),AT$3=DATE(YEAR($H10),MONTH($H10)+$G10*9,1),AT$3=DATE(YEAR($H10),MONTH($H10)+$G10*10,1)),$F10*тех!BH$10*тех!BH$6,)</f>
        <v>0</v>
      </c>
      <c r="AU10" s="64">
        <f>IF(OR(AU$3=DATE(YEAR($H10),MONTH($H10)+$G10,1),AU$3=DATE(YEAR($H10),MONTH($H10)+$G10*2,1),AU$3=DATE(YEAR($H10),MONTH($H10)+$G10*3,1),AU$3=DATE(YEAR($H10),MONTH($H10)+$G10*4,1),AU$3=DATE(YEAR($H10),MONTH($H10)+$G10*5,1),AU$3=DATE(YEAR($H10),MONTH($H10)+$G10*6,1),AU$3=DATE(YEAR($H10),MONTH($H10)+$G10*7,1),AU$3=DATE(YEAR($H10),MONTH($H10)+$G10*8,1),AU$3=DATE(YEAR($H10),MONTH($H10)+$G10*9,1),AU$3=DATE(YEAR($H10),MONTH($H10)+$G10*10,1)),$F10*тех!BI$10*тех!BI$6,)</f>
        <v>0</v>
      </c>
      <c r="AV10" s="64">
        <f>IF(OR(AV$3=DATE(YEAR($H10),MONTH($H10)+$G10,1),AV$3=DATE(YEAR($H10),MONTH($H10)+$G10*2,1),AV$3=DATE(YEAR($H10),MONTH($H10)+$G10*3,1),AV$3=DATE(YEAR($H10),MONTH($H10)+$G10*4,1),AV$3=DATE(YEAR($H10),MONTH($H10)+$G10*5,1),AV$3=DATE(YEAR($H10),MONTH($H10)+$G10*6,1),AV$3=DATE(YEAR($H10),MONTH($H10)+$G10*7,1),AV$3=DATE(YEAR($H10),MONTH($H10)+$G10*8,1),AV$3=DATE(YEAR($H10),MONTH($H10)+$G10*9,1),AV$3=DATE(YEAR($H10),MONTH($H10)+$G10*10,1)),$F10*тех!BJ$10*тех!BJ$6,)</f>
        <v>0</v>
      </c>
      <c r="AW10" s="64">
        <f>IF(OR(AW$3=DATE(YEAR($H10),MONTH($H10)+$G10,1),AW$3=DATE(YEAR($H10),MONTH($H10)+$G10*2,1),AW$3=DATE(YEAR($H10),MONTH($H10)+$G10*3,1),AW$3=DATE(YEAR($H10),MONTH($H10)+$G10*4,1),AW$3=DATE(YEAR($H10),MONTH($H10)+$G10*5,1),AW$3=DATE(YEAR($H10),MONTH($H10)+$G10*6,1),AW$3=DATE(YEAR($H10),MONTH($H10)+$G10*7,1),AW$3=DATE(YEAR($H10),MONTH($H10)+$G10*8,1),AW$3=DATE(YEAR($H10),MONTH($H10)+$G10*9,1),AW$3=DATE(YEAR($H10),MONTH($H10)+$G10*10,1)),$F10*тех!BK$10*тех!BK$6,)</f>
        <v>0</v>
      </c>
      <c r="AX10" s="64">
        <f>IF(OR(AX$3=DATE(YEAR($H10),MONTH($H10)+$G10,1),AX$3=DATE(YEAR($H10),MONTH($H10)+$G10*2,1),AX$3=DATE(YEAR($H10),MONTH($H10)+$G10*3,1),AX$3=DATE(YEAR($H10),MONTH($H10)+$G10*4,1),AX$3=DATE(YEAR($H10),MONTH($H10)+$G10*5,1),AX$3=DATE(YEAR($H10),MONTH($H10)+$G10*6,1),AX$3=DATE(YEAR($H10),MONTH($H10)+$G10*7,1),AX$3=DATE(YEAR($H10),MONTH($H10)+$G10*8,1),AX$3=DATE(YEAR($H10),MONTH($H10)+$G10*9,1),AX$3=DATE(YEAR($H10),MONTH($H10)+$G10*10,1)),$F10*тех!BL$10*тех!BL$6,)</f>
        <v>0</v>
      </c>
      <c r="AY10" s="64">
        <f>IF(OR(AY$3=DATE(YEAR($H10),MONTH($H10)+$G10,1),AY$3=DATE(YEAR($H10),MONTH($H10)+$G10*2,1),AY$3=DATE(YEAR($H10),MONTH($H10)+$G10*3,1),AY$3=DATE(YEAR($H10),MONTH($H10)+$G10*4,1),AY$3=DATE(YEAR($H10),MONTH($H10)+$G10*5,1),AY$3=DATE(YEAR($H10),MONTH($H10)+$G10*6,1),AY$3=DATE(YEAR($H10),MONTH($H10)+$G10*7,1),AY$3=DATE(YEAR($H10),MONTH($H10)+$G10*8,1),AY$3=DATE(YEAR($H10),MONTH($H10)+$G10*9,1),AY$3=DATE(YEAR($H10),MONTH($H10)+$G10*10,1)),$F10*тех!BM$10*тех!BM$6,)</f>
        <v>0</v>
      </c>
      <c r="AZ10" s="64">
        <f>IF(OR(AZ$3=DATE(YEAR($H10),MONTH($H10)+$G10,1),AZ$3=DATE(YEAR($H10),MONTH($H10)+$G10*2,1),AZ$3=DATE(YEAR($H10),MONTH($H10)+$G10*3,1),AZ$3=DATE(YEAR($H10),MONTH($H10)+$G10*4,1),AZ$3=DATE(YEAR($H10),MONTH($H10)+$G10*5,1),AZ$3=DATE(YEAR($H10),MONTH($H10)+$G10*6,1),AZ$3=DATE(YEAR($H10),MONTH($H10)+$G10*7,1),AZ$3=DATE(YEAR($H10),MONTH($H10)+$G10*8,1),AZ$3=DATE(YEAR($H10),MONTH($H10)+$G10*9,1),AZ$3=DATE(YEAR($H10),MONTH($H10)+$G10*10,1)),$F10*тех!BN$10*тех!BN$6,)</f>
        <v>0</v>
      </c>
      <c r="BA10" s="64">
        <f>IF(OR(BA$3=DATE(YEAR($H10),MONTH($H10)+$G10,1),BA$3=DATE(YEAR($H10),MONTH($H10)+$G10*2,1),BA$3=DATE(YEAR($H10),MONTH($H10)+$G10*3,1),BA$3=DATE(YEAR($H10),MONTH($H10)+$G10*4,1),BA$3=DATE(YEAR($H10),MONTH($H10)+$G10*5,1),BA$3=DATE(YEAR($H10),MONTH($H10)+$G10*6,1),BA$3=DATE(YEAR($H10),MONTH($H10)+$G10*7,1),BA$3=DATE(YEAR($H10),MONTH($H10)+$G10*8,1),BA$3=DATE(YEAR($H10),MONTH($H10)+$G10*9,1),BA$3=DATE(YEAR($H10),MONTH($H10)+$G10*10,1)),$F10*тех!BO$10*тех!BO$6,)</f>
        <v>0</v>
      </c>
      <c r="BB10" s="64">
        <f>IF(OR(BB$3=DATE(YEAR($H10),MONTH($H10)+$G10,1),BB$3=DATE(YEAR($H10),MONTH($H10)+$G10*2,1),BB$3=DATE(YEAR($H10),MONTH($H10)+$G10*3,1),BB$3=DATE(YEAR($H10),MONTH($H10)+$G10*4,1),BB$3=DATE(YEAR($H10),MONTH($H10)+$G10*5,1),BB$3=DATE(YEAR($H10),MONTH($H10)+$G10*6,1),BB$3=DATE(YEAR($H10),MONTH($H10)+$G10*7,1),BB$3=DATE(YEAR($H10),MONTH($H10)+$G10*8,1),BB$3=DATE(YEAR($H10),MONTH($H10)+$G10*9,1),BB$3=DATE(YEAR($H10),MONTH($H10)+$G10*10,1)),$F10*тех!BP$10*тех!BP$6,)</f>
        <v>0</v>
      </c>
      <c r="BC10" s="64">
        <f>IF(OR(BC$3=DATE(YEAR($H10),MONTH($H10)+$G10,1),BC$3=DATE(YEAR($H10),MONTH($H10)+$G10*2,1),BC$3=DATE(YEAR($H10),MONTH($H10)+$G10*3,1),BC$3=DATE(YEAR($H10),MONTH($H10)+$G10*4,1),BC$3=DATE(YEAR($H10),MONTH($H10)+$G10*5,1),BC$3=DATE(YEAR($H10),MONTH($H10)+$G10*6,1),BC$3=DATE(YEAR($H10),MONTH($H10)+$G10*7,1),BC$3=DATE(YEAR($H10),MONTH($H10)+$G10*8,1),BC$3=DATE(YEAR($H10),MONTH($H10)+$G10*9,1),BC$3=DATE(YEAR($H10),MONTH($H10)+$G10*10,1)),$F10*тех!BQ$10*тех!BQ$6,)</f>
        <v>0</v>
      </c>
      <c r="BD10" s="64">
        <f>IF(OR(BD$3=DATE(YEAR($H10),MONTH($H10)+$G10,1),BD$3=DATE(YEAR($H10),MONTH($H10)+$G10*2,1),BD$3=DATE(YEAR($H10),MONTH($H10)+$G10*3,1),BD$3=DATE(YEAR($H10),MONTH($H10)+$G10*4,1),BD$3=DATE(YEAR($H10),MONTH($H10)+$G10*5,1),BD$3=DATE(YEAR($H10),MONTH($H10)+$G10*6,1),BD$3=DATE(YEAR($H10),MONTH($H10)+$G10*7,1),BD$3=DATE(YEAR($H10),MONTH($H10)+$G10*8,1),BD$3=DATE(YEAR($H10),MONTH($H10)+$G10*9,1),BD$3=DATE(YEAR($H10),MONTH($H10)+$G10*10,1)),$F10*тех!BR$10*тех!BR$6,)</f>
        <v>0</v>
      </c>
      <c r="BE10" s="64">
        <f>IF(OR(BE$3=DATE(YEAR($H10),MONTH($H10)+$G10,1),BE$3=DATE(YEAR($H10),MONTH($H10)+$G10*2,1),BE$3=DATE(YEAR($H10),MONTH($H10)+$G10*3,1),BE$3=DATE(YEAR($H10),MONTH($H10)+$G10*4,1),BE$3=DATE(YEAR($H10),MONTH($H10)+$G10*5,1),BE$3=DATE(YEAR($H10),MONTH($H10)+$G10*6,1),BE$3=DATE(YEAR($H10),MONTH($H10)+$G10*7,1),BE$3=DATE(YEAR($H10),MONTH($H10)+$G10*8,1),BE$3=DATE(YEAR($H10),MONTH($H10)+$G10*9,1),BE$3=DATE(YEAR($H10),MONTH($H10)+$G10*10,1)),$F10*тех!BS$10*тех!BS$6,)</f>
        <v>0</v>
      </c>
      <c r="BF10" s="64">
        <f>IF(OR(BF$3=DATE(YEAR($H10),MONTH($H10)+$G10,1),BF$3=DATE(YEAR($H10),MONTH($H10)+$G10*2,1),BF$3=DATE(YEAR($H10),MONTH($H10)+$G10*3,1),BF$3=DATE(YEAR($H10),MONTH($H10)+$G10*4,1),BF$3=DATE(YEAR($H10),MONTH($H10)+$G10*5,1),BF$3=DATE(YEAR($H10),MONTH($H10)+$G10*6,1),BF$3=DATE(YEAR($H10),MONTH($H10)+$G10*7,1),BF$3=DATE(YEAR($H10),MONTH($H10)+$G10*8,1),BF$3=DATE(YEAR($H10),MONTH($H10)+$G10*9,1),BF$3=DATE(YEAR($H10),MONTH($H10)+$G10*10,1)),$F10*тех!BT$10*тех!BT$6,)</f>
        <v>0</v>
      </c>
      <c r="BG10" s="64">
        <f>IF(OR(BG$3=DATE(YEAR($H10),MONTH($H10)+$G10,1),BG$3=DATE(YEAR($H10),MONTH($H10)+$G10*2,1),BG$3=DATE(YEAR($H10),MONTH($H10)+$G10*3,1),BG$3=DATE(YEAR($H10),MONTH($H10)+$G10*4,1),BG$3=DATE(YEAR($H10),MONTH($H10)+$G10*5,1),BG$3=DATE(YEAR($H10),MONTH($H10)+$G10*6,1),BG$3=DATE(YEAR($H10),MONTH($H10)+$G10*7,1),BG$3=DATE(YEAR($H10),MONTH($H10)+$G10*8,1),BG$3=DATE(YEAR($H10),MONTH($H10)+$G10*9,1),BG$3=DATE(YEAR($H10),MONTH($H10)+$G10*10,1)),$F10*тех!BU$10*тех!BU$6,)</f>
        <v>0</v>
      </c>
      <c r="BH10" s="64">
        <f>IF(OR(BH$3=DATE(YEAR($H10),MONTH($H10)+$G10,1),BH$3=DATE(YEAR($H10),MONTH($H10)+$G10*2,1),BH$3=DATE(YEAR($H10),MONTH($H10)+$G10*3,1),BH$3=DATE(YEAR($H10),MONTH($H10)+$G10*4,1),BH$3=DATE(YEAR($H10),MONTH($H10)+$G10*5,1),BH$3=DATE(YEAR($H10),MONTH($H10)+$G10*6,1),BH$3=DATE(YEAR($H10),MONTH($H10)+$G10*7,1),BH$3=DATE(YEAR($H10),MONTH($H10)+$G10*8,1),BH$3=DATE(YEAR($H10),MONTH($H10)+$G10*9,1),BH$3=DATE(YEAR($H10),MONTH($H10)+$G10*10,1)),$F10*тех!BV$10*тех!BV$6,)</f>
        <v>0</v>
      </c>
      <c r="BI10" s="64">
        <f>IF(OR(BI$3=DATE(YEAR($H10),MONTH($H10)+$G10,1),BI$3=DATE(YEAR($H10),MONTH($H10)+$G10*2,1),BI$3=DATE(YEAR($H10),MONTH($H10)+$G10*3,1),BI$3=DATE(YEAR($H10),MONTH($H10)+$G10*4,1),BI$3=DATE(YEAR($H10),MONTH($H10)+$G10*5,1),BI$3=DATE(YEAR($H10),MONTH($H10)+$G10*6,1),BI$3=DATE(YEAR($H10),MONTH($H10)+$G10*7,1),BI$3=DATE(YEAR($H10),MONTH($H10)+$G10*8,1),BI$3=DATE(YEAR($H10),MONTH($H10)+$G10*9,1),BI$3=DATE(YEAR($H10),MONTH($H10)+$G10*10,1)),$F10*тех!BW$10*тех!BW$6,)</f>
        <v>0</v>
      </c>
      <c r="BJ10" s="64">
        <f>IF(OR(BJ$3=DATE(YEAR($H10),MONTH($H10)+$G10,1),BJ$3=DATE(YEAR($H10),MONTH($H10)+$G10*2,1),BJ$3=DATE(YEAR($H10),MONTH($H10)+$G10*3,1),BJ$3=DATE(YEAR($H10),MONTH($H10)+$G10*4,1),BJ$3=DATE(YEAR($H10),MONTH($H10)+$G10*5,1),BJ$3=DATE(YEAR($H10),MONTH($H10)+$G10*6,1),BJ$3=DATE(YEAR($H10),MONTH($H10)+$G10*7,1),BJ$3=DATE(YEAR($H10),MONTH($H10)+$G10*8,1),BJ$3=DATE(YEAR($H10),MONTH($H10)+$G10*9,1),BJ$3=DATE(YEAR($H10),MONTH($H10)+$G10*10,1)),$F10*тех!BX$10*тех!BX$6,)</f>
        <v>0</v>
      </c>
      <c r="BK10" s="64">
        <f>IF(OR(BK$3=DATE(YEAR($H10),MONTH($H10)+$G10,1),BK$3=DATE(YEAR($H10),MONTH($H10)+$G10*2,1),BK$3=DATE(YEAR($H10),MONTH($H10)+$G10*3,1),BK$3=DATE(YEAR($H10),MONTH($H10)+$G10*4,1),BK$3=DATE(YEAR($H10),MONTH($H10)+$G10*5,1),BK$3=DATE(YEAR($H10),MONTH($H10)+$G10*6,1),BK$3=DATE(YEAR($H10),MONTH($H10)+$G10*7,1),BK$3=DATE(YEAR($H10),MONTH($H10)+$G10*8,1),BK$3=DATE(YEAR($H10),MONTH($H10)+$G10*9,1),BK$3=DATE(YEAR($H10),MONTH($H10)+$G10*10,1)),$F10*тех!BY$10*тех!BY$6,)</f>
        <v>0</v>
      </c>
      <c r="BL10" s="64">
        <f>IF(OR(BL$3=DATE(YEAR($H10),MONTH($H10)+$G10,1),BL$3=DATE(YEAR($H10),MONTH($H10)+$G10*2,1),BL$3=DATE(YEAR($H10),MONTH($H10)+$G10*3,1),BL$3=DATE(YEAR($H10),MONTH($H10)+$G10*4,1),BL$3=DATE(YEAR($H10),MONTH($H10)+$G10*5,1),BL$3=DATE(YEAR($H10),MONTH($H10)+$G10*6,1),BL$3=DATE(YEAR($H10),MONTH($H10)+$G10*7,1),BL$3=DATE(YEAR($H10),MONTH($H10)+$G10*8,1),BL$3=DATE(YEAR($H10),MONTH($H10)+$G10*9,1),BL$3=DATE(YEAR($H10),MONTH($H10)+$G10*10,1)),$F10*тех!BZ$10*тех!BZ$6,)</f>
        <v>0</v>
      </c>
      <c r="BM10" s="64">
        <f>IF(OR(BM$3=DATE(YEAR($H10),MONTH($H10)+$G10,1),BM$3=DATE(YEAR($H10),MONTH($H10)+$G10*2,1),BM$3=DATE(YEAR($H10),MONTH($H10)+$G10*3,1),BM$3=DATE(YEAR($H10),MONTH($H10)+$G10*4,1),BM$3=DATE(YEAR($H10),MONTH($H10)+$G10*5,1),BM$3=DATE(YEAR($H10),MONTH($H10)+$G10*6,1),BM$3=DATE(YEAR($H10),MONTH($H10)+$G10*7,1),BM$3=DATE(YEAR($H10),MONTH($H10)+$G10*8,1),BM$3=DATE(YEAR($H10),MONTH($H10)+$G10*9,1),BM$3=DATE(YEAR($H10),MONTH($H10)+$G10*10,1)),$F10*тех!CA$10*тех!CA$6,)</f>
        <v>0</v>
      </c>
      <c r="BN10" s="64">
        <f>IF(OR(BN$3=DATE(YEAR($H10),MONTH($H10)+$G10,1),BN$3=DATE(YEAR($H10),MONTH($H10)+$G10*2,1),BN$3=DATE(YEAR($H10),MONTH($H10)+$G10*3,1),BN$3=DATE(YEAR($H10),MONTH($H10)+$G10*4,1),BN$3=DATE(YEAR($H10),MONTH($H10)+$G10*5,1),BN$3=DATE(YEAR($H10),MONTH($H10)+$G10*6,1),BN$3=DATE(YEAR($H10),MONTH($H10)+$G10*7,1),BN$3=DATE(YEAR($H10),MONTH($H10)+$G10*8,1),BN$3=DATE(YEAR($H10),MONTH($H10)+$G10*9,1),BN$3=DATE(YEAR($H10),MONTH($H10)+$G10*10,1)),$F10*тех!CB$10*тех!CB$6,)</f>
        <v>0</v>
      </c>
      <c r="BO10" s="64">
        <f>IF(OR(BO$3=DATE(YEAR($H10),MONTH($H10)+$G10,1),BO$3=DATE(YEAR($H10),MONTH($H10)+$G10*2,1),BO$3=DATE(YEAR($H10),MONTH($H10)+$G10*3,1),BO$3=DATE(YEAR($H10),MONTH($H10)+$G10*4,1),BO$3=DATE(YEAR($H10),MONTH($H10)+$G10*5,1),BO$3=DATE(YEAR($H10),MONTH($H10)+$G10*6,1),BO$3=DATE(YEAR($H10),MONTH($H10)+$G10*7,1),BO$3=DATE(YEAR($H10),MONTH($H10)+$G10*8,1),BO$3=DATE(YEAR($H10),MONTH($H10)+$G10*9,1),BO$3=DATE(YEAR($H10),MONTH($H10)+$G10*10,1)),$F10*тех!CC$10*тех!CC$6,)</f>
        <v>0</v>
      </c>
      <c r="BP10" s="64">
        <f>IF(OR(BP$3=DATE(YEAR($H10),MONTH($H10)+$G10,1),BP$3=DATE(YEAR($H10),MONTH($H10)+$G10*2,1),BP$3=DATE(YEAR($H10),MONTH($H10)+$G10*3,1),BP$3=DATE(YEAR($H10),MONTH($H10)+$G10*4,1),BP$3=DATE(YEAR($H10),MONTH($H10)+$G10*5,1),BP$3=DATE(YEAR($H10),MONTH($H10)+$G10*6,1),BP$3=DATE(YEAR($H10),MONTH($H10)+$G10*7,1),BP$3=DATE(YEAR($H10),MONTH($H10)+$G10*8,1),BP$3=DATE(YEAR($H10),MONTH($H10)+$G10*9,1),BP$3=DATE(YEAR($H10),MONTH($H10)+$G10*10,1)),$F10*тех!CD$10*тех!CD$6,)</f>
        <v>0</v>
      </c>
      <c r="BQ10" s="64">
        <f>IF(OR(BQ$3=DATE(YEAR($H10),MONTH($H10)+$G10,1),BQ$3=DATE(YEAR($H10),MONTH($H10)+$G10*2,1),BQ$3=DATE(YEAR($H10),MONTH($H10)+$G10*3,1),BQ$3=DATE(YEAR($H10),MONTH($H10)+$G10*4,1),BQ$3=DATE(YEAR($H10),MONTH($H10)+$G10*5,1),BQ$3=DATE(YEAR($H10),MONTH($H10)+$G10*6,1),BQ$3=DATE(YEAR($H10),MONTH($H10)+$G10*7,1),BQ$3=DATE(YEAR($H10),MONTH($H10)+$G10*8,1),BQ$3=DATE(YEAR($H10),MONTH($H10)+$G10*9,1),BQ$3=DATE(YEAR($H10),MONTH($H10)+$G10*10,1)),$F10*тех!CE$10*тех!CE$6,)</f>
        <v>0</v>
      </c>
    </row>
    <row r="11" spans="2:69">
      <c r="B11" s="3">
        <v>5</v>
      </c>
      <c r="C11" s="19" t="s">
        <v>1263</v>
      </c>
      <c r="D11" s="23">
        <v>75</v>
      </c>
      <c r="E11" s="19"/>
      <c r="F11" s="76">
        <f t="shared" si="1"/>
        <v>0</v>
      </c>
      <c r="G11" s="19">
        <v>12</v>
      </c>
      <c r="H11" s="20">
        <f>Параметры!$C$11</f>
        <v>42370</v>
      </c>
      <c r="J11" s="76">
        <f>IF($H11=J$3,$F11,)*тех!X$6</f>
        <v>0</v>
      </c>
      <c r="K11" s="76">
        <f>IF($H11=K$3,$F11,)*тех!Y$6</f>
        <v>0</v>
      </c>
      <c r="L11" s="76">
        <f>IF($H11=L$3,$F11,)*тех!Z$6</f>
        <v>0</v>
      </c>
      <c r="M11" s="76">
        <f>IF($H11=M$3,$F11,)*тех!AA$6</f>
        <v>0</v>
      </c>
      <c r="N11" s="76">
        <f>IF($H11=N$3,$F11,)*тех!AB$6</f>
        <v>0</v>
      </c>
      <c r="O11" s="76">
        <f>IF($H11=O$3,$F11,)*тех!AC$6</f>
        <v>0</v>
      </c>
      <c r="P11" s="64">
        <f>IF(OR(P$3=DATE(YEAR($H11),MONTH($H11)+$G11,1),P$3=DATE(YEAR($H11),MONTH($H11)+$G11*2,1),P$3=DATE(YEAR($H11),MONTH($H11)+$G11*3,1),P$3=DATE(YEAR($H11),MONTH($H11)+$G11*4,1),P$3=DATE(YEAR($H11),MONTH($H11)+$G11*5,1),P$3=DATE(YEAR($H11),MONTH($H11)+$G11*6,1),P$3=DATE(YEAR($H11),MONTH($H11)+$G11*7,1),P$3=DATE(YEAR($H11),MONTH($H11)+$G11*8,1),P$3=DATE(YEAR($H11),MONTH($H11)+$G11*9,1),P$3=DATE(YEAR($H11),MONTH($H11)+$G11*10,1)),$F11*тех!AD$10*тех!AD$6,)</f>
        <v>0</v>
      </c>
      <c r="Q11" s="64">
        <f>IF(OR(Q$3=DATE(YEAR($H11),MONTH($H11)+$G11,1),Q$3=DATE(YEAR($H11),MONTH($H11)+$G11*2,1),Q$3=DATE(YEAR($H11),MONTH($H11)+$G11*3,1),Q$3=DATE(YEAR($H11),MONTH($H11)+$G11*4,1),Q$3=DATE(YEAR($H11),MONTH($H11)+$G11*5,1),Q$3=DATE(YEAR($H11),MONTH($H11)+$G11*6,1),Q$3=DATE(YEAR($H11),MONTH($H11)+$G11*7,1),Q$3=DATE(YEAR($H11),MONTH($H11)+$G11*8,1),Q$3=DATE(YEAR($H11),MONTH($H11)+$G11*9,1),Q$3=DATE(YEAR($H11),MONTH($H11)+$G11*10,1)),$F11*тех!AE$10*тех!AE$6,)</f>
        <v>0</v>
      </c>
      <c r="R11" s="64">
        <f>IF(OR(R$3=DATE(YEAR($H11),MONTH($H11)+$G11,1),R$3=DATE(YEAR($H11),MONTH($H11)+$G11*2,1),R$3=DATE(YEAR($H11),MONTH($H11)+$G11*3,1),R$3=DATE(YEAR($H11),MONTH($H11)+$G11*4,1),R$3=DATE(YEAR($H11),MONTH($H11)+$G11*5,1),R$3=DATE(YEAR($H11),MONTH($H11)+$G11*6,1),R$3=DATE(YEAR($H11),MONTH($H11)+$G11*7,1),R$3=DATE(YEAR($H11),MONTH($H11)+$G11*8,1),R$3=DATE(YEAR($H11),MONTH($H11)+$G11*9,1),R$3=DATE(YEAR($H11),MONTH($H11)+$G11*10,1)),$F11*тех!AF$10*тех!AF$6,)</f>
        <v>0</v>
      </c>
      <c r="S11" s="64">
        <f>IF(OR(S$3=DATE(YEAR($H11),MONTH($H11)+$G11,1),S$3=DATE(YEAR($H11),MONTH($H11)+$G11*2,1),S$3=DATE(YEAR($H11),MONTH($H11)+$G11*3,1),S$3=DATE(YEAR($H11),MONTH($H11)+$G11*4,1),S$3=DATE(YEAR($H11),MONTH($H11)+$G11*5,1),S$3=DATE(YEAR($H11),MONTH($H11)+$G11*6,1),S$3=DATE(YEAR($H11),MONTH($H11)+$G11*7,1),S$3=DATE(YEAR($H11),MONTH($H11)+$G11*8,1),S$3=DATE(YEAR($H11),MONTH($H11)+$G11*9,1),S$3=DATE(YEAR($H11),MONTH($H11)+$G11*10,1)),$F11*тех!AG$10*тех!AG$6,)</f>
        <v>0</v>
      </c>
      <c r="T11" s="64">
        <f>IF(OR(T$3=DATE(YEAR($H11),MONTH($H11)+$G11,1),T$3=DATE(YEAR($H11),MONTH($H11)+$G11*2,1),T$3=DATE(YEAR($H11),MONTH($H11)+$G11*3,1),T$3=DATE(YEAR($H11),MONTH($H11)+$G11*4,1),T$3=DATE(YEAR($H11),MONTH($H11)+$G11*5,1),T$3=DATE(YEAR($H11),MONTH($H11)+$G11*6,1),T$3=DATE(YEAR($H11),MONTH($H11)+$G11*7,1),T$3=DATE(YEAR($H11),MONTH($H11)+$G11*8,1),T$3=DATE(YEAR($H11),MONTH($H11)+$G11*9,1),T$3=DATE(YEAR($H11),MONTH($H11)+$G11*10,1)),$F11*тех!AH$10*тех!AH$6,)</f>
        <v>0</v>
      </c>
      <c r="U11" s="64">
        <f>IF(OR(U$3=DATE(YEAR($H11),MONTH($H11)+$G11,1),U$3=DATE(YEAR($H11),MONTH($H11)+$G11*2,1),U$3=DATE(YEAR($H11),MONTH($H11)+$G11*3,1),U$3=DATE(YEAR($H11),MONTH($H11)+$G11*4,1),U$3=DATE(YEAR($H11),MONTH($H11)+$G11*5,1),U$3=DATE(YEAR($H11),MONTH($H11)+$G11*6,1),U$3=DATE(YEAR($H11),MONTH($H11)+$G11*7,1),U$3=DATE(YEAR($H11),MONTH($H11)+$G11*8,1),U$3=DATE(YEAR($H11),MONTH($H11)+$G11*9,1),U$3=DATE(YEAR($H11),MONTH($H11)+$G11*10,1)),$F11*тех!AI$10*тех!AI$6,)</f>
        <v>0</v>
      </c>
      <c r="V11" s="64">
        <f>IF(OR(V$3=DATE(YEAR($H11),MONTH($H11)+$G11,1),V$3=DATE(YEAR($H11),MONTH($H11)+$G11*2,1),V$3=DATE(YEAR($H11),MONTH($H11)+$G11*3,1),V$3=DATE(YEAR($H11),MONTH($H11)+$G11*4,1),V$3=DATE(YEAR($H11),MONTH($H11)+$G11*5,1),V$3=DATE(YEAR($H11),MONTH($H11)+$G11*6,1),V$3=DATE(YEAR($H11),MONTH($H11)+$G11*7,1),V$3=DATE(YEAR($H11),MONTH($H11)+$G11*8,1),V$3=DATE(YEAR($H11),MONTH($H11)+$G11*9,1),V$3=DATE(YEAR($H11),MONTH($H11)+$G11*10,1)),$F11*тех!AJ$10*тех!AJ$6,)</f>
        <v>0</v>
      </c>
      <c r="W11" s="64">
        <f>IF(OR(W$3=DATE(YEAR($H11),MONTH($H11)+$G11,1),W$3=DATE(YEAR($H11),MONTH($H11)+$G11*2,1),W$3=DATE(YEAR($H11),MONTH($H11)+$G11*3,1),W$3=DATE(YEAR($H11),MONTH($H11)+$G11*4,1),W$3=DATE(YEAR($H11),MONTH($H11)+$G11*5,1),W$3=DATE(YEAR($H11),MONTH($H11)+$G11*6,1),W$3=DATE(YEAR($H11),MONTH($H11)+$G11*7,1),W$3=DATE(YEAR($H11),MONTH($H11)+$G11*8,1),W$3=DATE(YEAR($H11),MONTH($H11)+$G11*9,1),W$3=DATE(YEAR($H11),MONTH($H11)+$G11*10,1)),$F11*тех!AK$10*тех!AK$6,)</f>
        <v>0</v>
      </c>
      <c r="X11" s="64">
        <f>IF(OR(X$3=DATE(YEAR($H11),MONTH($H11)+$G11,1),X$3=DATE(YEAR($H11),MONTH($H11)+$G11*2,1),X$3=DATE(YEAR($H11),MONTH($H11)+$G11*3,1),X$3=DATE(YEAR($H11),MONTH($H11)+$G11*4,1),X$3=DATE(YEAR($H11),MONTH($H11)+$G11*5,1),X$3=DATE(YEAR($H11),MONTH($H11)+$G11*6,1),X$3=DATE(YEAR($H11),MONTH($H11)+$G11*7,1),X$3=DATE(YEAR($H11),MONTH($H11)+$G11*8,1),X$3=DATE(YEAR($H11),MONTH($H11)+$G11*9,1),X$3=DATE(YEAR($H11),MONTH($H11)+$G11*10,1)),$F11*тех!AL$10*тех!AL$6,)</f>
        <v>0</v>
      </c>
      <c r="Y11" s="64">
        <f>IF(OR(Y$3=DATE(YEAR($H11),MONTH($H11)+$G11,1),Y$3=DATE(YEAR($H11),MONTH($H11)+$G11*2,1),Y$3=DATE(YEAR($H11),MONTH($H11)+$G11*3,1),Y$3=DATE(YEAR($H11),MONTH($H11)+$G11*4,1),Y$3=DATE(YEAR($H11),MONTH($H11)+$G11*5,1),Y$3=DATE(YEAR($H11),MONTH($H11)+$G11*6,1),Y$3=DATE(YEAR($H11),MONTH($H11)+$G11*7,1),Y$3=DATE(YEAR($H11),MONTH($H11)+$G11*8,1),Y$3=DATE(YEAR($H11),MONTH($H11)+$G11*9,1),Y$3=DATE(YEAR($H11),MONTH($H11)+$G11*10,1)),$F11*тех!AM$10*тех!AM$6,)</f>
        <v>0</v>
      </c>
      <c r="Z11" s="64">
        <f>IF(OR(Z$3=DATE(YEAR($H11),MONTH($H11)+$G11,1),Z$3=DATE(YEAR($H11),MONTH($H11)+$G11*2,1),Z$3=DATE(YEAR($H11),MONTH($H11)+$G11*3,1),Z$3=DATE(YEAR($H11),MONTH($H11)+$G11*4,1),Z$3=DATE(YEAR($H11),MONTH($H11)+$G11*5,1),Z$3=DATE(YEAR($H11),MONTH($H11)+$G11*6,1),Z$3=DATE(YEAR($H11),MONTH($H11)+$G11*7,1),Z$3=DATE(YEAR($H11),MONTH($H11)+$G11*8,1),Z$3=DATE(YEAR($H11),MONTH($H11)+$G11*9,1),Z$3=DATE(YEAR($H11),MONTH($H11)+$G11*10,1)),$F11*тех!AN$10*тех!AN$6,)</f>
        <v>0</v>
      </c>
      <c r="AA11" s="64">
        <f>IF(OR(AA$3=DATE(YEAR($H11),MONTH($H11)+$G11,1),AA$3=DATE(YEAR($H11),MONTH($H11)+$G11*2,1),AA$3=DATE(YEAR($H11),MONTH($H11)+$G11*3,1),AA$3=DATE(YEAR($H11),MONTH($H11)+$G11*4,1),AA$3=DATE(YEAR($H11),MONTH($H11)+$G11*5,1),AA$3=DATE(YEAR($H11),MONTH($H11)+$G11*6,1),AA$3=DATE(YEAR($H11),MONTH($H11)+$G11*7,1),AA$3=DATE(YEAR($H11),MONTH($H11)+$G11*8,1),AA$3=DATE(YEAR($H11),MONTH($H11)+$G11*9,1),AA$3=DATE(YEAR($H11),MONTH($H11)+$G11*10,1)),$F11*тех!AO$10*тех!AO$6,)</f>
        <v>0</v>
      </c>
      <c r="AB11" s="64">
        <f>IF(OR(AB$3=DATE(YEAR($H11),MONTH($H11)+$G11,1),AB$3=DATE(YEAR($H11),MONTH($H11)+$G11*2,1),AB$3=DATE(YEAR($H11),MONTH($H11)+$G11*3,1),AB$3=DATE(YEAR($H11),MONTH($H11)+$G11*4,1),AB$3=DATE(YEAR($H11),MONTH($H11)+$G11*5,1),AB$3=DATE(YEAR($H11),MONTH($H11)+$G11*6,1),AB$3=DATE(YEAR($H11),MONTH($H11)+$G11*7,1),AB$3=DATE(YEAR($H11),MONTH($H11)+$G11*8,1),AB$3=DATE(YEAR($H11),MONTH($H11)+$G11*9,1),AB$3=DATE(YEAR($H11),MONTH($H11)+$G11*10,1)),$F11*тех!AP$10*тех!AP$6,)</f>
        <v>0</v>
      </c>
      <c r="AC11" s="64">
        <f>IF(OR(AC$3=DATE(YEAR($H11),MONTH($H11)+$G11,1),AC$3=DATE(YEAR($H11),MONTH($H11)+$G11*2,1),AC$3=DATE(YEAR($H11),MONTH($H11)+$G11*3,1),AC$3=DATE(YEAR($H11),MONTH($H11)+$G11*4,1),AC$3=DATE(YEAR($H11),MONTH($H11)+$G11*5,1),AC$3=DATE(YEAR($H11),MONTH($H11)+$G11*6,1),AC$3=DATE(YEAR($H11),MONTH($H11)+$G11*7,1),AC$3=DATE(YEAR($H11),MONTH($H11)+$G11*8,1),AC$3=DATE(YEAR($H11),MONTH($H11)+$G11*9,1),AC$3=DATE(YEAR($H11),MONTH($H11)+$G11*10,1)),$F11*тех!AQ$10*тех!AQ$6,)</f>
        <v>0</v>
      </c>
      <c r="AD11" s="64">
        <f>IF(OR(AD$3=DATE(YEAR($H11),MONTH($H11)+$G11,1),AD$3=DATE(YEAR($H11),MONTH($H11)+$G11*2,1),AD$3=DATE(YEAR($H11),MONTH($H11)+$G11*3,1),AD$3=DATE(YEAR($H11),MONTH($H11)+$G11*4,1),AD$3=DATE(YEAR($H11),MONTH($H11)+$G11*5,1),AD$3=DATE(YEAR($H11),MONTH($H11)+$G11*6,1),AD$3=DATE(YEAR($H11),MONTH($H11)+$G11*7,1),AD$3=DATE(YEAR($H11),MONTH($H11)+$G11*8,1),AD$3=DATE(YEAR($H11),MONTH($H11)+$G11*9,1),AD$3=DATE(YEAR($H11),MONTH($H11)+$G11*10,1)),$F11*тех!AR$10*тех!AR$6,)</f>
        <v>0</v>
      </c>
      <c r="AE11" s="64">
        <f>IF(OR(AE$3=DATE(YEAR($H11),MONTH($H11)+$G11,1),AE$3=DATE(YEAR($H11),MONTH($H11)+$G11*2,1),AE$3=DATE(YEAR($H11),MONTH($H11)+$G11*3,1),AE$3=DATE(YEAR($H11),MONTH($H11)+$G11*4,1),AE$3=DATE(YEAR($H11),MONTH($H11)+$G11*5,1),AE$3=DATE(YEAR($H11),MONTH($H11)+$G11*6,1),AE$3=DATE(YEAR($H11),MONTH($H11)+$G11*7,1),AE$3=DATE(YEAR($H11),MONTH($H11)+$G11*8,1),AE$3=DATE(YEAR($H11),MONTH($H11)+$G11*9,1),AE$3=DATE(YEAR($H11),MONTH($H11)+$G11*10,1)),$F11*тех!AS$10*тех!AS$6,)</f>
        <v>0</v>
      </c>
      <c r="AF11" s="64">
        <f>IF(OR(AF$3=DATE(YEAR($H11),MONTH($H11)+$G11,1),AF$3=DATE(YEAR($H11),MONTH($H11)+$G11*2,1),AF$3=DATE(YEAR($H11),MONTH($H11)+$G11*3,1),AF$3=DATE(YEAR($H11),MONTH($H11)+$G11*4,1),AF$3=DATE(YEAR($H11),MONTH($H11)+$G11*5,1),AF$3=DATE(YEAR($H11),MONTH($H11)+$G11*6,1),AF$3=DATE(YEAR($H11),MONTH($H11)+$G11*7,1),AF$3=DATE(YEAR($H11),MONTH($H11)+$G11*8,1),AF$3=DATE(YEAR($H11),MONTH($H11)+$G11*9,1),AF$3=DATE(YEAR($H11),MONTH($H11)+$G11*10,1)),$F11*тех!AT$10*тех!AT$6,)</f>
        <v>0</v>
      </c>
      <c r="AG11" s="64">
        <f>IF(OR(AG$3=DATE(YEAR($H11),MONTH($H11)+$G11,1),AG$3=DATE(YEAR($H11),MONTH($H11)+$G11*2,1),AG$3=DATE(YEAR($H11),MONTH($H11)+$G11*3,1),AG$3=DATE(YEAR($H11),MONTH($H11)+$G11*4,1),AG$3=DATE(YEAR($H11),MONTH($H11)+$G11*5,1),AG$3=DATE(YEAR($H11),MONTH($H11)+$G11*6,1),AG$3=DATE(YEAR($H11),MONTH($H11)+$G11*7,1),AG$3=DATE(YEAR($H11),MONTH($H11)+$G11*8,1),AG$3=DATE(YEAR($H11),MONTH($H11)+$G11*9,1),AG$3=DATE(YEAR($H11),MONTH($H11)+$G11*10,1)),$F11*тех!AU$10*тех!AU$6,)</f>
        <v>0</v>
      </c>
      <c r="AH11" s="64">
        <f>IF(OR(AH$3=DATE(YEAR($H11),MONTH($H11)+$G11,1),AH$3=DATE(YEAR($H11),MONTH($H11)+$G11*2,1),AH$3=DATE(YEAR($H11),MONTH($H11)+$G11*3,1),AH$3=DATE(YEAR($H11),MONTH($H11)+$G11*4,1),AH$3=DATE(YEAR($H11),MONTH($H11)+$G11*5,1),AH$3=DATE(YEAR($H11),MONTH($H11)+$G11*6,1),AH$3=DATE(YEAR($H11),MONTH($H11)+$G11*7,1),AH$3=DATE(YEAR($H11),MONTH($H11)+$G11*8,1),AH$3=DATE(YEAR($H11),MONTH($H11)+$G11*9,1),AH$3=DATE(YEAR($H11),MONTH($H11)+$G11*10,1)),$F11*тех!AV$10*тех!AV$6,)</f>
        <v>0</v>
      </c>
      <c r="AI11" s="64">
        <f>IF(OR(AI$3=DATE(YEAR($H11),MONTH($H11)+$G11,1),AI$3=DATE(YEAR($H11),MONTH($H11)+$G11*2,1),AI$3=DATE(YEAR($H11),MONTH($H11)+$G11*3,1),AI$3=DATE(YEAR($H11),MONTH($H11)+$G11*4,1),AI$3=DATE(YEAR($H11),MONTH($H11)+$G11*5,1),AI$3=DATE(YEAR($H11),MONTH($H11)+$G11*6,1),AI$3=DATE(YEAR($H11),MONTH($H11)+$G11*7,1),AI$3=DATE(YEAR($H11),MONTH($H11)+$G11*8,1),AI$3=DATE(YEAR($H11),MONTH($H11)+$G11*9,1),AI$3=DATE(YEAR($H11),MONTH($H11)+$G11*10,1)),$F11*тех!AW$10*тех!AW$6,)</f>
        <v>0</v>
      </c>
      <c r="AJ11" s="64">
        <f>IF(OR(AJ$3=DATE(YEAR($H11),MONTH($H11)+$G11,1),AJ$3=DATE(YEAR($H11),MONTH($H11)+$G11*2,1),AJ$3=DATE(YEAR($H11),MONTH($H11)+$G11*3,1),AJ$3=DATE(YEAR($H11),MONTH($H11)+$G11*4,1),AJ$3=DATE(YEAR($H11),MONTH($H11)+$G11*5,1),AJ$3=DATE(YEAR($H11),MONTH($H11)+$G11*6,1),AJ$3=DATE(YEAR($H11),MONTH($H11)+$G11*7,1),AJ$3=DATE(YEAR($H11),MONTH($H11)+$G11*8,1),AJ$3=DATE(YEAR($H11),MONTH($H11)+$G11*9,1),AJ$3=DATE(YEAR($H11),MONTH($H11)+$G11*10,1)),$F11*тех!AX$10*тех!AX$6,)</f>
        <v>0</v>
      </c>
      <c r="AK11" s="64">
        <f>IF(OR(AK$3=DATE(YEAR($H11),MONTH($H11)+$G11,1),AK$3=DATE(YEAR($H11),MONTH($H11)+$G11*2,1),AK$3=DATE(YEAR($H11),MONTH($H11)+$G11*3,1),AK$3=DATE(YEAR($H11),MONTH($H11)+$G11*4,1),AK$3=DATE(YEAR($H11),MONTH($H11)+$G11*5,1),AK$3=DATE(YEAR($H11),MONTH($H11)+$G11*6,1),AK$3=DATE(YEAR($H11),MONTH($H11)+$G11*7,1),AK$3=DATE(YEAR($H11),MONTH($H11)+$G11*8,1),AK$3=DATE(YEAR($H11),MONTH($H11)+$G11*9,1),AK$3=DATE(YEAR($H11),MONTH($H11)+$G11*10,1)),$F11*тех!AY$10*тех!AY$6,)</f>
        <v>0</v>
      </c>
      <c r="AL11" s="64">
        <f>IF(OR(AL$3=DATE(YEAR($H11),MONTH($H11)+$G11,1),AL$3=DATE(YEAR($H11),MONTH($H11)+$G11*2,1),AL$3=DATE(YEAR($H11),MONTH($H11)+$G11*3,1),AL$3=DATE(YEAR($H11),MONTH($H11)+$G11*4,1),AL$3=DATE(YEAR($H11),MONTH($H11)+$G11*5,1),AL$3=DATE(YEAR($H11),MONTH($H11)+$G11*6,1),AL$3=DATE(YEAR($H11),MONTH($H11)+$G11*7,1),AL$3=DATE(YEAR($H11),MONTH($H11)+$G11*8,1),AL$3=DATE(YEAR($H11),MONTH($H11)+$G11*9,1),AL$3=DATE(YEAR($H11),MONTH($H11)+$G11*10,1)),$F11*тех!AZ$10*тех!AZ$6,)</f>
        <v>0</v>
      </c>
      <c r="AM11" s="64">
        <f>IF(OR(AM$3=DATE(YEAR($H11),MONTH($H11)+$G11,1),AM$3=DATE(YEAR($H11),MONTH($H11)+$G11*2,1),AM$3=DATE(YEAR($H11),MONTH($H11)+$G11*3,1),AM$3=DATE(YEAR($H11),MONTH($H11)+$G11*4,1),AM$3=DATE(YEAR($H11),MONTH($H11)+$G11*5,1),AM$3=DATE(YEAR($H11),MONTH($H11)+$G11*6,1),AM$3=DATE(YEAR($H11),MONTH($H11)+$G11*7,1),AM$3=DATE(YEAR($H11),MONTH($H11)+$G11*8,1),AM$3=DATE(YEAR($H11),MONTH($H11)+$G11*9,1),AM$3=DATE(YEAR($H11),MONTH($H11)+$G11*10,1)),$F11*тех!BA$10*тех!BA$6,)</f>
        <v>0</v>
      </c>
      <c r="AN11" s="64">
        <f>IF(OR(AN$3=DATE(YEAR($H11),MONTH($H11)+$G11,1),AN$3=DATE(YEAR($H11),MONTH($H11)+$G11*2,1),AN$3=DATE(YEAR($H11),MONTH($H11)+$G11*3,1),AN$3=DATE(YEAR($H11),MONTH($H11)+$G11*4,1),AN$3=DATE(YEAR($H11),MONTH($H11)+$G11*5,1),AN$3=DATE(YEAR($H11),MONTH($H11)+$G11*6,1),AN$3=DATE(YEAR($H11),MONTH($H11)+$G11*7,1),AN$3=DATE(YEAR($H11),MONTH($H11)+$G11*8,1),AN$3=DATE(YEAR($H11),MONTH($H11)+$G11*9,1),AN$3=DATE(YEAR($H11),MONTH($H11)+$G11*10,1)),$F11*тех!BB$10*тех!BB$6,)</f>
        <v>0</v>
      </c>
      <c r="AO11" s="64">
        <f>IF(OR(AO$3=DATE(YEAR($H11),MONTH($H11)+$G11,1),AO$3=DATE(YEAR($H11),MONTH($H11)+$G11*2,1),AO$3=DATE(YEAR($H11),MONTH($H11)+$G11*3,1),AO$3=DATE(YEAR($H11),MONTH($H11)+$G11*4,1),AO$3=DATE(YEAR($H11),MONTH($H11)+$G11*5,1),AO$3=DATE(YEAR($H11),MONTH($H11)+$G11*6,1),AO$3=DATE(YEAR($H11),MONTH($H11)+$G11*7,1),AO$3=DATE(YEAR($H11),MONTH($H11)+$G11*8,1),AO$3=DATE(YEAR($H11),MONTH($H11)+$G11*9,1),AO$3=DATE(YEAR($H11),MONTH($H11)+$G11*10,1)),$F11*тех!BC$10*тех!BC$6,)</f>
        <v>0</v>
      </c>
      <c r="AP11" s="64">
        <f>IF(OR(AP$3=DATE(YEAR($H11),MONTH($H11)+$G11,1),AP$3=DATE(YEAR($H11),MONTH($H11)+$G11*2,1),AP$3=DATE(YEAR($H11),MONTH($H11)+$G11*3,1),AP$3=DATE(YEAR($H11),MONTH($H11)+$G11*4,1),AP$3=DATE(YEAR($H11),MONTH($H11)+$G11*5,1),AP$3=DATE(YEAR($H11),MONTH($H11)+$G11*6,1),AP$3=DATE(YEAR($H11),MONTH($H11)+$G11*7,1),AP$3=DATE(YEAR($H11),MONTH($H11)+$G11*8,1),AP$3=DATE(YEAR($H11),MONTH($H11)+$G11*9,1),AP$3=DATE(YEAR($H11),MONTH($H11)+$G11*10,1)),$F11*тех!BD$10*тех!BD$6,)</f>
        <v>0</v>
      </c>
      <c r="AQ11" s="64">
        <f>IF(OR(AQ$3=DATE(YEAR($H11),MONTH($H11)+$G11,1),AQ$3=DATE(YEAR($H11),MONTH($H11)+$G11*2,1),AQ$3=DATE(YEAR($H11),MONTH($H11)+$G11*3,1),AQ$3=DATE(YEAR($H11),MONTH($H11)+$G11*4,1),AQ$3=DATE(YEAR($H11),MONTH($H11)+$G11*5,1),AQ$3=DATE(YEAR($H11),MONTH($H11)+$G11*6,1),AQ$3=DATE(YEAR($H11),MONTH($H11)+$G11*7,1),AQ$3=DATE(YEAR($H11),MONTH($H11)+$G11*8,1),AQ$3=DATE(YEAR($H11),MONTH($H11)+$G11*9,1),AQ$3=DATE(YEAR($H11),MONTH($H11)+$G11*10,1)),$F11*тех!BE$10*тех!BE$6,)</f>
        <v>0</v>
      </c>
      <c r="AR11" s="64">
        <f>IF(OR(AR$3=DATE(YEAR($H11),MONTH($H11)+$G11,1),AR$3=DATE(YEAR($H11),MONTH($H11)+$G11*2,1),AR$3=DATE(YEAR($H11),MONTH($H11)+$G11*3,1),AR$3=DATE(YEAR($H11),MONTH($H11)+$G11*4,1),AR$3=DATE(YEAR($H11),MONTH($H11)+$G11*5,1),AR$3=DATE(YEAR($H11),MONTH($H11)+$G11*6,1),AR$3=DATE(YEAR($H11),MONTH($H11)+$G11*7,1),AR$3=DATE(YEAR($H11),MONTH($H11)+$G11*8,1),AR$3=DATE(YEAR($H11),MONTH($H11)+$G11*9,1),AR$3=DATE(YEAR($H11),MONTH($H11)+$G11*10,1)),$F11*тех!BF$10*тех!BF$6,)</f>
        <v>0</v>
      </c>
      <c r="AS11" s="64">
        <f>IF(OR(AS$3=DATE(YEAR($H11),MONTH($H11)+$G11,1),AS$3=DATE(YEAR($H11),MONTH($H11)+$G11*2,1),AS$3=DATE(YEAR($H11),MONTH($H11)+$G11*3,1),AS$3=DATE(YEAR($H11),MONTH($H11)+$G11*4,1),AS$3=DATE(YEAR($H11),MONTH($H11)+$G11*5,1),AS$3=DATE(YEAR($H11),MONTH($H11)+$G11*6,1),AS$3=DATE(YEAR($H11),MONTH($H11)+$G11*7,1),AS$3=DATE(YEAR($H11),MONTH($H11)+$G11*8,1),AS$3=DATE(YEAR($H11),MONTH($H11)+$G11*9,1),AS$3=DATE(YEAR($H11),MONTH($H11)+$G11*10,1)),$F11*тех!BG$10*тех!BG$6,)</f>
        <v>0</v>
      </c>
      <c r="AT11" s="64">
        <f>IF(OR(AT$3=DATE(YEAR($H11),MONTH($H11)+$G11,1),AT$3=DATE(YEAR($H11),MONTH($H11)+$G11*2,1),AT$3=DATE(YEAR($H11),MONTH($H11)+$G11*3,1),AT$3=DATE(YEAR($H11),MONTH($H11)+$G11*4,1),AT$3=DATE(YEAR($H11),MONTH($H11)+$G11*5,1),AT$3=DATE(YEAR($H11),MONTH($H11)+$G11*6,1),AT$3=DATE(YEAR($H11),MONTH($H11)+$G11*7,1),AT$3=DATE(YEAR($H11),MONTH($H11)+$G11*8,1),AT$3=DATE(YEAR($H11),MONTH($H11)+$G11*9,1),AT$3=DATE(YEAR($H11),MONTH($H11)+$G11*10,1)),$F11*тех!BH$10*тех!BH$6,)</f>
        <v>0</v>
      </c>
      <c r="AU11" s="64">
        <f>IF(OR(AU$3=DATE(YEAR($H11),MONTH($H11)+$G11,1),AU$3=DATE(YEAR($H11),MONTH($H11)+$G11*2,1),AU$3=DATE(YEAR($H11),MONTH($H11)+$G11*3,1),AU$3=DATE(YEAR($H11),MONTH($H11)+$G11*4,1),AU$3=DATE(YEAR($H11),MONTH($H11)+$G11*5,1),AU$3=DATE(YEAR($H11),MONTH($H11)+$G11*6,1),AU$3=DATE(YEAR($H11),MONTH($H11)+$G11*7,1),AU$3=DATE(YEAR($H11),MONTH($H11)+$G11*8,1),AU$3=DATE(YEAR($H11),MONTH($H11)+$G11*9,1),AU$3=DATE(YEAR($H11),MONTH($H11)+$G11*10,1)),$F11*тех!BI$10*тех!BI$6,)</f>
        <v>0</v>
      </c>
      <c r="AV11" s="64">
        <f>IF(OR(AV$3=DATE(YEAR($H11),MONTH($H11)+$G11,1),AV$3=DATE(YEAR($H11),MONTH($H11)+$G11*2,1),AV$3=DATE(YEAR($H11),MONTH($H11)+$G11*3,1),AV$3=DATE(YEAR($H11),MONTH($H11)+$G11*4,1),AV$3=DATE(YEAR($H11),MONTH($H11)+$G11*5,1),AV$3=DATE(YEAR($H11),MONTH($H11)+$G11*6,1),AV$3=DATE(YEAR($H11),MONTH($H11)+$G11*7,1),AV$3=DATE(YEAR($H11),MONTH($H11)+$G11*8,1),AV$3=DATE(YEAR($H11),MONTH($H11)+$G11*9,1),AV$3=DATE(YEAR($H11),MONTH($H11)+$G11*10,1)),$F11*тех!BJ$10*тех!BJ$6,)</f>
        <v>0</v>
      </c>
      <c r="AW11" s="64">
        <f>IF(OR(AW$3=DATE(YEAR($H11),MONTH($H11)+$G11,1),AW$3=DATE(YEAR($H11),MONTH($H11)+$G11*2,1),AW$3=DATE(YEAR($H11),MONTH($H11)+$G11*3,1),AW$3=DATE(YEAR($H11),MONTH($H11)+$G11*4,1),AW$3=DATE(YEAR($H11),MONTH($H11)+$G11*5,1),AW$3=DATE(YEAR($H11),MONTH($H11)+$G11*6,1),AW$3=DATE(YEAR($H11),MONTH($H11)+$G11*7,1),AW$3=DATE(YEAR($H11),MONTH($H11)+$G11*8,1),AW$3=DATE(YEAR($H11),MONTH($H11)+$G11*9,1),AW$3=DATE(YEAR($H11),MONTH($H11)+$G11*10,1)),$F11*тех!BK$10*тех!BK$6,)</f>
        <v>0</v>
      </c>
      <c r="AX11" s="64">
        <f>IF(OR(AX$3=DATE(YEAR($H11),MONTH($H11)+$G11,1),AX$3=DATE(YEAR($H11),MONTH($H11)+$G11*2,1),AX$3=DATE(YEAR($H11),MONTH($H11)+$G11*3,1),AX$3=DATE(YEAR($H11),MONTH($H11)+$G11*4,1),AX$3=DATE(YEAR($H11),MONTH($H11)+$G11*5,1),AX$3=DATE(YEAR($H11),MONTH($H11)+$G11*6,1),AX$3=DATE(YEAR($H11),MONTH($H11)+$G11*7,1),AX$3=DATE(YEAR($H11),MONTH($H11)+$G11*8,1),AX$3=DATE(YEAR($H11),MONTH($H11)+$G11*9,1),AX$3=DATE(YEAR($H11),MONTH($H11)+$G11*10,1)),$F11*тех!BL$10*тех!BL$6,)</f>
        <v>0</v>
      </c>
      <c r="AY11" s="64">
        <f>IF(OR(AY$3=DATE(YEAR($H11),MONTH($H11)+$G11,1),AY$3=DATE(YEAR($H11),MONTH($H11)+$G11*2,1),AY$3=DATE(YEAR($H11),MONTH($H11)+$G11*3,1),AY$3=DATE(YEAR($H11),MONTH($H11)+$G11*4,1),AY$3=DATE(YEAR($H11),MONTH($H11)+$G11*5,1),AY$3=DATE(YEAR($H11),MONTH($H11)+$G11*6,1),AY$3=DATE(YEAR($H11),MONTH($H11)+$G11*7,1),AY$3=DATE(YEAR($H11),MONTH($H11)+$G11*8,1),AY$3=DATE(YEAR($H11),MONTH($H11)+$G11*9,1),AY$3=DATE(YEAR($H11),MONTH($H11)+$G11*10,1)),$F11*тех!BM$10*тех!BM$6,)</f>
        <v>0</v>
      </c>
      <c r="AZ11" s="64">
        <f>IF(OR(AZ$3=DATE(YEAR($H11),MONTH($H11)+$G11,1),AZ$3=DATE(YEAR($H11),MONTH($H11)+$G11*2,1),AZ$3=DATE(YEAR($H11),MONTH($H11)+$G11*3,1),AZ$3=DATE(YEAR($H11),MONTH($H11)+$G11*4,1),AZ$3=DATE(YEAR($H11),MONTH($H11)+$G11*5,1),AZ$3=DATE(YEAR($H11),MONTH($H11)+$G11*6,1),AZ$3=DATE(YEAR($H11),MONTH($H11)+$G11*7,1),AZ$3=DATE(YEAR($H11),MONTH($H11)+$G11*8,1),AZ$3=DATE(YEAR($H11),MONTH($H11)+$G11*9,1),AZ$3=DATE(YEAR($H11),MONTH($H11)+$G11*10,1)),$F11*тех!BN$10*тех!BN$6,)</f>
        <v>0</v>
      </c>
      <c r="BA11" s="64">
        <f>IF(OR(BA$3=DATE(YEAR($H11),MONTH($H11)+$G11,1),BA$3=DATE(YEAR($H11),MONTH($H11)+$G11*2,1),BA$3=DATE(YEAR($H11),MONTH($H11)+$G11*3,1),BA$3=DATE(YEAR($H11),MONTH($H11)+$G11*4,1),BA$3=DATE(YEAR($H11),MONTH($H11)+$G11*5,1),BA$3=DATE(YEAR($H11),MONTH($H11)+$G11*6,1),BA$3=DATE(YEAR($H11),MONTH($H11)+$G11*7,1),BA$3=DATE(YEAR($H11),MONTH($H11)+$G11*8,1),BA$3=DATE(YEAR($H11),MONTH($H11)+$G11*9,1),BA$3=DATE(YEAR($H11),MONTH($H11)+$G11*10,1)),$F11*тех!BO$10*тех!BO$6,)</f>
        <v>0</v>
      </c>
      <c r="BB11" s="64">
        <f>IF(OR(BB$3=DATE(YEAR($H11),MONTH($H11)+$G11,1),BB$3=DATE(YEAR($H11),MONTH($H11)+$G11*2,1),BB$3=DATE(YEAR($H11),MONTH($H11)+$G11*3,1),BB$3=DATE(YEAR($H11),MONTH($H11)+$G11*4,1),BB$3=DATE(YEAR($H11),MONTH($H11)+$G11*5,1),BB$3=DATE(YEAR($H11),MONTH($H11)+$G11*6,1),BB$3=DATE(YEAR($H11),MONTH($H11)+$G11*7,1),BB$3=DATE(YEAR($H11),MONTH($H11)+$G11*8,1),BB$3=DATE(YEAR($H11),MONTH($H11)+$G11*9,1),BB$3=DATE(YEAR($H11),MONTH($H11)+$G11*10,1)),$F11*тех!BP$10*тех!BP$6,)</f>
        <v>0</v>
      </c>
      <c r="BC11" s="64">
        <f>IF(OR(BC$3=DATE(YEAR($H11),MONTH($H11)+$G11,1),BC$3=DATE(YEAR($H11),MONTH($H11)+$G11*2,1),BC$3=DATE(YEAR($H11),MONTH($H11)+$G11*3,1),BC$3=DATE(YEAR($H11),MONTH($H11)+$G11*4,1),BC$3=DATE(YEAR($H11),MONTH($H11)+$G11*5,1),BC$3=DATE(YEAR($H11),MONTH($H11)+$G11*6,1),BC$3=DATE(YEAR($H11),MONTH($H11)+$G11*7,1),BC$3=DATE(YEAR($H11),MONTH($H11)+$G11*8,1),BC$3=DATE(YEAR($H11),MONTH($H11)+$G11*9,1),BC$3=DATE(YEAR($H11),MONTH($H11)+$G11*10,1)),$F11*тех!BQ$10*тех!BQ$6,)</f>
        <v>0</v>
      </c>
      <c r="BD11" s="64">
        <f>IF(OR(BD$3=DATE(YEAR($H11),MONTH($H11)+$G11,1),BD$3=DATE(YEAR($H11),MONTH($H11)+$G11*2,1),BD$3=DATE(YEAR($H11),MONTH($H11)+$G11*3,1),BD$3=DATE(YEAR($H11),MONTH($H11)+$G11*4,1),BD$3=DATE(YEAR($H11),MONTH($H11)+$G11*5,1),BD$3=DATE(YEAR($H11),MONTH($H11)+$G11*6,1),BD$3=DATE(YEAR($H11),MONTH($H11)+$G11*7,1),BD$3=DATE(YEAR($H11),MONTH($H11)+$G11*8,1),BD$3=DATE(YEAR($H11),MONTH($H11)+$G11*9,1),BD$3=DATE(YEAR($H11),MONTH($H11)+$G11*10,1)),$F11*тех!BR$10*тех!BR$6,)</f>
        <v>0</v>
      </c>
      <c r="BE11" s="64">
        <f>IF(OR(BE$3=DATE(YEAR($H11),MONTH($H11)+$G11,1),BE$3=DATE(YEAR($H11),MONTH($H11)+$G11*2,1),BE$3=DATE(YEAR($H11),MONTH($H11)+$G11*3,1),BE$3=DATE(YEAR($H11),MONTH($H11)+$G11*4,1),BE$3=DATE(YEAR($H11),MONTH($H11)+$G11*5,1),BE$3=DATE(YEAR($H11),MONTH($H11)+$G11*6,1),BE$3=DATE(YEAR($H11),MONTH($H11)+$G11*7,1),BE$3=DATE(YEAR($H11),MONTH($H11)+$G11*8,1),BE$3=DATE(YEAR($H11),MONTH($H11)+$G11*9,1),BE$3=DATE(YEAR($H11),MONTH($H11)+$G11*10,1)),$F11*тех!BS$10*тех!BS$6,)</f>
        <v>0</v>
      </c>
      <c r="BF11" s="64">
        <f>IF(OR(BF$3=DATE(YEAR($H11),MONTH($H11)+$G11,1),BF$3=DATE(YEAR($H11),MONTH($H11)+$G11*2,1),BF$3=DATE(YEAR($H11),MONTH($H11)+$G11*3,1),BF$3=DATE(YEAR($H11),MONTH($H11)+$G11*4,1),BF$3=DATE(YEAR($H11),MONTH($H11)+$G11*5,1),BF$3=DATE(YEAR($H11),MONTH($H11)+$G11*6,1),BF$3=DATE(YEAR($H11),MONTH($H11)+$G11*7,1),BF$3=DATE(YEAR($H11),MONTH($H11)+$G11*8,1),BF$3=DATE(YEAR($H11),MONTH($H11)+$G11*9,1),BF$3=DATE(YEAR($H11),MONTH($H11)+$G11*10,1)),$F11*тех!BT$10*тех!BT$6,)</f>
        <v>0</v>
      </c>
      <c r="BG11" s="64">
        <f>IF(OR(BG$3=DATE(YEAR($H11),MONTH($H11)+$G11,1),BG$3=DATE(YEAR($H11),MONTH($H11)+$G11*2,1),BG$3=DATE(YEAR($H11),MONTH($H11)+$G11*3,1),BG$3=DATE(YEAR($H11),MONTH($H11)+$G11*4,1),BG$3=DATE(YEAR($H11),MONTH($H11)+$G11*5,1),BG$3=DATE(YEAR($H11),MONTH($H11)+$G11*6,1),BG$3=DATE(YEAR($H11),MONTH($H11)+$G11*7,1),BG$3=DATE(YEAR($H11),MONTH($H11)+$G11*8,1),BG$3=DATE(YEAR($H11),MONTH($H11)+$G11*9,1),BG$3=DATE(YEAR($H11),MONTH($H11)+$G11*10,1)),$F11*тех!BU$10*тех!BU$6,)</f>
        <v>0</v>
      </c>
      <c r="BH11" s="64">
        <f>IF(OR(BH$3=DATE(YEAR($H11),MONTH($H11)+$G11,1),BH$3=DATE(YEAR($H11),MONTH($H11)+$G11*2,1),BH$3=DATE(YEAR($H11),MONTH($H11)+$G11*3,1),BH$3=DATE(YEAR($H11),MONTH($H11)+$G11*4,1),BH$3=DATE(YEAR($H11),MONTH($H11)+$G11*5,1),BH$3=DATE(YEAR($H11),MONTH($H11)+$G11*6,1),BH$3=DATE(YEAR($H11),MONTH($H11)+$G11*7,1),BH$3=DATE(YEAR($H11),MONTH($H11)+$G11*8,1),BH$3=DATE(YEAR($H11),MONTH($H11)+$G11*9,1),BH$3=DATE(YEAR($H11),MONTH($H11)+$G11*10,1)),$F11*тех!BV$10*тех!BV$6,)</f>
        <v>0</v>
      </c>
      <c r="BI11" s="64">
        <f>IF(OR(BI$3=DATE(YEAR($H11),MONTH($H11)+$G11,1),BI$3=DATE(YEAR($H11),MONTH($H11)+$G11*2,1),BI$3=DATE(YEAR($H11),MONTH($H11)+$G11*3,1),BI$3=DATE(YEAR($H11),MONTH($H11)+$G11*4,1),BI$3=DATE(YEAR($H11),MONTH($H11)+$G11*5,1),BI$3=DATE(YEAR($H11),MONTH($H11)+$G11*6,1),BI$3=DATE(YEAR($H11),MONTH($H11)+$G11*7,1),BI$3=DATE(YEAR($H11),MONTH($H11)+$G11*8,1),BI$3=DATE(YEAR($H11),MONTH($H11)+$G11*9,1),BI$3=DATE(YEAR($H11),MONTH($H11)+$G11*10,1)),$F11*тех!BW$10*тех!BW$6,)</f>
        <v>0</v>
      </c>
      <c r="BJ11" s="64">
        <f>IF(OR(BJ$3=DATE(YEAR($H11),MONTH($H11)+$G11,1),BJ$3=DATE(YEAR($H11),MONTH($H11)+$G11*2,1),BJ$3=DATE(YEAR($H11),MONTH($H11)+$G11*3,1),BJ$3=DATE(YEAR($H11),MONTH($H11)+$G11*4,1),BJ$3=DATE(YEAR($H11),MONTH($H11)+$G11*5,1),BJ$3=DATE(YEAR($H11),MONTH($H11)+$G11*6,1),BJ$3=DATE(YEAR($H11),MONTH($H11)+$G11*7,1),BJ$3=DATE(YEAR($H11),MONTH($H11)+$G11*8,1),BJ$3=DATE(YEAR($H11),MONTH($H11)+$G11*9,1),BJ$3=DATE(YEAR($H11),MONTH($H11)+$G11*10,1)),$F11*тех!BX$10*тех!BX$6,)</f>
        <v>0</v>
      </c>
      <c r="BK11" s="64">
        <f>IF(OR(BK$3=DATE(YEAR($H11),MONTH($H11)+$G11,1),BK$3=DATE(YEAR($H11),MONTH($H11)+$G11*2,1),BK$3=DATE(YEAR($H11),MONTH($H11)+$G11*3,1),BK$3=DATE(YEAR($H11),MONTH($H11)+$G11*4,1),BK$3=DATE(YEAR($H11),MONTH($H11)+$G11*5,1),BK$3=DATE(YEAR($H11),MONTH($H11)+$G11*6,1),BK$3=DATE(YEAR($H11),MONTH($H11)+$G11*7,1),BK$3=DATE(YEAR($H11),MONTH($H11)+$G11*8,1),BK$3=DATE(YEAR($H11),MONTH($H11)+$G11*9,1),BK$3=DATE(YEAR($H11),MONTH($H11)+$G11*10,1)),$F11*тех!BY$10*тех!BY$6,)</f>
        <v>0</v>
      </c>
      <c r="BL11" s="64">
        <f>IF(OR(BL$3=DATE(YEAR($H11),MONTH($H11)+$G11,1),BL$3=DATE(YEAR($H11),MONTH($H11)+$G11*2,1),BL$3=DATE(YEAR($H11),MONTH($H11)+$G11*3,1),BL$3=DATE(YEAR($H11),MONTH($H11)+$G11*4,1),BL$3=DATE(YEAR($H11),MONTH($H11)+$G11*5,1),BL$3=DATE(YEAR($H11),MONTH($H11)+$G11*6,1),BL$3=DATE(YEAR($H11),MONTH($H11)+$G11*7,1),BL$3=DATE(YEAR($H11),MONTH($H11)+$G11*8,1),BL$3=DATE(YEAR($H11),MONTH($H11)+$G11*9,1),BL$3=DATE(YEAR($H11),MONTH($H11)+$G11*10,1)),$F11*тех!BZ$10*тех!BZ$6,)</f>
        <v>0</v>
      </c>
      <c r="BM11" s="64">
        <f>IF(OR(BM$3=DATE(YEAR($H11),MONTH($H11)+$G11,1),BM$3=DATE(YEAR($H11),MONTH($H11)+$G11*2,1),BM$3=DATE(YEAR($H11),MONTH($H11)+$G11*3,1),BM$3=DATE(YEAR($H11),MONTH($H11)+$G11*4,1),BM$3=DATE(YEAR($H11),MONTH($H11)+$G11*5,1),BM$3=DATE(YEAR($H11),MONTH($H11)+$G11*6,1),BM$3=DATE(YEAR($H11),MONTH($H11)+$G11*7,1),BM$3=DATE(YEAR($H11),MONTH($H11)+$G11*8,1),BM$3=DATE(YEAR($H11),MONTH($H11)+$G11*9,1),BM$3=DATE(YEAR($H11),MONTH($H11)+$G11*10,1)),$F11*тех!CA$10*тех!CA$6,)</f>
        <v>0</v>
      </c>
      <c r="BN11" s="64">
        <f>IF(OR(BN$3=DATE(YEAR($H11),MONTH($H11)+$G11,1),BN$3=DATE(YEAR($H11),MONTH($H11)+$G11*2,1),BN$3=DATE(YEAR($H11),MONTH($H11)+$G11*3,1),BN$3=DATE(YEAR($H11),MONTH($H11)+$G11*4,1),BN$3=DATE(YEAR($H11),MONTH($H11)+$G11*5,1),BN$3=DATE(YEAR($H11),MONTH($H11)+$G11*6,1),BN$3=DATE(YEAR($H11),MONTH($H11)+$G11*7,1),BN$3=DATE(YEAR($H11),MONTH($H11)+$G11*8,1),BN$3=DATE(YEAR($H11),MONTH($H11)+$G11*9,1),BN$3=DATE(YEAR($H11),MONTH($H11)+$G11*10,1)),$F11*тех!CB$10*тех!CB$6,)</f>
        <v>0</v>
      </c>
      <c r="BO11" s="64">
        <f>IF(OR(BO$3=DATE(YEAR($H11),MONTH($H11)+$G11,1),BO$3=DATE(YEAR($H11),MONTH($H11)+$G11*2,1),BO$3=DATE(YEAR($H11),MONTH($H11)+$G11*3,1),BO$3=DATE(YEAR($H11),MONTH($H11)+$G11*4,1),BO$3=DATE(YEAR($H11),MONTH($H11)+$G11*5,1),BO$3=DATE(YEAR($H11),MONTH($H11)+$G11*6,1),BO$3=DATE(YEAR($H11),MONTH($H11)+$G11*7,1),BO$3=DATE(YEAR($H11),MONTH($H11)+$G11*8,1),BO$3=DATE(YEAR($H11),MONTH($H11)+$G11*9,1),BO$3=DATE(YEAR($H11),MONTH($H11)+$G11*10,1)),$F11*тех!CC$10*тех!CC$6,)</f>
        <v>0</v>
      </c>
      <c r="BP11" s="64">
        <f>IF(OR(BP$3=DATE(YEAR($H11),MONTH($H11)+$G11,1),BP$3=DATE(YEAR($H11),MONTH($H11)+$G11*2,1),BP$3=DATE(YEAR($H11),MONTH($H11)+$G11*3,1),BP$3=DATE(YEAR($H11),MONTH($H11)+$G11*4,1),BP$3=DATE(YEAR($H11),MONTH($H11)+$G11*5,1),BP$3=DATE(YEAR($H11),MONTH($H11)+$G11*6,1),BP$3=DATE(YEAR($H11),MONTH($H11)+$G11*7,1),BP$3=DATE(YEAR($H11),MONTH($H11)+$G11*8,1),BP$3=DATE(YEAR($H11),MONTH($H11)+$G11*9,1),BP$3=DATE(YEAR($H11),MONTH($H11)+$G11*10,1)),$F11*тех!CD$10*тех!CD$6,)</f>
        <v>0</v>
      </c>
      <c r="BQ11" s="64">
        <f>IF(OR(BQ$3=DATE(YEAR($H11),MONTH($H11)+$G11,1),BQ$3=DATE(YEAR($H11),MONTH($H11)+$G11*2,1),BQ$3=DATE(YEAR($H11),MONTH($H11)+$G11*3,1),BQ$3=DATE(YEAR($H11),MONTH($H11)+$G11*4,1),BQ$3=DATE(YEAR($H11),MONTH($H11)+$G11*5,1),BQ$3=DATE(YEAR($H11),MONTH($H11)+$G11*6,1),BQ$3=DATE(YEAR($H11),MONTH($H11)+$G11*7,1),BQ$3=DATE(YEAR($H11),MONTH($H11)+$G11*8,1),BQ$3=DATE(YEAR($H11),MONTH($H11)+$G11*9,1),BQ$3=DATE(YEAR($H11),MONTH($H11)+$G11*10,1)),$F11*тех!CE$10*тех!CE$6,)</f>
        <v>0</v>
      </c>
    </row>
    <row r="12" spans="2:69">
      <c r="B12" s="3">
        <v>6</v>
      </c>
      <c r="C12" s="19" t="s">
        <v>1264</v>
      </c>
      <c r="D12" s="23">
        <v>330</v>
      </c>
      <c r="E12" s="19"/>
      <c r="F12" s="76">
        <f t="shared" si="1"/>
        <v>0</v>
      </c>
      <c r="G12" s="19">
        <v>12</v>
      </c>
      <c r="H12" s="20">
        <f>Параметры!$C$11</f>
        <v>42370</v>
      </c>
      <c r="J12" s="76">
        <f>IF($H12=J$3,$F12,)*тех!X$6</f>
        <v>0</v>
      </c>
      <c r="K12" s="76">
        <f>IF($H12=K$3,$F12,)*тех!Y$6</f>
        <v>0</v>
      </c>
      <c r="L12" s="76">
        <f>IF($H12=L$3,$F12,)*тех!Z$6</f>
        <v>0</v>
      </c>
      <c r="M12" s="76">
        <f>IF($H12=M$3,$F12,)*тех!AA$6</f>
        <v>0</v>
      </c>
      <c r="N12" s="76">
        <f>IF($H12=N$3,$F12,)*тех!AB$6</f>
        <v>0</v>
      </c>
      <c r="O12" s="76">
        <f>IF($H12=O$3,$F12,)*тех!AC$6</f>
        <v>0</v>
      </c>
      <c r="P12" s="64">
        <f>IF(OR(P$3=DATE(YEAR($H12),MONTH($H12)+$G12,1),P$3=DATE(YEAR($H12),MONTH($H12)+$G12*2,1),P$3=DATE(YEAR($H12),MONTH($H12)+$G12*3,1),P$3=DATE(YEAR($H12),MONTH($H12)+$G12*4,1),P$3=DATE(YEAR($H12),MONTH($H12)+$G12*5,1),P$3=DATE(YEAR($H12),MONTH($H12)+$G12*6,1),P$3=DATE(YEAR($H12),MONTH($H12)+$G12*7,1),P$3=DATE(YEAR($H12),MONTH($H12)+$G12*8,1),P$3=DATE(YEAR($H12),MONTH($H12)+$G12*9,1),P$3=DATE(YEAR($H12),MONTH($H12)+$G12*10,1)),$F12*тех!AD$10*тех!AD$6,)</f>
        <v>0</v>
      </c>
      <c r="Q12" s="64">
        <f>IF(OR(Q$3=DATE(YEAR($H12),MONTH($H12)+$G12,1),Q$3=DATE(YEAR($H12),MONTH($H12)+$G12*2,1),Q$3=DATE(YEAR($H12),MONTH($H12)+$G12*3,1),Q$3=DATE(YEAR($H12),MONTH($H12)+$G12*4,1),Q$3=DATE(YEAR($H12),MONTH($H12)+$G12*5,1),Q$3=DATE(YEAR($H12),MONTH($H12)+$G12*6,1),Q$3=DATE(YEAR($H12),MONTH($H12)+$G12*7,1),Q$3=DATE(YEAR($H12),MONTH($H12)+$G12*8,1),Q$3=DATE(YEAR($H12),MONTH($H12)+$G12*9,1),Q$3=DATE(YEAR($H12),MONTH($H12)+$G12*10,1)),$F12*тех!AE$10*тех!AE$6,)</f>
        <v>0</v>
      </c>
      <c r="R12" s="64">
        <f>IF(OR(R$3=DATE(YEAR($H12),MONTH($H12)+$G12,1),R$3=DATE(YEAR($H12),MONTH($H12)+$G12*2,1),R$3=DATE(YEAR($H12),MONTH($H12)+$G12*3,1),R$3=DATE(YEAR($H12),MONTH($H12)+$G12*4,1),R$3=DATE(YEAR($H12),MONTH($H12)+$G12*5,1),R$3=DATE(YEAR($H12),MONTH($H12)+$G12*6,1),R$3=DATE(YEAR($H12),MONTH($H12)+$G12*7,1),R$3=DATE(YEAR($H12),MONTH($H12)+$G12*8,1),R$3=DATE(YEAR($H12),MONTH($H12)+$G12*9,1),R$3=DATE(YEAR($H12),MONTH($H12)+$G12*10,1)),$F12*тех!AF$10*тех!AF$6,)</f>
        <v>0</v>
      </c>
      <c r="S12" s="64">
        <f>IF(OR(S$3=DATE(YEAR($H12),MONTH($H12)+$G12,1),S$3=DATE(YEAR($H12),MONTH($H12)+$G12*2,1),S$3=DATE(YEAR($H12),MONTH($H12)+$G12*3,1),S$3=DATE(YEAR($H12),MONTH($H12)+$G12*4,1),S$3=DATE(YEAR($H12),MONTH($H12)+$G12*5,1),S$3=DATE(YEAR($H12),MONTH($H12)+$G12*6,1),S$3=DATE(YEAR($H12),MONTH($H12)+$G12*7,1),S$3=DATE(YEAR($H12),MONTH($H12)+$G12*8,1),S$3=DATE(YEAR($H12),MONTH($H12)+$G12*9,1),S$3=DATE(YEAR($H12),MONTH($H12)+$G12*10,1)),$F12*тех!AG$10*тех!AG$6,)</f>
        <v>0</v>
      </c>
      <c r="T12" s="64">
        <f>IF(OR(T$3=DATE(YEAR($H12),MONTH($H12)+$G12,1),T$3=DATE(YEAR($H12),MONTH($H12)+$G12*2,1),T$3=DATE(YEAR($H12),MONTH($H12)+$G12*3,1),T$3=DATE(YEAR($H12),MONTH($H12)+$G12*4,1),T$3=DATE(YEAR($H12),MONTH($H12)+$G12*5,1),T$3=DATE(YEAR($H12),MONTH($H12)+$G12*6,1),T$3=DATE(YEAR($H12),MONTH($H12)+$G12*7,1),T$3=DATE(YEAR($H12),MONTH($H12)+$G12*8,1),T$3=DATE(YEAR($H12),MONTH($H12)+$G12*9,1),T$3=DATE(YEAR($H12),MONTH($H12)+$G12*10,1)),$F12*тех!AH$10*тех!AH$6,)</f>
        <v>0</v>
      </c>
      <c r="U12" s="64">
        <f>IF(OR(U$3=DATE(YEAR($H12),MONTH($H12)+$G12,1),U$3=DATE(YEAR($H12),MONTH($H12)+$G12*2,1),U$3=DATE(YEAR($H12),MONTH($H12)+$G12*3,1),U$3=DATE(YEAR($H12),MONTH($H12)+$G12*4,1),U$3=DATE(YEAR($H12),MONTH($H12)+$G12*5,1),U$3=DATE(YEAR($H12),MONTH($H12)+$G12*6,1),U$3=DATE(YEAR($H12),MONTH($H12)+$G12*7,1),U$3=DATE(YEAR($H12),MONTH($H12)+$G12*8,1),U$3=DATE(YEAR($H12),MONTH($H12)+$G12*9,1),U$3=DATE(YEAR($H12),MONTH($H12)+$G12*10,1)),$F12*тех!AI$10*тех!AI$6,)</f>
        <v>0</v>
      </c>
      <c r="V12" s="64">
        <f>IF(OR(V$3=DATE(YEAR($H12),MONTH($H12)+$G12,1),V$3=DATE(YEAR($H12),MONTH($H12)+$G12*2,1),V$3=DATE(YEAR($H12),MONTH($H12)+$G12*3,1),V$3=DATE(YEAR($H12),MONTH($H12)+$G12*4,1),V$3=DATE(YEAR($H12),MONTH($H12)+$G12*5,1),V$3=DATE(YEAR($H12),MONTH($H12)+$G12*6,1),V$3=DATE(YEAR($H12),MONTH($H12)+$G12*7,1),V$3=DATE(YEAR($H12),MONTH($H12)+$G12*8,1),V$3=DATE(YEAR($H12),MONTH($H12)+$G12*9,1),V$3=DATE(YEAR($H12),MONTH($H12)+$G12*10,1)),$F12*тех!AJ$10*тех!AJ$6,)</f>
        <v>0</v>
      </c>
      <c r="W12" s="64">
        <f>IF(OR(W$3=DATE(YEAR($H12),MONTH($H12)+$G12,1),W$3=DATE(YEAR($H12),MONTH($H12)+$G12*2,1),W$3=DATE(YEAR($H12),MONTH($H12)+$G12*3,1),W$3=DATE(YEAR($H12),MONTH($H12)+$G12*4,1),W$3=DATE(YEAR($H12),MONTH($H12)+$G12*5,1),W$3=DATE(YEAR($H12),MONTH($H12)+$G12*6,1),W$3=DATE(YEAR($H12),MONTH($H12)+$G12*7,1),W$3=DATE(YEAR($H12),MONTH($H12)+$G12*8,1),W$3=DATE(YEAR($H12),MONTH($H12)+$G12*9,1),W$3=DATE(YEAR($H12),MONTH($H12)+$G12*10,1)),$F12*тех!AK$10*тех!AK$6,)</f>
        <v>0</v>
      </c>
      <c r="X12" s="64">
        <f>IF(OR(X$3=DATE(YEAR($H12),MONTH($H12)+$G12,1),X$3=DATE(YEAR($H12),MONTH($H12)+$G12*2,1),X$3=DATE(YEAR($H12),MONTH($H12)+$G12*3,1),X$3=DATE(YEAR($H12),MONTH($H12)+$G12*4,1),X$3=DATE(YEAR($H12),MONTH($H12)+$G12*5,1),X$3=DATE(YEAR($H12),MONTH($H12)+$G12*6,1),X$3=DATE(YEAR($H12),MONTH($H12)+$G12*7,1),X$3=DATE(YEAR($H12),MONTH($H12)+$G12*8,1),X$3=DATE(YEAR($H12),MONTH($H12)+$G12*9,1),X$3=DATE(YEAR($H12),MONTH($H12)+$G12*10,1)),$F12*тех!AL$10*тех!AL$6,)</f>
        <v>0</v>
      </c>
      <c r="Y12" s="64">
        <f>IF(OR(Y$3=DATE(YEAR($H12),MONTH($H12)+$G12,1),Y$3=DATE(YEAR($H12),MONTH($H12)+$G12*2,1),Y$3=DATE(YEAR($H12),MONTH($H12)+$G12*3,1),Y$3=DATE(YEAR($H12),MONTH($H12)+$G12*4,1),Y$3=DATE(YEAR($H12),MONTH($H12)+$G12*5,1),Y$3=DATE(YEAR($H12),MONTH($H12)+$G12*6,1),Y$3=DATE(YEAR($H12),MONTH($H12)+$G12*7,1),Y$3=DATE(YEAR($H12),MONTH($H12)+$G12*8,1),Y$3=DATE(YEAR($H12),MONTH($H12)+$G12*9,1),Y$3=DATE(YEAR($H12),MONTH($H12)+$G12*10,1)),$F12*тех!AM$10*тех!AM$6,)</f>
        <v>0</v>
      </c>
      <c r="Z12" s="64">
        <f>IF(OR(Z$3=DATE(YEAR($H12),MONTH($H12)+$G12,1),Z$3=DATE(YEAR($H12),MONTH($H12)+$G12*2,1),Z$3=DATE(YEAR($H12),MONTH($H12)+$G12*3,1),Z$3=DATE(YEAR($H12),MONTH($H12)+$G12*4,1),Z$3=DATE(YEAR($H12),MONTH($H12)+$G12*5,1),Z$3=DATE(YEAR($H12),MONTH($H12)+$G12*6,1),Z$3=DATE(YEAR($H12),MONTH($H12)+$G12*7,1),Z$3=DATE(YEAR($H12),MONTH($H12)+$G12*8,1),Z$3=DATE(YEAR($H12),MONTH($H12)+$G12*9,1),Z$3=DATE(YEAR($H12),MONTH($H12)+$G12*10,1)),$F12*тех!AN$10*тех!AN$6,)</f>
        <v>0</v>
      </c>
      <c r="AA12" s="64">
        <f>IF(OR(AA$3=DATE(YEAR($H12),MONTH($H12)+$G12,1),AA$3=DATE(YEAR($H12),MONTH($H12)+$G12*2,1),AA$3=DATE(YEAR($H12),MONTH($H12)+$G12*3,1),AA$3=DATE(YEAR($H12),MONTH($H12)+$G12*4,1),AA$3=DATE(YEAR($H12),MONTH($H12)+$G12*5,1),AA$3=DATE(YEAR($H12),MONTH($H12)+$G12*6,1),AA$3=DATE(YEAR($H12),MONTH($H12)+$G12*7,1),AA$3=DATE(YEAR($H12),MONTH($H12)+$G12*8,1),AA$3=DATE(YEAR($H12),MONTH($H12)+$G12*9,1),AA$3=DATE(YEAR($H12),MONTH($H12)+$G12*10,1)),$F12*тех!AO$10*тех!AO$6,)</f>
        <v>0</v>
      </c>
      <c r="AB12" s="64">
        <f>IF(OR(AB$3=DATE(YEAR($H12),MONTH($H12)+$G12,1),AB$3=DATE(YEAR($H12),MONTH($H12)+$G12*2,1),AB$3=DATE(YEAR($H12),MONTH($H12)+$G12*3,1),AB$3=DATE(YEAR($H12),MONTH($H12)+$G12*4,1),AB$3=DATE(YEAR($H12),MONTH($H12)+$G12*5,1),AB$3=DATE(YEAR($H12),MONTH($H12)+$G12*6,1),AB$3=DATE(YEAR($H12),MONTH($H12)+$G12*7,1),AB$3=DATE(YEAR($H12),MONTH($H12)+$G12*8,1),AB$3=DATE(YEAR($H12),MONTH($H12)+$G12*9,1),AB$3=DATE(YEAR($H12),MONTH($H12)+$G12*10,1)),$F12*тех!AP$10*тех!AP$6,)</f>
        <v>0</v>
      </c>
      <c r="AC12" s="64">
        <f>IF(OR(AC$3=DATE(YEAR($H12),MONTH($H12)+$G12,1),AC$3=DATE(YEAR($H12),MONTH($H12)+$G12*2,1),AC$3=DATE(YEAR($H12),MONTH($H12)+$G12*3,1),AC$3=DATE(YEAR($H12),MONTH($H12)+$G12*4,1),AC$3=DATE(YEAR($H12),MONTH($H12)+$G12*5,1),AC$3=DATE(YEAR($H12),MONTH($H12)+$G12*6,1),AC$3=DATE(YEAR($H12),MONTH($H12)+$G12*7,1),AC$3=DATE(YEAR($H12),MONTH($H12)+$G12*8,1),AC$3=DATE(YEAR($H12),MONTH($H12)+$G12*9,1),AC$3=DATE(YEAR($H12),MONTH($H12)+$G12*10,1)),$F12*тех!AQ$10*тех!AQ$6,)</f>
        <v>0</v>
      </c>
      <c r="AD12" s="64">
        <f>IF(OR(AD$3=DATE(YEAR($H12),MONTH($H12)+$G12,1),AD$3=DATE(YEAR($H12),MONTH($H12)+$G12*2,1),AD$3=DATE(YEAR($H12),MONTH($H12)+$G12*3,1),AD$3=DATE(YEAR($H12),MONTH($H12)+$G12*4,1),AD$3=DATE(YEAR($H12),MONTH($H12)+$G12*5,1),AD$3=DATE(YEAR($H12),MONTH($H12)+$G12*6,1),AD$3=DATE(YEAR($H12),MONTH($H12)+$G12*7,1),AD$3=DATE(YEAR($H12),MONTH($H12)+$G12*8,1),AD$3=DATE(YEAR($H12),MONTH($H12)+$G12*9,1),AD$3=DATE(YEAR($H12),MONTH($H12)+$G12*10,1)),$F12*тех!AR$10*тех!AR$6,)</f>
        <v>0</v>
      </c>
      <c r="AE12" s="64">
        <f>IF(OR(AE$3=DATE(YEAR($H12),MONTH($H12)+$G12,1),AE$3=DATE(YEAR($H12),MONTH($H12)+$G12*2,1),AE$3=DATE(YEAR($H12),MONTH($H12)+$G12*3,1),AE$3=DATE(YEAR($H12),MONTH($H12)+$G12*4,1),AE$3=DATE(YEAR($H12),MONTH($H12)+$G12*5,1),AE$3=DATE(YEAR($H12),MONTH($H12)+$G12*6,1),AE$3=DATE(YEAR($H12),MONTH($H12)+$G12*7,1),AE$3=DATE(YEAR($H12),MONTH($H12)+$G12*8,1),AE$3=DATE(YEAR($H12),MONTH($H12)+$G12*9,1),AE$3=DATE(YEAR($H12),MONTH($H12)+$G12*10,1)),$F12*тех!AS$10*тех!AS$6,)</f>
        <v>0</v>
      </c>
      <c r="AF12" s="64">
        <f>IF(OR(AF$3=DATE(YEAR($H12),MONTH($H12)+$G12,1),AF$3=DATE(YEAR($H12),MONTH($H12)+$G12*2,1),AF$3=DATE(YEAR($H12),MONTH($H12)+$G12*3,1),AF$3=DATE(YEAR($H12),MONTH($H12)+$G12*4,1),AF$3=DATE(YEAR($H12),MONTH($H12)+$G12*5,1),AF$3=DATE(YEAR($H12),MONTH($H12)+$G12*6,1),AF$3=DATE(YEAR($H12),MONTH($H12)+$G12*7,1),AF$3=DATE(YEAR($H12),MONTH($H12)+$G12*8,1),AF$3=DATE(YEAR($H12),MONTH($H12)+$G12*9,1),AF$3=DATE(YEAR($H12),MONTH($H12)+$G12*10,1)),$F12*тех!AT$10*тех!AT$6,)</f>
        <v>0</v>
      </c>
      <c r="AG12" s="64">
        <f>IF(OR(AG$3=DATE(YEAR($H12),MONTH($H12)+$G12,1),AG$3=DATE(YEAR($H12),MONTH($H12)+$G12*2,1),AG$3=DATE(YEAR($H12),MONTH($H12)+$G12*3,1),AG$3=DATE(YEAR($H12),MONTH($H12)+$G12*4,1),AG$3=DATE(YEAR($H12),MONTH($H12)+$G12*5,1),AG$3=DATE(YEAR($H12),MONTH($H12)+$G12*6,1),AG$3=DATE(YEAR($H12),MONTH($H12)+$G12*7,1),AG$3=DATE(YEAR($H12),MONTH($H12)+$G12*8,1),AG$3=DATE(YEAR($H12),MONTH($H12)+$G12*9,1),AG$3=DATE(YEAR($H12),MONTH($H12)+$G12*10,1)),$F12*тех!AU$10*тех!AU$6,)</f>
        <v>0</v>
      </c>
      <c r="AH12" s="64">
        <f>IF(OR(AH$3=DATE(YEAR($H12),MONTH($H12)+$G12,1),AH$3=DATE(YEAR($H12),MONTH($H12)+$G12*2,1),AH$3=DATE(YEAR($H12),MONTH($H12)+$G12*3,1),AH$3=DATE(YEAR($H12),MONTH($H12)+$G12*4,1),AH$3=DATE(YEAR($H12),MONTH($H12)+$G12*5,1),AH$3=DATE(YEAR($H12),MONTH($H12)+$G12*6,1),AH$3=DATE(YEAR($H12),MONTH($H12)+$G12*7,1),AH$3=DATE(YEAR($H12),MONTH($H12)+$G12*8,1),AH$3=DATE(YEAR($H12),MONTH($H12)+$G12*9,1),AH$3=DATE(YEAR($H12),MONTH($H12)+$G12*10,1)),$F12*тех!AV$10*тех!AV$6,)</f>
        <v>0</v>
      </c>
      <c r="AI12" s="64">
        <f>IF(OR(AI$3=DATE(YEAR($H12),MONTH($H12)+$G12,1),AI$3=DATE(YEAR($H12),MONTH($H12)+$G12*2,1),AI$3=DATE(YEAR($H12),MONTH($H12)+$G12*3,1),AI$3=DATE(YEAR($H12),MONTH($H12)+$G12*4,1),AI$3=DATE(YEAR($H12),MONTH($H12)+$G12*5,1),AI$3=DATE(YEAR($H12),MONTH($H12)+$G12*6,1),AI$3=DATE(YEAR($H12),MONTH($H12)+$G12*7,1),AI$3=DATE(YEAR($H12),MONTH($H12)+$G12*8,1),AI$3=DATE(YEAR($H12),MONTH($H12)+$G12*9,1),AI$3=DATE(YEAR($H12),MONTH($H12)+$G12*10,1)),$F12*тех!AW$10*тех!AW$6,)</f>
        <v>0</v>
      </c>
      <c r="AJ12" s="64">
        <f>IF(OR(AJ$3=DATE(YEAR($H12),MONTH($H12)+$G12,1),AJ$3=DATE(YEAR($H12),MONTH($H12)+$G12*2,1),AJ$3=DATE(YEAR($H12),MONTH($H12)+$G12*3,1),AJ$3=DATE(YEAR($H12),MONTH($H12)+$G12*4,1),AJ$3=DATE(YEAR($H12),MONTH($H12)+$G12*5,1),AJ$3=DATE(YEAR($H12),MONTH($H12)+$G12*6,1),AJ$3=DATE(YEAR($H12),MONTH($H12)+$G12*7,1),AJ$3=DATE(YEAR($H12),MONTH($H12)+$G12*8,1),AJ$3=DATE(YEAR($H12),MONTH($H12)+$G12*9,1),AJ$3=DATE(YEAR($H12),MONTH($H12)+$G12*10,1)),$F12*тех!AX$10*тех!AX$6,)</f>
        <v>0</v>
      </c>
      <c r="AK12" s="64">
        <f>IF(OR(AK$3=DATE(YEAR($H12),MONTH($H12)+$G12,1),AK$3=DATE(YEAR($H12),MONTH($H12)+$G12*2,1),AK$3=DATE(YEAR($H12),MONTH($H12)+$G12*3,1),AK$3=DATE(YEAR($H12),MONTH($H12)+$G12*4,1),AK$3=DATE(YEAR($H12),MONTH($H12)+$G12*5,1),AK$3=DATE(YEAR($H12),MONTH($H12)+$G12*6,1),AK$3=DATE(YEAR($H12),MONTH($H12)+$G12*7,1),AK$3=DATE(YEAR($H12),MONTH($H12)+$G12*8,1),AK$3=DATE(YEAR($H12),MONTH($H12)+$G12*9,1),AK$3=DATE(YEAR($H12),MONTH($H12)+$G12*10,1)),$F12*тех!AY$10*тех!AY$6,)</f>
        <v>0</v>
      </c>
      <c r="AL12" s="64">
        <f>IF(OR(AL$3=DATE(YEAR($H12),MONTH($H12)+$G12,1),AL$3=DATE(YEAR($H12),MONTH($H12)+$G12*2,1),AL$3=DATE(YEAR($H12),MONTH($H12)+$G12*3,1),AL$3=DATE(YEAR($H12),MONTH($H12)+$G12*4,1),AL$3=DATE(YEAR($H12),MONTH($H12)+$G12*5,1),AL$3=DATE(YEAR($H12),MONTH($H12)+$G12*6,1),AL$3=DATE(YEAR($H12),MONTH($H12)+$G12*7,1),AL$3=DATE(YEAR($H12),MONTH($H12)+$G12*8,1),AL$3=DATE(YEAR($H12),MONTH($H12)+$G12*9,1),AL$3=DATE(YEAR($H12),MONTH($H12)+$G12*10,1)),$F12*тех!AZ$10*тех!AZ$6,)</f>
        <v>0</v>
      </c>
      <c r="AM12" s="64">
        <f>IF(OR(AM$3=DATE(YEAR($H12),MONTH($H12)+$G12,1),AM$3=DATE(YEAR($H12),MONTH($H12)+$G12*2,1),AM$3=DATE(YEAR($H12),MONTH($H12)+$G12*3,1),AM$3=DATE(YEAR($H12),MONTH($H12)+$G12*4,1),AM$3=DATE(YEAR($H12),MONTH($H12)+$G12*5,1),AM$3=DATE(YEAR($H12),MONTH($H12)+$G12*6,1),AM$3=DATE(YEAR($H12),MONTH($H12)+$G12*7,1),AM$3=DATE(YEAR($H12),MONTH($H12)+$G12*8,1),AM$3=DATE(YEAR($H12),MONTH($H12)+$G12*9,1),AM$3=DATE(YEAR($H12),MONTH($H12)+$G12*10,1)),$F12*тех!BA$10*тех!BA$6,)</f>
        <v>0</v>
      </c>
      <c r="AN12" s="64">
        <f>IF(OR(AN$3=DATE(YEAR($H12),MONTH($H12)+$G12,1),AN$3=DATE(YEAR($H12),MONTH($H12)+$G12*2,1),AN$3=DATE(YEAR($H12),MONTH($H12)+$G12*3,1),AN$3=DATE(YEAR($H12),MONTH($H12)+$G12*4,1),AN$3=DATE(YEAR($H12),MONTH($H12)+$G12*5,1),AN$3=DATE(YEAR($H12),MONTH($H12)+$G12*6,1),AN$3=DATE(YEAR($H12),MONTH($H12)+$G12*7,1),AN$3=DATE(YEAR($H12),MONTH($H12)+$G12*8,1),AN$3=DATE(YEAR($H12),MONTH($H12)+$G12*9,1),AN$3=DATE(YEAR($H12),MONTH($H12)+$G12*10,1)),$F12*тех!BB$10*тех!BB$6,)</f>
        <v>0</v>
      </c>
      <c r="AO12" s="64">
        <f>IF(OR(AO$3=DATE(YEAR($H12),MONTH($H12)+$G12,1),AO$3=DATE(YEAR($H12),MONTH($H12)+$G12*2,1),AO$3=DATE(YEAR($H12),MONTH($H12)+$G12*3,1),AO$3=DATE(YEAR($H12),MONTH($H12)+$G12*4,1),AO$3=DATE(YEAR($H12),MONTH($H12)+$G12*5,1),AO$3=DATE(YEAR($H12),MONTH($H12)+$G12*6,1),AO$3=DATE(YEAR($H12),MONTH($H12)+$G12*7,1),AO$3=DATE(YEAR($H12),MONTH($H12)+$G12*8,1),AO$3=DATE(YEAR($H12),MONTH($H12)+$G12*9,1),AO$3=DATE(YEAR($H12),MONTH($H12)+$G12*10,1)),$F12*тех!BC$10*тех!BC$6,)</f>
        <v>0</v>
      </c>
      <c r="AP12" s="64">
        <f>IF(OR(AP$3=DATE(YEAR($H12),MONTH($H12)+$G12,1),AP$3=DATE(YEAR($H12),MONTH($H12)+$G12*2,1),AP$3=DATE(YEAR($H12),MONTH($H12)+$G12*3,1),AP$3=DATE(YEAR($H12),MONTH($H12)+$G12*4,1),AP$3=DATE(YEAR($H12),MONTH($H12)+$G12*5,1),AP$3=DATE(YEAR($H12),MONTH($H12)+$G12*6,1),AP$3=DATE(YEAR($H12),MONTH($H12)+$G12*7,1),AP$3=DATE(YEAR($H12),MONTH($H12)+$G12*8,1),AP$3=DATE(YEAR($H12),MONTH($H12)+$G12*9,1),AP$3=DATE(YEAR($H12),MONTH($H12)+$G12*10,1)),$F12*тех!BD$10*тех!BD$6,)</f>
        <v>0</v>
      </c>
      <c r="AQ12" s="64">
        <f>IF(OR(AQ$3=DATE(YEAR($H12),MONTH($H12)+$G12,1),AQ$3=DATE(YEAR($H12),MONTH($H12)+$G12*2,1),AQ$3=DATE(YEAR($H12),MONTH($H12)+$G12*3,1),AQ$3=DATE(YEAR($H12),MONTH($H12)+$G12*4,1),AQ$3=DATE(YEAR($H12),MONTH($H12)+$G12*5,1),AQ$3=DATE(YEAR($H12),MONTH($H12)+$G12*6,1),AQ$3=DATE(YEAR($H12),MONTH($H12)+$G12*7,1),AQ$3=DATE(YEAR($H12),MONTH($H12)+$G12*8,1),AQ$3=DATE(YEAR($H12),MONTH($H12)+$G12*9,1),AQ$3=DATE(YEAR($H12),MONTH($H12)+$G12*10,1)),$F12*тех!BE$10*тех!BE$6,)</f>
        <v>0</v>
      </c>
      <c r="AR12" s="64">
        <f>IF(OR(AR$3=DATE(YEAR($H12),MONTH($H12)+$G12,1),AR$3=DATE(YEAR($H12),MONTH($H12)+$G12*2,1),AR$3=DATE(YEAR($H12),MONTH($H12)+$G12*3,1),AR$3=DATE(YEAR($H12),MONTH($H12)+$G12*4,1),AR$3=DATE(YEAR($H12),MONTH($H12)+$G12*5,1),AR$3=DATE(YEAR($H12),MONTH($H12)+$G12*6,1),AR$3=DATE(YEAR($H12),MONTH($H12)+$G12*7,1),AR$3=DATE(YEAR($H12),MONTH($H12)+$G12*8,1),AR$3=DATE(YEAR($H12),MONTH($H12)+$G12*9,1),AR$3=DATE(YEAR($H12),MONTH($H12)+$G12*10,1)),$F12*тех!BF$10*тех!BF$6,)</f>
        <v>0</v>
      </c>
      <c r="AS12" s="64">
        <f>IF(OR(AS$3=DATE(YEAR($H12),MONTH($H12)+$G12,1),AS$3=DATE(YEAR($H12),MONTH($H12)+$G12*2,1),AS$3=DATE(YEAR($H12),MONTH($H12)+$G12*3,1),AS$3=DATE(YEAR($H12),MONTH($H12)+$G12*4,1),AS$3=DATE(YEAR($H12),MONTH($H12)+$G12*5,1),AS$3=DATE(YEAR($H12),MONTH($H12)+$G12*6,1),AS$3=DATE(YEAR($H12),MONTH($H12)+$G12*7,1),AS$3=DATE(YEAR($H12),MONTH($H12)+$G12*8,1),AS$3=DATE(YEAR($H12),MONTH($H12)+$G12*9,1),AS$3=DATE(YEAR($H12),MONTH($H12)+$G12*10,1)),$F12*тех!BG$10*тех!BG$6,)</f>
        <v>0</v>
      </c>
      <c r="AT12" s="64">
        <f>IF(OR(AT$3=DATE(YEAR($H12),MONTH($H12)+$G12,1),AT$3=DATE(YEAR($H12),MONTH($H12)+$G12*2,1),AT$3=DATE(YEAR($H12),MONTH($H12)+$G12*3,1),AT$3=DATE(YEAR($H12),MONTH($H12)+$G12*4,1),AT$3=DATE(YEAR($H12),MONTH($H12)+$G12*5,1),AT$3=DATE(YEAR($H12),MONTH($H12)+$G12*6,1),AT$3=DATE(YEAR($H12),MONTH($H12)+$G12*7,1),AT$3=DATE(YEAR($H12),MONTH($H12)+$G12*8,1),AT$3=DATE(YEAR($H12),MONTH($H12)+$G12*9,1),AT$3=DATE(YEAR($H12),MONTH($H12)+$G12*10,1)),$F12*тех!BH$10*тех!BH$6,)</f>
        <v>0</v>
      </c>
      <c r="AU12" s="64">
        <f>IF(OR(AU$3=DATE(YEAR($H12),MONTH($H12)+$G12,1),AU$3=DATE(YEAR($H12),MONTH($H12)+$G12*2,1),AU$3=DATE(YEAR($H12),MONTH($H12)+$G12*3,1),AU$3=DATE(YEAR($H12),MONTH($H12)+$G12*4,1),AU$3=DATE(YEAR($H12),MONTH($H12)+$G12*5,1),AU$3=DATE(YEAR($H12),MONTH($H12)+$G12*6,1),AU$3=DATE(YEAR($H12),MONTH($H12)+$G12*7,1),AU$3=DATE(YEAR($H12),MONTH($H12)+$G12*8,1),AU$3=DATE(YEAR($H12),MONTH($H12)+$G12*9,1),AU$3=DATE(YEAR($H12),MONTH($H12)+$G12*10,1)),$F12*тех!BI$10*тех!BI$6,)</f>
        <v>0</v>
      </c>
      <c r="AV12" s="64">
        <f>IF(OR(AV$3=DATE(YEAR($H12),MONTH($H12)+$G12,1),AV$3=DATE(YEAR($H12),MONTH($H12)+$G12*2,1),AV$3=DATE(YEAR($H12),MONTH($H12)+$G12*3,1),AV$3=DATE(YEAR($H12),MONTH($H12)+$G12*4,1),AV$3=DATE(YEAR($H12),MONTH($H12)+$G12*5,1),AV$3=DATE(YEAR($H12),MONTH($H12)+$G12*6,1),AV$3=DATE(YEAR($H12),MONTH($H12)+$G12*7,1),AV$3=DATE(YEAR($H12),MONTH($H12)+$G12*8,1),AV$3=DATE(YEAR($H12),MONTH($H12)+$G12*9,1),AV$3=DATE(YEAR($H12),MONTH($H12)+$G12*10,1)),$F12*тех!BJ$10*тех!BJ$6,)</f>
        <v>0</v>
      </c>
      <c r="AW12" s="64">
        <f>IF(OR(AW$3=DATE(YEAR($H12),MONTH($H12)+$G12,1),AW$3=DATE(YEAR($H12),MONTH($H12)+$G12*2,1),AW$3=DATE(YEAR($H12),MONTH($H12)+$G12*3,1),AW$3=DATE(YEAR($H12),MONTH($H12)+$G12*4,1),AW$3=DATE(YEAR($H12),MONTH($H12)+$G12*5,1),AW$3=DATE(YEAR($H12),MONTH($H12)+$G12*6,1),AW$3=DATE(YEAR($H12),MONTH($H12)+$G12*7,1),AW$3=DATE(YEAR($H12),MONTH($H12)+$G12*8,1),AW$3=DATE(YEAR($H12),MONTH($H12)+$G12*9,1),AW$3=DATE(YEAR($H12),MONTH($H12)+$G12*10,1)),$F12*тех!BK$10*тех!BK$6,)</f>
        <v>0</v>
      </c>
      <c r="AX12" s="64">
        <f>IF(OR(AX$3=DATE(YEAR($H12),MONTH($H12)+$G12,1),AX$3=DATE(YEAR($H12),MONTH($H12)+$G12*2,1),AX$3=DATE(YEAR($H12),MONTH($H12)+$G12*3,1),AX$3=DATE(YEAR($H12),MONTH($H12)+$G12*4,1),AX$3=DATE(YEAR($H12),MONTH($H12)+$G12*5,1),AX$3=DATE(YEAR($H12),MONTH($H12)+$G12*6,1),AX$3=DATE(YEAR($H12),MONTH($H12)+$G12*7,1),AX$3=DATE(YEAR($H12),MONTH($H12)+$G12*8,1),AX$3=DATE(YEAR($H12),MONTH($H12)+$G12*9,1),AX$3=DATE(YEAR($H12),MONTH($H12)+$G12*10,1)),$F12*тех!BL$10*тех!BL$6,)</f>
        <v>0</v>
      </c>
      <c r="AY12" s="64">
        <f>IF(OR(AY$3=DATE(YEAR($H12),MONTH($H12)+$G12,1),AY$3=DATE(YEAR($H12),MONTH($H12)+$G12*2,1),AY$3=DATE(YEAR($H12),MONTH($H12)+$G12*3,1),AY$3=DATE(YEAR($H12),MONTH($H12)+$G12*4,1),AY$3=DATE(YEAR($H12),MONTH($H12)+$G12*5,1),AY$3=DATE(YEAR($H12),MONTH($H12)+$G12*6,1),AY$3=DATE(YEAR($H12),MONTH($H12)+$G12*7,1),AY$3=DATE(YEAR($H12),MONTH($H12)+$G12*8,1),AY$3=DATE(YEAR($H12),MONTH($H12)+$G12*9,1),AY$3=DATE(YEAR($H12),MONTH($H12)+$G12*10,1)),$F12*тех!BM$10*тех!BM$6,)</f>
        <v>0</v>
      </c>
      <c r="AZ12" s="64">
        <f>IF(OR(AZ$3=DATE(YEAR($H12),MONTH($H12)+$G12,1),AZ$3=DATE(YEAR($H12),MONTH($H12)+$G12*2,1),AZ$3=DATE(YEAR($H12),MONTH($H12)+$G12*3,1),AZ$3=DATE(YEAR($H12),MONTH($H12)+$G12*4,1),AZ$3=DATE(YEAR($H12),MONTH($H12)+$G12*5,1),AZ$3=DATE(YEAR($H12),MONTH($H12)+$G12*6,1),AZ$3=DATE(YEAR($H12),MONTH($H12)+$G12*7,1),AZ$3=DATE(YEAR($H12),MONTH($H12)+$G12*8,1),AZ$3=DATE(YEAR($H12),MONTH($H12)+$G12*9,1),AZ$3=DATE(YEAR($H12),MONTH($H12)+$G12*10,1)),$F12*тех!BN$10*тех!BN$6,)</f>
        <v>0</v>
      </c>
      <c r="BA12" s="64">
        <f>IF(OR(BA$3=DATE(YEAR($H12),MONTH($H12)+$G12,1),BA$3=DATE(YEAR($H12),MONTH($H12)+$G12*2,1),BA$3=DATE(YEAR($H12),MONTH($H12)+$G12*3,1),BA$3=DATE(YEAR($H12),MONTH($H12)+$G12*4,1),BA$3=DATE(YEAR($H12),MONTH($H12)+$G12*5,1),BA$3=DATE(YEAR($H12),MONTH($H12)+$G12*6,1),BA$3=DATE(YEAR($H12),MONTH($H12)+$G12*7,1),BA$3=DATE(YEAR($H12),MONTH($H12)+$G12*8,1),BA$3=DATE(YEAR($H12),MONTH($H12)+$G12*9,1),BA$3=DATE(YEAR($H12),MONTH($H12)+$G12*10,1)),$F12*тех!BO$10*тех!BO$6,)</f>
        <v>0</v>
      </c>
      <c r="BB12" s="64">
        <f>IF(OR(BB$3=DATE(YEAR($H12),MONTH($H12)+$G12,1),BB$3=DATE(YEAR($H12),MONTH($H12)+$G12*2,1),BB$3=DATE(YEAR($H12),MONTH($H12)+$G12*3,1),BB$3=DATE(YEAR($H12),MONTH($H12)+$G12*4,1),BB$3=DATE(YEAR($H12),MONTH($H12)+$G12*5,1),BB$3=DATE(YEAR($H12),MONTH($H12)+$G12*6,1),BB$3=DATE(YEAR($H12),MONTH($H12)+$G12*7,1),BB$3=DATE(YEAR($H12),MONTH($H12)+$G12*8,1),BB$3=DATE(YEAR($H12),MONTH($H12)+$G12*9,1),BB$3=DATE(YEAR($H12),MONTH($H12)+$G12*10,1)),$F12*тех!BP$10*тех!BP$6,)</f>
        <v>0</v>
      </c>
      <c r="BC12" s="64">
        <f>IF(OR(BC$3=DATE(YEAR($H12),MONTH($H12)+$G12,1),BC$3=DATE(YEAR($H12),MONTH($H12)+$G12*2,1),BC$3=DATE(YEAR($H12),MONTH($H12)+$G12*3,1),BC$3=DATE(YEAR($H12),MONTH($H12)+$G12*4,1),BC$3=DATE(YEAR($H12),MONTH($H12)+$G12*5,1),BC$3=DATE(YEAR($H12),MONTH($H12)+$G12*6,1),BC$3=DATE(YEAR($H12),MONTH($H12)+$G12*7,1),BC$3=DATE(YEAR($H12),MONTH($H12)+$G12*8,1),BC$3=DATE(YEAR($H12),MONTH($H12)+$G12*9,1),BC$3=DATE(YEAR($H12),MONTH($H12)+$G12*10,1)),$F12*тех!BQ$10*тех!BQ$6,)</f>
        <v>0</v>
      </c>
      <c r="BD12" s="64">
        <f>IF(OR(BD$3=DATE(YEAR($H12),MONTH($H12)+$G12,1),BD$3=DATE(YEAR($H12),MONTH($H12)+$G12*2,1),BD$3=DATE(YEAR($H12),MONTH($H12)+$G12*3,1),BD$3=DATE(YEAR($H12),MONTH($H12)+$G12*4,1),BD$3=DATE(YEAR($H12),MONTH($H12)+$G12*5,1),BD$3=DATE(YEAR($H12),MONTH($H12)+$G12*6,1),BD$3=DATE(YEAR($H12),MONTH($H12)+$G12*7,1),BD$3=DATE(YEAR($H12),MONTH($H12)+$G12*8,1),BD$3=DATE(YEAR($H12),MONTH($H12)+$G12*9,1),BD$3=DATE(YEAR($H12),MONTH($H12)+$G12*10,1)),$F12*тех!BR$10*тех!BR$6,)</f>
        <v>0</v>
      </c>
      <c r="BE12" s="64">
        <f>IF(OR(BE$3=DATE(YEAR($H12),MONTH($H12)+$G12,1),BE$3=DATE(YEAR($H12),MONTH($H12)+$G12*2,1),BE$3=DATE(YEAR($H12),MONTH($H12)+$G12*3,1),BE$3=DATE(YEAR($H12),MONTH($H12)+$G12*4,1),BE$3=DATE(YEAR($H12),MONTH($H12)+$G12*5,1),BE$3=DATE(YEAR($H12),MONTH($H12)+$G12*6,1),BE$3=DATE(YEAR($H12),MONTH($H12)+$G12*7,1),BE$3=DATE(YEAR($H12),MONTH($H12)+$G12*8,1),BE$3=DATE(YEAR($H12),MONTH($H12)+$G12*9,1),BE$3=DATE(YEAR($H12),MONTH($H12)+$G12*10,1)),$F12*тех!BS$10*тех!BS$6,)</f>
        <v>0</v>
      </c>
      <c r="BF12" s="64">
        <f>IF(OR(BF$3=DATE(YEAR($H12),MONTH($H12)+$G12,1),BF$3=DATE(YEAR($H12),MONTH($H12)+$G12*2,1),BF$3=DATE(YEAR($H12),MONTH($H12)+$G12*3,1),BF$3=DATE(YEAR($H12),MONTH($H12)+$G12*4,1),BF$3=DATE(YEAR($H12),MONTH($H12)+$G12*5,1),BF$3=DATE(YEAR($H12),MONTH($H12)+$G12*6,1),BF$3=DATE(YEAR($H12),MONTH($H12)+$G12*7,1),BF$3=DATE(YEAR($H12),MONTH($H12)+$G12*8,1),BF$3=DATE(YEAR($H12),MONTH($H12)+$G12*9,1),BF$3=DATE(YEAR($H12),MONTH($H12)+$G12*10,1)),$F12*тех!BT$10*тех!BT$6,)</f>
        <v>0</v>
      </c>
      <c r="BG12" s="64">
        <f>IF(OR(BG$3=DATE(YEAR($H12),MONTH($H12)+$G12,1),BG$3=DATE(YEAR($H12),MONTH($H12)+$G12*2,1),BG$3=DATE(YEAR($H12),MONTH($H12)+$G12*3,1),BG$3=DATE(YEAR($H12),MONTH($H12)+$G12*4,1),BG$3=DATE(YEAR($H12),MONTH($H12)+$G12*5,1),BG$3=DATE(YEAR($H12),MONTH($H12)+$G12*6,1),BG$3=DATE(YEAR($H12),MONTH($H12)+$G12*7,1),BG$3=DATE(YEAR($H12),MONTH($H12)+$G12*8,1),BG$3=DATE(YEAR($H12),MONTH($H12)+$G12*9,1),BG$3=DATE(YEAR($H12),MONTH($H12)+$G12*10,1)),$F12*тех!BU$10*тех!BU$6,)</f>
        <v>0</v>
      </c>
      <c r="BH12" s="64">
        <f>IF(OR(BH$3=DATE(YEAR($H12),MONTH($H12)+$G12,1),BH$3=DATE(YEAR($H12),MONTH($H12)+$G12*2,1),BH$3=DATE(YEAR($H12),MONTH($H12)+$G12*3,1),BH$3=DATE(YEAR($H12),MONTH($H12)+$G12*4,1),BH$3=DATE(YEAR($H12),MONTH($H12)+$G12*5,1),BH$3=DATE(YEAR($H12),MONTH($H12)+$G12*6,1),BH$3=DATE(YEAR($H12),MONTH($H12)+$G12*7,1),BH$3=DATE(YEAR($H12),MONTH($H12)+$G12*8,1),BH$3=DATE(YEAR($H12),MONTH($H12)+$G12*9,1),BH$3=DATE(YEAR($H12),MONTH($H12)+$G12*10,1)),$F12*тех!BV$10*тех!BV$6,)</f>
        <v>0</v>
      </c>
      <c r="BI12" s="64">
        <f>IF(OR(BI$3=DATE(YEAR($H12),MONTH($H12)+$G12,1),BI$3=DATE(YEAR($H12),MONTH($H12)+$G12*2,1),BI$3=DATE(YEAR($H12),MONTH($H12)+$G12*3,1),BI$3=DATE(YEAR($H12),MONTH($H12)+$G12*4,1),BI$3=DATE(YEAR($H12),MONTH($H12)+$G12*5,1),BI$3=DATE(YEAR($H12),MONTH($H12)+$G12*6,1),BI$3=DATE(YEAR($H12),MONTH($H12)+$G12*7,1),BI$3=DATE(YEAR($H12),MONTH($H12)+$G12*8,1),BI$3=DATE(YEAR($H12),MONTH($H12)+$G12*9,1),BI$3=DATE(YEAR($H12),MONTH($H12)+$G12*10,1)),$F12*тех!BW$10*тех!BW$6,)</f>
        <v>0</v>
      </c>
      <c r="BJ12" s="64">
        <f>IF(OR(BJ$3=DATE(YEAR($H12),MONTH($H12)+$G12,1),BJ$3=DATE(YEAR($H12),MONTH($H12)+$G12*2,1),BJ$3=DATE(YEAR($H12),MONTH($H12)+$G12*3,1),BJ$3=DATE(YEAR($H12),MONTH($H12)+$G12*4,1),BJ$3=DATE(YEAR($H12),MONTH($H12)+$G12*5,1),BJ$3=DATE(YEAR($H12),MONTH($H12)+$G12*6,1),BJ$3=DATE(YEAR($H12),MONTH($H12)+$G12*7,1),BJ$3=DATE(YEAR($H12),MONTH($H12)+$G12*8,1),BJ$3=DATE(YEAR($H12),MONTH($H12)+$G12*9,1),BJ$3=DATE(YEAR($H12),MONTH($H12)+$G12*10,1)),$F12*тех!BX$10*тех!BX$6,)</f>
        <v>0</v>
      </c>
      <c r="BK12" s="64">
        <f>IF(OR(BK$3=DATE(YEAR($H12),MONTH($H12)+$G12,1),BK$3=DATE(YEAR($H12),MONTH($H12)+$G12*2,1),BK$3=DATE(YEAR($H12),MONTH($H12)+$G12*3,1),BK$3=DATE(YEAR($H12),MONTH($H12)+$G12*4,1),BK$3=DATE(YEAR($H12),MONTH($H12)+$G12*5,1),BK$3=DATE(YEAR($H12),MONTH($H12)+$G12*6,1),BK$3=DATE(YEAR($H12),MONTH($H12)+$G12*7,1),BK$3=DATE(YEAR($H12),MONTH($H12)+$G12*8,1),BK$3=DATE(YEAR($H12),MONTH($H12)+$G12*9,1),BK$3=DATE(YEAR($H12),MONTH($H12)+$G12*10,1)),$F12*тех!BY$10*тех!BY$6,)</f>
        <v>0</v>
      </c>
      <c r="BL12" s="64">
        <f>IF(OR(BL$3=DATE(YEAR($H12),MONTH($H12)+$G12,1),BL$3=DATE(YEAR($H12),MONTH($H12)+$G12*2,1),BL$3=DATE(YEAR($H12),MONTH($H12)+$G12*3,1),BL$3=DATE(YEAR($H12),MONTH($H12)+$G12*4,1),BL$3=DATE(YEAR($H12),MONTH($H12)+$G12*5,1),BL$3=DATE(YEAR($H12),MONTH($H12)+$G12*6,1),BL$3=DATE(YEAR($H12),MONTH($H12)+$G12*7,1),BL$3=DATE(YEAR($H12),MONTH($H12)+$G12*8,1),BL$3=DATE(YEAR($H12),MONTH($H12)+$G12*9,1),BL$3=DATE(YEAR($H12),MONTH($H12)+$G12*10,1)),$F12*тех!BZ$10*тех!BZ$6,)</f>
        <v>0</v>
      </c>
      <c r="BM12" s="64">
        <f>IF(OR(BM$3=DATE(YEAR($H12),MONTH($H12)+$G12,1),BM$3=DATE(YEAR($H12),MONTH($H12)+$G12*2,1),BM$3=DATE(YEAR($H12),MONTH($H12)+$G12*3,1),BM$3=DATE(YEAR($H12),MONTH($H12)+$G12*4,1),BM$3=DATE(YEAR($H12),MONTH($H12)+$G12*5,1),BM$3=DATE(YEAR($H12),MONTH($H12)+$G12*6,1),BM$3=DATE(YEAR($H12),MONTH($H12)+$G12*7,1),BM$3=DATE(YEAR($H12),MONTH($H12)+$G12*8,1),BM$3=DATE(YEAR($H12),MONTH($H12)+$G12*9,1),BM$3=DATE(YEAR($H12),MONTH($H12)+$G12*10,1)),$F12*тех!CA$10*тех!CA$6,)</f>
        <v>0</v>
      </c>
      <c r="BN12" s="64">
        <f>IF(OR(BN$3=DATE(YEAR($H12),MONTH($H12)+$G12,1),BN$3=DATE(YEAR($H12),MONTH($H12)+$G12*2,1),BN$3=DATE(YEAR($H12),MONTH($H12)+$G12*3,1),BN$3=DATE(YEAR($H12),MONTH($H12)+$G12*4,1),BN$3=DATE(YEAR($H12),MONTH($H12)+$G12*5,1),BN$3=DATE(YEAR($H12),MONTH($H12)+$G12*6,1),BN$3=DATE(YEAR($H12),MONTH($H12)+$G12*7,1),BN$3=DATE(YEAR($H12),MONTH($H12)+$G12*8,1),BN$3=DATE(YEAR($H12),MONTH($H12)+$G12*9,1),BN$3=DATE(YEAR($H12),MONTH($H12)+$G12*10,1)),$F12*тех!CB$10*тех!CB$6,)</f>
        <v>0</v>
      </c>
      <c r="BO12" s="64">
        <f>IF(OR(BO$3=DATE(YEAR($H12),MONTH($H12)+$G12,1),BO$3=DATE(YEAR($H12),MONTH($H12)+$G12*2,1),BO$3=DATE(YEAR($H12),MONTH($H12)+$G12*3,1),BO$3=DATE(YEAR($H12),MONTH($H12)+$G12*4,1),BO$3=DATE(YEAR($H12),MONTH($H12)+$G12*5,1),BO$3=DATE(YEAR($H12),MONTH($H12)+$G12*6,1),BO$3=DATE(YEAR($H12),MONTH($H12)+$G12*7,1),BO$3=DATE(YEAR($H12),MONTH($H12)+$G12*8,1),BO$3=DATE(YEAR($H12),MONTH($H12)+$G12*9,1),BO$3=DATE(YEAR($H12),MONTH($H12)+$G12*10,1)),$F12*тех!CC$10*тех!CC$6,)</f>
        <v>0</v>
      </c>
      <c r="BP12" s="64">
        <f>IF(OR(BP$3=DATE(YEAR($H12),MONTH($H12)+$G12,1),BP$3=DATE(YEAR($H12),MONTH($H12)+$G12*2,1),BP$3=DATE(YEAR($H12),MONTH($H12)+$G12*3,1),BP$3=DATE(YEAR($H12),MONTH($H12)+$G12*4,1),BP$3=DATE(YEAR($H12),MONTH($H12)+$G12*5,1),BP$3=DATE(YEAR($H12),MONTH($H12)+$G12*6,1),BP$3=DATE(YEAR($H12),MONTH($H12)+$G12*7,1),BP$3=DATE(YEAR($H12),MONTH($H12)+$G12*8,1),BP$3=DATE(YEAR($H12),MONTH($H12)+$G12*9,1),BP$3=DATE(YEAR($H12),MONTH($H12)+$G12*10,1)),$F12*тех!CD$10*тех!CD$6,)</f>
        <v>0</v>
      </c>
      <c r="BQ12" s="64">
        <f>IF(OR(BQ$3=DATE(YEAR($H12),MONTH($H12)+$G12,1),BQ$3=DATE(YEAR($H12),MONTH($H12)+$G12*2,1),BQ$3=DATE(YEAR($H12),MONTH($H12)+$G12*3,1),BQ$3=DATE(YEAR($H12),MONTH($H12)+$G12*4,1),BQ$3=DATE(YEAR($H12),MONTH($H12)+$G12*5,1),BQ$3=DATE(YEAR($H12),MONTH($H12)+$G12*6,1),BQ$3=DATE(YEAR($H12),MONTH($H12)+$G12*7,1),BQ$3=DATE(YEAR($H12),MONTH($H12)+$G12*8,1),BQ$3=DATE(YEAR($H12),MONTH($H12)+$G12*9,1),BQ$3=DATE(YEAR($H12),MONTH($H12)+$G12*10,1)),$F12*тех!CE$10*тех!CE$6,)</f>
        <v>0</v>
      </c>
    </row>
    <row r="13" spans="2:69">
      <c r="B13" s="3">
        <v>7</v>
      </c>
      <c r="C13" s="19" t="s">
        <v>1265</v>
      </c>
      <c r="D13" s="23">
        <v>219.76499999999999</v>
      </c>
      <c r="E13" s="19"/>
      <c r="F13" s="76">
        <f t="shared" si="1"/>
        <v>0</v>
      </c>
      <c r="G13" s="19">
        <v>12</v>
      </c>
      <c r="H13" s="20">
        <f>Параметры!$C$11</f>
        <v>42370</v>
      </c>
      <c r="J13" s="76">
        <f>IF($H13=J$3,$F13,)*тех!X$6</f>
        <v>0</v>
      </c>
      <c r="K13" s="76">
        <f>IF($H13=K$3,$F13,)*тех!Y$6</f>
        <v>0</v>
      </c>
      <c r="L13" s="76">
        <f>IF($H13=L$3,$F13,)*тех!Z$6</f>
        <v>0</v>
      </c>
      <c r="M13" s="76">
        <f>IF($H13=M$3,$F13,)*тех!AA$6</f>
        <v>0</v>
      </c>
      <c r="N13" s="76">
        <f>IF($H13=N$3,$F13,)*тех!AB$6</f>
        <v>0</v>
      </c>
      <c r="O13" s="76">
        <f>IF($H13=O$3,$F13,)*тех!AC$6</f>
        <v>0</v>
      </c>
      <c r="P13" s="64">
        <f>IF(OR(P$3=DATE(YEAR($H13),MONTH($H13)+$G13,1),P$3=DATE(YEAR($H13),MONTH($H13)+$G13*2,1),P$3=DATE(YEAR($H13),MONTH($H13)+$G13*3,1),P$3=DATE(YEAR($H13),MONTH($H13)+$G13*4,1),P$3=DATE(YEAR($H13),MONTH($H13)+$G13*5,1),P$3=DATE(YEAR($H13),MONTH($H13)+$G13*6,1),P$3=DATE(YEAR($H13),MONTH($H13)+$G13*7,1),P$3=DATE(YEAR($H13),MONTH($H13)+$G13*8,1),P$3=DATE(YEAR($H13),MONTH($H13)+$G13*9,1),P$3=DATE(YEAR($H13),MONTH($H13)+$G13*10,1)),$F13*тех!AD$10*тех!AD$6,)</f>
        <v>0</v>
      </c>
      <c r="Q13" s="64">
        <f>IF(OR(Q$3=DATE(YEAR($H13),MONTH($H13)+$G13,1),Q$3=DATE(YEAR($H13),MONTH($H13)+$G13*2,1),Q$3=DATE(YEAR($H13),MONTH($H13)+$G13*3,1),Q$3=DATE(YEAR($H13),MONTH($H13)+$G13*4,1),Q$3=DATE(YEAR($H13),MONTH($H13)+$G13*5,1),Q$3=DATE(YEAR($H13),MONTH($H13)+$G13*6,1),Q$3=DATE(YEAR($H13),MONTH($H13)+$G13*7,1),Q$3=DATE(YEAR($H13),MONTH($H13)+$G13*8,1),Q$3=DATE(YEAR($H13),MONTH($H13)+$G13*9,1),Q$3=DATE(YEAR($H13),MONTH($H13)+$G13*10,1)),$F13*тех!AE$10*тех!AE$6,)</f>
        <v>0</v>
      </c>
      <c r="R13" s="64">
        <f>IF(OR(R$3=DATE(YEAR($H13),MONTH($H13)+$G13,1),R$3=DATE(YEAR($H13),MONTH($H13)+$G13*2,1),R$3=DATE(YEAR($H13),MONTH($H13)+$G13*3,1),R$3=DATE(YEAR($H13),MONTH($H13)+$G13*4,1),R$3=DATE(YEAR($H13),MONTH($H13)+$G13*5,1),R$3=DATE(YEAR($H13),MONTH($H13)+$G13*6,1),R$3=DATE(YEAR($H13),MONTH($H13)+$G13*7,1),R$3=DATE(YEAR($H13),MONTH($H13)+$G13*8,1),R$3=DATE(YEAR($H13),MONTH($H13)+$G13*9,1),R$3=DATE(YEAR($H13),MONTH($H13)+$G13*10,1)),$F13*тех!AF$10*тех!AF$6,)</f>
        <v>0</v>
      </c>
      <c r="S13" s="64">
        <f>IF(OR(S$3=DATE(YEAR($H13),MONTH($H13)+$G13,1),S$3=DATE(YEAR($H13),MONTH($H13)+$G13*2,1),S$3=DATE(YEAR($H13),MONTH($H13)+$G13*3,1),S$3=DATE(YEAR($H13),MONTH($H13)+$G13*4,1),S$3=DATE(YEAR($H13),MONTH($H13)+$G13*5,1),S$3=DATE(YEAR($H13),MONTH($H13)+$G13*6,1),S$3=DATE(YEAR($H13),MONTH($H13)+$G13*7,1),S$3=DATE(YEAR($H13),MONTH($H13)+$G13*8,1),S$3=DATE(YEAR($H13),MONTH($H13)+$G13*9,1),S$3=DATE(YEAR($H13),MONTH($H13)+$G13*10,1)),$F13*тех!AG$10*тех!AG$6,)</f>
        <v>0</v>
      </c>
      <c r="T13" s="64">
        <f>IF(OR(T$3=DATE(YEAR($H13),MONTH($H13)+$G13,1),T$3=DATE(YEAR($H13),MONTH($H13)+$G13*2,1),T$3=DATE(YEAR($H13),MONTH($H13)+$G13*3,1),T$3=DATE(YEAR($H13),MONTH($H13)+$G13*4,1),T$3=DATE(YEAR($H13),MONTH($H13)+$G13*5,1),T$3=DATE(YEAR($H13),MONTH($H13)+$G13*6,1),T$3=DATE(YEAR($H13),MONTH($H13)+$G13*7,1),T$3=DATE(YEAR($H13),MONTH($H13)+$G13*8,1),T$3=DATE(YEAR($H13),MONTH($H13)+$G13*9,1),T$3=DATE(YEAR($H13),MONTH($H13)+$G13*10,1)),$F13*тех!AH$10*тех!AH$6,)</f>
        <v>0</v>
      </c>
      <c r="U13" s="64">
        <f>IF(OR(U$3=DATE(YEAR($H13),MONTH($H13)+$G13,1),U$3=DATE(YEAR($H13),MONTH($H13)+$G13*2,1),U$3=DATE(YEAR($H13),MONTH($H13)+$G13*3,1),U$3=DATE(YEAR($H13),MONTH($H13)+$G13*4,1),U$3=DATE(YEAR($H13),MONTH($H13)+$G13*5,1),U$3=DATE(YEAR($H13),MONTH($H13)+$G13*6,1),U$3=DATE(YEAR($H13),MONTH($H13)+$G13*7,1),U$3=DATE(YEAR($H13),MONTH($H13)+$G13*8,1),U$3=DATE(YEAR($H13),MONTH($H13)+$G13*9,1),U$3=DATE(YEAR($H13),MONTH($H13)+$G13*10,1)),$F13*тех!AI$10*тех!AI$6,)</f>
        <v>0</v>
      </c>
      <c r="V13" s="64">
        <f>IF(OR(V$3=DATE(YEAR($H13),MONTH($H13)+$G13,1),V$3=DATE(YEAR($H13),MONTH($H13)+$G13*2,1),V$3=DATE(YEAR($H13),MONTH($H13)+$G13*3,1),V$3=DATE(YEAR($H13),MONTH($H13)+$G13*4,1),V$3=DATE(YEAR($H13),MONTH($H13)+$G13*5,1),V$3=DATE(YEAR($H13),MONTH($H13)+$G13*6,1),V$3=DATE(YEAR($H13),MONTH($H13)+$G13*7,1),V$3=DATE(YEAR($H13),MONTH($H13)+$G13*8,1),V$3=DATE(YEAR($H13),MONTH($H13)+$G13*9,1),V$3=DATE(YEAR($H13),MONTH($H13)+$G13*10,1)),$F13*тех!AJ$10*тех!AJ$6,)</f>
        <v>0</v>
      </c>
      <c r="W13" s="64">
        <f>IF(OR(W$3=DATE(YEAR($H13),MONTH($H13)+$G13,1),W$3=DATE(YEAR($H13),MONTH($H13)+$G13*2,1),W$3=DATE(YEAR($H13),MONTH($H13)+$G13*3,1),W$3=DATE(YEAR($H13),MONTH($H13)+$G13*4,1),W$3=DATE(YEAR($H13),MONTH($H13)+$G13*5,1),W$3=DATE(YEAR($H13),MONTH($H13)+$G13*6,1),W$3=DATE(YEAR($H13),MONTH($H13)+$G13*7,1),W$3=DATE(YEAR($H13),MONTH($H13)+$G13*8,1),W$3=DATE(YEAR($H13),MONTH($H13)+$G13*9,1),W$3=DATE(YEAR($H13),MONTH($H13)+$G13*10,1)),$F13*тех!AK$10*тех!AK$6,)</f>
        <v>0</v>
      </c>
      <c r="X13" s="64">
        <f>IF(OR(X$3=DATE(YEAR($H13),MONTH($H13)+$G13,1),X$3=DATE(YEAR($H13),MONTH($H13)+$G13*2,1),X$3=DATE(YEAR($H13),MONTH($H13)+$G13*3,1),X$3=DATE(YEAR($H13),MONTH($H13)+$G13*4,1),X$3=DATE(YEAR($H13),MONTH($H13)+$G13*5,1),X$3=DATE(YEAR($H13),MONTH($H13)+$G13*6,1),X$3=DATE(YEAR($H13),MONTH($H13)+$G13*7,1),X$3=DATE(YEAR($H13),MONTH($H13)+$G13*8,1),X$3=DATE(YEAR($H13),MONTH($H13)+$G13*9,1),X$3=DATE(YEAR($H13),MONTH($H13)+$G13*10,1)),$F13*тех!AL$10*тех!AL$6,)</f>
        <v>0</v>
      </c>
      <c r="Y13" s="64">
        <f>IF(OR(Y$3=DATE(YEAR($H13),MONTH($H13)+$G13,1),Y$3=DATE(YEAR($H13),MONTH($H13)+$G13*2,1),Y$3=DATE(YEAR($H13),MONTH($H13)+$G13*3,1),Y$3=DATE(YEAR($H13),MONTH($H13)+$G13*4,1),Y$3=DATE(YEAR($H13),MONTH($H13)+$G13*5,1),Y$3=DATE(YEAR($H13),MONTH($H13)+$G13*6,1),Y$3=DATE(YEAR($H13),MONTH($H13)+$G13*7,1),Y$3=DATE(YEAR($H13),MONTH($H13)+$G13*8,1),Y$3=DATE(YEAR($H13),MONTH($H13)+$G13*9,1),Y$3=DATE(YEAR($H13),MONTH($H13)+$G13*10,1)),$F13*тех!AM$10*тех!AM$6,)</f>
        <v>0</v>
      </c>
      <c r="Z13" s="64">
        <f>IF(OR(Z$3=DATE(YEAR($H13),MONTH($H13)+$G13,1),Z$3=DATE(YEAR($H13),MONTH($H13)+$G13*2,1),Z$3=DATE(YEAR($H13),MONTH($H13)+$G13*3,1),Z$3=DATE(YEAR($H13),MONTH($H13)+$G13*4,1),Z$3=DATE(YEAR($H13),MONTH($H13)+$G13*5,1),Z$3=DATE(YEAR($H13),MONTH($H13)+$G13*6,1),Z$3=DATE(YEAR($H13),MONTH($H13)+$G13*7,1),Z$3=DATE(YEAR($H13),MONTH($H13)+$G13*8,1),Z$3=DATE(YEAR($H13),MONTH($H13)+$G13*9,1),Z$3=DATE(YEAR($H13),MONTH($H13)+$G13*10,1)),$F13*тех!AN$10*тех!AN$6,)</f>
        <v>0</v>
      </c>
      <c r="AA13" s="64">
        <f>IF(OR(AA$3=DATE(YEAR($H13),MONTH($H13)+$G13,1),AA$3=DATE(YEAR($H13),MONTH($H13)+$G13*2,1),AA$3=DATE(YEAR($H13),MONTH($H13)+$G13*3,1),AA$3=DATE(YEAR($H13),MONTH($H13)+$G13*4,1),AA$3=DATE(YEAR($H13),MONTH($H13)+$G13*5,1),AA$3=DATE(YEAR($H13),MONTH($H13)+$G13*6,1),AA$3=DATE(YEAR($H13),MONTH($H13)+$G13*7,1),AA$3=DATE(YEAR($H13),MONTH($H13)+$G13*8,1),AA$3=DATE(YEAR($H13),MONTH($H13)+$G13*9,1),AA$3=DATE(YEAR($H13),MONTH($H13)+$G13*10,1)),$F13*тех!AO$10*тех!AO$6,)</f>
        <v>0</v>
      </c>
      <c r="AB13" s="64">
        <f>IF(OR(AB$3=DATE(YEAR($H13),MONTH($H13)+$G13,1),AB$3=DATE(YEAR($H13),MONTH($H13)+$G13*2,1),AB$3=DATE(YEAR($H13),MONTH($H13)+$G13*3,1),AB$3=DATE(YEAR($H13),MONTH($H13)+$G13*4,1),AB$3=DATE(YEAR($H13),MONTH($H13)+$G13*5,1),AB$3=DATE(YEAR($H13),MONTH($H13)+$G13*6,1),AB$3=DATE(YEAR($H13),MONTH($H13)+$G13*7,1),AB$3=DATE(YEAR($H13),MONTH($H13)+$G13*8,1),AB$3=DATE(YEAR($H13),MONTH($H13)+$G13*9,1),AB$3=DATE(YEAR($H13),MONTH($H13)+$G13*10,1)),$F13*тех!AP$10*тех!AP$6,)</f>
        <v>0</v>
      </c>
      <c r="AC13" s="64">
        <f>IF(OR(AC$3=DATE(YEAR($H13),MONTH($H13)+$G13,1),AC$3=DATE(YEAR($H13),MONTH($H13)+$G13*2,1),AC$3=DATE(YEAR($H13),MONTH($H13)+$G13*3,1),AC$3=DATE(YEAR($H13),MONTH($H13)+$G13*4,1),AC$3=DATE(YEAR($H13),MONTH($H13)+$G13*5,1),AC$3=DATE(YEAR($H13),MONTH($H13)+$G13*6,1),AC$3=DATE(YEAR($H13),MONTH($H13)+$G13*7,1),AC$3=DATE(YEAR($H13),MONTH($H13)+$G13*8,1),AC$3=DATE(YEAR($H13),MONTH($H13)+$G13*9,1),AC$3=DATE(YEAR($H13),MONTH($H13)+$G13*10,1)),$F13*тех!AQ$10*тех!AQ$6,)</f>
        <v>0</v>
      </c>
      <c r="AD13" s="64">
        <f>IF(OR(AD$3=DATE(YEAR($H13),MONTH($H13)+$G13,1),AD$3=DATE(YEAR($H13),MONTH($H13)+$G13*2,1),AD$3=DATE(YEAR($H13),MONTH($H13)+$G13*3,1),AD$3=DATE(YEAR($H13),MONTH($H13)+$G13*4,1),AD$3=DATE(YEAR($H13),MONTH($H13)+$G13*5,1),AD$3=DATE(YEAR($H13),MONTH($H13)+$G13*6,1),AD$3=DATE(YEAR($H13),MONTH($H13)+$G13*7,1),AD$3=DATE(YEAR($H13),MONTH($H13)+$G13*8,1),AD$3=DATE(YEAR($H13),MONTH($H13)+$G13*9,1),AD$3=DATE(YEAR($H13),MONTH($H13)+$G13*10,1)),$F13*тех!AR$10*тех!AR$6,)</f>
        <v>0</v>
      </c>
      <c r="AE13" s="64">
        <f>IF(OR(AE$3=DATE(YEAR($H13),MONTH($H13)+$G13,1),AE$3=DATE(YEAR($H13),MONTH($H13)+$G13*2,1),AE$3=DATE(YEAR($H13),MONTH($H13)+$G13*3,1),AE$3=DATE(YEAR($H13),MONTH($H13)+$G13*4,1),AE$3=DATE(YEAR($H13),MONTH($H13)+$G13*5,1),AE$3=DATE(YEAR($H13),MONTH($H13)+$G13*6,1),AE$3=DATE(YEAR($H13),MONTH($H13)+$G13*7,1),AE$3=DATE(YEAR($H13),MONTH($H13)+$G13*8,1),AE$3=DATE(YEAR($H13),MONTH($H13)+$G13*9,1),AE$3=DATE(YEAR($H13),MONTH($H13)+$G13*10,1)),$F13*тех!AS$10*тех!AS$6,)</f>
        <v>0</v>
      </c>
      <c r="AF13" s="64">
        <f>IF(OR(AF$3=DATE(YEAR($H13),MONTH($H13)+$G13,1),AF$3=DATE(YEAR($H13),MONTH($H13)+$G13*2,1),AF$3=DATE(YEAR($H13),MONTH($H13)+$G13*3,1),AF$3=DATE(YEAR($H13),MONTH($H13)+$G13*4,1),AF$3=DATE(YEAR($H13),MONTH($H13)+$G13*5,1),AF$3=DATE(YEAR($H13),MONTH($H13)+$G13*6,1),AF$3=DATE(YEAR($H13),MONTH($H13)+$G13*7,1),AF$3=DATE(YEAR($H13),MONTH($H13)+$G13*8,1),AF$3=DATE(YEAR($H13),MONTH($H13)+$G13*9,1),AF$3=DATE(YEAR($H13),MONTH($H13)+$G13*10,1)),$F13*тех!AT$10*тех!AT$6,)</f>
        <v>0</v>
      </c>
      <c r="AG13" s="64">
        <f>IF(OR(AG$3=DATE(YEAR($H13),MONTH($H13)+$G13,1),AG$3=DATE(YEAR($H13),MONTH($H13)+$G13*2,1),AG$3=DATE(YEAR($H13),MONTH($H13)+$G13*3,1),AG$3=DATE(YEAR($H13),MONTH($H13)+$G13*4,1),AG$3=DATE(YEAR($H13),MONTH($H13)+$G13*5,1),AG$3=DATE(YEAR($H13),MONTH($H13)+$G13*6,1),AG$3=DATE(YEAR($H13),MONTH($H13)+$G13*7,1),AG$3=DATE(YEAR($H13),MONTH($H13)+$G13*8,1),AG$3=DATE(YEAR($H13),MONTH($H13)+$G13*9,1),AG$3=DATE(YEAR($H13),MONTH($H13)+$G13*10,1)),$F13*тех!AU$10*тех!AU$6,)</f>
        <v>0</v>
      </c>
      <c r="AH13" s="64">
        <f>IF(OR(AH$3=DATE(YEAR($H13),MONTH($H13)+$G13,1),AH$3=DATE(YEAR($H13),MONTH($H13)+$G13*2,1),AH$3=DATE(YEAR($H13),MONTH($H13)+$G13*3,1),AH$3=DATE(YEAR($H13),MONTH($H13)+$G13*4,1),AH$3=DATE(YEAR($H13),MONTH($H13)+$G13*5,1),AH$3=DATE(YEAR($H13),MONTH($H13)+$G13*6,1),AH$3=DATE(YEAR($H13),MONTH($H13)+$G13*7,1),AH$3=DATE(YEAR($H13),MONTH($H13)+$G13*8,1),AH$3=DATE(YEAR($H13),MONTH($H13)+$G13*9,1),AH$3=DATE(YEAR($H13),MONTH($H13)+$G13*10,1)),$F13*тех!AV$10*тех!AV$6,)</f>
        <v>0</v>
      </c>
      <c r="AI13" s="64">
        <f>IF(OR(AI$3=DATE(YEAR($H13),MONTH($H13)+$G13,1),AI$3=DATE(YEAR($H13),MONTH($H13)+$G13*2,1),AI$3=DATE(YEAR($H13),MONTH($H13)+$G13*3,1),AI$3=DATE(YEAR($H13),MONTH($H13)+$G13*4,1),AI$3=DATE(YEAR($H13),MONTH($H13)+$G13*5,1),AI$3=DATE(YEAR($H13),MONTH($H13)+$G13*6,1),AI$3=DATE(YEAR($H13),MONTH($H13)+$G13*7,1),AI$3=DATE(YEAR($H13),MONTH($H13)+$G13*8,1),AI$3=DATE(YEAR($H13),MONTH($H13)+$G13*9,1),AI$3=DATE(YEAR($H13),MONTH($H13)+$G13*10,1)),$F13*тех!AW$10*тех!AW$6,)</f>
        <v>0</v>
      </c>
      <c r="AJ13" s="64">
        <f>IF(OR(AJ$3=DATE(YEAR($H13),MONTH($H13)+$G13,1),AJ$3=DATE(YEAR($H13),MONTH($H13)+$G13*2,1),AJ$3=DATE(YEAR($H13),MONTH($H13)+$G13*3,1),AJ$3=DATE(YEAR($H13),MONTH($H13)+$G13*4,1),AJ$3=DATE(YEAR($H13),MONTH($H13)+$G13*5,1),AJ$3=DATE(YEAR($H13),MONTH($H13)+$G13*6,1),AJ$3=DATE(YEAR($H13),MONTH($H13)+$G13*7,1),AJ$3=DATE(YEAR($H13),MONTH($H13)+$G13*8,1),AJ$3=DATE(YEAR($H13),MONTH($H13)+$G13*9,1),AJ$3=DATE(YEAR($H13),MONTH($H13)+$G13*10,1)),$F13*тех!AX$10*тех!AX$6,)</f>
        <v>0</v>
      </c>
      <c r="AK13" s="64">
        <f>IF(OR(AK$3=DATE(YEAR($H13),MONTH($H13)+$G13,1),AK$3=DATE(YEAR($H13),MONTH($H13)+$G13*2,1),AK$3=DATE(YEAR($H13),MONTH($H13)+$G13*3,1),AK$3=DATE(YEAR($H13),MONTH($H13)+$G13*4,1),AK$3=DATE(YEAR($H13),MONTH($H13)+$G13*5,1),AK$3=DATE(YEAR($H13),MONTH($H13)+$G13*6,1),AK$3=DATE(YEAR($H13),MONTH($H13)+$G13*7,1),AK$3=DATE(YEAR($H13),MONTH($H13)+$G13*8,1),AK$3=DATE(YEAR($H13),MONTH($H13)+$G13*9,1),AK$3=DATE(YEAR($H13),MONTH($H13)+$G13*10,1)),$F13*тех!AY$10*тех!AY$6,)</f>
        <v>0</v>
      </c>
      <c r="AL13" s="64">
        <f>IF(OR(AL$3=DATE(YEAR($H13),MONTH($H13)+$G13,1),AL$3=DATE(YEAR($H13),MONTH($H13)+$G13*2,1),AL$3=DATE(YEAR($H13),MONTH($H13)+$G13*3,1),AL$3=DATE(YEAR($H13),MONTH($H13)+$G13*4,1),AL$3=DATE(YEAR($H13),MONTH($H13)+$G13*5,1),AL$3=DATE(YEAR($H13),MONTH($H13)+$G13*6,1),AL$3=DATE(YEAR($H13),MONTH($H13)+$G13*7,1),AL$3=DATE(YEAR($H13),MONTH($H13)+$G13*8,1),AL$3=DATE(YEAR($H13),MONTH($H13)+$G13*9,1),AL$3=DATE(YEAR($H13),MONTH($H13)+$G13*10,1)),$F13*тех!AZ$10*тех!AZ$6,)</f>
        <v>0</v>
      </c>
      <c r="AM13" s="64">
        <f>IF(OR(AM$3=DATE(YEAR($H13),MONTH($H13)+$G13,1),AM$3=DATE(YEAR($H13),MONTH($H13)+$G13*2,1),AM$3=DATE(YEAR($H13),MONTH($H13)+$G13*3,1),AM$3=DATE(YEAR($H13),MONTH($H13)+$G13*4,1),AM$3=DATE(YEAR($H13),MONTH($H13)+$G13*5,1),AM$3=DATE(YEAR($H13),MONTH($H13)+$G13*6,1),AM$3=DATE(YEAR($H13),MONTH($H13)+$G13*7,1),AM$3=DATE(YEAR($H13),MONTH($H13)+$G13*8,1),AM$3=DATE(YEAR($H13),MONTH($H13)+$G13*9,1),AM$3=DATE(YEAR($H13),MONTH($H13)+$G13*10,1)),$F13*тех!BA$10*тех!BA$6,)</f>
        <v>0</v>
      </c>
      <c r="AN13" s="64">
        <f>IF(OR(AN$3=DATE(YEAR($H13),MONTH($H13)+$G13,1),AN$3=DATE(YEAR($H13),MONTH($H13)+$G13*2,1),AN$3=DATE(YEAR($H13),MONTH($H13)+$G13*3,1),AN$3=DATE(YEAR($H13),MONTH($H13)+$G13*4,1),AN$3=DATE(YEAR($H13),MONTH($H13)+$G13*5,1),AN$3=DATE(YEAR($H13),MONTH($H13)+$G13*6,1),AN$3=DATE(YEAR($H13),MONTH($H13)+$G13*7,1),AN$3=DATE(YEAR($H13),MONTH($H13)+$G13*8,1),AN$3=DATE(YEAR($H13),MONTH($H13)+$G13*9,1),AN$3=DATE(YEAR($H13),MONTH($H13)+$G13*10,1)),$F13*тех!BB$10*тех!BB$6,)</f>
        <v>0</v>
      </c>
      <c r="AO13" s="64">
        <f>IF(OR(AO$3=DATE(YEAR($H13),MONTH($H13)+$G13,1),AO$3=DATE(YEAR($H13),MONTH($H13)+$G13*2,1),AO$3=DATE(YEAR($H13),MONTH($H13)+$G13*3,1),AO$3=DATE(YEAR($H13),MONTH($H13)+$G13*4,1),AO$3=DATE(YEAR($H13),MONTH($H13)+$G13*5,1),AO$3=DATE(YEAR($H13),MONTH($H13)+$G13*6,1),AO$3=DATE(YEAR($H13),MONTH($H13)+$G13*7,1),AO$3=DATE(YEAR($H13),MONTH($H13)+$G13*8,1),AO$3=DATE(YEAR($H13),MONTH($H13)+$G13*9,1),AO$3=DATE(YEAR($H13),MONTH($H13)+$G13*10,1)),$F13*тех!BC$10*тех!BC$6,)</f>
        <v>0</v>
      </c>
      <c r="AP13" s="64">
        <f>IF(OR(AP$3=DATE(YEAR($H13),MONTH($H13)+$G13,1),AP$3=DATE(YEAR($H13),MONTH($H13)+$G13*2,1),AP$3=DATE(YEAR($H13),MONTH($H13)+$G13*3,1),AP$3=DATE(YEAR($H13),MONTH($H13)+$G13*4,1),AP$3=DATE(YEAR($H13),MONTH($H13)+$G13*5,1),AP$3=DATE(YEAR($H13),MONTH($H13)+$G13*6,1),AP$3=DATE(YEAR($H13),MONTH($H13)+$G13*7,1),AP$3=DATE(YEAR($H13),MONTH($H13)+$G13*8,1),AP$3=DATE(YEAR($H13),MONTH($H13)+$G13*9,1),AP$3=DATE(YEAR($H13),MONTH($H13)+$G13*10,1)),$F13*тех!BD$10*тех!BD$6,)</f>
        <v>0</v>
      </c>
      <c r="AQ13" s="64">
        <f>IF(OR(AQ$3=DATE(YEAR($H13),MONTH($H13)+$G13,1),AQ$3=DATE(YEAR($H13),MONTH($H13)+$G13*2,1),AQ$3=DATE(YEAR($H13),MONTH($H13)+$G13*3,1),AQ$3=DATE(YEAR($H13),MONTH($H13)+$G13*4,1),AQ$3=DATE(YEAR($H13),MONTH($H13)+$G13*5,1),AQ$3=DATE(YEAR($H13),MONTH($H13)+$G13*6,1),AQ$3=DATE(YEAR($H13),MONTH($H13)+$G13*7,1),AQ$3=DATE(YEAR($H13),MONTH($H13)+$G13*8,1),AQ$3=DATE(YEAR($H13),MONTH($H13)+$G13*9,1),AQ$3=DATE(YEAR($H13),MONTH($H13)+$G13*10,1)),$F13*тех!BE$10*тех!BE$6,)</f>
        <v>0</v>
      </c>
      <c r="AR13" s="64">
        <f>IF(OR(AR$3=DATE(YEAR($H13),MONTH($H13)+$G13,1),AR$3=DATE(YEAR($H13),MONTH($H13)+$G13*2,1),AR$3=DATE(YEAR($H13),MONTH($H13)+$G13*3,1),AR$3=DATE(YEAR($H13),MONTH($H13)+$G13*4,1),AR$3=DATE(YEAR($H13),MONTH($H13)+$G13*5,1),AR$3=DATE(YEAR($H13),MONTH($H13)+$G13*6,1),AR$3=DATE(YEAR($H13),MONTH($H13)+$G13*7,1),AR$3=DATE(YEAR($H13),MONTH($H13)+$G13*8,1),AR$3=DATE(YEAR($H13),MONTH($H13)+$G13*9,1),AR$3=DATE(YEAR($H13),MONTH($H13)+$G13*10,1)),$F13*тех!BF$10*тех!BF$6,)</f>
        <v>0</v>
      </c>
      <c r="AS13" s="64">
        <f>IF(OR(AS$3=DATE(YEAR($H13),MONTH($H13)+$G13,1),AS$3=DATE(YEAR($H13),MONTH($H13)+$G13*2,1),AS$3=DATE(YEAR($H13),MONTH($H13)+$G13*3,1),AS$3=DATE(YEAR($H13),MONTH($H13)+$G13*4,1),AS$3=DATE(YEAR($H13),MONTH($H13)+$G13*5,1),AS$3=DATE(YEAR($H13),MONTH($H13)+$G13*6,1),AS$3=DATE(YEAR($H13),MONTH($H13)+$G13*7,1),AS$3=DATE(YEAR($H13),MONTH($H13)+$G13*8,1),AS$3=DATE(YEAR($H13),MONTH($H13)+$G13*9,1),AS$3=DATE(YEAR($H13),MONTH($H13)+$G13*10,1)),$F13*тех!BG$10*тех!BG$6,)</f>
        <v>0</v>
      </c>
      <c r="AT13" s="64">
        <f>IF(OR(AT$3=DATE(YEAR($H13),MONTH($H13)+$G13,1),AT$3=DATE(YEAR($H13),MONTH($H13)+$G13*2,1),AT$3=DATE(YEAR($H13),MONTH($H13)+$G13*3,1),AT$3=DATE(YEAR($H13),MONTH($H13)+$G13*4,1),AT$3=DATE(YEAR($H13),MONTH($H13)+$G13*5,1),AT$3=DATE(YEAR($H13),MONTH($H13)+$G13*6,1),AT$3=DATE(YEAR($H13),MONTH($H13)+$G13*7,1),AT$3=DATE(YEAR($H13),MONTH($H13)+$G13*8,1),AT$3=DATE(YEAR($H13),MONTH($H13)+$G13*9,1),AT$3=DATE(YEAR($H13),MONTH($H13)+$G13*10,1)),$F13*тех!BH$10*тех!BH$6,)</f>
        <v>0</v>
      </c>
      <c r="AU13" s="64">
        <f>IF(OR(AU$3=DATE(YEAR($H13),MONTH($H13)+$G13,1),AU$3=DATE(YEAR($H13),MONTH($H13)+$G13*2,1),AU$3=DATE(YEAR($H13),MONTH($H13)+$G13*3,1),AU$3=DATE(YEAR($H13),MONTH($H13)+$G13*4,1),AU$3=DATE(YEAR($H13),MONTH($H13)+$G13*5,1),AU$3=DATE(YEAR($H13),MONTH($H13)+$G13*6,1),AU$3=DATE(YEAR($H13),MONTH($H13)+$G13*7,1),AU$3=DATE(YEAR($H13),MONTH($H13)+$G13*8,1),AU$3=DATE(YEAR($H13),MONTH($H13)+$G13*9,1),AU$3=DATE(YEAR($H13),MONTH($H13)+$G13*10,1)),$F13*тех!BI$10*тех!BI$6,)</f>
        <v>0</v>
      </c>
      <c r="AV13" s="64">
        <f>IF(OR(AV$3=DATE(YEAR($H13),MONTH($H13)+$G13,1),AV$3=DATE(YEAR($H13),MONTH($H13)+$G13*2,1),AV$3=DATE(YEAR($H13),MONTH($H13)+$G13*3,1),AV$3=DATE(YEAR($H13),MONTH($H13)+$G13*4,1),AV$3=DATE(YEAR($H13),MONTH($H13)+$G13*5,1),AV$3=DATE(YEAR($H13),MONTH($H13)+$G13*6,1),AV$3=DATE(YEAR($H13),MONTH($H13)+$G13*7,1),AV$3=DATE(YEAR($H13),MONTH($H13)+$G13*8,1),AV$3=DATE(YEAR($H13),MONTH($H13)+$G13*9,1),AV$3=DATE(YEAR($H13),MONTH($H13)+$G13*10,1)),$F13*тех!BJ$10*тех!BJ$6,)</f>
        <v>0</v>
      </c>
      <c r="AW13" s="64">
        <f>IF(OR(AW$3=DATE(YEAR($H13),MONTH($H13)+$G13,1),AW$3=DATE(YEAR($H13),MONTH($H13)+$G13*2,1),AW$3=DATE(YEAR($H13),MONTH($H13)+$G13*3,1),AW$3=DATE(YEAR($H13),MONTH($H13)+$G13*4,1),AW$3=DATE(YEAR($H13),MONTH($H13)+$G13*5,1),AW$3=DATE(YEAR($H13),MONTH($H13)+$G13*6,1),AW$3=DATE(YEAR($H13),MONTH($H13)+$G13*7,1),AW$3=DATE(YEAR($H13),MONTH($H13)+$G13*8,1),AW$3=DATE(YEAR($H13),MONTH($H13)+$G13*9,1),AW$3=DATE(YEAR($H13),MONTH($H13)+$G13*10,1)),$F13*тех!BK$10*тех!BK$6,)</f>
        <v>0</v>
      </c>
      <c r="AX13" s="64">
        <f>IF(OR(AX$3=DATE(YEAR($H13),MONTH($H13)+$G13,1),AX$3=DATE(YEAR($H13),MONTH($H13)+$G13*2,1),AX$3=DATE(YEAR($H13),MONTH($H13)+$G13*3,1),AX$3=DATE(YEAR($H13),MONTH($H13)+$G13*4,1),AX$3=DATE(YEAR($H13),MONTH($H13)+$G13*5,1),AX$3=DATE(YEAR($H13),MONTH($H13)+$G13*6,1),AX$3=DATE(YEAR($H13),MONTH($H13)+$G13*7,1),AX$3=DATE(YEAR($H13),MONTH($H13)+$G13*8,1),AX$3=DATE(YEAR($H13),MONTH($H13)+$G13*9,1),AX$3=DATE(YEAR($H13),MONTH($H13)+$G13*10,1)),$F13*тех!BL$10*тех!BL$6,)</f>
        <v>0</v>
      </c>
      <c r="AY13" s="64">
        <f>IF(OR(AY$3=DATE(YEAR($H13),MONTH($H13)+$G13,1),AY$3=DATE(YEAR($H13),MONTH($H13)+$G13*2,1),AY$3=DATE(YEAR($H13),MONTH($H13)+$G13*3,1),AY$3=DATE(YEAR($H13),MONTH($H13)+$G13*4,1),AY$3=DATE(YEAR($H13),MONTH($H13)+$G13*5,1),AY$3=DATE(YEAR($H13),MONTH($H13)+$G13*6,1),AY$3=DATE(YEAR($H13),MONTH($H13)+$G13*7,1),AY$3=DATE(YEAR($H13),MONTH($H13)+$G13*8,1),AY$3=DATE(YEAR($H13),MONTH($H13)+$G13*9,1),AY$3=DATE(YEAR($H13),MONTH($H13)+$G13*10,1)),$F13*тех!BM$10*тех!BM$6,)</f>
        <v>0</v>
      </c>
      <c r="AZ13" s="64">
        <f>IF(OR(AZ$3=DATE(YEAR($H13),MONTH($H13)+$G13,1),AZ$3=DATE(YEAR($H13),MONTH($H13)+$G13*2,1),AZ$3=DATE(YEAR($H13),MONTH($H13)+$G13*3,1),AZ$3=DATE(YEAR($H13),MONTH($H13)+$G13*4,1),AZ$3=DATE(YEAR($H13),MONTH($H13)+$G13*5,1),AZ$3=DATE(YEAR($H13),MONTH($H13)+$G13*6,1),AZ$3=DATE(YEAR($H13),MONTH($H13)+$G13*7,1),AZ$3=DATE(YEAR($H13),MONTH($H13)+$G13*8,1),AZ$3=DATE(YEAR($H13),MONTH($H13)+$G13*9,1),AZ$3=DATE(YEAR($H13),MONTH($H13)+$G13*10,1)),$F13*тех!BN$10*тех!BN$6,)</f>
        <v>0</v>
      </c>
      <c r="BA13" s="64">
        <f>IF(OR(BA$3=DATE(YEAR($H13),MONTH($H13)+$G13,1),BA$3=DATE(YEAR($H13),MONTH($H13)+$G13*2,1),BA$3=DATE(YEAR($H13),MONTH($H13)+$G13*3,1),BA$3=DATE(YEAR($H13),MONTH($H13)+$G13*4,1),BA$3=DATE(YEAR($H13),MONTH($H13)+$G13*5,1),BA$3=DATE(YEAR($H13),MONTH($H13)+$G13*6,1),BA$3=DATE(YEAR($H13),MONTH($H13)+$G13*7,1),BA$3=DATE(YEAR($H13),MONTH($H13)+$G13*8,1),BA$3=DATE(YEAR($H13),MONTH($H13)+$G13*9,1),BA$3=DATE(YEAR($H13),MONTH($H13)+$G13*10,1)),$F13*тех!BO$10*тех!BO$6,)</f>
        <v>0</v>
      </c>
      <c r="BB13" s="64">
        <f>IF(OR(BB$3=DATE(YEAR($H13),MONTH($H13)+$G13,1),BB$3=DATE(YEAR($H13),MONTH($H13)+$G13*2,1),BB$3=DATE(YEAR($H13),MONTH($H13)+$G13*3,1),BB$3=DATE(YEAR($H13),MONTH($H13)+$G13*4,1),BB$3=DATE(YEAR($H13),MONTH($H13)+$G13*5,1),BB$3=DATE(YEAR($H13),MONTH($H13)+$G13*6,1),BB$3=DATE(YEAR($H13),MONTH($H13)+$G13*7,1),BB$3=DATE(YEAR($H13),MONTH($H13)+$G13*8,1),BB$3=DATE(YEAR($H13),MONTH($H13)+$G13*9,1),BB$3=DATE(YEAR($H13),MONTH($H13)+$G13*10,1)),$F13*тех!BP$10*тех!BP$6,)</f>
        <v>0</v>
      </c>
      <c r="BC13" s="64">
        <f>IF(OR(BC$3=DATE(YEAR($H13),MONTH($H13)+$G13,1),BC$3=DATE(YEAR($H13),MONTH($H13)+$G13*2,1),BC$3=DATE(YEAR($H13),MONTH($H13)+$G13*3,1),BC$3=DATE(YEAR($H13),MONTH($H13)+$G13*4,1),BC$3=DATE(YEAR($H13),MONTH($H13)+$G13*5,1),BC$3=DATE(YEAR($H13),MONTH($H13)+$G13*6,1),BC$3=DATE(YEAR($H13),MONTH($H13)+$G13*7,1),BC$3=DATE(YEAR($H13),MONTH($H13)+$G13*8,1),BC$3=DATE(YEAR($H13),MONTH($H13)+$G13*9,1),BC$3=DATE(YEAR($H13),MONTH($H13)+$G13*10,1)),$F13*тех!BQ$10*тех!BQ$6,)</f>
        <v>0</v>
      </c>
      <c r="BD13" s="64">
        <f>IF(OR(BD$3=DATE(YEAR($H13),MONTH($H13)+$G13,1),BD$3=DATE(YEAR($H13),MONTH($H13)+$G13*2,1),BD$3=DATE(YEAR($H13),MONTH($H13)+$G13*3,1),BD$3=DATE(YEAR($H13),MONTH($H13)+$G13*4,1),BD$3=DATE(YEAR($H13),MONTH($H13)+$G13*5,1),BD$3=DATE(YEAR($H13),MONTH($H13)+$G13*6,1),BD$3=DATE(YEAR($H13),MONTH($H13)+$G13*7,1),BD$3=DATE(YEAR($H13),MONTH($H13)+$G13*8,1),BD$3=DATE(YEAR($H13),MONTH($H13)+$G13*9,1),BD$3=DATE(YEAR($H13),MONTH($H13)+$G13*10,1)),$F13*тех!BR$10*тех!BR$6,)</f>
        <v>0</v>
      </c>
      <c r="BE13" s="64">
        <f>IF(OR(BE$3=DATE(YEAR($H13),MONTH($H13)+$G13,1),BE$3=DATE(YEAR($H13),MONTH($H13)+$G13*2,1),BE$3=DATE(YEAR($H13),MONTH($H13)+$G13*3,1),BE$3=DATE(YEAR($H13),MONTH($H13)+$G13*4,1),BE$3=DATE(YEAR($H13),MONTH($H13)+$G13*5,1),BE$3=DATE(YEAR($H13),MONTH($H13)+$G13*6,1),BE$3=DATE(YEAR($H13),MONTH($H13)+$G13*7,1),BE$3=DATE(YEAR($H13),MONTH($H13)+$G13*8,1),BE$3=DATE(YEAR($H13),MONTH($H13)+$G13*9,1),BE$3=DATE(YEAR($H13),MONTH($H13)+$G13*10,1)),$F13*тех!BS$10*тех!BS$6,)</f>
        <v>0</v>
      </c>
      <c r="BF13" s="64">
        <f>IF(OR(BF$3=DATE(YEAR($H13),MONTH($H13)+$G13,1),BF$3=DATE(YEAR($H13),MONTH($H13)+$G13*2,1),BF$3=DATE(YEAR($H13),MONTH($H13)+$G13*3,1),BF$3=DATE(YEAR($H13),MONTH($H13)+$G13*4,1),BF$3=DATE(YEAR($H13),MONTH($H13)+$G13*5,1),BF$3=DATE(YEAR($H13),MONTH($H13)+$G13*6,1),BF$3=DATE(YEAR($H13),MONTH($H13)+$G13*7,1),BF$3=DATE(YEAR($H13),MONTH($H13)+$G13*8,1),BF$3=DATE(YEAR($H13),MONTH($H13)+$G13*9,1),BF$3=DATE(YEAR($H13),MONTH($H13)+$G13*10,1)),$F13*тех!BT$10*тех!BT$6,)</f>
        <v>0</v>
      </c>
      <c r="BG13" s="64">
        <f>IF(OR(BG$3=DATE(YEAR($H13),MONTH($H13)+$G13,1),BG$3=DATE(YEAR($H13),MONTH($H13)+$G13*2,1),BG$3=DATE(YEAR($H13),MONTH($H13)+$G13*3,1),BG$3=DATE(YEAR($H13),MONTH($H13)+$G13*4,1),BG$3=DATE(YEAR($H13),MONTH($H13)+$G13*5,1),BG$3=DATE(YEAR($H13),MONTH($H13)+$G13*6,1),BG$3=DATE(YEAR($H13),MONTH($H13)+$G13*7,1),BG$3=DATE(YEAR($H13),MONTH($H13)+$G13*8,1),BG$3=DATE(YEAR($H13),MONTH($H13)+$G13*9,1),BG$3=DATE(YEAR($H13),MONTH($H13)+$G13*10,1)),$F13*тех!BU$10*тех!BU$6,)</f>
        <v>0</v>
      </c>
      <c r="BH13" s="64">
        <f>IF(OR(BH$3=DATE(YEAR($H13),MONTH($H13)+$G13,1),BH$3=DATE(YEAR($H13),MONTH($H13)+$G13*2,1),BH$3=DATE(YEAR($H13),MONTH($H13)+$G13*3,1),BH$3=DATE(YEAR($H13),MONTH($H13)+$G13*4,1),BH$3=DATE(YEAR($H13),MONTH($H13)+$G13*5,1),BH$3=DATE(YEAR($H13),MONTH($H13)+$G13*6,1),BH$3=DATE(YEAR($H13),MONTH($H13)+$G13*7,1),BH$3=DATE(YEAR($H13),MONTH($H13)+$G13*8,1),BH$3=DATE(YEAR($H13),MONTH($H13)+$G13*9,1),BH$3=DATE(YEAR($H13),MONTH($H13)+$G13*10,1)),$F13*тех!BV$10*тех!BV$6,)</f>
        <v>0</v>
      </c>
      <c r="BI13" s="64">
        <f>IF(OR(BI$3=DATE(YEAR($H13),MONTH($H13)+$G13,1),BI$3=DATE(YEAR($H13),MONTH($H13)+$G13*2,1),BI$3=DATE(YEAR($H13),MONTH($H13)+$G13*3,1),BI$3=DATE(YEAR($H13),MONTH($H13)+$G13*4,1),BI$3=DATE(YEAR($H13),MONTH($H13)+$G13*5,1),BI$3=DATE(YEAR($H13),MONTH($H13)+$G13*6,1),BI$3=DATE(YEAR($H13),MONTH($H13)+$G13*7,1),BI$3=DATE(YEAR($H13),MONTH($H13)+$G13*8,1),BI$3=DATE(YEAR($H13),MONTH($H13)+$G13*9,1),BI$3=DATE(YEAR($H13),MONTH($H13)+$G13*10,1)),$F13*тех!BW$10*тех!BW$6,)</f>
        <v>0</v>
      </c>
      <c r="BJ13" s="64">
        <f>IF(OR(BJ$3=DATE(YEAR($H13),MONTH($H13)+$G13,1),BJ$3=DATE(YEAR($H13),MONTH($H13)+$G13*2,1),BJ$3=DATE(YEAR($H13),MONTH($H13)+$G13*3,1),BJ$3=DATE(YEAR($H13),MONTH($H13)+$G13*4,1),BJ$3=DATE(YEAR($H13),MONTH($H13)+$G13*5,1),BJ$3=DATE(YEAR($H13),MONTH($H13)+$G13*6,1),BJ$3=DATE(YEAR($H13),MONTH($H13)+$G13*7,1),BJ$3=DATE(YEAR($H13),MONTH($H13)+$G13*8,1),BJ$3=DATE(YEAR($H13),MONTH($H13)+$G13*9,1),BJ$3=DATE(YEAR($H13),MONTH($H13)+$G13*10,1)),$F13*тех!BX$10*тех!BX$6,)</f>
        <v>0</v>
      </c>
      <c r="BK13" s="64">
        <f>IF(OR(BK$3=DATE(YEAR($H13),MONTH($H13)+$G13,1),BK$3=DATE(YEAR($H13),MONTH($H13)+$G13*2,1),BK$3=DATE(YEAR($H13),MONTH($H13)+$G13*3,1),BK$3=DATE(YEAR($H13),MONTH($H13)+$G13*4,1),BK$3=DATE(YEAR($H13),MONTH($H13)+$G13*5,1),BK$3=DATE(YEAR($H13),MONTH($H13)+$G13*6,1),BK$3=DATE(YEAR($H13),MONTH($H13)+$G13*7,1),BK$3=DATE(YEAR($H13),MONTH($H13)+$G13*8,1),BK$3=DATE(YEAR($H13),MONTH($H13)+$G13*9,1),BK$3=DATE(YEAR($H13),MONTH($H13)+$G13*10,1)),$F13*тех!BY$10*тех!BY$6,)</f>
        <v>0</v>
      </c>
      <c r="BL13" s="64">
        <f>IF(OR(BL$3=DATE(YEAR($H13),MONTH($H13)+$G13,1),BL$3=DATE(YEAR($H13),MONTH($H13)+$G13*2,1),BL$3=DATE(YEAR($H13),MONTH($H13)+$G13*3,1),BL$3=DATE(YEAR($H13),MONTH($H13)+$G13*4,1),BL$3=DATE(YEAR($H13),MONTH($H13)+$G13*5,1),BL$3=DATE(YEAR($H13),MONTH($H13)+$G13*6,1),BL$3=DATE(YEAR($H13),MONTH($H13)+$G13*7,1),BL$3=DATE(YEAR($H13),MONTH($H13)+$G13*8,1),BL$3=DATE(YEAR($H13),MONTH($H13)+$G13*9,1),BL$3=DATE(YEAR($H13),MONTH($H13)+$G13*10,1)),$F13*тех!BZ$10*тех!BZ$6,)</f>
        <v>0</v>
      </c>
      <c r="BM13" s="64">
        <f>IF(OR(BM$3=DATE(YEAR($H13),MONTH($H13)+$G13,1),BM$3=DATE(YEAR($H13),MONTH($H13)+$G13*2,1),BM$3=DATE(YEAR($H13),MONTH($H13)+$G13*3,1),BM$3=DATE(YEAR($H13),MONTH($H13)+$G13*4,1),BM$3=DATE(YEAR($H13),MONTH($H13)+$G13*5,1),BM$3=DATE(YEAR($H13),MONTH($H13)+$G13*6,1),BM$3=DATE(YEAR($H13),MONTH($H13)+$G13*7,1),BM$3=DATE(YEAR($H13),MONTH($H13)+$G13*8,1),BM$3=DATE(YEAR($H13),MONTH($H13)+$G13*9,1),BM$3=DATE(YEAR($H13),MONTH($H13)+$G13*10,1)),$F13*тех!CA$10*тех!CA$6,)</f>
        <v>0</v>
      </c>
      <c r="BN13" s="64">
        <f>IF(OR(BN$3=DATE(YEAR($H13),MONTH($H13)+$G13,1),BN$3=DATE(YEAR($H13),MONTH($H13)+$G13*2,1),BN$3=DATE(YEAR($H13),MONTH($H13)+$G13*3,1),BN$3=DATE(YEAR($H13),MONTH($H13)+$G13*4,1),BN$3=DATE(YEAR($H13),MONTH($H13)+$G13*5,1),BN$3=DATE(YEAR($H13),MONTH($H13)+$G13*6,1),BN$3=DATE(YEAR($H13),MONTH($H13)+$G13*7,1),BN$3=DATE(YEAR($H13),MONTH($H13)+$G13*8,1),BN$3=DATE(YEAR($H13),MONTH($H13)+$G13*9,1),BN$3=DATE(YEAR($H13),MONTH($H13)+$G13*10,1)),$F13*тех!CB$10*тех!CB$6,)</f>
        <v>0</v>
      </c>
      <c r="BO13" s="64">
        <f>IF(OR(BO$3=DATE(YEAR($H13),MONTH($H13)+$G13,1),BO$3=DATE(YEAR($H13),MONTH($H13)+$G13*2,1),BO$3=DATE(YEAR($H13),MONTH($H13)+$G13*3,1),BO$3=DATE(YEAR($H13),MONTH($H13)+$G13*4,1),BO$3=DATE(YEAR($H13),MONTH($H13)+$G13*5,1),BO$3=DATE(YEAR($H13),MONTH($H13)+$G13*6,1),BO$3=DATE(YEAR($H13),MONTH($H13)+$G13*7,1),BO$3=DATE(YEAR($H13),MONTH($H13)+$G13*8,1),BO$3=DATE(YEAR($H13),MONTH($H13)+$G13*9,1),BO$3=DATE(YEAR($H13),MONTH($H13)+$G13*10,1)),$F13*тех!CC$10*тех!CC$6,)</f>
        <v>0</v>
      </c>
      <c r="BP13" s="64">
        <f>IF(OR(BP$3=DATE(YEAR($H13),MONTH($H13)+$G13,1),BP$3=DATE(YEAR($H13),MONTH($H13)+$G13*2,1),BP$3=DATE(YEAR($H13),MONTH($H13)+$G13*3,1),BP$3=DATE(YEAR($H13),MONTH($H13)+$G13*4,1),BP$3=DATE(YEAR($H13),MONTH($H13)+$G13*5,1),BP$3=DATE(YEAR($H13),MONTH($H13)+$G13*6,1),BP$3=DATE(YEAR($H13),MONTH($H13)+$G13*7,1),BP$3=DATE(YEAR($H13),MONTH($H13)+$G13*8,1),BP$3=DATE(YEAR($H13),MONTH($H13)+$G13*9,1),BP$3=DATE(YEAR($H13),MONTH($H13)+$G13*10,1)),$F13*тех!CD$10*тех!CD$6,)</f>
        <v>0</v>
      </c>
      <c r="BQ13" s="64">
        <f>IF(OR(BQ$3=DATE(YEAR($H13),MONTH($H13)+$G13,1),BQ$3=DATE(YEAR($H13),MONTH($H13)+$G13*2,1),BQ$3=DATE(YEAR($H13),MONTH($H13)+$G13*3,1),BQ$3=DATE(YEAR($H13),MONTH($H13)+$G13*4,1),BQ$3=DATE(YEAR($H13),MONTH($H13)+$G13*5,1),BQ$3=DATE(YEAR($H13),MONTH($H13)+$G13*6,1),BQ$3=DATE(YEAR($H13),MONTH($H13)+$G13*7,1),BQ$3=DATE(YEAR($H13),MONTH($H13)+$G13*8,1),BQ$3=DATE(YEAR($H13),MONTH($H13)+$G13*9,1),BQ$3=DATE(YEAR($H13),MONTH($H13)+$G13*10,1)),$F13*тех!CE$10*тех!CE$6,)</f>
        <v>0</v>
      </c>
    </row>
    <row r="14" spans="2:69">
      <c r="B14" s="3">
        <v>8</v>
      </c>
      <c r="C14" s="19" t="s">
        <v>1266</v>
      </c>
      <c r="D14" s="23">
        <v>7187.5999999999995</v>
      </c>
      <c r="E14" s="19"/>
      <c r="F14" s="76">
        <f t="shared" si="1"/>
        <v>0</v>
      </c>
      <c r="G14" s="19">
        <v>12</v>
      </c>
      <c r="H14" s="20">
        <f>Параметры!$C$11</f>
        <v>42370</v>
      </c>
      <c r="J14" s="76">
        <f>IF($H14=J$3,$F14,)*тех!X$6</f>
        <v>0</v>
      </c>
      <c r="K14" s="76">
        <f>IF($H14=K$3,$F14,)*тех!Y$6</f>
        <v>0</v>
      </c>
      <c r="L14" s="76">
        <f>IF($H14=L$3,$F14,)*тех!Z$6</f>
        <v>0</v>
      </c>
      <c r="M14" s="76">
        <f>IF($H14=M$3,$F14,)*тех!AA$6</f>
        <v>0</v>
      </c>
      <c r="N14" s="76">
        <f>IF($H14=N$3,$F14,)*тех!AB$6</f>
        <v>0</v>
      </c>
      <c r="O14" s="76">
        <f>IF($H14=O$3,$F14,)*тех!AC$6</f>
        <v>0</v>
      </c>
      <c r="P14" s="64">
        <f>IF(OR(P$3=DATE(YEAR($H14),MONTH($H14)+$G14,1),P$3=DATE(YEAR($H14),MONTH($H14)+$G14*2,1),P$3=DATE(YEAR($H14),MONTH($H14)+$G14*3,1),P$3=DATE(YEAR($H14),MONTH($H14)+$G14*4,1),P$3=DATE(YEAR($H14),MONTH($H14)+$G14*5,1),P$3=DATE(YEAR($H14),MONTH($H14)+$G14*6,1),P$3=DATE(YEAR($H14),MONTH($H14)+$G14*7,1),P$3=DATE(YEAR($H14),MONTH($H14)+$G14*8,1),P$3=DATE(YEAR($H14),MONTH($H14)+$G14*9,1),P$3=DATE(YEAR($H14),MONTH($H14)+$G14*10,1)),$F14*тех!AD$10*тех!AD$6,)</f>
        <v>0</v>
      </c>
      <c r="Q14" s="64">
        <f>IF(OR(Q$3=DATE(YEAR($H14),MONTH($H14)+$G14,1),Q$3=DATE(YEAR($H14),MONTH($H14)+$G14*2,1),Q$3=DATE(YEAR($H14),MONTH($H14)+$G14*3,1),Q$3=DATE(YEAR($H14),MONTH($H14)+$G14*4,1),Q$3=DATE(YEAR($H14),MONTH($H14)+$G14*5,1),Q$3=DATE(YEAR($H14),MONTH($H14)+$G14*6,1),Q$3=DATE(YEAR($H14),MONTH($H14)+$G14*7,1),Q$3=DATE(YEAR($H14),MONTH($H14)+$G14*8,1),Q$3=DATE(YEAR($H14),MONTH($H14)+$G14*9,1),Q$3=DATE(YEAR($H14),MONTH($H14)+$G14*10,1)),$F14*тех!AE$10*тех!AE$6,)</f>
        <v>0</v>
      </c>
      <c r="R14" s="64">
        <f>IF(OR(R$3=DATE(YEAR($H14),MONTH($H14)+$G14,1),R$3=DATE(YEAR($H14),MONTH($H14)+$G14*2,1),R$3=DATE(YEAR($H14),MONTH($H14)+$G14*3,1),R$3=DATE(YEAR($H14),MONTH($H14)+$G14*4,1),R$3=DATE(YEAR($H14),MONTH($H14)+$G14*5,1),R$3=DATE(YEAR($H14),MONTH($H14)+$G14*6,1),R$3=DATE(YEAR($H14),MONTH($H14)+$G14*7,1),R$3=DATE(YEAR($H14),MONTH($H14)+$G14*8,1),R$3=DATE(YEAR($H14),MONTH($H14)+$G14*9,1),R$3=DATE(YEAR($H14),MONTH($H14)+$G14*10,1)),$F14*тех!AF$10*тех!AF$6,)</f>
        <v>0</v>
      </c>
      <c r="S14" s="64">
        <f>IF(OR(S$3=DATE(YEAR($H14),MONTH($H14)+$G14,1),S$3=DATE(YEAR($H14),MONTH($H14)+$G14*2,1),S$3=DATE(YEAR($H14),MONTH($H14)+$G14*3,1),S$3=DATE(YEAR($H14),MONTH($H14)+$G14*4,1),S$3=DATE(YEAR($H14),MONTH($H14)+$G14*5,1),S$3=DATE(YEAR($H14),MONTH($H14)+$G14*6,1),S$3=DATE(YEAR($H14),MONTH($H14)+$G14*7,1),S$3=DATE(YEAR($H14),MONTH($H14)+$G14*8,1),S$3=DATE(YEAR($H14),MONTH($H14)+$G14*9,1),S$3=DATE(YEAR($H14),MONTH($H14)+$G14*10,1)),$F14*тех!AG$10*тех!AG$6,)</f>
        <v>0</v>
      </c>
      <c r="T14" s="64">
        <f>IF(OR(T$3=DATE(YEAR($H14),MONTH($H14)+$G14,1),T$3=DATE(YEAR($H14),MONTH($H14)+$G14*2,1),T$3=DATE(YEAR($H14),MONTH($H14)+$G14*3,1),T$3=DATE(YEAR($H14),MONTH($H14)+$G14*4,1),T$3=DATE(YEAR($H14),MONTH($H14)+$G14*5,1),T$3=DATE(YEAR($H14),MONTH($H14)+$G14*6,1),T$3=DATE(YEAR($H14),MONTH($H14)+$G14*7,1),T$3=DATE(YEAR($H14),MONTH($H14)+$G14*8,1),T$3=DATE(YEAR($H14),MONTH($H14)+$G14*9,1),T$3=DATE(YEAR($H14),MONTH($H14)+$G14*10,1)),$F14*тех!AH$10*тех!AH$6,)</f>
        <v>0</v>
      </c>
      <c r="U14" s="64">
        <f>IF(OR(U$3=DATE(YEAR($H14),MONTH($H14)+$G14,1),U$3=DATE(YEAR($H14),MONTH($H14)+$G14*2,1),U$3=DATE(YEAR($H14),MONTH($H14)+$G14*3,1),U$3=DATE(YEAR($H14),MONTH($H14)+$G14*4,1),U$3=DATE(YEAR($H14),MONTH($H14)+$G14*5,1),U$3=DATE(YEAR($H14),MONTH($H14)+$G14*6,1),U$3=DATE(YEAR($H14),MONTH($H14)+$G14*7,1),U$3=DATE(YEAR($H14),MONTH($H14)+$G14*8,1),U$3=DATE(YEAR($H14),MONTH($H14)+$G14*9,1),U$3=DATE(YEAR($H14),MONTH($H14)+$G14*10,1)),$F14*тех!AI$10*тех!AI$6,)</f>
        <v>0</v>
      </c>
      <c r="V14" s="64">
        <f>IF(OR(V$3=DATE(YEAR($H14),MONTH($H14)+$G14,1),V$3=DATE(YEAR($H14),MONTH($H14)+$G14*2,1),V$3=DATE(YEAR($H14),MONTH($H14)+$G14*3,1),V$3=DATE(YEAR($H14),MONTH($H14)+$G14*4,1),V$3=DATE(YEAR($H14),MONTH($H14)+$G14*5,1),V$3=DATE(YEAR($H14),MONTH($H14)+$G14*6,1),V$3=DATE(YEAR($H14),MONTH($H14)+$G14*7,1),V$3=DATE(YEAR($H14),MONTH($H14)+$G14*8,1),V$3=DATE(YEAR($H14),MONTH($H14)+$G14*9,1),V$3=DATE(YEAR($H14),MONTH($H14)+$G14*10,1)),$F14*тех!AJ$10*тех!AJ$6,)</f>
        <v>0</v>
      </c>
      <c r="W14" s="64">
        <f>IF(OR(W$3=DATE(YEAR($H14),MONTH($H14)+$G14,1),W$3=DATE(YEAR($H14),MONTH($H14)+$G14*2,1),W$3=DATE(YEAR($H14),MONTH($H14)+$G14*3,1),W$3=DATE(YEAR($H14),MONTH($H14)+$G14*4,1),W$3=DATE(YEAR($H14),MONTH($H14)+$G14*5,1),W$3=DATE(YEAR($H14),MONTH($H14)+$G14*6,1),W$3=DATE(YEAR($H14),MONTH($H14)+$G14*7,1),W$3=DATE(YEAR($H14),MONTH($H14)+$G14*8,1),W$3=DATE(YEAR($H14),MONTH($H14)+$G14*9,1),W$3=DATE(YEAR($H14),MONTH($H14)+$G14*10,1)),$F14*тех!AK$10*тех!AK$6,)</f>
        <v>0</v>
      </c>
      <c r="X14" s="64">
        <f>IF(OR(X$3=DATE(YEAR($H14),MONTH($H14)+$G14,1),X$3=DATE(YEAR($H14),MONTH($H14)+$G14*2,1),X$3=DATE(YEAR($H14),MONTH($H14)+$G14*3,1),X$3=DATE(YEAR($H14),MONTH($H14)+$G14*4,1),X$3=DATE(YEAR($H14),MONTH($H14)+$G14*5,1),X$3=DATE(YEAR($H14),MONTH($H14)+$G14*6,1),X$3=DATE(YEAR($H14),MONTH($H14)+$G14*7,1),X$3=DATE(YEAR($H14),MONTH($H14)+$G14*8,1),X$3=DATE(YEAR($H14),MONTH($H14)+$G14*9,1),X$3=DATE(YEAR($H14),MONTH($H14)+$G14*10,1)),$F14*тех!AL$10*тех!AL$6,)</f>
        <v>0</v>
      </c>
      <c r="Y14" s="64">
        <f>IF(OR(Y$3=DATE(YEAR($H14),MONTH($H14)+$G14,1),Y$3=DATE(YEAR($H14),MONTH($H14)+$G14*2,1),Y$3=DATE(YEAR($H14),MONTH($H14)+$G14*3,1),Y$3=DATE(YEAR($H14),MONTH($H14)+$G14*4,1),Y$3=DATE(YEAR($H14),MONTH($H14)+$G14*5,1),Y$3=DATE(YEAR($H14),MONTH($H14)+$G14*6,1),Y$3=DATE(YEAR($H14),MONTH($H14)+$G14*7,1),Y$3=DATE(YEAR($H14),MONTH($H14)+$G14*8,1),Y$3=DATE(YEAR($H14),MONTH($H14)+$G14*9,1),Y$3=DATE(YEAR($H14),MONTH($H14)+$G14*10,1)),$F14*тех!AM$10*тех!AM$6,)</f>
        <v>0</v>
      </c>
      <c r="Z14" s="64">
        <f>IF(OR(Z$3=DATE(YEAR($H14),MONTH($H14)+$G14,1),Z$3=DATE(YEAR($H14),MONTH($H14)+$G14*2,1),Z$3=DATE(YEAR($H14),MONTH($H14)+$G14*3,1),Z$3=DATE(YEAR($H14),MONTH($H14)+$G14*4,1),Z$3=DATE(YEAR($H14),MONTH($H14)+$G14*5,1),Z$3=DATE(YEAR($H14),MONTH($H14)+$G14*6,1),Z$3=DATE(YEAR($H14),MONTH($H14)+$G14*7,1),Z$3=DATE(YEAR($H14),MONTH($H14)+$G14*8,1),Z$3=DATE(YEAR($H14),MONTH($H14)+$G14*9,1),Z$3=DATE(YEAR($H14),MONTH($H14)+$G14*10,1)),$F14*тех!AN$10*тех!AN$6,)</f>
        <v>0</v>
      </c>
      <c r="AA14" s="64">
        <f>IF(OR(AA$3=DATE(YEAR($H14),MONTH($H14)+$G14,1),AA$3=DATE(YEAR($H14),MONTH($H14)+$G14*2,1),AA$3=DATE(YEAR($H14),MONTH($H14)+$G14*3,1),AA$3=DATE(YEAR($H14),MONTH($H14)+$G14*4,1),AA$3=DATE(YEAR($H14),MONTH($H14)+$G14*5,1),AA$3=DATE(YEAR($H14),MONTH($H14)+$G14*6,1),AA$3=DATE(YEAR($H14),MONTH($H14)+$G14*7,1),AA$3=DATE(YEAR($H14),MONTH($H14)+$G14*8,1),AA$3=DATE(YEAR($H14),MONTH($H14)+$G14*9,1),AA$3=DATE(YEAR($H14),MONTH($H14)+$G14*10,1)),$F14*тех!AO$10*тех!AO$6,)</f>
        <v>0</v>
      </c>
      <c r="AB14" s="64">
        <f>IF(OR(AB$3=DATE(YEAR($H14),MONTH($H14)+$G14,1),AB$3=DATE(YEAR($H14),MONTH($H14)+$G14*2,1),AB$3=DATE(YEAR($H14),MONTH($H14)+$G14*3,1),AB$3=DATE(YEAR($H14),MONTH($H14)+$G14*4,1),AB$3=DATE(YEAR($H14),MONTH($H14)+$G14*5,1),AB$3=DATE(YEAR($H14),MONTH($H14)+$G14*6,1),AB$3=DATE(YEAR($H14),MONTH($H14)+$G14*7,1),AB$3=DATE(YEAR($H14),MONTH($H14)+$G14*8,1),AB$3=DATE(YEAR($H14),MONTH($H14)+$G14*9,1),AB$3=DATE(YEAR($H14),MONTH($H14)+$G14*10,1)),$F14*тех!AP$10*тех!AP$6,)</f>
        <v>0</v>
      </c>
      <c r="AC14" s="64">
        <f>IF(OR(AC$3=DATE(YEAR($H14),MONTH($H14)+$G14,1),AC$3=DATE(YEAR($H14),MONTH($H14)+$G14*2,1),AC$3=DATE(YEAR($H14),MONTH($H14)+$G14*3,1),AC$3=DATE(YEAR($H14),MONTH($H14)+$G14*4,1),AC$3=DATE(YEAR($H14),MONTH($H14)+$G14*5,1),AC$3=DATE(YEAR($H14),MONTH($H14)+$G14*6,1),AC$3=DATE(YEAR($H14),MONTH($H14)+$G14*7,1),AC$3=DATE(YEAR($H14),MONTH($H14)+$G14*8,1),AC$3=DATE(YEAR($H14),MONTH($H14)+$G14*9,1),AC$3=DATE(YEAR($H14),MONTH($H14)+$G14*10,1)),$F14*тех!AQ$10*тех!AQ$6,)</f>
        <v>0</v>
      </c>
      <c r="AD14" s="64">
        <f>IF(OR(AD$3=DATE(YEAR($H14),MONTH($H14)+$G14,1),AD$3=DATE(YEAR($H14),MONTH($H14)+$G14*2,1),AD$3=DATE(YEAR($H14),MONTH($H14)+$G14*3,1),AD$3=DATE(YEAR($H14),MONTH($H14)+$G14*4,1),AD$3=DATE(YEAR($H14),MONTH($H14)+$G14*5,1),AD$3=DATE(YEAR($H14),MONTH($H14)+$G14*6,1),AD$3=DATE(YEAR($H14),MONTH($H14)+$G14*7,1),AD$3=DATE(YEAR($H14),MONTH($H14)+$G14*8,1),AD$3=DATE(YEAR($H14),MONTH($H14)+$G14*9,1),AD$3=DATE(YEAR($H14),MONTH($H14)+$G14*10,1)),$F14*тех!AR$10*тех!AR$6,)</f>
        <v>0</v>
      </c>
      <c r="AE14" s="64">
        <f>IF(OR(AE$3=DATE(YEAR($H14),MONTH($H14)+$G14,1),AE$3=DATE(YEAR($H14),MONTH($H14)+$G14*2,1),AE$3=DATE(YEAR($H14),MONTH($H14)+$G14*3,1),AE$3=DATE(YEAR($H14),MONTH($H14)+$G14*4,1),AE$3=DATE(YEAR($H14),MONTH($H14)+$G14*5,1),AE$3=DATE(YEAR($H14),MONTH($H14)+$G14*6,1),AE$3=DATE(YEAR($H14),MONTH($H14)+$G14*7,1),AE$3=DATE(YEAR($H14),MONTH($H14)+$G14*8,1),AE$3=DATE(YEAR($H14),MONTH($H14)+$G14*9,1),AE$3=DATE(YEAR($H14),MONTH($H14)+$G14*10,1)),$F14*тех!AS$10*тех!AS$6,)</f>
        <v>0</v>
      </c>
      <c r="AF14" s="64">
        <f>IF(OR(AF$3=DATE(YEAR($H14),MONTH($H14)+$G14,1),AF$3=DATE(YEAR($H14),MONTH($H14)+$G14*2,1),AF$3=DATE(YEAR($H14),MONTH($H14)+$G14*3,1),AF$3=DATE(YEAR($H14),MONTH($H14)+$G14*4,1),AF$3=DATE(YEAR($H14),MONTH($H14)+$G14*5,1),AF$3=DATE(YEAR($H14),MONTH($H14)+$G14*6,1),AF$3=DATE(YEAR($H14),MONTH($H14)+$G14*7,1),AF$3=DATE(YEAR($H14),MONTH($H14)+$G14*8,1),AF$3=DATE(YEAR($H14),MONTH($H14)+$G14*9,1),AF$3=DATE(YEAR($H14),MONTH($H14)+$G14*10,1)),$F14*тех!AT$10*тех!AT$6,)</f>
        <v>0</v>
      </c>
      <c r="AG14" s="64">
        <f>IF(OR(AG$3=DATE(YEAR($H14),MONTH($H14)+$G14,1),AG$3=DATE(YEAR($H14),MONTH($H14)+$G14*2,1),AG$3=DATE(YEAR($H14),MONTH($H14)+$G14*3,1),AG$3=DATE(YEAR($H14),MONTH($H14)+$G14*4,1),AG$3=DATE(YEAR($H14),MONTH($H14)+$G14*5,1),AG$3=DATE(YEAR($H14),MONTH($H14)+$G14*6,1),AG$3=DATE(YEAR($H14),MONTH($H14)+$G14*7,1),AG$3=DATE(YEAR($H14),MONTH($H14)+$G14*8,1),AG$3=DATE(YEAR($H14),MONTH($H14)+$G14*9,1),AG$3=DATE(YEAR($H14),MONTH($H14)+$G14*10,1)),$F14*тех!AU$10*тех!AU$6,)</f>
        <v>0</v>
      </c>
      <c r="AH14" s="64">
        <f>IF(OR(AH$3=DATE(YEAR($H14),MONTH($H14)+$G14,1),AH$3=DATE(YEAR($H14),MONTH($H14)+$G14*2,1),AH$3=DATE(YEAR($H14),MONTH($H14)+$G14*3,1),AH$3=DATE(YEAR($H14),MONTH($H14)+$G14*4,1),AH$3=DATE(YEAR($H14),MONTH($H14)+$G14*5,1),AH$3=DATE(YEAR($H14),MONTH($H14)+$G14*6,1),AH$3=DATE(YEAR($H14),MONTH($H14)+$G14*7,1),AH$3=DATE(YEAR($H14),MONTH($H14)+$G14*8,1),AH$3=DATE(YEAR($H14),MONTH($H14)+$G14*9,1),AH$3=DATE(YEAR($H14),MONTH($H14)+$G14*10,1)),$F14*тех!AV$10*тех!AV$6,)</f>
        <v>0</v>
      </c>
      <c r="AI14" s="64">
        <f>IF(OR(AI$3=DATE(YEAR($H14),MONTH($H14)+$G14,1),AI$3=DATE(YEAR($H14),MONTH($H14)+$G14*2,1),AI$3=DATE(YEAR($H14),MONTH($H14)+$G14*3,1),AI$3=DATE(YEAR($H14),MONTH($H14)+$G14*4,1),AI$3=DATE(YEAR($H14),MONTH($H14)+$G14*5,1),AI$3=DATE(YEAR($H14),MONTH($H14)+$G14*6,1),AI$3=DATE(YEAR($H14),MONTH($H14)+$G14*7,1),AI$3=DATE(YEAR($H14),MONTH($H14)+$G14*8,1),AI$3=DATE(YEAR($H14),MONTH($H14)+$G14*9,1),AI$3=DATE(YEAR($H14),MONTH($H14)+$G14*10,1)),$F14*тех!AW$10*тех!AW$6,)</f>
        <v>0</v>
      </c>
      <c r="AJ14" s="64">
        <f>IF(OR(AJ$3=DATE(YEAR($H14),MONTH($H14)+$G14,1),AJ$3=DATE(YEAR($H14),MONTH($H14)+$G14*2,1),AJ$3=DATE(YEAR($H14),MONTH($H14)+$G14*3,1),AJ$3=DATE(YEAR($H14),MONTH($H14)+$G14*4,1),AJ$3=DATE(YEAR($H14),MONTH($H14)+$G14*5,1),AJ$3=DATE(YEAR($H14),MONTH($H14)+$G14*6,1),AJ$3=DATE(YEAR($H14),MONTH($H14)+$G14*7,1),AJ$3=DATE(YEAR($H14),MONTH($H14)+$G14*8,1),AJ$3=DATE(YEAR($H14),MONTH($H14)+$G14*9,1),AJ$3=DATE(YEAR($H14),MONTH($H14)+$G14*10,1)),$F14*тех!AX$10*тех!AX$6,)</f>
        <v>0</v>
      </c>
      <c r="AK14" s="64">
        <f>IF(OR(AK$3=DATE(YEAR($H14),MONTH($H14)+$G14,1),AK$3=DATE(YEAR($H14),MONTH($H14)+$G14*2,1),AK$3=DATE(YEAR($H14),MONTH($H14)+$G14*3,1),AK$3=DATE(YEAR($H14),MONTH($H14)+$G14*4,1),AK$3=DATE(YEAR($H14),MONTH($H14)+$G14*5,1),AK$3=DATE(YEAR($H14),MONTH($H14)+$G14*6,1),AK$3=DATE(YEAR($H14),MONTH($H14)+$G14*7,1),AK$3=DATE(YEAR($H14),MONTH($H14)+$G14*8,1),AK$3=DATE(YEAR($H14),MONTH($H14)+$G14*9,1),AK$3=DATE(YEAR($H14),MONTH($H14)+$G14*10,1)),$F14*тех!AY$10*тех!AY$6,)</f>
        <v>0</v>
      </c>
      <c r="AL14" s="64">
        <f>IF(OR(AL$3=DATE(YEAR($H14),MONTH($H14)+$G14,1),AL$3=DATE(YEAR($H14),MONTH($H14)+$G14*2,1),AL$3=DATE(YEAR($H14),MONTH($H14)+$G14*3,1),AL$3=DATE(YEAR($H14),MONTH($H14)+$G14*4,1),AL$3=DATE(YEAR($H14),MONTH($H14)+$G14*5,1),AL$3=DATE(YEAR($H14),MONTH($H14)+$G14*6,1),AL$3=DATE(YEAR($H14),MONTH($H14)+$G14*7,1),AL$3=DATE(YEAR($H14),MONTH($H14)+$G14*8,1),AL$3=DATE(YEAR($H14),MONTH($H14)+$G14*9,1),AL$3=DATE(YEAR($H14),MONTH($H14)+$G14*10,1)),$F14*тех!AZ$10*тех!AZ$6,)</f>
        <v>0</v>
      </c>
      <c r="AM14" s="64">
        <f>IF(OR(AM$3=DATE(YEAR($H14),MONTH($H14)+$G14,1),AM$3=DATE(YEAR($H14),MONTH($H14)+$G14*2,1),AM$3=DATE(YEAR($H14),MONTH($H14)+$G14*3,1),AM$3=DATE(YEAR($H14),MONTH($H14)+$G14*4,1),AM$3=DATE(YEAR($H14),MONTH($H14)+$G14*5,1),AM$3=DATE(YEAR($H14),MONTH($H14)+$G14*6,1),AM$3=DATE(YEAR($H14),MONTH($H14)+$G14*7,1),AM$3=DATE(YEAR($H14),MONTH($H14)+$G14*8,1),AM$3=DATE(YEAR($H14),MONTH($H14)+$G14*9,1),AM$3=DATE(YEAR($H14),MONTH($H14)+$G14*10,1)),$F14*тех!BA$10*тех!BA$6,)</f>
        <v>0</v>
      </c>
      <c r="AN14" s="64">
        <f>IF(OR(AN$3=DATE(YEAR($H14),MONTH($H14)+$G14,1),AN$3=DATE(YEAR($H14),MONTH($H14)+$G14*2,1),AN$3=DATE(YEAR($H14),MONTH($H14)+$G14*3,1),AN$3=DATE(YEAR($H14),MONTH($H14)+$G14*4,1),AN$3=DATE(YEAR($H14),MONTH($H14)+$G14*5,1),AN$3=DATE(YEAR($H14),MONTH($H14)+$G14*6,1),AN$3=DATE(YEAR($H14),MONTH($H14)+$G14*7,1),AN$3=DATE(YEAR($H14),MONTH($H14)+$G14*8,1),AN$3=DATE(YEAR($H14),MONTH($H14)+$G14*9,1),AN$3=DATE(YEAR($H14),MONTH($H14)+$G14*10,1)),$F14*тех!BB$10*тех!BB$6,)</f>
        <v>0</v>
      </c>
      <c r="AO14" s="64">
        <f>IF(OR(AO$3=DATE(YEAR($H14),MONTH($H14)+$G14,1),AO$3=DATE(YEAR($H14),MONTH($H14)+$G14*2,1),AO$3=DATE(YEAR($H14),MONTH($H14)+$G14*3,1),AO$3=DATE(YEAR($H14),MONTH($H14)+$G14*4,1),AO$3=DATE(YEAR($H14),MONTH($H14)+$G14*5,1),AO$3=DATE(YEAR($H14),MONTH($H14)+$G14*6,1),AO$3=DATE(YEAR($H14),MONTH($H14)+$G14*7,1),AO$3=DATE(YEAR($H14),MONTH($H14)+$G14*8,1),AO$3=DATE(YEAR($H14),MONTH($H14)+$G14*9,1),AO$3=DATE(YEAR($H14),MONTH($H14)+$G14*10,1)),$F14*тех!BC$10*тех!BC$6,)</f>
        <v>0</v>
      </c>
      <c r="AP14" s="64">
        <f>IF(OR(AP$3=DATE(YEAR($H14),MONTH($H14)+$G14,1),AP$3=DATE(YEAR($H14),MONTH($H14)+$G14*2,1),AP$3=DATE(YEAR($H14),MONTH($H14)+$G14*3,1),AP$3=DATE(YEAR($H14),MONTH($H14)+$G14*4,1),AP$3=DATE(YEAR($H14),MONTH($H14)+$G14*5,1),AP$3=DATE(YEAR($H14),MONTH($H14)+$G14*6,1),AP$3=DATE(YEAR($H14),MONTH($H14)+$G14*7,1),AP$3=DATE(YEAR($H14),MONTH($H14)+$G14*8,1),AP$3=DATE(YEAR($H14),MONTH($H14)+$G14*9,1),AP$3=DATE(YEAR($H14),MONTH($H14)+$G14*10,1)),$F14*тех!BD$10*тех!BD$6,)</f>
        <v>0</v>
      </c>
      <c r="AQ14" s="64">
        <f>IF(OR(AQ$3=DATE(YEAR($H14),MONTH($H14)+$G14,1),AQ$3=DATE(YEAR($H14),MONTH($H14)+$G14*2,1),AQ$3=DATE(YEAR($H14),MONTH($H14)+$G14*3,1),AQ$3=DATE(YEAR($H14),MONTH($H14)+$G14*4,1),AQ$3=DATE(YEAR($H14),MONTH($H14)+$G14*5,1),AQ$3=DATE(YEAR($H14),MONTH($H14)+$G14*6,1),AQ$3=DATE(YEAR($H14),MONTH($H14)+$G14*7,1),AQ$3=DATE(YEAR($H14),MONTH($H14)+$G14*8,1),AQ$3=DATE(YEAR($H14),MONTH($H14)+$G14*9,1),AQ$3=DATE(YEAR($H14),MONTH($H14)+$G14*10,1)),$F14*тех!BE$10*тех!BE$6,)</f>
        <v>0</v>
      </c>
      <c r="AR14" s="64">
        <f>IF(OR(AR$3=DATE(YEAR($H14),MONTH($H14)+$G14,1),AR$3=DATE(YEAR($H14),MONTH($H14)+$G14*2,1),AR$3=DATE(YEAR($H14),MONTH($H14)+$G14*3,1),AR$3=DATE(YEAR($H14),MONTH($H14)+$G14*4,1),AR$3=DATE(YEAR($H14),MONTH($H14)+$G14*5,1),AR$3=DATE(YEAR($H14),MONTH($H14)+$G14*6,1),AR$3=DATE(YEAR($H14),MONTH($H14)+$G14*7,1),AR$3=DATE(YEAR($H14),MONTH($H14)+$G14*8,1),AR$3=DATE(YEAR($H14),MONTH($H14)+$G14*9,1),AR$3=DATE(YEAR($H14),MONTH($H14)+$G14*10,1)),$F14*тех!BF$10*тех!BF$6,)</f>
        <v>0</v>
      </c>
      <c r="AS14" s="64">
        <f>IF(OR(AS$3=DATE(YEAR($H14),MONTH($H14)+$G14,1),AS$3=DATE(YEAR($H14),MONTH($H14)+$G14*2,1),AS$3=DATE(YEAR($H14),MONTH($H14)+$G14*3,1),AS$3=DATE(YEAR($H14),MONTH($H14)+$G14*4,1),AS$3=DATE(YEAR($H14),MONTH($H14)+$G14*5,1),AS$3=DATE(YEAR($H14),MONTH($H14)+$G14*6,1),AS$3=DATE(YEAR($H14),MONTH($H14)+$G14*7,1),AS$3=DATE(YEAR($H14),MONTH($H14)+$G14*8,1),AS$3=DATE(YEAR($H14),MONTH($H14)+$G14*9,1),AS$3=DATE(YEAR($H14),MONTH($H14)+$G14*10,1)),$F14*тех!BG$10*тех!BG$6,)</f>
        <v>0</v>
      </c>
      <c r="AT14" s="64">
        <f>IF(OR(AT$3=DATE(YEAR($H14),MONTH($H14)+$G14,1),AT$3=DATE(YEAR($H14),MONTH($H14)+$G14*2,1),AT$3=DATE(YEAR($H14),MONTH($H14)+$G14*3,1),AT$3=DATE(YEAR($H14),MONTH($H14)+$G14*4,1),AT$3=DATE(YEAR($H14),MONTH($H14)+$G14*5,1),AT$3=DATE(YEAR($H14),MONTH($H14)+$G14*6,1),AT$3=DATE(YEAR($H14),MONTH($H14)+$G14*7,1),AT$3=DATE(YEAR($H14),MONTH($H14)+$G14*8,1),AT$3=DATE(YEAR($H14),MONTH($H14)+$G14*9,1),AT$3=DATE(YEAR($H14),MONTH($H14)+$G14*10,1)),$F14*тех!BH$10*тех!BH$6,)</f>
        <v>0</v>
      </c>
      <c r="AU14" s="64">
        <f>IF(OR(AU$3=DATE(YEAR($H14),MONTH($H14)+$G14,1),AU$3=DATE(YEAR($H14),MONTH($H14)+$G14*2,1),AU$3=DATE(YEAR($H14),MONTH($H14)+$G14*3,1),AU$3=DATE(YEAR($H14),MONTH($H14)+$G14*4,1),AU$3=DATE(YEAR($H14),MONTH($H14)+$G14*5,1),AU$3=DATE(YEAR($H14),MONTH($H14)+$G14*6,1),AU$3=DATE(YEAR($H14),MONTH($H14)+$G14*7,1),AU$3=DATE(YEAR($H14),MONTH($H14)+$G14*8,1),AU$3=DATE(YEAR($H14),MONTH($H14)+$G14*9,1),AU$3=DATE(YEAR($H14),MONTH($H14)+$G14*10,1)),$F14*тех!BI$10*тех!BI$6,)</f>
        <v>0</v>
      </c>
      <c r="AV14" s="64">
        <f>IF(OR(AV$3=DATE(YEAR($H14),MONTH($H14)+$G14,1),AV$3=DATE(YEAR($H14),MONTH($H14)+$G14*2,1),AV$3=DATE(YEAR($H14),MONTH($H14)+$G14*3,1),AV$3=DATE(YEAR($H14),MONTH($H14)+$G14*4,1),AV$3=DATE(YEAR($H14),MONTH($H14)+$G14*5,1),AV$3=DATE(YEAR($H14),MONTH($H14)+$G14*6,1),AV$3=DATE(YEAR($H14),MONTH($H14)+$G14*7,1),AV$3=DATE(YEAR($H14),MONTH($H14)+$G14*8,1),AV$3=DATE(YEAR($H14),MONTH($H14)+$G14*9,1),AV$3=DATE(YEAR($H14),MONTH($H14)+$G14*10,1)),$F14*тех!BJ$10*тех!BJ$6,)</f>
        <v>0</v>
      </c>
      <c r="AW14" s="64">
        <f>IF(OR(AW$3=DATE(YEAR($H14),MONTH($H14)+$G14,1),AW$3=DATE(YEAR($H14),MONTH($H14)+$G14*2,1),AW$3=DATE(YEAR($H14),MONTH($H14)+$G14*3,1),AW$3=DATE(YEAR($H14),MONTH($H14)+$G14*4,1),AW$3=DATE(YEAR($H14),MONTH($H14)+$G14*5,1),AW$3=DATE(YEAR($H14),MONTH($H14)+$G14*6,1),AW$3=DATE(YEAR($H14),MONTH($H14)+$G14*7,1),AW$3=DATE(YEAR($H14),MONTH($H14)+$G14*8,1),AW$3=DATE(YEAR($H14),MONTH($H14)+$G14*9,1),AW$3=DATE(YEAR($H14),MONTH($H14)+$G14*10,1)),$F14*тех!BK$10*тех!BK$6,)</f>
        <v>0</v>
      </c>
      <c r="AX14" s="64">
        <f>IF(OR(AX$3=DATE(YEAR($H14),MONTH($H14)+$G14,1),AX$3=DATE(YEAR($H14),MONTH($H14)+$G14*2,1),AX$3=DATE(YEAR($H14),MONTH($H14)+$G14*3,1),AX$3=DATE(YEAR($H14),MONTH($H14)+$G14*4,1),AX$3=DATE(YEAR($H14),MONTH($H14)+$G14*5,1),AX$3=DATE(YEAR($H14),MONTH($H14)+$G14*6,1),AX$3=DATE(YEAR($H14),MONTH($H14)+$G14*7,1),AX$3=DATE(YEAR($H14),MONTH($H14)+$G14*8,1),AX$3=DATE(YEAR($H14),MONTH($H14)+$G14*9,1),AX$3=DATE(YEAR($H14),MONTH($H14)+$G14*10,1)),$F14*тех!BL$10*тех!BL$6,)</f>
        <v>0</v>
      </c>
      <c r="AY14" s="64">
        <f>IF(OR(AY$3=DATE(YEAR($H14),MONTH($H14)+$G14,1),AY$3=DATE(YEAR($H14),MONTH($H14)+$G14*2,1),AY$3=DATE(YEAR($H14),MONTH($H14)+$G14*3,1),AY$3=DATE(YEAR($H14),MONTH($H14)+$G14*4,1),AY$3=DATE(YEAR($H14),MONTH($H14)+$G14*5,1),AY$3=DATE(YEAR($H14),MONTH($H14)+$G14*6,1),AY$3=DATE(YEAR($H14),MONTH($H14)+$G14*7,1),AY$3=DATE(YEAR($H14),MONTH($H14)+$G14*8,1),AY$3=DATE(YEAR($H14),MONTH($H14)+$G14*9,1),AY$3=DATE(YEAR($H14),MONTH($H14)+$G14*10,1)),$F14*тех!BM$10*тех!BM$6,)</f>
        <v>0</v>
      </c>
      <c r="AZ14" s="64">
        <f>IF(OR(AZ$3=DATE(YEAR($H14),MONTH($H14)+$G14,1),AZ$3=DATE(YEAR($H14),MONTH($H14)+$G14*2,1),AZ$3=DATE(YEAR($H14),MONTH($H14)+$G14*3,1),AZ$3=DATE(YEAR($H14),MONTH($H14)+$G14*4,1),AZ$3=DATE(YEAR($H14),MONTH($H14)+$G14*5,1),AZ$3=DATE(YEAR($H14),MONTH($H14)+$G14*6,1),AZ$3=DATE(YEAR($H14),MONTH($H14)+$G14*7,1),AZ$3=DATE(YEAR($H14),MONTH($H14)+$G14*8,1),AZ$3=DATE(YEAR($H14),MONTH($H14)+$G14*9,1),AZ$3=DATE(YEAR($H14),MONTH($H14)+$G14*10,1)),$F14*тех!BN$10*тех!BN$6,)</f>
        <v>0</v>
      </c>
      <c r="BA14" s="64">
        <f>IF(OR(BA$3=DATE(YEAR($H14),MONTH($H14)+$G14,1),BA$3=DATE(YEAR($H14),MONTH($H14)+$G14*2,1),BA$3=DATE(YEAR($H14),MONTH($H14)+$G14*3,1),BA$3=DATE(YEAR($H14),MONTH($H14)+$G14*4,1),BA$3=DATE(YEAR($H14),MONTH($H14)+$G14*5,1),BA$3=DATE(YEAR($H14),MONTH($H14)+$G14*6,1),BA$3=DATE(YEAR($H14),MONTH($H14)+$G14*7,1),BA$3=DATE(YEAR($H14),MONTH($H14)+$G14*8,1),BA$3=DATE(YEAR($H14),MONTH($H14)+$G14*9,1),BA$3=DATE(YEAR($H14),MONTH($H14)+$G14*10,1)),$F14*тех!BO$10*тех!BO$6,)</f>
        <v>0</v>
      </c>
      <c r="BB14" s="64">
        <f>IF(OR(BB$3=DATE(YEAR($H14),MONTH($H14)+$G14,1),BB$3=DATE(YEAR($H14),MONTH($H14)+$G14*2,1),BB$3=DATE(YEAR($H14),MONTH($H14)+$G14*3,1),BB$3=DATE(YEAR($H14),MONTH($H14)+$G14*4,1),BB$3=DATE(YEAR($H14),MONTH($H14)+$G14*5,1),BB$3=DATE(YEAR($H14),MONTH($H14)+$G14*6,1),BB$3=DATE(YEAR($H14),MONTH($H14)+$G14*7,1),BB$3=DATE(YEAR($H14),MONTH($H14)+$G14*8,1),BB$3=DATE(YEAR($H14),MONTH($H14)+$G14*9,1),BB$3=DATE(YEAR($H14),MONTH($H14)+$G14*10,1)),$F14*тех!BP$10*тех!BP$6,)</f>
        <v>0</v>
      </c>
      <c r="BC14" s="64">
        <f>IF(OR(BC$3=DATE(YEAR($H14),MONTH($H14)+$G14,1),BC$3=DATE(YEAR($H14),MONTH($H14)+$G14*2,1),BC$3=DATE(YEAR($H14),MONTH($H14)+$G14*3,1),BC$3=DATE(YEAR($H14),MONTH($H14)+$G14*4,1),BC$3=DATE(YEAR($H14),MONTH($H14)+$G14*5,1),BC$3=DATE(YEAR($H14),MONTH($H14)+$G14*6,1),BC$3=DATE(YEAR($H14),MONTH($H14)+$G14*7,1),BC$3=DATE(YEAR($H14),MONTH($H14)+$G14*8,1),BC$3=DATE(YEAR($H14),MONTH($H14)+$G14*9,1),BC$3=DATE(YEAR($H14),MONTH($H14)+$G14*10,1)),$F14*тех!BQ$10*тех!BQ$6,)</f>
        <v>0</v>
      </c>
      <c r="BD14" s="64">
        <f>IF(OR(BD$3=DATE(YEAR($H14),MONTH($H14)+$G14,1),BD$3=DATE(YEAR($H14),MONTH($H14)+$G14*2,1),BD$3=DATE(YEAR($H14),MONTH($H14)+$G14*3,1),BD$3=DATE(YEAR($H14),MONTH($H14)+$G14*4,1),BD$3=DATE(YEAR($H14),MONTH($H14)+$G14*5,1),BD$3=DATE(YEAR($H14),MONTH($H14)+$G14*6,1),BD$3=DATE(YEAR($H14),MONTH($H14)+$G14*7,1),BD$3=DATE(YEAR($H14),MONTH($H14)+$G14*8,1),BD$3=DATE(YEAR($H14),MONTH($H14)+$G14*9,1),BD$3=DATE(YEAR($H14),MONTH($H14)+$G14*10,1)),$F14*тех!BR$10*тех!BR$6,)</f>
        <v>0</v>
      </c>
      <c r="BE14" s="64">
        <f>IF(OR(BE$3=DATE(YEAR($H14),MONTH($H14)+$G14,1),BE$3=DATE(YEAR($H14),MONTH($H14)+$G14*2,1),BE$3=DATE(YEAR($H14),MONTH($H14)+$G14*3,1),BE$3=DATE(YEAR($H14),MONTH($H14)+$G14*4,1),BE$3=DATE(YEAR($H14),MONTH($H14)+$G14*5,1),BE$3=DATE(YEAR($H14),MONTH($H14)+$G14*6,1),BE$3=DATE(YEAR($H14),MONTH($H14)+$G14*7,1),BE$3=DATE(YEAR($H14),MONTH($H14)+$G14*8,1),BE$3=DATE(YEAR($H14),MONTH($H14)+$G14*9,1),BE$3=DATE(YEAR($H14),MONTH($H14)+$G14*10,1)),$F14*тех!BS$10*тех!BS$6,)</f>
        <v>0</v>
      </c>
      <c r="BF14" s="64">
        <f>IF(OR(BF$3=DATE(YEAR($H14),MONTH($H14)+$G14,1),BF$3=DATE(YEAR($H14),MONTH($H14)+$G14*2,1),BF$3=DATE(YEAR($H14),MONTH($H14)+$G14*3,1),BF$3=DATE(YEAR($H14),MONTH($H14)+$G14*4,1),BF$3=DATE(YEAR($H14),MONTH($H14)+$G14*5,1),BF$3=DATE(YEAR($H14),MONTH($H14)+$G14*6,1),BF$3=DATE(YEAR($H14),MONTH($H14)+$G14*7,1),BF$3=DATE(YEAR($H14),MONTH($H14)+$G14*8,1),BF$3=DATE(YEAR($H14),MONTH($H14)+$G14*9,1),BF$3=DATE(YEAR($H14),MONTH($H14)+$G14*10,1)),$F14*тех!BT$10*тех!BT$6,)</f>
        <v>0</v>
      </c>
      <c r="BG14" s="64">
        <f>IF(OR(BG$3=DATE(YEAR($H14),MONTH($H14)+$G14,1),BG$3=DATE(YEAR($H14),MONTH($H14)+$G14*2,1),BG$3=DATE(YEAR($H14),MONTH($H14)+$G14*3,1),BG$3=DATE(YEAR($H14),MONTH($H14)+$G14*4,1),BG$3=DATE(YEAR($H14),MONTH($H14)+$G14*5,1),BG$3=DATE(YEAR($H14),MONTH($H14)+$G14*6,1),BG$3=DATE(YEAR($H14),MONTH($H14)+$G14*7,1),BG$3=DATE(YEAR($H14),MONTH($H14)+$G14*8,1),BG$3=DATE(YEAR($H14),MONTH($H14)+$G14*9,1),BG$3=DATE(YEAR($H14),MONTH($H14)+$G14*10,1)),$F14*тех!BU$10*тех!BU$6,)</f>
        <v>0</v>
      </c>
      <c r="BH14" s="64">
        <f>IF(OR(BH$3=DATE(YEAR($H14),MONTH($H14)+$G14,1),BH$3=DATE(YEAR($H14),MONTH($H14)+$G14*2,1),BH$3=DATE(YEAR($H14),MONTH($H14)+$G14*3,1),BH$3=DATE(YEAR($H14),MONTH($H14)+$G14*4,1),BH$3=DATE(YEAR($H14),MONTH($H14)+$G14*5,1),BH$3=DATE(YEAR($H14),MONTH($H14)+$G14*6,1),BH$3=DATE(YEAR($H14),MONTH($H14)+$G14*7,1),BH$3=DATE(YEAR($H14),MONTH($H14)+$G14*8,1),BH$3=DATE(YEAR($H14),MONTH($H14)+$G14*9,1),BH$3=DATE(YEAR($H14),MONTH($H14)+$G14*10,1)),$F14*тех!BV$10*тех!BV$6,)</f>
        <v>0</v>
      </c>
      <c r="BI14" s="64">
        <f>IF(OR(BI$3=DATE(YEAR($H14),MONTH($H14)+$G14,1),BI$3=DATE(YEAR($H14),MONTH($H14)+$G14*2,1),BI$3=DATE(YEAR($H14),MONTH($H14)+$G14*3,1),BI$3=DATE(YEAR($H14),MONTH($H14)+$G14*4,1),BI$3=DATE(YEAR($H14),MONTH($H14)+$G14*5,1),BI$3=DATE(YEAR($H14),MONTH($H14)+$G14*6,1),BI$3=DATE(YEAR($H14),MONTH($H14)+$G14*7,1),BI$3=DATE(YEAR($H14),MONTH($H14)+$G14*8,1),BI$3=DATE(YEAR($H14),MONTH($H14)+$G14*9,1),BI$3=DATE(YEAR($H14),MONTH($H14)+$G14*10,1)),$F14*тех!BW$10*тех!BW$6,)</f>
        <v>0</v>
      </c>
      <c r="BJ14" s="64">
        <f>IF(OR(BJ$3=DATE(YEAR($H14),MONTH($H14)+$G14,1),BJ$3=DATE(YEAR($H14),MONTH($H14)+$G14*2,1),BJ$3=DATE(YEAR($H14),MONTH($H14)+$G14*3,1),BJ$3=DATE(YEAR($H14),MONTH($H14)+$G14*4,1),BJ$3=DATE(YEAR($H14),MONTH($H14)+$G14*5,1),BJ$3=DATE(YEAR($H14),MONTH($H14)+$G14*6,1),BJ$3=DATE(YEAR($H14),MONTH($H14)+$G14*7,1),BJ$3=DATE(YEAR($H14),MONTH($H14)+$G14*8,1),BJ$3=DATE(YEAR($H14),MONTH($H14)+$G14*9,1),BJ$3=DATE(YEAR($H14),MONTH($H14)+$G14*10,1)),$F14*тех!BX$10*тех!BX$6,)</f>
        <v>0</v>
      </c>
      <c r="BK14" s="64">
        <f>IF(OR(BK$3=DATE(YEAR($H14),MONTH($H14)+$G14,1),BK$3=DATE(YEAR($H14),MONTH($H14)+$G14*2,1),BK$3=DATE(YEAR($H14),MONTH($H14)+$G14*3,1),BK$3=DATE(YEAR($H14),MONTH($H14)+$G14*4,1),BK$3=DATE(YEAR($H14),MONTH($H14)+$G14*5,1),BK$3=DATE(YEAR($H14),MONTH($H14)+$G14*6,1),BK$3=DATE(YEAR($H14),MONTH($H14)+$G14*7,1),BK$3=DATE(YEAR($H14),MONTH($H14)+$G14*8,1),BK$3=DATE(YEAR($H14),MONTH($H14)+$G14*9,1),BK$3=DATE(YEAR($H14),MONTH($H14)+$G14*10,1)),$F14*тех!BY$10*тех!BY$6,)</f>
        <v>0</v>
      </c>
      <c r="BL14" s="64">
        <f>IF(OR(BL$3=DATE(YEAR($H14),MONTH($H14)+$G14,1),BL$3=DATE(YEAR($H14),MONTH($H14)+$G14*2,1),BL$3=DATE(YEAR($H14),MONTH($H14)+$G14*3,1),BL$3=DATE(YEAR($H14),MONTH($H14)+$G14*4,1),BL$3=DATE(YEAR($H14),MONTH($H14)+$G14*5,1),BL$3=DATE(YEAR($H14),MONTH($H14)+$G14*6,1),BL$3=DATE(YEAR($H14),MONTH($H14)+$G14*7,1),BL$3=DATE(YEAR($H14),MONTH($H14)+$G14*8,1),BL$3=DATE(YEAR($H14),MONTH($H14)+$G14*9,1),BL$3=DATE(YEAR($H14),MONTH($H14)+$G14*10,1)),$F14*тех!BZ$10*тех!BZ$6,)</f>
        <v>0</v>
      </c>
      <c r="BM14" s="64">
        <f>IF(OR(BM$3=DATE(YEAR($H14),MONTH($H14)+$G14,1),BM$3=DATE(YEAR($H14),MONTH($H14)+$G14*2,1),BM$3=DATE(YEAR($H14),MONTH($H14)+$G14*3,1),BM$3=DATE(YEAR($H14),MONTH($H14)+$G14*4,1),BM$3=DATE(YEAR($H14),MONTH($H14)+$G14*5,1),BM$3=DATE(YEAR($H14),MONTH($H14)+$G14*6,1),BM$3=DATE(YEAR($H14),MONTH($H14)+$G14*7,1),BM$3=DATE(YEAR($H14),MONTH($H14)+$G14*8,1),BM$3=DATE(YEAR($H14),MONTH($H14)+$G14*9,1),BM$3=DATE(YEAR($H14),MONTH($H14)+$G14*10,1)),$F14*тех!CA$10*тех!CA$6,)</f>
        <v>0</v>
      </c>
      <c r="BN14" s="64">
        <f>IF(OR(BN$3=DATE(YEAR($H14),MONTH($H14)+$G14,1),BN$3=DATE(YEAR($H14),MONTH($H14)+$G14*2,1),BN$3=DATE(YEAR($H14),MONTH($H14)+$G14*3,1),BN$3=DATE(YEAR($H14),MONTH($H14)+$G14*4,1),BN$3=DATE(YEAR($H14),MONTH($H14)+$G14*5,1),BN$3=DATE(YEAR($H14),MONTH($H14)+$G14*6,1),BN$3=DATE(YEAR($H14),MONTH($H14)+$G14*7,1),BN$3=DATE(YEAR($H14),MONTH($H14)+$G14*8,1),BN$3=DATE(YEAR($H14),MONTH($H14)+$G14*9,1),BN$3=DATE(YEAR($H14),MONTH($H14)+$G14*10,1)),$F14*тех!CB$10*тех!CB$6,)</f>
        <v>0</v>
      </c>
      <c r="BO14" s="64">
        <f>IF(OR(BO$3=DATE(YEAR($H14),MONTH($H14)+$G14,1),BO$3=DATE(YEAR($H14),MONTH($H14)+$G14*2,1),BO$3=DATE(YEAR($H14),MONTH($H14)+$G14*3,1),BO$3=DATE(YEAR($H14),MONTH($H14)+$G14*4,1),BO$3=DATE(YEAR($H14),MONTH($H14)+$G14*5,1),BO$3=DATE(YEAR($H14),MONTH($H14)+$G14*6,1),BO$3=DATE(YEAR($H14),MONTH($H14)+$G14*7,1),BO$3=DATE(YEAR($H14),MONTH($H14)+$G14*8,1),BO$3=DATE(YEAR($H14),MONTH($H14)+$G14*9,1),BO$3=DATE(YEAR($H14),MONTH($H14)+$G14*10,1)),$F14*тех!CC$10*тех!CC$6,)</f>
        <v>0</v>
      </c>
      <c r="BP14" s="64">
        <f>IF(OR(BP$3=DATE(YEAR($H14),MONTH($H14)+$G14,1),BP$3=DATE(YEAR($H14),MONTH($H14)+$G14*2,1),BP$3=DATE(YEAR($H14),MONTH($H14)+$G14*3,1),BP$3=DATE(YEAR($H14),MONTH($H14)+$G14*4,1),BP$3=DATE(YEAR($H14),MONTH($H14)+$G14*5,1),BP$3=DATE(YEAR($H14),MONTH($H14)+$G14*6,1),BP$3=DATE(YEAR($H14),MONTH($H14)+$G14*7,1),BP$3=DATE(YEAR($H14),MONTH($H14)+$G14*8,1),BP$3=DATE(YEAR($H14),MONTH($H14)+$G14*9,1),BP$3=DATE(YEAR($H14),MONTH($H14)+$G14*10,1)),$F14*тех!CD$10*тех!CD$6,)</f>
        <v>0</v>
      </c>
      <c r="BQ14" s="64">
        <f>IF(OR(BQ$3=DATE(YEAR($H14),MONTH($H14)+$G14,1),BQ$3=DATE(YEAR($H14),MONTH($H14)+$G14*2,1),BQ$3=DATE(YEAR($H14),MONTH($H14)+$G14*3,1),BQ$3=DATE(YEAR($H14),MONTH($H14)+$G14*4,1),BQ$3=DATE(YEAR($H14),MONTH($H14)+$G14*5,1),BQ$3=DATE(YEAR($H14),MONTH($H14)+$G14*6,1),BQ$3=DATE(YEAR($H14),MONTH($H14)+$G14*7,1),BQ$3=DATE(YEAR($H14),MONTH($H14)+$G14*8,1),BQ$3=DATE(YEAR($H14),MONTH($H14)+$G14*9,1),BQ$3=DATE(YEAR($H14),MONTH($H14)+$G14*10,1)),$F14*тех!CE$10*тех!CE$6,)</f>
        <v>0</v>
      </c>
    </row>
    <row r="15" spans="2:69">
      <c r="B15" s="3">
        <v>9</v>
      </c>
      <c r="C15" s="19" t="s">
        <v>1267</v>
      </c>
      <c r="D15" s="23">
        <v>7935.8117850000026</v>
      </c>
      <c r="E15" s="19"/>
      <c r="F15" s="76">
        <f t="shared" si="1"/>
        <v>0</v>
      </c>
      <c r="G15" s="19">
        <v>12</v>
      </c>
      <c r="H15" s="20">
        <f>Параметры!$C$11</f>
        <v>42370</v>
      </c>
      <c r="J15" s="76">
        <f>IF($H15=J$3,$F15,)*тех!X$6</f>
        <v>0</v>
      </c>
      <c r="K15" s="76">
        <f>IF($H15=K$3,$F15,)*тех!Y$6</f>
        <v>0</v>
      </c>
      <c r="L15" s="76">
        <f>IF($H15=L$3,$F15,)*тех!Z$6</f>
        <v>0</v>
      </c>
      <c r="M15" s="76">
        <f>IF($H15=M$3,$F15,)*тех!AA$6</f>
        <v>0</v>
      </c>
      <c r="N15" s="76">
        <f>IF($H15=N$3,$F15,)*тех!AB$6</f>
        <v>0</v>
      </c>
      <c r="O15" s="76">
        <f>IF($H15=O$3,$F15,)*тех!AC$6</f>
        <v>0</v>
      </c>
      <c r="P15" s="64">
        <f>IF(OR(P$3=DATE(YEAR($H15),MONTH($H15)+$G15,1),P$3=DATE(YEAR($H15),MONTH($H15)+$G15*2,1),P$3=DATE(YEAR($H15),MONTH($H15)+$G15*3,1),P$3=DATE(YEAR($H15),MONTH($H15)+$G15*4,1),P$3=DATE(YEAR($H15),MONTH($H15)+$G15*5,1),P$3=DATE(YEAR($H15),MONTH($H15)+$G15*6,1),P$3=DATE(YEAR($H15),MONTH($H15)+$G15*7,1),P$3=DATE(YEAR($H15),MONTH($H15)+$G15*8,1),P$3=DATE(YEAR($H15),MONTH($H15)+$G15*9,1),P$3=DATE(YEAR($H15),MONTH($H15)+$G15*10,1)),$F15*тех!AD$10*тех!AD$6,)</f>
        <v>0</v>
      </c>
      <c r="Q15" s="64">
        <f>IF(OR(Q$3=DATE(YEAR($H15),MONTH($H15)+$G15,1),Q$3=DATE(YEAR($H15),MONTH($H15)+$G15*2,1),Q$3=DATE(YEAR($H15),MONTH($H15)+$G15*3,1),Q$3=DATE(YEAR($H15),MONTH($H15)+$G15*4,1),Q$3=DATE(YEAR($H15),MONTH($H15)+$G15*5,1),Q$3=DATE(YEAR($H15),MONTH($H15)+$G15*6,1),Q$3=DATE(YEAR($H15),MONTH($H15)+$G15*7,1),Q$3=DATE(YEAR($H15),MONTH($H15)+$G15*8,1),Q$3=DATE(YEAR($H15),MONTH($H15)+$G15*9,1),Q$3=DATE(YEAR($H15),MONTH($H15)+$G15*10,1)),$F15*тех!AE$10*тех!AE$6,)</f>
        <v>0</v>
      </c>
      <c r="R15" s="64">
        <f>IF(OR(R$3=DATE(YEAR($H15),MONTH($H15)+$G15,1),R$3=DATE(YEAR($H15),MONTH($H15)+$G15*2,1),R$3=DATE(YEAR($H15),MONTH($H15)+$G15*3,1),R$3=DATE(YEAR($H15),MONTH($H15)+$G15*4,1),R$3=DATE(YEAR($H15),MONTH($H15)+$G15*5,1),R$3=DATE(YEAR($H15),MONTH($H15)+$G15*6,1),R$3=DATE(YEAR($H15),MONTH($H15)+$G15*7,1),R$3=DATE(YEAR($H15),MONTH($H15)+$G15*8,1),R$3=DATE(YEAR($H15),MONTH($H15)+$G15*9,1),R$3=DATE(YEAR($H15),MONTH($H15)+$G15*10,1)),$F15*тех!AF$10*тех!AF$6,)</f>
        <v>0</v>
      </c>
      <c r="S15" s="64">
        <f>IF(OR(S$3=DATE(YEAR($H15),MONTH($H15)+$G15,1),S$3=DATE(YEAR($H15),MONTH($H15)+$G15*2,1),S$3=DATE(YEAR($H15),MONTH($H15)+$G15*3,1),S$3=DATE(YEAR($H15),MONTH($H15)+$G15*4,1),S$3=DATE(YEAR($H15),MONTH($H15)+$G15*5,1),S$3=DATE(YEAR($H15),MONTH($H15)+$G15*6,1),S$3=DATE(YEAR($H15),MONTH($H15)+$G15*7,1),S$3=DATE(YEAR($H15),MONTH($H15)+$G15*8,1),S$3=DATE(YEAR($H15),MONTH($H15)+$G15*9,1),S$3=DATE(YEAR($H15),MONTH($H15)+$G15*10,1)),$F15*тех!AG$10*тех!AG$6,)</f>
        <v>0</v>
      </c>
      <c r="T15" s="64">
        <f>IF(OR(T$3=DATE(YEAR($H15),MONTH($H15)+$G15,1),T$3=DATE(YEAR($H15),MONTH($H15)+$G15*2,1),T$3=DATE(YEAR($H15),MONTH($H15)+$G15*3,1),T$3=DATE(YEAR($H15),MONTH($H15)+$G15*4,1),T$3=DATE(YEAR($H15),MONTH($H15)+$G15*5,1),T$3=DATE(YEAR($H15),MONTH($H15)+$G15*6,1),T$3=DATE(YEAR($H15),MONTH($H15)+$G15*7,1),T$3=DATE(YEAR($H15),MONTH($H15)+$G15*8,1),T$3=DATE(YEAR($H15),MONTH($H15)+$G15*9,1),T$3=DATE(YEAR($H15),MONTH($H15)+$G15*10,1)),$F15*тех!AH$10*тех!AH$6,)</f>
        <v>0</v>
      </c>
      <c r="U15" s="64">
        <f>IF(OR(U$3=DATE(YEAR($H15),MONTH($H15)+$G15,1),U$3=DATE(YEAR($H15),MONTH($H15)+$G15*2,1),U$3=DATE(YEAR($H15),MONTH($H15)+$G15*3,1),U$3=DATE(YEAR($H15),MONTH($H15)+$G15*4,1),U$3=DATE(YEAR($H15),MONTH($H15)+$G15*5,1),U$3=DATE(YEAR($H15),MONTH($H15)+$G15*6,1),U$3=DATE(YEAR($H15),MONTH($H15)+$G15*7,1),U$3=DATE(YEAR($H15),MONTH($H15)+$G15*8,1),U$3=DATE(YEAR($H15),MONTH($H15)+$G15*9,1),U$3=DATE(YEAR($H15),MONTH($H15)+$G15*10,1)),$F15*тех!AI$10*тех!AI$6,)</f>
        <v>0</v>
      </c>
      <c r="V15" s="64">
        <f>IF(OR(V$3=DATE(YEAR($H15),MONTH($H15)+$G15,1),V$3=DATE(YEAR($H15),MONTH($H15)+$G15*2,1),V$3=DATE(YEAR($H15),MONTH($H15)+$G15*3,1),V$3=DATE(YEAR($H15),MONTH($H15)+$G15*4,1),V$3=DATE(YEAR($H15),MONTH($H15)+$G15*5,1),V$3=DATE(YEAR($H15),MONTH($H15)+$G15*6,1),V$3=DATE(YEAR($H15),MONTH($H15)+$G15*7,1),V$3=DATE(YEAR($H15),MONTH($H15)+$G15*8,1),V$3=DATE(YEAR($H15),MONTH($H15)+$G15*9,1),V$3=DATE(YEAR($H15),MONTH($H15)+$G15*10,1)),$F15*тех!AJ$10*тех!AJ$6,)</f>
        <v>0</v>
      </c>
      <c r="W15" s="64">
        <f>IF(OR(W$3=DATE(YEAR($H15),MONTH($H15)+$G15,1),W$3=DATE(YEAR($H15),MONTH($H15)+$G15*2,1),W$3=DATE(YEAR($H15),MONTH($H15)+$G15*3,1),W$3=DATE(YEAR($H15),MONTH($H15)+$G15*4,1),W$3=DATE(YEAR($H15),MONTH($H15)+$G15*5,1),W$3=DATE(YEAR($H15),MONTH($H15)+$G15*6,1),W$3=DATE(YEAR($H15),MONTH($H15)+$G15*7,1),W$3=DATE(YEAR($H15),MONTH($H15)+$G15*8,1),W$3=DATE(YEAR($H15),MONTH($H15)+$G15*9,1),W$3=DATE(YEAR($H15),MONTH($H15)+$G15*10,1)),$F15*тех!AK$10*тех!AK$6,)</f>
        <v>0</v>
      </c>
      <c r="X15" s="64">
        <f>IF(OR(X$3=DATE(YEAR($H15),MONTH($H15)+$G15,1),X$3=DATE(YEAR($H15),MONTH($H15)+$G15*2,1),X$3=DATE(YEAR($H15),MONTH($H15)+$G15*3,1),X$3=DATE(YEAR($H15),MONTH($H15)+$G15*4,1),X$3=DATE(YEAR($H15),MONTH($H15)+$G15*5,1),X$3=DATE(YEAR($H15),MONTH($H15)+$G15*6,1),X$3=DATE(YEAR($H15),MONTH($H15)+$G15*7,1),X$3=DATE(YEAR($H15),MONTH($H15)+$G15*8,1),X$3=DATE(YEAR($H15),MONTH($H15)+$G15*9,1),X$3=DATE(YEAR($H15),MONTH($H15)+$G15*10,1)),$F15*тех!AL$10*тех!AL$6,)</f>
        <v>0</v>
      </c>
      <c r="Y15" s="64">
        <f>IF(OR(Y$3=DATE(YEAR($H15),MONTH($H15)+$G15,1),Y$3=DATE(YEAR($H15),MONTH($H15)+$G15*2,1),Y$3=DATE(YEAR($H15),MONTH($H15)+$G15*3,1),Y$3=DATE(YEAR($H15),MONTH($H15)+$G15*4,1),Y$3=DATE(YEAR($H15),MONTH($H15)+$G15*5,1),Y$3=DATE(YEAR($H15),MONTH($H15)+$G15*6,1),Y$3=DATE(YEAR($H15),MONTH($H15)+$G15*7,1),Y$3=DATE(YEAR($H15),MONTH($H15)+$G15*8,1),Y$3=DATE(YEAR($H15),MONTH($H15)+$G15*9,1),Y$3=DATE(YEAR($H15),MONTH($H15)+$G15*10,1)),$F15*тех!AM$10*тех!AM$6,)</f>
        <v>0</v>
      </c>
      <c r="Z15" s="64">
        <f>IF(OR(Z$3=DATE(YEAR($H15),MONTH($H15)+$G15,1),Z$3=DATE(YEAR($H15),MONTH($H15)+$G15*2,1),Z$3=DATE(YEAR($H15),MONTH($H15)+$G15*3,1),Z$3=DATE(YEAR($H15),MONTH($H15)+$G15*4,1),Z$3=DATE(YEAR($H15),MONTH($H15)+$G15*5,1),Z$3=DATE(YEAR($H15),MONTH($H15)+$G15*6,1),Z$3=DATE(YEAR($H15),MONTH($H15)+$G15*7,1),Z$3=DATE(YEAR($H15),MONTH($H15)+$G15*8,1),Z$3=DATE(YEAR($H15),MONTH($H15)+$G15*9,1),Z$3=DATE(YEAR($H15),MONTH($H15)+$G15*10,1)),$F15*тех!AN$10*тех!AN$6,)</f>
        <v>0</v>
      </c>
      <c r="AA15" s="64">
        <f>IF(OR(AA$3=DATE(YEAR($H15),MONTH($H15)+$G15,1),AA$3=DATE(YEAR($H15),MONTH($H15)+$G15*2,1),AA$3=DATE(YEAR($H15),MONTH($H15)+$G15*3,1),AA$3=DATE(YEAR($H15),MONTH($H15)+$G15*4,1),AA$3=DATE(YEAR($H15),MONTH($H15)+$G15*5,1),AA$3=DATE(YEAR($H15),MONTH($H15)+$G15*6,1),AA$3=DATE(YEAR($H15),MONTH($H15)+$G15*7,1),AA$3=DATE(YEAR($H15),MONTH($H15)+$G15*8,1),AA$3=DATE(YEAR($H15),MONTH($H15)+$G15*9,1),AA$3=DATE(YEAR($H15),MONTH($H15)+$G15*10,1)),$F15*тех!AO$10*тех!AO$6,)</f>
        <v>0</v>
      </c>
      <c r="AB15" s="64">
        <f>IF(OR(AB$3=DATE(YEAR($H15),MONTH($H15)+$G15,1),AB$3=DATE(YEAR($H15),MONTH($H15)+$G15*2,1),AB$3=DATE(YEAR($H15),MONTH($H15)+$G15*3,1),AB$3=DATE(YEAR($H15),MONTH($H15)+$G15*4,1),AB$3=DATE(YEAR($H15),MONTH($H15)+$G15*5,1),AB$3=DATE(YEAR($H15),MONTH($H15)+$G15*6,1),AB$3=DATE(YEAR($H15),MONTH($H15)+$G15*7,1),AB$3=DATE(YEAR($H15),MONTH($H15)+$G15*8,1),AB$3=DATE(YEAR($H15),MONTH($H15)+$G15*9,1),AB$3=DATE(YEAR($H15),MONTH($H15)+$G15*10,1)),$F15*тех!AP$10*тех!AP$6,)</f>
        <v>0</v>
      </c>
      <c r="AC15" s="64">
        <f>IF(OR(AC$3=DATE(YEAR($H15),MONTH($H15)+$G15,1),AC$3=DATE(YEAR($H15),MONTH($H15)+$G15*2,1),AC$3=DATE(YEAR($H15),MONTH($H15)+$G15*3,1),AC$3=DATE(YEAR($H15),MONTH($H15)+$G15*4,1),AC$3=DATE(YEAR($H15),MONTH($H15)+$G15*5,1),AC$3=DATE(YEAR($H15),MONTH($H15)+$G15*6,1),AC$3=DATE(YEAR($H15),MONTH($H15)+$G15*7,1),AC$3=DATE(YEAR($H15),MONTH($H15)+$G15*8,1),AC$3=DATE(YEAR($H15),MONTH($H15)+$G15*9,1),AC$3=DATE(YEAR($H15),MONTH($H15)+$G15*10,1)),$F15*тех!AQ$10*тех!AQ$6,)</f>
        <v>0</v>
      </c>
      <c r="AD15" s="64">
        <f>IF(OR(AD$3=DATE(YEAR($H15),MONTH($H15)+$G15,1),AD$3=DATE(YEAR($H15),MONTH($H15)+$G15*2,1),AD$3=DATE(YEAR($H15),MONTH($H15)+$G15*3,1),AD$3=DATE(YEAR($H15),MONTH($H15)+$G15*4,1),AD$3=DATE(YEAR($H15),MONTH($H15)+$G15*5,1),AD$3=DATE(YEAR($H15),MONTH($H15)+$G15*6,1),AD$3=DATE(YEAR($H15),MONTH($H15)+$G15*7,1),AD$3=DATE(YEAR($H15),MONTH($H15)+$G15*8,1),AD$3=DATE(YEAR($H15),MONTH($H15)+$G15*9,1),AD$3=DATE(YEAR($H15),MONTH($H15)+$G15*10,1)),$F15*тех!AR$10*тех!AR$6,)</f>
        <v>0</v>
      </c>
      <c r="AE15" s="64">
        <f>IF(OR(AE$3=DATE(YEAR($H15),MONTH($H15)+$G15,1),AE$3=DATE(YEAR($H15),MONTH($H15)+$G15*2,1),AE$3=DATE(YEAR($H15),MONTH($H15)+$G15*3,1),AE$3=DATE(YEAR($H15),MONTH($H15)+$G15*4,1),AE$3=DATE(YEAR($H15),MONTH($H15)+$G15*5,1),AE$3=DATE(YEAR($H15),MONTH($H15)+$G15*6,1),AE$3=DATE(YEAR($H15),MONTH($H15)+$G15*7,1),AE$3=DATE(YEAR($H15),MONTH($H15)+$G15*8,1),AE$3=DATE(YEAR($H15),MONTH($H15)+$G15*9,1),AE$3=DATE(YEAR($H15),MONTH($H15)+$G15*10,1)),$F15*тех!AS$10*тех!AS$6,)</f>
        <v>0</v>
      </c>
      <c r="AF15" s="64">
        <f>IF(OR(AF$3=DATE(YEAR($H15),MONTH($H15)+$G15,1),AF$3=DATE(YEAR($H15),MONTH($H15)+$G15*2,1),AF$3=DATE(YEAR($H15),MONTH($H15)+$G15*3,1),AF$3=DATE(YEAR($H15),MONTH($H15)+$G15*4,1),AF$3=DATE(YEAR($H15),MONTH($H15)+$G15*5,1),AF$3=DATE(YEAR($H15),MONTH($H15)+$G15*6,1),AF$3=DATE(YEAR($H15),MONTH($H15)+$G15*7,1),AF$3=DATE(YEAR($H15),MONTH($H15)+$G15*8,1),AF$3=DATE(YEAR($H15),MONTH($H15)+$G15*9,1),AF$3=DATE(YEAR($H15),MONTH($H15)+$G15*10,1)),$F15*тех!AT$10*тех!AT$6,)</f>
        <v>0</v>
      </c>
      <c r="AG15" s="64">
        <f>IF(OR(AG$3=DATE(YEAR($H15),MONTH($H15)+$G15,1),AG$3=DATE(YEAR($H15),MONTH($H15)+$G15*2,1),AG$3=DATE(YEAR($H15),MONTH($H15)+$G15*3,1),AG$3=DATE(YEAR($H15),MONTH($H15)+$G15*4,1),AG$3=DATE(YEAR($H15),MONTH($H15)+$G15*5,1),AG$3=DATE(YEAR($H15),MONTH($H15)+$G15*6,1),AG$3=DATE(YEAR($H15),MONTH($H15)+$G15*7,1),AG$3=DATE(YEAR($H15),MONTH($H15)+$G15*8,1),AG$3=DATE(YEAR($H15),MONTH($H15)+$G15*9,1),AG$3=DATE(YEAR($H15),MONTH($H15)+$G15*10,1)),$F15*тех!AU$10*тех!AU$6,)</f>
        <v>0</v>
      </c>
      <c r="AH15" s="64">
        <f>IF(OR(AH$3=DATE(YEAR($H15),MONTH($H15)+$G15,1),AH$3=DATE(YEAR($H15),MONTH($H15)+$G15*2,1),AH$3=DATE(YEAR($H15),MONTH($H15)+$G15*3,1),AH$3=DATE(YEAR($H15),MONTH($H15)+$G15*4,1),AH$3=DATE(YEAR($H15),MONTH($H15)+$G15*5,1),AH$3=DATE(YEAR($H15),MONTH($H15)+$G15*6,1),AH$3=DATE(YEAR($H15),MONTH($H15)+$G15*7,1),AH$3=DATE(YEAR($H15),MONTH($H15)+$G15*8,1),AH$3=DATE(YEAR($H15),MONTH($H15)+$G15*9,1),AH$3=DATE(YEAR($H15),MONTH($H15)+$G15*10,1)),$F15*тех!AV$10*тех!AV$6,)</f>
        <v>0</v>
      </c>
      <c r="AI15" s="64">
        <f>IF(OR(AI$3=DATE(YEAR($H15),MONTH($H15)+$G15,1),AI$3=DATE(YEAR($H15),MONTH($H15)+$G15*2,1),AI$3=DATE(YEAR($H15),MONTH($H15)+$G15*3,1),AI$3=DATE(YEAR($H15),MONTH($H15)+$G15*4,1),AI$3=DATE(YEAR($H15),MONTH($H15)+$G15*5,1),AI$3=DATE(YEAR($H15),MONTH($H15)+$G15*6,1),AI$3=DATE(YEAR($H15),MONTH($H15)+$G15*7,1),AI$3=DATE(YEAR($H15),MONTH($H15)+$G15*8,1),AI$3=DATE(YEAR($H15),MONTH($H15)+$G15*9,1),AI$3=DATE(YEAR($H15),MONTH($H15)+$G15*10,1)),$F15*тех!AW$10*тех!AW$6,)</f>
        <v>0</v>
      </c>
      <c r="AJ15" s="64">
        <f>IF(OR(AJ$3=DATE(YEAR($H15),MONTH($H15)+$G15,1),AJ$3=DATE(YEAR($H15),MONTH($H15)+$G15*2,1),AJ$3=DATE(YEAR($H15),MONTH($H15)+$G15*3,1),AJ$3=DATE(YEAR($H15),MONTH($H15)+$G15*4,1),AJ$3=DATE(YEAR($H15),MONTH($H15)+$G15*5,1),AJ$3=DATE(YEAR($H15),MONTH($H15)+$G15*6,1),AJ$3=DATE(YEAR($H15),MONTH($H15)+$G15*7,1),AJ$3=DATE(YEAR($H15),MONTH($H15)+$G15*8,1),AJ$3=DATE(YEAR($H15),MONTH($H15)+$G15*9,1),AJ$3=DATE(YEAR($H15),MONTH($H15)+$G15*10,1)),$F15*тех!AX$10*тех!AX$6,)</f>
        <v>0</v>
      </c>
      <c r="AK15" s="64">
        <f>IF(OR(AK$3=DATE(YEAR($H15),MONTH($H15)+$G15,1),AK$3=DATE(YEAR($H15),MONTH($H15)+$G15*2,1),AK$3=DATE(YEAR($H15),MONTH($H15)+$G15*3,1),AK$3=DATE(YEAR($H15),MONTH($H15)+$G15*4,1),AK$3=DATE(YEAR($H15),MONTH($H15)+$G15*5,1),AK$3=DATE(YEAR($H15),MONTH($H15)+$G15*6,1),AK$3=DATE(YEAR($H15),MONTH($H15)+$G15*7,1),AK$3=DATE(YEAR($H15),MONTH($H15)+$G15*8,1),AK$3=DATE(YEAR($H15),MONTH($H15)+$G15*9,1),AK$3=DATE(YEAR($H15),MONTH($H15)+$G15*10,1)),$F15*тех!AY$10*тех!AY$6,)</f>
        <v>0</v>
      </c>
      <c r="AL15" s="64">
        <f>IF(OR(AL$3=DATE(YEAR($H15),MONTH($H15)+$G15,1),AL$3=DATE(YEAR($H15),MONTH($H15)+$G15*2,1),AL$3=DATE(YEAR($H15),MONTH($H15)+$G15*3,1),AL$3=DATE(YEAR($H15),MONTH($H15)+$G15*4,1),AL$3=DATE(YEAR($H15),MONTH($H15)+$G15*5,1),AL$3=DATE(YEAR($H15),MONTH($H15)+$G15*6,1),AL$3=DATE(YEAR($H15),MONTH($H15)+$G15*7,1),AL$3=DATE(YEAR($H15),MONTH($H15)+$G15*8,1),AL$3=DATE(YEAR($H15),MONTH($H15)+$G15*9,1),AL$3=DATE(YEAR($H15),MONTH($H15)+$G15*10,1)),$F15*тех!AZ$10*тех!AZ$6,)</f>
        <v>0</v>
      </c>
      <c r="AM15" s="64">
        <f>IF(OR(AM$3=DATE(YEAR($H15),MONTH($H15)+$G15,1),AM$3=DATE(YEAR($H15),MONTH($H15)+$G15*2,1),AM$3=DATE(YEAR($H15),MONTH($H15)+$G15*3,1),AM$3=DATE(YEAR($H15),MONTH($H15)+$G15*4,1),AM$3=DATE(YEAR($H15),MONTH($H15)+$G15*5,1),AM$3=DATE(YEAR($H15),MONTH($H15)+$G15*6,1),AM$3=DATE(YEAR($H15),MONTH($H15)+$G15*7,1),AM$3=DATE(YEAR($H15),MONTH($H15)+$G15*8,1),AM$3=DATE(YEAR($H15),MONTH($H15)+$G15*9,1),AM$3=DATE(YEAR($H15),MONTH($H15)+$G15*10,1)),$F15*тех!BA$10*тех!BA$6,)</f>
        <v>0</v>
      </c>
      <c r="AN15" s="64">
        <f>IF(OR(AN$3=DATE(YEAR($H15),MONTH($H15)+$G15,1),AN$3=DATE(YEAR($H15),MONTH($H15)+$G15*2,1),AN$3=DATE(YEAR($H15),MONTH($H15)+$G15*3,1),AN$3=DATE(YEAR($H15),MONTH($H15)+$G15*4,1),AN$3=DATE(YEAR($H15),MONTH($H15)+$G15*5,1),AN$3=DATE(YEAR($H15),MONTH($H15)+$G15*6,1),AN$3=DATE(YEAR($H15),MONTH($H15)+$G15*7,1),AN$3=DATE(YEAR($H15),MONTH($H15)+$G15*8,1),AN$3=DATE(YEAR($H15),MONTH($H15)+$G15*9,1),AN$3=DATE(YEAR($H15),MONTH($H15)+$G15*10,1)),$F15*тех!BB$10*тех!BB$6,)</f>
        <v>0</v>
      </c>
      <c r="AO15" s="64">
        <f>IF(OR(AO$3=DATE(YEAR($H15),MONTH($H15)+$G15,1),AO$3=DATE(YEAR($H15),MONTH($H15)+$G15*2,1),AO$3=DATE(YEAR($H15),MONTH($H15)+$G15*3,1),AO$3=DATE(YEAR($H15),MONTH($H15)+$G15*4,1),AO$3=DATE(YEAR($H15),MONTH($H15)+$G15*5,1),AO$3=DATE(YEAR($H15),MONTH($H15)+$G15*6,1),AO$3=DATE(YEAR($H15),MONTH($H15)+$G15*7,1),AO$3=DATE(YEAR($H15),MONTH($H15)+$G15*8,1),AO$3=DATE(YEAR($H15),MONTH($H15)+$G15*9,1),AO$3=DATE(YEAR($H15),MONTH($H15)+$G15*10,1)),$F15*тех!BC$10*тех!BC$6,)</f>
        <v>0</v>
      </c>
      <c r="AP15" s="64">
        <f>IF(OR(AP$3=DATE(YEAR($H15),MONTH($H15)+$G15,1),AP$3=DATE(YEAR($H15),MONTH($H15)+$G15*2,1),AP$3=DATE(YEAR($H15),MONTH($H15)+$G15*3,1),AP$3=DATE(YEAR($H15),MONTH($H15)+$G15*4,1),AP$3=DATE(YEAR($H15),MONTH($H15)+$G15*5,1),AP$3=DATE(YEAR($H15),MONTH($H15)+$G15*6,1),AP$3=DATE(YEAR($H15),MONTH($H15)+$G15*7,1),AP$3=DATE(YEAR($H15),MONTH($H15)+$G15*8,1),AP$3=DATE(YEAR($H15),MONTH($H15)+$G15*9,1),AP$3=DATE(YEAR($H15),MONTH($H15)+$G15*10,1)),$F15*тех!BD$10*тех!BD$6,)</f>
        <v>0</v>
      </c>
      <c r="AQ15" s="64">
        <f>IF(OR(AQ$3=DATE(YEAR($H15),MONTH($H15)+$G15,1),AQ$3=DATE(YEAR($H15),MONTH($H15)+$G15*2,1),AQ$3=DATE(YEAR($H15),MONTH($H15)+$G15*3,1),AQ$3=DATE(YEAR($H15),MONTH($H15)+$G15*4,1),AQ$3=DATE(YEAR($H15),MONTH($H15)+$G15*5,1),AQ$3=DATE(YEAR($H15),MONTH($H15)+$G15*6,1),AQ$3=DATE(YEAR($H15),MONTH($H15)+$G15*7,1),AQ$3=DATE(YEAR($H15),MONTH($H15)+$G15*8,1),AQ$3=DATE(YEAR($H15),MONTH($H15)+$G15*9,1),AQ$3=DATE(YEAR($H15),MONTH($H15)+$G15*10,1)),$F15*тех!BE$10*тех!BE$6,)</f>
        <v>0</v>
      </c>
      <c r="AR15" s="64">
        <f>IF(OR(AR$3=DATE(YEAR($H15),MONTH($H15)+$G15,1),AR$3=DATE(YEAR($H15),MONTH($H15)+$G15*2,1),AR$3=DATE(YEAR($H15),MONTH($H15)+$G15*3,1),AR$3=DATE(YEAR($H15),MONTH($H15)+$G15*4,1),AR$3=DATE(YEAR($H15),MONTH($H15)+$G15*5,1),AR$3=DATE(YEAR($H15),MONTH($H15)+$G15*6,1),AR$3=DATE(YEAR($H15),MONTH($H15)+$G15*7,1),AR$3=DATE(YEAR($H15),MONTH($H15)+$G15*8,1),AR$3=DATE(YEAR($H15),MONTH($H15)+$G15*9,1),AR$3=DATE(YEAR($H15),MONTH($H15)+$G15*10,1)),$F15*тех!BF$10*тех!BF$6,)</f>
        <v>0</v>
      </c>
      <c r="AS15" s="64">
        <f>IF(OR(AS$3=DATE(YEAR($H15),MONTH($H15)+$G15,1),AS$3=DATE(YEAR($H15),MONTH($H15)+$G15*2,1),AS$3=DATE(YEAR($H15),MONTH($H15)+$G15*3,1),AS$3=DATE(YEAR($H15),MONTH($H15)+$G15*4,1),AS$3=DATE(YEAR($H15),MONTH($H15)+$G15*5,1),AS$3=DATE(YEAR($H15),MONTH($H15)+$G15*6,1),AS$3=DATE(YEAR($H15),MONTH($H15)+$G15*7,1),AS$3=DATE(YEAR($H15),MONTH($H15)+$G15*8,1),AS$3=DATE(YEAR($H15),MONTH($H15)+$G15*9,1),AS$3=DATE(YEAR($H15),MONTH($H15)+$G15*10,1)),$F15*тех!BG$10*тех!BG$6,)</f>
        <v>0</v>
      </c>
      <c r="AT15" s="64">
        <f>IF(OR(AT$3=DATE(YEAR($H15),MONTH($H15)+$G15,1),AT$3=DATE(YEAR($H15),MONTH($H15)+$G15*2,1),AT$3=DATE(YEAR($H15),MONTH($H15)+$G15*3,1),AT$3=DATE(YEAR($H15),MONTH($H15)+$G15*4,1),AT$3=DATE(YEAR($H15),MONTH($H15)+$G15*5,1),AT$3=DATE(YEAR($H15),MONTH($H15)+$G15*6,1),AT$3=DATE(YEAR($H15),MONTH($H15)+$G15*7,1),AT$3=DATE(YEAR($H15),MONTH($H15)+$G15*8,1),AT$3=DATE(YEAR($H15),MONTH($H15)+$G15*9,1),AT$3=DATE(YEAR($H15),MONTH($H15)+$G15*10,1)),$F15*тех!BH$10*тех!BH$6,)</f>
        <v>0</v>
      </c>
      <c r="AU15" s="64">
        <f>IF(OR(AU$3=DATE(YEAR($H15),MONTH($H15)+$G15,1),AU$3=DATE(YEAR($H15),MONTH($H15)+$G15*2,1),AU$3=DATE(YEAR($H15),MONTH($H15)+$G15*3,1),AU$3=DATE(YEAR($H15),MONTH($H15)+$G15*4,1),AU$3=DATE(YEAR($H15),MONTH($H15)+$G15*5,1),AU$3=DATE(YEAR($H15),MONTH($H15)+$G15*6,1),AU$3=DATE(YEAR($H15),MONTH($H15)+$G15*7,1),AU$3=DATE(YEAR($H15),MONTH($H15)+$G15*8,1),AU$3=DATE(YEAR($H15),MONTH($H15)+$G15*9,1),AU$3=DATE(YEAR($H15),MONTH($H15)+$G15*10,1)),$F15*тех!BI$10*тех!BI$6,)</f>
        <v>0</v>
      </c>
      <c r="AV15" s="64">
        <f>IF(OR(AV$3=DATE(YEAR($H15),MONTH($H15)+$G15,1),AV$3=DATE(YEAR($H15),MONTH($H15)+$G15*2,1),AV$3=DATE(YEAR($H15),MONTH($H15)+$G15*3,1),AV$3=DATE(YEAR($H15),MONTH($H15)+$G15*4,1),AV$3=DATE(YEAR($H15),MONTH($H15)+$G15*5,1),AV$3=DATE(YEAR($H15),MONTH($H15)+$G15*6,1),AV$3=DATE(YEAR($H15),MONTH($H15)+$G15*7,1),AV$3=DATE(YEAR($H15),MONTH($H15)+$G15*8,1),AV$3=DATE(YEAR($H15),MONTH($H15)+$G15*9,1),AV$3=DATE(YEAR($H15),MONTH($H15)+$G15*10,1)),$F15*тех!BJ$10*тех!BJ$6,)</f>
        <v>0</v>
      </c>
      <c r="AW15" s="64">
        <f>IF(OR(AW$3=DATE(YEAR($H15),MONTH($H15)+$G15,1),AW$3=DATE(YEAR($H15),MONTH($H15)+$G15*2,1),AW$3=DATE(YEAR($H15),MONTH($H15)+$G15*3,1),AW$3=DATE(YEAR($H15),MONTH($H15)+$G15*4,1),AW$3=DATE(YEAR($H15),MONTH($H15)+$G15*5,1),AW$3=DATE(YEAR($H15),MONTH($H15)+$G15*6,1),AW$3=DATE(YEAR($H15),MONTH($H15)+$G15*7,1),AW$3=DATE(YEAR($H15),MONTH($H15)+$G15*8,1),AW$3=DATE(YEAR($H15),MONTH($H15)+$G15*9,1),AW$3=DATE(YEAR($H15),MONTH($H15)+$G15*10,1)),$F15*тех!BK$10*тех!BK$6,)</f>
        <v>0</v>
      </c>
      <c r="AX15" s="64">
        <f>IF(OR(AX$3=DATE(YEAR($H15),MONTH($H15)+$G15,1),AX$3=DATE(YEAR($H15),MONTH($H15)+$G15*2,1),AX$3=DATE(YEAR($H15),MONTH($H15)+$G15*3,1),AX$3=DATE(YEAR($H15),MONTH($H15)+$G15*4,1),AX$3=DATE(YEAR($H15),MONTH($H15)+$G15*5,1),AX$3=DATE(YEAR($H15),MONTH($H15)+$G15*6,1),AX$3=DATE(YEAR($H15),MONTH($H15)+$G15*7,1),AX$3=DATE(YEAR($H15),MONTH($H15)+$G15*8,1),AX$3=DATE(YEAR($H15),MONTH($H15)+$G15*9,1),AX$3=DATE(YEAR($H15),MONTH($H15)+$G15*10,1)),$F15*тех!BL$10*тех!BL$6,)</f>
        <v>0</v>
      </c>
      <c r="AY15" s="64">
        <f>IF(OR(AY$3=DATE(YEAR($H15),MONTH($H15)+$G15,1),AY$3=DATE(YEAR($H15),MONTH($H15)+$G15*2,1),AY$3=DATE(YEAR($H15),MONTH($H15)+$G15*3,1),AY$3=DATE(YEAR($H15),MONTH($H15)+$G15*4,1),AY$3=DATE(YEAR($H15),MONTH($H15)+$G15*5,1),AY$3=DATE(YEAR($H15),MONTH($H15)+$G15*6,1),AY$3=DATE(YEAR($H15),MONTH($H15)+$G15*7,1),AY$3=DATE(YEAR($H15),MONTH($H15)+$G15*8,1),AY$3=DATE(YEAR($H15),MONTH($H15)+$G15*9,1),AY$3=DATE(YEAR($H15),MONTH($H15)+$G15*10,1)),$F15*тех!BM$10*тех!BM$6,)</f>
        <v>0</v>
      </c>
      <c r="AZ15" s="64">
        <f>IF(OR(AZ$3=DATE(YEAR($H15),MONTH($H15)+$G15,1),AZ$3=DATE(YEAR($H15),MONTH($H15)+$G15*2,1),AZ$3=DATE(YEAR($H15),MONTH($H15)+$G15*3,1),AZ$3=DATE(YEAR($H15),MONTH($H15)+$G15*4,1),AZ$3=DATE(YEAR($H15),MONTH($H15)+$G15*5,1),AZ$3=DATE(YEAR($H15),MONTH($H15)+$G15*6,1),AZ$3=DATE(YEAR($H15),MONTH($H15)+$G15*7,1),AZ$3=DATE(YEAR($H15),MONTH($H15)+$G15*8,1),AZ$3=DATE(YEAR($H15),MONTH($H15)+$G15*9,1),AZ$3=DATE(YEAR($H15),MONTH($H15)+$G15*10,1)),$F15*тех!BN$10*тех!BN$6,)</f>
        <v>0</v>
      </c>
      <c r="BA15" s="64">
        <f>IF(OR(BA$3=DATE(YEAR($H15),MONTH($H15)+$G15,1),BA$3=DATE(YEAR($H15),MONTH($H15)+$G15*2,1),BA$3=DATE(YEAR($H15),MONTH($H15)+$G15*3,1),BA$3=DATE(YEAR($H15),MONTH($H15)+$G15*4,1),BA$3=DATE(YEAR($H15),MONTH($H15)+$G15*5,1),BA$3=DATE(YEAR($H15),MONTH($H15)+$G15*6,1),BA$3=DATE(YEAR($H15),MONTH($H15)+$G15*7,1),BA$3=DATE(YEAR($H15),MONTH($H15)+$G15*8,1),BA$3=DATE(YEAR($H15),MONTH($H15)+$G15*9,1),BA$3=DATE(YEAR($H15),MONTH($H15)+$G15*10,1)),$F15*тех!BO$10*тех!BO$6,)</f>
        <v>0</v>
      </c>
      <c r="BB15" s="64">
        <f>IF(OR(BB$3=DATE(YEAR($H15),MONTH($H15)+$G15,1),BB$3=DATE(YEAR($H15),MONTH($H15)+$G15*2,1),BB$3=DATE(YEAR($H15),MONTH($H15)+$G15*3,1),BB$3=DATE(YEAR($H15),MONTH($H15)+$G15*4,1),BB$3=DATE(YEAR($H15),MONTH($H15)+$G15*5,1),BB$3=DATE(YEAR($H15),MONTH($H15)+$G15*6,1),BB$3=DATE(YEAR($H15),MONTH($H15)+$G15*7,1),BB$3=DATE(YEAR($H15),MONTH($H15)+$G15*8,1),BB$3=DATE(YEAR($H15),MONTH($H15)+$G15*9,1),BB$3=DATE(YEAR($H15),MONTH($H15)+$G15*10,1)),$F15*тех!BP$10*тех!BP$6,)</f>
        <v>0</v>
      </c>
      <c r="BC15" s="64">
        <f>IF(OR(BC$3=DATE(YEAR($H15),MONTH($H15)+$G15,1),BC$3=DATE(YEAR($H15),MONTH($H15)+$G15*2,1),BC$3=DATE(YEAR($H15),MONTH($H15)+$G15*3,1),BC$3=DATE(YEAR($H15),MONTH($H15)+$G15*4,1),BC$3=DATE(YEAR($H15),MONTH($H15)+$G15*5,1),BC$3=DATE(YEAR($H15),MONTH($H15)+$G15*6,1),BC$3=DATE(YEAR($H15),MONTH($H15)+$G15*7,1),BC$3=DATE(YEAR($H15),MONTH($H15)+$G15*8,1),BC$3=DATE(YEAR($H15),MONTH($H15)+$G15*9,1),BC$3=DATE(YEAR($H15),MONTH($H15)+$G15*10,1)),$F15*тех!BQ$10*тех!BQ$6,)</f>
        <v>0</v>
      </c>
      <c r="BD15" s="64">
        <f>IF(OR(BD$3=DATE(YEAR($H15),MONTH($H15)+$G15,1),BD$3=DATE(YEAR($H15),MONTH($H15)+$G15*2,1),BD$3=DATE(YEAR($H15),MONTH($H15)+$G15*3,1),BD$3=DATE(YEAR($H15),MONTH($H15)+$G15*4,1),BD$3=DATE(YEAR($H15),MONTH($H15)+$G15*5,1),BD$3=DATE(YEAR($H15),MONTH($H15)+$G15*6,1),BD$3=DATE(YEAR($H15),MONTH($H15)+$G15*7,1),BD$3=DATE(YEAR($H15),MONTH($H15)+$G15*8,1),BD$3=DATE(YEAR($H15),MONTH($H15)+$G15*9,1),BD$3=DATE(YEAR($H15),MONTH($H15)+$G15*10,1)),$F15*тех!BR$10*тех!BR$6,)</f>
        <v>0</v>
      </c>
      <c r="BE15" s="64">
        <f>IF(OR(BE$3=DATE(YEAR($H15),MONTH($H15)+$G15,1),BE$3=DATE(YEAR($H15),MONTH($H15)+$G15*2,1),BE$3=DATE(YEAR($H15),MONTH($H15)+$G15*3,1),BE$3=DATE(YEAR($H15),MONTH($H15)+$G15*4,1),BE$3=DATE(YEAR($H15),MONTH($H15)+$G15*5,1),BE$3=DATE(YEAR($H15),MONTH($H15)+$G15*6,1),BE$3=DATE(YEAR($H15),MONTH($H15)+$G15*7,1),BE$3=DATE(YEAR($H15),MONTH($H15)+$G15*8,1),BE$3=DATE(YEAR($H15),MONTH($H15)+$G15*9,1),BE$3=DATE(YEAR($H15),MONTH($H15)+$G15*10,1)),$F15*тех!BS$10*тех!BS$6,)</f>
        <v>0</v>
      </c>
      <c r="BF15" s="64">
        <f>IF(OR(BF$3=DATE(YEAR($H15),MONTH($H15)+$G15,1),BF$3=DATE(YEAR($H15),MONTH($H15)+$G15*2,1),BF$3=DATE(YEAR($H15),MONTH($H15)+$G15*3,1),BF$3=DATE(YEAR($H15),MONTH($H15)+$G15*4,1),BF$3=DATE(YEAR($H15),MONTH($H15)+$G15*5,1),BF$3=DATE(YEAR($H15),MONTH($H15)+$G15*6,1),BF$3=DATE(YEAR($H15),MONTH($H15)+$G15*7,1),BF$3=DATE(YEAR($H15),MONTH($H15)+$G15*8,1),BF$3=DATE(YEAR($H15),MONTH($H15)+$G15*9,1),BF$3=DATE(YEAR($H15),MONTH($H15)+$G15*10,1)),$F15*тех!BT$10*тех!BT$6,)</f>
        <v>0</v>
      </c>
      <c r="BG15" s="64">
        <f>IF(OR(BG$3=DATE(YEAR($H15),MONTH($H15)+$G15,1),BG$3=DATE(YEAR($H15),MONTH($H15)+$G15*2,1),BG$3=DATE(YEAR($H15),MONTH($H15)+$G15*3,1),BG$3=DATE(YEAR($H15),MONTH($H15)+$G15*4,1),BG$3=DATE(YEAR($H15),MONTH($H15)+$G15*5,1),BG$3=DATE(YEAR($H15),MONTH($H15)+$G15*6,1),BG$3=DATE(YEAR($H15),MONTH($H15)+$G15*7,1),BG$3=DATE(YEAR($H15),MONTH($H15)+$G15*8,1),BG$3=DATE(YEAR($H15),MONTH($H15)+$G15*9,1),BG$3=DATE(YEAR($H15),MONTH($H15)+$G15*10,1)),$F15*тех!BU$10*тех!BU$6,)</f>
        <v>0</v>
      </c>
      <c r="BH15" s="64">
        <f>IF(OR(BH$3=DATE(YEAR($H15),MONTH($H15)+$G15,1),BH$3=DATE(YEAR($H15),MONTH($H15)+$G15*2,1),BH$3=DATE(YEAR($H15),MONTH($H15)+$G15*3,1),BH$3=DATE(YEAR($H15),MONTH($H15)+$G15*4,1),BH$3=DATE(YEAR($H15),MONTH($H15)+$G15*5,1),BH$3=DATE(YEAR($H15),MONTH($H15)+$G15*6,1),BH$3=DATE(YEAR($H15),MONTH($H15)+$G15*7,1),BH$3=DATE(YEAR($H15),MONTH($H15)+$G15*8,1),BH$3=DATE(YEAR($H15),MONTH($H15)+$G15*9,1),BH$3=DATE(YEAR($H15),MONTH($H15)+$G15*10,1)),$F15*тех!BV$10*тех!BV$6,)</f>
        <v>0</v>
      </c>
      <c r="BI15" s="64">
        <f>IF(OR(BI$3=DATE(YEAR($H15),MONTH($H15)+$G15,1),BI$3=DATE(YEAR($H15),MONTH($H15)+$G15*2,1),BI$3=DATE(YEAR($H15),MONTH($H15)+$G15*3,1),BI$3=DATE(YEAR($H15),MONTH($H15)+$G15*4,1),BI$3=DATE(YEAR($H15),MONTH($H15)+$G15*5,1),BI$3=DATE(YEAR($H15),MONTH($H15)+$G15*6,1),BI$3=DATE(YEAR($H15),MONTH($H15)+$G15*7,1),BI$3=DATE(YEAR($H15),MONTH($H15)+$G15*8,1),BI$3=DATE(YEAR($H15),MONTH($H15)+$G15*9,1),BI$3=DATE(YEAR($H15),MONTH($H15)+$G15*10,1)),$F15*тех!BW$10*тех!BW$6,)</f>
        <v>0</v>
      </c>
      <c r="BJ15" s="64">
        <f>IF(OR(BJ$3=DATE(YEAR($H15),MONTH($H15)+$G15,1),BJ$3=DATE(YEAR($H15),MONTH($H15)+$G15*2,1),BJ$3=DATE(YEAR($H15),MONTH($H15)+$G15*3,1),BJ$3=DATE(YEAR($H15),MONTH($H15)+$G15*4,1),BJ$3=DATE(YEAR($H15),MONTH($H15)+$G15*5,1),BJ$3=DATE(YEAR($H15),MONTH($H15)+$G15*6,1),BJ$3=DATE(YEAR($H15),MONTH($H15)+$G15*7,1),BJ$3=DATE(YEAR($H15),MONTH($H15)+$G15*8,1),BJ$3=DATE(YEAR($H15),MONTH($H15)+$G15*9,1),BJ$3=DATE(YEAR($H15),MONTH($H15)+$G15*10,1)),$F15*тех!BX$10*тех!BX$6,)</f>
        <v>0</v>
      </c>
      <c r="BK15" s="64">
        <f>IF(OR(BK$3=DATE(YEAR($H15),MONTH($H15)+$G15,1),BK$3=DATE(YEAR($H15),MONTH($H15)+$G15*2,1),BK$3=DATE(YEAR($H15),MONTH($H15)+$G15*3,1),BK$3=DATE(YEAR($H15),MONTH($H15)+$G15*4,1),BK$3=DATE(YEAR($H15),MONTH($H15)+$G15*5,1),BK$3=DATE(YEAR($H15),MONTH($H15)+$G15*6,1),BK$3=DATE(YEAR($H15),MONTH($H15)+$G15*7,1),BK$3=DATE(YEAR($H15),MONTH($H15)+$G15*8,1),BK$3=DATE(YEAR($H15),MONTH($H15)+$G15*9,1),BK$3=DATE(YEAR($H15),MONTH($H15)+$G15*10,1)),$F15*тех!BY$10*тех!BY$6,)</f>
        <v>0</v>
      </c>
      <c r="BL15" s="64">
        <f>IF(OR(BL$3=DATE(YEAR($H15),MONTH($H15)+$G15,1),BL$3=DATE(YEAR($H15),MONTH($H15)+$G15*2,1),BL$3=DATE(YEAR($H15),MONTH($H15)+$G15*3,1),BL$3=DATE(YEAR($H15),MONTH($H15)+$G15*4,1),BL$3=DATE(YEAR($H15),MONTH($H15)+$G15*5,1),BL$3=DATE(YEAR($H15),MONTH($H15)+$G15*6,1),BL$3=DATE(YEAR($H15),MONTH($H15)+$G15*7,1),BL$3=DATE(YEAR($H15),MONTH($H15)+$G15*8,1),BL$3=DATE(YEAR($H15),MONTH($H15)+$G15*9,1),BL$3=DATE(YEAR($H15),MONTH($H15)+$G15*10,1)),$F15*тех!BZ$10*тех!BZ$6,)</f>
        <v>0</v>
      </c>
      <c r="BM15" s="64">
        <f>IF(OR(BM$3=DATE(YEAR($H15),MONTH($H15)+$G15,1),BM$3=DATE(YEAR($H15),MONTH($H15)+$G15*2,1),BM$3=DATE(YEAR($H15),MONTH($H15)+$G15*3,1),BM$3=DATE(YEAR($H15),MONTH($H15)+$G15*4,1),BM$3=DATE(YEAR($H15),MONTH($H15)+$G15*5,1),BM$3=DATE(YEAR($H15),MONTH($H15)+$G15*6,1),BM$3=DATE(YEAR($H15),MONTH($H15)+$G15*7,1),BM$3=DATE(YEAR($H15),MONTH($H15)+$G15*8,1),BM$3=DATE(YEAR($H15),MONTH($H15)+$G15*9,1),BM$3=DATE(YEAR($H15),MONTH($H15)+$G15*10,1)),$F15*тех!CA$10*тех!CA$6,)</f>
        <v>0</v>
      </c>
      <c r="BN15" s="64">
        <f>IF(OR(BN$3=DATE(YEAR($H15),MONTH($H15)+$G15,1),BN$3=DATE(YEAR($H15),MONTH($H15)+$G15*2,1),BN$3=DATE(YEAR($H15),MONTH($H15)+$G15*3,1),BN$3=DATE(YEAR($H15),MONTH($H15)+$G15*4,1),BN$3=DATE(YEAR($H15),MONTH($H15)+$G15*5,1),BN$3=DATE(YEAR($H15),MONTH($H15)+$G15*6,1),BN$3=DATE(YEAR($H15),MONTH($H15)+$G15*7,1),BN$3=DATE(YEAR($H15),MONTH($H15)+$G15*8,1),BN$3=DATE(YEAR($H15),MONTH($H15)+$G15*9,1),BN$3=DATE(YEAR($H15),MONTH($H15)+$G15*10,1)),$F15*тех!CB$10*тех!CB$6,)</f>
        <v>0</v>
      </c>
      <c r="BO15" s="64">
        <f>IF(OR(BO$3=DATE(YEAR($H15),MONTH($H15)+$G15,1),BO$3=DATE(YEAR($H15),MONTH($H15)+$G15*2,1),BO$3=DATE(YEAR($H15),MONTH($H15)+$G15*3,1),BO$3=DATE(YEAR($H15),MONTH($H15)+$G15*4,1),BO$3=DATE(YEAR($H15),MONTH($H15)+$G15*5,1),BO$3=DATE(YEAR($H15),MONTH($H15)+$G15*6,1),BO$3=DATE(YEAR($H15),MONTH($H15)+$G15*7,1),BO$3=DATE(YEAR($H15),MONTH($H15)+$G15*8,1),BO$3=DATE(YEAR($H15),MONTH($H15)+$G15*9,1),BO$3=DATE(YEAR($H15),MONTH($H15)+$G15*10,1)),$F15*тех!CC$10*тех!CC$6,)</f>
        <v>0</v>
      </c>
      <c r="BP15" s="64">
        <f>IF(OR(BP$3=DATE(YEAR($H15),MONTH($H15)+$G15,1),BP$3=DATE(YEAR($H15),MONTH($H15)+$G15*2,1),BP$3=DATE(YEAR($H15),MONTH($H15)+$G15*3,1),BP$3=DATE(YEAR($H15),MONTH($H15)+$G15*4,1),BP$3=DATE(YEAR($H15),MONTH($H15)+$G15*5,1),BP$3=DATE(YEAR($H15),MONTH($H15)+$G15*6,1),BP$3=DATE(YEAR($H15),MONTH($H15)+$G15*7,1),BP$3=DATE(YEAR($H15),MONTH($H15)+$G15*8,1),BP$3=DATE(YEAR($H15),MONTH($H15)+$G15*9,1),BP$3=DATE(YEAR($H15),MONTH($H15)+$G15*10,1)),$F15*тех!CD$10*тех!CD$6,)</f>
        <v>0</v>
      </c>
      <c r="BQ15" s="64">
        <f>IF(OR(BQ$3=DATE(YEAR($H15),MONTH($H15)+$G15,1),BQ$3=DATE(YEAR($H15),MONTH($H15)+$G15*2,1),BQ$3=DATE(YEAR($H15),MONTH($H15)+$G15*3,1),BQ$3=DATE(YEAR($H15),MONTH($H15)+$G15*4,1),BQ$3=DATE(YEAR($H15),MONTH($H15)+$G15*5,1),BQ$3=DATE(YEAR($H15),MONTH($H15)+$G15*6,1),BQ$3=DATE(YEAR($H15),MONTH($H15)+$G15*7,1),BQ$3=DATE(YEAR($H15),MONTH($H15)+$G15*8,1),BQ$3=DATE(YEAR($H15),MONTH($H15)+$G15*9,1),BQ$3=DATE(YEAR($H15),MONTH($H15)+$G15*10,1)),$F15*тех!CE$10*тех!CE$6,)</f>
        <v>0</v>
      </c>
    </row>
    <row r="16" spans="2:69">
      <c r="B16" s="3">
        <v>10</v>
      </c>
      <c r="C16" s="19" t="s">
        <v>1268</v>
      </c>
      <c r="D16" s="23">
        <v>5302.2108150000004</v>
      </c>
      <c r="E16" s="19"/>
      <c r="F16" s="76">
        <f t="shared" si="1"/>
        <v>0</v>
      </c>
      <c r="G16" s="19">
        <v>12</v>
      </c>
      <c r="H16" s="20">
        <f>Параметры!$C$11</f>
        <v>42370</v>
      </c>
      <c r="J16" s="76">
        <f>IF($H16=J$3,$F16,)*тех!X$6</f>
        <v>0</v>
      </c>
      <c r="K16" s="76">
        <f>IF($H16=K$3,$F16,)*тех!Y$6</f>
        <v>0</v>
      </c>
      <c r="L16" s="76">
        <f>IF($H16=L$3,$F16,)*тех!Z$6</f>
        <v>0</v>
      </c>
      <c r="M16" s="76">
        <f>IF($H16=M$3,$F16,)*тех!AA$6</f>
        <v>0</v>
      </c>
      <c r="N16" s="76">
        <f>IF($H16=N$3,$F16,)*тех!AB$6</f>
        <v>0</v>
      </c>
      <c r="O16" s="76">
        <f>IF($H16=O$3,$F16,)*тех!AC$6</f>
        <v>0</v>
      </c>
      <c r="P16" s="64">
        <f>IF(OR(P$3=DATE(YEAR($H16),MONTH($H16)+$G16,1),P$3=DATE(YEAR($H16),MONTH($H16)+$G16*2,1),P$3=DATE(YEAR($H16),MONTH($H16)+$G16*3,1),P$3=DATE(YEAR($H16),MONTH($H16)+$G16*4,1),P$3=DATE(YEAR($H16),MONTH($H16)+$G16*5,1),P$3=DATE(YEAR($H16),MONTH($H16)+$G16*6,1),P$3=DATE(YEAR($H16),MONTH($H16)+$G16*7,1),P$3=DATE(YEAR($H16),MONTH($H16)+$G16*8,1),P$3=DATE(YEAR($H16),MONTH($H16)+$G16*9,1),P$3=DATE(YEAR($H16),MONTH($H16)+$G16*10,1)),$F16*тех!AD$10*тех!AD$6,)</f>
        <v>0</v>
      </c>
      <c r="Q16" s="64">
        <f>IF(OR(Q$3=DATE(YEAR($H16),MONTH($H16)+$G16,1),Q$3=DATE(YEAR($H16),MONTH($H16)+$G16*2,1),Q$3=DATE(YEAR($H16),MONTH($H16)+$G16*3,1),Q$3=DATE(YEAR($H16),MONTH($H16)+$G16*4,1),Q$3=DATE(YEAR($H16),MONTH($H16)+$G16*5,1),Q$3=DATE(YEAR($H16),MONTH($H16)+$G16*6,1),Q$3=DATE(YEAR($H16),MONTH($H16)+$G16*7,1),Q$3=DATE(YEAR($H16),MONTH($H16)+$G16*8,1),Q$3=DATE(YEAR($H16),MONTH($H16)+$G16*9,1),Q$3=DATE(YEAR($H16),MONTH($H16)+$G16*10,1)),$F16*тех!AE$10*тех!AE$6,)</f>
        <v>0</v>
      </c>
      <c r="R16" s="64">
        <f>IF(OR(R$3=DATE(YEAR($H16),MONTH($H16)+$G16,1),R$3=DATE(YEAR($H16),MONTH($H16)+$G16*2,1),R$3=DATE(YEAR($H16),MONTH($H16)+$G16*3,1),R$3=DATE(YEAR($H16),MONTH($H16)+$G16*4,1),R$3=DATE(YEAR($H16),MONTH($H16)+$G16*5,1),R$3=DATE(YEAR($H16),MONTH($H16)+$G16*6,1),R$3=DATE(YEAR($H16),MONTH($H16)+$G16*7,1),R$3=DATE(YEAR($H16),MONTH($H16)+$G16*8,1),R$3=DATE(YEAR($H16),MONTH($H16)+$G16*9,1),R$3=DATE(YEAR($H16),MONTH($H16)+$G16*10,1)),$F16*тех!AF$10*тех!AF$6,)</f>
        <v>0</v>
      </c>
      <c r="S16" s="64">
        <f>IF(OR(S$3=DATE(YEAR($H16),MONTH($H16)+$G16,1),S$3=DATE(YEAR($H16),MONTH($H16)+$G16*2,1),S$3=DATE(YEAR($H16),MONTH($H16)+$G16*3,1),S$3=DATE(YEAR($H16),MONTH($H16)+$G16*4,1),S$3=DATE(YEAR($H16),MONTH($H16)+$G16*5,1),S$3=DATE(YEAR($H16),MONTH($H16)+$G16*6,1),S$3=DATE(YEAR($H16),MONTH($H16)+$G16*7,1),S$3=DATE(YEAR($H16),MONTH($H16)+$G16*8,1),S$3=DATE(YEAR($H16),MONTH($H16)+$G16*9,1),S$3=DATE(YEAR($H16),MONTH($H16)+$G16*10,1)),$F16*тех!AG$10*тех!AG$6,)</f>
        <v>0</v>
      </c>
      <c r="T16" s="64">
        <f>IF(OR(T$3=DATE(YEAR($H16),MONTH($H16)+$G16,1),T$3=DATE(YEAR($H16),MONTH($H16)+$G16*2,1),T$3=DATE(YEAR($H16),MONTH($H16)+$G16*3,1),T$3=DATE(YEAR($H16),MONTH($H16)+$G16*4,1),T$3=DATE(YEAR($H16),MONTH($H16)+$G16*5,1),T$3=DATE(YEAR($H16),MONTH($H16)+$G16*6,1),T$3=DATE(YEAR($H16),MONTH($H16)+$G16*7,1),T$3=DATE(YEAR($H16),MONTH($H16)+$G16*8,1),T$3=DATE(YEAR($H16),MONTH($H16)+$G16*9,1),T$3=DATE(YEAR($H16),MONTH($H16)+$G16*10,1)),$F16*тех!AH$10*тех!AH$6,)</f>
        <v>0</v>
      </c>
      <c r="U16" s="64">
        <f>IF(OR(U$3=DATE(YEAR($H16),MONTH($H16)+$G16,1),U$3=DATE(YEAR($H16),MONTH($H16)+$G16*2,1),U$3=DATE(YEAR($H16),MONTH($H16)+$G16*3,1),U$3=DATE(YEAR($H16),MONTH($H16)+$G16*4,1),U$3=DATE(YEAR($H16),MONTH($H16)+$G16*5,1),U$3=DATE(YEAR($H16),MONTH($H16)+$G16*6,1),U$3=DATE(YEAR($H16),MONTH($H16)+$G16*7,1),U$3=DATE(YEAR($H16),MONTH($H16)+$G16*8,1),U$3=DATE(YEAR($H16),MONTH($H16)+$G16*9,1),U$3=DATE(YEAR($H16),MONTH($H16)+$G16*10,1)),$F16*тех!AI$10*тех!AI$6,)</f>
        <v>0</v>
      </c>
      <c r="V16" s="64">
        <f>IF(OR(V$3=DATE(YEAR($H16),MONTH($H16)+$G16,1),V$3=DATE(YEAR($H16),MONTH($H16)+$G16*2,1),V$3=DATE(YEAR($H16),MONTH($H16)+$G16*3,1),V$3=DATE(YEAR($H16),MONTH($H16)+$G16*4,1),V$3=DATE(YEAR($H16),MONTH($H16)+$G16*5,1),V$3=DATE(YEAR($H16),MONTH($H16)+$G16*6,1),V$3=DATE(YEAR($H16),MONTH($H16)+$G16*7,1),V$3=DATE(YEAR($H16),MONTH($H16)+$G16*8,1),V$3=DATE(YEAR($H16),MONTH($H16)+$G16*9,1),V$3=DATE(YEAR($H16),MONTH($H16)+$G16*10,1)),$F16*тех!AJ$10*тех!AJ$6,)</f>
        <v>0</v>
      </c>
      <c r="W16" s="64">
        <f>IF(OR(W$3=DATE(YEAR($H16),MONTH($H16)+$G16,1),W$3=DATE(YEAR($H16),MONTH($H16)+$G16*2,1),W$3=DATE(YEAR($H16),MONTH($H16)+$G16*3,1),W$3=DATE(YEAR($H16),MONTH($H16)+$G16*4,1),W$3=DATE(YEAR($H16),MONTH($H16)+$G16*5,1),W$3=DATE(YEAR($H16),MONTH($H16)+$G16*6,1),W$3=DATE(YEAR($H16),MONTH($H16)+$G16*7,1),W$3=DATE(YEAR($H16),MONTH($H16)+$G16*8,1),W$3=DATE(YEAR($H16),MONTH($H16)+$G16*9,1),W$3=DATE(YEAR($H16),MONTH($H16)+$G16*10,1)),$F16*тех!AK$10*тех!AK$6,)</f>
        <v>0</v>
      </c>
      <c r="X16" s="64">
        <f>IF(OR(X$3=DATE(YEAR($H16),MONTH($H16)+$G16,1),X$3=DATE(YEAR($H16),MONTH($H16)+$G16*2,1),X$3=DATE(YEAR($H16),MONTH($H16)+$G16*3,1),X$3=DATE(YEAR($H16),MONTH($H16)+$G16*4,1),X$3=DATE(YEAR($H16),MONTH($H16)+$G16*5,1),X$3=DATE(YEAR($H16),MONTH($H16)+$G16*6,1),X$3=DATE(YEAR($H16),MONTH($H16)+$G16*7,1),X$3=DATE(YEAR($H16),MONTH($H16)+$G16*8,1),X$3=DATE(YEAR($H16),MONTH($H16)+$G16*9,1),X$3=DATE(YEAR($H16),MONTH($H16)+$G16*10,1)),$F16*тех!AL$10*тех!AL$6,)</f>
        <v>0</v>
      </c>
      <c r="Y16" s="64">
        <f>IF(OR(Y$3=DATE(YEAR($H16),MONTH($H16)+$G16,1),Y$3=DATE(YEAR($H16),MONTH($H16)+$G16*2,1),Y$3=DATE(YEAR($H16),MONTH($H16)+$G16*3,1),Y$3=DATE(YEAR($H16),MONTH($H16)+$G16*4,1),Y$3=DATE(YEAR($H16),MONTH($H16)+$G16*5,1),Y$3=DATE(YEAR($H16),MONTH($H16)+$G16*6,1),Y$3=DATE(YEAR($H16),MONTH($H16)+$G16*7,1),Y$3=DATE(YEAR($H16),MONTH($H16)+$G16*8,1),Y$3=DATE(YEAR($H16),MONTH($H16)+$G16*9,1),Y$3=DATE(YEAR($H16),MONTH($H16)+$G16*10,1)),$F16*тех!AM$10*тех!AM$6,)</f>
        <v>0</v>
      </c>
      <c r="Z16" s="64">
        <f>IF(OR(Z$3=DATE(YEAR($H16),MONTH($H16)+$G16,1),Z$3=DATE(YEAR($H16),MONTH($H16)+$G16*2,1),Z$3=DATE(YEAR($H16),MONTH($H16)+$G16*3,1),Z$3=DATE(YEAR($H16),MONTH($H16)+$G16*4,1),Z$3=DATE(YEAR($H16),MONTH($H16)+$G16*5,1),Z$3=DATE(YEAR($H16),MONTH($H16)+$G16*6,1),Z$3=DATE(YEAR($H16),MONTH($H16)+$G16*7,1),Z$3=DATE(YEAR($H16),MONTH($H16)+$G16*8,1),Z$3=DATE(YEAR($H16),MONTH($H16)+$G16*9,1),Z$3=DATE(YEAR($H16),MONTH($H16)+$G16*10,1)),$F16*тех!AN$10*тех!AN$6,)</f>
        <v>0</v>
      </c>
      <c r="AA16" s="64">
        <f>IF(OR(AA$3=DATE(YEAR($H16),MONTH($H16)+$G16,1),AA$3=DATE(YEAR($H16),MONTH($H16)+$G16*2,1),AA$3=DATE(YEAR($H16),MONTH($H16)+$G16*3,1),AA$3=DATE(YEAR($H16),MONTH($H16)+$G16*4,1),AA$3=DATE(YEAR($H16),MONTH($H16)+$G16*5,1),AA$3=DATE(YEAR($H16),MONTH($H16)+$G16*6,1),AA$3=DATE(YEAR($H16),MONTH($H16)+$G16*7,1),AA$3=DATE(YEAR($H16),MONTH($H16)+$G16*8,1),AA$3=DATE(YEAR($H16),MONTH($H16)+$G16*9,1),AA$3=DATE(YEAR($H16),MONTH($H16)+$G16*10,1)),$F16*тех!AO$10*тех!AO$6,)</f>
        <v>0</v>
      </c>
      <c r="AB16" s="64">
        <f>IF(OR(AB$3=DATE(YEAR($H16),MONTH($H16)+$G16,1),AB$3=DATE(YEAR($H16),MONTH($H16)+$G16*2,1),AB$3=DATE(YEAR($H16),MONTH($H16)+$G16*3,1),AB$3=DATE(YEAR($H16),MONTH($H16)+$G16*4,1),AB$3=DATE(YEAR($H16),MONTH($H16)+$G16*5,1),AB$3=DATE(YEAR($H16),MONTH($H16)+$G16*6,1),AB$3=DATE(YEAR($H16),MONTH($H16)+$G16*7,1),AB$3=DATE(YEAR($H16),MONTH($H16)+$G16*8,1),AB$3=DATE(YEAR($H16),MONTH($H16)+$G16*9,1),AB$3=DATE(YEAR($H16),MONTH($H16)+$G16*10,1)),$F16*тех!AP$10*тех!AP$6,)</f>
        <v>0</v>
      </c>
      <c r="AC16" s="64">
        <f>IF(OR(AC$3=DATE(YEAR($H16),MONTH($H16)+$G16,1),AC$3=DATE(YEAR($H16),MONTH($H16)+$G16*2,1),AC$3=DATE(YEAR($H16),MONTH($H16)+$G16*3,1),AC$3=DATE(YEAR($H16),MONTH($H16)+$G16*4,1),AC$3=DATE(YEAR($H16),MONTH($H16)+$G16*5,1),AC$3=DATE(YEAR($H16),MONTH($H16)+$G16*6,1),AC$3=DATE(YEAR($H16),MONTH($H16)+$G16*7,1),AC$3=DATE(YEAR($H16),MONTH($H16)+$G16*8,1),AC$3=DATE(YEAR($H16),MONTH($H16)+$G16*9,1),AC$3=DATE(YEAR($H16),MONTH($H16)+$G16*10,1)),$F16*тех!AQ$10*тех!AQ$6,)</f>
        <v>0</v>
      </c>
      <c r="AD16" s="64">
        <f>IF(OR(AD$3=DATE(YEAR($H16),MONTH($H16)+$G16,1),AD$3=DATE(YEAR($H16),MONTH($H16)+$G16*2,1),AD$3=DATE(YEAR($H16),MONTH($H16)+$G16*3,1),AD$3=DATE(YEAR($H16),MONTH($H16)+$G16*4,1),AD$3=DATE(YEAR($H16),MONTH($H16)+$G16*5,1),AD$3=DATE(YEAR($H16),MONTH($H16)+$G16*6,1),AD$3=DATE(YEAR($H16),MONTH($H16)+$G16*7,1),AD$3=DATE(YEAR($H16),MONTH($H16)+$G16*8,1),AD$3=DATE(YEAR($H16),MONTH($H16)+$G16*9,1),AD$3=DATE(YEAR($H16),MONTH($H16)+$G16*10,1)),$F16*тех!AR$10*тех!AR$6,)</f>
        <v>0</v>
      </c>
      <c r="AE16" s="64">
        <f>IF(OR(AE$3=DATE(YEAR($H16),MONTH($H16)+$G16,1),AE$3=DATE(YEAR($H16),MONTH($H16)+$G16*2,1),AE$3=DATE(YEAR($H16),MONTH($H16)+$G16*3,1),AE$3=DATE(YEAR($H16),MONTH($H16)+$G16*4,1),AE$3=DATE(YEAR($H16),MONTH($H16)+$G16*5,1),AE$3=DATE(YEAR($H16),MONTH($H16)+$G16*6,1),AE$3=DATE(YEAR($H16),MONTH($H16)+$G16*7,1),AE$3=DATE(YEAR($H16),MONTH($H16)+$G16*8,1),AE$3=DATE(YEAR($H16),MONTH($H16)+$G16*9,1),AE$3=DATE(YEAR($H16),MONTH($H16)+$G16*10,1)),$F16*тех!AS$10*тех!AS$6,)</f>
        <v>0</v>
      </c>
      <c r="AF16" s="64">
        <f>IF(OR(AF$3=DATE(YEAR($H16),MONTH($H16)+$G16,1),AF$3=DATE(YEAR($H16),MONTH($H16)+$G16*2,1),AF$3=DATE(YEAR($H16),MONTH($H16)+$G16*3,1),AF$3=DATE(YEAR($H16),MONTH($H16)+$G16*4,1),AF$3=DATE(YEAR($H16),MONTH($H16)+$G16*5,1),AF$3=DATE(YEAR($H16),MONTH($H16)+$G16*6,1),AF$3=DATE(YEAR($H16),MONTH($H16)+$G16*7,1),AF$3=DATE(YEAR($H16),MONTH($H16)+$G16*8,1),AF$3=DATE(YEAR($H16),MONTH($H16)+$G16*9,1),AF$3=DATE(YEAR($H16),MONTH($H16)+$G16*10,1)),$F16*тех!AT$10*тех!AT$6,)</f>
        <v>0</v>
      </c>
      <c r="AG16" s="64">
        <f>IF(OR(AG$3=DATE(YEAR($H16),MONTH($H16)+$G16,1),AG$3=DATE(YEAR($H16),MONTH($H16)+$G16*2,1),AG$3=DATE(YEAR($H16),MONTH($H16)+$G16*3,1),AG$3=DATE(YEAR($H16),MONTH($H16)+$G16*4,1),AG$3=DATE(YEAR($H16),MONTH($H16)+$G16*5,1),AG$3=DATE(YEAR($H16),MONTH($H16)+$G16*6,1),AG$3=DATE(YEAR($H16),MONTH($H16)+$G16*7,1),AG$3=DATE(YEAR($H16),MONTH($H16)+$G16*8,1),AG$3=DATE(YEAR($H16),MONTH($H16)+$G16*9,1),AG$3=DATE(YEAR($H16),MONTH($H16)+$G16*10,1)),$F16*тех!AU$10*тех!AU$6,)</f>
        <v>0</v>
      </c>
      <c r="AH16" s="64">
        <f>IF(OR(AH$3=DATE(YEAR($H16),MONTH($H16)+$G16,1),AH$3=DATE(YEAR($H16),MONTH($H16)+$G16*2,1),AH$3=DATE(YEAR($H16),MONTH($H16)+$G16*3,1),AH$3=DATE(YEAR($H16),MONTH($H16)+$G16*4,1),AH$3=DATE(YEAR($H16),MONTH($H16)+$G16*5,1),AH$3=DATE(YEAR($H16),MONTH($H16)+$G16*6,1),AH$3=DATE(YEAR($H16),MONTH($H16)+$G16*7,1),AH$3=DATE(YEAR($H16),MONTH($H16)+$G16*8,1),AH$3=DATE(YEAR($H16),MONTH($H16)+$G16*9,1),AH$3=DATE(YEAR($H16),MONTH($H16)+$G16*10,1)),$F16*тех!AV$10*тех!AV$6,)</f>
        <v>0</v>
      </c>
      <c r="AI16" s="64">
        <f>IF(OR(AI$3=DATE(YEAR($H16),MONTH($H16)+$G16,1),AI$3=DATE(YEAR($H16),MONTH($H16)+$G16*2,1),AI$3=DATE(YEAR($H16),MONTH($H16)+$G16*3,1),AI$3=DATE(YEAR($H16),MONTH($H16)+$G16*4,1),AI$3=DATE(YEAR($H16),MONTH($H16)+$G16*5,1),AI$3=DATE(YEAR($H16),MONTH($H16)+$G16*6,1),AI$3=DATE(YEAR($H16),MONTH($H16)+$G16*7,1),AI$3=DATE(YEAR($H16),MONTH($H16)+$G16*8,1),AI$3=DATE(YEAR($H16),MONTH($H16)+$G16*9,1),AI$3=DATE(YEAR($H16),MONTH($H16)+$G16*10,1)),$F16*тех!AW$10*тех!AW$6,)</f>
        <v>0</v>
      </c>
      <c r="AJ16" s="64">
        <f>IF(OR(AJ$3=DATE(YEAR($H16),MONTH($H16)+$G16,1),AJ$3=DATE(YEAR($H16),MONTH($H16)+$G16*2,1),AJ$3=DATE(YEAR($H16),MONTH($H16)+$G16*3,1),AJ$3=DATE(YEAR($H16),MONTH($H16)+$G16*4,1),AJ$3=DATE(YEAR($H16),MONTH($H16)+$G16*5,1),AJ$3=DATE(YEAR($H16),MONTH($H16)+$G16*6,1),AJ$3=DATE(YEAR($H16),MONTH($H16)+$G16*7,1),AJ$3=DATE(YEAR($H16),MONTH($H16)+$G16*8,1),AJ$3=DATE(YEAR($H16),MONTH($H16)+$G16*9,1),AJ$3=DATE(YEAR($H16),MONTH($H16)+$G16*10,1)),$F16*тех!AX$10*тех!AX$6,)</f>
        <v>0</v>
      </c>
      <c r="AK16" s="64">
        <f>IF(OR(AK$3=DATE(YEAR($H16),MONTH($H16)+$G16,1),AK$3=DATE(YEAR($H16),MONTH($H16)+$G16*2,1),AK$3=DATE(YEAR($H16),MONTH($H16)+$G16*3,1),AK$3=DATE(YEAR($H16),MONTH($H16)+$G16*4,1),AK$3=DATE(YEAR($H16),MONTH($H16)+$G16*5,1),AK$3=DATE(YEAR($H16),MONTH($H16)+$G16*6,1),AK$3=DATE(YEAR($H16),MONTH($H16)+$G16*7,1),AK$3=DATE(YEAR($H16),MONTH($H16)+$G16*8,1),AK$3=DATE(YEAR($H16),MONTH($H16)+$G16*9,1),AK$3=DATE(YEAR($H16),MONTH($H16)+$G16*10,1)),$F16*тех!AY$10*тех!AY$6,)</f>
        <v>0</v>
      </c>
      <c r="AL16" s="64">
        <f>IF(OR(AL$3=DATE(YEAR($H16),MONTH($H16)+$G16,1),AL$3=DATE(YEAR($H16),MONTH($H16)+$G16*2,1),AL$3=DATE(YEAR($H16),MONTH($H16)+$G16*3,1),AL$3=DATE(YEAR($H16),MONTH($H16)+$G16*4,1),AL$3=DATE(YEAR($H16),MONTH($H16)+$G16*5,1),AL$3=DATE(YEAR($H16),MONTH($H16)+$G16*6,1),AL$3=DATE(YEAR($H16),MONTH($H16)+$G16*7,1),AL$3=DATE(YEAR($H16),MONTH($H16)+$G16*8,1),AL$3=DATE(YEAR($H16),MONTH($H16)+$G16*9,1),AL$3=DATE(YEAR($H16),MONTH($H16)+$G16*10,1)),$F16*тех!AZ$10*тех!AZ$6,)</f>
        <v>0</v>
      </c>
      <c r="AM16" s="64">
        <f>IF(OR(AM$3=DATE(YEAR($H16),MONTH($H16)+$G16,1),AM$3=DATE(YEAR($H16),MONTH($H16)+$G16*2,1),AM$3=DATE(YEAR($H16),MONTH($H16)+$G16*3,1),AM$3=DATE(YEAR($H16),MONTH($H16)+$G16*4,1),AM$3=DATE(YEAR($H16),MONTH($H16)+$G16*5,1),AM$3=DATE(YEAR($H16),MONTH($H16)+$G16*6,1),AM$3=DATE(YEAR($H16),MONTH($H16)+$G16*7,1),AM$3=DATE(YEAR($H16),MONTH($H16)+$G16*8,1),AM$3=DATE(YEAR($H16),MONTH($H16)+$G16*9,1),AM$3=DATE(YEAR($H16),MONTH($H16)+$G16*10,1)),$F16*тех!BA$10*тех!BA$6,)</f>
        <v>0</v>
      </c>
      <c r="AN16" s="64">
        <f>IF(OR(AN$3=DATE(YEAR($H16),MONTH($H16)+$G16,1),AN$3=DATE(YEAR($H16),MONTH($H16)+$G16*2,1),AN$3=DATE(YEAR($H16),MONTH($H16)+$G16*3,1),AN$3=DATE(YEAR($H16),MONTH($H16)+$G16*4,1),AN$3=DATE(YEAR($H16),MONTH($H16)+$G16*5,1),AN$3=DATE(YEAR($H16),MONTH($H16)+$G16*6,1),AN$3=DATE(YEAR($H16),MONTH($H16)+$G16*7,1),AN$3=DATE(YEAR($H16),MONTH($H16)+$G16*8,1),AN$3=DATE(YEAR($H16),MONTH($H16)+$G16*9,1),AN$3=DATE(YEAR($H16),MONTH($H16)+$G16*10,1)),$F16*тех!BB$10*тех!BB$6,)</f>
        <v>0</v>
      </c>
      <c r="AO16" s="64">
        <f>IF(OR(AO$3=DATE(YEAR($H16),MONTH($H16)+$G16,1),AO$3=DATE(YEAR($H16),MONTH($H16)+$G16*2,1),AO$3=DATE(YEAR($H16),MONTH($H16)+$G16*3,1),AO$3=DATE(YEAR($H16),MONTH($H16)+$G16*4,1),AO$3=DATE(YEAR($H16),MONTH($H16)+$G16*5,1),AO$3=DATE(YEAR($H16),MONTH($H16)+$G16*6,1),AO$3=DATE(YEAR($H16),MONTH($H16)+$G16*7,1),AO$3=DATE(YEAR($H16),MONTH($H16)+$G16*8,1),AO$3=DATE(YEAR($H16),MONTH($H16)+$G16*9,1),AO$3=DATE(YEAR($H16),MONTH($H16)+$G16*10,1)),$F16*тех!BC$10*тех!BC$6,)</f>
        <v>0</v>
      </c>
      <c r="AP16" s="64">
        <f>IF(OR(AP$3=DATE(YEAR($H16),MONTH($H16)+$G16,1),AP$3=DATE(YEAR($H16),MONTH($H16)+$G16*2,1),AP$3=DATE(YEAR($H16),MONTH($H16)+$G16*3,1),AP$3=DATE(YEAR($H16),MONTH($H16)+$G16*4,1),AP$3=DATE(YEAR($H16),MONTH($H16)+$G16*5,1),AP$3=DATE(YEAR($H16),MONTH($H16)+$G16*6,1),AP$3=DATE(YEAR($H16),MONTH($H16)+$G16*7,1),AP$3=DATE(YEAR($H16),MONTH($H16)+$G16*8,1),AP$3=DATE(YEAR($H16),MONTH($H16)+$G16*9,1),AP$3=DATE(YEAR($H16),MONTH($H16)+$G16*10,1)),$F16*тех!BD$10*тех!BD$6,)</f>
        <v>0</v>
      </c>
      <c r="AQ16" s="64">
        <f>IF(OR(AQ$3=DATE(YEAR($H16),MONTH($H16)+$G16,1),AQ$3=DATE(YEAR($H16),MONTH($H16)+$G16*2,1),AQ$3=DATE(YEAR($H16),MONTH($H16)+$G16*3,1),AQ$3=DATE(YEAR($H16),MONTH($H16)+$G16*4,1),AQ$3=DATE(YEAR($H16),MONTH($H16)+$G16*5,1),AQ$3=DATE(YEAR($H16),MONTH($H16)+$G16*6,1),AQ$3=DATE(YEAR($H16),MONTH($H16)+$G16*7,1),AQ$3=DATE(YEAR($H16),MONTH($H16)+$G16*8,1),AQ$3=DATE(YEAR($H16),MONTH($H16)+$G16*9,1),AQ$3=DATE(YEAR($H16),MONTH($H16)+$G16*10,1)),$F16*тех!BE$10*тех!BE$6,)</f>
        <v>0</v>
      </c>
      <c r="AR16" s="64">
        <f>IF(OR(AR$3=DATE(YEAR($H16),MONTH($H16)+$G16,1),AR$3=DATE(YEAR($H16),MONTH($H16)+$G16*2,1),AR$3=DATE(YEAR($H16),MONTH($H16)+$G16*3,1),AR$3=DATE(YEAR($H16),MONTH($H16)+$G16*4,1),AR$3=DATE(YEAR($H16),MONTH($H16)+$G16*5,1),AR$3=DATE(YEAR($H16),MONTH($H16)+$G16*6,1),AR$3=DATE(YEAR($H16),MONTH($H16)+$G16*7,1),AR$3=DATE(YEAR($H16),MONTH($H16)+$G16*8,1),AR$3=DATE(YEAR($H16),MONTH($H16)+$G16*9,1),AR$3=DATE(YEAR($H16),MONTH($H16)+$G16*10,1)),$F16*тех!BF$10*тех!BF$6,)</f>
        <v>0</v>
      </c>
      <c r="AS16" s="64">
        <f>IF(OR(AS$3=DATE(YEAR($H16),MONTH($H16)+$G16,1),AS$3=DATE(YEAR($H16),MONTH($H16)+$G16*2,1),AS$3=DATE(YEAR($H16),MONTH($H16)+$G16*3,1),AS$3=DATE(YEAR($H16),MONTH($H16)+$G16*4,1),AS$3=DATE(YEAR($H16),MONTH($H16)+$G16*5,1),AS$3=DATE(YEAR($H16),MONTH($H16)+$G16*6,1),AS$3=DATE(YEAR($H16),MONTH($H16)+$G16*7,1),AS$3=DATE(YEAR($H16),MONTH($H16)+$G16*8,1),AS$3=DATE(YEAR($H16),MONTH($H16)+$G16*9,1),AS$3=DATE(YEAR($H16),MONTH($H16)+$G16*10,1)),$F16*тех!BG$10*тех!BG$6,)</f>
        <v>0</v>
      </c>
      <c r="AT16" s="64">
        <f>IF(OR(AT$3=DATE(YEAR($H16),MONTH($H16)+$G16,1),AT$3=DATE(YEAR($H16),MONTH($H16)+$G16*2,1),AT$3=DATE(YEAR($H16),MONTH($H16)+$G16*3,1),AT$3=DATE(YEAR($H16),MONTH($H16)+$G16*4,1),AT$3=DATE(YEAR($H16),MONTH($H16)+$G16*5,1),AT$3=DATE(YEAR($H16),MONTH($H16)+$G16*6,1),AT$3=DATE(YEAR($H16),MONTH($H16)+$G16*7,1),AT$3=DATE(YEAR($H16),MONTH($H16)+$G16*8,1),AT$3=DATE(YEAR($H16),MONTH($H16)+$G16*9,1),AT$3=DATE(YEAR($H16),MONTH($H16)+$G16*10,1)),$F16*тех!BH$10*тех!BH$6,)</f>
        <v>0</v>
      </c>
      <c r="AU16" s="64">
        <f>IF(OR(AU$3=DATE(YEAR($H16),MONTH($H16)+$G16,1),AU$3=DATE(YEAR($H16),MONTH($H16)+$G16*2,1),AU$3=DATE(YEAR($H16),MONTH($H16)+$G16*3,1),AU$3=DATE(YEAR($H16),MONTH($H16)+$G16*4,1),AU$3=DATE(YEAR($H16),MONTH($H16)+$G16*5,1),AU$3=DATE(YEAR($H16),MONTH($H16)+$G16*6,1),AU$3=DATE(YEAR($H16),MONTH($H16)+$G16*7,1),AU$3=DATE(YEAR($H16),MONTH($H16)+$G16*8,1),AU$3=DATE(YEAR($H16),MONTH($H16)+$G16*9,1),AU$3=DATE(YEAR($H16),MONTH($H16)+$G16*10,1)),$F16*тех!BI$10*тех!BI$6,)</f>
        <v>0</v>
      </c>
      <c r="AV16" s="64">
        <f>IF(OR(AV$3=DATE(YEAR($H16),MONTH($H16)+$G16,1),AV$3=DATE(YEAR($H16),MONTH($H16)+$G16*2,1),AV$3=DATE(YEAR($H16),MONTH($H16)+$G16*3,1),AV$3=DATE(YEAR($H16),MONTH($H16)+$G16*4,1),AV$3=DATE(YEAR($H16),MONTH($H16)+$G16*5,1),AV$3=DATE(YEAR($H16),MONTH($H16)+$G16*6,1),AV$3=DATE(YEAR($H16),MONTH($H16)+$G16*7,1),AV$3=DATE(YEAR($H16),MONTH($H16)+$G16*8,1),AV$3=DATE(YEAR($H16),MONTH($H16)+$G16*9,1),AV$3=DATE(YEAR($H16),MONTH($H16)+$G16*10,1)),$F16*тех!BJ$10*тех!BJ$6,)</f>
        <v>0</v>
      </c>
      <c r="AW16" s="64">
        <f>IF(OR(AW$3=DATE(YEAR($H16),MONTH($H16)+$G16,1),AW$3=DATE(YEAR($H16),MONTH($H16)+$G16*2,1),AW$3=DATE(YEAR($H16),MONTH($H16)+$G16*3,1),AW$3=DATE(YEAR($H16),MONTH($H16)+$G16*4,1),AW$3=DATE(YEAR($H16),MONTH($H16)+$G16*5,1),AW$3=DATE(YEAR($H16),MONTH($H16)+$G16*6,1),AW$3=DATE(YEAR($H16),MONTH($H16)+$G16*7,1),AW$3=DATE(YEAR($H16),MONTH($H16)+$G16*8,1),AW$3=DATE(YEAR($H16),MONTH($H16)+$G16*9,1),AW$3=DATE(YEAR($H16),MONTH($H16)+$G16*10,1)),$F16*тех!BK$10*тех!BK$6,)</f>
        <v>0</v>
      </c>
      <c r="AX16" s="64">
        <f>IF(OR(AX$3=DATE(YEAR($H16),MONTH($H16)+$G16,1),AX$3=DATE(YEAR($H16),MONTH($H16)+$G16*2,1),AX$3=DATE(YEAR($H16),MONTH($H16)+$G16*3,1),AX$3=DATE(YEAR($H16),MONTH($H16)+$G16*4,1),AX$3=DATE(YEAR($H16),MONTH($H16)+$G16*5,1),AX$3=DATE(YEAR($H16),MONTH($H16)+$G16*6,1),AX$3=DATE(YEAR($H16),MONTH($H16)+$G16*7,1),AX$3=DATE(YEAR($H16),MONTH($H16)+$G16*8,1),AX$3=DATE(YEAR($H16),MONTH($H16)+$G16*9,1),AX$3=DATE(YEAR($H16),MONTH($H16)+$G16*10,1)),$F16*тех!BL$10*тех!BL$6,)</f>
        <v>0</v>
      </c>
      <c r="AY16" s="64">
        <f>IF(OR(AY$3=DATE(YEAR($H16),MONTH($H16)+$G16,1),AY$3=DATE(YEAR($H16),MONTH($H16)+$G16*2,1),AY$3=DATE(YEAR($H16),MONTH($H16)+$G16*3,1),AY$3=DATE(YEAR($H16),MONTH($H16)+$G16*4,1),AY$3=DATE(YEAR($H16),MONTH($H16)+$G16*5,1),AY$3=DATE(YEAR($H16),MONTH($H16)+$G16*6,1),AY$3=DATE(YEAR($H16),MONTH($H16)+$G16*7,1),AY$3=DATE(YEAR($H16),MONTH($H16)+$G16*8,1),AY$3=DATE(YEAR($H16),MONTH($H16)+$G16*9,1),AY$3=DATE(YEAR($H16),MONTH($H16)+$G16*10,1)),$F16*тех!BM$10*тех!BM$6,)</f>
        <v>0</v>
      </c>
      <c r="AZ16" s="64">
        <f>IF(OR(AZ$3=DATE(YEAR($H16),MONTH($H16)+$G16,1),AZ$3=DATE(YEAR($H16),MONTH($H16)+$G16*2,1),AZ$3=DATE(YEAR($H16),MONTH($H16)+$G16*3,1),AZ$3=DATE(YEAR($H16),MONTH($H16)+$G16*4,1),AZ$3=DATE(YEAR($H16),MONTH($H16)+$G16*5,1),AZ$3=DATE(YEAR($H16),MONTH($H16)+$G16*6,1),AZ$3=DATE(YEAR($H16),MONTH($H16)+$G16*7,1),AZ$3=DATE(YEAR($H16),MONTH($H16)+$G16*8,1),AZ$3=DATE(YEAR($H16),MONTH($H16)+$G16*9,1),AZ$3=DATE(YEAR($H16),MONTH($H16)+$G16*10,1)),$F16*тех!BN$10*тех!BN$6,)</f>
        <v>0</v>
      </c>
      <c r="BA16" s="64">
        <f>IF(OR(BA$3=DATE(YEAR($H16),MONTH($H16)+$G16,1),BA$3=DATE(YEAR($H16),MONTH($H16)+$G16*2,1),BA$3=DATE(YEAR($H16),MONTH($H16)+$G16*3,1),BA$3=DATE(YEAR($H16),MONTH($H16)+$G16*4,1),BA$3=DATE(YEAR($H16),MONTH($H16)+$G16*5,1),BA$3=DATE(YEAR($H16),MONTH($H16)+$G16*6,1),BA$3=DATE(YEAR($H16),MONTH($H16)+$G16*7,1),BA$3=DATE(YEAR($H16),MONTH($H16)+$G16*8,1),BA$3=DATE(YEAR($H16),MONTH($H16)+$G16*9,1),BA$3=DATE(YEAR($H16),MONTH($H16)+$G16*10,1)),$F16*тех!BO$10*тех!BO$6,)</f>
        <v>0</v>
      </c>
      <c r="BB16" s="64">
        <f>IF(OR(BB$3=DATE(YEAR($H16),MONTH($H16)+$G16,1),BB$3=DATE(YEAR($H16),MONTH($H16)+$G16*2,1),BB$3=DATE(YEAR($H16),MONTH($H16)+$G16*3,1),BB$3=DATE(YEAR($H16),MONTH($H16)+$G16*4,1),BB$3=DATE(YEAR($H16),MONTH($H16)+$G16*5,1),BB$3=DATE(YEAR($H16),MONTH($H16)+$G16*6,1),BB$3=DATE(YEAR($H16),MONTH($H16)+$G16*7,1),BB$3=DATE(YEAR($H16),MONTH($H16)+$G16*8,1),BB$3=DATE(YEAR($H16),MONTH($H16)+$G16*9,1),BB$3=DATE(YEAR($H16),MONTH($H16)+$G16*10,1)),$F16*тех!BP$10*тех!BP$6,)</f>
        <v>0</v>
      </c>
      <c r="BC16" s="64">
        <f>IF(OR(BC$3=DATE(YEAR($H16),MONTH($H16)+$G16,1),BC$3=DATE(YEAR($H16),MONTH($H16)+$G16*2,1),BC$3=DATE(YEAR($H16),MONTH($H16)+$G16*3,1),BC$3=DATE(YEAR($H16),MONTH($H16)+$G16*4,1),BC$3=DATE(YEAR($H16),MONTH($H16)+$G16*5,1),BC$3=DATE(YEAR($H16),MONTH($H16)+$G16*6,1),BC$3=DATE(YEAR($H16),MONTH($H16)+$G16*7,1),BC$3=DATE(YEAR($H16),MONTH($H16)+$G16*8,1),BC$3=DATE(YEAR($H16),MONTH($H16)+$G16*9,1),BC$3=DATE(YEAR($H16),MONTH($H16)+$G16*10,1)),$F16*тех!BQ$10*тех!BQ$6,)</f>
        <v>0</v>
      </c>
      <c r="BD16" s="64">
        <f>IF(OR(BD$3=DATE(YEAR($H16),MONTH($H16)+$G16,1),BD$3=DATE(YEAR($H16),MONTH($H16)+$G16*2,1),BD$3=DATE(YEAR($H16),MONTH($H16)+$G16*3,1),BD$3=DATE(YEAR($H16),MONTH($H16)+$G16*4,1),BD$3=DATE(YEAR($H16),MONTH($H16)+$G16*5,1),BD$3=DATE(YEAR($H16),MONTH($H16)+$G16*6,1),BD$3=DATE(YEAR($H16),MONTH($H16)+$G16*7,1),BD$3=DATE(YEAR($H16),MONTH($H16)+$G16*8,1),BD$3=DATE(YEAR($H16),MONTH($H16)+$G16*9,1),BD$3=DATE(YEAR($H16),MONTH($H16)+$G16*10,1)),$F16*тех!BR$10*тех!BR$6,)</f>
        <v>0</v>
      </c>
      <c r="BE16" s="64">
        <f>IF(OR(BE$3=DATE(YEAR($H16),MONTH($H16)+$G16,1),BE$3=DATE(YEAR($H16),MONTH($H16)+$G16*2,1),BE$3=DATE(YEAR($H16),MONTH($H16)+$G16*3,1),BE$3=DATE(YEAR($H16),MONTH($H16)+$G16*4,1),BE$3=DATE(YEAR($H16),MONTH($H16)+$G16*5,1),BE$3=DATE(YEAR($H16),MONTH($H16)+$G16*6,1),BE$3=DATE(YEAR($H16),MONTH($H16)+$G16*7,1),BE$3=DATE(YEAR($H16),MONTH($H16)+$G16*8,1),BE$3=DATE(YEAR($H16),MONTH($H16)+$G16*9,1),BE$3=DATE(YEAR($H16),MONTH($H16)+$G16*10,1)),$F16*тех!BS$10*тех!BS$6,)</f>
        <v>0</v>
      </c>
      <c r="BF16" s="64">
        <f>IF(OR(BF$3=DATE(YEAR($H16),MONTH($H16)+$G16,1),BF$3=DATE(YEAR($H16),MONTH($H16)+$G16*2,1),BF$3=DATE(YEAR($H16),MONTH($H16)+$G16*3,1),BF$3=DATE(YEAR($H16),MONTH($H16)+$G16*4,1),BF$3=DATE(YEAR($H16),MONTH($H16)+$G16*5,1),BF$3=DATE(YEAR($H16),MONTH($H16)+$G16*6,1),BF$3=DATE(YEAR($H16),MONTH($H16)+$G16*7,1),BF$3=DATE(YEAR($H16),MONTH($H16)+$G16*8,1),BF$3=DATE(YEAR($H16),MONTH($H16)+$G16*9,1),BF$3=DATE(YEAR($H16),MONTH($H16)+$G16*10,1)),$F16*тех!BT$10*тех!BT$6,)</f>
        <v>0</v>
      </c>
      <c r="BG16" s="64">
        <f>IF(OR(BG$3=DATE(YEAR($H16),MONTH($H16)+$G16,1),BG$3=DATE(YEAR($H16),MONTH($H16)+$G16*2,1),BG$3=DATE(YEAR($H16),MONTH($H16)+$G16*3,1),BG$3=DATE(YEAR($H16),MONTH($H16)+$G16*4,1),BG$3=DATE(YEAR($H16),MONTH($H16)+$G16*5,1),BG$3=DATE(YEAR($H16),MONTH($H16)+$G16*6,1),BG$3=DATE(YEAR($H16),MONTH($H16)+$G16*7,1),BG$3=DATE(YEAR($H16),MONTH($H16)+$G16*8,1),BG$3=DATE(YEAR($H16),MONTH($H16)+$G16*9,1),BG$3=DATE(YEAR($H16),MONTH($H16)+$G16*10,1)),$F16*тех!BU$10*тех!BU$6,)</f>
        <v>0</v>
      </c>
      <c r="BH16" s="64">
        <f>IF(OR(BH$3=DATE(YEAR($H16),MONTH($H16)+$G16,1),BH$3=DATE(YEAR($H16),MONTH($H16)+$G16*2,1),BH$3=DATE(YEAR($H16),MONTH($H16)+$G16*3,1),BH$3=DATE(YEAR($H16),MONTH($H16)+$G16*4,1),BH$3=DATE(YEAR($H16),MONTH($H16)+$G16*5,1),BH$3=DATE(YEAR($H16),MONTH($H16)+$G16*6,1),BH$3=DATE(YEAR($H16),MONTH($H16)+$G16*7,1),BH$3=DATE(YEAR($H16),MONTH($H16)+$G16*8,1),BH$3=DATE(YEAR($H16),MONTH($H16)+$G16*9,1),BH$3=DATE(YEAR($H16),MONTH($H16)+$G16*10,1)),$F16*тех!BV$10*тех!BV$6,)</f>
        <v>0</v>
      </c>
      <c r="BI16" s="64">
        <f>IF(OR(BI$3=DATE(YEAR($H16),MONTH($H16)+$G16,1),BI$3=DATE(YEAR($H16),MONTH($H16)+$G16*2,1),BI$3=DATE(YEAR($H16),MONTH($H16)+$G16*3,1),BI$3=DATE(YEAR($H16),MONTH($H16)+$G16*4,1),BI$3=DATE(YEAR($H16),MONTH($H16)+$G16*5,1),BI$3=DATE(YEAR($H16),MONTH($H16)+$G16*6,1),BI$3=DATE(YEAR($H16),MONTH($H16)+$G16*7,1),BI$3=DATE(YEAR($H16),MONTH($H16)+$G16*8,1),BI$3=DATE(YEAR($H16),MONTH($H16)+$G16*9,1),BI$3=DATE(YEAR($H16),MONTH($H16)+$G16*10,1)),$F16*тех!BW$10*тех!BW$6,)</f>
        <v>0</v>
      </c>
      <c r="BJ16" s="64">
        <f>IF(OR(BJ$3=DATE(YEAR($H16),MONTH($H16)+$G16,1),BJ$3=DATE(YEAR($H16),MONTH($H16)+$G16*2,1),BJ$3=DATE(YEAR($H16),MONTH($H16)+$G16*3,1),BJ$3=DATE(YEAR($H16),MONTH($H16)+$G16*4,1),BJ$3=DATE(YEAR($H16),MONTH($H16)+$G16*5,1),BJ$3=DATE(YEAR($H16),MONTH($H16)+$G16*6,1),BJ$3=DATE(YEAR($H16),MONTH($H16)+$G16*7,1),BJ$3=DATE(YEAR($H16),MONTH($H16)+$G16*8,1),BJ$3=DATE(YEAR($H16),MONTH($H16)+$G16*9,1),BJ$3=DATE(YEAR($H16),MONTH($H16)+$G16*10,1)),$F16*тех!BX$10*тех!BX$6,)</f>
        <v>0</v>
      </c>
      <c r="BK16" s="64">
        <f>IF(OR(BK$3=DATE(YEAR($H16),MONTH($H16)+$G16,1),BK$3=DATE(YEAR($H16),MONTH($H16)+$G16*2,1),BK$3=DATE(YEAR($H16),MONTH($H16)+$G16*3,1),BK$3=DATE(YEAR($H16),MONTH($H16)+$G16*4,1),BK$3=DATE(YEAR($H16),MONTH($H16)+$G16*5,1),BK$3=DATE(YEAR($H16),MONTH($H16)+$G16*6,1),BK$3=DATE(YEAR($H16),MONTH($H16)+$G16*7,1),BK$3=DATE(YEAR($H16),MONTH($H16)+$G16*8,1),BK$3=DATE(YEAR($H16),MONTH($H16)+$G16*9,1),BK$3=DATE(YEAR($H16),MONTH($H16)+$G16*10,1)),$F16*тех!BY$10*тех!BY$6,)</f>
        <v>0</v>
      </c>
      <c r="BL16" s="64">
        <f>IF(OR(BL$3=DATE(YEAR($H16),MONTH($H16)+$G16,1),BL$3=DATE(YEAR($H16),MONTH($H16)+$G16*2,1),BL$3=DATE(YEAR($H16),MONTH($H16)+$G16*3,1),BL$3=DATE(YEAR($H16),MONTH($H16)+$G16*4,1),BL$3=DATE(YEAR($H16),MONTH($H16)+$G16*5,1),BL$3=DATE(YEAR($H16),MONTH($H16)+$G16*6,1),BL$3=DATE(YEAR($H16),MONTH($H16)+$G16*7,1),BL$3=DATE(YEAR($H16),MONTH($H16)+$G16*8,1),BL$3=DATE(YEAR($H16),MONTH($H16)+$G16*9,1),BL$3=DATE(YEAR($H16),MONTH($H16)+$G16*10,1)),$F16*тех!BZ$10*тех!BZ$6,)</f>
        <v>0</v>
      </c>
      <c r="BM16" s="64">
        <f>IF(OR(BM$3=DATE(YEAR($H16),MONTH($H16)+$G16,1),BM$3=DATE(YEAR($H16),MONTH($H16)+$G16*2,1),BM$3=DATE(YEAR($H16),MONTH($H16)+$G16*3,1),BM$3=DATE(YEAR($H16),MONTH($H16)+$G16*4,1),BM$3=DATE(YEAR($H16),MONTH($H16)+$G16*5,1),BM$3=DATE(YEAR($H16),MONTH($H16)+$G16*6,1),BM$3=DATE(YEAR($H16),MONTH($H16)+$G16*7,1),BM$3=DATE(YEAR($H16),MONTH($H16)+$G16*8,1),BM$3=DATE(YEAR($H16),MONTH($H16)+$G16*9,1),BM$3=DATE(YEAR($H16),MONTH($H16)+$G16*10,1)),$F16*тех!CA$10*тех!CA$6,)</f>
        <v>0</v>
      </c>
      <c r="BN16" s="64">
        <f>IF(OR(BN$3=DATE(YEAR($H16),MONTH($H16)+$G16,1),BN$3=DATE(YEAR($H16),MONTH($H16)+$G16*2,1),BN$3=DATE(YEAR($H16),MONTH($H16)+$G16*3,1),BN$3=DATE(YEAR($H16),MONTH($H16)+$G16*4,1),BN$3=DATE(YEAR($H16),MONTH($H16)+$G16*5,1),BN$3=DATE(YEAR($H16),MONTH($H16)+$G16*6,1),BN$3=DATE(YEAR($H16),MONTH($H16)+$G16*7,1),BN$3=DATE(YEAR($H16),MONTH($H16)+$G16*8,1),BN$3=DATE(YEAR($H16),MONTH($H16)+$G16*9,1),BN$3=DATE(YEAR($H16),MONTH($H16)+$G16*10,1)),$F16*тех!CB$10*тех!CB$6,)</f>
        <v>0</v>
      </c>
      <c r="BO16" s="64">
        <f>IF(OR(BO$3=DATE(YEAR($H16),MONTH($H16)+$G16,1),BO$3=DATE(YEAR($H16),MONTH($H16)+$G16*2,1),BO$3=DATE(YEAR($H16),MONTH($H16)+$G16*3,1),BO$3=DATE(YEAR($H16),MONTH($H16)+$G16*4,1),BO$3=DATE(YEAR($H16),MONTH($H16)+$G16*5,1),BO$3=DATE(YEAR($H16),MONTH($H16)+$G16*6,1),BO$3=DATE(YEAR($H16),MONTH($H16)+$G16*7,1),BO$3=DATE(YEAR($H16),MONTH($H16)+$G16*8,1),BO$3=DATE(YEAR($H16),MONTH($H16)+$G16*9,1),BO$3=DATE(YEAR($H16),MONTH($H16)+$G16*10,1)),$F16*тех!CC$10*тех!CC$6,)</f>
        <v>0</v>
      </c>
      <c r="BP16" s="64">
        <f>IF(OR(BP$3=DATE(YEAR($H16),MONTH($H16)+$G16,1),BP$3=DATE(YEAR($H16),MONTH($H16)+$G16*2,1),BP$3=DATE(YEAR($H16),MONTH($H16)+$G16*3,1),BP$3=DATE(YEAR($H16),MONTH($H16)+$G16*4,1),BP$3=DATE(YEAR($H16),MONTH($H16)+$G16*5,1),BP$3=DATE(YEAR($H16),MONTH($H16)+$G16*6,1),BP$3=DATE(YEAR($H16),MONTH($H16)+$G16*7,1),BP$3=DATE(YEAR($H16),MONTH($H16)+$G16*8,1),BP$3=DATE(YEAR($H16),MONTH($H16)+$G16*9,1),BP$3=DATE(YEAR($H16),MONTH($H16)+$G16*10,1)),$F16*тех!CD$10*тех!CD$6,)</f>
        <v>0</v>
      </c>
      <c r="BQ16" s="64">
        <f>IF(OR(BQ$3=DATE(YEAR($H16),MONTH($H16)+$G16,1),BQ$3=DATE(YEAR($H16),MONTH($H16)+$G16*2,1),BQ$3=DATE(YEAR($H16),MONTH($H16)+$G16*3,1),BQ$3=DATE(YEAR($H16),MONTH($H16)+$G16*4,1),BQ$3=DATE(YEAR($H16),MONTH($H16)+$G16*5,1),BQ$3=DATE(YEAR($H16),MONTH($H16)+$G16*6,1),BQ$3=DATE(YEAR($H16),MONTH($H16)+$G16*7,1),BQ$3=DATE(YEAR($H16),MONTH($H16)+$G16*8,1),BQ$3=DATE(YEAR($H16),MONTH($H16)+$G16*9,1),BQ$3=DATE(YEAR($H16),MONTH($H16)+$G16*10,1)),$F16*тех!CE$10*тех!CE$6,)</f>
        <v>0</v>
      </c>
    </row>
    <row r="17" spans="2:69">
      <c r="B17" s="3">
        <v>11</v>
      </c>
      <c r="C17" s="19" t="s">
        <v>1269</v>
      </c>
      <c r="D17" s="23">
        <v>997.92564794999998</v>
      </c>
      <c r="E17" s="19"/>
      <c r="F17" s="76">
        <f t="shared" si="1"/>
        <v>0</v>
      </c>
      <c r="G17" s="19">
        <v>12</v>
      </c>
      <c r="H17" s="20">
        <f>Параметры!$C$11</f>
        <v>42370</v>
      </c>
      <c r="J17" s="76">
        <f>IF($H17=J$3,$F17,)*тех!X$6</f>
        <v>0</v>
      </c>
      <c r="K17" s="76">
        <f>IF($H17=K$3,$F17,)*тех!Y$6</f>
        <v>0</v>
      </c>
      <c r="L17" s="76">
        <f>IF($H17=L$3,$F17,)*тех!Z$6</f>
        <v>0</v>
      </c>
      <c r="M17" s="76">
        <f>IF($H17=M$3,$F17,)*тех!AA$6</f>
        <v>0</v>
      </c>
      <c r="N17" s="76">
        <f>IF($H17=N$3,$F17,)*тех!AB$6</f>
        <v>0</v>
      </c>
      <c r="O17" s="76">
        <f>IF($H17=O$3,$F17,)*тех!AC$6</f>
        <v>0</v>
      </c>
      <c r="P17" s="64">
        <f>IF(OR(P$3=DATE(YEAR($H17),MONTH($H17)+$G17,1),P$3=DATE(YEAR($H17),MONTH($H17)+$G17*2,1),P$3=DATE(YEAR($H17),MONTH($H17)+$G17*3,1),P$3=DATE(YEAR($H17),MONTH($H17)+$G17*4,1),P$3=DATE(YEAR($H17),MONTH($H17)+$G17*5,1),P$3=DATE(YEAR($H17),MONTH($H17)+$G17*6,1),P$3=DATE(YEAR($H17),MONTH($H17)+$G17*7,1),P$3=DATE(YEAR($H17),MONTH($H17)+$G17*8,1),P$3=DATE(YEAR($H17),MONTH($H17)+$G17*9,1),P$3=DATE(YEAR($H17),MONTH($H17)+$G17*10,1)),$F17*тех!AD$10*тех!AD$6,)</f>
        <v>0</v>
      </c>
      <c r="Q17" s="64">
        <f>IF(OR(Q$3=DATE(YEAR($H17),MONTH($H17)+$G17,1),Q$3=DATE(YEAR($H17),MONTH($H17)+$G17*2,1),Q$3=DATE(YEAR($H17),MONTH($H17)+$G17*3,1),Q$3=DATE(YEAR($H17),MONTH($H17)+$G17*4,1),Q$3=DATE(YEAR($H17),MONTH($H17)+$G17*5,1),Q$3=DATE(YEAR($H17),MONTH($H17)+$G17*6,1),Q$3=DATE(YEAR($H17),MONTH($H17)+$G17*7,1),Q$3=DATE(YEAR($H17),MONTH($H17)+$G17*8,1),Q$3=DATE(YEAR($H17),MONTH($H17)+$G17*9,1),Q$3=DATE(YEAR($H17),MONTH($H17)+$G17*10,1)),$F17*тех!AE$10*тех!AE$6,)</f>
        <v>0</v>
      </c>
      <c r="R17" s="64">
        <f>IF(OR(R$3=DATE(YEAR($H17),MONTH($H17)+$G17,1),R$3=DATE(YEAR($H17),MONTH($H17)+$G17*2,1),R$3=DATE(YEAR($H17),MONTH($H17)+$G17*3,1),R$3=DATE(YEAR($H17),MONTH($H17)+$G17*4,1),R$3=DATE(YEAR($H17),MONTH($H17)+$G17*5,1),R$3=DATE(YEAR($H17),MONTH($H17)+$G17*6,1),R$3=DATE(YEAR($H17),MONTH($H17)+$G17*7,1),R$3=DATE(YEAR($H17),MONTH($H17)+$G17*8,1),R$3=DATE(YEAR($H17),MONTH($H17)+$G17*9,1),R$3=DATE(YEAR($H17),MONTH($H17)+$G17*10,1)),$F17*тех!AF$10*тех!AF$6,)</f>
        <v>0</v>
      </c>
      <c r="S17" s="64">
        <f>IF(OR(S$3=DATE(YEAR($H17),MONTH($H17)+$G17,1),S$3=DATE(YEAR($H17),MONTH($H17)+$G17*2,1),S$3=DATE(YEAR($H17),MONTH($H17)+$G17*3,1),S$3=DATE(YEAR($H17),MONTH($H17)+$G17*4,1),S$3=DATE(YEAR($H17),MONTH($H17)+$G17*5,1),S$3=DATE(YEAR($H17),MONTH($H17)+$G17*6,1),S$3=DATE(YEAR($H17),MONTH($H17)+$G17*7,1),S$3=DATE(YEAR($H17),MONTH($H17)+$G17*8,1),S$3=DATE(YEAR($H17),MONTH($H17)+$G17*9,1),S$3=DATE(YEAR($H17),MONTH($H17)+$G17*10,1)),$F17*тех!AG$10*тех!AG$6,)</f>
        <v>0</v>
      </c>
      <c r="T17" s="64">
        <f>IF(OR(T$3=DATE(YEAR($H17),MONTH($H17)+$G17,1),T$3=DATE(YEAR($H17),MONTH($H17)+$G17*2,1),T$3=DATE(YEAR($H17),MONTH($H17)+$G17*3,1),T$3=DATE(YEAR($H17),MONTH($H17)+$G17*4,1),T$3=DATE(YEAR($H17),MONTH($H17)+$G17*5,1),T$3=DATE(YEAR($H17),MONTH($H17)+$G17*6,1),T$3=DATE(YEAR($H17),MONTH($H17)+$G17*7,1),T$3=DATE(YEAR($H17),MONTH($H17)+$G17*8,1),T$3=DATE(YEAR($H17),MONTH($H17)+$G17*9,1),T$3=DATE(YEAR($H17),MONTH($H17)+$G17*10,1)),$F17*тех!AH$10*тех!AH$6,)</f>
        <v>0</v>
      </c>
      <c r="U17" s="64">
        <f>IF(OR(U$3=DATE(YEAR($H17),MONTH($H17)+$G17,1),U$3=DATE(YEAR($H17),MONTH($H17)+$G17*2,1),U$3=DATE(YEAR($H17),MONTH($H17)+$G17*3,1),U$3=DATE(YEAR($H17),MONTH($H17)+$G17*4,1),U$3=DATE(YEAR($H17),MONTH($H17)+$G17*5,1),U$3=DATE(YEAR($H17),MONTH($H17)+$G17*6,1),U$3=DATE(YEAR($H17),MONTH($H17)+$G17*7,1),U$3=DATE(YEAR($H17),MONTH($H17)+$G17*8,1),U$3=DATE(YEAR($H17),MONTH($H17)+$G17*9,1),U$3=DATE(YEAR($H17),MONTH($H17)+$G17*10,1)),$F17*тех!AI$10*тех!AI$6,)</f>
        <v>0</v>
      </c>
      <c r="V17" s="64">
        <f>IF(OR(V$3=DATE(YEAR($H17),MONTH($H17)+$G17,1),V$3=DATE(YEAR($H17),MONTH($H17)+$G17*2,1),V$3=DATE(YEAR($H17),MONTH($H17)+$G17*3,1),V$3=DATE(YEAR($H17),MONTH($H17)+$G17*4,1),V$3=DATE(YEAR($H17),MONTH($H17)+$G17*5,1),V$3=DATE(YEAR($H17),MONTH($H17)+$G17*6,1),V$3=DATE(YEAR($H17),MONTH($H17)+$G17*7,1),V$3=DATE(YEAR($H17),MONTH($H17)+$G17*8,1),V$3=DATE(YEAR($H17),MONTH($H17)+$G17*9,1),V$3=DATE(YEAR($H17),MONTH($H17)+$G17*10,1)),$F17*тех!AJ$10*тех!AJ$6,)</f>
        <v>0</v>
      </c>
      <c r="W17" s="64">
        <f>IF(OR(W$3=DATE(YEAR($H17),MONTH($H17)+$G17,1),W$3=DATE(YEAR($H17),MONTH($H17)+$G17*2,1),W$3=DATE(YEAR($H17),MONTH($H17)+$G17*3,1),W$3=DATE(YEAR($H17),MONTH($H17)+$G17*4,1),W$3=DATE(YEAR($H17),MONTH($H17)+$G17*5,1),W$3=DATE(YEAR($H17),MONTH($H17)+$G17*6,1),W$3=DATE(YEAR($H17),MONTH($H17)+$G17*7,1),W$3=DATE(YEAR($H17),MONTH($H17)+$G17*8,1),W$3=DATE(YEAR($H17),MONTH($H17)+$G17*9,1),W$3=DATE(YEAR($H17),MONTH($H17)+$G17*10,1)),$F17*тех!AK$10*тех!AK$6,)</f>
        <v>0</v>
      </c>
      <c r="X17" s="64">
        <f>IF(OR(X$3=DATE(YEAR($H17),MONTH($H17)+$G17,1),X$3=DATE(YEAR($H17),MONTH($H17)+$G17*2,1),X$3=DATE(YEAR($H17),MONTH($H17)+$G17*3,1),X$3=DATE(YEAR($H17),MONTH($H17)+$G17*4,1),X$3=DATE(YEAR($H17),MONTH($H17)+$G17*5,1),X$3=DATE(YEAR($H17),MONTH($H17)+$G17*6,1),X$3=DATE(YEAR($H17),MONTH($H17)+$G17*7,1),X$3=DATE(YEAR($H17),MONTH($H17)+$G17*8,1),X$3=DATE(YEAR($H17),MONTH($H17)+$G17*9,1),X$3=DATE(YEAR($H17),MONTH($H17)+$G17*10,1)),$F17*тех!AL$10*тех!AL$6,)</f>
        <v>0</v>
      </c>
      <c r="Y17" s="64">
        <f>IF(OR(Y$3=DATE(YEAR($H17),MONTH($H17)+$G17,1),Y$3=DATE(YEAR($H17),MONTH($H17)+$G17*2,1),Y$3=DATE(YEAR($H17),MONTH($H17)+$G17*3,1),Y$3=DATE(YEAR($H17),MONTH($H17)+$G17*4,1),Y$3=DATE(YEAR($H17),MONTH($H17)+$G17*5,1),Y$3=DATE(YEAR($H17),MONTH($H17)+$G17*6,1),Y$3=DATE(YEAR($H17),MONTH($H17)+$G17*7,1),Y$3=DATE(YEAR($H17),MONTH($H17)+$G17*8,1),Y$3=DATE(YEAR($H17),MONTH($H17)+$G17*9,1),Y$3=DATE(YEAR($H17),MONTH($H17)+$G17*10,1)),$F17*тех!AM$10*тех!AM$6,)</f>
        <v>0</v>
      </c>
      <c r="Z17" s="64">
        <f>IF(OR(Z$3=DATE(YEAR($H17),MONTH($H17)+$G17,1),Z$3=DATE(YEAR($H17),MONTH($H17)+$G17*2,1),Z$3=DATE(YEAR($H17),MONTH($H17)+$G17*3,1),Z$3=DATE(YEAR($H17),MONTH($H17)+$G17*4,1),Z$3=DATE(YEAR($H17),MONTH($H17)+$G17*5,1),Z$3=DATE(YEAR($H17),MONTH($H17)+$G17*6,1),Z$3=DATE(YEAR($H17),MONTH($H17)+$G17*7,1),Z$3=DATE(YEAR($H17),MONTH($H17)+$G17*8,1),Z$3=DATE(YEAR($H17),MONTH($H17)+$G17*9,1),Z$3=DATE(YEAR($H17),MONTH($H17)+$G17*10,1)),$F17*тех!AN$10*тех!AN$6,)</f>
        <v>0</v>
      </c>
      <c r="AA17" s="64">
        <f>IF(OR(AA$3=DATE(YEAR($H17),MONTH($H17)+$G17,1),AA$3=DATE(YEAR($H17),MONTH($H17)+$G17*2,1),AA$3=DATE(YEAR($H17),MONTH($H17)+$G17*3,1),AA$3=DATE(YEAR($H17),MONTH($H17)+$G17*4,1),AA$3=DATE(YEAR($H17),MONTH($H17)+$G17*5,1),AA$3=DATE(YEAR($H17),MONTH($H17)+$G17*6,1),AA$3=DATE(YEAR($H17),MONTH($H17)+$G17*7,1),AA$3=DATE(YEAR($H17),MONTH($H17)+$G17*8,1),AA$3=DATE(YEAR($H17),MONTH($H17)+$G17*9,1),AA$3=DATE(YEAR($H17),MONTH($H17)+$G17*10,1)),$F17*тех!AO$10*тех!AO$6,)</f>
        <v>0</v>
      </c>
      <c r="AB17" s="64">
        <f>IF(OR(AB$3=DATE(YEAR($H17),MONTH($H17)+$G17,1),AB$3=DATE(YEAR($H17),MONTH($H17)+$G17*2,1),AB$3=DATE(YEAR($H17),MONTH($H17)+$G17*3,1),AB$3=DATE(YEAR($H17),MONTH($H17)+$G17*4,1),AB$3=DATE(YEAR($H17),MONTH($H17)+$G17*5,1),AB$3=DATE(YEAR($H17),MONTH($H17)+$G17*6,1),AB$3=DATE(YEAR($H17),MONTH($H17)+$G17*7,1),AB$3=DATE(YEAR($H17),MONTH($H17)+$G17*8,1),AB$3=DATE(YEAR($H17),MONTH($H17)+$G17*9,1),AB$3=DATE(YEAR($H17),MONTH($H17)+$G17*10,1)),$F17*тех!AP$10*тех!AP$6,)</f>
        <v>0</v>
      </c>
      <c r="AC17" s="64">
        <f>IF(OR(AC$3=DATE(YEAR($H17),MONTH($H17)+$G17,1),AC$3=DATE(YEAR($H17),MONTH($H17)+$G17*2,1),AC$3=DATE(YEAR($H17),MONTH($H17)+$G17*3,1),AC$3=DATE(YEAR($H17),MONTH($H17)+$G17*4,1),AC$3=DATE(YEAR($H17),MONTH($H17)+$G17*5,1),AC$3=DATE(YEAR($H17),MONTH($H17)+$G17*6,1),AC$3=DATE(YEAR($H17),MONTH($H17)+$G17*7,1),AC$3=DATE(YEAR($H17),MONTH($H17)+$G17*8,1),AC$3=DATE(YEAR($H17),MONTH($H17)+$G17*9,1),AC$3=DATE(YEAR($H17),MONTH($H17)+$G17*10,1)),$F17*тех!AQ$10*тех!AQ$6,)</f>
        <v>0</v>
      </c>
      <c r="AD17" s="64">
        <f>IF(OR(AD$3=DATE(YEAR($H17),MONTH($H17)+$G17,1),AD$3=DATE(YEAR($H17),MONTH($H17)+$G17*2,1),AD$3=DATE(YEAR($H17),MONTH($H17)+$G17*3,1),AD$3=DATE(YEAR($H17),MONTH($H17)+$G17*4,1),AD$3=DATE(YEAR($H17),MONTH($H17)+$G17*5,1),AD$3=DATE(YEAR($H17),MONTH($H17)+$G17*6,1),AD$3=DATE(YEAR($H17),MONTH($H17)+$G17*7,1),AD$3=DATE(YEAR($H17),MONTH($H17)+$G17*8,1),AD$3=DATE(YEAR($H17),MONTH($H17)+$G17*9,1),AD$3=DATE(YEAR($H17),MONTH($H17)+$G17*10,1)),$F17*тех!AR$10*тех!AR$6,)</f>
        <v>0</v>
      </c>
      <c r="AE17" s="64">
        <f>IF(OR(AE$3=DATE(YEAR($H17),MONTH($H17)+$G17,1),AE$3=DATE(YEAR($H17),MONTH($H17)+$G17*2,1),AE$3=DATE(YEAR($H17),MONTH($H17)+$G17*3,1),AE$3=DATE(YEAR($H17),MONTH($H17)+$G17*4,1),AE$3=DATE(YEAR($H17),MONTH($H17)+$G17*5,1),AE$3=DATE(YEAR($H17),MONTH($H17)+$G17*6,1),AE$3=DATE(YEAR($H17),MONTH($H17)+$G17*7,1),AE$3=DATE(YEAR($H17),MONTH($H17)+$G17*8,1),AE$3=DATE(YEAR($H17),MONTH($H17)+$G17*9,1),AE$3=DATE(YEAR($H17),MONTH($H17)+$G17*10,1)),$F17*тех!AS$10*тех!AS$6,)</f>
        <v>0</v>
      </c>
      <c r="AF17" s="64">
        <f>IF(OR(AF$3=DATE(YEAR($H17),MONTH($H17)+$G17,1),AF$3=DATE(YEAR($H17),MONTH($H17)+$G17*2,1),AF$3=DATE(YEAR($H17),MONTH($H17)+$G17*3,1),AF$3=DATE(YEAR($H17),MONTH($H17)+$G17*4,1),AF$3=DATE(YEAR($H17),MONTH($H17)+$G17*5,1),AF$3=DATE(YEAR($H17),MONTH($H17)+$G17*6,1),AF$3=DATE(YEAR($H17),MONTH($H17)+$G17*7,1),AF$3=DATE(YEAR($H17),MONTH($H17)+$G17*8,1),AF$3=DATE(YEAR($H17),MONTH($H17)+$G17*9,1),AF$3=DATE(YEAR($H17),MONTH($H17)+$G17*10,1)),$F17*тех!AT$10*тех!AT$6,)</f>
        <v>0</v>
      </c>
      <c r="AG17" s="64">
        <f>IF(OR(AG$3=DATE(YEAR($H17),MONTH($H17)+$G17,1),AG$3=DATE(YEAR($H17),MONTH($H17)+$G17*2,1),AG$3=DATE(YEAR($H17),MONTH($H17)+$G17*3,1),AG$3=DATE(YEAR($H17),MONTH($H17)+$G17*4,1),AG$3=DATE(YEAR($H17),MONTH($H17)+$G17*5,1),AG$3=DATE(YEAR($H17),MONTH($H17)+$G17*6,1),AG$3=DATE(YEAR($H17),MONTH($H17)+$G17*7,1),AG$3=DATE(YEAR($H17),MONTH($H17)+$G17*8,1),AG$3=DATE(YEAR($H17),MONTH($H17)+$G17*9,1),AG$3=DATE(YEAR($H17),MONTH($H17)+$G17*10,1)),$F17*тех!AU$10*тех!AU$6,)</f>
        <v>0</v>
      </c>
      <c r="AH17" s="64">
        <f>IF(OR(AH$3=DATE(YEAR($H17),MONTH($H17)+$G17,1),AH$3=DATE(YEAR($H17),MONTH($H17)+$G17*2,1),AH$3=DATE(YEAR($H17),MONTH($H17)+$G17*3,1),AH$3=DATE(YEAR($H17),MONTH($H17)+$G17*4,1),AH$3=DATE(YEAR($H17),MONTH($H17)+$G17*5,1),AH$3=DATE(YEAR($H17),MONTH($H17)+$G17*6,1),AH$3=DATE(YEAR($H17),MONTH($H17)+$G17*7,1),AH$3=DATE(YEAR($H17),MONTH($H17)+$G17*8,1),AH$3=DATE(YEAR($H17),MONTH($H17)+$G17*9,1),AH$3=DATE(YEAR($H17),MONTH($H17)+$G17*10,1)),$F17*тех!AV$10*тех!AV$6,)</f>
        <v>0</v>
      </c>
      <c r="AI17" s="64">
        <f>IF(OR(AI$3=DATE(YEAR($H17),MONTH($H17)+$G17,1),AI$3=DATE(YEAR($H17),MONTH($H17)+$G17*2,1),AI$3=DATE(YEAR($H17),MONTH($H17)+$G17*3,1),AI$3=DATE(YEAR($H17),MONTH($H17)+$G17*4,1),AI$3=DATE(YEAR($H17),MONTH($H17)+$G17*5,1),AI$3=DATE(YEAR($H17),MONTH($H17)+$G17*6,1),AI$3=DATE(YEAR($H17),MONTH($H17)+$G17*7,1),AI$3=DATE(YEAR($H17),MONTH($H17)+$G17*8,1),AI$3=DATE(YEAR($H17),MONTH($H17)+$G17*9,1),AI$3=DATE(YEAR($H17),MONTH($H17)+$G17*10,1)),$F17*тех!AW$10*тех!AW$6,)</f>
        <v>0</v>
      </c>
      <c r="AJ17" s="64">
        <f>IF(OR(AJ$3=DATE(YEAR($H17),MONTH($H17)+$G17,1),AJ$3=DATE(YEAR($H17),MONTH($H17)+$G17*2,1),AJ$3=DATE(YEAR($H17),MONTH($H17)+$G17*3,1),AJ$3=DATE(YEAR($H17),MONTH($H17)+$G17*4,1),AJ$3=DATE(YEAR($H17),MONTH($H17)+$G17*5,1),AJ$3=DATE(YEAR($H17),MONTH($H17)+$G17*6,1),AJ$3=DATE(YEAR($H17),MONTH($H17)+$G17*7,1),AJ$3=DATE(YEAR($H17),MONTH($H17)+$G17*8,1),AJ$3=DATE(YEAR($H17),MONTH($H17)+$G17*9,1),AJ$3=DATE(YEAR($H17),MONTH($H17)+$G17*10,1)),$F17*тех!AX$10*тех!AX$6,)</f>
        <v>0</v>
      </c>
      <c r="AK17" s="64">
        <f>IF(OR(AK$3=DATE(YEAR($H17),MONTH($H17)+$G17,1),AK$3=DATE(YEAR($H17),MONTH($H17)+$G17*2,1),AK$3=DATE(YEAR($H17),MONTH($H17)+$G17*3,1),AK$3=DATE(YEAR($H17),MONTH($H17)+$G17*4,1),AK$3=DATE(YEAR($H17),MONTH($H17)+$G17*5,1),AK$3=DATE(YEAR($H17),MONTH($H17)+$G17*6,1),AK$3=DATE(YEAR($H17),MONTH($H17)+$G17*7,1),AK$3=DATE(YEAR($H17),MONTH($H17)+$G17*8,1),AK$3=DATE(YEAR($H17),MONTH($H17)+$G17*9,1),AK$3=DATE(YEAR($H17),MONTH($H17)+$G17*10,1)),$F17*тех!AY$10*тех!AY$6,)</f>
        <v>0</v>
      </c>
      <c r="AL17" s="64">
        <f>IF(OR(AL$3=DATE(YEAR($H17),MONTH($H17)+$G17,1),AL$3=DATE(YEAR($H17),MONTH($H17)+$G17*2,1),AL$3=DATE(YEAR($H17),MONTH($H17)+$G17*3,1),AL$3=DATE(YEAR($H17),MONTH($H17)+$G17*4,1),AL$3=DATE(YEAR($H17),MONTH($H17)+$G17*5,1),AL$3=DATE(YEAR($H17),MONTH($H17)+$G17*6,1),AL$3=DATE(YEAR($H17),MONTH($H17)+$G17*7,1),AL$3=DATE(YEAR($H17),MONTH($H17)+$G17*8,1),AL$3=DATE(YEAR($H17),MONTH($H17)+$G17*9,1),AL$3=DATE(YEAR($H17),MONTH($H17)+$G17*10,1)),$F17*тех!AZ$10*тех!AZ$6,)</f>
        <v>0</v>
      </c>
      <c r="AM17" s="64">
        <f>IF(OR(AM$3=DATE(YEAR($H17),MONTH($H17)+$G17,1),AM$3=DATE(YEAR($H17),MONTH($H17)+$G17*2,1),AM$3=DATE(YEAR($H17),MONTH($H17)+$G17*3,1),AM$3=DATE(YEAR($H17),MONTH($H17)+$G17*4,1),AM$3=DATE(YEAR($H17),MONTH($H17)+$G17*5,1),AM$3=DATE(YEAR($H17),MONTH($H17)+$G17*6,1),AM$3=DATE(YEAR($H17),MONTH($H17)+$G17*7,1),AM$3=DATE(YEAR($H17),MONTH($H17)+$G17*8,1),AM$3=DATE(YEAR($H17),MONTH($H17)+$G17*9,1),AM$3=DATE(YEAR($H17),MONTH($H17)+$G17*10,1)),$F17*тех!BA$10*тех!BA$6,)</f>
        <v>0</v>
      </c>
      <c r="AN17" s="64">
        <f>IF(OR(AN$3=DATE(YEAR($H17),MONTH($H17)+$G17,1),AN$3=DATE(YEAR($H17),MONTH($H17)+$G17*2,1),AN$3=DATE(YEAR($H17),MONTH($H17)+$G17*3,1),AN$3=DATE(YEAR($H17),MONTH($H17)+$G17*4,1),AN$3=DATE(YEAR($H17),MONTH($H17)+$G17*5,1),AN$3=DATE(YEAR($H17),MONTH($H17)+$G17*6,1),AN$3=DATE(YEAR($H17),MONTH($H17)+$G17*7,1),AN$3=DATE(YEAR($H17),MONTH($H17)+$G17*8,1),AN$3=DATE(YEAR($H17),MONTH($H17)+$G17*9,1),AN$3=DATE(YEAR($H17),MONTH($H17)+$G17*10,1)),$F17*тех!BB$10*тех!BB$6,)</f>
        <v>0</v>
      </c>
      <c r="AO17" s="64">
        <f>IF(OR(AO$3=DATE(YEAR($H17),MONTH($H17)+$G17,1),AO$3=DATE(YEAR($H17),MONTH($H17)+$G17*2,1),AO$3=DATE(YEAR($H17),MONTH($H17)+$G17*3,1),AO$3=DATE(YEAR($H17),MONTH($H17)+$G17*4,1),AO$3=DATE(YEAR($H17),MONTH($H17)+$G17*5,1),AO$3=DATE(YEAR($H17),MONTH($H17)+$G17*6,1),AO$3=DATE(YEAR($H17),MONTH($H17)+$G17*7,1),AO$3=DATE(YEAR($H17),MONTH($H17)+$G17*8,1),AO$3=DATE(YEAR($H17),MONTH($H17)+$G17*9,1),AO$3=DATE(YEAR($H17),MONTH($H17)+$G17*10,1)),$F17*тех!BC$10*тех!BC$6,)</f>
        <v>0</v>
      </c>
      <c r="AP17" s="64">
        <f>IF(OR(AP$3=DATE(YEAR($H17),MONTH($H17)+$G17,1),AP$3=DATE(YEAR($H17),MONTH($H17)+$G17*2,1),AP$3=DATE(YEAR($H17),MONTH($H17)+$G17*3,1),AP$3=DATE(YEAR($H17),MONTH($H17)+$G17*4,1),AP$3=DATE(YEAR($H17),MONTH($H17)+$G17*5,1),AP$3=DATE(YEAR($H17),MONTH($H17)+$G17*6,1),AP$3=DATE(YEAR($H17),MONTH($H17)+$G17*7,1),AP$3=DATE(YEAR($H17),MONTH($H17)+$G17*8,1),AP$3=DATE(YEAR($H17),MONTH($H17)+$G17*9,1),AP$3=DATE(YEAR($H17),MONTH($H17)+$G17*10,1)),$F17*тех!BD$10*тех!BD$6,)</f>
        <v>0</v>
      </c>
      <c r="AQ17" s="64">
        <f>IF(OR(AQ$3=DATE(YEAR($H17),MONTH($H17)+$G17,1),AQ$3=DATE(YEAR($H17),MONTH($H17)+$G17*2,1),AQ$3=DATE(YEAR($H17),MONTH($H17)+$G17*3,1),AQ$3=DATE(YEAR($H17),MONTH($H17)+$G17*4,1),AQ$3=DATE(YEAR($H17),MONTH($H17)+$G17*5,1),AQ$3=DATE(YEAR($H17),MONTH($H17)+$G17*6,1),AQ$3=DATE(YEAR($H17),MONTH($H17)+$G17*7,1),AQ$3=DATE(YEAR($H17),MONTH($H17)+$G17*8,1),AQ$3=DATE(YEAR($H17),MONTH($H17)+$G17*9,1),AQ$3=DATE(YEAR($H17),MONTH($H17)+$G17*10,1)),$F17*тех!BE$10*тех!BE$6,)</f>
        <v>0</v>
      </c>
      <c r="AR17" s="64">
        <f>IF(OR(AR$3=DATE(YEAR($H17),MONTH($H17)+$G17,1),AR$3=DATE(YEAR($H17),MONTH($H17)+$G17*2,1),AR$3=DATE(YEAR($H17),MONTH($H17)+$G17*3,1),AR$3=DATE(YEAR($H17),MONTH($H17)+$G17*4,1),AR$3=DATE(YEAR($H17),MONTH($H17)+$G17*5,1),AR$3=DATE(YEAR($H17),MONTH($H17)+$G17*6,1),AR$3=DATE(YEAR($H17),MONTH($H17)+$G17*7,1),AR$3=DATE(YEAR($H17),MONTH($H17)+$G17*8,1),AR$3=DATE(YEAR($H17),MONTH($H17)+$G17*9,1),AR$3=DATE(YEAR($H17),MONTH($H17)+$G17*10,1)),$F17*тех!BF$10*тех!BF$6,)</f>
        <v>0</v>
      </c>
      <c r="AS17" s="64">
        <f>IF(OR(AS$3=DATE(YEAR($H17),MONTH($H17)+$G17,1),AS$3=DATE(YEAR($H17),MONTH($H17)+$G17*2,1),AS$3=DATE(YEAR($H17),MONTH($H17)+$G17*3,1),AS$3=DATE(YEAR($H17),MONTH($H17)+$G17*4,1),AS$3=DATE(YEAR($H17),MONTH($H17)+$G17*5,1),AS$3=DATE(YEAR($H17),MONTH($H17)+$G17*6,1),AS$3=DATE(YEAR($H17),MONTH($H17)+$G17*7,1),AS$3=DATE(YEAR($H17),MONTH($H17)+$G17*8,1),AS$3=DATE(YEAR($H17),MONTH($H17)+$G17*9,1),AS$3=DATE(YEAR($H17),MONTH($H17)+$G17*10,1)),$F17*тех!BG$10*тех!BG$6,)</f>
        <v>0</v>
      </c>
      <c r="AT17" s="64">
        <f>IF(OR(AT$3=DATE(YEAR($H17),MONTH($H17)+$G17,1),AT$3=DATE(YEAR($H17),MONTH($H17)+$G17*2,1),AT$3=DATE(YEAR($H17),MONTH($H17)+$G17*3,1),AT$3=DATE(YEAR($H17),MONTH($H17)+$G17*4,1),AT$3=DATE(YEAR($H17),MONTH($H17)+$G17*5,1),AT$3=DATE(YEAR($H17),MONTH($H17)+$G17*6,1),AT$3=DATE(YEAR($H17),MONTH($H17)+$G17*7,1),AT$3=DATE(YEAR($H17),MONTH($H17)+$G17*8,1),AT$3=DATE(YEAR($H17),MONTH($H17)+$G17*9,1),AT$3=DATE(YEAR($H17),MONTH($H17)+$G17*10,1)),$F17*тех!BH$10*тех!BH$6,)</f>
        <v>0</v>
      </c>
      <c r="AU17" s="64">
        <f>IF(OR(AU$3=DATE(YEAR($H17),MONTH($H17)+$G17,1),AU$3=DATE(YEAR($H17),MONTH($H17)+$G17*2,1),AU$3=DATE(YEAR($H17),MONTH($H17)+$G17*3,1),AU$3=DATE(YEAR($H17),MONTH($H17)+$G17*4,1),AU$3=DATE(YEAR($H17),MONTH($H17)+$G17*5,1),AU$3=DATE(YEAR($H17),MONTH($H17)+$G17*6,1),AU$3=DATE(YEAR($H17),MONTH($H17)+$G17*7,1),AU$3=DATE(YEAR($H17),MONTH($H17)+$G17*8,1),AU$3=DATE(YEAR($H17),MONTH($H17)+$G17*9,1),AU$3=DATE(YEAR($H17),MONTH($H17)+$G17*10,1)),$F17*тех!BI$10*тех!BI$6,)</f>
        <v>0</v>
      </c>
      <c r="AV17" s="64">
        <f>IF(OR(AV$3=DATE(YEAR($H17),MONTH($H17)+$G17,1),AV$3=DATE(YEAR($H17),MONTH($H17)+$G17*2,1),AV$3=DATE(YEAR($H17),MONTH($H17)+$G17*3,1),AV$3=DATE(YEAR($H17),MONTH($H17)+$G17*4,1),AV$3=DATE(YEAR($H17),MONTH($H17)+$G17*5,1),AV$3=DATE(YEAR($H17),MONTH($H17)+$G17*6,1),AV$3=DATE(YEAR($H17),MONTH($H17)+$G17*7,1),AV$3=DATE(YEAR($H17),MONTH($H17)+$G17*8,1),AV$3=DATE(YEAR($H17),MONTH($H17)+$G17*9,1),AV$3=DATE(YEAR($H17),MONTH($H17)+$G17*10,1)),$F17*тех!BJ$10*тех!BJ$6,)</f>
        <v>0</v>
      </c>
      <c r="AW17" s="64">
        <f>IF(OR(AW$3=DATE(YEAR($H17),MONTH($H17)+$G17,1),AW$3=DATE(YEAR($H17),MONTH($H17)+$G17*2,1),AW$3=DATE(YEAR($H17),MONTH($H17)+$G17*3,1),AW$3=DATE(YEAR($H17),MONTH($H17)+$G17*4,1),AW$3=DATE(YEAR($H17),MONTH($H17)+$G17*5,1),AW$3=DATE(YEAR($H17),MONTH($H17)+$G17*6,1),AW$3=DATE(YEAR($H17),MONTH($H17)+$G17*7,1),AW$3=DATE(YEAR($H17),MONTH($H17)+$G17*8,1),AW$3=DATE(YEAR($H17),MONTH($H17)+$G17*9,1),AW$3=DATE(YEAR($H17),MONTH($H17)+$G17*10,1)),$F17*тех!BK$10*тех!BK$6,)</f>
        <v>0</v>
      </c>
      <c r="AX17" s="64">
        <f>IF(OR(AX$3=DATE(YEAR($H17),MONTH($H17)+$G17,1),AX$3=DATE(YEAR($H17),MONTH($H17)+$G17*2,1),AX$3=DATE(YEAR($H17),MONTH($H17)+$G17*3,1),AX$3=DATE(YEAR($H17),MONTH($H17)+$G17*4,1),AX$3=DATE(YEAR($H17),MONTH($H17)+$G17*5,1),AX$3=DATE(YEAR($H17),MONTH($H17)+$G17*6,1),AX$3=DATE(YEAR($H17),MONTH($H17)+$G17*7,1),AX$3=DATE(YEAR($H17),MONTH($H17)+$G17*8,1),AX$3=DATE(YEAR($H17),MONTH($H17)+$G17*9,1),AX$3=DATE(YEAR($H17),MONTH($H17)+$G17*10,1)),$F17*тех!BL$10*тех!BL$6,)</f>
        <v>0</v>
      </c>
      <c r="AY17" s="64">
        <f>IF(OR(AY$3=DATE(YEAR($H17),MONTH($H17)+$G17,1),AY$3=DATE(YEAR($H17),MONTH($H17)+$G17*2,1),AY$3=DATE(YEAR($H17),MONTH($H17)+$G17*3,1),AY$3=DATE(YEAR($H17),MONTH($H17)+$G17*4,1),AY$3=DATE(YEAR($H17),MONTH($H17)+$G17*5,1),AY$3=DATE(YEAR($H17),MONTH($H17)+$G17*6,1),AY$3=DATE(YEAR($H17),MONTH($H17)+$G17*7,1),AY$3=DATE(YEAR($H17),MONTH($H17)+$G17*8,1),AY$3=DATE(YEAR($H17),MONTH($H17)+$G17*9,1),AY$3=DATE(YEAR($H17),MONTH($H17)+$G17*10,1)),$F17*тех!BM$10*тех!BM$6,)</f>
        <v>0</v>
      </c>
      <c r="AZ17" s="64">
        <f>IF(OR(AZ$3=DATE(YEAR($H17),MONTH($H17)+$G17,1),AZ$3=DATE(YEAR($H17),MONTH($H17)+$G17*2,1),AZ$3=DATE(YEAR($H17),MONTH($H17)+$G17*3,1),AZ$3=DATE(YEAR($H17),MONTH($H17)+$G17*4,1),AZ$3=DATE(YEAR($H17),MONTH($H17)+$G17*5,1),AZ$3=DATE(YEAR($H17),MONTH($H17)+$G17*6,1),AZ$3=DATE(YEAR($H17),MONTH($H17)+$G17*7,1),AZ$3=DATE(YEAR($H17),MONTH($H17)+$G17*8,1),AZ$3=DATE(YEAR($H17),MONTH($H17)+$G17*9,1),AZ$3=DATE(YEAR($H17),MONTH($H17)+$G17*10,1)),$F17*тех!BN$10*тех!BN$6,)</f>
        <v>0</v>
      </c>
      <c r="BA17" s="64">
        <f>IF(OR(BA$3=DATE(YEAR($H17),MONTH($H17)+$G17,1),BA$3=DATE(YEAR($H17),MONTH($H17)+$G17*2,1),BA$3=DATE(YEAR($H17),MONTH($H17)+$G17*3,1),BA$3=DATE(YEAR($H17),MONTH($H17)+$G17*4,1),BA$3=DATE(YEAR($H17),MONTH($H17)+$G17*5,1),BA$3=DATE(YEAR($H17),MONTH($H17)+$G17*6,1),BA$3=DATE(YEAR($H17),MONTH($H17)+$G17*7,1),BA$3=DATE(YEAR($H17),MONTH($H17)+$G17*8,1),BA$3=DATE(YEAR($H17),MONTH($H17)+$G17*9,1),BA$3=DATE(YEAR($H17),MONTH($H17)+$G17*10,1)),$F17*тех!BO$10*тех!BO$6,)</f>
        <v>0</v>
      </c>
      <c r="BB17" s="64">
        <f>IF(OR(BB$3=DATE(YEAR($H17),MONTH($H17)+$G17,1),BB$3=DATE(YEAR($H17),MONTH($H17)+$G17*2,1),BB$3=DATE(YEAR($H17),MONTH($H17)+$G17*3,1),BB$3=DATE(YEAR($H17),MONTH($H17)+$G17*4,1),BB$3=DATE(YEAR($H17),MONTH($H17)+$G17*5,1),BB$3=DATE(YEAR($H17),MONTH($H17)+$G17*6,1),BB$3=DATE(YEAR($H17),MONTH($H17)+$G17*7,1),BB$3=DATE(YEAR($H17),MONTH($H17)+$G17*8,1),BB$3=DATE(YEAR($H17),MONTH($H17)+$G17*9,1),BB$3=DATE(YEAR($H17),MONTH($H17)+$G17*10,1)),$F17*тех!BP$10*тех!BP$6,)</f>
        <v>0</v>
      </c>
      <c r="BC17" s="64">
        <f>IF(OR(BC$3=DATE(YEAR($H17),MONTH($H17)+$G17,1),BC$3=DATE(YEAR($H17),MONTH($H17)+$G17*2,1),BC$3=DATE(YEAR($H17),MONTH($H17)+$G17*3,1),BC$3=DATE(YEAR($H17),MONTH($H17)+$G17*4,1),BC$3=DATE(YEAR($H17),MONTH($H17)+$G17*5,1),BC$3=DATE(YEAR($H17),MONTH($H17)+$G17*6,1),BC$3=DATE(YEAR($H17),MONTH($H17)+$G17*7,1),BC$3=DATE(YEAR($H17),MONTH($H17)+$G17*8,1),BC$3=DATE(YEAR($H17),MONTH($H17)+$G17*9,1),BC$3=DATE(YEAR($H17),MONTH($H17)+$G17*10,1)),$F17*тех!BQ$10*тех!BQ$6,)</f>
        <v>0</v>
      </c>
      <c r="BD17" s="64">
        <f>IF(OR(BD$3=DATE(YEAR($H17),MONTH($H17)+$G17,1),BD$3=DATE(YEAR($H17),MONTH($H17)+$G17*2,1),BD$3=DATE(YEAR($H17),MONTH($H17)+$G17*3,1),BD$3=DATE(YEAR($H17),MONTH($H17)+$G17*4,1),BD$3=DATE(YEAR($H17),MONTH($H17)+$G17*5,1),BD$3=DATE(YEAR($H17),MONTH($H17)+$G17*6,1),BD$3=DATE(YEAR($H17),MONTH($H17)+$G17*7,1),BD$3=DATE(YEAR($H17),MONTH($H17)+$G17*8,1),BD$3=DATE(YEAR($H17),MONTH($H17)+$G17*9,1),BD$3=DATE(YEAR($H17),MONTH($H17)+$G17*10,1)),$F17*тех!BR$10*тех!BR$6,)</f>
        <v>0</v>
      </c>
      <c r="BE17" s="64">
        <f>IF(OR(BE$3=DATE(YEAR($H17),MONTH($H17)+$G17,1),BE$3=DATE(YEAR($H17),MONTH($H17)+$G17*2,1),BE$3=DATE(YEAR($H17),MONTH($H17)+$G17*3,1),BE$3=DATE(YEAR($H17),MONTH($H17)+$G17*4,1),BE$3=DATE(YEAR($H17),MONTH($H17)+$G17*5,1),BE$3=DATE(YEAR($H17),MONTH($H17)+$G17*6,1),BE$3=DATE(YEAR($H17),MONTH($H17)+$G17*7,1),BE$3=DATE(YEAR($H17),MONTH($H17)+$G17*8,1),BE$3=DATE(YEAR($H17),MONTH($H17)+$G17*9,1),BE$3=DATE(YEAR($H17),MONTH($H17)+$G17*10,1)),$F17*тех!BS$10*тех!BS$6,)</f>
        <v>0</v>
      </c>
      <c r="BF17" s="64">
        <f>IF(OR(BF$3=DATE(YEAR($H17),MONTH($H17)+$G17,1),BF$3=DATE(YEAR($H17),MONTH($H17)+$G17*2,1),BF$3=DATE(YEAR($H17),MONTH($H17)+$G17*3,1),BF$3=DATE(YEAR($H17),MONTH($H17)+$G17*4,1),BF$3=DATE(YEAR($H17),MONTH($H17)+$G17*5,1),BF$3=DATE(YEAR($H17),MONTH($H17)+$G17*6,1),BF$3=DATE(YEAR($H17),MONTH($H17)+$G17*7,1),BF$3=DATE(YEAR($H17),MONTH($H17)+$G17*8,1),BF$3=DATE(YEAR($H17),MONTH($H17)+$G17*9,1),BF$3=DATE(YEAR($H17),MONTH($H17)+$G17*10,1)),$F17*тех!BT$10*тех!BT$6,)</f>
        <v>0</v>
      </c>
      <c r="BG17" s="64">
        <f>IF(OR(BG$3=DATE(YEAR($H17),MONTH($H17)+$G17,1),BG$3=DATE(YEAR($H17),MONTH($H17)+$G17*2,1),BG$3=DATE(YEAR($H17),MONTH($H17)+$G17*3,1),BG$3=DATE(YEAR($H17),MONTH($H17)+$G17*4,1),BG$3=DATE(YEAR($H17),MONTH($H17)+$G17*5,1),BG$3=DATE(YEAR($H17),MONTH($H17)+$G17*6,1),BG$3=DATE(YEAR($H17),MONTH($H17)+$G17*7,1),BG$3=DATE(YEAR($H17),MONTH($H17)+$G17*8,1),BG$3=DATE(YEAR($H17),MONTH($H17)+$G17*9,1),BG$3=DATE(YEAR($H17),MONTH($H17)+$G17*10,1)),$F17*тех!BU$10*тех!BU$6,)</f>
        <v>0</v>
      </c>
      <c r="BH17" s="64">
        <f>IF(OR(BH$3=DATE(YEAR($H17),MONTH($H17)+$G17,1),BH$3=DATE(YEAR($H17),MONTH($H17)+$G17*2,1),BH$3=DATE(YEAR($H17),MONTH($H17)+$G17*3,1),BH$3=DATE(YEAR($H17),MONTH($H17)+$G17*4,1),BH$3=DATE(YEAR($H17),MONTH($H17)+$G17*5,1),BH$3=DATE(YEAR($H17),MONTH($H17)+$G17*6,1),BH$3=DATE(YEAR($H17),MONTH($H17)+$G17*7,1),BH$3=DATE(YEAR($H17),MONTH($H17)+$G17*8,1),BH$3=DATE(YEAR($H17),MONTH($H17)+$G17*9,1),BH$3=DATE(YEAR($H17),MONTH($H17)+$G17*10,1)),$F17*тех!BV$10*тех!BV$6,)</f>
        <v>0</v>
      </c>
      <c r="BI17" s="64">
        <f>IF(OR(BI$3=DATE(YEAR($H17),MONTH($H17)+$G17,1),BI$3=DATE(YEAR($H17),MONTH($H17)+$G17*2,1),BI$3=DATE(YEAR($H17),MONTH($H17)+$G17*3,1),BI$3=DATE(YEAR($H17),MONTH($H17)+$G17*4,1),BI$3=DATE(YEAR($H17),MONTH($H17)+$G17*5,1),BI$3=DATE(YEAR($H17),MONTH($H17)+$G17*6,1),BI$3=DATE(YEAR($H17),MONTH($H17)+$G17*7,1),BI$3=DATE(YEAR($H17),MONTH($H17)+$G17*8,1),BI$3=DATE(YEAR($H17),MONTH($H17)+$G17*9,1),BI$3=DATE(YEAR($H17),MONTH($H17)+$G17*10,1)),$F17*тех!BW$10*тех!BW$6,)</f>
        <v>0</v>
      </c>
      <c r="BJ17" s="64">
        <f>IF(OR(BJ$3=DATE(YEAR($H17),MONTH($H17)+$G17,1),BJ$3=DATE(YEAR($H17),MONTH($H17)+$G17*2,1),BJ$3=DATE(YEAR($H17),MONTH($H17)+$G17*3,1),BJ$3=DATE(YEAR($H17),MONTH($H17)+$G17*4,1),BJ$3=DATE(YEAR($H17),MONTH($H17)+$G17*5,1),BJ$3=DATE(YEAR($H17),MONTH($H17)+$G17*6,1),BJ$3=DATE(YEAR($H17),MONTH($H17)+$G17*7,1),BJ$3=DATE(YEAR($H17),MONTH($H17)+$G17*8,1),BJ$3=DATE(YEAR($H17),MONTH($H17)+$G17*9,1),BJ$3=DATE(YEAR($H17),MONTH($H17)+$G17*10,1)),$F17*тех!BX$10*тех!BX$6,)</f>
        <v>0</v>
      </c>
      <c r="BK17" s="64">
        <f>IF(OR(BK$3=DATE(YEAR($H17),MONTH($H17)+$G17,1),BK$3=DATE(YEAR($H17),MONTH($H17)+$G17*2,1),BK$3=DATE(YEAR($H17),MONTH($H17)+$G17*3,1),BK$3=DATE(YEAR($H17),MONTH($H17)+$G17*4,1),BK$3=DATE(YEAR($H17),MONTH($H17)+$G17*5,1),BK$3=DATE(YEAR($H17),MONTH($H17)+$G17*6,1),BK$3=DATE(YEAR($H17),MONTH($H17)+$G17*7,1),BK$3=DATE(YEAR($H17),MONTH($H17)+$G17*8,1),BK$3=DATE(YEAR($H17),MONTH($H17)+$G17*9,1),BK$3=DATE(YEAR($H17),MONTH($H17)+$G17*10,1)),$F17*тех!BY$10*тех!BY$6,)</f>
        <v>0</v>
      </c>
      <c r="BL17" s="64">
        <f>IF(OR(BL$3=DATE(YEAR($H17),MONTH($H17)+$G17,1),BL$3=DATE(YEAR($H17),MONTH($H17)+$G17*2,1),BL$3=DATE(YEAR($H17),MONTH($H17)+$G17*3,1),BL$3=DATE(YEAR($H17),MONTH($H17)+$G17*4,1),BL$3=DATE(YEAR($H17),MONTH($H17)+$G17*5,1),BL$3=DATE(YEAR($H17),MONTH($H17)+$G17*6,1),BL$3=DATE(YEAR($H17),MONTH($H17)+$G17*7,1),BL$3=DATE(YEAR($H17),MONTH($H17)+$G17*8,1),BL$3=DATE(YEAR($H17),MONTH($H17)+$G17*9,1),BL$3=DATE(YEAR($H17),MONTH($H17)+$G17*10,1)),$F17*тех!BZ$10*тех!BZ$6,)</f>
        <v>0</v>
      </c>
      <c r="BM17" s="64">
        <f>IF(OR(BM$3=DATE(YEAR($H17),MONTH($H17)+$G17,1),BM$3=DATE(YEAR($H17),MONTH($H17)+$G17*2,1),BM$3=DATE(YEAR($H17),MONTH($H17)+$G17*3,1),BM$3=DATE(YEAR($H17),MONTH($H17)+$G17*4,1),BM$3=DATE(YEAR($H17),MONTH($H17)+$G17*5,1),BM$3=DATE(YEAR($H17),MONTH($H17)+$G17*6,1),BM$3=DATE(YEAR($H17),MONTH($H17)+$G17*7,1),BM$3=DATE(YEAR($H17),MONTH($H17)+$G17*8,1),BM$3=DATE(YEAR($H17),MONTH($H17)+$G17*9,1),BM$3=DATE(YEAR($H17),MONTH($H17)+$G17*10,1)),$F17*тех!CA$10*тех!CA$6,)</f>
        <v>0</v>
      </c>
      <c r="BN17" s="64">
        <f>IF(OR(BN$3=DATE(YEAR($H17),MONTH($H17)+$G17,1),BN$3=DATE(YEAR($H17),MONTH($H17)+$G17*2,1),BN$3=DATE(YEAR($H17),MONTH($H17)+$G17*3,1),BN$3=DATE(YEAR($H17),MONTH($H17)+$G17*4,1),BN$3=DATE(YEAR($H17),MONTH($H17)+$G17*5,1),BN$3=DATE(YEAR($H17),MONTH($H17)+$G17*6,1),BN$3=DATE(YEAR($H17),MONTH($H17)+$G17*7,1),BN$3=DATE(YEAR($H17),MONTH($H17)+$G17*8,1),BN$3=DATE(YEAR($H17),MONTH($H17)+$G17*9,1),BN$3=DATE(YEAR($H17),MONTH($H17)+$G17*10,1)),$F17*тех!CB$10*тех!CB$6,)</f>
        <v>0</v>
      </c>
      <c r="BO17" s="64">
        <f>IF(OR(BO$3=DATE(YEAR($H17),MONTH($H17)+$G17,1),BO$3=DATE(YEAR($H17),MONTH($H17)+$G17*2,1),BO$3=DATE(YEAR($H17),MONTH($H17)+$G17*3,1),BO$3=DATE(YEAR($H17),MONTH($H17)+$G17*4,1),BO$3=DATE(YEAR($H17),MONTH($H17)+$G17*5,1),BO$3=DATE(YEAR($H17),MONTH($H17)+$G17*6,1),BO$3=DATE(YEAR($H17),MONTH($H17)+$G17*7,1),BO$3=DATE(YEAR($H17),MONTH($H17)+$G17*8,1),BO$3=DATE(YEAR($H17),MONTH($H17)+$G17*9,1),BO$3=DATE(YEAR($H17),MONTH($H17)+$G17*10,1)),$F17*тех!CC$10*тех!CC$6,)</f>
        <v>0</v>
      </c>
      <c r="BP17" s="64">
        <f>IF(OR(BP$3=DATE(YEAR($H17),MONTH($H17)+$G17,1),BP$3=DATE(YEAR($H17),MONTH($H17)+$G17*2,1),BP$3=DATE(YEAR($H17),MONTH($H17)+$G17*3,1),BP$3=DATE(YEAR($H17),MONTH($H17)+$G17*4,1),BP$3=DATE(YEAR($H17),MONTH($H17)+$G17*5,1),BP$3=DATE(YEAR($H17),MONTH($H17)+$G17*6,1),BP$3=DATE(YEAR($H17),MONTH($H17)+$G17*7,1),BP$3=DATE(YEAR($H17),MONTH($H17)+$G17*8,1),BP$3=DATE(YEAR($H17),MONTH($H17)+$G17*9,1),BP$3=DATE(YEAR($H17),MONTH($H17)+$G17*10,1)),$F17*тех!CD$10*тех!CD$6,)</f>
        <v>0</v>
      </c>
      <c r="BQ17" s="64">
        <f>IF(OR(BQ$3=DATE(YEAR($H17),MONTH($H17)+$G17,1),BQ$3=DATE(YEAR($H17),MONTH($H17)+$G17*2,1),BQ$3=DATE(YEAR($H17),MONTH($H17)+$G17*3,1),BQ$3=DATE(YEAR($H17),MONTH($H17)+$G17*4,1),BQ$3=DATE(YEAR($H17),MONTH($H17)+$G17*5,1),BQ$3=DATE(YEAR($H17),MONTH($H17)+$G17*6,1),BQ$3=DATE(YEAR($H17),MONTH($H17)+$G17*7,1),BQ$3=DATE(YEAR($H17),MONTH($H17)+$G17*8,1),BQ$3=DATE(YEAR($H17),MONTH($H17)+$G17*9,1),BQ$3=DATE(YEAR($H17),MONTH($H17)+$G17*10,1)),$F17*тех!CE$10*тех!CE$6,)</f>
        <v>0</v>
      </c>
    </row>
    <row r="18" spans="2:69">
      <c r="B18" s="3">
        <v>12</v>
      </c>
      <c r="C18" s="19" t="s">
        <v>1270</v>
      </c>
      <c r="D18" s="23">
        <v>2604.7163142000004</v>
      </c>
      <c r="E18" s="19"/>
      <c r="F18" s="76">
        <f t="shared" si="1"/>
        <v>0</v>
      </c>
      <c r="G18" s="19">
        <v>12</v>
      </c>
      <c r="H18" s="20">
        <f>Параметры!$C$11</f>
        <v>42370</v>
      </c>
      <c r="J18" s="76">
        <f>IF($H18=J$3,$F18,)*тех!X$6</f>
        <v>0</v>
      </c>
      <c r="K18" s="76">
        <f>IF($H18=K$3,$F18,)*тех!Y$6</f>
        <v>0</v>
      </c>
      <c r="L18" s="76">
        <f>IF($H18=L$3,$F18,)*тех!Z$6</f>
        <v>0</v>
      </c>
      <c r="M18" s="76">
        <f>IF($H18=M$3,$F18,)*тех!AA$6</f>
        <v>0</v>
      </c>
      <c r="N18" s="76">
        <f>IF($H18=N$3,$F18,)*тех!AB$6</f>
        <v>0</v>
      </c>
      <c r="O18" s="76">
        <f>IF($H18=O$3,$F18,)*тех!AC$6</f>
        <v>0</v>
      </c>
      <c r="P18" s="64">
        <f>IF(OR(P$3=DATE(YEAR($H18),MONTH($H18)+$G18,1),P$3=DATE(YEAR($H18),MONTH($H18)+$G18*2,1),P$3=DATE(YEAR($H18),MONTH($H18)+$G18*3,1),P$3=DATE(YEAR($H18),MONTH($H18)+$G18*4,1),P$3=DATE(YEAR($H18),MONTH($H18)+$G18*5,1),P$3=DATE(YEAR($H18),MONTH($H18)+$G18*6,1),P$3=DATE(YEAR($H18),MONTH($H18)+$G18*7,1),P$3=DATE(YEAR($H18),MONTH($H18)+$G18*8,1),P$3=DATE(YEAR($H18),MONTH($H18)+$G18*9,1),P$3=DATE(YEAR($H18),MONTH($H18)+$G18*10,1)),$F18*тех!AD$10*тех!AD$6,)</f>
        <v>0</v>
      </c>
      <c r="Q18" s="64">
        <f>IF(OR(Q$3=DATE(YEAR($H18),MONTH($H18)+$G18,1),Q$3=DATE(YEAR($H18),MONTH($H18)+$G18*2,1),Q$3=DATE(YEAR($H18),MONTH($H18)+$G18*3,1),Q$3=DATE(YEAR($H18),MONTH($H18)+$G18*4,1),Q$3=DATE(YEAR($H18),MONTH($H18)+$G18*5,1),Q$3=DATE(YEAR($H18),MONTH($H18)+$G18*6,1),Q$3=DATE(YEAR($H18),MONTH($H18)+$G18*7,1),Q$3=DATE(YEAR($H18),MONTH($H18)+$G18*8,1),Q$3=DATE(YEAR($H18),MONTH($H18)+$G18*9,1),Q$3=DATE(YEAR($H18),MONTH($H18)+$G18*10,1)),$F18*тех!AE$10*тех!AE$6,)</f>
        <v>0</v>
      </c>
      <c r="R18" s="64">
        <f>IF(OR(R$3=DATE(YEAR($H18),MONTH($H18)+$G18,1),R$3=DATE(YEAR($H18),MONTH($H18)+$G18*2,1),R$3=DATE(YEAR($H18),MONTH($H18)+$G18*3,1),R$3=DATE(YEAR($H18),MONTH($H18)+$G18*4,1),R$3=DATE(YEAR($H18),MONTH($H18)+$G18*5,1),R$3=DATE(YEAR($H18),MONTH($H18)+$G18*6,1),R$3=DATE(YEAR($H18),MONTH($H18)+$G18*7,1),R$3=DATE(YEAR($H18),MONTH($H18)+$G18*8,1),R$3=DATE(YEAR($H18),MONTH($H18)+$G18*9,1),R$3=DATE(YEAR($H18),MONTH($H18)+$G18*10,1)),$F18*тех!AF$10*тех!AF$6,)</f>
        <v>0</v>
      </c>
      <c r="S18" s="64">
        <f>IF(OR(S$3=DATE(YEAR($H18),MONTH($H18)+$G18,1),S$3=DATE(YEAR($H18),MONTH($H18)+$G18*2,1),S$3=DATE(YEAR($H18),MONTH($H18)+$G18*3,1),S$3=DATE(YEAR($H18),MONTH($H18)+$G18*4,1),S$3=DATE(YEAR($H18),MONTH($H18)+$G18*5,1),S$3=DATE(YEAR($H18),MONTH($H18)+$G18*6,1),S$3=DATE(YEAR($H18),MONTH($H18)+$G18*7,1),S$3=DATE(YEAR($H18),MONTH($H18)+$G18*8,1),S$3=DATE(YEAR($H18),MONTH($H18)+$G18*9,1),S$3=DATE(YEAR($H18),MONTH($H18)+$G18*10,1)),$F18*тех!AG$10*тех!AG$6,)</f>
        <v>0</v>
      </c>
      <c r="T18" s="64">
        <f>IF(OR(T$3=DATE(YEAR($H18),MONTH($H18)+$G18,1),T$3=DATE(YEAR($H18),MONTH($H18)+$G18*2,1),T$3=DATE(YEAR($H18),MONTH($H18)+$G18*3,1),T$3=DATE(YEAR($H18),MONTH($H18)+$G18*4,1),T$3=DATE(YEAR($H18),MONTH($H18)+$G18*5,1),T$3=DATE(YEAR($H18),MONTH($H18)+$G18*6,1),T$3=DATE(YEAR($H18),MONTH($H18)+$G18*7,1),T$3=DATE(YEAR($H18),MONTH($H18)+$G18*8,1),T$3=DATE(YEAR($H18),MONTH($H18)+$G18*9,1),T$3=DATE(YEAR($H18),MONTH($H18)+$G18*10,1)),$F18*тех!AH$10*тех!AH$6,)</f>
        <v>0</v>
      </c>
      <c r="U18" s="64">
        <f>IF(OR(U$3=DATE(YEAR($H18),MONTH($H18)+$G18,1),U$3=DATE(YEAR($H18),MONTH($H18)+$G18*2,1),U$3=DATE(YEAR($H18),MONTH($H18)+$G18*3,1),U$3=DATE(YEAR($H18),MONTH($H18)+$G18*4,1),U$3=DATE(YEAR($H18),MONTH($H18)+$G18*5,1),U$3=DATE(YEAR($H18),MONTH($H18)+$G18*6,1),U$3=DATE(YEAR($H18),MONTH($H18)+$G18*7,1),U$3=DATE(YEAR($H18),MONTH($H18)+$G18*8,1),U$3=DATE(YEAR($H18),MONTH($H18)+$G18*9,1),U$3=DATE(YEAR($H18),MONTH($H18)+$G18*10,1)),$F18*тех!AI$10*тех!AI$6,)</f>
        <v>0</v>
      </c>
      <c r="V18" s="64">
        <f>IF(OR(V$3=DATE(YEAR($H18),MONTH($H18)+$G18,1),V$3=DATE(YEAR($H18),MONTH($H18)+$G18*2,1),V$3=DATE(YEAR($H18),MONTH($H18)+$G18*3,1),V$3=DATE(YEAR($H18),MONTH($H18)+$G18*4,1),V$3=DATE(YEAR($H18),MONTH($H18)+$G18*5,1),V$3=DATE(YEAR($H18),MONTH($H18)+$G18*6,1),V$3=DATE(YEAR($H18),MONTH($H18)+$G18*7,1),V$3=DATE(YEAR($H18),MONTH($H18)+$G18*8,1),V$3=DATE(YEAR($H18),MONTH($H18)+$G18*9,1),V$3=DATE(YEAR($H18),MONTH($H18)+$G18*10,1)),$F18*тех!AJ$10*тех!AJ$6,)</f>
        <v>0</v>
      </c>
      <c r="W18" s="64">
        <f>IF(OR(W$3=DATE(YEAR($H18),MONTH($H18)+$G18,1),W$3=DATE(YEAR($H18),MONTH($H18)+$G18*2,1),W$3=DATE(YEAR($H18),MONTH($H18)+$G18*3,1),W$3=DATE(YEAR($H18),MONTH($H18)+$G18*4,1),W$3=DATE(YEAR($H18),MONTH($H18)+$G18*5,1),W$3=DATE(YEAR($H18),MONTH($H18)+$G18*6,1),W$3=DATE(YEAR($H18),MONTH($H18)+$G18*7,1),W$3=DATE(YEAR($H18),MONTH($H18)+$G18*8,1),W$3=DATE(YEAR($H18),MONTH($H18)+$G18*9,1),W$3=DATE(YEAR($H18),MONTH($H18)+$G18*10,1)),$F18*тех!AK$10*тех!AK$6,)</f>
        <v>0</v>
      </c>
      <c r="X18" s="64">
        <f>IF(OR(X$3=DATE(YEAR($H18),MONTH($H18)+$G18,1),X$3=DATE(YEAR($H18),MONTH($H18)+$G18*2,1),X$3=DATE(YEAR($H18),MONTH($H18)+$G18*3,1),X$3=DATE(YEAR($H18),MONTH($H18)+$G18*4,1),X$3=DATE(YEAR($H18),MONTH($H18)+$G18*5,1),X$3=DATE(YEAR($H18),MONTH($H18)+$G18*6,1),X$3=DATE(YEAR($H18),MONTH($H18)+$G18*7,1),X$3=DATE(YEAR($H18),MONTH($H18)+$G18*8,1),X$3=DATE(YEAR($H18),MONTH($H18)+$G18*9,1),X$3=DATE(YEAR($H18),MONTH($H18)+$G18*10,1)),$F18*тех!AL$10*тех!AL$6,)</f>
        <v>0</v>
      </c>
      <c r="Y18" s="64">
        <f>IF(OR(Y$3=DATE(YEAR($H18),MONTH($H18)+$G18,1),Y$3=DATE(YEAR($H18),MONTH($H18)+$G18*2,1),Y$3=DATE(YEAR($H18),MONTH($H18)+$G18*3,1),Y$3=DATE(YEAR($H18),MONTH($H18)+$G18*4,1),Y$3=DATE(YEAR($H18),MONTH($H18)+$G18*5,1),Y$3=DATE(YEAR($H18),MONTH($H18)+$G18*6,1),Y$3=DATE(YEAR($H18),MONTH($H18)+$G18*7,1),Y$3=DATE(YEAR($H18),MONTH($H18)+$G18*8,1),Y$3=DATE(YEAR($H18),MONTH($H18)+$G18*9,1),Y$3=DATE(YEAR($H18),MONTH($H18)+$G18*10,1)),$F18*тех!AM$10*тех!AM$6,)</f>
        <v>0</v>
      </c>
      <c r="Z18" s="64">
        <f>IF(OR(Z$3=DATE(YEAR($H18),MONTH($H18)+$G18,1),Z$3=DATE(YEAR($H18),MONTH($H18)+$G18*2,1),Z$3=DATE(YEAR($H18),MONTH($H18)+$G18*3,1),Z$3=DATE(YEAR($H18),MONTH($H18)+$G18*4,1),Z$3=DATE(YEAR($H18),MONTH($H18)+$G18*5,1),Z$3=DATE(YEAR($H18),MONTH($H18)+$G18*6,1),Z$3=DATE(YEAR($H18),MONTH($H18)+$G18*7,1),Z$3=DATE(YEAR($H18),MONTH($H18)+$G18*8,1),Z$3=DATE(YEAR($H18),MONTH($H18)+$G18*9,1),Z$3=DATE(YEAR($H18),MONTH($H18)+$G18*10,1)),$F18*тех!AN$10*тех!AN$6,)</f>
        <v>0</v>
      </c>
      <c r="AA18" s="64">
        <f>IF(OR(AA$3=DATE(YEAR($H18),MONTH($H18)+$G18,1),AA$3=DATE(YEAR($H18),MONTH($H18)+$G18*2,1),AA$3=DATE(YEAR($H18),MONTH($H18)+$G18*3,1),AA$3=DATE(YEAR($H18),MONTH($H18)+$G18*4,1),AA$3=DATE(YEAR($H18),MONTH($H18)+$G18*5,1),AA$3=DATE(YEAR($H18),MONTH($H18)+$G18*6,1),AA$3=DATE(YEAR($H18),MONTH($H18)+$G18*7,1),AA$3=DATE(YEAR($H18),MONTH($H18)+$G18*8,1),AA$3=DATE(YEAR($H18),MONTH($H18)+$G18*9,1),AA$3=DATE(YEAR($H18),MONTH($H18)+$G18*10,1)),$F18*тех!AO$10*тех!AO$6,)</f>
        <v>0</v>
      </c>
      <c r="AB18" s="64">
        <f>IF(OR(AB$3=DATE(YEAR($H18),MONTH($H18)+$G18,1),AB$3=DATE(YEAR($H18),MONTH($H18)+$G18*2,1),AB$3=DATE(YEAR($H18),MONTH($H18)+$G18*3,1),AB$3=DATE(YEAR($H18),MONTH($H18)+$G18*4,1),AB$3=DATE(YEAR($H18),MONTH($H18)+$G18*5,1),AB$3=DATE(YEAR($H18),MONTH($H18)+$G18*6,1),AB$3=DATE(YEAR($H18),MONTH($H18)+$G18*7,1),AB$3=DATE(YEAR($H18),MONTH($H18)+$G18*8,1),AB$3=DATE(YEAR($H18),MONTH($H18)+$G18*9,1),AB$3=DATE(YEAR($H18),MONTH($H18)+$G18*10,1)),$F18*тех!AP$10*тех!AP$6,)</f>
        <v>0</v>
      </c>
      <c r="AC18" s="64">
        <f>IF(OR(AC$3=DATE(YEAR($H18),MONTH($H18)+$G18,1),AC$3=DATE(YEAR($H18),MONTH($H18)+$G18*2,1),AC$3=DATE(YEAR($H18),MONTH($H18)+$G18*3,1),AC$3=DATE(YEAR($H18),MONTH($H18)+$G18*4,1),AC$3=DATE(YEAR($H18),MONTH($H18)+$G18*5,1),AC$3=DATE(YEAR($H18),MONTH($H18)+$G18*6,1),AC$3=DATE(YEAR($H18),MONTH($H18)+$G18*7,1),AC$3=DATE(YEAR($H18),MONTH($H18)+$G18*8,1),AC$3=DATE(YEAR($H18),MONTH($H18)+$G18*9,1),AC$3=DATE(YEAR($H18),MONTH($H18)+$G18*10,1)),$F18*тех!AQ$10*тех!AQ$6,)</f>
        <v>0</v>
      </c>
      <c r="AD18" s="64">
        <f>IF(OR(AD$3=DATE(YEAR($H18),MONTH($H18)+$G18,1),AD$3=DATE(YEAR($H18),MONTH($H18)+$G18*2,1),AD$3=DATE(YEAR($H18),MONTH($H18)+$G18*3,1),AD$3=DATE(YEAR($H18),MONTH($H18)+$G18*4,1),AD$3=DATE(YEAR($H18),MONTH($H18)+$G18*5,1),AD$3=DATE(YEAR($H18),MONTH($H18)+$G18*6,1),AD$3=DATE(YEAR($H18),MONTH($H18)+$G18*7,1),AD$3=DATE(YEAR($H18),MONTH($H18)+$G18*8,1),AD$3=DATE(YEAR($H18),MONTH($H18)+$G18*9,1),AD$3=DATE(YEAR($H18),MONTH($H18)+$G18*10,1)),$F18*тех!AR$10*тех!AR$6,)</f>
        <v>0</v>
      </c>
      <c r="AE18" s="64">
        <f>IF(OR(AE$3=DATE(YEAR($H18),MONTH($H18)+$G18,1),AE$3=DATE(YEAR($H18),MONTH($H18)+$G18*2,1),AE$3=DATE(YEAR($H18),MONTH($H18)+$G18*3,1),AE$3=DATE(YEAR($H18),MONTH($H18)+$G18*4,1),AE$3=DATE(YEAR($H18),MONTH($H18)+$G18*5,1),AE$3=DATE(YEAR($H18),MONTH($H18)+$G18*6,1),AE$3=DATE(YEAR($H18),MONTH($H18)+$G18*7,1),AE$3=DATE(YEAR($H18),MONTH($H18)+$G18*8,1),AE$3=DATE(YEAR($H18),MONTH($H18)+$G18*9,1),AE$3=DATE(YEAR($H18),MONTH($H18)+$G18*10,1)),$F18*тех!AS$10*тех!AS$6,)</f>
        <v>0</v>
      </c>
      <c r="AF18" s="64">
        <f>IF(OR(AF$3=DATE(YEAR($H18),MONTH($H18)+$G18,1),AF$3=DATE(YEAR($H18),MONTH($H18)+$G18*2,1),AF$3=DATE(YEAR($H18),MONTH($H18)+$G18*3,1),AF$3=DATE(YEAR($H18),MONTH($H18)+$G18*4,1),AF$3=DATE(YEAR($H18),MONTH($H18)+$G18*5,1),AF$3=DATE(YEAR($H18),MONTH($H18)+$G18*6,1),AF$3=DATE(YEAR($H18),MONTH($H18)+$G18*7,1),AF$3=DATE(YEAR($H18),MONTH($H18)+$G18*8,1),AF$3=DATE(YEAR($H18),MONTH($H18)+$G18*9,1),AF$3=DATE(YEAR($H18),MONTH($H18)+$G18*10,1)),$F18*тех!AT$10*тех!AT$6,)</f>
        <v>0</v>
      </c>
      <c r="AG18" s="64">
        <f>IF(OR(AG$3=DATE(YEAR($H18),MONTH($H18)+$G18,1),AG$3=DATE(YEAR($H18),MONTH($H18)+$G18*2,1),AG$3=DATE(YEAR($H18),MONTH($H18)+$G18*3,1),AG$3=DATE(YEAR($H18),MONTH($H18)+$G18*4,1),AG$3=DATE(YEAR($H18),MONTH($H18)+$G18*5,1),AG$3=DATE(YEAR($H18),MONTH($H18)+$G18*6,1),AG$3=DATE(YEAR($H18),MONTH($H18)+$G18*7,1),AG$3=DATE(YEAR($H18),MONTH($H18)+$G18*8,1),AG$3=DATE(YEAR($H18),MONTH($H18)+$G18*9,1),AG$3=DATE(YEAR($H18),MONTH($H18)+$G18*10,1)),$F18*тех!AU$10*тех!AU$6,)</f>
        <v>0</v>
      </c>
      <c r="AH18" s="64">
        <f>IF(OR(AH$3=DATE(YEAR($H18),MONTH($H18)+$G18,1),AH$3=DATE(YEAR($H18),MONTH($H18)+$G18*2,1),AH$3=DATE(YEAR($H18),MONTH($H18)+$G18*3,1),AH$3=DATE(YEAR($H18),MONTH($H18)+$G18*4,1),AH$3=DATE(YEAR($H18),MONTH($H18)+$G18*5,1),AH$3=DATE(YEAR($H18),MONTH($H18)+$G18*6,1),AH$3=DATE(YEAR($H18),MONTH($H18)+$G18*7,1),AH$3=DATE(YEAR($H18),MONTH($H18)+$G18*8,1),AH$3=DATE(YEAR($H18),MONTH($H18)+$G18*9,1),AH$3=DATE(YEAR($H18),MONTH($H18)+$G18*10,1)),$F18*тех!AV$10*тех!AV$6,)</f>
        <v>0</v>
      </c>
      <c r="AI18" s="64">
        <f>IF(OR(AI$3=DATE(YEAR($H18),MONTH($H18)+$G18,1),AI$3=DATE(YEAR($H18),MONTH($H18)+$G18*2,1),AI$3=DATE(YEAR($H18),MONTH($H18)+$G18*3,1),AI$3=DATE(YEAR($H18),MONTH($H18)+$G18*4,1),AI$3=DATE(YEAR($H18),MONTH($H18)+$G18*5,1),AI$3=DATE(YEAR($H18),MONTH($H18)+$G18*6,1),AI$3=DATE(YEAR($H18),MONTH($H18)+$G18*7,1),AI$3=DATE(YEAR($H18),MONTH($H18)+$G18*8,1),AI$3=DATE(YEAR($H18),MONTH($H18)+$G18*9,1),AI$3=DATE(YEAR($H18),MONTH($H18)+$G18*10,1)),$F18*тех!AW$10*тех!AW$6,)</f>
        <v>0</v>
      </c>
      <c r="AJ18" s="64">
        <f>IF(OR(AJ$3=DATE(YEAR($H18),MONTH($H18)+$G18,1),AJ$3=DATE(YEAR($H18),MONTH($H18)+$G18*2,1),AJ$3=DATE(YEAR($H18),MONTH($H18)+$G18*3,1),AJ$3=DATE(YEAR($H18),MONTH($H18)+$G18*4,1),AJ$3=DATE(YEAR($H18),MONTH($H18)+$G18*5,1),AJ$3=DATE(YEAR($H18),MONTH($H18)+$G18*6,1),AJ$3=DATE(YEAR($H18),MONTH($H18)+$G18*7,1),AJ$3=DATE(YEAR($H18),MONTH($H18)+$G18*8,1),AJ$3=DATE(YEAR($H18),MONTH($H18)+$G18*9,1),AJ$3=DATE(YEAR($H18),MONTH($H18)+$G18*10,1)),$F18*тех!AX$10*тех!AX$6,)</f>
        <v>0</v>
      </c>
      <c r="AK18" s="64">
        <f>IF(OR(AK$3=DATE(YEAR($H18),MONTH($H18)+$G18,1),AK$3=DATE(YEAR($H18),MONTH($H18)+$G18*2,1),AK$3=DATE(YEAR($H18),MONTH($H18)+$G18*3,1),AK$3=DATE(YEAR($H18),MONTH($H18)+$G18*4,1),AK$3=DATE(YEAR($H18),MONTH($H18)+$G18*5,1),AK$3=DATE(YEAR($H18),MONTH($H18)+$G18*6,1),AK$3=DATE(YEAR($H18),MONTH($H18)+$G18*7,1),AK$3=DATE(YEAR($H18),MONTH($H18)+$G18*8,1),AK$3=DATE(YEAR($H18),MONTH($H18)+$G18*9,1),AK$3=DATE(YEAR($H18),MONTH($H18)+$G18*10,1)),$F18*тех!AY$10*тех!AY$6,)</f>
        <v>0</v>
      </c>
      <c r="AL18" s="64">
        <f>IF(OR(AL$3=DATE(YEAR($H18),MONTH($H18)+$G18,1),AL$3=DATE(YEAR($H18),MONTH($H18)+$G18*2,1),AL$3=DATE(YEAR($H18),MONTH($H18)+$G18*3,1),AL$3=DATE(YEAR($H18),MONTH($H18)+$G18*4,1),AL$3=DATE(YEAR($H18),MONTH($H18)+$G18*5,1),AL$3=DATE(YEAR($H18),MONTH($H18)+$G18*6,1),AL$3=DATE(YEAR($H18),MONTH($H18)+$G18*7,1),AL$3=DATE(YEAR($H18),MONTH($H18)+$G18*8,1),AL$3=DATE(YEAR($H18),MONTH($H18)+$G18*9,1),AL$3=DATE(YEAR($H18),MONTH($H18)+$G18*10,1)),$F18*тех!AZ$10*тех!AZ$6,)</f>
        <v>0</v>
      </c>
      <c r="AM18" s="64">
        <f>IF(OR(AM$3=DATE(YEAR($H18),MONTH($H18)+$G18,1),AM$3=DATE(YEAR($H18),MONTH($H18)+$G18*2,1),AM$3=DATE(YEAR($H18),MONTH($H18)+$G18*3,1),AM$3=DATE(YEAR($H18),MONTH($H18)+$G18*4,1),AM$3=DATE(YEAR($H18),MONTH($H18)+$G18*5,1),AM$3=DATE(YEAR($H18),MONTH($H18)+$G18*6,1),AM$3=DATE(YEAR($H18),MONTH($H18)+$G18*7,1),AM$3=DATE(YEAR($H18),MONTH($H18)+$G18*8,1),AM$3=DATE(YEAR($H18),MONTH($H18)+$G18*9,1),AM$3=DATE(YEAR($H18),MONTH($H18)+$G18*10,1)),$F18*тех!BA$10*тех!BA$6,)</f>
        <v>0</v>
      </c>
      <c r="AN18" s="64">
        <f>IF(OR(AN$3=DATE(YEAR($H18),MONTH($H18)+$G18,1),AN$3=DATE(YEAR($H18),MONTH($H18)+$G18*2,1),AN$3=DATE(YEAR($H18),MONTH($H18)+$G18*3,1),AN$3=DATE(YEAR($H18),MONTH($H18)+$G18*4,1),AN$3=DATE(YEAR($H18),MONTH($H18)+$G18*5,1),AN$3=DATE(YEAR($H18),MONTH($H18)+$G18*6,1),AN$3=DATE(YEAR($H18),MONTH($H18)+$G18*7,1),AN$3=DATE(YEAR($H18),MONTH($H18)+$G18*8,1),AN$3=DATE(YEAR($H18),MONTH($H18)+$G18*9,1),AN$3=DATE(YEAR($H18),MONTH($H18)+$G18*10,1)),$F18*тех!BB$10*тех!BB$6,)</f>
        <v>0</v>
      </c>
      <c r="AO18" s="64">
        <f>IF(OR(AO$3=DATE(YEAR($H18),MONTH($H18)+$G18,1),AO$3=DATE(YEAR($H18),MONTH($H18)+$G18*2,1),AO$3=DATE(YEAR($H18),MONTH($H18)+$G18*3,1),AO$3=DATE(YEAR($H18),MONTH($H18)+$G18*4,1),AO$3=DATE(YEAR($H18),MONTH($H18)+$G18*5,1),AO$3=DATE(YEAR($H18),MONTH($H18)+$G18*6,1),AO$3=DATE(YEAR($H18),MONTH($H18)+$G18*7,1),AO$3=DATE(YEAR($H18),MONTH($H18)+$G18*8,1),AO$3=DATE(YEAR($H18),MONTH($H18)+$G18*9,1),AO$3=DATE(YEAR($H18),MONTH($H18)+$G18*10,1)),$F18*тех!BC$10*тех!BC$6,)</f>
        <v>0</v>
      </c>
      <c r="AP18" s="64">
        <f>IF(OR(AP$3=DATE(YEAR($H18),MONTH($H18)+$G18,1),AP$3=DATE(YEAR($H18),MONTH($H18)+$G18*2,1),AP$3=DATE(YEAR($H18),MONTH($H18)+$G18*3,1),AP$3=DATE(YEAR($H18),MONTH($H18)+$G18*4,1),AP$3=DATE(YEAR($H18),MONTH($H18)+$G18*5,1),AP$3=DATE(YEAR($H18),MONTH($H18)+$G18*6,1),AP$3=DATE(YEAR($H18),MONTH($H18)+$G18*7,1),AP$3=DATE(YEAR($H18),MONTH($H18)+$G18*8,1),AP$3=DATE(YEAR($H18),MONTH($H18)+$G18*9,1),AP$3=DATE(YEAR($H18),MONTH($H18)+$G18*10,1)),$F18*тех!BD$10*тех!BD$6,)</f>
        <v>0</v>
      </c>
      <c r="AQ18" s="64">
        <f>IF(OR(AQ$3=DATE(YEAR($H18),MONTH($H18)+$G18,1),AQ$3=DATE(YEAR($H18),MONTH($H18)+$G18*2,1),AQ$3=DATE(YEAR($H18),MONTH($H18)+$G18*3,1),AQ$3=DATE(YEAR($H18),MONTH($H18)+$G18*4,1),AQ$3=DATE(YEAR($H18),MONTH($H18)+$G18*5,1),AQ$3=DATE(YEAR($H18),MONTH($H18)+$G18*6,1),AQ$3=DATE(YEAR($H18),MONTH($H18)+$G18*7,1),AQ$3=DATE(YEAR($H18),MONTH($H18)+$G18*8,1),AQ$3=DATE(YEAR($H18),MONTH($H18)+$G18*9,1),AQ$3=DATE(YEAR($H18),MONTH($H18)+$G18*10,1)),$F18*тех!BE$10*тех!BE$6,)</f>
        <v>0</v>
      </c>
      <c r="AR18" s="64">
        <f>IF(OR(AR$3=DATE(YEAR($H18),MONTH($H18)+$G18,1),AR$3=DATE(YEAR($H18),MONTH($H18)+$G18*2,1),AR$3=DATE(YEAR($H18),MONTH($H18)+$G18*3,1),AR$3=DATE(YEAR($H18),MONTH($H18)+$G18*4,1),AR$3=DATE(YEAR($H18),MONTH($H18)+$G18*5,1),AR$3=DATE(YEAR($H18),MONTH($H18)+$G18*6,1),AR$3=DATE(YEAR($H18),MONTH($H18)+$G18*7,1),AR$3=DATE(YEAR($H18),MONTH($H18)+$G18*8,1),AR$3=DATE(YEAR($H18),MONTH($H18)+$G18*9,1),AR$3=DATE(YEAR($H18),MONTH($H18)+$G18*10,1)),$F18*тех!BF$10*тех!BF$6,)</f>
        <v>0</v>
      </c>
      <c r="AS18" s="64">
        <f>IF(OR(AS$3=DATE(YEAR($H18),MONTH($H18)+$G18,1),AS$3=DATE(YEAR($H18),MONTH($H18)+$G18*2,1),AS$3=DATE(YEAR($H18),MONTH($H18)+$G18*3,1),AS$3=DATE(YEAR($H18),MONTH($H18)+$G18*4,1),AS$3=DATE(YEAR($H18),MONTH($H18)+$G18*5,1),AS$3=DATE(YEAR($H18),MONTH($H18)+$G18*6,1),AS$3=DATE(YEAR($H18),MONTH($H18)+$G18*7,1),AS$3=DATE(YEAR($H18),MONTH($H18)+$G18*8,1),AS$3=DATE(YEAR($H18),MONTH($H18)+$G18*9,1),AS$3=DATE(YEAR($H18),MONTH($H18)+$G18*10,1)),$F18*тех!BG$10*тех!BG$6,)</f>
        <v>0</v>
      </c>
      <c r="AT18" s="64">
        <f>IF(OR(AT$3=DATE(YEAR($H18),MONTH($H18)+$G18,1),AT$3=DATE(YEAR($H18),MONTH($H18)+$G18*2,1),AT$3=DATE(YEAR($H18),MONTH($H18)+$G18*3,1),AT$3=DATE(YEAR($H18),MONTH($H18)+$G18*4,1),AT$3=DATE(YEAR($H18),MONTH($H18)+$G18*5,1),AT$3=DATE(YEAR($H18),MONTH($H18)+$G18*6,1),AT$3=DATE(YEAR($H18),MONTH($H18)+$G18*7,1),AT$3=DATE(YEAR($H18),MONTH($H18)+$G18*8,1),AT$3=DATE(YEAR($H18),MONTH($H18)+$G18*9,1),AT$3=DATE(YEAR($H18),MONTH($H18)+$G18*10,1)),$F18*тех!BH$10*тех!BH$6,)</f>
        <v>0</v>
      </c>
      <c r="AU18" s="64">
        <f>IF(OR(AU$3=DATE(YEAR($H18),MONTH($H18)+$G18,1),AU$3=DATE(YEAR($H18),MONTH($H18)+$G18*2,1),AU$3=DATE(YEAR($H18),MONTH($H18)+$G18*3,1),AU$3=DATE(YEAR($H18),MONTH($H18)+$G18*4,1),AU$3=DATE(YEAR($H18),MONTH($H18)+$G18*5,1),AU$3=DATE(YEAR($H18),MONTH($H18)+$G18*6,1),AU$3=DATE(YEAR($H18),MONTH($H18)+$G18*7,1),AU$3=DATE(YEAR($H18),MONTH($H18)+$G18*8,1),AU$3=DATE(YEAR($H18),MONTH($H18)+$G18*9,1),AU$3=DATE(YEAR($H18),MONTH($H18)+$G18*10,1)),$F18*тех!BI$10*тех!BI$6,)</f>
        <v>0</v>
      </c>
      <c r="AV18" s="64">
        <f>IF(OR(AV$3=DATE(YEAR($H18),MONTH($H18)+$G18,1),AV$3=DATE(YEAR($H18),MONTH($H18)+$G18*2,1),AV$3=DATE(YEAR($H18),MONTH($H18)+$G18*3,1),AV$3=DATE(YEAR($H18),MONTH($H18)+$G18*4,1),AV$3=DATE(YEAR($H18),MONTH($H18)+$G18*5,1),AV$3=DATE(YEAR($H18),MONTH($H18)+$G18*6,1),AV$3=DATE(YEAR($H18),MONTH($H18)+$G18*7,1),AV$3=DATE(YEAR($H18),MONTH($H18)+$G18*8,1),AV$3=DATE(YEAR($H18),MONTH($H18)+$G18*9,1),AV$3=DATE(YEAR($H18),MONTH($H18)+$G18*10,1)),$F18*тех!BJ$10*тех!BJ$6,)</f>
        <v>0</v>
      </c>
      <c r="AW18" s="64">
        <f>IF(OR(AW$3=DATE(YEAR($H18),MONTH($H18)+$G18,1),AW$3=DATE(YEAR($H18),MONTH($H18)+$G18*2,1),AW$3=DATE(YEAR($H18),MONTH($H18)+$G18*3,1),AW$3=DATE(YEAR($H18),MONTH($H18)+$G18*4,1),AW$3=DATE(YEAR($H18),MONTH($H18)+$G18*5,1),AW$3=DATE(YEAR($H18),MONTH($H18)+$G18*6,1),AW$3=DATE(YEAR($H18),MONTH($H18)+$G18*7,1),AW$3=DATE(YEAR($H18),MONTH($H18)+$G18*8,1),AW$3=DATE(YEAR($H18),MONTH($H18)+$G18*9,1),AW$3=DATE(YEAR($H18),MONTH($H18)+$G18*10,1)),$F18*тех!BK$10*тех!BK$6,)</f>
        <v>0</v>
      </c>
      <c r="AX18" s="64">
        <f>IF(OR(AX$3=DATE(YEAR($H18),MONTH($H18)+$G18,1),AX$3=DATE(YEAR($H18),MONTH($H18)+$G18*2,1),AX$3=DATE(YEAR($H18),MONTH($H18)+$G18*3,1),AX$3=DATE(YEAR($H18),MONTH($H18)+$G18*4,1),AX$3=DATE(YEAR($H18),MONTH($H18)+$G18*5,1),AX$3=DATE(YEAR($H18),MONTH($H18)+$G18*6,1),AX$3=DATE(YEAR($H18),MONTH($H18)+$G18*7,1),AX$3=DATE(YEAR($H18),MONTH($H18)+$G18*8,1),AX$3=DATE(YEAR($H18),MONTH($H18)+$G18*9,1),AX$3=DATE(YEAR($H18),MONTH($H18)+$G18*10,1)),$F18*тех!BL$10*тех!BL$6,)</f>
        <v>0</v>
      </c>
      <c r="AY18" s="64">
        <f>IF(OR(AY$3=DATE(YEAR($H18),MONTH($H18)+$G18,1),AY$3=DATE(YEAR($H18),MONTH($H18)+$G18*2,1),AY$3=DATE(YEAR($H18),MONTH($H18)+$G18*3,1),AY$3=DATE(YEAR($H18),MONTH($H18)+$G18*4,1),AY$3=DATE(YEAR($H18),MONTH($H18)+$G18*5,1),AY$3=DATE(YEAR($H18),MONTH($H18)+$G18*6,1),AY$3=DATE(YEAR($H18),MONTH($H18)+$G18*7,1),AY$3=DATE(YEAR($H18),MONTH($H18)+$G18*8,1),AY$3=DATE(YEAR($H18),MONTH($H18)+$G18*9,1),AY$3=DATE(YEAR($H18),MONTH($H18)+$G18*10,1)),$F18*тех!BM$10*тех!BM$6,)</f>
        <v>0</v>
      </c>
      <c r="AZ18" s="64">
        <f>IF(OR(AZ$3=DATE(YEAR($H18),MONTH($H18)+$G18,1),AZ$3=DATE(YEAR($H18),MONTH($H18)+$G18*2,1),AZ$3=DATE(YEAR($H18),MONTH($H18)+$G18*3,1),AZ$3=DATE(YEAR($H18),MONTH($H18)+$G18*4,1),AZ$3=DATE(YEAR($H18),MONTH($H18)+$G18*5,1),AZ$3=DATE(YEAR($H18),MONTH($H18)+$G18*6,1),AZ$3=DATE(YEAR($H18),MONTH($H18)+$G18*7,1),AZ$3=DATE(YEAR($H18),MONTH($H18)+$G18*8,1),AZ$3=DATE(YEAR($H18),MONTH($H18)+$G18*9,1),AZ$3=DATE(YEAR($H18),MONTH($H18)+$G18*10,1)),$F18*тех!BN$10*тех!BN$6,)</f>
        <v>0</v>
      </c>
      <c r="BA18" s="64">
        <f>IF(OR(BA$3=DATE(YEAR($H18),MONTH($H18)+$G18,1),BA$3=DATE(YEAR($H18),MONTH($H18)+$G18*2,1),BA$3=DATE(YEAR($H18),MONTH($H18)+$G18*3,1),BA$3=DATE(YEAR($H18),MONTH($H18)+$G18*4,1),BA$3=DATE(YEAR($H18),MONTH($H18)+$G18*5,1),BA$3=DATE(YEAR($H18),MONTH($H18)+$G18*6,1),BA$3=DATE(YEAR($H18),MONTH($H18)+$G18*7,1),BA$3=DATE(YEAR($H18),MONTH($H18)+$G18*8,1),BA$3=DATE(YEAR($H18),MONTH($H18)+$G18*9,1),BA$3=DATE(YEAR($H18),MONTH($H18)+$G18*10,1)),$F18*тех!BO$10*тех!BO$6,)</f>
        <v>0</v>
      </c>
      <c r="BB18" s="64">
        <f>IF(OR(BB$3=DATE(YEAR($H18),MONTH($H18)+$G18,1),BB$3=DATE(YEAR($H18),MONTH($H18)+$G18*2,1),BB$3=DATE(YEAR($H18),MONTH($H18)+$G18*3,1),BB$3=DATE(YEAR($H18),MONTH($H18)+$G18*4,1),BB$3=DATE(YEAR($H18),MONTH($H18)+$G18*5,1),BB$3=DATE(YEAR($H18),MONTH($H18)+$G18*6,1),BB$3=DATE(YEAR($H18),MONTH($H18)+$G18*7,1),BB$3=DATE(YEAR($H18),MONTH($H18)+$G18*8,1),BB$3=DATE(YEAR($H18),MONTH($H18)+$G18*9,1),BB$3=DATE(YEAR($H18),MONTH($H18)+$G18*10,1)),$F18*тех!BP$10*тех!BP$6,)</f>
        <v>0</v>
      </c>
      <c r="BC18" s="64">
        <f>IF(OR(BC$3=DATE(YEAR($H18),MONTH($H18)+$G18,1),BC$3=DATE(YEAR($H18),MONTH($H18)+$G18*2,1),BC$3=DATE(YEAR($H18),MONTH($H18)+$G18*3,1),BC$3=DATE(YEAR($H18),MONTH($H18)+$G18*4,1),BC$3=DATE(YEAR($H18),MONTH($H18)+$G18*5,1),BC$3=DATE(YEAR($H18),MONTH($H18)+$G18*6,1),BC$3=DATE(YEAR($H18),MONTH($H18)+$G18*7,1),BC$3=DATE(YEAR($H18),MONTH($H18)+$G18*8,1),BC$3=DATE(YEAR($H18),MONTH($H18)+$G18*9,1),BC$3=DATE(YEAR($H18),MONTH($H18)+$G18*10,1)),$F18*тех!BQ$10*тех!BQ$6,)</f>
        <v>0</v>
      </c>
      <c r="BD18" s="64">
        <f>IF(OR(BD$3=DATE(YEAR($H18),MONTH($H18)+$G18,1),BD$3=DATE(YEAR($H18),MONTH($H18)+$G18*2,1),BD$3=DATE(YEAR($H18),MONTH($H18)+$G18*3,1),BD$3=DATE(YEAR($H18),MONTH($H18)+$G18*4,1),BD$3=DATE(YEAR($H18),MONTH($H18)+$G18*5,1),BD$3=DATE(YEAR($H18),MONTH($H18)+$G18*6,1),BD$3=DATE(YEAR($H18),MONTH($H18)+$G18*7,1),BD$3=DATE(YEAR($H18),MONTH($H18)+$G18*8,1),BD$3=DATE(YEAR($H18),MONTH($H18)+$G18*9,1),BD$3=DATE(YEAR($H18),MONTH($H18)+$G18*10,1)),$F18*тех!BR$10*тех!BR$6,)</f>
        <v>0</v>
      </c>
      <c r="BE18" s="64">
        <f>IF(OR(BE$3=DATE(YEAR($H18),MONTH($H18)+$G18,1),BE$3=DATE(YEAR($H18),MONTH($H18)+$G18*2,1),BE$3=DATE(YEAR($H18),MONTH($H18)+$G18*3,1),BE$3=DATE(YEAR($H18),MONTH($H18)+$G18*4,1),BE$3=DATE(YEAR($H18),MONTH($H18)+$G18*5,1),BE$3=DATE(YEAR($H18),MONTH($H18)+$G18*6,1),BE$3=DATE(YEAR($H18),MONTH($H18)+$G18*7,1),BE$3=DATE(YEAR($H18),MONTH($H18)+$G18*8,1),BE$3=DATE(YEAR($H18),MONTH($H18)+$G18*9,1),BE$3=DATE(YEAR($H18),MONTH($H18)+$G18*10,1)),$F18*тех!BS$10*тех!BS$6,)</f>
        <v>0</v>
      </c>
      <c r="BF18" s="64">
        <f>IF(OR(BF$3=DATE(YEAR($H18),MONTH($H18)+$G18,1),BF$3=DATE(YEAR($H18),MONTH($H18)+$G18*2,1),BF$3=DATE(YEAR($H18),MONTH($H18)+$G18*3,1),BF$3=DATE(YEAR($H18),MONTH($H18)+$G18*4,1),BF$3=DATE(YEAR($H18),MONTH($H18)+$G18*5,1),BF$3=DATE(YEAR($H18),MONTH($H18)+$G18*6,1),BF$3=DATE(YEAR($H18),MONTH($H18)+$G18*7,1),BF$3=DATE(YEAR($H18),MONTH($H18)+$G18*8,1),BF$3=DATE(YEAR($H18),MONTH($H18)+$G18*9,1),BF$3=DATE(YEAR($H18),MONTH($H18)+$G18*10,1)),$F18*тех!BT$10*тех!BT$6,)</f>
        <v>0</v>
      </c>
      <c r="BG18" s="64">
        <f>IF(OR(BG$3=DATE(YEAR($H18),MONTH($H18)+$G18,1),BG$3=DATE(YEAR($H18),MONTH($H18)+$G18*2,1),BG$3=DATE(YEAR($H18),MONTH($H18)+$G18*3,1),BG$3=DATE(YEAR($H18),MONTH($H18)+$G18*4,1),BG$3=DATE(YEAR($H18),MONTH($H18)+$G18*5,1),BG$3=DATE(YEAR($H18),MONTH($H18)+$G18*6,1),BG$3=DATE(YEAR($H18),MONTH($H18)+$G18*7,1),BG$3=DATE(YEAR($H18),MONTH($H18)+$G18*8,1),BG$3=DATE(YEAR($H18),MONTH($H18)+$G18*9,1),BG$3=DATE(YEAR($H18),MONTH($H18)+$G18*10,1)),$F18*тех!BU$10*тех!BU$6,)</f>
        <v>0</v>
      </c>
      <c r="BH18" s="64">
        <f>IF(OR(BH$3=DATE(YEAR($H18),MONTH($H18)+$G18,1),BH$3=DATE(YEAR($H18),MONTH($H18)+$G18*2,1),BH$3=DATE(YEAR($H18),MONTH($H18)+$G18*3,1),BH$3=DATE(YEAR($H18),MONTH($H18)+$G18*4,1),BH$3=DATE(YEAR($H18),MONTH($H18)+$G18*5,1),BH$3=DATE(YEAR($H18),MONTH($H18)+$G18*6,1),BH$3=DATE(YEAR($H18),MONTH($H18)+$G18*7,1),BH$3=DATE(YEAR($H18),MONTH($H18)+$G18*8,1),BH$3=DATE(YEAR($H18),MONTH($H18)+$G18*9,1),BH$3=DATE(YEAR($H18),MONTH($H18)+$G18*10,1)),$F18*тех!BV$10*тех!BV$6,)</f>
        <v>0</v>
      </c>
      <c r="BI18" s="64">
        <f>IF(OR(BI$3=DATE(YEAR($H18),MONTH($H18)+$G18,1),BI$3=DATE(YEAR($H18),MONTH($H18)+$G18*2,1),BI$3=DATE(YEAR($H18),MONTH($H18)+$G18*3,1),BI$3=DATE(YEAR($H18),MONTH($H18)+$G18*4,1),BI$3=DATE(YEAR($H18),MONTH($H18)+$G18*5,1),BI$3=DATE(YEAR($H18),MONTH($H18)+$G18*6,1),BI$3=DATE(YEAR($H18),MONTH($H18)+$G18*7,1),BI$3=DATE(YEAR($H18),MONTH($H18)+$G18*8,1),BI$3=DATE(YEAR($H18),MONTH($H18)+$G18*9,1),BI$3=DATE(YEAR($H18),MONTH($H18)+$G18*10,1)),$F18*тех!BW$10*тех!BW$6,)</f>
        <v>0</v>
      </c>
      <c r="BJ18" s="64">
        <f>IF(OR(BJ$3=DATE(YEAR($H18),MONTH($H18)+$G18,1),BJ$3=DATE(YEAR($H18),MONTH($H18)+$G18*2,1),BJ$3=DATE(YEAR($H18),MONTH($H18)+$G18*3,1),BJ$3=DATE(YEAR($H18),MONTH($H18)+$G18*4,1),BJ$3=DATE(YEAR($H18),MONTH($H18)+$G18*5,1),BJ$3=DATE(YEAR($H18),MONTH($H18)+$G18*6,1),BJ$3=DATE(YEAR($H18),MONTH($H18)+$G18*7,1),BJ$3=DATE(YEAR($H18),MONTH($H18)+$G18*8,1),BJ$3=DATE(YEAR($H18),MONTH($H18)+$G18*9,1),BJ$3=DATE(YEAR($H18),MONTH($H18)+$G18*10,1)),$F18*тех!BX$10*тех!BX$6,)</f>
        <v>0</v>
      </c>
      <c r="BK18" s="64">
        <f>IF(OR(BK$3=DATE(YEAR($H18),MONTH($H18)+$G18,1),BK$3=DATE(YEAR($H18),MONTH($H18)+$G18*2,1),BK$3=DATE(YEAR($H18),MONTH($H18)+$G18*3,1),BK$3=DATE(YEAR($H18),MONTH($H18)+$G18*4,1),BK$3=DATE(YEAR($H18),MONTH($H18)+$G18*5,1),BK$3=DATE(YEAR($H18),MONTH($H18)+$G18*6,1),BK$3=DATE(YEAR($H18),MONTH($H18)+$G18*7,1),BK$3=DATE(YEAR($H18),MONTH($H18)+$G18*8,1),BK$3=DATE(YEAR($H18),MONTH($H18)+$G18*9,1),BK$3=DATE(YEAR($H18),MONTH($H18)+$G18*10,1)),$F18*тех!BY$10*тех!BY$6,)</f>
        <v>0</v>
      </c>
      <c r="BL18" s="64">
        <f>IF(OR(BL$3=DATE(YEAR($H18),MONTH($H18)+$G18,1),BL$3=DATE(YEAR($H18),MONTH($H18)+$G18*2,1),BL$3=DATE(YEAR($H18),MONTH($H18)+$G18*3,1),BL$3=DATE(YEAR($H18),MONTH($H18)+$G18*4,1),BL$3=DATE(YEAR($H18),MONTH($H18)+$G18*5,1),BL$3=DATE(YEAR($H18),MONTH($H18)+$G18*6,1),BL$3=DATE(YEAR($H18),MONTH($H18)+$G18*7,1),BL$3=DATE(YEAR($H18),MONTH($H18)+$G18*8,1),BL$3=DATE(YEAR($H18),MONTH($H18)+$G18*9,1),BL$3=DATE(YEAR($H18),MONTH($H18)+$G18*10,1)),$F18*тех!BZ$10*тех!BZ$6,)</f>
        <v>0</v>
      </c>
      <c r="BM18" s="64">
        <f>IF(OR(BM$3=DATE(YEAR($H18),MONTH($H18)+$G18,1),BM$3=DATE(YEAR($H18),MONTH($H18)+$G18*2,1),BM$3=DATE(YEAR($H18),MONTH($H18)+$G18*3,1),BM$3=DATE(YEAR($H18),MONTH($H18)+$G18*4,1),BM$3=DATE(YEAR($H18),MONTH($H18)+$G18*5,1),BM$3=DATE(YEAR($H18),MONTH($H18)+$G18*6,1),BM$3=DATE(YEAR($H18),MONTH($H18)+$G18*7,1),BM$3=DATE(YEAR($H18),MONTH($H18)+$G18*8,1),BM$3=DATE(YEAR($H18),MONTH($H18)+$G18*9,1),BM$3=DATE(YEAR($H18),MONTH($H18)+$G18*10,1)),$F18*тех!CA$10*тех!CA$6,)</f>
        <v>0</v>
      </c>
      <c r="BN18" s="64">
        <f>IF(OR(BN$3=DATE(YEAR($H18),MONTH($H18)+$G18,1),BN$3=DATE(YEAR($H18),MONTH($H18)+$G18*2,1),BN$3=DATE(YEAR($H18),MONTH($H18)+$G18*3,1),BN$3=DATE(YEAR($H18),MONTH($H18)+$G18*4,1),BN$3=DATE(YEAR($H18),MONTH($H18)+$G18*5,1),BN$3=DATE(YEAR($H18),MONTH($H18)+$G18*6,1),BN$3=DATE(YEAR($H18),MONTH($H18)+$G18*7,1),BN$3=DATE(YEAR($H18),MONTH($H18)+$G18*8,1),BN$3=DATE(YEAR($H18),MONTH($H18)+$G18*9,1),BN$3=DATE(YEAR($H18),MONTH($H18)+$G18*10,1)),$F18*тех!CB$10*тех!CB$6,)</f>
        <v>0</v>
      </c>
      <c r="BO18" s="64">
        <f>IF(OR(BO$3=DATE(YEAR($H18),MONTH($H18)+$G18,1),BO$3=DATE(YEAR($H18),MONTH($H18)+$G18*2,1),BO$3=DATE(YEAR($H18),MONTH($H18)+$G18*3,1),BO$3=DATE(YEAR($H18),MONTH($H18)+$G18*4,1),BO$3=DATE(YEAR($H18),MONTH($H18)+$G18*5,1),BO$3=DATE(YEAR($H18),MONTH($H18)+$G18*6,1),BO$3=DATE(YEAR($H18),MONTH($H18)+$G18*7,1),BO$3=DATE(YEAR($H18),MONTH($H18)+$G18*8,1),BO$3=DATE(YEAR($H18),MONTH($H18)+$G18*9,1),BO$3=DATE(YEAR($H18),MONTH($H18)+$G18*10,1)),$F18*тех!CC$10*тех!CC$6,)</f>
        <v>0</v>
      </c>
      <c r="BP18" s="64">
        <f>IF(OR(BP$3=DATE(YEAR($H18),MONTH($H18)+$G18,1),BP$3=DATE(YEAR($H18),MONTH($H18)+$G18*2,1),BP$3=DATE(YEAR($H18),MONTH($H18)+$G18*3,1),BP$3=DATE(YEAR($H18),MONTH($H18)+$G18*4,1),BP$3=DATE(YEAR($H18),MONTH($H18)+$G18*5,1),BP$3=DATE(YEAR($H18),MONTH($H18)+$G18*6,1),BP$3=DATE(YEAR($H18),MONTH($H18)+$G18*7,1),BP$3=DATE(YEAR($H18),MONTH($H18)+$G18*8,1),BP$3=DATE(YEAR($H18),MONTH($H18)+$G18*9,1),BP$3=DATE(YEAR($H18),MONTH($H18)+$G18*10,1)),$F18*тех!CD$10*тех!CD$6,)</f>
        <v>0</v>
      </c>
      <c r="BQ18" s="64">
        <f>IF(OR(BQ$3=DATE(YEAR($H18),MONTH($H18)+$G18,1),BQ$3=DATE(YEAR($H18),MONTH($H18)+$G18*2,1),BQ$3=DATE(YEAR($H18),MONTH($H18)+$G18*3,1),BQ$3=DATE(YEAR($H18),MONTH($H18)+$G18*4,1),BQ$3=DATE(YEAR($H18),MONTH($H18)+$G18*5,1),BQ$3=DATE(YEAR($H18),MONTH($H18)+$G18*6,1),BQ$3=DATE(YEAR($H18),MONTH($H18)+$G18*7,1),BQ$3=DATE(YEAR($H18),MONTH($H18)+$G18*8,1),BQ$3=DATE(YEAR($H18),MONTH($H18)+$G18*9,1),BQ$3=DATE(YEAR($H18),MONTH($H18)+$G18*10,1)),$F18*тех!CE$10*тех!CE$6,)</f>
        <v>0</v>
      </c>
    </row>
    <row r="19" spans="2:69">
      <c r="B19" s="3">
        <v>13</v>
      </c>
      <c r="C19" s="19" t="s">
        <v>1271</v>
      </c>
      <c r="D19" s="23">
        <v>1875.3</v>
      </c>
      <c r="E19" s="19"/>
      <c r="F19" s="76">
        <f t="shared" si="1"/>
        <v>0</v>
      </c>
      <c r="G19" s="19">
        <v>12</v>
      </c>
      <c r="H19" s="20">
        <f>Параметры!$C$11</f>
        <v>42370</v>
      </c>
      <c r="J19" s="76">
        <f>IF($H19=J$3,$F19,)*тех!X$6</f>
        <v>0</v>
      </c>
      <c r="K19" s="76">
        <f>IF($H19=K$3,$F19,)*тех!Y$6</f>
        <v>0</v>
      </c>
      <c r="L19" s="76">
        <f>IF($H19=L$3,$F19,)*тех!Z$6</f>
        <v>0</v>
      </c>
      <c r="M19" s="76">
        <f>IF($H19=M$3,$F19,)*тех!AA$6</f>
        <v>0</v>
      </c>
      <c r="N19" s="76">
        <f>IF($H19=N$3,$F19,)*тех!AB$6</f>
        <v>0</v>
      </c>
      <c r="O19" s="76">
        <f>IF($H19=O$3,$F19,)*тех!AC$6</f>
        <v>0</v>
      </c>
      <c r="P19" s="64">
        <f>IF(OR(P$3=DATE(YEAR($H19),MONTH($H19)+$G19,1),P$3=DATE(YEAR($H19),MONTH($H19)+$G19*2,1),P$3=DATE(YEAR($H19),MONTH($H19)+$G19*3,1),P$3=DATE(YEAR($H19),MONTH($H19)+$G19*4,1),P$3=DATE(YEAR($H19),MONTH($H19)+$G19*5,1),P$3=DATE(YEAR($H19),MONTH($H19)+$G19*6,1),P$3=DATE(YEAR($H19),MONTH($H19)+$G19*7,1),P$3=DATE(YEAR($H19),MONTH($H19)+$G19*8,1),P$3=DATE(YEAR($H19),MONTH($H19)+$G19*9,1),P$3=DATE(YEAR($H19),MONTH($H19)+$G19*10,1)),$F19*тех!AD$10*тех!AD$6,)</f>
        <v>0</v>
      </c>
      <c r="Q19" s="64">
        <f>IF(OR(Q$3=DATE(YEAR($H19),MONTH($H19)+$G19,1),Q$3=DATE(YEAR($H19),MONTH($H19)+$G19*2,1),Q$3=DATE(YEAR($H19),MONTH($H19)+$G19*3,1),Q$3=DATE(YEAR($H19),MONTH($H19)+$G19*4,1),Q$3=DATE(YEAR($H19),MONTH($H19)+$G19*5,1),Q$3=DATE(YEAR($H19),MONTH($H19)+$G19*6,1),Q$3=DATE(YEAR($H19),MONTH($H19)+$G19*7,1),Q$3=DATE(YEAR($H19),MONTH($H19)+$G19*8,1),Q$3=DATE(YEAR($H19),MONTH($H19)+$G19*9,1),Q$3=DATE(YEAR($H19),MONTH($H19)+$G19*10,1)),$F19*тех!AE$10*тех!AE$6,)</f>
        <v>0</v>
      </c>
      <c r="R19" s="64">
        <f>IF(OR(R$3=DATE(YEAR($H19),MONTH($H19)+$G19,1),R$3=DATE(YEAR($H19),MONTH($H19)+$G19*2,1),R$3=DATE(YEAR($H19),MONTH($H19)+$G19*3,1),R$3=DATE(YEAR($H19),MONTH($H19)+$G19*4,1),R$3=DATE(YEAR($H19),MONTH($H19)+$G19*5,1),R$3=DATE(YEAR($H19),MONTH($H19)+$G19*6,1),R$3=DATE(YEAR($H19),MONTH($H19)+$G19*7,1),R$3=DATE(YEAR($H19),MONTH($H19)+$G19*8,1),R$3=DATE(YEAR($H19),MONTH($H19)+$G19*9,1),R$3=DATE(YEAR($H19),MONTH($H19)+$G19*10,1)),$F19*тех!AF$10*тех!AF$6,)</f>
        <v>0</v>
      </c>
      <c r="S19" s="64">
        <f>IF(OR(S$3=DATE(YEAR($H19),MONTH($H19)+$G19,1),S$3=DATE(YEAR($H19),MONTH($H19)+$G19*2,1),S$3=DATE(YEAR($H19),MONTH($H19)+$G19*3,1),S$3=DATE(YEAR($H19),MONTH($H19)+$G19*4,1),S$3=DATE(YEAR($H19),MONTH($H19)+$G19*5,1),S$3=DATE(YEAR($H19),MONTH($H19)+$G19*6,1),S$3=DATE(YEAR($H19),MONTH($H19)+$G19*7,1),S$3=DATE(YEAR($H19),MONTH($H19)+$G19*8,1),S$3=DATE(YEAR($H19),MONTH($H19)+$G19*9,1),S$3=DATE(YEAR($H19),MONTH($H19)+$G19*10,1)),$F19*тех!AG$10*тех!AG$6,)</f>
        <v>0</v>
      </c>
      <c r="T19" s="64">
        <f>IF(OR(T$3=DATE(YEAR($H19),MONTH($H19)+$G19,1),T$3=DATE(YEAR($H19),MONTH($H19)+$G19*2,1),T$3=DATE(YEAR($H19),MONTH($H19)+$G19*3,1),T$3=DATE(YEAR($H19),MONTH($H19)+$G19*4,1),T$3=DATE(YEAR($H19),MONTH($H19)+$G19*5,1),T$3=DATE(YEAR($H19),MONTH($H19)+$G19*6,1),T$3=DATE(YEAR($H19),MONTH($H19)+$G19*7,1),T$3=DATE(YEAR($H19),MONTH($H19)+$G19*8,1),T$3=DATE(YEAR($H19),MONTH($H19)+$G19*9,1),T$3=DATE(YEAR($H19),MONTH($H19)+$G19*10,1)),$F19*тех!AH$10*тех!AH$6,)</f>
        <v>0</v>
      </c>
      <c r="U19" s="64">
        <f>IF(OR(U$3=DATE(YEAR($H19),MONTH($H19)+$G19,1),U$3=DATE(YEAR($H19),MONTH($H19)+$G19*2,1),U$3=DATE(YEAR($H19),MONTH($H19)+$G19*3,1),U$3=DATE(YEAR($H19),MONTH($H19)+$G19*4,1),U$3=DATE(YEAR($H19),MONTH($H19)+$G19*5,1),U$3=DATE(YEAR($H19),MONTH($H19)+$G19*6,1),U$3=DATE(YEAR($H19),MONTH($H19)+$G19*7,1),U$3=DATE(YEAR($H19),MONTH($H19)+$G19*8,1),U$3=DATE(YEAR($H19),MONTH($H19)+$G19*9,1),U$3=DATE(YEAR($H19),MONTH($H19)+$G19*10,1)),$F19*тех!AI$10*тех!AI$6,)</f>
        <v>0</v>
      </c>
      <c r="V19" s="64">
        <f>IF(OR(V$3=DATE(YEAR($H19),MONTH($H19)+$G19,1),V$3=DATE(YEAR($H19),MONTH($H19)+$G19*2,1),V$3=DATE(YEAR($H19),MONTH($H19)+$G19*3,1),V$3=DATE(YEAR($H19),MONTH($H19)+$G19*4,1),V$3=DATE(YEAR($H19),MONTH($H19)+$G19*5,1),V$3=DATE(YEAR($H19),MONTH($H19)+$G19*6,1),V$3=DATE(YEAR($H19),MONTH($H19)+$G19*7,1),V$3=DATE(YEAR($H19),MONTH($H19)+$G19*8,1),V$3=DATE(YEAR($H19),MONTH($H19)+$G19*9,1),V$3=DATE(YEAR($H19),MONTH($H19)+$G19*10,1)),$F19*тех!AJ$10*тех!AJ$6,)</f>
        <v>0</v>
      </c>
      <c r="W19" s="64">
        <f>IF(OR(W$3=DATE(YEAR($H19),MONTH($H19)+$G19,1),W$3=DATE(YEAR($H19),MONTH($H19)+$G19*2,1),W$3=DATE(YEAR($H19),MONTH($H19)+$G19*3,1),W$3=DATE(YEAR($H19),MONTH($H19)+$G19*4,1),W$3=DATE(YEAR($H19),MONTH($H19)+$G19*5,1),W$3=DATE(YEAR($H19),MONTH($H19)+$G19*6,1),W$3=DATE(YEAR($H19),MONTH($H19)+$G19*7,1),W$3=DATE(YEAR($H19),MONTH($H19)+$G19*8,1),W$3=DATE(YEAR($H19),MONTH($H19)+$G19*9,1),W$3=DATE(YEAR($H19),MONTH($H19)+$G19*10,1)),$F19*тех!AK$10*тех!AK$6,)</f>
        <v>0</v>
      </c>
      <c r="X19" s="64">
        <f>IF(OR(X$3=DATE(YEAR($H19),MONTH($H19)+$G19,1),X$3=DATE(YEAR($H19),MONTH($H19)+$G19*2,1),X$3=DATE(YEAR($H19),MONTH($H19)+$G19*3,1),X$3=DATE(YEAR($H19),MONTH($H19)+$G19*4,1),X$3=DATE(YEAR($H19),MONTH($H19)+$G19*5,1),X$3=DATE(YEAR($H19),MONTH($H19)+$G19*6,1),X$3=DATE(YEAR($H19),MONTH($H19)+$G19*7,1),X$3=DATE(YEAR($H19),MONTH($H19)+$G19*8,1),X$3=DATE(YEAR($H19),MONTH($H19)+$G19*9,1),X$3=DATE(YEAR($H19),MONTH($H19)+$G19*10,1)),$F19*тех!AL$10*тех!AL$6,)</f>
        <v>0</v>
      </c>
      <c r="Y19" s="64">
        <f>IF(OR(Y$3=DATE(YEAR($H19),MONTH($H19)+$G19,1),Y$3=DATE(YEAR($H19),MONTH($H19)+$G19*2,1),Y$3=DATE(YEAR($H19),MONTH($H19)+$G19*3,1),Y$3=DATE(YEAR($H19),MONTH($H19)+$G19*4,1),Y$3=DATE(YEAR($H19),MONTH($H19)+$G19*5,1),Y$3=DATE(YEAR($H19),MONTH($H19)+$G19*6,1),Y$3=DATE(YEAR($H19),MONTH($H19)+$G19*7,1),Y$3=DATE(YEAR($H19),MONTH($H19)+$G19*8,1),Y$3=DATE(YEAR($H19),MONTH($H19)+$G19*9,1),Y$3=DATE(YEAR($H19),MONTH($H19)+$G19*10,1)),$F19*тех!AM$10*тех!AM$6,)</f>
        <v>0</v>
      </c>
      <c r="Z19" s="64">
        <f>IF(OR(Z$3=DATE(YEAR($H19),MONTH($H19)+$G19,1),Z$3=DATE(YEAR($H19),MONTH($H19)+$G19*2,1),Z$3=DATE(YEAR($H19),MONTH($H19)+$G19*3,1),Z$3=DATE(YEAR($H19),MONTH($H19)+$G19*4,1),Z$3=DATE(YEAR($H19),MONTH($H19)+$G19*5,1),Z$3=DATE(YEAR($H19),MONTH($H19)+$G19*6,1),Z$3=DATE(YEAR($H19),MONTH($H19)+$G19*7,1),Z$3=DATE(YEAR($H19),MONTH($H19)+$G19*8,1),Z$3=DATE(YEAR($H19),MONTH($H19)+$G19*9,1),Z$3=DATE(YEAR($H19),MONTH($H19)+$G19*10,1)),$F19*тех!AN$10*тех!AN$6,)</f>
        <v>0</v>
      </c>
      <c r="AA19" s="64">
        <f>IF(OR(AA$3=DATE(YEAR($H19),MONTH($H19)+$G19,1),AA$3=DATE(YEAR($H19),MONTH($H19)+$G19*2,1),AA$3=DATE(YEAR($H19),MONTH($H19)+$G19*3,1),AA$3=DATE(YEAR($H19),MONTH($H19)+$G19*4,1),AA$3=DATE(YEAR($H19),MONTH($H19)+$G19*5,1),AA$3=DATE(YEAR($H19),MONTH($H19)+$G19*6,1),AA$3=DATE(YEAR($H19),MONTH($H19)+$G19*7,1),AA$3=DATE(YEAR($H19),MONTH($H19)+$G19*8,1),AA$3=DATE(YEAR($H19),MONTH($H19)+$G19*9,1),AA$3=DATE(YEAR($H19),MONTH($H19)+$G19*10,1)),$F19*тех!AO$10*тех!AO$6,)</f>
        <v>0</v>
      </c>
      <c r="AB19" s="64">
        <f>IF(OR(AB$3=DATE(YEAR($H19),MONTH($H19)+$G19,1),AB$3=DATE(YEAR($H19),MONTH($H19)+$G19*2,1),AB$3=DATE(YEAR($H19),MONTH($H19)+$G19*3,1),AB$3=DATE(YEAR($H19),MONTH($H19)+$G19*4,1),AB$3=DATE(YEAR($H19),MONTH($H19)+$G19*5,1),AB$3=DATE(YEAR($H19),MONTH($H19)+$G19*6,1),AB$3=DATE(YEAR($H19),MONTH($H19)+$G19*7,1),AB$3=DATE(YEAR($H19),MONTH($H19)+$G19*8,1),AB$3=DATE(YEAR($H19),MONTH($H19)+$G19*9,1),AB$3=DATE(YEAR($H19),MONTH($H19)+$G19*10,1)),$F19*тех!AP$10*тех!AP$6,)</f>
        <v>0</v>
      </c>
      <c r="AC19" s="64">
        <f>IF(OR(AC$3=DATE(YEAR($H19),MONTH($H19)+$G19,1),AC$3=DATE(YEAR($H19),MONTH($H19)+$G19*2,1),AC$3=DATE(YEAR($H19),MONTH($H19)+$G19*3,1),AC$3=DATE(YEAR($H19),MONTH($H19)+$G19*4,1),AC$3=DATE(YEAR($H19),MONTH($H19)+$G19*5,1),AC$3=DATE(YEAR($H19),MONTH($H19)+$G19*6,1),AC$3=DATE(YEAR($H19),MONTH($H19)+$G19*7,1),AC$3=DATE(YEAR($H19),MONTH($H19)+$G19*8,1),AC$3=DATE(YEAR($H19),MONTH($H19)+$G19*9,1),AC$3=DATE(YEAR($H19),MONTH($H19)+$G19*10,1)),$F19*тех!AQ$10*тех!AQ$6,)</f>
        <v>0</v>
      </c>
      <c r="AD19" s="64">
        <f>IF(OR(AD$3=DATE(YEAR($H19),MONTH($H19)+$G19,1),AD$3=DATE(YEAR($H19),MONTH($H19)+$G19*2,1),AD$3=DATE(YEAR($H19),MONTH($H19)+$G19*3,1),AD$3=DATE(YEAR($H19),MONTH($H19)+$G19*4,1),AD$3=DATE(YEAR($H19),MONTH($H19)+$G19*5,1),AD$3=DATE(YEAR($H19),MONTH($H19)+$G19*6,1),AD$3=DATE(YEAR($H19),MONTH($H19)+$G19*7,1),AD$3=DATE(YEAR($H19),MONTH($H19)+$G19*8,1),AD$3=DATE(YEAR($H19),MONTH($H19)+$G19*9,1),AD$3=DATE(YEAR($H19),MONTH($H19)+$G19*10,1)),$F19*тех!AR$10*тех!AR$6,)</f>
        <v>0</v>
      </c>
      <c r="AE19" s="64">
        <f>IF(OR(AE$3=DATE(YEAR($H19),MONTH($H19)+$G19,1),AE$3=DATE(YEAR($H19),MONTH($H19)+$G19*2,1),AE$3=DATE(YEAR($H19),MONTH($H19)+$G19*3,1),AE$3=DATE(YEAR($H19),MONTH($H19)+$G19*4,1),AE$3=DATE(YEAR($H19),MONTH($H19)+$G19*5,1),AE$3=DATE(YEAR($H19),MONTH($H19)+$G19*6,1),AE$3=DATE(YEAR($H19),MONTH($H19)+$G19*7,1),AE$3=DATE(YEAR($H19),MONTH($H19)+$G19*8,1),AE$3=DATE(YEAR($H19),MONTH($H19)+$G19*9,1),AE$3=DATE(YEAR($H19),MONTH($H19)+$G19*10,1)),$F19*тех!AS$10*тех!AS$6,)</f>
        <v>0</v>
      </c>
      <c r="AF19" s="64">
        <f>IF(OR(AF$3=DATE(YEAR($H19),MONTH($H19)+$G19,1),AF$3=DATE(YEAR($H19),MONTH($H19)+$G19*2,1),AF$3=DATE(YEAR($H19),MONTH($H19)+$G19*3,1),AF$3=DATE(YEAR($H19),MONTH($H19)+$G19*4,1),AF$3=DATE(YEAR($H19),MONTH($H19)+$G19*5,1),AF$3=DATE(YEAR($H19),MONTH($H19)+$G19*6,1),AF$3=DATE(YEAR($H19),MONTH($H19)+$G19*7,1),AF$3=DATE(YEAR($H19),MONTH($H19)+$G19*8,1),AF$3=DATE(YEAR($H19),MONTH($H19)+$G19*9,1),AF$3=DATE(YEAR($H19),MONTH($H19)+$G19*10,1)),$F19*тех!AT$10*тех!AT$6,)</f>
        <v>0</v>
      </c>
      <c r="AG19" s="64">
        <f>IF(OR(AG$3=DATE(YEAR($H19),MONTH($H19)+$G19,1),AG$3=DATE(YEAR($H19),MONTH($H19)+$G19*2,1),AG$3=DATE(YEAR($H19),MONTH($H19)+$G19*3,1),AG$3=DATE(YEAR($H19),MONTH($H19)+$G19*4,1),AG$3=DATE(YEAR($H19),MONTH($H19)+$G19*5,1),AG$3=DATE(YEAR($H19),MONTH($H19)+$G19*6,1),AG$3=DATE(YEAR($H19),MONTH($H19)+$G19*7,1),AG$3=DATE(YEAR($H19),MONTH($H19)+$G19*8,1),AG$3=DATE(YEAR($H19),MONTH($H19)+$G19*9,1),AG$3=DATE(YEAR($H19),MONTH($H19)+$G19*10,1)),$F19*тех!AU$10*тех!AU$6,)</f>
        <v>0</v>
      </c>
      <c r="AH19" s="64">
        <f>IF(OR(AH$3=DATE(YEAR($H19),MONTH($H19)+$G19,1),AH$3=DATE(YEAR($H19),MONTH($H19)+$G19*2,1),AH$3=DATE(YEAR($H19),MONTH($H19)+$G19*3,1),AH$3=DATE(YEAR($H19),MONTH($H19)+$G19*4,1),AH$3=DATE(YEAR($H19),MONTH($H19)+$G19*5,1),AH$3=DATE(YEAR($H19),MONTH($H19)+$G19*6,1),AH$3=DATE(YEAR($H19),MONTH($H19)+$G19*7,1),AH$3=DATE(YEAR($H19),MONTH($H19)+$G19*8,1),AH$3=DATE(YEAR($H19),MONTH($H19)+$G19*9,1),AH$3=DATE(YEAR($H19),MONTH($H19)+$G19*10,1)),$F19*тех!AV$10*тех!AV$6,)</f>
        <v>0</v>
      </c>
      <c r="AI19" s="64">
        <f>IF(OR(AI$3=DATE(YEAR($H19),MONTH($H19)+$G19,1),AI$3=DATE(YEAR($H19),MONTH($H19)+$G19*2,1),AI$3=DATE(YEAR($H19),MONTH($H19)+$G19*3,1),AI$3=DATE(YEAR($H19),MONTH($H19)+$G19*4,1),AI$3=DATE(YEAR($H19),MONTH($H19)+$G19*5,1),AI$3=DATE(YEAR($H19),MONTH($H19)+$G19*6,1),AI$3=DATE(YEAR($H19),MONTH($H19)+$G19*7,1),AI$3=DATE(YEAR($H19),MONTH($H19)+$G19*8,1),AI$3=DATE(YEAR($H19),MONTH($H19)+$G19*9,1),AI$3=DATE(YEAR($H19),MONTH($H19)+$G19*10,1)),$F19*тех!AW$10*тех!AW$6,)</f>
        <v>0</v>
      </c>
      <c r="AJ19" s="64">
        <f>IF(OR(AJ$3=DATE(YEAR($H19),MONTH($H19)+$G19,1),AJ$3=DATE(YEAR($H19),MONTH($H19)+$G19*2,1),AJ$3=DATE(YEAR($H19),MONTH($H19)+$G19*3,1),AJ$3=DATE(YEAR($H19),MONTH($H19)+$G19*4,1),AJ$3=DATE(YEAR($H19),MONTH($H19)+$G19*5,1),AJ$3=DATE(YEAR($H19),MONTH($H19)+$G19*6,1),AJ$3=DATE(YEAR($H19),MONTH($H19)+$G19*7,1),AJ$3=DATE(YEAR($H19),MONTH($H19)+$G19*8,1),AJ$3=DATE(YEAR($H19),MONTH($H19)+$G19*9,1),AJ$3=DATE(YEAR($H19),MONTH($H19)+$G19*10,1)),$F19*тех!AX$10*тех!AX$6,)</f>
        <v>0</v>
      </c>
      <c r="AK19" s="64">
        <f>IF(OR(AK$3=DATE(YEAR($H19),MONTH($H19)+$G19,1),AK$3=DATE(YEAR($H19),MONTH($H19)+$G19*2,1),AK$3=DATE(YEAR($H19),MONTH($H19)+$G19*3,1),AK$3=DATE(YEAR($H19),MONTH($H19)+$G19*4,1),AK$3=DATE(YEAR($H19),MONTH($H19)+$G19*5,1),AK$3=DATE(YEAR($H19),MONTH($H19)+$G19*6,1),AK$3=DATE(YEAR($H19),MONTH($H19)+$G19*7,1),AK$3=DATE(YEAR($H19),MONTH($H19)+$G19*8,1),AK$3=DATE(YEAR($H19),MONTH($H19)+$G19*9,1),AK$3=DATE(YEAR($H19),MONTH($H19)+$G19*10,1)),$F19*тех!AY$10*тех!AY$6,)</f>
        <v>0</v>
      </c>
      <c r="AL19" s="64">
        <f>IF(OR(AL$3=DATE(YEAR($H19),MONTH($H19)+$G19,1),AL$3=DATE(YEAR($H19),MONTH($H19)+$G19*2,1),AL$3=DATE(YEAR($H19),MONTH($H19)+$G19*3,1),AL$3=DATE(YEAR($H19),MONTH($H19)+$G19*4,1),AL$3=DATE(YEAR($H19),MONTH($H19)+$G19*5,1),AL$3=DATE(YEAR($H19),MONTH($H19)+$G19*6,1),AL$3=DATE(YEAR($H19),MONTH($H19)+$G19*7,1),AL$3=DATE(YEAR($H19),MONTH($H19)+$G19*8,1),AL$3=DATE(YEAR($H19),MONTH($H19)+$G19*9,1),AL$3=DATE(YEAR($H19),MONTH($H19)+$G19*10,1)),$F19*тех!AZ$10*тех!AZ$6,)</f>
        <v>0</v>
      </c>
      <c r="AM19" s="64">
        <f>IF(OR(AM$3=DATE(YEAR($H19),MONTH($H19)+$G19,1),AM$3=DATE(YEAR($H19),MONTH($H19)+$G19*2,1),AM$3=DATE(YEAR($H19),MONTH($H19)+$G19*3,1),AM$3=DATE(YEAR($H19),MONTH($H19)+$G19*4,1),AM$3=DATE(YEAR($H19),MONTH($H19)+$G19*5,1),AM$3=DATE(YEAR($H19),MONTH($H19)+$G19*6,1),AM$3=DATE(YEAR($H19),MONTH($H19)+$G19*7,1),AM$3=DATE(YEAR($H19),MONTH($H19)+$G19*8,1),AM$3=DATE(YEAR($H19),MONTH($H19)+$G19*9,1),AM$3=DATE(YEAR($H19),MONTH($H19)+$G19*10,1)),$F19*тех!BA$10*тех!BA$6,)</f>
        <v>0</v>
      </c>
      <c r="AN19" s="64">
        <f>IF(OR(AN$3=DATE(YEAR($H19),MONTH($H19)+$G19,1),AN$3=DATE(YEAR($H19),MONTH($H19)+$G19*2,1),AN$3=DATE(YEAR($H19),MONTH($H19)+$G19*3,1),AN$3=DATE(YEAR($H19),MONTH($H19)+$G19*4,1),AN$3=DATE(YEAR($H19),MONTH($H19)+$G19*5,1),AN$3=DATE(YEAR($H19),MONTH($H19)+$G19*6,1),AN$3=DATE(YEAR($H19),MONTH($H19)+$G19*7,1),AN$3=DATE(YEAR($H19),MONTH($H19)+$G19*8,1),AN$3=DATE(YEAR($H19),MONTH($H19)+$G19*9,1),AN$3=DATE(YEAR($H19),MONTH($H19)+$G19*10,1)),$F19*тех!BB$10*тех!BB$6,)</f>
        <v>0</v>
      </c>
      <c r="AO19" s="64">
        <f>IF(OR(AO$3=DATE(YEAR($H19),MONTH($H19)+$G19,1),AO$3=DATE(YEAR($H19),MONTH($H19)+$G19*2,1),AO$3=DATE(YEAR($H19),MONTH($H19)+$G19*3,1),AO$3=DATE(YEAR($H19),MONTH($H19)+$G19*4,1),AO$3=DATE(YEAR($H19),MONTH($H19)+$G19*5,1),AO$3=DATE(YEAR($H19),MONTH($H19)+$G19*6,1),AO$3=DATE(YEAR($H19),MONTH($H19)+$G19*7,1),AO$3=DATE(YEAR($H19),MONTH($H19)+$G19*8,1),AO$3=DATE(YEAR($H19),MONTH($H19)+$G19*9,1),AO$3=DATE(YEAR($H19),MONTH($H19)+$G19*10,1)),$F19*тех!BC$10*тех!BC$6,)</f>
        <v>0</v>
      </c>
      <c r="AP19" s="64">
        <f>IF(OR(AP$3=DATE(YEAR($H19),MONTH($H19)+$G19,1),AP$3=DATE(YEAR($H19),MONTH($H19)+$G19*2,1),AP$3=DATE(YEAR($H19),MONTH($H19)+$G19*3,1),AP$3=DATE(YEAR($H19),MONTH($H19)+$G19*4,1),AP$3=DATE(YEAR($H19),MONTH($H19)+$G19*5,1),AP$3=DATE(YEAR($H19),MONTH($H19)+$G19*6,1),AP$3=DATE(YEAR($H19),MONTH($H19)+$G19*7,1),AP$3=DATE(YEAR($H19),MONTH($H19)+$G19*8,1),AP$3=DATE(YEAR($H19),MONTH($H19)+$G19*9,1),AP$3=DATE(YEAR($H19),MONTH($H19)+$G19*10,1)),$F19*тех!BD$10*тех!BD$6,)</f>
        <v>0</v>
      </c>
      <c r="AQ19" s="64">
        <f>IF(OR(AQ$3=DATE(YEAR($H19),MONTH($H19)+$G19,1),AQ$3=DATE(YEAR($H19),MONTH($H19)+$G19*2,1),AQ$3=DATE(YEAR($H19),MONTH($H19)+$G19*3,1),AQ$3=DATE(YEAR($H19),MONTH($H19)+$G19*4,1),AQ$3=DATE(YEAR($H19),MONTH($H19)+$G19*5,1),AQ$3=DATE(YEAR($H19),MONTH($H19)+$G19*6,1),AQ$3=DATE(YEAR($H19),MONTH($H19)+$G19*7,1),AQ$3=DATE(YEAR($H19),MONTH($H19)+$G19*8,1),AQ$3=DATE(YEAR($H19),MONTH($H19)+$G19*9,1),AQ$3=DATE(YEAR($H19),MONTH($H19)+$G19*10,1)),$F19*тех!BE$10*тех!BE$6,)</f>
        <v>0</v>
      </c>
      <c r="AR19" s="64">
        <f>IF(OR(AR$3=DATE(YEAR($H19),MONTH($H19)+$G19,1),AR$3=DATE(YEAR($H19),MONTH($H19)+$G19*2,1),AR$3=DATE(YEAR($H19),MONTH($H19)+$G19*3,1),AR$3=DATE(YEAR($H19),MONTH($H19)+$G19*4,1),AR$3=DATE(YEAR($H19),MONTH($H19)+$G19*5,1),AR$3=DATE(YEAR($H19),MONTH($H19)+$G19*6,1),AR$3=DATE(YEAR($H19),MONTH($H19)+$G19*7,1),AR$3=DATE(YEAR($H19),MONTH($H19)+$G19*8,1),AR$3=DATE(YEAR($H19),MONTH($H19)+$G19*9,1),AR$3=DATE(YEAR($H19),MONTH($H19)+$G19*10,1)),$F19*тех!BF$10*тех!BF$6,)</f>
        <v>0</v>
      </c>
      <c r="AS19" s="64">
        <f>IF(OR(AS$3=DATE(YEAR($H19),MONTH($H19)+$G19,1),AS$3=DATE(YEAR($H19),MONTH($H19)+$G19*2,1),AS$3=DATE(YEAR($H19),MONTH($H19)+$G19*3,1),AS$3=DATE(YEAR($H19),MONTH($H19)+$G19*4,1),AS$3=DATE(YEAR($H19),MONTH($H19)+$G19*5,1),AS$3=DATE(YEAR($H19),MONTH($H19)+$G19*6,1),AS$3=DATE(YEAR($H19),MONTH($H19)+$G19*7,1),AS$3=DATE(YEAR($H19),MONTH($H19)+$G19*8,1),AS$3=DATE(YEAR($H19),MONTH($H19)+$G19*9,1),AS$3=DATE(YEAR($H19),MONTH($H19)+$G19*10,1)),$F19*тех!BG$10*тех!BG$6,)</f>
        <v>0</v>
      </c>
      <c r="AT19" s="64">
        <f>IF(OR(AT$3=DATE(YEAR($H19),MONTH($H19)+$G19,1),AT$3=DATE(YEAR($H19),MONTH($H19)+$G19*2,1),AT$3=DATE(YEAR($H19),MONTH($H19)+$G19*3,1),AT$3=DATE(YEAR($H19),MONTH($H19)+$G19*4,1),AT$3=DATE(YEAR($H19),MONTH($H19)+$G19*5,1),AT$3=DATE(YEAR($H19),MONTH($H19)+$G19*6,1),AT$3=DATE(YEAR($H19),MONTH($H19)+$G19*7,1),AT$3=DATE(YEAR($H19),MONTH($H19)+$G19*8,1),AT$3=DATE(YEAR($H19),MONTH($H19)+$G19*9,1),AT$3=DATE(YEAR($H19),MONTH($H19)+$G19*10,1)),$F19*тех!BH$10*тех!BH$6,)</f>
        <v>0</v>
      </c>
      <c r="AU19" s="64">
        <f>IF(OR(AU$3=DATE(YEAR($H19),MONTH($H19)+$G19,1),AU$3=DATE(YEAR($H19),MONTH($H19)+$G19*2,1),AU$3=DATE(YEAR($H19),MONTH($H19)+$G19*3,1),AU$3=DATE(YEAR($H19),MONTH($H19)+$G19*4,1),AU$3=DATE(YEAR($H19),MONTH($H19)+$G19*5,1),AU$3=DATE(YEAR($H19),MONTH($H19)+$G19*6,1),AU$3=DATE(YEAR($H19),MONTH($H19)+$G19*7,1),AU$3=DATE(YEAR($H19),MONTH($H19)+$G19*8,1),AU$3=DATE(YEAR($H19),MONTH($H19)+$G19*9,1),AU$3=DATE(YEAR($H19),MONTH($H19)+$G19*10,1)),$F19*тех!BI$10*тех!BI$6,)</f>
        <v>0</v>
      </c>
      <c r="AV19" s="64">
        <f>IF(OR(AV$3=DATE(YEAR($H19),MONTH($H19)+$G19,1),AV$3=DATE(YEAR($H19),MONTH($H19)+$G19*2,1),AV$3=DATE(YEAR($H19),MONTH($H19)+$G19*3,1),AV$3=DATE(YEAR($H19),MONTH($H19)+$G19*4,1),AV$3=DATE(YEAR($H19),MONTH($H19)+$G19*5,1),AV$3=DATE(YEAR($H19),MONTH($H19)+$G19*6,1),AV$3=DATE(YEAR($H19),MONTH($H19)+$G19*7,1),AV$3=DATE(YEAR($H19),MONTH($H19)+$G19*8,1),AV$3=DATE(YEAR($H19),MONTH($H19)+$G19*9,1),AV$3=DATE(YEAR($H19),MONTH($H19)+$G19*10,1)),$F19*тех!BJ$10*тех!BJ$6,)</f>
        <v>0</v>
      </c>
      <c r="AW19" s="64">
        <f>IF(OR(AW$3=DATE(YEAR($H19),MONTH($H19)+$G19,1),AW$3=DATE(YEAR($H19),MONTH($H19)+$G19*2,1),AW$3=DATE(YEAR($H19),MONTH($H19)+$G19*3,1),AW$3=DATE(YEAR($H19),MONTH($H19)+$G19*4,1),AW$3=DATE(YEAR($H19),MONTH($H19)+$G19*5,1),AW$3=DATE(YEAR($H19),MONTH($H19)+$G19*6,1),AW$3=DATE(YEAR($H19),MONTH($H19)+$G19*7,1),AW$3=DATE(YEAR($H19),MONTH($H19)+$G19*8,1),AW$3=DATE(YEAR($H19),MONTH($H19)+$G19*9,1),AW$3=DATE(YEAR($H19),MONTH($H19)+$G19*10,1)),$F19*тех!BK$10*тех!BK$6,)</f>
        <v>0</v>
      </c>
      <c r="AX19" s="64">
        <f>IF(OR(AX$3=DATE(YEAR($H19),MONTH($H19)+$G19,1),AX$3=DATE(YEAR($H19),MONTH($H19)+$G19*2,1),AX$3=DATE(YEAR($H19),MONTH($H19)+$G19*3,1),AX$3=DATE(YEAR($H19),MONTH($H19)+$G19*4,1),AX$3=DATE(YEAR($H19),MONTH($H19)+$G19*5,1),AX$3=DATE(YEAR($H19),MONTH($H19)+$G19*6,1),AX$3=DATE(YEAR($H19),MONTH($H19)+$G19*7,1),AX$3=DATE(YEAR($H19),MONTH($H19)+$G19*8,1),AX$3=DATE(YEAR($H19),MONTH($H19)+$G19*9,1),AX$3=DATE(YEAR($H19),MONTH($H19)+$G19*10,1)),$F19*тех!BL$10*тех!BL$6,)</f>
        <v>0</v>
      </c>
      <c r="AY19" s="64">
        <f>IF(OR(AY$3=DATE(YEAR($H19),MONTH($H19)+$G19,1),AY$3=DATE(YEAR($H19),MONTH($H19)+$G19*2,1),AY$3=DATE(YEAR($H19),MONTH($H19)+$G19*3,1),AY$3=DATE(YEAR($H19),MONTH($H19)+$G19*4,1),AY$3=DATE(YEAR($H19),MONTH($H19)+$G19*5,1),AY$3=DATE(YEAR($H19),MONTH($H19)+$G19*6,1),AY$3=DATE(YEAR($H19),MONTH($H19)+$G19*7,1),AY$3=DATE(YEAR($H19),MONTH($H19)+$G19*8,1),AY$3=DATE(YEAR($H19),MONTH($H19)+$G19*9,1),AY$3=DATE(YEAR($H19),MONTH($H19)+$G19*10,1)),$F19*тех!BM$10*тех!BM$6,)</f>
        <v>0</v>
      </c>
      <c r="AZ19" s="64">
        <f>IF(OR(AZ$3=DATE(YEAR($H19),MONTH($H19)+$G19,1),AZ$3=DATE(YEAR($H19),MONTH($H19)+$G19*2,1),AZ$3=DATE(YEAR($H19),MONTH($H19)+$G19*3,1),AZ$3=DATE(YEAR($H19),MONTH($H19)+$G19*4,1),AZ$3=DATE(YEAR($H19),MONTH($H19)+$G19*5,1),AZ$3=DATE(YEAR($H19),MONTH($H19)+$G19*6,1),AZ$3=DATE(YEAR($H19),MONTH($H19)+$G19*7,1),AZ$3=DATE(YEAR($H19),MONTH($H19)+$G19*8,1),AZ$3=DATE(YEAR($H19),MONTH($H19)+$G19*9,1),AZ$3=DATE(YEAR($H19),MONTH($H19)+$G19*10,1)),$F19*тех!BN$10*тех!BN$6,)</f>
        <v>0</v>
      </c>
      <c r="BA19" s="64">
        <f>IF(OR(BA$3=DATE(YEAR($H19),MONTH($H19)+$G19,1),BA$3=DATE(YEAR($H19),MONTH($H19)+$G19*2,1),BA$3=DATE(YEAR($H19),MONTH($H19)+$G19*3,1),BA$3=DATE(YEAR($H19),MONTH($H19)+$G19*4,1),BA$3=DATE(YEAR($H19),MONTH($H19)+$G19*5,1),BA$3=DATE(YEAR($H19),MONTH($H19)+$G19*6,1),BA$3=DATE(YEAR($H19),MONTH($H19)+$G19*7,1),BA$3=DATE(YEAR($H19),MONTH($H19)+$G19*8,1),BA$3=DATE(YEAR($H19),MONTH($H19)+$G19*9,1),BA$3=DATE(YEAR($H19),MONTH($H19)+$G19*10,1)),$F19*тех!BO$10*тех!BO$6,)</f>
        <v>0</v>
      </c>
      <c r="BB19" s="64">
        <f>IF(OR(BB$3=DATE(YEAR($H19),MONTH($H19)+$G19,1),BB$3=DATE(YEAR($H19),MONTH($H19)+$G19*2,1),BB$3=DATE(YEAR($H19),MONTH($H19)+$G19*3,1),BB$3=DATE(YEAR($H19),MONTH($H19)+$G19*4,1),BB$3=DATE(YEAR($H19),MONTH($H19)+$G19*5,1),BB$3=DATE(YEAR($H19),MONTH($H19)+$G19*6,1),BB$3=DATE(YEAR($H19),MONTH($H19)+$G19*7,1),BB$3=DATE(YEAR($H19),MONTH($H19)+$G19*8,1),BB$3=DATE(YEAR($H19),MONTH($H19)+$G19*9,1),BB$3=DATE(YEAR($H19),MONTH($H19)+$G19*10,1)),$F19*тех!BP$10*тех!BP$6,)</f>
        <v>0</v>
      </c>
      <c r="BC19" s="64">
        <f>IF(OR(BC$3=DATE(YEAR($H19),MONTH($H19)+$G19,1),BC$3=DATE(YEAR($H19),MONTH($H19)+$G19*2,1),BC$3=DATE(YEAR($H19),MONTH($H19)+$G19*3,1),BC$3=DATE(YEAR($H19),MONTH($H19)+$G19*4,1),BC$3=DATE(YEAR($H19),MONTH($H19)+$G19*5,1),BC$3=DATE(YEAR($H19),MONTH($H19)+$G19*6,1),BC$3=DATE(YEAR($H19),MONTH($H19)+$G19*7,1),BC$3=DATE(YEAR($H19),MONTH($H19)+$G19*8,1),BC$3=DATE(YEAR($H19),MONTH($H19)+$G19*9,1),BC$3=DATE(YEAR($H19),MONTH($H19)+$G19*10,1)),$F19*тех!BQ$10*тех!BQ$6,)</f>
        <v>0</v>
      </c>
      <c r="BD19" s="64">
        <f>IF(OR(BD$3=DATE(YEAR($H19),MONTH($H19)+$G19,1),BD$3=DATE(YEAR($H19),MONTH($H19)+$G19*2,1),BD$3=DATE(YEAR($H19),MONTH($H19)+$G19*3,1),BD$3=DATE(YEAR($H19),MONTH($H19)+$G19*4,1),BD$3=DATE(YEAR($H19),MONTH($H19)+$G19*5,1),BD$3=DATE(YEAR($H19),MONTH($H19)+$G19*6,1),BD$3=DATE(YEAR($H19),MONTH($H19)+$G19*7,1),BD$3=DATE(YEAR($H19),MONTH($H19)+$G19*8,1),BD$3=DATE(YEAR($H19),MONTH($H19)+$G19*9,1),BD$3=DATE(YEAR($H19),MONTH($H19)+$G19*10,1)),$F19*тех!BR$10*тех!BR$6,)</f>
        <v>0</v>
      </c>
      <c r="BE19" s="64">
        <f>IF(OR(BE$3=DATE(YEAR($H19),MONTH($H19)+$G19,1),BE$3=DATE(YEAR($H19),MONTH($H19)+$G19*2,1),BE$3=DATE(YEAR($H19),MONTH($H19)+$G19*3,1),BE$3=DATE(YEAR($H19),MONTH($H19)+$G19*4,1),BE$3=DATE(YEAR($H19),MONTH($H19)+$G19*5,1),BE$3=DATE(YEAR($H19),MONTH($H19)+$G19*6,1),BE$3=DATE(YEAR($H19),MONTH($H19)+$G19*7,1),BE$3=DATE(YEAR($H19),MONTH($H19)+$G19*8,1),BE$3=DATE(YEAR($H19),MONTH($H19)+$G19*9,1),BE$3=DATE(YEAR($H19),MONTH($H19)+$G19*10,1)),$F19*тех!BS$10*тех!BS$6,)</f>
        <v>0</v>
      </c>
      <c r="BF19" s="64">
        <f>IF(OR(BF$3=DATE(YEAR($H19),MONTH($H19)+$G19,1),BF$3=DATE(YEAR($H19),MONTH($H19)+$G19*2,1),BF$3=DATE(YEAR($H19),MONTH($H19)+$G19*3,1),BF$3=DATE(YEAR($H19),MONTH($H19)+$G19*4,1),BF$3=DATE(YEAR($H19),MONTH($H19)+$G19*5,1),BF$3=DATE(YEAR($H19),MONTH($H19)+$G19*6,1),BF$3=DATE(YEAR($H19),MONTH($H19)+$G19*7,1),BF$3=DATE(YEAR($H19),MONTH($H19)+$G19*8,1),BF$3=DATE(YEAR($H19),MONTH($H19)+$G19*9,1),BF$3=DATE(YEAR($H19),MONTH($H19)+$G19*10,1)),$F19*тех!BT$10*тех!BT$6,)</f>
        <v>0</v>
      </c>
      <c r="BG19" s="64">
        <f>IF(OR(BG$3=DATE(YEAR($H19),MONTH($H19)+$G19,1),BG$3=DATE(YEAR($H19),MONTH($H19)+$G19*2,1),BG$3=DATE(YEAR($H19),MONTH($H19)+$G19*3,1),BG$3=DATE(YEAR($H19),MONTH($H19)+$G19*4,1),BG$3=DATE(YEAR($H19),MONTH($H19)+$G19*5,1),BG$3=DATE(YEAR($H19),MONTH($H19)+$G19*6,1),BG$3=DATE(YEAR($H19),MONTH($H19)+$G19*7,1),BG$3=DATE(YEAR($H19),MONTH($H19)+$G19*8,1),BG$3=DATE(YEAR($H19),MONTH($H19)+$G19*9,1),BG$3=DATE(YEAR($H19),MONTH($H19)+$G19*10,1)),$F19*тех!BU$10*тех!BU$6,)</f>
        <v>0</v>
      </c>
      <c r="BH19" s="64">
        <f>IF(OR(BH$3=DATE(YEAR($H19),MONTH($H19)+$G19,1),BH$3=DATE(YEAR($H19),MONTH($H19)+$G19*2,1),BH$3=DATE(YEAR($H19),MONTH($H19)+$G19*3,1),BH$3=DATE(YEAR($H19),MONTH($H19)+$G19*4,1),BH$3=DATE(YEAR($H19),MONTH($H19)+$G19*5,1),BH$3=DATE(YEAR($H19),MONTH($H19)+$G19*6,1),BH$3=DATE(YEAR($H19),MONTH($H19)+$G19*7,1),BH$3=DATE(YEAR($H19),MONTH($H19)+$G19*8,1),BH$3=DATE(YEAR($H19),MONTH($H19)+$G19*9,1),BH$3=DATE(YEAR($H19),MONTH($H19)+$G19*10,1)),$F19*тех!BV$10*тех!BV$6,)</f>
        <v>0</v>
      </c>
      <c r="BI19" s="64">
        <f>IF(OR(BI$3=DATE(YEAR($H19),MONTH($H19)+$G19,1),BI$3=DATE(YEAR($H19),MONTH($H19)+$G19*2,1),BI$3=DATE(YEAR($H19),MONTH($H19)+$G19*3,1),BI$3=DATE(YEAR($H19),MONTH($H19)+$G19*4,1),BI$3=DATE(YEAR($H19),MONTH($H19)+$G19*5,1),BI$3=DATE(YEAR($H19),MONTH($H19)+$G19*6,1),BI$3=DATE(YEAR($H19),MONTH($H19)+$G19*7,1),BI$3=DATE(YEAR($H19),MONTH($H19)+$G19*8,1),BI$3=DATE(YEAR($H19),MONTH($H19)+$G19*9,1),BI$3=DATE(YEAR($H19),MONTH($H19)+$G19*10,1)),$F19*тех!BW$10*тех!BW$6,)</f>
        <v>0</v>
      </c>
      <c r="BJ19" s="64">
        <f>IF(OR(BJ$3=DATE(YEAR($H19),MONTH($H19)+$G19,1),BJ$3=DATE(YEAR($H19),MONTH($H19)+$G19*2,1),BJ$3=DATE(YEAR($H19),MONTH($H19)+$G19*3,1),BJ$3=DATE(YEAR($H19),MONTH($H19)+$G19*4,1),BJ$3=DATE(YEAR($H19),MONTH($H19)+$G19*5,1),BJ$3=DATE(YEAR($H19),MONTH($H19)+$G19*6,1),BJ$3=DATE(YEAR($H19),MONTH($H19)+$G19*7,1),BJ$3=DATE(YEAR($H19),MONTH($H19)+$G19*8,1),BJ$3=DATE(YEAR($H19),MONTH($H19)+$G19*9,1),BJ$3=DATE(YEAR($H19),MONTH($H19)+$G19*10,1)),$F19*тех!BX$10*тех!BX$6,)</f>
        <v>0</v>
      </c>
      <c r="BK19" s="64">
        <f>IF(OR(BK$3=DATE(YEAR($H19),MONTH($H19)+$G19,1),BK$3=DATE(YEAR($H19),MONTH($H19)+$G19*2,1),BK$3=DATE(YEAR($H19),MONTH($H19)+$G19*3,1),BK$3=DATE(YEAR($H19),MONTH($H19)+$G19*4,1),BK$3=DATE(YEAR($H19),MONTH($H19)+$G19*5,1),BK$3=DATE(YEAR($H19),MONTH($H19)+$G19*6,1),BK$3=DATE(YEAR($H19),MONTH($H19)+$G19*7,1),BK$3=DATE(YEAR($H19),MONTH($H19)+$G19*8,1),BK$3=DATE(YEAR($H19),MONTH($H19)+$G19*9,1),BK$3=DATE(YEAR($H19),MONTH($H19)+$G19*10,1)),$F19*тех!BY$10*тех!BY$6,)</f>
        <v>0</v>
      </c>
      <c r="BL19" s="64">
        <f>IF(OR(BL$3=DATE(YEAR($H19),MONTH($H19)+$G19,1),BL$3=DATE(YEAR($H19),MONTH($H19)+$G19*2,1),BL$3=DATE(YEAR($H19),MONTH($H19)+$G19*3,1),BL$3=DATE(YEAR($H19),MONTH($H19)+$G19*4,1),BL$3=DATE(YEAR($H19),MONTH($H19)+$G19*5,1),BL$3=DATE(YEAR($H19),MONTH($H19)+$G19*6,1),BL$3=DATE(YEAR($H19),MONTH($H19)+$G19*7,1),BL$3=DATE(YEAR($H19),MONTH($H19)+$G19*8,1),BL$3=DATE(YEAR($H19),MONTH($H19)+$G19*9,1),BL$3=DATE(YEAR($H19),MONTH($H19)+$G19*10,1)),$F19*тех!BZ$10*тех!BZ$6,)</f>
        <v>0</v>
      </c>
      <c r="BM19" s="64">
        <f>IF(OR(BM$3=DATE(YEAR($H19),MONTH($H19)+$G19,1),BM$3=DATE(YEAR($H19),MONTH($H19)+$G19*2,1),BM$3=DATE(YEAR($H19),MONTH($H19)+$G19*3,1),BM$3=DATE(YEAR($H19),MONTH($H19)+$G19*4,1),BM$3=DATE(YEAR($H19),MONTH($H19)+$G19*5,1),BM$3=DATE(YEAR($H19),MONTH($H19)+$G19*6,1),BM$3=DATE(YEAR($H19),MONTH($H19)+$G19*7,1),BM$3=DATE(YEAR($H19),MONTH($H19)+$G19*8,1),BM$3=DATE(YEAR($H19),MONTH($H19)+$G19*9,1),BM$3=DATE(YEAR($H19),MONTH($H19)+$G19*10,1)),$F19*тех!CA$10*тех!CA$6,)</f>
        <v>0</v>
      </c>
      <c r="BN19" s="64">
        <f>IF(OR(BN$3=DATE(YEAR($H19),MONTH($H19)+$G19,1),BN$3=DATE(YEAR($H19),MONTH($H19)+$G19*2,1),BN$3=DATE(YEAR($H19),MONTH($H19)+$G19*3,1),BN$3=DATE(YEAR($H19),MONTH($H19)+$G19*4,1),BN$3=DATE(YEAR($H19),MONTH($H19)+$G19*5,1),BN$3=DATE(YEAR($H19),MONTH($H19)+$G19*6,1),BN$3=DATE(YEAR($H19),MONTH($H19)+$G19*7,1),BN$3=DATE(YEAR($H19),MONTH($H19)+$G19*8,1),BN$3=DATE(YEAR($H19),MONTH($H19)+$G19*9,1),BN$3=DATE(YEAR($H19),MONTH($H19)+$G19*10,1)),$F19*тех!CB$10*тех!CB$6,)</f>
        <v>0</v>
      </c>
      <c r="BO19" s="64">
        <f>IF(OR(BO$3=DATE(YEAR($H19),MONTH($H19)+$G19,1),BO$3=DATE(YEAR($H19),MONTH($H19)+$G19*2,1),BO$3=DATE(YEAR($H19),MONTH($H19)+$G19*3,1),BO$3=DATE(YEAR($H19),MONTH($H19)+$G19*4,1),BO$3=DATE(YEAR($H19),MONTH($H19)+$G19*5,1),BO$3=DATE(YEAR($H19),MONTH($H19)+$G19*6,1),BO$3=DATE(YEAR($H19),MONTH($H19)+$G19*7,1),BO$3=DATE(YEAR($H19),MONTH($H19)+$G19*8,1),BO$3=DATE(YEAR($H19),MONTH($H19)+$G19*9,1),BO$3=DATE(YEAR($H19),MONTH($H19)+$G19*10,1)),$F19*тех!CC$10*тех!CC$6,)</f>
        <v>0</v>
      </c>
      <c r="BP19" s="64">
        <f>IF(OR(BP$3=DATE(YEAR($H19),MONTH($H19)+$G19,1),BP$3=DATE(YEAR($H19),MONTH($H19)+$G19*2,1),BP$3=DATE(YEAR($H19),MONTH($H19)+$G19*3,1),BP$3=DATE(YEAR($H19),MONTH($H19)+$G19*4,1),BP$3=DATE(YEAR($H19),MONTH($H19)+$G19*5,1),BP$3=DATE(YEAR($H19),MONTH($H19)+$G19*6,1),BP$3=DATE(YEAR($H19),MONTH($H19)+$G19*7,1),BP$3=DATE(YEAR($H19),MONTH($H19)+$G19*8,1),BP$3=DATE(YEAR($H19),MONTH($H19)+$G19*9,1),BP$3=DATE(YEAR($H19),MONTH($H19)+$G19*10,1)),$F19*тех!CD$10*тех!CD$6,)</f>
        <v>0</v>
      </c>
      <c r="BQ19" s="64">
        <f>IF(OR(BQ$3=DATE(YEAR($H19),MONTH($H19)+$G19,1),BQ$3=DATE(YEAR($H19),MONTH($H19)+$G19*2,1),BQ$3=DATE(YEAR($H19),MONTH($H19)+$G19*3,1),BQ$3=DATE(YEAR($H19),MONTH($H19)+$G19*4,1),BQ$3=DATE(YEAR($H19),MONTH($H19)+$G19*5,1),BQ$3=DATE(YEAR($H19),MONTH($H19)+$G19*6,1),BQ$3=DATE(YEAR($H19),MONTH($H19)+$G19*7,1),BQ$3=DATE(YEAR($H19),MONTH($H19)+$G19*8,1),BQ$3=DATE(YEAR($H19),MONTH($H19)+$G19*9,1),BQ$3=DATE(YEAR($H19),MONTH($H19)+$G19*10,1)),$F19*тех!CE$10*тех!CE$6,)</f>
        <v>0</v>
      </c>
    </row>
    <row r="20" spans="2:69">
      <c r="B20" s="3">
        <v>14</v>
      </c>
      <c r="C20" s="19" t="s">
        <v>1272</v>
      </c>
      <c r="D20" s="23">
        <v>150</v>
      </c>
      <c r="E20" s="19"/>
      <c r="F20" s="76">
        <f t="shared" si="1"/>
        <v>0</v>
      </c>
      <c r="G20" s="19">
        <v>12</v>
      </c>
      <c r="H20" s="20">
        <f>Параметры!$C$11</f>
        <v>42370</v>
      </c>
      <c r="J20" s="76">
        <f>IF($H20=J$3,$F20,)*тех!X$6</f>
        <v>0</v>
      </c>
      <c r="K20" s="76">
        <f>IF($H20=K$3,$F20,)*тех!Y$6</f>
        <v>0</v>
      </c>
      <c r="L20" s="76">
        <f>IF($H20=L$3,$F20,)*тех!Z$6</f>
        <v>0</v>
      </c>
      <c r="M20" s="76">
        <f>IF($H20=M$3,$F20,)*тех!AA$6</f>
        <v>0</v>
      </c>
      <c r="N20" s="76">
        <f>IF($H20=N$3,$F20,)*тех!AB$6</f>
        <v>0</v>
      </c>
      <c r="O20" s="76">
        <f>IF($H20=O$3,$F20,)*тех!AC$6</f>
        <v>0</v>
      </c>
      <c r="P20" s="64">
        <f>IF(OR(P$3=DATE(YEAR($H20),MONTH($H20)+$G20,1),P$3=DATE(YEAR($H20),MONTH($H20)+$G20*2,1),P$3=DATE(YEAR($H20),MONTH($H20)+$G20*3,1),P$3=DATE(YEAR($H20),MONTH($H20)+$G20*4,1),P$3=DATE(YEAR($H20),MONTH($H20)+$G20*5,1),P$3=DATE(YEAR($H20),MONTH($H20)+$G20*6,1),P$3=DATE(YEAR($H20),MONTH($H20)+$G20*7,1),P$3=DATE(YEAR($H20),MONTH($H20)+$G20*8,1),P$3=DATE(YEAR($H20),MONTH($H20)+$G20*9,1),P$3=DATE(YEAR($H20),MONTH($H20)+$G20*10,1)),$F20*тех!AD$10*тех!AD$6,)</f>
        <v>0</v>
      </c>
      <c r="Q20" s="64">
        <f>IF(OR(Q$3=DATE(YEAR($H20),MONTH($H20)+$G20,1),Q$3=DATE(YEAR($H20),MONTH($H20)+$G20*2,1),Q$3=DATE(YEAR($H20),MONTH($H20)+$G20*3,1),Q$3=DATE(YEAR($H20),MONTH($H20)+$G20*4,1),Q$3=DATE(YEAR($H20),MONTH($H20)+$G20*5,1),Q$3=DATE(YEAR($H20),MONTH($H20)+$G20*6,1),Q$3=DATE(YEAR($H20),MONTH($H20)+$G20*7,1),Q$3=DATE(YEAR($H20),MONTH($H20)+$G20*8,1),Q$3=DATE(YEAR($H20),MONTH($H20)+$G20*9,1),Q$3=DATE(YEAR($H20),MONTH($H20)+$G20*10,1)),$F20*тех!AE$10*тех!AE$6,)</f>
        <v>0</v>
      </c>
      <c r="R20" s="64">
        <f>IF(OR(R$3=DATE(YEAR($H20),MONTH($H20)+$G20,1),R$3=DATE(YEAR($H20),MONTH($H20)+$G20*2,1),R$3=DATE(YEAR($H20),MONTH($H20)+$G20*3,1),R$3=DATE(YEAR($H20),MONTH($H20)+$G20*4,1),R$3=DATE(YEAR($H20),MONTH($H20)+$G20*5,1),R$3=DATE(YEAR($H20),MONTH($H20)+$G20*6,1),R$3=DATE(YEAR($H20),MONTH($H20)+$G20*7,1),R$3=DATE(YEAR($H20),MONTH($H20)+$G20*8,1),R$3=DATE(YEAR($H20),MONTH($H20)+$G20*9,1),R$3=DATE(YEAR($H20),MONTH($H20)+$G20*10,1)),$F20*тех!AF$10*тех!AF$6,)</f>
        <v>0</v>
      </c>
      <c r="S20" s="64">
        <f>IF(OR(S$3=DATE(YEAR($H20),MONTH($H20)+$G20,1),S$3=DATE(YEAR($H20),MONTH($H20)+$G20*2,1),S$3=DATE(YEAR($H20),MONTH($H20)+$G20*3,1),S$3=DATE(YEAR($H20),MONTH($H20)+$G20*4,1),S$3=DATE(YEAR($H20),MONTH($H20)+$G20*5,1),S$3=DATE(YEAR($H20),MONTH($H20)+$G20*6,1),S$3=DATE(YEAR($H20),MONTH($H20)+$G20*7,1),S$3=DATE(YEAR($H20),MONTH($H20)+$G20*8,1),S$3=DATE(YEAR($H20),MONTH($H20)+$G20*9,1),S$3=DATE(YEAR($H20),MONTH($H20)+$G20*10,1)),$F20*тех!AG$10*тех!AG$6,)</f>
        <v>0</v>
      </c>
      <c r="T20" s="64">
        <f>IF(OR(T$3=DATE(YEAR($H20),MONTH($H20)+$G20,1),T$3=DATE(YEAR($H20),MONTH($H20)+$G20*2,1),T$3=DATE(YEAR($H20),MONTH($H20)+$G20*3,1),T$3=DATE(YEAR($H20),MONTH($H20)+$G20*4,1),T$3=DATE(YEAR($H20),MONTH($H20)+$G20*5,1),T$3=DATE(YEAR($H20),MONTH($H20)+$G20*6,1),T$3=DATE(YEAR($H20),MONTH($H20)+$G20*7,1),T$3=DATE(YEAR($H20),MONTH($H20)+$G20*8,1),T$3=DATE(YEAR($H20),MONTH($H20)+$G20*9,1),T$3=DATE(YEAR($H20),MONTH($H20)+$G20*10,1)),$F20*тех!AH$10*тех!AH$6,)</f>
        <v>0</v>
      </c>
      <c r="U20" s="64">
        <f>IF(OR(U$3=DATE(YEAR($H20),MONTH($H20)+$G20,1),U$3=DATE(YEAR($H20),MONTH($H20)+$G20*2,1),U$3=DATE(YEAR($H20),MONTH($H20)+$G20*3,1),U$3=DATE(YEAR($H20),MONTH($H20)+$G20*4,1),U$3=DATE(YEAR($H20),MONTH($H20)+$G20*5,1),U$3=DATE(YEAR($H20),MONTH($H20)+$G20*6,1),U$3=DATE(YEAR($H20),MONTH($H20)+$G20*7,1),U$3=DATE(YEAR($H20),MONTH($H20)+$G20*8,1),U$3=DATE(YEAR($H20),MONTH($H20)+$G20*9,1),U$3=DATE(YEAR($H20),MONTH($H20)+$G20*10,1)),$F20*тех!AI$10*тех!AI$6,)</f>
        <v>0</v>
      </c>
      <c r="V20" s="64">
        <f>IF(OR(V$3=DATE(YEAR($H20),MONTH($H20)+$G20,1),V$3=DATE(YEAR($H20),MONTH($H20)+$G20*2,1),V$3=DATE(YEAR($H20),MONTH($H20)+$G20*3,1),V$3=DATE(YEAR($H20),MONTH($H20)+$G20*4,1),V$3=DATE(YEAR($H20),MONTH($H20)+$G20*5,1),V$3=DATE(YEAR($H20),MONTH($H20)+$G20*6,1),V$3=DATE(YEAR($H20),MONTH($H20)+$G20*7,1),V$3=DATE(YEAR($H20),MONTH($H20)+$G20*8,1),V$3=DATE(YEAR($H20),MONTH($H20)+$G20*9,1),V$3=DATE(YEAR($H20),MONTH($H20)+$G20*10,1)),$F20*тех!AJ$10*тех!AJ$6,)</f>
        <v>0</v>
      </c>
      <c r="W20" s="64">
        <f>IF(OR(W$3=DATE(YEAR($H20),MONTH($H20)+$G20,1),W$3=DATE(YEAR($H20),MONTH($H20)+$G20*2,1),W$3=DATE(YEAR($H20),MONTH($H20)+$G20*3,1),W$3=DATE(YEAR($H20),MONTH($H20)+$G20*4,1),W$3=DATE(YEAR($H20),MONTH($H20)+$G20*5,1),W$3=DATE(YEAR($H20),MONTH($H20)+$G20*6,1),W$3=DATE(YEAR($H20),MONTH($H20)+$G20*7,1),W$3=DATE(YEAR($H20),MONTH($H20)+$G20*8,1),W$3=DATE(YEAR($H20),MONTH($H20)+$G20*9,1),W$3=DATE(YEAR($H20),MONTH($H20)+$G20*10,1)),$F20*тех!AK$10*тех!AK$6,)</f>
        <v>0</v>
      </c>
      <c r="X20" s="64">
        <f>IF(OR(X$3=DATE(YEAR($H20),MONTH($H20)+$G20,1),X$3=DATE(YEAR($H20),MONTH($H20)+$G20*2,1),X$3=DATE(YEAR($H20),MONTH($H20)+$G20*3,1),X$3=DATE(YEAR($H20),MONTH($H20)+$G20*4,1),X$3=DATE(YEAR($H20),MONTH($H20)+$G20*5,1),X$3=DATE(YEAR($H20),MONTH($H20)+$G20*6,1),X$3=DATE(YEAR($H20),MONTH($H20)+$G20*7,1),X$3=DATE(YEAR($H20),MONTH($H20)+$G20*8,1),X$3=DATE(YEAR($H20),MONTH($H20)+$G20*9,1),X$3=DATE(YEAR($H20),MONTH($H20)+$G20*10,1)),$F20*тех!AL$10*тех!AL$6,)</f>
        <v>0</v>
      </c>
      <c r="Y20" s="64">
        <f>IF(OR(Y$3=DATE(YEAR($H20),MONTH($H20)+$G20,1),Y$3=DATE(YEAR($H20),MONTH($H20)+$G20*2,1),Y$3=DATE(YEAR($H20),MONTH($H20)+$G20*3,1),Y$3=DATE(YEAR($H20),MONTH($H20)+$G20*4,1),Y$3=DATE(YEAR($H20),MONTH($H20)+$G20*5,1),Y$3=DATE(YEAR($H20),MONTH($H20)+$G20*6,1),Y$3=DATE(YEAR($H20),MONTH($H20)+$G20*7,1),Y$3=DATE(YEAR($H20),MONTH($H20)+$G20*8,1),Y$3=DATE(YEAR($H20),MONTH($H20)+$G20*9,1),Y$3=DATE(YEAR($H20),MONTH($H20)+$G20*10,1)),$F20*тех!AM$10*тех!AM$6,)</f>
        <v>0</v>
      </c>
      <c r="Z20" s="64">
        <f>IF(OR(Z$3=DATE(YEAR($H20),MONTH($H20)+$G20,1),Z$3=DATE(YEAR($H20),MONTH($H20)+$G20*2,1),Z$3=DATE(YEAR($H20),MONTH($H20)+$G20*3,1),Z$3=DATE(YEAR($H20),MONTH($H20)+$G20*4,1),Z$3=DATE(YEAR($H20),MONTH($H20)+$G20*5,1),Z$3=DATE(YEAR($H20),MONTH($H20)+$G20*6,1),Z$3=DATE(YEAR($H20),MONTH($H20)+$G20*7,1),Z$3=DATE(YEAR($H20),MONTH($H20)+$G20*8,1),Z$3=DATE(YEAR($H20),MONTH($H20)+$G20*9,1),Z$3=DATE(YEAR($H20),MONTH($H20)+$G20*10,1)),$F20*тех!AN$10*тех!AN$6,)</f>
        <v>0</v>
      </c>
      <c r="AA20" s="64">
        <f>IF(OR(AA$3=DATE(YEAR($H20),MONTH($H20)+$G20,1),AA$3=DATE(YEAR($H20),MONTH($H20)+$G20*2,1),AA$3=DATE(YEAR($H20),MONTH($H20)+$G20*3,1),AA$3=DATE(YEAR($H20),MONTH($H20)+$G20*4,1),AA$3=DATE(YEAR($H20),MONTH($H20)+$G20*5,1),AA$3=DATE(YEAR($H20),MONTH($H20)+$G20*6,1),AA$3=DATE(YEAR($H20),MONTH($H20)+$G20*7,1),AA$3=DATE(YEAR($H20),MONTH($H20)+$G20*8,1),AA$3=DATE(YEAR($H20),MONTH($H20)+$G20*9,1),AA$3=DATE(YEAR($H20),MONTH($H20)+$G20*10,1)),$F20*тех!AO$10*тех!AO$6,)</f>
        <v>0</v>
      </c>
      <c r="AB20" s="64">
        <f>IF(OR(AB$3=DATE(YEAR($H20),MONTH($H20)+$G20,1),AB$3=DATE(YEAR($H20),MONTH($H20)+$G20*2,1),AB$3=DATE(YEAR($H20),MONTH($H20)+$G20*3,1),AB$3=DATE(YEAR($H20),MONTH($H20)+$G20*4,1),AB$3=DATE(YEAR($H20),MONTH($H20)+$G20*5,1),AB$3=DATE(YEAR($H20),MONTH($H20)+$G20*6,1),AB$3=DATE(YEAR($H20),MONTH($H20)+$G20*7,1),AB$3=DATE(YEAR($H20),MONTH($H20)+$G20*8,1),AB$3=DATE(YEAR($H20),MONTH($H20)+$G20*9,1),AB$3=DATE(YEAR($H20),MONTH($H20)+$G20*10,1)),$F20*тех!AP$10*тех!AP$6,)</f>
        <v>0</v>
      </c>
      <c r="AC20" s="64">
        <f>IF(OR(AC$3=DATE(YEAR($H20),MONTH($H20)+$G20,1),AC$3=DATE(YEAR($H20),MONTH($H20)+$G20*2,1),AC$3=DATE(YEAR($H20),MONTH($H20)+$G20*3,1),AC$3=DATE(YEAR($H20),MONTH($H20)+$G20*4,1),AC$3=DATE(YEAR($H20),MONTH($H20)+$G20*5,1),AC$3=DATE(YEAR($H20),MONTH($H20)+$G20*6,1),AC$3=DATE(YEAR($H20),MONTH($H20)+$G20*7,1),AC$3=DATE(YEAR($H20),MONTH($H20)+$G20*8,1),AC$3=DATE(YEAR($H20),MONTH($H20)+$G20*9,1),AC$3=DATE(YEAR($H20),MONTH($H20)+$G20*10,1)),$F20*тех!AQ$10*тех!AQ$6,)</f>
        <v>0</v>
      </c>
      <c r="AD20" s="64">
        <f>IF(OR(AD$3=DATE(YEAR($H20),MONTH($H20)+$G20,1),AD$3=DATE(YEAR($H20),MONTH($H20)+$G20*2,1),AD$3=DATE(YEAR($H20),MONTH($H20)+$G20*3,1),AD$3=DATE(YEAR($H20),MONTH($H20)+$G20*4,1),AD$3=DATE(YEAR($H20),MONTH($H20)+$G20*5,1),AD$3=DATE(YEAR($H20),MONTH($H20)+$G20*6,1),AD$3=DATE(YEAR($H20),MONTH($H20)+$G20*7,1),AD$3=DATE(YEAR($H20),MONTH($H20)+$G20*8,1),AD$3=DATE(YEAR($H20),MONTH($H20)+$G20*9,1),AD$3=DATE(YEAR($H20),MONTH($H20)+$G20*10,1)),$F20*тех!AR$10*тех!AR$6,)</f>
        <v>0</v>
      </c>
      <c r="AE20" s="64">
        <f>IF(OR(AE$3=DATE(YEAR($H20),MONTH($H20)+$G20,1),AE$3=DATE(YEAR($H20),MONTH($H20)+$G20*2,1),AE$3=DATE(YEAR($H20),MONTH($H20)+$G20*3,1),AE$3=DATE(YEAR($H20),MONTH($H20)+$G20*4,1),AE$3=DATE(YEAR($H20),MONTH($H20)+$G20*5,1),AE$3=DATE(YEAR($H20),MONTH($H20)+$G20*6,1),AE$3=DATE(YEAR($H20),MONTH($H20)+$G20*7,1),AE$3=DATE(YEAR($H20),MONTH($H20)+$G20*8,1),AE$3=DATE(YEAR($H20),MONTH($H20)+$G20*9,1),AE$3=DATE(YEAR($H20),MONTH($H20)+$G20*10,1)),$F20*тех!AS$10*тех!AS$6,)</f>
        <v>0</v>
      </c>
      <c r="AF20" s="64">
        <f>IF(OR(AF$3=DATE(YEAR($H20),MONTH($H20)+$G20,1),AF$3=DATE(YEAR($H20),MONTH($H20)+$G20*2,1),AF$3=DATE(YEAR($H20),MONTH($H20)+$G20*3,1),AF$3=DATE(YEAR($H20),MONTH($H20)+$G20*4,1),AF$3=DATE(YEAR($H20),MONTH($H20)+$G20*5,1),AF$3=DATE(YEAR($H20),MONTH($H20)+$G20*6,1),AF$3=DATE(YEAR($H20),MONTH($H20)+$G20*7,1),AF$3=DATE(YEAR($H20),MONTH($H20)+$G20*8,1),AF$3=DATE(YEAR($H20),MONTH($H20)+$G20*9,1),AF$3=DATE(YEAR($H20),MONTH($H20)+$G20*10,1)),$F20*тех!AT$10*тех!AT$6,)</f>
        <v>0</v>
      </c>
      <c r="AG20" s="64">
        <f>IF(OR(AG$3=DATE(YEAR($H20),MONTH($H20)+$G20,1),AG$3=DATE(YEAR($H20),MONTH($H20)+$G20*2,1),AG$3=DATE(YEAR($H20),MONTH($H20)+$G20*3,1),AG$3=DATE(YEAR($H20),MONTH($H20)+$G20*4,1),AG$3=DATE(YEAR($H20),MONTH($H20)+$G20*5,1),AG$3=DATE(YEAR($H20),MONTH($H20)+$G20*6,1),AG$3=DATE(YEAR($H20),MONTH($H20)+$G20*7,1),AG$3=DATE(YEAR($H20),MONTH($H20)+$G20*8,1),AG$3=DATE(YEAR($H20),MONTH($H20)+$G20*9,1),AG$3=DATE(YEAR($H20),MONTH($H20)+$G20*10,1)),$F20*тех!AU$10*тех!AU$6,)</f>
        <v>0</v>
      </c>
      <c r="AH20" s="64">
        <f>IF(OR(AH$3=DATE(YEAR($H20),MONTH($H20)+$G20,1),AH$3=DATE(YEAR($H20),MONTH($H20)+$G20*2,1),AH$3=DATE(YEAR($H20),MONTH($H20)+$G20*3,1),AH$3=DATE(YEAR($H20),MONTH($H20)+$G20*4,1),AH$3=DATE(YEAR($H20),MONTH($H20)+$G20*5,1),AH$3=DATE(YEAR($H20),MONTH($H20)+$G20*6,1),AH$3=DATE(YEAR($H20),MONTH($H20)+$G20*7,1),AH$3=DATE(YEAR($H20),MONTH($H20)+$G20*8,1),AH$3=DATE(YEAR($H20),MONTH($H20)+$G20*9,1),AH$3=DATE(YEAR($H20),MONTH($H20)+$G20*10,1)),$F20*тех!AV$10*тех!AV$6,)</f>
        <v>0</v>
      </c>
      <c r="AI20" s="64">
        <f>IF(OR(AI$3=DATE(YEAR($H20),MONTH($H20)+$G20,1),AI$3=DATE(YEAR($H20),MONTH($H20)+$G20*2,1),AI$3=DATE(YEAR($H20),MONTH($H20)+$G20*3,1),AI$3=DATE(YEAR($H20),MONTH($H20)+$G20*4,1),AI$3=DATE(YEAR($H20),MONTH($H20)+$G20*5,1),AI$3=DATE(YEAR($H20),MONTH($H20)+$G20*6,1),AI$3=DATE(YEAR($H20),MONTH($H20)+$G20*7,1),AI$3=DATE(YEAR($H20),MONTH($H20)+$G20*8,1),AI$3=DATE(YEAR($H20),MONTH($H20)+$G20*9,1),AI$3=DATE(YEAR($H20),MONTH($H20)+$G20*10,1)),$F20*тех!AW$10*тех!AW$6,)</f>
        <v>0</v>
      </c>
      <c r="AJ20" s="64">
        <f>IF(OR(AJ$3=DATE(YEAR($H20),MONTH($H20)+$G20,1),AJ$3=DATE(YEAR($H20),MONTH($H20)+$G20*2,1),AJ$3=DATE(YEAR($H20),MONTH($H20)+$G20*3,1),AJ$3=DATE(YEAR($H20),MONTH($H20)+$G20*4,1),AJ$3=DATE(YEAR($H20),MONTH($H20)+$G20*5,1),AJ$3=DATE(YEAR($H20),MONTH($H20)+$G20*6,1),AJ$3=DATE(YEAR($H20),MONTH($H20)+$G20*7,1),AJ$3=DATE(YEAR($H20),MONTH($H20)+$G20*8,1),AJ$3=DATE(YEAR($H20),MONTH($H20)+$G20*9,1),AJ$3=DATE(YEAR($H20),MONTH($H20)+$G20*10,1)),$F20*тех!AX$10*тех!AX$6,)</f>
        <v>0</v>
      </c>
      <c r="AK20" s="64">
        <f>IF(OR(AK$3=DATE(YEAR($H20),MONTH($H20)+$G20,1),AK$3=DATE(YEAR($H20),MONTH($H20)+$G20*2,1),AK$3=DATE(YEAR($H20),MONTH($H20)+$G20*3,1),AK$3=DATE(YEAR($H20),MONTH($H20)+$G20*4,1),AK$3=DATE(YEAR($H20),MONTH($H20)+$G20*5,1),AK$3=DATE(YEAR($H20),MONTH($H20)+$G20*6,1),AK$3=DATE(YEAR($H20),MONTH($H20)+$G20*7,1),AK$3=DATE(YEAR($H20),MONTH($H20)+$G20*8,1),AK$3=DATE(YEAR($H20),MONTH($H20)+$G20*9,1),AK$3=DATE(YEAR($H20),MONTH($H20)+$G20*10,1)),$F20*тех!AY$10*тех!AY$6,)</f>
        <v>0</v>
      </c>
      <c r="AL20" s="64">
        <f>IF(OR(AL$3=DATE(YEAR($H20),MONTH($H20)+$G20,1),AL$3=DATE(YEAR($H20),MONTH($H20)+$G20*2,1),AL$3=DATE(YEAR($H20),MONTH($H20)+$G20*3,1),AL$3=DATE(YEAR($H20),MONTH($H20)+$G20*4,1),AL$3=DATE(YEAR($H20),MONTH($H20)+$G20*5,1),AL$3=DATE(YEAR($H20),MONTH($H20)+$G20*6,1),AL$3=DATE(YEAR($H20),MONTH($H20)+$G20*7,1),AL$3=DATE(YEAR($H20),MONTH($H20)+$G20*8,1),AL$3=DATE(YEAR($H20),MONTH($H20)+$G20*9,1),AL$3=DATE(YEAR($H20),MONTH($H20)+$G20*10,1)),$F20*тех!AZ$10*тех!AZ$6,)</f>
        <v>0</v>
      </c>
      <c r="AM20" s="64">
        <f>IF(OR(AM$3=DATE(YEAR($H20),MONTH($H20)+$G20,1),AM$3=DATE(YEAR($H20),MONTH($H20)+$G20*2,1),AM$3=DATE(YEAR($H20),MONTH($H20)+$G20*3,1),AM$3=DATE(YEAR($H20),MONTH($H20)+$G20*4,1),AM$3=DATE(YEAR($H20),MONTH($H20)+$G20*5,1),AM$3=DATE(YEAR($H20),MONTH($H20)+$G20*6,1),AM$3=DATE(YEAR($H20),MONTH($H20)+$G20*7,1),AM$3=DATE(YEAR($H20),MONTH($H20)+$G20*8,1),AM$3=DATE(YEAR($H20),MONTH($H20)+$G20*9,1),AM$3=DATE(YEAR($H20),MONTH($H20)+$G20*10,1)),$F20*тех!BA$10*тех!BA$6,)</f>
        <v>0</v>
      </c>
      <c r="AN20" s="64">
        <f>IF(OR(AN$3=DATE(YEAR($H20),MONTH($H20)+$G20,1),AN$3=DATE(YEAR($H20),MONTH($H20)+$G20*2,1),AN$3=DATE(YEAR($H20),MONTH($H20)+$G20*3,1),AN$3=DATE(YEAR($H20),MONTH($H20)+$G20*4,1),AN$3=DATE(YEAR($H20),MONTH($H20)+$G20*5,1),AN$3=DATE(YEAR($H20),MONTH($H20)+$G20*6,1),AN$3=DATE(YEAR($H20),MONTH($H20)+$G20*7,1),AN$3=DATE(YEAR($H20),MONTH($H20)+$G20*8,1),AN$3=DATE(YEAR($H20),MONTH($H20)+$G20*9,1),AN$3=DATE(YEAR($H20),MONTH($H20)+$G20*10,1)),$F20*тех!BB$10*тех!BB$6,)</f>
        <v>0</v>
      </c>
      <c r="AO20" s="64">
        <f>IF(OR(AO$3=DATE(YEAR($H20),MONTH($H20)+$G20,1),AO$3=DATE(YEAR($H20),MONTH($H20)+$G20*2,1),AO$3=DATE(YEAR($H20),MONTH($H20)+$G20*3,1),AO$3=DATE(YEAR($H20),MONTH($H20)+$G20*4,1),AO$3=DATE(YEAR($H20),MONTH($H20)+$G20*5,1),AO$3=DATE(YEAR($H20),MONTH($H20)+$G20*6,1),AO$3=DATE(YEAR($H20),MONTH($H20)+$G20*7,1),AO$3=DATE(YEAR($H20),MONTH($H20)+$G20*8,1),AO$3=DATE(YEAR($H20),MONTH($H20)+$G20*9,1),AO$3=DATE(YEAR($H20),MONTH($H20)+$G20*10,1)),$F20*тех!BC$10*тех!BC$6,)</f>
        <v>0</v>
      </c>
      <c r="AP20" s="64">
        <f>IF(OR(AP$3=DATE(YEAR($H20),MONTH($H20)+$G20,1),AP$3=DATE(YEAR($H20),MONTH($H20)+$G20*2,1),AP$3=DATE(YEAR($H20),MONTH($H20)+$G20*3,1),AP$3=DATE(YEAR($H20),MONTH($H20)+$G20*4,1),AP$3=DATE(YEAR($H20),MONTH($H20)+$G20*5,1),AP$3=DATE(YEAR($H20),MONTH($H20)+$G20*6,1),AP$3=DATE(YEAR($H20),MONTH($H20)+$G20*7,1),AP$3=DATE(YEAR($H20),MONTH($H20)+$G20*8,1),AP$3=DATE(YEAR($H20),MONTH($H20)+$G20*9,1),AP$3=DATE(YEAR($H20),MONTH($H20)+$G20*10,1)),$F20*тех!BD$10*тех!BD$6,)</f>
        <v>0</v>
      </c>
      <c r="AQ20" s="64">
        <f>IF(OR(AQ$3=DATE(YEAR($H20),MONTH($H20)+$G20,1),AQ$3=DATE(YEAR($H20),MONTH($H20)+$G20*2,1),AQ$3=DATE(YEAR($H20),MONTH($H20)+$G20*3,1),AQ$3=DATE(YEAR($H20),MONTH($H20)+$G20*4,1),AQ$3=DATE(YEAR($H20),MONTH($H20)+$G20*5,1),AQ$3=DATE(YEAR($H20),MONTH($H20)+$G20*6,1),AQ$3=DATE(YEAR($H20),MONTH($H20)+$G20*7,1),AQ$3=DATE(YEAR($H20),MONTH($H20)+$G20*8,1),AQ$3=DATE(YEAR($H20),MONTH($H20)+$G20*9,1),AQ$3=DATE(YEAR($H20),MONTH($H20)+$G20*10,1)),$F20*тех!BE$10*тех!BE$6,)</f>
        <v>0</v>
      </c>
      <c r="AR20" s="64">
        <f>IF(OR(AR$3=DATE(YEAR($H20),MONTH($H20)+$G20,1),AR$3=DATE(YEAR($H20),MONTH($H20)+$G20*2,1),AR$3=DATE(YEAR($H20),MONTH($H20)+$G20*3,1),AR$3=DATE(YEAR($H20),MONTH($H20)+$G20*4,1),AR$3=DATE(YEAR($H20),MONTH($H20)+$G20*5,1),AR$3=DATE(YEAR($H20),MONTH($H20)+$G20*6,1),AR$3=DATE(YEAR($H20),MONTH($H20)+$G20*7,1),AR$3=DATE(YEAR($H20),MONTH($H20)+$G20*8,1),AR$3=DATE(YEAR($H20),MONTH($H20)+$G20*9,1),AR$3=DATE(YEAR($H20),MONTH($H20)+$G20*10,1)),$F20*тех!BF$10*тех!BF$6,)</f>
        <v>0</v>
      </c>
      <c r="AS20" s="64">
        <f>IF(OR(AS$3=DATE(YEAR($H20),MONTH($H20)+$G20,1),AS$3=DATE(YEAR($H20),MONTH($H20)+$G20*2,1),AS$3=DATE(YEAR($H20),MONTH($H20)+$G20*3,1),AS$3=DATE(YEAR($H20),MONTH($H20)+$G20*4,1),AS$3=DATE(YEAR($H20),MONTH($H20)+$G20*5,1),AS$3=DATE(YEAR($H20),MONTH($H20)+$G20*6,1),AS$3=DATE(YEAR($H20),MONTH($H20)+$G20*7,1),AS$3=DATE(YEAR($H20),MONTH($H20)+$G20*8,1),AS$3=DATE(YEAR($H20),MONTH($H20)+$G20*9,1),AS$3=DATE(YEAR($H20),MONTH($H20)+$G20*10,1)),$F20*тех!BG$10*тех!BG$6,)</f>
        <v>0</v>
      </c>
      <c r="AT20" s="64">
        <f>IF(OR(AT$3=DATE(YEAR($H20),MONTH($H20)+$G20,1),AT$3=DATE(YEAR($H20),MONTH($H20)+$G20*2,1),AT$3=DATE(YEAR($H20),MONTH($H20)+$G20*3,1),AT$3=DATE(YEAR($H20),MONTH($H20)+$G20*4,1),AT$3=DATE(YEAR($H20),MONTH($H20)+$G20*5,1),AT$3=DATE(YEAR($H20),MONTH($H20)+$G20*6,1),AT$3=DATE(YEAR($H20),MONTH($H20)+$G20*7,1),AT$3=DATE(YEAR($H20),MONTH($H20)+$G20*8,1),AT$3=DATE(YEAR($H20),MONTH($H20)+$G20*9,1),AT$3=DATE(YEAR($H20),MONTH($H20)+$G20*10,1)),$F20*тех!BH$10*тех!BH$6,)</f>
        <v>0</v>
      </c>
      <c r="AU20" s="64">
        <f>IF(OR(AU$3=DATE(YEAR($H20),MONTH($H20)+$G20,1),AU$3=DATE(YEAR($H20),MONTH($H20)+$G20*2,1),AU$3=DATE(YEAR($H20),MONTH($H20)+$G20*3,1),AU$3=DATE(YEAR($H20),MONTH($H20)+$G20*4,1),AU$3=DATE(YEAR($H20),MONTH($H20)+$G20*5,1),AU$3=DATE(YEAR($H20),MONTH($H20)+$G20*6,1),AU$3=DATE(YEAR($H20),MONTH($H20)+$G20*7,1),AU$3=DATE(YEAR($H20),MONTH($H20)+$G20*8,1),AU$3=DATE(YEAR($H20),MONTH($H20)+$G20*9,1),AU$3=DATE(YEAR($H20),MONTH($H20)+$G20*10,1)),$F20*тех!BI$10*тех!BI$6,)</f>
        <v>0</v>
      </c>
      <c r="AV20" s="64">
        <f>IF(OR(AV$3=DATE(YEAR($H20),MONTH($H20)+$G20,1),AV$3=DATE(YEAR($H20),MONTH($H20)+$G20*2,1),AV$3=DATE(YEAR($H20),MONTH($H20)+$G20*3,1),AV$3=DATE(YEAR($H20),MONTH($H20)+$G20*4,1),AV$3=DATE(YEAR($H20),MONTH($H20)+$G20*5,1),AV$3=DATE(YEAR($H20),MONTH($H20)+$G20*6,1),AV$3=DATE(YEAR($H20),MONTH($H20)+$G20*7,1),AV$3=DATE(YEAR($H20),MONTH($H20)+$G20*8,1),AV$3=DATE(YEAR($H20),MONTH($H20)+$G20*9,1),AV$3=DATE(YEAR($H20),MONTH($H20)+$G20*10,1)),$F20*тех!BJ$10*тех!BJ$6,)</f>
        <v>0</v>
      </c>
      <c r="AW20" s="64">
        <f>IF(OR(AW$3=DATE(YEAR($H20),MONTH($H20)+$G20,1),AW$3=DATE(YEAR($H20),MONTH($H20)+$G20*2,1),AW$3=DATE(YEAR($H20),MONTH($H20)+$G20*3,1),AW$3=DATE(YEAR($H20),MONTH($H20)+$G20*4,1),AW$3=DATE(YEAR($H20),MONTH($H20)+$G20*5,1),AW$3=DATE(YEAR($H20),MONTH($H20)+$G20*6,1),AW$3=DATE(YEAR($H20),MONTH($H20)+$G20*7,1),AW$3=DATE(YEAR($H20),MONTH($H20)+$G20*8,1),AW$3=DATE(YEAR($H20),MONTH($H20)+$G20*9,1),AW$3=DATE(YEAR($H20),MONTH($H20)+$G20*10,1)),$F20*тех!BK$10*тех!BK$6,)</f>
        <v>0</v>
      </c>
      <c r="AX20" s="64">
        <f>IF(OR(AX$3=DATE(YEAR($H20),MONTH($H20)+$G20,1),AX$3=DATE(YEAR($H20),MONTH($H20)+$G20*2,1),AX$3=DATE(YEAR($H20),MONTH($H20)+$G20*3,1),AX$3=DATE(YEAR($H20),MONTH($H20)+$G20*4,1),AX$3=DATE(YEAR($H20),MONTH($H20)+$G20*5,1),AX$3=DATE(YEAR($H20),MONTH($H20)+$G20*6,1),AX$3=DATE(YEAR($H20),MONTH($H20)+$G20*7,1),AX$3=DATE(YEAR($H20),MONTH($H20)+$G20*8,1),AX$3=DATE(YEAR($H20),MONTH($H20)+$G20*9,1),AX$3=DATE(YEAR($H20),MONTH($H20)+$G20*10,1)),$F20*тех!BL$10*тех!BL$6,)</f>
        <v>0</v>
      </c>
      <c r="AY20" s="64">
        <f>IF(OR(AY$3=DATE(YEAR($H20),MONTH($H20)+$G20,1),AY$3=DATE(YEAR($H20),MONTH($H20)+$G20*2,1),AY$3=DATE(YEAR($H20),MONTH($H20)+$G20*3,1),AY$3=DATE(YEAR($H20),MONTH($H20)+$G20*4,1),AY$3=DATE(YEAR($H20),MONTH($H20)+$G20*5,1),AY$3=DATE(YEAR($H20),MONTH($H20)+$G20*6,1),AY$3=DATE(YEAR($H20),MONTH($H20)+$G20*7,1),AY$3=DATE(YEAR($H20),MONTH($H20)+$G20*8,1),AY$3=DATE(YEAR($H20),MONTH($H20)+$G20*9,1),AY$3=DATE(YEAR($H20),MONTH($H20)+$G20*10,1)),$F20*тех!BM$10*тех!BM$6,)</f>
        <v>0</v>
      </c>
      <c r="AZ20" s="64">
        <f>IF(OR(AZ$3=DATE(YEAR($H20),MONTH($H20)+$G20,1),AZ$3=DATE(YEAR($H20),MONTH($H20)+$G20*2,1),AZ$3=DATE(YEAR($H20),MONTH($H20)+$G20*3,1),AZ$3=DATE(YEAR($H20),MONTH($H20)+$G20*4,1),AZ$3=DATE(YEAR($H20),MONTH($H20)+$G20*5,1),AZ$3=DATE(YEAR($H20),MONTH($H20)+$G20*6,1),AZ$3=DATE(YEAR($H20),MONTH($H20)+$G20*7,1),AZ$3=DATE(YEAR($H20),MONTH($H20)+$G20*8,1),AZ$3=DATE(YEAR($H20),MONTH($H20)+$G20*9,1),AZ$3=DATE(YEAR($H20),MONTH($H20)+$G20*10,1)),$F20*тех!BN$10*тех!BN$6,)</f>
        <v>0</v>
      </c>
      <c r="BA20" s="64">
        <f>IF(OR(BA$3=DATE(YEAR($H20),MONTH($H20)+$G20,1),BA$3=DATE(YEAR($H20),MONTH($H20)+$G20*2,1),BA$3=DATE(YEAR($H20),MONTH($H20)+$G20*3,1),BA$3=DATE(YEAR($H20),MONTH($H20)+$G20*4,1),BA$3=DATE(YEAR($H20),MONTH($H20)+$G20*5,1),BA$3=DATE(YEAR($H20),MONTH($H20)+$G20*6,1),BA$3=DATE(YEAR($H20),MONTH($H20)+$G20*7,1),BA$3=DATE(YEAR($H20),MONTH($H20)+$G20*8,1),BA$3=DATE(YEAR($H20),MONTH($H20)+$G20*9,1),BA$3=DATE(YEAR($H20),MONTH($H20)+$G20*10,1)),$F20*тех!BO$10*тех!BO$6,)</f>
        <v>0</v>
      </c>
      <c r="BB20" s="64">
        <f>IF(OR(BB$3=DATE(YEAR($H20),MONTH($H20)+$G20,1),BB$3=DATE(YEAR($H20),MONTH($H20)+$G20*2,1),BB$3=DATE(YEAR($H20),MONTH($H20)+$G20*3,1),BB$3=DATE(YEAR($H20),MONTH($H20)+$G20*4,1),BB$3=DATE(YEAR($H20),MONTH($H20)+$G20*5,1),BB$3=DATE(YEAR($H20),MONTH($H20)+$G20*6,1),BB$3=DATE(YEAR($H20),MONTH($H20)+$G20*7,1),BB$3=DATE(YEAR($H20),MONTH($H20)+$G20*8,1),BB$3=DATE(YEAR($H20),MONTH($H20)+$G20*9,1),BB$3=DATE(YEAR($H20),MONTH($H20)+$G20*10,1)),$F20*тех!BP$10*тех!BP$6,)</f>
        <v>0</v>
      </c>
      <c r="BC20" s="64">
        <f>IF(OR(BC$3=DATE(YEAR($H20),MONTH($H20)+$G20,1),BC$3=DATE(YEAR($H20),MONTH($H20)+$G20*2,1),BC$3=DATE(YEAR($H20),MONTH($H20)+$G20*3,1),BC$3=DATE(YEAR($H20),MONTH($H20)+$G20*4,1),BC$3=DATE(YEAR($H20),MONTH($H20)+$G20*5,1),BC$3=DATE(YEAR($H20),MONTH($H20)+$G20*6,1),BC$3=DATE(YEAR($H20),MONTH($H20)+$G20*7,1),BC$3=DATE(YEAR($H20),MONTH($H20)+$G20*8,1),BC$3=DATE(YEAR($H20),MONTH($H20)+$G20*9,1),BC$3=DATE(YEAR($H20),MONTH($H20)+$G20*10,1)),$F20*тех!BQ$10*тех!BQ$6,)</f>
        <v>0</v>
      </c>
      <c r="BD20" s="64">
        <f>IF(OR(BD$3=DATE(YEAR($H20),MONTH($H20)+$G20,1),BD$3=DATE(YEAR($H20),MONTH($H20)+$G20*2,1),BD$3=DATE(YEAR($H20),MONTH($H20)+$G20*3,1),BD$3=DATE(YEAR($H20),MONTH($H20)+$G20*4,1),BD$3=DATE(YEAR($H20),MONTH($H20)+$G20*5,1),BD$3=DATE(YEAR($H20),MONTH($H20)+$G20*6,1),BD$3=DATE(YEAR($H20),MONTH($H20)+$G20*7,1),BD$3=DATE(YEAR($H20),MONTH($H20)+$G20*8,1),BD$3=DATE(YEAR($H20),MONTH($H20)+$G20*9,1),BD$3=DATE(YEAR($H20),MONTH($H20)+$G20*10,1)),$F20*тех!BR$10*тех!BR$6,)</f>
        <v>0</v>
      </c>
      <c r="BE20" s="64">
        <f>IF(OR(BE$3=DATE(YEAR($H20),MONTH($H20)+$G20,1),BE$3=DATE(YEAR($H20),MONTH($H20)+$G20*2,1),BE$3=DATE(YEAR($H20),MONTH($H20)+$G20*3,1),BE$3=DATE(YEAR($H20),MONTH($H20)+$G20*4,1),BE$3=DATE(YEAR($H20),MONTH($H20)+$G20*5,1),BE$3=DATE(YEAR($H20),MONTH($H20)+$G20*6,1),BE$3=DATE(YEAR($H20),MONTH($H20)+$G20*7,1),BE$3=DATE(YEAR($H20),MONTH($H20)+$G20*8,1),BE$3=DATE(YEAR($H20),MONTH($H20)+$G20*9,1),BE$3=DATE(YEAR($H20),MONTH($H20)+$G20*10,1)),$F20*тех!BS$10*тех!BS$6,)</f>
        <v>0</v>
      </c>
      <c r="BF20" s="64">
        <f>IF(OR(BF$3=DATE(YEAR($H20),MONTH($H20)+$G20,1),BF$3=DATE(YEAR($H20),MONTH($H20)+$G20*2,1),BF$3=DATE(YEAR($H20),MONTH($H20)+$G20*3,1),BF$3=DATE(YEAR($H20),MONTH($H20)+$G20*4,1),BF$3=DATE(YEAR($H20),MONTH($H20)+$G20*5,1),BF$3=DATE(YEAR($H20),MONTH($H20)+$G20*6,1),BF$3=DATE(YEAR($H20),MONTH($H20)+$G20*7,1),BF$3=DATE(YEAR($H20),MONTH($H20)+$G20*8,1),BF$3=DATE(YEAR($H20),MONTH($H20)+$G20*9,1),BF$3=DATE(YEAR($H20),MONTH($H20)+$G20*10,1)),$F20*тех!BT$10*тех!BT$6,)</f>
        <v>0</v>
      </c>
      <c r="BG20" s="64">
        <f>IF(OR(BG$3=DATE(YEAR($H20),MONTH($H20)+$G20,1),BG$3=DATE(YEAR($H20),MONTH($H20)+$G20*2,1),BG$3=DATE(YEAR($H20),MONTH($H20)+$G20*3,1),BG$3=DATE(YEAR($H20),MONTH($H20)+$G20*4,1),BG$3=DATE(YEAR($H20),MONTH($H20)+$G20*5,1),BG$3=DATE(YEAR($H20),MONTH($H20)+$G20*6,1),BG$3=DATE(YEAR($H20),MONTH($H20)+$G20*7,1),BG$3=DATE(YEAR($H20),MONTH($H20)+$G20*8,1),BG$3=DATE(YEAR($H20),MONTH($H20)+$G20*9,1),BG$3=DATE(YEAR($H20),MONTH($H20)+$G20*10,1)),$F20*тех!BU$10*тех!BU$6,)</f>
        <v>0</v>
      </c>
      <c r="BH20" s="64">
        <f>IF(OR(BH$3=DATE(YEAR($H20),MONTH($H20)+$G20,1),BH$3=DATE(YEAR($H20),MONTH($H20)+$G20*2,1),BH$3=DATE(YEAR($H20),MONTH($H20)+$G20*3,1),BH$3=DATE(YEAR($H20),MONTH($H20)+$G20*4,1),BH$3=DATE(YEAR($H20),MONTH($H20)+$G20*5,1),BH$3=DATE(YEAR($H20),MONTH($H20)+$G20*6,1),BH$3=DATE(YEAR($H20),MONTH($H20)+$G20*7,1),BH$3=DATE(YEAR($H20),MONTH($H20)+$G20*8,1),BH$3=DATE(YEAR($H20),MONTH($H20)+$G20*9,1),BH$3=DATE(YEAR($H20),MONTH($H20)+$G20*10,1)),$F20*тех!BV$10*тех!BV$6,)</f>
        <v>0</v>
      </c>
      <c r="BI20" s="64">
        <f>IF(OR(BI$3=DATE(YEAR($H20),MONTH($H20)+$G20,1),BI$3=DATE(YEAR($H20),MONTH($H20)+$G20*2,1),BI$3=DATE(YEAR($H20),MONTH($H20)+$G20*3,1),BI$3=DATE(YEAR($H20),MONTH($H20)+$G20*4,1),BI$3=DATE(YEAR($H20),MONTH($H20)+$G20*5,1),BI$3=DATE(YEAR($H20),MONTH($H20)+$G20*6,1),BI$3=DATE(YEAR($H20),MONTH($H20)+$G20*7,1),BI$3=DATE(YEAR($H20),MONTH($H20)+$G20*8,1),BI$3=DATE(YEAR($H20),MONTH($H20)+$G20*9,1),BI$3=DATE(YEAR($H20),MONTH($H20)+$G20*10,1)),$F20*тех!BW$10*тех!BW$6,)</f>
        <v>0</v>
      </c>
      <c r="BJ20" s="64">
        <f>IF(OR(BJ$3=DATE(YEAR($H20),MONTH($H20)+$G20,1),BJ$3=DATE(YEAR($H20),MONTH($H20)+$G20*2,1),BJ$3=DATE(YEAR($H20),MONTH($H20)+$G20*3,1),BJ$3=DATE(YEAR($H20),MONTH($H20)+$G20*4,1),BJ$3=DATE(YEAR($H20),MONTH($H20)+$G20*5,1),BJ$3=DATE(YEAR($H20),MONTH($H20)+$G20*6,1),BJ$3=DATE(YEAR($H20),MONTH($H20)+$G20*7,1),BJ$3=DATE(YEAR($H20),MONTH($H20)+$G20*8,1),BJ$3=DATE(YEAR($H20),MONTH($H20)+$G20*9,1),BJ$3=DATE(YEAR($H20),MONTH($H20)+$G20*10,1)),$F20*тех!BX$10*тех!BX$6,)</f>
        <v>0</v>
      </c>
      <c r="BK20" s="64">
        <f>IF(OR(BK$3=DATE(YEAR($H20),MONTH($H20)+$G20,1),BK$3=DATE(YEAR($H20),MONTH($H20)+$G20*2,1),BK$3=DATE(YEAR($H20),MONTH($H20)+$G20*3,1),BK$3=DATE(YEAR($H20),MONTH($H20)+$G20*4,1),BK$3=DATE(YEAR($H20),MONTH($H20)+$G20*5,1),BK$3=DATE(YEAR($H20),MONTH($H20)+$G20*6,1),BK$3=DATE(YEAR($H20),MONTH($H20)+$G20*7,1),BK$3=DATE(YEAR($H20),MONTH($H20)+$G20*8,1),BK$3=DATE(YEAR($H20),MONTH($H20)+$G20*9,1),BK$3=DATE(YEAR($H20),MONTH($H20)+$G20*10,1)),$F20*тех!BY$10*тех!BY$6,)</f>
        <v>0</v>
      </c>
      <c r="BL20" s="64">
        <f>IF(OR(BL$3=DATE(YEAR($H20),MONTH($H20)+$G20,1),BL$3=DATE(YEAR($H20),MONTH($H20)+$G20*2,1),BL$3=DATE(YEAR($H20),MONTH($H20)+$G20*3,1),BL$3=DATE(YEAR($H20),MONTH($H20)+$G20*4,1),BL$3=DATE(YEAR($H20),MONTH($H20)+$G20*5,1),BL$3=DATE(YEAR($H20),MONTH($H20)+$G20*6,1),BL$3=DATE(YEAR($H20),MONTH($H20)+$G20*7,1),BL$3=DATE(YEAR($H20),MONTH($H20)+$G20*8,1),BL$3=DATE(YEAR($H20),MONTH($H20)+$G20*9,1),BL$3=DATE(YEAR($H20),MONTH($H20)+$G20*10,1)),$F20*тех!BZ$10*тех!BZ$6,)</f>
        <v>0</v>
      </c>
      <c r="BM20" s="64">
        <f>IF(OR(BM$3=DATE(YEAR($H20),MONTH($H20)+$G20,1),BM$3=DATE(YEAR($H20),MONTH($H20)+$G20*2,1),BM$3=DATE(YEAR($H20),MONTH($H20)+$G20*3,1),BM$3=DATE(YEAR($H20),MONTH($H20)+$G20*4,1),BM$3=DATE(YEAR($H20),MONTH($H20)+$G20*5,1),BM$3=DATE(YEAR($H20),MONTH($H20)+$G20*6,1),BM$3=DATE(YEAR($H20),MONTH($H20)+$G20*7,1),BM$3=DATE(YEAR($H20),MONTH($H20)+$G20*8,1),BM$3=DATE(YEAR($H20),MONTH($H20)+$G20*9,1),BM$3=DATE(YEAR($H20),MONTH($H20)+$G20*10,1)),$F20*тех!CA$10*тех!CA$6,)</f>
        <v>0</v>
      </c>
      <c r="BN20" s="64">
        <f>IF(OR(BN$3=DATE(YEAR($H20),MONTH($H20)+$G20,1),BN$3=DATE(YEAR($H20),MONTH($H20)+$G20*2,1),BN$3=DATE(YEAR($H20),MONTH($H20)+$G20*3,1),BN$3=DATE(YEAR($H20),MONTH($H20)+$G20*4,1),BN$3=DATE(YEAR($H20),MONTH($H20)+$G20*5,1),BN$3=DATE(YEAR($H20),MONTH($H20)+$G20*6,1),BN$3=DATE(YEAR($H20),MONTH($H20)+$G20*7,1),BN$3=DATE(YEAR($H20),MONTH($H20)+$G20*8,1),BN$3=DATE(YEAR($H20),MONTH($H20)+$G20*9,1),BN$3=DATE(YEAR($H20),MONTH($H20)+$G20*10,1)),$F20*тех!CB$10*тех!CB$6,)</f>
        <v>0</v>
      </c>
      <c r="BO20" s="64">
        <f>IF(OR(BO$3=DATE(YEAR($H20),MONTH($H20)+$G20,1),BO$3=DATE(YEAR($H20),MONTH($H20)+$G20*2,1),BO$3=DATE(YEAR($H20),MONTH($H20)+$G20*3,1),BO$3=DATE(YEAR($H20),MONTH($H20)+$G20*4,1),BO$3=DATE(YEAR($H20),MONTH($H20)+$G20*5,1),BO$3=DATE(YEAR($H20),MONTH($H20)+$G20*6,1),BO$3=DATE(YEAR($H20),MONTH($H20)+$G20*7,1),BO$3=DATE(YEAR($H20),MONTH($H20)+$G20*8,1),BO$3=DATE(YEAR($H20),MONTH($H20)+$G20*9,1),BO$3=DATE(YEAR($H20),MONTH($H20)+$G20*10,1)),$F20*тех!CC$10*тех!CC$6,)</f>
        <v>0</v>
      </c>
      <c r="BP20" s="64">
        <f>IF(OR(BP$3=DATE(YEAR($H20),MONTH($H20)+$G20,1),BP$3=DATE(YEAR($H20),MONTH($H20)+$G20*2,1),BP$3=DATE(YEAR($H20),MONTH($H20)+$G20*3,1),BP$3=DATE(YEAR($H20),MONTH($H20)+$G20*4,1),BP$3=DATE(YEAR($H20),MONTH($H20)+$G20*5,1),BP$3=DATE(YEAR($H20),MONTH($H20)+$G20*6,1),BP$3=DATE(YEAR($H20),MONTH($H20)+$G20*7,1),BP$3=DATE(YEAR($H20),MONTH($H20)+$G20*8,1),BP$3=DATE(YEAR($H20),MONTH($H20)+$G20*9,1),BP$3=DATE(YEAR($H20),MONTH($H20)+$G20*10,1)),$F20*тех!CD$10*тех!CD$6,)</f>
        <v>0</v>
      </c>
      <c r="BQ20" s="64">
        <f>IF(OR(BQ$3=DATE(YEAR($H20),MONTH($H20)+$G20,1),BQ$3=DATE(YEAR($H20),MONTH($H20)+$G20*2,1),BQ$3=DATE(YEAR($H20),MONTH($H20)+$G20*3,1),BQ$3=DATE(YEAR($H20),MONTH($H20)+$G20*4,1),BQ$3=DATE(YEAR($H20),MONTH($H20)+$G20*5,1),BQ$3=DATE(YEAR($H20),MONTH($H20)+$G20*6,1),BQ$3=DATE(YEAR($H20),MONTH($H20)+$G20*7,1),BQ$3=DATE(YEAR($H20),MONTH($H20)+$G20*8,1),BQ$3=DATE(YEAR($H20),MONTH($H20)+$G20*9,1),BQ$3=DATE(YEAR($H20),MONTH($H20)+$G20*10,1)),$F20*тех!CE$10*тех!CE$6,)</f>
        <v>0</v>
      </c>
    </row>
    <row r="21" spans="2:69">
      <c r="B21" s="3">
        <v>15</v>
      </c>
      <c r="C21" s="19" t="s">
        <v>1273</v>
      </c>
      <c r="D21" s="23">
        <v>400</v>
      </c>
      <c r="E21" s="19"/>
      <c r="F21" s="76">
        <f t="shared" si="1"/>
        <v>0</v>
      </c>
      <c r="G21" s="19">
        <v>12</v>
      </c>
      <c r="H21" s="20">
        <f>Параметры!$C$11</f>
        <v>42370</v>
      </c>
      <c r="J21" s="76">
        <f>IF($H21=J$3,$F21,)*тех!X$6</f>
        <v>0</v>
      </c>
      <c r="K21" s="76">
        <f>IF($H21=K$3,$F21,)*тех!Y$6</f>
        <v>0</v>
      </c>
      <c r="L21" s="76">
        <f>IF($H21=L$3,$F21,)*тех!Z$6</f>
        <v>0</v>
      </c>
      <c r="M21" s="76">
        <f>IF($H21=M$3,$F21,)*тех!AA$6</f>
        <v>0</v>
      </c>
      <c r="N21" s="76">
        <f>IF($H21=N$3,$F21,)*тех!AB$6</f>
        <v>0</v>
      </c>
      <c r="O21" s="76">
        <f>IF($H21=O$3,$F21,)*тех!AC$6</f>
        <v>0</v>
      </c>
      <c r="P21" s="64">
        <f>IF(OR(P$3=DATE(YEAR($H21),MONTH($H21)+$G21,1),P$3=DATE(YEAR($H21),MONTH($H21)+$G21*2,1),P$3=DATE(YEAR($H21),MONTH($H21)+$G21*3,1),P$3=DATE(YEAR($H21),MONTH($H21)+$G21*4,1),P$3=DATE(YEAR($H21),MONTH($H21)+$G21*5,1),P$3=DATE(YEAR($H21),MONTH($H21)+$G21*6,1),P$3=DATE(YEAR($H21),MONTH($H21)+$G21*7,1),P$3=DATE(YEAR($H21),MONTH($H21)+$G21*8,1),P$3=DATE(YEAR($H21),MONTH($H21)+$G21*9,1),P$3=DATE(YEAR($H21),MONTH($H21)+$G21*10,1)),$F21*тех!AD$10*тех!AD$6,)</f>
        <v>0</v>
      </c>
      <c r="Q21" s="64">
        <f>IF(OR(Q$3=DATE(YEAR($H21),MONTH($H21)+$G21,1),Q$3=DATE(YEAR($H21),MONTH($H21)+$G21*2,1),Q$3=DATE(YEAR($H21),MONTH($H21)+$G21*3,1),Q$3=DATE(YEAR($H21),MONTH($H21)+$G21*4,1),Q$3=DATE(YEAR($H21),MONTH($H21)+$G21*5,1),Q$3=DATE(YEAR($H21),MONTH($H21)+$G21*6,1),Q$3=DATE(YEAR($H21),MONTH($H21)+$G21*7,1),Q$3=DATE(YEAR($H21),MONTH($H21)+$G21*8,1),Q$3=DATE(YEAR($H21),MONTH($H21)+$G21*9,1),Q$3=DATE(YEAR($H21),MONTH($H21)+$G21*10,1)),$F21*тех!AE$10*тех!AE$6,)</f>
        <v>0</v>
      </c>
      <c r="R21" s="64">
        <f>IF(OR(R$3=DATE(YEAR($H21),MONTH($H21)+$G21,1),R$3=DATE(YEAR($H21),MONTH($H21)+$G21*2,1),R$3=DATE(YEAR($H21),MONTH($H21)+$G21*3,1),R$3=DATE(YEAR($H21),MONTH($H21)+$G21*4,1),R$3=DATE(YEAR($H21),MONTH($H21)+$G21*5,1),R$3=DATE(YEAR($H21),MONTH($H21)+$G21*6,1),R$3=DATE(YEAR($H21),MONTH($H21)+$G21*7,1),R$3=DATE(YEAR($H21),MONTH($H21)+$G21*8,1),R$3=DATE(YEAR($H21),MONTH($H21)+$G21*9,1),R$3=DATE(YEAR($H21),MONTH($H21)+$G21*10,1)),$F21*тех!AF$10*тех!AF$6,)</f>
        <v>0</v>
      </c>
      <c r="S21" s="64">
        <f>IF(OR(S$3=DATE(YEAR($H21),MONTH($H21)+$G21,1),S$3=DATE(YEAR($H21),MONTH($H21)+$G21*2,1),S$3=DATE(YEAR($H21),MONTH($H21)+$G21*3,1),S$3=DATE(YEAR($H21),MONTH($H21)+$G21*4,1),S$3=DATE(YEAR($H21),MONTH($H21)+$G21*5,1),S$3=DATE(YEAR($H21),MONTH($H21)+$G21*6,1),S$3=DATE(YEAR($H21),MONTH($H21)+$G21*7,1),S$3=DATE(YEAR($H21),MONTH($H21)+$G21*8,1),S$3=DATE(YEAR($H21),MONTH($H21)+$G21*9,1),S$3=DATE(YEAR($H21),MONTH($H21)+$G21*10,1)),$F21*тех!AG$10*тех!AG$6,)</f>
        <v>0</v>
      </c>
      <c r="T21" s="64">
        <f>IF(OR(T$3=DATE(YEAR($H21),MONTH($H21)+$G21,1),T$3=DATE(YEAR($H21),MONTH($H21)+$G21*2,1),T$3=DATE(YEAR($H21),MONTH($H21)+$G21*3,1),T$3=DATE(YEAR($H21),MONTH($H21)+$G21*4,1),T$3=DATE(YEAR($H21),MONTH($H21)+$G21*5,1),T$3=DATE(YEAR($H21),MONTH($H21)+$G21*6,1),T$3=DATE(YEAR($H21),MONTH($H21)+$G21*7,1),T$3=DATE(YEAR($H21),MONTH($H21)+$G21*8,1),T$3=DATE(YEAR($H21),MONTH($H21)+$G21*9,1),T$3=DATE(YEAR($H21),MONTH($H21)+$G21*10,1)),$F21*тех!AH$10*тех!AH$6,)</f>
        <v>0</v>
      </c>
      <c r="U21" s="64">
        <f>IF(OR(U$3=DATE(YEAR($H21),MONTH($H21)+$G21,1),U$3=DATE(YEAR($H21),MONTH($H21)+$G21*2,1),U$3=DATE(YEAR($H21),MONTH($H21)+$G21*3,1),U$3=DATE(YEAR($H21),MONTH($H21)+$G21*4,1),U$3=DATE(YEAR($H21),MONTH($H21)+$G21*5,1),U$3=DATE(YEAR($H21),MONTH($H21)+$G21*6,1),U$3=DATE(YEAR($H21),MONTH($H21)+$G21*7,1),U$3=DATE(YEAR($H21),MONTH($H21)+$G21*8,1),U$3=DATE(YEAR($H21),MONTH($H21)+$G21*9,1),U$3=DATE(YEAR($H21),MONTH($H21)+$G21*10,1)),$F21*тех!AI$10*тех!AI$6,)</f>
        <v>0</v>
      </c>
      <c r="V21" s="64">
        <f>IF(OR(V$3=DATE(YEAR($H21),MONTH($H21)+$G21,1),V$3=DATE(YEAR($H21),MONTH($H21)+$G21*2,1),V$3=DATE(YEAR($H21),MONTH($H21)+$G21*3,1),V$3=DATE(YEAR($H21),MONTH($H21)+$G21*4,1),V$3=DATE(YEAR($H21),MONTH($H21)+$G21*5,1),V$3=DATE(YEAR($H21),MONTH($H21)+$G21*6,1),V$3=DATE(YEAR($H21),MONTH($H21)+$G21*7,1),V$3=DATE(YEAR($H21),MONTH($H21)+$G21*8,1),V$3=DATE(YEAR($H21),MONTH($H21)+$G21*9,1),V$3=DATE(YEAR($H21),MONTH($H21)+$G21*10,1)),$F21*тех!AJ$10*тех!AJ$6,)</f>
        <v>0</v>
      </c>
      <c r="W21" s="64">
        <f>IF(OR(W$3=DATE(YEAR($H21),MONTH($H21)+$G21,1),W$3=DATE(YEAR($H21),MONTH($H21)+$G21*2,1),W$3=DATE(YEAR($H21),MONTH($H21)+$G21*3,1),W$3=DATE(YEAR($H21),MONTH($H21)+$G21*4,1),W$3=DATE(YEAR($H21),MONTH($H21)+$G21*5,1),W$3=DATE(YEAR($H21),MONTH($H21)+$G21*6,1),W$3=DATE(YEAR($H21),MONTH($H21)+$G21*7,1),W$3=DATE(YEAR($H21),MONTH($H21)+$G21*8,1),W$3=DATE(YEAR($H21),MONTH($H21)+$G21*9,1),W$3=DATE(YEAR($H21),MONTH($H21)+$G21*10,1)),$F21*тех!AK$10*тех!AK$6,)</f>
        <v>0</v>
      </c>
      <c r="X21" s="64">
        <f>IF(OR(X$3=DATE(YEAR($H21),MONTH($H21)+$G21,1),X$3=DATE(YEAR($H21),MONTH($H21)+$G21*2,1),X$3=DATE(YEAR($H21),MONTH($H21)+$G21*3,1),X$3=DATE(YEAR($H21),MONTH($H21)+$G21*4,1),X$3=DATE(YEAR($H21),MONTH($H21)+$G21*5,1),X$3=DATE(YEAR($H21),MONTH($H21)+$G21*6,1),X$3=DATE(YEAR($H21),MONTH($H21)+$G21*7,1),X$3=DATE(YEAR($H21),MONTH($H21)+$G21*8,1),X$3=DATE(YEAR($H21),MONTH($H21)+$G21*9,1),X$3=DATE(YEAR($H21),MONTH($H21)+$G21*10,1)),$F21*тех!AL$10*тех!AL$6,)</f>
        <v>0</v>
      </c>
      <c r="Y21" s="64">
        <f>IF(OR(Y$3=DATE(YEAR($H21),MONTH($H21)+$G21,1),Y$3=DATE(YEAR($H21),MONTH($H21)+$G21*2,1),Y$3=DATE(YEAR($H21),MONTH($H21)+$G21*3,1),Y$3=DATE(YEAR($H21),MONTH($H21)+$G21*4,1),Y$3=DATE(YEAR($H21),MONTH($H21)+$G21*5,1),Y$3=DATE(YEAR($H21),MONTH($H21)+$G21*6,1),Y$3=DATE(YEAR($H21),MONTH($H21)+$G21*7,1),Y$3=DATE(YEAR($H21),MONTH($H21)+$G21*8,1),Y$3=DATE(YEAR($H21),MONTH($H21)+$G21*9,1),Y$3=DATE(YEAR($H21),MONTH($H21)+$G21*10,1)),$F21*тех!AM$10*тех!AM$6,)</f>
        <v>0</v>
      </c>
      <c r="Z21" s="64">
        <f>IF(OR(Z$3=DATE(YEAR($H21),MONTH($H21)+$G21,1),Z$3=DATE(YEAR($H21),MONTH($H21)+$G21*2,1),Z$3=DATE(YEAR($H21),MONTH($H21)+$G21*3,1),Z$3=DATE(YEAR($H21),MONTH($H21)+$G21*4,1),Z$3=DATE(YEAR($H21),MONTH($H21)+$G21*5,1),Z$3=DATE(YEAR($H21),MONTH($H21)+$G21*6,1),Z$3=DATE(YEAR($H21),MONTH($H21)+$G21*7,1),Z$3=DATE(YEAR($H21),MONTH($H21)+$G21*8,1),Z$3=DATE(YEAR($H21),MONTH($H21)+$G21*9,1),Z$3=DATE(YEAR($H21),MONTH($H21)+$G21*10,1)),$F21*тех!AN$10*тех!AN$6,)</f>
        <v>0</v>
      </c>
      <c r="AA21" s="64">
        <f>IF(OR(AA$3=DATE(YEAR($H21),MONTH($H21)+$G21,1),AA$3=DATE(YEAR($H21),MONTH($H21)+$G21*2,1),AA$3=DATE(YEAR($H21),MONTH($H21)+$G21*3,1),AA$3=DATE(YEAR($H21),MONTH($H21)+$G21*4,1),AA$3=DATE(YEAR($H21),MONTH($H21)+$G21*5,1),AA$3=DATE(YEAR($H21),MONTH($H21)+$G21*6,1),AA$3=DATE(YEAR($H21),MONTH($H21)+$G21*7,1),AA$3=DATE(YEAR($H21),MONTH($H21)+$G21*8,1),AA$3=DATE(YEAR($H21),MONTH($H21)+$G21*9,1),AA$3=DATE(YEAR($H21),MONTH($H21)+$G21*10,1)),$F21*тех!AO$10*тех!AO$6,)</f>
        <v>0</v>
      </c>
      <c r="AB21" s="64">
        <f>IF(OR(AB$3=DATE(YEAR($H21),MONTH($H21)+$G21,1),AB$3=DATE(YEAR($H21),MONTH($H21)+$G21*2,1),AB$3=DATE(YEAR($H21),MONTH($H21)+$G21*3,1),AB$3=DATE(YEAR($H21),MONTH($H21)+$G21*4,1),AB$3=DATE(YEAR($H21),MONTH($H21)+$G21*5,1),AB$3=DATE(YEAR($H21),MONTH($H21)+$G21*6,1),AB$3=DATE(YEAR($H21),MONTH($H21)+$G21*7,1),AB$3=DATE(YEAR($H21),MONTH($H21)+$G21*8,1),AB$3=DATE(YEAR($H21),MONTH($H21)+$G21*9,1),AB$3=DATE(YEAR($H21),MONTH($H21)+$G21*10,1)),$F21*тех!AP$10*тех!AP$6,)</f>
        <v>0</v>
      </c>
      <c r="AC21" s="64">
        <f>IF(OR(AC$3=DATE(YEAR($H21),MONTH($H21)+$G21,1),AC$3=DATE(YEAR($H21),MONTH($H21)+$G21*2,1),AC$3=DATE(YEAR($H21),MONTH($H21)+$G21*3,1),AC$3=DATE(YEAR($H21),MONTH($H21)+$G21*4,1),AC$3=DATE(YEAR($H21),MONTH($H21)+$G21*5,1),AC$3=DATE(YEAR($H21),MONTH($H21)+$G21*6,1),AC$3=DATE(YEAR($H21),MONTH($H21)+$G21*7,1),AC$3=DATE(YEAR($H21),MONTH($H21)+$G21*8,1),AC$3=DATE(YEAR($H21),MONTH($H21)+$G21*9,1),AC$3=DATE(YEAR($H21),MONTH($H21)+$G21*10,1)),$F21*тех!AQ$10*тех!AQ$6,)</f>
        <v>0</v>
      </c>
      <c r="AD21" s="64">
        <f>IF(OR(AD$3=DATE(YEAR($H21),MONTH($H21)+$G21,1),AD$3=DATE(YEAR($H21),MONTH($H21)+$G21*2,1),AD$3=DATE(YEAR($H21),MONTH($H21)+$G21*3,1),AD$3=DATE(YEAR($H21),MONTH($H21)+$G21*4,1),AD$3=DATE(YEAR($H21),MONTH($H21)+$G21*5,1),AD$3=DATE(YEAR($H21),MONTH($H21)+$G21*6,1),AD$3=DATE(YEAR($H21),MONTH($H21)+$G21*7,1),AD$3=DATE(YEAR($H21),MONTH($H21)+$G21*8,1),AD$3=DATE(YEAR($H21),MONTH($H21)+$G21*9,1),AD$3=DATE(YEAR($H21),MONTH($H21)+$G21*10,1)),$F21*тех!AR$10*тех!AR$6,)</f>
        <v>0</v>
      </c>
      <c r="AE21" s="64">
        <f>IF(OR(AE$3=DATE(YEAR($H21),MONTH($H21)+$G21,1),AE$3=DATE(YEAR($H21),MONTH($H21)+$G21*2,1),AE$3=DATE(YEAR($H21),MONTH($H21)+$G21*3,1),AE$3=DATE(YEAR($H21),MONTH($H21)+$G21*4,1),AE$3=DATE(YEAR($H21),MONTH($H21)+$G21*5,1),AE$3=DATE(YEAR($H21),MONTH($H21)+$G21*6,1),AE$3=DATE(YEAR($H21),MONTH($H21)+$G21*7,1),AE$3=DATE(YEAR($H21),MONTH($H21)+$G21*8,1),AE$3=DATE(YEAR($H21),MONTH($H21)+$G21*9,1),AE$3=DATE(YEAR($H21),MONTH($H21)+$G21*10,1)),$F21*тех!AS$10*тех!AS$6,)</f>
        <v>0</v>
      </c>
      <c r="AF21" s="64">
        <f>IF(OR(AF$3=DATE(YEAR($H21),MONTH($H21)+$G21,1),AF$3=DATE(YEAR($H21),MONTH($H21)+$G21*2,1),AF$3=DATE(YEAR($H21),MONTH($H21)+$G21*3,1),AF$3=DATE(YEAR($H21),MONTH($H21)+$G21*4,1),AF$3=DATE(YEAR($H21),MONTH($H21)+$G21*5,1),AF$3=DATE(YEAR($H21),MONTH($H21)+$G21*6,1),AF$3=DATE(YEAR($H21),MONTH($H21)+$G21*7,1),AF$3=DATE(YEAR($H21),MONTH($H21)+$G21*8,1),AF$3=DATE(YEAR($H21),MONTH($H21)+$G21*9,1),AF$3=DATE(YEAR($H21),MONTH($H21)+$G21*10,1)),$F21*тех!AT$10*тех!AT$6,)</f>
        <v>0</v>
      </c>
      <c r="AG21" s="64">
        <f>IF(OR(AG$3=DATE(YEAR($H21),MONTH($H21)+$G21,1),AG$3=DATE(YEAR($H21),MONTH($H21)+$G21*2,1),AG$3=DATE(YEAR($H21),MONTH($H21)+$G21*3,1),AG$3=DATE(YEAR($H21),MONTH($H21)+$G21*4,1),AG$3=DATE(YEAR($H21),MONTH($H21)+$G21*5,1),AG$3=DATE(YEAR($H21),MONTH($H21)+$G21*6,1),AG$3=DATE(YEAR($H21),MONTH($H21)+$G21*7,1),AG$3=DATE(YEAR($H21),MONTH($H21)+$G21*8,1),AG$3=DATE(YEAR($H21),MONTH($H21)+$G21*9,1),AG$3=DATE(YEAR($H21),MONTH($H21)+$G21*10,1)),$F21*тех!AU$10*тех!AU$6,)</f>
        <v>0</v>
      </c>
      <c r="AH21" s="64">
        <f>IF(OR(AH$3=DATE(YEAR($H21),MONTH($H21)+$G21,1),AH$3=DATE(YEAR($H21),MONTH($H21)+$G21*2,1),AH$3=DATE(YEAR($H21),MONTH($H21)+$G21*3,1),AH$3=DATE(YEAR($H21),MONTH($H21)+$G21*4,1),AH$3=DATE(YEAR($H21),MONTH($H21)+$G21*5,1),AH$3=DATE(YEAR($H21),MONTH($H21)+$G21*6,1),AH$3=DATE(YEAR($H21),MONTH($H21)+$G21*7,1),AH$3=DATE(YEAR($H21),MONTH($H21)+$G21*8,1),AH$3=DATE(YEAR($H21),MONTH($H21)+$G21*9,1),AH$3=DATE(YEAR($H21),MONTH($H21)+$G21*10,1)),$F21*тех!AV$10*тех!AV$6,)</f>
        <v>0</v>
      </c>
      <c r="AI21" s="64">
        <f>IF(OR(AI$3=DATE(YEAR($H21),MONTH($H21)+$G21,1),AI$3=DATE(YEAR($H21),MONTH($H21)+$G21*2,1),AI$3=DATE(YEAR($H21),MONTH($H21)+$G21*3,1),AI$3=DATE(YEAR($H21),MONTH($H21)+$G21*4,1),AI$3=DATE(YEAR($H21),MONTH($H21)+$G21*5,1),AI$3=DATE(YEAR($H21),MONTH($H21)+$G21*6,1),AI$3=DATE(YEAR($H21),MONTH($H21)+$G21*7,1),AI$3=DATE(YEAR($H21),MONTH($H21)+$G21*8,1),AI$3=DATE(YEAR($H21),MONTH($H21)+$G21*9,1),AI$3=DATE(YEAR($H21),MONTH($H21)+$G21*10,1)),$F21*тех!AW$10*тех!AW$6,)</f>
        <v>0</v>
      </c>
      <c r="AJ21" s="64">
        <f>IF(OR(AJ$3=DATE(YEAR($H21),MONTH($H21)+$G21,1),AJ$3=DATE(YEAR($H21),MONTH($H21)+$G21*2,1),AJ$3=DATE(YEAR($H21),MONTH($H21)+$G21*3,1),AJ$3=DATE(YEAR($H21),MONTH($H21)+$G21*4,1),AJ$3=DATE(YEAR($H21),MONTH($H21)+$G21*5,1),AJ$3=DATE(YEAR($H21),MONTH($H21)+$G21*6,1),AJ$3=DATE(YEAR($H21),MONTH($H21)+$G21*7,1),AJ$3=DATE(YEAR($H21),MONTH($H21)+$G21*8,1),AJ$3=DATE(YEAR($H21),MONTH($H21)+$G21*9,1),AJ$3=DATE(YEAR($H21),MONTH($H21)+$G21*10,1)),$F21*тех!AX$10*тех!AX$6,)</f>
        <v>0</v>
      </c>
      <c r="AK21" s="64">
        <f>IF(OR(AK$3=DATE(YEAR($H21),MONTH($H21)+$G21,1),AK$3=DATE(YEAR($H21),MONTH($H21)+$G21*2,1),AK$3=DATE(YEAR($H21),MONTH($H21)+$G21*3,1),AK$3=DATE(YEAR($H21),MONTH($H21)+$G21*4,1),AK$3=DATE(YEAR($H21),MONTH($H21)+$G21*5,1),AK$3=DATE(YEAR($H21),MONTH($H21)+$G21*6,1),AK$3=DATE(YEAR($H21),MONTH($H21)+$G21*7,1),AK$3=DATE(YEAR($H21),MONTH($H21)+$G21*8,1),AK$3=DATE(YEAR($H21),MONTH($H21)+$G21*9,1),AK$3=DATE(YEAR($H21),MONTH($H21)+$G21*10,1)),$F21*тех!AY$10*тех!AY$6,)</f>
        <v>0</v>
      </c>
      <c r="AL21" s="64">
        <f>IF(OR(AL$3=DATE(YEAR($H21),MONTH($H21)+$G21,1),AL$3=DATE(YEAR($H21),MONTH($H21)+$G21*2,1),AL$3=DATE(YEAR($H21),MONTH($H21)+$G21*3,1),AL$3=DATE(YEAR($H21),MONTH($H21)+$G21*4,1),AL$3=DATE(YEAR($H21),MONTH($H21)+$G21*5,1),AL$3=DATE(YEAR($H21),MONTH($H21)+$G21*6,1),AL$3=DATE(YEAR($H21),MONTH($H21)+$G21*7,1),AL$3=DATE(YEAR($H21),MONTH($H21)+$G21*8,1),AL$3=DATE(YEAR($H21),MONTH($H21)+$G21*9,1),AL$3=DATE(YEAR($H21),MONTH($H21)+$G21*10,1)),$F21*тех!AZ$10*тех!AZ$6,)</f>
        <v>0</v>
      </c>
      <c r="AM21" s="64">
        <f>IF(OR(AM$3=DATE(YEAR($H21),MONTH($H21)+$G21,1),AM$3=DATE(YEAR($H21),MONTH($H21)+$G21*2,1),AM$3=DATE(YEAR($H21),MONTH($H21)+$G21*3,1),AM$3=DATE(YEAR($H21),MONTH($H21)+$G21*4,1),AM$3=DATE(YEAR($H21),MONTH($H21)+$G21*5,1),AM$3=DATE(YEAR($H21),MONTH($H21)+$G21*6,1),AM$3=DATE(YEAR($H21),MONTH($H21)+$G21*7,1),AM$3=DATE(YEAR($H21),MONTH($H21)+$G21*8,1),AM$3=DATE(YEAR($H21),MONTH($H21)+$G21*9,1),AM$3=DATE(YEAR($H21),MONTH($H21)+$G21*10,1)),$F21*тех!BA$10*тех!BA$6,)</f>
        <v>0</v>
      </c>
      <c r="AN21" s="64">
        <f>IF(OR(AN$3=DATE(YEAR($H21),MONTH($H21)+$G21,1),AN$3=DATE(YEAR($H21),MONTH($H21)+$G21*2,1),AN$3=DATE(YEAR($H21),MONTH($H21)+$G21*3,1),AN$3=DATE(YEAR($H21),MONTH($H21)+$G21*4,1),AN$3=DATE(YEAR($H21),MONTH($H21)+$G21*5,1),AN$3=DATE(YEAR($H21),MONTH($H21)+$G21*6,1),AN$3=DATE(YEAR($H21),MONTH($H21)+$G21*7,1),AN$3=DATE(YEAR($H21),MONTH($H21)+$G21*8,1),AN$3=DATE(YEAR($H21),MONTH($H21)+$G21*9,1),AN$3=DATE(YEAR($H21),MONTH($H21)+$G21*10,1)),$F21*тех!BB$10*тех!BB$6,)</f>
        <v>0</v>
      </c>
      <c r="AO21" s="64">
        <f>IF(OR(AO$3=DATE(YEAR($H21),MONTH($H21)+$G21,1),AO$3=DATE(YEAR($H21),MONTH($H21)+$G21*2,1),AO$3=DATE(YEAR($H21),MONTH($H21)+$G21*3,1),AO$3=DATE(YEAR($H21),MONTH($H21)+$G21*4,1),AO$3=DATE(YEAR($H21),MONTH($H21)+$G21*5,1),AO$3=DATE(YEAR($H21),MONTH($H21)+$G21*6,1),AO$3=DATE(YEAR($H21),MONTH($H21)+$G21*7,1),AO$3=DATE(YEAR($H21),MONTH($H21)+$G21*8,1),AO$3=DATE(YEAR($H21),MONTH($H21)+$G21*9,1),AO$3=DATE(YEAR($H21),MONTH($H21)+$G21*10,1)),$F21*тех!BC$10*тех!BC$6,)</f>
        <v>0</v>
      </c>
      <c r="AP21" s="64">
        <f>IF(OR(AP$3=DATE(YEAR($H21),MONTH($H21)+$G21,1),AP$3=DATE(YEAR($H21),MONTH($H21)+$G21*2,1),AP$3=DATE(YEAR($H21),MONTH($H21)+$G21*3,1),AP$3=DATE(YEAR($H21),MONTH($H21)+$G21*4,1),AP$3=DATE(YEAR($H21),MONTH($H21)+$G21*5,1),AP$3=DATE(YEAR($H21),MONTH($H21)+$G21*6,1),AP$3=DATE(YEAR($H21),MONTH($H21)+$G21*7,1),AP$3=DATE(YEAR($H21),MONTH($H21)+$G21*8,1),AP$3=DATE(YEAR($H21),MONTH($H21)+$G21*9,1),AP$3=DATE(YEAR($H21),MONTH($H21)+$G21*10,1)),$F21*тех!BD$10*тех!BD$6,)</f>
        <v>0</v>
      </c>
      <c r="AQ21" s="64">
        <f>IF(OR(AQ$3=DATE(YEAR($H21),MONTH($H21)+$G21,1),AQ$3=DATE(YEAR($H21),MONTH($H21)+$G21*2,1),AQ$3=DATE(YEAR($H21),MONTH($H21)+$G21*3,1),AQ$3=DATE(YEAR($H21),MONTH($H21)+$G21*4,1),AQ$3=DATE(YEAR($H21),MONTH($H21)+$G21*5,1),AQ$3=DATE(YEAR($H21),MONTH($H21)+$G21*6,1),AQ$3=DATE(YEAR($H21),MONTH($H21)+$G21*7,1),AQ$3=DATE(YEAR($H21),MONTH($H21)+$G21*8,1),AQ$3=DATE(YEAR($H21),MONTH($H21)+$G21*9,1),AQ$3=DATE(YEAR($H21),MONTH($H21)+$G21*10,1)),$F21*тех!BE$10*тех!BE$6,)</f>
        <v>0</v>
      </c>
      <c r="AR21" s="64">
        <f>IF(OR(AR$3=DATE(YEAR($H21),MONTH($H21)+$G21,1),AR$3=DATE(YEAR($H21),MONTH($H21)+$G21*2,1),AR$3=DATE(YEAR($H21),MONTH($H21)+$G21*3,1),AR$3=DATE(YEAR($H21),MONTH($H21)+$G21*4,1),AR$3=DATE(YEAR($H21),MONTH($H21)+$G21*5,1),AR$3=DATE(YEAR($H21),MONTH($H21)+$G21*6,1),AR$3=DATE(YEAR($H21),MONTH($H21)+$G21*7,1),AR$3=DATE(YEAR($H21),MONTH($H21)+$G21*8,1),AR$3=DATE(YEAR($H21),MONTH($H21)+$G21*9,1),AR$3=DATE(YEAR($H21),MONTH($H21)+$G21*10,1)),$F21*тех!BF$10*тех!BF$6,)</f>
        <v>0</v>
      </c>
      <c r="AS21" s="64">
        <f>IF(OR(AS$3=DATE(YEAR($H21),MONTH($H21)+$G21,1),AS$3=DATE(YEAR($H21),MONTH($H21)+$G21*2,1),AS$3=DATE(YEAR($H21),MONTH($H21)+$G21*3,1),AS$3=DATE(YEAR($H21),MONTH($H21)+$G21*4,1),AS$3=DATE(YEAR($H21),MONTH($H21)+$G21*5,1),AS$3=DATE(YEAR($H21),MONTH($H21)+$G21*6,1),AS$3=DATE(YEAR($H21),MONTH($H21)+$G21*7,1),AS$3=DATE(YEAR($H21),MONTH($H21)+$G21*8,1),AS$3=DATE(YEAR($H21),MONTH($H21)+$G21*9,1),AS$3=DATE(YEAR($H21),MONTH($H21)+$G21*10,1)),$F21*тех!BG$10*тех!BG$6,)</f>
        <v>0</v>
      </c>
      <c r="AT21" s="64">
        <f>IF(OR(AT$3=DATE(YEAR($H21),MONTH($H21)+$G21,1),AT$3=DATE(YEAR($H21),MONTH($H21)+$G21*2,1),AT$3=DATE(YEAR($H21),MONTH($H21)+$G21*3,1),AT$3=DATE(YEAR($H21),MONTH($H21)+$G21*4,1),AT$3=DATE(YEAR($H21),MONTH($H21)+$G21*5,1),AT$3=DATE(YEAR($H21),MONTH($H21)+$G21*6,1),AT$3=DATE(YEAR($H21),MONTH($H21)+$G21*7,1),AT$3=DATE(YEAR($H21),MONTH($H21)+$G21*8,1),AT$3=DATE(YEAR($H21),MONTH($H21)+$G21*9,1),AT$3=DATE(YEAR($H21),MONTH($H21)+$G21*10,1)),$F21*тех!BH$10*тех!BH$6,)</f>
        <v>0</v>
      </c>
      <c r="AU21" s="64">
        <f>IF(OR(AU$3=DATE(YEAR($H21),MONTH($H21)+$G21,1),AU$3=DATE(YEAR($H21),MONTH($H21)+$G21*2,1),AU$3=DATE(YEAR($H21),MONTH($H21)+$G21*3,1),AU$3=DATE(YEAR($H21),MONTH($H21)+$G21*4,1),AU$3=DATE(YEAR($H21),MONTH($H21)+$G21*5,1),AU$3=DATE(YEAR($H21),MONTH($H21)+$G21*6,1),AU$3=DATE(YEAR($H21),MONTH($H21)+$G21*7,1),AU$3=DATE(YEAR($H21),MONTH($H21)+$G21*8,1),AU$3=DATE(YEAR($H21),MONTH($H21)+$G21*9,1),AU$3=DATE(YEAR($H21),MONTH($H21)+$G21*10,1)),$F21*тех!BI$10*тех!BI$6,)</f>
        <v>0</v>
      </c>
      <c r="AV21" s="64">
        <f>IF(OR(AV$3=DATE(YEAR($H21),MONTH($H21)+$G21,1),AV$3=DATE(YEAR($H21),MONTH($H21)+$G21*2,1),AV$3=DATE(YEAR($H21),MONTH($H21)+$G21*3,1),AV$3=DATE(YEAR($H21),MONTH($H21)+$G21*4,1),AV$3=DATE(YEAR($H21),MONTH($H21)+$G21*5,1),AV$3=DATE(YEAR($H21),MONTH($H21)+$G21*6,1),AV$3=DATE(YEAR($H21),MONTH($H21)+$G21*7,1),AV$3=DATE(YEAR($H21),MONTH($H21)+$G21*8,1),AV$3=DATE(YEAR($H21),MONTH($H21)+$G21*9,1),AV$3=DATE(YEAR($H21),MONTH($H21)+$G21*10,1)),$F21*тех!BJ$10*тех!BJ$6,)</f>
        <v>0</v>
      </c>
      <c r="AW21" s="64">
        <f>IF(OR(AW$3=DATE(YEAR($H21),MONTH($H21)+$G21,1),AW$3=DATE(YEAR($H21),MONTH($H21)+$G21*2,1),AW$3=DATE(YEAR($H21),MONTH($H21)+$G21*3,1),AW$3=DATE(YEAR($H21),MONTH($H21)+$G21*4,1),AW$3=DATE(YEAR($H21),MONTH($H21)+$G21*5,1),AW$3=DATE(YEAR($H21),MONTH($H21)+$G21*6,1),AW$3=DATE(YEAR($H21),MONTH($H21)+$G21*7,1),AW$3=DATE(YEAR($H21),MONTH($H21)+$G21*8,1),AW$3=DATE(YEAR($H21),MONTH($H21)+$G21*9,1),AW$3=DATE(YEAR($H21),MONTH($H21)+$G21*10,1)),$F21*тех!BK$10*тех!BK$6,)</f>
        <v>0</v>
      </c>
      <c r="AX21" s="64">
        <f>IF(OR(AX$3=DATE(YEAR($H21),MONTH($H21)+$G21,1),AX$3=DATE(YEAR($H21),MONTH($H21)+$G21*2,1),AX$3=DATE(YEAR($H21),MONTH($H21)+$G21*3,1),AX$3=DATE(YEAR($H21),MONTH($H21)+$G21*4,1),AX$3=DATE(YEAR($H21),MONTH($H21)+$G21*5,1),AX$3=DATE(YEAR($H21),MONTH($H21)+$G21*6,1),AX$3=DATE(YEAR($H21),MONTH($H21)+$G21*7,1),AX$3=DATE(YEAR($H21),MONTH($H21)+$G21*8,1),AX$3=DATE(YEAR($H21),MONTH($H21)+$G21*9,1),AX$3=DATE(YEAR($H21),MONTH($H21)+$G21*10,1)),$F21*тех!BL$10*тех!BL$6,)</f>
        <v>0</v>
      </c>
      <c r="AY21" s="64">
        <f>IF(OR(AY$3=DATE(YEAR($H21),MONTH($H21)+$G21,1),AY$3=DATE(YEAR($H21),MONTH($H21)+$G21*2,1),AY$3=DATE(YEAR($H21),MONTH($H21)+$G21*3,1),AY$3=DATE(YEAR($H21),MONTH($H21)+$G21*4,1),AY$3=DATE(YEAR($H21),MONTH($H21)+$G21*5,1),AY$3=DATE(YEAR($H21),MONTH($H21)+$G21*6,1),AY$3=DATE(YEAR($H21),MONTH($H21)+$G21*7,1),AY$3=DATE(YEAR($H21),MONTH($H21)+$G21*8,1),AY$3=DATE(YEAR($H21),MONTH($H21)+$G21*9,1),AY$3=DATE(YEAR($H21),MONTH($H21)+$G21*10,1)),$F21*тех!BM$10*тех!BM$6,)</f>
        <v>0</v>
      </c>
      <c r="AZ21" s="64">
        <f>IF(OR(AZ$3=DATE(YEAR($H21),MONTH($H21)+$G21,1),AZ$3=DATE(YEAR($H21),MONTH($H21)+$G21*2,1),AZ$3=DATE(YEAR($H21),MONTH($H21)+$G21*3,1),AZ$3=DATE(YEAR($H21),MONTH($H21)+$G21*4,1),AZ$3=DATE(YEAR($H21),MONTH($H21)+$G21*5,1),AZ$3=DATE(YEAR($H21),MONTH($H21)+$G21*6,1),AZ$3=DATE(YEAR($H21),MONTH($H21)+$G21*7,1),AZ$3=DATE(YEAR($H21),MONTH($H21)+$G21*8,1),AZ$3=DATE(YEAR($H21),MONTH($H21)+$G21*9,1),AZ$3=DATE(YEAR($H21),MONTH($H21)+$G21*10,1)),$F21*тех!BN$10*тех!BN$6,)</f>
        <v>0</v>
      </c>
      <c r="BA21" s="64">
        <f>IF(OR(BA$3=DATE(YEAR($H21),MONTH($H21)+$G21,1),BA$3=DATE(YEAR($H21),MONTH($H21)+$G21*2,1),BA$3=DATE(YEAR($H21),MONTH($H21)+$G21*3,1),BA$3=DATE(YEAR($H21),MONTH($H21)+$G21*4,1),BA$3=DATE(YEAR($H21),MONTH($H21)+$G21*5,1),BA$3=DATE(YEAR($H21),MONTH($H21)+$G21*6,1),BA$3=DATE(YEAR($H21),MONTH($H21)+$G21*7,1),BA$3=DATE(YEAR($H21),MONTH($H21)+$G21*8,1),BA$3=DATE(YEAR($H21),MONTH($H21)+$G21*9,1),BA$3=DATE(YEAR($H21),MONTH($H21)+$G21*10,1)),$F21*тех!BO$10*тех!BO$6,)</f>
        <v>0</v>
      </c>
      <c r="BB21" s="64">
        <f>IF(OR(BB$3=DATE(YEAR($H21),MONTH($H21)+$G21,1),BB$3=DATE(YEAR($H21),MONTH($H21)+$G21*2,1),BB$3=DATE(YEAR($H21),MONTH($H21)+$G21*3,1),BB$3=DATE(YEAR($H21),MONTH($H21)+$G21*4,1),BB$3=DATE(YEAR($H21),MONTH($H21)+$G21*5,1),BB$3=DATE(YEAR($H21),MONTH($H21)+$G21*6,1),BB$3=DATE(YEAR($H21),MONTH($H21)+$G21*7,1),BB$3=DATE(YEAR($H21),MONTH($H21)+$G21*8,1),BB$3=DATE(YEAR($H21),MONTH($H21)+$G21*9,1),BB$3=DATE(YEAR($H21),MONTH($H21)+$G21*10,1)),$F21*тех!BP$10*тех!BP$6,)</f>
        <v>0</v>
      </c>
      <c r="BC21" s="64">
        <f>IF(OR(BC$3=DATE(YEAR($H21),MONTH($H21)+$G21,1),BC$3=DATE(YEAR($H21),MONTH($H21)+$G21*2,1),BC$3=DATE(YEAR($H21),MONTH($H21)+$G21*3,1),BC$3=DATE(YEAR($H21),MONTH($H21)+$G21*4,1),BC$3=DATE(YEAR($H21),MONTH($H21)+$G21*5,1),BC$3=DATE(YEAR($H21),MONTH($H21)+$G21*6,1),BC$3=DATE(YEAR($H21),MONTH($H21)+$G21*7,1),BC$3=DATE(YEAR($H21),MONTH($H21)+$G21*8,1),BC$3=DATE(YEAR($H21),MONTH($H21)+$G21*9,1),BC$3=DATE(YEAR($H21),MONTH($H21)+$G21*10,1)),$F21*тех!BQ$10*тех!BQ$6,)</f>
        <v>0</v>
      </c>
      <c r="BD21" s="64">
        <f>IF(OR(BD$3=DATE(YEAR($H21),MONTH($H21)+$G21,1),BD$3=DATE(YEAR($H21),MONTH($H21)+$G21*2,1),BD$3=DATE(YEAR($H21),MONTH($H21)+$G21*3,1),BD$3=DATE(YEAR($H21),MONTH($H21)+$G21*4,1),BD$3=DATE(YEAR($H21),MONTH($H21)+$G21*5,1),BD$3=DATE(YEAR($H21),MONTH($H21)+$G21*6,1),BD$3=DATE(YEAR($H21),MONTH($H21)+$G21*7,1),BD$3=DATE(YEAR($H21),MONTH($H21)+$G21*8,1),BD$3=DATE(YEAR($H21),MONTH($H21)+$G21*9,1),BD$3=DATE(YEAR($H21),MONTH($H21)+$G21*10,1)),$F21*тех!BR$10*тех!BR$6,)</f>
        <v>0</v>
      </c>
      <c r="BE21" s="64">
        <f>IF(OR(BE$3=DATE(YEAR($H21),MONTH($H21)+$G21,1),BE$3=DATE(YEAR($H21),MONTH($H21)+$G21*2,1),BE$3=DATE(YEAR($H21),MONTH($H21)+$G21*3,1),BE$3=DATE(YEAR($H21),MONTH($H21)+$G21*4,1),BE$3=DATE(YEAR($H21),MONTH($H21)+$G21*5,1),BE$3=DATE(YEAR($H21),MONTH($H21)+$G21*6,1),BE$3=DATE(YEAR($H21),MONTH($H21)+$G21*7,1),BE$3=DATE(YEAR($H21),MONTH($H21)+$G21*8,1),BE$3=DATE(YEAR($H21),MONTH($H21)+$G21*9,1),BE$3=DATE(YEAR($H21),MONTH($H21)+$G21*10,1)),$F21*тех!BS$10*тех!BS$6,)</f>
        <v>0</v>
      </c>
      <c r="BF21" s="64">
        <f>IF(OR(BF$3=DATE(YEAR($H21),MONTH($H21)+$G21,1),BF$3=DATE(YEAR($H21),MONTH($H21)+$G21*2,1),BF$3=DATE(YEAR($H21),MONTH($H21)+$G21*3,1),BF$3=DATE(YEAR($H21),MONTH($H21)+$G21*4,1),BF$3=DATE(YEAR($H21),MONTH($H21)+$G21*5,1),BF$3=DATE(YEAR($H21),MONTH($H21)+$G21*6,1),BF$3=DATE(YEAR($H21),MONTH($H21)+$G21*7,1),BF$3=DATE(YEAR($H21),MONTH($H21)+$G21*8,1),BF$3=DATE(YEAR($H21),MONTH($H21)+$G21*9,1),BF$3=DATE(YEAR($H21),MONTH($H21)+$G21*10,1)),$F21*тех!BT$10*тех!BT$6,)</f>
        <v>0</v>
      </c>
      <c r="BG21" s="64">
        <f>IF(OR(BG$3=DATE(YEAR($H21),MONTH($H21)+$G21,1),BG$3=DATE(YEAR($H21),MONTH($H21)+$G21*2,1),BG$3=DATE(YEAR($H21),MONTH($H21)+$G21*3,1),BG$3=DATE(YEAR($H21),MONTH($H21)+$G21*4,1),BG$3=DATE(YEAR($H21),MONTH($H21)+$G21*5,1),BG$3=DATE(YEAR($H21),MONTH($H21)+$G21*6,1),BG$3=DATE(YEAR($H21),MONTH($H21)+$G21*7,1),BG$3=DATE(YEAR($H21),MONTH($H21)+$G21*8,1),BG$3=DATE(YEAR($H21),MONTH($H21)+$G21*9,1),BG$3=DATE(YEAR($H21),MONTH($H21)+$G21*10,1)),$F21*тех!BU$10*тех!BU$6,)</f>
        <v>0</v>
      </c>
      <c r="BH21" s="64">
        <f>IF(OR(BH$3=DATE(YEAR($H21),MONTH($H21)+$G21,1),BH$3=DATE(YEAR($H21),MONTH($H21)+$G21*2,1),BH$3=DATE(YEAR($H21),MONTH($H21)+$G21*3,1),BH$3=DATE(YEAR($H21),MONTH($H21)+$G21*4,1),BH$3=DATE(YEAR($H21),MONTH($H21)+$G21*5,1),BH$3=DATE(YEAR($H21),MONTH($H21)+$G21*6,1),BH$3=DATE(YEAR($H21),MONTH($H21)+$G21*7,1),BH$3=DATE(YEAR($H21),MONTH($H21)+$G21*8,1),BH$3=DATE(YEAR($H21),MONTH($H21)+$G21*9,1),BH$3=DATE(YEAR($H21),MONTH($H21)+$G21*10,1)),$F21*тех!BV$10*тех!BV$6,)</f>
        <v>0</v>
      </c>
      <c r="BI21" s="64">
        <f>IF(OR(BI$3=DATE(YEAR($H21),MONTH($H21)+$G21,1),BI$3=DATE(YEAR($H21),MONTH($H21)+$G21*2,1),BI$3=DATE(YEAR($H21),MONTH($H21)+$G21*3,1),BI$3=DATE(YEAR($H21),MONTH($H21)+$G21*4,1),BI$3=DATE(YEAR($H21),MONTH($H21)+$G21*5,1),BI$3=DATE(YEAR($H21),MONTH($H21)+$G21*6,1),BI$3=DATE(YEAR($H21),MONTH($H21)+$G21*7,1),BI$3=DATE(YEAR($H21),MONTH($H21)+$G21*8,1),BI$3=DATE(YEAR($H21),MONTH($H21)+$G21*9,1),BI$3=DATE(YEAR($H21),MONTH($H21)+$G21*10,1)),$F21*тех!BW$10*тех!BW$6,)</f>
        <v>0</v>
      </c>
      <c r="BJ21" s="64">
        <f>IF(OR(BJ$3=DATE(YEAR($H21),MONTH($H21)+$G21,1),BJ$3=DATE(YEAR($H21),MONTH($H21)+$G21*2,1),BJ$3=DATE(YEAR($H21),MONTH($H21)+$G21*3,1),BJ$3=DATE(YEAR($H21),MONTH($H21)+$G21*4,1),BJ$3=DATE(YEAR($H21),MONTH($H21)+$G21*5,1),BJ$3=DATE(YEAR($H21),MONTH($H21)+$G21*6,1),BJ$3=DATE(YEAR($H21),MONTH($H21)+$G21*7,1),BJ$3=DATE(YEAR($H21),MONTH($H21)+$G21*8,1),BJ$3=DATE(YEAR($H21),MONTH($H21)+$G21*9,1),BJ$3=DATE(YEAR($H21),MONTH($H21)+$G21*10,1)),$F21*тех!BX$10*тех!BX$6,)</f>
        <v>0</v>
      </c>
      <c r="BK21" s="64">
        <f>IF(OR(BK$3=DATE(YEAR($H21),MONTH($H21)+$G21,1),BK$3=DATE(YEAR($H21),MONTH($H21)+$G21*2,1),BK$3=DATE(YEAR($H21),MONTH($H21)+$G21*3,1),BK$3=DATE(YEAR($H21),MONTH($H21)+$G21*4,1),BK$3=DATE(YEAR($H21),MONTH($H21)+$G21*5,1),BK$3=DATE(YEAR($H21),MONTH($H21)+$G21*6,1),BK$3=DATE(YEAR($H21),MONTH($H21)+$G21*7,1),BK$3=DATE(YEAR($H21),MONTH($H21)+$G21*8,1),BK$3=DATE(YEAR($H21),MONTH($H21)+$G21*9,1),BK$3=DATE(YEAR($H21),MONTH($H21)+$G21*10,1)),$F21*тех!BY$10*тех!BY$6,)</f>
        <v>0</v>
      </c>
      <c r="BL21" s="64">
        <f>IF(OR(BL$3=DATE(YEAR($H21),MONTH($H21)+$G21,1),BL$3=DATE(YEAR($H21),MONTH($H21)+$G21*2,1),BL$3=DATE(YEAR($H21),MONTH($H21)+$G21*3,1),BL$3=DATE(YEAR($H21),MONTH($H21)+$G21*4,1),BL$3=DATE(YEAR($H21),MONTH($H21)+$G21*5,1),BL$3=DATE(YEAR($H21),MONTH($H21)+$G21*6,1),BL$3=DATE(YEAR($H21),MONTH($H21)+$G21*7,1),BL$3=DATE(YEAR($H21),MONTH($H21)+$G21*8,1),BL$3=DATE(YEAR($H21),MONTH($H21)+$G21*9,1),BL$3=DATE(YEAR($H21),MONTH($H21)+$G21*10,1)),$F21*тех!BZ$10*тех!BZ$6,)</f>
        <v>0</v>
      </c>
      <c r="BM21" s="64">
        <f>IF(OR(BM$3=DATE(YEAR($H21),MONTH($H21)+$G21,1),BM$3=DATE(YEAR($H21),MONTH($H21)+$G21*2,1),BM$3=DATE(YEAR($H21),MONTH($H21)+$G21*3,1),BM$3=DATE(YEAR($H21),MONTH($H21)+$G21*4,1),BM$3=DATE(YEAR($H21),MONTH($H21)+$G21*5,1),BM$3=DATE(YEAR($H21),MONTH($H21)+$G21*6,1),BM$3=DATE(YEAR($H21),MONTH($H21)+$G21*7,1),BM$3=DATE(YEAR($H21),MONTH($H21)+$G21*8,1),BM$3=DATE(YEAR($H21),MONTH($H21)+$G21*9,1),BM$3=DATE(YEAR($H21),MONTH($H21)+$G21*10,1)),$F21*тех!CA$10*тех!CA$6,)</f>
        <v>0</v>
      </c>
      <c r="BN21" s="64">
        <f>IF(OR(BN$3=DATE(YEAR($H21),MONTH($H21)+$G21,1),BN$3=DATE(YEAR($H21),MONTH($H21)+$G21*2,1),BN$3=DATE(YEAR($H21),MONTH($H21)+$G21*3,1),BN$3=DATE(YEAR($H21),MONTH($H21)+$G21*4,1),BN$3=DATE(YEAR($H21),MONTH($H21)+$G21*5,1),BN$3=DATE(YEAR($H21),MONTH($H21)+$G21*6,1),BN$3=DATE(YEAR($H21),MONTH($H21)+$G21*7,1),BN$3=DATE(YEAR($H21),MONTH($H21)+$G21*8,1),BN$3=DATE(YEAR($H21),MONTH($H21)+$G21*9,1),BN$3=DATE(YEAR($H21),MONTH($H21)+$G21*10,1)),$F21*тех!CB$10*тех!CB$6,)</f>
        <v>0</v>
      </c>
      <c r="BO21" s="64">
        <f>IF(OR(BO$3=DATE(YEAR($H21),MONTH($H21)+$G21,1),BO$3=DATE(YEAR($H21),MONTH($H21)+$G21*2,1),BO$3=DATE(YEAR($H21),MONTH($H21)+$G21*3,1),BO$3=DATE(YEAR($H21),MONTH($H21)+$G21*4,1),BO$3=DATE(YEAR($H21),MONTH($H21)+$G21*5,1),BO$3=DATE(YEAR($H21),MONTH($H21)+$G21*6,1),BO$3=DATE(YEAR($H21),MONTH($H21)+$G21*7,1),BO$3=DATE(YEAR($H21),MONTH($H21)+$G21*8,1),BO$3=DATE(YEAR($H21),MONTH($H21)+$G21*9,1),BO$3=DATE(YEAR($H21),MONTH($H21)+$G21*10,1)),$F21*тех!CC$10*тех!CC$6,)</f>
        <v>0</v>
      </c>
      <c r="BP21" s="64">
        <f>IF(OR(BP$3=DATE(YEAR($H21),MONTH($H21)+$G21,1),BP$3=DATE(YEAR($H21),MONTH($H21)+$G21*2,1),BP$3=DATE(YEAR($H21),MONTH($H21)+$G21*3,1),BP$3=DATE(YEAR($H21),MONTH($H21)+$G21*4,1),BP$3=DATE(YEAR($H21),MONTH($H21)+$G21*5,1),BP$3=DATE(YEAR($H21),MONTH($H21)+$G21*6,1),BP$3=DATE(YEAR($H21),MONTH($H21)+$G21*7,1),BP$3=DATE(YEAR($H21),MONTH($H21)+$G21*8,1),BP$3=DATE(YEAR($H21),MONTH($H21)+$G21*9,1),BP$3=DATE(YEAR($H21),MONTH($H21)+$G21*10,1)),$F21*тех!CD$10*тех!CD$6,)</f>
        <v>0</v>
      </c>
      <c r="BQ21" s="64">
        <f>IF(OR(BQ$3=DATE(YEAR($H21),MONTH($H21)+$G21,1),BQ$3=DATE(YEAR($H21),MONTH($H21)+$G21*2,1),BQ$3=DATE(YEAR($H21),MONTH($H21)+$G21*3,1),BQ$3=DATE(YEAR($H21),MONTH($H21)+$G21*4,1),BQ$3=DATE(YEAR($H21),MONTH($H21)+$G21*5,1),BQ$3=DATE(YEAR($H21),MONTH($H21)+$G21*6,1),BQ$3=DATE(YEAR($H21),MONTH($H21)+$G21*7,1),BQ$3=DATE(YEAR($H21),MONTH($H21)+$G21*8,1),BQ$3=DATE(YEAR($H21),MONTH($H21)+$G21*9,1),BQ$3=DATE(YEAR($H21),MONTH($H21)+$G21*10,1)),$F21*тех!CE$10*тех!CE$6,)</f>
        <v>0</v>
      </c>
    </row>
    <row r="22" spans="2:69">
      <c r="B22" s="3">
        <v>16</v>
      </c>
      <c r="C22" s="19" t="s">
        <v>703</v>
      </c>
      <c r="D22" s="23">
        <v>200</v>
      </c>
      <c r="E22" s="19"/>
      <c r="F22" s="76">
        <f t="shared" si="1"/>
        <v>0</v>
      </c>
      <c r="G22" s="19">
        <v>12</v>
      </c>
      <c r="H22" s="20">
        <f>Параметры!$C$11</f>
        <v>42370</v>
      </c>
      <c r="J22" s="76">
        <f>IF($H22=J$3,$F22,)*тех!X$6</f>
        <v>0</v>
      </c>
      <c r="K22" s="76">
        <f>IF($H22=K$3,$F22,)*тех!Y$6</f>
        <v>0</v>
      </c>
      <c r="L22" s="76">
        <f>IF($H22=L$3,$F22,)*тех!Z$6</f>
        <v>0</v>
      </c>
      <c r="M22" s="76">
        <f>IF($H22=M$3,$F22,)*тех!AA$6</f>
        <v>0</v>
      </c>
      <c r="N22" s="76">
        <f>IF($H22=N$3,$F22,)*тех!AB$6</f>
        <v>0</v>
      </c>
      <c r="O22" s="76">
        <f>IF($H22=O$3,$F22,)*тех!AC$6</f>
        <v>0</v>
      </c>
      <c r="P22" s="64">
        <f>IF(OR(P$3=DATE(YEAR($H22),MONTH($H22)+$G22,1),P$3=DATE(YEAR($H22),MONTH($H22)+$G22*2,1),P$3=DATE(YEAR($H22),MONTH($H22)+$G22*3,1),P$3=DATE(YEAR($H22),MONTH($H22)+$G22*4,1),P$3=DATE(YEAR($H22),MONTH($H22)+$G22*5,1),P$3=DATE(YEAR($H22),MONTH($H22)+$G22*6,1),P$3=DATE(YEAR($H22),MONTH($H22)+$G22*7,1),P$3=DATE(YEAR($H22),MONTH($H22)+$G22*8,1),P$3=DATE(YEAR($H22),MONTH($H22)+$G22*9,1),P$3=DATE(YEAR($H22),MONTH($H22)+$G22*10,1)),$F22*тех!AD$10*тех!AD$6,)</f>
        <v>0</v>
      </c>
      <c r="Q22" s="64">
        <f>IF(OR(Q$3=DATE(YEAR($H22),MONTH($H22)+$G22,1),Q$3=DATE(YEAR($H22),MONTH($H22)+$G22*2,1),Q$3=DATE(YEAR($H22),MONTH($H22)+$G22*3,1),Q$3=DATE(YEAR($H22),MONTH($H22)+$G22*4,1),Q$3=DATE(YEAR($H22),MONTH($H22)+$G22*5,1),Q$3=DATE(YEAR($H22),MONTH($H22)+$G22*6,1),Q$3=DATE(YEAR($H22),MONTH($H22)+$G22*7,1),Q$3=DATE(YEAR($H22),MONTH($H22)+$G22*8,1),Q$3=DATE(YEAR($H22),MONTH($H22)+$G22*9,1),Q$3=DATE(YEAR($H22),MONTH($H22)+$G22*10,1)),$F22*тех!AE$10*тех!AE$6,)</f>
        <v>0</v>
      </c>
      <c r="R22" s="64">
        <f>IF(OR(R$3=DATE(YEAR($H22),MONTH($H22)+$G22,1),R$3=DATE(YEAR($H22),MONTH($H22)+$G22*2,1),R$3=DATE(YEAR($H22),MONTH($H22)+$G22*3,1),R$3=DATE(YEAR($H22),MONTH($H22)+$G22*4,1),R$3=DATE(YEAR($H22),MONTH($H22)+$G22*5,1),R$3=DATE(YEAR($H22),MONTH($H22)+$G22*6,1),R$3=DATE(YEAR($H22),MONTH($H22)+$G22*7,1),R$3=DATE(YEAR($H22),MONTH($H22)+$G22*8,1),R$3=DATE(YEAR($H22),MONTH($H22)+$G22*9,1),R$3=DATE(YEAR($H22),MONTH($H22)+$G22*10,1)),$F22*тех!AF$10*тех!AF$6,)</f>
        <v>0</v>
      </c>
      <c r="S22" s="64">
        <f>IF(OR(S$3=DATE(YEAR($H22),MONTH($H22)+$G22,1),S$3=DATE(YEAR($H22),MONTH($H22)+$G22*2,1),S$3=DATE(YEAR($H22),MONTH($H22)+$G22*3,1),S$3=DATE(YEAR($H22),MONTH($H22)+$G22*4,1),S$3=DATE(YEAR($H22),MONTH($H22)+$G22*5,1),S$3=DATE(YEAR($H22),MONTH($H22)+$G22*6,1),S$3=DATE(YEAR($H22),MONTH($H22)+$G22*7,1),S$3=DATE(YEAR($H22),MONTH($H22)+$G22*8,1),S$3=DATE(YEAR($H22),MONTH($H22)+$G22*9,1),S$3=DATE(YEAR($H22),MONTH($H22)+$G22*10,1)),$F22*тех!AG$10*тех!AG$6,)</f>
        <v>0</v>
      </c>
      <c r="T22" s="64">
        <f>IF(OR(T$3=DATE(YEAR($H22),MONTH($H22)+$G22,1),T$3=DATE(YEAR($H22),MONTH($H22)+$G22*2,1),T$3=DATE(YEAR($H22),MONTH($H22)+$G22*3,1),T$3=DATE(YEAR($H22),MONTH($H22)+$G22*4,1),T$3=DATE(YEAR($H22),MONTH($H22)+$G22*5,1),T$3=DATE(YEAR($H22),MONTH($H22)+$G22*6,1),T$3=DATE(YEAR($H22),MONTH($H22)+$G22*7,1),T$3=DATE(YEAR($H22),MONTH($H22)+$G22*8,1),T$3=DATE(YEAR($H22),MONTH($H22)+$G22*9,1),T$3=DATE(YEAR($H22),MONTH($H22)+$G22*10,1)),$F22*тех!AH$10*тех!AH$6,)</f>
        <v>0</v>
      </c>
      <c r="U22" s="64">
        <f>IF(OR(U$3=DATE(YEAR($H22),MONTH($H22)+$G22,1),U$3=DATE(YEAR($H22),MONTH($H22)+$G22*2,1),U$3=DATE(YEAR($H22),MONTH($H22)+$G22*3,1),U$3=DATE(YEAR($H22),MONTH($H22)+$G22*4,1),U$3=DATE(YEAR($H22),MONTH($H22)+$G22*5,1),U$3=DATE(YEAR($H22),MONTH($H22)+$G22*6,1),U$3=DATE(YEAR($H22),MONTH($H22)+$G22*7,1),U$3=DATE(YEAR($H22),MONTH($H22)+$G22*8,1),U$3=DATE(YEAR($H22),MONTH($H22)+$G22*9,1),U$3=DATE(YEAR($H22),MONTH($H22)+$G22*10,1)),$F22*тех!AI$10*тех!AI$6,)</f>
        <v>0</v>
      </c>
      <c r="V22" s="64">
        <f>IF(OR(V$3=DATE(YEAR($H22),MONTH($H22)+$G22,1),V$3=DATE(YEAR($H22),MONTH($H22)+$G22*2,1),V$3=DATE(YEAR($H22),MONTH($H22)+$G22*3,1),V$3=DATE(YEAR($H22),MONTH($H22)+$G22*4,1),V$3=DATE(YEAR($H22),MONTH($H22)+$G22*5,1),V$3=DATE(YEAR($H22),MONTH($H22)+$G22*6,1),V$3=DATE(YEAR($H22),MONTH($H22)+$G22*7,1),V$3=DATE(YEAR($H22),MONTH($H22)+$G22*8,1),V$3=DATE(YEAR($H22),MONTH($H22)+$G22*9,1),V$3=DATE(YEAR($H22),MONTH($H22)+$G22*10,1)),$F22*тех!AJ$10*тех!AJ$6,)</f>
        <v>0</v>
      </c>
      <c r="W22" s="64">
        <f>IF(OR(W$3=DATE(YEAR($H22),MONTH($H22)+$G22,1),W$3=DATE(YEAR($H22),MONTH($H22)+$G22*2,1),W$3=DATE(YEAR($H22),MONTH($H22)+$G22*3,1),W$3=DATE(YEAR($H22),MONTH($H22)+$G22*4,1),W$3=DATE(YEAR($H22),MONTH($H22)+$G22*5,1),W$3=DATE(YEAR($H22),MONTH($H22)+$G22*6,1),W$3=DATE(YEAR($H22),MONTH($H22)+$G22*7,1),W$3=DATE(YEAR($H22),MONTH($H22)+$G22*8,1),W$3=DATE(YEAR($H22),MONTH($H22)+$G22*9,1),W$3=DATE(YEAR($H22),MONTH($H22)+$G22*10,1)),$F22*тех!AK$10*тех!AK$6,)</f>
        <v>0</v>
      </c>
      <c r="X22" s="64">
        <f>IF(OR(X$3=DATE(YEAR($H22),MONTH($H22)+$G22,1),X$3=DATE(YEAR($H22),MONTH($H22)+$G22*2,1),X$3=DATE(YEAR($H22),MONTH($H22)+$G22*3,1),X$3=DATE(YEAR($H22),MONTH($H22)+$G22*4,1),X$3=DATE(YEAR($H22),MONTH($H22)+$G22*5,1),X$3=DATE(YEAR($H22),MONTH($H22)+$G22*6,1),X$3=DATE(YEAR($H22),MONTH($H22)+$G22*7,1),X$3=DATE(YEAR($H22),MONTH($H22)+$G22*8,1),X$3=DATE(YEAR($H22),MONTH($H22)+$G22*9,1),X$3=DATE(YEAR($H22),MONTH($H22)+$G22*10,1)),$F22*тех!AL$10*тех!AL$6,)</f>
        <v>0</v>
      </c>
      <c r="Y22" s="64">
        <f>IF(OR(Y$3=DATE(YEAR($H22),MONTH($H22)+$G22,1),Y$3=DATE(YEAR($H22),MONTH($H22)+$G22*2,1),Y$3=DATE(YEAR($H22),MONTH($H22)+$G22*3,1),Y$3=DATE(YEAR($H22),MONTH($H22)+$G22*4,1),Y$3=DATE(YEAR($H22),MONTH($H22)+$G22*5,1),Y$3=DATE(YEAR($H22),MONTH($H22)+$G22*6,1),Y$3=DATE(YEAR($H22),MONTH($H22)+$G22*7,1),Y$3=DATE(YEAR($H22),MONTH($H22)+$G22*8,1),Y$3=DATE(YEAR($H22),MONTH($H22)+$G22*9,1),Y$3=DATE(YEAR($H22),MONTH($H22)+$G22*10,1)),$F22*тех!AM$10*тех!AM$6,)</f>
        <v>0</v>
      </c>
      <c r="Z22" s="64">
        <f>IF(OR(Z$3=DATE(YEAR($H22),MONTH($H22)+$G22,1),Z$3=DATE(YEAR($H22),MONTH($H22)+$G22*2,1),Z$3=DATE(YEAR($H22),MONTH($H22)+$G22*3,1),Z$3=DATE(YEAR($H22),MONTH($H22)+$G22*4,1),Z$3=DATE(YEAR($H22),MONTH($H22)+$G22*5,1),Z$3=DATE(YEAR($H22),MONTH($H22)+$G22*6,1),Z$3=DATE(YEAR($H22),MONTH($H22)+$G22*7,1),Z$3=DATE(YEAR($H22),MONTH($H22)+$G22*8,1),Z$3=DATE(YEAR($H22),MONTH($H22)+$G22*9,1),Z$3=DATE(YEAR($H22),MONTH($H22)+$G22*10,1)),$F22*тех!AN$10*тех!AN$6,)</f>
        <v>0</v>
      </c>
      <c r="AA22" s="64">
        <f>IF(OR(AA$3=DATE(YEAR($H22),MONTH($H22)+$G22,1),AA$3=DATE(YEAR($H22),MONTH($H22)+$G22*2,1),AA$3=DATE(YEAR($H22),MONTH($H22)+$G22*3,1),AA$3=DATE(YEAR($H22),MONTH($H22)+$G22*4,1),AA$3=DATE(YEAR($H22),MONTH($H22)+$G22*5,1),AA$3=DATE(YEAR($H22),MONTH($H22)+$G22*6,1),AA$3=DATE(YEAR($H22),MONTH($H22)+$G22*7,1),AA$3=DATE(YEAR($H22),MONTH($H22)+$G22*8,1),AA$3=DATE(YEAR($H22),MONTH($H22)+$G22*9,1),AA$3=DATE(YEAR($H22),MONTH($H22)+$G22*10,1)),$F22*тех!AO$10*тех!AO$6,)</f>
        <v>0</v>
      </c>
      <c r="AB22" s="64">
        <f>IF(OR(AB$3=DATE(YEAR($H22),MONTH($H22)+$G22,1),AB$3=DATE(YEAR($H22),MONTH($H22)+$G22*2,1),AB$3=DATE(YEAR($H22),MONTH($H22)+$G22*3,1),AB$3=DATE(YEAR($H22),MONTH($H22)+$G22*4,1),AB$3=DATE(YEAR($H22),MONTH($H22)+$G22*5,1),AB$3=DATE(YEAR($H22),MONTH($H22)+$G22*6,1),AB$3=DATE(YEAR($H22),MONTH($H22)+$G22*7,1),AB$3=DATE(YEAR($H22),MONTH($H22)+$G22*8,1),AB$3=DATE(YEAR($H22),MONTH($H22)+$G22*9,1),AB$3=DATE(YEAR($H22),MONTH($H22)+$G22*10,1)),$F22*тех!AP$10*тех!AP$6,)</f>
        <v>0</v>
      </c>
      <c r="AC22" s="64">
        <f>IF(OR(AC$3=DATE(YEAR($H22),MONTH($H22)+$G22,1),AC$3=DATE(YEAR($H22),MONTH($H22)+$G22*2,1),AC$3=DATE(YEAR($H22),MONTH($H22)+$G22*3,1),AC$3=DATE(YEAR($H22),MONTH($H22)+$G22*4,1),AC$3=DATE(YEAR($H22),MONTH($H22)+$G22*5,1),AC$3=DATE(YEAR($H22),MONTH($H22)+$G22*6,1),AC$3=DATE(YEAR($H22),MONTH($H22)+$G22*7,1),AC$3=DATE(YEAR($H22),MONTH($H22)+$G22*8,1),AC$3=DATE(YEAR($H22),MONTH($H22)+$G22*9,1),AC$3=DATE(YEAR($H22),MONTH($H22)+$G22*10,1)),$F22*тех!AQ$10*тех!AQ$6,)</f>
        <v>0</v>
      </c>
      <c r="AD22" s="64">
        <f>IF(OR(AD$3=DATE(YEAR($H22),MONTH($H22)+$G22,1),AD$3=DATE(YEAR($H22),MONTH($H22)+$G22*2,1),AD$3=DATE(YEAR($H22),MONTH($H22)+$G22*3,1),AD$3=DATE(YEAR($H22),MONTH($H22)+$G22*4,1),AD$3=DATE(YEAR($H22),MONTH($H22)+$G22*5,1),AD$3=DATE(YEAR($H22),MONTH($H22)+$G22*6,1),AD$3=DATE(YEAR($H22),MONTH($H22)+$G22*7,1),AD$3=DATE(YEAR($H22),MONTH($H22)+$G22*8,1),AD$3=DATE(YEAR($H22),MONTH($H22)+$G22*9,1),AD$3=DATE(YEAR($H22),MONTH($H22)+$G22*10,1)),$F22*тех!AR$10*тех!AR$6,)</f>
        <v>0</v>
      </c>
      <c r="AE22" s="64">
        <f>IF(OR(AE$3=DATE(YEAR($H22),MONTH($H22)+$G22,1),AE$3=DATE(YEAR($H22),MONTH($H22)+$G22*2,1),AE$3=DATE(YEAR($H22),MONTH($H22)+$G22*3,1),AE$3=DATE(YEAR($H22),MONTH($H22)+$G22*4,1),AE$3=DATE(YEAR($H22),MONTH($H22)+$G22*5,1),AE$3=DATE(YEAR($H22),MONTH($H22)+$G22*6,1),AE$3=DATE(YEAR($H22),MONTH($H22)+$G22*7,1),AE$3=DATE(YEAR($H22),MONTH($H22)+$G22*8,1),AE$3=DATE(YEAR($H22),MONTH($H22)+$G22*9,1),AE$3=DATE(YEAR($H22),MONTH($H22)+$G22*10,1)),$F22*тех!AS$10*тех!AS$6,)</f>
        <v>0</v>
      </c>
      <c r="AF22" s="64">
        <f>IF(OR(AF$3=DATE(YEAR($H22),MONTH($H22)+$G22,1),AF$3=DATE(YEAR($H22),MONTH($H22)+$G22*2,1),AF$3=DATE(YEAR($H22),MONTH($H22)+$G22*3,1),AF$3=DATE(YEAR($H22),MONTH($H22)+$G22*4,1),AF$3=DATE(YEAR($H22),MONTH($H22)+$G22*5,1),AF$3=DATE(YEAR($H22),MONTH($H22)+$G22*6,1),AF$3=DATE(YEAR($H22),MONTH($H22)+$G22*7,1),AF$3=DATE(YEAR($H22),MONTH($H22)+$G22*8,1),AF$3=DATE(YEAR($H22),MONTH($H22)+$G22*9,1),AF$3=DATE(YEAR($H22),MONTH($H22)+$G22*10,1)),$F22*тех!AT$10*тех!AT$6,)</f>
        <v>0</v>
      </c>
      <c r="AG22" s="64">
        <f>IF(OR(AG$3=DATE(YEAR($H22),MONTH($H22)+$G22,1),AG$3=DATE(YEAR($H22),MONTH($H22)+$G22*2,1),AG$3=DATE(YEAR($H22),MONTH($H22)+$G22*3,1),AG$3=DATE(YEAR($H22),MONTH($H22)+$G22*4,1),AG$3=DATE(YEAR($H22),MONTH($H22)+$G22*5,1),AG$3=DATE(YEAR($H22),MONTH($H22)+$G22*6,1),AG$3=DATE(YEAR($H22),MONTH($H22)+$G22*7,1),AG$3=DATE(YEAR($H22),MONTH($H22)+$G22*8,1),AG$3=DATE(YEAR($H22),MONTH($H22)+$G22*9,1),AG$3=DATE(YEAR($H22),MONTH($H22)+$G22*10,1)),$F22*тех!AU$10*тех!AU$6,)</f>
        <v>0</v>
      </c>
      <c r="AH22" s="64">
        <f>IF(OR(AH$3=DATE(YEAR($H22),MONTH($H22)+$G22,1),AH$3=DATE(YEAR($H22),MONTH($H22)+$G22*2,1),AH$3=DATE(YEAR($H22),MONTH($H22)+$G22*3,1),AH$3=DATE(YEAR($H22),MONTH($H22)+$G22*4,1),AH$3=DATE(YEAR($H22),MONTH($H22)+$G22*5,1),AH$3=DATE(YEAR($H22),MONTH($H22)+$G22*6,1),AH$3=DATE(YEAR($H22),MONTH($H22)+$G22*7,1),AH$3=DATE(YEAR($H22),MONTH($H22)+$G22*8,1),AH$3=DATE(YEAR($H22),MONTH($H22)+$G22*9,1),AH$3=DATE(YEAR($H22),MONTH($H22)+$G22*10,1)),$F22*тех!AV$10*тех!AV$6,)</f>
        <v>0</v>
      </c>
      <c r="AI22" s="64">
        <f>IF(OR(AI$3=DATE(YEAR($H22),MONTH($H22)+$G22,1),AI$3=DATE(YEAR($H22),MONTH($H22)+$G22*2,1),AI$3=DATE(YEAR($H22),MONTH($H22)+$G22*3,1),AI$3=DATE(YEAR($H22),MONTH($H22)+$G22*4,1),AI$3=DATE(YEAR($H22),MONTH($H22)+$G22*5,1),AI$3=DATE(YEAR($H22),MONTH($H22)+$G22*6,1),AI$3=DATE(YEAR($H22),MONTH($H22)+$G22*7,1),AI$3=DATE(YEAR($H22),MONTH($H22)+$G22*8,1),AI$3=DATE(YEAR($H22),MONTH($H22)+$G22*9,1),AI$3=DATE(YEAR($H22),MONTH($H22)+$G22*10,1)),$F22*тех!AW$10*тех!AW$6,)</f>
        <v>0</v>
      </c>
      <c r="AJ22" s="64">
        <f>IF(OR(AJ$3=DATE(YEAR($H22),MONTH($H22)+$G22,1),AJ$3=DATE(YEAR($H22),MONTH($H22)+$G22*2,1),AJ$3=DATE(YEAR($H22),MONTH($H22)+$G22*3,1),AJ$3=DATE(YEAR($H22),MONTH($H22)+$G22*4,1),AJ$3=DATE(YEAR($H22),MONTH($H22)+$G22*5,1),AJ$3=DATE(YEAR($H22),MONTH($H22)+$G22*6,1),AJ$3=DATE(YEAR($H22),MONTH($H22)+$G22*7,1),AJ$3=DATE(YEAR($H22),MONTH($H22)+$G22*8,1),AJ$3=DATE(YEAR($H22),MONTH($H22)+$G22*9,1),AJ$3=DATE(YEAR($H22),MONTH($H22)+$G22*10,1)),$F22*тех!AX$10*тех!AX$6,)</f>
        <v>0</v>
      </c>
      <c r="AK22" s="64">
        <f>IF(OR(AK$3=DATE(YEAR($H22),MONTH($H22)+$G22,1),AK$3=DATE(YEAR($H22),MONTH($H22)+$G22*2,1),AK$3=DATE(YEAR($H22),MONTH($H22)+$G22*3,1),AK$3=DATE(YEAR($H22),MONTH($H22)+$G22*4,1),AK$3=DATE(YEAR($H22),MONTH($H22)+$G22*5,1),AK$3=DATE(YEAR($H22),MONTH($H22)+$G22*6,1),AK$3=DATE(YEAR($H22),MONTH($H22)+$G22*7,1),AK$3=DATE(YEAR($H22),MONTH($H22)+$G22*8,1),AK$3=DATE(YEAR($H22),MONTH($H22)+$G22*9,1),AK$3=DATE(YEAR($H22),MONTH($H22)+$G22*10,1)),$F22*тех!AY$10*тех!AY$6,)</f>
        <v>0</v>
      </c>
      <c r="AL22" s="64">
        <f>IF(OR(AL$3=DATE(YEAR($H22),MONTH($H22)+$G22,1),AL$3=DATE(YEAR($H22),MONTH($H22)+$G22*2,1),AL$3=DATE(YEAR($H22),MONTH($H22)+$G22*3,1),AL$3=DATE(YEAR($H22),MONTH($H22)+$G22*4,1),AL$3=DATE(YEAR($H22),MONTH($H22)+$G22*5,1),AL$3=DATE(YEAR($H22),MONTH($H22)+$G22*6,1),AL$3=DATE(YEAR($H22),MONTH($H22)+$G22*7,1),AL$3=DATE(YEAR($H22),MONTH($H22)+$G22*8,1),AL$3=DATE(YEAR($H22),MONTH($H22)+$G22*9,1),AL$3=DATE(YEAR($H22),MONTH($H22)+$G22*10,1)),$F22*тех!AZ$10*тех!AZ$6,)</f>
        <v>0</v>
      </c>
      <c r="AM22" s="64">
        <f>IF(OR(AM$3=DATE(YEAR($H22),MONTH($H22)+$G22,1),AM$3=DATE(YEAR($H22),MONTH($H22)+$G22*2,1),AM$3=DATE(YEAR($H22),MONTH($H22)+$G22*3,1),AM$3=DATE(YEAR($H22),MONTH($H22)+$G22*4,1),AM$3=DATE(YEAR($H22),MONTH($H22)+$G22*5,1),AM$3=DATE(YEAR($H22),MONTH($H22)+$G22*6,1),AM$3=DATE(YEAR($H22),MONTH($H22)+$G22*7,1),AM$3=DATE(YEAR($H22),MONTH($H22)+$G22*8,1),AM$3=DATE(YEAR($H22),MONTH($H22)+$G22*9,1),AM$3=DATE(YEAR($H22),MONTH($H22)+$G22*10,1)),$F22*тех!BA$10*тех!BA$6,)</f>
        <v>0</v>
      </c>
      <c r="AN22" s="64">
        <f>IF(OR(AN$3=DATE(YEAR($H22),MONTH($H22)+$G22,1),AN$3=DATE(YEAR($H22),MONTH($H22)+$G22*2,1),AN$3=DATE(YEAR($H22),MONTH($H22)+$G22*3,1),AN$3=DATE(YEAR($H22),MONTH($H22)+$G22*4,1),AN$3=DATE(YEAR($H22),MONTH($H22)+$G22*5,1),AN$3=DATE(YEAR($H22),MONTH($H22)+$G22*6,1),AN$3=DATE(YEAR($H22),MONTH($H22)+$G22*7,1),AN$3=DATE(YEAR($H22),MONTH($H22)+$G22*8,1),AN$3=DATE(YEAR($H22),MONTH($H22)+$G22*9,1),AN$3=DATE(YEAR($H22),MONTH($H22)+$G22*10,1)),$F22*тех!BB$10*тех!BB$6,)</f>
        <v>0</v>
      </c>
      <c r="AO22" s="64">
        <f>IF(OR(AO$3=DATE(YEAR($H22),MONTH($H22)+$G22,1),AO$3=DATE(YEAR($H22),MONTH($H22)+$G22*2,1),AO$3=DATE(YEAR($H22),MONTH($H22)+$G22*3,1),AO$3=DATE(YEAR($H22),MONTH($H22)+$G22*4,1),AO$3=DATE(YEAR($H22),MONTH($H22)+$G22*5,1),AO$3=DATE(YEAR($H22),MONTH($H22)+$G22*6,1),AO$3=DATE(YEAR($H22),MONTH($H22)+$G22*7,1),AO$3=DATE(YEAR($H22),MONTH($H22)+$G22*8,1),AO$3=DATE(YEAR($H22),MONTH($H22)+$G22*9,1),AO$3=DATE(YEAR($H22),MONTH($H22)+$G22*10,1)),$F22*тех!BC$10*тех!BC$6,)</f>
        <v>0</v>
      </c>
      <c r="AP22" s="64">
        <f>IF(OR(AP$3=DATE(YEAR($H22),MONTH($H22)+$G22,1),AP$3=DATE(YEAR($H22),MONTH($H22)+$G22*2,1),AP$3=DATE(YEAR($H22),MONTH($H22)+$G22*3,1),AP$3=DATE(YEAR($H22),MONTH($H22)+$G22*4,1),AP$3=DATE(YEAR($H22),MONTH($H22)+$G22*5,1),AP$3=DATE(YEAR($H22),MONTH($H22)+$G22*6,1),AP$3=DATE(YEAR($H22),MONTH($H22)+$G22*7,1),AP$3=DATE(YEAR($H22),MONTH($H22)+$G22*8,1),AP$3=DATE(YEAR($H22),MONTH($H22)+$G22*9,1),AP$3=DATE(YEAR($H22),MONTH($H22)+$G22*10,1)),$F22*тех!BD$10*тех!BD$6,)</f>
        <v>0</v>
      </c>
      <c r="AQ22" s="64">
        <f>IF(OR(AQ$3=DATE(YEAR($H22),MONTH($H22)+$G22,1),AQ$3=DATE(YEAR($H22),MONTH($H22)+$G22*2,1),AQ$3=DATE(YEAR($H22),MONTH($H22)+$G22*3,1),AQ$3=DATE(YEAR($H22),MONTH($H22)+$G22*4,1),AQ$3=DATE(YEAR($H22),MONTH($H22)+$G22*5,1),AQ$3=DATE(YEAR($H22),MONTH($H22)+$G22*6,1),AQ$3=DATE(YEAR($H22),MONTH($H22)+$G22*7,1),AQ$3=DATE(YEAR($H22),MONTH($H22)+$G22*8,1),AQ$3=DATE(YEAR($H22),MONTH($H22)+$G22*9,1),AQ$3=DATE(YEAR($H22),MONTH($H22)+$G22*10,1)),$F22*тех!BE$10*тех!BE$6,)</f>
        <v>0</v>
      </c>
      <c r="AR22" s="64">
        <f>IF(OR(AR$3=DATE(YEAR($H22),MONTH($H22)+$G22,1),AR$3=DATE(YEAR($H22),MONTH($H22)+$G22*2,1),AR$3=DATE(YEAR($H22),MONTH($H22)+$G22*3,1),AR$3=DATE(YEAR($H22),MONTH($H22)+$G22*4,1),AR$3=DATE(YEAR($H22),MONTH($H22)+$G22*5,1),AR$3=DATE(YEAR($H22),MONTH($H22)+$G22*6,1),AR$3=DATE(YEAR($H22),MONTH($H22)+$G22*7,1),AR$3=DATE(YEAR($H22),MONTH($H22)+$G22*8,1),AR$3=DATE(YEAR($H22),MONTH($H22)+$G22*9,1),AR$3=DATE(YEAR($H22),MONTH($H22)+$G22*10,1)),$F22*тех!BF$10*тех!BF$6,)</f>
        <v>0</v>
      </c>
      <c r="AS22" s="64">
        <f>IF(OR(AS$3=DATE(YEAR($H22),MONTH($H22)+$G22,1),AS$3=DATE(YEAR($H22),MONTH($H22)+$G22*2,1),AS$3=DATE(YEAR($H22),MONTH($H22)+$G22*3,1),AS$3=DATE(YEAR($H22),MONTH($H22)+$G22*4,1),AS$3=DATE(YEAR($H22),MONTH($H22)+$G22*5,1),AS$3=DATE(YEAR($H22),MONTH($H22)+$G22*6,1),AS$3=DATE(YEAR($H22),MONTH($H22)+$G22*7,1),AS$3=DATE(YEAR($H22),MONTH($H22)+$G22*8,1),AS$3=DATE(YEAR($H22),MONTH($H22)+$G22*9,1),AS$3=DATE(YEAR($H22),MONTH($H22)+$G22*10,1)),$F22*тех!BG$10*тех!BG$6,)</f>
        <v>0</v>
      </c>
      <c r="AT22" s="64">
        <f>IF(OR(AT$3=DATE(YEAR($H22),MONTH($H22)+$G22,1),AT$3=DATE(YEAR($H22),MONTH($H22)+$G22*2,1),AT$3=DATE(YEAR($H22),MONTH($H22)+$G22*3,1),AT$3=DATE(YEAR($H22),MONTH($H22)+$G22*4,1),AT$3=DATE(YEAR($H22),MONTH($H22)+$G22*5,1),AT$3=DATE(YEAR($H22),MONTH($H22)+$G22*6,1),AT$3=DATE(YEAR($H22),MONTH($H22)+$G22*7,1),AT$3=DATE(YEAR($H22),MONTH($H22)+$G22*8,1),AT$3=DATE(YEAR($H22),MONTH($H22)+$G22*9,1),AT$3=DATE(YEAR($H22),MONTH($H22)+$G22*10,1)),$F22*тех!BH$10*тех!BH$6,)</f>
        <v>0</v>
      </c>
      <c r="AU22" s="64">
        <f>IF(OR(AU$3=DATE(YEAR($H22),MONTH($H22)+$G22,1),AU$3=DATE(YEAR($H22),MONTH($H22)+$G22*2,1),AU$3=DATE(YEAR($H22),MONTH($H22)+$G22*3,1),AU$3=DATE(YEAR($H22),MONTH($H22)+$G22*4,1),AU$3=DATE(YEAR($H22),MONTH($H22)+$G22*5,1),AU$3=DATE(YEAR($H22),MONTH($H22)+$G22*6,1),AU$3=DATE(YEAR($H22),MONTH($H22)+$G22*7,1),AU$3=DATE(YEAR($H22),MONTH($H22)+$G22*8,1),AU$3=DATE(YEAR($H22),MONTH($H22)+$G22*9,1),AU$3=DATE(YEAR($H22),MONTH($H22)+$G22*10,1)),$F22*тех!BI$10*тех!BI$6,)</f>
        <v>0</v>
      </c>
      <c r="AV22" s="64">
        <f>IF(OR(AV$3=DATE(YEAR($H22),MONTH($H22)+$G22,1),AV$3=DATE(YEAR($H22),MONTH($H22)+$G22*2,1),AV$3=DATE(YEAR($H22),MONTH($H22)+$G22*3,1),AV$3=DATE(YEAR($H22),MONTH($H22)+$G22*4,1),AV$3=DATE(YEAR($H22),MONTH($H22)+$G22*5,1),AV$3=DATE(YEAR($H22),MONTH($H22)+$G22*6,1),AV$3=DATE(YEAR($H22),MONTH($H22)+$G22*7,1),AV$3=DATE(YEAR($H22),MONTH($H22)+$G22*8,1),AV$3=DATE(YEAR($H22),MONTH($H22)+$G22*9,1),AV$3=DATE(YEAR($H22),MONTH($H22)+$G22*10,1)),$F22*тех!BJ$10*тех!BJ$6,)</f>
        <v>0</v>
      </c>
      <c r="AW22" s="64">
        <f>IF(OR(AW$3=DATE(YEAR($H22),MONTH($H22)+$G22,1),AW$3=DATE(YEAR($H22),MONTH($H22)+$G22*2,1),AW$3=DATE(YEAR($H22),MONTH($H22)+$G22*3,1),AW$3=DATE(YEAR($H22),MONTH($H22)+$G22*4,1),AW$3=DATE(YEAR($H22),MONTH($H22)+$G22*5,1),AW$3=DATE(YEAR($H22),MONTH($H22)+$G22*6,1),AW$3=DATE(YEAR($H22),MONTH($H22)+$G22*7,1),AW$3=DATE(YEAR($H22),MONTH($H22)+$G22*8,1),AW$3=DATE(YEAR($H22),MONTH($H22)+$G22*9,1),AW$3=DATE(YEAR($H22),MONTH($H22)+$G22*10,1)),$F22*тех!BK$10*тех!BK$6,)</f>
        <v>0</v>
      </c>
      <c r="AX22" s="64">
        <f>IF(OR(AX$3=DATE(YEAR($H22),MONTH($H22)+$G22,1),AX$3=DATE(YEAR($H22),MONTH($H22)+$G22*2,1),AX$3=DATE(YEAR($H22),MONTH($H22)+$G22*3,1),AX$3=DATE(YEAR($H22),MONTH($H22)+$G22*4,1),AX$3=DATE(YEAR($H22),MONTH($H22)+$G22*5,1),AX$3=DATE(YEAR($H22),MONTH($H22)+$G22*6,1),AX$3=DATE(YEAR($H22),MONTH($H22)+$G22*7,1),AX$3=DATE(YEAR($H22),MONTH($H22)+$G22*8,1),AX$3=DATE(YEAR($H22),MONTH($H22)+$G22*9,1),AX$3=DATE(YEAR($H22),MONTH($H22)+$G22*10,1)),$F22*тех!BL$10*тех!BL$6,)</f>
        <v>0</v>
      </c>
      <c r="AY22" s="64">
        <f>IF(OR(AY$3=DATE(YEAR($H22),MONTH($H22)+$G22,1),AY$3=DATE(YEAR($H22),MONTH($H22)+$G22*2,1),AY$3=DATE(YEAR($H22),MONTH($H22)+$G22*3,1),AY$3=DATE(YEAR($H22),MONTH($H22)+$G22*4,1),AY$3=DATE(YEAR($H22),MONTH($H22)+$G22*5,1),AY$3=DATE(YEAR($H22),MONTH($H22)+$G22*6,1),AY$3=DATE(YEAR($H22),MONTH($H22)+$G22*7,1),AY$3=DATE(YEAR($H22),MONTH($H22)+$G22*8,1),AY$3=DATE(YEAR($H22),MONTH($H22)+$G22*9,1),AY$3=DATE(YEAR($H22),MONTH($H22)+$G22*10,1)),$F22*тех!BM$10*тех!BM$6,)</f>
        <v>0</v>
      </c>
      <c r="AZ22" s="64">
        <f>IF(OR(AZ$3=DATE(YEAR($H22),MONTH($H22)+$G22,1),AZ$3=DATE(YEAR($H22),MONTH($H22)+$G22*2,1),AZ$3=DATE(YEAR($H22),MONTH($H22)+$G22*3,1),AZ$3=DATE(YEAR($H22),MONTH($H22)+$G22*4,1),AZ$3=DATE(YEAR($H22),MONTH($H22)+$G22*5,1),AZ$3=DATE(YEAR($H22),MONTH($H22)+$G22*6,1),AZ$3=DATE(YEAR($H22),MONTH($H22)+$G22*7,1),AZ$3=DATE(YEAR($H22),MONTH($H22)+$G22*8,1),AZ$3=DATE(YEAR($H22),MONTH($H22)+$G22*9,1),AZ$3=DATE(YEAR($H22),MONTH($H22)+$G22*10,1)),$F22*тех!BN$10*тех!BN$6,)</f>
        <v>0</v>
      </c>
      <c r="BA22" s="64">
        <f>IF(OR(BA$3=DATE(YEAR($H22),MONTH($H22)+$G22,1),BA$3=DATE(YEAR($H22),MONTH($H22)+$G22*2,1),BA$3=DATE(YEAR($H22),MONTH($H22)+$G22*3,1),BA$3=DATE(YEAR($H22),MONTH($H22)+$G22*4,1),BA$3=DATE(YEAR($H22),MONTH($H22)+$G22*5,1),BA$3=DATE(YEAR($H22),MONTH($H22)+$G22*6,1),BA$3=DATE(YEAR($H22),MONTH($H22)+$G22*7,1),BA$3=DATE(YEAR($H22),MONTH($H22)+$G22*8,1),BA$3=DATE(YEAR($H22),MONTH($H22)+$G22*9,1),BA$3=DATE(YEAR($H22),MONTH($H22)+$G22*10,1)),$F22*тех!BO$10*тех!BO$6,)</f>
        <v>0</v>
      </c>
      <c r="BB22" s="64">
        <f>IF(OR(BB$3=DATE(YEAR($H22),MONTH($H22)+$G22,1),BB$3=DATE(YEAR($H22),MONTH($H22)+$G22*2,1),BB$3=DATE(YEAR($H22),MONTH($H22)+$G22*3,1),BB$3=DATE(YEAR($H22),MONTH($H22)+$G22*4,1),BB$3=DATE(YEAR($H22),MONTH($H22)+$G22*5,1),BB$3=DATE(YEAR($H22),MONTH($H22)+$G22*6,1),BB$3=DATE(YEAR($H22),MONTH($H22)+$G22*7,1),BB$3=DATE(YEAR($H22),MONTH($H22)+$G22*8,1),BB$3=DATE(YEAR($H22),MONTH($H22)+$G22*9,1),BB$3=DATE(YEAR($H22),MONTH($H22)+$G22*10,1)),$F22*тех!BP$10*тех!BP$6,)</f>
        <v>0</v>
      </c>
      <c r="BC22" s="64">
        <f>IF(OR(BC$3=DATE(YEAR($H22),MONTH($H22)+$G22,1),BC$3=DATE(YEAR($H22),MONTH($H22)+$G22*2,1),BC$3=DATE(YEAR($H22),MONTH($H22)+$G22*3,1),BC$3=DATE(YEAR($H22),MONTH($H22)+$G22*4,1),BC$3=DATE(YEAR($H22),MONTH($H22)+$G22*5,1),BC$3=DATE(YEAR($H22),MONTH($H22)+$G22*6,1),BC$3=DATE(YEAR($H22),MONTH($H22)+$G22*7,1),BC$3=DATE(YEAR($H22),MONTH($H22)+$G22*8,1),BC$3=DATE(YEAR($H22),MONTH($H22)+$G22*9,1),BC$3=DATE(YEAR($H22),MONTH($H22)+$G22*10,1)),$F22*тех!BQ$10*тех!BQ$6,)</f>
        <v>0</v>
      </c>
      <c r="BD22" s="64">
        <f>IF(OR(BD$3=DATE(YEAR($H22),MONTH($H22)+$G22,1),BD$3=DATE(YEAR($H22),MONTH($H22)+$G22*2,1),BD$3=DATE(YEAR($H22),MONTH($H22)+$G22*3,1),BD$3=DATE(YEAR($H22),MONTH($H22)+$G22*4,1),BD$3=DATE(YEAR($H22),MONTH($H22)+$G22*5,1),BD$3=DATE(YEAR($H22),MONTH($H22)+$G22*6,1),BD$3=DATE(YEAR($H22),MONTH($H22)+$G22*7,1),BD$3=DATE(YEAR($H22),MONTH($H22)+$G22*8,1),BD$3=DATE(YEAR($H22),MONTH($H22)+$G22*9,1),BD$3=DATE(YEAR($H22),MONTH($H22)+$G22*10,1)),$F22*тех!BR$10*тех!BR$6,)</f>
        <v>0</v>
      </c>
      <c r="BE22" s="64">
        <f>IF(OR(BE$3=DATE(YEAR($H22),MONTH($H22)+$G22,1),BE$3=DATE(YEAR($H22),MONTH($H22)+$G22*2,1),BE$3=DATE(YEAR($H22),MONTH($H22)+$G22*3,1),BE$3=DATE(YEAR($H22),MONTH($H22)+$G22*4,1),BE$3=DATE(YEAR($H22),MONTH($H22)+$G22*5,1),BE$3=DATE(YEAR($H22),MONTH($H22)+$G22*6,1),BE$3=DATE(YEAR($H22),MONTH($H22)+$G22*7,1),BE$3=DATE(YEAR($H22),MONTH($H22)+$G22*8,1),BE$3=DATE(YEAR($H22),MONTH($H22)+$G22*9,1),BE$3=DATE(YEAR($H22),MONTH($H22)+$G22*10,1)),$F22*тех!BS$10*тех!BS$6,)</f>
        <v>0</v>
      </c>
      <c r="BF22" s="64">
        <f>IF(OR(BF$3=DATE(YEAR($H22),MONTH($H22)+$G22,1),BF$3=DATE(YEAR($H22),MONTH($H22)+$G22*2,1),BF$3=DATE(YEAR($H22),MONTH($H22)+$G22*3,1),BF$3=DATE(YEAR($H22),MONTH($H22)+$G22*4,1),BF$3=DATE(YEAR($H22),MONTH($H22)+$G22*5,1),BF$3=DATE(YEAR($H22),MONTH($H22)+$G22*6,1),BF$3=DATE(YEAR($H22),MONTH($H22)+$G22*7,1),BF$3=DATE(YEAR($H22),MONTH($H22)+$G22*8,1),BF$3=DATE(YEAR($H22),MONTH($H22)+$G22*9,1),BF$3=DATE(YEAR($H22),MONTH($H22)+$G22*10,1)),$F22*тех!BT$10*тех!BT$6,)</f>
        <v>0</v>
      </c>
      <c r="BG22" s="64">
        <f>IF(OR(BG$3=DATE(YEAR($H22),MONTH($H22)+$G22,1),BG$3=DATE(YEAR($H22),MONTH($H22)+$G22*2,1),BG$3=DATE(YEAR($H22),MONTH($H22)+$G22*3,1),BG$3=DATE(YEAR($H22),MONTH($H22)+$G22*4,1),BG$3=DATE(YEAR($H22),MONTH($H22)+$G22*5,1),BG$3=DATE(YEAR($H22),MONTH($H22)+$G22*6,1),BG$3=DATE(YEAR($H22),MONTH($H22)+$G22*7,1),BG$3=DATE(YEAR($H22),MONTH($H22)+$G22*8,1),BG$3=DATE(YEAR($H22),MONTH($H22)+$G22*9,1),BG$3=DATE(YEAR($H22),MONTH($H22)+$G22*10,1)),$F22*тех!BU$10*тех!BU$6,)</f>
        <v>0</v>
      </c>
      <c r="BH22" s="64">
        <f>IF(OR(BH$3=DATE(YEAR($H22),MONTH($H22)+$G22,1),BH$3=DATE(YEAR($H22),MONTH($H22)+$G22*2,1),BH$3=DATE(YEAR($H22),MONTH($H22)+$G22*3,1),BH$3=DATE(YEAR($H22),MONTH($H22)+$G22*4,1),BH$3=DATE(YEAR($H22),MONTH($H22)+$G22*5,1),BH$3=DATE(YEAR($H22),MONTH($H22)+$G22*6,1),BH$3=DATE(YEAR($H22),MONTH($H22)+$G22*7,1),BH$3=DATE(YEAR($H22),MONTH($H22)+$G22*8,1),BH$3=DATE(YEAR($H22),MONTH($H22)+$G22*9,1),BH$3=DATE(YEAR($H22),MONTH($H22)+$G22*10,1)),$F22*тех!BV$10*тех!BV$6,)</f>
        <v>0</v>
      </c>
      <c r="BI22" s="64">
        <f>IF(OR(BI$3=DATE(YEAR($H22),MONTH($H22)+$G22,1),BI$3=DATE(YEAR($H22),MONTH($H22)+$G22*2,1),BI$3=DATE(YEAR($H22),MONTH($H22)+$G22*3,1),BI$3=DATE(YEAR($H22),MONTH($H22)+$G22*4,1),BI$3=DATE(YEAR($H22),MONTH($H22)+$G22*5,1),BI$3=DATE(YEAR($H22),MONTH($H22)+$G22*6,1),BI$3=DATE(YEAR($H22),MONTH($H22)+$G22*7,1),BI$3=DATE(YEAR($H22),MONTH($H22)+$G22*8,1),BI$3=DATE(YEAR($H22),MONTH($H22)+$G22*9,1),BI$3=DATE(YEAR($H22),MONTH($H22)+$G22*10,1)),$F22*тех!BW$10*тех!BW$6,)</f>
        <v>0</v>
      </c>
      <c r="BJ22" s="64">
        <f>IF(OR(BJ$3=DATE(YEAR($H22),MONTH($H22)+$G22,1),BJ$3=DATE(YEAR($H22),MONTH($H22)+$G22*2,1),BJ$3=DATE(YEAR($H22),MONTH($H22)+$G22*3,1),BJ$3=DATE(YEAR($H22),MONTH($H22)+$G22*4,1),BJ$3=DATE(YEAR($H22),MONTH($H22)+$G22*5,1),BJ$3=DATE(YEAR($H22),MONTH($H22)+$G22*6,1),BJ$3=DATE(YEAR($H22),MONTH($H22)+$G22*7,1),BJ$3=DATE(YEAR($H22),MONTH($H22)+$G22*8,1),BJ$3=DATE(YEAR($H22),MONTH($H22)+$G22*9,1),BJ$3=DATE(YEAR($H22),MONTH($H22)+$G22*10,1)),$F22*тех!BX$10*тех!BX$6,)</f>
        <v>0</v>
      </c>
      <c r="BK22" s="64">
        <f>IF(OR(BK$3=DATE(YEAR($H22),MONTH($H22)+$G22,1),BK$3=DATE(YEAR($H22),MONTH($H22)+$G22*2,1),BK$3=DATE(YEAR($H22),MONTH($H22)+$G22*3,1),BK$3=DATE(YEAR($H22),MONTH($H22)+$G22*4,1),BK$3=DATE(YEAR($H22),MONTH($H22)+$G22*5,1),BK$3=DATE(YEAR($H22),MONTH($H22)+$G22*6,1),BK$3=DATE(YEAR($H22),MONTH($H22)+$G22*7,1),BK$3=DATE(YEAR($H22),MONTH($H22)+$G22*8,1),BK$3=DATE(YEAR($H22),MONTH($H22)+$G22*9,1),BK$3=DATE(YEAR($H22),MONTH($H22)+$G22*10,1)),$F22*тех!BY$10*тех!BY$6,)</f>
        <v>0</v>
      </c>
      <c r="BL22" s="64">
        <f>IF(OR(BL$3=DATE(YEAR($H22),MONTH($H22)+$G22,1),BL$3=DATE(YEAR($H22),MONTH($H22)+$G22*2,1),BL$3=DATE(YEAR($H22),MONTH($H22)+$G22*3,1),BL$3=DATE(YEAR($H22),MONTH($H22)+$G22*4,1),BL$3=DATE(YEAR($H22),MONTH($H22)+$G22*5,1),BL$3=DATE(YEAR($H22),MONTH($H22)+$G22*6,1),BL$3=DATE(YEAR($H22),MONTH($H22)+$G22*7,1),BL$3=DATE(YEAR($H22),MONTH($H22)+$G22*8,1),BL$3=DATE(YEAR($H22),MONTH($H22)+$G22*9,1),BL$3=DATE(YEAR($H22),MONTH($H22)+$G22*10,1)),$F22*тех!BZ$10*тех!BZ$6,)</f>
        <v>0</v>
      </c>
      <c r="BM22" s="64">
        <f>IF(OR(BM$3=DATE(YEAR($H22),MONTH($H22)+$G22,1),BM$3=DATE(YEAR($H22),MONTH($H22)+$G22*2,1),BM$3=DATE(YEAR($H22),MONTH($H22)+$G22*3,1),BM$3=DATE(YEAR($H22),MONTH($H22)+$G22*4,1),BM$3=DATE(YEAR($H22),MONTH($H22)+$G22*5,1),BM$3=DATE(YEAR($H22),MONTH($H22)+$G22*6,1),BM$3=DATE(YEAR($H22),MONTH($H22)+$G22*7,1),BM$3=DATE(YEAR($H22),MONTH($H22)+$G22*8,1),BM$3=DATE(YEAR($H22),MONTH($H22)+$G22*9,1),BM$3=DATE(YEAR($H22),MONTH($H22)+$G22*10,1)),$F22*тех!CA$10*тех!CA$6,)</f>
        <v>0</v>
      </c>
      <c r="BN22" s="64">
        <f>IF(OR(BN$3=DATE(YEAR($H22),MONTH($H22)+$G22,1),BN$3=DATE(YEAR($H22),MONTH($H22)+$G22*2,1),BN$3=DATE(YEAR($H22),MONTH($H22)+$G22*3,1),BN$3=DATE(YEAR($H22),MONTH($H22)+$G22*4,1),BN$3=DATE(YEAR($H22),MONTH($H22)+$G22*5,1),BN$3=DATE(YEAR($H22),MONTH($H22)+$G22*6,1),BN$3=DATE(YEAR($H22),MONTH($H22)+$G22*7,1),BN$3=DATE(YEAR($H22),MONTH($H22)+$G22*8,1),BN$3=DATE(YEAR($H22),MONTH($H22)+$G22*9,1),BN$3=DATE(YEAR($H22),MONTH($H22)+$G22*10,1)),$F22*тех!CB$10*тех!CB$6,)</f>
        <v>0</v>
      </c>
      <c r="BO22" s="64">
        <f>IF(OR(BO$3=DATE(YEAR($H22),MONTH($H22)+$G22,1),BO$3=DATE(YEAR($H22),MONTH($H22)+$G22*2,1),BO$3=DATE(YEAR($H22),MONTH($H22)+$G22*3,1),BO$3=DATE(YEAR($H22),MONTH($H22)+$G22*4,1),BO$3=DATE(YEAR($H22),MONTH($H22)+$G22*5,1),BO$3=DATE(YEAR($H22),MONTH($H22)+$G22*6,1),BO$3=DATE(YEAR($H22),MONTH($H22)+$G22*7,1),BO$3=DATE(YEAR($H22),MONTH($H22)+$G22*8,1),BO$3=DATE(YEAR($H22),MONTH($H22)+$G22*9,1),BO$3=DATE(YEAR($H22),MONTH($H22)+$G22*10,1)),$F22*тех!CC$10*тех!CC$6,)</f>
        <v>0</v>
      </c>
      <c r="BP22" s="64">
        <f>IF(OR(BP$3=DATE(YEAR($H22),MONTH($H22)+$G22,1),BP$3=DATE(YEAR($H22),MONTH($H22)+$G22*2,1),BP$3=DATE(YEAR($H22),MONTH($H22)+$G22*3,1),BP$3=DATE(YEAR($H22),MONTH($H22)+$G22*4,1),BP$3=DATE(YEAR($H22),MONTH($H22)+$G22*5,1),BP$3=DATE(YEAR($H22),MONTH($H22)+$G22*6,1),BP$3=DATE(YEAR($H22),MONTH($H22)+$G22*7,1),BP$3=DATE(YEAR($H22),MONTH($H22)+$G22*8,1),BP$3=DATE(YEAR($H22),MONTH($H22)+$G22*9,1),BP$3=DATE(YEAR($H22),MONTH($H22)+$G22*10,1)),$F22*тех!CD$10*тех!CD$6,)</f>
        <v>0</v>
      </c>
      <c r="BQ22" s="64">
        <f>IF(OR(BQ$3=DATE(YEAR($H22),MONTH($H22)+$G22,1),BQ$3=DATE(YEAR($H22),MONTH($H22)+$G22*2,1),BQ$3=DATE(YEAR($H22),MONTH($H22)+$G22*3,1),BQ$3=DATE(YEAR($H22),MONTH($H22)+$G22*4,1),BQ$3=DATE(YEAR($H22),MONTH($H22)+$G22*5,1),BQ$3=DATE(YEAR($H22),MONTH($H22)+$G22*6,1),BQ$3=DATE(YEAR($H22),MONTH($H22)+$G22*7,1),BQ$3=DATE(YEAR($H22),MONTH($H22)+$G22*8,1),BQ$3=DATE(YEAR($H22),MONTH($H22)+$G22*9,1),BQ$3=DATE(YEAR($H22),MONTH($H22)+$G22*10,1)),$F22*тех!CE$10*тех!CE$6,)</f>
        <v>0</v>
      </c>
    </row>
    <row r="23" spans="2:69">
      <c r="B23" s="3">
        <v>17</v>
      </c>
      <c r="C23" s="19" t="s">
        <v>704</v>
      </c>
      <c r="D23" s="23">
        <v>40</v>
      </c>
      <c r="E23" s="19"/>
      <c r="F23" s="76">
        <f t="shared" si="1"/>
        <v>0</v>
      </c>
      <c r="G23" s="19">
        <v>12</v>
      </c>
      <c r="H23" s="20">
        <f>Параметры!$C$11</f>
        <v>42370</v>
      </c>
      <c r="J23" s="76">
        <f>IF($H23=J$3,$F23,)*тех!X$6</f>
        <v>0</v>
      </c>
      <c r="K23" s="76">
        <f>IF($H23=K$3,$F23,)*тех!Y$6</f>
        <v>0</v>
      </c>
      <c r="L23" s="76">
        <f>IF($H23=L$3,$F23,)*тех!Z$6</f>
        <v>0</v>
      </c>
      <c r="M23" s="76">
        <f>IF($H23=M$3,$F23,)*тех!AA$6</f>
        <v>0</v>
      </c>
      <c r="N23" s="76">
        <f>IF($H23=N$3,$F23,)*тех!AB$6</f>
        <v>0</v>
      </c>
      <c r="O23" s="76">
        <f>IF($H23=O$3,$F23,)*тех!AC$6</f>
        <v>0</v>
      </c>
      <c r="P23" s="64">
        <f>IF(OR(P$3=DATE(YEAR($H23),MONTH($H23)+$G23,1),P$3=DATE(YEAR($H23),MONTH($H23)+$G23*2,1),P$3=DATE(YEAR($H23),MONTH($H23)+$G23*3,1),P$3=DATE(YEAR($H23),MONTH($H23)+$G23*4,1),P$3=DATE(YEAR($H23),MONTH($H23)+$G23*5,1),P$3=DATE(YEAR($H23),MONTH($H23)+$G23*6,1),P$3=DATE(YEAR($H23),MONTH($H23)+$G23*7,1),P$3=DATE(YEAR($H23),MONTH($H23)+$G23*8,1),P$3=DATE(YEAR($H23),MONTH($H23)+$G23*9,1),P$3=DATE(YEAR($H23),MONTH($H23)+$G23*10,1)),$F23*тех!AD$10*тех!AD$6,)</f>
        <v>0</v>
      </c>
      <c r="Q23" s="64">
        <f>IF(OR(Q$3=DATE(YEAR($H23),MONTH($H23)+$G23,1),Q$3=DATE(YEAR($H23),MONTH($H23)+$G23*2,1),Q$3=DATE(YEAR($H23),MONTH($H23)+$G23*3,1),Q$3=DATE(YEAR($H23),MONTH($H23)+$G23*4,1),Q$3=DATE(YEAR($H23),MONTH($H23)+$G23*5,1),Q$3=DATE(YEAR($H23),MONTH($H23)+$G23*6,1),Q$3=DATE(YEAR($H23),MONTH($H23)+$G23*7,1),Q$3=DATE(YEAR($H23),MONTH($H23)+$G23*8,1),Q$3=DATE(YEAR($H23),MONTH($H23)+$G23*9,1),Q$3=DATE(YEAR($H23),MONTH($H23)+$G23*10,1)),$F23*тех!AE$10*тех!AE$6,)</f>
        <v>0</v>
      </c>
      <c r="R23" s="64">
        <f>IF(OR(R$3=DATE(YEAR($H23),MONTH($H23)+$G23,1),R$3=DATE(YEAR($H23),MONTH($H23)+$G23*2,1),R$3=DATE(YEAR($H23),MONTH($H23)+$G23*3,1),R$3=DATE(YEAR($H23),MONTH($H23)+$G23*4,1),R$3=DATE(YEAR($H23),MONTH($H23)+$G23*5,1),R$3=DATE(YEAR($H23),MONTH($H23)+$G23*6,1),R$3=DATE(YEAR($H23),MONTH($H23)+$G23*7,1),R$3=DATE(YEAR($H23),MONTH($H23)+$G23*8,1),R$3=DATE(YEAR($H23),MONTH($H23)+$G23*9,1),R$3=DATE(YEAR($H23),MONTH($H23)+$G23*10,1)),$F23*тех!AF$10*тех!AF$6,)</f>
        <v>0</v>
      </c>
      <c r="S23" s="64">
        <f>IF(OR(S$3=DATE(YEAR($H23),MONTH($H23)+$G23,1),S$3=DATE(YEAR($H23),MONTH($H23)+$G23*2,1),S$3=DATE(YEAR($H23),MONTH($H23)+$G23*3,1),S$3=DATE(YEAR($H23),MONTH($H23)+$G23*4,1),S$3=DATE(YEAR($H23),MONTH($H23)+$G23*5,1),S$3=DATE(YEAR($H23),MONTH($H23)+$G23*6,1),S$3=DATE(YEAR($H23),MONTH($H23)+$G23*7,1),S$3=DATE(YEAR($H23),MONTH($H23)+$G23*8,1),S$3=DATE(YEAR($H23),MONTH($H23)+$G23*9,1),S$3=DATE(YEAR($H23),MONTH($H23)+$G23*10,1)),$F23*тех!AG$10*тех!AG$6,)</f>
        <v>0</v>
      </c>
      <c r="T23" s="64">
        <f>IF(OR(T$3=DATE(YEAR($H23),MONTH($H23)+$G23,1),T$3=DATE(YEAR($H23),MONTH($H23)+$G23*2,1),T$3=DATE(YEAR($H23),MONTH($H23)+$G23*3,1),T$3=DATE(YEAR($H23),MONTH($H23)+$G23*4,1),T$3=DATE(YEAR($H23),MONTH($H23)+$G23*5,1),T$3=DATE(YEAR($H23),MONTH($H23)+$G23*6,1),T$3=DATE(YEAR($H23),MONTH($H23)+$G23*7,1),T$3=DATE(YEAR($H23),MONTH($H23)+$G23*8,1),T$3=DATE(YEAR($H23),MONTH($H23)+$G23*9,1),T$3=DATE(YEAR($H23),MONTH($H23)+$G23*10,1)),$F23*тех!AH$10*тех!AH$6,)</f>
        <v>0</v>
      </c>
      <c r="U23" s="64">
        <f>IF(OR(U$3=DATE(YEAR($H23),MONTH($H23)+$G23,1),U$3=DATE(YEAR($H23),MONTH($H23)+$G23*2,1),U$3=DATE(YEAR($H23),MONTH($H23)+$G23*3,1),U$3=DATE(YEAR($H23),MONTH($H23)+$G23*4,1),U$3=DATE(YEAR($H23),MONTH($H23)+$G23*5,1),U$3=DATE(YEAR($H23),MONTH($H23)+$G23*6,1),U$3=DATE(YEAR($H23),MONTH($H23)+$G23*7,1),U$3=DATE(YEAR($H23),MONTH($H23)+$G23*8,1),U$3=DATE(YEAR($H23),MONTH($H23)+$G23*9,1),U$3=DATE(YEAR($H23),MONTH($H23)+$G23*10,1)),$F23*тех!AI$10*тех!AI$6,)</f>
        <v>0</v>
      </c>
      <c r="V23" s="64">
        <f>IF(OR(V$3=DATE(YEAR($H23),MONTH($H23)+$G23,1),V$3=DATE(YEAR($H23),MONTH($H23)+$G23*2,1),V$3=DATE(YEAR($H23),MONTH($H23)+$G23*3,1),V$3=DATE(YEAR($H23),MONTH($H23)+$G23*4,1),V$3=DATE(YEAR($H23),MONTH($H23)+$G23*5,1),V$3=DATE(YEAR($H23),MONTH($H23)+$G23*6,1),V$3=DATE(YEAR($H23),MONTH($H23)+$G23*7,1),V$3=DATE(YEAR($H23),MONTH($H23)+$G23*8,1),V$3=DATE(YEAR($H23),MONTH($H23)+$G23*9,1),V$3=DATE(YEAR($H23),MONTH($H23)+$G23*10,1)),$F23*тех!AJ$10*тех!AJ$6,)</f>
        <v>0</v>
      </c>
      <c r="W23" s="64">
        <f>IF(OR(W$3=DATE(YEAR($H23),MONTH($H23)+$G23,1),W$3=DATE(YEAR($H23),MONTH($H23)+$G23*2,1),W$3=DATE(YEAR($H23),MONTH($H23)+$G23*3,1),W$3=DATE(YEAR($H23),MONTH($H23)+$G23*4,1),W$3=DATE(YEAR($H23),MONTH($H23)+$G23*5,1),W$3=DATE(YEAR($H23),MONTH($H23)+$G23*6,1),W$3=DATE(YEAR($H23),MONTH($H23)+$G23*7,1),W$3=DATE(YEAR($H23),MONTH($H23)+$G23*8,1),W$3=DATE(YEAR($H23),MONTH($H23)+$G23*9,1),W$3=DATE(YEAR($H23),MONTH($H23)+$G23*10,1)),$F23*тех!AK$10*тех!AK$6,)</f>
        <v>0</v>
      </c>
      <c r="X23" s="64">
        <f>IF(OR(X$3=DATE(YEAR($H23),MONTH($H23)+$G23,1),X$3=DATE(YEAR($H23),MONTH($H23)+$G23*2,1),X$3=DATE(YEAR($H23),MONTH($H23)+$G23*3,1),X$3=DATE(YEAR($H23),MONTH($H23)+$G23*4,1),X$3=DATE(YEAR($H23),MONTH($H23)+$G23*5,1),X$3=DATE(YEAR($H23),MONTH($H23)+$G23*6,1),X$3=DATE(YEAR($H23),MONTH($H23)+$G23*7,1),X$3=DATE(YEAR($H23),MONTH($H23)+$G23*8,1),X$3=DATE(YEAR($H23),MONTH($H23)+$G23*9,1),X$3=DATE(YEAR($H23),MONTH($H23)+$G23*10,1)),$F23*тех!AL$10*тех!AL$6,)</f>
        <v>0</v>
      </c>
      <c r="Y23" s="64">
        <f>IF(OR(Y$3=DATE(YEAR($H23),MONTH($H23)+$G23,1),Y$3=DATE(YEAR($H23),MONTH($H23)+$G23*2,1),Y$3=DATE(YEAR($H23),MONTH($H23)+$G23*3,1),Y$3=DATE(YEAR($H23),MONTH($H23)+$G23*4,1),Y$3=DATE(YEAR($H23),MONTH($H23)+$G23*5,1),Y$3=DATE(YEAR($H23),MONTH($H23)+$G23*6,1),Y$3=DATE(YEAR($H23),MONTH($H23)+$G23*7,1),Y$3=DATE(YEAR($H23),MONTH($H23)+$G23*8,1),Y$3=DATE(YEAR($H23),MONTH($H23)+$G23*9,1),Y$3=DATE(YEAR($H23),MONTH($H23)+$G23*10,1)),$F23*тех!AM$10*тех!AM$6,)</f>
        <v>0</v>
      </c>
      <c r="Z23" s="64">
        <f>IF(OR(Z$3=DATE(YEAR($H23),MONTH($H23)+$G23,1),Z$3=DATE(YEAR($H23),MONTH($H23)+$G23*2,1),Z$3=DATE(YEAR($H23),MONTH($H23)+$G23*3,1),Z$3=DATE(YEAR($H23),MONTH($H23)+$G23*4,1),Z$3=DATE(YEAR($H23),MONTH($H23)+$G23*5,1),Z$3=DATE(YEAR($H23),MONTH($H23)+$G23*6,1),Z$3=DATE(YEAR($H23),MONTH($H23)+$G23*7,1),Z$3=DATE(YEAR($H23),MONTH($H23)+$G23*8,1),Z$3=DATE(YEAR($H23),MONTH($H23)+$G23*9,1),Z$3=DATE(YEAR($H23),MONTH($H23)+$G23*10,1)),$F23*тех!AN$10*тех!AN$6,)</f>
        <v>0</v>
      </c>
      <c r="AA23" s="64">
        <f>IF(OR(AA$3=DATE(YEAR($H23),MONTH($H23)+$G23,1),AA$3=DATE(YEAR($H23),MONTH($H23)+$G23*2,1),AA$3=DATE(YEAR($H23),MONTH($H23)+$G23*3,1),AA$3=DATE(YEAR($H23),MONTH($H23)+$G23*4,1),AA$3=DATE(YEAR($H23),MONTH($H23)+$G23*5,1),AA$3=DATE(YEAR($H23),MONTH($H23)+$G23*6,1),AA$3=DATE(YEAR($H23),MONTH($H23)+$G23*7,1),AA$3=DATE(YEAR($H23),MONTH($H23)+$G23*8,1),AA$3=DATE(YEAR($H23),MONTH($H23)+$G23*9,1),AA$3=DATE(YEAR($H23),MONTH($H23)+$G23*10,1)),$F23*тех!AO$10*тех!AO$6,)</f>
        <v>0</v>
      </c>
      <c r="AB23" s="64">
        <f>IF(OR(AB$3=DATE(YEAR($H23),MONTH($H23)+$G23,1),AB$3=DATE(YEAR($H23),MONTH($H23)+$G23*2,1),AB$3=DATE(YEAR($H23),MONTH($H23)+$G23*3,1),AB$3=DATE(YEAR($H23),MONTH($H23)+$G23*4,1),AB$3=DATE(YEAR($H23),MONTH($H23)+$G23*5,1),AB$3=DATE(YEAR($H23),MONTH($H23)+$G23*6,1),AB$3=DATE(YEAR($H23),MONTH($H23)+$G23*7,1),AB$3=DATE(YEAR($H23),MONTH($H23)+$G23*8,1),AB$3=DATE(YEAR($H23),MONTH($H23)+$G23*9,1),AB$3=DATE(YEAR($H23),MONTH($H23)+$G23*10,1)),$F23*тех!AP$10*тех!AP$6,)</f>
        <v>0</v>
      </c>
      <c r="AC23" s="64">
        <f>IF(OR(AC$3=DATE(YEAR($H23),MONTH($H23)+$G23,1),AC$3=DATE(YEAR($H23),MONTH($H23)+$G23*2,1),AC$3=DATE(YEAR($H23),MONTH($H23)+$G23*3,1),AC$3=DATE(YEAR($H23),MONTH($H23)+$G23*4,1),AC$3=DATE(YEAR($H23),MONTH($H23)+$G23*5,1),AC$3=DATE(YEAR($H23),MONTH($H23)+$G23*6,1),AC$3=DATE(YEAR($H23),MONTH($H23)+$G23*7,1),AC$3=DATE(YEAR($H23),MONTH($H23)+$G23*8,1),AC$3=DATE(YEAR($H23),MONTH($H23)+$G23*9,1),AC$3=DATE(YEAR($H23),MONTH($H23)+$G23*10,1)),$F23*тех!AQ$10*тех!AQ$6,)</f>
        <v>0</v>
      </c>
      <c r="AD23" s="64">
        <f>IF(OR(AD$3=DATE(YEAR($H23),MONTH($H23)+$G23,1),AD$3=DATE(YEAR($H23),MONTH($H23)+$G23*2,1),AD$3=DATE(YEAR($H23),MONTH($H23)+$G23*3,1),AD$3=DATE(YEAR($H23),MONTH($H23)+$G23*4,1),AD$3=DATE(YEAR($H23),MONTH($H23)+$G23*5,1),AD$3=DATE(YEAR($H23),MONTH($H23)+$G23*6,1),AD$3=DATE(YEAR($H23),MONTH($H23)+$G23*7,1),AD$3=DATE(YEAR($H23),MONTH($H23)+$G23*8,1),AD$3=DATE(YEAR($H23),MONTH($H23)+$G23*9,1),AD$3=DATE(YEAR($H23),MONTH($H23)+$G23*10,1)),$F23*тех!AR$10*тех!AR$6,)</f>
        <v>0</v>
      </c>
      <c r="AE23" s="64">
        <f>IF(OR(AE$3=DATE(YEAR($H23),MONTH($H23)+$G23,1),AE$3=DATE(YEAR($H23),MONTH($H23)+$G23*2,1),AE$3=DATE(YEAR($H23),MONTH($H23)+$G23*3,1),AE$3=DATE(YEAR($H23),MONTH($H23)+$G23*4,1),AE$3=DATE(YEAR($H23),MONTH($H23)+$G23*5,1),AE$3=DATE(YEAR($H23),MONTH($H23)+$G23*6,1),AE$3=DATE(YEAR($H23),MONTH($H23)+$G23*7,1),AE$3=DATE(YEAR($H23),MONTH($H23)+$G23*8,1),AE$3=DATE(YEAR($H23),MONTH($H23)+$G23*9,1),AE$3=DATE(YEAR($H23),MONTH($H23)+$G23*10,1)),$F23*тех!AS$10*тех!AS$6,)</f>
        <v>0</v>
      </c>
      <c r="AF23" s="64">
        <f>IF(OR(AF$3=DATE(YEAR($H23),MONTH($H23)+$G23,1),AF$3=DATE(YEAR($H23),MONTH($H23)+$G23*2,1),AF$3=DATE(YEAR($H23),MONTH($H23)+$G23*3,1),AF$3=DATE(YEAR($H23),MONTH($H23)+$G23*4,1),AF$3=DATE(YEAR($H23),MONTH($H23)+$G23*5,1),AF$3=DATE(YEAR($H23),MONTH($H23)+$G23*6,1),AF$3=DATE(YEAR($H23),MONTH($H23)+$G23*7,1),AF$3=DATE(YEAR($H23),MONTH($H23)+$G23*8,1),AF$3=DATE(YEAR($H23),MONTH($H23)+$G23*9,1),AF$3=DATE(YEAR($H23),MONTH($H23)+$G23*10,1)),$F23*тех!AT$10*тех!AT$6,)</f>
        <v>0</v>
      </c>
      <c r="AG23" s="64">
        <f>IF(OR(AG$3=DATE(YEAR($H23),MONTH($H23)+$G23,1),AG$3=DATE(YEAR($H23),MONTH($H23)+$G23*2,1),AG$3=DATE(YEAR($H23),MONTH($H23)+$G23*3,1),AG$3=DATE(YEAR($H23),MONTH($H23)+$G23*4,1),AG$3=DATE(YEAR($H23),MONTH($H23)+$G23*5,1),AG$3=DATE(YEAR($H23),MONTH($H23)+$G23*6,1),AG$3=DATE(YEAR($H23),MONTH($H23)+$G23*7,1),AG$3=DATE(YEAR($H23),MONTH($H23)+$G23*8,1),AG$3=DATE(YEAR($H23),MONTH($H23)+$G23*9,1),AG$3=DATE(YEAR($H23),MONTH($H23)+$G23*10,1)),$F23*тех!AU$10*тех!AU$6,)</f>
        <v>0</v>
      </c>
      <c r="AH23" s="64">
        <f>IF(OR(AH$3=DATE(YEAR($H23),MONTH($H23)+$G23,1),AH$3=DATE(YEAR($H23),MONTH($H23)+$G23*2,1),AH$3=DATE(YEAR($H23),MONTH($H23)+$G23*3,1),AH$3=DATE(YEAR($H23),MONTH($H23)+$G23*4,1),AH$3=DATE(YEAR($H23),MONTH($H23)+$G23*5,1),AH$3=DATE(YEAR($H23),MONTH($H23)+$G23*6,1),AH$3=DATE(YEAR($H23),MONTH($H23)+$G23*7,1),AH$3=DATE(YEAR($H23),MONTH($H23)+$G23*8,1),AH$3=DATE(YEAR($H23),MONTH($H23)+$G23*9,1),AH$3=DATE(YEAR($H23),MONTH($H23)+$G23*10,1)),$F23*тех!AV$10*тех!AV$6,)</f>
        <v>0</v>
      </c>
      <c r="AI23" s="64">
        <f>IF(OR(AI$3=DATE(YEAR($H23),MONTH($H23)+$G23,1),AI$3=DATE(YEAR($H23),MONTH($H23)+$G23*2,1),AI$3=DATE(YEAR($H23),MONTH($H23)+$G23*3,1),AI$3=DATE(YEAR($H23),MONTH($H23)+$G23*4,1),AI$3=DATE(YEAR($H23),MONTH($H23)+$G23*5,1),AI$3=DATE(YEAR($H23),MONTH($H23)+$G23*6,1),AI$3=DATE(YEAR($H23),MONTH($H23)+$G23*7,1),AI$3=DATE(YEAR($H23),MONTH($H23)+$G23*8,1),AI$3=DATE(YEAR($H23),MONTH($H23)+$G23*9,1),AI$3=DATE(YEAR($H23),MONTH($H23)+$G23*10,1)),$F23*тех!AW$10*тех!AW$6,)</f>
        <v>0</v>
      </c>
      <c r="AJ23" s="64">
        <f>IF(OR(AJ$3=DATE(YEAR($H23),MONTH($H23)+$G23,1),AJ$3=DATE(YEAR($H23),MONTH($H23)+$G23*2,1),AJ$3=DATE(YEAR($H23),MONTH($H23)+$G23*3,1),AJ$3=DATE(YEAR($H23),MONTH($H23)+$G23*4,1),AJ$3=DATE(YEAR($H23),MONTH($H23)+$G23*5,1),AJ$3=DATE(YEAR($H23),MONTH($H23)+$G23*6,1),AJ$3=DATE(YEAR($H23),MONTH($H23)+$G23*7,1),AJ$3=DATE(YEAR($H23),MONTH($H23)+$G23*8,1),AJ$3=DATE(YEAR($H23),MONTH($H23)+$G23*9,1),AJ$3=DATE(YEAR($H23),MONTH($H23)+$G23*10,1)),$F23*тех!AX$10*тех!AX$6,)</f>
        <v>0</v>
      </c>
      <c r="AK23" s="64">
        <f>IF(OR(AK$3=DATE(YEAR($H23),MONTH($H23)+$G23,1),AK$3=DATE(YEAR($H23),MONTH($H23)+$G23*2,1),AK$3=DATE(YEAR($H23),MONTH($H23)+$G23*3,1),AK$3=DATE(YEAR($H23),MONTH($H23)+$G23*4,1),AK$3=DATE(YEAR($H23),MONTH($H23)+$G23*5,1),AK$3=DATE(YEAR($H23),MONTH($H23)+$G23*6,1),AK$3=DATE(YEAR($H23),MONTH($H23)+$G23*7,1),AK$3=DATE(YEAR($H23),MONTH($H23)+$G23*8,1),AK$3=DATE(YEAR($H23),MONTH($H23)+$G23*9,1),AK$3=DATE(YEAR($H23),MONTH($H23)+$G23*10,1)),$F23*тех!AY$10*тех!AY$6,)</f>
        <v>0</v>
      </c>
      <c r="AL23" s="64">
        <f>IF(OR(AL$3=DATE(YEAR($H23),MONTH($H23)+$G23,1),AL$3=DATE(YEAR($H23),MONTH($H23)+$G23*2,1),AL$3=DATE(YEAR($H23),MONTH($H23)+$G23*3,1),AL$3=DATE(YEAR($H23),MONTH($H23)+$G23*4,1),AL$3=DATE(YEAR($H23),MONTH($H23)+$G23*5,1),AL$3=DATE(YEAR($H23),MONTH($H23)+$G23*6,1),AL$3=DATE(YEAR($H23),MONTH($H23)+$G23*7,1),AL$3=DATE(YEAR($H23),MONTH($H23)+$G23*8,1),AL$3=DATE(YEAR($H23),MONTH($H23)+$G23*9,1),AL$3=DATE(YEAR($H23),MONTH($H23)+$G23*10,1)),$F23*тех!AZ$10*тех!AZ$6,)</f>
        <v>0</v>
      </c>
      <c r="AM23" s="64">
        <f>IF(OR(AM$3=DATE(YEAR($H23),MONTH($H23)+$G23,1),AM$3=DATE(YEAR($H23),MONTH($H23)+$G23*2,1),AM$3=DATE(YEAR($H23),MONTH($H23)+$G23*3,1),AM$3=DATE(YEAR($H23),MONTH($H23)+$G23*4,1),AM$3=DATE(YEAR($H23),MONTH($H23)+$G23*5,1),AM$3=DATE(YEAR($H23),MONTH($H23)+$G23*6,1),AM$3=DATE(YEAR($H23),MONTH($H23)+$G23*7,1),AM$3=DATE(YEAR($H23),MONTH($H23)+$G23*8,1),AM$3=DATE(YEAR($H23),MONTH($H23)+$G23*9,1),AM$3=DATE(YEAR($H23),MONTH($H23)+$G23*10,1)),$F23*тех!BA$10*тех!BA$6,)</f>
        <v>0</v>
      </c>
      <c r="AN23" s="64">
        <f>IF(OR(AN$3=DATE(YEAR($H23),MONTH($H23)+$G23,1),AN$3=DATE(YEAR($H23),MONTH($H23)+$G23*2,1),AN$3=DATE(YEAR($H23),MONTH($H23)+$G23*3,1),AN$3=DATE(YEAR($H23),MONTH($H23)+$G23*4,1),AN$3=DATE(YEAR($H23),MONTH($H23)+$G23*5,1),AN$3=DATE(YEAR($H23),MONTH($H23)+$G23*6,1),AN$3=DATE(YEAR($H23),MONTH($H23)+$G23*7,1),AN$3=DATE(YEAR($H23),MONTH($H23)+$G23*8,1),AN$3=DATE(YEAR($H23),MONTH($H23)+$G23*9,1),AN$3=DATE(YEAR($H23),MONTH($H23)+$G23*10,1)),$F23*тех!BB$10*тех!BB$6,)</f>
        <v>0</v>
      </c>
      <c r="AO23" s="64">
        <f>IF(OR(AO$3=DATE(YEAR($H23),MONTH($H23)+$G23,1),AO$3=DATE(YEAR($H23),MONTH($H23)+$G23*2,1),AO$3=DATE(YEAR($H23),MONTH($H23)+$G23*3,1),AO$3=DATE(YEAR($H23),MONTH($H23)+$G23*4,1),AO$3=DATE(YEAR($H23),MONTH($H23)+$G23*5,1),AO$3=DATE(YEAR($H23),MONTH($H23)+$G23*6,1),AO$3=DATE(YEAR($H23),MONTH($H23)+$G23*7,1),AO$3=DATE(YEAR($H23),MONTH($H23)+$G23*8,1),AO$3=DATE(YEAR($H23),MONTH($H23)+$G23*9,1),AO$3=DATE(YEAR($H23),MONTH($H23)+$G23*10,1)),$F23*тех!BC$10*тех!BC$6,)</f>
        <v>0</v>
      </c>
      <c r="AP23" s="64">
        <f>IF(OR(AP$3=DATE(YEAR($H23),MONTH($H23)+$G23,1),AP$3=DATE(YEAR($H23),MONTH($H23)+$G23*2,1),AP$3=DATE(YEAR($H23),MONTH($H23)+$G23*3,1),AP$3=DATE(YEAR($H23),MONTH($H23)+$G23*4,1),AP$3=DATE(YEAR($H23),MONTH($H23)+$G23*5,1),AP$3=DATE(YEAR($H23),MONTH($H23)+$G23*6,1),AP$3=DATE(YEAR($H23),MONTH($H23)+$G23*7,1),AP$3=DATE(YEAR($H23),MONTH($H23)+$G23*8,1),AP$3=DATE(YEAR($H23),MONTH($H23)+$G23*9,1),AP$3=DATE(YEAR($H23),MONTH($H23)+$G23*10,1)),$F23*тех!BD$10*тех!BD$6,)</f>
        <v>0</v>
      </c>
      <c r="AQ23" s="64">
        <f>IF(OR(AQ$3=DATE(YEAR($H23),MONTH($H23)+$G23,1),AQ$3=DATE(YEAR($H23),MONTH($H23)+$G23*2,1),AQ$3=DATE(YEAR($H23),MONTH($H23)+$G23*3,1),AQ$3=DATE(YEAR($H23),MONTH($H23)+$G23*4,1),AQ$3=DATE(YEAR($H23),MONTH($H23)+$G23*5,1),AQ$3=DATE(YEAR($H23),MONTH($H23)+$G23*6,1),AQ$3=DATE(YEAR($H23),MONTH($H23)+$G23*7,1),AQ$3=DATE(YEAR($H23),MONTH($H23)+$G23*8,1),AQ$3=DATE(YEAR($H23),MONTH($H23)+$G23*9,1),AQ$3=DATE(YEAR($H23),MONTH($H23)+$G23*10,1)),$F23*тех!BE$10*тех!BE$6,)</f>
        <v>0</v>
      </c>
      <c r="AR23" s="64">
        <f>IF(OR(AR$3=DATE(YEAR($H23),MONTH($H23)+$G23,1),AR$3=DATE(YEAR($H23),MONTH($H23)+$G23*2,1),AR$3=DATE(YEAR($H23),MONTH($H23)+$G23*3,1),AR$3=DATE(YEAR($H23),MONTH($H23)+$G23*4,1),AR$3=DATE(YEAR($H23),MONTH($H23)+$G23*5,1),AR$3=DATE(YEAR($H23),MONTH($H23)+$G23*6,1),AR$3=DATE(YEAR($H23),MONTH($H23)+$G23*7,1),AR$3=DATE(YEAR($H23),MONTH($H23)+$G23*8,1),AR$3=DATE(YEAR($H23),MONTH($H23)+$G23*9,1),AR$3=DATE(YEAR($H23),MONTH($H23)+$G23*10,1)),$F23*тех!BF$10*тех!BF$6,)</f>
        <v>0</v>
      </c>
      <c r="AS23" s="64">
        <f>IF(OR(AS$3=DATE(YEAR($H23),MONTH($H23)+$G23,1),AS$3=DATE(YEAR($H23),MONTH($H23)+$G23*2,1),AS$3=DATE(YEAR($H23),MONTH($H23)+$G23*3,1),AS$3=DATE(YEAR($H23),MONTH($H23)+$G23*4,1),AS$3=DATE(YEAR($H23),MONTH($H23)+$G23*5,1),AS$3=DATE(YEAR($H23),MONTH($H23)+$G23*6,1),AS$3=DATE(YEAR($H23),MONTH($H23)+$G23*7,1),AS$3=DATE(YEAR($H23),MONTH($H23)+$G23*8,1),AS$3=DATE(YEAR($H23),MONTH($H23)+$G23*9,1),AS$3=DATE(YEAR($H23),MONTH($H23)+$G23*10,1)),$F23*тех!BG$10*тех!BG$6,)</f>
        <v>0</v>
      </c>
      <c r="AT23" s="64">
        <f>IF(OR(AT$3=DATE(YEAR($H23),MONTH($H23)+$G23,1),AT$3=DATE(YEAR($H23),MONTH($H23)+$G23*2,1),AT$3=DATE(YEAR($H23),MONTH($H23)+$G23*3,1),AT$3=DATE(YEAR($H23),MONTH($H23)+$G23*4,1),AT$3=DATE(YEAR($H23),MONTH($H23)+$G23*5,1),AT$3=DATE(YEAR($H23),MONTH($H23)+$G23*6,1),AT$3=DATE(YEAR($H23),MONTH($H23)+$G23*7,1),AT$3=DATE(YEAR($H23),MONTH($H23)+$G23*8,1),AT$3=DATE(YEAR($H23),MONTH($H23)+$G23*9,1),AT$3=DATE(YEAR($H23),MONTH($H23)+$G23*10,1)),$F23*тех!BH$10*тех!BH$6,)</f>
        <v>0</v>
      </c>
      <c r="AU23" s="64">
        <f>IF(OR(AU$3=DATE(YEAR($H23),MONTH($H23)+$G23,1),AU$3=DATE(YEAR($H23),MONTH($H23)+$G23*2,1),AU$3=DATE(YEAR($H23),MONTH($H23)+$G23*3,1),AU$3=DATE(YEAR($H23),MONTH($H23)+$G23*4,1),AU$3=DATE(YEAR($H23),MONTH($H23)+$G23*5,1),AU$3=DATE(YEAR($H23),MONTH($H23)+$G23*6,1),AU$3=DATE(YEAR($H23),MONTH($H23)+$G23*7,1),AU$3=DATE(YEAR($H23),MONTH($H23)+$G23*8,1),AU$3=DATE(YEAR($H23),MONTH($H23)+$G23*9,1),AU$3=DATE(YEAR($H23),MONTH($H23)+$G23*10,1)),$F23*тех!BI$10*тех!BI$6,)</f>
        <v>0</v>
      </c>
      <c r="AV23" s="64">
        <f>IF(OR(AV$3=DATE(YEAR($H23),MONTH($H23)+$G23,1),AV$3=DATE(YEAR($H23),MONTH($H23)+$G23*2,1),AV$3=DATE(YEAR($H23),MONTH($H23)+$G23*3,1),AV$3=DATE(YEAR($H23),MONTH($H23)+$G23*4,1),AV$3=DATE(YEAR($H23),MONTH($H23)+$G23*5,1),AV$3=DATE(YEAR($H23),MONTH($H23)+$G23*6,1),AV$3=DATE(YEAR($H23),MONTH($H23)+$G23*7,1),AV$3=DATE(YEAR($H23),MONTH($H23)+$G23*8,1),AV$3=DATE(YEAR($H23),MONTH($H23)+$G23*9,1),AV$3=DATE(YEAR($H23),MONTH($H23)+$G23*10,1)),$F23*тех!BJ$10*тех!BJ$6,)</f>
        <v>0</v>
      </c>
      <c r="AW23" s="64">
        <f>IF(OR(AW$3=DATE(YEAR($H23),MONTH($H23)+$G23,1),AW$3=DATE(YEAR($H23),MONTH($H23)+$G23*2,1),AW$3=DATE(YEAR($H23),MONTH($H23)+$G23*3,1),AW$3=DATE(YEAR($H23),MONTH($H23)+$G23*4,1),AW$3=DATE(YEAR($H23),MONTH($H23)+$G23*5,1),AW$3=DATE(YEAR($H23),MONTH($H23)+$G23*6,1),AW$3=DATE(YEAR($H23),MONTH($H23)+$G23*7,1),AW$3=DATE(YEAR($H23),MONTH($H23)+$G23*8,1),AW$3=DATE(YEAR($H23),MONTH($H23)+$G23*9,1),AW$3=DATE(YEAR($H23),MONTH($H23)+$G23*10,1)),$F23*тех!BK$10*тех!BK$6,)</f>
        <v>0</v>
      </c>
      <c r="AX23" s="64">
        <f>IF(OR(AX$3=DATE(YEAR($H23),MONTH($H23)+$G23,1),AX$3=DATE(YEAR($H23),MONTH($H23)+$G23*2,1),AX$3=DATE(YEAR($H23),MONTH($H23)+$G23*3,1),AX$3=DATE(YEAR($H23),MONTH($H23)+$G23*4,1),AX$3=DATE(YEAR($H23),MONTH($H23)+$G23*5,1),AX$3=DATE(YEAR($H23),MONTH($H23)+$G23*6,1),AX$3=DATE(YEAR($H23),MONTH($H23)+$G23*7,1),AX$3=DATE(YEAR($H23),MONTH($H23)+$G23*8,1),AX$3=DATE(YEAR($H23),MONTH($H23)+$G23*9,1),AX$3=DATE(YEAR($H23),MONTH($H23)+$G23*10,1)),$F23*тех!BL$10*тех!BL$6,)</f>
        <v>0</v>
      </c>
      <c r="AY23" s="64">
        <f>IF(OR(AY$3=DATE(YEAR($H23),MONTH($H23)+$G23,1),AY$3=DATE(YEAR($H23),MONTH($H23)+$G23*2,1),AY$3=DATE(YEAR($H23),MONTH($H23)+$G23*3,1),AY$3=DATE(YEAR($H23),MONTH($H23)+$G23*4,1),AY$3=DATE(YEAR($H23),MONTH($H23)+$G23*5,1),AY$3=DATE(YEAR($H23),MONTH($H23)+$G23*6,1),AY$3=DATE(YEAR($H23),MONTH($H23)+$G23*7,1),AY$3=DATE(YEAR($H23),MONTH($H23)+$G23*8,1),AY$3=DATE(YEAR($H23),MONTH($H23)+$G23*9,1),AY$3=DATE(YEAR($H23),MONTH($H23)+$G23*10,1)),$F23*тех!BM$10*тех!BM$6,)</f>
        <v>0</v>
      </c>
      <c r="AZ23" s="64">
        <f>IF(OR(AZ$3=DATE(YEAR($H23),MONTH($H23)+$G23,1),AZ$3=DATE(YEAR($H23),MONTH($H23)+$G23*2,1),AZ$3=DATE(YEAR($H23),MONTH($H23)+$G23*3,1),AZ$3=DATE(YEAR($H23),MONTH($H23)+$G23*4,1),AZ$3=DATE(YEAR($H23),MONTH($H23)+$G23*5,1),AZ$3=DATE(YEAR($H23),MONTH($H23)+$G23*6,1),AZ$3=DATE(YEAR($H23),MONTH($H23)+$G23*7,1),AZ$3=DATE(YEAR($H23),MONTH($H23)+$G23*8,1),AZ$3=DATE(YEAR($H23),MONTH($H23)+$G23*9,1),AZ$3=DATE(YEAR($H23),MONTH($H23)+$G23*10,1)),$F23*тех!BN$10*тех!BN$6,)</f>
        <v>0</v>
      </c>
      <c r="BA23" s="64">
        <f>IF(OR(BA$3=DATE(YEAR($H23),MONTH($H23)+$G23,1),BA$3=DATE(YEAR($H23),MONTH($H23)+$G23*2,1),BA$3=DATE(YEAR($H23),MONTH($H23)+$G23*3,1),BA$3=DATE(YEAR($H23),MONTH($H23)+$G23*4,1),BA$3=DATE(YEAR($H23),MONTH($H23)+$G23*5,1),BA$3=DATE(YEAR($H23),MONTH($H23)+$G23*6,1),BA$3=DATE(YEAR($H23),MONTH($H23)+$G23*7,1),BA$3=DATE(YEAR($H23),MONTH($H23)+$G23*8,1),BA$3=DATE(YEAR($H23),MONTH($H23)+$G23*9,1),BA$3=DATE(YEAR($H23),MONTH($H23)+$G23*10,1)),$F23*тех!BO$10*тех!BO$6,)</f>
        <v>0</v>
      </c>
      <c r="BB23" s="64">
        <f>IF(OR(BB$3=DATE(YEAR($H23),MONTH($H23)+$G23,1),BB$3=DATE(YEAR($H23),MONTH($H23)+$G23*2,1),BB$3=DATE(YEAR($H23),MONTH($H23)+$G23*3,1),BB$3=DATE(YEAR($H23),MONTH($H23)+$G23*4,1),BB$3=DATE(YEAR($H23),MONTH($H23)+$G23*5,1),BB$3=DATE(YEAR($H23),MONTH($H23)+$G23*6,1),BB$3=DATE(YEAR($H23),MONTH($H23)+$G23*7,1),BB$3=DATE(YEAR($H23),MONTH($H23)+$G23*8,1),BB$3=DATE(YEAR($H23),MONTH($H23)+$G23*9,1),BB$3=DATE(YEAR($H23),MONTH($H23)+$G23*10,1)),$F23*тех!BP$10*тех!BP$6,)</f>
        <v>0</v>
      </c>
      <c r="BC23" s="64">
        <f>IF(OR(BC$3=DATE(YEAR($H23),MONTH($H23)+$G23,1),BC$3=DATE(YEAR($H23),MONTH($H23)+$G23*2,1),BC$3=DATE(YEAR($H23),MONTH($H23)+$G23*3,1),BC$3=DATE(YEAR($H23),MONTH($H23)+$G23*4,1),BC$3=DATE(YEAR($H23),MONTH($H23)+$G23*5,1),BC$3=DATE(YEAR($H23),MONTH($H23)+$G23*6,1),BC$3=DATE(YEAR($H23),MONTH($H23)+$G23*7,1),BC$3=DATE(YEAR($H23),MONTH($H23)+$G23*8,1),BC$3=DATE(YEAR($H23),MONTH($H23)+$G23*9,1),BC$3=DATE(YEAR($H23),MONTH($H23)+$G23*10,1)),$F23*тех!BQ$10*тех!BQ$6,)</f>
        <v>0</v>
      </c>
      <c r="BD23" s="64">
        <f>IF(OR(BD$3=DATE(YEAR($H23),MONTH($H23)+$G23,1),BD$3=DATE(YEAR($H23),MONTH($H23)+$G23*2,1),BD$3=DATE(YEAR($H23),MONTH($H23)+$G23*3,1),BD$3=DATE(YEAR($H23),MONTH($H23)+$G23*4,1),BD$3=DATE(YEAR($H23),MONTH($H23)+$G23*5,1),BD$3=DATE(YEAR($H23),MONTH($H23)+$G23*6,1),BD$3=DATE(YEAR($H23),MONTH($H23)+$G23*7,1),BD$3=DATE(YEAR($H23),MONTH($H23)+$G23*8,1),BD$3=DATE(YEAR($H23),MONTH($H23)+$G23*9,1),BD$3=DATE(YEAR($H23),MONTH($H23)+$G23*10,1)),$F23*тех!BR$10*тех!BR$6,)</f>
        <v>0</v>
      </c>
      <c r="BE23" s="64">
        <f>IF(OR(BE$3=DATE(YEAR($H23),MONTH($H23)+$G23,1),BE$3=DATE(YEAR($H23),MONTH($H23)+$G23*2,1),BE$3=DATE(YEAR($H23),MONTH($H23)+$G23*3,1),BE$3=DATE(YEAR($H23),MONTH($H23)+$G23*4,1),BE$3=DATE(YEAR($H23),MONTH($H23)+$G23*5,1),BE$3=DATE(YEAR($H23),MONTH($H23)+$G23*6,1),BE$3=DATE(YEAR($H23),MONTH($H23)+$G23*7,1),BE$3=DATE(YEAR($H23),MONTH($H23)+$G23*8,1),BE$3=DATE(YEAR($H23),MONTH($H23)+$G23*9,1),BE$3=DATE(YEAR($H23),MONTH($H23)+$G23*10,1)),$F23*тех!BS$10*тех!BS$6,)</f>
        <v>0</v>
      </c>
      <c r="BF23" s="64">
        <f>IF(OR(BF$3=DATE(YEAR($H23),MONTH($H23)+$G23,1),BF$3=DATE(YEAR($H23),MONTH($H23)+$G23*2,1),BF$3=DATE(YEAR($H23),MONTH($H23)+$G23*3,1),BF$3=DATE(YEAR($H23),MONTH($H23)+$G23*4,1),BF$3=DATE(YEAR($H23),MONTH($H23)+$G23*5,1),BF$3=DATE(YEAR($H23),MONTH($H23)+$G23*6,1),BF$3=DATE(YEAR($H23),MONTH($H23)+$G23*7,1),BF$3=DATE(YEAR($H23),MONTH($H23)+$G23*8,1),BF$3=DATE(YEAR($H23),MONTH($H23)+$G23*9,1),BF$3=DATE(YEAR($H23),MONTH($H23)+$G23*10,1)),$F23*тех!BT$10*тех!BT$6,)</f>
        <v>0</v>
      </c>
      <c r="BG23" s="64">
        <f>IF(OR(BG$3=DATE(YEAR($H23),MONTH($H23)+$G23,1),BG$3=DATE(YEAR($H23),MONTH($H23)+$G23*2,1),BG$3=DATE(YEAR($H23),MONTH($H23)+$G23*3,1),BG$3=DATE(YEAR($H23),MONTH($H23)+$G23*4,1),BG$3=DATE(YEAR($H23),MONTH($H23)+$G23*5,1),BG$3=DATE(YEAR($H23),MONTH($H23)+$G23*6,1),BG$3=DATE(YEAR($H23),MONTH($H23)+$G23*7,1),BG$3=DATE(YEAR($H23),MONTH($H23)+$G23*8,1),BG$3=DATE(YEAR($H23),MONTH($H23)+$G23*9,1),BG$3=DATE(YEAR($H23),MONTH($H23)+$G23*10,1)),$F23*тех!BU$10*тех!BU$6,)</f>
        <v>0</v>
      </c>
      <c r="BH23" s="64">
        <f>IF(OR(BH$3=DATE(YEAR($H23),MONTH($H23)+$G23,1),BH$3=DATE(YEAR($H23),MONTH($H23)+$G23*2,1),BH$3=DATE(YEAR($H23),MONTH($H23)+$G23*3,1),BH$3=DATE(YEAR($H23),MONTH($H23)+$G23*4,1),BH$3=DATE(YEAR($H23),MONTH($H23)+$G23*5,1),BH$3=DATE(YEAR($H23),MONTH($H23)+$G23*6,1),BH$3=DATE(YEAR($H23),MONTH($H23)+$G23*7,1),BH$3=DATE(YEAR($H23),MONTH($H23)+$G23*8,1),BH$3=DATE(YEAR($H23),MONTH($H23)+$G23*9,1),BH$3=DATE(YEAR($H23),MONTH($H23)+$G23*10,1)),$F23*тех!BV$10*тех!BV$6,)</f>
        <v>0</v>
      </c>
      <c r="BI23" s="64">
        <f>IF(OR(BI$3=DATE(YEAR($H23),MONTH($H23)+$G23,1),BI$3=DATE(YEAR($H23),MONTH($H23)+$G23*2,1),BI$3=DATE(YEAR($H23),MONTH($H23)+$G23*3,1),BI$3=DATE(YEAR($H23),MONTH($H23)+$G23*4,1),BI$3=DATE(YEAR($H23),MONTH($H23)+$G23*5,1),BI$3=DATE(YEAR($H23),MONTH($H23)+$G23*6,1),BI$3=DATE(YEAR($H23),MONTH($H23)+$G23*7,1),BI$3=DATE(YEAR($H23),MONTH($H23)+$G23*8,1),BI$3=DATE(YEAR($H23),MONTH($H23)+$G23*9,1),BI$3=DATE(YEAR($H23),MONTH($H23)+$G23*10,1)),$F23*тех!BW$10*тех!BW$6,)</f>
        <v>0</v>
      </c>
      <c r="BJ23" s="64">
        <f>IF(OR(BJ$3=DATE(YEAR($H23),MONTH($H23)+$G23,1),BJ$3=DATE(YEAR($H23),MONTH($H23)+$G23*2,1),BJ$3=DATE(YEAR($H23),MONTH($H23)+$G23*3,1),BJ$3=DATE(YEAR($H23),MONTH($H23)+$G23*4,1),BJ$3=DATE(YEAR($H23),MONTH($H23)+$G23*5,1),BJ$3=DATE(YEAR($H23),MONTH($H23)+$G23*6,1),BJ$3=DATE(YEAR($H23),MONTH($H23)+$G23*7,1),BJ$3=DATE(YEAR($H23),MONTH($H23)+$G23*8,1),BJ$3=DATE(YEAR($H23),MONTH($H23)+$G23*9,1),BJ$3=DATE(YEAR($H23),MONTH($H23)+$G23*10,1)),$F23*тех!BX$10*тех!BX$6,)</f>
        <v>0</v>
      </c>
      <c r="BK23" s="64">
        <f>IF(OR(BK$3=DATE(YEAR($H23),MONTH($H23)+$G23,1),BK$3=DATE(YEAR($H23),MONTH($H23)+$G23*2,1),BK$3=DATE(YEAR($H23),MONTH($H23)+$G23*3,1),BK$3=DATE(YEAR($H23),MONTH($H23)+$G23*4,1),BK$3=DATE(YEAR($H23),MONTH($H23)+$G23*5,1),BK$3=DATE(YEAR($H23),MONTH($H23)+$G23*6,1),BK$3=DATE(YEAR($H23),MONTH($H23)+$G23*7,1),BK$3=DATE(YEAR($H23),MONTH($H23)+$G23*8,1),BK$3=DATE(YEAR($H23),MONTH($H23)+$G23*9,1),BK$3=DATE(YEAR($H23),MONTH($H23)+$G23*10,1)),$F23*тех!BY$10*тех!BY$6,)</f>
        <v>0</v>
      </c>
      <c r="BL23" s="64">
        <f>IF(OR(BL$3=DATE(YEAR($H23),MONTH($H23)+$G23,1),BL$3=DATE(YEAR($H23),MONTH($H23)+$G23*2,1),BL$3=DATE(YEAR($H23),MONTH($H23)+$G23*3,1),BL$3=DATE(YEAR($H23),MONTH($H23)+$G23*4,1),BL$3=DATE(YEAR($H23),MONTH($H23)+$G23*5,1),BL$3=DATE(YEAR($H23),MONTH($H23)+$G23*6,1),BL$3=DATE(YEAR($H23),MONTH($H23)+$G23*7,1),BL$3=DATE(YEAR($H23),MONTH($H23)+$G23*8,1),BL$3=DATE(YEAR($H23),MONTH($H23)+$G23*9,1),BL$3=DATE(YEAR($H23),MONTH($H23)+$G23*10,1)),$F23*тех!BZ$10*тех!BZ$6,)</f>
        <v>0</v>
      </c>
      <c r="BM23" s="64">
        <f>IF(OR(BM$3=DATE(YEAR($H23),MONTH($H23)+$G23,1),BM$3=DATE(YEAR($H23),MONTH($H23)+$G23*2,1),BM$3=DATE(YEAR($H23),MONTH($H23)+$G23*3,1),BM$3=DATE(YEAR($H23),MONTH($H23)+$G23*4,1),BM$3=DATE(YEAR($H23),MONTH($H23)+$G23*5,1),BM$3=DATE(YEAR($H23),MONTH($H23)+$G23*6,1),BM$3=DATE(YEAR($H23),MONTH($H23)+$G23*7,1),BM$3=DATE(YEAR($H23),MONTH($H23)+$G23*8,1),BM$3=DATE(YEAR($H23),MONTH($H23)+$G23*9,1),BM$3=DATE(YEAR($H23),MONTH($H23)+$G23*10,1)),$F23*тех!CA$10*тех!CA$6,)</f>
        <v>0</v>
      </c>
      <c r="BN23" s="64">
        <f>IF(OR(BN$3=DATE(YEAR($H23),MONTH($H23)+$G23,1),BN$3=DATE(YEAR($H23),MONTH($H23)+$G23*2,1),BN$3=DATE(YEAR($H23),MONTH($H23)+$G23*3,1),BN$3=DATE(YEAR($H23),MONTH($H23)+$G23*4,1),BN$3=DATE(YEAR($H23),MONTH($H23)+$G23*5,1),BN$3=DATE(YEAR($H23),MONTH($H23)+$G23*6,1),BN$3=DATE(YEAR($H23),MONTH($H23)+$G23*7,1),BN$3=DATE(YEAR($H23),MONTH($H23)+$G23*8,1),BN$3=DATE(YEAR($H23),MONTH($H23)+$G23*9,1),BN$3=DATE(YEAR($H23),MONTH($H23)+$G23*10,1)),$F23*тех!CB$10*тех!CB$6,)</f>
        <v>0</v>
      </c>
      <c r="BO23" s="64">
        <f>IF(OR(BO$3=DATE(YEAR($H23),MONTH($H23)+$G23,1),BO$3=DATE(YEAR($H23),MONTH($H23)+$G23*2,1),BO$3=DATE(YEAR($H23),MONTH($H23)+$G23*3,1),BO$3=DATE(YEAR($H23),MONTH($H23)+$G23*4,1),BO$3=DATE(YEAR($H23),MONTH($H23)+$G23*5,1),BO$3=DATE(YEAR($H23),MONTH($H23)+$G23*6,1),BO$3=DATE(YEAR($H23),MONTH($H23)+$G23*7,1),BO$3=DATE(YEAR($H23),MONTH($H23)+$G23*8,1),BO$3=DATE(YEAR($H23),MONTH($H23)+$G23*9,1),BO$3=DATE(YEAR($H23),MONTH($H23)+$G23*10,1)),$F23*тех!CC$10*тех!CC$6,)</f>
        <v>0</v>
      </c>
      <c r="BP23" s="64">
        <f>IF(OR(BP$3=DATE(YEAR($H23),MONTH($H23)+$G23,1),BP$3=DATE(YEAR($H23),MONTH($H23)+$G23*2,1),BP$3=DATE(YEAR($H23),MONTH($H23)+$G23*3,1),BP$3=DATE(YEAR($H23),MONTH($H23)+$G23*4,1),BP$3=DATE(YEAR($H23),MONTH($H23)+$G23*5,1),BP$3=DATE(YEAR($H23),MONTH($H23)+$G23*6,1),BP$3=DATE(YEAR($H23),MONTH($H23)+$G23*7,1),BP$3=DATE(YEAR($H23),MONTH($H23)+$G23*8,1),BP$3=DATE(YEAR($H23),MONTH($H23)+$G23*9,1),BP$3=DATE(YEAR($H23),MONTH($H23)+$G23*10,1)),$F23*тех!CD$10*тех!CD$6,)</f>
        <v>0</v>
      </c>
      <c r="BQ23" s="64">
        <f>IF(OR(BQ$3=DATE(YEAR($H23),MONTH($H23)+$G23,1),BQ$3=DATE(YEAR($H23),MONTH($H23)+$G23*2,1),BQ$3=DATE(YEAR($H23),MONTH($H23)+$G23*3,1),BQ$3=DATE(YEAR($H23),MONTH($H23)+$G23*4,1),BQ$3=DATE(YEAR($H23),MONTH($H23)+$G23*5,1),BQ$3=DATE(YEAR($H23),MONTH($H23)+$G23*6,1),BQ$3=DATE(YEAR($H23),MONTH($H23)+$G23*7,1),BQ$3=DATE(YEAR($H23),MONTH($H23)+$G23*8,1),BQ$3=DATE(YEAR($H23),MONTH($H23)+$G23*9,1),BQ$3=DATE(YEAR($H23),MONTH($H23)+$G23*10,1)),$F23*тех!CE$10*тех!CE$6,)</f>
        <v>0</v>
      </c>
    </row>
    <row r="24" spans="2:69">
      <c r="B24" s="3">
        <v>18</v>
      </c>
      <c r="C24" s="19" t="s">
        <v>705</v>
      </c>
      <c r="D24" s="23">
        <v>400</v>
      </c>
      <c r="E24" s="19"/>
      <c r="F24" s="76">
        <f t="shared" si="1"/>
        <v>0</v>
      </c>
      <c r="G24" s="19">
        <v>12</v>
      </c>
      <c r="H24" s="20">
        <f>Параметры!$C$11</f>
        <v>42370</v>
      </c>
      <c r="J24" s="76">
        <f>IF($H24=J$3,$F24,)*тех!X$6</f>
        <v>0</v>
      </c>
      <c r="K24" s="76">
        <f>IF($H24=K$3,$F24,)*тех!Y$6</f>
        <v>0</v>
      </c>
      <c r="L24" s="76">
        <f>IF($H24=L$3,$F24,)*тех!Z$6</f>
        <v>0</v>
      </c>
      <c r="M24" s="76">
        <f>IF($H24=M$3,$F24,)*тех!AA$6</f>
        <v>0</v>
      </c>
      <c r="N24" s="76">
        <f>IF($H24=N$3,$F24,)*тех!AB$6</f>
        <v>0</v>
      </c>
      <c r="O24" s="76">
        <f>IF($H24=O$3,$F24,)*тех!AC$6</f>
        <v>0</v>
      </c>
      <c r="P24" s="64">
        <f>IF(OR(P$3=DATE(YEAR($H24),MONTH($H24)+$G24,1),P$3=DATE(YEAR($H24),MONTH($H24)+$G24*2,1),P$3=DATE(YEAR($H24),MONTH($H24)+$G24*3,1),P$3=DATE(YEAR($H24),MONTH($H24)+$G24*4,1),P$3=DATE(YEAR($H24),MONTH($H24)+$G24*5,1),P$3=DATE(YEAR($H24),MONTH($H24)+$G24*6,1),P$3=DATE(YEAR($H24),MONTH($H24)+$G24*7,1),P$3=DATE(YEAR($H24),MONTH($H24)+$G24*8,1),P$3=DATE(YEAR($H24),MONTH($H24)+$G24*9,1),P$3=DATE(YEAR($H24),MONTH($H24)+$G24*10,1)),$F24*тех!AD$10*тех!AD$6,)</f>
        <v>0</v>
      </c>
      <c r="Q24" s="64">
        <f>IF(OR(Q$3=DATE(YEAR($H24),MONTH($H24)+$G24,1),Q$3=DATE(YEAR($H24),MONTH($H24)+$G24*2,1),Q$3=DATE(YEAR($H24),MONTH($H24)+$G24*3,1),Q$3=DATE(YEAR($H24),MONTH($H24)+$G24*4,1),Q$3=DATE(YEAR($H24),MONTH($H24)+$G24*5,1),Q$3=DATE(YEAR($H24),MONTH($H24)+$G24*6,1),Q$3=DATE(YEAR($H24),MONTH($H24)+$G24*7,1),Q$3=DATE(YEAR($H24),MONTH($H24)+$G24*8,1),Q$3=DATE(YEAR($H24),MONTH($H24)+$G24*9,1),Q$3=DATE(YEAR($H24),MONTH($H24)+$G24*10,1)),$F24*тех!AE$10*тех!AE$6,)</f>
        <v>0</v>
      </c>
      <c r="R24" s="64">
        <f>IF(OR(R$3=DATE(YEAR($H24),MONTH($H24)+$G24,1),R$3=DATE(YEAR($H24),MONTH($H24)+$G24*2,1),R$3=DATE(YEAR($H24),MONTH($H24)+$G24*3,1),R$3=DATE(YEAR($H24),MONTH($H24)+$G24*4,1),R$3=DATE(YEAR($H24),MONTH($H24)+$G24*5,1),R$3=DATE(YEAR($H24),MONTH($H24)+$G24*6,1),R$3=DATE(YEAR($H24),MONTH($H24)+$G24*7,1),R$3=DATE(YEAR($H24),MONTH($H24)+$G24*8,1),R$3=DATE(YEAR($H24),MONTH($H24)+$G24*9,1),R$3=DATE(YEAR($H24),MONTH($H24)+$G24*10,1)),$F24*тех!AF$10*тех!AF$6,)</f>
        <v>0</v>
      </c>
      <c r="S24" s="64">
        <f>IF(OR(S$3=DATE(YEAR($H24),MONTH($H24)+$G24,1),S$3=DATE(YEAR($H24),MONTH($H24)+$G24*2,1),S$3=DATE(YEAR($H24),MONTH($H24)+$G24*3,1),S$3=DATE(YEAR($H24),MONTH($H24)+$G24*4,1),S$3=DATE(YEAR($H24),MONTH($H24)+$G24*5,1),S$3=DATE(YEAR($H24),MONTH($H24)+$G24*6,1),S$3=DATE(YEAR($H24),MONTH($H24)+$G24*7,1),S$3=DATE(YEAR($H24),MONTH($H24)+$G24*8,1),S$3=DATE(YEAR($H24),MONTH($H24)+$G24*9,1),S$3=DATE(YEAR($H24),MONTH($H24)+$G24*10,1)),$F24*тех!AG$10*тех!AG$6,)</f>
        <v>0</v>
      </c>
      <c r="T24" s="64">
        <f>IF(OR(T$3=DATE(YEAR($H24),MONTH($H24)+$G24,1),T$3=DATE(YEAR($H24),MONTH($H24)+$G24*2,1),T$3=DATE(YEAR($H24),MONTH($H24)+$G24*3,1),T$3=DATE(YEAR($H24),MONTH($H24)+$G24*4,1),T$3=DATE(YEAR($H24),MONTH($H24)+$G24*5,1),T$3=DATE(YEAR($H24),MONTH($H24)+$G24*6,1),T$3=DATE(YEAR($H24),MONTH($H24)+$G24*7,1),T$3=DATE(YEAR($H24),MONTH($H24)+$G24*8,1),T$3=DATE(YEAR($H24),MONTH($H24)+$G24*9,1),T$3=DATE(YEAR($H24),MONTH($H24)+$G24*10,1)),$F24*тех!AH$10*тех!AH$6,)</f>
        <v>0</v>
      </c>
      <c r="U24" s="64">
        <f>IF(OR(U$3=DATE(YEAR($H24),MONTH($H24)+$G24,1),U$3=DATE(YEAR($H24),MONTH($H24)+$G24*2,1),U$3=DATE(YEAR($H24),MONTH($H24)+$G24*3,1),U$3=DATE(YEAR($H24),MONTH($H24)+$G24*4,1),U$3=DATE(YEAR($H24),MONTH($H24)+$G24*5,1),U$3=DATE(YEAR($H24),MONTH($H24)+$G24*6,1),U$3=DATE(YEAR($H24),MONTH($H24)+$G24*7,1),U$3=DATE(YEAR($H24),MONTH($H24)+$G24*8,1),U$3=DATE(YEAR($H24),MONTH($H24)+$G24*9,1),U$3=DATE(YEAR($H24),MONTH($H24)+$G24*10,1)),$F24*тех!AI$10*тех!AI$6,)</f>
        <v>0</v>
      </c>
      <c r="V24" s="64">
        <f>IF(OR(V$3=DATE(YEAR($H24),MONTH($H24)+$G24,1),V$3=DATE(YEAR($H24),MONTH($H24)+$G24*2,1),V$3=DATE(YEAR($H24),MONTH($H24)+$G24*3,1),V$3=DATE(YEAR($H24),MONTH($H24)+$G24*4,1),V$3=DATE(YEAR($H24),MONTH($H24)+$G24*5,1),V$3=DATE(YEAR($H24),MONTH($H24)+$G24*6,1),V$3=DATE(YEAR($H24),MONTH($H24)+$G24*7,1),V$3=DATE(YEAR($H24),MONTH($H24)+$G24*8,1),V$3=DATE(YEAR($H24),MONTH($H24)+$G24*9,1),V$3=DATE(YEAR($H24),MONTH($H24)+$G24*10,1)),$F24*тех!AJ$10*тех!AJ$6,)</f>
        <v>0</v>
      </c>
      <c r="W24" s="64">
        <f>IF(OR(W$3=DATE(YEAR($H24),MONTH($H24)+$G24,1),W$3=DATE(YEAR($H24),MONTH($H24)+$G24*2,1),W$3=DATE(YEAR($H24),MONTH($H24)+$G24*3,1),W$3=DATE(YEAR($H24),MONTH($H24)+$G24*4,1),W$3=DATE(YEAR($H24),MONTH($H24)+$G24*5,1),W$3=DATE(YEAR($H24),MONTH($H24)+$G24*6,1),W$3=DATE(YEAR($H24),MONTH($H24)+$G24*7,1),W$3=DATE(YEAR($H24),MONTH($H24)+$G24*8,1),W$3=DATE(YEAR($H24),MONTH($H24)+$G24*9,1),W$3=DATE(YEAR($H24),MONTH($H24)+$G24*10,1)),$F24*тех!AK$10*тех!AK$6,)</f>
        <v>0</v>
      </c>
      <c r="X24" s="64">
        <f>IF(OR(X$3=DATE(YEAR($H24),MONTH($H24)+$G24,1),X$3=DATE(YEAR($H24),MONTH($H24)+$G24*2,1),X$3=DATE(YEAR($H24),MONTH($H24)+$G24*3,1),X$3=DATE(YEAR($H24),MONTH($H24)+$G24*4,1),X$3=DATE(YEAR($H24),MONTH($H24)+$G24*5,1),X$3=DATE(YEAR($H24),MONTH($H24)+$G24*6,1),X$3=DATE(YEAR($H24),MONTH($H24)+$G24*7,1),X$3=DATE(YEAR($H24),MONTH($H24)+$G24*8,1),X$3=DATE(YEAR($H24),MONTH($H24)+$G24*9,1),X$3=DATE(YEAR($H24),MONTH($H24)+$G24*10,1)),$F24*тех!AL$10*тех!AL$6,)</f>
        <v>0</v>
      </c>
      <c r="Y24" s="64">
        <f>IF(OR(Y$3=DATE(YEAR($H24),MONTH($H24)+$G24,1),Y$3=DATE(YEAR($H24),MONTH($H24)+$G24*2,1),Y$3=DATE(YEAR($H24),MONTH($H24)+$G24*3,1),Y$3=DATE(YEAR($H24),MONTH($H24)+$G24*4,1),Y$3=DATE(YEAR($H24),MONTH($H24)+$G24*5,1),Y$3=DATE(YEAR($H24),MONTH($H24)+$G24*6,1),Y$3=DATE(YEAR($H24),MONTH($H24)+$G24*7,1),Y$3=DATE(YEAR($H24),MONTH($H24)+$G24*8,1),Y$3=DATE(YEAR($H24),MONTH($H24)+$G24*9,1),Y$3=DATE(YEAR($H24),MONTH($H24)+$G24*10,1)),$F24*тех!AM$10*тех!AM$6,)</f>
        <v>0</v>
      </c>
      <c r="Z24" s="64">
        <f>IF(OR(Z$3=DATE(YEAR($H24),MONTH($H24)+$G24,1),Z$3=DATE(YEAR($H24),MONTH($H24)+$G24*2,1),Z$3=DATE(YEAR($H24),MONTH($H24)+$G24*3,1),Z$3=DATE(YEAR($H24),MONTH($H24)+$G24*4,1),Z$3=DATE(YEAR($H24),MONTH($H24)+$G24*5,1),Z$3=DATE(YEAR($H24),MONTH($H24)+$G24*6,1),Z$3=DATE(YEAR($H24),MONTH($H24)+$G24*7,1),Z$3=DATE(YEAR($H24),MONTH($H24)+$G24*8,1),Z$3=DATE(YEAR($H24),MONTH($H24)+$G24*9,1),Z$3=DATE(YEAR($H24),MONTH($H24)+$G24*10,1)),$F24*тех!AN$10*тех!AN$6,)</f>
        <v>0</v>
      </c>
      <c r="AA24" s="64">
        <f>IF(OR(AA$3=DATE(YEAR($H24),MONTH($H24)+$G24,1),AA$3=DATE(YEAR($H24),MONTH($H24)+$G24*2,1),AA$3=DATE(YEAR($H24),MONTH($H24)+$G24*3,1),AA$3=DATE(YEAR($H24),MONTH($H24)+$G24*4,1),AA$3=DATE(YEAR($H24),MONTH($H24)+$G24*5,1),AA$3=DATE(YEAR($H24),MONTH($H24)+$G24*6,1),AA$3=DATE(YEAR($H24),MONTH($H24)+$G24*7,1),AA$3=DATE(YEAR($H24),MONTH($H24)+$G24*8,1),AA$3=DATE(YEAR($H24),MONTH($H24)+$G24*9,1),AA$3=DATE(YEAR($H24),MONTH($H24)+$G24*10,1)),$F24*тех!AO$10*тех!AO$6,)</f>
        <v>0</v>
      </c>
      <c r="AB24" s="64">
        <f>IF(OR(AB$3=DATE(YEAR($H24),MONTH($H24)+$G24,1),AB$3=DATE(YEAR($H24),MONTH($H24)+$G24*2,1),AB$3=DATE(YEAR($H24),MONTH($H24)+$G24*3,1),AB$3=DATE(YEAR($H24),MONTH($H24)+$G24*4,1),AB$3=DATE(YEAR($H24),MONTH($H24)+$G24*5,1),AB$3=DATE(YEAR($H24),MONTH($H24)+$G24*6,1),AB$3=DATE(YEAR($H24),MONTH($H24)+$G24*7,1),AB$3=DATE(YEAR($H24),MONTH($H24)+$G24*8,1),AB$3=DATE(YEAR($H24),MONTH($H24)+$G24*9,1),AB$3=DATE(YEAR($H24),MONTH($H24)+$G24*10,1)),$F24*тех!AP$10*тех!AP$6,)</f>
        <v>0</v>
      </c>
      <c r="AC24" s="64">
        <f>IF(OR(AC$3=DATE(YEAR($H24),MONTH($H24)+$G24,1),AC$3=DATE(YEAR($H24),MONTH($H24)+$G24*2,1),AC$3=DATE(YEAR($H24),MONTH($H24)+$G24*3,1),AC$3=DATE(YEAR($H24),MONTH($H24)+$G24*4,1),AC$3=DATE(YEAR($H24),MONTH($H24)+$G24*5,1),AC$3=DATE(YEAR($H24),MONTH($H24)+$G24*6,1),AC$3=DATE(YEAR($H24),MONTH($H24)+$G24*7,1),AC$3=DATE(YEAR($H24),MONTH($H24)+$G24*8,1),AC$3=DATE(YEAR($H24),MONTH($H24)+$G24*9,1),AC$3=DATE(YEAR($H24),MONTH($H24)+$G24*10,1)),$F24*тех!AQ$10*тех!AQ$6,)</f>
        <v>0</v>
      </c>
      <c r="AD24" s="64">
        <f>IF(OR(AD$3=DATE(YEAR($H24),MONTH($H24)+$G24,1),AD$3=DATE(YEAR($H24),MONTH($H24)+$G24*2,1),AD$3=DATE(YEAR($H24),MONTH($H24)+$G24*3,1),AD$3=DATE(YEAR($H24),MONTH($H24)+$G24*4,1),AD$3=DATE(YEAR($H24),MONTH($H24)+$G24*5,1),AD$3=DATE(YEAR($H24),MONTH($H24)+$G24*6,1),AD$3=DATE(YEAR($H24),MONTH($H24)+$G24*7,1),AD$3=DATE(YEAR($H24),MONTH($H24)+$G24*8,1),AD$3=DATE(YEAR($H24),MONTH($H24)+$G24*9,1),AD$3=DATE(YEAR($H24),MONTH($H24)+$G24*10,1)),$F24*тех!AR$10*тех!AR$6,)</f>
        <v>0</v>
      </c>
      <c r="AE24" s="64">
        <f>IF(OR(AE$3=DATE(YEAR($H24),MONTH($H24)+$G24,1),AE$3=DATE(YEAR($H24),MONTH($H24)+$G24*2,1),AE$3=DATE(YEAR($H24),MONTH($H24)+$G24*3,1),AE$3=DATE(YEAR($H24),MONTH($H24)+$G24*4,1),AE$3=DATE(YEAR($H24),MONTH($H24)+$G24*5,1),AE$3=DATE(YEAR($H24),MONTH($H24)+$G24*6,1),AE$3=DATE(YEAR($H24),MONTH($H24)+$G24*7,1),AE$3=DATE(YEAR($H24),MONTH($H24)+$G24*8,1),AE$3=DATE(YEAR($H24),MONTH($H24)+$G24*9,1),AE$3=DATE(YEAR($H24),MONTH($H24)+$G24*10,1)),$F24*тех!AS$10*тех!AS$6,)</f>
        <v>0</v>
      </c>
      <c r="AF24" s="64">
        <f>IF(OR(AF$3=DATE(YEAR($H24),MONTH($H24)+$G24,1),AF$3=DATE(YEAR($H24),MONTH($H24)+$G24*2,1),AF$3=DATE(YEAR($H24),MONTH($H24)+$G24*3,1),AF$3=DATE(YEAR($H24),MONTH($H24)+$G24*4,1),AF$3=DATE(YEAR($H24),MONTH($H24)+$G24*5,1),AF$3=DATE(YEAR($H24),MONTH($H24)+$G24*6,1),AF$3=DATE(YEAR($H24),MONTH($H24)+$G24*7,1),AF$3=DATE(YEAR($H24),MONTH($H24)+$G24*8,1),AF$3=DATE(YEAR($H24),MONTH($H24)+$G24*9,1),AF$3=DATE(YEAR($H24),MONTH($H24)+$G24*10,1)),$F24*тех!AT$10*тех!AT$6,)</f>
        <v>0</v>
      </c>
      <c r="AG24" s="64">
        <f>IF(OR(AG$3=DATE(YEAR($H24),MONTH($H24)+$G24,1),AG$3=DATE(YEAR($H24),MONTH($H24)+$G24*2,1),AG$3=DATE(YEAR($H24),MONTH($H24)+$G24*3,1),AG$3=DATE(YEAR($H24),MONTH($H24)+$G24*4,1),AG$3=DATE(YEAR($H24),MONTH($H24)+$G24*5,1),AG$3=DATE(YEAR($H24),MONTH($H24)+$G24*6,1),AG$3=DATE(YEAR($H24),MONTH($H24)+$G24*7,1),AG$3=DATE(YEAR($H24),MONTH($H24)+$G24*8,1),AG$3=DATE(YEAR($H24),MONTH($H24)+$G24*9,1),AG$3=DATE(YEAR($H24),MONTH($H24)+$G24*10,1)),$F24*тех!AU$10*тех!AU$6,)</f>
        <v>0</v>
      </c>
      <c r="AH24" s="64">
        <f>IF(OR(AH$3=DATE(YEAR($H24),MONTH($H24)+$G24,1),AH$3=DATE(YEAR($H24),MONTH($H24)+$G24*2,1),AH$3=DATE(YEAR($H24),MONTH($H24)+$G24*3,1),AH$3=DATE(YEAR($H24),MONTH($H24)+$G24*4,1),AH$3=DATE(YEAR($H24),MONTH($H24)+$G24*5,1),AH$3=DATE(YEAR($H24),MONTH($H24)+$G24*6,1),AH$3=DATE(YEAR($H24),MONTH($H24)+$G24*7,1),AH$3=DATE(YEAR($H24),MONTH($H24)+$G24*8,1),AH$3=DATE(YEAR($H24),MONTH($H24)+$G24*9,1),AH$3=DATE(YEAR($H24),MONTH($H24)+$G24*10,1)),$F24*тех!AV$10*тех!AV$6,)</f>
        <v>0</v>
      </c>
      <c r="AI24" s="64">
        <f>IF(OR(AI$3=DATE(YEAR($H24),MONTH($H24)+$G24,1),AI$3=DATE(YEAR($H24),MONTH($H24)+$G24*2,1),AI$3=DATE(YEAR($H24),MONTH($H24)+$G24*3,1),AI$3=DATE(YEAR($H24),MONTH($H24)+$G24*4,1),AI$3=DATE(YEAR($H24),MONTH($H24)+$G24*5,1),AI$3=DATE(YEAR($H24),MONTH($H24)+$G24*6,1),AI$3=DATE(YEAR($H24),MONTH($H24)+$G24*7,1),AI$3=DATE(YEAR($H24),MONTH($H24)+$G24*8,1),AI$3=DATE(YEAR($H24),MONTH($H24)+$G24*9,1),AI$3=DATE(YEAR($H24),MONTH($H24)+$G24*10,1)),$F24*тех!AW$10*тех!AW$6,)</f>
        <v>0</v>
      </c>
      <c r="AJ24" s="64">
        <f>IF(OR(AJ$3=DATE(YEAR($H24),MONTH($H24)+$G24,1),AJ$3=DATE(YEAR($H24),MONTH($H24)+$G24*2,1),AJ$3=DATE(YEAR($H24),MONTH($H24)+$G24*3,1),AJ$3=DATE(YEAR($H24),MONTH($H24)+$G24*4,1),AJ$3=DATE(YEAR($H24),MONTH($H24)+$G24*5,1),AJ$3=DATE(YEAR($H24),MONTH($H24)+$G24*6,1),AJ$3=DATE(YEAR($H24),MONTH($H24)+$G24*7,1),AJ$3=DATE(YEAR($H24),MONTH($H24)+$G24*8,1),AJ$3=DATE(YEAR($H24),MONTH($H24)+$G24*9,1),AJ$3=DATE(YEAR($H24),MONTH($H24)+$G24*10,1)),$F24*тех!AX$10*тех!AX$6,)</f>
        <v>0</v>
      </c>
      <c r="AK24" s="64">
        <f>IF(OR(AK$3=DATE(YEAR($H24),MONTH($H24)+$G24,1),AK$3=DATE(YEAR($H24),MONTH($H24)+$G24*2,1),AK$3=DATE(YEAR($H24),MONTH($H24)+$G24*3,1),AK$3=DATE(YEAR($H24),MONTH($H24)+$G24*4,1),AK$3=DATE(YEAR($H24),MONTH($H24)+$G24*5,1),AK$3=DATE(YEAR($H24),MONTH($H24)+$G24*6,1),AK$3=DATE(YEAR($H24),MONTH($H24)+$G24*7,1),AK$3=DATE(YEAR($H24),MONTH($H24)+$G24*8,1),AK$3=DATE(YEAR($H24),MONTH($H24)+$G24*9,1),AK$3=DATE(YEAR($H24),MONTH($H24)+$G24*10,1)),$F24*тех!AY$10*тех!AY$6,)</f>
        <v>0</v>
      </c>
      <c r="AL24" s="64">
        <f>IF(OR(AL$3=DATE(YEAR($H24),MONTH($H24)+$G24,1),AL$3=DATE(YEAR($H24),MONTH($H24)+$G24*2,1),AL$3=DATE(YEAR($H24),MONTH($H24)+$G24*3,1),AL$3=DATE(YEAR($H24),MONTH($H24)+$G24*4,1),AL$3=DATE(YEAR($H24),MONTH($H24)+$G24*5,1),AL$3=DATE(YEAR($H24),MONTH($H24)+$G24*6,1),AL$3=DATE(YEAR($H24),MONTH($H24)+$G24*7,1),AL$3=DATE(YEAR($H24),MONTH($H24)+$G24*8,1),AL$3=DATE(YEAR($H24),MONTH($H24)+$G24*9,1),AL$3=DATE(YEAR($H24),MONTH($H24)+$G24*10,1)),$F24*тех!AZ$10*тех!AZ$6,)</f>
        <v>0</v>
      </c>
      <c r="AM24" s="64">
        <f>IF(OR(AM$3=DATE(YEAR($H24),MONTH($H24)+$G24,1),AM$3=DATE(YEAR($H24),MONTH($H24)+$G24*2,1),AM$3=DATE(YEAR($H24),MONTH($H24)+$G24*3,1),AM$3=DATE(YEAR($H24),MONTH($H24)+$G24*4,1),AM$3=DATE(YEAR($H24),MONTH($H24)+$G24*5,1),AM$3=DATE(YEAR($H24),MONTH($H24)+$G24*6,1),AM$3=DATE(YEAR($H24),MONTH($H24)+$G24*7,1),AM$3=DATE(YEAR($H24),MONTH($H24)+$G24*8,1),AM$3=DATE(YEAR($H24),MONTH($H24)+$G24*9,1),AM$3=DATE(YEAR($H24),MONTH($H24)+$G24*10,1)),$F24*тех!BA$10*тех!BA$6,)</f>
        <v>0</v>
      </c>
      <c r="AN24" s="64">
        <f>IF(OR(AN$3=DATE(YEAR($H24),MONTH($H24)+$G24,1),AN$3=DATE(YEAR($H24),MONTH($H24)+$G24*2,1),AN$3=DATE(YEAR($H24),MONTH($H24)+$G24*3,1),AN$3=DATE(YEAR($H24),MONTH($H24)+$G24*4,1),AN$3=DATE(YEAR($H24),MONTH($H24)+$G24*5,1),AN$3=DATE(YEAR($H24),MONTH($H24)+$G24*6,1),AN$3=DATE(YEAR($H24),MONTH($H24)+$G24*7,1),AN$3=DATE(YEAR($H24),MONTH($H24)+$G24*8,1),AN$3=DATE(YEAR($H24),MONTH($H24)+$G24*9,1),AN$3=DATE(YEAR($H24),MONTH($H24)+$G24*10,1)),$F24*тех!BB$10*тех!BB$6,)</f>
        <v>0</v>
      </c>
      <c r="AO24" s="64">
        <f>IF(OR(AO$3=DATE(YEAR($H24),MONTH($H24)+$G24,1),AO$3=DATE(YEAR($H24),MONTH($H24)+$G24*2,1),AO$3=DATE(YEAR($H24),MONTH($H24)+$G24*3,1),AO$3=DATE(YEAR($H24),MONTH($H24)+$G24*4,1),AO$3=DATE(YEAR($H24),MONTH($H24)+$G24*5,1),AO$3=DATE(YEAR($H24),MONTH($H24)+$G24*6,1),AO$3=DATE(YEAR($H24),MONTH($H24)+$G24*7,1),AO$3=DATE(YEAR($H24),MONTH($H24)+$G24*8,1),AO$3=DATE(YEAR($H24),MONTH($H24)+$G24*9,1),AO$3=DATE(YEAR($H24),MONTH($H24)+$G24*10,1)),$F24*тех!BC$10*тех!BC$6,)</f>
        <v>0</v>
      </c>
      <c r="AP24" s="64">
        <f>IF(OR(AP$3=DATE(YEAR($H24),MONTH($H24)+$G24,1),AP$3=DATE(YEAR($H24),MONTH($H24)+$G24*2,1),AP$3=DATE(YEAR($H24),MONTH($H24)+$G24*3,1),AP$3=DATE(YEAR($H24),MONTH($H24)+$G24*4,1),AP$3=DATE(YEAR($H24),MONTH($H24)+$G24*5,1),AP$3=DATE(YEAR($H24),MONTH($H24)+$G24*6,1),AP$3=DATE(YEAR($H24),MONTH($H24)+$G24*7,1),AP$3=DATE(YEAR($H24),MONTH($H24)+$G24*8,1),AP$3=DATE(YEAR($H24),MONTH($H24)+$G24*9,1),AP$3=DATE(YEAR($H24),MONTH($H24)+$G24*10,1)),$F24*тех!BD$10*тех!BD$6,)</f>
        <v>0</v>
      </c>
      <c r="AQ24" s="64">
        <f>IF(OR(AQ$3=DATE(YEAR($H24),MONTH($H24)+$G24,1),AQ$3=DATE(YEAR($H24),MONTH($H24)+$G24*2,1),AQ$3=DATE(YEAR($H24),MONTH($H24)+$G24*3,1),AQ$3=DATE(YEAR($H24),MONTH($H24)+$G24*4,1),AQ$3=DATE(YEAR($H24),MONTH($H24)+$G24*5,1),AQ$3=DATE(YEAR($H24),MONTH($H24)+$G24*6,1),AQ$3=DATE(YEAR($H24),MONTH($H24)+$G24*7,1),AQ$3=DATE(YEAR($H24),MONTH($H24)+$G24*8,1),AQ$3=DATE(YEAR($H24),MONTH($H24)+$G24*9,1),AQ$3=DATE(YEAR($H24),MONTH($H24)+$G24*10,1)),$F24*тех!BE$10*тех!BE$6,)</f>
        <v>0</v>
      </c>
      <c r="AR24" s="64">
        <f>IF(OR(AR$3=DATE(YEAR($H24),MONTH($H24)+$G24,1),AR$3=DATE(YEAR($H24),MONTH($H24)+$G24*2,1),AR$3=DATE(YEAR($H24),MONTH($H24)+$G24*3,1),AR$3=DATE(YEAR($H24),MONTH($H24)+$G24*4,1),AR$3=DATE(YEAR($H24),MONTH($H24)+$G24*5,1),AR$3=DATE(YEAR($H24),MONTH($H24)+$G24*6,1),AR$3=DATE(YEAR($H24),MONTH($H24)+$G24*7,1),AR$3=DATE(YEAR($H24),MONTH($H24)+$G24*8,1),AR$3=DATE(YEAR($H24),MONTH($H24)+$G24*9,1),AR$3=DATE(YEAR($H24),MONTH($H24)+$G24*10,1)),$F24*тех!BF$10*тех!BF$6,)</f>
        <v>0</v>
      </c>
      <c r="AS24" s="64">
        <f>IF(OR(AS$3=DATE(YEAR($H24),MONTH($H24)+$G24,1),AS$3=DATE(YEAR($H24),MONTH($H24)+$G24*2,1),AS$3=DATE(YEAR($H24),MONTH($H24)+$G24*3,1),AS$3=DATE(YEAR($H24),MONTH($H24)+$G24*4,1),AS$3=DATE(YEAR($H24),MONTH($H24)+$G24*5,1),AS$3=DATE(YEAR($H24),MONTH($H24)+$G24*6,1),AS$3=DATE(YEAR($H24),MONTH($H24)+$G24*7,1),AS$3=DATE(YEAR($H24),MONTH($H24)+$G24*8,1),AS$3=DATE(YEAR($H24),MONTH($H24)+$G24*9,1),AS$3=DATE(YEAR($H24),MONTH($H24)+$G24*10,1)),$F24*тех!BG$10*тех!BG$6,)</f>
        <v>0</v>
      </c>
      <c r="AT24" s="64">
        <f>IF(OR(AT$3=DATE(YEAR($H24),MONTH($H24)+$G24,1),AT$3=DATE(YEAR($H24),MONTH($H24)+$G24*2,1),AT$3=DATE(YEAR($H24),MONTH($H24)+$G24*3,1),AT$3=DATE(YEAR($H24),MONTH($H24)+$G24*4,1),AT$3=DATE(YEAR($H24),MONTH($H24)+$G24*5,1),AT$3=DATE(YEAR($H24),MONTH($H24)+$G24*6,1),AT$3=DATE(YEAR($H24),MONTH($H24)+$G24*7,1),AT$3=DATE(YEAR($H24),MONTH($H24)+$G24*8,1),AT$3=DATE(YEAR($H24),MONTH($H24)+$G24*9,1),AT$3=DATE(YEAR($H24),MONTH($H24)+$G24*10,1)),$F24*тех!BH$10*тех!BH$6,)</f>
        <v>0</v>
      </c>
      <c r="AU24" s="64">
        <f>IF(OR(AU$3=DATE(YEAR($H24),MONTH($H24)+$G24,1),AU$3=DATE(YEAR($H24),MONTH($H24)+$G24*2,1),AU$3=DATE(YEAR($H24),MONTH($H24)+$G24*3,1),AU$3=DATE(YEAR($H24),MONTH($H24)+$G24*4,1),AU$3=DATE(YEAR($H24),MONTH($H24)+$G24*5,1),AU$3=DATE(YEAR($H24),MONTH($H24)+$G24*6,1),AU$3=DATE(YEAR($H24),MONTH($H24)+$G24*7,1),AU$3=DATE(YEAR($H24),MONTH($H24)+$G24*8,1),AU$3=DATE(YEAR($H24),MONTH($H24)+$G24*9,1),AU$3=DATE(YEAR($H24),MONTH($H24)+$G24*10,1)),$F24*тех!BI$10*тех!BI$6,)</f>
        <v>0</v>
      </c>
      <c r="AV24" s="64">
        <f>IF(OR(AV$3=DATE(YEAR($H24),MONTH($H24)+$G24,1),AV$3=DATE(YEAR($H24),MONTH($H24)+$G24*2,1),AV$3=DATE(YEAR($H24),MONTH($H24)+$G24*3,1),AV$3=DATE(YEAR($H24),MONTH($H24)+$G24*4,1),AV$3=DATE(YEAR($H24),MONTH($H24)+$G24*5,1),AV$3=DATE(YEAR($H24),MONTH($H24)+$G24*6,1),AV$3=DATE(YEAR($H24),MONTH($H24)+$G24*7,1),AV$3=DATE(YEAR($H24),MONTH($H24)+$G24*8,1),AV$3=DATE(YEAR($H24),MONTH($H24)+$G24*9,1),AV$3=DATE(YEAR($H24),MONTH($H24)+$G24*10,1)),$F24*тех!BJ$10*тех!BJ$6,)</f>
        <v>0</v>
      </c>
      <c r="AW24" s="64">
        <f>IF(OR(AW$3=DATE(YEAR($H24),MONTH($H24)+$G24,1),AW$3=DATE(YEAR($H24),MONTH($H24)+$G24*2,1),AW$3=DATE(YEAR($H24),MONTH($H24)+$G24*3,1),AW$3=DATE(YEAR($H24),MONTH($H24)+$G24*4,1),AW$3=DATE(YEAR($H24),MONTH($H24)+$G24*5,1),AW$3=DATE(YEAR($H24),MONTH($H24)+$G24*6,1),AW$3=DATE(YEAR($H24),MONTH($H24)+$G24*7,1),AW$3=DATE(YEAR($H24),MONTH($H24)+$G24*8,1),AW$3=DATE(YEAR($H24),MONTH($H24)+$G24*9,1),AW$3=DATE(YEAR($H24),MONTH($H24)+$G24*10,1)),$F24*тех!BK$10*тех!BK$6,)</f>
        <v>0</v>
      </c>
      <c r="AX24" s="64">
        <f>IF(OR(AX$3=DATE(YEAR($H24),MONTH($H24)+$G24,1),AX$3=DATE(YEAR($H24),MONTH($H24)+$G24*2,1),AX$3=DATE(YEAR($H24),MONTH($H24)+$G24*3,1),AX$3=DATE(YEAR($H24),MONTH($H24)+$G24*4,1),AX$3=DATE(YEAR($H24),MONTH($H24)+$G24*5,1),AX$3=DATE(YEAR($H24),MONTH($H24)+$G24*6,1),AX$3=DATE(YEAR($H24),MONTH($H24)+$G24*7,1),AX$3=DATE(YEAR($H24),MONTH($H24)+$G24*8,1),AX$3=DATE(YEAR($H24),MONTH($H24)+$G24*9,1),AX$3=DATE(YEAR($H24),MONTH($H24)+$G24*10,1)),$F24*тех!BL$10*тех!BL$6,)</f>
        <v>0</v>
      </c>
      <c r="AY24" s="64">
        <f>IF(OR(AY$3=DATE(YEAR($H24),MONTH($H24)+$G24,1),AY$3=DATE(YEAR($H24),MONTH($H24)+$G24*2,1),AY$3=DATE(YEAR($H24),MONTH($H24)+$G24*3,1),AY$3=DATE(YEAR($H24),MONTH($H24)+$G24*4,1),AY$3=DATE(YEAR($H24),MONTH($H24)+$G24*5,1),AY$3=DATE(YEAR($H24),MONTH($H24)+$G24*6,1),AY$3=DATE(YEAR($H24),MONTH($H24)+$G24*7,1),AY$3=DATE(YEAR($H24),MONTH($H24)+$G24*8,1),AY$3=DATE(YEAR($H24),MONTH($H24)+$G24*9,1),AY$3=DATE(YEAR($H24),MONTH($H24)+$G24*10,1)),$F24*тех!BM$10*тех!BM$6,)</f>
        <v>0</v>
      </c>
      <c r="AZ24" s="64">
        <f>IF(OR(AZ$3=DATE(YEAR($H24),MONTH($H24)+$G24,1),AZ$3=DATE(YEAR($H24),MONTH($H24)+$G24*2,1),AZ$3=DATE(YEAR($H24),MONTH($H24)+$G24*3,1),AZ$3=DATE(YEAR($H24),MONTH($H24)+$G24*4,1),AZ$3=DATE(YEAR($H24),MONTH($H24)+$G24*5,1),AZ$3=DATE(YEAR($H24),MONTH($H24)+$G24*6,1),AZ$3=DATE(YEAR($H24),MONTH($H24)+$G24*7,1),AZ$3=DATE(YEAR($H24),MONTH($H24)+$G24*8,1),AZ$3=DATE(YEAR($H24),MONTH($H24)+$G24*9,1),AZ$3=DATE(YEAR($H24),MONTH($H24)+$G24*10,1)),$F24*тех!BN$10*тех!BN$6,)</f>
        <v>0</v>
      </c>
      <c r="BA24" s="64">
        <f>IF(OR(BA$3=DATE(YEAR($H24),MONTH($H24)+$G24,1),BA$3=DATE(YEAR($H24),MONTH($H24)+$G24*2,1),BA$3=DATE(YEAR($H24),MONTH($H24)+$G24*3,1),BA$3=DATE(YEAR($H24),MONTH($H24)+$G24*4,1),BA$3=DATE(YEAR($H24),MONTH($H24)+$G24*5,1),BA$3=DATE(YEAR($H24),MONTH($H24)+$G24*6,1),BA$3=DATE(YEAR($H24),MONTH($H24)+$G24*7,1),BA$3=DATE(YEAR($H24),MONTH($H24)+$G24*8,1),BA$3=DATE(YEAR($H24),MONTH($H24)+$G24*9,1),BA$3=DATE(YEAR($H24),MONTH($H24)+$G24*10,1)),$F24*тех!BO$10*тех!BO$6,)</f>
        <v>0</v>
      </c>
      <c r="BB24" s="64">
        <f>IF(OR(BB$3=DATE(YEAR($H24),MONTH($H24)+$G24,1),BB$3=DATE(YEAR($H24),MONTH($H24)+$G24*2,1),BB$3=DATE(YEAR($H24),MONTH($H24)+$G24*3,1),BB$3=DATE(YEAR($H24),MONTH($H24)+$G24*4,1),BB$3=DATE(YEAR($H24),MONTH($H24)+$G24*5,1),BB$3=DATE(YEAR($H24),MONTH($H24)+$G24*6,1),BB$3=DATE(YEAR($H24),MONTH($H24)+$G24*7,1),BB$3=DATE(YEAR($H24),MONTH($H24)+$G24*8,1),BB$3=DATE(YEAR($H24),MONTH($H24)+$G24*9,1),BB$3=DATE(YEAR($H24),MONTH($H24)+$G24*10,1)),$F24*тех!BP$10*тех!BP$6,)</f>
        <v>0</v>
      </c>
      <c r="BC24" s="64">
        <f>IF(OR(BC$3=DATE(YEAR($H24),MONTH($H24)+$G24,1),BC$3=DATE(YEAR($H24),MONTH($H24)+$G24*2,1),BC$3=DATE(YEAR($H24),MONTH($H24)+$G24*3,1),BC$3=DATE(YEAR($H24),MONTH($H24)+$G24*4,1),BC$3=DATE(YEAR($H24),MONTH($H24)+$G24*5,1),BC$3=DATE(YEAR($H24),MONTH($H24)+$G24*6,1),BC$3=DATE(YEAR($H24),MONTH($H24)+$G24*7,1),BC$3=DATE(YEAR($H24),MONTH($H24)+$G24*8,1),BC$3=DATE(YEAR($H24),MONTH($H24)+$G24*9,1),BC$3=DATE(YEAR($H24),MONTH($H24)+$G24*10,1)),$F24*тех!BQ$10*тех!BQ$6,)</f>
        <v>0</v>
      </c>
      <c r="BD24" s="64">
        <f>IF(OR(BD$3=DATE(YEAR($H24),MONTH($H24)+$G24,1),BD$3=DATE(YEAR($H24),MONTH($H24)+$G24*2,1),BD$3=DATE(YEAR($H24),MONTH($H24)+$G24*3,1),BD$3=DATE(YEAR($H24),MONTH($H24)+$G24*4,1),BD$3=DATE(YEAR($H24),MONTH($H24)+$G24*5,1),BD$3=DATE(YEAR($H24),MONTH($H24)+$G24*6,1),BD$3=DATE(YEAR($H24),MONTH($H24)+$G24*7,1),BD$3=DATE(YEAR($H24),MONTH($H24)+$G24*8,1),BD$3=DATE(YEAR($H24),MONTH($H24)+$G24*9,1),BD$3=DATE(YEAR($H24),MONTH($H24)+$G24*10,1)),$F24*тех!BR$10*тех!BR$6,)</f>
        <v>0</v>
      </c>
      <c r="BE24" s="64">
        <f>IF(OR(BE$3=DATE(YEAR($H24),MONTH($H24)+$G24,1),BE$3=DATE(YEAR($H24),MONTH($H24)+$G24*2,1),BE$3=DATE(YEAR($H24),MONTH($H24)+$G24*3,1),BE$3=DATE(YEAR($H24),MONTH($H24)+$G24*4,1),BE$3=DATE(YEAR($H24),MONTH($H24)+$G24*5,1),BE$3=DATE(YEAR($H24),MONTH($H24)+$G24*6,1),BE$3=DATE(YEAR($H24),MONTH($H24)+$G24*7,1),BE$3=DATE(YEAR($H24),MONTH($H24)+$G24*8,1),BE$3=DATE(YEAR($H24),MONTH($H24)+$G24*9,1),BE$3=DATE(YEAR($H24),MONTH($H24)+$G24*10,1)),$F24*тех!BS$10*тех!BS$6,)</f>
        <v>0</v>
      </c>
      <c r="BF24" s="64">
        <f>IF(OR(BF$3=DATE(YEAR($H24),MONTH($H24)+$G24,1),BF$3=DATE(YEAR($H24),MONTH($H24)+$G24*2,1),BF$3=DATE(YEAR($H24),MONTH($H24)+$G24*3,1),BF$3=DATE(YEAR($H24),MONTH($H24)+$G24*4,1),BF$3=DATE(YEAR($H24),MONTH($H24)+$G24*5,1),BF$3=DATE(YEAR($H24),MONTH($H24)+$G24*6,1),BF$3=DATE(YEAR($H24),MONTH($H24)+$G24*7,1),BF$3=DATE(YEAR($H24),MONTH($H24)+$G24*8,1),BF$3=DATE(YEAR($H24),MONTH($H24)+$G24*9,1),BF$3=DATE(YEAR($H24),MONTH($H24)+$G24*10,1)),$F24*тех!BT$10*тех!BT$6,)</f>
        <v>0</v>
      </c>
      <c r="BG24" s="64">
        <f>IF(OR(BG$3=DATE(YEAR($H24),MONTH($H24)+$G24,1),BG$3=DATE(YEAR($H24),MONTH($H24)+$G24*2,1),BG$3=DATE(YEAR($H24),MONTH($H24)+$G24*3,1),BG$3=DATE(YEAR($H24),MONTH($H24)+$G24*4,1),BG$3=DATE(YEAR($H24),MONTH($H24)+$G24*5,1),BG$3=DATE(YEAR($H24),MONTH($H24)+$G24*6,1),BG$3=DATE(YEAR($H24),MONTH($H24)+$G24*7,1),BG$3=DATE(YEAR($H24),MONTH($H24)+$G24*8,1),BG$3=DATE(YEAR($H24),MONTH($H24)+$G24*9,1),BG$3=DATE(YEAR($H24),MONTH($H24)+$G24*10,1)),$F24*тех!BU$10*тех!BU$6,)</f>
        <v>0</v>
      </c>
      <c r="BH24" s="64">
        <f>IF(OR(BH$3=DATE(YEAR($H24),MONTH($H24)+$G24,1),BH$3=DATE(YEAR($H24),MONTH($H24)+$G24*2,1),BH$3=DATE(YEAR($H24),MONTH($H24)+$G24*3,1),BH$3=DATE(YEAR($H24),MONTH($H24)+$G24*4,1),BH$3=DATE(YEAR($H24),MONTH($H24)+$G24*5,1),BH$3=DATE(YEAR($H24),MONTH($H24)+$G24*6,1),BH$3=DATE(YEAR($H24),MONTH($H24)+$G24*7,1),BH$3=DATE(YEAR($H24),MONTH($H24)+$G24*8,1),BH$3=DATE(YEAR($H24),MONTH($H24)+$G24*9,1),BH$3=DATE(YEAR($H24),MONTH($H24)+$G24*10,1)),$F24*тех!BV$10*тех!BV$6,)</f>
        <v>0</v>
      </c>
      <c r="BI24" s="64">
        <f>IF(OR(BI$3=DATE(YEAR($H24),MONTH($H24)+$G24,1),BI$3=DATE(YEAR($H24),MONTH($H24)+$G24*2,1),BI$3=DATE(YEAR($H24),MONTH($H24)+$G24*3,1),BI$3=DATE(YEAR($H24),MONTH($H24)+$G24*4,1),BI$3=DATE(YEAR($H24),MONTH($H24)+$G24*5,1),BI$3=DATE(YEAR($H24),MONTH($H24)+$G24*6,1),BI$3=DATE(YEAR($H24),MONTH($H24)+$G24*7,1),BI$3=DATE(YEAR($H24),MONTH($H24)+$G24*8,1),BI$3=DATE(YEAR($H24),MONTH($H24)+$G24*9,1),BI$3=DATE(YEAR($H24),MONTH($H24)+$G24*10,1)),$F24*тех!BW$10*тех!BW$6,)</f>
        <v>0</v>
      </c>
      <c r="BJ24" s="64">
        <f>IF(OR(BJ$3=DATE(YEAR($H24),MONTH($H24)+$G24,1),BJ$3=DATE(YEAR($H24),MONTH($H24)+$G24*2,1),BJ$3=DATE(YEAR($H24),MONTH($H24)+$G24*3,1),BJ$3=DATE(YEAR($H24),MONTH($H24)+$G24*4,1),BJ$3=DATE(YEAR($H24),MONTH($H24)+$G24*5,1),BJ$3=DATE(YEAR($H24),MONTH($H24)+$G24*6,1),BJ$3=DATE(YEAR($H24),MONTH($H24)+$G24*7,1),BJ$3=DATE(YEAR($H24),MONTH($H24)+$G24*8,1),BJ$3=DATE(YEAR($H24),MONTH($H24)+$G24*9,1),BJ$3=DATE(YEAR($H24),MONTH($H24)+$G24*10,1)),$F24*тех!BX$10*тех!BX$6,)</f>
        <v>0</v>
      </c>
      <c r="BK24" s="64">
        <f>IF(OR(BK$3=DATE(YEAR($H24),MONTH($H24)+$G24,1),BK$3=DATE(YEAR($H24),MONTH($H24)+$G24*2,1),BK$3=DATE(YEAR($H24),MONTH($H24)+$G24*3,1),BK$3=DATE(YEAR($H24),MONTH($H24)+$G24*4,1),BK$3=DATE(YEAR($H24),MONTH($H24)+$G24*5,1),BK$3=DATE(YEAR($H24),MONTH($H24)+$G24*6,1),BK$3=DATE(YEAR($H24),MONTH($H24)+$G24*7,1),BK$3=DATE(YEAR($H24),MONTH($H24)+$G24*8,1),BK$3=DATE(YEAR($H24),MONTH($H24)+$G24*9,1),BK$3=DATE(YEAR($H24),MONTH($H24)+$G24*10,1)),$F24*тех!BY$10*тех!BY$6,)</f>
        <v>0</v>
      </c>
      <c r="BL24" s="64">
        <f>IF(OR(BL$3=DATE(YEAR($H24),MONTH($H24)+$G24,1),BL$3=DATE(YEAR($H24),MONTH($H24)+$G24*2,1),BL$3=DATE(YEAR($H24),MONTH($H24)+$G24*3,1),BL$3=DATE(YEAR($H24),MONTH($H24)+$G24*4,1),BL$3=DATE(YEAR($H24),MONTH($H24)+$G24*5,1),BL$3=DATE(YEAR($H24),MONTH($H24)+$G24*6,1),BL$3=DATE(YEAR($H24),MONTH($H24)+$G24*7,1),BL$3=DATE(YEAR($H24),MONTH($H24)+$G24*8,1),BL$3=DATE(YEAR($H24),MONTH($H24)+$G24*9,1),BL$3=DATE(YEAR($H24),MONTH($H24)+$G24*10,1)),$F24*тех!BZ$10*тех!BZ$6,)</f>
        <v>0</v>
      </c>
      <c r="BM24" s="64">
        <f>IF(OR(BM$3=DATE(YEAR($H24),MONTH($H24)+$G24,1),BM$3=DATE(YEAR($H24),MONTH($H24)+$G24*2,1),BM$3=DATE(YEAR($H24),MONTH($H24)+$G24*3,1),BM$3=DATE(YEAR($H24),MONTH($H24)+$G24*4,1),BM$3=DATE(YEAR($H24),MONTH($H24)+$G24*5,1),BM$3=DATE(YEAR($H24),MONTH($H24)+$G24*6,1),BM$3=DATE(YEAR($H24),MONTH($H24)+$G24*7,1),BM$3=DATE(YEAR($H24),MONTH($H24)+$G24*8,1),BM$3=DATE(YEAR($H24),MONTH($H24)+$G24*9,1),BM$3=DATE(YEAR($H24),MONTH($H24)+$G24*10,1)),$F24*тех!CA$10*тех!CA$6,)</f>
        <v>0</v>
      </c>
      <c r="BN24" s="64">
        <f>IF(OR(BN$3=DATE(YEAR($H24),MONTH($H24)+$G24,1),BN$3=DATE(YEAR($H24),MONTH($H24)+$G24*2,1),BN$3=DATE(YEAR($H24),MONTH($H24)+$G24*3,1),BN$3=DATE(YEAR($H24),MONTH($H24)+$G24*4,1),BN$3=DATE(YEAR($H24),MONTH($H24)+$G24*5,1),BN$3=DATE(YEAR($H24),MONTH($H24)+$G24*6,1),BN$3=DATE(YEAR($H24),MONTH($H24)+$G24*7,1),BN$3=DATE(YEAR($H24),MONTH($H24)+$G24*8,1),BN$3=DATE(YEAR($H24),MONTH($H24)+$G24*9,1),BN$3=DATE(YEAR($H24),MONTH($H24)+$G24*10,1)),$F24*тех!CB$10*тех!CB$6,)</f>
        <v>0</v>
      </c>
      <c r="BO24" s="64">
        <f>IF(OR(BO$3=DATE(YEAR($H24),MONTH($H24)+$G24,1),BO$3=DATE(YEAR($H24),MONTH($H24)+$G24*2,1),BO$3=DATE(YEAR($H24),MONTH($H24)+$G24*3,1),BO$3=DATE(YEAR($H24),MONTH($H24)+$G24*4,1),BO$3=DATE(YEAR($H24),MONTH($H24)+$G24*5,1),BO$3=DATE(YEAR($H24),MONTH($H24)+$G24*6,1),BO$3=DATE(YEAR($H24),MONTH($H24)+$G24*7,1),BO$3=DATE(YEAR($H24),MONTH($H24)+$G24*8,1),BO$3=DATE(YEAR($H24),MONTH($H24)+$G24*9,1),BO$3=DATE(YEAR($H24),MONTH($H24)+$G24*10,1)),$F24*тех!CC$10*тех!CC$6,)</f>
        <v>0</v>
      </c>
      <c r="BP24" s="64">
        <f>IF(OR(BP$3=DATE(YEAR($H24),MONTH($H24)+$G24,1),BP$3=DATE(YEAR($H24),MONTH($H24)+$G24*2,1),BP$3=DATE(YEAR($H24),MONTH($H24)+$G24*3,1),BP$3=DATE(YEAR($H24),MONTH($H24)+$G24*4,1),BP$3=DATE(YEAR($H24),MONTH($H24)+$G24*5,1),BP$3=DATE(YEAR($H24),MONTH($H24)+$G24*6,1),BP$3=DATE(YEAR($H24),MONTH($H24)+$G24*7,1),BP$3=DATE(YEAR($H24),MONTH($H24)+$G24*8,1),BP$3=DATE(YEAR($H24),MONTH($H24)+$G24*9,1),BP$3=DATE(YEAR($H24),MONTH($H24)+$G24*10,1)),$F24*тех!CD$10*тех!CD$6,)</f>
        <v>0</v>
      </c>
      <c r="BQ24" s="64">
        <f>IF(OR(BQ$3=DATE(YEAR($H24),MONTH($H24)+$G24,1),BQ$3=DATE(YEAR($H24),MONTH($H24)+$G24*2,1),BQ$3=DATE(YEAR($H24),MONTH($H24)+$G24*3,1),BQ$3=DATE(YEAR($H24),MONTH($H24)+$G24*4,1),BQ$3=DATE(YEAR($H24),MONTH($H24)+$G24*5,1),BQ$3=DATE(YEAR($H24),MONTH($H24)+$G24*6,1),BQ$3=DATE(YEAR($H24),MONTH($H24)+$G24*7,1),BQ$3=DATE(YEAR($H24),MONTH($H24)+$G24*8,1),BQ$3=DATE(YEAR($H24),MONTH($H24)+$G24*9,1),BQ$3=DATE(YEAR($H24),MONTH($H24)+$G24*10,1)),$F24*тех!CE$10*тех!CE$6,)</f>
        <v>0</v>
      </c>
    </row>
    <row r="25" spans="2:69">
      <c r="B25" s="3">
        <v>19</v>
      </c>
      <c r="C25" s="19" t="s">
        <v>706</v>
      </c>
      <c r="D25" s="23">
        <v>300</v>
      </c>
      <c r="E25" s="19"/>
      <c r="F25" s="76">
        <f t="shared" si="1"/>
        <v>0</v>
      </c>
      <c r="G25" s="19">
        <v>12</v>
      </c>
      <c r="H25" s="20">
        <f>Параметры!$C$11</f>
        <v>42370</v>
      </c>
      <c r="J25" s="76">
        <f>IF($H25=J$3,$F25,)*тех!X$6</f>
        <v>0</v>
      </c>
      <c r="K25" s="76">
        <f>IF($H25=K$3,$F25,)*тех!Y$6</f>
        <v>0</v>
      </c>
      <c r="L25" s="76">
        <f>IF($H25=L$3,$F25,)*тех!Z$6</f>
        <v>0</v>
      </c>
      <c r="M25" s="76">
        <f>IF($H25=M$3,$F25,)*тех!AA$6</f>
        <v>0</v>
      </c>
      <c r="N25" s="76">
        <f>IF($H25=N$3,$F25,)*тех!AB$6</f>
        <v>0</v>
      </c>
      <c r="O25" s="76">
        <f>IF($H25=O$3,$F25,)*тех!AC$6</f>
        <v>0</v>
      </c>
      <c r="P25" s="64">
        <f>IF(OR(P$3=DATE(YEAR($H25),MONTH($H25)+$G25,1),P$3=DATE(YEAR($H25),MONTH($H25)+$G25*2,1),P$3=DATE(YEAR($H25),MONTH($H25)+$G25*3,1),P$3=DATE(YEAR($H25),MONTH($H25)+$G25*4,1),P$3=DATE(YEAR($H25),MONTH($H25)+$G25*5,1),P$3=DATE(YEAR($H25),MONTH($H25)+$G25*6,1),P$3=DATE(YEAR($H25),MONTH($H25)+$G25*7,1),P$3=DATE(YEAR($H25),MONTH($H25)+$G25*8,1),P$3=DATE(YEAR($H25),MONTH($H25)+$G25*9,1),P$3=DATE(YEAR($H25),MONTH($H25)+$G25*10,1)),$F25*тех!AD$10*тех!AD$6,)</f>
        <v>0</v>
      </c>
      <c r="Q25" s="64">
        <f>IF(OR(Q$3=DATE(YEAR($H25),MONTH($H25)+$G25,1),Q$3=DATE(YEAR($H25),MONTH($H25)+$G25*2,1),Q$3=DATE(YEAR($H25),MONTH($H25)+$G25*3,1),Q$3=DATE(YEAR($H25),MONTH($H25)+$G25*4,1),Q$3=DATE(YEAR($H25),MONTH($H25)+$G25*5,1),Q$3=DATE(YEAR($H25),MONTH($H25)+$G25*6,1),Q$3=DATE(YEAR($H25),MONTH($H25)+$G25*7,1),Q$3=DATE(YEAR($H25),MONTH($H25)+$G25*8,1),Q$3=DATE(YEAR($H25),MONTH($H25)+$G25*9,1),Q$3=DATE(YEAR($H25),MONTH($H25)+$G25*10,1)),$F25*тех!AE$10*тех!AE$6,)</f>
        <v>0</v>
      </c>
      <c r="R25" s="64">
        <f>IF(OR(R$3=DATE(YEAR($H25),MONTH($H25)+$G25,1),R$3=DATE(YEAR($H25),MONTH($H25)+$G25*2,1),R$3=DATE(YEAR($H25),MONTH($H25)+$G25*3,1),R$3=DATE(YEAR($H25),MONTH($H25)+$G25*4,1),R$3=DATE(YEAR($H25),MONTH($H25)+$G25*5,1),R$3=DATE(YEAR($H25),MONTH($H25)+$G25*6,1),R$3=DATE(YEAR($H25),MONTH($H25)+$G25*7,1),R$3=DATE(YEAR($H25),MONTH($H25)+$G25*8,1),R$3=DATE(YEAR($H25),MONTH($H25)+$G25*9,1),R$3=DATE(YEAR($H25),MONTH($H25)+$G25*10,1)),$F25*тех!AF$10*тех!AF$6,)</f>
        <v>0</v>
      </c>
      <c r="S25" s="64">
        <f>IF(OR(S$3=DATE(YEAR($H25),MONTH($H25)+$G25,1),S$3=DATE(YEAR($H25),MONTH($H25)+$G25*2,1),S$3=DATE(YEAR($H25),MONTH($H25)+$G25*3,1),S$3=DATE(YEAR($H25),MONTH($H25)+$G25*4,1),S$3=DATE(YEAR($H25),MONTH($H25)+$G25*5,1),S$3=DATE(YEAR($H25),MONTH($H25)+$G25*6,1),S$3=DATE(YEAR($H25),MONTH($H25)+$G25*7,1),S$3=DATE(YEAR($H25),MONTH($H25)+$G25*8,1),S$3=DATE(YEAR($H25),MONTH($H25)+$G25*9,1),S$3=DATE(YEAR($H25),MONTH($H25)+$G25*10,1)),$F25*тех!AG$10*тех!AG$6,)</f>
        <v>0</v>
      </c>
      <c r="T25" s="64">
        <f>IF(OR(T$3=DATE(YEAR($H25),MONTH($H25)+$G25,1),T$3=DATE(YEAR($H25),MONTH($H25)+$G25*2,1),T$3=DATE(YEAR($H25),MONTH($H25)+$G25*3,1),T$3=DATE(YEAR($H25),MONTH($H25)+$G25*4,1),T$3=DATE(YEAR($H25),MONTH($H25)+$G25*5,1),T$3=DATE(YEAR($H25),MONTH($H25)+$G25*6,1),T$3=DATE(YEAR($H25),MONTH($H25)+$G25*7,1),T$3=DATE(YEAR($H25),MONTH($H25)+$G25*8,1),T$3=DATE(YEAR($H25),MONTH($H25)+$G25*9,1),T$3=DATE(YEAR($H25),MONTH($H25)+$G25*10,1)),$F25*тех!AH$10*тех!AH$6,)</f>
        <v>0</v>
      </c>
      <c r="U25" s="64">
        <f>IF(OR(U$3=DATE(YEAR($H25),MONTH($H25)+$G25,1),U$3=DATE(YEAR($H25),MONTH($H25)+$G25*2,1),U$3=DATE(YEAR($H25),MONTH($H25)+$G25*3,1),U$3=DATE(YEAR($H25),MONTH($H25)+$G25*4,1),U$3=DATE(YEAR($H25),MONTH($H25)+$G25*5,1),U$3=DATE(YEAR($H25),MONTH($H25)+$G25*6,1),U$3=DATE(YEAR($H25),MONTH($H25)+$G25*7,1),U$3=DATE(YEAR($H25),MONTH($H25)+$G25*8,1),U$3=DATE(YEAR($H25),MONTH($H25)+$G25*9,1),U$3=DATE(YEAR($H25),MONTH($H25)+$G25*10,1)),$F25*тех!AI$10*тех!AI$6,)</f>
        <v>0</v>
      </c>
      <c r="V25" s="64">
        <f>IF(OR(V$3=DATE(YEAR($H25),MONTH($H25)+$G25,1),V$3=DATE(YEAR($H25),MONTH($H25)+$G25*2,1),V$3=DATE(YEAR($H25),MONTH($H25)+$G25*3,1),V$3=DATE(YEAR($H25),MONTH($H25)+$G25*4,1),V$3=DATE(YEAR($H25),MONTH($H25)+$G25*5,1),V$3=DATE(YEAR($H25),MONTH($H25)+$G25*6,1),V$3=DATE(YEAR($H25),MONTH($H25)+$G25*7,1),V$3=DATE(YEAR($H25),MONTH($H25)+$G25*8,1),V$3=DATE(YEAR($H25),MONTH($H25)+$G25*9,1),V$3=DATE(YEAR($H25),MONTH($H25)+$G25*10,1)),$F25*тех!AJ$10*тех!AJ$6,)</f>
        <v>0</v>
      </c>
      <c r="W25" s="64">
        <f>IF(OR(W$3=DATE(YEAR($H25),MONTH($H25)+$G25,1),W$3=DATE(YEAR($H25),MONTH($H25)+$G25*2,1),W$3=DATE(YEAR($H25),MONTH($H25)+$G25*3,1),W$3=DATE(YEAR($H25),MONTH($H25)+$G25*4,1),W$3=DATE(YEAR($H25),MONTH($H25)+$G25*5,1),W$3=DATE(YEAR($H25),MONTH($H25)+$G25*6,1),W$3=DATE(YEAR($H25),MONTH($H25)+$G25*7,1),W$3=DATE(YEAR($H25),MONTH($H25)+$G25*8,1),W$3=DATE(YEAR($H25),MONTH($H25)+$G25*9,1),W$3=DATE(YEAR($H25),MONTH($H25)+$G25*10,1)),$F25*тех!AK$10*тех!AK$6,)</f>
        <v>0</v>
      </c>
      <c r="X25" s="64">
        <f>IF(OR(X$3=DATE(YEAR($H25),MONTH($H25)+$G25,1),X$3=DATE(YEAR($H25),MONTH($H25)+$G25*2,1),X$3=DATE(YEAR($H25),MONTH($H25)+$G25*3,1),X$3=DATE(YEAR($H25),MONTH($H25)+$G25*4,1),X$3=DATE(YEAR($H25),MONTH($H25)+$G25*5,1),X$3=DATE(YEAR($H25),MONTH($H25)+$G25*6,1),X$3=DATE(YEAR($H25),MONTH($H25)+$G25*7,1),X$3=DATE(YEAR($H25),MONTH($H25)+$G25*8,1),X$3=DATE(YEAR($H25),MONTH($H25)+$G25*9,1),X$3=DATE(YEAR($H25),MONTH($H25)+$G25*10,1)),$F25*тех!AL$10*тех!AL$6,)</f>
        <v>0</v>
      </c>
      <c r="Y25" s="64">
        <f>IF(OR(Y$3=DATE(YEAR($H25),MONTH($H25)+$G25,1),Y$3=DATE(YEAR($H25),MONTH($H25)+$G25*2,1),Y$3=DATE(YEAR($H25),MONTH($H25)+$G25*3,1),Y$3=DATE(YEAR($H25),MONTH($H25)+$G25*4,1),Y$3=DATE(YEAR($H25),MONTH($H25)+$G25*5,1),Y$3=DATE(YEAR($H25),MONTH($H25)+$G25*6,1),Y$3=DATE(YEAR($H25),MONTH($H25)+$G25*7,1),Y$3=DATE(YEAR($H25),MONTH($H25)+$G25*8,1),Y$3=DATE(YEAR($H25),MONTH($H25)+$G25*9,1),Y$3=DATE(YEAR($H25),MONTH($H25)+$G25*10,1)),$F25*тех!AM$10*тех!AM$6,)</f>
        <v>0</v>
      </c>
      <c r="Z25" s="64">
        <f>IF(OR(Z$3=DATE(YEAR($H25),MONTH($H25)+$G25,1),Z$3=DATE(YEAR($H25),MONTH($H25)+$G25*2,1),Z$3=DATE(YEAR($H25),MONTH($H25)+$G25*3,1),Z$3=DATE(YEAR($H25),MONTH($H25)+$G25*4,1),Z$3=DATE(YEAR($H25),MONTH($H25)+$G25*5,1),Z$3=DATE(YEAR($H25),MONTH($H25)+$G25*6,1),Z$3=DATE(YEAR($H25),MONTH($H25)+$G25*7,1),Z$3=DATE(YEAR($H25),MONTH($H25)+$G25*8,1),Z$3=DATE(YEAR($H25),MONTH($H25)+$G25*9,1),Z$3=DATE(YEAR($H25),MONTH($H25)+$G25*10,1)),$F25*тех!AN$10*тех!AN$6,)</f>
        <v>0</v>
      </c>
      <c r="AA25" s="64">
        <f>IF(OR(AA$3=DATE(YEAR($H25),MONTH($H25)+$G25,1),AA$3=DATE(YEAR($H25),MONTH($H25)+$G25*2,1),AA$3=DATE(YEAR($H25),MONTH($H25)+$G25*3,1),AA$3=DATE(YEAR($H25),MONTH($H25)+$G25*4,1),AA$3=DATE(YEAR($H25),MONTH($H25)+$G25*5,1),AA$3=DATE(YEAR($H25),MONTH($H25)+$G25*6,1),AA$3=DATE(YEAR($H25),MONTH($H25)+$G25*7,1),AA$3=DATE(YEAR($H25),MONTH($H25)+$G25*8,1),AA$3=DATE(YEAR($H25),MONTH($H25)+$G25*9,1),AA$3=DATE(YEAR($H25),MONTH($H25)+$G25*10,1)),$F25*тех!AO$10*тех!AO$6,)</f>
        <v>0</v>
      </c>
      <c r="AB25" s="64">
        <f>IF(OR(AB$3=DATE(YEAR($H25),MONTH($H25)+$G25,1),AB$3=DATE(YEAR($H25),MONTH($H25)+$G25*2,1),AB$3=DATE(YEAR($H25),MONTH($H25)+$G25*3,1),AB$3=DATE(YEAR($H25),MONTH($H25)+$G25*4,1),AB$3=DATE(YEAR($H25),MONTH($H25)+$G25*5,1),AB$3=DATE(YEAR($H25),MONTH($H25)+$G25*6,1),AB$3=DATE(YEAR($H25),MONTH($H25)+$G25*7,1),AB$3=DATE(YEAR($H25),MONTH($H25)+$G25*8,1),AB$3=DATE(YEAR($H25),MONTH($H25)+$G25*9,1),AB$3=DATE(YEAR($H25),MONTH($H25)+$G25*10,1)),$F25*тех!AP$10*тех!AP$6,)</f>
        <v>0</v>
      </c>
      <c r="AC25" s="64">
        <f>IF(OR(AC$3=DATE(YEAR($H25),MONTH($H25)+$G25,1),AC$3=DATE(YEAR($H25),MONTH($H25)+$G25*2,1),AC$3=DATE(YEAR($H25),MONTH($H25)+$G25*3,1),AC$3=DATE(YEAR($H25),MONTH($H25)+$G25*4,1),AC$3=DATE(YEAR($H25),MONTH($H25)+$G25*5,1),AC$3=DATE(YEAR($H25),MONTH($H25)+$G25*6,1),AC$3=DATE(YEAR($H25),MONTH($H25)+$G25*7,1),AC$3=DATE(YEAR($H25),MONTH($H25)+$G25*8,1),AC$3=DATE(YEAR($H25),MONTH($H25)+$G25*9,1),AC$3=DATE(YEAR($H25),MONTH($H25)+$G25*10,1)),$F25*тех!AQ$10*тех!AQ$6,)</f>
        <v>0</v>
      </c>
      <c r="AD25" s="64">
        <f>IF(OR(AD$3=DATE(YEAR($H25),MONTH($H25)+$G25,1),AD$3=DATE(YEAR($H25),MONTH($H25)+$G25*2,1),AD$3=DATE(YEAR($H25),MONTH($H25)+$G25*3,1),AD$3=DATE(YEAR($H25),MONTH($H25)+$G25*4,1),AD$3=DATE(YEAR($H25),MONTH($H25)+$G25*5,1),AD$3=DATE(YEAR($H25),MONTH($H25)+$G25*6,1),AD$3=DATE(YEAR($H25),MONTH($H25)+$G25*7,1),AD$3=DATE(YEAR($H25),MONTH($H25)+$G25*8,1),AD$3=DATE(YEAR($H25),MONTH($H25)+$G25*9,1),AD$3=DATE(YEAR($H25),MONTH($H25)+$G25*10,1)),$F25*тех!AR$10*тех!AR$6,)</f>
        <v>0</v>
      </c>
      <c r="AE25" s="64">
        <f>IF(OR(AE$3=DATE(YEAR($H25),MONTH($H25)+$G25,1),AE$3=DATE(YEAR($H25),MONTH($H25)+$G25*2,1),AE$3=DATE(YEAR($H25),MONTH($H25)+$G25*3,1),AE$3=DATE(YEAR($H25),MONTH($H25)+$G25*4,1),AE$3=DATE(YEAR($H25),MONTH($H25)+$G25*5,1),AE$3=DATE(YEAR($H25),MONTH($H25)+$G25*6,1),AE$3=DATE(YEAR($H25),MONTH($H25)+$G25*7,1),AE$3=DATE(YEAR($H25),MONTH($H25)+$G25*8,1),AE$3=DATE(YEAR($H25),MONTH($H25)+$G25*9,1),AE$3=DATE(YEAR($H25),MONTH($H25)+$G25*10,1)),$F25*тех!AS$10*тех!AS$6,)</f>
        <v>0</v>
      </c>
      <c r="AF25" s="64">
        <f>IF(OR(AF$3=DATE(YEAR($H25),MONTH($H25)+$G25,1),AF$3=DATE(YEAR($H25),MONTH($H25)+$G25*2,1),AF$3=DATE(YEAR($H25),MONTH($H25)+$G25*3,1),AF$3=DATE(YEAR($H25),MONTH($H25)+$G25*4,1),AF$3=DATE(YEAR($H25),MONTH($H25)+$G25*5,1),AF$3=DATE(YEAR($H25),MONTH($H25)+$G25*6,1),AF$3=DATE(YEAR($H25),MONTH($H25)+$G25*7,1),AF$3=DATE(YEAR($H25),MONTH($H25)+$G25*8,1),AF$3=DATE(YEAR($H25),MONTH($H25)+$G25*9,1),AF$3=DATE(YEAR($H25),MONTH($H25)+$G25*10,1)),$F25*тех!AT$10*тех!AT$6,)</f>
        <v>0</v>
      </c>
      <c r="AG25" s="64">
        <f>IF(OR(AG$3=DATE(YEAR($H25),MONTH($H25)+$G25,1),AG$3=DATE(YEAR($H25),MONTH($H25)+$G25*2,1),AG$3=DATE(YEAR($H25),MONTH($H25)+$G25*3,1),AG$3=DATE(YEAR($H25),MONTH($H25)+$G25*4,1),AG$3=DATE(YEAR($H25),MONTH($H25)+$G25*5,1),AG$3=DATE(YEAR($H25),MONTH($H25)+$G25*6,1),AG$3=DATE(YEAR($H25),MONTH($H25)+$G25*7,1),AG$3=DATE(YEAR($H25),MONTH($H25)+$G25*8,1),AG$3=DATE(YEAR($H25),MONTH($H25)+$G25*9,1),AG$3=DATE(YEAR($H25),MONTH($H25)+$G25*10,1)),$F25*тех!AU$10*тех!AU$6,)</f>
        <v>0</v>
      </c>
      <c r="AH25" s="64">
        <f>IF(OR(AH$3=DATE(YEAR($H25),MONTH($H25)+$G25,1),AH$3=DATE(YEAR($H25),MONTH($H25)+$G25*2,1),AH$3=DATE(YEAR($H25),MONTH($H25)+$G25*3,1),AH$3=DATE(YEAR($H25),MONTH($H25)+$G25*4,1),AH$3=DATE(YEAR($H25),MONTH($H25)+$G25*5,1),AH$3=DATE(YEAR($H25),MONTH($H25)+$G25*6,1),AH$3=DATE(YEAR($H25),MONTH($H25)+$G25*7,1),AH$3=DATE(YEAR($H25),MONTH($H25)+$G25*8,1),AH$3=DATE(YEAR($H25),MONTH($H25)+$G25*9,1),AH$3=DATE(YEAR($H25),MONTH($H25)+$G25*10,1)),$F25*тех!AV$10*тех!AV$6,)</f>
        <v>0</v>
      </c>
      <c r="AI25" s="64">
        <f>IF(OR(AI$3=DATE(YEAR($H25),MONTH($H25)+$G25,1),AI$3=DATE(YEAR($H25),MONTH($H25)+$G25*2,1),AI$3=DATE(YEAR($H25),MONTH($H25)+$G25*3,1),AI$3=DATE(YEAR($H25),MONTH($H25)+$G25*4,1),AI$3=DATE(YEAR($H25),MONTH($H25)+$G25*5,1),AI$3=DATE(YEAR($H25),MONTH($H25)+$G25*6,1),AI$3=DATE(YEAR($H25),MONTH($H25)+$G25*7,1),AI$3=DATE(YEAR($H25),MONTH($H25)+$G25*8,1),AI$3=DATE(YEAR($H25),MONTH($H25)+$G25*9,1),AI$3=DATE(YEAR($H25),MONTH($H25)+$G25*10,1)),$F25*тех!AW$10*тех!AW$6,)</f>
        <v>0</v>
      </c>
      <c r="AJ25" s="64">
        <f>IF(OR(AJ$3=DATE(YEAR($H25),MONTH($H25)+$G25,1),AJ$3=DATE(YEAR($H25),MONTH($H25)+$G25*2,1),AJ$3=DATE(YEAR($H25),MONTH($H25)+$G25*3,1),AJ$3=DATE(YEAR($H25),MONTH($H25)+$G25*4,1),AJ$3=DATE(YEAR($H25),MONTH($H25)+$G25*5,1),AJ$3=DATE(YEAR($H25),MONTH($H25)+$G25*6,1),AJ$3=DATE(YEAR($H25),MONTH($H25)+$G25*7,1),AJ$3=DATE(YEAR($H25),MONTH($H25)+$G25*8,1),AJ$3=DATE(YEAR($H25),MONTH($H25)+$G25*9,1),AJ$3=DATE(YEAR($H25),MONTH($H25)+$G25*10,1)),$F25*тех!AX$10*тех!AX$6,)</f>
        <v>0</v>
      </c>
      <c r="AK25" s="64">
        <f>IF(OR(AK$3=DATE(YEAR($H25),MONTH($H25)+$G25,1),AK$3=DATE(YEAR($H25),MONTH($H25)+$G25*2,1),AK$3=DATE(YEAR($H25),MONTH($H25)+$G25*3,1),AK$3=DATE(YEAR($H25),MONTH($H25)+$G25*4,1),AK$3=DATE(YEAR($H25),MONTH($H25)+$G25*5,1),AK$3=DATE(YEAR($H25),MONTH($H25)+$G25*6,1),AK$3=DATE(YEAR($H25),MONTH($H25)+$G25*7,1),AK$3=DATE(YEAR($H25),MONTH($H25)+$G25*8,1),AK$3=DATE(YEAR($H25),MONTH($H25)+$G25*9,1),AK$3=DATE(YEAR($H25),MONTH($H25)+$G25*10,1)),$F25*тех!AY$10*тех!AY$6,)</f>
        <v>0</v>
      </c>
      <c r="AL25" s="64">
        <f>IF(OR(AL$3=DATE(YEAR($H25),MONTH($H25)+$G25,1),AL$3=DATE(YEAR($H25),MONTH($H25)+$G25*2,1),AL$3=DATE(YEAR($H25),MONTH($H25)+$G25*3,1),AL$3=DATE(YEAR($H25),MONTH($H25)+$G25*4,1),AL$3=DATE(YEAR($H25),MONTH($H25)+$G25*5,1),AL$3=DATE(YEAR($H25),MONTH($H25)+$G25*6,1),AL$3=DATE(YEAR($H25),MONTH($H25)+$G25*7,1),AL$3=DATE(YEAR($H25),MONTH($H25)+$G25*8,1),AL$3=DATE(YEAR($H25),MONTH($H25)+$G25*9,1),AL$3=DATE(YEAR($H25),MONTH($H25)+$G25*10,1)),$F25*тех!AZ$10*тех!AZ$6,)</f>
        <v>0</v>
      </c>
      <c r="AM25" s="64">
        <f>IF(OR(AM$3=DATE(YEAR($H25),MONTH($H25)+$G25,1),AM$3=DATE(YEAR($H25),MONTH($H25)+$G25*2,1),AM$3=DATE(YEAR($H25),MONTH($H25)+$G25*3,1),AM$3=DATE(YEAR($H25),MONTH($H25)+$G25*4,1),AM$3=DATE(YEAR($H25),MONTH($H25)+$G25*5,1),AM$3=DATE(YEAR($H25),MONTH($H25)+$G25*6,1),AM$3=DATE(YEAR($H25),MONTH($H25)+$G25*7,1),AM$3=DATE(YEAR($H25),MONTH($H25)+$G25*8,1),AM$3=DATE(YEAR($H25),MONTH($H25)+$G25*9,1),AM$3=DATE(YEAR($H25),MONTH($H25)+$G25*10,1)),$F25*тех!BA$10*тех!BA$6,)</f>
        <v>0</v>
      </c>
      <c r="AN25" s="64">
        <f>IF(OR(AN$3=DATE(YEAR($H25),MONTH($H25)+$G25,1),AN$3=DATE(YEAR($H25),MONTH($H25)+$G25*2,1),AN$3=DATE(YEAR($H25),MONTH($H25)+$G25*3,1),AN$3=DATE(YEAR($H25),MONTH($H25)+$G25*4,1),AN$3=DATE(YEAR($H25),MONTH($H25)+$G25*5,1),AN$3=DATE(YEAR($H25),MONTH($H25)+$G25*6,1),AN$3=DATE(YEAR($H25),MONTH($H25)+$G25*7,1),AN$3=DATE(YEAR($H25),MONTH($H25)+$G25*8,1),AN$3=DATE(YEAR($H25),MONTH($H25)+$G25*9,1),AN$3=DATE(YEAR($H25),MONTH($H25)+$G25*10,1)),$F25*тех!BB$10*тех!BB$6,)</f>
        <v>0</v>
      </c>
      <c r="AO25" s="64">
        <f>IF(OR(AO$3=DATE(YEAR($H25),MONTH($H25)+$G25,1),AO$3=DATE(YEAR($H25),MONTH($H25)+$G25*2,1),AO$3=DATE(YEAR($H25),MONTH($H25)+$G25*3,1),AO$3=DATE(YEAR($H25),MONTH($H25)+$G25*4,1),AO$3=DATE(YEAR($H25),MONTH($H25)+$G25*5,1),AO$3=DATE(YEAR($H25),MONTH($H25)+$G25*6,1),AO$3=DATE(YEAR($H25),MONTH($H25)+$G25*7,1),AO$3=DATE(YEAR($H25),MONTH($H25)+$G25*8,1),AO$3=DATE(YEAR($H25),MONTH($H25)+$G25*9,1),AO$3=DATE(YEAR($H25),MONTH($H25)+$G25*10,1)),$F25*тех!BC$10*тех!BC$6,)</f>
        <v>0</v>
      </c>
      <c r="AP25" s="64">
        <f>IF(OR(AP$3=DATE(YEAR($H25),MONTH($H25)+$G25,1),AP$3=DATE(YEAR($H25),MONTH($H25)+$G25*2,1),AP$3=DATE(YEAR($H25),MONTH($H25)+$G25*3,1),AP$3=DATE(YEAR($H25),MONTH($H25)+$G25*4,1),AP$3=DATE(YEAR($H25),MONTH($H25)+$G25*5,1),AP$3=DATE(YEAR($H25),MONTH($H25)+$G25*6,1),AP$3=DATE(YEAR($H25),MONTH($H25)+$G25*7,1),AP$3=DATE(YEAR($H25),MONTH($H25)+$G25*8,1),AP$3=DATE(YEAR($H25),MONTH($H25)+$G25*9,1),AP$3=DATE(YEAR($H25),MONTH($H25)+$G25*10,1)),$F25*тех!BD$10*тех!BD$6,)</f>
        <v>0</v>
      </c>
      <c r="AQ25" s="64">
        <f>IF(OR(AQ$3=DATE(YEAR($H25),MONTH($H25)+$G25,1),AQ$3=DATE(YEAR($H25),MONTH($H25)+$G25*2,1),AQ$3=DATE(YEAR($H25),MONTH($H25)+$G25*3,1),AQ$3=DATE(YEAR($H25),MONTH($H25)+$G25*4,1),AQ$3=DATE(YEAR($H25),MONTH($H25)+$G25*5,1),AQ$3=DATE(YEAR($H25),MONTH($H25)+$G25*6,1),AQ$3=DATE(YEAR($H25),MONTH($H25)+$G25*7,1),AQ$3=DATE(YEAR($H25),MONTH($H25)+$G25*8,1),AQ$3=DATE(YEAR($H25),MONTH($H25)+$G25*9,1),AQ$3=DATE(YEAR($H25),MONTH($H25)+$G25*10,1)),$F25*тех!BE$10*тех!BE$6,)</f>
        <v>0</v>
      </c>
      <c r="AR25" s="64">
        <f>IF(OR(AR$3=DATE(YEAR($H25),MONTH($H25)+$G25,1),AR$3=DATE(YEAR($H25),MONTH($H25)+$G25*2,1),AR$3=DATE(YEAR($H25),MONTH($H25)+$G25*3,1),AR$3=DATE(YEAR($H25),MONTH($H25)+$G25*4,1),AR$3=DATE(YEAR($H25),MONTH($H25)+$G25*5,1),AR$3=DATE(YEAR($H25),MONTH($H25)+$G25*6,1),AR$3=DATE(YEAR($H25),MONTH($H25)+$G25*7,1),AR$3=DATE(YEAR($H25),MONTH($H25)+$G25*8,1),AR$3=DATE(YEAR($H25),MONTH($H25)+$G25*9,1),AR$3=DATE(YEAR($H25),MONTH($H25)+$G25*10,1)),$F25*тех!BF$10*тех!BF$6,)</f>
        <v>0</v>
      </c>
      <c r="AS25" s="64">
        <f>IF(OR(AS$3=DATE(YEAR($H25),MONTH($H25)+$G25,1),AS$3=DATE(YEAR($H25),MONTH($H25)+$G25*2,1),AS$3=DATE(YEAR($H25),MONTH($H25)+$G25*3,1),AS$3=DATE(YEAR($H25),MONTH($H25)+$G25*4,1),AS$3=DATE(YEAR($H25),MONTH($H25)+$G25*5,1),AS$3=DATE(YEAR($H25),MONTH($H25)+$G25*6,1),AS$3=DATE(YEAR($H25),MONTH($H25)+$G25*7,1),AS$3=DATE(YEAR($H25),MONTH($H25)+$G25*8,1),AS$3=DATE(YEAR($H25),MONTH($H25)+$G25*9,1),AS$3=DATE(YEAR($H25),MONTH($H25)+$G25*10,1)),$F25*тех!BG$10*тех!BG$6,)</f>
        <v>0</v>
      </c>
      <c r="AT25" s="64">
        <f>IF(OR(AT$3=DATE(YEAR($H25),MONTH($H25)+$G25,1),AT$3=DATE(YEAR($H25),MONTH($H25)+$G25*2,1),AT$3=DATE(YEAR($H25),MONTH($H25)+$G25*3,1),AT$3=DATE(YEAR($H25),MONTH($H25)+$G25*4,1),AT$3=DATE(YEAR($H25),MONTH($H25)+$G25*5,1),AT$3=DATE(YEAR($H25),MONTH($H25)+$G25*6,1),AT$3=DATE(YEAR($H25),MONTH($H25)+$G25*7,1),AT$3=DATE(YEAR($H25),MONTH($H25)+$G25*8,1),AT$3=DATE(YEAR($H25),MONTH($H25)+$G25*9,1),AT$3=DATE(YEAR($H25),MONTH($H25)+$G25*10,1)),$F25*тех!BH$10*тех!BH$6,)</f>
        <v>0</v>
      </c>
      <c r="AU25" s="64">
        <f>IF(OR(AU$3=DATE(YEAR($H25),MONTH($H25)+$G25,1),AU$3=DATE(YEAR($H25),MONTH($H25)+$G25*2,1),AU$3=DATE(YEAR($H25),MONTH($H25)+$G25*3,1),AU$3=DATE(YEAR($H25),MONTH($H25)+$G25*4,1),AU$3=DATE(YEAR($H25),MONTH($H25)+$G25*5,1),AU$3=DATE(YEAR($H25),MONTH($H25)+$G25*6,1),AU$3=DATE(YEAR($H25),MONTH($H25)+$G25*7,1),AU$3=DATE(YEAR($H25),MONTH($H25)+$G25*8,1),AU$3=DATE(YEAR($H25),MONTH($H25)+$G25*9,1),AU$3=DATE(YEAR($H25),MONTH($H25)+$G25*10,1)),$F25*тех!BI$10*тех!BI$6,)</f>
        <v>0</v>
      </c>
      <c r="AV25" s="64">
        <f>IF(OR(AV$3=DATE(YEAR($H25),MONTH($H25)+$G25,1),AV$3=DATE(YEAR($H25),MONTH($H25)+$G25*2,1),AV$3=DATE(YEAR($H25),MONTH($H25)+$G25*3,1),AV$3=DATE(YEAR($H25),MONTH($H25)+$G25*4,1),AV$3=DATE(YEAR($H25),MONTH($H25)+$G25*5,1),AV$3=DATE(YEAR($H25),MONTH($H25)+$G25*6,1),AV$3=DATE(YEAR($H25),MONTH($H25)+$G25*7,1),AV$3=DATE(YEAR($H25),MONTH($H25)+$G25*8,1),AV$3=DATE(YEAR($H25),MONTH($H25)+$G25*9,1),AV$3=DATE(YEAR($H25),MONTH($H25)+$G25*10,1)),$F25*тех!BJ$10*тех!BJ$6,)</f>
        <v>0</v>
      </c>
      <c r="AW25" s="64">
        <f>IF(OR(AW$3=DATE(YEAR($H25),MONTH($H25)+$G25,1),AW$3=DATE(YEAR($H25),MONTH($H25)+$G25*2,1),AW$3=DATE(YEAR($H25),MONTH($H25)+$G25*3,1),AW$3=DATE(YEAR($H25),MONTH($H25)+$G25*4,1),AW$3=DATE(YEAR($H25),MONTH($H25)+$G25*5,1),AW$3=DATE(YEAR($H25),MONTH($H25)+$G25*6,1),AW$3=DATE(YEAR($H25),MONTH($H25)+$G25*7,1),AW$3=DATE(YEAR($H25),MONTH($H25)+$G25*8,1),AW$3=DATE(YEAR($H25),MONTH($H25)+$G25*9,1),AW$3=DATE(YEAR($H25),MONTH($H25)+$G25*10,1)),$F25*тех!BK$10*тех!BK$6,)</f>
        <v>0</v>
      </c>
      <c r="AX25" s="64">
        <f>IF(OR(AX$3=DATE(YEAR($H25),MONTH($H25)+$G25,1),AX$3=DATE(YEAR($H25),MONTH($H25)+$G25*2,1),AX$3=DATE(YEAR($H25),MONTH($H25)+$G25*3,1),AX$3=DATE(YEAR($H25),MONTH($H25)+$G25*4,1),AX$3=DATE(YEAR($H25),MONTH($H25)+$G25*5,1),AX$3=DATE(YEAR($H25),MONTH($H25)+$G25*6,1),AX$3=DATE(YEAR($H25),MONTH($H25)+$G25*7,1),AX$3=DATE(YEAR($H25),MONTH($H25)+$G25*8,1),AX$3=DATE(YEAR($H25),MONTH($H25)+$G25*9,1),AX$3=DATE(YEAR($H25),MONTH($H25)+$G25*10,1)),$F25*тех!BL$10*тех!BL$6,)</f>
        <v>0</v>
      </c>
      <c r="AY25" s="64">
        <f>IF(OR(AY$3=DATE(YEAR($H25),MONTH($H25)+$G25,1),AY$3=DATE(YEAR($H25),MONTH($H25)+$G25*2,1),AY$3=DATE(YEAR($H25),MONTH($H25)+$G25*3,1),AY$3=DATE(YEAR($H25),MONTH($H25)+$G25*4,1),AY$3=DATE(YEAR($H25),MONTH($H25)+$G25*5,1),AY$3=DATE(YEAR($H25),MONTH($H25)+$G25*6,1),AY$3=DATE(YEAR($H25),MONTH($H25)+$G25*7,1),AY$3=DATE(YEAR($H25),MONTH($H25)+$G25*8,1),AY$3=DATE(YEAR($H25),MONTH($H25)+$G25*9,1),AY$3=DATE(YEAR($H25),MONTH($H25)+$G25*10,1)),$F25*тех!BM$10*тех!BM$6,)</f>
        <v>0</v>
      </c>
      <c r="AZ25" s="64">
        <f>IF(OR(AZ$3=DATE(YEAR($H25),MONTH($H25)+$G25,1),AZ$3=DATE(YEAR($H25),MONTH($H25)+$G25*2,1),AZ$3=DATE(YEAR($H25),MONTH($H25)+$G25*3,1),AZ$3=DATE(YEAR($H25),MONTH($H25)+$G25*4,1),AZ$3=DATE(YEAR($H25),MONTH($H25)+$G25*5,1),AZ$3=DATE(YEAR($H25),MONTH($H25)+$G25*6,1),AZ$3=DATE(YEAR($H25),MONTH($H25)+$G25*7,1),AZ$3=DATE(YEAR($H25),MONTH($H25)+$G25*8,1),AZ$3=DATE(YEAR($H25),MONTH($H25)+$G25*9,1),AZ$3=DATE(YEAR($H25),MONTH($H25)+$G25*10,1)),$F25*тех!BN$10*тех!BN$6,)</f>
        <v>0</v>
      </c>
      <c r="BA25" s="64">
        <f>IF(OR(BA$3=DATE(YEAR($H25),MONTH($H25)+$G25,1),BA$3=DATE(YEAR($H25),MONTH($H25)+$G25*2,1),BA$3=DATE(YEAR($H25),MONTH($H25)+$G25*3,1),BA$3=DATE(YEAR($H25),MONTH($H25)+$G25*4,1),BA$3=DATE(YEAR($H25),MONTH($H25)+$G25*5,1),BA$3=DATE(YEAR($H25),MONTH($H25)+$G25*6,1),BA$3=DATE(YEAR($H25),MONTH($H25)+$G25*7,1),BA$3=DATE(YEAR($H25),MONTH($H25)+$G25*8,1),BA$3=DATE(YEAR($H25),MONTH($H25)+$G25*9,1),BA$3=DATE(YEAR($H25),MONTH($H25)+$G25*10,1)),$F25*тех!BO$10*тех!BO$6,)</f>
        <v>0</v>
      </c>
      <c r="BB25" s="64">
        <f>IF(OR(BB$3=DATE(YEAR($H25),MONTH($H25)+$G25,1),BB$3=DATE(YEAR($H25),MONTH($H25)+$G25*2,1),BB$3=DATE(YEAR($H25),MONTH($H25)+$G25*3,1),BB$3=DATE(YEAR($H25),MONTH($H25)+$G25*4,1),BB$3=DATE(YEAR($H25),MONTH($H25)+$G25*5,1),BB$3=DATE(YEAR($H25),MONTH($H25)+$G25*6,1),BB$3=DATE(YEAR($H25),MONTH($H25)+$G25*7,1),BB$3=DATE(YEAR($H25),MONTH($H25)+$G25*8,1),BB$3=DATE(YEAR($H25),MONTH($H25)+$G25*9,1),BB$3=DATE(YEAR($H25),MONTH($H25)+$G25*10,1)),$F25*тех!BP$10*тех!BP$6,)</f>
        <v>0</v>
      </c>
      <c r="BC25" s="64">
        <f>IF(OR(BC$3=DATE(YEAR($H25),MONTH($H25)+$G25,1),BC$3=DATE(YEAR($H25),MONTH($H25)+$G25*2,1),BC$3=DATE(YEAR($H25),MONTH($H25)+$G25*3,1),BC$3=DATE(YEAR($H25),MONTH($H25)+$G25*4,1),BC$3=DATE(YEAR($H25),MONTH($H25)+$G25*5,1),BC$3=DATE(YEAR($H25),MONTH($H25)+$G25*6,1),BC$3=DATE(YEAR($H25),MONTH($H25)+$G25*7,1),BC$3=DATE(YEAR($H25),MONTH($H25)+$G25*8,1),BC$3=DATE(YEAR($H25),MONTH($H25)+$G25*9,1),BC$3=DATE(YEAR($H25),MONTH($H25)+$G25*10,1)),$F25*тех!BQ$10*тех!BQ$6,)</f>
        <v>0</v>
      </c>
      <c r="BD25" s="64">
        <f>IF(OR(BD$3=DATE(YEAR($H25),MONTH($H25)+$G25,1),BD$3=DATE(YEAR($H25),MONTH($H25)+$G25*2,1),BD$3=DATE(YEAR($H25),MONTH($H25)+$G25*3,1),BD$3=DATE(YEAR($H25),MONTH($H25)+$G25*4,1),BD$3=DATE(YEAR($H25),MONTH($H25)+$G25*5,1),BD$3=DATE(YEAR($H25),MONTH($H25)+$G25*6,1),BD$3=DATE(YEAR($H25),MONTH($H25)+$G25*7,1),BD$3=DATE(YEAR($H25),MONTH($H25)+$G25*8,1),BD$3=DATE(YEAR($H25),MONTH($H25)+$G25*9,1),BD$3=DATE(YEAR($H25),MONTH($H25)+$G25*10,1)),$F25*тех!BR$10*тех!BR$6,)</f>
        <v>0</v>
      </c>
      <c r="BE25" s="64">
        <f>IF(OR(BE$3=DATE(YEAR($H25),MONTH($H25)+$G25,1),BE$3=DATE(YEAR($H25),MONTH($H25)+$G25*2,1),BE$3=DATE(YEAR($H25),MONTH($H25)+$G25*3,1),BE$3=DATE(YEAR($H25),MONTH($H25)+$G25*4,1),BE$3=DATE(YEAR($H25),MONTH($H25)+$G25*5,1),BE$3=DATE(YEAR($H25),MONTH($H25)+$G25*6,1),BE$3=DATE(YEAR($H25),MONTH($H25)+$G25*7,1),BE$3=DATE(YEAR($H25),MONTH($H25)+$G25*8,1),BE$3=DATE(YEAR($H25),MONTH($H25)+$G25*9,1),BE$3=DATE(YEAR($H25),MONTH($H25)+$G25*10,1)),$F25*тех!BS$10*тех!BS$6,)</f>
        <v>0</v>
      </c>
      <c r="BF25" s="64">
        <f>IF(OR(BF$3=DATE(YEAR($H25),MONTH($H25)+$G25,1),BF$3=DATE(YEAR($H25),MONTH($H25)+$G25*2,1),BF$3=DATE(YEAR($H25),MONTH($H25)+$G25*3,1),BF$3=DATE(YEAR($H25),MONTH($H25)+$G25*4,1),BF$3=DATE(YEAR($H25),MONTH($H25)+$G25*5,1),BF$3=DATE(YEAR($H25),MONTH($H25)+$G25*6,1),BF$3=DATE(YEAR($H25),MONTH($H25)+$G25*7,1),BF$3=DATE(YEAR($H25),MONTH($H25)+$G25*8,1),BF$3=DATE(YEAR($H25),MONTH($H25)+$G25*9,1),BF$3=DATE(YEAR($H25),MONTH($H25)+$G25*10,1)),$F25*тех!BT$10*тех!BT$6,)</f>
        <v>0</v>
      </c>
      <c r="BG25" s="64">
        <f>IF(OR(BG$3=DATE(YEAR($H25),MONTH($H25)+$G25,1),BG$3=DATE(YEAR($H25),MONTH($H25)+$G25*2,1),BG$3=DATE(YEAR($H25),MONTH($H25)+$G25*3,1),BG$3=DATE(YEAR($H25),MONTH($H25)+$G25*4,1),BG$3=DATE(YEAR($H25),MONTH($H25)+$G25*5,1),BG$3=DATE(YEAR($H25),MONTH($H25)+$G25*6,1),BG$3=DATE(YEAR($H25),MONTH($H25)+$G25*7,1),BG$3=DATE(YEAR($H25),MONTH($H25)+$G25*8,1),BG$3=DATE(YEAR($H25),MONTH($H25)+$G25*9,1),BG$3=DATE(YEAR($H25),MONTH($H25)+$G25*10,1)),$F25*тех!BU$10*тех!BU$6,)</f>
        <v>0</v>
      </c>
      <c r="BH25" s="64">
        <f>IF(OR(BH$3=DATE(YEAR($H25),MONTH($H25)+$G25,1),BH$3=DATE(YEAR($H25),MONTH($H25)+$G25*2,1),BH$3=DATE(YEAR($H25),MONTH($H25)+$G25*3,1),BH$3=DATE(YEAR($H25),MONTH($H25)+$G25*4,1),BH$3=DATE(YEAR($H25),MONTH($H25)+$G25*5,1),BH$3=DATE(YEAR($H25),MONTH($H25)+$G25*6,1),BH$3=DATE(YEAR($H25),MONTH($H25)+$G25*7,1),BH$3=DATE(YEAR($H25),MONTH($H25)+$G25*8,1),BH$3=DATE(YEAR($H25),MONTH($H25)+$G25*9,1),BH$3=DATE(YEAR($H25),MONTH($H25)+$G25*10,1)),$F25*тех!BV$10*тех!BV$6,)</f>
        <v>0</v>
      </c>
      <c r="BI25" s="64">
        <f>IF(OR(BI$3=DATE(YEAR($H25),MONTH($H25)+$G25,1),BI$3=DATE(YEAR($H25),MONTH($H25)+$G25*2,1),BI$3=DATE(YEAR($H25),MONTH($H25)+$G25*3,1),BI$3=DATE(YEAR($H25),MONTH($H25)+$G25*4,1),BI$3=DATE(YEAR($H25),MONTH($H25)+$G25*5,1),BI$3=DATE(YEAR($H25),MONTH($H25)+$G25*6,1),BI$3=DATE(YEAR($H25),MONTH($H25)+$G25*7,1),BI$3=DATE(YEAR($H25),MONTH($H25)+$G25*8,1),BI$3=DATE(YEAR($H25),MONTH($H25)+$G25*9,1),BI$3=DATE(YEAR($H25),MONTH($H25)+$G25*10,1)),$F25*тех!BW$10*тех!BW$6,)</f>
        <v>0</v>
      </c>
      <c r="BJ25" s="64">
        <f>IF(OR(BJ$3=DATE(YEAR($H25),MONTH($H25)+$G25,1),BJ$3=DATE(YEAR($H25),MONTH($H25)+$G25*2,1),BJ$3=DATE(YEAR($H25),MONTH($H25)+$G25*3,1),BJ$3=DATE(YEAR($H25),MONTH($H25)+$G25*4,1),BJ$3=DATE(YEAR($H25),MONTH($H25)+$G25*5,1),BJ$3=DATE(YEAR($H25),MONTH($H25)+$G25*6,1),BJ$3=DATE(YEAR($H25),MONTH($H25)+$G25*7,1),BJ$3=DATE(YEAR($H25),MONTH($H25)+$G25*8,1),BJ$3=DATE(YEAR($H25),MONTH($H25)+$G25*9,1),BJ$3=DATE(YEAR($H25),MONTH($H25)+$G25*10,1)),$F25*тех!BX$10*тех!BX$6,)</f>
        <v>0</v>
      </c>
      <c r="BK25" s="64">
        <f>IF(OR(BK$3=DATE(YEAR($H25),MONTH($H25)+$G25,1),BK$3=DATE(YEAR($H25),MONTH($H25)+$G25*2,1),BK$3=DATE(YEAR($H25),MONTH($H25)+$G25*3,1),BK$3=DATE(YEAR($H25),MONTH($H25)+$G25*4,1),BK$3=DATE(YEAR($H25),MONTH($H25)+$G25*5,1),BK$3=DATE(YEAR($H25),MONTH($H25)+$G25*6,1),BK$3=DATE(YEAR($H25),MONTH($H25)+$G25*7,1),BK$3=DATE(YEAR($H25),MONTH($H25)+$G25*8,1),BK$3=DATE(YEAR($H25),MONTH($H25)+$G25*9,1),BK$3=DATE(YEAR($H25),MONTH($H25)+$G25*10,1)),$F25*тех!BY$10*тех!BY$6,)</f>
        <v>0</v>
      </c>
      <c r="BL25" s="64">
        <f>IF(OR(BL$3=DATE(YEAR($H25),MONTH($H25)+$G25,1),BL$3=DATE(YEAR($H25),MONTH($H25)+$G25*2,1),BL$3=DATE(YEAR($H25),MONTH($H25)+$G25*3,1),BL$3=DATE(YEAR($H25),MONTH($H25)+$G25*4,1),BL$3=DATE(YEAR($H25),MONTH($H25)+$G25*5,1),BL$3=DATE(YEAR($H25),MONTH($H25)+$G25*6,1),BL$3=DATE(YEAR($H25),MONTH($H25)+$G25*7,1),BL$3=DATE(YEAR($H25),MONTH($H25)+$G25*8,1),BL$3=DATE(YEAR($H25),MONTH($H25)+$G25*9,1),BL$3=DATE(YEAR($H25),MONTH($H25)+$G25*10,1)),$F25*тех!BZ$10*тех!BZ$6,)</f>
        <v>0</v>
      </c>
      <c r="BM25" s="64">
        <f>IF(OR(BM$3=DATE(YEAR($H25),MONTH($H25)+$G25,1),BM$3=DATE(YEAR($H25),MONTH($H25)+$G25*2,1),BM$3=DATE(YEAR($H25),MONTH($H25)+$G25*3,1),BM$3=DATE(YEAR($H25),MONTH($H25)+$G25*4,1),BM$3=DATE(YEAR($H25),MONTH($H25)+$G25*5,1),BM$3=DATE(YEAR($H25),MONTH($H25)+$G25*6,1),BM$3=DATE(YEAR($H25),MONTH($H25)+$G25*7,1),BM$3=DATE(YEAR($H25),MONTH($H25)+$G25*8,1),BM$3=DATE(YEAR($H25),MONTH($H25)+$G25*9,1),BM$3=DATE(YEAR($H25),MONTH($H25)+$G25*10,1)),$F25*тех!CA$10*тех!CA$6,)</f>
        <v>0</v>
      </c>
      <c r="BN25" s="64">
        <f>IF(OR(BN$3=DATE(YEAR($H25),MONTH($H25)+$G25,1),BN$3=DATE(YEAR($H25),MONTH($H25)+$G25*2,1),BN$3=DATE(YEAR($H25),MONTH($H25)+$G25*3,1),BN$3=DATE(YEAR($H25),MONTH($H25)+$G25*4,1),BN$3=DATE(YEAR($H25),MONTH($H25)+$G25*5,1),BN$3=DATE(YEAR($H25),MONTH($H25)+$G25*6,1),BN$3=DATE(YEAR($H25),MONTH($H25)+$G25*7,1),BN$3=DATE(YEAR($H25),MONTH($H25)+$G25*8,1),BN$3=DATE(YEAR($H25),MONTH($H25)+$G25*9,1),BN$3=DATE(YEAR($H25),MONTH($H25)+$G25*10,1)),$F25*тех!CB$10*тех!CB$6,)</f>
        <v>0</v>
      </c>
      <c r="BO25" s="64">
        <f>IF(OR(BO$3=DATE(YEAR($H25),MONTH($H25)+$G25,1),BO$3=DATE(YEAR($H25),MONTH($H25)+$G25*2,1),BO$3=DATE(YEAR($H25),MONTH($H25)+$G25*3,1),BO$3=DATE(YEAR($H25),MONTH($H25)+$G25*4,1),BO$3=DATE(YEAR($H25),MONTH($H25)+$G25*5,1),BO$3=DATE(YEAR($H25),MONTH($H25)+$G25*6,1),BO$3=DATE(YEAR($H25),MONTH($H25)+$G25*7,1),BO$3=DATE(YEAR($H25),MONTH($H25)+$G25*8,1),BO$3=DATE(YEAR($H25),MONTH($H25)+$G25*9,1),BO$3=DATE(YEAR($H25),MONTH($H25)+$G25*10,1)),$F25*тех!CC$10*тех!CC$6,)</f>
        <v>0</v>
      </c>
      <c r="BP25" s="64">
        <f>IF(OR(BP$3=DATE(YEAR($H25),MONTH($H25)+$G25,1),BP$3=DATE(YEAR($H25),MONTH($H25)+$G25*2,1),BP$3=DATE(YEAR($H25),MONTH($H25)+$G25*3,1),BP$3=DATE(YEAR($H25),MONTH($H25)+$G25*4,1),BP$3=DATE(YEAR($H25),MONTH($H25)+$G25*5,1),BP$3=DATE(YEAR($H25),MONTH($H25)+$G25*6,1),BP$3=DATE(YEAR($H25),MONTH($H25)+$G25*7,1),BP$3=DATE(YEAR($H25),MONTH($H25)+$G25*8,1),BP$3=DATE(YEAR($H25),MONTH($H25)+$G25*9,1),BP$3=DATE(YEAR($H25),MONTH($H25)+$G25*10,1)),$F25*тех!CD$10*тех!CD$6,)</f>
        <v>0</v>
      </c>
      <c r="BQ25" s="64">
        <f>IF(OR(BQ$3=DATE(YEAR($H25),MONTH($H25)+$G25,1),BQ$3=DATE(YEAR($H25),MONTH($H25)+$G25*2,1),BQ$3=DATE(YEAR($H25),MONTH($H25)+$G25*3,1),BQ$3=DATE(YEAR($H25),MONTH($H25)+$G25*4,1),BQ$3=DATE(YEAR($H25),MONTH($H25)+$G25*5,1),BQ$3=DATE(YEAR($H25),MONTH($H25)+$G25*6,1),BQ$3=DATE(YEAR($H25),MONTH($H25)+$G25*7,1),BQ$3=DATE(YEAR($H25),MONTH($H25)+$G25*8,1),BQ$3=DATE(YEAR($H25),MONTH($H25)+$G25*9,1),BQ$3=DATE(YEAR($H25),MONTH($H25)+$G25*10,1)),$F25*тех!CE$10*тех!CE$6,)</f>
        <v>0</v>
      </c>
    </row>
    <row r="26" spans="2:69">
      <c r="B26" s="3">
        <v>20</v>
      </c>
      <c r="C26" s="19" t="s">
        <v>1274</v>
      </c>
      <c r="D26" s="23">
        <v>280</v>
      </c>
      <c r="E26" s="19"/>
      <c r="F26" s="76">
        <f t="shared" si="1"/>
        <v>0</v>
      </c>
      <c r="G26" s="19">
        <v>12</v>
      </c>
      <c r="H26" s="20">
        <f>Параметры!$C$11</f>
        <v>42370</v>
      </c>
      <c r="J26" s="76">
        <f>IF($H26=J$3,$F26,)*тех!X$6</f>
        <v>0</v>
      </c>
      <c r="K26" s="76">
        <f>IF($H26=K$3,$F26,)*тех!Y$6</f>
        <v>0</v>
      </c>
      <c r="L26" s="76">
        <f>IF($H26=L$3,$F26,)*тех!Z$6</f>
        <v>0</v>
      </c>
      <c r="M26" s="76">
        <f>IF($H26=M$3,$F26,)*тех!AA$6</f>
        <v>0</v>
      </c>
      <c r="N26" s="76">
        <f>IF($H26=N$3,$F26,)*тех!AB$6</f>
        <v>0</v>
      </c>
      <c r="O26" s="76">
        <f>IF($H26=O$3,$F26,)*тех!AC$6</f>
        <v>0</v>
      </c>
      <c r="P26" s="64">
        <f>IF(OR(P$3=DATE(YEAR($H26),MONTH($H26)+$G26,1),P$3=DATE(YEAR($H26),MONTH($H26)+$G26*2,1),P$3=DATE(YEAR($H26),MONTH($H26)+$G26*3,1),P$3=DATE(YEAR($H26),MONTH($H26)+$G26*4,1),P$3=DATE(YEAR($H26),MONTH($H26)+$G26*5,1),P$3=DATE(YEAR($H26),MONTH($H26)+$G26*6,1),P$3=DATE(YEAR($H26),MONTH($H26)+$G26*7,1),P$3=DATE(YEAR($H26),MONTH($H26)+$G26*8,1),P$3=DATE(YEAR($H26),MONTH($H26)+$G26*9,1),P$3=DATE(YEAR($H26),MONTH($H26)+$G26*10,1)),$F26*тех!AD$10*тех!AD$6,)</f>
        <v>0</v>
      </c>
      <c r="Q26" s="64">
        <f>IF(OR(Q$3=DATE(YEAR($H26),MONTH($H26)+$G26,1),Q$3=DATE(YEAR($H26),MONTH($H26)+$G26*2,1),Q$3=DATE(YEAR($H26),MONTH($H26)+$G26*3,1),Q$3=DATE(YEAR($H26),MONTH($H26)+$G26*4,1),Q$3=DATE(YEAR($H26),MONTH($H26)+$G26*5,1),Q$3=DATE(YEAR($H26),MONTH($H26)+$G26*6,1),Q$3=DATE(YEAR($H26),MONTH($H26)+$G26*7,1),Q$3=DATE(YEAR($H26),MONTH($H26)+$G26*8,1),Q$3=DATE(YEAR($H26),MONTH($H26)+$G26*9,1),Q$3=DATE(YEAR($H26),MONTH($H26)+$G26*10,1)),$F26*тех!AE$10*тех!AE$6,)</f>
        <v>0</v>
      </c>
      <c r="R26" s="64">
        <f>IF(OR(R$3=DATE(YEAR($H26),MONTH($H26)+$G26,1),R$3=DATE(YEAR($H26),MONTH($H26)+$G26*2,1),R$3=DATE(YEAR($H26),MONTH($H26)+$G26*3,1),R$3=DATE(YEAR($H26),MONTH($H26)+$G26*4,1),R$3=DATE(YEAR($H26),MONTH($H26)+$G26*5,1),R$3=DATE(YEAR($H26),MONTH($H26)+$G26*6,1),R$3=DATE(YEAR($H26),MONTH($H26)+$G26*7,1),R$3=DATE(YEAR($H26),MONTH($H26)+$G26*8,1),R$3=DATE(YEAR($H26),MONTH($H26)+$G26*9,1),R$3=DATE(YEAR($H26),MONTH($H26)+$G26*10,1)),$F26*тех!AF$10*тех!AF$6,)</f>
        <v>0</v>
      </c>
      <c r="S26" s="64">
        <f>IF(OR(S$3=DATE(YEAR($H26),MONTH($H26)+$G26,1),S$3=DATE(YEAR($H26),MONTH($H26)+$G26*2,1),S$3=DATE(YEAR($H26),MONTH($H26)+$G26*3,1),S$3=DATE(YEAR($H26),MONTH($H26)+$G26*4,1),S$3=DATE(YEAR($H26),MONTH($H26)+$G26*5,1),S$3=DATE(YEAR($H26),MONTH($H26)+$G26*6,1),S$3=DATE(YEAR($H26),MONTH($H26)+$G26*7,1),S$3=DATE(YEAR($H26),MONTH($H26)+$G26*8,1),S$3=DATE(YEAR($H26),MONTH($H26)+$G26*9,1),S$3=DATE(YEAR($H26),MONTH($H26)+$G26*10,1)),$F26*тех!AG$10*тех!AG$6,)</f>
        <v>0</v>
      </c>
      <c r="T26" s="64">
        <f>IF(OR(T$3=DATE(YEAR($H26),MONTH($H26)+$G26,1),T$3=DATE(YEAR($H26),MONTH($H26)+$G26*2,1),T$3=DATE(YEAR($H26),MONTH($H26)+$G26*3,1),T$3=DATE(YEAR($H26),MONTH($H26)+$G26*4,1),T$3=DATE(YEAR($H26),MONTH($H26)+$G26*5,1),T$3=DATE(YEAR($H26),MONTH($H26)+$G26*6,1),T$3=DATE(YEAR($H26),MONTH($H26)+$G26*7,1),T$3=DATE(YEAR($H26),MONTH($H26)+$G26*8,1),T$3=DATE(YEAR($H26),MONTH($H26)+$G26*9,1),T$3=DATE(YEAR($H26),MONTH($H26)+$G26*10,1)),$F26*тех!AH$10*тех!AH$6,)</f>
        <v>0</v>
      </c>
      <c r="U26" s="64">
        <f>IF(OR(U$3=DATE(YEAR($H26),MONTH($H26)+$G26,1),U$3=DATE(YEAR($H26),MONTH($H26)+$G26*2,1),U$3=DATE(YEAR($H26),MONTH($H26)+$G26*3,1),U$3=DATE(YEAR($H26),MONTH($H26)+$G26*4,1),U$3=DATE(YEAR($H26),MONTH($H26)+$G26*5,1),U$3=DATE(YEAR($H26),MONTH($H26)+$G26*6,1),U$3=DATE(YEAR($H26),MONTH($H26)+$G26*7,1),U$3=DATE(YEAR($H26),MONTH($H26)+$G26*8,1),U$3=DATE(YEAR($H26),MONTH($H26)+$G26*9,1),U$3=DATE(YEAR($H26),MONTH($H26)+$G26*10,1)),$F26*тех!AI$10*тех!AI$6,)</f>
        <v>0</v>
      </c>
      <c r="V26" s="64">
        <f>IF(OR(V$3=DATE(YEAR($H26),MONTH($H26)+$G26,1),V$3=DATE(YEAR($H26),MONTH($H26)+$G26*2,1),V$3=DATE(YEAR($H26),MONTH($H26)+$G26*3,1),V$3=DATE(YEAR($H26),MONTH($H26)+$G26*4,1),V$3=DATE(YEAR($H26),MONTH($H26)+$G26*5,1),V$3=DATE(YEAR($H26),MONTH($H26)+$G26*6,1),V$3=DATE(YEAR($H26),MONTH($H26)+$G26*7,1),V$3=DATE(YEAR($H26),MONTH($H26)+$G26*8,1),V$3=DATE(YEAR($H26),MONTH($H26)+$G26*9,1),V$3=DATE(YEAR($H26),MONTH($H26)+$G26*10,1)),$F26*тех!AJ$10*тех!AJ$6,)</f>
        <v>0</v>
      </c>
      <c r="W26" s="64">
        <f>IF(OR(W$3=DATE(YEAR($H26),MONTH($H26)+$G26,1),W$3=DATE(YEAR($H26),MONTH($H26)+$G26*2,1),W$3=DATE(YEAR($H26),MONTH($H26)+$G26*3,1),W$3=DATE(YEAR($H26),MONTH($H26)+$G26*4,1),W$3=DATE(YEAR($H26),MONTH($H26)+$G26*5,1),W$3=DATE(YEAR($H26),MONTH($H26)+$G26*6,1),W$3=DATE(YEAR($H26),MONTH($H26)+$G26*7,1),W$3=DATE(YEAR($H26),MONTH($H26)+$G26*8,1),W$3=DATE(YEAR($H26),MONTH($H26)+$G26*9,1),W$3=DATE(YEAR($H26),MONTH($H26)+$G26*10,1)),$F26*тех!AK$10*тех!AK$6,)</f>
        <v>0</v>
      </c>
      <c r="X26" s="64">
        <f>IF(OR(X$3=DATE(YEAR($H26),MONTH($H26)+$G26,1),X$3=DATE(YEAR($H26),MONTH($H26)+$G26*2,1),X$3=DATE(YEAR($H26),MONTH($H26)+$G26*3,1),X$3=DATE(YEAR($H26),MONTH($H26)+$G26*4,1),X$3=DATE(YEAR($H26),MONTH($H26)+$G26*5,1),X$3=DATE(YEAR($H26),MONTH($H26)+$G26*6,1),X$3=DATE(YEAR($H26),MONTH($H26)+$G26*7,1),X$3=DATE(YEAR($H26),MONTH($H26)+$G26*8,1),X$3=DATE(YEAR($H26),MONTH($H26)+$G26*9,1),X$3=DATE(YEAR($H26),MONTH($H26)+$G26*10,1)),$F26*тех!AL$10*тех!AL$6,)</f>
        <v>0</v>
      </c>
      <c r="Y26" s="64">
        <f>IF(OR(Y$3=DATE(YEAR($H26),MONTH($H26)+$G26,1),Y$3=DATE(YEAR($H26),MONTH($H26)+$G26*2,1),Y$3=DATE(YEAR($H26),MONTH($H26)+$G26*3,1),Y$3=DATE(YEAR($H26),MONTH($H26)+$G26*4,1),Y$3=DATE(YEAR($H26),MONTH($H26)+$G26*5,1),Y$3=DATE(YEAR($H26),MONTH($H26)+$G26*6,1),Y$3=DATE(YEAR($H26),MONTH($H26)+$G26*7,1),Y$3=DATE(YEAR($H26),MONTH($H26)+$G26*8,1),Y$3=DATE(YEAR($H26),MONTH($H26)+$G26*9,1),Y$3=DATE(YEAR($H26),MONTH($H26)+$G26*10,1)),$F26*тех!AM$10*тех!AM$6,)</f>
        <v>0</v>
      </c>
      <c r="Z26" s="64">
        <f>IF(OR(Z$3=DATE(YEAR($H26),MONTH($H26)+$G26,1),Z$3=DATE(YEAR($H26),MONTH($H26)+$G26*2,1),Z$3=DATE(YEAR($H26),MONTH($H26)+$G26*3,1),Z$3=DATE(YEAR($H26),MONTH($H26)+$G26*4,1),Z$3=DATE(YEAR($H26),MONTH($H26)+$G26*5,1),Z$3=DATE(YEAR($H26),MONTH($H26)+$G26*6,1),Z$3=DATE(YEAR($H26),MONTH($H26)+$G26*7,1),Z$3=DATE(YEAR($H26),MONTH($H26)+$G26*8,1),Z$3=DATE(YEAR($H26),MONTH($H26)+$G26*9,1),Z$3=DATE(YEAR($H26),MONTH($H26)+$G26*10,1)),$F26*тех!AN$10*тех!AN$6,)</f>
        <v>0</v>
      </c>
      <c r="AA26" s="64">
        <f>IF(OR(AA$3=DATE(YEAR($H26),MONTH($H26)+$G26,1),AA$3=DATE(YEAR($H26),MONTH($H26)+$G26*2,1),AA$3=DATE(YEAR($H26),MONTH($H26)+$G26*3,1),AA$3=DATE(YEAR($H26),MONTH($H26)+$G26*4,1),AA$3=DATE(YEAR($H26),MONTH($H26)+$G26*5,1),AA$3=DATE(YEAR($H26),MONTH($H26)+$G26*6,1),AA$3=DATE(YEAR($H26),MONTH($H26)+$G26*7,1),AA$3=DATE(YEAR($H26),MONTH($H26)+$G26*8,1),AA$3=DATE(YEAR($H26),MONTH($H26)+$G26*9,1),AA$3=DATE(YEAR($H26),MONTH($H26)+$G26*10,1)),$F26*тех!AO$10*тех!AO$6,)</f>
        <v>0</v>
      </c>
      <c r="AB26" s="64">
        <f>IF(OR(AB$3=DATE(YEAR($H26),MONTH($H26)+$G26,1),AB$3=DATE(YEAR($H26),MONTH($H26)+$G26*2,1),AB$3=DATE(YEAR($H26),MONTH($H26)+$G26*3,1),AB$3=DATE(YEAR($H26),MONTH($H26)+$G26*4,1),AB$3=DATE(YEAR($H26),MONTH($H26)+$G26*5,1),AB$3=DATE(YEAR($H26),MONTH($H26)+$G26*6,1),AB$3=DATE(YEAR($H26),MONTH($H26)+$G26*7,1),AB$3=DATE(YEAR($H26),MONTH($H26)+$G26*8,1),AB$3=DATE(YEAR($H26),MONTH($H26)+$G26*9,1),AB$3=DATE(YEAR($H26),MONTH($H26)+$G26*10,1)),$F26*тех!AP$10*тех!AP$6,)</f>
        <v>0</v>
      </c>
      <c r="AC26" s="64">
        <f>IF(OR(AC$3=DATE(YEAR($H26),MONTH($H26)+$G26,1),AC$3=DATE(YEAR($H26),MONTH($H26)+$G26*2,1),AC$3=DATE(YEAR($H26),MONTH($H26)+$G26*3,1),AC$3=DATE(YEAR($H26),MONTH($H26)+$G26*4,1),AC$3=DATE(YEAR($H26),MONTH($H26)+$G26*5,1),AC$3=DATE(YEAR($H26),MONTH($H26)+$G26*6,1),AC$3=DATE(YEAR($H26),MONTH($H26)+$G26*7,1),AC$3=DATE(YEAR($H26),MONTH($H26)+$G26*8,1),AC$3=DATE(YEAR($H26),MONTH($H26)+$G26*9,1),AC$3=DATE(YEAR($H26),MONTH($H26)+$G26*10,1)),$F26*тех!AQ$10*тех!AQ$6,)</f>
        <v>0</v>
      </c>
      <c r="AD26" s="64">
        <f>IF(OR(AD$3=DATE(YEAR($H26),MONTH($H26)+$G26,1),AD$3=DATE(YEAR($H26),MONTH($H26)+$G26*2,1),AD$3=DATE(YEAR($H26),MONTH($H26)+$G26*3,1),AD$3=DATE(YEAR($H26),MONTH($H26)+$G26*4,1),AD$3=DATE(YEAR($H26),MONTH($H26)+$G26*5,1),AD$3=DATE(YEAR($H26),MONTH($H26)+$G26*6,1),AD$3=DATE(YEAR($H26),MONTH($H26)+$G26*7,1),AD$3=DATE(YEAR($H26),MONTH($H26)+$G26*8,1),AD$3=DATE(YEAR($H26),MONTH($H26)+$G26*9,1),AD$3=DATE(YEAR($H26),MONTH($H26)+$G26*10,1)),$F26*тех!AR$10*тех!AR$6,)</f>
        <v>0</v>
      </c>
      <c r="AE26" s="64">
        <f>IF(OR(AE$3=DATE(YEAR($H26),MONTH($H26)+$G26,1),AE$3=DATE(YEAR($H26),MONTH($H26)+$G26*2,1),AE$3=DATE(YEAR($H26),MONTH($H26)+$G26*3,1),AE$3=DATE(YEAR($H26),MONTH($H26)+$G26*4,1),AE$3=DATE(YEAR($H26),MONTH($H26)+$G26*5,1),AE$3=DATE(YEAR($H26),MONTH($H26)+$G26*6,1),AE$3=DATE(YEAR($H26),MONTH($H26)+$G26*7,1),AE$3=DATE(YEAR($H26),MONTH($H26)+$G26*8,1),AE$3=DATE(YEAR($H26),MONTH($H26)+$G26*9,1),AE$3=DATE(YEAR($H26),MONTH($H26)+$G26*10,1)),$F26*тех!AS$10*тех!AS$6,)</f>
        <v>0</v>
      </c>
      <c r="AF26" s="64">
        <f>IF(OR(AF$3=DATE(YEAR($H26),MONTH($H26)+$G26,1),AF$3=DATE(YEAR($H26),MONTH($H26)+$G26*2,1),AF$3=DATE(YEAR($H26),MONTH($H26)+$G26*3,1),AF$3=DATE(YEAR($H26),MONTH($H26)+$G26*4,1),AF$3=DATE(YEAR($H26),MONTH($H26)+$G26*5,1),AF$3=DATE(YEAR($H26),MONTH($H26)+$G26*6,1),AF$3=DATE(YEAR($H26),MONTH($H26)+$G26*7,1),AF$3=DATE(YEAR($H26),MONTH($H26)+$G26*8,1),AF$3=DATE(YEAR($H26),MONTH($H26)+$G26*9,1),AF$3=DATE(YEAR($H26),MONTH($H26)+$G26*10,1)),$F26*тех!AT$10*тех!AT$6,)</f>
        <v>0</v>
      </c>
      <c r="AG26" s="64">
        <f>IF(OR(AG$3=DATE(YEAR($H26),MONTH($H26)+$G26,1),AG$3=DATE(YEAR($H26),MONTH($H26)+$G26*2,1),AG$3=DATE(YEAR($H26),MONTH($H26)+$G26*3,1),AG$3=DATE(YEAR($H26),MONTH($H26)+$G26*4,1),AG$3=DATE(YEAR($H26),MONTH($H26)+$G26*5,1),AG$3=DATE(YEAR($H26),MONTH($H26)+$G26*6,1),AG$3=DATE(YEAR($H26),MONTH($H26)+$G26*7,1),AG$3=DATE(YEAR($H26),MONTH($H26)+$G26*8,1),AG$3=DATE(YEAR($H26),MONTH($H26)+$G26*9,1),AG$3=DATE(YEAR($H26),MONTH($H26)+$G26*10,1)),$F26*тех!AU$10*тех!AU$6,)</f>
        <v>0</v>
      </c>
      <c r="AH26" s="64">
        <f>IF(OR(AH$3=DATE(YEAR($H26),MONTH($H26)+$G26,1),AH$3=DATE(YEAR($H26),MONTH($H26)+$G26*2,1),AH$3=DATE(YEAR($H26),MONTH($H26)+$G26*3,1),AH$3=DATE(YEAR($H26),MONTH($H26)+$G26*4,1),AH$3=DATE(YEAR($H26),MONTH($H26)+$G26*5,1),AH$3=DATE(YEAR($H26),MONTH($H26)+$G26*6,1),AH$3=DATE(YEAR($H26),MONTH($H26)+$G26*7,1),AH$3=DATE(YEAR($H26),MONTH($H26)+$G26*8,1),AH$3=DATE(YEAR($H26),MONTH($H26)+$G26*9,1),AH$3=DATE(YEAR($H26),MONTH($H26)+$G26*10,1)),$F26*тех!AV$10*тех!AV$6,)</f>
        <v>0</v>
      </c>
      <c r="AI26" s="64">
        <f>IF(OR(AI$3=DATE(YEAR($H26),MONTH($H26)+$G26,1),AI$3=DATE(YEAR($H26),MONTH($H26)+$G26*2,1),AI$3=DATE(YEAR($H26),MONTH($H26)+$G26*3,1),AI$3=DATE(YEAR($H26),MONTH($H26)+$G26*4,1),AI$3=DATE(YEAR($H26),MONTH($H26)+$G26*5,1),AI$3=DATE(YEAR($H26),MONTH($H26)+$G26*6,1),AI$3=DATE(YEAR($H26),MONTH($H26)+$G26*7,1),AI$3=DATE(YEAR($H26),MONTH($H26)+$G26*8,1),AI$3=DATE(YEAR($H26),MONTH($H26)+$G26*9,1),AI$3=DATE(YEAR($H26),MONTH($H26)+$G26*10,1)),$F26*тех!AW$10*тех!AW$6,)</f>
        <v>0</v>
      </c>
      <c r="AJ26" s="64">
        <f>IF(OR(AJ$3=DATE(YEAR($H26),MONTH($H26)+$G26,1),AJ$3=DATE(YEAR($H26),MONTH($H26)+$G26*2,1),AJ$3=DATE(YEAR($H26),MONTH($H26)+$G26*3,1),AJ$3=DATE(YEAR($H26),MONTH($H26)+$G26*4,1),AJ$3=DATE(YEAR($H26),MONTH($H26)+$G26*5,1),AJ$3=DATE(YEAR($H26),MONTH($H26)+$G26*6,1),AJ$3=DATE(YEAR($H26),MONTH($H26)+$G26*7,1),AJ$3=DATE(YEAR($H26),MONTH($H26)+$G26*8,1),AJ$3=DATE(YEAR($H26),MONTH($H26)+$G26*9,1),AJ$3=DATE(YEAR($H26),MONTH($H26)+$G26*10,1)),$F26*тех!AX$10*тех!AX$6,)</f>
        <v>0</v>
      </c>
      <c r="AK26" s="64">
        <f>IF(OR(AK$3=DATE(YEAR($H26),MONTH($H26)+$G26,1),AK$3=DATE(YEAR($H26),MONTH($H26)+$G26*2,1),AK$3=DATE(YEAR($H26),MONTH($H26)+$G26*3,1),AK$3=DATE(YEAR($H26),MONTH($H26)+$G26*4,1),AK$3=DATE(YEAR($H26),MONTH($H26)+$G26*5,1),AK$3=DATE(YEAR($H26),MONTH($H26)+$G26*6,1),AK$3=DATE(YEAR($H26),MONTH($H26)+$G26*7,1),AK$3=DATE(YEAR($H26),MONTH($H26)+$G26*8,1),AK$3=DATE(YEAR($H26),MONTH($H26)+$G26*9,1),AK$3=DATE(YEAR($H26),MONTH($H26)+$G26*10,1)),$F26*тех!AY$10*тех!AY$6,)</f>
        <v>0</v>
      </c>
      <c r="AL26" s="64">
        <f>IF(OR(AL$3=DATE(YEAR($H26),MONTH($H26)+$G26,1),AL$3=DATE(YEAR($H26),MONTH($H26)+$G26*2,1),AL$3=DATE(YEAR($H26),MONTH($H26)+$G26*3,1),AL$3=DATE(YEAR($H26),MONTH($H26)+$G26*4,1),AL$3=DATE(YEAR($H26),MONTH($H26)+$G26*5,1),AL$3=DATE(YEAR($H26),MONTH($H26)+$G26*6,1),AL$3=DATE(YEAR($H26),MONTH($H26)+$G26*7,1),AL$3=DATE(YEAR($H26),MONTH($H26)+$G26*8,1),AL$3=DATE(YEAR($H26),MONTH($H26)+$G26*9,1),AL$3=DATE(YEAR($H26),MONTH($H26)+$G26*10,1)),$F26*тех!AZ$10*тех!AZ$6,)</f>
        <v>0</v>
      </c>
      <c r="AM26" s="64">
        <f>IF(OR(AM$3=DATE(YEAR($H26),MONTH($H26)+$G26,1),AM$3=DATE(YEAR($H26),MONTH($H26)+$G26*2,1),AM$3=DATE(YEAR($H26),MONTH($H26)+$G26*3,1),AM$3=DATE(YEAR($H26),MONTH($H26)+$G26*4,1),AM$3=DATE(YEAR($H26),MONTH($H26)+$G26*5,1),AM$3=DATE(YEAR($H26),MONTH($H26)+$G26*6,1),AM$3=DATE(YEAR($H26),MONTH($H26)+$G26*7,1),AM$3=DATE(YEAR($H26),MONTH($H26)+$G26*8,1),AM$3=DATE(YEAR($H26),MONTH($H26)+$G26*9,1),AM$3=DATE(YEAR($H26),MONTH($H26)+$G26*10,1)),$F26*тех!BA$10*тех!BA$6,)</f>
        <v>0</v>
      </c>
      <c r="AN26" s="64">
        <f>IF(OR(AN$3=DATE(YEAR($H26),MONTH($H26)+$G26,1),AN$3=DATE(YEAR($H26),MONTH($H26)+$G26*2,1),AN$3=DATE(YEAR($H26),MONTH($H26)+$G26*3,1),AN$3=DATE(YEAR($H26),MONTH($H26)+$G26*4,1),AN$3=DATE(YEAR($H26),MONTH($H26)+$G26*5,1),AN$3=DATE(YEAR($H26),MONTH($H26)+$G26*6,1),AN$3=DATE(YEAR($H26),MONTH($H26)+$G26*7,1),AN$3=DATE(YEAR($H26),MONTH($H26)+$G26*8,1),AN$3=DATE(YEAR($H26),MONTH($H26)+$G26*9,1),AN$3=DATE(YEAR($H26),MONTH($H26)+$G26*10,1)),$F26*тех!BB$10*тех!BB$6,)</f>
        <v>0</v>
      </c>
      <c r="AO26" s="64">
        <f>IF(OR(AO$3=DATE(YEAR($H26),MONTH($H26)+$G26,1),AO$3=DATE(YEAR($H26),MONTH($H26)+$G26*2,1),AO$3=DATE(YEAR($H26),MONTH($H26)+$G26*3,1),AO$3=DATE(YEAR($H26),MONTH($H26)+$G26*4,1),AO$3=DATE(YEAR($H26),MONTH($H26)+$G26*5,1),AO$3=DATE(YEAR($H26),MONTH($H26)+$G26*6,1),AO$3=DATE(YEAR($H26),MONTH($H26)+$G26*7,1),AO$3=DATE(YEAR($H26),MONTH($H26)+$G26*8,1),AO$3=DATE(YEAR($H26),MONTH($H26)+$G26*9,1),AO$3=DATE(YEAR($H26),MONTH($H26)+$G26*10,1)),$F26*тех!BC$10*тех!BC$6,)</f>
        <v>0</v>
      </c>
      <c r="AP26" s="64">
        <f>IF(OR(AP$3=DATE(YEAR($H26),MONTH($H26)+$G26,1),AP$3=DATE(YEAR($H26),MONTH($H26)+$G26*2,1),AP$3=DATE(YEAR($H26),MONTH($H26)+$G26*3,1),AP$3=DATE(YEAR($H26),MONTH($H26)+$G26*4,1),AP$3=DATE(YEAR($H26),MONTH($H26)+$G26*5,1),AP$3=DATE(YEAR($H26),MONTH($H26)+$G26*6,1),AP$3=DATE(YEAR($H26),MONTH($H26)+$G26*7,1),AP$3=DATE(YEAR($H26),MONTH($H26)+$G26*8,1),AP$3=DATE(YEAR($H26),MONTH($H26)+$G26*9,1),AP$3=DATE(YEAR($H26),MONTH($H26)+$G26*10,1)),$F26*тех!BD$10*тех!BD$6,)</f>
        <v>0</v>
      </c>
      <c r="AQ26" s="64">
        <f>IF(OR(AQ$3=DATE(YEAR($H26),MONTH($H26)+$G26,1),AQ$3=DATE(YEAR($H26),MONTH($H26)+$G26*2,1),AQ$3=DATE(YEAR($H26),MONTH($H26)+$G26*3,1),AQ$3=DATE(YEAR($H26),MONTH($H26)+$G26*4,1),AQ$3=DATE(YEAR($H26),MONTH($H26)+$G26*5,1),AQ$3=DATE(YEAR($H26),MONTH($H26)+$G26*6,1),AQ$3=DATE(YEAR($H26),MONTH($H26)+$G26*7,1),AQ$3=DATE(YEAR($H26),MONTH($H26)+$G26*8,1),AQ$3=DATE(YEAR($H26),MONTH($H26)+$G26*9,1),AQ$3=DATE(YEAR($H26),MONTH($H26)+$G26*10,1)),$F26*тех!BE$10*тех!BE$6,)</f>
        <v>0</v>
      </c>
      <c r="AR26" s="64">
        <f>IF(OR(AR$3=DATE(YEAR($H26),MONTH($H26)+$G26,1),AR$3=DATE(YEAR($H26),MONTH($H26)+$G26*2,1),AR$3=DATE(YEAR($H26),MONTH($H26)+$G26*3,1),AR$3=DATE(YEAR($H26),MONTH($H26)+$G26*4,1),AR$3=DATE(YEAR($H26),MONTH($H26)+$G26*5,1),AR$3=DATE(YEAR($H26),MONTH($H26)+$G26*6,1),AR$3=DATE(YEAR($H26),MONTH($H26)+$G26*7,1),AR$3=DATE(YEAR($H26),MONTH($H26)+$G26*8,1),AR$3=DATE(YEAR($H26),MONTH($H26)+$G26*9,1),AR$3=DATE(YEAR($H26),MONTH($H26)+$G26*10,1)),$F26*тех!BF$10*тех!BF$6,)</f>
        <v>0</v>
      </c>
      <c r="AS26" s="64">
        <f>IF(OR(AS$3=DATE(YEAR($H26),MONTH($H26)+$G26,1),AS$3=DATE(YEAR($H26),MONTH($H26)+$G26*2,1),AS$3=DATE(YEAR($H26),MONTH($H26)+$G26*3,1),AS$3=DATE(YEAR($H26),MONTH($H26)+$G26*4,1),AS$3=DATE(YEAR($H26),MONTH($H26)+$G26*5,1),AS$3=DATE(YEAR($H26),MONTH($H26)+$G26*6,1),AS$3=DATE(YEAR($H26),MONTH($H26)+$G26*7,1),AS$3=DATE(YEAR($H26),MONTH($H26)+$G26*8,1),AS$3=DATE(YEAR($H26),MONTH($H26)+$G26*9,1),AS$3=DATE(YEAR($H26),MONTH($H26)+$G26*10,1)),$F26*тех!BG$10*тех!BG$6,)</f>
        <v>0</v>
      </c>
      <c r="AT26" s="64">
        <f>IF(OR(AT$3=DATE(YEAR($H26),MONTH($H26)+$G26,1),AT$3=DATE(YEAR($H26),MONTH($H26)+$G26*2,1),AT$3=DATE(YEAR($H26),MONTH($H26)+$G26*3,1),AT$3=DATE(YEAR($H26),MONTH($H26)+$G26*4,1),AT$3=DATE(YEAR($H26),MONTH($H26)+$G26*5,1),AT$3=DATE(YEAR($H26),MONTH($H26)+$G26*6,1),AT$3=DATE(YEAR($H26),MONTH($H26)+$G26*7,1),AT$3=DATE(YEAR($H26),MONTH($H26)+$G26*8,1),AT$3=DATE(YEAR($H26),MONTH($H26)+$G26*9,1),AT$3=DATE(YEAR($H26),MONTH($H26)+$G26*10,1)),$F26*тех!BH$10*тех!BH$6,)</f>
        <v>0</v>
      </c>
      <c r="AU26" s="64">
        <f>IF(OR(AU$3=DATE(YEAR($H26),MONTH($H26)+$G26,1),AU$3=DATE(YEAR($H26),MONTH($H26)+$G26*2,1),AU$3=DATE(YEAR($H26),MONTH($H26)+$G26*3,1),AU$3=DATE(YEAR($H26),MONTH($H26)+$G26*4,1),AU$3=DATE(YEAR($H26),MONTH($H26)+$G26*5,1),AU$3=DATE(YEAR($H26),MONTH($H26)+$G26*6,1),AU$3=DATE(YEAR($H26),MONTH($H26)+$G26*7,1),AU$3=DATE(YEAR($H26),MONTH($H26)+$G26*8,1),AU$3=DATE(YEAR($H26),MONTH($H26)+$G26*9,1),AU$3=DATE(YEAR($H26),MONTH($H26)+$G26*10,1)),$F26*тех!BI$10*тех!BI$6,)</f>
        <v>0</v>
      </c>
      <c r="AV26" s="64">
        <f>IF(OR(AV$3=DATE(YEAR($H26),MONTH($H26)+$G26,1),AV$3=DATE(YEAR($H26),MONTH($H26)+$G26*2,1),AV$3=DATE(YEAR($H26),MONTH($H26)+$G26*3,1),AV$3=DATE(YEAR($H26),MONTH($H26)+$G26*4,1),AV$3=DATE(YEAR($H26),MONTH($H26)+$G26*5,1),AV$3=DATE(YEAR($H26),MONTH($H26)+$G26*6,1),AV$3=DATE(YEAR($H26),MONTH($H26)+$G26*7,1),AV$3=DATE(YEAR($H26),MONTH($H26)+$G26*8,1),AV$3=DATE(YEAR($H26),MONTH($H26)+$G26*9,1),AV$3=DATE(YEAR($H26),MONTH($H26)+$G26*10,1)),$F26*тех!BJ$10*тех!BJ$6,)</f>
        <v>0</v>
      </c>
      <c r="AW26" s="64">
        <f>IF(OR(AW$3=DATE(YEAR($H26),MONTH($H26)+$G26,1),AW$3=DATE(YEAR($H26),MONTH($H26)+$G26*2,1),AW$3=DATE(YEAR($H26),MONTH($H26)+$G26*3,1),AW$3=DATE(YEAR($H26),MONTH($H26)+$G26*4,1),AW$3=DATE(YEAR($H26),MONTH($H26)+$G26*5,1),AW$3=DATE(YEAR($H26),MONTH($H26)+$G26*6,1),AW$3=DATE(YEAR($H26),MONTH($H26)+$G26*7,1),AW$3=DATE(YEAR($H26),MONTH($H26)+$G26*8,1),AW$3=DATE(YEAR($H26),MONTH($H26)+$G26*9,1),AW$3=DATE(YEAR($H26),MONTH($H26)+$G26*10,1)),$F26*тех!BK$10*тех!BK$6,)</f>
        <v>0</v>
      </c>
      <c r="AX26" s="64">
        <f>IF(OR(AX$3=DATE(YEAR($H26),MONTH($H26)+$G26,1),AX$3=DATE(YEAR($H26),MONTH($H26)+$G26*2,1),AX$3=DATE(YEAR($H26),MONTH($H26)+$G26*3,1),AX$3=DATE(YEAR($H26),MONTH($H26)+$G26*4,1),AX$3=DATE(YEAR($H26),MONTH($H26)+$G26*5,1),AX$3=DATE(YEAR($H26),MONTH($H26)+$G26*6,1),AX$3=DATE(YEAR($H26),MONTH($H26)+$G26*7,1),AX$3=DATE(YEAR($H26),MONTH($H26)+$G26*8,1),AX$3=DATE(YEAR($H26),MONTH($H26)+$G26*9,1),AX$3=DATE(YEAR($H26),MONTH($H26)+$G26*10,1)),$F26*тех!BL$10*тех!BL$6,)</f>
        <v>0</v>
      </c>
      <c r="AY26" s="64">
        <f>IF(OR(AY$3=DATE(YEAR($H26),MONTH($H26)+$G26,1),AY$3=DATE(YEAR($H26),MONTH($H26)+$G26*2,1),AY$3=DATE(YEAR($H26),MONTH($H26)+$G26*3,1),AY$3=DATE(YEAR($H26),MONTH($H26)+$G26*4,1),AY$3=DATE(YEAR($H26),MONTH($H26)+$G26*5,1),AY$3=DATE(YEAR($H26),MONTH($H26)+$G26*6,1),AY$3=DATE(YEAR($H26),MONTH($H26)+$G26*7,1),AY$3=DATE(YEAR($H26),MONTH($H26)+$G26*8,1),AY$3=DATE(YEAR($H26),MONTH($H26)+$G26*9,1),AY$3=DATE(YEAR($H26),MONTH($H26)+$G26*10,1)),$F26*тех!BM$10*тех!BM$6,)</f>
        <v>0</v>
      </c>
      <c r="AZ26" s="64">
        <f>IF(OR(AZ$3=DATE(YEAR($H26),MONTH($H26)+$G26,1),AZ$3=DATE(YEAR($H26),MONTH($H26)+$G26*2,1),AZ$3=DATE(YEAR($H26),MONTH($H26)+$G26*3,1),AZ$3=DATE(YEAR($H26),MONTH($H26)+$G26*4,1),AZ$3=DATE(YEAR($H26),MONTH($H26)+$G26*5,1),AZ$3=DATE(YEAR($H26),MONTH($H26)+$G26*6,1),AZ$3=DATE(YEAR($H26),MONTH($H26)+$G26*7,1),AZ$3=DATE(YEAR($H26),MONTH($H26)+$G26*8,1),AZ$3=DATE(YEAR($H26),MONTH($H26)+$G26*9,1),AZ$3=DATE(YEAR($H26),MONTH($H26)+$G26*10,1)),$F26*тех!BN$10*тех!BN$6,)</f>
        <v>0</v>
      </c>
      <c r="BA26" s="64">
        <f>IF(OR(BA$3=DATE(YEAR($H26),MONTH($H26)+$G26,1),BA$3=DATE(YEAR($H26),MONTH($H26)+$G26*2,1),BA$3=DATE(YEAR($H26),MONTH($H26)+$G26*3,1),BA$3=DATE(YEAR($H26),MONTH($H26)+$G26*4,1),BA$3=DATE(YEAR($H26),MONTH($H26)+$G26*5,1),BA$3=DATE(YEAR($H26),MONTH($H26)+$G26*6,1),BA$3=DATE(YEAR($H26),MONTH($H26)+$G26*7,1),BA$3=DATE(YEAR($H26),MONTH($H26)+$G26*8,1),BA$3=DATE(YEAR($H26),MONTH($H26)+$G26*9,1),BA$3=DATE(YEAR($H26),MONTH($H26)+$G26*10,1)),$F26*тех!BO$10*тех!BO$6,)</f>
        <v>0</v>
      </c>
      <c r="BB26" s="64">
        <f>IF(OR(BB$3=DATE(YEAR($H26),MONTH($H26)+$G26,1),BB$3=DATE(YEAR($H26),MONTH($H26)+$G26*2,1),BB$3=DATE(YEAR($H26),MONTH($H26)+$G26*3,1),BB$3=DATE(YEAR($H26),MONTH($H26)+$G26*4,1),BB$3=DATE(YEAR($H26),MONTH($H26)+$G26*5,1),BB$3=DATE(YEAR($H26),MONTH($H26)+$G26*6,1),BB$3=DATE(YEAR($H26),MONTH($H26)+$G26*7,1),BB$3=DATE(YEAR($H26),MONTH($H26)+$G26*8,1),BB$3=DATE(YEAR($H26),MONTH($H26)+$G26*9,1),BB$3=DATE(YEAR($H26),MONTH($H26)+$G26*10,1)),$F26*тех!BP$10*тех!BP$6,)</f>
        <v>0</v>
      </c>
      <c r="BC26" s="64">
        <f>IF(OR(BC$3=DATE(YEAR($H26),MONTH($H26)+$G26,1),BC$3=DATE(YEAR($H26),MONTH($H26)+$G26*2,1),BC$3=DATE(YEAR($H26),MONTH($H26)+$G26*3,1),BC$3=DATE(YEAR($H26),MONTH($H26)+$G26*4,1),BC$3=DATE(YEAR($H26),MONTH($H26)+$G26*5,1),BC$3=DATE(YEAR($H26),MONTH($H26)+$G26*6,1),BC$3=DATE(YEAR($H26),MONTH($H26)+$G26*7,1),BC$3=DATE(YEAR($H26),MONTH($H26)+$G26*8,1),BC$3=DATE(YEAR($H26),MONTH($H26)+$G26*9,1),BC$3=DATE(YEAR($H26),MONTH($H26)+$G26*10,1)),$F26*тех!BQ$10*тех!BQ$6,)</f>
        <v>0</v>
      </c>
      <c r="BD26" s="64">
        <f>IF(OR(BD$3=DATE(YEAR($H26),MONTH($H26)+$G26,1),BD$3=DATE(YEAR($H26),MONTH($H26)+$G26*2,1),BD$3=DATE(YEAR($H26),MONTH($H26)+$G26*3,1),BD$3=DATE(YEAR($H26),MONTH($H26)+$G26*4,1),BD$3=DATE(YEAR($H26),MONTH($H26)+$G26*5,1),BD$3=DATE(YEAR($H26),MONTH($H26)+$G26*6,1),BD$3=DATE(YEAR($H26),MONTH($H26)+$G26*7,1),BD$3=DATE(YEAR($H26),MONTH($H26)+$G26*8,1),BD$3=DATE(YEAR($H26),MONTH($H26)+$G26*9,1),BD$3=DATE(YEAR($H26),MONTH($H26)+$G26*10,1)),$F26*тех!BR$10*тех!BR$6,)</f>
        <v>0</v>
      </c>
      <c r="BE26" s="64">
        <f>IF(OR(BE$3=DATE(YEAR($H26),MONTH($H26)+$G26,1),BE$3=DATE(YEAR($H26),MONTH($H26)+$G26*2,1),BE$3=DATE(YEAR($H26),MONTH($H26)+$G26*3,1),BE$3=DATE(YEAR($H26),MONTH($H26)+$G26*4,1),BE$3=DATE(YEAR($H26),MONTH($H26)+$G26*5,1),BE$3=DATE(YEAR($H26),MONTH($H26)+$G26*6,1),BE$3=DATE(YEAR($H26),MONTH($H26)+$G26*7,1),BE$3=DATE(YEAR($H26),MONTH($H26)+$G26*8,1),BE$3=DATE(YEAR($H26),MONTH($H26)+$G26*9,1),BE$3=DATE(YEAR($H26),MONTH($H26)+$G26*10,1)),$F26*тех!BS$10*тех!BS$6,)</f>
        <v>0</v>
      </c>
      <c r="BF26" s="64">
        <f>IF(OR(BF$3=DATE(YEAR($H26),MONTH($H26)+$G26,1),BF$3=DATE(YEAR($H26),MONTH($H26)+$G26*2,1),BF$3=DATE(YEAR($H26),MONTH($H26)+$G26*3,1),BF$3=DATE(YEAR($H26),MONTH($H26)+$G26*4,1),BF$3=DATE(YEAR($H26),MONTH($H26)+$G26*5,1),BF$3=DATE(YEAR($H26),MONTH($H26)+$G26*6,1),BF$3=DATE(YEAR($H26),MONTH($H26)+$G26*7,1),BF$3=DATE(YEAR($H26),MONTH($H26)+$G26*8,1),BF$3=DATE(YEAR($H26),MONTH($H26)+$G26*9,1),BF$3=DATE(YEAR($H26),MONTH($H26)+$G26*10,1)),$F26*тех!BT$10*тех!BT$6,)</f>
        <v>0</v>
      </c>
      <c r="BG26" s="64">
        <f>IF(OR(BG$3=DATE(YEAR($H26),MONTH($H26)+$G26,1),BG$3=DATE(YEAR($H26),MONTH($H26)+$G26*2,1),BG$3=DATE(YEAR($H26),MONTH($H26)+$G26*3,1),BG$3=DATE(YEAR($H26),MONTH($H26)+$G26*4,1),BG$3=DATE(YEAR($H26),MONTH($H26)+$G26*5,1),BG$3=DATE(YEAR($H26),MONTH($H26)+$G26*6,1),BG$3=DATE(YEAR($H26),MONTH($H26)+$G26*7,1),BG$3=DATE(YEAR($H26),MONTH($H26)+$G26*8,1),BG$3=DATE(YEAR($H26),MONTH($H26)+$G26*9,1),BG$3=DATE(YEAR($H26),MONTH($H26)+$G26*10,1)),$F26*тех!BU$10*тех!BU$6,)</f>
        <v>0</v>
      </c>
      <c r="BH26" s="64">
        <f>IF(OR(BH$3=DATE(YEAR($H26),MONTH($H26)+$G26,1),BH$3=DATE(YEAR($H26),MONTH($H26)+$G26*2,1),BH$3=DATE(YEAR($H26),MONTH($H26)+$G26*3,1),BH$3=DATE(YEAR($H26),MONTH($H26)+$G26*4,1),BH$3=DATE(YEAR($H26),MONTH($H26)+$G26*5,1),BH$3=DATE(YEAR($H26),MONTH($H26)+$G26*6,1),BH$3=DATE(YEAR($H26),MONTH($H26)+$G26*7,1),BH$3=DATE(YEAR($H26),MONTH($H26)+$G26*8,1),BH$3=DATE(YEAR($H26),MONTH($H26)+$G26*9,1),BH$3=DATE(YEAR($H26),MONTH($H26)+$G26*10,1)),$F26*тех!BV$10*тех!BV$6,)</f>
        <v>0</v>
      </c>
      <c r="BI26" s="64">
        <f>IF(OR(BI$3=DATE(YEAR($H26),MONTH($H26)+$G26,1),BI$3=DATE(YEAR($H26),MONTH($H26)+$G26*2,1),BI$3=DATE(YEAR($H26),MONTH($H26)+$G26*3,1),BI$3=DATE(YEAR($H26),MONTH($H26)+$G26*4,1),BI$3=DATE(YEAR($H26),MONTH($H26)+$G26*5,1),BI$3=DATE(YEAR($H26),MONTH($H26)+$G26*6,1),BI$3=DATE(YEAR($H26),MONTH($H26)+$G26*7,1),BI$3=DATE(YEAR($H26),MONTH($H26)+$G26*8,1),BI$3=DATE(YEAR($H26),MONTH($H26)+$G26*9,1),BI$3=DATE(YEAR($H26),MONTH($H26)+$G26*10,1)),$F26*тех!BW$10*тех!BW$6,)</f>
        <v>0</v>
      </c>
      <c r="BJ26" s="64">
        <f>IF(OR(BJ$3=DATE(YEAR($H26),MONTH($H26)+$G26,1),BJ$3=DATE(YEAR($H26),MONTH($H26)+$G26*2,1),BJ$3=DATE(YEAR($H26),MONTH($H26)+$G26*3,1),BJ$3=DATE(YEAR($H26),MONTH($H26)+$G26*4,1),BJ$3=DATE(YEAR($H26),MONTH($H26)+$G26*5,1),BJ$3=DATE(YEAR($H26),MONTH($H26)+$G26*6,1),BJ$3=DATE(YEAR($H26),MONTH($H26)+$G26*7,1),BJ$3=DATE(YEAR($H26),MONTH($H26)+$G26*8,1),BJ$3=DATE(YEAR($H26),MONTH($H26)+$G26*9,1),BJ$3=DATE(YEAR($H26),MONTH($H26)+$G26*10,1)),$F26*тех!BX$10*тех!BX$6,)</f>
        <v>0</v>
      </c>
      <c r="BK26" s="64">
        <f>IF(OR(BK$3=DATE(YEAR($H26),MONTH($H26)+$G26,1),BK$3=DATE(YEAR($H26),MONTH($H26)+$G26*2,1),BK$3=DATE(YEAR($H26),MONTH($H26)+$G26*3,1),BK$3=DATE(YEAR($H26),MONTH($H26)+$G26*4,1),BK$3=DATE(YEAR($H26),MONTH($H26)+$G26*5,1),BK$3=DATE(YEAR($H26),MONTH($H26)+$G26*6,1),BK$3=DATE(YEAR($H26),MONTH($H26)+$G26*7,1),BK$3=DATE(YEAR($H26),MONTH($H26)+$G26*8,1),BK$3=DATE(YEAR($H26),MONTH($H26)+$G26*9,1),BK$3=DATE(YEAR($H26),MONTH($H26)+$G26*10,1)),$F26*тех!BY$10*тех!BY$6,)</f>
        <v>0</v>
      </c>
      <c r="BL26" s="64">
        <f>IF(OR(BL$3=DATE(YEAR($H26),MONTH($H26)+$G26,1),BL$3=DATE(YEAR($H26),MONTH($H26)+$G26*2,1),BL$3=DATE(YEAR($H26),MONTH($H26)+$G26*3,1),BL$3=DATE(YEAR($H26),MONTH($H26)+$G26*4,1),BL$3=DATE(YEAR($H26),MONTH($H26)+$G26*5,1),BL$3=DATE(YEAR($H26),MONTH($H26)+$G26*6,1),BL$3=DATE(YEAR($H26),MONTH($H26)+$G26*7,1),BL$3=DATE(YEAR($H26),MONTH($H26)+$G26*8,1),BL$3=DATE(YEAR($H26),MONTH($H26)+$G26*9,1),BL$3=DATE(YEAR($H26),MONTH($H26)+$G26*10,1)),$F26*тех!BZ$10*тех!BZ$6,)</f>
        <v>0</v>
      </c>
      <c r="BM26" s="64">
        <f>IF(OR(BM$3=DATE(YEAR($H26),MONTH($H26)+$G26,1),BM$3=DATE(YEAR($H26),MONTH($H26)+$G26*2,1),BM$3=DATE(YEAR($H26),MONTH($H26)+$G26*3,1),BM$3=DATE(YEAR($H26),MONTH($H26)+$G26*4,1),BM$3=DATE(YEAR($H26),MONTH($H26)+$G26*5,1),BM$3=DATE(YEAR($H26),MONTH($H26)+$G26*6,1),BM$3=DATE(YEAR($H26),MONTH($H26)+$G26*7,1),BM$3=DATE(YEAR($H26),MONTH($H26)+$G26*8,1),BM$3=DATE(YEAR($H26),MONTH($H26)+$G26*9,1),BM$3=DATE(YEAR($H26),MONTH($H26)+$G26*10,1)),$F26*тех!CA$10*тех!CA$6,)</f>
        <v>0</v>
      </c>
      <c r="BN26" s="64">
        <f>IF(OR(BN$3=DATE(YEAR($H26),MONTH($H26)+$G26,1),BN$3=DATE(YEAR($H26),MONTH($H26)+$G26*2,1),BN$3=DATE(YEAR($H26),MONTH($H26)+$G26*3,1),BN$3=DATE(YEAR($H26),MONTH($H26)+$G26*4,1),BN$3=DATE(YEAR($H26),MONTH($H26)+$G26*5,1),BN$3=DATE(YEAR($H26),MONTH($H26)+$G26*6,1),BN$3=DATE(YEAR($H26),MONTH($H26)+$G26*7,1),BN$3=DATE(YEAR($H26),MONTH($H26)+$G26*8,1),BN$3=DATE(YEAR($H26),MONTH($H26)+$G26*9,1),BN$3=DATE(YEAR($H26),MONTH($H26)+$G26*10,1)),$F26*тех!CB$10*тех!CB$6,)</f>
        <v>0</v>
      </c>
      <c r="BO26" s="64">
        <f>IF(OR(BO$3=DATE(YEAR($H26),MONTH($H26)+$G26,1),BO$3=DATE(YEAR($H26),MONTH($H26)+$G26*2,1),BO$3=DATE(YEAR($H26),MONTH($H26)+$G26*3,1),BO$3=DATE(YEAR($H26),MONTH($H26)+$G26*4,1),BO$3=DATE(YEAR($H26),MONTH($H26)+$G26*5,1),BO$3=DATE(YEAR($H26),MONTH($H26)+$G26*6,1),BO$3=DATE(YEAR($H26),MONTH($H26)+$G26*7,1),BO$3=DATE(YEAR($H26),MONTH($H26)+$G26*8,1),BO$3=DATE(YEAR($H26),MONTH($H26)+$G26*9,1),BO$3=DATE(YEAR($H26),MONTH($H26)+$G26*10,1)),$F26*тех!CC$10*тех!CC$6,)</f>
        <v>0</v>
      </c>
      <c r="BP26" s="64">
        <f>IF(OR(BP$3=DATE(YEAR($H26),MONTH($H26)+$G26,1),BP$3=DATE(YEAR($H26),MONTH($H26)+$G26*2,1),BP$3=DATE(YEAR($H26),MONTH($H26)+$G26*3,1),BP$3=DATE(YEAR($H26),MONTH($H26)+$G26*4,1),BP$3=DATE(YEAR($H26),MONTH($H26)+$G26*5,1),BP$3=DATE(YEAR($H26),MONTH($H26)+$G26*6,1),BP$3=DATE(YEAR($H26),MONTH($H26)+$G26*7,1),BP$3=DATE(YEAR($H26),MONTH($H26)+$G26*8,1),BP$3=DATE(YEAR($H26),MONTH($H26)+$G26*9,1),BP$3=DATE(YEAR($H26),MONTH($H26)+$G26*10,1)),$F26*тех!CD$10*тех!CD$6,)</f>
        <v>0</v>
      </c>
      <c r="BQ26" s="64">
        <f>IF(OR(BQ$3=DATE(YEAR($H26),MONTH($H26)+$G26,1),BQ$3=DATE(YEAR($H26),MONTH($H26)+$G26*2,1),BQ$3=DATE(YEAR($H26),MONTH($H26)+$G26*3,1),BQ$3=DATE(YEAR($H26),MONTH($H26)+$G26*4,1),BQ$3=DATE(YEAR($H26),MONTH($H26)+$G26*5,1),BQ$3=DATE(YEAR($H26),MONTH($H26)+$G26*6,1),BQ$3=DATE(YEAR($H26),MONTH($H26)+$G26*7,1),BQ$3=DATE(YEAR($H26),MONTH($H26)+$G26*8,1),BQ$3=DATE(YEAR($H26),MONTH($H26)+$G26*9,1),BQ$3=DATE(YEAR($H26),MONTH($H26)+$G26*10,1)),$F26*тех!CE$10*тех!CE$6,)</f>
        <v>0</v>
      </c>
    </row>
    <row r="27" spans="2:69">
      <c r="B27" s="3">
        <v>21</v>
      </c>
      <c r="C27" s="19" t="s">
        <v>707</v>
      </c>
      <c r="D27" s="23">
        <v>120</v>
      </c>
      <c r="E27" s="19"/>
      <c r="F27" s="76">
        <f t="shared" si="1"/>
        <v>0</v>
      </c>
      <c r="G27" s="19">
        <v>12</v>
      </c>
      <c r="H27" s="20">
        <f>Параметры!$C$11</f>
        <v>42370</v>
      </c>
      <c r="J27" s="76">
        <f>IF($H27=J$3,$F27,)*тех!X$6</f>
        <v>0</v>
      </c>
      <c r="K27" s="76">
        <f>IF($H27=K$3,$F27,)*тех!Y$6</f>
        <v>0</v>
      </c>
      <c r="L27" s="76">
        <f>IF($H27=L$3,$F27,)*тех!Z$6</f>
        <v>0</v>
      </c>
      <c r="M27" s="76">
        <f>IF($H27=M$3,$F27,)*тех!AA$6</f>
        <v>0</v>
      </c>
      <c r="N27" s="76">
        <f>IF($H27=N$3,$F27,)*тех!AB$6</f>
        <v>0</v>
      </c>
      <c r="O27" s="76">
        <f>IF($H27=O$3,$F27,)*тех!AC$6</f>
        <v>0</v>
      </c>
      <c r="P27" s="64">
        <f>IF(OR(P$3=DATE(YEAR($H27),MONTH($H27)+$G27,1),P$3=DATE(YEAR($H27),MONTH($H27)+$G27*2,1),P$3=DATE(YEAR($H27),MONTH($H27)+$G27*3,1),P$3=DATE(YEAR($H27),MONTH($H27)+$G27*4,1),P$3=DATE(YEAR($H27),MONTH($H27)+$G27*5,1),P$3=DATE(YEAR($H27),MONTH($H27)+$G27*6,1),P$3=DATE(YEAR($H27),MONTH($H27)+$G27*7,1),P$3=DATE(YEAR($H27),MONTH($H27)+$G27*8,1),P$3=DATE(YEAR($H27),MONTH($H27)+$G27*9,1),P$3=DATE(YEAR($H27),MONTH($H27)+$G27*10,1)),$F27*тех!AD$10*тех!AD$6,)</f>
        <v>0</v>
      </c>
      <c r="Q27" s="64">
        <f>IF(OR(Q$3=DATE(YEAR($H27),MONTH($H27)+$G27,1),Q$3=DATE(YEAR($H27),MONTH($H27)+$G27*2,1),Q$3=DATE(YEAR($H27),MONTH($H27)+$G27*3,1),Q$3=DATE(YEAR($H27),MONTH($H27)+$G27*4,1),Q$3=DATE(YEAR($H27),MONTH($H27)+$G27*5,1),Q$3=DATE(YEAR($H27),MONTH($H27)+$G27*6,1),Q$3=DATE(YEAR($H27),MONTH($H27)+$G27*7,1),Q$3=DATE(YEAR($H27),MONTH($H27)+$G27*8,1),Q$3=DATE(YEAR($H27),MONTH($H27)+$G27*9,1),Q$3=DATE(YEAR($H27),MONTH($H27)+$G27*10,1)),$F27*тех!AE$10*тех!AE$6,)</f>
        <v>0</v>
      </c>
      <c r="R27" s="64">
        <f>IF(OR(R$3=DATE(YEAR($H27),MONTH($H27)+$G27,1),R$3=DATE(YEAR($H27),MONTH($H27)+$G27*2,1),R$3=DATE(YEAR($H27),MONTH($H27)+$G27*3,1),R$3=DATE(YEAR($H27),MONTH($H27)+$G27*4,1),R$3=DATE(YEAR($H27),MONTH($H27)+$G27*5,1),R$3=DATE(YEAR($H27),MONTH($H27)+$G27*6,1),R$3=DATE(YEAR($H27),MONTH($H27)+$G27*7,1),R$3=DATE(YEAR($H27),MONTH($H27)+$G27*8,1),R$3=DATE(YEAR($H27),MONTH($H27)+$G27*9,1),R$3=DATE(YEAR($H27),MONTH($H27)+$G27*10,1)),$F27*тех!AF$10*тех!AF$6,)</f>
        <v>0</v>
      </c>
      <c r="S27" s="64">
        <f>IF(OR(S$3=DATE(YEAR($H27),MONTH($H27)+$G27,1),S$3=DATE(YEAR($H27),MONTH($H27)+$G27*2,1),S$3=DATE(YEAR($H27),MONTH($H27)+$G27*3,1),S$3=DATE(YEAR($H27),MONTH($H27)+$G27*4,1),S$3=DATE(YEAR($H27),MONTH($H27)+$G27*5,1),S$3=DATE(YEAR($H27),MONTH($H27)+$G27*6,1),S$3=DATE(YEAR($H27),MONTH($H27)+$G27*7,1),S$3=DATE(YEAR($H27),MONTH($H27)+$G27*8,1),S$3=DATE(YEAR($H27),MONTH($H27)+$G27*9,1),S$3=DATE(YEAR($H27),MONTH($H27)+$G27*10,1)),$F27*тех!AG$10*тех!AG$6,)</f>
        <v>0</v>
      </c>
      <c r="T27" s="64">
        <f>IF(OR(T$3=DATE(YEAR($H27),MONTH($H27)+$G27,1),T$3=DATE(YEAR($H27),MONTH($H27)+$G27*2,1),T$3=DATE(YEAR($H27),MONTH($H27)+$G27*3,1),T$3=DATE(YEAR($H27),MONTH($H27)+$G27*4,1),T$3=DATE(YEAR($H27),MONTH($H27)+$G27*5,1),T$3=DATE(YEAR($H27),MONTH($H27)+$G27*6,1),T$3=DATE(YEAR($H27),MONTH($H27)+$G27*7,1),T$3=DATE(YEAR($H27),MONTH($H27)+$G27*8,1),T$3=DATE(YEAR($H27),MONTH($H27)+$G27*9,1),T$3=DATE(YEAR($H27),MONTH($H27)+$G27*10,1)),$F27*тех!AH$10*тех!AH$6,)</f>
        <v>0</v>
      </c>
      <c r="U27" s="64">
        <f>IF(OR(U$3=DATE(YEAR($H27),MONTH($H27)+$G27,1),U$3=DATE(YEAR($H27),MONTH($H27)+$G27*2,1),U$3=DATE(YEAR($H27),MONTH($H27)+$G27*3,1),U$3=DATE(YEAR($H27),MONTH($H27)+$G27*4,1),U$3=DATE(YEAR($H27),MONTH($H27)+$G27*5,1),U$3=DATE(YEAR($H27),MONTH($H27)+$G27*6,1),U$3=DATE(YEAR($H27),MONTH($H27)+$G27*7,1),U$3=DATE(YEAR($H27),MONTH($H27)+$G27*8,1),U$3=DATE(YEAR($H27),MONTH($H27)+$G27*9,1),U$3=DATE(YEAR($H27),MONTH($H27)+$G27*10,1)),$F27*тех!AI$10*тех!AI$6,)</f>
        <v>0</v>
      </c>
      <c r="V27" s="64">
        <f>IF(OR(V$3=DATE(YEAR($H27),MONTH($H27)+$G27,1),V$3=DATE(YEAR($H27),MONTH($H27)+$G27*2,1),V$3=DATE(YEAR($H27),MONTH($H27)+$G27*3,1),V$3=DATE(YEAR($H27),MONTH($H27)+$G27*4,1),V$3=DATE(YEAR($H27),MONTH($H27)+$G27*5,1),V$3=DATE(YEAR($H27),MONTH($H27)+$G27*6,1),V$3=DATE(YEAR($H27),MONTH($H27)+$G27*7,1),V$3=DATE(YEAR($H27),MONTH($H27)+$G27*8,1),V$3=DATE(YEAR($H27),MONTH($H27)+$G27*9,1),V$3=DATE(YEAR($H27),MONTH($H27)+$G27*10,1)),$F27*тех!AJ$10*тех!AJ$6,)</f>
        <v>0</v>
      </c>
      <c r="W27" s="64">
        <f>IF(OR(W$3=DATE(YEAR($H27),MONTH($H27)+$G27,1),W$3=DATE(YEAR($H27),MONTH($H27)+$G27*2,1),W$3=DATE(YEAR($H27),MONTH($H27)+$G27*3,1),W$3=DATE(YEAR($H27),MONTH($H27)+$G27*4,1),W$3=DATE(YEAR($H27),MONTH($H27)+$G27*5,1),W$3=DATE(YEAR($H27),MONTH($H27)+$G27*6,1),W$3=DATE(YEAR($H27),MONTH($H27)+$G27*7,1),W$3=DATE(YEAR($H27),MONTH($H27)+$G27*8,1),W$3=DATE(YEAR($H27),MONTH($H27)+$G27*9,1),W$3=DATE(YEAR($H27),MONTH($H27)+$G27*10,1)),$F27*тех!AK$10*тех!AK$6,)</f>
        <v>0</v>
      </c>
      <c r="X27" s="64">
        <f>IF(OR(X$3=DATE(YEAR($H27),MONTH($H27)+$G27,1),X$3=DATE(YEAR($H27),MONTH($H27)+$G27*2,1),X$3=DATE(YEAR($H27),MONTH($H27)+$G27*3,1),X$3=DATE(YEAR($H27),MONTH($H27)+$G27*4,1),X$3=DATE(YEAR($H27),MONTH($H27)+$G27*5,1),X$3=DATE(YEAR($H27),MONTH($H27)+$G27*6,1),X$3=DATE(YEAR($H27),MONTH($H27)+$G27*7,1),X$3=DATE(YEAR($H27),MONTH($H27)+$G27*8,1),X$3=DATE(YEAR($H27),MONTH($H27)+$G27*9,1),X$3=DATE(YEAR($H27),MONTH($H27)+$G27*10,1)),$F27*тех!AL$10*тех!AL$6,)</f>
        <v>0</v>
      </c>
      <c r="Y27" s="64">
        <f>IF(OR(Y$3=DATE(YEAR($H27),MONTH($H27)+$G27,1),Y$3=DATE(YEAR($H27),MONTH($H27)+$G27*2,1),Y$3=DATE(YEAR($H27),MONTH($H27)+$G27*3,1),Y$3=DATE(YEAR($H27),MONTH($H27)+$G27*4,1),Y$3=DATE(YEAR($H27),MONTH($H27)+$G27*5,1),Y$3=DATE(YEAR($H27),MONTH($H27)+$G27*6,1),Y$3=DATE(YEAR($H27),MONTH($H27)+$G27*7,1),Y$3=DATE(YEAR($H27),MONTH($H27)+$G27*8,1),Y$3=DATE(YEAR($H27),MONTH($H27)+$G27*9,1),Y$3=DATE(YEAR($H27),MONTH($H27)+$G27*10,1)),$F27*тех!AM$10*тех!AM$6,)</f>
        <v>0</v>
      </c>
      <c r="Z27" s="64">
        <f>IF(OR(Z$3=DATE(YEAR($H27),MONTH($H27)+$G27,1),Z$3=DATE(YEAR($H27),MONTH($H27)+$G27*2,1),Z$3=DATE(YEAR($H27),MONTH($H27)+$G27*3,1),Z$3=DATE(YEAR($H27),MONTH($H27)+$G27*4,1),Z$3=DATE(YEAR($H27),MONTH($H27)+$G27*5,1),Z$3=DATE(YEAR($H27),MONTH($H27)+$G27*6,1),Z$3=DATE(YEAR($H27),MONTH($H27)+$G27*7,1),Z$3=DATE(YEAR($H27),MONTH($H27)+$G27*8,1),Z$3=DATE(YEAR($H27),MONTH($H27)+$G27*9,1),Z$3=DATE(YEAR($H27),MONTH($H27)+$G27*10,1)),$F27*тех!AN$10*тех!AN$6,)</f>
        <v>0</v>
      </c>
      <c r="AA27" s="64">
        <f>IF(OR(AA$3=DATE(YEAR($H27),MONTH($H27)+$G27,1),AA$3=DATE(YEAR($H27),MONTH($H27)+$G27*2,1),AA$3=DATE(YEAR($H27),MONTH($H27)+$G27*3,1),AA$3=DATE(YEAR($H27),MONTH($H27)+$G27*4,1),AA$3=DATE(YEAR($H27),MONTH($H27)+$G27*5,1),AA$3=DATE(YEAR($H27),MONTH($H27)+$G27*6,1),AA$3=DATE(YEAR($H27),MONTH($H27)+$G27*7,1),AA$3=DATE(YEAR($H27),MONTH($H27)+$G27*8,1),AA$3=DATE(YEAR($H27),MONTH($H27)+$G27*9,1),AA$3=DATE(YEAR($H27),MONTH($H27)+$G27*10,1)),$F27*тех!AO$10*тех!AO$6,)</f>
        <v>0</v>
      </c>
      <c r="AB27" s="64">
        <f>IF(OR(AB$3=DATE(YEAR($H27),MONTH($H27)+$G27,1),AB$3=DATE(YEAR($H27),MONTH($H27)+$G27*2,1),AB$3=DATE(YEAR($H27),MONTH($H27)+$G27*3,1),AB$3=DATE(YEAR($H27),MONTH($H27)+$G27*4,1),AB$3=DATE(YEAR($H27),MONTH($H27)+$G27*5,1),AB$3=DATE(YEAR($H27),MONTH($H27)+$G27*6,1),AB$3=DATE(YEAR($H27),MONTH($H27)+$G27*7,1),AB$3=DATE(YEAR($H27),MONTH($H27)+$G27*8,1),AB$3=DATE(YEAR($H27),MONTH($H27)+$G27*9,1),AB$3=DATE(YEAR($H27),MONTH($H27)+$G27*10,1)),$F27*тех!AP$10*тех!AP$6,)</f>
        <v>0</v>
      </c>
      <c r="AC27" s="64">
        <f>IF(OR(AC$3=DATE(YEAR($H27),MONTH($H27)+$G27,1),AC$3=DATE(YEAR($H27),MONTH($H27)+$G27*2,1),AC$3=DATE(YEAR($H27),MONTH($H27)+$G27*3,1),AC$3=DATE(YEAR($H27),MONTH($H27)+$G27*4,1),AC$3=DATE(YEAR($H27),MONTH($H27)+$G27*5,1),AC$3=DATE(YEAR($H27),MONTH($H27)+$G27*6,1),AC$3=DATE(YEAR($H27),MONTH($H27)+$G27*7,1),AC$3=DATE(YEAR($H27),MONTH($H27)+$G27*8,1),AC$3=DATE(YEAR($H27),MONTH($H27)+$G27*9,1),AC$3=DATE(YEAR($H27),MONTH($H27)+$G27*10,1)),$F27*тех!AQ$10*тех!AQ$6,)</f>
        <v>0</v>
      </c>
      <c r="AD27" s="64">
        <f>IF(OR(AD$3=DATE(YEAR($H27),MONTH($H27)+$G27,1),AD$3=DATE(YEAR($H27),MONTH($H27)+$G27*2,1),AD$3=DATE(YEAR($H27),MONTH($H27)+$G27*3,1),AD$3=DATE(YEAR($H27),MONTH($H27)+$G27*4,1),AD$3=DATE(YEAR($H27),MONTH($H27)+$G27*5,1),AD$3=DATE(YEAR($H27),MONTH($H27)+$G27*6,1),AD$3=DATE(YEAR($H27),MONTH($H27)+$G27*7,1),AD$3=DATE(YEAR($H27),MONTH($H27)+$G27*8,1),AD$3=DATE(YEAR($H27),MONTH($H27)+$G27*9,1),AD$3=DATE(YEAR($H27),MONTH($H27)+$G27*10,1)),$F27*тех!AR$10*тех!AR$6,)</f>
        <v>0</v>
      </c>
      <c r="AE27" s="64">
        <f>IF(OR(AE$3=DATE(YEAR($H27),MONTH($H27)+$G27,1),AE$3=DATE(YEAR($H27),MONTH($H27)+$G27*2,1),AE$3=DATE(YEAR($H27),MONTH($H27)+$G27*3,1),AE$3=DATE(YEAR($H27),MONTH($H27)+$G27*4,1),AE$3=DATE(YEAR($H27),MONTH($H27)+$G27*5,1),AE$3=DATE(YEAR($H27),MONTH($H27)+$G27*6,1),AE$3=DATE(YEAR($H27),MONTH($H27)+$G27*7,1),AE$3=DATE(YEAR($H27),MONTH($H27)+$G27*8,1),AE$3=DATE(YEAR($H27),MONTH($H27)+$G27*9,1),AE$3=DATE(YEAR($H27),MONTH($H27)+$G27*10,1)),$F27*тех!AS$10*тех!AS$6,)</f>
        <v>0</v>
      </c>
      <c r="AF27" s="64">
        <f>IF(OR(AF$3=DATE(YEAR($H27),MONTH($H27)+$G27,1),AF$3=DATE(YEAR($H27),MONTH($H27)+$G27*2,1),AF$3=DATE(YEAR($H27),MONTH($H27)+$G27*3,1),AF$3=DATE(YEAR($H27),MONTH($H27)+$G27*4,1),AF$3=DATE(YEAR($H27),MONTH($H27)+$G27*5,1),AF$3=DATE(YEAR($H27),MONTH($H27)+$G27*6,1),AF$3=DATE(YEAR($H27),MONTH($H27)+$G27*7,1),AF$3=DATE(YEAR($H27),MONTH($H27)+$G27*8,1),AF$3=DATE(YEAR($H27),MONTH($H27)+$G27*9,1),AF$3=DATE(YEAR($H27),MONTH($H27)+$G27*10,1)),$F27*тех!AT$10*тех!AT$6,)</f>
        <v>0</v>
      </c>
      <c r="AG27" s="64">
        <f>IF(OR(AG$3=DATE(YEAR($H27),MONTH($H27)+$G27,1),AG$3=DATE(YEAR($H27),MONTH($H27)+$G27*2,1),AG$3=DATE(YEAR($H27),MONTH($H27)+$G27*3,1),AG$3=DATE(YEAR($H27),MONTH($H27)+$G27*4,1),AG$3=DATE(YEAR($H27),MONTH($H27)+$G27*5,1),AG$3=DATE(YEAR($H27),MONTH($H27)+$G27*6,1),AG$3=DATE(YEAR($H27),MONTH($H27)+$G27*7,1),AG$3=DATE(YEAR($H27),MONTH($H27)+$G27*8,1),AG$3=DATE(YEAR($H27),MONTH($H27)+$G27*9,1),AG$3=DATE(YEAR($H27),MONTH($H27)+$G27*10,1)),$F27*тех!AU$10*тех!AU$6,)</f>
        <v>0</v>
      </c>
      <c r="AH27" s="64">
        <f>IF(OR(AH$3=DATE(YEAR($H27),MONTH($H27)+$G27,1),AH$3=DATE(YEAR($H27),MONTH($H27)+$G27*2,1),AH$3=DATE(YEAR($H27),MONTH($H27)+$G27*3,1),AH$3=DATE(YEAR($H27),MONTH($H27)+$G27*4,1),AH$3=DATE(YEAR($H27),MONTH($H27)+$G27*5,1),AH$3=DATE(YEAR($H27),MONTH($H27)+$G27*6,1),AH$3=DATE(YEAR($H27),MONTH($H27)+$G27*7,1),AH$3=DATE(YEAR($H27),MONTH($H27)+$G27*8,1),AH$3=DATE(YEAR($H27),MONTH($H27)+$G27*9,1),AH$3=DATE(YEAR($H27),MONTH($H27)+$G27*10,1)),$F27*тех!AV$10*тех!AV$6,)</f>
        <v>0</v>
      </c>
      <c r="AI27" s="64">
        <f>IF(OR(AI$3=DATE(YEAR($H27),MONTH($H27)+$G27,1),AI$3=DATE(YEAR($H27),MONTH($H27)+$G27*2,1),AI$3=DATE(YEAR($H27),MONTH($H27)+$G27*3,1),AI$3=DATE(YEAR($H27),MONTH($H27)+$G27*4,1),AI$3=DATE(YEAR($H27),MONTH($H27)+$G27*5,1),AI$3=DATE(YEAR($H27),MONTH($H27)+$G27*6,1),AI$3=DATE(YEAR($H27),MONTH($H27)+$G27*7,1),AI$3=DATE(YEAR($H27),MONTH($H27)+$G27*8,1),AI$3=DATE(YEAR($H27),MONTH($H27)+$G27*9,1),AI$3=DATE(YEAR($H27),MONTH($H27)+$G27*10,1)),$F27*тех!AW$10*тех!AW$6,)</f>
        <v>0</v>
      </c>
      <c r="AJ27" s="64">
        <f>IF(OR(AJ$3=DATE(YEAR($H27),MONTH($H27)+$G27,1),AJ$3=DATE(YEAR($H27),MONTH($H27)+$G27*2,1),AJ$3=DATE(YEAR($H27),MONTH($H27)+$G27*3,1),AJ$3=DATE(YEAR($H27),MONTH($H27)+$G27*4,1),AJ$3=DATE(YEAR($H27),MONTH($H27)+$G27*5,1),AJ$3=DATE(YEAR($H27),MONTH($H27)+$G27*6,1),AJ$3=DATE(YEAR($H27),MONTH($H27)+$G27*7,1),AJ$3=DATE(YEAR($H27),MONTH($H27)+$G27*8,1),AJ$3=DATE(YEAR($H27),MONTH($H27)+$G27*9,1),AJ$3=DATE(YEAR($H27),MONTH($H27)+$G27*10,1)),$F27*тех!AX$10*тех!AX$6,)</f>
        <v>0</v>
      </c>
      <c r="AK27" s="64">
        <f>IF(OR(AK$3=DATE(YEAR($H27),MONTH($H27)+$G27,1),AK$3=DATE(YEAR($H27),MONTH($H27)+$G27*2,1),AK$3=DATE(YEAR($H27),MONTH($H27)+$G27*3,1),AK$3=DATE(YEAR($H27),MONTH($H27)+$G27*4,1),AK$3=DATE(YEAR($H27),MONTH($H27)+$G27*5,1),AK$3=DATE(YEAR($H27),MONTH($H27)+$G27*6,1),AK$3=DATE(YEAR($H27),MONTH($H27)+$G27*7,1),AK$3=DATE(YEAR($H27),MONTH($H27)+$G27*8,1),AK$3=DATE(YEAR($H27),MONTH($H27)+$G27*9,1),AK$3=DATE(YEAR($H27),MONTH($H27)+$G27*10,1)),$F27*тех!AY$10*тех!AY$6,)</f>
        <v>0</v>
      </c>
      <c r="AL27" s="64">
        <f>IF(OR(AL$3=DATE(YEAR($H27),MONTH($H27)+$G27,1),AL$3=DATE(YEAR($H27),MONTH($H27)+$G27*2,1),AL$3=DATE(YEAR($H27),MONTH($H27)+$G27*3,1),AL$3=DATE(YEAR($H27),MONTH($H27)+$G27*4,1),AL$3=DATE(YEAR($H27),MONTH($H27)+$G27*5,1),AL$3=DATE(YEAR($H27),MONTH($H27)+$G27*6,1),AL$3=DATE(YEAR($H27),MONTH($H27)+$G27*7,1),AL$3=DATE(YEAR($H27),MONTH($H27)+$G27*8,1),AL$3=DATE(YEAR($H27),MONTH($H27)+$G27*9,1),AL$3=DATE(YEAR($H27),MONTH($H27)+$G27*10,1)),$F27*тех!AZ$10*тех!AZ$6,)</f>
        <v>0</v>
      </c>
      <c r="AM27" s="64">
        <f>IF(OR(AM$3=DATE(YEAR($H27),MONTH($H27)+$G27,1),AM$3=DATE(YEAR($H27),MONTH($H27)+$G27*2,1),AM$3=DATE(YEAR($H27),MONTH($H27)+$G27*3,1),AM$3=DATE(YEAR($H27),MONTH($H27)+$G27*4,1),AM$3=DATE(YEAR($H27),MONTH($H27)+$G27*5,1),AM$3=DATE(YEAR($H27),MONTH($H27)+$G27*6,1),AM$3=DATE(YEAR($H27),MONTH($H27)+$G27*7,1),AM$3=DATE(YEAR($H27),MONTH($H27)+$G27*8,1),AM$3=DATE(YEAR($H27),MONTH($H27)+$G27*9,1),AM$3=DATE(YEAR($H27),MONTH($H27)+$G27*10,1)),$F27*тех!BA$10*тех!BA$6,)</f>
        <v>0</v>
      </c>
      <c r="AN27" s="64">
        <f>IF(OR(AN$3=DATE(YEAR($H27),MONTH($H27)+$G27,1),AN$3=DATE(YEAR($H27),MONTH($H27)+$G27*2,1),AN$3=DATE(YEAR($H27),MONTH($H27)+$G27*3,1),AN$3=DATE(YEAR($H27),MONTH($H27)+$G27*4,1),AN$3=DATE(YEAR($H27),MONTH($H27)+$G27*5,1),AN$3=DATE(YEAR($H27),MONTH($H27)+$G27*6,1),AN$3=DATE(YEAR($H27),MONTH($H27)+$G27*7,1),AN$3=DATE(YEAR($H27),MONTH($H27)+$G27*8,1),AN$3=DATE(YEAR($H27),MONTH($H27)+$G27*9,1),AN$3=DATE(YEAR($H27),MONTH($H27)+$G27*10,1)),$F27*тех!BB$10*тех!BB$6,)</f>
        <v>0</v>
      </c>
      <c r="AO27" s="64">
        <f>IF(OR(AO$3=DATE(YEAR($H27),MONTH($H27)+$G27,1),AO$3=DATE(YEAR($H27),MONTH($H27)+$G27*2,1),AO$3=DATE(YEAR($H27),MONTH($H27)+$G27*3,1),AO$3=DATE(YEAR($H27),MONTH($H27)+$G27*4,1),AO$3=DATE(YEAR($H27),MONTH($H27)+$G27*5,1),AO$3=DATE(YEAR($H27),MONTH($H27)+$G27*6,1),AO$3=DATE(YEAR($H27),MONTH($H27)+$G27*7,1),AO$3=DATE(YEAR($H27),MONTH($H27)+$G27*8,1),AO$3=DATE(YEAR($H27),MONTH($H27)+$G27*9,1),AO$3=DATE(YEAR($H27),MONTH($H27)+$G27*10,1)),$F27*тех!BC$10*тех!BC$6,)</f>
        <v>0</v>
      </c>
      <c r="AP27" s="64">
        <f>IF(OR(AP$3=DATE(YEAR($H27),MONTH($H27)+$G27,1),AP$3=DATE(YEAR($H27),MONTH($H27)+$G27*2,1),AP$3=DATE(YEAR($H27),MONTH($H27)+$G27*3,1),AP$3=DATE(YEAR($H27),MONTH($H27)+$G27*4,1),AP$3=DATE(YEAR($H27),MONTH($H27)+$G27*5,1),AP$3=DATE(YEAR($H27),MONTH($H27)+$G27*6,1),AP$3=DATE(YEAR($H27),MONTH($H27)+$G27*7,1),AP$3=DATE(YEAR($H27),MONTH($H27)+$G27*8,1),AP$3=DATE(YEAR($H27),MONTH($H27)+$G27*9,1),AP$3=DATE(YEAR($H27),MONTH($H27)+$G27*10,1)),$F27*тех!BD$10*тех!BD$6,)</f>
        <v>0</v>
      </c>
      <c r="AQ27" s="64">
        <f>IF(OR(AQ$3=DATE(YEAR($H27),MONTH($H27)+$G27,1),AQ$3=DATE(YEAR($H27),MONTH($H27)+$G27*2,1),AQ$3=DATE(YEAR($H27),MONTH($H27)+$G27*3,1),AQ$3=DATE(YEAR($H27),MONTH($H27)+$G27*4,1),AQ$3=DATE(YEAR($H27),MONTH($H27)+$G27*5,1),AQ$3=DATE(YEAR($H27),MONTH($H27)+$G27*6,1),AQ$3=DATE(YEAR($H27),MONTH($H27)+$G27*7,1),AQ$3=DATE(YEAR($H27),MONTH($H27)+$G27*8,1),AQ$3=DATE(YEAR($H27),MONTH($H27)+$G27*9,1),AQ$3=DATE(YEAR($H27),MONTH($H27)+$G27*10,1)),$F27*тех!BE$10*тех!BE$6,)</f>
        <v>0</v>
      </c>
      <c r="AR27" s="64">
        <f>IF(OR(AR$3=DATE(YEAR($H27),MONTH($H27)+$G27,1),AR$3=DATE(YEAR($H27),MONTH($H27)+$G27*2,1),AR$3=DATE(YEAR($H27),MONTH($H27)+$G27*3,1),AR$3=DATE(YEAR($H27),MONTH($H27)+$G27*4,1),AR$3=DATE(YEAR($H27),MONTH($H27)+$G27*5,1),AR$3=DATE(YEAR($H27),MONTH($H27)+$G27*6,1),AR$3=DATE(YEAR($H27),MONTH($H27)+$G27*7,1),AR$3=DATE(YEAR($H27),MONTH($H27)+$G27*8,1),AR$3=DATE(YEAR($H27),MONTH($H27)+$G27*9,1),AR$3=DATE(YEAR($H27),MONTH($H27)+$G27*10,1)),$F27*тех!BF$10*тех!BF$6,)</f>
        <v>0</v>
      </c>
      <c r="AS27" s="64">
        <f>IF(OR(AS$3=DATE(YEAR($H27),MONTH($H27)+$G27,1),AS$3=DATE(YEAR($H27),MONTH($H27)+$G27*2,1),AS$3=DATE(YEAR($H27),MONTH($H27)+$G27*3,1),AS$3=DATE(YEAR($H27),MONTH($H27)+$G27*4,1),AS$3=DATE(YEAR($H27),MONTH($H27)+$G27*5,1),AS$3=DATE(YEAR($H27),MONTH($H27)+$G27*6,1),AS$3=DATE(YEAR($H27),MONTH($H27)+$G27*7,1),AS$3=DATE(YEAR($H27),MONTH($H27)+$G27*8,1),AS$3=DATE(YEAR($H27),MONTH($H27)+$G27*9,1),AS$3=DATE(YEAR($H27),MONTH($H27)+$G27*10,1)),$F27*тех!BG$10*тех!BG$6,)</f>
        <v>0</v>
      </c>
      <c r="AT27" s="64">
        <f>IF(OR(AT$3=DATE(YEAR($H27),MONTH($H27)+$G27,1),AT$3=DATE(YEAR($H27),MONTH($H27)+$G27*2,1),AT$3=DATE(YEAR($H27),MONTH($H27)+$G27*3,1),AT$3=DATE(YEAR($H27),MONTH($H27)+$G27*4,1),AT$3=DATE(YEAR($H27),MONTH($H27)+$G27*5,1),AT$3=DATE(YEAR($H27),MONTH($H27)+$G27*6,1),AT$3=DATE(YEAR($H27),MONTH($H27)+$G27*7,1),AT$3=DATE(YEAR($H27),MONTH($H27)+$G27*8,1),AT$3=DATE(YEAR($H27),MONTH($H27)+$G27*9,1),AT$3=DATE(YEAR($H27),MONTH($H27)+$G27*10,1)),$F27*тех!BH$10*тех!BH$6,)</f>
        <v>0</v>
      </c>
      <c r="AU27" s="64">
        <f>IF(OR(AU$3=DATE(YEAR($H27),MONTH($H27)+$G27,1),AU$3=DATE(YEAR($H27),MONTH($H27)+$G27*2,1),AU$3=DATE(YEAR($H27),MONTH($H27)+$G27*3,1),AU$3=DATE(YEAR($H27),MONTH($H27)+$G27*4,1),AU$3=DATE(YEAR($H27),MONTH($H27)+$G27*5,1),AU$3=DATE(YEAR($H27),MONTH($H27)+$G27*6,1),AU$3=DATE(YEAR($H27),MONTH($H27)+$G27*7,1),AU$3=DATE(YEAR($H27),MONTH($H27)+$G27*8,1),AU$3=DATE(YEAR($H27),MONTH($H27)+$G27*9,1),AU$3=DATE(YEAR($H27),MONTH($H27)+$G27*10,1)),$F27*тех!BI$10*тех!BI$6,)</f>
        <v>0</v>
      </c>
      <c r="AV27" s="64">
        <f>IF(OR(AV$3=DATE(YEAR($H27),MONTH($H27)+$G27,1),AV$3=DATE(YEAR($H27),MONTH($H27)+$G27*2,1),AV$3=DATE(YEAR($H27),MONTH($H27)+$G27*3,1),AV$3=DATE(YEAR($H27),MONTH($H27)+$G27*4,1),AV$3=DATE(YEAR($H27),MONTH($H27)+$G27*5,1),AV$3=DATE(YEAR($H27),MONTH($H27)+$G27*6,1),AV$3=DATE(YEAR($H27),MONTH($H27)+$G27*7,1),AV$3=DATE(YEAR($H27),MONTH($H27)+$G27*8,1),AV$3=DATE(YEAR($H27),MONTH($H27)+$G27*9,1),AV$3=DATE(YEAR($H27),MONTH($H27)+$G27*10,1)),$F27*тех!BJ$10*тех!BJ$6,)</f>
        <v>0</v>
      </c>
      <c r="AW27" s="64">
        <f>IF(OR(AW$3=DATE(YEAR($H27),MONTH($H27)+$G27,1),AW$3=DATE(YEAR($H27),MONTH($H27)+$G27*2,1),AW$3=DATE(YEAR($H27),MONTH($H27)+$G27*3,1),AW$3=DATE(YEAR($H27),MONTH($H27)+$G27*4,1),AW$3=DATE(YEAR($H27),MONTH($H27)+$G27*5,1),AW$3=DATE(YEAR($H27),MONTH($H27)+$G27*6,1),AW$3=DATE(YEAR($H27),MONTH($H27)+$G27*7,1),AW$3=DATE(YEAR($H27),MONTH($H27)+$G27*8,1),AW$3=DATE(YEAR($H27),MONTH($H27)+$G27*9,1),AW$3=DATE(YEAR($H27),MONTH($H27)+$G27*10,1)),$F27*тех!BK$10*тех!BK$6,)</f>
        <v>0</v>
      </c>
      <c r="AX27" s="64">
        <f>IF(OR(AX$3=DATE(YEAR($H27),MONTH($H27)+$G27,1),AX$3=DATE(YEAR($H27),MONTH($H27)+$G27*2,1),AX$3=DATE(YEAR($H27),MONTH($H27)+$G27*3,1),AX$3=DATE(YEAR($H27),MONTH($H27)+$G27*4,1),AX$3=DATE(YEAR($H27),MONTH($H27)+$G27*5,1),AX$3=DATE(YEAR($H27),MONTH($H27)+$G27*6,1),AX$3=DATE(YEAR($H27),MONTH($H27)+$G27*7,1),AX$3=DATE(YEAR($H27),MONTH($H27)+$G27*8,1),AX$3=DATE(YEAR($H27),MONTH($H27)+$G27*9,1),AX$3=DATE(YEAR($H27),MONTH($H27)+$G27*10,1)),$F27*тех!BL$10*тех!BL$6,)</f>
        <v>0</v>
      </c>
      <c r="AY27" s="64">
        <f>IF(OR(AY$3=DATE(YEAR($H27),MONTH($H27)+$G27,1),AY$3=DATE(YEAR($H27),MONTH($H27)+$G27*2,1),AY$3=DATE(YEAR($H27),MONTH($H27)+$G27*3,1),AY$3=DATE(YEAR($H27),MONTH($H27)+$G27*4,1),AY$3=DATE(YEAR($H27),MONTH($H27)+$G27*5,1),AY$3=DATE(YEAR($H27),MONTH($H27)+$G27*6,1),AY$3=DATE(YEAR($H27),MONTH($H27)+$G27*7,1),AY$3=DATE(YEAR($H27),MONTH($H27)+$G27*8,1),AY$3=DATE(YEAR($H27),MONTH($H27)+$G27*9,1),AY$3=DATE(YEAR($H27),MONTH($H27)+$G27*10,1)),$F27*тех!BM$10*тех!BM$6,)</f>
        <v>0</v>
      </c>
      <c r="AZ27" s="64">
        <f>IF(OR(AZ$3=DATE(YEAR($H27),MONTH($H27)+$G27,1),AZ$3=DATE(YEAR($H27),MONTH($H27)+$G27*2,1),AZ$3=DATE(YEAR($H27),MONTH($H27)+$G27*3,1),AZ$3=DATE(YEAR($H27),MONTH($H27)+$G27*4,1),AZ$3=DATE(YEAR($H27),MONTH($H27)+$G27*5,1),AZ$3=DATE(YEAR($H27),MONTH($H27)+$G27*6,1),AZ$3=DATE(YEAR($H27),MONTH($H27)+$G27*7,1),AZ$3=DATE(YEAR($H27),MONTH($H27)+$G27*8,1),AZ$3=DATE(YEAR($H27),MONTH($H27)+$G27*9,1),AZ$3=DATE(YEAR($H27),MONTH($H27)+$G27*10,1)),$F27*тех!BN$10*тех!BN$6,)</f>
        <v>0</v>
      </c>
      <c r="BA27" s="64">
        <f>IF(OR(BA$3=DATE(YEAR($H27),MONTH($H27)+$G27,1),BA$3=DATE(YEAR($H27),MONTH($H27)+$G27*2,1),BA$3=DATE(YEAR($H27),MONTH($H27)+$G27*3,1),BA$3=DATE(YEAR($H27),MONTH($H27)+$G27*4,1),BA$3=DATE(YEAR($H27),MONTH($H27)+$G27*5,1),BA$3=DATE(YEAR($H27),MONTH($H27)+$G27*6,1),BA$3=DATE(YEAR($H27),MONTH($H27)+$G27*7,1),BA$3=DATE(YEAR($H27),MONTH($H27)+$G27*8,1),BA$3=DATE(YEAR($H27),MONTH($H27)+$G27*9,1),BA$3=DATE(YEAR($H27),MONTH($H27)+$G27*10,1)),$F27*тех!BO$10*тех!BO$6,)</f>
        <v>0</v>
      </c>
      <c r="BB27" s="64">
        <f>IF(OR(BB$3=DATE(YEAR($H27),MONTH($H27)+$G27,1),BB$3=DATE(YEAR($H27),MONTH($H27)+$G27*2,1),BB$3=DATE(YEAR($H27),MONTH($H27)+$G27*3,1),BB$3=DATE(YEAR($H27),MONTH($H27)+$G27*4,1),BB$3=DATE(YEAR($H27),MONTH($H27)+$G27*5,1),BB$3=DATE(YEAR($H27),MONTH($H27)+$G27*6,1),BB$3=DATE(YEAR($H27),MONTH($H27)+$G27*7,1),BB$3=DATE(YEAR($H27),MONTH($H27)+$G27*8,1),BB$3=DATE(YEAR($H27),MONTH($H27)+$G27*9,1),BB$3=DATE(YEAR($H27),MONTH($H27)+$G27*10,1)),$F27*тех!BP$10*тех!BP$6,)</f>
        <v>0</v>
      </c>
      <c r="BC27" s="64">
        <f>IF(OR(BC$3=DATE(YEAR($H27),MONTH($H27)+$G27,1),BC$3=DATE(YEAR($H27),MONTH($H27)+$G27*2,1),BC$3=DATE(YEAR($H27),MONTH($H27)+$G27*3,1),BC$3=DATE(YEAR($H27),MONTH($H27)+$G27*4,1),BC$3=DATE(YEAR($H27),MONTH($H27)+$G27*5,1),BC$3=DATE(YEAR($H27),MONTH($H27)+$G27*6,1),BC$3=DATE(YEAR($H27),MONTH($H27)+$G27*7,1),BC$3=DATE(YEAR($H27),MONTH($H27)+$G27*8,1),BC$3=DATE(YEAR($H27),MONTH($H27)+$G27*9,1),BC$3=DATE(YEAR($H27),MONTH($H27)+$G27*10,1)),$F27*тех!BQ$10*тех!BQ$6,)</f>
        <v>0</v>
      </c>
      <c r="BD27" s="64">
        <f>IF(OR(BD$3=DATE(YEAR($H27),MONTH($H27)+$G27,1),BD$3=DATE(YEAR($H27),MONTH($H27)+$G27*2,1),BD$3=DATE(YEAR($H27),MONTH($H27)+$G27*3,1),BD$3=DATE(YEAR($H27),MONTH($H27)+$G27*4,1),BD$3=DATE(YEAR($H27),MONTH($H27)+$G27*5,1),BD$3=DATE(YEAR($H27),MONTH($H27)+$G27*6,1),BD$3=DATE(YEAR($H27),MONTH($H27)+$G27*7,1),BD$3=DATE(YEAR($H27),MONTH($H27)+$G27*8,1),BD$3=DATE(YEAR($H27),MONTH($H27)+$G27*9,1),BD$3=DATE(YEAR($H27),MONTH($H27)+$G27*10,1)),$F27*тех!BR$10*тех!BR$6,)</f>
        <v>0</v>
      </c>
      <c r="BE27" s="64">
        <f>IF(OR(BE$3=DATE(YEAR($H27),MONTH($H27)+$G27,1),BE$3=DATE(YEAR($H27),MONTH($H27)+$G27*2,1),BE$3=DATE(YEAR($H27),MONTH($H27)+$G27*3,1),BE$3=DATE(YEAR($H27),MONTH($H27)+$G27*4,1),BE$3=DATE(YEAR($H27),MONTH($H27)+$G27*5,1),BE$3=DATE(YEAR($H27),MONTH($H27)+$G27*6,1),BE$3=DATE(YEAR($H27),MONTH($H27)+$G27*7,1),BE$3=DATE(YEAR($H27),MONTH($H27)+$G27*8,1),BE$3=DATE(YEAR($H27),MONTH($H27)+$G27*9,1),BE$3=DATE(YEAR($H27),MONTH($H27)+$G27*10,1)),$F27*тех!BS$10*тех!BS$6,)</f>
        <v>0</v>
      </c>
      <c r="BF27" s="64">
        <f>IF(OR(BF$3=DATE(YEAR($H27),MONTH($H27)+$G27,1),BF$3=DATE(YEAR($H27),MONTH($H27)+$G27*2,1),BF$3=DATE(YEAR($H27),MONTH($H27)+$G27*3,1),BF$3=DATE(YEAR($H27),MONTH($H27)+$G27*4,1),BF$3=DATE(YEAR($H27),MONTH($H27)+$G27*5,1),BF$3=DATE(YEAR($H27),MONTH($H27)+$G27*6,1),BF$3=DATE(YEAR($H27),MONTH($H27)+$G27*7,1),BF$3=DATE(YEAR($H27),MONTH($H27)+$G27*8,1),BF$3=DATE(YEAR($H27),MONTH($H27)+$G27*9,1),BF$3=DATE(YEAR($H27),MONTH($H27)+$G27*10,1)),$F27*тех!BT$10*тех!BT$6,)</f>
        <v>0</v>
      </c>
      <c r="BG27" s="64">
        <f>IF(OR(BG$3=DATE(YEAR($H27),MONTH($H27)+$G27,1),BG$3=DATE(YEAR($H27),MONTH($H27)+$G27*2,1),BG$3=DATE(YEAR($H27),MONTH($H27)+$G27*3,1),BG$3=DATE(YEAR($H27),MONTH($H27)+$G27*4,1),BG$3=DATE(YEAR($H27),MONTH($H27)+$G27*5,1),BG$3=DATE(YEAR($H27),MONTH($H27)+$G27*6,1),BG$3=DATE(YEAR($H27),MONTH($H27)+$G27*7,1),BG$3=DATE(YEAR($H27),MONTH($H27)+$G27*8,1),BG$3=DATE(YEAR($H27),MONTH($H27)+$G27*9,1),BG$3=DATE(YEAR($H27),MONTH($H27)+$G27*10,1)),$F27*тех!BU$10*тех!BU$6,)</f>
        <v>0</v>
      </c>
      <c r="BH27" s="64">
        <f>IF(OR(BH$3=DATE(YEAR($H27),MONTH($H27)+$G27,1),BH$3=DATE(YEAR($H27),MONTH($H27)+$G27*2,1),BH$3=DATE(YEAR($H27),MONTH($H27)+$G27*3,1),BH$3=DATE(YEAR($H27),MONTH($H27)+$G27*4,1),BH$3=DATE(YEAR($H27),MONTH($H27)+$G27*5,1),BH$3=DATE(YEAR($H27),MONTH($H27)+$G27*6,1),BH$3=DATE(YEAR($H27),MONTH($H27)+$G27*7,1),BH$3=DATE(YEAR($H27),MONTH($H27)+$G27*8,1),BH$3=DATE(YEAR($H27),MONTH($H27)+$G27*9,1),BH$3=DATE(YEAR($H27),MONTH($H27)+$G27*10,1)),$F27*тех!BV$10*тех!BV$6,)</f>
        <v>0</v>
      </c>
      <c r="BI27" s="64">
        <f>IF(OR(BI$3=DATE(YEAR($H27),MONTH($H27)+$G27,1),BI$3=DATE(YEAR($H27),MONTH($H27)+$G27*2,1),BI$3=DATE(YEAR($H27),MONTH($H27)+$G27*3,1),BI$3=DATE(YEAR($H27),MONTH($H27)+$G27*4,1),BI$3=DATE(YEAR($H27),MONTH($H27)+$G27*5,1),BI$3=DATE(YEAR($H27),MONTH($H27)+$G27*6,1),BI$3=DATE(YEAR($H27),MONTH($H27)+$G27*7,1),BI$3=DATE(YEAR($H27),MONTH($H27)+$G27*8,1),BI$3=DATE(YEAR($H27),MONTH($H27)+$G27*9,1),BI$3=DATE(YEAR($H27),MONTH($H27)+$G27*10,1)),$F27*тех!BW$10*тех!BW$6,)</f>
        <v>0</v>
      </c>
      <c r="BJ27" s="64">
        <f>IF(OR(BJ$3=DATE(YEAR($H27),MONTH($H27)+$G27,1),BJ$3=DATE(YEAR($H27),MONTH($H27)+$G27*2,1),BJ$3=DATE(YEAR($H27),MONTH($H27)+$G27*3,1),BJ$3=DATE(YEAR($H27),MONTH($H27)+$G27*4,1),BJ$3=DATE(YEAR($H27),MONTH($H27)+$G27*5,1),BJ$3=DATE(YEAR($H27),MONTH($H27)+$G27*6,1),BJ$3=DATE(YEAR($H27),MONTH($H27)+$G27*7,1),BJ$3=DATE(YEAR($H27),MONTH($H27)+$G27*8,1),BJ$3=DATE(YEAR($H27),MONTH($H27)+$G27*9,1),BJ$3=DATE(YEAR($H27),MONTH($H27)+$G27*10,1)),$F27*тех!BX$10*тех!BX$6,)</f>
        <v>0</v>
      </c>
      <c r="BK27" s="64">
        <f>IF(OR(BK$3=DATE(YEAR($H27),MONTH($H27)+$G27,1),BK$3=DATE(YEAR($H27),MONTH($H27)+$G27*2,1),BK$3=DATE(YEAR($H27),MONTH($H27)+$G27*3,1),BK$3=DATE(YEAR($H27),MONTH($H27)+$G27*4,1),BK$3=DATE(YEAR($H27),MONTH($H27)+$G27*5,1),BK$3=DATE(YEAR($H27),MONTH($H27)+$G27*6,1),BK$3=DATE(YEAR($H27),MONTH($H27)+$G27*7,1),BK$3=DATE(YEAR($H27),MONTH($H27)+$G27*8,1),BK$3=DATE(YEAR($H27),MONTH($H27)+$G27*9,1),BK$3=DATE(YEAR($H27),MONTH($H27)+$G27*10,1)),$F27*тех!BY$10*тех!BY$6,)</f>
        <v>0</v>
      </c>
      <c r="BL27" s="64">
        <f>IF(OR(BL$3=DATE(YEAR($H27),MONTH($H27)+$G27,1),BL$3=DATE(YEAR($H27),MONTH($H27)+$G27*2,1),BL$3=DATE(YEAR($H27),MONTH($H27)+$G27*3,1),BL$3=DATE(YEAR($H27),MONTH($H27)+$G27*4,1),BL$3=DATE(YEAR($H27),MONTH($H27)+$G27*5,1),BL$3=DATE(YEAR($H27),MONTH($H27)+$G27*6,1),BL$3=DATE(YEAR($H27),MONTH($H27)+$G27*7,1),BL$3=DATE(YEAR($H27),MONTH($H27)+$G27*8,1),BL$3=DATE(YEAR($H27),MONTH($H27)+$G27*9,1),BL$3=DATE(YEAR($H27),MONTH($H27)+$G27*10,1)),$F27*тех!BZ$10*тех!BZ$6,)</f>
        <v>0</v>
      </c>
      <c r="BM27" s="64">
        <f>IF(OR(BM$3=DATE(YEAR($H27),MONTH($H27)+$G27,1),BM$3=DATE(YEAR($H27),MONTH($H27)+$G27*2,1),BM$3=DATE(YEAR($H27),MONTH($H27)+$G27*3,1),BM$3=DATE(YEAR($H27),MONTH($H27)+$G27*4,1),BM$3=DATE(YEAR($H27),MONTH($H27)+$G27*5,1),BM$3=DATE(YEAR($H27),MONTH($H27)+$G27*6,1),BM$3=DATE(YEAR($H27),MONTH($H27)+$G27*7,1),BM$3=DATE(YEAR($H27),MONTH($H27)+$G27*8,1),BM$3=DATE(YEAR($H27),MONTH($H27)+$G27*9,1),BM$3=DATE(YEAR($H27),MONTH($H27)+$G27*10,1)),$F27*тех!CA$10*тех!CA$6,)</f>
        <v>0</v>
      </c>
      <c r="BN27" s="64">
        <f>IF(OR(BN$3=DATE(YEAR($H27),MONTH($H27)+$G27,1),BN$3=DATE(YEAR($H27),MONTH($H27)+$G27*2,1),BN$3=DATE(YEAR($H27),MONTH($H27)+$G27*3,1),BN$3=DATE(YEAR($H27),MONTH($H27)+$G27*4,1),BN$3=DATE(YEAR($H27),MONTH($H27)+$G27*5,1),BN$3=DATE(YEAR($H27),MONTH($H27)+$G27*6,1),BN$3=DATE(YEAR($H27),MONTH($H27)+$G27*7,1),BN$3=DATE(YEAR($H27),MONTH($H27)+$G27*8,1),BN$3=DATE(YEAR($H27),MONTH($H27)+$G27*9,1),BN$3=DATE(YEAR($H27),MONTH($H27)+$G27*10,1)),$F27*тех!CB$10*тех!CB$6,)</f>
        <v>0</v>
      </c>
      <c r="BO27" s="64">
        <f>IF(OR(BO$3=DATE(YEAR($H27),MONTH($H27)+$G27,1),BO$3=DATE(YEAR($H27),MONTH($H27)+$G27*2,1),BO$3=DATE(YEAR($H27),MONTH($H27)+$G27*3,1),BO$3=DATE(YEAR($H27),MONTH($H27)+$G27*4,1),BO$3=DATE(YEAR($H27),MONTH($H27)+$G27*5,1),BO$3=DATE(YEAR($H27),MONTH($H27)+$G27*6,1),BO$3=DATE(YEAR($H27),MONTH($H27)+$G27*7,1),BO$3=DATE(YEAR($H27),MONTH($H27)+$G27*8,1),BO$3=DATE(YEAR($H27),MONTH($H27)+$G27*9,1),BO$3=DATE(YEAR($H27),MONTH($H27)+$G27*10,1)),$F27*тех!CC$10*тех!CC$6,)</f>
        <v>0</v>
      </c>
      <c r="BP27" s="64">
        <f>IF(OR(BP$3=DATE(YEAR($H27),MONTH($H27)+$G27,1),BP$3=DATE(YEAR($H27),MONTH($H27)+$G27*2,1),BP$3=DATE(YEAR($H27),MONTH($H27)+$G27*3,1),BP$3=DATE(YEAR($H27),MONTH($H27)+$G27*4,1),BP$3=DATE(YEAR($H27),MONTH($H27)+$G27*5,1),BP$3=DATE(YEAR($H27),MONTH($H27)+$G27*6,1),BP$3=DATE(YEAR($H27),MONTH($H27)+$G27*7,1),BP$3=DATE(YEAR($H27),MONTH($H27)+$G27*8,1),BP$3=DATE(YEAR($H27),MONTH($H27)+$G27*9,1),BP$3=DATE(YEAR($H27),MONTH($H27)+$G27*10,1)),$F27*тех!CD$10*тех!CD$6,)</f>
        <v>0</v>
      </c>
      <c r="BQ27" s="64">
        <f>IF(OR(BQ$3=DATE(YEAR($H27),MONTH($H27)+$G27,1),BQ$3=DATE(YEAR($H27),MONTH($H27)+$G27*2,1),BQ$3=DATE(YEAR($H27),MONTH($H27)+$G27*3,1),BQ$3=DATE(YEAR($H27),MONTH($H27)+$G27*4,1),BQ$3=DATE(YEAR($H27),MONTH($H27)+$G27*5,1),BQ$3=DATE(YEAR($H27),MONTH($H27)+$G27*6,1),BQ$3=DATE(YEAR($H27),MONTH($H27)+$G27*7,1),BQ$3=DATE(YEAR($H27),MONTH($H27)+$G27*8,1),BQ$3=DATE(YEAR($H27),MONTH($H27)+$G27*9,1),BQ$3=DATE(YEAR($H27),MONTH($H27)+$G27*10,1)),$F27*тех!CE$10*тех!CE$6,)</f>
        <v>0</v>
      </c>
    </row>
    <row r="28" spans="2:69">
      <c r="B28" s="3">
        <v>22</v>
      </c>
      <c r="C28" s="19" t="s">
        <v>708</v>
      </c>
      <c r="D28" s="23">
        <v>100</v>
      </c>
      <c r="E28" s="19"/>
      <c r="F28" s="76">
        <f t="shared" si="1"/>
        <v>0</v>
      </c>
      <c r="G28" s="19">
        <v>12</v>
      </c>
      <c r="H28" s="20">
        <f>Параметры!$C$11</f>
        <v>42370</v>
      </c>
      <c r="J28" s="76">
        <f>IF($H28=J$3,$F28,)*тех!X$6</f>
        <v>0</v>
      </c>
      <c r="K28" s="76">
        <f>IF($H28=K$3,$F28,)*тех!Y$6</f>
        <v>0</v>
      </c>
      <c r="L28" s="76">
        <f>IF($H28=L$3,$F28,)*тех!Z$6</f>
        <v>0</v>
      </c>
      <c r="M28" s="76">
        <f>IF($H28=M$3,$F28,)*тех!AA$6</f>
        <v>0</v>
      </c>
      <c r="N28" s="76">
        <f>IF($H28=N$3,$F28,)*тех!AB$6</f>
        <v>0</v>
      </c>
      <c r="O28" s="76">
        <f>IF($H28=O$3,$F28,)*тех!AC$6</f>
        <v>0</v>
      </c>
      <c r="P28" s="64">
        <f>IF(OR(P$3=DATE(YEAR($H28),MONTH($H28)+$G28,1),P$3=DATE(YEAR($H28),MONTH($H28)+$G28*2,1),P$3=DATE(YEAR($H28),MONTH($H28)+$G28*3,1),P$3=DATE(YEAR($H28),MONTH($H28)+$G28*4,1),P$3=DATE(YEAR($H28),MONTH($H28)+$G28*5,1),P$3=DATE(YEAR($H28),MONTH($H28)+$G28*6,1),P$3=DATE(YEAR($H28),MONTH($H28)+$G28*7,1),P$3=DATE(YEAR($H28),MONTH($H28)+$G28*8,1),P$3=DATE(YEAR($H28),MONTH($H28)+$G28*9,1),P$3=DATE(YEAR($H28),MONTH($H28)+$G28*10,1)),$F28*тех!AD$10*тех!AD$6,)</f>
        <v>0</v>
      </c>
      <c r="Q28" s="64">
        <f>IF(OR(Q$3=DATE(YEAR($H28),MONTH($H28)+$G28,1),Q$3=DATE(YEAR($H28),MONTH($H28)+$G28*2,1),Q$3=DATE(YEAR($H28),MONTH($H28)+$G28*3,1),Q$3=DATE(YEAR($H28),MONTH($H28)+$G28*4,1),Q$3=DATE(YEAR($H28),MONTH($H28)+$G28*5,1),Q$3=DATE(YEAR($H28),MONTH($H28)+$G28*6,1),Q$3=DATE(YEAR($H28),MONTH($H28)+$G28*7,1),Q$3=DATE(YEAR($H28),MONTH($H28)+$G28*8,1),Q$3=DATE(YEAR($H28),MONTH($H28)+$G28*9,1),Q$3=DATE(YEAR($H28),MONTH($H28)+$G28*10,1)),$F28*тех!AE$10*тех!AE$6,)</f>
        <v>0</v>
      </c>
      <c r="R28" s="64">
        <f>IF(OR(R$3=DATE(YEAR($H28),MONTH($H28)+$G28,1),R$3=DATE(YEAR($H28),MONTH($H28)+$G28*2,1),R$3=DATE(YEAR($H28),MONTH($H28)+$G28*3,1),R$3=DATE(YEAR($H28),MONTH($H28)+$G28*4,1),R$3=DATE(YEAR($H28),MONTH($H28)+$G28*5,1),R$3=DATE(YEAR($H28),MONTH($H28)+$G28*6,1),R$3=DATE(YEAR($H28),MONTH($H28)+$G28*7,1),R$3=DATE(YEAR($H28),MONTH($H28)+$G28*8,1),R$3=DATE(YEAR($H28),MONTH($H28)+$G28*9,1),R$3=DATE(YEAR($H28),MONTH($H28)+$G28*10,1)),$F28*тех!AF$10*тех!AF$6,)</f>
        <v>0</v>
      </c>
      <c r="S28" s="64">
        <f>IF(OR(S$3=DATE(YEAR($H28),MONTH($H28)+$G28,1),S$3=DATE(YEAR($H28),MONTH($H28)+$G28*2,1),S$3=DATE(YEAR($H28),MONTH($H28)+$G28*3,1),S$3=DATE(YEAR($H28),MONTH($H28)+$G28*4,1),S$3=DATE(YEAR($H28),MONTH($H28)+$G28*5,1),S$3=DATE(YEAR($H28),MONTH($H28)+$G28*6,1),S$3=DATE(YEAR($H28),MONTH($H28)+$G28*7,1),S$3=DATE(YEAR($H28),MONTH($H28)+$G28*8,1),S$3=DATE(YEAR($H28),MONTH($H28)+$G28*9,1),S$3=DATE(YEAR($H28),MONTH($H28)+$G28*10,1)),$F28*тех!AG$10*тех!AG$6,)</f>
        <v>0</v>
      </c>
      <c r="T28" s="64">
        <f>IF(OR(T$3=DATE(YEAR($H28),MONTH($H28)+$G28,1),T$3=DATE(YEAR($H28),MONTH($H28)+$G28*2,1),T$3=DATE(YEAR($H28),MONTH($H28)+$G28*3,1),T$3=DATE(YEAR($H28),MONTH($H28)+$G28*4,1),T$3=DATE(YEAR($H28),MONTH($H28)+$G28*5,1),T$3=DATE(YEAR($H28),MONTH($H28)+$G28*6,1),T$3=DATE(YEAR($H28),MONTH($H28)+$G28*7,1),T$3=DATE(YEAR($H28),MONTH($H28)+$G28*8,1),T$3=DATE(YEAR($H28),MONTH($H28)+$G28*9,1),T$3=DATE(YEAR($H28),MONTH($H28)+$G28*10,1)),$F28*тех!AH$10*тех!AH$6,)</f>
        <v>0</v>
      </c>
      <c r="U28" s="64">
        <f>IF(OR(U$3=DATE(YEAR($H28),MONTH($H28)+$G28,1),U$3=DATE(YEAR($H28),MONTH($H28)+$G28*2,1),U$3=DATE(YEAR($H28),MONTH($H28)+$G28*3,1),U$3=DATE(YEAR($H28),MONTH($H28)+$G28*4,1),U$3=DATE(YEAR($H28),MONTH($H28)+$G28*5,1),U$3=DATE(YEAR($H28),MONTH($H28)+$G28*6,1),U$3=DATE(YEAR($H28),MONTH($H28)+$G28*7,1),U$3=DATE(YEAR($H28),MONTH($H28)+$G28*8,1),U$3=DATE(YEAR($H28),MONTH($H28)+$G28*9,1),U$3=DATE(YEAR($H28),MONTH($H28)+$G28*10,1)),$F28*тех!AI$10*тех!AI$6,)</f>
        <v>0</v>
      </c>
      <c r="V28" s="64">
        <f>IF(OR(V$3=DATE(YEAR($H28),MONTH($H28)+$G28,1),V$3=DATE(YEAR($H28),MONTH($H28)+$G28*2,1),V$3=DATE(YEAR($H28),MONTH($H28)+$G28*3,1),V$3=DATE(YEAR($H28),MONTH($H28)+$G28*4,1),V$3=DATE(YEAR($H28),MONTH($H28)+$G28*5,1),V$3=DATE(YEAR($H28),MONTH($H28)+$G28*6,1),V$3=DATE(YEAR($H28),MONTH($H28)+$G28*7,1),V$3=DATE(YEAR($H28),MONTH($H28)+$G28*8,1),V$3=DATE(YEAR($H28),MONTH($H28)+$G28*9,1),V$3=DATE(YEAR($H28),MONTH($H28)+$G28*10,1)),$F28*тех!AJ$10*тех!AJ$6,)</f>
        <v>0</v>
      </c>
      <c r="W28" s="64">
        <f>IF(OR(W$3=DATE(YEAR($H28),MONTH($H28)+$G28,1),W$3=DATE(YEAR($H28),MONTH($H28)+$G28*2,1),W$3=DATE(YEAR($H28),MONTH($H28)+$G28*3,1),W$3=DATE(YEAR($H28),MONTH($H28)+$G28*4,1),W$3=DATE(YEAR($H28),MONTH($H28)+$G28*5,1),W$3=DATE(YEAR($H28),MONTH($H28)+$G28*6,1),W$3=DATE(YEAR($H28),MONTH($H28)+$G28*7,1),W$3=DATE(YEAR($H28),MONTH($H28)+$G28*8,1),W$3=DATE(YEAR($H28),MONTH($H28)+$G28*9,1),W$3=DATE(YEAR($H28),MONTH($H28)+$G28*10,1)),$F28*тех!AK$10*тех!AK$6,)</f>
        <v>0</v>
      </c>
      <c r="X28" s="64">
        <f>IF(OR(X$3=DATE(YEAR($H28),MONTH($H28)+$G28,1),X$3=DATE(YEAR($H28),MONTH($H28)+$G28*2,1),X$3=DATE(YEAR($H28),MONTH($H28)+$G28*3,1),X$3=DATE(YEAR($H28),MONTH($H28)+$G28*4,1),X$3=DATE(YEAR($H28),MONTH($H28)+$G28*5,1),X$3=DATE(YEAR($H28),MONTH($H28)+$G28*6,1),X$3=DATE(YEAR($H28),MONTH($H28)+$G28*7,1),X$3=DATE(YEAR($H28),MONTH($H28)+$G28*8,1),X$3=DATE(YEAR($H28),MONTH($H28)+$G28*9,1),X$3=DATE(YEAR($H28),MONTH($H28)+$G28*10,1)),$F28*тех!AL$10*тех!AL$6,)</f>
        <v>0</v>
      </c>
      <c r="Y28" s="64">
        <f>IF(OR(Y$3=DATE(YEAR($H28),MONTH($H28)+$G28,1),Y$3=DATE(YEAR($H28),MONTH($H28)+$G28*2,1),Y$3=DATE(YEAR($H28),MONTH($H28)+$G28*3,1),Y$3=DATE(YEAR($H28),MONTH($H28)+$G28*4,1),Y$3=DATE(YEAR($H28),MONTH($H28)+$G28*5,1),Y$3=DATE(YEAR($H28),MONTH($H28)+$G28*6,1),Y$3=DATE(YEAR($H28),MONTH($H28)+$G28*7,1),Y$3=DATE(YEAR($H28),MONTH($H28)+$G28*8,1),Y$3=DATE(YEAR($H28),MONTH($H28)+$G28*9,1),Y$3=DATE(YEAR($H28),MONTH($H28)+$G28*10,1)),$F28*тех!AM$10*тех!AM$6,)</f>
        <v>0</v>
      </c>
      <c r="Z28" s="64">
        <f>IF(OR(Z$3=DATE(YEAR($H28),MONTH($H28)+$G28,1),Z$3=DATE(YEAR($H28),MONTH($H28)+$G28*2,1),Z$3=DATE(YEAR($H28),MONTH($H28)+$G28*3,1),Z$3=DATE(YEAR($H28),MONTH($H28)+$G28*4,1),Z$3=DATE(YEAR($H28),MONTH($H28)+$G28*5,1),Z$3=DATE(YEAR($H28),MONTH($H28)+$G28*6,1),Z$3=DATE(YEAR($H28),MONTH($H28)+$G28*7,1),Z$3=DATE(YEAR($H28),MONTH($H28)+$G28*8,1),Z$3=DATE(YEAR($H28),MONTH($H28)+$G28*9,1),Z$3=DATE(YEAR($H28),MONTH($H28)+$G28*10,1)),$F28*тех!AN$10*тех!AN$6,)</f>
        <v>0</v>
      </c>
      <c r="AA28" s="64">
        <f>IF(OR(AA$3=DATE(YEAR($H28),MONTH($H28)+$G28,1),AA$3=DATE(YEAR($H28),MONTH($H28)+$G28*2,1),AA$3=DATE(YEAR($H28),MONTH($H28)+$G28*3,1),AA$3=DATE(YEAR($H28),MONTH($H28)+$G28*4,1),AA$3=DATE(YEAR($H28),MONTH($H28)+$G28*5,1),AA$3=DATE(YEAR($H28),MONTH($H28)+$G28*6,1),AA$3=DATE(YEAR($H28),MONTH($H28)+$G28*7,1),AA$3=DATE(YEAR($H28),MONTH($H28)+$G28*8,1),AA$3=DATE(YEAR($H28),MONTH($H28)+$G28*9,1),AA$3=DATE(YEAR($H28),MONTH($H28)+$G28*10,1)),$F28*тех!AO$10*тех!AO$6,)</f>
        <v>0</v>
      </c>
      <c r="AB28" s="64">
        <f>IF(OR(AB$3=DATE(YEAR($H28),MONTH($H28)+$G28,1),AB$3=DATE(YEAR($H28),MONTH($H28)+$G28*2,1),AB$3=DATE(YEAR($H28),MONTH($H28)+$G28*3,1),AB$3=DATE(YEAR($H28),MONTH($H28)+$G28*4,1),AB$3=DATE(YEAR($H28),MONTH($H28)+$G28*5,1),AB$3=DATE(YEAR($H28),MONTH($H28)+$G28*6,1),AB$3=DATE(YEAR($H28),MONTH($H28)+$G28*7,1),AB$3=DATE(YEAR($H28),MONTH($H28)+$G28*8,1),AB$3=DATE(YEAR($H28),MONTH($H28)+$G28*9,1),AB$3=DATE(YEAR($H28),MONTH($H28)+$G28*10,1)),$F28*тех!AP$10*тех!AP$6,)</f>
        <v>0</v>
      </c>
      <c r="AC28" s="64">
        <f>IF(OR(AC$3=DATE(YEAR($H28),MONTH($H28)+$G28,1),AC$3=DATE(YEAR($H28),MONTH($H28)+$G28*2,1),AC$3=DATE(YEAR($H28),MONTH($H28)+$G28*3,1),AC$3=DATE(YEAR($H28),MONTH($H28)+$G28*4,1),AC$3=DATE(YEAR($H28),MONTH($H28)+$G28*5,1),AC$3=DATE(YEAR($H28),MONTH($H28)+$G28*6,1),AC$3=DATE(YEAR($H28),MONTH($H28)+$G28*7,1),AC$3=DATE(YEAR($H28),MONTH($H28)+$G28*8,1),AC$3=DATE(YEAR($H28),MONTH($H28)+$G28*9,1),AC$3=DATE(YEAR($H28),MONTH($H28)+$G28*10,1)),$F28*тех!AQ$10*тех!AQ$6,)</f>
        <v>0</v>
      </c>
      <c r="AD28" s="64">
        <f>IF(OR(AD$3=DATE(YEAR($H28),MONTH($H28)+$G28,1),AD$3=DATE(YEAR($H28),MONTH($H28)+$G28*2,1),AD$3=DATE(YEAR($H28),MONTH($H28)+$G28*3,1),AD$3=DATE(YEAR($H28),MONTH($H28)+$G28*4,1),AD$3=DATE(YEAR($H28),MONTH($H28)+$G28*5,1),AD$3=DATE(YEAR($H28),MONTH($H28)+$G28*6,1),AD$3=DATE(YEAR($H28),MONTH($H28)+$G28*7,1),AD$3=DATE(YEAR($H28),MONTH($H28)+$G28*8,1),AD$3=DATE(YEAR($H28),MONTH($H28)+$G28*9,1),AD$3=DATE(YEAR($H28),MONTH($H28)+$G28*10,1)),$F28*тех!AR$10*тех!AR$6,)</f>
        <v>0</v>
      </c>
      <c r="AE28" s="64">
        <f>IF(OR(AE$3=DATE(YEAR($H28),MONTH($H28)+$G28,1),AE$3=DATE(YEAR($H28),MONTH($H28)+$G28*2,1),AE$3=DATE(YEAR($H28),MONTH($H28)+$G28*3,1),AE$3=DATE(YEAR($H28),MONTH($H28)+$G28*4,1),AE$3=DATE(YEAR($H28),MONTH($H28)+$G28*5,1),AE$3=DATE(YEAR($H28),MONTH($H28)+$G28*6,1),AE$3=DATE(YEAR($H28),MONTH($H28)+$G28*7,1),AE$3=DATE(YEAR($H28),MONTH($H28)+$G28*8,1),AE$3=DATE(YEAR($H28),MONTH($H28)+$G28*9,1),AE$3=DATE(YEAR($H28),MONTH($H28)+$G28*10,1)),$F28*тех!AS$10*тех!AS$6,)</f>
        <v>0</v>
      </c>
      <c r="AF28" s="64">
        <f>IF(OR(AF$3=DATE(YEAR($H28),MONTH($H28)+$G28,1),AF$3=DATE(YEAR($H28),MONTH($H28)+$G28*2,1),AF$3=DATE(YEAR($H28),MONTH($H28)+$G28*3,1),AF$3=DATE(YEAR($H28),MONTH($H28)+$G28*4,1),AF$3=DATE(YEAR($H28),MONTH($H28)+$G28*5,1),AF$3=DATE(YEAR($H28),MONTH($H28)+$G28*6,1),AF$3=DATE(YEAR($H28),MONTH($H28)+$G28*7,1),AF$3=DATE(YEAR($H28),MONTH($H28)+$G28*8,1),AF$3=DATE(YEAR($H28),MONTH($H28)+$G28*9,1),AF$3=DATE(YEAR($H28),MONTH($H28)+$G28*10,1)),$F28*тех!AT$10*тех!AT$6,)</f>
        <v>0</v>
      </c>
      <c r="AG28" s="64">
        <f>IF(OR(AG$3=DATE(YEAR($H28),MONTH($H28)+$G28,1),AG$3=DATE(YEAR($H28),MONTH($H28)+$G28*2,1),AG$3=DATE(YEAR($H28),MONTH($H28)+$G28*3,1),AG$3=DATE(YEAR($H28),MONTH($H28)+$G28*4,1),AG$3=DATE(YEAR($H28),MONTH($H28)+$G28*5,1),AG$3=DATE(YEAR($H28),MONTH($H28)+$G28*6,1),AG$3=DATE(YEAR($H28),MONTH($H28)+$G28*7,1),AG$3=DATE(YEAR($H28),MONTH($H28)+$G28*8,1),AG$3=DATE(YEAR($H28),MONTH($H28)+$G28*9,1),AG$3=DATE(YEAR($H28),MONTH($H28)+$G28*10,1)),$F28*тех!AU$10*тех!AU$6,)</f>
        <v>0</v>
      </c>
      <c r="AH28" s="64">
        <f>IF(OR(AH$3=DATE(YEAR($H28),MONTH($H28)+$G28,1),AH$3=DATE(YEAR($H28),MONTH($H28)+$G28*2,1),AH$3=DATE(YEAR($H28),MONTH($H28)+$G28*3,1),AH$3=DATE(YEAR($H28),MONTH($H28)+$G28*4,1),AH$3=DATE(YEAR($H28),MONTH($H28)+$G28*5,1),AH$3=DATE(YEAR($H28),MONTH($H28)+$G28*6,1),AH$3=DATE(YEAR($H28),MONTH($H28)+$G28*7,1),AH$3=DATE(YEAR($H28),MONTH($H28)+$G28*8,1),AH$3=DATE(YEAR($H28),MONTH($H28)+$G28*9,1),AH$3=DATE(YEAR($H28),MONTH($H28)+$G28*10,1)),$F28*тех!AV$10*тех!AV$6,)</f>
        <v>0</v>
      </c>
      <c r="AI28" s="64">
        <f>IF(OR(AI$3=DATE(YEAR($H28),MONTH($H28)+$G28,1),AI$3=DATE(YEAR($H28),MONTH($H28)+$G28*2,1),AI$3=DATE(YEAR($H28),MONTH($H28)+$G28*3,1),AI$3=DATE(YEAR($H28),MONTH($H28)+$G28*4,1),AI$3=DATE(YEAR($H28),MONTH($H28)+$G28*5,1),AI$3=DATE(YEAR($H28),MONTH($H28)+$G28*6,1),AI$3=DATE(YEAR($H28),MONTH($H28)+$G28*7,1),AI$3=DATE(YEAR($H28),MONTH($H28)+$G28*8,1),AI$3=DATE(YEAR($H28),MONTH($H28)+$G28*9,1),AI$3=DATE(YEAR($H28),MONTH($H28)+$G28*10,1)),$F28*тех!AW$10*тех!AW$6,)</f>
        <v>0</v>
      </c>
      <c r="AJ28" s="64">
        <f>IF(OR(AJ$3=DATE(YEAR($H28),MONTH($H28)+$G28,1),AJ$3=DATE(YEAR($H28),MONTH($H28)+$G28*2,1),AJ$3=DATE(YEAR($H28),MONTH($H28)+$G28*3,1),AJ$3=DATE(YEAR($H28),MONTH($H28)+$G28*4,1),AJ$3=DATE(YEAR($H28),MONTH($H28)+$G28*5,1),AJ$3=DATE(YEAR($H28),MONTH($H28)+$G28*6,1),AJ$3=DATE(YEAR($H28),MONTH($H28)+$G28*7,1),AJ$3=DATE(YEAR($H28),MONTH($H28)+$G28*8,1),AJ$3=DATE(YEAR($H28),MONTH($H28)+$G28*9,1),AJ$3=DATE(YEAR($H28),MONTH($H28)+$G28*10,1)),$F28*тех!AX$10*тех!AX$6,)</f>
        <v>0</v>
      </c>
      <c r="AK28" s="64">
        <f>IF(OR(AK$3=DATE(YEAR($H28),MONTH($H28)+$G28,1),AK$3=DATE(YEAR($H28),MONTH($H28)+$G28*2,1),AK$3=DATE(YEAR($H28),MONTH($H28)+$G28*3,1),AK$3=DATE(YEAR($H28),MONTH($H28)+$G28*4,1),AK$3=DATE(YEAR($H28),MONTH($H28)+$G28*5,1),AK$3=DATE(YEAR($H28),MONTH($H28)+$G28*6,1),AK$3=DATE(YEAR($H28),MONTH($H28)+$G28*7,1),AK$3=DATE(YEAR($H28),MONTH($H28)+$G28*8,1),AK$3=DATE(YEAR($H28),MONTH($H28)+$G28*9,1),AK$3=DATE(YEAR($H28),MONTH($H28)+$G28*10,1)),$F28*тех!AY$10*тех!AY$6,)</f>
        <v>0</v>
      </c>
      <c r="AL28" s="64">
        <f>IF(OR(AL$3=DATE(YEAR($H28),MONTH($H28)+$G28,1),AL$3=DATE(YEAR($H28),MONTH($H28)+$G28*2,1),AL$3=DATE(YEAR($H28),MONTH($H28)+$G28*3,1),AL$3=DATE(YEAR($H28),MONTH($H28)+$G28*4,1),AL$3=DATE(YEAR($H28),MONTH($H28)+$G28*5,1),AL$3=DATE(YEAR($H28),MONTH($H28)+$G28*6,1),AL$3=DATE(YEAR($H28),MONTH($H28)+$G28*7,1),AL$3=DATE(YEAR($H28),MONTH($H28)+$G28*8,1),AL$3=DATE(YEAR($H28),MONTH($H28)+$G28*9,1),AL$3=DATE(YEAR($H28),MONTH($H28)+$G28*10,1)),$F28*тех!AZ$10*тех!AZ$6,)</f>
        <v>0</v>
      </c>
      <c r="AM28" s="64">
        <f>IF(OR(AM$3=DATE(YEAR($H28),MONTH($H28)+$G28,1),AM$3=DATE(YEAR($H28),MONTH($H28)+$G28*2,1),AM$3=DATE(YEAR($H28),MONTH($H28)+$G28*3,1),AM$3=DATE(YEAR($H28),MONTH($H28)+$G28*4,1),AM$3=DATE(YEAR($H28),MONTH($H28)+$G28*5,1),AM$3=DATE(YEAR($H28),MONTH($H28)+$G28*6,1),AM$3=DATE(YEAR($H28),MONTH($H28)+$G28*7,1),AM$3=DATE(YEAR($H28),MONTH($H28)+$G28*8,1),AM$3=DATE(YEAR($H28),MONTH($H28)+$G28*9,1),AM$3=DATE(YEAR($H28),MONTH($H28)+$G28*10,1)),$F28*тех!BA$10*тех!BA$6,)</f>
        <v>0</v>
      </c>
      <c r="AN28" s="64">
        <f>IF(OR(AN$3=DATE(YEAR($H28),MONTH($H28)+$G28,1),AN$3=DATE(YEAR($H28),MONTH($H28)+$G28*2,1),AN$3=DATE(YEAR($H28),MONTH($H28)+$G28*3,1),AN$3=DATE(YEAR($H28),MONTH($H28)+$G28*4,1),AN$3=DATE(YEAR($H28),MONTH($H28)+$G28*5,1),AN$3=DATE(YEAR($H28),MONTH($H28)+$G28*6,1),AN$3=DATE(YEAR($H28),MONTH($H28)+$G28*7,1),AN$3=DATE(YEAR($H28),MONTH($H28)+$G28*8,1),AN$3=DATE(YEAR($H28),MONTH($H28)+$G28*9,1),AN$3=DATE(YEAR($H28),MONTH($H28)+$G28*10,1)),$F28*тех!BB$10*тех!BB$6,)</f>
        <v>0</v>
      </c>
      <c r="AO28" s="64">
        <f>IF(OR(AO$3=DATE(YEAR($H28),MONTH($H28)+$G28,1),AO$3=DATE(YEAR($H28),MONTH($H28)+$G28*2,1),AO$3=DATE(YEAR($H28),MONTH($H28)+$G28*3,1),AO$3=DATE(YEAR($H28),MONTH($H28)+$G28*4,1),AO$3=DATE(YEAR($H28),MONTH($H28)+$G28*5,1),AO$3=DATE(YEAR($H28),MONTH($H28)+$G28*6,1),AO$3=DATE(YEAR($H28),MONTH($H28)+$G28*7,1),AO$3=DATE(YEAR($H28),MONTH($H28)+$G28*8,1),AO$3=DATE(YEAR($H28),MONTH($H28)+$G28*9,1),AO$3=DATE(YEAR($H28),MONTH($H28)+$G28*10,1)),$F28*тех!BC$10*тех!BC$6,)</f>
        <v>0</v>
      </c>
      <c r="AP28" s="64">
        <f>IF(OR(AP$3=DATE(YEAR($H28),MONTH($H28)+$G28,1),AP$3=DATE(YEAR($H28),MONTH($H28)+$G28*2,1),AP$3=DATE(YEAR($H28),MONTH($H28)+$G28*3,1),AP$3=DATE(YEAR($H28),MONTH($H28)+$G28*4,1),AP$3=DATE(YEAR($H28),MONTH($H28)+$G28*5,1),AP$3=DATE(YEAR($H28),MONTH($H28)+$G28*6,1),AP$3=DATE(YEAR($H28),MONTH($H28)+$G28*7,1),AP$3=DATE(YEAR($H28),MONTH($H28)+$G28*8,1),AP$3=DATE(YEAR($H28),MONTH($H28)+$G28*9,1),AP$3=DATE(YEAR($H28),MONTH($H28)+$G28*10,1)),$F28*тех!BD$10*тех!BD$6,)</f>
        <v>0</v>
      </c>
      <c r="AQ28" s="64">
        <f>IF(OR(AQ$3=DATE(YEAR($H28),MONTH($H28)+$G28,1),AQ$3=DATE(YEAR($H28),MONTH($H28)+$G28*2,1),AQ$3=DATE(YEAR($H28),MONTH($H28)+$G28*3,1),AQ$3=DATE(YEAR($H28),MONTH($H28)+$G28*4,1),AQ$3=DATE(YEAR($H28),MONTH($H28)+$G28*5,1),AQ$3=DATE(YEAR($H28),MONTH($H28)+$G28*6,1),AQ$3=DATE(YEAR($H28),MONTH($H28)+$G28*7,1),AQ$3=DATE(YEAR($H28),MONTH($H28)+$G28*8,1),AQ$3=DATE(YEAR($H28),MONTH($H28)+$G28*9,1),AQ$3=DATE(YEAR($H28),MONTH($H28)+$G28*10,1)),$F28*тех!BE$10*тех!BE$6,)</f>
        <v>0</v>
      </c>
      <c r="AR28" s="64">
        <f>IF(OR(AR$3=DATE(YEAR($H28),MONTH($H28)+$G28,1),AR$3=DATE(YEAR($H28),MONTH($H28)+$G28*2,1),AR$3=DATE(YEAR($H28),MONTH($H28)+$G28*3,1),AR$3=DATE(YEAR($H28),MONTH($H28)+$G28*4,1),AR$3=DATE(YEAR($H28),MONTH($H28)+$G28*5,1),AR$3=DATE(YEAR($H28),MONTH($H28)+$G28*6,1),AR$3=DATE(YEAR($H28),MONTH($H28)+$G28*7,1),AR$3=DATE(YEAR($H28),MONTH($H28)+$G28*8,1),AR$3=DATE(YEAR($H28),MONTH($H28)+$G28*9,1),AR$3=DATE(YEAR($H28),MONTH($H28)+$G28*10,1)),$F28*тех!BF$10*тех!BF$6,)</f>
        <v>0</v>
      </c>
      <c r="AS28" s="64">
        <f>IF(OR(AS$3=DATE(YEAR($H28),MONTH($H28)+$G28,1),AS$3=DATE(YEAR($H28),MONTH($H28)+$G28*2,1),AS$3=DATE(YEAR($H28),MONTH($H28)+$G28*3,1),AS$3=DATE(YEAR($H28),MONTH($H28)+$G28*4,1),AS$3=DATE(YEAR($H28),MONTH($H28)+$G28*5,1),AS$3=DATE(YEAR($H28),MONTH($H28)+$G28*6,1),AS$3=DATE(YEAR($H28),MONTH($H28)+$G28*7,1),AS$3=DATE(YEAR($H28),MONTH($H28)+$G28*8,1),AS$3=DATE(YEAR($H28),MONTH($H28)+$G28*9,1),AS$3=DATE(YEAR($H28),MONTH($H28)+$G28*10,1)),$F28*тех!BG$10*тех!BG$6,)</f>
        <v>0</v>
      </c>
      <c r="AT28" s="64">
        <f>IF(OR(AT$3=DATE(YEAR($H28),MONTH($H28)+$G28,1),AT$3=DATE(YEAR($H28),MONTH($H28)+$G28*2,1),AT$3=DATE(YEAR($H28),MONTH($H28)+$G28*3,1),AT$3=DATE(YEAR($H28),MONTH($H28)+$G28*4,1),AT$3=DATE(YEAR($H28),MONTH($H28)+$G28*5,1),AT$3=DATE(YEAR($H28),MONTH($H28)+$G28*6,1),AT$3=DATE(YEAR($H28),MONTH($H28)+$G28*7,1),AT$3=DATE(YEAR($H28),MONTH($H28)+$G28*8,1),AT$3=DATE(YEAR($H28),MONTH($H28)+$G28*9,1),AT$3=DATE(YEAR($H28),MONTH($H28)+$G28*10,1)),$F28*тех!BH$10*тех!BH$6,)</f>
        <v>0</v>
      </c>
      <c r="AU28" s="64">
        <f>IF(OR(AU$3=DATE(YEAR($H28),MONTH($H28)+$G28,1),AU$3=DATE(YEAR($H28),MONTH($H28)+$G28*2,1),AU$3=DATE(YEAR($H28),MONTH($H28)+$G28*3,1),AU$3=DATE(YEAR($H28),MONTH($H28)+$G28*4,1),AU$3=DATE(YEAR($H28),MONTH($H28)+$G28*5,1),AU$3=DATE(YEAR($H28),MONTH($H28)+$G28*6,1),AU$3=DATE(YEAR($H28),MONTH($H28)+$G28*7,1),AU$3=DATE(YEAR($H28),MONTH($H28)+$G28*8,1),AU$3=DATE(YEAR($H28),MONTH($H28)+$G28*9,1),AU$3=DATE(YEAR($H28),MONTH($H28)+$G28*10,1)),$F28*тех!BI$10*тех!BI$6,)</f>
        <v>0</v>
      </c>
      <c r="AV28" s="64">
        <f>IF(OR(AV$3=DATE(YEAR($H28),MONTH($H28)+$G28,1),AV$3=DATE(YEAR($H28),MONTH($H28)+$G28*2,1),AV$3=DATE(YEAR($H28),MONTH($H28)+$G28*3,1),AV$3=DATE(YEAR($H28),MONTH($H28)+$G28*4,1),AV$3=DATE(YEAR($H28),MONTH($H28)+$G28*5,1),AV$3=DATE(YEAR($H28),MONTH($H28)+$G28*6,1),AV$3=DATE(YEAR($H28),MONTH($H28)+$G28*7,1),AV$3=DATE(YEAR($H28),MONTH($H28)+$G28*8,1),AV$3=DATE(YEAR($H28),MONTH($H28)+$G28*9,1),AV$3=DATE(YEAR($H28),MONTH($H28)+$G28*10,1)),$F28*тех!BJ$10*тех!BJ$6,)</f>
        <v>0</v>
      </c>
      <c r="AW28" s="64">
        <f>IF(OR(AW$3=DATE(YEAR($H28),MONTH($H28)+$G28,1),AW$3=DATE(YEAR($H28),MONTH($H28)+$G28*2,1),AW$3=DATE(YEAR($H28),MONTH($H28)+$G28*3,1),AW$3=DATE(YEAR($H28),MONTH($H28)+$G28*4,1),AW$3=DATE(YEAR($H28),MONTH($H28)+$G28*5,1),AW$3=DATE(YEAR($H28),MONTH($H28)+$G28*6,1),AW$3=DATE(YEAR($H28),MONTH($H28)+$G28*7,1),AW$3=DATE(YEAR($H28),MONTH($H28)+$G28*8,1),AW$3=DATE(YEAR($H28),MONTH($H28)+$G28*9,1),AW$3=DATE(YEAR($H28),MONTH($H28)+$G28*10,1)),$F28*тех!BK$10*тех!BK$6,)</f>
        <v>0</v>
      </c>
      <c r="AX28" s="64">
        <f>IF(OR(AX$3=DATE(YEAR($H28),MONTH($H28)+$G28,1),AX$3=DATE(YEAR($H28),MONTH($H28)+$G28*2,1),AX$3=DATE(YEAR($H28),MONTH($H28)+$G28*3,1),AX$3=DATE(YEAR($H28),MONTH($H28)+$G28*4,1),AX$3=DATE(YEAR($H28),MONTH($H28)+$G28*5,1),AX$3=DATE(YEAR($H28),MONTH($H28)+$G28*6,1),AX$3=DATE(YEAR($H28),MONTH($H28)+$G28*7,1),AX$3=DATE(YEAR($H28),MONTH($H28)+$G28*8,1),AX$3=DATE(YEAR($H28),MONTH($H28)+$G28*9,1),AX$3=DATE(YEAR($H28),MONTH($H28)+$G28*10,1)),$F28*тех!BL$10*тех!BL$6,)</f>
        <v>0</v>
      </c>
      <c r="AY28" s="64">
        <f>IF(OR(AY$3=DATE(YEAR($H28),MONTH($H28)+$G28,1),AY$3=DATE(YEAR($H28),MONTH($H28)+$G28*2,1),AY$3=DATE(YEAR($H28),MONTH($H28)+$G28*3,1),AY$3=DATE(YEAR($H28),MONTH($H28)+$G28*4,1),AY$3=DATE(YEAR($H28),MONTH($H28)+$G28*5,1),AY$3=DATE(YEAR($H28),MONTH($H28)+$G28*6,1),AY$3=DATE(YEAR($H28),MONTH($H28)+$G28*7,1),AY$3=DATE(YEAR($H28),MONTH($H28)+$G28*8,1),AY$3=DATE(YEAR($H28),MONTH($H28)+$G28*9,1),AY$3=DATE(YEAR($H28),MONTH($H28)+$G28*10,1)),$F28*тех!BM$10*тех!BM$6,)</f>
        <v>0</v>
      </c>
      <c r="AZ28" s="64">
        <f>IF(OR(AZ$3=DATE(YEAR($H28),MONTH($H28)+$G28,1),AZ$3=DATE(YEAR($H28),MONTH($H28)+$G28*2,1),AZ$3=DATE(YEAR($H28),MONTH($H28)+$G28*3,1),AZ$3=DATE(YEAR($H28),MONTH($H28)+$G28*4,1),AZ$3=DATE(YEAR($H28),MONTH($H28)+$G28*5,1),AZ$3=DATE(YEAR($H28),MONTH($H28)+$G28*6,1),AZ$3=DATE(YEAR($H28),MONTH($H28)+$G28*7,1),AZ$3=DATE(YEAR($H28),MONTH($H28)+$G28*8,1),AZ$3=DATE(YEAR($H28),MONTH($H28)+$G28*9,1),AZ$3=DATE(YEAR($H28),MONTH($H28)+$G28*10,1)),$F28*тех!BN$10*тех!BN$6,)</f>
        <v>0</v>
      </c>
      <c r="BA28" s="64">
        <f>IF(OR(BA$3=DATE(YEAR($H28),MONTH($H28)+$G28,1),BA$3=DATE(YEAR($H28),MONTH($H28)+$G28*2,1),BA$3=DATE(YEAR($H28),MONTH($H28)+$G28*3,1),BA$3=DATE(YEAR($H28),MONTH($H28)+$G28*4,1),BA$3=DATE(YEAR($H28),MONTH($H28)+$G28*5,1),BA$3=DATE(YEAR($H28),MONTH($H28)+$G28*6,1),BA$3=DATE(YEAR($H28),MONTH($H28)+$G28*7,1),BA$3=DATE(YEAR($H28),MONTH($H28)+$G28*8,1),BA$3=DATE(YEAR($H28),MONTH($H28)+$G28*9,1),BA$3=DATE(YEAR($H28),MONTH($H28)+$G28*10,1)),$F28*тех!BO$10*тех!BO$6,)</f>
        <v>0</v>
      </c>
      <c r="BB28" s="64">
        <f>IF(OR(BB$3=DATE(YEAR($H28),MONTH($H28)+$G28,1),BB$3=DATE(YEAR($H28),MONTH($H28)+$G28*2,1),BB$3=DATE(YEAR($H28),MONTH($H28)+$G28*3,1),BB$3=DATE(YEAR($H28),MONTH($H28)+$G28*4,1),BB$3=DATE(YEAR($H28),MONTH($H28)+$G28*5,1),BB$3=DATE(YEAR($H28),MONTH($H28)+$G28*6,1),BB$3=DATE(YEAR($H28),MONTH($H28)+$G28*7,1),BB$3=DATE(YEAR($H28),MONTH($H28)+$G28*8,1),BB$3=DATE(YEAR($H28),MONTH($H28)+$G28*9,1),BB$3=DATE(YEAR($H28),MONTH($H28)+$G28*10,1)),$F28*тех!BP$10*тех!BP$6,)</f>
        <v>0</v>
      </c>
      <c r="BC28" s="64">
        <f>IF(OR(BC$3=DATE(YEAR($H28),MONTH($H28)+$G28,1),BC$3=DATE(YEAR($H28),MONTH($H28)+$G28*2,1),BC$3=DATE(YEAR($H28),MONTH($H28)+$G28*3,1),BC$3=DATE(YEAR($H28),MONTH($H28)+$G28*4,1),BC$3=DATE(YEAR($H28),MONTH($H28)+$G28*5,1),BC$3=DATE(YEAR($H28),MONTH($H28)+$G28*6,1),BC$3=DATE(YEAR($H28),MONTH($H28)+$G28*7,1),BC$3=DATE(YEAR($H28),MONTH($H28)+$G28*8,1),BC$3=DATE(YEAR($H28),MONTH($H28)+$G28*9,1),BC$3=DATE(YEAR($H28),MONTH($H28)+$G28*10,1)),$F28*тех!BQ$10*тех!BQ$6,)</f>
        <v>0</v>
      </c>
      <c r="BD28" s="64">
        <f>IF(OR(BD$3=DATE(YEAR($H28),MONTH($H28)+$G28,1),BD$3=DATE(YEAR($H28),MONTH($H28)+$G28*2,1),BD$3=DATE(YEAR($H28),MONTH($H28)+$G28*3,1),BD$3=DATE(YEAR($H28),MONTH($H28)+$G28*4,1),BD$3=DATE(YEAR($H28),MONTH($H28)+$G28*5,1),BD$3=DATE(YEAR($H28),MONTH($H28)+$G28*6,1),BD$3=DATE(YEAR($H28),MONTH($H28)+$G28*7,1),BD$3=DATE(YEAR($H28),MONTH($H28)+$G28*8,1),BD$3=DATE(YEAR($H28),MONTH($H28)+$G28*9,1),BD$3=DATE(YEAR($H28),MONTH($H28)+$G28*10,1)),$F28*тех!BR$10*тех!BR$6,)</f>
        <v>0</v>
      </c>
      <c r="BE28" s="64">
        <f>IF(OR(BE$3=DATE(YEAR($H28),MONTH($H28)+$G28,1),BE$3=DATE(YEAR($H28),MONTH($H28)+$G28*2,1),BE$3=DATE(YEAR($H28),MONTH($H28)+$G28*3,1),BE$3=DATE(YEAR($H28),MONTH($H28)+$G28*4,1),BE$3=DATE(YEAR($H28),MONTH($H28)+$G28*5,1),BE$3=DATE(YEAR($H28),MONTH($H28)+$G28*6,1),BE$3=DATE(YEAR($H28),MONTH($H28)+$G28*7,1),BE$3=DATE(YEAR($H28),MONTH($H28)+$G28*8,1),BE$3=DATE(YEAR($H28),MONTH($H28)+$G28*9,1),BE$3=DATE(YEAR($H28),MONTH($H28)+$G28*10,1)),$F28*тех!BS$10*тех!BS$6,)</f>
        <v>0</v>
      </c>
      <c r="BF28" s="64">
        <f>IF(OR(BF$3=DATE(YEAR($H28),MONTH($H28)+$G28,1),BF$3=DATE(YEAR($H28),MONTH($H28)+$G28*2,1),BF$3=DATE(YEAR($H28),MONTH($H28)+$G28*3,1),BF$3=DATE(YEAR($H28),MONTH($H28)+$G28*4,1),BF$3=DATE(YEAR($H28),MONTH($H28)+$G28*5,1),BF$3=DATE(YEAR($H28),MONTH($H28)+$G28*6,1),BF$3=DATE(YEAR($H28),MONTH($H28)+$G28*7,1),BF$3=DATE(YEAR($H28),MONTH($H28)+$G28*8,1),BF$3=DATE(YEAR($H28),MONTH($H28)+$G28*9,1),BF$3=DATE(YEAR($H28),MONTH($H28)+$G28*10,1)),$F28*тех!BT$10*тех!BT$6,)</f>
        <v>0</v>
      </c>
      <c r="BG28" s="64">
        <f>IF(OR(BG$3=DATE(YEAR($H28),MONTH($H28)+$G28,1),BG$3=DATE(YEAR($H28),MONTH($H28)+$G28*2,1),BG$3=DATE(YEAR($H28),MONTH($H28)+$G28*3,1),BG$3=DATE(YEAR($H28),MONTH($H28)+$G28*4,1),BG$3=DATE(YEAR($H28),MONTH($H28)+$G28*5,1),BG$3=DATE(YEAR($H28),MONTH($H28)+$G28*6,1),BG$3=DATE(YEAR($H28),MONTH($H28)+$G28*7,1),BG$3=DATE(YEAR($H28),MONTH($H28)+$G28*8,1),BG$3=DATE(YEAR($H28),MONTH($H28)+$G28*9,1),BG$3=DATE(YEAR($H28),MONTH($H28)+$G28*10,1)),$F28*тех!BU$10*тех!BU$6,)</f>
        <v>0</v>
      </c>
      <c r="BH28" s="64">
        <f>IF(OR(BH$3=DATE(YEAR($H28),MONTH($H28)+$G28,1),BH$3=DATE(YEAR($H28),MONTH($H28)+$G28*2,1),BH$3=DATE(YEAR($H28),MONTH($H28)+$G28*3,1),BH$3=DATE(YEAR($H28),MONTH($H28)+$G28*4,1),BH$3=DATE(YEAR($H28),MONTH($H28)+$G28*5,1),BH$3=DATE(YEAR($H28),MONTH($H28)+$G28*6,1),BH$3=DATE(YEAR($H28),MONTH($H28)+$G28*7,1),BH$3=DATE(YEAR($H28),MONTH($H28)+$G28*8,1),BH$3=DATE(YEAR($H28),MONTH($H28)+$G28*9,1),BH$3=DATE(YEAR($H28),MONTH($H28)+$G28*10,1)),$F28*тех!BV$10*тех!BV$6,)</f>
        <v>0</v>
      </c>
      <c r="BI28" s="64">
        <f>IF(OR(BI$3=DATE(YEAR($H28),MONTH($H28)+$G28,1),BI$3=DATE(YEAR($H28),MONTH($H28)+$G28*2,1),BI$3=DATE(YEAR($H28),MONTH($H28)+$G28*3,1),BI$3=DATE(YEAR($H28),MONTH($H28)+$G28*4,1),BI$3=DATE(YEAR($H28),MONTH($H28)+$G28*5,1),BI$3=DATE(YEAR($H28),MONTH($H28)+$G28*6,1),BI$3=DATE(YEAR($H28),MONTH($H28)+$G28*7,1),BI$3=DATE(YEAR($H28),MONTH($H28)+$G28*8,1),BI$3=DATE(YEAR($H28),MONTH($H28)+$G28*9,1),BI$3=DATE(YEAR($H28),MONTH($H28)+$G28*10,1)),$F28*тех!BW$10*тех!BW$6,)</f>
        <v>0</v>
      </c>
      <c r="BJ28" s="64">
        <f>IF(OR(BJ$3=DATE(YEAR($H28),MONTH($H28)+$G28,1),BJ$3=DATE(YEAR($H28),MONTH($H28)+$G28*2,1),BJ$3=DATE(YEAR($H28),MONTH($H28)+$G28*3,1),BJ$3=DATE(YEAR($H28),MONTH($H28)+$G28*4,1),BJ$3=DATE(YEAR($H28),MONTH($H28)+$G28*5,1),BJ$3=DATE(YEAR($H28),MONTH($H28)+$G28*6,1),BJ$3=DATE(YEAR($H28),MONTH($H28)+$G28*7,1),BJ$3=DATE(YEAR($H28),MONTH($H28)+$G28*8,1),BJ$3=DATE(YEAR($H28),MONTH($H28)+$G28*9,1),BJ$3=DATE(YEAR($H28),MONTH($H28)+$G28*10,1)),$F28*тех!BX$10*тех!BX$6,)</f>
        <v>0</v>
      </c>
      <c r="BK28" s="64">
        <f>IF(OR(BK$3=DATE(YEAR($H28),MONTH($H28)+$G28,1),BK$3=DATE(YEAR($H28),MONTH($H28)+$G28*2,1),BK$3=DATE(YEAR($H28),MONTH($H28)+$G28*3,1),BK$3=DATE(YEAR($H28),MONTH($H28)+$G28*4,1),BK$3=DATE(YEAR($H28),MONTH($H28)+$G28*5,1),BK$3=DATE(YEAR($H28),MONTH($H28)+$G28*6,1),BK$3=DATE(YEAR($H28),MONTH($H28)+$G28*7,1),BK$3=DATE(YEAR($H28),MONTH($H28)+$G28*8,1),BK$3=DATE(YEAR($H28),MONTH($H28)+$G28*9,1),BK$3=DATE(YEAR($H28),MONTH($H28)+$G28*10,1)),$F28*тех!BY$10*тех!BY$6,)</f>
        <v>0</v>
      </c>
      <c r="BL28" s="64">
        <f>IF(OR(BL$3=DATE(YEAR($H28),MONTH($H28)+$G28,1),BL$3=DATE(YEAR($H28),MONTH($H28)+$G28*2,1),BL$3=DATE(YEAR($H28),MONTH($H28)+$G28*3,1),BL$3=DATE(YEAR($H28),MONTH($H28)+$G28*4,1),BL$3=DATE(YEAR($H28),MONTH($H28)+$G28*5,1),BL$3=DATE(YEAR($H28),MONTH($H28)+$G28*6,1),BL$3=DATE(YEAR($H28),MONTH($H28)+$G28*7,1),BL$3=DATE(YEAR($H28),MONTH($H28)+$G28*8,1),BL$3=DATE(YEAR($H28),MONTH($H28)+$G28*9,1),BL$3=DATE(YEAR($H28),MONTH($H28)+$G28*10,1)),$F28*тех!BZ$10*тех!BZ$6,)</f>
        <v>0</v>
      </c>
      <c r="BM28" s="64">
        <f>IF(OR(BM$3=DATE(YEAR($H28),MONTH($H28)+$G28,1),BM$3=DATE(YEAR($H28),MONTH($H28)+$G28*2,1),BM$3=DATE(YEAR($H28),MONTH($H28)+$G28*3,1),BM$3=DATE(YEAR($H28),MONTH($H28)+$G28*4,1),BM$3=DATE(YEAR($H28),MONTH($H28)+$G28*5,1),BM$3=DATE(YEAR($H28),MONTH($H28)+$G28*6,1),BM$3=DATE(YEAR($H28),MONTH($H28)+$G28*7,1),BM$3=DATE(YEAR($H28),MONTH($H28)+$G28*8,1),BM$3=DATE(YEAR($H28),MONTH($H28)+$G28*9,1),BM$3=DATE(YEAR($H28),MONTH($H28)+$G28*10,1)),$F28*тех!CA$10*тех!CA$6,)</f>
        <v>0</v>
      </c>
      <c r="BN28" s="64">
        <f>IF(OR(BN$3=DATE(YEAR($H28),MONTH($H28)+$G28,1),BN$3=DATE(YEAR($H28),MONTH($H28)+$G28*2,1),BN$3=DATE(YEAR($H28),MONTH($H28)+$G28*3,1),BN$3=DATE(YEAR($H28),MONTH($H28)+$G28*4,1),BN$3=DATE(YEAR($H28),MONTH($H28)+$G28*5,1),BN$3=DATE(YEAR($H28),MONTH($H28)+$G28*6,1),BN$3=DATE(YEAR($H28),MONTH($H28)+$G28*7,1),BN$3=DATE(YEAR($H28),MONTH($H28)+$G28*8,1),BN$3=DATE(YEAR($H28),MONTH($H28)+$G28*9,1),BN$3=DATE(YEAR($H28),MONTH($H28)+$G28*10,1)),$F28*тех!CB$10*тех!CB$6,)</f>
        <v>0</v>
      </c>
      <c r="BO28" s="64">
        <f>IF(OR(BO$3=DATE(YEAR($H28),MONTH($H28)+$G28,1),BO$3=DATE(YEAR($H28),MONTH($H28)+$G28*2,1),BO$3=DATE(YEAR($H28),MONTH($H28)+$G28*3,1),BO$3=DATE(YEAR($H28),MONTH($H28)+$G28*4,1),BO$3=DATE(YEAR($H28),MONTH($H28)+$G28*5,1),BO$3=DATE(YEAR($H28),MONTH($H28)+$G28*6,1),BO$3=DATE(YEAR($H28),MONTH($H28)+$G28*7,1),BO$3=DATE(YEAR($H28),MONTH($H28)+$G28*8,1),BO$3=DATE(YEAR($H28),MONTH($H28)+$G28*9,1),BO$3=DATE(YEAR($H28),MONTH($H28)+$G28*10,1)),$F28*тех!CC$10*тех!CC$6,)</f>
        <v>0</v>
      </c>
      <c r="BP28" s="64">
        <f>IF(OR(BP$3=DATE(YEAR($H28),MONTH($H28)+$G28,1),BP$3=DATE(YEAR($H28),MONTH($H28)+$G28*2,1),BP$3=DATE(YEAR($H28),MONTH($H28)+$G28*3,1),BP$3=DATE(YEAR($H28),MONTH($H28)+$G28*4,1),BP$3=DATE(YEAR($H28),MONTH($H28)+$G28*5,1),BP$3=DATE(YEAR($H28),MONTH($H28)+$G28*6,1),BP$3=DATE(YEAR($H28),MONTH($H28)+$G28*7,1),BP$3=DATE(YEAR($H28),MONTH($H28)+$G28*8,1),BP$3=DATE(YEAR($H28),MONTH($H28)+$G28*9,1),BP$3=DATE(YEAR($H28),MONTH($H28)+$G28*10,1)),$F28*тех!CD$10*тех!CD$6,)</f>
        <v>0</v>
      </c>
      <c r="BQ28" s="64">
        <f>IF(OR(BQ$3=DATE(YEAR($H28),MONTH($H28)+$G28,1),BQ$3=DATE(YEAR($H28),MONTH($H28)+$G28*2,1),BQ$3=DATE(YEAR($H28),MONTH($H28)+$G28*3,1),BQ$3=DATE(YEAR($H28),MONTH($H28)+$G28*4,1),BQ$3=DATE(YEAR($H28),MONTH($H28)+$G28*5,1),BQ$3=DATE(YEAR($H28),MONTH($H28)+$G28*6,1),BQ$3=DATE(YEAR($H28),MONTH($H28)+$G28*7,1),BQ$3=DATE(YEAR($H28),MONTH($H28)+$G28*8,1),BQ$3=DATE(YEAR($H28),MONTH($H28)+$G28*9,1),BQ$3=DATE(YEAR($H28),MONTH($H28)+$G28*10,1)),$F28*тех!CE$10*тех!CE$6,)</f>
        <v>0</v>
      </c>
    </row>
    <row r="29" spans="2:69">
      <c r="B29" s="3">
        <v>23</v>
      </c>
      <c r="C29" s="19" t="s">
        <v>709</v>
      </c>
      <c r="D29" s="23">
        <v>280</v>
      </c>
      <c r="E29" s="19"/>
      <c r="F29" s="76">
        <f t="shared" si="1"/>
        <v>0</v>
      </c>
      <c r="G29" s="19">
        <v>12</v>
      </c>
      <c r="H29" s="20">
        <f>Параметры!$C$11</f>
        <v>42370</v>
      </c>
      <c r="J29" s="76">
        <f>IF($H29=J$3,$F29,)*тех!X$6</f>
        <v>0</v>
      </c>
      <c r="K29" s="76">
        <f>IF($H29=K$3,$F29,)*тех!Y$6</f>
        <v>0</v>
      </c>
      <c r="L29" s="76">
        <f>IF($H29=L$3,$F29,)*тех!Z$6</f>
        <v>0</v>
      </c>
      <c r="M29" s="76">
        <f>IF($H29=M$3,$F29,)*тех!AA$6</f>
        <v>0</v>
      </c>
      <c r="N29" s="76">
        <f>IF($H29=N$3,$F29,)*тех!AB$6</f>
        <v>0</v>
      </c>
      <c r="O29" s="76">
        <f>IF($H29=O$3,$F29,)*тех!AC$6</f>
        <v>0</v>
      </c>
      <c r="P29" s="64">
        <f>IF(OR(P$3=DATE(YEAR($H29),MONTH($H29)+$G29,1),P$3=DATE(YEAR($H29),MONTH($H29)+$G29*2,1),P$3=DATE(YEAR($H29),MONTH($H29)+$G29*3,1),P$3=DATE(YEAR($H29),MONTH($H29)+$G29*4,1),P$3=DATE(YEAR($H29),MONTH($H29)+$G29*5,1),P$3=DATE(YEAR($H29),MONTH($H29)+$G29*6,1),P$3=DATE(YEAR($H29),MONTH($H29)+$G29*7,1),P$3=DATE(YEAR($H29),MONTH($H29)+$G29*8,1),P$3=DATE(YEAR($H29),MONTH($H29)+$G29*9,1),P$3=DATE(YEAR($H29),MONTH($H29)+$G29*10,1)),$F29*тех!AD$10*тех!AD$6,)</f>
        <v>0</v>
      </c>
      <c r="Q29" s="64">
        <f>IF(OR(Q$3=DATE(YEAR($H29),MONTH($H29)+$G29,1),Q$3=DATE(YEAR($H29),MONTH($H29)+$G29*2,1),Q$3=DATE(YEAR($H29),MONTH($H29)+$G29*3,1),Q$3=DATE(YEAR($H29),MONTH($H29)+$G29*4,1),Q$3=DATE(YEAR($H29),MONTH($H29)+$G29*5,1),Q$3=DATE(YEAR($H29),MONTH($H29)+$G29*6,1),Q$3=DATE(YEAR($H29),MONTH($H29)+$G29*7,1),Q$3=DATE(YEAR($H29),MONTH($H29)+$G29*8,1),Q$3=DATE(YEAR($H29),MONTH($H29)+$G29*9,1),Q$3=DATE(YEAR($H29),MONTH($H29)+$G29*10,1)),$F29*тех!AE$10*тех!AE$6,)</f>
        <v>0</v>
      </c>
      <c r="R29" s="64">
        <f>IF(OR(R$3=DATE(YEAR($H29),MONTH($H29)+$G29,1),R$3=DATE(YEAR($H29),MONTH($H29)+$G29*2,1),R$3=DATE(YEAR($H29),MONTH($H29)+$G29*3,1),R$3=DATE(YEAR($H29),MONTH($H29)+$G29*4,1),R$3=DATE(YEAR($H29),MONTH($H29)+$G29*5,1),R$3=DATE(YEAR($H29),MONTH($H29)+$G29*6,1),R$3=DATE(YEAR($H29),MONTH($H29)+$G29*7,1),R$3=DATE(YEAR($H29),MONTH($H29)+$G29*8,1),R$3=DATE(YEAR($H29),MONTH($H29)+$G29*9,1),R$3=DATE(YEAR($H29),MONTH($H29)+$G29*10,1)),$F29*тех!AF$10*тех!AF$6,)</f>
        <v>0</v>
      </c>
      <c r="S29" s="64">
        <f>IF(OR(S$3=DATE(YEAR($H29),MONTH($H29)+$G29,1),S$3=DATE(YEAR($H29),MONTH($H29)+$G29*2,1),S$3=DATE(YEAR($H29),MONTH($H29)+$G29*3,1),S$3=DATE(YEAR($H29),MONTH($H29)+$G29*4,1),S$3=DATE(YEAR($H29),MONTH($H29)+$G29*5,1),S$3=DATE(YEAR($H29),MONTH($H29)+$G29*6,1),S$3=DATE(YEAR($H29),MONTH($H29)+$G29*7,1),S$3=DATE(YEAR($H29),MONTH($H29)+$G29*8,1),S$3=DATE(YEAR($H29),MONTH($H29)+$G29*9,1),S$3=DATE(YEAR($H29),MONTH($H29)+$G29*10,1)),$F29*тех!AG$10*тех!AG$6,)</f>
        <v>0</v>
      </c>
      <c r="T29" s="64">
        <f>IF(OR(T$3=DATE(YEAR($H29),MONTH($H29)+$G29,1),T$3=DATE(YEAR($H29),MONTH($H29)+$G29*2,1),T$3=DATE(YEAR($H29),MONTH($H29)+$G29*3,1),T$3=DATE(YEAR($H29),MONTH($H29)+$G29*4,1),T$3=DATE(YEAR($H29),MONTH($H29)+$G29*5,1),T$3=DATE(YEAR($H29),MONTH($H29)+$G29*6,1),T$3=DATE(YEAR($H29),MONTH($H29)+$G29*7,1),T$3=DATE(YEAR($H29),MONTH($H29)+$G29*8,1),T$3=DATE(YEAR($H29),MONTH($H29)+$G29*9,1),T$3=DATE(YEAR($H29),MONTH($H29)+$G29*10,1)),$F29*тех!AH$10*тех!AH$6,)</f>
        <v>0</v>
      </c>
      <c r="U29" s="64">
        <f>IF(OR(U$3=DATE(YEAR($H29),MONTH($H29)+$G29,1),U$3=DATE(YEAR($H29),MONTH($H29)+$G29*2,1),U$3=DATE(YEAR($H29),MONTH($H29)+$G29*3,1),U$3=DATE(YEAR($H29),MONTH($H29)+$G29*4,1),U$3=DATE(YEAR($H29),MONTH($H29)+$G29*5,1),U$3=DATE(YEAR($H29),MONTH($H29)+$G29*6,1),U$3=DATE(YEAR($H29),MONTH($H29)+$G29*7,1),U$3=DATE(YEAR($H29),MONTH($H29)+$G29*8,1),U$3=DATE(YEAR($H29),MONTH($H29)+$G29*9,1),U$3=DATE(YEAR($H29),MONTH($H29)+$G29*10,1)),$F29*тех!AI$10*тех!AI$6,)</f>
        <v>0</v>
      </c>
      <c r="V29" s="64">
        <f>IF(OR(V$3=DATE(YEAR($H29),MONTH($H29)+$G29,1),V$3=DATE(YEAR($H29),MONTH($H29)+$G29*2,1),V$3=DATE(YEAR($H29),MONTH($H29)+$G29*3,1),V$3=DATE(YEAR($H29),MONTH($H29)+$G29*4,1),V$3=DATE(YEAR($H29),MONTH($H29)+$G29*5,1),V$3=DATE(YEAR($H29),MONTH($H29)+$G29*6,1),V$3=DATE(YEAR($H29),MONTH($H29)+$G29*7,1),V$3=DATE(YEAR($H29),MONTH($H29)+$G29*8,1),V$3=DATE(YEAR($H29),MONTH($H29)+$G29*9,1),V$3=DATE(YEAR($H29),MONTH($H29)+$G29*10,1)),$F29*тех!AJ$10*тех!AJ$6,)</f>
        <v>0</v>
      </c>
      <c r="W29" s="64">
        <f>IF(OR(W$3=DATE(YEAR($H29),MONTH($H29)+$G29,1),W$3=DATE(YEAR($H29),MONTH($H29)+$G29*2,1),W$3=DATE(YEAR($H29),MONTH($H29)+$G29*3,1),W$3=DATE(YEAR($H29),MONTH($H29)+$G29*4,1),W$3=DATE(YEAR($H29),MONTH($H29)+$G29*5,1),W$3=DATE(YEAR($H29),MONTH($H29)+$G29*6,1),W$3=DATE(YEAR($H29),MONTH($H29)+$G29*7,1),W$3=DATE(YEAR($H29),MONTH($H29)+$G29*8,1),W$3=DATE(YEAR($H29),MONTH($H29)+$G29*9,1),W$3=DATE(YEAR($H29),MONTH($H29)+$G29*10,1)),$F29*тех!AK$10*тех!AK$6,)</f>
        <v>0</v>
      </c>
      <c r="X29" s="64">
        <f>IF(OR(X$3=DATE(YEAR($H29),MONTH($H29)+$G29,1),X$3=DATE(YEAR($H29),MONTH($H29)+$G29*2,1),X$3=DATE(YEAR($H29),MONTH($H29)+$G29*3,1),X$3=DATE(YEAR($H29),MONTH($H29)+$G29*4,1),X$3=DATE(YEAR($H29),MONTH($H29)+$G29*5,1),X$3=DATE(YEAR($H29),MONTH($H29)+$G29*6,1),X$3=DATE(YEAR($H29),MONTH($H29)+$G29*7,1),X$3=DATE(YEAR($H29),MONTH($H29)+$G29*8,1),X$3=DATE(YEAR($H29),MONTH($H29)+$G29*9,1),X$3=DATE(YEAR($H29),MONTH($H29)+$G29*10,1)),$F29*тех!AL$10*тех!AL$6,)</f>
        <v>0</v>
      </c>
      <c r="Y29" s="64">
        <f>IF(OR(Y$3=DATE(YEAR($H29),MONTH($H29)+$G29,1),Y$3=DATE(YEAR($H29),MONTH($H29)+$G29*2,1),Y$3=DATE(YEAR($H29),MONTH($H29)+$G29*3,1),Y$3=DATE(YEAR($H29),MONTH($H29)+$G29*4,1),Y$3=DATE(YEAR($H29),MONTH($H29)+$G29*5,1),Y$3=DATE(YEAR($H29),MONTH($H29)+$G29*6,1),Y$3=DATE(YEAR($H29),MONTH($H29)+$G29*7,1),Y$3=DATE(YEAR($H29),MONTH($H29)+$G29*8,1),Y$3=DATE(YEAR($H29),MONTH($H29)+$G29*9,1),Y$3=DATE(YEAR($H29),MONTH($H29)+$G29*10,1)),$F29*тех!AM$10*тех!AM$6,)</f>
        <v>0</v>
      </c>
      <c r="Z29" s="64">
        <f>IF(OR(Z$3=DATE(YEAR($H29),MONTH($H29)+$G29,1),Z$3=DATE(YEAR($H29),MONTH($H29)+$G29*2,1),Z$3=DATE(YEAR($H29),MONTH($H29)+$G29*3,1),Z$3=DATE(YEAR($H29),MONTH($H29)+$G29*4,1),Z$3=DATE(YEAR($H29),MONTH($H29)+$G29*5,1),Z$3=DATE(YEAR($H29),MONTH($H29)+$G29*6,1),Z$3=DATE(YEAR($H29),MONTH($H29)+$G29*7,1),Z$3=DATE(YEAR($H29),MONTH($H29)+$G29*8,1),Z$3=DATE(YEAR($H29),MONTH($H29)+$G29*9,1),Z$3=DATE(YEAR($H29),MONTH($H29)+$G29*10,1)),$F29*тех!AN$10*тех!AN$6,)</f>
        <v>0</v>
      </c>
      <c r="AA29" s="64">
        <f>IF(OR(AA$3=DATE(YEAR($H29),MONTH($H29)+$G29,1),AA$3=DATE(YEAR($H29),MONTH($H29)+$G29*2,1),AA$3=DATE(YEAR($H29),MONTH($H29)+$G29*3,1),AA$3=DATE(YEAR($H29),MONTH($H29)+$G29*4,1),AA$3=DATE(YEAR($H29),MONTH($H29)+$G29*5,1),AA$3=DATE(YEAR($H29),MONTH($H29)+$G29*6,1),AA$3=DATE(YEAR($H29),MONTH($H29)+$G29*7,1),AA$3=DATE(YEAR($H29),MONTH($H29)+$G29*8,1),AA$3=DATE(YEAR($H29),MONTH($H29)+$G29*9,1),AA$3=DATE(YEAR($H29),MONTH($H29)+$G29*10,1)),$F29*тех!AO$10*тех!AO$6,)</f>
        <v>0</v>
      </c>
      <c r="AB29" s="64">
        <f>IF(OR(AB$3=DATE(YEAR($H29),MONTH($H29)+$G29,1),AB$3=DATE(YEAR($H29),MONTH($H29)+$G29*2,1),AB$3=DATE(YEAR($H29),MONTH($H29)+$G29*3,1),AB$3=DATE(YEAR($H29),MONTH($H29)+$G29*4,1),AB$3=DATE(YEAR($H29),MONTH($H29)+$G29*5,1),AB$3=DATE(YEAR($H29),MONTH($H29)+$G29*6,1),AB$3=DATE(YEAR($H29),MONTH($H29)+$G29*7,1),AB$3=DATE(YEAR($H29),MONTH($H29)+$G29*8,1),AB$3=DATE(YEAR($H29),MONTH($H29)+$G29*9,1),AB$3=DATE(YEAR($H29),MONTH($H29)+$G29*10,1)),$F29*тех!AP$10*тех!AP$6,)</f>
        <v>0</v>
      </c>
      <c r="AC29" s="64">
        <f>IF(OR(AC$3=DATE(YEAR($H29),MONTH($H29)+$G29,1),AC$3=DATE(YEAR($H29),MONTH($H29)+$G29*2,1),AC$3=DATE(YEAR($H29),MONTH($H29)+$G29*3,1),AC$3=DATE(YEAR($H29),MONTH($H29)+$G29*4,1),AC$3=DATE(YEAR($H29),MONTH($H29)+$G29*5,1),AC$3=DATE(YEAR($H29),MONTH($H29)+$G29*6,1),AC$3=DATE(YEAR($H29),MONTH($H29)+$G29*7,1),AC$3=DATE(YEAR($H29),MONTH($H29)+$G29*8,1),AC$3=DATE(YEAR($H29),MONTH($H29)+$G29*9,1),AC$3=DATE(YEAR($H29),MONTH($H29)+$G29*10,1)),$F29*тех!AQ$10*тех!AQ$6,)</f>
        <v>0</v>
      </c>
      <c r="AD29" s="64">
        <f>IF(OR(AD$3=DATE(YEAR($H29),MONTH($H29)+$G29,1),AD$3=DATE(YEAR($H29),MONTH($H29)+$G29*2,1),AD$3=DATE(YEAR($H29),MONTH($H29)+$G29*3,1),AD$3=DATE(YEAR($H29),MONTH($H29)+$G29*4,1),AD$3=DATE(YEAR($H29),MONTH($H29)+$G29*5,1),AD$3=DATE(YEAR($H29),MONTH($H29)+$G29*6,1),AD$3=DATE(YEAR($H29),MONTH($H29)+$G29*7,1),AD$3=DATE(YEAR($H29),MONTH($H29)+$G29*8,1),AD$3=DATE(YEAR($H29),MONTH($H29)+$G29*9,1),AD$3=DATE(YEAR($H29),MONTH($H29)+$G29*10,1)),$F29*тех!AR$10*тех!AR$6,)</f>
        <v>0</v>
      </c>
      <c r="AE29" s="64">
        <f>IF(OR(AE$3=DATE(YEAR($H29),MONTH($H29)+$G29,1),AE$3=DATE(YEAR($H29),MONTH($H29)+$G29*2,1),AE$3=DATE(YEAR($H29),MONTH($H29)+$G29*3,1),AE$3=DATE(YEAR($H29),MONTH($H29)+$G29*4,1),AE$3=DATE(YEAR($H29),MONTH($H29)+$G29*5,1),AE$3=DATE(YEAR($H29),MONTH($H29)+$G29*6,1),AE$3=DATE(YEAR($H29),MONTH($H29)+$G29*7,1),AE$3=DATE(YEAR($H29),MONTH($H29)+$G29*8,1),AE$3=DATE(YEAR($H29),MONTH($H29)+$G29*9,1),AE$3=DATE(YEAR($H29),MONTH($H29)+$G29*10,1)),$F29*тех!AS$10*тех!AS$6,)</f>
        <v>0</v>
      </c>
      <c r="AF29" s="64">
        <f>IF(OR(AF$3=DATE(YEAR($H29),MONTH($H29)+$G29,1),AF$3=DATE(YEAR($H29),MONTH($H29)+$G29*2,1),AF$3=DATE(YEAR($H29),MONTH($H29)+$G29*3,1),AF$3=DATE(YEAR($H29),MONTH($H29)+$G29*4,1),AF$3=DATE(YEAR($H29),MONTH($H29)+$G29*5,1),AF$3=DATE(YEAR($H29),MONTH($H29)+$G29*6,1),AF$3=DATE(YEAR($H29),MONTH($H29)+$G29*7,1),AF$3=DATE(YEAR($H29),MONTH($H29)+$G29*8,1),AF$3=DATE(YEAR($H29),MONTH($H29)+$G29*9,1),AF$3=DATE(YEAR($H29),MONTH($H29)+$G29*10,1)),$F29*тех!AT$10*тех!AT$6,)</f>
        <v>0</v>
      </c>
      <c r="AG29" s="64">
        <f>IF(OR(AG$3=DATE(YEAR($H29),MONTH($H29)+$G29,1),AG$3=DATE(YEAR($H29),MONTH($H29)+$G29*2,1),AG$3=DATE(YEAR($H29),MONTH($H29)+$G29*3,1),AG$3=DATE(YEAR($H29),MONTH($H29)+$G29*4,1),AG$3=DATE(YEAR($H29),MONTH($H29)+$G29*5,1),AG$3=DATE(YEAR($H29),MONTH($H29)+$G29*6,1),AG$3=DATE(YEAR($H29),MONTH($H29)+$G29*7,1),AG$3=DATE(YEAR($H29),MONTH($H29)+$G29*8,1),AG$3=DATE(YEAR($H29),MONTH($H29)+$G29*9,1),AG$3=DATE(YEAR($H29),MONTH($H29)+$G29*10,1)),$F29*тех!AU$10*тех!AU$6,)</f>
        <v>0</v>
      </c>
      <c r="AH29" s="64">
        <f>IF(OR(AH$3=DATE(YEAR($H29),MONTH($H29)+$G29,1),AH$3=DATE(YEAR($H29),MONTH($H29)+$G29*2,1),AH$3=DATE(YEAR($H29),MONTH($H29)+$G29*3,1),AH$3=DATE(YEAR($H29),MONTH($H29)+$G29*4,1),AH$3=DATE(YEAR($H29),MONTH($H29)+$G29*5,1),AH$3=DATE(YEAR($H29),MONTH($H29)+$G29*6,1),AH$3=DATE(YEAR($H29),MONTH($H29)+$G29*7,1),AH$3=DATE(YEAR($H29),MONTH($H29)+$G29*8,1),AH$3=DATE(YEAR($H29),MONTH($H29)+$G29*9,1),AH$3=DATE(YEAR($H29),MONTH($H29)+$G29*10,1)),$F29*тех!AV$10*тех!AV$6,)</f>
        <v>0</v>
      </c>
      <c r="AI29" s="64">
        <f>IF(OR(AI$3=DATE(YEAR($H29),MONTH($H29)+$G29,1),AI$3=DATE(YEAR($H29),MONTH($H29)+$G29*2,1),AI$3=DATE(YEAR($H29),MONTH($H29)+$G29*3,1),AI$3=DATE(YEAR($H29),MONTH($H29)+$G29*4,1),AI$3=DATE(YEAR($H29),MONTH($H29)+$G29*5,1),AI$3=DATE(YEAR($H29),MONTH($H29)+$G29*6,1),AI$3=DATE(YEAR($H29),MONTH($H29)+$G29*7,1),AI$3=DATE(YEAR($H29),MONTH($H29)+$G29*8,1),AI$3=DATE(YEAR($H29),MONTH($H29)+$G29*9,1),AI$3=DATE(YEAR($H29),MONTH($H29)+$G29*10,1)),$F29*тех!AW$10*тех!AW$6,)</f>
        <v>0</v>
      </c>
      <c r="AJ29" s="64">
        <f>IF(OR(AJ$3=DATE(YEAR($H29),MONTH($H29)+$G29,1),AJ$3=DATE(YEAR($H29),MONTH($H29)+$G29*2,1),AJ$3=DATE(YEAR($H29),MONTH($H29)+$G29*3,1),AJ$3=DATE(YEAR($H29),MONTH($H29)+$G29*4,1),AJ$3=DATE(YEAR($H29),MONTH($H29)+$G29*5,1),AJ$3=DATE(YEAR($H29),MONTH($H29)+$G29*6,1),AJ$3=DATE(YEAR($H29),MONTH($H29)+$G29*7,1),AJ$3=DATE(YEAR($H29),MONTH($H29)+$G29*8,1),AJ$3=DATE(YEAR($H29),MONTH($H29)+$G29*9,1),AJ$3=DATE(YEAR($H29),MONTH($H29)+$G29*10,1)),$F29*тех!AX$10*тех!AX$6,)</f>
        <v>0</v>
      </c>
      <c r="AK29" s="64">
        <f>IF(OR(AK$3=DATE(YEAR($H29),MONTH($H29)+$G29,1),AK$3=DATE(YEAR($H29),MONTH($H29)+$G29*2,1),AK$3=DATE(YEAR($H29),MONTH($H29)+$G29*3,1),AK$3=DATE(YEAR($H29),MONTH($H29)+$G29*4,1),AK$3=DATE(YEAR($H29),MONTH($H29)+$G29*5,1),AK$3=DATE(YEAR($H29),MONTH($H29)+$G29*6,1),AK$3=DATE(YEAR($H29),MONTH($H29)+$G29*7,1),AK$3=DATE(YEAR($H29),MONTH($H29)+$G29*8,1),AK$3=DATE(YEAR($H29),MONTH($H29)+$G29*9,1),AK$3=DATE(YEAR($H29),MONTH($H29)+$G29*10,1)),$F29*тех!AY$10*тех!AY$6,)</f>
        <v>0</v>
      </c>
      <c r="AL29" s="64">
        <f>IF(OR(AL$3=DATE(YEAR($H29),MONTH($H29)+$G29,1),AL$3=DATE(YEAR($H29),MONTH($H29)+$G29*2,1),AL$3=DATE(YEAR($H29),MONTH($H29)+$G29*3,1),AL$3=DATE(YEAR($H29),MONTH($H29)+$G29*4,1),AL$3=DATE(YEAR($H29),MONTH($H29)+$G29*5,1),AL$3=DATE(YEAR($H29),MONTH($H29)+$G29*6,1),AL$3=DATE(YEAR($H29),MONTH($H29)+$G29*7,1),AL$3=DATE(YEAR($H29),MONTH($H29)+$G29*8,1),AL$3=DATE(YEAR($H29),MONTH($H29)+$G29*9,1),AL$3=DATE(YEAR($H29),MONTH($H29)+$G29*10,1)),$F29*тех!AZ$10*тех!AZ$6,)</f>
        <v>0</v>
      </c>
      <c r="AM29" s="64">
        <f>IF(OR(AM$3=DATE(YEAR($H29),MONTH($H29)+$G29,1),AM$3=DATE(YEAR($H29),MONTH($H29)+$G29*2,1),AM$3=DATE(YEAR($H29),MONTH($H29)+$G29*3,1),AM$3=DATE(YEAR($H29),MONTH($H29)+$G29*4,1),AM$3=DATE(YEAR($H29),MONTH($H29)+$G29*5,1),AM$3=DATE(YEAR($H29),MONTH($H29)+$G29*6,1),AM$3=DATE(YEAR($H29),MONTH($H29)+$G29*7,1),AM$3=DATE(YEAR($H29),MONTH($H29)+$G29*8,1),AM$3=DATE(YEAR($H29),MONTH($H29)+$G29*9,1),AM$3=DATE(YEAR($H29),MONTH($H29)+$G29*10,1)),$F29*тех!BA$10*тех!BA$6,)</f>
        <v>0</v>
      </c>
      <c r="AN29" s="64">
        <f>IF(OR(AN$3=DATE(YEAR($H29),MONTH($H29)+$G29,1),AN$3=DATE(YEAR($H29),MONTH($H29)+$G29*2,1),AN$3=DATE(YEAR($H29),MONTH($H29)+$G29*3,1),AN$3=DATE(YEAR($H29),MONTH($H29)+$G29*4,1),AN$3=DATE(YEAR($H29),MONTH($H29)+$G29*5,1),AN$3=DATE(YEAR($H29),MONTH($H29)+$G29*6,1),AN$3=DATE(YEAR($H29),MONTH($H29)+$G29*7,1),AN$3=DATE(YEAR($H29),MONTH($H29)+$G29*8,1),AN$3=DATE(YEAR($H29),MONTH($H29)+$G29*9,1),AN$3=DATE(YEAR($H29),MONTH($H29)+$G29*10,1)),$F29*тех!BB$10*тех!BB$6,)</f>
        <v>0</v>
      </c>
      <c r="AO29" s="64">
        <f>IF(OR(AO$3=DATE(YEAR($H29),MONTH($H29)+$G29,1),AO$3=DATE(YEAR($H29),MONTH($H29)+$G29*2,1),AO$3=DATE(YEAR($H29),MONTH($H29)+$G29*3,1),AO$3=DATE(YEAR($H29),MONTH($H29)+$G29*4,1),AO$3=DATE(YEAR($H29),MONTH($H29)+$G29*5,1),AO$3=DATE(YEAR($H29),MONTH($H29)+$G29*6,1),AO$3=DATE(YEAR($H29),MONTH($H29)+$G29*7,1),AO$3=DATE(YEAR($H29),MONTH($H29)+$G29*8,1),AO$3=DATE(YEAR($H29),MONTH($H29)+$G29*9,1),AO$3=DATE(YEAR($H29),MONTH($H29)+$G29*10,1)),$F29*тех!BC$10*тех!BC$6,)</f>
        <v>0</v>
      </c>
      <c r="AP29" s="64">
        <f>IF(OR(AP$3=DATE(YEAR($H29),MONTH($H29)+$G29,1),AP$3=DATE(YEAR($H29),MONTH($H29)+$G29*2,1),AP$3=DATE(YEAR($H29),MONTH($H29)+$G29*3,1),AP$3=DATE(YEAR($H29),MONTH($H29)+$G29*4,1),AP$3=DATE(YEAR($H29),MONTH($H29)+$G29*5,1),AP$3=DATE(YEAR($H29),MONTH($H29)+$G29*6,1),AP$3=DATE(YEAR($H29),MONTH($H29)+$G29*7,1),AP$3=DATE(YEAR($H29),MONTH($H29)+$G29*8,1),AP$3=DATE(YEAR($H29),MONTH($H29)+$G29*9,1),AP$3=DATE(YEAR($H29),MONTH($H29)+$G29*10,1)),$F29*тех!BD$10*тех!BD$6,)</f>
        <v>0</v>
      </c>
      <c r="AQ29" s="64">
        <f>IF(OR(AQ$3=DATE(YEAR($H29),MONTH($H29)+$G29,1),AQ$3=DATE(YEAR($H29),MONTH($H29)+$G29*2,1),AQ$3=DATE(YEAR($H29),MONTH($H29)+$G29*3,1),AQ$3=DATE(YEAR($H29),MONTH($H29)+$G29*4,1),AQ$3=DATE(YEAR($H29),MONTH($H29)+$G29*5,1),AQ$3=DATE(YEAR($H29),MONTH($H29)+$G29*6,1),AQ$3=DATE(YEAR($H29),MONTH($H29)+$G29*7,1),AQ$3=DATE(YEAR($H29),MONTH($H29)+$G29*8,1),AQ$3=DATE(YEAR($H29),MONTH($H29)+$G29*9,1),AQ$3=DATE(YEAR($H29),MONTH($H29)+$G29*10,1)),$F29*тех!BE$10*тех!BE$6,)</f>
        <v>0</v>
      </c>
      <c r="AR29" s="64">
        <f>IF(OR(AR$3=DATE(YEAR($H29),MONTH($H29)+$G29,1),AR$3=DATE(YEAR($H29),MONTH($H29)+$G29*2,1),AR$3=DATE(YEAR($H29),MONTH($H29)+$G29*3,1),AR$3=DATE(YEAR($H29),MONTH($H29)+$G29*4,1),AR$3=DATE(YEAR($H29),MONTH($H29)+$G29*5,1),AR$3=DATE(YEAR($H29),MONTH($H29)+$G29*6,1),AR$3=DATE(YEAR($H29),MONTH($H29)+$G29*7,1),AR$3=DATE(YEAR($H29),MONTH($H29)+$G29*8,1),AR$3=DATE(YEAR($H29),MONTH($H29)+$G29*9,1),AR$3=DATE(YEAR($H29),MONTH($H29)+$G29*10,1)),$F29*тех!BF$10*тех!BF$6,)</f>
        <v>0</v>
      </c>
      <c r="AS29" s="64">
        <f>IF(OR(AS$3=DATE(YEAR($H29),MONTH($H29)+$G29,1),AS$3=DATE(YEAR($H29),MONTH($H29)+$G29*2,1),AS$3=DATE(YEAR($H29),MONTH($H29)+$G29*3,1),AS$3=DATE(YEAR($H29),MONTH($H29)+$G29*4,1),AS$3=DATE(YEAR($H29),MONTH($H29)+$G29*5,1),AS$3=DATE(YEAR($H29),MONTH($H29)+$G29*6,1),AS$3=DATE(YEAR($H29),MONTH($H29)+$G29*7,1),AS$3=DATE(YEAR($H29),MONTH($H29)+$G29*8,1),AS$3=DATE(YEAR($H29),MONTH($H29)+$G29*9,1),AS$3=DATE(YEAR($H29),MONTH($H29)+$G29*10,1)),$F29*тех!BG$10*тех!BG$6,)</f>
        <v>0</v>
      </c>
      <c r="AT29" s="64">
        <f>IF(OR(AT$3=DATE(YEAR($H29),MONTH($H29)+$G29,1),AT$3=DATE(YEAR($H29),MONTH($H29)+$G29*2,1),AT$3=DATE(YEAR($H29),MONTH($H29)+$G29*3,1),AT$3=DATE(YEAR($H29),MONTH($H29)+$G29*4,1),AT$3=DATE(YEAR($H29),MONTH($H29)+$G29*5,1),AT$3=DATE(YEAR($H29),MONTH($H29)+$G29*6,1),AT$3=DATE(YEAR($H29),MONTH($H29)+$G29*7,1),AT$3=DATE(YEAR($H29),MONTH($H29)+$G29*8,1),AT$3=DATE(YEAR($H29),MONTH($H29)+$G29*9,1),AT$3=DATE(YEAR($H29),MONTH($H29)+$G29*10,1)),$F29*тех!BH$10*тех!BH$6,)</f>
        <v>0</v>
      </c>
      <c r="AU29" s="64">
        <f>IF(OR(AU$3=DATE(YEAR($H29),MONTH($H29)+$G29,1),AU$3=DATE(YEAR($H29),MONTH($H29)+$G29*2,1),AU$3=DATE(YEAR($H29),MONTH($H29)+$G29*3,1),AU$3=DATE(YEAR($H29),MONTH($H29)+$G29*4,1),AU$3=DATE(YEAR($H29),MONTH($H29)+$G29*5,1),AU$3=DATE(YEAR($H29),MONTH($H29)+$G29*6,1),AU$3=DATE(YEAR($H29),MONTH($H29)+$G29*7,1),AU$3=DATE(YEAR($H29),MONTH($H29)+$G29*8,1),AU$3=DATE(YEAR($H29),MONTH($H29)+$G29*9,1),AU$3=DATE(YEAR($H29),MONTH($H29)+$G29*10,1)),$F29*тех!BI$10*тех!BI$6,)</f>
        <v>0</v>
      </c>
      <c r="AV29" s="64">
        <f>IF(OR(AV$3=DATE(YEAR($H29),MONTH($H29)+$G29,1),AV$3=DATE(YEAR($H29),MONTH($H29)+$G29*2,1),AV$3=DATE(YEAR($H29),MONTH($H29)+$G29*3,1),AV$3=DATE(YEAR($H29),MONTH($H29)+$G29*4,1),AV$3=DATE(YEAR($H29),MONTH($H29)+$G29*5,1),AV$3=DATE(YEAR($H29),MONTH($H29)+$G29*6,1),AV$3=DATE(YEAR($H29),MONTH($H29)+$G29*7,1),AV$3=DATE(YEAR($H29),MONTH($H29)+$G29*8,1),AV$3=DATE(YEAR($H29),MONTH($H29)+$G29*9,1),AV$3=DATE(YEAR($H29),MONTH($H29)+$G29*10,1)),$F29*тех!BJ$10*тех!BJ$6,)</f>
        <v>0</v>
      </c>
      <c r="AW29" s="64">
        <f>IF(OR(AW$3=DATE(YEAR($H29),MONTH($H29)+$G29,1),AW$3=DATE(YEAR($H29),MONTH($H29)+$G29*2,1),AW$3=DATE(YEAR($H29),MONTH($H29)+$G29*3,1),AW$3=DATE(YEAR($H29),MONTH($H29)+$G29*4,1),AW$3=DATE(YEAR($H29),MONTH($H29)+$G29*5,1),AW$3=DATE(YEAR($H29),MONTH($H29)+$G29*6,1),AW$3=DATE(YEAR($H29),MONTH($H29)+$G29*7,1),AW$3=DATE(YEAR($H29),MONTH($H29)+$G29*8,1),AW$3=DATE(YEAR($H29),MONTH($H29)+$G29*9,1),AW$3=DATE(YEAR($H29),MONTH($H29)+$G29*10,1)),$F29*тех!BK$10*тех!BK$6,)</f>
        <v>0</v>
      </c>
      <c r="AX29" s="64">
        <f>IF(OR(AX$3=DATE(YEAR($H29),MONTH($H29)+$G29,1),AX$3=DATE(YEAR($H29),MONTH($H29)+$G29*2,1),AX$3=DATE(YEAR($H29),MONTH($H29)+$G29*3,1),AX$3=DATE(YEAR($H29),MONTH($H29)+$G29*4,1),AX$3=DATE(YEAR($H29),MONTH($H29)+$G29*5,1),AX$3=DATE(YEAR($H29),MONTH($H29)+$G29*6,1),AX$3=DATE(YEAR($H29),MONTH($H29)+$G29*7,1),AX$3=DATE(YEAR($H29),MONTH($H29)+$G29*8,1),AX$3=DATE(YEAR($H29),MONTH($H29)+$G29*9,1),AX$3=DATE(YEAR($H29),MONTH($H29)+$G29*10,1)),$F29*тех!BL$10*тех!BL$6,)</f>
        <v>0</v>
      </c>
      <c r="AY29" s="64">
        <f>IF(OR(AY$3=DATE(YEAR($H29),MONTH($H29)+$G29,1),AY$3=DATE(YEAR($H29),MONTH($H29)+$G29*2,1),AY$3=DATE(YEAR($H29),MONTH($H29)+$G29*3,1),AY$3=DATE(YEAR($H29),MONTH($H29)+$G29*4,1),AY$3=DATE(YEAR($H29),MONTH($H29)+$G29*5,1),AY$3=DATE(YEAR($H29),MONTH($H29)+$G29*6,1),AY$3=DATE(YEAR($H29),MONTH($H29)+$G29*7,1),AY$3=DATE(YEAR($H29),MONTH($H29)+$G29*8,1),AY$3=DATE(YEAR($H29),MONTH($H29)+$G29*9,1),AY$3=DATE(YEAR($H29),MONTH($H29)+$G29*10,1)),$F29*тех!BM$10*тех!BM$6,)</f>
        <v>0</v>
      </c>
      <c r="AZ29" s="64">
        <f>IF(OR(AZ$3=DATE(YEAR($H29),MONTH($H29)+$G29,1),AZ$3=DATE(YEAR($H29),MONTH($H29)+$G29*2,1),AZ$3=DATE(YEAR($H29),MONTH($H29)+$G29*3,1),AZ$3=DATE(YEAR($H29),MONTH($H29)+$G29*4,1),AZ$3=DATE(YEAR($H29),MONTH($H29)+$G29*5,1),AZ$3=DATE(YEAR($H29),MONTH($H29)+$G29*6,1),AZ$3=DATE(YEAR($H29),MONTH($H29)+$G29*7,1),AZ$3=DATE(YEAR($H29),MONTH($H29)+$G29*8,1),AZ$3=DATE(YEAR($H29),MONTH($H29)+$G29*9,1),AZ$3=DATE(YEAR($H29),MONTH($H29)+$G29*10,1)),$F29*тех!BN$10*тех!BN$6,)</f>
        <v>0</v>
      </c>
      <c r="BA29" s="64">
        <f>IF(OR(BA$3=DATE(YEAR($H29),MONTH($H29)+$G29,1),BA$3=DATE(YEAR($H29),MONTH($H29)+$G29*2,1),BA$3=DATE(YEAR($H29),MONTH($H29)+$G29*3,1),BA$3=DATE(YEAR($H29),MONTH($H29)+$G29*4,1),BA$3=DATE(YEAR($H29),MONTH($H29)+$G29*5,1),BA$3=DATE(YEAR($H29),MONTH($H29)+$G29*6,1),BA$3=DATE(YEAR($H29),MONTH($H29)+$G29*7,1),BA$3=DATE(YEAR($H29),MONTH($H29)+$G29*8,1),BA$3=DATE(YEAR($H29),MONTH($H29)+$G29*9,1),BA$3=DATE(YEAR($H29),MONTH($H29)+$G29*10,1)),$F29*тех!BO$10*тех!BO$6,)</f>
        <v>0</v>
      </c>
      <c r="BB29" s="64">
        <f>IF(OR(BB$3=DATE(YEAR($H29),MONTH($H29)+$G29,1),BB$3=DATE(YEAR($H29),MONTH($H29)+$G29*2,1),BB$3=DATE(YEAR($H29),MONTH($H29)+$G29*3,1),BB$3=DATE(YEAR($H29),MONTH($H29)+$G29*4,1),BB$3=DATE(YEAR($H29),MONTH($H29)+$G29*5,1),BB$3=DATE(YEAR($H29),MONTH($H29)+$G29*6,1),BB$3=DATE(YEAR($H29),MONTH($H29)+$G29*7,1),BB$3=DATE(YEAR($H29),MONTH($H29)+$G29*8,1),BB$3=DATE(YEAR($H29),MONTH($H29)+$G29*9,1),BB$3=DATE(YEAR($H29),MONTH($H29)+$G29*10,1)),$F29*тех!BP$10*тех!BP$6,)</f>
        <v>0</v>
      </c>
      <c r="BC29" s="64">
        <f>IF(OR(BC$3=DATE(YEAR($H29),MONTH($H29)+$G29,1),BC$3=DATE(YEAR($H29),MONTH($H29)+$G29*2,1),BC$3=DATE(YEAR($H29),MONTH($H29)+$G29*3,1),BC$3=DATE(YEAR($H29),MONTH($H29)+$G29*4,1),BC$3=DATE(YEAR($H29),MONTH($H29)+$G29*5,1),BC$3=DATE(YEAR($H29),MONTH($H29)+$G29*6,1),BC$3=DATE(YEAR($H29),MONTH($H29)+$G29*7,1),BC$3=DATE(YEAR($H29),MONTH($H29)+$G29*8,1),BC$3=DATE(YEAR($H29),MONTH($H29)+$G29*9,1),BC$3=DATE(YEAR($H29),MONTH($H29)+$G29*10,1)),$F29*тех!BQ$10*тех!BQ$6,)</f>
        <v>0</v>
      </c>
      <c r="BD29" s="64">
        <f>IF(OR(BD$3=DATE(YEAR($H29),MONTH($H29)+$G29,1),BD$3=DATE(YEAR($H29),MONTH($H29)+$G29*2,1),BD$3=DATE(YEAR($H29),MONTH($H29)+$G29*3,1),BD$3=DATE(YEAR($H29),MONTH($H29)+$G29*4,1),BD$3=DATE(YEAR($H29),MONTH($H29)+$G29*5,1),BD$3=DATE(YEAR($H29),MONTH($H29)+$G29*6,1),BD$3=DATE(YEAR($H29),MONTH($H29)+$G29*7,1),BD$3=DATE(YEAR($H29),MONTH($H29)+$G29*8,1),BD$3=DATE(YEAR($H29),MONTH($H29)+$G29*9,1),BD$3=DATE(YEAR($H29),MONTH($H29)+$G29*10,1)),$F29*тех!BR$10*тех!BR$6,)</f>
        <v>0</v>
      </c>
      <c r="BE29" s="64">
        <f>IF(OR(BE$3=DATE(YEAR($H29),MONTH($H29)+$G29,1),BE$3=DATE(YEAR($H29),MONTH($H29)+$G29*2,1),BE$3=DATE(YEAR($H29),MONTH($H29)+$G29*3,1),BE$3=DATE(YEAR($H29),MONTH($H29)+$G29*4,1),BE$3=DATE(YEAR($H29),MONTH($H29)+$G29*5,1),BE$3=DATE(YEAR($H29),MONTH($H29)+$G29*6,1),BE$3=DATE(YEAR($H29),MONTH($H29)+$G29*7,1),BE$3=DATE(YEAR($H29),MONTH($H29)+$G29*8,1),BE$3=DATE(YEAR($H29),MONTH($H29)+$G29*9,1),BE$3=DATE(YEAR($H29),MONTH($H29)+$G29*10,1)),$F29*тех!BS$10*тех!BS$6,)</f>
        <v>0</v>
      </c>
      <c r="BF29" s="64">
        <f>IF(OR(BF$3=DATE(YEAR($H29),MONTH($H29)+$G29,1),BF$3=DATE(YEAR($H29),MONTH($H29)+$G29*2,1),BF$3=DATE(YEAR($H29),MONTH($H29)+$G29*3,1),BF$3=DATE(YEAR($H29),MONTH($H29)+$G29*4,1),BF$3=DATE(YEAR($H29),MONTH($H29)+$G29*5,1),BF$3=DATE(YEAR($H29),MONTH($H29)+$G29*6,1),BF$3=DATE(YEAR($H29),MONTH($H29)+$G29*7,1),BF$3=DATE(YEAR($H29),MONTH($H29)+$G29*8,1),BF$3=DATE(YEAR($H29),MONTH($H29)+$G29*9,1),BF$3=DATE(YEAR($H29),MONTH($H29)+$G29*10,1)),$F29*тех!BT$10*тех!BT$6,)</f>
        <v>0</v>
      </c>
      <c r="BG29" s="64">
        <f>IF(OR(BG$3=DATE(YEAR($H29),MONTH($H29)+$G29,1),BG$3=DATE(YEAR($H29),MONTH($H29)+$G29*2,1),BG$3=DATE(YEAR($H29),MONTH($H29)+$G29*3,1),BG$3=DATE(YEAR($H29),MONTH($H29)+$G29*4,1),BG$3=DATE(YEAR($H29),MONTH($H29)+$G29*5,1),BG$3=DATE(YEAR($H29),MONTH($H29)+$G29*6,1),BG$3=DATE(YEAR($H29),MONTH($H29)+$G29*7,1),BG$3=DATE(YEAR($H29),MONTH($H29)+$G29*8,1),BG$3=DATE(YEAR($H29),MONTH($H29)+$G29*9,1),BG$3=DATE(YEAR($H29),MONTH($H29)+$G29*10,1)),$F29*тех!BU$10*тех!BU$6,)</f>
        <v>0</v>
      </c>
      <c r="BH29" s="64">
        <f>IF(OR(BH$3=DATE(YEAR($H29),MONTH($H29)+$G29,1),BH$3=DATE(YEAR($H29),MONTH($H29)+$G29*2,1),BH$3=DATE(YEAR($H29),MONTH($H29)+$G29*3,1),BH$3=DATE(YEAR($H29),MONTH($H29)+$G29*4,1),BH$3=DATE(YEAR($H29),MONTH($H29)+$G29*5,1),BH$3=DATE(YEAR($H29),MONTH($H29)+$G29*6,1),BH$3=DATE(YEAR($H29),MONTH($H29)+$G29*7,1),BH$3=DATE(YEAR($H29),MONTH($H29)+$G29*8,1),BH$3=DATE(YEAR($H29),MONTH($H29)+$G29*9,1),BH$3=DATE(YEAR($H29),MONTH($H29)+$G29*10,1)),$F29*тех!BV$10*тех!BV$6,)</f>
        <v>0</v>
      </c>
      <c r="BI29" s="64">
        <f>IF(OR(BI$3=DATE(YEAR($H29),MONTH($H29)+$G29,1),BI$3=DATE(YEAR($H29),MONTH($H29)+$G29*2,1),BI$3=DATE(YEAR($H29),MONTH($H29)+$G29*3,1),BI$3=DATE(YEAR($H29),MONTH($H29)+$G29*4,1),BI$3=DATE(YEAR($H29),MONTH($H29)+$G29*5,1),BI$3=DATE(YEAR($H29),MONTH($H29)+$G29*6,1),BI$3=DATE(YEAR($H29),MONTH($H29)+$G29*7,1),BI$3=DATE(YEAR($H29),MONTH($H29)+$G29*8,1),BI$3=DATE(YEAR($H29),MONTH($H29)+$G29*9,1),BI$3=DATE(YEAR($H29),MONTH($H29)+$G29*10,1)),$F29*тех!BW$10*тех!BW$6,)</f>
        <v>0</v>
      </c>
      <c r="BJ29" s="64">
        <f>IF(OR(BJ$3=DATE(YEAR($H29),MONTH($H29)+$G29,1),BJ$3=DATE(YEAR($H29),MONTH($H29)+$G29*2,1),BJ$3=DATE(YEAR($H29),MONTH($H29)+$G29*3,1),BJ$3=DATE(YEAR($H29),MONTH($H29)+$G29*4,1),BJ$3=DATE(YEAR($H29),MONTH($H29)+$G29*5,1),BJ$3=DATE(YEAR($H29),MONTH($H29)+$G29*6,1),BJ$3=DATE(YEAR($H29),MONTH($H29)+$G29*7,1),BJ$3=DATE(YEAR($H29),MONTH($H29)+$G29*8,1),BJ$3=DATE(YEAR($H29),MONTH($H29)+$G29*9,1),BJ$3=DATE(YEAR($H29),MONTH($H29)+$G29*10,1)),$F29*тех!BX$10*тех!BX$6,)</f>
        <v>0</v>
      </c>
      <c r="BK29" s="64">
        <f>IF(OR(BK$3=DATE(YEAR($H29),MONTH($H29)+$G29,1),BK$3=DATE(YEAR($H29),MONTH($H29)+$G29*2,1),BK$3=DATE(YEAR($H29),MONTH($H29)+$G29*3,1),BK$3=DATE(YEAR($H29),MONTH($H29)+$G29*4,1),BK$3=DATE(YEAR($H29),MONTH($H29)+$G29*5,1),BK$3=DATE(YEAR($H29),MONTH($H29)+$G29*6,1),BK$3=DATE(YEAR($H29),MONTH($H29)+$G29*7,1),BK$3=DATE(YEAR($H29),MONTH($H29)+$G29*8,1),BK$3=DATE(YEAR($H29),MONTH($H29)+$G29*9,1),BK$3=DATE(YEAR($H29),MONTH($H29)+$G29*10,1)),$F29*тех!BY$10*тех!BY$6,)</f>
        <v>0</v>
      </c>
      <c r="BL29" s="64">
        <f>IF(OR(BL$3=DATE(YEAR($H29),MONTH($H29)+$G29,1),BL$3=DATE(YEAR($H29),MONTH($H29)+$G29*2,1),BL$3=DATE(YEAR($H29),MONTH($H29)+$G29*3,1),BL$3=DATE(YEAR($H29),MONTH($H29)+$G29*4,1),BL$3=DATE(YEAR($H29),MONTH($H29)+$G29*5,1),BL$3=DATE(YEAR($H29),MONTH($H29)+$G29*6,1),BL$3=DATE(YEAR($H29),MONTH($H29)+$G29*7,1),BL$3=DATE(YEAR($H29),MONTH($H29)+$G29*8,1),BL$3=DATE(YEAR($H29),MONTH($H29)+$G29*9,1),BL$3=DATE(YEAR($H29),MONTH($H29)+$G29*10,1)),$F29*тех!BZ$10*тех!BZ$6,)</f>
        <v>0</v>
      </c>
      <c r="BM29" s="64">
        <f>IF(OR(BM$3=DATE(YEAR($H29),MONTH($H29)+$G29,1),BM$3=DATE(YEAR($H29),MONTH($H29)+$G29*2,1),BM$3=DATE(YEAR($H29),MONTH($H29)+$G29*3,1),BM$3=DATE(YEAR($H29),MONTH($H29)+$G29*4,1),BM$3=DATE(YEAR($H29),MONTH($H29)+$G29*5,1),BM$3=DATE(YEAR($H29),MONTH($H29)+$G29*6,1),BM$3=DATE(YEAR($H29),MONTH($H29)+$G29*7,1),BM$3=DATE(YEAR($H29),MONTH($H29)+$G29*8,1),BM$3=DATE(YEAR($H29),MONTH($H29)+$G29*9,1),BM$3=DATE(YEAR($H29),MONTH($H29)+$G29*10,1)),$F29*тех!CA$10*тех!CA$6,)</f>
        <v>0</v>
      </c>
      <c r="BN29" s="64">
        <f>IF(OR(BN$3=DATE(YEAR($H29),MONTH($H29)+$G29,1),BN$3=DATE(YEAR($H29),MONTH($H29)+$G29*2,1),BN$3=DATE(YEAR($H29),MONTH($H29)+$G29*3,1),BN$3=DATE(YEAR($H29),MONTH($H29)+$G29*4,1),BN$3=DATE(YEAR($H29),MONTH($H29)+$G29*5,1),BN$3=DATE(YEAR($H29),MONTH($H29)+$G29*6,1),BN$3=DATE(YEAR($H29),MONTH($H29)+$G29*7,1),BN$3=DATE(YEAR($H29),MONTH($H29)+$G29*8,1),BN$3=DATE(YEAR($H29),MONTH($H29)+$G29*9,1),BN$3=DATE(YEAR($H29),MONTH($H29)+$G29*10,1)),$F29*тех!CB$10*тех!CB$6,)</f>
        <v>0</v>
      </c>
      <c r="BO29" s="64">
        <f>IF(OR(BO$3=DATE(YEAR($H29),MONTH($H29)+$G29,1),BO$3=DATE(YEAR($H29),MONTH($H29)+$G29*2,1),BO$3=DATE(YEAR($H29),MONTH($H29)+$G29*3,1),BO$3=DATE(YEAR($H29),MONTH($H29)+$G29*4,1),BO$3=DATE(YEAR($H29),MONTH($H29)+$G29*5,1),BO$3=DATE(YEAR($H29),MONTH($H29)+$G29*6,1),BO$3=DATE(YEAR($H29),MONTH($H29)+$G29*7,1),BO$3=DATE(YEAR($H29),MONTH($H29)+$G29*8,1),BO$3=DATE(YEAR($H29),MONTH($H29)+$G29*9,1),BO$3=DATE(YEAR($H29),MONTH($H29)+$G29*10,1)),$F29*тех!CC$10*тех!CC$6,)</f>
        <v>0</v>
      </c>
      <c r="BP29" s="64">
        <f>IF(OR(BP$3=DATE(YEAR($H29),MONTH($H29)+$G29,1),BP$3=DATE(YEAR($H29),MONTH($H29)+$G29*2,1),BP$3=DATE(YEAR($H29),MONTH($H29)+$G29*3,1),BP$3=DATE(YEAR($H29),MONTH($H29)+$G29*4,1),BP$3=DATE(YEAR($H29),MONTH($H29)+$G29*5,1),BP$3=DATE(YEAR($H29),MONTH($H29)+$G29*6,1),BP$3=DATE(YEAR($H29),MONTH($H29)+$G29*7,1),BP$3=DATE(YEAR($H29),MONTH($H29)+$G29*8,1),BP$3=DATE(YEAR($H29),MONTH($H29)+$G29*9,1),BP$3=DATE(YEAR($H29),MONTH($H29)+$G29*10,1)),$F29*тех!CD$10*тех!CD$6,)</f>
        <v>0</v>
      </c>
      <c r="BQ29" s="64">
        <f>IF(OR(BQ$3=DATE(YEAR($H29),MONTH($H29)+$G29,1),BQ$3=DATE(YEAR($H29),MONTH($H29)+$G29*2,1),BQ$3=DATE(YEAR($H29),MONTH($H29)+$G29*3,1),BQ$3=DATE(YEAR($H29),MONTH($H29)+$G29*4,1),BQ$3=DATE(YEAR($H29),MONTH($H29)+$G29*5,1),BQ$3=DATE(YEAR($H29),MONTH($H29)+$G29*6,1),BQ$3=DATE(YEAR($H29),MONTH($H29)+$G29*7,1),BQ$3=DATE(YEAR($H29),MONTH($H29)+$G29*8,1),BQ$3=DATE(YEAR($H29),MONTH($H29)+$G29*9,1),BQ$3=DATE(YEAR($H29),MONTH($H29)+$G29*10,1)),$F29*тех!CE$10*тех!CE$6,)</f>
        <v>0</v>
      </c>
    </row>
    <row r="30" spans="2:69">
      <c r="B30" s="3">
        <v>24</v>
      </c>
      <c r="C30" s="19" t="s">
        <v>710</v>
      </c>
      <c r="D30" s="23">
        <v>520</v>
      </c>
      <c r="E30" s="19"/>
      <c r="F30" s="76">
        <f t="shared" si="1"/>
        <v>0</v>
      </c>
      <c r="G30" s="19">
        <v>12</v>
      </c>
      <c r="H30" s="20">
        <f>Параметры!$C$11</f>
        <v>42370</v>
      </c>
      <c r="J30" s="76">
        <f>IF($H30=J$3,$F30,)*тех!X$6</f>
        <v>0</v>
      </c>
      <c r="K30" s="76">
        <f>IF($H30=K$3,$F30,)*тех!Y$6</f>
        <v>0</v>
      </c>
      <c r="L30" s="76">
        <f>IF($H30=L$3,$F30,)*тех!Z$6</f>
        <v>0</v>
      </c>
      <c r="M30" s="76">
        <f>IF($H30=M$3,$F30,)*тех!AA$6</f>
        <v>0</v>
      </c>
      <c r="N30" s="76">
        <f>IF($H30=N$3,$F30,)*тех!AB$6</f>
        <v>0</v>
      </c>
      <c r="O30" s="76">
        <f>IF($H30=O$3,$F30,)*тех!AC$6</f>
        <v>0</v>
      </c>
      <c r="P30" s="64">
        <f>IF(OR(P$3=DATE(YEAR($H30),MONTH($H30)+$G30,1),P$3=DATE(YEAR($H30),MONTH($H30)+$G30*2,1),P$3=DATE(YEAR($H30),MONTH($H30)+$G30*3,1),P$3=DATE(YEAR($H30),MONTH($H30)+$G30*4,1),P$3=DATE(YEAR($H30),MONTH($H30)+$G30*5,1),P$3=DATE(YEAR($H30),MONTH($H30)+$G30*6,1),P$3=DATE(YEAR($H30),MONTH($H30)+$G30*7,1),P$3=DATE(YEAR($H30),MONTH($H30)+$G30*8,1),P$3=DATE(YEAR($H30),MONTH($H30)+$G30*9,1),P$3=DATE(YEAR($H30),MONTH($H30)+$G30*10,1)),$F30*тех!AD$10*тех!AD$6,)</f>
        <v>0</v>
      </c>
      <c r="Q30" s="64">
        <f>IF(OR(Q$3=DATE(YEAR($H30),MONTH($H30)+$G30,1),Q$3=DATE(YEAR($H30),MONTH($H30)+$G30*2,1),Q$3=DATE(YEAR($H30),MONTH($H30)+$G30*3,1),Q$3=DATE(YEAR($H30),MONTH($H30)+$G30*4,1),Q$3=DATE(YEAR($H30),MONTH($H30)+$G30*5,1),Q$3=DATE(YEAR($H30),MONTH($H30)+$G30*6,1),Q$3=DATE(YEAR($H30),MONTH($H30)+$G30*7,1),Q$3=DATE(YEAR($H30),MONTH($H30)+$G30*8,1),Q$3=DATE(YEAR($H30),MONTH($H30)+$G30*9,1),Q$3=DATE(YEAR($H30),MONTH($H30)+$G30*10,1)),$F30*тех!AE$10*тех!AE$6,)</f>
        <v>0</v>
      </c>
      <c r="R30" s="64">
        <f>IF(OR(R$3=DATE(YEAR($H30),MONTH($H30)+$G30,1),R$3=DATE(YEAR($H30),MONTH($H30)+$G30*2,1),R$3=DATE(YEAR($H30),MONTH($H30)+$G30*3,1),R$3=DATE(YEAR($H30),MONTH($H30)+$G30*4,1),R$3=DATE(YEAR($H30),MONTH($H30)+$G30*5,1),R$3=DATE(YEAR($H30),MONTH($H30)+$G30*6,1),R$3=DATE(YEAR($H30),MONTH($H30)+$G30*7,1),R$3=DATE(YEAR($H30),MONTH($H30)+$G30*8,1),R$3=DATE(YEAR($H30),MONTH($H30)+$G30*9,1),R$3=DATE(YEAR($H30),MONTH($H30)+$G30*10,1)),$F30*тех!AF$10*тех!AF$6,)</f>
        <v>0</v>
      </c>
      <c r="S30" s="64">
        <f>IF(OR(S$3=DATE(YEAR($H30),MONTH($H30)+$G30,1),S$3=DATE(YEAR($H30),MONTH($H30)+$G30*2,1),S$3=DATE(YEAR($H30),MONTH($H30)+$G30*3,1),S$3=DATE(YEAR($H30),MONTH($H30)+$G30*4,1),S$3=DATE(YEAR($H30),MONTH($H30)+$G30*5,1),S$3=DATE(YEAR($H30),MONTH($H30)+$G30*6,1),S$3=DATE(YEAR($H30),MONTH($H30)+$G30*7,1),S$3=DATE(YEAR($H30),MONTH($H30)+$G30*8,1),S$3=DATE(YEAR($H30),MONTH($H30)+$G30*9,1),S$3=DATE(YEAR($H30),MONTH($H30)+$G30*10,1)),$F30*тех!AG$10*тех!AG$6,)</f>
        <v>0</v>
      </c>
      <c r="T30" s="64">
        <f>IF(OR(T$3=DATE(YEAR($H30),MONTH($H30)+$G30,1),T$3=DATE(YEAR($H30),MONTH($H30)+$G30*2,1),T$3=DATE(YEAR($H30),MONTH($H30)+$G30*3,1),T$3=DATE(YEAR($H30),MONTH($H30)+$G30*4,1),T$3=DATE(YEAR($H30),MONTH($H30)+$G30*5,1),T$3=DATE(YEAR($H30),MONTH($H30)+$G30*6,1),T$3=DATE(YEAR($H30),MONTH($H30)+$G30*7,1),T$3=DATE(YEAR($H30),MONTH($H30)+$G30*8,1),T$3=DATE(YEAR($H30),MONTH($H30)+$G30*9,1),T$3=DATE(YEAR($H30),MONTH($H30)+$G30*10,1)),$F30*тех!AH$10*тех!AH$6,)</f>
        <v>0</v>
      </c>
      <c r="U30" s="64">
        <f>IF(OR(U$3=DATE(YEAR($H30),MONTH($H30)+$G30,1),U$3=DATE(YEAR($H30),MONTH($H30)+$G30*2,1),U$3=DATE(YEAR($H30),MONTH($H30)+$G30*3,1),U$3=DATE(YEAR($H30),MONTH($H30)+$G30*4,1),U$3=DATE(YEAR($H30),MONTH($H30)+$G30*5,1),U$3=DATE(YEAR($H30),MONTH($H30)+$G30*6,1),U$3=DATE(YEAR($H30),MONTH($H30)+$G30*7,1),U$3=DATE(YEAR($H30),MONTH($H30)+$G30*8,1),U$3=DATE(YEAR($H30),MONTH($H30)+$G30*9,1),U$3=DATE(YEAR($H30),MONTH($H30)+$G30*10,1)),$F30*тех!AI$10*тех!AI$6,)</f>
        <v>0</v>
      </c>
      <c r="V30" s="64">
        <f>IF(OR(V$3=DATE(YEAR($H30),MONTH($H30)+$G30,1),V$3=DATE(YEAR($H30),MONTH($H30)+$G30*2,1),V$3=DATE(YEAR($H30),MONTH($H30)+$G30*3,1),V$3=DATE(YEAR($H30),MONTH($H30)+$G30*4,1),V$3=DATE(YEAR($H30),MONTH($H30)+$G30*5,1),V$3=DATE(YEAR($H30),MONTH($H30)+$G30*6,1),V$3=DATE(YEAR($H30),MONTH($H30)+$G30*7,1),V$3=DATE(YEAR($H30),MONTH($H30)+$G30*8,1),V$3=DATE(YEAR($H30),MONTH($H30)+$G30*9,1),V$3=DATE(YEAR($H30),MONTH($H30)+$G30*10,1)),$F30*тех!AJ$10*тех!AJ$6,)</f>
        <v>0</v>
      </c>
      <c r="W30" s="64">
        <f>IF(OR(W$3=DATE(YEAR($H30),MONTH($H30)+$G30,1),W$3=DATE(YEAR($H30),MONTH($H30)+$G30*2,1),W$3=DATE(YEAR($H30),MONTH($H30)+$G30*3,1),W$3=DATE(YEAR($H30),MONTH($H30)+$G30*4,1),W$3=DATE(YEAR($H30),MONTH($H30)+$G30*5,1),W$3=DATE(YEAR($H30),MONTH($H30)+$G30*6,1),W$3=DATE(YEAR($H30),MONTH($H30)+$G30*7,1),W$3=DATE(YEAR($H30),MONTH($H30)+$G30*8,1),W$3=DATE(YEAR($H30),MONTH($H30)+$G30*9,1),W$3=DATE(YEAR($H30),MONTH($H30)+$G30*10,1)),$F30*тех!AK$10*тех!AK$6,)</f>
        <v>0</v>
      </c>
      <c r="X30" s="64">
        <f>IF(OR(X$3=DATE(YEAR($H30),MONTH($H30)+$G30,1),X$3=DATE(YEAR($H30),MONTH($H30)+$G30*2,1),X$3=DATE(YEAR($H30),MONTH($H30)+$G30*3,1),X$3=DATE(YEAR($H30),MONTH($H30)+$G30*4,1),X$3=DATE(YEAR($H30),MONTH($H30)+$G30*5,1),X$3=DATE(YEAR($H30),MONTH($H30)+$G30*6,1),X$3=DATE(YEAR($H30),MONTH($H30)+$G30*7,1),X$3=DATE(YEAR($H30),MONTH($H30)+$G30*8,1),X$3=DATE(YEAR($H30),MONTH($H30)+$G30*9,1),X$3=DATE(YEAR($H30),MONTH($H30)+$G30*10,1)),$F30*тех!AL$10*тех!AL$6,)</f>
        <v>0</v>
      </c>
      <c r="Y30" s="64">
        <f>IF(OR(Y$3=DATE(YEAR($H30),MONTH($H30)+$G30,1),Y$3=DATE(YEAR($H30),MONTH($H30)+$G30*2,1),Y$3=DATE(YEAR($H30),MONTH($H30)+$G30*3,1),Y$3=DATE(YEAR($H30),MONTH($H30)+$G30*4,1),Y$3=DATE(YEAR($H30),MONTH($H30)+$G30*5,1),Y$3=DATE(YEAR($H30),MONTH($H30)+$G30*6,1),Y$3=DATE(YEAR($H30),MONTH($H30)+$G30*7,1),Y$3=DATE(YEAR($H30),MONTH($H30)+$G30*8,1),Y$3=DATE(YEAR($H30),MONTH($H30)+$G30*9,1),Y$3=DATE(YEAR($H30),MONTH($H30)+$G30*10,1)),$F30*тех!AM$10*тех!AM$6,)</f>
        <v>0</v>
      </c>
      <c r="Z30" s="64">
        <f>IF(OR(Z$3=DATE(YEAR($H30),MONTH($H30)+$G30,1),Z$3=DATE(YEAR($H30),MONTH($H30)+$G30*2,1),Z$3=DATE(YEAR($H30),MONTH($H30)+$G30*3,1),Z$3=DATE(YEAR($H30),MONTH($H30)+$G30*4,1),Z$3=DATE(YEAR($H30),MONTH($H30)+$G30*5,1),Z$3=DATE(YEAR($H30),MONTH($H30)+$G30*6,1),Z$3=DATE(YEAR($H30),MONTH($H30)+$G30*7,1),Z$3=DATE(YEAR($H30),MONTH($H30)+$G30*8,1),Z$3=DATE(YEAR($H30),MONTH($H30)+$G30*9,1),Z$3=DATE(YEAR($H30),MONTH($H30)+$G30*10,1)),$F30*тех!AN$10*тех!AN$6,)</f>
        <v>0</v>
      </c>
      <c r="AA30" s="64">
        <f>IF(OR(AA$3=DATE(YEAR($H30),MONTH($H30)+$G30,1),AA$3=DATE(YEAR($H30),MONTH($H30)+$G30*2,1),AA$3=DATE(YEAR($H30),MONTH($H30)+$G30*3,1),AA$3=DATE(YEAR($H30),MONTH($H30)+$G30*4,1),AA$3=DATE(YEAR($H30),MONTH($H30)+$G30*5,1),AA$3=DATE(YEAR($H30),MONTH($H30)+$G30*6,1),AA$3=DATE(YEAR($H30),MONTH($H30)+$G30*7,1),AA$3=DATE(YEAR($H30),MONTH($H30)+$G30*8,1),AA$3=DATE(YEAR($H30),MONTH($H30)+$G30*9,1),AA$3=DATE(YEAR($H30),MONTH($H30)+$G30*10,1)),$F30*тех!AO$10*тех!AO$6,)</f>
        <v>0</v>
      </c>
      <c r="AB30" s="64">
        <f>IF(OR(AB$3=DATE(YEAR($H30),MONTH($H30)+$G30,1),AB$3=DATE(YEAR($H30),MONTH($H30)+$G30*2,1),AB$3=DATE(YEAR($H30),MONTH($H30)+$G30*3,1),AB$3=DATE(YEAR($H30),MONTH($H30)+$G30*4,1),AB$3=DATE(YEAR($H30),MONTH($H30)+$G30*5,1),AB$3=DATE(YEAR($H30),MONTH($H30)+$G30*6,1),AB$3=DATE(YEAR($H30),MONTH($H30)+$G30*7,1),AB$3=DATE(YEAR($H30),MONTH($H30)+$G30*8,1),AB$3=DATE(YEAR($H30),MONTH($H30)+$G30*9,1),AB$3=DATE(YEAR($H30),MONTH($H30)+$G30*10,1)),$F30*тех!AP$10*тех!AP$6,)</f>
        <v>0</v>
      </c>
      <c r="AC30" s="64">
        <f>IF(OR(AC$3=DATE(YEAR($H30),MONTH($H30)+$G30,1),AC$3=DATE(YEAR($H30),MONTH($H30)+$G30*2,1),AC$3=DATE(YEAR($H30),MONTH($H30)+$G30*3,1),AC$3=DATE(YEAR($H30),MONTH($H30)+$G30*4,1),AC$3=DATE(YEAR($H30),MONTH($H30)+$G30*5,1),AC$3=DATE(YEAR($H30),MONTH($H30)+$G30*6,1),AC$3=DATE(YEAR($H30),MONTH($H30)+$G30*7,1),AC$3=DATE(YEAR($H30),MONTH($H30)+$G30*8,1),AC$3=DATE(YEAR($H30),MONTH($H30)+$G30*9,1),AC$3=DATE(YEAR($H30),MONTH($H30)+$G30*10,1)),$F30*тех!AQ$10*тех!AQ$6,)</f>
        <v>0</v>
      </c>
      <c r="AD30" s="64">
        <f>IF(OR(AD$3=DATE(YEAR($H30),MONTH($H30)+$G30,1),AD$3=DATE(YEAR($H30),MONTH($H30)+$G30*2,1),AD$3=DATE(YEAR($H30),MONTH($H30)+$G30*3,1),AD$3=DATE(YEAR($H30),MONTH($H30)+$G30*4,1),AD$3=DATE(YEAR($H30),MONTH($H30)+$G30*5,1),AD$3=DATE(YEAR($H30),MONTH($H30)+$G30*6,1),AD$3=DATE(YEAR($H30),MONTH($H30)+$G30*7,1),AD$3=DATE(YEAR($H30),MONTH($H30)+$G30*8,1),AD$3=DATE(YEAR($H30),MONTH($H30)+$G30*9,1),AD$3=DATE(YEAR($H30),MONTH($H30)+$G30*10,1)),$F30*тех!AR$10*тех!AR$6,)</f>
        <v>0</v>
      </c>
      <c r="AE30" s="64">
        <f>IF(OR(AE$3=DATE(YEAR($H30),MONTH($H30)+$G30,1),AE$3=DATE(YEAR($H30),MONTH($H30)+$G30*2,1),AE$3=DATE(YEAR($H30),MONTH($H30)+$G30*3,1),AE$3=DATE(YEAR($H30),MONTH($H30)+$G30*4,1),AE$3=DATE(YEAR($H30),MONTH($H30)+$G30*5,1),AE$3=DATE(YEAR($H30),MONTH($H30)+$G30*6,1),AE$3=DATE(YEAR($H30),MONTH($H30)+$G30*7,1),AE$3=DATE(YEAR($H30),MONTH($H30)+$G30*8,1),AE$3=DATE(YEAR($H30),MONTH($H30)+$G30*9,1),AE$3=DATE(YEAR($H30),MONTH($H30)+$G30*10,1)),$F30*тех!AS$10*тех!AS$6,)</f>
        <v>0</v>
      </c>
      <c r="AF30" s="64">
        <f>IF(OR(AF$3=DATE(YEAR($H30),MONTH($H30)+$G30,1),AF$3=DATE(YEAR($H30),MONTH($H30)+$G30*2,1),AF$3=DATE(YEAR($H30),MONTH($H30)+$G30*3,1),AF$3=DATE(YEAR($H30),MONTH($H30)+$G30*4,1),AF$3=DATE(YEAR($H30),MONTH($H30)+$G30*5,1),AF$3=DATE(YEAR($H30),MONTH($H30)+$G30*6,1),AF$3=DATE(YEAR($H30),MONTH($H30)+$G30*7,1),AF$3=DATE(YEAR($H30),MONTH($H30)+$G30*8,1),AF$3=DATE(YEAR($H30),MONTH($H30)+$G30*9,1),AF$3=DATE(YEAR($H30),MONTH($H30)+$G30*10,1)),$F30*тех!AT$10*тех!AT$6,)</f>
        <v>0</v>
      </c>
      <c r="AG30" s="64">
        <f>IF(OR(AG$3=DATE(YEAR($H30),MONTH($H30)+$G30,1),AG$3=DATE(YEAR($H30),MONTH($H30)+$G30*2,1),AG$3=DATE(YEAR($H30),MONTH($H30)+$G30*3,1),AG$3=DATE(YEAR($H30),MONTH($H30)+$G30*4,1),AG$3=DATE(YEAR($H30),MONTH($H30)+$G30*5,1),AG$3=DATE(YEAR($H30),MONTH($H30)+$G30*6,1),AG$3=DATE(YEAR($H30),MONTH($H30)+$G30*7,1),AG$3=DATE(YEAR($H30),MONTH($H30)+$G30*8,1),AG$3=DATE(YEAR($H30),MONTH($H30)+$G30*9,1),AG$3=DATE(YEAR($H30),MONTH($H30)+$G30*10,1)),$F30*тех!AU$10*тех!AU$6,)</f>
        <v>0</v>
      </c>
      <c r="AH30" s="64">
        <f>IF(OR(AH$3=DATE(YEAR($H30),MONTH($H30)+$G30,1),AH$3=DATE(YEAR($H30),MONTH($H30)+$G30*2,1),AH$3=DATE(YEAR($H30),MONTH($H30)+$G30*3,1),AH$3=DATE(YEAR($H30),MONTH($H30)+$G30*4,1),AH$3=DATE(YEAR($H30),MONTH($H30)+$G30*5,1),AH$3=DATE(YEAR($H30),MONTH($H30)+$G30*6,1),AH$3=DATE(YEAR($H30),MONTH($H30)+$G30*7,1),AH$3=DATE(YEAR($H30),MONTH($H30)+$G30*8,1),AH$3=DATE(YEAR($H30),MONTH($H30)+$G30*9,1),AH$3=DATE(YEAR($H30),MONTH($H30)+$G30*10,1)),$F30*тех!AV$10*тех!AV$6,)</f>
        <v>0</v>
      </c>
      <c r="AI30" s="64">
        <f>IF(OR(AI$3=DATE(YEAR($H30),MONTH($H30)+$G30,1),AI$3=DATE(YEAR($H30),MONTH($H30)+$G30*2,1),AI$3=DATE(YEAR($H30),MONTH($H30)+$G30*3,1),AI$3=DATE(YEAR($H30),MONTH($H30)+$G30*4,1),AI$3=DATE(YEAR($H30),MONTH($H30)+$G30*5,1),AI$3=DATE(YEAR($H30),MONTH($H30)+$G30*6,1),AI$3=DATE(YEAR($H30),MONTH($H30)+$G30*7,1),AI$3=DATE(YEAR($H30),MONTH($H30)+$G30*8,1),AI$3=DATE(YEAR($H30),MONTH($H30)+$G30*9,1),AI$3=DATE(YEAR($H30),MONTH($H30)+$G30*10,1)),$F30*тех!AW$10*тех!AW$6,)</f>
        <v>0</v>
      </c>
      <c r="AJ30" s="64">
        <f>IF(OR(AJ$3=DATE(YEAR($H30),MONTH($H30)+$G30,1),AJ$3=DATE(YEAR($H30),MONTH($H30)+$G30*2,1),AJ$3=DATE(YEAR($H30),MONTH($H30)+$G30*3,1),AJ$3=DATE(YEAR($H30),MONTH($H30)+$G30*4,1),AJ$3=DATE(YEAR($H30),MONTH($H30)+$G30*5,1),AJ$3=DATE(YEAR($H30),MONTH($H30)+$G30*6,1),AJ$3=DATE(YEAR($H30),MONTH($H30)+$G30*7,1),AJ$3=DATE(YEAR($H30),MONTH($H30)+$G30*8,1),AJ$3=DATE(YEAR($H30),MONTH($H30)+$G30*9,1),AJ$3=DATE(YEAR($H30),MONTH($H30)+$G30*10,1)),$F30*тех!AX$10*тех!AX$6,)</f>
        <v>0</v>
      </c>
      <c r="AK30" s="64">
        <f>IF(OR(AK$3=DATE(YEAR($H30),MONTH($H30)+$G30,1),AK$3=DATE(YEAR($H30),MONTH($H30)+$G30*2,1),AK$3=DATE(YEAR($H30),MONTH($H30)+$G30*3,1),AK$3=DATE(YEAR($H30),MONTH($H30)+$G30*4,1),AK$3=DATE(YEAR($H30),MONTH($H30)+$G30*5,1),AK$3=DATE(YEAR($H30),MONTH($H30)+$G30*6,1),AK$3=DATE(YEAR($H30),MONTH($H30)+$G30*7,1),AK$3=DATE(YEAR($H30),MONTH($H30)+$G30*8,1),AK$3=DATE(YEAR($H30),MONTH($H30)+$G30*9,1),AK$3=DATE(YEAR($H30),MONTH($H30)+$G30*10,1)),$F30*тех!AY$10*тех!AY$6,)</f>
        <v>0</v>
      </c>
      <c r="AL30" s="64">
        <f>IF(OR(AL$3=DATE(YEAR($H30),MONTH($H30)+$G30,1),AL$3=DATE(YEAR($H30),MONTH($H30)+$G30*2,1),AL$3=DATE(YEAR($H30),MONTH($H30)+$G30*3,1),AL$3=DATE(YEAR($H30),MONTH($H30)+$G30*4,1),AL$3=DATE(YEAR($H30),MONTH($H30)+$G30*5,1),AL$3=DATE(YEAR($H30),MONTH($H30)+$G30*6,1),AL$3=DATE(YEAR($H30),MONTH($H30)+$G30*7,1),AL$3=DATE(YEAR($H30),MONTH($H30)+$G30*8,1),AL$3=DATE(YEAR($H30),MONTH($H30)+$G30*9,1),AL$3=DATE(YEAR($H30),MONTH($H30)+$G30*10,1)),$F30*тех!AZ$10*тех!AZ$6,)</f>
        <v>0</v>
      </c>
      <c r="AM30" s="64">
        <f>IF(OR(AM$3=DATE(YEAR($H30),MONTH($H30)+$G30,1),AM$3=DATE(YEAR($H30),MONTH($H30)+$G30*2,1),AM$3=DATE(YEAR($H30),MONTH($H30)+$G30*3,1),AM$3=DATE(YEAR($H30),MONTH($H30)+$G30*4,1),AM$3=DATE(YEAR($H30),MONTH($H30)+$G30*5,1),AM$3=DATE(YEAR($H30),MONTH($H30)+$G30*6,1),AM$3=DATE(YEAR($H30),MONTH($H30)+$G30*7,1),AM$3=DATE(YEAR($H30),MONTH($H30)+$G30*8,1),AM$3=DATE(YEAR($H30),MONTH($H30)+$G30*9,1),AM$3=DATE(YEAR($H30),MONTH($H30)+$G30*10,1)),$F30*тех!BA$10*тех!BA$6,)</f>
        <v>0</v>
      </c>
      <c r="AN30" s="64">
        <f>IF(OR(AN$3=DATE(YEAR($H30),MONTH($H30)+$G30,1),AN$3=DATE(YEAR($H30),MONTH($H30)+$G30*2,1),AN$3=DATE(YEAR($H30),MONTH($H30)+$G30*3,1),AN$3=DATE(YEAR($H30),MONTH($H30)+$G30*4,1),AN$3=DATE(YEAR($H30),MONTH($H30)+$G30*5,1),AN$3=DATE(YEAR($H30),MONTH($H30)+$G30*6,1),AN$3=DATE(YEAR($H30),MONTH($H30)+$G30*7,1),AN$3=DATE(YEAR($H30),MONTH($H30)+$G30*8,1),AN$3=DATE(YEAR($H30),MONTH($H30)+$G30*9,1),AN$3=DATE(YEAR($H30),MONTH($H30)+$G30*10,1)),$F30*тех!BB$10*тех!BB$6,)</f>
        <v>0</v>
      </c>
      <c r="AO30" s="64">
        <f>IF(OR(AO$3=DATE(YEAR($H30),MONTH($H30)+$G30,1),AO$3=DATE(YEAR($H30),MONTH($H30)+$G30*2,1),AO$3=DATE(YEAR($H30),MONTH($H30)+$G30*3,1),AO$3=DATE(YEAR($H30),MONTH($H30)+$G30*4,1),AO$3=DATE(YEAR($H30),MONTH($H30)+$G30*5,1),AO$3=DATE(YEAR($H30),MONTH($H30)+$G30*6,1),AO$3=DATE(YEAR($H30),MONTH($H30)+$G30*7,1),AO$3=DATE(YEAR($H30),MONTH($H30)+$G30*8,1),AO$3=DATE(YEAR($H30),MONTH($H30)+$G30*9,1),AO$3=DATE(YEAR($H30),MONTH($H30)+$G30*10,1)),$F30*тех!BC$10*тех!BC$6,)</f>
        <v>0</v>
      </c>
      <c r="AP30" s="64">
        <f>IF(OR(AP$3=DATE(YEAR($H30),MONTH($H30)+$G30,1),AP$3=DATE(YEAR($H30),MONTH($H30)+$G30*2,1),AP$3=DATE(YEAR($H30),MONTH($H30)+$G30*3,1),AP$3=DATE(YEAR($H30),MONTH($H30)+$G30*4,1),AP$3=DATE(YEAR($H30),MONTH($H30)+$G30*5,1),AP$3=DATE(YEAR($H30),MONTH($H30)+$G30*6,1),AP$3=DATE(YEAR($H30),MONTH($H30)+$G30*7,1),AP$3=DATE(YEAR($H30),MONTH($H30)+$G30*8,1),AP$3=DATE(YEAR($H30),MONTH($H30)+$G30*9,1),AP$3=DATE(YEAR($H30),MONTH($H30)+$G30*10,1)),$F30*тех!BD$10*тех!BD$6,)</f>
        <v>0</v>
      </c>
      <c r="AQ30" s="64">
        <f>IF(OR(AQ$3=DATE(YEAR($H30),MONTH($H30)+$G30,1),AQ$3=DATE(YEAR($H30),MONTH($H30)+$G30*2,1),AQ$3=DATE(YEAR($H30),MONTH($H30)+$G30*3,1),AQ$3=DATE(YEAR($H30),MONTH($H30)+$G30*4,1),AQ$3=DATE(YEAR($H30),MONTH($H30)+$G30*5,1),AQ$3=DATE(YEAR($H30),MONTH($H30)+$G30*6,1),AQ$3=DATE(YEAR($H30),MONTH($H30)+$G30*7,1),AQ$3=DATE(YEAR($H30),MONTH($H30)+$G30*8,1),AQ$3=DATE(YEAR($H30),MONTH($H30)+$G30*9,1),AQ$3=DATE(YEAR($H30),MONTH($H30)+$G30*10,1)),$F30*тех!BE$10*тех!BE$6,)</f>
        <v>0</v>
      </c>
      <c r="AR30" s="64">
        <f>IF(OR(AR$3=DATE(YEAR($H30),MONTH($H30)+$G30,1),AR$3=DATE(YEAR($H30),MONTH($H30)+$G30*2,1),AR$3=DATE(YEAR($H30),MONTH($H30)+$G30*3,1),AR$3=DATE(YEAR($H30),MONTH($H30)+$G30*4,1),AR$3=DATE(YEAR($H30),MONTH($H30)+$G30*5,1),AR$3=DATE(YEAR($H30),MONTH($H30)+$G30*6,1),AR$3=DATE(YEAR($H30),MONTH($H30)+$G30*7,1),AR$3=DATE(YEAR($H30),MONTH($H30)+$G30*8,1),AR$3=DATE(YEAR($H30),MONTH($H30)+$G30*9,1),AR$3=DATE(YEAR($H30),MONTH($H30)+$G30*10,1)),$F30*тех!BF$10*тех!BF$6,)</f>
        <v>0</v>
      </c>
      <c r="AS30" s="64">
        <f>IF(OR(AS$3=DATE(YEAR($H30),MONTH($H30)+$G30,1),AS$3=DATE(YEAR($H30),MONTH($H30)+$G30*2,1),AS$3=DATE(YEAR($H30),MONTH($H30)+$G30*3,1),AS$3=DATE(YEAR($H30),MONTH($H30)+$G30*4,1),AS$3=DATE(YEAR($H30),MONTH($H30)+$G30*5,1),AS$3=DATE(YEAR($H30),MONTH($H30)+$G30*6,1),AS$3=DATE(YEAR($H30),MONTH($H30)+$G30*7,1),AS$3=DATE(YEAR($H30),MONTH($H30)+$G30*8,1),AS$3=DATE(YEAR($H30),MONTH($H30)+$G30*9,1),AS$3=DATE(YEAR($H30),MONTH($H30)+$G30*10,1)),$F30*тех!BG$10*тех!BG$6,)</f>
        <v>0</v>
      </c>
      <c r="AT30" s="64">
        <f>IF(OR(AT$3=DATE(YEAR($H30),MONTH($H30)+$G30,1),AT$3=DATE(YEAR($H30),MONTH($H30)+$G30*2,1),AT$3=DATE(YEAR($H30),MONTH($H30)+$G30*3,1),AT$3=DATE(YEAR($H30),MONTH($H30)+$G30*4,1),AT$3=DATE(YEAR($H30),MONTH($H30)+$G30*5,1),AT$3=DATE(YEAR($H30),MONTH($H30)+$G30*6,1),AT$3=DATE(YEAR($H30),MONTH($H30)+$G30*7,1),AT$3=DATE(YEAR($H30),MONTH($H30)+$G30*8,1),AT$3=DATE(YEAR($H30),MONTH($H30)+$G30*9,1),AT$3=DATE(YEAR($H30),MONTH($H30)+$G30*10,1)),$F30*тех!BH$10*тех!BH$6,)</f>
        <v>0</v>
      </c>
      <c r="AU30" s="64">
        <f>IF(OR(AU$3=DATE(YEAR($H30),MONTH($H30)+$G30,1),AU$3=DATE(YEAR($H30),MONTH($H30)+$G30*2,1),AU$3=DATE(YEAR($H30),MONTH($H30)+$G30*3,1),AU$3=DATE(YEAR($H30),MONTH($H30)+$G30*4,1),AU$3=DATE(YEAR($H30),MONTH($H30)+$G30*5,1),AU$3=DATE(YEAR($H30),MONTH($H30)+$G30*6,1),AU$3=DATE(YEAR($H30),MONTH($H30)+$G30*7,1),AU$3=DATE(YEAR($H30),MONTH($H30)+$G30*8,1),AU$3=DATE(YEAR($H30),MONTH($H30)+$G30*9,1),AU$3=DATE(YEAR($H30),MONTH($H30)+$G30*10,1)),$F30*тех!BI$10*тех!BI$6,)</f>
        <v>0</v>
      </c>
      <c r="AV30" s="64">
        <f>IF(OR(AV$3=DATE(YEAR($H30),MONTH($H30)+$G30,1),AV$3=DATE(YEAR($H30),MONTH($H30)+$G30*2,1),AV$3=DATE(YEAR($H30),MONTH($H30)+$G30*3,1),AV$3=DATE(YEAR($H30),MONTH($H30)+$G30*4,1),AV$3=DATE(YEAR($H30),MONTH($H30)+$G30*5,1),AV$3=DATE(YEAR($H30),MONTH($H30)+$G30*6,1),AV$3=DATE(YEAR($H30),MONTH($H30)+$G30*7,1),AV$3=DATE(YEAR($H30),MONTH($H30)+$G30*8,1),AV$3=DATE(YEAR($H30),MONTH($H30)+$G30*9,1),AV$3=DATE(YEAR($H30),MONTH($H30)+$G30*10,1)),$F30*тех!BJ$10*тех!BJ$6,)</f>
        <v>0</v>
      </c>
      <c r="AW30" s="64">
        <f>IF(OR(AW$3=DATE(YEAR($H30),MONTH($H30)+$G30,1),AW$3=DATE(YEAR($H30),MONTH($H30)+$G30*2,1),AW$3=DATE(YEAR($H30),MONTH($H30)+$G30*3,1),AW$3=DATE(YEAR($H30),MONTH($H30)+$G30*4,1),AW$3=DATE(YEAR($H30),MONTH($H30)+$G30*5,1),AW$3=DATE(YEAR($H30),MONTH($H30)+$G30*6,1),AW$3=DATE(YEAR($H30),MONTH($H30)+$G30*7,1),AW$3=DATE(YEAR($H30),MONTH($H30)+$G30*8,1),AW$3=DATE(YEAR($H30),MONTH($H30)+$G30*9,1),AW$3=DATE(YEAR($H30),MONTH($H30)+$G30*10,1)),$F30*тех!BK$10*тех!BK$6,)</f>
        <v>0</v>
      </c>
      <c r="AX30" s="64">
        <f>IF(OR(AX$3=DATE(YEAR($H30),MONTH($H30)+$G30,1),AX$3=DATE(YEAR($H30),MONTH($H30)+$G30*2,1),AX$3=DATE(YEAR($H30),MONTH($H30)+$G30*3,1),AX$3=DATE(YEAR($H30),MONTH($H30)+$G30*4,1),AX$3=DATE(YEAR($H30),MONTH($H30)+$G30*5,1),AX$3=DATE(YEAR($H30),MONTH($H30)+$G30*6,1),AX$3=DATE(YEAR($H30),MONTH($H30)+$G30*7,1),AX$3=DATE(YEAR($H30),MONTH($H30)+$G30*8,1),AX$3=DATE(YEAR($H30),MONTH($H30)+$G30*9,1),AX$3=DATE(YEAR($H30),MONTH($H30)+$G30*10,1)),$F30*тех!BL$10*тех!BL$6,)</f>
        <v>0</v>
      </c>
      <c r="AY30" s="64">
        <f>IF(OR(AY$3=DATE(YEAR($H30),MONTH($H30)+$G30,1),AY$3=DATE(YEAR($H30),MONTH($H30)+$G30*2,1),AY$3=DATE(YEAR($H30),MONTH($H30)+$G30*3,1),AY$3=DATE(YEAR($H30),MONTH($H30)+$G30*4,1),AY$3=DATE(YEAR($H30),MONTH($H30)+$G30*5,1),AY$3=DATE(YEAR($H30),MONTH($H30)+$G30*6,1),AY$3=DATE(YEAR($H30),MONTH($H30)+$G30*7,1),AY$3=DATE(YEAR($H30),MONTH($H30)+$G30*8,1),AY$3=DATE(YEAR($H30),MONTH($H30)+$G30*9,1),AY$3=DATE(YEAR($H30),MONTH($H30)+$G30*10,1)),$F30*тех!BM$10*тех!BM$6,)</f>
        <v>0</v>
      </c>
      <c r="AZ30" s="64">
        <f>IF(OR(AZ$3=DATE(YEAR($H30),MONTH($H30)+$G30,1),AZ$3=DATE(YEAR($H30),MONTH($H30)+$G30*2,1),AZ$3=DATE(YEAR($H30),MONTH($H30)+$G30*3,1),AZ$3=DATE(YEAR($H30),MONTH($H30)+$G30*4,1),AZ$3=DATE(YEAR($H30),MONTH($H30)+$G30*5,1),AZ$3=DATE(YEAR($H30),MONTH($H30)+$G30*6,1),AZ$3=DATE(YEAR($H30),MONTH($H30)+$G30*7,1),AZ$3=DATE(YEAR($H30),MONTH($H30)+$G30*8,1),AZ$3=DATE(YEAR($H30),MONTH($H30)+$G30*9,1),AZ$3=DATE(YEAR($H30),MONTH($H30)+$G30*10,1)),$F30*тех!BN$10*тех!BN$6,)</f>
        <v>0</v>
      </c>
      <c r="BA30" s="64">
        <f>IF(OR(BA$3=DATE(YEAR($H30),MONTH($H30)+$G30,1),BA$3=DATE(YEAR($H30),MONTH($H30)+$G30*2,1),BA$3=DATE(YEAR($H30),MONTH($H30)+$G30*3,1),BA$3=DATE(YEAR($H30),MONTH($H30)+$G30*4,1),BA$3=DATE(YEAR($H30),MONTH($H30)+$G30*5,1),BA$3=DATE(YEAR($H30),MONTH($H30)+$G30*6,1),BA$3=DATE(YEAR($H30),MONTH($H30)+$G30*7,1),BA$3=DATE(YEAR($H30),MONTH($H30)+$G30*8,1),BA$3=DATE(YEAR($H30),MONTH($H30)+$G30*9,1),BA$3=DATE(YEAR($H30),MONTH($H30)+$G30*10,1)),$F30*тех!BO$10*тех!BO$6,)</f>
        <v>0</v>
      </c>
      <c r="BB30" s="64">
        <f>IF(OR(BB$3=DATE(YEAR($H30),MONTH($H30)+$G30,1),BB$3=DATE(YEAR($H30),MONTH($H30)+$G30*2,1),BB$3=DATE(YEAR($H30),MONTH($H30)+$G30*3,1),BB$3=DATE(YEAR($H30),MONTH($H30)+$G30*4,1),BB$3=DATE(YEAR($H30),MONTH($H30)+$G30*5,1),BB$3=DATE(YEAR($H30),MONTH($H30)+$G30*6,1),BB$3=DATE(YEAR($H30),MONTH($H30)+$G30*7,1),BB$3=DATE(YEAR($H30),MONTH($H30)+$G30*8,1),BB$3=DATE(YEAR($H30),MONTH($H30)+$G30*9,1),BB$3=DATE(YEAR($H30),MONTH($H30)+$G30*10,1)),$F30*тех!BP$10*тех!BP$6,)</f>
        <v>0</v>
      </c>
      <c r="BC30" s="64">
        <f>IF(OR(BC$3=DATE(YEAR($H30),MONTH($H30)+$G30,1),BC$3=DATE(YEAR($H30),MONTH($H30)+$G30*2,1),BC$3=DATE(YEAR($H30),MONTH($H30)+$G30*3,1),BC$3=DATE(YEAR($H30),MONTH($H30)+$G30*4,1),BC$3=DATE(YEAR($H30),MONTH($H30)+$G30*5,1),BC$3=DATE(YEAR($H30),MONTH($H30)+$G30*6,1),BC$3=DATE(YEAR($H30),MONTH($H30)+$G30*7,1),BC$3=DATE(YEAR($H30),MONTH($H30)+$G30*8,1),BC$3=DATE(YEAR($H30),MONTH($H30)+$G30*9,1),BC$3=DATE(YEAR($H30),MONTH($H30)+$G30*10,1)),$F30*тех!BQ$10*тех!BQ$6,)</f>
        <v>0</v>
      </c>
      <c r="BD30" s="64">
        <f>IF(OR(BD$3=DATE(YEAR($H30),MONTH($H30)+$G30,1),BD$3=DATE(YEAR($H30),MONTH($H30)+$G30*2,1),BD$3=DATE(YEAR($H30),MONTH($H30)+$G30*3,1),BD$3=DATE(YEAR($H30),MONTH($H30)+$G30*4,1),BD$3=DATE(YEAR($H30),MONTH($H30)+$G30*5,1),BD$3=DATE(YEAR($H30),MONTH($H30)+$G30*6,1),BD$3=DATE(YEAR($H30),MONTH($H30)+$G30*7,1),BD$3=DATE(YEAR($H30),MONTH($H30)+$G30*8,1),BD$3=DATE(YEAR($H30),MONTH($H30)+$G30*9,1),BD$3=DATE(YEAR($H30),MONTH($H30)+$G30*10,1)),$F30*тех!BR$10*тех!BR$6,)</f>
        <v>0</v>
      </c>
      <c r="BE30" s="64">
        <f>IF(OR(BE$3=DATE(YEAR($H30),MONTH($H30)+$G30,1),BE$3=DATE(YEAR($H30),MONTH($H30)+$G30*2,1),BE$3=DATE(YEAR($H30),MONTH($H30)+$G30*3,1),BE$3=DATE(YEAR($H30),MONTH($H30)+$G30*4,1),BE$3=DATE(YEAR($H30),MONTH($H30)+$G30*5,1),BE$3=DATE(YEAR($H30),MONTH($H30)+$G30*6,1),BE$3=DATE(YEAR($H30),MONTH($H30)+$G30*7,1),BE$3=DATE(YEAR($H30),MONTH($H30)+$G30*8,1),BE$3=DATE(YEAR($H30),MONTH($H30)+$G30*9,1),BE$3=DATE(YEAR($H30),MONTH($H30)+$G30*10,1)),$F30*тех!BS$10*тех!BS$6,)</f>
        <v>0</v>
      </c>
      <c r="BF30" s="64">
        <f>IF(OR(BF$3=DATE(YEAR($H30),MONTH($H30)+$G30,1),BF$3=DATE(YEAR($H30),MONTH($H30)+$G30*2,1),BF$3=DATE(YEAR($H30),MONTH($H30)+$G30*3,1),BF$3=DATE(YEAR($H30),MONTH($H30)+$G30*4,1),BF$3=DATE(YEAR($H30),MONTH($H30)+$G30*5,1),BF$3=DATE(YEAR($H30),MONTH($H30)+$G30*6,1),BF$3=DATE(YEAR($H30),MONTH($H30)+$G30*7,1),BF$3=DATE(YEAR($H30),MONTH($H30)+$G30*8,1),BF$3=DATE(YEAR($H30),MONTH($H30)+$G30*9,1),BF$3=DATE(YEAR($H30),MONTH($H30)+$G30*10,1)),$F30*тех!BT$10*тех!BT$6,)</f>
        <v>0</v>
      </c>
      <c r="BG30" s="64">
        <f>IF(OR(BG$3=DATE(YEAR($H30),MONTH($H30)+$G30,1),BG$3=DATE(YEAR($H30),MONTH($H30)+$G30*2,1),BG$3=DATE(YEAR($H30),MONTH($H30)+$G30*3,1),BG$3=DATE(YEAR($H30),MONTH($H30)+$G30*4,1),BG$3=DATE(YEAR($H30),MONTH($H30)+$G30*5,1),BG$3=DATE(YEAR($H30),MONTH($H30)+$G30*6,1),BG$3=DATE(YEAR($H30),MONTH($H30)+$G30*7,1),BG$3=DATE(YEAR($H30),MONTH($H30)+$G30*8,1),BG$3=DATE(YEAR($H30),MONTH($H30)+$G30*9,1),BG$3=DATE(YEAR($H30),MONTH($H30)+$G30*10,1)),$F30*тех!BU$10*тех!BU$6,)</f>
        <v>0</v>
      </c>
      <c r="BH30" s="64">
        <f>IF(OR(BH$3=DATE(YEAR($H30),MONTH($H30)+$G30,1),BH$3=DATE(YEAR($H30),MONTH($H30)+$G30*2,1),BH$3=DATE(YEAR($H30),MONTH($H30)+$G30*3,1),BH$3=DATE(YEAR($H30),MONTH($H30)+$G30*4,1),BH$3=DATE(YEAR($H30),MONTH($H30)+$G30*5,1),BH$3=DATE(YEAR($H30),MONTH($H30)+$G30*6,1),BH$3=DATE(YEAR($H30),MONTH($H30)+$G30*7,1),BH$3=DATE(YEAR($H30),MONTH($H30)+$G30*8,1),BH$3=DATE(YEAR($H30),MONTH($H30)+$G30*9,1),BH$3=DATE(YEAR($H30),MONTH($H30)+$G30*10,1)),$F30*тех!BV$10*тех!BV$6,)</f>
        <v>0</v>
      </c>
      <c r="BI30" s="64">
        <f>IF(OR(BI$3=DATE(YEAR($H30),MONTH($H30)+$G30,1),BI$3=DATE(YEAR($H30),MONTH($H30)+$G30*2,1),BI$3=DATE(YEAR($H30),MONTH($H30)+$G30*3,1),BI$3=DATE(YEAR($H30),MONTH($H30)+$G30*4,1),BI$3=DATE(YEAR($H30),MONTH($H30)+$G30*5,1),BI$3=DATE(YEAR($H30),MONTH($H30)+$G30*6,1),BI$3=DATE(YEAR($H30),MONTH($H30)+$G30*7,1),BI$3=DATE(YEAR($H30),MONTH($H30)+$G30*8,1),BI$3=DATE(YEAR($H30),MONTH($H30)+$G30*9,1),BI$3=DATE(YEAR($H30),MONTH($H30)+$G30*10,1)),$F30*тех!BW$10*тех!BW$6,)</f>
        <v>0</v>
      </c>
      <c r="BJ30" s="64">
        <f>IF(OR(BJ$3=DATE(YEAR($H30),MONTH($H30)+$G30,1),BJ$3=DATE(YEAR($H30),MONTH($H30)+$G30*2,1),BJ$3=DATE(YEAR($H30),MONTH($H30)+$G30*3,1),BJ$3=DATE(YEAR($H30),MONTH($H30)+$G30*4,1),BJ$3=DATE(YEAR($H30),MONTH($H30)+$G30*5,1),BJ$3=DATE(YEAR($H30),MONTH($H30)+$G30*6,1),BJ$3=DATE(YEAR($H30),MONTH($H30)+$G30*7,1),BJ$3=DATE(YEAR($H30),MONTH($H30)+$G30*8,1),BJ$3=DATE(YEAR($H30),MONTH($H30)+$G30*9,1),BJ$3=DATE(YEAR($H30),MONTH($H30)+$G30*10,1)),$F30*тех!BX$10*тех!BX$6,)</f>
        <v>0</v>
      </c>
      <c r="BK30" s="64">
        <f>IF(OR(BK$3=DATE(YEAR($H30),MONTH($H30)+$G30,1),BK$3=DATE(YEAR($H30),MONTH($H30)+$G30*2,1),BK$3=DATE(YEAR($H30),MONTH($H30)+$G30*3,1),BK$3=DATE(YEAR($H30),MONTH($H30)+$G30*4,1),BK$3=DATE(YEAR($H30),MONTH($H30)+$G30*5,1),BK$3=DATE(YEAR($H30),MONTH($H30)+$G30*6,1),BK$3=DATE(YEAR($H30),MONTH($H30)+$G30*7,1),BK$3=DATE(YEAR($H30),MONTH($H30)+$G30*8,1),BK$3=DATE(YEAR($H30),MONTH($H30)+$G30*9,1),BK$3=DATE(YEAR($H30),MONTH($H30)+$G30*10,1)),$F30*тех!BY$10*тех!BY$6,)</f>
        <v>0</v>
      </c>
      <c r="BL30" s="64">
        <f>IF(OR(BL$3=DATE(YEAR($H30),MONTH($H30)+$G30,1),BL$3=DATE(YEAR($H30),MONTH($H30)+$G30*2,1),BL$3=DATE(YEAR($H30),MONTH($H30)+$G30*3,1),BL$3=DATE(YEAR($H30),MONTH($H30)+$G30*4,1),BL$3=DATE(YEAR($H30),MONTH($H30)+$G30*5,1),BL$3=DATE(YEAR($H30),MONTH($H30)+$G30*6,1),BL$3=DATE(YEAR($H30),MONTH($H30)+$G30*7,1),BL$3=DATE(YEAR($H30),MONTH($H30)+$G30*8,1),BL$3=DATE(YEAR($H30),MONTH($H30)+$G30*9,1),BL$3=DATE(YEAR($H30),MONTH($H30)+$G30*10,1)),$F30*тех!BZ$10*тех!BZ$6,)</f>
        <v>0</v>
      </c>
      <c r="BM30" s="64">
        <f>IF(OR(BM$3=DATE(YEAR($H30),MONTH($H30)+$G30,1),BM$3=DATE(YEAR($H30),MONTH($H30)+$G30*2,1),BM$3=DATE(YEAR($H30),MONTH($H30)+$G30*3,1),BM$3=DATE(YEAR($H30),MONTH($H30)+$G30*4,1),BM$3=DATE(YEAR($H30),MONTH($H30)+$G30*5,1),BM$3=DATE(YEAR($H30),MONTH($H30)+$G30*6,1),BM$3=DATE(YEAR($H30),MONTH($H30)+$G30*7,1),BM$3=DATE(YEAR($H30),MONTH($H30)+$G30*8,1),BM$3=DATE(YEAR($H30),MONTH($H30)+$G30*9,1),BM$3=DATE(YEAR($H30),MONTH($H30)+$G30*10,1)),$F30*тех!CA$10*тех!CA$6,)</f>
        <v>0</v>
      </c>
      <c r="BN30" s="64">
        <f>IF(OR(BN$3=DATE(YEAR($H30),MONTH($H30)+$G30,1),BN$3=DATE(YEAR($H30),MONTH($H30)+$G30*2,1),BN$3=DATE(YEAR($H30),MONTH($H30)+$G30*3,1),BN$3=DATE(YEAR($H30),MONTH($H30)+$G30*4,1),BN$3=DATE(YEAR($H30),MONTH($H30)+$G30*5,1),BN$3=DATE(YEAR($H30),MONTH($H30)+$G30*6,1),BN$3=DATE(YEAR($H30),MONTH($H30)+$G30*7,1),BN$3=DATE(YEAR($H30),MONTH($H30)+$G30*8,1),BN$3=DATE(YEAR($H30),MONTH($H30)+$G30*9,1),BN$3=DATE(YEAR($H30),MONTH($H30)+$G30*10,1)),$F30*тех!CB$10*тех!CB$6,)</f>
        <v>0</v>
      </c>
      <c r="BO30" s="64">
        <f>IF(OR(BO$3=DATE(YEAR($H30),MONTH($H30)+$G30,1),BO$3=DATE(YEAR($H30),MONTH($H30)+$G30*2,1),BO$3=DATE(YEAR($H30),MONTH($H30)+$G30*3,1),BO$3=DATE(YEAR($H30),MONTH($H30)+$G30*4,1),BO$3=DATE(YEAR($H30),MONTH($H30)+$G30*5,1),BO$3=DATE(YEAR($H30),MONTH($H30)+$G30*6,1),BO$3=DATE(YEAR($H30),MONTH($H30)+$G30*7,1),BO$3=DATE(YEAR($H30),MONTH($H30)+$G30*8,1),BO$3=DATE(YEAR($H30),MONTH($H30)+$G30*9,1),BO$3=DATE(YEAR($H30),MONTH($H30)+$G30*10,1)),$F30*тех!CC$10*тех!CC$6,)</f>
        <v>0</v>
      </c>
      <c r="BP30" s="64">
        <f>IF(OR(BP$3=DATE(YEAR($H30),MONTH($H30)+$G30,1),BP$3=DATE(YEAR($H30),MONTH($H30)+$G30*2,1),BP$3=DATE(YEAR($H30),MONTH($H30)+$G30*3,1),BP$3=DATE(YEAR($H30),MONTH($H30)+$G30*4,1),BP$3=DATE(YEAR($H30),MONTH($H30)+$G30*5,1),BP$3=DATE(YEAR($H30),MONTH($H30)+$G30*6,1),BP$3=DATE(YEAR($H30),MONTH($H30)+$G30*7,1),BP$3=DATE(YEAR($H30),MONTH($H30)+$G30*8,1),BP$3=DATE(YEAR($H30),MONTH($H30)+$G30*9,1),BP$3=DATE(YEAR($H30),MONTH($H30)+$G30*10,1)),$F30*тех!CD$10*тех!CD$6,)</f>
        <v>0</v>
      </c>
      <c r="BQ30" s="64">
        <f>IF(OR(BQ$3=DATE(YEAR($H30),MONTH($H30)+$G30,1),BQ$3=DATE(YEAR($H30),MONTH($H30)+$G30*2,1),BQ$3=DATE(YEAR($H30),MONTH($H30)+$G30*3,1),BQ$3=DATE(YEAR($H30),MONTH($H30)+$G30*4,1),BQ$3=DATE(YEAR($H30),MONTH($H30)+$G30*5,1),BQ$3=DATE(YEAR($H30),MONTH($H30)+$G30*6,1),BQ$3=DATE(YEAR($H30),MONTH($H30)+$G30*7,1),BQ$3=DATE(YEAR($H30),MONTH($H30)+$G30*8,1),BQ$3=DATE(YEAR($H30),MONTH($H30)+$G30*9,1),BQ$3=DATE(YEAR($H30),MONTH($H30)+$G30*10,1)),$F30*тех!CE$10*тех!CE$6,)</f>
        <v>0</v>
      </c>
    </row>
    <row r="31" spans="2:69">
      <c r="B31" s="3">
        <v>25</v>
      </c>
      <c r="C31" s="19" t="s">
        <v>711</v>
      </c>
      <c r="D31" s="23">
        <v>1460</v>
      </c>
      <c r="E31" s="19"/>
      <c r="F31" s="76">
        <f t="shared" si="1"/>
        <v>0</v>
      </c>
      <c r="G31" s="19">
        <v>12</v>
      </c>
      <c r="H31" s="20">
        <f>Параметры!$C$11</f>
        <v>42370</v>
      </c>
      <c r="J31" s="76">
        <f>IF($H31=J$3,$F31,)*тех!X$6</f>
        <v>0</v>
      </c>
      <c r="K31" s="76">
        <f>IF($H31=K$3,$F31,)*тех!Y$6</f>
        <v>0</v>
      </c>
      <c r="L31" s="76">
        <f>IF($H31=L$3,$F31,)*тех!Z$6</f>
        <v>0</v>
      </c>
      <c r="M31" s="76">
        <f>IF($H31=M$3,$F31,)*тех!AA$6</f>
        <v>0</v>
      </c>
      <c r="N31" s="76">
        <f>IF($H31=N$3,$F31,)*тех!AB$6</f>
        <v>0</v>
      </c>
      <c r="O31" s="76">
        <f>IF($H31=O$3,$F31,)*тех!AC$6</f>
        <v>0</v>
      </c>
      <c r="P31" s="64">
        <f>IF(OR(P$3=DATE(YEAR($H31),MONTH($H31)+$G31,1),P$3=DATE(YEAR($H31),MONTH($H31)+$G31*2,1),P$3=DATE(YEAR($H31),MONTH($H31)+$G31*3,1),P$3=DATE(YEAR($H31),MONTH($H31)+$G31*4,1),P$3=DATE(YEAR($H31),MONTH($H31)+$G31*5,1),P$3=DATE(YEAR($H31),MONTH($H31)+$G31*6,1),P$3=DATE(YEAR($H31),MONTH($H31)+$G31*7,1),P$3=DATE(YEAR($H31),MONTH($H31)+$G31*8,1),P$3=DATE(YEAR($H31),MONTH($H31)+$G31*9,1),P$3=DATE(YEAR($H31),MONTH($H31)+$G31*10,1)),$F31*тех!AD$10*тех!AD$6,)</f>
        <v>0</v>
      </c>
      <c r="Q31" s="64">
        <f>IF(OR(Q$3=DATE(YEAR($H31),MONTH($H31)+$G31,1),Q$3=DATE(YEAR($H31),MONTH($H31)+$G31*2,1),Q$3=DATE(YEAR($H31),MONTH($H31)+$G31*3,1),Q$3=DATE(YEAR($H31),MONTH($H31)+$G31*4,1),Q$3=DATE(YEAR($H31),MONTH($H31)+$G31*5,1),Q$3=DATE(YEAR($H31),MONTH($H31)+$G31*6,1),Q$3=DATE(YEAR($H31),MONTH($H31)+$G31*7,1),Q$3=DATE(YEAR($H31),MONTH($H31)+$G31*8,1),Q$3=DATE(YEAR($H31),MONTH($H31)+$G31*9,1),Q$3=DATE(YEAR($H31),MONTH($H31)+$G31*10,1)),$F31*тех!AE$10*тех!AE$6,)</f>
        <v>0</v>
      </c>
      <c r="R31" s="64">
        <f>IF(OR(R$3=DATE(YEAR($H31),MONTH($H31)+$G31,1),R$3=DATE(YEAR($H31),MONTH($H31)+$G31*2,1),R$3=DATE(YEAR($H31),MONTH($H31)+$G31*3,1),R$3=DATE(YEAR($H31),MONTH($H31)+$G31*4,1),R$3=DATE(YEAR($H31),MONTH($H31)+$G31*5,1),R$3=DATE(YEAR($H31),MONTH($H31)+$G31*6,1),R$3=DATE(YEAR($H31),MONTH($H31)+$G31*7,1),R$3=DATE(YEAR($H31),MONTH($H31)+$G31*8,1),R$3=DATE(YEAR($H31),MONTH($H31)+$G31*9,1),R$3=DATE(YEAR($H31),MONTH($H31)+$G31*10,1)),$F31*тех!AF$10*тех!AF$6,)</f>
        <v>0</v>
      </c>
      <c r="S31" s="64">
        <f>IF(OR(S$3=DATE(YEAR($H31),MONTH($H31)+$G31,1),S$3=DATE(YEAR($H31),MONTH($H31)+$G31*2,1),S$3=DATE(YEAR($H31),MONTH($H31)+$G31*3,1),S$3=DATE(YEAR($H31),MONTH($H31)+$G31*4,1),S$3=DATE(YEAR($H31),MONTH($H31)+$G31*5,1),S$3=DATE(YEAR($H31),MONTH($H31)+$G31*6,1),S$3=DATE(YEAR($H31),MONTH($H31)+$G31*7,1),S$3=DATE(YEAR($H31),MONTH($H31)+$G31*8,1),S$3=DATE(YEAR($H31),MONTH($H31)+$G31*9,1),S$3=DATE(YEAR($H31),MONTH($H31)+$G31*10,1)),$F31*тех!AG$10*тех!AG$6,)</f>
        <v>0</v>
      </c>
      <c r="T31" s="64">
        <f>IF(OR(T$3=DATE(YEAR($H31),MONTH($H31)+$G31,1),T$3=DATE(YEAR($H31),MONTH($H31)+$G31*2,1),T$3=DATE(YEAR($H31),MONTH($H31)+$G31*3,1),T$3=DATE(YEAR($H31),MONTH($H31)+$G31*4,1),T$3=DATE(YEAR($H31),MONTH($H31)+$G31*5,1),T$3=DATE(YEAR($H31),MONTH($H31)+$G31*6,1),T$3=DATE(YEAR($H31),MONTH($H31)+$G31*7,1),T$3=DATE(YEAR($H31),MONTH($H31)+$G31*8,1),T$3=DATE(YEAR($H31),MONTH($H31)+$G31*9,1),T$3=DATE(YEAR($H31),MONTH($H31)+$G31*10,1)),$F31*тех!AH$10*тех!AH$6,)</f>
        <v>0</v>
      </c>
      <c r="U31" s="64">
        <f>IF(OR(U$3=DATE(YEAR($H31),MONTH($H31)+$G31,1),U$3=DATE(YEAR($H31),MONTH($H31)+$G31*2,1),U$3=DATE(YEAR($H31),MONTH($H31)+$G31*3,1),U$3=DATE(YEAR($H31),MONTH($H31)+$G31*4,1),U$3=DATE(YEAR($H31),MONTH($H31)+$G31*5,1),U$3=DATE(YEAR($H31),MONTH($H31)+$G31*6,1),U$3=DATE(YEAR($H31),MONTH($H31)+$G31*7,1),U$3=DATE(YEAR($H31),MONTH($H31)+$G31*8,1),U$3=DATE(YEAR($H31),MONTH($H31)+$G31*9,1),U$3=DATE(YEAR($H31),MONTH($H31)+$G31*10,1)),$F31*тех!AI$10*тех!AI$6,)</f>
        <v>0</v>
      </c>
      <c r="V31" s="64">
        <f>IF(OR(V$3=DATE(YEAR($H31),MONTH($H31)+$G31,1),V$3=DATE(YEAR($H31),MONTH($H31)+$G31*2,1),V$3=DATE(YEAR($H31),MONTH($H31)+$G31*3,1),V$3=DATE(YEAR($H31),MONTH($H31)+$G31*4,1),V$3=DATE(YEAR($H31),MONTH($H31)+$G31*5,1),V$3=DATE(YEAR($H31),MONTH($H31)+$G31*6,1),V$3=DATE(YEAR($H31),MONTH($H31)+$G31*7,1),V$3=DATE(YEAR($H31),MONTH($H31)+$G31*8,1),V$3=DATE(YEAR($H31),MONTH($H31)+$G31*9,1),V$3=DATE(YEAR($H31),MONTH($H31)+$G31*10,1)),$F31*тех!AJ$10*тех!AJ$6,)</f>
        <v>0</v>
      </c>
      <c r="W31" s="64">
        <f>IF(OR(W$3=DATE(YEAR($H31),MONTH($H31)+$G31,1),W$3=DATE(YEAR($H31),MONTH($H31)+$G31*2,1),W$3=DATE(YEAR($H31),MONTH($H31)+$G31*3,1),W$3=DATE(YEAR($H31),MONTH($H31)+$G31*4,1),W$3=DATE(YEAR($H31),MONTH($H31)+$G31*5,1),W$3=DATE(YEAR($H31),MONTH($H31)+$G31*6,1),W$3=DATE(YEAR($H31),MONTH($H31)+$G31*7,1),W$3=DATE(YEAR($H31),MONTH($H31)+$G31*8,1),W$3=DATE(YEAR($H31),MONTH($H31)+$G31*9,1),W$3=DATE(YEAR($H31),MONTH($H31)+$G31*10,1)),$F31*тех!AK$10*тех!AK$6,)</f>
        <v>0</v>
      </c>
      <c r="X31" s="64">
        <f>IF(OR(X$3=DATE(YEAR($H31),MONTH($H31)+$G31,1),X$3=DATE(YEAR($H31),MONTH($H31)+$G31*2,1),X$3=DATE(YEAR($H31),MONTH($H31)+$G31*3,1),X$3=DATE(YEAR($H31),MONTH($H31)+$G31*4,1),X$3=DATE(YEAR($H31),MONTH($H31)+$G31*5,1),X$3=DATE(YEAR($H31),MONTH($H31)+$G31*6,1),X$3=DATE(YEAR($H31),MONTH($H31)+$G31*7,1),X$3=DATE(YEAR($H31),MONTH($H31)+$G31*8,1),X$3=DATE(YEAR($H31),MONTH($H31)+$G31*9,1),X$3=DATE(YEAR($H31),MONTH($H31)+$G31*10,1)),$F31*тех!AL$10*тех!AL$6,)</f>
        <v>0</v>
      </c>
      <c r="Y31" s="64">
        <f>IF(OR(Y$3=DATE(YEAR($H31),MONTH($H31)+$G31,1),Y$3=DATE(YEAR($H31),MONTH($H31)+$G31*2,1),Y$3=DATE(YEAR($H31),MONTH($H31)+$G31*3,1),Y$3=DATE(YEAR($H31),MONTH($H31)+$G31*4,1),Y$3=DATE(YEAR($H31),MONTH($H31)+$G31*5,1),Y$3=DATE(YEAR($H31),MONTH($H31)+$G31*6,1),Y$3=DATE(YEAR($H31),MONTH($H31)+$G31*7,1),Y$3=DATE(YEAR($H31),MONTH($H31)+$G31*8,1),Y$3=DATE(YEAR($H31),MONTH($H31)+$G31*9,1),Y$3=DATE(YEAR($H31),MONTH($H31)+$G31*10,1)),$F31*тех!AM$10*тех!AM$6,)</f>
        <v>0</v>
      </c>
      <c r="Z31" s="64">
        <f>IF(OR(Z$3=DATE(YEAR($H31),MONTH($H31)+$G31,1),Z$3=DATE(YEAR($H31),MONTH($H31)+$G31*2,1),Z$3=DATE(YEAR($H31),MONTH($H31)+$G31*3,1),Z$3=DATE(YEAR($H31),MONTH($H31)+$G31*4,1),Z$3=DATE(YEAR($H31),MONTH($H31)+$G31*5,1),Z$3=DATE(YEAR($H31),MONTH($H31)+$G31*6,1),Z$3=DATE(YEAR($H31),MONTH($H31)+$G31*7,1),Z$3=DATE(YEAR($H31),MONTH($H31)+$G31*8,1),Z$3=DATE(YEAR($H31),MONTH($H31)+$G31*9,1),Z$3=DATE(YEAR($H31),MONTH($H31)+$G31*10,1)),$F31*тех!AN$10*тех!AN$6,)</f>
        <v>0</v>
      </c>
      <c r="AA31" s="64">
        <f>IF(OR(AA$3=DATE(YEAR($H31),MONTH($H31)+$G31,1),AA$3=DATE(YEAR($H31),MONTH($H31)+$G31*2,1),AA$3=DATE(YEAR($H31),MONTH($H31)+$G31*3,1),AA$3=DATE(YEAR($H31),MONTH($H31)+$G31*4,1),AA$3=DATE(YEAR($H31),MONTH($H31)+$G31*5,1),AA$3=DATE(YEAR($H31),MONTH($H31)+$G31*6,1),AA$3=DATE(YEAR($H31),MONTH($H31)+$G31*7,1),AA$3=DATE(YEAR($H31),MONTH($H31)+$G31*8,1),AA$3=DATE(YEAR($H31),MONTH($H31)+$G31*9,1),AA$3=DATE(YEAR($H31),MONTH($H31)+$G31*10,1)),$F31*тех!AO$10*тех!AO$6,)</f>
        <v>0</v>
      </c>
      <c r="AB31" s="64">
        <f>IF(OR(AB$3=DATE(YEAR($H31),MONTH($H31)+$G31,1),AB$3=DATE(YEAR($H31),MONTH($H31)+$G31*2,1),AB$3=DATE(YEAR($H31),MONTH($H31)+$G31*3,1),AB$3=DATE(YEAR($H31),MONTH($H31)+$G31*4,1),AB$3=DATE(YEAR($H31),MONTH($H31)+$G31*5,1),AB$3=DATE(YEAR($H31),MONTH($H31)+$G31*6,1),AB$3=DATE(YEAR($H31),MONTH($H31)+$G31*7,1),AB$3=DATE(YEAR($H31),MONTH($H31)+$G31*8,1),AB$3=DATE(YEAR($H31),MONTH($H31)+$G31*9,1),AB$3=DATE(YEAR($H31),MONTH($H31)+$G31*10,1)),$F31*тех!AP$10*тех!AP$6,)</f>
        <v>0</v>
      </c>
      <c r="AC31" s="64">
        <f>IF(OR(AC$3=DATE(YEAR($H31),MONTH($H31)+$G31,1),AC$3=DATE(YEAR($H31),MONTH($H31)+$G31*2,1),AC$3=DATE(YEAR($H31),MONTH($H31)+$G31*3,1),AC$3=DATE(YEAR($H31),MONTH($H31)+$G31*4,1),AC$3=DATE(YEAR($H31),MONTH($H31)+$G31*5,1),AC$3=DATE(YEAR($H31),MONTH($H31)+$G31*6,1),AC$3=DATE(YEAR($H31),MONTH($H31)+$G31*7,1),AC$3=DATE(YEAR($H31),MONTH($H31)+$G31*8,1),AC$3=DATE(YEAR($H31),MONTH($H31)+$G31*9,1),AC$3=DATE(YEAR($H31),MONTH($H31)+$G31*10,1)),$F31*тех!AQ$10*тех!AQ$6,)</f>
        <v>0</v>
      </c>
      <c r="AD31" s="64">
        <f>IF(OR(AD$3=DATE(YEAR($H31),MONTH($H31)+$G31,1),AD$3=DATE(YEAR($H31),MONTH($H31)+$G31*2,1),AD$3=DATE(YEAR($H31),MONTH($H31)+$G31*3,1),AD$3=DATE(YEAR($H31),MONTH($H31)+$G31*4,1),AD$3=DATE(YEAR($H31),MONTH($H31)+$G31*5,1),AD$3=DATE(YEAR($H31),MONTH($H31)+$G31*6,1),AD$3=DATE(YEAR($H31),MONTH($H31)+$G31*7,1),AD$3=DATE(YEAR($H31),MONTH($H31)+$G31*8,1),AD$3=DATE(YEAR($H31),MONTH($H31)+$G31*9,1),AD$3=DATE(YEAR($H31),MONTH($H31)+$G31*10,1)),$F31*тех!AR$10*тех!AR$6,)</f>
        <v>0</v>
      </c>
      <c r="AE31" s="64">
        <f>IF(OR(AE$3=DATE(YEAR($H31),MONTH($H31)+$G31,1),AE$3=DATE(YEAR($H31),MONTH($H31)+$G31*2,1),AE$3=DATE(YEAR($H31),MONTH($H31)+$G31*3,1),AE$3=DATE(YEAR($H31),MONTH($H31)+$G31*4,1),AE$3=DATE(YEAR($H31),MONTH($H31)+$G31*5,1),AE$3=DATE(YEAR($H31),MONTH($H31)+$G31*6,1),AE$3=DATE(YEAR($H31),MONTH($H31)+$G31*7,1),AE$3=DATE(YEAR($H31),MONTH($H31)+$G31*8,1),AE$3=DATE(YEAR($H31),MONTH($H31)+$G31*9,1),AE$3=DATE(YEAR($H31),MONTH($H31)+$G31*10,1)),$F31*тех!AS$10*тех!AS$6,)</f>
        <v>0</v>
      </c>
      <c r="AF31" s="64">
        <f>IF(OR(AF$3=DATE(YEAR($H31),MONTH($H31)+$G31,1),AF$3=DATE(YEAR($H31),MONTH($H31)+$G31*2,1),AF$3=DATE(YEAR($H31),MONTH($H31)+$G31*3,1),AF$3=DATE(YEAR($H31),MONTH($H31)+$G31*4,1),AF$3=DATE(YEAR($H31),MONTH($H31)+$G31*5,1),AF$3=DATE(YEAR($H31),MONTH($H31)+$G31*6,1),AF$3=DATE(YEAR($H31),MONTH($H31)+$G31*7,1),AF$3=DATE(YEAR($H31),MONTH($H31)+$G31*8,1),AF$3=DATE(YEAR($H31),MONTH($H31)+$G31*9,1),AF$3=DATE(YEAR($H31),MONTH($H31)+$G31*10,1)),$F31*тех!AT$10*тех!AT$6,)</f>
        <v>0</v>
      </c>
      <c r="AG31" s="64">
        <f>IF(OR(AG$3=DATE(YEAR($H31),MONTH($H31)+$G31,1),AG$3=DATE(YEAR($H31),MONTH($H31)+$G31*2,1),AG$3=DATE(YEAR($H31),MONTH($H31)+$G31*3,1),AG$3=DATE(YEAR($H31),MONTH($H31)+$G31*4,1),AG$3=DATE(YEAR($H31),MONTH($H31)+$G31*5,1),AG$3=DATE(YEAR($H31),MONTH($H31)+$G31*6,1),AG$3=DATE(YEAR($H31),MONTH($H31)+$G31*7,1),AG$3=DATE(YEAR($H31),MONTH($H31)+$G31*8,1),AG$3=DATE(YEAR($H31),MONTH($H31)+$G31*9,1),AG$3=DATE(YEAR($H31),MONTH($H31)+$G31*10,1)),$F31*тех!AU$10*тех!AU$6,)</f>
        <v>0</v>
      </c>
      <c r="AH31" s="64">
        <f>IF(OR(AH$3=DATE(YEAR($H31),MONTH($H31)+$G31,1),AH$3=DATE(YEAR($H31),MONTH($H31)+$G31*2,1),AH$3=DATE(YEAR($H31),MONTH($H31)+$G31*3,1),AH$3=DATE(YEAR($H31),MONTH($H31)+$G31*4,1),AH$3=DATE(YEAR($H31),MONTH($H31)+$G31*5,1),AH$3=DATE(YEAR($H31),MONTH($H31)+$G31*6,1),AH$3=DATE(YEAR($H31),MONTH($H31)+$G31*7,1),AH$3=DATE(YEAR($H31),MONTH($H31)+$G31*8,1),AH$3=DATE(YEAR($H31),MONTH($H31)+$G31*9,1),AH$3=DATE(YEAR($H31),MONTH($H31)+$G31*10,1)),$F31*тех!AV$10*тех!AV$6,)</f>
        <v>0</v>
      </c>
      <c r="AI31" s="64">
        <f>IF(OR(AI$3=DATE(YEAR($H31),MONTH($H31)+$G31,1),AI$3=DATE(YEAR($H31),MONTH($H31)+$G31*2,1),AI$3=DATE(YEAR($H31),MONTH($H31)+$G31*3,1),AI$3=DATE(YEAR($H31),MONTH($H31)+$G31*4,1),AI$3=DATE(YEAR($H31),MONTH($H31)+$G31*5,1),AI$3=DATE(YEAR($H31),MONTH($H31)+$G31*6,1),AI$3=DATE(YEAR($H31),MONTH($H31)+$G31*7,1),AI$3=DATE(YEAR($H31),MONTH($H31)+$G31*8,1),AI$3=DATE(YEAR($H31),MONTH($H31)+$G31*9,1),AI$3=DATE(YEAR($H31),MONTH($H31)+$G31*10,1)),$F31*тех!AW$10*тех!AW$6,)</f>
        <v>0</v>
      </c>
      <c r="AJ31" s="64">
        <f>IF(OR(AJ$3=DATE(YEAR($H31),MONTH($H31)+$G31,1),AJ$3=DATE(YEAR($H31),MONTH($H31)+$G31*2,1),AJ$3=DATE(YEAR($H31),MONTH($H31)+$G31*3,1),AJ$3=DATE(YEAR($H31),MONTH($H31)+$G31*4,1),AJ$3=DATE(YEAR($H31),MONTH($H31)+$G31*5,1),AJ$3=DATE(YEAR($H31),MONTH($H31)+$G31*6,1),AJ$3=DATE(YEAR($H31),MONTH($H31)+$G31*7,1),AJ$3=DATE(YEAR($H31),MONTH($H31)+$G31*8,1),AJ$3=DATE(YEAR($H31),MONTH($H31)+$G31*9,1),AJ$3=DATE(YEAR($H31),MONTH($H31)+$G31*10,1)),$F31*тех!AX$10*тех!AX$6,)</f>
        <v>0</v>
      </c>
      <c r="AK31" s="64">
        <f>IF(OR(AK$3=DATE(YEAR($H31),MONTH($H31)+$G31,1),AK$3=DATE(YEAR($H31),MONTH($H31)+$G31*2,1),AK$3=DATE(YEAR($H31),MONTH($H31)+$G31*3,1),AK$3=DATE(YEAR($H31),MONTH($H31)+$G31*4,1),AK$3=DATE(YEAR($H31),MONTH($H31)+$G31*5,1),AK$3=DATE(YEAR($H31),MONTH($H31)+$G31*6,1),AK$3=DATE(YEAR($H31),MONTH($H31)+$G31*7,1),AK$3=DATE(YEAR($H31),MONTH($H31)+$G31*8,1),AK$3=DATE(YEAR($H31),MONTH($H31)+$G31*9,1),AK$3=DATE(YEAR($H31),MONTH($H31)+$G31*10,1)),$F31*тех!AY$10*тех!AY$6,)</f>
        <v>0</v>
      </c>
      <c r="AL31" s="64">
        <f>IF(OR(AL$3=DATE(YEAR($H31),MONTH($H31)+$G31,1),AL$3=DATE(YEAR($H31),MONTH($H31)+$G31*2,1),AL$3=DATE(YEAR($H31),MONTH($H31)+$G31*3,1),AL$3=DATE(YEAR($H31),MONTH($H31)+$G31*4,1),AL$3=DATE(YEAR($H31),MONTH($H31)+$G31*5,1),AL$3=DATE(YEAR($H31),MONTH($H31)+$G31*6,1),AL$3=DATE(YEAR($H31),MONTH($H31)+$G31*7,1),AL$3=DATE(YEAR($H31),MONTH($H31)+$G31*8,1),AL$3=DATE(YEAR($H31),MONTH($H31)+$G31*9,1),AL$3=DATE(YEAR($H31),MONTH($H31)+$G31*10,1)),$F31*тех!AZ$10*тех!AZ$6,)</f>
        <v>0</v>
      </c>
      <c r="AM31" s="64">
        <f>IF(OR(AM$3=DATE(YEAR($H31),MONTH($H31)+$G31,1),AM$3=DATE(YEAR($H31),MONTH($H31)+$G31*2,1),AM$3=DATE(YEAR($H31),MONTH($H31)+$G31*3,1),AM$3=DATE(YEAR($H31),MONTH($H31)+$G31*4,1),AM$3=DATE(YEAR($H31),MONTH($H31)+$G31*5,1),AM$3=DATE(YEAR($H31),MONTH($H31)+$G31*6,1),AM$3=DATE(YEAR($H31),MONTH($H31)+$G31*7,1),AM$3=DATE(YEAR($H31),MONTH($H31)+$G31*8,1),AM$3=DATE(YEAR($H31),MONTH($H31)+$G31*9,1),AM$3=DATE(YEAR($H31),MONTH($H31)+$G31*10,1)),$F31*тех!BA$10*тех!BA$6,)</f>
        <v>0</v>
      </c>
      <c r="AN31" s="64">
        <f>IF(OR(AN$3=DATE(YEAR($H31),MONTH($H31)+$G31,1),AN$3=DATE(YEAR($H31),MONTH($H31)+$G31*2,1),AN$3=DATE(YEAR($H31),MONTH($H31)+$G31*3,1),AN$3=DATE(YEAR($H31),MONTH($H31)+$G31*4,1),AN$3=DATE(YEAR($H31),MONTH($H31)+$G31*5,1),AN$3=DATE(YEAR($H31),MONTH($H31)+$G31*6,1),AN$3=DATE(YEAR($H31),MONTH($H31)+$G31*7,1),AN$3=DATE(YEAR($H31),MONTH($H31)+$G31*8,1),AN$3=DATE(YEAR($H31),MONTH($H31)+$G31*9,1),AN$3=DATE(YEAR($H31),MONTH($H31)+$G31*10,1)),$F31*тех!BB$10*тех!BB$6,)</f>
        <v>0</v>
      </c>
      <c r="AO31" s="64">
        <f>IF(OR(AO$3=DATE(YEAR($H31),MONTH($H31)+$G31,1),AO$3=DATE(YEAR($H31),MONTH($H31)+$G31*2,1),AO$3=DATE(YEAR($H31),MONTH($H31)+$G31*3,1),AO$3=DATE(YEAR($H31),MONTH($H31)+$G31*4,1),AO$3=DATE(YEAR($H31),MONTH($H31)+$G31*5,1),AO$3=DATE(YEAR($H31),MONTH($H31)+$G31*6,1),AO$3=DATE(YEAR($H31),MONTH($H31)+$G31*7,1),AO$3=DATE(YEAR($H31),MONTH($H31)+$G31*8,1),AO$3=DATE(YEAR($H31),MONTH($H31)+$G31*9,1),AO$3=DATE(YEAR($H31),MONTH($H31)+$G31*10,1)),$F31*тех!BC$10*тех!BC$6,)</f>
        <v>0</v>
      </c>
      <c r="AP31" s="64">
        <f>IF(OR(AP$3=DATE(YEAR($H31),MONTH($H31)+$G31,1),AP$3=DATE(YEAR($H31),MONTH($H31)+$G31*2,1),AP$3=DATE(YEAR($H31),MONTH($H31)+$G31*3,1),AP$3=DATE(YEAR($H31),MONTH($H31)+$G31*4,1),AP$3=DATE(YEAR($H31),MONTH($H31)+$G31*5,1),AP$3=DATE(YEAR($H31),MONTH($H31)+$G31*6,1),AP$3=DATE(YEAR($H31),MONTH($H31)+$G31*7,1),AP$3=DATE(YEAR($H31),MONTH($H31)+$G31*8,1),AP$3=DATE(YEAR($H31),MONTH($H31)+$G31*9,1),AP$3=DATE(YEAR($H31),MONTH($H31)+$G31*10,1)),$F31*тех!BD$10*тех!BD$6,)</f>
        <v>0</v>
      </c>
      <c r="AQ31" s="64">
        <f>IF(OR(AQ$3=DATE(YEAR($H31),MONTH($H31)+$G31,1),AQ$3=DATE(YEAR($H31),MONTH($H31)+$G31*2,1),AQ$3=DATE(YEAR($H31),MONTH($H31)+$G31*3,1),AQ$3=DATE(YEAR($H31),MONTH($H31)+$G31*4,1),AQ$3=DATE(YEAR($H31),MONTH($H31)+$G31*5,1),AQ$3=DATE(YEAR($H31),MONTH($H31)+$G31*6,1),AQ$3=DATE(YEAR($H31),MONTH($H31)+$G31*7,1),AQ$3=DATE(YEAR($H31),MONTH($H31)+$G31*8,1),AQ$3=DATE(YEAR($H31),MONTH($H31)+$G31*9,1),AQ$3=DATE(YEAR($H31),MONTH($H31)+$G31*10,1)),$F31*тех!BE$10*тех!BE$6,)</f>
        <v>0</v>
      </c>
      <c r="AR31" s="64">
        <f>IF(OR(AR$3=DATE(YEAR($H31),MONTH($H31)+$G31,1),AR$3=DATE(YEAR($H31),MONTH($H31)+$G31*2,1),AR$3=DATE(YEAR($H31),MONTH($H31)+$G31*3,1),AR$3=DATE(YEAR($H31),MONTH($H31)+$G31*4,1),AR$3=DATE(YEAR($H31),MONTH($H31)+$G31*5,1),AR$3=DATE(YEAR($H31),MONTH($H31)+$G31*6,1),AR$3=DATE(YEAR($H31),MONTH($H31)+$G31*7,1),AR$3=DATE(YEAR($H31),MONTH($H31)+$G31*8,1),AR$3=DATE(YEAR($H31),MONTH($H31)+$G31*9,1),AR$3=DATE(YEAR($H31),MONTH($H31)+$G31*10,1)),$F31*тех!BF$10*тех!BF$6,)</f>
        <v>0</v>
      </c>
      <c r="AS31" s="64">
        <f>IF(OR(AS$3=DATE(YEAR($H31),MONTH($H31)+$G31,1),AS$3=DATE(YEAR($H31),MONTH($H31)+$G31*2,1),AS$3=DATE(YEAR($H31),MONTH($H31)+$G31*3,1),AS$3=DATE(YEAR($H31),MONTH($H31)+$G31*4,1),AS$3=DATE(YEAR($H31),MONTH($H31)+$G31*5,1),AS$3=DATE(YEAR($H31),MONTH($H31)+$G31*6,1),AS$3=DATE(YEAR($H31),MONTH($H31)+$G31*7,1),AS$3=DATE(YEAR($H31),MONTH($H31)+$G31*8,1),AS$3=DATE(YEAR($H31),MONTH($H31)+$G31*9,1),AS$3=DATE(YEAR($H31),MONTH($H31)+$G31*10,1)),$F31*тех!BG$10*тех!BG$6,)</f>
        <v>0</v>
      </c>
      <c r="AT31" s="64">
        <f>IF(OR(AT$3=DATE(YEAR($H31),MONTH($H31)+$G31,1),AT$3=DATE(YEAR($H31),MONTH($H31)+$G31*2,1),AT$3=DATE(YEAR($H31),MONTH($H31)+$G31*3,1),AT$3=DATE(YEAR($H31),MONTH($H31)+$G31*4,1),AT$3=DATE(YEAR($H31),MONTH($H31)+$G31*5,1),AT$3=DATE(YEAR($H31),MONTH($H31)+$G31*6,1),AT$3=DATE(YEAR($H31),MONTH($H31)+$G31*7,1),AT$3=DATE(YEAR($H31),MONTH($H31)+$G31*8,1),AT$3=DATE(YEAR($H31),MONTH($H31)+$G31*9,1),AT$3=DATE(YEAR($H31),MONTH($H31)+$G31*10,1)),$F31*тех!BH$10*тех!BH$6,)</f>
        <v>0</v>
      </c>
      <c r="AU31" s="64">
        <f>IF(OR(AU$3=DATE(YEAR($H31),MONTH($H31)+$G31,1),AU$3=DATE(YEAR($H31),MONTH($H31)+$G31*2,1),AU$3=DATE(YEAR($H31),MONTH($H31)+$G31*3,1),AU$3=DATE(YEAR($H31),MONTH($H31)+$G31*4,1),AU$3=DATE(YEAR($H31),MONTH($H31)+$G31*5,1),AU$3=DATE(YEAR($H31),MONTH($H31)+$G31*6,1),AU$3=DATE(YEAR($H31),MONTH($H31)+$G31*7,1),AU$3=DATE(YEAR($H31),MONTH($H31)+$G31*8,1),AU$3=DATE(YEAR($H31),MONTH($H31)+$G31*9,1),AU$3=DATE(YEAR($H31),MONTH($H31)+$G31*10,1)),$F31*тех!BI$10*тех!BI$6,)</f>
        <v>0</v>
      </c>
      <c r="AV31" s="64">
        <f>IF(OR(AV$3=DATE(YEAR($H31),MONTH($H31)+$G31,1),AV$3=DATE(YEAR($H31),MONTH($H31)+$G31*2,1),AV$3=DATE(YEAR($H31),MONTH($H31)+$G31*3,1),AV$3=DATE(YEAR($H31),MONTH($H31)+$G31*4,1),AV$3=DATE(YEAR($H31),MONTH($H31)+$G31*5,1),AV$3=DATE(YEAR($H31),MONTH($H31)+$G31*6,1),AV$3=DATE(YEAR($H31),MONTH($H31)+$G31*7,1),AV$3=DATE(YEAR($H31),MONTH($H31)+$G31*8,1),AV$3=DATE(YEAR($H31),MONTH($H31)+$G31*9,1),AV$3=DATE(YEAR($H31),MONTH($H31)+$G31*10,1)),$F31*тех!BJ$10*тех!BJ$6,)</f>
        <v>0</v>
      </c>
      <c r="AW31" s="64">
        <f>IF(OR(AW$3=DATE(YEAR($H31),MONTH($H31)+$G31,1),AW$3=DATE(YEAR($H31),MONTH($H31)+$G31*2,1),AW$3=DATE(YEAR($H31),MONTH($H31)+$G31*3,1),AW$3=DATE(YEAR($H31),MONTH($H31)+$G31*4,1),AW$3=DATE(YEAR($H31),MONTH($H31)+$G31*5,1),AW$3=DATE(YEAR($H31),MONTH($H31)+$G31*6,1),AW$3=DATE(YEAR($H31),MONTH($H31)+$G31*7,1),AW$3=DATE(YEAR($H31),MONTH($H31)+$G31*8,1),AW$3=DATE(YEAR($H31),MONTH($H31)+$G31*9,1),AW$3=DATE(YEAR($H31),MONTH($H31)+$G31*10,1)),$F31*тех!BK$10*тех!BK$6,)</f>
        <v>0</v>
      </c>
      <c r="AX31" s="64">
        <f>IF(OR(AX$3=DATE(YEAR($H31),MONTH($H31)+$G31,1),AX$3=DATE(YEAR($H31),MONTH($H31)+$G31*2,1),AX$3=DATE(YEAR($H31),MONTH($H31)+$G31*3,1),AX$3=DATE(YEAR($H31),MONTH($H31)+$G31*4,1),AX$3=DATE(YEAR($H31),MONTH($H31)+$G31*5,1),AX$3=DATE(YEAR($H31),MONTH($H31)+$G31*6,1),AX$3=DATE(YEAR($H31),MONTH($H31)+$G31*7,1),AX$3=DATE(YEAR($H31),MONTH($H31)+$G31*8,1),AX$3=DATE(YEAR($H31),MONTH($H31)+$G31*9,1),AX$3=DATE(YEAR($H31),MONTH($H31)+$G31*10,1)),$F31*тех!BL$10*тех!BL$6,)</f>
        <v>0</v>
      </c>
      <c r="AY31" s="64">
        <f>IF(OR(AY$3=DATE(YEAR($H31),MONTH($H31)+$G31,1),AY$3=DATE(YEAR($H31),MONTH($H31)+$G31*2,1),AY$3=DATE(YEAR($H31),MONTH($H31)+$G31*3,1),AY$3=DATE(YEAR($H31),MONTH($H31)+$G31*4,1),AY$3=DATE(YEAR($H31),MONTH($H31)+$G31*5,1),AY$3=DATE(YEAR($H31),MONTH($H31)+$G31*6,1),AY$3=DATE(YEAR($H31),MONTH($H31)+$G31*7,1),AY$3=DATE(YEAR($H31),MONTH($H31)+$G31*8,1),AY$3=DATE(YEAR($H31),MONTH($H31)+$G31*9,1),AY$3=DATE(YEAR($H31),MONTH($H31)+$G31*10,1)),$F31*тех!BM$10*тех!BM$6,)</f>
        <v>0</v>
      </c>
      <c r="AZ31" s="64">
        <f>IF(OR(AZ$3=DATE(YEAR($H31),MONTH($H31)+$G31,1),AZ$3=DATE(YEAR($H31),MONTH($H31)+$G31*2,1),AZ$3=DATE(YEAR($H31),MONTH($H31)+$G31*3,1),AZ$3=DATE(YEAR($H31),MONTH($H31)+$G31*4,1),AZ$3=DATE(YEAR($H31),MONTH($H31)+$G31*5,1),AZ$3=DATE(YEAR($H31),MONTH($H31)+$G31*6,1),AZ$3=DATE(YEAR($H31),MONTH($H31)+$G31*7,1),AZ$3=DATE(YEAR($H31),MONTH($H31)+$G31*8,1),AZ$3=DATE(YEAR($H31),MONTH($H31)+$G31*9,1),AZ$3=DATE(YEAR($H31),MONTH($H31)+$G31*10,1)),$F31*тех!BN$10*тех!BN$6,)</f>
        <v>0</v>
      </c>
      <c r="BA31" s="64">
        <f>IF(OR(BA$3=DATE(YEAR($H31),MONTH($H31)+$G31,1),BA$3=DATE(YEAR($H31),MONTH($H31)+$G31*2,1),BA$3=DATE(YEAR($H31),MONTH($H31)+$G31*3,1),BA$3=DATE(YEAR($H31),MONTH($H31)+$G31*4,1),BA$3=DATE(YEAR($H31),MONTH($H31)+$G31*5,1),BA$3=DATE(YEAR($H31),MONTH($H31)+$G31*6,1),BA$3=DATE(YEAR($H31),MONTH($H31)+$G31*7,1),BA$3=DATE(YEAR($H31),MONTH($H31)+$G31*8,1),BA$3=DATE(YEAR($H31),MONTH($H31)+$G31*9,1),BA$3=DATE(YEAR($H31),MONTH($H31)+$G31*10,1)),$F31*тех!BO$10*тех!BO$6,)</f>
        <v>0</v>
      </c>
      <c r="BB31" s="64">
        <f>IF(OR(BB$3=DATE(YEAR($H31),MONTH($H31)+$G31,1),BB$3=DATE(YEAR($H31),MONTH($H31)+$G31*2,1),BB$3=DATE(YEAR($H31),MONTH($H31)+$G31*3,1),BB$3=DATE(YEAR($H31),MONTH($H31)+$G31*4,1),BB$3=DATE(YEAR($H31),MONTH($H31)+$G31*5,1),BB$3=DATE(YEAR($H31),MONTH($H31)+$G31*6,1),BB$3=DATE(YEAR($H31),MONTH($H31)+$G31*7,1),BB$3=DATE(YEAR($H31),MONTH($H31)+$G31*8,1),BB$3=DATE(YEAR($H31),MONTH($H31)+$G31*9,1),BB$3=DATE(YEAR($H31),MONTH($H31)+$G31*10,1)),$F31*тех!BP$10*тех!BP$6,)</f>
        <v>0</v>
      </c>
      <c r="BC31" s="64">
        <f>IF(OR(BC$3=DATE(YEAR($H31),MONTH($H31)+$G31,1),BC$3=DATE(YEAR($H31),MONTH($H31)+$G31*2,1),BC$3=DATE(YEAR($H31),MONTH($H31)+$G31*3,1),BC$3=DATE(YEAR($H31),MONTH($H31)+$G31*4,1),BC$3=DATE(YEAR($H31),MONTH($H31)+$G31*5,1),BC$3=DATE(YEAR($H31),MONTH($H31)+$G31*6,1),BC$3=DATE(YEAR($H31),MONTH($H31)+$G31*7,1),BC$3=DATE(YEAR($H31),MONTH($H31)+$G31*8,1),BC$3=DATE(YEAR($H31),MONTH($H31)+$G31*9,1),BC$3=DATE(YEAR($H31),MONTH($H31)+$G31*10,1)),$F31*тех!BQ$10*тех!BQ$6,)</f>
        <v>0</v>
      </c>
      <c r="BD31" s="64">
        <f>IF(OR(BD$3=DATE(YEAR($H31),MONTH($H31)+$G31,1),BD$3=DATE(YEAR($H31),MONTH($H31)+$G31*2,1),BD$3=DATE(YEAR($H31),MONTH($H31)+$G31*3,1),BD$3=DATE(YEAR($H31),MONTH($H31)+$G31*4,1),BD$3=DATE(YEAR($H31),MONTH($H31)+$G31*5,1),BD$3=DATE(YEAR($H31),MONTH($H31)+$G31*6,1),BD$3=DATE(YEAR($H31),MONTH($H31)+$G31*7,1),BD$3=DATE(YEAR($H31),MONTH($H31)+$G31*8,1),BD$3=DATE(YEAR($H31),MONTH($H31)+$G31*9,1),BD$3=DATE(YEAR($H31),MONTH($H31)+$G31*10,1)),$F31*тех!BR$10*тех!BR$6,)</f>
        <v>0</v>
      </c>
      <c r="BE31" s="64">
        <f>IF(OR(BE$3=DATE(YEAR($H31),MONTH($H31)+$G31,1),BE$3=DATE(YEAR($H31),MONTH($H31)+$G31*2,1),BE$3=DATE(YEAR($H31),MONTH($H31)+$G31*3,1),BE$3=DATE(YEAR($H31),MONTH($H31)+$G31*4,1),BE$3=DATE(YEAR($H31),MONTH($H31)+$G31*5,1),BE$3=DATE(YEAR($H31),MONTH($H31)+$G31*6,1),BE$3=DATE(YEAR($H31),MONTH($H31)+$G31*7,1),BE$3=DATE(YEAR($H31),MONTH($H31)+$G31*8,1),BE$3=DATE(YEAR($H31),MONTH($H31)+$G31*9,1),BE$3=DATE(YEAR($H31),MONTH($H31)+$G31*10,1)),$F31*тех!BS$10*тех!BS$6,)</f>
        <v>0</v>
      </c>
      <c r="BF31" s="64">
        <f>IF(OR(BF$3=DATE(YEAR($H31),MONTH($H31)+$G31,1),BF$3=DATE(YEAR($H31),MONTH($H31)+$G31*2,1),BF$3=DATE(YEAR($H31),MONTH($H31)+$G31*3,1),BF$3=DATE(YEAR($H31),MONTH($H31)+$G31*4,1),BF$3=DATE(YEAR($H31),MONTH($H31)+$G31*5,1),BF$3=DATE(YEAR($H31),MONTH($H31)+$G31*6,1),BF$3=DATE(YEAR($H31),MONTH($H31)+$G31*7,1),BF$3=DATE(YEAR($H31),MONTH($H31)+$G31*8,1),BF$3=DATE(YEAR($H31),MONTH($H31)+$G31*9,1),BF$3=DATE(YEAR($H31),MONTH($H31)+$G31*10,1)),$F31*тех!BT$10*тех!BT$6,)</f>
        <v>0</v>
      </c>
      <c r="BG31" s="64">
        <f>IF(OR(BG$3=DATE(YEAR($H31),MONTH($H31)+$G31,1),BG$3=DATE(YEAR($H31),MONTH($H31)+$G31*2,1),BG$3=DATE(YEAR($H31),MONTH($H31)+$G31*3,1),BG$3=DATE(YEAR($H31),MONTH($H31)+$G31*4,1),BG$3=DATE(YEAR($H31),MONTH($H31)+$G31*5,1),BG$3=DATE(YEAR($H31),MONTH($H31)+$G31*6,1),BG$3=DATE(YEAR($H31),MONTH($H31)+$G31*7,1),BG$3=DATE(YEAR($H31),MONTH($H31)+$G31*8,1),BG$3=DATE(YEAR($H31),MONTH($H31)+$G31*9,1),BG$3=DATE(YEAR($H31),MONTH($H31)+$G31*10,1)),$F31*тех!BU$10*тех!BU$6,)</f>
        <v>0</v>
      </c>
      <c r="BH31" s="64">
        <f>IF(OR(BH$3=DATE(YEAR($H31),MONTH($H31)+$G31,1),BH$3=DATE(YEAR($H31),MONTH($H31)+$G31*2,1),BH$3=DATE(YEAR($H31),MONTH($H31)+$G31*3,1),BH$3=DATE(YEAR($H31),MONTH($H31)+$G31*4,1),BH$3=DATE(YEAR($H31),MONTH($H31)+$G31*5,1),BH$3=DATE(YEAR($H31),MONTH($H31)+$G31*6,1),BH$3=DATE(YEAR($H31),MONTH($H31)+$G31*7,1),BH$3=DATE(YEAR($H31),MONTH($H31)+$G31*8,1),BH$3=DATE(YEAR($H31),MONTH($H31)+$G31*9,1),BH$3=DATE(YEAR($H31),MONTH($H31)+$G31*10,1)),$F31*тех!BV$10*тех!BV$6,)</f>
        <v>0</v>
      </c>
      <c r="BI31" s="64">
        <f>IF(OR(BI$3=DATE(YEAR($H31),MONTH($H31)+$G31,1),BI$3=DATE(YEAR($H31),MONTH($H31)+$G31*2,1),BI$3=DATE(YEAR($H31),MONTH($H31)+$G31*3,1),BI$3=DATE(YEAR($H31),MONTH($H31)+$G31*4,1),BI$3=DATE(YEAR($H31),MONTH($H31)+$G31*5,1),BI$3=DATE(YEAR($H31),MONTH($H31)+$G31*6,1),BI$3=DATE(YEAR($H31),MONTH($H31)+$G31*7,1),BI$3=DATE(YEAR($H31),MONTH($H31)+$G31*8,1),BI$3=DATE(YEAR($H31),MONTH($H31)+$G31*9,1),BI$3=DATE(YEAR($H31),MONTH($H31)+$G31*10,1)),$F31*тех!BW$10*тех!BW$6,)</f>
        <v>0</v>
      </c>
      <c r="BJ31" s="64">
        <f>IF(OR(BJ$3=DATE(YEAR($H31),MONTH($H31)+$G31,1),BJ$3=DATE(YEAR($H31),MONTH($H31)+$G31*2,1),BJ$3=DATE(YEAR($H31),MONTH($H31)+$G31*3,1),BJ$3=DATE(YEAR($H31),MONTH($H31)+$G31*4,1),BJ$3=DATE(YEAR($H31),MONTH($H31)+$G31*5,1),BJ$3=DATE(YEAR($H31),MONTH($H31)+$G31*6,1),BJ$3=DATE(YEAR($H31),MONTH($H31)+$G31*7,1),BJ$3=DATE(YEAR($H31),MONTH($H31)+$G31*8,1),BJ$3=DATE(YEAR($H31),MONTH($H31)+$G31*9,1),BJ$3=DATE(YEAR($H31),MONTH($H31)+$G31*10,1)),$F31*тех!BX$10*тех!BX$6,)</f>
        <v>0</v>
      </c>
      <c r="BK31" s="64">
        <f>IF(OR(BK$3=DATE(YEAR($H31),MONTH($H31)+$G31,1),BK$3=DATE(YEAR($H31),MONTH($H31)+$G31*2,1),BK$3=DATE(YEAR($H31),MONTH($H31)+$G31*3,1),BK$3=DATE(YEAR($H31),MONTH($H31)+$G31*4,1),BK$3=DATE(YEAR($H31),MONTH($H31)+$G31*5,1),BK$3=DATE(YEAR($H31),MONTH($H31)+$G31*6,1),BK$3=DATE(YEAR($H31),MONTH($H31)+$G31*7,1),BK$3=DATE(YEAR($H31),MONTH($H31)+$G31*8,1),BK$3=DATE(YEAR($H31),MONTH($H31)+$G31*9,1),BK$3=DATE(YEAR($H31),MONTH($H31)+$G31*10,1)),$F31*тех!BY$10*тех!BY$6,)</f>
        <v>0</v>
      </c>
      <c r="BL31" s="64">
        <f>IF(OR(BL$3=DATE(YEAR($H31),MONTH($H31)+$G31,1),BL$3=DATE(YEAR($H31),MONTH($H31)+$G31*2,1),BL$3=DATE(YEAR($H31),MONTH($H31)+$G31*3,1),BL$3=DATE(YEAR($H31),MONTH($H31)+$G31*4,1),BL$3=DATE(YEAR($H31),MONTH($H31)+$G31*5,1),BL$3=DATE(YEAR($H31),MONTH($H31)+$G31*6,1),BL$3=DATE(YEAR($H31),MONTH($H31)+$G31*7,1),BL$3=DATE(YEAR($H31),MONTH($H31)+$G31*8,1),BL$3=DATE(YEAR($H31),MONTH($H31)+$G31*9,1),BL$3=DATE(YEAR($H31),MONTH($H31)+$G31*10,1)),$F31*тех!BZ$10*тех!BZ$6,)</f>
        <v>0</v>
      </c>
      <c r="BM31" s="64">
        <f>IF(OR(BM$3=DATE(YEAR($H31),MONTH($H31)+$G31,1),BM$3=DATE(YEAR($H31),MONTH($H31)+$G31*2,1),BM$3=DATE(YEAR($H31),MONTH($H31)+$G31*3,1),BM$3=DATE(YEAR($H31),MONTH($H31)+$G31*4,1),BM$3=DATE(YEAR($H31),MONTH($H31)+$G31*5,1),BM$3=DATE(YEAR($H31),MONTH($H31)+$G31*6,1),BM$3=DATE(YEAR($H31),MONTH($H31)+$G31*7,1),BM$3=DATE(YEAR($H31),MONTH($H31)+$G31*8,1),BM$3=DATE(YEAR($H31),MONTH($H31)+$G31*9,1),BM$3=DATE(YEAR($H31),MONTH($H31)+$G31*10,1)),$F31*тех!CA$10*тех!CA$6,)</f>
        <v>0</v>
      </c>
      <c r="BN31" s="64">
        <f>IF(OR(BN$3=DATE(YEAR($H31),MONTH($H31)+$G31,1),BN$3=DATE(YEAR($H31),MONTH($H31)+$G31*2,1),BN$3=DATE(YEAR($H31),MONTH($H31)+$G31*3,1),BN$3=DATE(YEAR($H31),MONTH($H31)+$G31*4,1),BN$3=DATE(YEAR($H31),MONTH($H31)+$G31*5,1),BN$3=DATE(YEAR($H31),MONTH($H31)+$G31*6,1),BN$3=DATE(YEAR($H31),MONTH($H31)+$G31*7,1),BN$3=DATE(YEAR($H31),MONTH($H31)+$G31*8,1),BN$3=DATE(YEAR($H31),MONTH($H31)+$G31*9,1),BN$3=DATE(YEAR($H31),MONTH($H31)+$G31*10,1)),$F31*тех!CB$10*тех!CB$6,)</f>
        <v>0</v>
      </c>
      <c r="BO31" s="64">
        <f>IF(OR(BO$3=DATE(YEAR($H31),MONTH($H31)+$G31,1),BO$3=DATE(YEAR($H31),MONTH($H31)+$G31*2,1),BO$3=DATE(YEAR($H31),MONTH($H31)+$G31*3,1),BO$3=DATE(YEAR($H31),MONTH($H31)+$G31*4,1),BO$3=DATE(YEAR($H31),MONTH($H31)+$G31*5,1),BO$3=DATE(YEAR($H31),MONTH($H31)+$G31*6,1),BO$3=DATE(YEAR($H31),MONTH($H31)+$G31*7,1),BO$3=DATE(YEAR($H31),MONTH($H31)+$G31*8,1),BO$3=DATE(YEAR($H31),MONTH($H31)+$G31*9,1),BO$3=DATE(YEAR($H31),MONTH($H31)+$G31*10,1)),$F31*тех!CC$10*тех!CC$6,)</f>
        <v>0</v>
      </c>
      <c r="BP31" s="64">
        <f>IF(OR(BP$3=DATE(YEAR($H31),MONTH($H31)+$G31,1),BP$3=DATE(YEAR($H31),MONTH($H31)+$G31*2,1),BP$3=DATE(YEAR($H31),MONTH($H31)+$G31*3,1),BP$3=DATE(YEAR($H31),MONTH($H31)+$G31*4,1),BP$3=DATE(YEAR($H31),MONTH($H31)+$G31*5,1),BP$3=DATE(YEAR($H31),MONTH($H31)+$G31*6,1),BP$3=DATE(YEAR($H31),MONTH($H31)+$G31*7,1),BP$3=DATE(YEAR($H31),MONTH($H31)+$G31*8,1),BP$3=DATE(YEAR($H31),MONTH($H31)+$G31*9,1),BP$3=DATE(YEAR($H31),MONTH($H31)+$G31*10,1)),$F31*тех!CD$10*тех!CD$6,)</f>
        <v>0</v>
      </c>
      <c r="BQ31" s="64">
        <f>IF(OR(BQ$3=DATE(YEAR($H31),MONTH($H31)+$G31,1),BQ$3=DATE(YEAR($H31),MONTH($H31)+$G31*2,1),BQ$3=DATE(YEAR($H31),MONTH($H31)+$G31*3,1),BQ$3=DATE(YEAR($H31),MONTH($H31)+$G31*4,1),BQ$3=DATE(YEAR($H31),MONTH($H31)+$G31*5,1),BQ$3=DATE(YEAR($H31),MONTH($H31)+$G31*6,1),BQ$3=DATE(YEAR($H31),MONTH($H31)+$G31*7,1),BQ$3=DATE(YEAR($H31),MONTH($H31)+$G31*8,1),BQ$3=DATE(YEAR($H31),MONTH($H31)+$G31*9,1),BQ$3=DATE(YEAR($H31),MONTH($H31)+$G31*10,1)),$F31*тех!CE$10*тех!CE$6,)</f>
        <v>0</v>
      </c>
    </row>
    <row r="32" spans="2:69">
      <c r="B32" s="3">
        <v>26</v>
      </c>
      <c r="C32" s="19" t="s">
        <v>1275</v>
      </c>
      <c r="D32" s="23">
        <v>180</v>
      </c>
      <c r="E32" s="19"/>
      <c r="F32" s="76">
        <f t="shared" si="1"/>
        <v>0</v>
      </c>
      <c r="G32" s="19">
        <v>12</v>
      </c>
      <c r="H32" s="20">
        <f>Параметры!$C$11</f>
        <v>42370</v>
      </c>
      <c r="J32" s="76">
        <f>IF($H32=J$3,$F32,)*тех!X$6</f>
        <v>0</v>
      </c>
      <c r="K32" s="76">
        <f>IF($H32=K$3,$F32,)*тех!Y$6</f>
        <v>0</v>
      </c>
      <c r="L32" s="76">
        <f>IF($H32=L$3,$F32,)*тех!Z$6</f>
        <v>0</v>
      </c>
      <c r="M32" s="76">
        <f>IF($H32=M$3,$F32,)*тех!AA$6</f>
        <v>0</v>
      </c>
      <c r="N32" s="76">
        <f>IF($H32=N$3,$F32,)*тех!AB$6</f>
        <v>0</v>
      </c>
      <c r="O32" s="76">
        <f>IF($H32=O$3,$F32,)*тех!AC$6</f>
        <v>0</v>
      </c>
      <c r="P32" s="64">
        <f>IF(OR(P$3=DATE(YEAR($H32),MONTH($H32)+$G32,1),P$3=DATE(YEAR($H32),MONTH($H32)+$G32*2,1),P$3=DATE(YEAR($H32),MONTH($H32)+$G32*3,1),P$3=DATE(YEAR($H32),MONTH($H32)+$G32*4,1),P$3=DATE(YEAR($H32),MONTH($H32)+$G32*5,1),P$3=DATE(YEAR($H32),MONTH($H32)+$G32*6,1),P$3=DATE(YEAR($H32),MONTH($H32)+$G32*7,1),P$3=DATE(YEAR($H32),MONTH($H32)+$G32*8,1),P$3=DATE(YEAR($H32),MONTH($H32)+$G32*9,1),P$3=DATE(YEAR($H32),MONTH($H32)+$G32*10,1)),$F32*тех!AD$10*тех!AD$6,)</f>
        <v>0</v>
      </c>
      <c r="Q32" s="64">
        <f>IF(OR(Q$3=DATE(YEAR($H32),MONTH($H32)+$G32,1),Q$3=DATE(YEAR($H32),MONTH($H32)+$G32*2,1),Q$3=DATE(YEAR($H32),MONTH($H32)+$G32*3,1),Q$3=DATE(YEAR($H32),MONTH($H32)+$G32*4,1),Q$3=DATE(YEAR($H32),MONTH($H32)+$G32*5,1),Q$3=DATE(YEAR($H32),MONTH($H32)+$G32*6,1),Q$3=DATE(YEAR($H32),MONTH($H32)+$G32*7,1),Q$3=DATE(YEAR($H32),MONTH($H32)+$G32*8,1),Q$3=DATE(YEAR($H32),MONTH($H32)+$G32*9,1),Q$3=DATE(YEAR($H32),MONTH($H32)+$G32*10,1)),$F32*тех!AE$10*тех!AE$6,)</f>
        <v>0</v>
      </c>
      <c r="R32" s="64">
        <f>IF(OR(R$3=DATE(YEAR($H32),MONTH($H32)+$G32,1),R$3=DATE(YEAR($H32),MONTH($H32)+$G32*2,1),R$3=DATE(YEAR($H32),MONTH($H32)+$G32*3,1),R$3=DATE(YEAR($H32),MONTH($H32)+$G32*4,1),R$3=DATE(YEAR($H32),MONTH($H32)+$G32*5,1),R$3=DATE(YEAR($H32),MONTH($H32)+$G32*6,1),R$3=DATE(YEAR($H32),MONTH($H32)+$G32*7,1),R$3=DATE(YEAR($H32),MONTH($H32)+$G32*8,1),R$3=DATE(YEAR($H32),MONTH($H32)+$G32*9,1),R$3=DATE(YEAR($H32),MONTH($H32)+$G32*10,1)),$F32*тех!AF$10*тех!AF$6,)</f>
        <v>0</v>
      </c>
      <c r="S32" s="64">
        <f>IF(OR(S$3=DATE(YEAR($H32),MONTH($H32)+$G32,1),S$3=DATE(YEAR($H32),MONTH($H32)+$G32*2,1),S$3=DATE(YEAR($H32),MONTH($H32)+$G32*3,1),S$3=DATE(YEAR($H32),MONTH($H32)+$G32*4,1),S$3=DATE(YEAR($H32),MONTH($H32)+$G32*5,1),S$3=DATE(YEAR($H32),MONTH($H32)+$G32*6,1),S$3=DATE(YEAR($H32),MONTH($H32)+$G32*7,1),S$3=DATE(YEAR($H32),MONTH($H32)+$G32*8,1),S$3=DATE(YEAR($H32),MONTH($H32)+$G32*9,1),S$3=DATE(YEAR($H32),MONTH($H32)+$G32*10,1)),$F32*тех!AG$10*тех!AG$6,)</f>
        <v>0</v>
      </c>
      <c r="T32" s="64">
        <f>IF(OR(T$3=DATE(YEAR($H32),MONTH($H32)+$G32,1),T$3=DATE(YEAR($H32),MONTH($H32)+$G32*2,1),T$3=DATE(YEAR($H32),MONTH($H32)+$G32*3,1),T$3=DATE(YEAR($H32),MONTH($H32)+$G32*4,1),T$3=DATE(YEAR($H32),MONTH($H32)+$G32*5,1),T$3=DATE(YEAR($H32),MONTH($H32)+$G32*6,1),T$3=DATE(YEAR($H32),MONTH($H32)+$G32*7,1),T$3=DATE(YEAR($H32),MONTH($H32)+$G32*8,1),T$3=DATE(YEAR($H32),MONTH($H32)+$G32*9,1),T$3=DATE(YEAR($H32),MONTH($H32)+$G32*10,1)),$F32*тех!AH$10*тех!AH$6,)</f>
        <v>0</v>
      </c>
      <c r="U32" s="64">
        <f>IF(OR(U$3=DATE(YEAR($H32),MONTH($H32)+$G32,1),U$3=DATE(YEAR($H32),MONTH($H32)+$G32*2,1),U$3=DATE(YEAR($H32),MONTH($H32)+$G32*3,1),U$3=DATE(YEAR($H32),MONTH($H32)+$G32*4,1),U$3=DATE(YEAR($H32),MONTH($H32)+$G32*5,1),U$3=DATE(YEAR($H32),MONTH($H32)+$G32*6,1),U$3=DATE(YEAR($H32),MONTH($H32)+$G32*7,1),U$3=DATE(YEAR($H32),MONTH($H32)+$G32*8,1),U$3=DATE(YEAR($H32),MONTH($H32)+$G32*9,1),U$3=DATE(YEAR($H32),MONTH($H32)+$G32*10,1)),$F32*тех!AI$10*тех!AI$6,)</f>
        <v>0</v>
      </c>
      <c r="V32" s="64">
        <f>IF(OR(V$3=DATE(YEAR($H32),MONTH($H32)+$G32,1),V$3=DATE(YEAR($H32),MONTH($H32)+$G32*2,1),V$3=DATE(YEAR($H32),MONTH($H32)+$G32*3,1),V$3=DATE(YEAR($H32),MONTH($H32)+$G32*4,1),V$3=DATE(YEAR($H32),MONTH($H32)+$G32*5,1),V$3=DATE(YEAR($H32),MONTH($H32)+$G32*6,1),V$3=DATE(YEAR($H32),MONTH($H32)+$G32*7,1),V$3=DATE(YEAR($H32),MONTH($H32)+$G32*8,1),V$3=DATE(YEAR($H32),MONTH($H32)+$G32*9,1),V$3=DATE(YEAR($H32),MONTH($H32)+$G32*10,1)),$F32*тех!AJ$10*тех!AJ$6,)</f>
        <v>0</v>
      </c>
      <c r="W32" s="64">
        <f>IF(OR(W$3=DATE(YEAR($H32),MONTH($H32)+$G32,1),W$3=DATE(YEAR($H32),MONTH($H32)+$G32*2,1),W$3=DATE(YEAR($H32),MONTH($H32)+$G32*3,1),W$3=DATE(YEAR($H32),MONTH($H32)+$G32*4,1),W$3=DATE(YEAR($H32),MONTH($H32)+$G32*5,1),W$3=DATE(YEAR($H32),MONTH($H32)+$G32*6,1),W$3=DATE(YEAR($H32),MONTH($H32)+$G32*7,1),W$3=DATE(YEAR($H32),MONTH($H32)+$G32*8,1),W$3=DATE(YEAR($H32),MONTH($H32)+$G32*9,1),W$3=DATE(YEAR($H32),MONTH($H32)+$G32*10,1)),$F32*тех!AK$10*тех!AK$6,)</f>
        <v>0</v>
      </c>
      <c r="X32" s="64">
        <f>IF(OR(X$3=DATE(YEAR($H32),MONTH($H32)+$G32,1),X$3=DATE(YEAR($H32),MONTH($H32)+$G32*2,1),X$3=DATE(YEAR($H32),MONTH($H32)+$G32*3,1),X$3=DATE(YEAR($H32),MONTH($H32)+$G32*4,1),X$3=DATE(YEAR($H32),MONTH($H32)+$G32*5,1),X$3=DATE(YEAR($H32),MONTH($H32)+$G32*6,1),X$3=DATE(YEAR($H32),MONTH($H32)+$G32*7,1),X$3=DATE(YEAR($H32),MONTH($H32)+$G32*8,1),X$3=DATE(YEAR($H32),MONTH($H32)+$G32*9,1),X$3=DATE(YEAR($H32),MONTH($H32)+$G32*10,1)),$F32*тех!AL$10*тех!AL$6,)</f>
        <v>0</v>
      </c>
      <c r="Y32" s="64">
        <f>IF(OR(Y$3=DATE(YEAR($H32),MONTH($H32)+$G32,1),Y$3=DATE(YEAR($H32),MONTH($H32)+$G32*2,1),Y$3=DATE(YEAR($H32),MONTH($H32)+$G32*3,1),Y$3=DATE(YEAR($H32),MONTH($H32)+$G32*4,1),Y$3=DATE(YEAR($H32),MONTH($H32)+$G32*5,1),Y$3=DATE(YEAR($H32),MONTH($H32)+$G32*6,1),Y$3=DATE(YEAR($H32),MONTH($H32)+$G32*7,1),Y$3=DATE(YEAR($H32),MONTH($H32)+$G32*8,1),Y$3=DATE(YEAR($H32),MONTH($H32)+$G32*9,1),Y$3=DATE(YEAR($H32),MONTH($H32)+$G32*10,1)),$F32*тех!AM$10*тех!AM$6,)</f>
        <v>0</v>
      </c>
      <c r="Z32" s="64">
        <f>IF(OR(Z$3=DATE(YEAR($H32),MONTH($H32)+$G32,1),Z$3=DATE(YEAR($H32),MONTH($H32)+$G32*2,1),Z$3=DATE(YEAR($H32),MONTH($H32)+$G32*3,1),Z$3=DATE(YEAR($H32),MONTH($H32)+$G32*4,1),Z$3=DATE(YEAR($H32),MONTH($H32)+$G32*5,1),Z$3=DATE(YEAR($H32),MONTH($H32)+$G32*6,1),Z$3=DATE(YEAR($H32),MONTH($H32)+$G32*7,1),Z$3=DATE(YEAR($H32),MONTH($H32)+$G32*8,1),Z$3=DATE(YEAR($H32),MONTH($H32)+$G32*9,1),Z$3=DATE(YEAR($H32),MONTH($H32)+$G32*10,1)),$F32*тех!AN$10*тех!AN$6,)</f>
        <v>0</v>
      </c>
      <c r="AA32" s="64">
        <f>IF(OR(AA$3=DATE(YEAR($H32),MONTH($H32)+$G32,1),AA$3=DATE(YEAR($H32),MONTH($H32)+$G32*2,1),AA$3=DATE(YEAR($H32),MONTH($H32)+$G32*3,1),AA$3=DATE(YEAR($H32),MONTH($H32)+$G32*4,1),AA$3=DATE(YEAR($H32),MONTH($H32)+$G32*5,1),AA$3=DATE(YEAR($H32),MONTH($H32)+$G32*6,1),AA$3=DATE(YEAR($H32),MONTH($H32)+$G32*7,1),AA$3=DATE(YEAR($H32),MONTH($H32)+$G32*8,1),AA$3=DATE(YEAR($H32),MONTH($H32)+$G32*9,1),AA$3=DATE(YEAR($H32),MONTH($H32)+$G32*10,1)),$F32*тех!AO$10*тех!AO$6,)</f>
        <v>0</v>
      </c>
      <c r="AB32" s="64">
        <f>IF(OR(AB$3=DATE(YEAR($H32),MONTH($H32)+$G32,1),AB$3=DATE(YEAR($H32),MONTH($H32)+$G32*2,1),AB$3=DATE(YEAR($H32),MONTH($H32)+$G32*3,1),AB$3=DATE(YEAR($H32),MONTH($H32)+$G32*4,1),AB$3=DATE(YEAR($H32),MONTH($H32)+$G32*5,1),AB$3=DATE(YEAR($H32),MONTH($H32)+$G32*6,1),AB$3=DATE(YEAR($H32),MONTH($H32)+$G32*7,1),AB$3=DATE(YEAR($H32),MONTH($H32)+$G32*8,1),AB$3=DATE(YEAR($H32),MONTH($H32)+$G32*9,1),AB$3=DATE(YEAR($H32),MONTH($H32)+$G32*10,1)),$F32*тех!AP$10*тех!AP$6,)</f>
        <v>0</v>
      </c>
      <c r="AC32" s="64">
        <f>IF(OR(AC$3=DATE(YEAR($H32),MONTH($H32)+$G32,1),AC$3=DATE(YEAR($H32),MONTH($H32)+$G32*2,1),AC$3=DATE(YEAR($H32),MONTH($H32)+$G32*3,1),AC$3=DATE(YEAR($H32),MONTH($H32)+$G32*4,1),AC$3=DATE(YEAR($H32),MONTH($H32)+$G32*5,1),AC$3=DATE(YEAR($H32),MONTH($H32)+$G32*6,1),AC$3=DATE(YEAR($H32),MONTH($H32)+$G32*7,1),AC$3=DATE(YEAR($H32),MONTH($H32)+$G32*8,1),AC$3=DATE(YEAR($H32),MONTH($H32)+$G32*9,1),AC$3=DATE(YEAR($H32),MONTH($H32)+$G32*10,1)),$F32*тех!AQ$10*тех!AQ$6,)</f>
        <v>0</v>
      </c>
      <c r="AD32" s="64">
        <f>IF(OR(AD$3=DATE(YEAR($H32),MONTH($H32)+$G32,1),AD$3=DATE(YEAR($H32),MONTH($H32)+$G32*2,1),AD$3=DATE(YEAR($H32),MONTH($H32)+$G32*3,1),AD$3=DATE(YEAR($H32),MONTH($H32)+$G32*4,1),AD$3=DATE(YEAR($H32),MONTH($H32)+$G32*5,1),AD$3=DATE(YEAR($H32),MONTH($H32)+$G32*6,1),AD$3=DATE(YEAR($H32),MONTH($H32)+$G32*7,1),AD$3=DATE(YEAR($H32),MONTH($H32)+$G32*8,1),AD$3=DATE(YEAR($H32),MONTH($H32)+$G32*9,1),AD$3=DATE(YEAR($H32),MONTH($H32)+$G32*10,1)),$F32*тех!AR$10*тех!AR$6,)</f>
        <v>0</v>
      </c>
      <c r="AE32" s="64">
        <f>IF(OR(AE$3=DATE(YEAR($H32),MONTH($H32)+$G32,1),AE$3=DATE(YEAR($H32),MONTH($H32)+$G32*2,1),AE$3=DATE(YEAR($H32),MONTH($H32)+$G32*3,1),AE$3=DATE(YEAR($H32),MONTH($H32)+$G32*4,1),AE$3=DATE(YEAR($H32),MONTH($H32)+$G32*5,1),AE$3=DATE(YEAR($H32),MONTH($H32)+$G32*6,1),AE$3=DATE(YEAR($H32),MONTH($H32)+$G32*7,1),AE$3=DATE(YEAR($H32),MONTH($H32)+$G32*8,1),AE$3=DATE(YEAR($H32),MONTH($H32)+$G32*9,1),AE$3=DATE(YEAR($H32),MONTH($H32)+$G32*10,1)),$F32*тех!AS$10*тех!AS$6,)</f>
        <v>0</v>
      </c>
      <c r="AF32" s="64">
        <f>IF(OR(AF$3=DATE(YEAR($H32),MONTH($H32)+$G32,1),AF$3=DATE(YEAR($H32),MONTH($H32)+$G32*2,1),AF$3=DATE(YEAR($H32),MONTH($H32)+$G32*3,1),AF$3=DATE(YEAR($H32),MONTH($H32)+$G32*4,1),AF$3=DATE(YEAR($H32),MONTH($H32)+$G32*5,1),AF$3=DATE(YEAR($H32),MONTH($H32)+$G32*6,1),AF$3=DATE(YEAR($H32),MONTH($H32)+$G32*7,1),AF$3=DATE(YEAR($H32),MONTH($H32)+$G32*8,1),AF$3=DATE(YEAR($H32),MONTH($H32)+$G32*9,1),AF$3=DATE(YEAR($H32),MONTH($H32)+$G32*10,1)),$F32*тех!AT$10*тех!AT$6,)</f>
        <v>0</v>
      </c>
      <c r="AG32" s="64">
        <f>IF(OR(AG$3=DATE(YEAR($H32),MONTH($H32)+$G32,1),AG$3=DATE(YEAR($H32),MONTH($H32)+$G32*2,1),AG$3=DATE(YEAR($H32),MONTH($H32)+$G32*3,1),AG$3=DATE(YEAR($H32),MONTH($H32)+$G32*4,1),AG$3=DATE(YEAR($H32),MONTH($H32)+$G32*5,1),AG$3=DATE(YEAR($H32),MONTH($H32)+$G32*6,1),AG$3=DATE(YEAR($H32),MONTH($H32)+$G32*7,1),AG$3=DATE(YEAR($H32),MONTH($H32)+$G32*8,1),AG$3=DATE(YEAR($H32),MONTH($H32)+$G32*9,1),AG$3=DATE(YEAR($H32),MONTH($H32)+$G32*10,1)),$F32*тех!AU$10*тех!AU$6,)</f>
        <v>0</v>
      </c>
      <c r="AH32" s="64">
        <f>IF(OR(AH$3=DATE(YEAR($H32),MONTH($H32)+$G32,1),AH$3=DATE(YEAR($H32),MONTH($H32)+$G32*2,1),AH$3=DATE(YEAR($H32),MONTH($H32)+$G32*3,1),AH$3=DATE(YEAR($H32),MONTH($H32)+$G32*4,1),AH$3=DATE(YEAR($H32),MONTH($H32)+$G32*5,1),AH$3=DATE(YEAR($H32),MONTH($H32)+$G32*6,1),AH$3=DATE(YEAR($H32),MONTH($H32)+$G32*7,1),AH$3=DATE(YEAR($H32),MONTH($H32)+$G32*8,1),AH$3=DATE(YEAR($H32),MONTH($H32)+$G32*9,1),AH$3=DATE(YEAR($H32),MONTH($H32)+$G32*10,1)),$F32*тех!AV$10*тех!AV$6,)</f>
        <v>0</v>
      </c>
      <c r="AI32" s="64">
        <f>IF(OR(AI$3=DATE(YEAR($H32),MONTH($H32)+$G32,1),AI$3=DATE(YEAR($H32),MONTH($H32)+$G32*2,1),AI$3=DATE(YEAR($H32),MONTH($H32)+$G32*3,1),AI$3=DATE(YEAR($H32),MONTH($H32)+$G32*4,1),AI$3=DATE(YEAR($H32),MONTH($H32)+$G32*5,1),AI$3=DATE(YEAR($H32),MONTH($H32)+$G32*6,1),AI$3=DATE(YEAR($H32),MONTH($H32)+$G32*7,1),AI$3=DATE(YEAR($H32),MONTH($H32)+$G32*8,1),AI$3=DATE(YEAR($H32),MONTH($H32)+$G32*9,1),AI$3=DATE(YEAR($H32),MONTH($H32)+$G32*10,1)),$F32*тех!AW$10*тех!AW$6,)</f>
        <v>0</v>
      </c>
      <c r="AJ32" s="64">
        <f>IF(OR(AJ$3=DATE(YEAR($H32),MONTH($H32)+$G32,1),AJ$3=DATE(YEAR($H32),MONTH($H32)+$G32*2,1),AJ$3=DATE(YEAR($H32),MONTH($H32)+$G32*3,1),AJ$3=DATE(YEAR($H32),MONTH($H32)+$G32*4,1),AJ$3=DATE(YEAR($H32),MONTH($H32)+$G32*5,1),AJ$3=DATE(YEAR($H32),MONTH($H32)+$G32*6,1),AJ$3=DATE(YEAR($H32),MONTH($H32)+$G32*7,1),AJ$3=DATE(YEAR($H32),MONTH($H32)+$G32*8,1),AJ$3=DATE(YEAR($H32),MONTH($H32)+$G32*9,1),AJ$3=DATE(YEAR($H32),MONTH($H32)+$G32*10,1)),$F32*тех!AX$10*тех!AX$6,)</f>
        <v>0</v>
      </c>
      <c r="AK32" s="64">
        <f>IF(OR(AK$3=DATE(YEAR($H32),MONTH($H32)+$G32,1),AK$3=DATE(YEAR($H32),MONTH($H32)+$G32*2,1),AK$3=DATE(YEAR($H32),MONTH($H32)+$G32*3,1),AK$3=DATE(YEAR($H32),MONTH($H32)+$G32*4,1),AK$3=DATE(YEAR($H32),MONTH($H32)+$G32*5,1),AK$3=DATE(YEAR($H32),MONTH($H32)+$G32*6,1),AK$3=DATE(YEAR($H32),MONTH($H32)+$G32*7,1),AK$3=DATE(YEAR($H32),MONTH($H32)+$G32*8,1),AK$3=DATE(YEAR($H32),MONTH($H32)+$G32*9,1),AK$3=DATE(YEAR($H32),MONTH($H32)+$G32*10,1)),$F32*тех!AY$10*тех!AY$6,)</f>
        <v>0</v>
      </c>
      <c r="AL32" s="64">
        <f>IF(OR(AL$3=DATE(YEAR($H32),MONTH($H32)+$G32,1),AL$3=DATE(YEAR($H32),MONTH($H32)+$G32*2,1),AL$3=DATE(YEAR($H32),MONTH($H32)+$G32*3,1),AL$3=DATE(YEAR($H32),MONTH($H32)+$G32*4,1),AL$3=DATE(YEAR($H32),MONTH($H32)+$G32*5,1),AL$3=DATE(YEAR($H32),MONTH($H32)+$G32*6,1),AL$3=DATE(YEAR($H32),MONTH($H32)+$G32*7,1),AL$3=DATE(YEAR($H32),MONTH($H32)+$G32*8,1),AL$3=DATE(YEAR($H32),MONTH($H32)+$G32*9,1),AL$3=DATE(YEAR($H32),MONTH($H32)+$G32*10,1)),$F32*тех!AZ$10*тех!AZ$6,)</f>
        <v>0</v>
      </c>
      <c r="AM32" s="64">
        <f>IF(OR(AM$3=DATE(YEAR($H32),MONTH($H32)+$G32,1),AM$3=DATE(YEAR($H32),MONTH($H32)+$G32*2,1),AM$3=DATE(YEAR($H32),MONTH($H32)+$G32*3,1),AM$3=DATE(YEAR($H32),MONTH($H32)+$G32*4,1),AM$3=DATE(YEAR($H32),MONTH($H32)+$G32*5,1),AM$3=DATE(YEAR($H32),MONTH($H32)+$G32*6,1),AM$3=DATE(YEAR($H32),MONTH($H32)+$G32*7,1),AM$3=DATE(YEAR($H32),MONTH($H32)+$G32*8,1),AM$3=DATE(YEAR($H32),MONTH($H32)+$G32*9,1),AM$3=DATE(YEAR($H32),MONTH($H32)+$G32*10,1)),$F32*тех!BA$10*тех!BA$6,)</f>
        <v>0</v>
      </c>
      <c r="AN32" s="64">
        <f>IF(OR(AN$3=DATE(YEAR($H32),MONTH($H32)+$G32,1),AN$3=DATE(YEAR($H32),MONTH($H32)+$G32*2,1),AN$3=DATE(YEAR($H32),MONTH($H32)+$G32*3,1),AN$3=DATE(YEAR($H32),MONTH($H32)+$G32*4,1),AN$3=DATE(YEAR($H32),MONTH($H32)+$G32*5,1),AN$3=DATE(YEAR($H32),MONTH($H32)+$G32*6,1),AN$3=DATE(YEAR($H32),MONTH($H32)+$G32*7,1),AN$3=DATE(YEAR($H32),MONTH($H32)+$G32*8,1),AN$3=DATE(YEAR($H32),MONTH($H32)+$G32*9,1),AN$3=DATE(YEAR($H32),MONTH($H32)+$G32*10,1)),$F32*тех!BB$10*тех!BB$6,)</f>
        <v>0</v>
      </c>
      <c r="AO32" s="64">
        <f>IF(OR(AO$3=DATE(YEAR($H32),MONTH($H32)+$G32,1),AO$3=DATE(YEAR($H32),MONTH($H32)+$G32*2,1),AO$3=DATE(YEAR($H32),MONTH($H32)+$G32*3,1),AO$3=DATE(YEAR($H32),MONTH($H32)+$G32*4,1),AO$3=DATE(YEAR($H32),MONTH($H32)+$G32*5,1),AO$3=DATE(YEAR($H32),MONTH($H32)+$G32*6,1),AO$3=DATE(YEAR($H32),MONTH($H32)+$G32*7,1),AO$3=DATE(YEAR($H32),MONTH($H32)+$G32*8,1),AO$3=DATE(YEAR($H32),MONTH($H32)+$G32*9,1),AO$3=DATE(YEAR($H32),MONTH($H32)+$G32*10,1)),$F32*тех!BC$10*тех!BC$6,)</f>
        <v>0</v>
      </c>
      <c r="AP32" s="64">
        <f>IF(OR(AP$3=DATE(YEAR($H32),MONTH($H32)+$G32,1),AP$3=DATE(YEAR($H32),MONTH($H32)+$G32*2,1),AP$3=DATE(YEAR($H32),MONTH($H32)+$G32*3,1),AP$3=DATE(YEAR($H32),MONTH($H32)+$G32*4,1),AP$3=DATE(YEAR($H32),MONTH($H32)+$G32*5,1),AP$3=DATE(YEAR($H32),MONTH($H32)+$G32*6,1),AP$3=DATE(YEAR($H32),MONTH($H32)+$G32*7,1),AP$3=DATE(YEAR($H32),MONTH($H32)+$G32*8,1),AP$3=DATE(YEAR($H32),MONTH($H32)+$G32*9,1),AP$3=DATE(YEAR($H32),MONTH($H32)+$G32*10,1)),$F32*тех!BD$10*тех!BD$6,)</f>
        <v>0</v>
      </c>
      <c r="AQ32" s="64">
        <f>IF(OR(AQ$3=DATE(YEAR($H32),MONTH($H32)+$G32,1),AQ$3=DATE(YEAR($H32),MONTH($H32)+$G32*2,1),AQ$3=DATE(YEAR($H32),MONTH($H32)+$G32*3,1),AQ$3=DATE(YEAR($H32),MONTH($H32)+$G32*4,1),AQ$3=DATE(YEAR($H32),MONTH($H32)+$G32*5,1),AQ$3=DATE(YEAR($H32),MONTH($H32)+$G32*6,1),AQ$3=DATE(YEAR($H32),MONTH($H32)+$G32*7,1),AQ$3=DATE(YEAR($H32),MONTH($H32)+$G32*8,1),AQ$3=DATE(YEAR($H32),MONTH($H32)+$G32*9,1),AQ$3=DATE(YEAR($H32),MONTH($H32)+$G32*10,1)),$F32*тех!BE$10*тех!BE$6,)</f>
        <v>0</v>
      </c>
      <c r="AR32" s="64">
        <f>IF(OR(AR$3=DATE(YEAR($H32),MONTH($H32)+$G32,1),AR$3=DATE(YEAR($H32),MONTH($H32)+$G32*2,1),AR$3=DATE(YEAR($H32),MONTH($H32)+$G32*3,1),AR$3=DATE(YEAR($H32),MONTH($H32)+$G32*4,1),AR$3=DATE(YEAR($H32),MONTH($H32)+$G32*5,1),AR$3=DATE(YEAR($H32),MONTH($H32)+$G32*6,1),AR$3=DATE(YEAR($H32),MONTH($H32)+$G32*7,1),AR$3=DATE(YEAR($H32),MONTH($H32)+$G32*8,1),AR$3=DATE(YEAR($H32),MONTH($H32)+$G32*9,1),AR$3=DATE(YEAR($H32),MONTH($H32)+$G32*10,1)),$F32*тех!BF$10*тех!BF$6,)</f>
        <v>0</v>
      </c>
      <c r="AS32" s="64">
        <f>IF(OR(AS$3=DATE(YEAR($H32),MONTH($H32)+$G32,1),AS$3=DATE(YEAR($H32),MONTH($H32)+$G32*2,1),AS$3=DATE(YEAR($H32),MONTH($H32)+$G32*3,1),AS$3=DATE(YEAR($H32),MONTH($H32)+$G32*4,1),AS$3=DATE(YEAR($H32),MONTH($H32)+$G32*5,1),AS$3=DATE(YEAR($H32),MONTH($H32)+$G32*6,1),AS$3=DATE(YEAR($H32),MONTH($H32)+$G32*7,1),AS$3=DATE(YEAR($H32),MONTH($H32)+$G32*8,1),AS$3=DATE(YEAR($H32),MONTH($H32)+$G32*9,1),AS$3=DATE(YEAR($H32),MONTH($H32)+$G32*10,1)),$F32*тех!BG$10*тех!BG$6,)</f>
        <v>0</v>
      </c>
      <c r="AT32" s="64">
        <f>IF(OR(AT$3=DATE(YEAR($H32),MONTH($H32)+$G32,1),AT$3=DATE(YEAR($H32),MONTH($H32)+$G32*2,1),AT$3=DATE(YEAR($H32),MONTH($H32)+$G32*3,1),AT$3=DATE(YEAR($H32),MONTH($H32)+$G32*4,1),AT$3=DATE(YEAR($H32),MONTH($H32)+$G32*5,1),AT$3=DATE(YEAR($H32),MONTH($H32)+$G32*6,1),AT$3=DATE(YEAR($H32),MONTH($H32)+$G32*7,1),AT$3=DATE(YEAR($H32),MONTH($H32)+$G32*8,1),AT$3=DATE(YEAR($H32),MONTH($H32)+$G32*9,1),AT$3=DATE(YEAR($H32),MONTH($H32)+$G32*10,1)),$F32*тех!BH$10*тех!BH$6,)</f>
        <v>0</v>
      </c>
      <c r="AU32" s="64">
        <f>IF(OR(AU$3=DATE(YEAR($H32),MONTH($H32)+$G32,1),AU$3=DATE(YEAR($H32),MONTH($H32)+$G32*2,1),AU$3=DATE(YEAR($H32),MONTH($H32)+$G32*3,1),AU$3=DATE(YEAR($H32),MONTH($H32)+$G32*4,1),AU$3=DATE(YEAR($H32),MONTH($H32)+$G32*5,1),AU$3=DATE(YEAR($H32),MONTH($H32)+$G32*6,1),AU$3=DATE(YEAR($H32),MONTH($H32)+$G32*7,1),AU$3=DATE(YEAR($H32),MONTH($H32)+$G32*8,1),AU$3=DATE(YEAR($H32),MONTH($H32)+$G32*9,1),AU$3=DATE(YEAR($H32),MONTH($H32)+$G32*10,1)),$F32*тех!BI$10*тех!BI$6,)</f>
        <v>0</v>
      </c>
      <c r="AV32" s="64">
        <f>IF(OR(AV$3=DATE(YEAR($H32),MONTH($H32)+$G32,1),AV$3=DATE(YEAR($H32),MONTH($H32)+$G32*2,1),AV$3=DATE(YEAR($H32),MONTH($H32)+$G32*3,1),AV$3=DATE(YEAR($H32),MONTH($H32)+$G32*4,1),AV$3=DATE(YEAR($H32),MONTH($H32)+$G32*5,1),AV$3=DATE(YEAR($H32),MONTH($H32)+$G32*6,1),AV$3=DATE(YEAR($H32),MONTH($H32)+$G32*7,1),AV$3=DATE(YEAR($H32),MONTH($H32)+$G32*8,1),AV$3=DATE(YEAR($H32),MONTH($H32)+$G32*9,1),AV$3=DATE(YEAR($H32),MONTH($H32)+$G32*10,1)),$F32*тех!BJ$10*тех!BJ$6,)</f>
        <v>0</v>
      </c>
      <c r="AW32" s="64">
        <f>IF(OR(AW$3=DATE(YEAR($H32),MONTH($H32)+$G32,1),AW$3=DATE(YEAR($H32),MONTH($H32)+$G32*2,1),AW$3=DATE(YEAR($H32),MONTH($H32)+$G32*3,1),AW$3=DATE(YEAR($H32),MONTH($H32)+$G32*4,1),AW$3=DATE(YEAR($H32),MONTH($H32)+$G32*5,1),AW$3=DATE(YEAR($H32),MONTH($H32)+$G32*6,1),AW$3=DATE(YEAR($H32),MONTH($H32)+$G32*7,1),AW$3=DATE(YEAR($H32),MONTH($H32)+$G32*8,1),AW$3=DATE(YEAR($H32),MONTH($H32)+$G32*9,1),AW$3=DATE(YEAR($H32),MONTH($H32)+$G32*10,1)),$F32*тех!BK$10*тех!BK$6,)</f>
        <v>0</v>
      </c>
      <c r="AX32" s="64">
        <f>IF(OR(AX$3=DATE(YEAR($H32),MONTH($H32)+$G32,1),AX$3=DATE(YEAR($H32),MONTH($H32)+$G32*2,1),AX$3=DATE(YEAR($H32),MONTH($H32)+$G32*3,1),AX$3=DATE(YEAR($H32),MONTH($H32)+$G32*4,1),AX$3=DATE(YEAR($H32),MONTH($H32)+$G32*5,1),AX$3=DATE(YEAR($H32),MONTH($H32)+$G32*6,1),AX$3=DATE(YEAR($H32),MONTH($H32)+$G32*7,1),AX$3=DATE(YEAR($H32),MONTH($H32)+$G32*8,1),AX$3=DATE(YEAR($H32),MONTH($H32)+$G32*9,1),AX$3=DATE(YEAR($H32),MONTH($H32)+$G32*10,1)),$F32*тех!BL$10*тех!BL$6,)</f>
        <v>0</v>
      </c>
      <c r="AY32" s="64">
        <f>IF(OR(AY$3=DATE(YEAR($H32),MONTH($H32)+$G32,1),AY$3=DATE(YEAR($H32),MONTH($H32)+$G32*2,1),AY$3=DATE(YEAR($H32),MONTH($H32)+$G32*3,1),AY$3=DATE(YEAR($H32),MONTH($H32)+$G32*4,1),AY$3=DATE(YEAR($H32),MONTH($H32)+$G32*5,1),AY$3=DATE(YEAR($H32),MONTH($H32)+$G32*6,1),AY$3=DATE(YEAR($H32),MONTH($H32)+$G32*7,1),AY$3=DATE(YEAR($H32),MONTH($H32)+$G32*8,1),AY$3=DATE(YEAR($H32),MONTH($H32)+$G32*9,1),AY$3=DATE(YEAR($H32),MONTH($H32)+$G32*10,1)),$F32*тех!BM$10*тех!BM$6,)</f>
        <v>0</v>
      </c>
      <c r="AZ32" s="64">
        <f>IF(OR(AZ$3=DATE(YEAR($H32),MONTH($H32)+$G32,1),AZ$3=DATE(YEAR($H32),MONTH($H32)+$G32*2,1),AZ$3=DATE(YEAR($H32),MONTH($H32)+$G32*3,1),AZ$3=DATE(YEAR($H32),MONTH($H32)+$G32*4,1),AZ$3=DATE(YEAR($H32),MONTH($H32)+$G32*5,1),AZ$3=DATE(YEAR($H32),MONTH($H32)+$G32*6,1),AZ$3=DATE(YEAR($H32),MONTH($H32)+$G32*7,1),AZ$3=DATE(YEAR($H32),MONTH($H32)+$G32*8,1),AZ$3=DATE(YEAR($H32),MONTH($H32)+$G32*9,1),AZ$3=DATE(YEAR($H32),MONTH($H32)+$G32*10,1)),$F32*тех!BN$10*тех!BN$6,)</f>
        <v>0</v>
      </c>
      <c r="BA32" s="64">
        <f>IF(OR(BA$3=DATE(YEAR($H32),MONTH($H32)+$G32,1),BA$3=DATE(YEAR($H32),MONTH($H32)+$G32*2,1),BA$3=DATE(YEAR($H32),MONTH($H32)+$G32*3,1),BA$3=DATE(YEAR($H32),MONTH($H32)+$G32*4,1),BA$3=DATE(YEAR($H32),MONTH($H32)+$G32*5,1),BA$3=DATE(YEAR($H32),MONTH($H32)+$G32*6,1),BA$3=DATE(YEAR($H32),MONTH($H32)+$G32*7,1),BA$3=DATE(YEAR($H32),MONTH($H32)+$G32*8,1),BA$3=DATE(YEAR($H32),MONTH($H32)+$G32*9,1),BA$3=DATE(YEAR($H32),MONTH($H32)+$G32*10,1)),$F32*тех!BO$10*тех!BO$6,)</f>
        <v>0</v>
      </c>
      <c r="BB32" s="64">
        <f>IF(OR(BB$3=DATE(YEAR($H32),MONTH($H32)+$G32,1),BB$3=DATE(YEAR($H32),MONTH($H32)+$G32*2,1),BB$3=DATE(YEAR($H32),MONTH($H32)+$G32*3,1),BB$3=DATE(YEAR($H32),MONTH($H32)+$G32*4,1),BB$3=DATE(YEAR($H32),MONTH($H32)+$G32*5,1),BB$3=DATE(YEAR($H32),MONTH($H32)+$G32*6,1),BB$3=DATE(YEAR($H32),MONTH($H32)+$G32*7,1),BB$3=DATE(YEAR($H32),MONTH($H32)+$G32*8,1),BB$3=DATE(YEAR($H32),MONTH($H32)+$G32*9,1),BB$3=DATE(YEAR($H32),MONTH($H32)+$G32*10,1)),$F32*тех!BP$10*тех!BP$6,)</f>
        <v>0</v>
      </c>
      <c r="BC32" s="64">
        <f>IF(OR(BC$3=DATE(YEAR($H32),MONTH($H32)+$G32,1),BC$3=DATE(YEAR($H32),MONTH($H32)+$G32*2,1),BC$3=DATE(YEAR($H32),MONTH($H32)+$G32*3,1),BC$3=DATE(YEAR($H32),MONTH($H32)+$G32*4,1),BC$3=DATE(YEAR($H32),MONTH($H32)+$G32*5,1),BC$3=DATE(YEAR($H32),MONTH($H32)+$G32*6,1),BC$3=DATE(YEAR($H32),MONTH($H32)+$G32*7,1),BC$3=DATE(YEAR($H32),MONTH($H32)+$G32*8,1),BC$3=DATE(YEAR($H32),MONTH($H32)+$G32*9,1),BC$3=DATE(YEAR($H32),MONTH($H32)+$G32*10,1)),$F32*тех!BQ$10*тех!BQ$6,)</f>
        <v>0</v>
      </c>
      <c r="BD32" s="64">
        <f>IF(OR(BD$3=DATE(YEAR($H32),MONTH($H32)+$G32,1),BD$3=DATE(YEAR($H32),MONTH($H32)+$G32*2,1),BD$3=DATE(YEAR($H32),MONTH($H32)+$G32*3,1),BD$3=DATE(YEAR($H32),MONTH($H32)+$G32*4,1),BD$3=DATE(YEAR($H32),MONTH($H32)+$G32*5,1),BD$3=DATE(YEAR($H32),MONTH($H32)+$G32*6,1),BD$3=DATE(YEAR($H32),MONTH($H32)+$G32*7,1),BD$3=DATE(YEAR($H32),MONTH($H32)+$G32*8,1),BD$3=DATE(YEAR($H32),MONTH($H32)+$G32*9,1),BD$3=DATE(YEAR($H32),MONTH($H32)+$G32*10,1)),$F32*тех!BR$10*тех!BR$6,)</f>
        <v>0</v>
      </c>
      <c r="BE32" s="64">
        <f>IF(OR(BE$3=DATE(YEAR($H32),MONTH($H32)+$G32,1),BE$3=DATE(YEAR($H32),MONTH($H32)+$G32*2,1),BE$3=DATE(YEAR($H32),MONTH($H32)+$G32*3,1),BE$3=DATE(YEAR($H32),MONTH($H32)+$G32*4,1),BE$3=DATE(YEAR($H32),MONTH($H32)+$G32*5,1),BE$3=DATE(YEAR($H32),MONTH($H32)+$G32*6,1),BE$3=DATE(YEAR($H32),MONTH($H32)+$G32*7,1),BE$3=DATE(YEAR($H32),MONTH($H32)+$G32*8,1),BE$3=DATE(YEAR($H32),MONTH($H32)+$G32*9,1),BE$3=DATE(YEAR($H32),MONTH($H32)+$G32*10,1)),$F32*тех!BS$10*тех!BS$6,)</f>
        <v>0</v>
      </c>
      <c r="BF32" s="64">
        <f>IF(OR(BF$3=DATE(YEAR($H32),MONTH($H32)+$G32,1),BF$3=DATE(YEAR($H32),MONTH($H32)+$G32*2,1),BF$3=DATE(YEAR($H32),MONTH($H32)+$G32*3,1),BF$3=DATE(YEAR($H32),MONTH($H32)+$G32*4,1),BF$3=DATE(YEAR($H32),MONTH($H32)+$G32*5,1),BF$3=DATE(YEAR($H32),MONTH($H32)+$G32*6,1),BF$3=DATE(YEAR($H32),MONTH($H32)+$G32*7,1),BF$3=DATE(YEAR($H32),MONTH($H32)+$G32*8,1),BF$3=DATE(YEAR($H32),MONTH($H32)+$G32*9,1),BF$3=DATE(YEAR($H32),MONTH($H32)+$G32*10,1)),$F32*тех!BT$10*тех!BT$6,)</f>
        <v>0</v>
      </c>
      <c r="BG32" s="64">
        <f>IF(OR(BG$3=DATE(YEAR($H32),MONTH($H32)+$G32,1),BG$3=DATE(YEAR($H32),MONTH($H32)+$G32*2,1),BG$3=DATE(YEAR($H32),MONTH($H32)+$G32*3,1),BG$3=DATE(YEAR($H32),MONTH($H32)+$G32*4,1),BG$3=DATE(YEAR($H32),MONTH($H32)+$G32*5,1),BG$3=DATE(YEAR($H32),MONTH($H32)+$G32*6,1),BG$3=DATE(YEAR($H32),MONTH($H32)+$G32*7,1),BG$3=DATE(YEAR($H32),MONTH($H32)+$G32*8,1),BG$3=DATE(YEAR($H32),MONTH($H32)+$G32*9,1),BG$3=DATE(YEAR($H32),MONTH($H32)+$G32*10,1)),$F32*тех!BU$10*тех!BU$6,)</f>
        <v>0</v>
      </c>
      <c r="BH32" s="64">
        <f>IF(OR(BH$3=DATE(YEAR($H32),MONTH($H32)+$G32,1),BH$3=DATE(YEAR($H32),MONTH($H32)+$G32*2,1),BH$3=DATE(YEAR($H32),MONTH($H32)+$G32*3,1),BH$3=DATE(YEAR($H32),MONTH($H32)+$G32*4,1),BH$3=DATE(YEAR($H32),MONTH($H32)+$G32*5,1),BH$3=DATE(YEAR($H32),MONTH($H32)+$G32*6,1),BH$3=DATE(YEAR($H32),MONTH($H32)+$G32*7,1),BH$3=DATE(YEAR($H32),MONTH($H32)+$G32*8,1),BH$3=DATE(YEAR($H32),MONTH($H32)+$G32*9,1),BH$3=DATE(YEAR($H32),MONTH($H32)+$G32*10,1)),$F32*тех!BV$10*тех!BV$6,)</f>
        <v>0</v>
      </c>
      <c r="BI32" s="64">
        <f>IF(OR(BI$3=DATE(YEAR($H32),MONTH($H32)+$G32,1),BI$3=DATE(YEAR($H32),MONTH($H32)+$G32*2,1),BI$3=DATE(YEAR($H32),MONTH($H32)+$G32*3,1),BI$3=DATE(YEAR($H32),MONTH($H32)+$G32*4,1),BI$3=DATE(YEAR($H32),MONTH($H32)+$G32*5,1),BI$3=DATE(YEAR($H32),MONTH($H32)+$G32*6,1),BI$3=DATE(YEAR($H32),MONTH($H32)+$G32*7,1),BI$3=DATE(YEAR($H32),MONTH($H32)+$G32*8,1),BI$3=DATE(YEAR($H32),MONTH($H32)+$G32*9,1),BI$3=DATE(YEAR($H32),MONTH($H32)+$G32*10,1)),$F32*тех!BW$10*тех!BW$6,)</f>
        <v>0</v>
      </c>
      <c r="BJ32" s="64">
        <f>IF(OR(BJ$3=DATE(YEAR($H32),MONTH($H32)+$G32,1),BJ$3=DATE(YEAR($H32),MONTH($H32)+$G32*2,1),BJ$3=DATE(YEAR($H32),MONTH($H32)+$G32*3,1),BJ$3=DATE(YEAR($H32),MONTH($H32)+$G32*4,1),BJ$3=DATE(YEAR($H32),MONTH($H32)+$G32*5,1),BJ$3=DATE(YEAR($H32),MONTH($H32)+$G32*6,1),BJ$3=DATE(YEAR($H32),MONTH($H32)+$G32*7,1),BJ$3=DATE(YEAR($H32),MONTH($H32)+$G32*8,1),BJ$3=DATE(YEAR($H32),MONTH($H32)+$G32*9,1),BJ$3=DATE(YEAR($H32),MONTH($H32)+$G32*10,1)),$F32*тех!BX$10*тех!BX$6,)</f>
        <v>0</v>
      </c>
      <c r="BK32" s="64">
        <f>IF(OR(BK$3=DATE(YEAR($H32),MONTH($H32)+$G32,1),BK$3=DATE(YEAR($H32),MONTH($H32)+$G32*2,1),BK$3=DATE(YEAR($H32),MONTH($H32)+$G32*3,1),BK$3=DATE(YEAR($H32),MONTH($H32)+$G32*4,1),BK$3=DATE(YEAR($H32),MONTH($H32)+$G32*5,1),BK$3=DATE(YEAR($H32),MONTH($H32)+$G32*6,1),BK$3=DATE(YEAR($H32),MONTH($H32)+$G32*7,1),BK$3=DATE(YEAR($H32),MONTH($H32)+$G32*8,1),BK$3=DATE(YEAR($H32),MONTH($H32)+$G32*9,1),BK$3=DATE(YEAR($H32),MONTH($H32)+$G32*10,1)),$F32*тех!BY$10*тех!BY$6,)</f>
        <v>0</v>
      </c>
      <c r="BL32" s="64">
        <f>IF(OR(BL$3=DATE(YEAR($H32),MONTH($H32)+$G32,1),BL$3=DATE(YEAR($H32),MONTH($H32)+$G32*2,1),BL$3=DATE(YEAR($H32),MONTH($H32)+$G32*3,1),BL$3=DATE(YEAR($H32),MONTH($H32)+$G32*4,1),BL$3=DATE(YEAR($H32),MONTH($H32)+$G32*5,1),BL$3=DATE(YEAR($H32),MONTH($H32)+$G32*6,1),BL$3=DATE(YEAR($H32),MONTH($H32)+$G32*7,1),BL$3=DATE(YEAR($H32),MONTH($H32)+$G32*8,1),BL$3=DATE(YEAR($H32),MONTH($H32)+$G32*9,1),BL$3=DATE(YEAR($H32),MONTH($H32)+$G32*10,1)),$F32*тех!BZ$10*тех!BZ$6,)</f>
        <v>0</v>
      </c>
      <c r="BM32" s="64">
        <f>IF(OR(BM$3=DATE(YEAR($H32),MONTH($H32)+$G32,1),BM$3=DATE(YEAR($H32),MONTH($H32)+$G32*2,1),BM$3=DATE(YEAR($H32),MONTH($H32)+$G32*3,1),BM$3=DATE(YEAR($H32),MONTH($H32)+$G32*4,1),BM$3=DATE(YEAR($H32),MONTH($H32)+$G32*5,1),BM$3=DATE(YEAR($H32),MONTH($H32)+$G32*6,1),BM$3=DATE(YEAR($H32),MONTH($H32)+$G32*7,1),BM$3=DATE(YEAR($H32),MONTH($H32)+$G32*8,1),BM$3=DATE(YEAR($H32),MONTH($H32)+$G32*9,1),BM$3=DATE(YEAR($H32),MONTH($H32)+$G32*10,1)),$F32*тех!CA$10*тех!CA$6,)</f>
        <v>0</v>
      </c>
      <c r="BN32" s="64">
        <f>IF(OR(BN$3=DATE(YEAR($H32),MONTH($H32)+$G32,1),BN$3=DATE(YEAR($H32),MONTH($H32)+$G32*2,1),BN$3=DATE(YEAR($H32),MONTH($H32)+$G32*3,1),BN$3=DATE(YEAR($H32),MONTH($H32)+$G32*4,1),BN$3=DATE(YEAR($H32),MONTH($H32)+$G32*5,1),BN$3=DATE(YEAR($H32),MONTH($H32)+$G32*6,1),BN$3=DATE(YEAR($H32),MONTH($H32)+$G32*7,1),BN$3=DATE(YEAR($H32),MONTH($H32)+$G32*8,1),BN$3=DATE(YEAR($H32),MONTH($H32)+$G32*9,1),BN$3=DATE(YEAR($H32),MONTH($H32)+$G32*10,1)),$F32*тех!CB$10*тех!CB$6,)</f>
        <v>0</v>
      </c>
      <c r="BO32" s="64">
        <f>IF(OR(BO$3=DATE(YEAR($H32),MONTH($H32)+$G32,1),BO$3=DATE(YEAR($H32),MONTH($H32)+$G32*2,1),BO$3=DATE(YEAR($H32),MONTH($H32)+$G32*3,1),BO$3=DATE(YEAR($H32),MONTH($H32)+$G32*4,1),BO$3=DATE(YEAR($H32),MONTH($H32)+$G32*5,1),BO$3=DATE(YEAR($H32),MONTH($H32)+$G32*6,1),BO$3=DATE(YEAR($H32),MONTH($H32)+$G32*7,1),BO$3=DATE(YEAR($H32),MONTH($H32)+$G32*8,1),BO$3=DATE(YEAR($H32),MONTH($H32)+$G32*9,1),BO$3=DATE(YEAR($H32),MONTH($H32)+$G32*10,1)),$F32*тех!CC$10*тех!CC$6,)</f>
        <v>0</v>
      </c>
      <c r="BP32" s="64">
        <f>IF(OR(BP$3=DATE(YEAR($H32),MONTH($H32)+$G32,1),BP$3=DATE(YEAR($H32),MONTH($H32)+$G32*2,1),BP$3=DATE(YEAR($H32),MONTH($H32)+$G32*3,1),BP$3=DATE(YEAR($H32),MONTH($H32)+$G32*4,1),BP$3=DATE(YEAR($H32),MONTH($H32)+$G32*5,1),BP$3=DATE(YEAR($H32),MONTH($H32)+$G32*6,1),BP$3=DATE(YEAR($H32),MONTH($H32)+$G32*7,1),BP$3=DATE(YEAR($H32),MONTH($H32)+$G32*8,1),BP$3=DATE(YEAR($H32),MONTH($H32)+$G32*9,1),BP$3=DATE(YEAR($H32),MONTH($H32)+$G32*10,1)),$F32*тех!CD$10*тех!CD$6,)</f>
        <v>0</v>
      </c>
      <c r="BQ32" s="64">
        <f>IF(OR(BQ$3=DATE(YEAR($H32),MONTH($H32)+$G32,1),BQ$3=DATE(YEAR($H32),MONTH($H32)+$G32*2,1),BQ$3=DATE(YEAR($H32),MONTH($H32)+$G32*3,1),BQ$3=DATE(YEAR($H32),MONTH($H32)+$G32*4,1),BQ$3=DATE(YEAR($H32),MONTH($H32)+$G32*5,1),BQ$3=DATE(YEAR($H32),MONTH($H32)+$G32*6,1),BQ$3=DATE(YEAR($H32),MONTH($H32)+$G32*7,1),BQ$3=DATE(YEAR($H32),MONTH($H32)+$G32*8,1),BQ$3=DATE(YEAR($H32),MONTH($H32)+$G32*9,1),BQ$3=DATE(YEAR($H32),MONTH($H32)+$G32*10,1)),$F32*тех!CE$10*тех!CE$6,)</f>
        <v>0</v>
      </c>
    </row>
    <row r="33" spans="2:69">
      <c r="B33" s="3">
        <v>27</v>
      </c>
      <c r="C33" s="19" t="s">
        <v>712</v>
      </c>
      <c r="D33" s="23">
        <v>2365</v>
      </c>
      <c r="E33" s="19"/>
      <c r="F33" s="76">
        <f t="shared" si="1"/>
        <v>0</v>
      </c>
      <c r="G33" s="19">
        <v>12</v>
      </c>
      <c r="H33" s="20">
        <f>Параметры!$C$11</f>
        <v>42370</v>
      </c>
      <c r="J33" s="76">
        <f>IF($H33=J$3,$F33,)*тех!X$6</f>
        <v>0</v>
      </c>
      <c r="K33" s="76">
        <f>IF($H33=K$3,$F33,)*тех!Y$6</f>
        <v>0</v>
      </c>
      <c r="L33" s="76">
        <f>IF($H33=L$3,$F33,)*тех!Z$6</f>
        <v>0</v>
      </c>
      <c r="M33" s="76">
        <f>IF($H33=M$3,$F33,)*тех!AA$6</f>
        <v>0</v>
      </c>
      <c r="N33" s="76">
        <f>IF($H33=N$3,$F33,)*тех!AB$6</f>
        <v>0</v>
      </c>
      <c r="O33" s="76">
        <f>IF($H33=O$3,$F33,)*тех!AC$6</f>
        <v>0</v>
      </c>
      <c r="P33" s="64">
        <f>IF(OR(P$3=DATE(YEAR($H33),MONTH($H33)+$G33,1),P$3=DATE(YEAR($H33),MONTH($H33)+$G33*2,1),P$3=DATE(YEAR($H33),MONTH($H33)+$G33*3,1),P$3=DATE(YEAR($H33),MONTH($H33)+$G33*4,1),P$3=DATE(YEAR($H33),MONTH($H33)+$G33*5,1),P$3=DATE(YEAR($H33),MONTH($H33)+$G33*6,1),P$3=DATE(YEAR($H33),MONTH($H33)+$G33*7,1),P$3=DATE(YEAR($H33),MONTH($H33)+$G33*8,1),P$3=DATE(YEAR($H33),MONTH($H33)+$G33*9,1),P$3=DATE(YEAR($H33),MONTH($H33)+$G33*10,1)),$F33*тех!AD$10*тех!AD$6,)</f>
        <v>0</v>
      </c>
      <c r="Q33" s="64">
        <f>IF(OR(Q$3=DATE(YEAR($H33),MONTH($H33)+$G33,1),Q$3=DATE(YEAR($H33),MONTH($H33)+$G33*2,1),Q$3=DATE(YEAR($H33),MONTH($H33)+$G33*3,1),Q$3=DATE(YEAR($H33),MONTH($H33)+$G33*4,1),Q$3=DATE(YEAR($H33),MONTH($H33)+$G33*5,1),Q$3=DATE(YEAR($H33),MONTH($H33)+$G33*6,1),Q$3=DATE(YEAR($H33),MONTH($H33)+$G33*7,1),Q$3=DATE(YEAR($H33),MONTH($H33)+$G33*8,1),Q$3=DATE(YEAR($H33),MONTH($H33)+$G33*9,1),Q$3=DATE(YEAR($H33),MONTH($H33)+$G33*10,1)),$F33*тех!AE$10*тех!AE$6,)</f>
        <v>0</v>
      </c>
      <c r="R33" s="64">
        <f>IF(OR(R$3=DATE(YEAR($H33),MONTH($H33)+$G33,1),R$3=DATE(YEAR($H33),MONTH($H33)+$G33*2,1),R$3=DATE(YEAR($H33),MONTH($H33)+$G33*3,1),R$3=DATE(YEAR($H33),MONTH($H33)+$G33*4,1),R$3=DATE(YEAR($H33),MONTH($H33)+$G33*5,1),R$3=DATE(YEAR($H33),MONTH($H33)+$G33*6,1),R$3=DATE(YEAR($H33),MONTH($H33)+$G33*7,1),R$3=DATE(YEAR($H33),MONTH($H33)+$G33*8,1),R$3=DATE(YEAR($H33),MONTH($H33)+$G33*9,1),R$3=DATE(YEAR($H33),MONTH($H33)+$G33*10,1)),$F33*тех!AF$10*тех!AF$6,)</f>
        <v>0</v>
      </c>
      <c r="S33" s="64">
        <f>IF(OR(S$3=DATE(YEAR($H33),MONTH($H33)+$G33,1),S$3=DATE(YEAR($H33),MONTH($H33)+$G33*2,1),S$3=DATE(YEAR($H33),MONTH($H33)+$G33*3,1),S$3=DATE(YEAR($H33),MONTH($H33)+$G33*4,1),S$3=DATE(YEAR($H33),MONTH($H33)+$G33*5,1),S$3=DATE(YEAR($H33),MONTH($H33)+$G33*6,1),S$3=DATE(YEAR($H33),MONTH($H33)+$G33*7,1),S$3=DATE(YEAR($H33),MONTH($H33)+$G33*8,1),S$3=DATE(YEAR($H33),MONTH($H33)+$G33*9,1),S$3=DATE(YEAR($H33),MONTH($H33)+$G33*10,1)),$F33*тех!AG$10*тех!AG$6,)</f>
        <v>0</v>
      </c>
      <c r="T33" s="64">
        <f>IF(OR(T$3=DATE(YEAR($H33),MONTH($H33)+$G33,1),T$3=DATE(YEAR($H33),MONTH($H33)+$G33*2,1),T$3=DATE(YEAR($H33),MONTH($H33)+$G33*3,1),T$3=DATE(YEAR($H33),MONTH($H33)+$G33*4,1),T$3=DATE(YEAR($H33),MONTH($H33)+$G33*5,1),T$3=DATE(YEAR($H33),MONTH($H33)+$G33*6,1),T$3=DATE(YEAR($H33),MONTH($H33)+$G33*7,1),T$3=DATE(YEAR($H33),MONTH($H33)+$G33*8,1),T$3=DATE(YEAR($H33),MONTH($H33)+$G33*9,1),T$3=DATE(YEAR($H33),MONTH($H33)+$G33*10,1)),$F33*тех!AH$10*тех!AH$6,)</f>
        <v>0</v>
      </c>
      <c r="U33" s="64">
        <f>IF(OR(U$3=DATE(YEAR($H33),MONTH($H33)+$G33,1),U$3=DATE(YEAR($H33),MONTH($H33)+$G33*2,1),U$3=DATE(YEAR($H33),MONTH($H33)+$G33*3,1),U$3=DATE(YEAR($H33),MONTH($H33)+$G33*4,1),U$3=DATE(YEAR($H33),MONTH($H33)+$G33*5,1),U$3=DATE(YEAR($H33),MONTH($H33)+$G33*6,1),U$3=DATE(YEAR($H33),MONTH($H33)+$G33*7,1),U$3=DATE(YEAR($H33),MONTH($H33)+$G33*8,1),U$3=DATE(YEAR($H33),MONTH($H33)+$G33*9,1),U$3=DATE(YEAR($H33),MONTH($H33)+$G33*10,1)),$F33*тех!AI$10*тех!AI$6,)</f>
        <v>0</v>
      </c>
      <c r="V33" s="64">
        <f>IF(OR(V$3=DATE(YEAR($H33),MONTH($H33)+$G33,1),V$3=DATE(YEAR($H33),MONTH($H33)+$G33*2,1),V$3=DATE(YEAR($H33),MONTH($H33)+$G33*3,1),V$3=DATE(YEAR($H33),MONTH($H33)+$G33*4,1),V$3=DATE(YEAR($H33),MONTH($H33)+$G33*5,1),V$3=DATE(YEAR($H33),MONTH($H33)+$G33*6,1),V$3=DATE(YEAR($H33),MONTH($H33)+$G33*7,1),V$3=DATE(YEAR($H33),MONTH($H33)+$G33*8,1),V$3=DATE(YEAR($H33),MONTH($H33)+$G33*9,1),V$3=DATE(YEAR($H33),MONTH($H33)+$G33*10,1)),$F33*тех!AJ$10*тех!AJ$6,)</f>
        <v>0</v>
      </c>
      <c r="W33" s="64">
        <f>IF(OR(W$3=DATE(YEAR($H33),MONTH($H33)+$G33,1),W$3=DATE(YEAR($H33),MONTH($H33)+$G33*2,1),W$3=DATE(YEAR($H33),MONTH($H33)+$G33*3,1),W$3=DATE(YEAR($H33),MONTH($H33)+$G33*4,1),W$3=DATE(YEAR($H33),MONTH($H33)+$G33*5,1),W$3=DATE(YEAR($H33),MONTH($H33)+$G33*6,1),W$3=DATE(YEAR($H33),MONTH($H33)+$G33*7,1),W$3=DATE(YEAR($H33),MONTH($H33)+$G33*8,1),W$3=DATE(YEAR($H33),MONTH($H33)+$G33*9,1),W$3=DATE(YEAR($H33),MONTH($H33)+$G33*10,1)),$F33*тех!AK$10*тех!AK$6,)</f>
        <v>0</v>
      </c>
      <c r="X33" s="64">
        <f>IF(OR(X$3=DATE(YEAR($H33),MONTH($H33)+$G33,1),X$3=DATE(YEAR($H33),MONTH($H33)+$G33*2,1),X$3=DATE(YEAR($H33),MONTH($H33)+$G33*3,1),X$3=DATE(YEAR($H33),MONTH($H33)+$G33*4,1),X$3=DATE(YEAR($H33),MONTH($H33)+$G33*5,1),X$3=DATE(YEAR($H33),MONTH($H33)+$G33*6,1),X$3=DATE(YEAR($H33),MONTH($H33)+$G33*7,1),X$3=DATE(YEAR($H33),MONTH($H33)+$G33*8,1),X$3=DATE(YEAR($H33),MONTH($H33)+$G33*9,1),X$3=DATE(YEAR($H33),MONTH($H33)+$G33*10,1)),$F33*тех!AL$10*тех!AL$6,)</f>
        <v>0</v>
      </c>
      <c r="Y33" s="64">
        <f>IF(OR(Y$3=DATE(YEAR($H33),MONTH($H33)+$G33,1),Y$3=DATE(YEAR($H33),MONTH($H33)+$G33*2,1),Y$3=DATE(YEAR($H33),MONTH($H33)+$G33*3,1),Y$3=DATE(YEAR($H33),MONTH($H33)+$G33*4,1),Y$3=DATE(YEAR($H33),MONTH($H33)+$G33*5,1),Y$3=DATE(YEAR($H33),MONTH($H33)+$G33*6,1),Y$3=DATE(YEAR($H33),MONTH($H33)+$G33*7,1),Y$3=DATE(YEAR($H33),MONTH($H33)+$G33*8,1),Y$3=DATE(YEAR($H33),MONTH($H33)+$G33*9,1),Y$3=DATE(YEAR($H33),MONTH($H33)+$G33*10,1)),$F33*тех!AM$10*тех!AM$6,)</f>
        <v>0</v>
      </c>
      <c r="Z33" s="64">
        <f>IF(OR(Z$3=DATE(YEAR($H33),MONTH($H33)+$G33,1),Z$3=DATE(YEAR($H33),MONTH($H33)+$G33*2,1),Z$3=DATE(YEAR($H33),MONTH($H33)+$G33*3,1),Z$3=DATE(YEAR($H33),MONTH($H33)+$G33*4,1),Z$3=DATE(YEAR($H33),MONTH($H33)+$G33*5,1),Z$3=DATE(YEAR($H33),MONTH($H33)+$G33*6,1),Z$3=DATE(YEAR($H33),MONTH($H33)+$G33*7,1),Z$3=DATE(YEAR($H33),MONTH($H33)+$G33*8,1),Z$3=DATE(YEAR($H33),MONTH($H33)+$G33*9,1),Z$3=DATE(YEAR($H33),MONTH($H33)+$G33*10,1)),$F33*тех!AN$10*тех!AN$6,)</f>
        <v>0</v>
      </c>
      <c r="AA33" s="64">
        <f>IF(OR(AA$3=DATE(YEAR($H33),MONTH($H33)+$G33,1),AA$3=DATE(YEAR($H33),MONTH($H33)+$G33*2,1),AA$3=DATE(YEAR($H33),MONTH($H33)+$G33*3,1),AA$3=DATE(YEAR($H33),MONTH($H33)+$G33*4,1),AA$3=DATE(YEAR($H33),MONTH($H33)+$G33*5,1),AA$3=DATE(YEAR($H33),MONTH($H33)+$G33*6,1),AA$3=DATE(YEAR($H33),MONTH($H33)+$G33*7,1),AA$3=DATE(YEAR($H33),MONTH($H33)+$G33*8,1),AA$3=DATE(YEAR($H33),MONTH($H33)+$G33*9,1),AA$3=DATE(YEAR($H33),MONTH($H33)+$G33*10,1)),$F33*тех!AO$10*тех!AO$6,)</f>
        <v>0</v>
      </c>
      <c r="AB33" s="64">
        <f>IF(OR(AB$3=DATE(YEAR($H33),MONTH($H33)+$G33,1),AB$3=DATE(YEAR($H33),MONTH($H33)+$G33*2,1),AB$3=DATE(YEAR($H33),MONTH($H33)+$G33*3,1),AB$3=DATE(YEAR($H33),MONTH($H33)+$G33*4,1),AB$3=DATE(YEAR($H33),MONTH($H33)+$G33*5,1),AB$3=DATE(YEAR($H33),MONTH($H33)+$G33*6,1),AB$3=DATE(YEAR($H33),MONTH($H33)+$G33*7,1),AB$3=DATE(YEAR($H33),MONTH($H33)+$G33*8,1),AB$3=DATE(YEAR($H33),MONTH($H33)+$G33*9,1),AB$3=DATE(YEAR($H33),MONTH($H33)+$G33*10,1)),$F33*тех!AP$10*тех!AP$6,)</f>
        <v>0</v>
      </c>
      <c r="AC33" s="64">
        <f>IF(OR(AC$3=DATE(YEAR($H33),MONTH($H33)+$G33,1),AC$3=DATE(YEAR($H33),MONTH($H33)+$G33*2,1),AC$3=DATE(YEAR($H33),MONTH($H33)+$G33*3,1),AC$3=DATE(YEAR($H33),MONTH($H33)+$G33*4,1),AC$3=DATE(YEAR($H33),MONTH($H33)+$G33*5,1),AC$3=DATE(YEAR($H33),MONTH($H33)+$G33*6,1),AC$3=DATE(YEAR($H33),MONTH($H33)+$G33*7,1),AC$3=DATE(YEAR($H33),MONTH($H33)+$G33*8,1),AC$3=DATE(YEAR($H33),MONTH($H33)+$G33*9,1),AC$3=DATE(YEAR($H33),MONTH($H33)+$G33*10,1)),$F33*тех!AQ$10*тех!AQ$6,)</f>
        <v>0</v>
      </c>
      <c r="AD33" s="64">
        <f>IF(OR(AD$3=DATE(YEAR($H33),MONTH($H33)+$G33,1),AD$3=DATE(YEAR($H33),MONTH($H33)+$G33*2,1),AD$3=DATE(YEAR($H33),MONTH($H33)+$G33*3,1),AD$3=DATE(YEAR($H33),MONTH($H33)+$G33*4,1),AD$3=DATE(YEAR($H33),MONTH($H33)+$G33*5,1),AD$3=DATE(YEAR($H33),MONTH($H33)+$G33*6,1),AD$3=DATE(YEAR($H33),MONTH($H33)+$G33*7,1),AD$3=DATE(YEAR($H33),MONTH($H33)+$G33*8,1),AD$3=DATE(YEAR($H33),MONTH($H33)+$G33*9,1),AD$3=DATE(YEAR($H33),MONTH($H33)+$G33*10,1)),$F33*тех!AR$10*тех!AR$6,)</f>
        <v>0</v>
      </c>
      <c r="AE33" s="64">
        <f>IF(OR(AE$3=DATE(YEAR($H33),MONTH($H33)+$G33,1),AE$3=DATE(YEAR($H33),MONTH($H33)+$G33*2,1),AE$3=DATE(YEAR($H33),MONTH($H33)+$G33*3,1),AE$3=DATE(YEAR($H33),MONTH($H33)+$G33*4,1),AE$3=DATE(YEAR($H33),MONTH($H33)+$G33*5,1),AE$3=DATE(YEAR($H33),MONTH($H33)+$G33*6,1),AE$3=DATE(YEAR($H33),MONTH($H33)+$G33*7,1),AE$3=DATE(YEAR($H33),MONTH($H33)+$G33*8,1),AE$3=DATE(YEAR($H33),MONTH($H33)+$G33*9,1),AE$3=DATE(YEAR($H33),MONTH($H33)+$G33*10,1)),$F33*тех!AS$10*тех!AS$6,)</f>
        <v>0</v>
      </c>
      <c r="AF33" s="64">
        <f>IF(OR(AF$3=DATE(YEAR($H33),MONTH($H33)+$G33,1),AF$3=DATE(YEAR($H33),MONTH($H33)+$G33*2,1),AF$3=DATE(YEAR($H33),MONTH($H33)+$G33*3,1),AF$3=DATE(YEAR($H33),MONTH($H33)+$G33*4,1),AF$3=DATE(YEAR($H33),MONTH($H33)+$G33*5,1),AF$3=DATE(YEAR($H33),MONTH($H33)+$G33*6,1),AF$3=DATE(YEAR($H33),MONTH($H33)+$G33*7,1),AF$3=DATE(YEAR($H33),MONTH($H33)+$G33*8,1),AF$3=DATE(YEAR($H33),MONTH($H33)+$G33*9,1),AF$3=DATE(YEAR($H33),MONTH($H33)+$G33*10,1)),$F33*тех!AT$10*тех!AT$6,)</f>
        <v>0</v>
      </c>
      <c r="AG33" s="64">
        <f>IF(OR(AG$3=DATE(YEAR($H33),MONTH($H33)+$G33,1),AG$3=DATE(YEAR($H33),MONTH($H33)+$G33*2,1),AG$3=DATE(YEAR($H33),MONTH($H33)+$G33*3,1),AG$3=DATE(YEAR($H33),MONTH($H33)+$G33*4,1),AG$3=DATE(YEAR($H33),MONTH($H33)+$G33*5,1),AG$3=DATE(YEAR($H33),MONTH($H33)+$G33*6,1),AG$3=DATE(YEAR($H33),MONTH($H33)+$G33*7,1),AG$3=DATE(YEAR($H33),MONTH($H33)+$G33*8,1),AG$3=DATE(YEAR($H33),MONTH($H33)+$G33*9,1),AG$3=DATE(YEAR($H33),MONTH($H33)+$G33*10,1)),$F33*тех!AU$10*тех!AU$6,)</f>
        <v>0</v>
      </c>
      <c r="AH33" s="64">
        <f>IF(OR(AH$3=DATE(YEAR($H33),MONTH($H33)+$G33,1),AH$3=DATE(YEAR($H33),MONTH($H33)+$G33*2,1),AH$3=DATE(YEAR($H33),MONTH($H33)+$G33*3,1),AH$3=DATE(YEAR($H33),MONTH($H33)+$G33*4,1),AH$3=DATE(YEAR($H33),MONTH($H33)+$G33*5,1),AH$3=DATE(YEAR($H33),MONTH($H33)+$G33*6,1),AH$3=DATE(YEAR($H33),MONTH($H33)+$G33*7,1),AH$3=DATE(YEAR($H33),MONTH($H33)+$G33*8,1),AH$3=DATE(YEAR($H33),MONTH($H33)+$G33*9,1),AH$3=DATE(YEAR($H33),MONTH($H33)+$G33*10,1)),$F33*тех!AV$10*тех!AV$6,)</f>
        <v>0</v>
      </c>
      <c r="AI33" s="64">
        <f>IF(OR(AI$3=DATE(YEAR($H33),MONTH($H33)+$G33,1),AI$3=DATE(YEAR($H33),MONTH($H33)+$G33*2,1),AI$3=DATE(YEAR($H33),MONTH($H33)+$G33*3,1),AI$3=DATE(YEAR($H33),MONTH($H33)+$G33*4,1),AI$3=DATE(YEAR($H33),MONTH($H33)+$G33*5,1),AI$3=DATE(YEAR($H33),MONTH($H33)+$G33*6,1),AI$3=DATE(YEAR($H33),MONTH($H33)+$G33*7,1),AI$3=DATE(YEAR($H33),MONTH($H33)+$G33*8,1),AI$3=DATE(YEAR($H33),MONTH($H33)+$G33*9,1),AI$3=DATE(YEAR($H33),MONTH($H33)+$G33*10,1)),$F33*тех!AW$10*тех!AW$6,)</f>
        <v>0</v>
      </c>
      <c r="AJ33" s="64">
        <f>IF(OR(AJ$3=DATE(YEAR($H33),MONTH($H33)+$G33,1),AJ$3=DATE(YEAR($H33),MONTH($H33)+$G33*2,1),AJ$3=DATE(YEAR($H33),MONTH($H33)+$G33*3,1),AJ$3=DATE(YEAR($H33),MONTH($H33)+$G33*4,1),AJ$3=DATE(YEAR($H33),MONTH($H33)+$G33*5,1),AJ$3=DATE(YEAR($H33),MONTH($H33)+$G33*6,1),AJ$3=DATE(YEAR($H33),MONTH($H33)+$G33*7,1),AJ$3=DATE(YEAR($H33),MONTH($H33)+$G33*8,1),AJ$3=DATE(YEAR($H33),MONTH($H33)+$G33*9,1),AJ$3=DATE(YEAR($H33),MONTH($H33)+$G33*10,1)),$F33*тех!AX$10*тех!AX$6,)</f>
        <v>0</v>
      </c>
      <c r="AK33" s="64">
        <f>IF(OR(AK$3=DATE(YEAR($H33),MONTH($H33)+$G33,1),AK$3=DATE(YEAR($H33),MONTH($H33)+$G33*2,1),AK$3=DATE(YEAR($H33),MONTH($H33)+$G33*3,1),AK$3=DATE(YEAR($H33),MONTH($H33)+$G33*4,1),AK$3=DATE(YEAR($H33),MONTH($H33)+$G33*5,1),AK$3=DATE(YEAR($H33),MONTH($H33)+$G33*6,1),AK$3=DATE(YEAR($H33),MONTH($H33)+$G33*7,1),AK$3=DATE(YEAR($H33),MONTH($H33)+$G33*8,1),AK$3=DATE(YEAR($H33),MONTH($H33)+$G33*9,1),AK$3=DATE(YEAR($H33),MONTH($H33)+$G33*10,1)),$F33*тех!AY$10*тех!AY$6,)</f>
        <v>0</v>
      </c>
      <c r="AL33" s="64">
        <f>IF(OR(AL$3=DATE(YEAR($H33),MONTH($H33)+$G33,1),AL$3=DATE(YEAR($H33),MONTH($H33)+$G33*2,1),AL$3=DATE(YEAR($H33),MONTH($H33)+$G33*3,1),AL$3=DATE(YEAR($H33),MONTH($H33)+$G33*4,1),AL$3=DATE(YEAR($H33),MONTH($H33)+$G33*5,1),AL$3=DATE(YEAR($H33),MONTH($H33)+$G33*6,1),AL$3=DATE(YEAR($H33),MONTH($H33)+$G33*7,1),AL$3=DATE(YEAR($H33),MONTH($H33)+$G33*8,1),AL$3=DATE(YEAR($H33),MONTH($H33)+$G33*9,1),AL$3=DATE(YEAR($H33),MONTH($H33)+$G33*10,1)),$F33*тех!AZ$10*тех!AZ$6,)</f>
        <v>0</v>
      </c>
      <c r="AM33" s="64">
        <f>IF(OR(AM$3=DATE(YEAR($H33),MONTH($H33)+$G33,1),AM$3=DATE(YEAR($H33),MONTH($H33)+$G33*2,1),AM$3=DATE(YEAR($H33),MONTH($H33)+$G33*3,1),AM$3=DATE(YEAR($H33),MONTH($H33)+$G33*4,1),AM$3=DATE(YEAR($H33),MONTH($H33)+$G33*5,1),AM$3=DATE(YEAR($H33),MONTH($H33)+$G33*6,1),AM$3=DATE(YEAR($H33),MONTH($H33)+$G33*7,1),AM$3=DATE(YEAR($H33),MONTH($H33)+$G33*8,1),AM$3=DATE(YEAR($H33),MONTH($H33)+$G33*9,1),AM$3=DATE(YEAR($H33),MONTH($H33)+$G33*10,1)),$F33*тех!BA$10*тех!BA$6,)</f>
        <v>0</v>
      </c>
      <c r="AN33" s="64">
        <f>IF(OR(AN$3=DATE(YEAR($H33),MONTH($H33)+$G33,1),AN$3=DATE(YEAR($H33),MONTH($H33)+$G33*2,1),AN$3=DATE(YEAR($H33),MONTH($H33)+$G33*3,1),AN$3=DATE(YEAR($H33),MONTH($H33)+$G33*4,1),AN$3=DATE(YEAR($H33),MONTH($H33)+$G33*5,1),AN$3=DATE(YEAR($H33),MONTH($H33)+$G33*6,1),AN$3=DATE(YEAR($H33),MONTH($H33)+$G33*7,1),AN$3=DATE(YEAR($H33),MONTH($H33)+$G33*8,1),AN$3=DATE(YEAR($H33),MONTH($H33)+$G33*9,1),AN$3=DATE(YEAR($H33),MONTH($H33)+$G33*10,1)),$F33*тех!BB$10*тех!BB$6,)</f>
        <v>0</v>
      </c>
      <c r="AO33" s="64">
        <f>IF(OR(AO$3=DATE(YEAR($H33),MONTH($H33)+$G33,1),AO$3=DATE(YEAR($H33),MONTH($H33)+$G33*2,1),AO$3=DATE(YEAR($H33),MONTH($H33)+$G33*3,1),AO$3=DATE(YEAR($H33),MONTH($H33)+$G33*4,1),AO$3=DATE(YEAR($H33),MONTH($H33)+$G33*5,1),AO$3=DATE(YEAR($H33),MONTH($H33)+$G33*6,1),AO$3=DATE(YEAR($H33),MONTH($H33)+$G33*7,1),AO$3=DATE(YEAR($H33),MONTH($H33)+$G33*8,1),AO$3=DATE(YEAR($H33),MONTH($H33)+$G33*9,1),AO$3=DATE(YEAR($H33),MONTH($H33)+$G33*10,1)),$F33*тех!BC$10*тех!BC$6,)</f>
        <v>0</v>
      </c>
      <c r="AP33" s="64">
        <f>IF(OR(AP$3=DATE(YEAR($H33),MONTH($H33)+$G33,1),AP$3=DATE(YEAR($H33),MONTH($H33)+$G33*2,1),AP$3=DATE(YEAR($H33),MONTH($H33)+$G33*3,1),AP$3=DATE(YEAR($H33),MONTH($H33)+$G33*4,1),AP$3=DATE(YEAR($H33),MONTH($H33)+$G33*5,1),AP$3=DATE(YEAR($H33),MONTH($H33)+$G33*6,1),AP$3=DATE(YEAR($H33),MONTH($H33)+$G33*7,1),AP$3=DATE(YEAR($H33),MONTH($H33)+$G33*8,1),AP$3=DATE(YEAR($H33),MONTH($H33)+$G33*9,1),AP$3=DATE(YEAR($H33),MONTH($H33)+$G33*10,1)),$F33*тех!BD$10*тех!BD$6,)</f>
        <v>0</v>
      </c>
      <c r="AQ33" s="64">
        <f>IF(OR(AQ$3=DATE(YEAR($H33),MONTH($H33)+$G33,1),AQ$3=DATE(YEAR($H33),MONTH($H33)+$G33*2,1),AQ$3=DATE(YEAR($H33),MONTH($H33)+$G33*3,1),AQ$3=DATE(YEAR($H33),MONTH($H33)+$G33*4,1),AQ$3=DATE(YEAR($H33),MONTH($H33)+$G33*5,1),AQ$3=DATE(YEAR($H33),MONTH($H33)+$G33*6,1),AQ$3=DATE(YEAR($H33),MONTH($H33)+$G33*7,1),AQ$3=DATE(YEAR($H33),MONTH($H33)+$G33*8,1),AQ$3=DATE(YEAR($H33),MONTH($H33)+$G33*9,1),AQ$3=DATE(YEAR($H33),MONTH($H33)+$G33*10,1)),$F33*тех!BE$10*тех!BE$6,)</f>
        <v>0</v>
      </c>
      <c r="AR33" s="64">
        <f>IF(OR(AR$3=DATE(YEAR($H33),MONTH($H33)+$G33,1),AR$3=DATE(YEAR($H33),MONTH($H33)+$G33*2,1),AR$3=DATE(YEAR($H33),MONTH($H33)+$G33*3,1),AR$3=DATE(YEAR($H33),MONTH($H33)+$G33*4,1),AR$3=DATE(YEAR($H33),MONTH($H33)+$G33*5,1),AR$3=DATE(YEAR($H33),MONTH($H33)+$G33*6,1),AR$3=DATE(YEAR($H33),MONTH($H33)+$G33*7,1),AR$3=DATE(YEAR($H33),MONTH($H33)+$G33*8,1),AR$3=DATE(YEAR($H33),MONTH($H33)+$G33*9,1),AR$3=DATE(YEAR($H33),MONTH($H33)+$G33*10,1)),$F33*тех!BF$10*тех!BF$6,)</f>
        <v>0</v>
      </c>
      <c r="AS33" s="64">
        <f>IF(OR(AS$3=DATE(YEAR($H33),MONTH($H33)+$G33,1),AS$3=DATE(YEAR($H33),MONTH($H33)+$G33*2,1),AS$3=DATE(YEAR($H33),MONTH($H33)+$G33*3,1),AS$3=DATE(YEAR($H33),MONTH($H33)+$G33*4,1),AS$3=DATE(YEAR($H33),MONTH($H33)+$G33*5,1),AS$3=DATE(YEAR($H33),MONTH($H33)+$G33*6,1),AS$3=DATE(YEAR($H33),MONTH($H33)+$G33*7,1),AS$3=DATE(YEAR($H33),MONTH($H33)+$G33*8,1),AS$3=DATE(YEAR($H33),MONTH($H33)+$G33*9,1),AS$3=DATE(YEAR($H33),MONTH($H33)+$G33*10,1)),$F33*тех!BG$10*тех!BG$6,)</f>
        <v>0</v>
      </c>
      <c r="AT33" s="64">
        <f>IF(OR(AT$3=DATE(YEAR($H33),MONTH($H33)+$G33,1),AT$3=DATE(YEAR($H33),MONTH($H33)+$G33*2,1),AT$3=DATE(YEAR($H33),MONTH($H33)+$G33*3,1),AT$3=DATE(YEAR($H33),MONTH($H33)+$G33*4,1),AT$3=DATE(YEAR($H33),MONTH($H33)+$G33*5,1),AT$3=DATE(YEAR($H33),MONTH($H33)+$G33*6,1),AT$3=DATE(YEAR($H33),MONTH($H33)+$G33*7,1),AT$3=DATE(YEAR($H33),MONTH($H33)+$G33*8,1),AT$3=DATE(YEAR($H33),MONTH($H33)+$G33*9,1),AT$3=DATE(YEAR($H33),MONTH($H33)+$G33*10,1)),$F33*тех!BH$10*тех!BH$6,)</f>
        <v>0</v>
      </c>
      <c r="AU33" s="64">
        <f>IF(OR(AU$3=DATE(YEAR($H33),MONTH($H33)+$G33,1),AU$3=DATE(YEAR($H33),MONTH($H33)+$G33*2,1),AU$3=DATE(YEAR($H33),MONTH($H33)+$G33*3,1),AU$3=DATE(YEAR($H33),MONTH($H33)+$G33*4,1),AU$3=DATE(YEAR($H33),MONTH($H33)+$G33*5,1),AU$3=DATE(YEAR($H33),MONTH($H33)+$G33*6,1),AU$3=DATE(YEAR($H33),MONTH($H33)+$G33*7,1),AU$3=DATE(YEAR($H33),MONTH($H33)+$G33*8,1),AU$3=DATE(YEAR($H33),MONTH($H33)+$G33*9,1),AU$3=DATE(YEAR($H33),MONTH($H33)+$G33*10,1)),$F33*тех!BI$10*тех!BI$6,)</f>
        <v>0</v>
      </c>
      <c r="AV33" s="64">
        <f>IF(OR(AV$3=DATE(YEAR($H33),MONTH($H33)+$G33,1),AV$3=DATE(YEAR($H33),MONTH($H33)+$G33*2,1),AV$3=DATE(YEAR($H33),MONTH($H33)+$G33*3,1),AV$3=DATE(YEAR($H33),MONTH($H33)+$G33*4,1),AV$3=DATE(YEAR($H33),MONTH($H33)+$G33*5,1),AV$3=DATE(YEAR($H33),MONTH($H33)+$G33*6,1),AV$3=DATE(YEAR($H33),MONTH($H33)+$G33*7,1),AV$3=DATE(YEAR($H33),MONTH($H33)+$G33*8,1),AV$3=DATE(YEAR($H33),MONTH($H33)+$G33*9,1),AV$3=DATE(YEAR($H33),MONTH($H33)+$G33*10,1)),$F33*тех!BJ$10*тех!BJ$6,)</f>
        <v>0</v>
      </c>
      <c r="AW33" s="64">
        <f>IF(OR(AW$3=DATE(YEAR($H33),MONTH($H33)+$G33,1),AW$3=DATE(YEAR($H33),MONTH($H33)+$G33*2,1),AW$3=DATE(YEAR($H33),MONTH($H33)+$G33*3,1),AW$3=DATE(YEAR($H33),MONTH($H33)+$G33*4,1),AW$3=DATE(YEAR($H33),MONTH($H33)+$G33*5,1),AW$3=DATE(YEAR($H33),MONTH($H33)+$G33*6,1),AW$3=DATE(YEAR($H33),MONTH($H33)+$G33*7,1),AW$3=DATE(YEAR($H33),MONTH($H33)+$G33*8,1),AW$3=DATE(YEAR($H33),MONTH($H33)+$G33*9,1),AW$3=DATE(YEAR($H33),MONTH($H33)+$G33*10,1)),$F33*тех!BK$10*тех!BK$6,)</f>
        <v>0</v>
      </c>
      <c r="AX33" s="64">
        <f>IF(OR(AX$3=DATE(YEAR($H33),MONTH($H33)+$G33,1),AX$3=DATE(YEAR($H33),MONTH($H33)+$G33*2,1),AX$3=DATE(YEAR($H33),MONTH($H33)+$G33*3,1),AX$3=DATE(YEAR($H33),MONTH($H33)+$G33*4,1),AX$3=DATE(YEAR($H33),MONTH($H33)+$G33*5,1),AX$3=DATE(YEAR($H33),MONTH($H33)+$G33*6,1),AX$3=DATE(YEAR($H33),MONTH($H33)+$G33*7,1),AX$3=DATE(YEAR($H33),MONTH($H33)+$G33*8,1),AX$3=DATE(YEAR($H33),MONTH($H33)+$G33*9,1),AX$3=DATE(YEAR($H33),MONTH($H33)+$G33*10,1)),$F33*тех!BL$10*тех!BL$6,)</f>
        <v>0</v>
      </c>
      <c r="AY33" s="64">
        <f>IF(OR(AY$3=DATE(YEAR($H33),MONTH($H33)+$G33,1),AY$3=DATE(YEAR($H33),MONTH($H33)+$G33*2,1),AY$3=DATE(YEAR($H33),MONTH($H33)+$G33*3,1),AY$3=DATE(YEAR($H33),MONTH($H33)+$G33*4,1),AY$3=DATE(YEAR($H33),MONTH($H33)+$G33*5,1),AY$3=DATE(YEAR($H33),MONTH($H33)+$G33*6,1),AY$3=DATE(YEAR($H33),MONTH($H33)+$G33*7,1),AY$3=DATE(YEAR($H33),MONTH($H33)+$G33*8,1),AY$3=DATE(YEAR($H33),MONTH($H33)+$G33*9,1),AY$3=DATE(YEAR($H33),MONTH($H33)+$G33*10,1)),$F33*тех!BM$10*тех!BM$6,)</f>
        <v>0</v>
      </c>
      <c r="AZ33" s="64">
        <f>IF(OR(AZ$3=DATE(YEAR($H33),MONTH($H33)+$G33,1),AZ$3=DATE(YEAR($H33),MONTH($H33)+$G33*2,1),AZ$3=DATE(YEAR($H33),MONTH($H33)+$G33*3,1),AZ$3=DATE(YEAR($H33),MONTH($H33)+$G33*4,1),AZ$3=DATE(YEAR($H33),MONTH($H33)+$G33*5,1),AZ$3=DATE(YEAR($H33),MONTH($H33)+$G33*6,1),AZ$3=DATE(YEAR($H33),MONTH($H33)+$G33*7,1),AZ$3=DATE(YEAR($H33),MONTH($H33)+$G33*8,1),AZ$3=DATE(YEAR($H33),MONTH($H33)+$G33*9,1),AZ$3=DATE(YEAR($H33),MONTH($H33)+$G33*10,1)),$F33*тех!BN$10*тех!BN$6,)</f>
        <v>0</v>
      </c>
      <c r="BA33" s="64">
        <f>IF(OR(BA$3=DATE(YEAR($H33),MONTH($H33)+$G33,1),BA$3=DATE(YEAR($H33),MONTH($H33)+$G33*2,1),BA$3=DATE(YEAR($H33),MONTH($H33)+$G33*3,1),BA$3=DATE(YEAR($H33),MONTH($H33)+$G33*4,1),BA$3=DATE(YEAR($H33),MONTH($H33)+$G33*5,1),BA$3=DATE(YEAR($H33),MONTH($H33)+$G33*6,1),BA$3=DATE(YEAR($H33),MONTH($H33)+$G33*7,1),BA$3=DATE(YEAR($H33),MONTH($H33)+$G33*8,1),BA$3=DATE(YEAR($H33),MONTH($H33)+$G33*9,1),BA$3=DATE(YEAR($H33),MONTH($H33)+$G33*10,1)),$F33*тех!BO$10*тех!BO$6,)</f>
        <v>0</v>
      </c>
      <c r="BB33" s="64">
        <f>IF(OR(BB$3=DATE(YEAR($H33),MONTH($H33)+$G33,1),BB$3=DATE(YEAR($H33),MONTH($H33)+$G33*2,1),BB$3=DATE(YEAR($H33),MONTH($H33)+$G33*3,1),BB$3=DATE(YEAR($H33),MONTH($H33)+$G33*4,1),BB$3=DATE(YEAR($H33),MONTH($H33)+$G33*5,1),BB$3=DATE(YEAR($H33),MONTH($H33)+$G33*6,1),BB$3=DATE(YEAR($H33),MONTH($H33)+$G33*7,1),BB$3=DATE(YEAR($H33),MONTH($H33)+$G33*8,1),BB$3=DATE(YEAR($H33),MONTH($H33)+$G33*9,1),BB$3=DATE(YEAR($H33),MONTH($H33)+$G33*10,1)),$F33*тех!BP$10*тех!BP$6,)</f>
        <v>0</v>
      </c>
      <c r="BC33" s="64">
        <f>IF(OR(BC$3=DATE(YEAR($H33),MONTH($H33)+$G33,1),BC$3=DATE(YEAR($H33),MONTH($H33)+$G33*2,1),BC$3=DATE(YEAR($H33),MONTH($H33)+$G33*3,1),BC$3=DATE(YEAR($H33),MONTH($H33)+$G33*4,1),BC$3=DATE(YEAR($H33),MONTH($H33)+$G33*5,1),BC$3=DATE(YEAR($H33),MONTH($H33)+$G33*6,1),BC$3=DATE(YEAR($H33),MONTH($H33)+$G33*7,1),BC$3=DATE(YEAR($H33),MONTH($H33)+$G33*8,1),BC$3=DATE(YEAR($H33),MONTH($H33)+$G33*9,1),BC$3=DATE(YEAR($H33),MONTH($H33)+$G33*10,1)),$F33*тех!BQ$10*тех!BQ$6,)</f>
        <v>0</v>
      </c>
      <c r="BD33" s="64">
        <f>IF(OR(BD$3=DATE(YEAR($H33),MONTH($H33)+$G33,1),BD$3=DATE(YEAR($H33),MONTH($H33)+$G33*2,1),BD$3=DATE(YEAR($H33),MONTH($H33)+$G33*3,1),BD$3=DATE(YEAR($H33),MONTH($H33)+$G33*4,1),BD$3=DATE(YEAR($H33),MONTH($H33)+$G33*5,1),BD$3=DATE(YEAR($H33),MONTH($H33)+$G33*6,1),BD$3=DATE(YEAR($H33),MONTH($H33)+$G33*7,1),BD$3=DATE(YEAR($H33),MONTH($H33)+$G33*8,1),BD$3=DATE(YEAR($H33),MONTH($H33)+$G33*9,1),BD$3=DATE(YEAR($H33),MONTH($H33)+$G33*10,1)),$F33*тех!BR$10*тех!BR$6,)</f>
        <v>0</v>
      </c>
      <c r="BE33" s="64">
        <f>IF(OR(BE$3=DATE(YEAR($H33),MONTH($H33)+$G33,1),BE$3=DATE(YEAR($H33),MONTH($H33)+$G33*2,1),BE$3=DATE(YEAR($H33),MONTH($H33)+$G33*3,1),BE$3=DATE(YEAR($H33),MONTH($H33)+$G33*4,1),BE$3=DATE(YEAR($H33),MONTH($H33)+$G33*5,1),BE$3=DATE(YEAR($H33),MONTH($H33)+$G33*6,1),BE$3=DATE(YEAR($H33),MONTH($H33)+$G33*7,1),BE$3=DATE(YEAR($H33),MONTH($H33)+$G33*8,1),BE$3=DATE(YEAR($H33),MONTH($H33)+$G33*9,1),BE$3=DATE(YEAR($H33),MONTH($H33)+$G33*10,1)),$F33*тех!BS$10*тех!BS$6,)</f>
        <v>0</v>
      </c>
      <c r="BF33" s="64">
        <f>IF(OR(BF$3=DATE(YEAR($H33),MONTH($H33)+$G33,1),BF$3=DATE(YEAR($H33),MONTH($H33)+$G33*2,1),BF$3=DATE(YEAR($H33),MONTH($H33)+$G33*3,1),BF$3=DATE(YEAR($H33),MONTH($H33)+$G33*4,1),BF$3=DATE(YEAR($H33),MONTH($H33)+$G33*5,1),BF$3=DATE(YEAR($H33),MONTH($H33)+$G33*6,1),BF$3=DATE(YEAR($H33),MONTH($H33)+$G33*7,1),BF$3=DATE(YEAR($H33),MONTH($H33)+$G33*8,1),BF$3=DATE(YEAR($H33),MONTH($H33)+$G33*9,1),BF$3=DATE(YEAR($H33),MONTH($H33)+$G33*10,1)),$F33*тех!BT$10*тех!BT$6,)</f>
        <v>0</v>
      </c>
      <c r="BG33" s="64">
        <f>IF(OR(BG$3=DATE(YEAR($H33),MONTH($H33)+$G33,1),BG$3=DATE(YEAR($H33),MONTH($H33)+$G33*2,1),BG$3=DATE(YEAR($H33),MONTH($H33)+$G33*3,1),BG$3=DATE(YEAR($H33),MONTH($H33)+$G33*4,1),BG$3=DATE(YEAR($H33),MONTH($H33)+$G33*5,1),BG$3=DATE(YEAR($H33),MONTH($H33)+$G33*6,1),BG$3=DATE(YEAR($H33),MONTH($H33)+$G33*7,1),BG$3=DATE(YEAR($H33),MONTH($H33)+$G33*8,1),BG$3=DATE(YEAR($H33),MONTH($H33)+$G33*9,1),BG$3=DATE(YEAR($H33),MONTH($H33)+$G33*10,1)),$F33*тех!BU$10*тех!BU$6,)</f>
        <v>0</v>
      </c>
      <c r="BH33" s="64">
        <f>IF(OR(BH$3=DATE(YEAR($H33),MONTH($H33)+$G33,1),BH$3=DATE(YEAR($H33),MONTH($H33)+$G33*2,1),BH$3=DATE(YEAR($H33),MONTH($H33)+$G33*3,1),BH$3=DATE(YEAR($H33),MONTH($H33)+$G33*4,1),BH$3=DATE(YEAR($H33),MONTH($H33)+$G33*5,1),BH$3=DATE(YEAR($H33),MONTH($H33)+$G33*6,1),BH$3=DATE(YEAR($H33),MONTH($H33)+$G33*7,1),BH$3=DATE(YEAR($H33),MONTH($H33)+$G33*8,1),BH$3=DATE(YEAR($H33),MONTH($H33)+$G33*9,1),BH$3=DATE(YEAR($H33),MONTH($H33)+$G33*10,1)),$F33*тех!BV$10*тех!BV$6,)</f>
        <v>0</v>
      </c>
      <c r="BI33" s="64">
        <f>IF(OR(BI$3=DATE(YEAR($H33),MONTH($H33)+$G33,1),BI$3=DATE(YEAR($H33),MONTH($H33)+$G33*2,1),BI$3=DATE(YEAR($H33),MONTH($H33)+$G33*3,1),BI$3=DATE(YEAR($H33),MONTH($H33)+$G33*4,1),BI$3=DATE(YEAR($H33),MONTH($H33)+$G33*5,1),BI$3=DATE(YEAR($H33),MONTH($H33)+$G33*6,1),BI$3=DATE(YEAR($H33),MONTH($H33)+$G33*7,1),BI$3=DATE(YEAR($H33),MONTH($H33)+$G33*8,1),BI$3=DATE(YEAR($H33),MONTH($H33)+$G33*9,1),BI$3=DATE(YEAR($H33),MONTH($H33)+$G33*10,1)),$F33*тех!BW$10*тех!BW$6,)</f>
        <v>0</v>
      </c>
      <c r="BJ33" s="64">
        <f>IF(OR(BJ$3=DATE(YEAR($H33),MONTH($H33)+$G33,1),BJ$3=DATE(YEAR($H33),MONTH($H33)+$G33*2,1),BJ$3=DATE(YEAR($H33),MONTH($H33)+$G33*3,1),BJ$3=DATE(YEAR($H33),MONTH($H33)+$G33*4,1),BJ$3=DATE(YEAR($H33),MONTH($H33)+$G33*5,1),BJ$3=DATE(YEAR($H33),MONTH($H33)+$G33*6,1),BJ$3=DATE(YEAR($H33),MONTH($H33)+$G33*7,1),BJ$3=DATE(YEAR($H33),MONTH($H33)+$G33*8,1),BJ$3=DATE(YEAR($H33),MONTH($H33)+$G33*9,1),BJ$3=DATE(YEAR($H33),MONTH($H33)+$G33*10,1)),$F33*тех!BX$10*тех!BX$6,)</f>
        <v>0</v>
      </c>
      <c r="BK33" s="64">
        <f>IF(OR(BK$3=DATE(YEAR($H33),MONTH($H33)+$G33,1),BK$3=DATE(YEAR($H33),MONTH($H33)+$G33*2,1),BK$3=DATE(YEAR($H33),MONTH($H33)+$G33*3,1),BK$3=DATE(YEAR($H33),MONTH($H33)+$G33*4,1),BK$3=DATE(YEAR($H33),MONTH($H33)+$G33*5,1),BK$3=DATE(YEAR($H33),MONTH($H33)+$G33*6,1),BK$3=DATE(YEAR($H33),MONTH($H33)+$G33*7,1),BK$3=DATE(YEAR($H33),MONTH($H33)+$G33*8,1),BK$3=DATE(YEAR($H33),MONTH($H33)+$G33*9,1),BK$3=DATE(YEAR($H33),MONTH($H33)+$G33*10,1)),$F33*тех!BY$10*тех!BY$6,)</f>
        <v>0</v>
      </c>
      <c r="BL33" s="64">
        <f>IF(OR(BL$3=DATE(YEAR($H33),MONTH($H33)+$G33,1),BL$3=DATE(YEAR($H33),MONTH($H33)+$G33*2,1),BL$3=DATE(YEAR($H33),MONTH($H33)+$G33*3,1),BL$3=DATE(YEAR($H33),MONTH($H33)+$G33*4,1),BL$3=DATE(YEAR($H33),MONTH($H33)+$G33*5,1),BL$3=DATE(YEAR($H33),MONTH($H33)+$G33*6,1),BL$3=DATE(YEAR($H33),MONTH($H33)+$G33*7,1),BL$3=DATE(YEAR($H33),MONTH($H33)+$G33*8,1),BL$3=DATE(YEAR($H33),MONTH($H33)+$G33*9,1),BL$3=DATE(YEAR($H33),MONTH($H33)+$G33*10,1)),$F33*тех!BZ$10*тех!BZ$6,)</f>
        <v>0</v>
      </c>
      <c r="BM33" s="64">
        <f>IF(OR(BM$3=DATE(YEAR($H33),MONTH($H33)+$G33,1),BM$3=DATE(YEAR($H33),MONTH($H33)+$G33*2,1),BM$3=DATE(YEAR($H33),MONTH($H33)+$G33*3,1),BM$3=DATE(YEAR($H33),MONTH($H33)+$G33*4,1),BM$3=DATE(YEAR($H33),MONTH($H33)+$G33*5,1),BM$3=DATE(YEAR($H33),MONTH($H33)+$G33*6,1),BM$3=DATE(YEAR($H33),MONTH($H33)+$G33*7,1),BM$3=DATE(YEAR($H33),MONTH($H33)+$G33*8,1),BM$3=DATE(YEAR($H33),MONTH($H33)+$G33*9,1),BM$3=DATE(YEAR($H33),MONTH($H33)+$G33*10,1)),$F33*тех!CA$10*тех!CA$6,)</f>
        <v>0</v>
      </c>
      <c r="BN33" s="64">
        <f>IF(OR(BN$3=DATE(YEAR($H33),MONTH($H33)+$G33,1),BN$3=DATE(YEAR($H33),MONTH($H33)+$G33*2,1),BN$3=DATE(YEAR($H33),MONTH($H33)+$G33*3,1),BN$3=DATE(YEAR($H33),MONTH($H33)+$G33*4,1),BN$3=DATE(YEAR($H33),MONTH($H33)+$G33*5,1),BN$3=DATE(YEAR($H33),MONTH($H33)+$G33*6,1),BN$3=DATE(YEAR($H33),MONTH($H33)+$G33*7,1),BN$3=DATE(YEAR($H33),MONTH($H33)+$G33*8,1),BN$3=DATE(YEAR($H33),MONTH($H33)+$G33*9,1),BN$3=DATE(YEAR($H33),MONTH($H33)+$G33*10,1)),$F33*тех!CB$10*тех!CB$6,)</f>
        <v>0</v>
      </c>
      <c r="BO33" s="64">
        <f>IF(OR(BO$3=DATE(YEAR($H33),MONTH($H33)+$G33,1),BO$3=DATE(YEAR($H33),MONTH($H33)+$G33*2,1),BO$3=DATE(YEAR($H33),MONTH($H33)+$G33*3,1),BO$3=DATE(YEAR($H33),MONTH($H33)+$G33*4,1),BO$3=DATE(YEAR($H33),MONTH($H33)+$G33*5,1),BO$3=DATE(YEAR($H33),MONTH($H33)+$G33*6,1),BO$3=DATE(YEAR($H33),MONTH($H33)+$G33*7,1),BO$3=DATE(YEAR($H33),MONTH($H33)+$G33*8,1),BO$3=DATE(YEAR($H33),MONTH($H33)+$G33*9,1),BO$3=DATE(YEAR($H33),MONTH($H33)+$G33*10,1)),$F33*тех!CC$10*тех!CC$6,)</f>
        <v>0</v>
      </c>
      <c r="BP33" s="64">
        <f>IF(OR(BP$3=DATE(YEAR($H33),MONTH($H33)+$G33,1),BP$3=DATE(YEAR($H33),MONTH($H33)+$G33*2,1),BP$3=DATE(YEAR($H33),MONTH($H33)+$G33*3,1),BP$3=DATE(YEAR($H33),MONTH($H33)+$G33*4,1),BP$3=DATE(YEAR($H33),MONTH($H33)+$G33*5,1),BP$3=DATE(YEAR($H33),MONTH($H33)+$G33*6,1),BP$3=DATE(YEAR($H33),MONTH($H33)+$G33*7,1),BP$3=DATE(YEAR($H33),MONTH($H33)+$G33*8,1),BP$3=DATE(YEAR($H33),MONTH($H33)+$G33*9,1),BP$3=DATE(YEAR($H33),MONTH($H33)+$G33*10,1)),$F33*тех!CD$10*тех!CD$6,)</f>
        <v>0</v>
      </c>
      <c r="BQ33" s="64">
        <f>IF(OR(BQ$3=DATE(YEAR($H33),MONTH($H33)+$G33,1),BQ$3=DATE(YEAR($H33),MONTH($H33)+$G33*2,1),BQ$3=DATE(YEAR($H33),MONTH($H33)+$G33*3,1),BQ$3=DATE(YEAR($H33),MONTH($H33)+$G33*4,1),BQ$3=DATE(YEAR($H33),MONTH($H33)+$G33*5,1),BQ$3=DATE(YEAR($H33),MONTH($H33)+$G33*6,1),BQ$3=DATE(YEAR($H33),MONTH($H33)+$G33*7,1),BQ$3=DATE(YEAR($H33),MONTH($H33)+$G33*8,1),BQ$3=DATE(YEAR($H33),MONTH($H33)+$G33*9,1),BQ$3=DATE(YEAR($H33),MONTH($H33)+$G33*10,1)),$F33*тех!CE$10*тех!CE$6,)</f>
        <v>0</v>
      </c>
    </row>
    <row r="34" spans="2:69">
      <c r="B34" s="3">
        <v>28</v>
      </c>
      <c r="C34" s="19" t="s">
        <v>713</v>
      </c>
      <c r="D34" s="23">
        <v>50</v>
      </c>
      <c r="E34" s="19"/>
      <c r="F34" s="76">
        <f t="shared" si="1"/>
        <v>0</v>
      </c>
      <c r="G34" s="19">
        <v>12</v>
      </c>
      <c r="H34" s="20">
        <f>Параметры!$C$11</f>
        <v>42370</v>
      </c>
      <c r="J34" s="76">
        <f>IF($H34=J$3,$F34,)*тех!X$6</f>
        <v>0</v>
      </c>
      <c r="K34" s="76">
        <f>IF($H34=K$3,$F34,)*тех!Y$6</f>
        <v>0</v>
      </c>
      <c r="L34" s="76">
        <f>IF($H34=L$3,$F34,)*тех!Z$6</f>
        <v>0</v>
      </c>
      <c r="M34" s="76">
        <f>IF($H34=M$3,$F34,)*тех!AA$6</f>
        <v>0</v>
      </c>
      <c r="N34" s="76">
        <f>IF($H34=N$3,$F34,)*тех!AB$6</f>
        <v>0</v>
      </c>
      <c r="O34" s="76">
        <f>IF($H34=O$3,$F34,)*тех!AC$6</f>
        <v>0</v>
      </c>
      <c r="P34" s="64">
        <f>IF(OR(P$3=DATE(YEAR($H34),MONTH($H34)+$G34,1),P$3=DATE(YEAR($H34),MONTH($H34)+$G34*2,1),P$3=DATE(YEAR($H34),MONTH($H34)+$G34*3,1),P$3=DATE(YEAR($H34),MONTH($H34)+$G34*4,1),P$3=DATE(YEAR($H34),MONTH($H34)+$G34*5,1),P$3=DATE(YEAR($H34),MONTH($H34)+$G34*6,1),P$3=DATE(YEAR($H34),MONTH($H34)+$G34*7,1),P$3=DATE(YEAR($H34),MONTH($H34)+$G34*8,1),P$3=DATE(YEAR($H34),MONTH($H34)+$G34*9,1),P$3=DATE(YEAR($H34),MONTH($H34)+$G34*10,1)),$F34*тех!AD$10*тех!AD$6,)</f>
        <v>0</v>
      </c>
      <c r="Q34" s="64">
        <f>IF(OR(Q$3=DATE(YEAR($H34),MONTH($H34)+$G34,1),Q$3=DATE(YEAR($H34),MONTH($H34)+$G34*2,1),Q$3=DATE(YEAR($H34),MONTH($H34)+$G34*3,1),Q$3=DATE(YEAR($H34),MONTH($H34)+$G34*4,1),Q$3=DATE(YEAR($H34),MONTH($H34)+$G34*5,1),Q$3=DATE(YEAR($H34),MONTH($H34)+$G34*6,1),Q$3=DATE(YEAR($H34),MONTH($H34)+$G34*7,1),Q$3=DATE(YEAR($H34),MONTH($H34)+$G34*8,1),Q$3=DATE(YEAR($H34),MONTH($H34)+$G34*9,1),Q$3=DATE(YEAR($H34),MONTH($H34)+$G34*10,1)),$F34*тех!AE$10*тех!AE$6,)</f>
        <v>0</v>
      </c>
      <c r="R34" s="64">
        <f>IF(OR(R$3=DATE(YEAR($H34),MONTH($H34)+$G34,1),R$3=DATE(YEAR($H34),MONTH($H34)+$G34*2,1),R$3=DATE(YEAR($H34),MONTH($H34)+$G34*3,1),R$3=DATE(YEAR($H34),MONTH($H34)+$G34*4,1),R$3=DATE(YEAR($H34),MONTH($H34)+$G34*5,1),R$3=DATE(YEAR($H34),MONTH($H34)+$G34*6,1),R$3=DATE(YEAR($H34),MONTH($H34)+$G34*7,1),R$3=DATE(YEAR($H34),MONTH($H34)+$G34*8,1),R$3=DATE(YEAR($H34),MONTH($H34)+$G34*9,1),R$3=DATE(YEAR($H34),MONTH($H34)+$G34*10,1)),$F34*тех!AF$10*тех!AF$6,)</f>
        <v>0</v>
      </c>
      <c r="S34" s="64">
        <f>IF(OR(S$3=DATE(YEAR($H34),MONTH($H34)+$G34,1),S$3=DATE(YEAR($H34),MONTH($H34)+$G34*2,1),S$3=DATE(YEAR($H34),MONTH($H34)+$G34*3,1),S$3=DATE(YEAR($H34),MONTH($H34)+$G34*4,1),S$3=DATE(YEAR($H34),MONTH($H34)+$G34*5,1),S$3=DATE(YEAR($H34),MONTH($H34)+$G34*6,1),S$3=DATE(YEAR($H34),MONTH($H34)+$G34*7,1),S$3=DATE(YEAR($H34),MONTH($H34)+$G34*8,1),S$3=DATE(YEAR($H34),MONTH($H34)+$G34*9,1),S$3=DATE(YEAR($H34),MONTH($H34)+$G34*10,1)),$F34*тех!AG$10*тех!AG$6,)</f>
        <v>0</v>
      </c>
      <c r="T34" s="64">
        <f>IF(OR(T$3=DATE(YEAR($H34),MONTH($H34)+$G34,1),T$3=DATE(YEAR($H34),MONTH($H34)+$G34*2,1),T$3=DATE(YEAR($H34),MONTH($H34)+$G34*3,1),T$3=DATE(YEAR($H34),MONTH($H34)+$G34*4,1),T$3=DATE(YEAR($H34),MONTH($H34)+$G34*5,1),T$3=DATE(YEAR($H34),MONTH($H34)+$G34*6,1),T$3=DATE(YEAR($H34),MONTH($H34)+$G34*7,1),T$3=DATE(YEAR($H34),MONTH($H34)+$G34*8,1),T$3=DATE(YEAR($H34),MONTH($H34)+$G34*9,1),T$3=DATE(YEAR($H34),MONTH($H34)+$G34*10,1)),$F34*тех!AH$10*тех!AH$6,)</f>
        <v>0</v>
      </c>
      <c r="U34" s="64">
        <f>IF(OR(U$3=DATE(YEAR($H34),MONTH($H34)+$G34,1),U$3=DATE(YEAR($H34),MONTH($H34)+$G34*2,1),U$3=DATE(YEAR($H34),MONTH($H34)+$G34*3,1),U$3=DATE(YEAR($H34),MONTH($H34)+$G34*4,1),U$3=DATE(YEAR($H34),MONTH($H34)+$G34*5,1),U$3=DATE(YEAR($H34),MONTH($H34)+$G34*6,1),U$3=DATE(YEAR($H34),MONTH($H34)+$G34*7,1),U$3=DATE(YEAR($H34),MONTH($H34)+$G34*8,1),U$3=DATE(YEAR($H34),MONTH($H34)+$G34*9,1),U$3=DATE(YEAR($H34),MONTH($H34)+$G34*10,1)),$F34*тех!AI$10*тех!AI$6,)</f>
        <v>0</v>
      </c>
      <c r="V34" s="64">
        <f>IF(OR(V$3=DATE(YEAR($H34),MONTH($H34)+$G34,1),V$3=DATE(YEAR($H34),MONTH($H34)+$G34*2,1),V$3=DATE(YEAR($H34),MONTH($H34)+$G34*3,1),V$3=DATE(YEAR($H34),MONTH($H34)+$G34*4,1),V$3=DATE(YEAR($H34),MONTH($H34)+$G34*5,1),V$3=DATE(YEAR($H34),MONTH($H34)+$G34*6,1),V$3=DATE(YEAR($H34),MONTH($H34)+$G34*7,1),V$3=DATE(YEAR($H34),MONTH($H34)+$G34*8,1),V$3=DATE(YEAR($H34),MONTH($H34)+$G34*9,1),V$3=DATE(YEAR($H34),MONTH($H34)+$G34*10,1)),$F34*тех!AJ$10*тех!AJ$6,)</f>
        <v>0</v>
      </c>
      <c r="W34" s="64">
        <f>IF(OR(W$3=DATE(YEAR($H34),MONTH($H34)+$G34,1),W$3=DATE(YEAR($H34),MONTH($H34)+$G34*2,1),W$3=DATE(YEAR($H34),MONTH($H34)+$G34*3,1),W$3=DATE(YEAR($H34),MONTH($H34)+$G34*4,1),W$3=DATE(YEAR($H34),MONTH($H34)+$G34*5,1),W$3=DATE(YEAR($H34),MONTH($H34)+$G34*6,1),W$3=DATE(YEAR($H34),MONTH($H34)+$G34*7,1),W$3=DATE(YEAR($H34),MONTH($H34)+$G34*8,1),W$3=DATE(YEAR($H34),MONTH($H34)+$G34*9,1),W$3=DATE(YEAR($H34),MONTH($H34)+$G34*10,1)),$F34*тех!AK$10*тех!AK$6,)</f>
        <v>0</v>
      </c>
      <c r="X34" s="64">
        <f>IF(OR(X$3=DATE(YEAR($H34),MONTH($H34)+$G34,1),X$3=DATE(YEAR($H34),MONTH($H34)+$G34*2,1),X$3=DATE(YEAR($H34),MONTH($H34)+$G34*3,1),X$3=DATE(YEAR($H34),MONTH($H34)+$G34*4,1),X$3=DATE(YEAR($H34),MONTH($H34)+$G34*5,1),X$3=DATE(YEAR($H34),MONTH($H34)+$G34*6,1),X$3=DATE(YEAR($H34),MONTH($H34)+$G34*7,1),X$3=DATE(YEAR($H34),MONTH($H34)+$G34*8,1),X$3=DATE(YEAR($H34),MONTH($H34)+$G34*9,1),X$3=DATE(YEAR($H34),MONTH($H34)+$G34*10,1)),$F34*тех!AL$10*тех!AL$6,)</f>
        <v>0</v>
      </c>
      <c r="Y34" s="64">
        <f>IF(OR(Y$3=DATE(YEAR($H34),MONTH($H34)+$G34,1),Y$3=DATE(YEAR($H34),MONTH($H34)+$G34*2,1),Y$3=DATE(YEAR($H34),MONTH($H34)+$G34*3,1),Y$3=DATE(YEAR($H34),MONTH($H34)+$G34*4,1),Y$3=DATE(YEAR($H34),MONTH($H34)+$G34*5,1),Y$3=DATE(YEAR($H34),MONTH($H34)+$G34*6,1),Y$3=DATE(YEAR($H34),MONTH($H34)+$G34*7,1),Y$3=DATE(YEAR($H34),MONTH($H34)+$G34*8,1),Y$3=DATE(YEAR($H34),MONTH($H34)+$G34*9,1),Y$3=DATE(YEAR($H34),MONTH($H34)+$G34*10,1)),$F34*тех!AM$10*тех!AM$6,)</f>
        <v>0</v>
      </c>
      <c r="Z34" s="64">
        <f>IF(OR(Z$3=DATE(YEAR($H34),MONTH($H34)+$G34,1),Z$3=DATE(YEAR($H34),MONTH($H34)+$G34*2,1),Z$3=DATE(YEAR($H34),MONTH($H34)+$G34*3,1),Z$3=DATE(YEAR($H34),MONTH($H34)+$G34*4,1),Z$3=DATE(YEAR($H34),MONTH($H34)+$G34*5,1),Z$3=DATE(YEAR($H34),MONTH($H34)+$G34*6,1),Z$3=DATE(YEAR($H34),MONTH($H34)+$G34*7,1),Z$3=DATE(YEAR($H34),MONTH($H34)+$G34*8,1),Z$3=DATE(YEAR($H34),MONTH($H34)+$G34*9,1),Z$3=DATE(YEAR($H34),MONTH($H34)+$G34*10,1)),$F34*тех!AN$10*тех!AN$6,)</f>
        <v>0</v>
      </c>
      <c r="AA34" s="64">
        <f>IF(OR(AA$3=DATE(YEAR($H34),MONTH($H34)+$G34,1),AA$3=DATE(YEAR($H34),MONTH($H34)+$G34*2,1),AA$3=DATE(YEAR($H34),MONTH($H34)+$G34*3,1),AA$3=DATE(YEAR($H34),MONTH($H34)+$G34*4,1),AA$3=DATE(YEAR($H34),MONTH($H34)+$G34*5,1),AA$3=DATE(YEAR($H34),MONTH($H34)+$G34*6,1),AA$3=DATE(YEAR($H34),MONTH($H34)+$G34*7,1),AA$3=DATE(YEAR($H34),MONTH($H34)+$G34*8,1),AA$3=DATE(YEAR($H34),MONTH($H34)+$G34*9,1),AA$3=DATE(YEAR($H34),MONTH($H34)+$G34*10,1)),$F34*тех!AO$10*тех!AO$6,)</f>
        <v>0</v>
      </c>
      <c r="AB34" s="64">
        <f>IF(OR(AB$3=DATE(YEAR($H34),MONTH($H34)+$G34,1),AB$3=DATE(YEAR($H34),MONTH($H34)+$G34*2,1),AB$3=DATE(YEAR($H34),MONTH($H34)+$G34*3,1),AB$3=DATE(YEAR($H34),MONTH($H34)+$G34*4,1),AB$3=DATE(YEAR($H34),MONTH($H34)+$G34*5,1),AB$3=DATE(YEAR($H34),MONTH($H34)+$G34*6,1),AB$3=DATE(YEAR($H34),MONTH($H34)+$G34*7,1),AB$3=DATE(YEAR($H34),MONTH($H34)+$G34*8,1),AB$3=DATE(YEAR($H34),MONTH($H34)+$G34*9,1),AB$3=DATE(YEAR($H34),MONTH($H34)+$G34*10,1)),$F34*тех!AP$10*тех!AP$6,)</f>
        <v>0</v>
      </c>
      <c r="AC34" s="64">
        <f>IF(OR(AC$3=DATE(YEAR($H34),MONTH($H34)+$G34,1),AC$3=DATE(YEAR($H34),MONTH($H34)+$G34*2,1),AC$3=DATE(YEAR($H34),MONTH($H34)+$G34*3,1),AC$3=DATE(YEAR($H34),MONTH($H34)+$G34*4,1),AC$3=DATE(YEAR($H34),MONTH($H34)+$G34*5,1),AC$3=DATE(YEAR($H34),MONTH($H34)+$G34*6,1),AC$3=DATE(YEAR($H34),MONTH($H34)+$G34*7,1),AC$3=DATE(YEAR($H34),MONTH($H34)+$G34*8,1),AC$3=DATE(YEAR($H34),MONTH($H34)+$G34*9,1),AC$3=DATE(YEAR($H34),MONTH($H34)+$G34*10,1)),$F34*тех!AQ$10*тех!AQ$6,)</f>
        <v>0</v>
      </c>
      <c r="AD34" s="64">
        <f>IF(OR(AD$3=DATE(YEAR($H34),MONTH($H34)+$G34,1),AD$3=DATE(YEAR($H34),MONTH($H34)+$G34*2,1),AD$3=DATE(YEAR($H34),MONTH($H34)+$G34*3,1),AD$3=DATE(YEAR($H34),MONTH($H34)+$G34*4,1),AD$3=DATE(YEAR($H34),MONTH($H34)+$G34*5,1),AD$3=DATE(YEAR($H34),MONTH($H34)+$G34*6,1),AD$3=DATE(YEAR($H34),MONTH($H34)+$G34*7,1),AD$3=DATE(YEAR($H34),MONTH($H34)+$G34*8,1),AD$3=DATE(YEAR($H34),MONTH($H34)+$G34*9,1),AD$3=DATE(YEAR($H34),MONTH($H34)+$G34*10,1)),$F34*тех!AR$10*тех!AR$6,)</f>
        <v>0</v>
      </c>
      <c r="AE34" s="64">
        <f>IF(OR(AE$3=DATE(YEAR($H34),MONTH($H34)+$G34,1),AE$3=DATE(YEAR($H34),MONTH($H34)+$G34*2,1),AE$3=DATE(YEAR($H34),MONTH($H34)+$G34*3,1),AE$3=DATE(YEAR($H34),MONTH($H34)+$G34*4,1),AE$3=DATE(YEAR($H34),MONTH($H34)+$G34*5,1),AE$3=DATE(YEAR($H34),MONTH($H34)+$G34*6,1),AE$3=DATE(YEAR($H34),MONTH($H34)+$G34*7,1),AE$3=DATE(YEAR($H34),MONTH($H34)+$G34*8,1),AE$3=DATE(YEAR($H34),MONTH($H34)+$G34*9,1),AE$3=DATE(YEAR($H34),MONTH($H34)+$G34*10,1)),$F34*тех!AS$10*тех!AS$6,)</f>
        <v>0</v>
      </c>
      <c r="AF34" s="64">
        <f>IF(OR(AF$3=DATE(YEAR($H34),MONTH($H34)+$G34,1),AF$3=DATE(YEAR($H34),MONTH($H34)+$G34*2,1),AF$3=DATE(YEAR($H34),MONTH($H34)+$G34*3,1),AF$3=DATE(YEAR($H34),MONTH($H34)+$G34*4,1),AF$3=DATE(YEAR($H34),MONTH($H34)+$G34*5,1),AF$3=DATE(YEAR($H34),MONTH($H34)+$G34*6,1),AF$3=DATE(YEAR($H34),MONTH($H34)+$G34*7,1),AF$3=DATE(YEAR($H34),MONTH($H34)+$G34*8,1),AF$3=DATE(YEAR($H34),MONTH($H34)+$G34*9,1),AF$3=DATE(YEAR($H34),MONTH($H34)+$G34*10,1)),$F34*тех!AT$10*тех!AT$6,)</f>
        <v>0</v>
      </c>
      <c r="AG34" s="64">
        <f>IF(OR(AG$3=DATE(YEAR($H34),MONTH($H34)+$G34,1),AG$3=DATE(YEAR($H34),MONTH($H34)+$G34*2,1),AG$3=DATE(YEAR($H34),MONTH($H34)+$G34*3,1),AG$3=DATE(YEAR($H34),MONTH($H34)+$G34*4,1),AG$3=DATE(YEAR($H34),MONTH($H34)+$G34*5,1),AG$3=DATE(YEAR($H34),MONTH($H34)+$G34*6,1),AG$3=DATE(YEAR($H34),MONTH($H34)+$G34*7,1),AG$3=DATE(YEAR($H34),MONTH($H34)+$G34*8,1),AG$3=DATE(YEAR($H34),MONTH($H34)+$G34*9,1),AG$3=DATE(YEAR($H34),MONTH($H34)+$G34*10,1)),$F34*тех!AU$10*тех!AU$6,)</f>
        <v>0</v>
      </c>
      <c r="AH34" s="64">
        <f>IF(OR(AH$3=DATE(YEAR($H34),MONTH($H34)+$G34,1),AH$3=DATE(YEAR($H34),MONTH($H34)+$G34*2,1),AH$3=DATE(YEAR($H34),MONTH($H34)+$G34*3,1),AH$3=DATE(YEAR($H34),MONTH($H34)+$G34*4,1),AH$3=DATE(YEAR($H34),MONTH($H34)+$G34*5,1),AH$3=DATE(YEAR($H34),MONTH($H34)+$G34*6,1),AH$3=DATE(YEAR($H34),MONTH($H34)+$G34*7,1),AH$3=DATE(YEAR($H34),MONTH($H34)+$G34*8,1),AH$3=DATE(YEAR($H34),MONTH($H34)+$G34*9,1),AH$3=DATE(YEAR($H34),MONTH($H34)+$G34*10,1)),$F34*тех!AV$10*тех!AV$6,)</f>
        <v>0</v>
      </c>
      <c r="AI34" s="64">
        <f>IF(OR(AI$3=DATE(YEAR($H34),MONTH($H34)+$G34,1),AI$3=DATE(YEAR($H34),MONTH($H34)+$G34*2,1),AI$3=DATE(YEAR($H34),MONTH($H34)+$G34*3,1),AI$3=DATE(YEAR($H34),MONTH($H34)+$G34*4,1),AI$3=DATE(YEAR($H34),MONTH($H34)+$G34*5,1),AI$3=DATE(YEAR($H34),MONTH($H34)+$G34*6,1),AI$3=DATE(YEAR($H34),MONTH($H34)+$G34*7,1),AI$3=DATE(YEAR($H34),MONTH($H34)+$G34*8,1),AI$3=DATE(YEAR($H34),MONTH($H34)+$G34*9,1),AI$3=DATE(YEAR($H34),MONTH($H34)+$G34*10,1)),$F34*тех!AW$10*тех!AW$6,)</f>
        <v>0</v>
      </c>
      <c r="AJ34" s="64">
        <f>IF(OR(AJ$3=DATE(YEAR($H34),MONTH($H34)+$G34,1),AJ$3=DATE(YEAR($H34),MONTH($H34)+$G34*2,1),AJ$3=DATE(YEAR($H34),MONTH($H34)+$G34*3,1),AJ$3=DATE(YEAR($H34),MONTH($H34)+$G34*4,1),AJ$3=DATE(YEAR($H34),MONTH($H34)+$G34*5,1),AJ$3=DATE(YEAR($H34),MONTH($H34)+$G34*6,1),AJ$3=DATE(YEAR($H34),MONTH($H34)+$G34*7,1),AJ$3=DATE(YEAR($H34),MONTH($H34)+$G34*8,1),AJ$3=DATE(YEAR($H34),MONTH($H34)+$G34*9,1),AJ$3=DATE(YEAR($H34),MONTH($H34)+$G34*10,1)),$F34*тех!AX$10*тех!AX$6,)</f>
        <v>0</v>
      </c>
      <c r="AK34" s="64">
        <f>IF(OR(AK$3=DATE(YEAR($H34),MONTH($H34)+$G34,1),AK$3=DATE(YEAR($H34),MONTH($H34)+$G34*2,1),AK$3=DATE(YEAR($H34),MONTH($H34)+$G34*3,1),AK$3=DATE(YEAR($H34),MONTH($H34)+$G34*4,1),AK$3=DATE(YEAR($H34),MONTH($H34)+$G34*5,1),AK$3=DATE(YEAR($H34),MONTH($H34)+$G34*6,1),AK$3=DATE(YEAR($H34),MONTH($H34)+$G34*7,1),AK$3=DATE(YEAR($H34),MONTH($H34)+$G34*8,1),AK$3=DATE(YEAR($H34),MONTH($H34)+$G34*9,1),AK$3=DATE(YEAR($H34),MONTH($H34)+$G34*10,1)),$F34*тех!AY$10*тех!AY$6,)</f>
        <v>0</v>
      </c>
      <c r="AL34" s="64">
        <f>IF(OR(AL$3=DATE(YEAR($H34),MONTH($H34)+$G34,1),AL$3=DATE(YEAR($H34),MONTH($H34)+$G34*2,1),AL$3=DATE(YEAR($H34),MONTH($H34)+$G34*3,1),AL$3=DATE(YEAR($H34),MONTH($H34)+$G34*4,1),AL$3=DATE(YEAR($H34),MONTH($H34)+$G34*5,1),AL$3=DATE(YEAR($H34),MONTH($H34)+$G34*6,1),AL$3=DATE(YEAR($H34),MONTH($H34)+$G34*7,1),AL$3=DATE(YEAR($H34),MONTH($H34)+$G34*8,1),AL$3=DATE(YEAR($H34),MONTH($H34)+$G34*9,1),AL$3=DATE(YEAR($H34),MONTH($H34)+$G34*10,1)),$F34*тех!AZ$10*тех!AZ$6,)</f>
        <v>0</v>
      </c>
      <c r="AM34" s="64">
        <f>IF(OR(AM$3=DATE(YEAR($H34),MONTH($H34)+$G34,1),AM$3=DATE(YEAR($H34),MONTH($H34)+$G34*2,1),AM$3=DATE(YEAR($H34),MONTH($H34)+$G34*3,1),AM$3=DATE(YEAR($H34),MONTH($H34)+$G34*4,1),AM$3=DATE(YEAR($H34),MONTH($H34)+$G34*5,1),AM$3=DATE(YEAR($H34),MONTH($H34)+$G34*6,1),AM$3=DATE(YEAR($H34),MONTH($H34)+$G34*7,1),AM$3=DATE(YEAR($H34),MONTH($H34)+$G34*8,1),AM$3=DATE(YEAR($H34),MONTH($H34)+$G34*9,1),AM$3=DATE(YEAR($H34),MONTH($H34)+$G34*10,1)),$F34*тех!BA$10*тех!BA$6,)</f>
        <v>0</v>
      </c>
      <c r="AN34" s="64">
        <f>IF(OR(AN$3=DATE(YEAR($H34),MONTH($H34)+$G34,1),AN$3=DATE(YEAR($H34),MONTH($H34)+$G34*2,1),AN$3=DATE(YEAR($H34),MONTH($H34)+$G34*3,1),AN$3=DATE(YEAR($H34),MONTH($H34)+$G34*4,1),AN$3=DATE(YEAR($H34),MONTH($H34)+$G34*5,1),AN$3=DATE(YEAR($H34),MONTH($H34)+$G34*6,1),AN$3=DATE(YEAR($H34),MONTH($H34)+$G34*7,1),AN$3=DATE(YEAR($H34),MONTH($H34)+$G34*8,1),AN$3=DATE(YEAR($H34),MONTH($H34)+$G34*9,1),AN$3=DATE(YEAR($H34),MONTH($H34)+$G34*10,1)),$F34*тех!BB$10*тех!BB$6,)</f>
        <v>0</v>
      </c>
      <c r="AO34" s="64">
        <f>IF(OR(AO$3=DATE(YEAR($H34),MONTH($H34)+$G34,1),AO$3=DATE(YEAR($H34),MONTH($H34)+$G34*2,1),AO$3=DATE(YEAR($H34),MONTH($H34)+$G34*3,1),AO$3=DATE(YEAR($H34),MONTH($H34)+$G34*4,1),AO$3=DATE(YEAR($H34),MONTH($H34)+$G34*5,1),AO$3=DATE(YEAR($H34),MONTH($H34)+$G34*6,1),AO$3=DATE(YEAR($H34),MONTH($H34)+$G34*7,1),AO$3=DATE(YEAR($H34),MONTH($H34)+$G34*8,1),AO$3=DATE(YEAR($H34),MONTH($H34)+$G34*9,1),AO$3=DATE(YEAR($H34),MONTH($H34)+$G34*10,1)),$F34*тех!BC$10*тех!BC$6,)</f>
        <v>0</v>
      </c>
      <c r="AP34" s="64">
        <f>IF(OR(AP$3=DATE(YEAR($H34),MONTH($H34)+$G34,1),AP$3=DATE(YEAR($H34),MONTH($H34)+$G34*2,1),AP$3=DATE(YEAR($H34),MONTH($H34)+$G34*3,1),AP$3=DATE(YEAR($H34),MONTH($H34)+$G34*4,1),AP$3=DATE(YEAR($H34),MONTH($H34)+$G34*5,1),AP$3=DATE(YEAR($H34),MONTH($H34)+$G34*6,1),AP$3=DATE(YEAR($H34),MONTH($H34)+$G34*7,1),AP$3=DATE(YEAR($H34),MONTH($H34)+$G34*8,1),AP$3=DATE(YEAR($H34),MONTH($H34)+$G34*9,1),AP$3=DATE(YEAR($H34),MONTH($H34)+$G34*10,1)),$F34*тех!BD$10*тех!BD$6,)</f>
        <v>0</v>
      </c>
      <c r="AQ34" s="64">
        <f>IF(OR(AQ$3=DATE(YEAR($H34),MONTH($H34)+$G34,1),AQ$3=DATE(YEAR($H34),MONTH($H34)+$G34*2,1),AQ$3=DATE(YEAR($H34),MONTH($H34)+$G34*3,1),AQ$3=DATE(YEAR($H34),MONTH($H34)+$G34*4,1),AQ$3=DATE(YEAR($H34),MONTH($H34)+$G34*5,1),AQ$3=DATE(YEAR($H34),MONTH($H34)+$G34*6,1),AQ$3=DATE(YEAR($H34),MONTH($H34)+$G34*7,1),AQ$3=DATE(YEAR($H34),MONTH($H34)+$G34*8,1),AQ$3=DATE(YEAR($H34),MONTH($H34)+$G34*9,1),AQ$3=DATE(YEAR($H34),MONTH($H34)+$G34*10,1)),$F34*тех!BE$10*тех!BE$6,)</f>
        <v>0</v>
      </c>
      <c r="AR34" s="64">
        <f>IF(OR(AR$3=DATE(YEAR($H34),MONTH($H34)+$G34,1),AR$3=DATE(YEAR($H34),MONTH($H34)+$G34*2,1),AR$3=DATE(YEAR($H34),MONTH($H34)+$G34*3,1),AR$3=DATE(YEAR($H34),MONTH($H34)+$G34*4,1),AR$3=DATE(YEAR($H34),MONTH($H34)+$G34*5,1),AR$3=DATE(YEAR($H34),MONTH($H34)+$G34*6,1),AR$3=DATE(YEAR($H34),MONTH($H34)+$G34*7,1),AR$3=DATE(YEAR($H34),MONTH($H34)+$G34*8,1),AR$3=DATE(YEAR($H34),MONTH($H34)+$G34*9,1),AR$3=DATE(YEAR($H34),MONTH($H34)+$G34*10,1)),$F34*тех!BF$10*тех!BF$6,)</f>
        <v>0</v>
      </c>
      <c r="AS34" s="64">
        <f>IF(OR(AS$3=DATE(YEAR($H34),MONTH($H34)+$G34,1),AS$3=DATE(YEAR($H34),MONTH($H34)+$G34*2,1),AS$3=DATE(YEAR($H34),MONTH($H34)+$G34*3,1),AS$3=DATE(YEAR($H34),MONTH($H34)+$G34*4,1),AS$3=DATE(YEAR($H34),MONTH($H34)+$G34*5,1),AS$3=DATE(YEAR($H34),MONTH($H34)+$G34*6,1),AS$3=DATE(YEAR($H34),MONTH($H34)+$G34*7,1),AS$3=DATE(YEAR($H34),MONTH($H34)+$G34*8,1),AS$3=DATE(YEAR($H34),MONTH($H34)+$G34*9,1),AS$3=DATE(YEAR($H34),MONTH($H34)+$G34*10,1)),$F34*тех!BG$10*тех!BG$6,)</f>
        <v>0</v>
      </c>
      <c r="AT34" s="64">
        <f>IF(OR(AT$3=DATE(YEAR($H34),MONTH($H34)+$G34,1),AT$3=DATE(YEAR($H34),MONTH($H34)+$G34*2,1),AT$3=DATE(YEAR($H34),MONTH($H34)+$G34*3,1),AT$3=DATE(YEAR($H34),MONTH($H34)+$G34*4,1),AT$3=DATE(YEAR($H34),MONTH($H34)+$G34*5,1),AT$3=DATE(YEAR($H34),MONTH($H34)+$G34*6,1),AT$3=DATE(YEAR($H34),MONTH($H34)+$G34*7,1),AT$3=DATE(YEAR($H34),MONTH($H34)+$G34*8,1),AT$3=DATE(YEAR($H34),MONTH($H34)+$G34*9,1),AT$3=DATE(YEAR($H34),MONTH($H34)+$G34*10,1)),$F34*тех!BH$10*тех!BH$6,)</f>
        <v>0</v>
      </c>
      <c r="AU34" s="64">
        <f>IF(OR(AU$3=DATE(YEAR($H34),MONTH($H34)+$G34,1),AU$3=DATE(YEAR($H34),MONTH($H34)+$G34*2,1),AU$3=DATE(YEAR($H34),MONTH($H34)+$G34*3,1),AU$3=DATE(YEAR($H34),MONTH($H34)+$G34*4,1),AU$3=DATE(YEAR($H34),MONTH($H34)+$G34*5,1),AU$3=DATE(YEAR($H34),MONTH($H34)+$G34*6,1),AU$3=DATE(YEAR($H34),MONTH($H34)+$G34*7,1),AU$3=DATE(YEAR($H34),MONTH($H34)+$G34*8,1),AU$3=DATE(YEAR($H34),MONTH($H34)+$G34*9,1),AU$3=DATE(YEAR($H34),MONTH($H34)+$G34*10,1)),$F34*тех!BI$10*тех!BI$6,)</f>
        <v>0</v>
      </c>
      <c r="AV34" s="64">
        <f>IF(OR(AV$3=DATE(YEAR($H34),MONTH($H34)+$G34,1),AV$3=DATE(YEAR($H34),MONTH($H34)+$G34*2,1),AV$3=DATE(YEAR($H34),MONTH($H34)+$G34*3,1),AV$3=DATE(YEAR($H34),MONTH($H34)+$G34*4,1),AV$3=DATE(YEAR($H34),MONTH($H34)+$G34*5,1),AV$3=DATE(YEAR($H34),MONTH($H34)+$G34*6,1),AV$3=DATE(YEAR($H34),MONTH($H34)+$G34*7,1),AV$3=DATE(YEAR($H34),MONTH($H34)+$G34*8,1),AV$3=DATE(YEAR($H34),MONTH($H34)+$G34*9,1),AV$3=DATE(YEAR($H34),MONTH($H34)+$G34*10,1)),$F34*тех!BJ$10*тех!BJ$6,)</f>
        <v>0</v>
      </c>
      <c r="AW34" s="64">
        <f>IF(OR(AW$3=DATE(YEAR($H34),MONTH($H34)+$G34,1),AW$3=DATE(YEAR($H34),MONTH($H34)+$G34*2,1),AW$3=DATE(YEAR($H34),MONTH($H34)+$G34*3,1),AW$3=DATE(YEAR($H34),MONTH($H34)+$G34*4,1),AW$3=DATE(YEAR($H34),MONTH($H34)+$G34*5,1),AW$3=DATE(YEAR($H34),MONTH($H34)+$G34*6,1),AW$3=DATE(YEAR($H34),MONTH($H34)+$G34*7,1),AW$3=DATE(YEAR($H34),MONTH($H34)+$G34*8,1),AW$3=DATE(YEAR($H34),MONTH($H34)+$G34*9,1),AW$3=DATE(YEAR($H34),MONTH($H34)+$G34*10,1)),$F34*тех!BK$10*тех!BK$6,)</f>
        <v>0</v>
      </c>
      <c r="AX34" s="64">
        <f>IF(OR(AX$3=DATE(YEAR($H34),MONTH($H34)+$G34,1),AX$3=DATE(YEAR($H34),MONTH($H34)+$G34*2,1),AX$3=DATE(YEAR($H34),MONTH($H34)+$G34*3,1),AX$3=DATE(YEAR($H34),MONTH($H34)+$G34*4,1),AX$3=DATE(YEAR($H34),MONTH($H34)+$G34*5,1),AX$3=DATE(YEAR($H34),MONTH($H34)+$G34*6,1),AX$3=DATE(YEAR($H34),MONTH($H34)+$G34*7,1),AX$3=DATE(YEAR($H34),MONTH($H34)+$G34*8,1),AX$3=DATE(YEAR($H34),MONTH($H34)+$G34*9,1),AX$3=DATE(YEAR($H34),MONTH($H34)+$G34*10,1)),$F34*тех!BL$10*тех!BL$6,)</f>
        <v>0</v>
      </c>
      <c r="AY34" s="64">
        <f>IF(OR(AY$3=DATE(YEAR($H34),MONTH($H34)+$G34,1),AY$3=DATE(YEAR($H34),MONTH($H34)+$G34*2,1),AY$3=DATE(YEAR($H34),MONTH($H34)+$G34*3,1),AY$3=DATE(YEAR($H34),MONTH($H34)+$G34*4,1),AY$3=DATE(YEAR($H34),MONTH($H34)+$G34*5,1),AY$3=DATE(YEAR($H34),MONTH($H34)+$G34*6,1),AY$3=DATE(YEAR($H34),MONTH($H34)+$G34*7,1),AY$3=DATE(YEAR($H34),MONTH($H34)+$G34*8,1),AY$3=DATE(YEAR($H34),MONTH($H34)+$G34*9,1),AY$3=DATE(YEAR($H34),MONTH($H34)+$G34*10,1)),$F34*тех!BM$10*тех!BM$6,)</f>
        <v>0</v>
      </c>
      <c r="AZ34" s="64">
        <f>IF(OR(AZ$3=DATE(YEAR($H34),MONTH($H34)+$G34,1),AZ$3=DATE(YEAR($H34),MONTH($H34)+$G34*2,1),AZ$3=DATE(YEAR($H34),MONTH($H34)+$G34*3,1),AZ$3=DATE(YEAR($H34),MONTH($H34)+$G34*4,1),AZ$3=DATE(YEAR($H34),MONTH($H34)+$G34*5,1),AZ$3=DATE(YEAR($H34),MONTH($H34)+$G34*6,1),AZ$3=DATE(YEAR($H34),MONTH($H34)+$G34*7,1),AZ$3=DATE(YEAR($H34),MONTH($H34)+$G34*8,1),AZ$3=DATE(YEAR($H34),MONTH($H34)+$G34*9,1),AZ$3=DATE(YEAR($H34),MONTH($H34)+$G34*10,1)),$F34*тех!BN$10*тех!BN$6,)</f>
        <v>0</v>
      </c>
      <c r="BA34" s="64">
        <f>IF(OR(BA$3=DATE(YEAR($H34),MONTH($H34)+$G34,1),BA$3=DATE(YEAR($H34),MONTH($H34)+$G34*2,1),BA$3=DATE(YEAR($H34),MONTH($H34)+$G34*3,1),BA$3=DATE(YEAR($H34),MONTH($H34)+$G34*4,1),BA$3=DATE(YEAR($H34),MONTH($H34)+$G34*5,1),BA$3=DATE(YEAR($H34),MONTH($H34)+$G34*6,1),BA$3=DATE(YEAR($H34),MONTH($H34)+$G34*7,1),BA$3=DATE(YEAR($H34),MONTH($H34)+$G34*8,1),BA$3=DATE(YEAR($H34),MONTH($H34)+$G34*9,1),BA$3=DATE(YEAR($H34),MONTH($H34)+$G34*10,1)),$F34*тех!BO$10*тех!BO$6,)</f>
        <v>0</v>
      </c>
      <c r="BB34" s="64">
        <f>IF(OR(BB$3=DATE(YEAR($H34),MONTH($H34)+$G34,1),BB$3=DATE(YEAR($H34),MONTH($H34)+$G34*2,1),BB$3=DATE(YEAR($H34),MONTH($H34)+$G34*3,1),BB$3=DATE(YEAR($H34),MONTH($H34)+$G34*4,1),BB$3=DATE(YEAR($H34),MONTH($H34)+$G34*5,1),BB$3=DATE(YEAR($H34),MONTH($H34)+$G34*6,1),BB$3=DATE(YEAR($H34),MONTH($H34)+$G34*7,1),BB$3=DATE(YEAR($H34),MONTH($H34)+$G34*8,1),BB$3=DATE(YEAR($H34),MONTH($H34)+$G34*9,1),BB$3=DATE(YEAR($H34),MONTH($H34)+$G34*10,1)),$F34*тех!BP$10*тех!BP$6,)</f>
        <v>0</v>
      </c>
      <c r="BC34" s="64">
        <f>IF(OR(BC$3=DATE(YEAR($H34),MONTH($H34)+$G34,1),BC$3=DATE(YEAR($H34),MONTH($H34)+$G34*2,1),BC$3=DATE(YEAR($H34),MONTH($H34)+$G34*3,1),BC$3=DATE(YEAR($H34),MONTH($H34)+$G34*4,1),BC$3=DATE(YEAR($H34),MONTH($H34)+$G34*5,1),BC$3=DATE(YEAR($H34),MONTH($H34)+$G34*6,1),BC$3=DATE(YEAR($H34),MONTH($H34)+$G34*7,1),BC$3=DATE(YEAR($H34),MONTH($H34)+$G34*8,1),BC$3=DATE(YEAR($H34),MONTH($H34)+$G34*9,1),BC$3=DATE(YEAR($H34),MONTH($H34)+$G34*10,1)),$F34*тех!BQ$10*тех!BQ$6,)</f>
        <v>0</v>
      </c>
      <c r="BD34" s="64">
        <f>IF(OR(BD$3=DATE(YEAR($H34),MONTH($H34)+$G34,1),BD$3=DATE(YEAR($H34),MONTH($H34)+$G34*2,1),BD$3=DATE(YEAR($H34),MONTH($H34)+$G34*3,1),BD$3=DATE(YEAR($H34),MONTH($H34)+$G34*4,1),BD$3=DATE(YEAR($H34),MONTH($H34)+$G34*5,1),BD$3=DATE(YEAR($H34),MONTH($H34)+$G34*6,1),BD$3=DATE(YEAR($H34),MONTH($H34)+$G34*7,1),BD$3=DATE(YEAR($H34),MONTH($H34)+$G34*8,1),BD$3=DATE(YEAR($H34),MONTH($H34)+$G34*9,1),BD$3=DATE(YEAR($H34),MONTH($H34)+$G34*10,1)),$F34*тех!BR$10*тех!BR$6,)</f>
        <v>0</v>
      </c>
      <c r="BE34" s="64">
        <f>IF(OR(BE$3=DATE(YEAR($H34),MONTH($H34)+$G34,1),BE$3=DATE(YEAR($H34),MONTH($H34)+$G34*2,1),BE$3=DATE(YEAR($H34),MONTH($H34)+$G34*3,1),BE$3=DATE(YEAR($H34),MONTH($H34)+$G34*4,1),BE$3=DATE(YEAR($H34),MONTH($H34)+$G34*5,1),BE$3=DATE(YEAR($H34),MONTH($H34)+$G34*6,1),BE$3=DATE(YEAR($H34),MONTH($H34)+$G34*7,1),BE$3=DATE(YEAR($H34),MONTH($H34)+$G34*8,1),BE$3=DATE(YEAR($H34),MONTH($H34)+$G34*9,1),BE$3=DATE(YEAR($H34),MONTH($H34)+$G34*10,1)),$F34*тех!BS$10*тех!BS$6,)</f>
        <v>0</v>
      </c>
      <c r="BF34" s="64">
        <f>IF(OR(BF$3=DATE(YEAR($H34),MONTH($H34)+$G34,1),BF$3=DATE(YEAR($H34),MONTH($H34)+$G34*2,1),BF$3=DATE(YEAR($H34),MONTH($H34)+$G34*3,1),BF$3=DATE(YEAR($H34),MONTH($H34)+$G34*4,1),BF$3=DATE(YEAR($H34),MONTH($H34)+$G34*5,1),BF$3=DATE(YEAR($H34),MONTH($H34)+$G34*6,1),BF$3=DATE(YEAR($H34),MONTH($H34)+$G34*7,1),BF$3=DATE(YEAR($H34),MONTH($H34)+$G34*8,1),BF$3=DATE(YEAR($H34),MONTH($H34)+$G34*9,1),BF$3=DATE(YEAR($H34),MONTH($H34)+$G34*10,1)),$F34*тех!BT$10*тех!BT$6,)</f>
        <v>0</v>
      </c>
      <c r="BG34" s="64">
        <f>IF(OR(BG$3=DATE(YEAR($H34),MONTH($H34)+$G34,1),BG$3=DATE(YEAR($H34),MONTH($H34)+$G34*2,1),BG$3=DATE(YEAR($H34),MONTH($H34)+$G34*3,1),BG$3=DATE(YEAR($H34),MONTH($H34)+$G34*4,1),BG$3=DATE(YEAR($H34),MONTH($H34)+$G34*5,1),BG$3=DATE(YEAR($H34),MONTH($H34)+$G34*6,1),BG$3=DATE(YEAR($H34),MONTH($H34)+$G34*7,1),BG$3=DATE(YEAR($H34),MONTH($H34)+$G34*8,1),BG$3=DATE(YEAR($H34),MONTH($H34)+$G34*9,1),BG$3=DATE(YEAR($H34),MONTH($H34)+$G34*10,1)),$F34*тех!BU$10*тех!BU$6,)</f>
        <v>0</v>
      </c>
      <c r="BH34" s="64">
        <f>IF(OR(BH$3=DATE(YEAR($H34),MONTH($H34)+$G34,1),BH$3=DATE(YEAR($H34),MONTH($H34)+$G34*2,1),BH$3=DATE(YEAR($H34),MONTH($H34)+$G34*3,1),BH$3=DATE(YEAR($H34),MONTH($H34)+$G34*4,1),BH$3=DATE(YEAR($H34),MONTH($H34)+$G34*5,1),BH$3=DATE(YEAR($H34),MONTH($H34)+$G34*6,1),BH$3=DATE(YEAR($H34),MONTH($H34)+$G34*7,1),BH$3=DATE(YEAR($H34),MONTH($H34)+$G34*8,1),BH$3=DATE(YEAR($H34),MONTH($H34)+$G34*9,1),BH$3=DATE(YEAR($H34),MONTH($H34)+$G34*10,1)),$F34*тех!BV$10*тех!BV$6,)</f>
        <v>0</v>
      </c>
      <c r="BI34" s="64">
        <f>IF(OR(BI$3=DATE(YEAR($H34),MONTH($H34)+$G34,1),BI$3=DATE(YEAR($H34),MONTH($H34)+$G34*2,1),BI$3=DATE(YEAR($H34),MONTH($H34)+$G34*3,1),BI$3=DATE(YEAR($H34),MONTH($H34)+$G34*4,1),BI$3=DATE(YEAR($H34),MONTH($H34)+$G34*5,1),BI$3=DATE(YEAR($H34),MONTH($H34)+$G34*6,1),BI$3=DATE(YEAR($H34),MONTH($H34)+$G34*7,1),BI$3=DATE(YEAR($H34),MONTH($H34)+$G34*8,1),BI$3=DATE(YEAR($H34),MONTH($H34)+$G34*9,1),BI$3=DATE(YEAR($H34),MONTH($H34)+$G34*10,1)),$F34*тех!BW$10*тех!BW$6,)</f>
        <v>0</v>
      </c>
      <c r="BJ34" s="64">
        <f>IF(OR(BJ$3=DATE(YEAR($H34),MONTH($H34)+$G34,1),BJ$3=DATE(YEAR($H34),MONTH($H34)+$G34*2,1),BJ$3=DATE(YEAR($H34),MONTH($H34)+$G34*3,1),BJ$3=DATE(YEAR($H34),MONTH($H34)+$G34*4,1),BJ$3=DATE(YEAR($H34),MONTH($H34)+$G34*5,1),BJ$3=DATE(YEAR($H34),MONTH($H34)+$G34*6,1),BJ$3=DATE(YEAR($H34),MONTH($H34)+$G34*7,1),BJ$3=DATE(YEAR($H34),MONTH($H34)+$G34*8,1),BJ$3=DATE(YEAR($H34),MONTH($H34)+$G34*9,1),BJ$3=DATE(YEAR($H34),MONTH($H34)+$G34*10,1)),$F34*тех!BX$10*тех!BX$6,)</f>
        <v>0</v>
      </c>
      <c r="BK34" s="64">
        <f>IF(OR(BK$3=DATE(YEAR($H34),MONTH($H34)+$G34,1),BK$3=DATE(YEAR($H34),MONTH($H34)+$G34*2,1),BK$3=DATE(YEAR($H34),MONTH($H34)+$G34*3,1),BK$3=DATE(YEAR($H34),MONTH($H34)+$G34*4,1),BK$3=DATE(YEAR($H34),MONTH($H34)+$G34*5,1),BK$3=DATE(YEAR($H34),MONTH($H34)+$G34*6,1),BK$3=DATE(YEAR($H34),MONTH($H34)+$G34*7,1),BK$3=DATE(YEAR($H34),MONTH($H34)+$G34*8,1),BK$3=DATE(YEAR($H34),MONTH($H34)+$G34*9,1),BK$3=DATE(YEAR($H34),MONTH($H34)+$G34*10,1)),$F34*тех!BY$10*тех!BY$6,)</f>
        <v>0</v>
      </c>
      <c r="BL34" s="64">
        <f>IF(OR(BL$3=DATE(YEAR($H34),MONTH($H34)+$G34,1),BL$3=DATE(YEAR($H34),MONTH($H34)+$G34*2,1),BL$3=DATE(YEAR($H34),MONTH($H34)+$G34*3,1),BL$3=DATE(YEAR($H34),MONTH($H34)+$G34*4,1),BL$3=DATE(YEAR($H34),MONTH($H34)+$G34*5,1),BL$3=DATE(YEAR($H34),MONTH($H34)+$G34*6,1),BL$3=DATE(YEAR($H34),MONTH($H34)+$G34*7,1),BL$3=DATE(YEAR($H34),MONTH($H34)+$G34*8,1),BL$3=DATE(YEAR($H34),MONTH($H34)+$G34*9,1),BL$3=DATE(YEAR($H34),MONTH($H34)+$G34*10,1)),$F34*тех!BZ$10*тех!BZ$6,)</f>
        <v>0</v>
      </c>
      <c r="BM34" s="64">
        <f>IF(OR(BM$3=DATE(YEAR($H34),MONTH($H34)+$G34,1),BM$3=DATE(YEAR($H34),MONTH($H34)+$G34*2,1),BM$3=DATE(YEAR($H34),MONTH($H34)+$G34*3,1),BM$3=DATE(YEAR($H34),MONTH($H34)+$G34*4,1),BM$3=DATE(YEAR($H34),MONTH($H34)+$G34*5,1),BM$3=DATE(YEAR($H34),MONTH($H34)+$G34*6,1),BM$3=DATE(YEAR($H34),MONTH($H34)+$G34*7,1),BM$3=DATE(YEAR($H34),MONTH($H34)+$G34*8,1),BM$3=DATE(YEAR($H34),MONTH($H34)+$G34*9,1),BM$3=DATE(YEAR($H34),MONTH($H34)+$G34*10,1)),$F34*тех!CA$10*тех!CA$6,)</f>
        <v>0</v>
      </c>
      <c r="BN34" s="64">
        <f>IF(OR(BN$3=DATE(YEAR($H34),MONTH($H34)+$G34,1),BN$3=DATE(YEAR($H34),MONTH($H34)+$G34*2,1),BN$3=DATE(YEAR($H34),MONTH($H34)+$G34*3,1),BN$3=DATE(YEAR($H34),MONTH($H34)+$G34*4,1),BN$3=DATE(YEAR($H34),MONTH($H34)+$G34*5,1),BN$3=DATE(YEAR($H34),MONTH($H34)+$G34*6,1),BN$3=DATE(YEAR($H34),MONTH($H34)+$G34*7,1),BN$3=DATE(YEAR($H34),MONTH($H34)+$G34*8,1),BN$3=DATE(YEAR($H34),MONTH($H34)+$G34*9,1),BN$3=DATE(YEAR($H34),MONTH($H34)+$G34*10,1)),$F34*тех!CB$10*тех!CB$6,)</f>
        <v>0</v>
      </c>
      <c r="BO34" s="64">
        <f>IF(OR(BO$3=DATE(YEAR($H34),MONTH($H34)+$G34,1),BO$3=DATE(YEAR($H34),MONTH($H34)+$G34*2,1),BO$3=DATE(YEAR($H34),MONTH($H34)+$G34*3,1),BO$3=DATE(YEAR($H34),MONTH($H34)+$G34*4,1),BO$3=DATE(YEAR($H34),MONTH($H34)+$G34*5,1),BO$3=DATE(YEAR($H34),MONTH($H34)+$G34*6,1),BO$3=DATE(YEAR($H34),MONTH($H34)+$G34*7,1),BO$3=DATE(YEAR($H34),MONTH($H34)+$G34*8,1),BO$3=DATE(YEAR($H34),MONTH($H34)+$G34*9,1),BO$3=DATE(YEAR($H34),MONTH($H34)+$G34*10,1)),$F34*тех!CC$10*тех!CC$6,)</f>
        <v>0</v>
      </c>
      <c r="BP34" s="64">
        <f>IF(OR(BP$3=DATE(YEAR($H34),MONTH($H34)+$G34,1),BP$3=DATE(YEAR($H34),MONTH($H34)+$G34*2,1),BP$3=DATE(YEAR($H34),MONTH($H34)+$G34*3,1),BP$3=DATE(YEAR($H34),MONTH($H34)+$G34*4,1),BP$3=DATE(YEAR($H34),MONTH($H34)+$G34*5,1),BP$3=DATE(YEAR($H34),MONTH($H34)+$G34*6,1),BP$3=DATE(YEAR($H34),MONTH($H34)+$G34*7,1),BP$3=DATE(YEAR($H34),MONTH($H34)+$G34*8,1),BP$3=DATE(YEAR($H34),MONTH($H34)+$G34*9,1),BP$3=DATE(YEAR($H34),MONTH($H34)+$G34*10,1)),$F34*тех!CD$10*тех!CD$6,)</f>
        <v>0</v>
      </c>
      <c r="BQ34" s="64">
        <f>IF(OR(BQ$3=DATE(YEAR($H34),MONTH($H34)+$G34,1),BQ$3=DATE(YEAR($H34),MONTH($H34)+$G34*2,1),BQ$3=DATE(YEAR($H34),MONTH($H34)+$G34*3,1),BQ$3=DATE(YEAR($H34),MONTH($H34)+$G34*4,1),BQ$3=DATE(YEAR($H34),MONTH($H34)+$G34*5,1),BQ$3=DATE(YEAR($H34),MONTH($H34)+$G34*6,1),BQ$3=DATE(YEAR($H34),MONTH($H34)+$G34*7,1),BQ$3=DATE(YEAR($H34),MONTH($H34)+$G34*8,1),BQ$3=DATE(YEAR($H34),MONTH($H34)+$G34*9,1),BQ$3=DATE(YEAR($H34),MONTH($H34)+$G34*10,1)),$F34*тех!CE$10*тех!CE$6,)</f>
        <v>0</v>
      </c>
    </row>
    <row r="35" spans="2:69">
      <c r="B35" s="3">
        <v>29</v>
      </c>
      <c r="C35" s="19" t="s">
        <v>714</v>
      </c>
      <c r="D35" s="23">
        <v>40</v>
      </c>
      <c r="E35" s="19"/>
      <c r="F35" s="76">
        <f t="shared" si="1"/>
        <v>0</v>
      </c>
      <c r="G35" s="19">
        <v>12</v>
      </c>
      <c r="H35" s="20">
        <f>Параметры!$C$11</f>
        <v>42370</v>
      </c>
      <c r="J35" s="76">
        <f>IF($H35=J$3,$F35,)*тех!X$6</f>
        <v>0</v>
      </c>
      <c r="K35" s="76">
        <f>IF($H35=K$3,$F35,)*тех!Y$6</f>
        <v>0</v>
      </c>
      <c r="L35" s="76">
        <f>IF($H35=L$3,$F35,)*тех!Z$6</f>
        <v>0</v>
      </c>
      <c r="M35" s="76">
        <f>IF($H35=M$3,$F35,)*тех!AA$6</f>
        <v>0</v>
      </c>
      <c r="N35" s="76">
        <f>IF($H35=N$3,$F35,)*тех!AB$6</f>
        <v>0</v>
      </c>
      <c r="O35" s="76">
        <f>IF($H35=O$3,$F35,)*тех!AC$6</f>
        <v>0</v>
      </c>
      <c r="P35" s="64">
        <f>IF(OR(P$3=DATE(YEAR($H35),MONTH($H35)+$G35,1),P$3=DATE(YEAR($H35),MONTH($H35)+$G35*2,1),P$3=DATE(YEAR($H35),MONTH($H35)+$G35*3,1),P$3=DATE(YEAR($H35),MONTH($H35)+$G35*4,1),P$3=DATE(YEAR($H35),MONTH($H35)+$G35*5,1),P$3=DATE(YEAR($H35),MONTH($H35)+$G35*6,1),P$3=DATE(YEAR($H35),MONTH($H35)+$G35*7,1),P$3=DATE(YEAR($H35),MONTH($H35)+$G35*8,1),P$3=DATE(YEAR($H35),MONTH($H35)+$G35*9,1),P$3=DATE(YEAR($H35),MONTH($H35)+$G35*10,1)),$F35*тех!AD$10*тех!AD$6,)</f>
        <v>0</v>
      </c>
      <c r="Q35" s="64">
        <f>IF(OR(Q$3=DATE(YEAR($H35),MONTH($H35)+$G35,1),Q$3=DATE(YEAR($H35),MONTH($H35)+$G35*2,1),Q$3=DATE(YEAR($H35),MONTH($H35)+$G35*3,1),Q$3=DATE(YEAR($H35),MONTH($H35)+$G35*4,1),Q$3=DATE(YEAR($H35),MONTH($H35)+$G35*5,1),Q$3=DATE(YEAR($H35),MONTH($H35)+$G35*6,1),Q$3=DATE(YEAR($H35),MONTH($H35)+$G35*7,1),Q$3=DATE(YEAR($H35),MONTH($H35)+$G35*8,1),Q$3=DATE(YEAR($H35),MONTH($H35)+$G35*9,1),Q$3=DATE(YEAR($H35),MONTH($H35)+$G35*10,1)),$F35*тех!AE$10*тех!AE$6,)</f>
        <v>0</v>
      </c>
      <c r="R35" s="64">
        <f>IF(OR(R$3=DATE(YEAR($H35),MONTH($H35)+$G35,1),R$3=DATE(YEAR($H35),MONTH($H35)+$G35*2,1),R$3=DATE(YEAR($H35),MONTH($H35)+$G35*3,1),R$3=DATE(YEAR($H35),MONTH($H35)+$G35*4,1),R$3=DATE(YEAR($H35),MONTH($H35)+$G35*5,1),R$3=DATE(YEAR($H35),MONTH($H35)+$G35*6,1),R$3=DATE(YEAR($H35),MONTH($H35)+$G35*7,1),R$3=DATE(YEAR($H35),MONTH($H35)+$G35*8,1),R$3=DATE(YEAR($H35),MONTH($H35)+$G35*9,1),R$3=DATE(YEAR($H35),MONTH($H35)+$G35*10,1)),$F35*тех!AF$10*тех!AF$6,)</f>
        <v>0</v>
      </c>
      <c r="S35" s="64">
        <f>IF(OR(S$3=DATE(YEAR($H35),MONTH($H35)+$G35,1),S$3=DATE(YEAR($H35),MONTH($H35)+$G35*2,1),S$3=DATE(YEAR($H35),MONTH($H35)+$G35*3,1),S$3=DATE(YEAR($H35),MONTH($H35)+$G35*4,1),S$3=DATE(YEAR($H35),MONTH($H35)+$G35*5,1),S$3=DATE(YEAR($H35),MONTH($H35)+$G35*6,1),S$3=DATE(YEAR($H35),MONTH($H35)+$G35*7,1),S$3=DATE(YEAR($H35),MONTH($H35)+$G35*8,1),S$3=DATE(YEAR($H35),MONTH($H35)+$G35*9,1),S$3=DATE(YEAR($H35),MONTH($H35)+$G35*10,1)),$F35*тех!AG$10*тех!AG$6,)</f>
        <v>0</v>
      </c>
      <c r="T35" s="64">
        <f>IF(OR(T$3=DATE(YEAR($H35),MONTH($H35)+$G35,1),T$3=DATE(YEAR($H35),MONTH($H35)+$G35*2,1),T$3=DATE(YEAR($H35),MONTH($H35)+$G35*3,1),T$3=DATE(YEAR($H35),MONTH($H35)+$G35*4,1),T$3=DATE(YEAR($H35),MONTH($H35)+$G35*5,1),T$3=DATE(YEAR($H35),MONTH($H35)+$G35*6,1),T$3=DATE(YEAR($H35),MONTH($H35)+$G35*7,1),T$3=DATE(YEAR($H35),MONTH($H35)+$G35*8,1),T$3=DATE(YEAR($H35),MONTH($H35)+$G35*9,1),T$3=DATE(YEAR($H35),MONTH($H35)+$G35*10,1)),$F35*тех!AH$10*тех!AH$6,)</f>
        <v>0</v>
      </c>
      <c r="U35" s="64">
        <f>IF(OR(U$3=DATE(YEAR($H35),MONTH($H35)+$G35,1),U$3=DATE(YEAR($H35),MONTH($H35)+$G35*2,1),U$3=DATE(YEAR($H35),MONTH($H35)+$G35*3,1),U$3=DATE(YEAR($H35),MONTH($H35)+$G35*4,1),U$3=DATE(YEAR($H35),MONTH($H35)+$G35*5,1),U$3=DATE(YEAR($H35),MONTH($H35)+$G35*6,1),U$3=DATE(YEAR($H35),MONTH($H35)+$G35*7,1),U$3=DATE(YEAR($H35),MONTH($H35)+$G35*8,1),U$3=DATE(YEAR($H35),MONTH($H35)+$G35*9,1),U$3=DATE(YEAR($H35),MONTH($H35)+$G35*10,1)),$F35*тех!AI$10*тех!AI$6,)</f>
        <v>0</v>
      </c>
      <c r="V35" s="64">
        <f>IF(OR(V$3=DATE(YEAR($H35),MONTH($H35)+$G35,1),V$3=DATE(YEAR($H35),MONTH($H35)+$G35*2,1),V$3=DATE(YEAR($H35),MONTH($H35)+$G35*3,1),V$3=DATE(YEAR($H35),MONTH($H35)+$G35*4,1),V$3=DATE(YEAR($H35),MONTH($H35)+$G35*5,1),V$3=DATE(YEAR($H35),MONTH($H35)+$G35*6,1),V$3=DATE(YEAR($H35),MONTH($H35)+$G35*7,1),V$3=DATE(YEAR($H35),MONTH($H35)+$G35*8,1),V$3=DATE(YEAR($H35),MONTH($H35)+$G35*9,1),V$3=DATE(YEAR($H35),MONTH($H35)+$G35*10,1)),$F35*тех!AJ$10*тех!AJ$6,)</f>
        <v>0</v>
      </c>
      <c r="W35" s="64">
        <f>IF(OR(W$3=DATE(YEAR($H35),MONTH($H35)+$G35,1),W$3=DATE(YEAR($H35),MONTH($H35)+$G35*2,1),W$3=DATE(YEAR($H35),MONTH($H35)+$G35*3,1),W$3=DATE(YEAR($H35),MONTH($H35)+$G35*4,1),W$3=DATE(YEAR($H35),MONTH($H35)+$G35*5,1),W$3=DATE(YEAR($H35),MONTH($H35)+$G35*6,1),W$3=DATE(YEAR($H35),MONTH($H35)+$G35*7,1),W$3=DATE(YEAR($H35),MONTH($H35)+$G35*8,1),W$3=DATE(YEAR($H35),MONTH($H35)+$G35*9,1),W$3=DATE(YEAR($H35),MONTH($H35)+$G35*10,1)),$F35*тех!AK$10*тех!AK$6,)</f>
        <v>0</v>
      </c>
      <c r="X35" s="64">
        <f>IF(OR(X$3=DATE(YEAR($H35),MONTH($H35)+$G35,1),X$3=DATE(YEAR($H35),MONTH($H35)+$G35*2,1),X$3=DATE(YEAR($H35),MONTH($H35)+$G35*3,1),X$3=DATE(YEAR($H35),MONTH($H35)+$G35*4,1),X$3=DATE(YEAR($H35),MONTH($H35)+$G35*5,1),X$3=DATE(YEAR($H35),MONTH($H35)+$G35*6,1),X$3=DATE(YEAR($H35),MONTH($H35)+$G35*7,1),X$3=DATE(YEAR($H35),MONTH($H35)+$G35*8,1),X$3=DATE(YEAR($H35),MONTH($H35)+$G35*9,1),X$3=DATE(YEAR($H35),MONTH($H35)+$G35*10,1)),$F35*тех!AL$10*тех!AL$6,)</f>
        <v>0</v>
      </c>
      <c r="Y35" s="64">
        <f>IF(OR(Y$3=DATE(YEAR($H35),MONTH($H35)+$G35,1),Y$3=DATE(YEAR($H35),MONTH($H35)+$G35*2,1),Y$3=DATE(YEAR($H35),MONTH($H35)+$G35*3,1),Y$3=DATE(YEAR($H35),MONTH($H35)+$G35*4,1),Y$3=DATE(YEAR($H35),MONTH($H35)+$G35*5,1),Y$3=DATE(YEAR($H35),MONTH($H35)+$G35*6,1),Y$3=DATE(YEAR($H35),MONTH($H35)+$G35*7,1),Y$3=DATE(YEAR($H35),MONTH($H35)+$G35*8,1),Y$3=DATE(YEAR($H35),MONTH($H35)+$G35*9,1),Y$3=DATE(YEAR($H35),MONTH($H35)+$G35*10,1)),$F35*тех!AM$10*тех!AM$6,)</f>
        <v>0</v>
      </c>
      <c r="Z35" s="64">
        <f>IF(OR(Z$3=DATE(YEAR($H35),MONTH($H35)+$G35,1),Z$3=DATE(YEAR($H35),MONTH($H35)+$G35*2,1),Z$3=DATE(YEAR($H35),MONTH($H35)+$G35*3,1),Z$3=DATE(YEAR($H35),MONTH($H35)+$G35*4,1),Z$3=DATE(YEAR($H35),MONTH($H35)+$G35*5,1),Z$3=DATE(YEAR($H35),MONTH($H35)+$G35*6,1),Z$3=DATE(YEAR($H35),MONTH($H35)+$G35*7,1),Z$3=DATE(YEAR($H35),MONTH($H35)+$G35*8,1),Z$3=DATE(YEAR($H35),MONTH($H35)+$G35*9,1),Z$3=DATE(YEAR($H35),MONTH($H35)+$G35*10,1)),$F35*тех!AN$10*тех!AN$6,)</f>
        <v>0</v>
      </c>
      <c r="AA35" s="64">
        <f>IF(OR(AA$3=DATE(YEAR($H35),MONTH($H35)+$G35,1),AA$3=DATE(YEAR($H35),MONTH($H35)+$G35*2,1),AA$3=DATE(YEAR($H35),MONTH($H35)+$G35*3,1),AA$3=DATE(YEAR($H35),MONTH($H35)+$G35*4,1),AA$3=DATE(YEAR($H35),MONTH($H35)+$G35*5,1),AA$3=DATE(YEAR($H35),MONTH($H35)+$G35*6,1),AA$3=DATE(YEAR($H35),MONTH($H35)+$G35*7,1),AA$3=DATE(YEAR($H35),MONTH($H35)+$G35*8,1),AA$3=DATE(YEAR($H35),MONTH($H35)+$G35*9,1),AA$3=DATE(YEAR($H35),MONTH($H35)+$G35*10,1)),$F35*тех!AO$10*тех!AO$6,)</f>
        <v>0</v>
      </c>
      <c r="AB35" s="64">
        <f>IF(OR(AB$3=DATE(YEAR($H35),MONTH($H35)+$G35,1),AB$3=DATE(YEAR($H35),MONTH($H35)+$G35*2,1),AB$3=DATE(YEAR($H35),MONTH($H35)+$G35*3,1),AB$3=DATE(YEAR($H35),MONTH($H35)+$G35*4,1),AB$3=DATE(YEAR($H35),MONTH($H35)+$G35*5,1),AB$3=DATE(YEAR($H35),MONTH($H35)+$G35*6,1),AB$3=DATE(YEAR($H35),MONTH($H35)+$G35*7,1),AB$3=DATE(YEAR($H35),MONTH($H35)+$G35*8,1),AB$3=DATE(YEAR($H35),MONTH($H35)+$G35*9,1),AB$3=DATE(YEAR($H35),MONTH($H35)+$G35*10,1)),$F35*тех!AP$10*тех!AP$6,)</f>
        <v>0</v>
      </c>
      <c r="AC35" s="64">
        <f>IF(OR(AC$3=DATE(YEAR($H35),MONTH($H35)+$G35,1),AC$3=DATE(YEAR($H35),MONTH($H35)+$G35*2,1),AC$3=DATE(YEAR($H35),MONTH($H35)+$G35*3,1),AC$3=DATE(YEAR($H35),MONTH($H35)+$G35*4,1),AC$3=DATE(YEAR($H35),MONTH($H35)+$G35*5,1),AC$3=DATE(YEAR($H35),MONTH($H35)+$G35*6,1),AC$3=DATE(YEAR($H35),MONTH($H35)+$G35*7,1),AC$3=DATE(YEAR($H35),MONTH($H35)+$G35*8,1),AC$3=DATE(YEAR($H35),MONTH($H35)+$G35*9,1),AC$3=DATE(YEAR($H35),MONTH($H35)+$G35*10,1)),$F35*тех!AQ$10*тех!AQ$6,)</f>
        <v>0</v>
      </c>
      <c r="AD35" s="64">
        <f>IF(OR(AD$3=DATE(YEAR($H35),MONTH($H35)+$G35,1),AD$3=DATE(YEAR($H35),MONTH($H35)+$G35*2,1),AD$3=DATE(YEAR($H35),MONTH($H35)+$G35*3,1),AD$3=DATE(YEAR($H35),MONTH($H35)+$G35*4,1),AD$3=DATE(YEAR($H35),MONTH($H35)+$G35*5,1),AD$3=DATE(YEAR($H35),MONTH($H35)+$G35*6,1),AD$3=DATE(YEAR($H35),MONTH($H35)+$G35*7,1),AD$3=DATE(YEAR($H35),MONTH($H35)+$G35*8,1),AD$3=DATE(YEAR($H35),MONTH($H35)+$G35*9,1),AD$3=DATE(YEAR($H35),MONTH($H35)+$G35*10,1)),$F35*тех!AR$10*тех!AR$6,)</f>
        <v>0</v>
      </c>
      <c r="AE35" s="64">
        <f>IF(OR(AE$3=DATE(YEAR($H35),MONTH($H35)+$G35,1),AE$3=DATE(YEAR($H35),MONTH($H35)+$G35*2,1),AE$3=DATE(YEAR($H35),MONTH($H35)+$G35*3,1),AE$3=DATE(YEAR($H35),MONTH($H35)+$G35*4,1),AE$3=DATE(YEAR($H35),MONTH($H35)+$G35*5,1),AE$3=DATE(YEAR($H35),MONTH($H35)+$G35*6,1),AE$3=DATE(YEAR($H35),MONTH($H35)+$G35*7,1),AE$3=DATE(YEAR($H35),MONTH($H35)+$G35*8,1),AE$3=DATE(YEAR($H35),MONTH($H35)+$G35*9,1),AE$3=DATE(YEAR($H35),MONTH($H35)+$G35*10,1)),$F35*тех!AS$10*тех!AS$6,)</f>
        <v>0</v>
      </c>
      <c r="AF35" s="64">
        <f>IF(OR(AF$3=DATE(YEAR($H35),MONTH($H35)+$G35,1),AF$3=DATE(YEAR($H35),MONTH($H35)+$G35*2,1),AF$3=DATE(YEAR($H35),MONTH($H35)+$G35*3,1),AF$3=DATE(YEAR($H35),MONTH($H35)+$G35*4,1),AF$3=DATE(YEAR($H35),MONTH($H35)+$G35*5,1),AF$3=DATE(YEAR($H35),MONTH($H35)+$G35*6,1),AF$3=DATE(YEAR($H35),MONTH($H35)+$G35*7,1),AF$3=DATE(YEAR($H35),MONTH($H35)+$G35*8,1),AF$3=DATE(YEAR($H35),MONTH($H35)+$G35*9,1),AF$3=DATE(YEAR($H35),MONTH($H35)+$G35*10,1)),$F35*тех!AT$10*тех!AT$6,)</f>
        <v>0</v>
      </c>
      <c r="AG35" s="64">
        <f>IF(OR(AG$3=DATE(YEAR($H35),MONTH($H35)+$G35,1),AG$3=DATE(YEAR($H35),MONTH($H35)+$G35*2,1),AG$3=DATE(YEAR($H35),MONTH($H35)+$G35*3,1),AG$3=DATE(YEAR($H35),MONTH($H35)+$G35*4,1),AG$3=DATE(YEAR($H35),MONTH($H35)+$G35*5,1),AG$3=DATE(YEAR($H35),MONTH($H35)+$G35*6,1),AG$3=DATE(YEAR($H35),MONTH($H35)+$G35*7,1),AG$3=DATE(YEAR($H35),MONTH($H35)+$G35*8,1),AG$3=DATE(YEAR($H35),MONTH($H35)+$G35*9,1),AG$3=DATE(YEAR($H35),MONTH($H35)+$G35*10,1)),$F35*тех!AU$10*тех!AU$6,)</f>
        <v>0</v>
      </c>
      <c r="AH35" s="64">
        <f>IF(OR(AH$3=DATE(YEAR($H35),MONTH($H35)+$G35,1),AH$3=DATE(YEAR($H35),MONTH($H35)+$G35*2,1),AH$3=DATE(YEAR($H35),MONTH($H35)+$G35*3,1),AH$3=DATE(YEAR($H35),MONTH($H35)+$G35*4,1),AH$3=DATE(YEAR($H35),MONTH($H35)+$G35*5,1),AH$3=DATE(YEAR($H35),MONTH($H35)+$G35*6,1),AH$3=DATE(YEAR($H35),MONTH($H35)+$G35*7,1),AH$3=DATE(YEAR($H35),MONTH($H35)+$G35*8,1),AH$3=DATE(YEAR($H35),MONTH($H35)+$G35*9,1),AH$3=DATE(YEAR($H35),MONTH($H35)+$G35*10,1)),$F35*тех!AV$10*тех!AV$6,)</f>
        <v>0</v>
      </c>
      <c r="AI35" s="64">
        <f>IF(OR(AI$3=DATE(YEAR($H35),MONTH($H35)+$G35,1),AI$3=DATE(YEAR($H35),MONTH($H35)+$G35*2,1),AI$3=DATE(YEAR($H35),MONTH($H35)+$G35*3,1),AI$3=DATE(YEAR($H35),MONTH($H35)+$G35*4,1),AI$3=DATE(YEAR($H35),MONTH($H35)+$G35*5,1),AI$3=DATE(YEAR($H35),MONTH($H35)+$G35*6,1),AI$3=DATE(YEAR($H35),MONTH($H35)+$G35*7,1),AI$3=DATE(YEAR($H35),MONTH($H35)+$G35*8,1),AI$3=DATE(YEAR($H35),MONTH($H35)+$G35*9,1),AI$3=DATE(YEAR($H35),MONTH($H35)+$G35*10,1)),$F35*тех!AW$10*тех!AW$6,)</f>
        <v>0</v>
      </c>
      <c r="AJ35" s="64">
        <f>IF(OR(AJ$3=DATE(YEAR($H35),MONTH($H35)+$G35,1),AJ$3=DATE(YEAR($H35),MONTH($H35)+$G35*2,1),AJ$3=DATE(YEAR($H35),MONTH($H35)+$G35*3,1),AJ$3=DATE(YEAR($H35),MONTH($H35)+$G35*4,1),AJ$3=DATE(YEAR($H35),MONTH($H35)+$G35*5,1),AJ$3=DATE(YEAR($H35),MONTH($H35)+$G35*6,1),AJ$3=DATE(YEAR($H35),MONTH($H35)+$G35*7,1),AJ$3=DATE(YEAR($H35),MONTH($H35)+$G35*8,1),AJ$3=DATE(YEAR($H35),MONTH($H35)+$G35*9,1),AJ$3=DATE(YEAR($H35),MONTH($H35)+$G35*10,1)),$F35*тех!AX$10*тех!AX$6,)</f>
        <v>0</v>
      </c>
      <c r="AK35" s="64">
        <f>IF(OR(AK$3=DATE(YEAR($H35),MONTH($H35)+$G35,1),AK$3=DATE(YEAR($H35),MONTH($H35)+$G35*2,1),AK$3=DATE(YEAR($H35),MONTH($H35)+$G35*3,1),AK$3=DATE(YEAR($H35),MONTH($H35)+$G35*4,1),AK$3=DATE(YEAR($H35),MONTH($H35)+$G35*5,1),AK$3=DATE(YEAR($H35),MONTH($H35)+$G35*6,1),AK$3=DATE(YEAR($H35),MONTH($H35)+$G35*7,1),AK$3=DATE(YEAR($H35),MONTH($H35)+$G35*8,1),AK$3=DATE(YEAR($H35),MONTH($H35)+$G35*9,1),AK$3=DATE(YEAR($H35),MONTH($H35)+$G35*10,1)),$F35*тех!AY$10*тех!AY$6,)</f>
        <v>0</v>
      </c>
      <c r="AL35" s="64">
        <f>IF(OR(AL$3=DATE(YEAR($H35),MONTH($H35)+$G35,1),AL$3=DATE(YEAR($H35),MONTH($H35)+$G35*2,1),AL$3=DATE(YEAR($H35),MONTH($H35)+$G35*3,1),AL$3=DATE(YEAR($H35),MONTH($H35)+$G35*4,1),AL$3=DATE(YEAR($H35),MONTH($H35)+$G35*5,1),AL$3=DATE(YEAR($H35),MONTH($H35)+$G35*6,1),AL$3=DATE(YEAR($H35),MONTH($H35)+$G35*7,1),AL$3=DATE(YEAR($H35),MONTH($H35)+$G35*8,1),AL$3=DATE(YEAR($H35),MONTH($H35)+$G35*9,1),AL$3=DATE(YEAR($H35),MONTH($H35)+$G35*10,1)),$F35*тех!AZ$10*тех!AZ$6,)</f>
        <v>0</v>
      </c>
      <c r="AM35" s="64">
        <f>IF(OR(AM$3=DATE(YEAR($H35),MONTH($H35)+$G35,1),AM$3=DATE(YEAR($H35),MONTH($H35)+$G35*2,1),AM$3=DATE(YEAR($H35),MONTH($H35)+$G35*3,1),AM$3=DATE(YEAR($H35),MONTH($H35)+$G35*4,1),AM$3=DATE(YEAR($H35),MONTH($H35)+$G35*5,1),AM$3=DATE(YEAR($H35),MONTH($H35)+$G35*6,1),AM$3=DATE(YEAR($H35),MONTH($H35)+$G35*7,1),AM$3=DATE(YEAR($H35),MONTH($H35)+$G35*8,1),AM$3=DATE(YEAR($H35),MONTH($H35)+$G35*9,1),AM$3=DATE(YEAR($H35),MONTH($H35)+$G35*10,1)),$F35*тех!BA$10*тех!BA$6,)</f>
        <v>0</v>
      </c>
      <c r="AN35" s="64">
        <f>IF(OR(AN$3=DATE(YEAR($H35),MONTH($H35)+$G35,1),AN$3=DATE(YEAR($H35),MONTH($H35)+$G35*2,1),AN$3=DATE(YEAR($H35),MONTH($H35)+$G35*3,1),AN$3=DATE(YEAR($H35),MONTH($H35)+$G35*4,1),AN$3=DATE(YEAR($H35),MONTH($H35)+$G35*5,1),AN$3=DATE(YEAR($H35),MONTH($H35)+$G35*6,1),AN$3=DATE(YEAR($H35),MONTH($H35)+$G35*7,1),AN$3=DATE(YEAR($H35),MONTH($H35)+$G35*8,1),AN$3=DATE(YEAR($H35),MONTH($H35)+$G35*9,1),AN$3=DATE(YEAR($H35),MONTH($H35)+$G35*10,1)),$F35*тех!BB$10*тех!BB$6,)</f>
        <v>0</v>
      </c>
      <c r="AO35" s="64">
        <f>IF(OR(AO$3=DATE(YEAR($H35),MONTH($H35)+$G35,1),AO$3=DATE(YEAR($H35),MONTH($H35)+$G35*2,1),AO$3=DATE(YEAR($H35),MONTH($H35)+$G35*3,1),AO$3=DATE(YEAR($H35),MONTH($H35)+$G35*4,1),AO$3=DATE(YEAR($H35),MONTH($H35)+$G35*5,1),AO$3=DATE(YEAR($H35),MONTH($H35)+$G35*6,1),AO$3=DATE(YEAR($H35),MONTH($H35)+$G35*7,1),AO$3=DATE(YEAR($H35),MONTH($H35)+$G35*8,1),AO$3=DATE(YEAR($H35),MONTH($H35)+$G35*9,1),AO$3=DATE(YEAR($H35),MONTH($H35)+$G35*10,1)),$F35*тех!BC$10*тех!BC$6,)</f>
        <v>0</v>
      </c>
      <c r="AP35" s="64">
        <f>IF(OR(AP$3=DATE(YEAR($H35),MONTH($H35)+$G35,1),AP$3=DATE(YEAR($H35),MONTH($H35)+$G35*2,1),AP$3=DATE(YEAR($H35),MONTH($H35)+$G35*3,1),AP$3=DATE(YEAR($H35),MONTH($H35)+$G35*4,1),AP$3=DATE(YEAR($H35),MONTH($H35)+$G35*5,1),AP$3=DATE(YEAR($H35),MONTH($H35)+$G35*6,1),AP$3=DATE(YEAR($H35),MONTH($H35)+$G35*7,1),AP$3=DATE(YEAR($H35),MONTH($H35)+$G35*8,1),AP$3=DATE(YEAR($H35),MONTH($H35)+$G35*9,1),AP$3=DATE(YEAR($H35),MONTH($H35)+$G35*10,1)),$F35*тех!BD$10*тех!BD$6,)</f>
        <v>0</v>
      </c>
      <c r="AQ35" s="64">
        <f>IF(OR(AQ$3=DATE(YEAR($H35),MONTH($H35)+$G35,1),AQ$3=DATE(YEAR($H35),MONTH($H35)+$G35*2,1),AQ$3=DATE(YEAR($H35),MONTH($H35)+$G35*3,1),AQ$3=DATE(YEAR($H35),MONTH($H35)+$G35*4,1),AQ$3=DATE(YEAR($H35),MONTH($H35)+$G35*5,1),AQ$3=DATE(YEAR($H35),MONTH($H35)+$G35*6,1),AQ$3=DATE(YEAR($H35),MONTH($H35)+$G35*7,1),AQ$3=DATE(YEAR($H35),MONTH($H35)+$G35*8,1),AQ$3=DATE(YEAR($H35),MONTH($H35)+$G35*9,1),AQ$3=DATE(YEAR($H35),MONTH($H35)+$G35*10,1)),$F35*тех!BE$10*тех!BE$6,)</f>
        <v>0</v>
      </c>
      <c r="AR35" s="64">
        <f>IF(OR(AR$3=DATE(YEAR($H35),MONTH($H35)+$G35,1),AR$3=DATE(YEAR($H35),MONTH($H35)+$G35*2,1),AR$3=DATE(YEAR($H35),MONTH($H35)+$G35*3,1),AR$3=DATE(YEAR($H35),MONTH($H35)+$G35*4,1),AR$3=DATE(YEAR($H35),MONTH($H35)+$G35*5,1),AR$3=DATE(YEAR($H35),MONTH($H35)+$G35*6,1),AR$3=DATE(YEAR($H35),MONTH($H35)+$G35*7,1),AR$3=DATE(YEAR($H35),MONTH($H35)+$G35*8,1),AR$3=DATE(YEAR($H35),MONTH($H35)+$G35*9,1),AR$3=DATE(YEAR($H35),MONTH($H35)+$G35*10,1)),$F35*тех!BF$10*тех!BF$6,)</f>
        <v>0</v>
      </c>
      <c r="AS35" s="64">
        <f>IF(OR(AS$3=DATE(YEAR($H35),MONTH($H35)+$G35,1),AS$3=DATE(YEAR($H35),MONTH($H35)+$G35*2,1),AS$3=DATE(YEAR($H35),MONTH($H35)+$G35*3,1),AS$3=DATE(YEAR($H35),MONTH($H35)+$G35*4,1),AS$3=DATE(YEAR($H35),MONTH($H35)+$G35*5,1),AS$3=DATE(YEAR($H35),MONTH($H35)+$G35*6,1),AS$3=DATE(YEAR($H35),MONTH($H35)+$G35*7,1),AS$3=DATE(YEAR($H35),MONTH($H35)+$G35*8,1),AS$3=DATE(YEAR($H35),MONTH($H35)+$G35*9,1),AS$3=DATE(YEAR($H35),MONTH($H35)+$G35*10,1)),$F35*тех!BG$10*тех!BG$6,)</f>
        <v>0</v>
      </c>
      <c r="AT35" s="64">
        <f>IF(OR(AT$3=DATE(YEAR($H35),MONTH($H35)+$G35,1),AT$3=DATE(YEAR($H35),MONTH($H35)+$G35*2,1),AT$3=DATE(YEAR($H35),MONTH($H35)+$G35*3,1),AT$3=DATE(YEAR($H35),MONTH($H35)+$G35*4,1),AT$3=DATE(YEAR($H35),MONTH($H35)+$G35*5,1),AT$3=DATE(YEAR($H35),MONTH($H35)+$G35*6,1),AT$3=DATE(YEAR($H35),MONTH($H35)+$G35*7,1),AT$3=DATE(YEAR($H35),MONTH($H35)+$G35*8,1),AT$3=DATE(YEAR($H35),MONTH($H35)+$G35*9,1),AT$3=DATE(YEAR($H35),MONTH($H35)+$G35*10,1)),$F35*тех!BH$10*тех!BH$6,)</f>
        <v>0</v>
      </c>
      <c r="AU35" s="64">
        <f>IF(OR(AU$3=DATE(YEAR($H35),MONTH($H35)+$G35,1),AU$3=DATE(YEAR($H35),MONTH($H35)+$G35*2,1),AU$3=DATE(YEAR($H35),MONTH($H35)+$G35*3,1),AU$3=DATE(YEAR($H35),MONTH($H35)+$G35*4,1),AU$3=DATE(YEAR($H35),MONTH($H35)+$G35*5,1),AU$3=DATE(YEAR($H35),MONTH($H35)+$G35*6,1),AU$3=DATE(YEAR($H35),MONTH($H35)+$G35*7,1),AU$3=DATE(YEAR($H35),MONTH($H35)+$G35*8,1),AU$3=DATE(YEAR($H35),MONTH($H35)+$G35*9,1),AU$3=DATE(YEAR($H35),MONTH($H35)+$G35*10,1)),$F35*тех!BI$10*тех!BI$6,)</f>
        <v>0</v>
      </c>
      <c r="AV35" s="64">
        <f>IF(OR(AV$3=DATE(YEAR($H35),MONTH($H35)+$G35,1),AV$3=DATE(YEAR($H35),MONTH($H35)+$G35*2,1),AV$3=DATE(YEAR($H35),MONTH($H35)+$G35*3,1),AV$3=DATE(YEAR($H35),MONTH($H35)+$G35*4,1),AV$3=DATE(YEAR($H35),MONTH($H35)+$G35*5,1),AV$3=DATE(YEAR($H35),MONTH($H35)+$G35*6,1),AV$3=DATE(YEAR($H35),MONTH($H35)+$G35*7,1),AV$3=DATE(YEAR($H35),MONTH($H35)+$G35*8,1),AV$3=DATE(YEAR($H35),MONTH($H35)+$G35*9,1),AV$3=DATE(YEAR($H35),MONTH($H35)+$G35*10,1)),$F35*тех!BJ$10*тех!BJ$6,)</f>
        <v>0</v>
      </c>
      <c r="AW35" s="64">
        <f>IF(OR(AW$3=DATE(YEAR($H35),MONTH($H35)+$G35,1),AW$3=DATE(YEAR($H35),MONTH($H35)+$G35*2,1),AW$3=DATE(YEAR($H35),MONTH($H35)+$G35*3,1),AW$3=DATE(YEAR($H35),MONTH($H35)+$G35*4,1),AW$3=DATE(YEAR($H35),MONTH($H35)+$G35*5,1),AW$3=DATE(YEAR($H35),MONTH($H35)+$G35*6,1),AW$3=DATE(YEAR($H35),MONTH($H35)+$G35*7,1),AW$3=DATE(YEAR($H35),MONTH($H35)+$G35*8,1),AW$3=DATE(YEAR($H35),MONTH($H35)+$G35*9,1),AW$3=DATE(YEAR($H35),MONTH($H35)+$G35*10,1)),$F35*тех!BK$10*тех!BK$6,)</f>
        <v>0</v>
      </c>
      <c r="AX35" s="64">
        <f>IF(OR(AX$3=DATE(YEAR($H35),MONTH($H35)+$G35,1),AX$3=DATE(YEAR($H35),MONTH($H35)+$G35*2,1),AX$3=DATE(YEAR($H35),MONTH($H35)+$G35*3,1),AX$3=DATE(YEAR($H35),MONTH($H35)+$G35*4,1),AX$3=DATE(YEAR($H35),MONTH($H35)+$G35*5,1),AX$3=DATE(YEAR($H35),MONTH($H35)+$G35*6,1),AX$3=DATE(YEAR($H35),MONTH($H35)+$G35*7,1),AX$3=DATE(YEAR($H35),MONTH($H35)+$G35*8,1),AX$3=DATE(YEAR($H35),MONTH($H35)+$G35*9,1),AX$3=DATE(YEAR($H35),MONTH($H35)+$G35*10,1)),$F35*тех!BL$10*тех!BL$6,)</f>
        <v>0</v>
      </c>
      <c r="AY35" s="64">
        <f>IF(OR(AY$3=DATE(YEAR($H35),MONTH($H35)+$G35,1),AY$3=DATE(YEAR($H35),MONTH($H35)+$G35*2,1),AY$3=DATE(YEAR($H35),MONTH($H35)+$G35*3,1),AY$3=DATE(YEAR($H35),MONTH($H35)+$G35*4,1),AY$3=DATE(YEAR($H35),MONTH($H35)+$G35*5,1),AY$3=DATE(YEAR($H35),MONTH($H35)+$G35*6,1),AY$3=DATE(YEAR($H35),MONTH($H35)+$G35*7,1),AY$3=DATE(YEAR($H35),MONTH($H35)+$G35*8,1),AY$3=DATE(YEAR($H35),MONTH($H35)+$G35*9,1),AY$3=DATE(YEAR($H35),MONTH($H35)+$G35*10,1)),$F35*тех!BM$10*тех!BM$6,)</f>
        <v>0</v>
      </c>
      <c r="AZ35" s="64">
        <f>IF(OR(AZ$3=DATE(YEAR($H35),MONTH($H35)+$G35,1),AZ$3=DATE(YEAR($H35),MONTH($H35)+$G35*2,1),AZ$3=DATE(YEAR($H35),MONTH($H35)+$G35*3,1),AZ$3=DATE(YEAR($H35),MONTH($H35)+$G35*4,1),AZ$3=DATE(YEAR($H35),MONTH($H35)+$G35*5,1),AZ$3=DATE(YEAR($H35),MONTH($H35)+$G35*6,1),AZ$3=DATE(YEAR($H35),MONTH($H35)+$G35*7,1),AZ$3=DATE(YEAR($H35),MONTH($H35)+$G35*8,1),AZ$3=DATE(YEAR($H35),MONTH($H35)+$G35*9,1),AZ$3=DATE(YEAR($H35),MONTH($H35)+$G35*10,1)),$F35*тех!BN$10*тех!BN$6,)</f>
        <v>0</v>
      </c>
      <c r="BA35" s="64">
        <f>IF(OR(BA$3=DATE(YEAR($H35),MONTH($H35)+$G35,1),BA$3=DATE(YEAR($H35),MONTH($H35)+$G35*2,1),BA$3=DATE(YEAR($H35),MONTH($H35)+$G35*3,1),BA$3=DATE(YEAR($H35),MONTH($H35)+$G35*4,1),BA$3=DATE(YEAR($H35),MONTH($H35)+$G35*5,1),BA$3=DATE(YEAR($H35),MONTH($H35)+$G35*6,1),BA$3=DATE(YEAR($H35),MONTH($H35)+$G35*7,1),BA$3=DATE(YEAR($H35),MONTH($H35)+$G35*8,1),BA$3=DATE(YEAR($H35),MONTH($H35)+$G35*9,1),BA$3=DATE(YEAR($H35),MONTH($H35)+$G35*10,1)),$F35*тех!BO$10*тех!BO$6,)</f>
        <v>0</v>
      </c>
      <c r="BB35" s="64">
        <f>IF(OR(BB$3=DATE(YEAR($H35),MONTH($H35)+$G35,1),BB$3=DATE(YEAR($H35),MONTH($H35)+$G35*2,1),BB$3=DATE(YEAR($H35),MONTH($H35)+$G35*3,1),BB$3=DATE(YEAR($H35),MONTH($H35)+$G35*4,1),BB$3=DATE(YEAR($H35),MONTH($H35)+$G35*5,1),BB$3=DATE(YEAR($H35),MONTH($H35)+$G35*6,1),BB$3=DATE(YEAR($H35),MONTH($H35)+$G35*7,1),BB$3=DATE(YEAR($H35),MONTH($H35)+$G35*8,1),BB$3=DATE(YEAR($H35),MONTH($H35)+$G35*9,1),BB$3=DATE(YEAR($H35),MONTH($H35)+$G35*10,1)),$F35*тех!BP$10*тех!BP$6,)</f>
        <v>0</v>
      </c>
      <c r="BC35" s="64">
        <f>IF(OR(BC$3=DATE(YEAR($H35),MONTH($H35)+$G35,1),BC$3=DATE(YEAR($H35),MONTH($H35)+$G35*2,1),BC$3=DATE(YEAR($H35),MONTH($H35)+$G35*3,1),BC$3=DATE(YEAR($H35),MONTH($H35)+$G35*4,1),BC$3=DATE(YEAR($H35),MONTH($H35)+$G35*5,1),BC$3=DATE(YEAR($H35),MONTH($H35)+$G35*6,1),BC$3=DATE(YEAR($H35),MONTH($H35)+$G35*7,1),BC$3=DATE(YEAR($H35),MONTH($H35)+$G35*8,1),BC$3=DATE(YEAR($H35),MONTH($H35)+$G35*9,1),BC$3=DATE(YEAR($H35),MONTH($H35)+$G35*10,1)),$F35*тех!BQ$10*тех!BQ$6,)</f>
        <v>0</v>
      </c>
      <c r="BD35" s="64">
        <f>IF(OR(BD$3=DATE(YEAR($H35),MONTH($H35)+$G35,1),BD$3=DATE(YEAR($H35),MONTH($H35)+$G35*2,1),BD$3=DATE(YEAR($H35),MONTH($H35)+$G35*3,1),BD$3=DATE(YEAR($H35),MONTH($H35)+$G35*4,1),BD$3=DATE(YEAR($H35),MONTH($H35)+$G35*5,1),BD$3=DATE(YEAR($H35),MONTH($H35)+$G35*6,1),BD$3=DATE(YEAR($H35),MONTH($H35)+$G35*7,1),BD$3=DATE(YEAR($H35),MONTH($H35)+$G35*8,1),BD$3=DATE(YEAR($H35),MONTH($H35)+$G35*9,1),BD$3=DATE(YEAR($H35),MONTH($H35)+$G35*10,1)),$F35*тех!BR$10*тех!BR$6,)</f>
        <v>0</v>
      </c>
      <c r="BE35" s="64">
        <f>IF(OR(BE$3=DATE(YEAR($H35),MONTH($H35)+$G35,1),BE$3=DATE(YEAR($H35),MONTH($H35)+$G35*2,1),BE$3=DATE(YEAR($H35),MONTH($H35)+$G35*3,1),BE$3=DATE(YEAR($H35),MONTH($H35)+$G35*4,1),BE$3=DATE(YEAR($H35),MONTH($H35)+$G35*5,1),BE$3=DATE(YEAR($H35),MONTH($H35)+$G35*6,1),BE$3=DATE(YEAR($H35),MONTH($H35)+$G35*7,1),BE$3=DATE(YEAR($H35),MONTH($H35)+$G35*8,1),BE$3=DATE(YEAR($H35),MONTH($H35)+$G35*9,1),BE$3=DATE(YEAR($H35),MONTH($H35)+$G35*10,1)),$F35*тех!BS$10*тех!BS$6,)</f>
        <v>0</v>
      </c>
      <c r="BF35" s="64">
        <f>IF(OR(BF$3=DATE(YEAR($H35),MONTH($H35)+$G35,1),BF$3=DATE(YEAR($H35),MONTH($H35)+$G35*2,1),BF$3=DATE(YEAR($H35),MONTH($H35)+$G35*3,1),BF$3=DATE(YEAR($H35),MONTH($H35)+$G35*4,1),BF$3=DATE(YEAR($H35),MONTH($H35)+$G35*5,1),BF$3=DATE(YEAR($H35),MONTH($H35)+$G35*6,1),BF$3=DATE(YEAR($H35),MONTH($H35)+$G35*7,1),BF$3=DATE(YEAR($H35),MONTH($H35)+$G35*8,1),BF$3=DATE(YEAR($H35),MONTH($H35)+$G35*9,1),BF$3=DATE(YEAR($H35),MONTH($H35)+$G35*10,1)),$F35*тех!BT$10*тех!BT$6,)</f>
        <v>0</v>
      </c>
      <c r="BG35" s="64">
        <f>IF(OR(BG$3=DATE(YEAR($H35),MONTH($H35)+$G35,1),BG$3=DATE(YEAR($H35),MONTH($H35)+$G35*2,1),BG$3=DATE(YEAR($H35),MONTH($H35)+$G35*3,1),BG$3=DATE(YEAR($H35),MONTH($H35)+$G35*4,1),BG$3=DATE(YEAR($H35),MONTH($H35)+$G35*5,1),BG$3=DATE(YEAR($H35),MONTH($H35)+$G35*6,1),BG$3=DATE(YEAR($H35),MONTH($H35)+$G35*7,1),BG$3=DATE(YEAR($H35),MONTH($H35)+$G35*8,1),BG$3=DATE(YEAR($H35),MONTH($H35)+$G35*9,1),BG$3=DATE(YEAR($H35),MONTH($H35)+$G35*10,1)),$F35*тех!BU$10*тех!BU$6,)</f>
        <v>0</v>
      </c>
      <c r="BH35" s="64">
        <f>IF(OR(BH$3=DATE(YEAR($H35),MONTH($H35)+$G35,1),BH$3=DATE(YEAR($H35),MONTH($H35)+$G35*2,1),BH$3=DATE(YEAR($H35),MONTH($H35)+$G35*3,1),BH$3=DATE(YEAR($H35),MONTH($H35)+$G35*4,1),BH$3=DATE(YEAR($H35),MONTH($H35)+$G35*5,1),BH$3=DATE(YEAR($H35),MONTH($H35)+$G35*6,1),BH$3=DATE(YEAR($H35),MONTH($H35)+$G35*7,1),BH$3=DATE(YEAR($H35),MONTH($H35)+$G35*8,1),BH$3=DATE(YEAR($H35),MONTH($H35)+$G35*9,1),BH$3=DATE(YEAR($H35),MONTH($H35)+$G35*10,1)),$F35*тех!BV$10*тех!BV$6,)</f>
        <v>0</v>
      </c>
      <c r="BI35" s="64">
        <f>IF(OR(BI$3=DATE(YEAR($H35),MONTH($H35)+$G35,1),BI$3=DATE(YEAR($H35),MONTH($H35)+$G35*2,1),BI$3=DATE(YEAR($H35),MONTH($H35)+$G35*3,1),BI$3=DATE(YEAR($H35),MONTH($H35)+$G35*4,1),BI$3=DATE(YEAR($H35),MONTH($H35)+$G35*5,1),BI$3=DATE(YEAR($H35),MONTH($H35)+$G35*6,1),BI$3=DATE(YEAR($H35),MONTH($H35)+$G35*7,1),BI$3=DATE(YEAR($H35),MONTH($H35)+$G35*8,1),BI$3=DATE(YEAR($H35),MONTH($H35)+$G35*9,1),BI$3=DATE(YEAR($H35),MONTH($H35)+$G35*10,1)),$F35*тех!BW$10*тех!BW$6,)</f>
        <v>0</v>
      </c>
      <c r="BJ35" s="64">
        <f>IF(OR(BJ$3=DATE(YEAR($H35),MONTH($H35)+$G35,1),BJ$3=DATE(YEAR($H35),MONTH($H35)+$G35*2,1),BJ$3=DATE(YEAR($H35),MONTH($H35)+$G35*3,1),BJ$3=DATE(YEAR($H35),MONTH($H35)+$G35*4,1),BJ$3=DATE(YEAR($H35),MONTH($H35)+$G35*5,1),BJ$3=DATE(YEAR($H35),MONTH($H35)+$G35*6,1),BJ$3=DATE(YEAR($H35),MONTH($H35)+$G35*7,1),BJ$3=DATE(YEAR($H35),MONTH($H35)+$G35*8,1),BJ$3=DATE(YEAR($H35),MONTH($H35)+$G35*9,1),BJ$3=DATE(YEAR($H35),MONTH($H35)+$G35*10,1)),$F35*тех!BX$10*тех!BX$6,)</f>
        <v>0</v>
      </c>
      <c r="BK35" s="64">
        <f>IF(OR(BK$3=DATE(YEAR($H35),MONTH($H35)+$G35,1),BK$3=DATE(YEAR($H35),MONTH($H35)+$G35*2,1),BK$3=DATE(YEAR($H35),MONTH($H35)+$G35*3,1),BK$3=DATE(YEAR($H35),MONTH($H35)+$G35*4,1),BK$3=DATE(YEAR($H35),MONTH($H35)+$G35*5,1),BK$3=DATE(YEAR($H35),MONTH($H35)+$G35*6,1),BK$3=DATE(YEAR($H35),MONTH($H35)+$G35*7,1),BK$3=DATE(YEAR($H35),MONTH($H35)+$G35*8,1),BK$3=DATE(YEAR($H35),MONTH($H35)+$G35*9,1),BK$3=DATE(YEAR($H35),MONTH($H35)+$G35*10,1)),$F35*тех!BY$10*тех!BY$6,)</f>
        <v>0</v>
      </c>
      <c r="BL35" s="64">
        <f>IF(OR(BL$3=DATE(YEAR($H35),MONTH($H35)+$G35,1),BL$3=DATE(YEAR($H35),MONTH($H35)+$G35*2,1),BL$3=DATE(YEAR($H35),MONTH($H35)+$G35*3,1),BL$3=DATE(YEAR($H35),MONTH($H35)+$G35*4,1),BL$3=DATE(YEAR($H35),MONTH($H35)+$G35*5,1),BL$3=DATE(YEAR($H35),MONTH($H35)+$G35*6,1),BL$3=DATE(YEAR($H35),MONTH($H35)+$G35*7,1),BL$3=DATE(YEAR($H35),MONTH($H35)+$G35*8,1),BL$3=DATE(YEAR($H35),MONTH($H35)+$G35*9,1),BL$3=DATE(YEAR($H35),MONTH($H35)+$G35*10,1)),$F35*тех!BZ$10*тех!BZ$6,)</f>
        <v>0</v>
      </c>
      <c r="BM35" s="64">
        <f>IF(OR(BM$3=DATE(YEAR($H35),MONTH($H35)+$G35,1),BM$3=DATE(YEAR($H35),MONTH($H35)+$G35*2,1),BM$3=DATE(YEAR($H35),MONTH($H35)+$G35*3,1),BM$3=DATE(YEAR($H35),MONTH($H35)+$G35*4,1),BM$3=DATE(YEAR($H35),MONTH($H35)+$G35*5,1),BM$3=DATE(YEAR($H35),MONTH($H35)+$G35*6,1),BM$3=DATE(YEAR($H35),MONTH($H35)+$G35*7,1),BM$3=DATE(YEAR($H35),MONTH($H35)+$G35*8,1),BM$3=DATE(YEAR($H35),MONTH($H35)+$G35*9,1),BM$3=DATE(YEAR($H35),MONTH($H35)+$G35*10,1)),$F35*тех!CA$10*тех!CA$6,)</f>
        <v>0</v>
      </c>
      <c r="BN35" s="64">
        <f>IF(OR(BN$3=DATE(YEAR($H35),MONTH($H35)+$G35,1),BN$3=DATE(YEAR($H35),MONTH($H35)+$G35*2,1),BN$3=DATE(YEAR($H35),MONTH($H35)+$G35*3,1),BN$3=DATE(YEAR($H35),MONTH($H35)+$G35*4,1),BN$3=DATE(YEAR($H35),MONTH($H35)+$G35*5,1),BN$3=DATE(YEAR($H35),MONTH($H35)+$G35*6,1),BN$3=DATE(YEAR($H35),MONTH($H35)+$G35*7,1),BN$3=DATE(YEAR($H35),MONTH($H35)+$G35*8,1),BN$3=DATE(YEAR($H35),MONTH($H35)+$G35*9,1),BN$3=DATE(YEAR($H35),MONTH($H35)+$G35*10,1)),$F35*тех!CB$10*тех!CB$6,)</f>
        <v>0</v>
      </c>
      <c r="BO35" s="64">
        <f>IF(OR(BO$3=DATE(YEAR($H35),MONTH($H35)+$G35,1),BO$3=DATE(YEAR($H35),MONTH($H35)+$G35*2,1),BO$3=DATE(YEAR($H35),MONTH($H35)+$G35*3,1),BO$3=DATE(YEAR($H35),MONTH($H35)+$G35*4,1),BO$3=DATE(YEAR($H35),MONTH($H35)+$G35*5,1),BO$3=DATE(YEAR($H35),MONTH($H35)+$G35*6,1),BO$3=DATE(YEAR($H35),MONTH($H35)+$G35*7,1),BO$3=DATE(YEAR($H35),MONTH($H35)+$G35*8,1),BO$3=DATE(YEAR($H35),MONTH($H35)+$G35*9,1),BO$3=DATE(YEAR($H35),MONTH($H35)+$G35*10,1)),$F35*тех!CC$10*тех!CC$6,)</f>
        <v>0</v>
      </c>
      <c r="BP35" s="64">
        <f>IF(OR(BP$3=DATE(YEAR($H35),MONTH($H35)+$G35,1),BP$3=DATE(YEAR($H35),MONTH($H35)+$G35*2,1),BP$3=DATE(YEAR($H35),MONTH($H35)+$G35*3,1),BP$3=DATE(YEAR($H35),MONTH($H35)+$G35*4,1),BP$3=DATE(YEAR($H35),MONTH($H35)+$G35*5,1),BP$3=DATE(YEAR($H35),MONTH($H35)+$G35*6,1),BP$3=DATE(YEAR($H35),MONTH($H35)+$G35*7,1),BP$3=DATE(YEAR($H35),MONTH($H35)+$G35*8,1),BP$3=DATE(YEAR($H35),MONTH($H35)+$G35*9,1),BP$3=DATE(YEAR($H35),MONTH($H35)+$G35*10,1)),$F35*тех!CD$10*тех!CD$6,)</f>
        <v>0</v>
      </c>
      <c r="BQ35" s="64">
        <f>IF(OR(BQ$3=DATE(YEAR($H35),MONTH($H35)+$G35,1),BQ$3=DATE(YEAR($H35),MONTH($H35)+$G35*2,1),BQ$3=DATE(YEAR($H35),MONTH($H35)+$G35*3,1),BQ$3=DATE(YEAR($H35),MONTH($H35)+$G35*4,1),BQ$3=DATE(YEAR($H35),MONTH($H35)+$G35*5,1),BQ$3=DATE(YEAR($H35),MONTH($H35)+$G35*6,1),BQ$3=DATE(YEAR($H35),MONTH($H35)+$G35*7,1),BQ$3=DATE(YEAR($H35),MONTH($H35)+$G35*8,1),BQ$3=DATE(YEAR($H35),MONTH($H35)+$G35*9,1),BQ$3=DATE(YEAR($H35),MONTH($H35)+$G35*10,1)),$F35*тех!CE$10*тех!CE$6,)</f>
        <v>0</v>
      </c>
    </row>
    <row r="36" spans="2:69">
      <c r="B36" s="3">
        <v>30</v>
      </c>
      <c r="C36" s="19" t="s">
        <v>1276</v>
      </c>
      <c r="D36" s="23">
        <v>110</v>
      </c>
      <c r="E36" s="19"/>
      <c r="F36" s="76">
        <f t="shared" si="1"/>
        <v>0</v>
      </c>
      <c r="G36" s="19">
        <v>12</v>
      </c>
      <c r="H36" s="20">
        <f>Параметры!$C$11</f>
        <v>42370</v>
      </c>
      <c r="J36" s="76">
        <f>IF($H36=J$3,$F36,)*тех!X$6</f>
        <v>0</v>
      </c>
      <c r="K36" s="76">
        <f>IF($H36=K$3,$F36,)*тех!Y$6</f>
        <v>0</v>
      </c>
      <c r="L36" s="76">
        <f>IF($H36=L$3,$F36,)*тех!Z$6</f>
        <v>0</v>
      </c>
      <c r="M36" s="76">
        <f>IF($H36=M$3,$F36,)*тех!AA$6</f>
        <v>0</v>
      </c>
      <c r="N36" s="76">
        <f>IF($H36=N$3,$F36,)*тех!AB$6</f>
        <v>0</v>
      </c>
      <c r="O36" s="76">
        <f>IF($H36=O$3,$F36,)*тех!AC$6</f>
        <v>0</v>
      </c>
      <c r="P36" s="64">
        <f>IF(OR(P$3=DATE(YEAR($H36),MONTH($H36)+$G36,1),P$3=DATE(YEAR($H36),MONTH($H36)+$G36*2,1),P$3=DATE(YEAR($H36),MONTH($H36)+$G36*3,1),P$3=DATE(YEAR($H36),MONTH($H36)+$G36*4,1),P$3=DATE(YEAR($H36),MONTH($H36)+$G36*5,1),P$3=DATE(YEAR($H36),MONTH($H36)+$G36*6,1),P$3=DATE(YEAR($H36),MONTH($H36)+$G36*7,1),P$3=DATE(YEAR($H36),MONTH($H36)+$G36*8,1),P$3=DATE(YEAR($H36),MONTH($H36)+$G36*9,1),P$3=DATE(YEAR($H36),MONTH($H36)+$G36*10,1)),$F36*тех!AD$10*тех!AD$6,)</f>
        <v>0</v>
      </c>
      <c r="Q36" s="64">
        <f>IF(OR(Q$3=DATE(YEAR($H36),MONTH($H36)+$G36,1),Q$3=DATE(YEAR($H36),MONTH($H36)+$G36*2,1),Q$3=DATE(YEAR($H36),MONTH($H36)+$G36*3,1),Q$3=DATE(YEAR($H36),MONTH($H36)+$G36*4,1),Q$3=DATE(YEAR($H36),MONTH($H36)+$G36*5,1),Q$3=DATE(YEAR($H36),MONTH($H36)+$G36*6,1),Q$3=DATE(YEAR($H36),MONTH($H36)+$G36*7,1),Q$3=DATE(YEAR($H36),MONTH($H36)+$G36*8,1),Q$3=DATE(YEAR($H36),MONTH($H36)+$G36*9,1),Q$3=DATE(YEAR($H36),MONTH($H36)+$G36*10,1)),$F36*тех!AE$10*тех!AE$6,)</f>
        <v>0</v>
      </c>
      <c r="R36" s="64">
        <f>IF(OR(R$3=DATE(YEAR($H36),MONTH($H36)+$G36,1),R$3=DATE(YEAR($H36),MONTH($H36)+$G36*2,1),R$3=DATE(YEAR($H36),MONTH($H36)+$G36*3,1),R$3=DATE(YEAR($H36),MONTH($H36)+$G36*4,1),R$3=DATE(YEAR($H36),MONTH($H36)+$G36*5,1),R$3=DATE(YEAR($H36),MONTH($H36)+$G36*6,1),R$3=DATE(YEAR($H36),MONTH($H36)+$G36*7,1),R$3=DATE(YEAR($H36),MONTH($H36)+$G36*8,1),R$3=DATE(YEAR($H36),MONTH($H36)+$G36*9,1),R$3=DATE(YEAR($H36),MONTH($H36)+$G36*10,1)),$F36*тех!AF$10*тех!AF$6,)</f>
        <v>0</v>
      </c>
      <c r="S36" s="64">
        <f>IF(OR(S$3=DATE(YEAR($H36),MONTH($H36)+$G36,1),S$3=DATE(YEAR($H36),MONTH($H36)+$G36*2,1),S$3=DATE(YEAR($H36),MONTH($H36)+$G36*3,1),S$3=DATE(YEAR($H36),MONTH($H36)+$G36*4,1),S$3=DATE(YEAR($H36),MONTH($H36)+$G36*5,1),S$3=DATE(YEAR($H36),MONTH($H36)+$G36*6,1),S$3=DATE(YEAR($H36),MONTH($H36)+$G36*7,1),S$3=DATE(YEAR($H36),MONTH($H36)+$G36*8,1),S$3=DATE(YEAR($H36),MONTH($H36)+$G36*9,1),S$3=DATE(YEAR($H36),MONTH($H36)+$G36*10,1)),$F36*тех!AG$10*тех!AG$6,)</f>
        <v>0</v>
      </c>
      <c r="T36" s="64">
        <f>IF(OR(T$3=DATE(YEAR($H36),MONTH($H36)+$G36,1),T$3=DATE(YEAR($H36),MONTH($H36)+$G36*2,1),T$3=DATE(YEAR($H36),MONTH($H36)+$G36*3,1),T$3=DATE(YEAR($H36),MONTH($H36)+$G36*4,1),T$3=DATE(YEAR($H36),MONTH($H36)+$G36*5,1),T$3=DATE(YEAR($H36),MONTH($H36)+$G36*6,1),T$3=DATE(YEAR($H36),MONTH($H36)+$G36*7,1),T$3=DATE(YEAR($H36),MONTH($H36)+$G36*8,1),T$3=DATE(YEAR($H36),MONTH($H36)+$G36*9,1),T$3=DATE(YEAR($H36),MONTH($H36)+$G36*10,1)),$F36*тех!AH$10*тех!AH$6,)</f>
        <v>0</v>
      </c>
      <c r="U36" s="64">
        <f>IF(OR(U$3=DATE(YEAR($H36),MONTH($H36)+$G36,1),U$3=DATE(YEAR($H36),MONTH($H36)+$G36*2,1),U$3=DATE(YEAR($H36),MONTH($H36)+$G36*3,1),U$3=DATE(YEAR($H36),MONTH($H36)+$G36*4,1),U$3=DATE(YEAR($H36),MONTH($H36)+$G36*5,1),U$3=DATE(YEAR($H36),MONTH($H36)+$G36*6,1),U$3=DATE(YEAR($H36),MONTH($H36)+$G36*7,1),U$3=DATE(YEAR($H36),MONTH($H36)+$G36*8,1),U$3=DATE(YEAR($H36),MONTH($H36)+$G36*9,1),U$3=DATE(YEAR($H36),MONTH($H36)+$G36*10,1)),$F36*тех!AI$10*тех!AI$6,)</f>
        <v>0</v>
      </c>
      <c r="V36" s="64">
        <f>IF(OR(V$3=DATE(YEAR($H36),MONTH($H36)+$G36,1),V$3=DATE(YEAR($H36),MONTH($H36)+$G36*2,1),V$3=DATE(YEAR($H36),MONTH($H36)+$G36*3,1),V$3=DATE(YEAR($H36),MONTH($H36)+$G36*4,1),V$3=DATE(YEAR($H36),MONTH($H36)+$G36*5,1),V$3=DATE(YEAR($H36),MONTH($H36)+$G36*6,1),V$3=DATE(YEAR($H36),MONTH($H36)+$G36*7,1),V$3=DATE(YEAR($H36),MONTH($H36)+$G36*8,1),V$3=DATE(YEAR($H36),MONTH($H36)+$G36*9,1),V$3=DATE(YEAR($H36),MONTH($H36)+$G36*10,1)),$F36*тех!AJ$10*тех!AJ$6,)</f>
        <v>0</v>
      </c>
      <c r="W36" s="64">
        <f>IF(OR(W$3=DATE(YEAR($H36),MONTH($H36)+$G36,1),W$3=DATE(YEAR($H36),MONTH($H36)+$G36*2,1),W$3=DATE(YEAR($H36),MONTH($H36)+$G36*3,1),W$3=DATE(YEAR($H36),MONTH($H36)+$G36*4,1),W$3=DATE(YEAR($H36),MONTH($H36)+$G36*5,1),W$3=DATE(YEAR($H36),MONTH($H36)+$G36*6,1),W$3=DATE(YEAR($H36),MONTH($H36)+$G36*7,1),W$3=DATE(YEAR($H36),MONTH($H36)+$G36*8,1),W$3=DATE(YEAR($H36),MONTH($H36)+$G36*9,1),W$3=DATE(YEAR($H36),MONTH($H36)+$G36*10,1)),$F36*тех!AK$10*тех!AK$6,)</f>
        <v>0</v>
      </c>
      <c r="X36" s="64">
        <f>IF(OR(X$3=DATE(YEAR($H36),MONTH($H36)+$G36,1),X$3=DATE(YEAR($H36),MONTH($H36)+$G36*2,1),X$3=DATE(YEAR($H36),MONTH($H36)+$G36*3,1),X$3=DATE(YEAR($H36),MONTH($H36)+$G36*4,1),X$3=DATE(YEAR($H36),MONTH($H36)+$G36*5,1),X$3=DATE(YEAR($H36),MONTH($H36)+$G36*6,1),X$3=DATE(YEAR($H36),MONTH($H36)+$G36*7,1),X$3=DATE(YEAR($H36),MONTH($H36)+$G36*8,1),X$3=DATE(YEAR($H36),MONTH($H36)+$G36*9,1),X$3=DATE(YEAR($H36),MONTH($H36)+$G36*10,1)),$F36*тех!AL$10*тех!AL$6,)</f>
        <v>0</v>
      </c>
      <c r="Y36" s="64">
        <f>IF(OR(Y$3=DATE(YEAR($H36),MONTH($H36)+$G36,1),Y$3=DATE(YEAR($H36),MONTH($H36)+$G36*2,1),Y$3=DATE(YEAR($H36),MONTH($H36)+$G36*3,1),Y$3=DATE(YEAR($H36),MONTH($H36)+$G36*4,1),Y$3=DATE(YEAR($H36),MONTH($H36)+$G36*5,1),Y$3=DATE(YEAR($H36),MONTH($H36)+$G36*6,1),Y$3=DATE(YEAR($H36),MONTH($H36)+$G36*7,1),Y$3=DATE(YEAR($H36),MONTH($H36)+$G36*8,1),Y$3=DATE(YEAR($H36),MONTH($H36)+$G36*9,1),Y$3=DATE(YEAR($H36),MONTH($H36)+$G36*10,1)),$F36*тех!AM$10*тех!AM$6,)</f>
        <v>0</v>
      </c>
      <c r="Z36" s="64">
        <f>IF(OR(Z$3=DATE(YEAR($H36),MONTH($H36)+$G36,1),Z$3=DATE(YEAR($H36),MONTH($H36)+$G36*2,1),Z$3=DATE(YEAR($H36),MONTH($H36)+$G36*3,1),Z$3=DATE(YEAR($H36),MONTH($H36)+$G36*4,1),Z$3=DATE(YEAR($H36),MONTH($H36)+$G36*5,1),Z$3=DATE(YEAR($H36),MONTH($H36)+$G36*6,1),Z$3=DATE(YEAR($H36),MONTH($H36)+$G36*7,1),Z$3=DATE(YEAR($H36),MONTH($H36)+$G36*8,1),Z$3=DATE(YEAR($H36),MONTH($H36)+$G36*9,1),Z$3=DATE(YEAR($H36),MONTH($H36)+$G36*10,1)),$F36*тех!AN$10*тех!AN$6,)</f>
        <v>0</v>
      </c>
      <c r="AA36" s="64">
        <f>IF(OR(AA$3=DATE(YEAR($H36),MONTH($H36)+$G36,1),AA$3=DATE(YEAR($H36),MONTH($H36)+$G36*2,1),AA$3=DATE(YEAR($H36),MONTH($H36)+$G36*3,1),AA$3=DATE(YEAR($H36),MONTH($H36)+$G36*4,1),AA$3=DATE(YEAR($H36),MONTH($H36)+$G36*5,1),AA$3=DATE(YEAR($H36),MONTH($H36)+$G36*6,1),AA$3=DATE(YEAR($H36),MONTH($H36)+$G36*7,1),AA$3=DATE(YEAR($H36),MONTH($H36)+$G36*8,1),AA$3=DATE(YEAR($H36),MONTH($H36)+$G36*9,1),AA$3=DATE(YEAR($H36),MONTH($H36)+$G36*10,1)),$F36*тех!AO$10*тех!AO$6,)</f>
        <v>0</v>
      </c>
      <c r="AB36" s="64">
        <f>IF(OR(AB$3=DATE(YEAR($H36),MONTH($H36)+$G36,1),AB$3=DATE(YEAR($H36),MONTH($H36)+$G36*2,1),AB$3=DATE(YEAR($H36),MONTH($H36)+$G36*3,1),AB$3=DATE(YEAR($H36),MONTH($H36)+$G36*4,1),AB$3=DATE(YEAR($H36),MONTH($H36)+$G36*5,1),AB$3=DATE(YEAR($H36),MONTH($H36)+$G36*6,1),AB$3=DATE(YEAR($H36),MONTH($H36)+$G36*7,1),AB$3=DATE(YEAR($H36),MONTH($H36)+$G36*8,1),AB$3=DATE(YEAR($H36),MONTH($H36)+$G36*9,1),AB$3=DATE(YEAR($H36),MONTH($H36)+$G36*10,1)),$F36*тех!AP$10*тех!AP$6,)</f>
        <v>0</v>
      </c>
      <c r="AC36" s="64">
        <f>IF(OR(AC$3=DATE(YEAR($H36),MONTH($H36)+$G36,1),AC$3=DATE(YEAR($H36),MONTH($H36)+$G36*2,1),AC$3=DATE(YEAR($H36),MONTH($H36)+$G36*3,1),AC$3=DATE(YEAR($H36),MONTH($H36)+$G36*4,1),AC$3=DATE(YEAR($H36),MONTH($H36)+$G36*5,1),AC$3=DATE(YEAR($H36),MONTH($H36)+$G36*6,1),AC$3=DATE(YEAR($H36),MONTH($H36)+$G36*7,1),AC$3=DATE(YEAR($H36),MONTH($H36)+$G36*8,1),AC$3=DATE(YEAR($H36),MONTH($H36)+$G36*9,1),AC$3=DATE(YEAR($H36),MONTH($H36)+$G36*10,1)),$F36*тех!AQ$10*тех!AQ$6,)</f>
        <v>0</v>
      </c>
      <c r="AD36" s="64">
        <f>IF(OR(AD$3=DATE(YEAR($H36),MONTH($H36)+$G36,1),AD$3=DATE(YEAR($H36),MONTH($H36)+$G36*2,1),AD$3=DATE(YEAR($H36),MONTH($H36)+$G36*3,1),AD$3=DATE(YEAR($H36),MONTH($H36)+$G36*4,1),AD$3=DATE(YEAR($H36),MONTH($H36)+$G36*5,1),AD$3=DATE(YEAR($H36),MONTH($H36)+$G36*6,1),AD$3=DATE(YEAR($H36),MONTH($H36)+$G36*7,1),AD$3=DATE(YEAR($H36),MONTH($H36)+$G36*8,1),AD$3=DATE(YEAR($H36),MONTH($H36)+$G36*9,1),AD$3=DATE(YEAR($H36),MONTH($H36)+$G36*10,1)),$F36*тех!AR$10*тех!AR$6,)</f>
        <v>0</v>
      </c>
      <c r="AE36" s="64">
        <f>IF(OR(AE$3=DATE(YEAR($H36),MONTH($H36)+$G36,1),AE$3=DATE(YEAR($H36),MONTH($H36)+$G36*2,1),AE$3=DATE(YEAR($H36),MONTH($H36)+$G36*3,1),AE$3=DATE(YEAR($H36),MONTH($H36)+$G36*4,1),AE$3=DATE(YEAR($H36),MONTH($H36)+$G36*5,1),AE$3=DATE(YEAR($H36),MONTH($H36)+$G36*6,1),AE$3=DATE(YEAR($H36),MONTH($H36)+$G36*7,1),AE$3=DATE(YEAR($H36),MONTH($H36)+$G36*8,1),AE$3=DATE(YEAR($H36),MONTH($H36)+$G36*9,1),AE$3=DATE(YEAR($H36),MONTH($H36)+$G36*10,1)),$F36*тех!AS$10*тех!AS$6,)</f>
        <v>0</v>
      </c>
      <c r="AF36" s="64">
        <f>IF(OR(AF$3=DATE(YEAR($H36),MONTH($H36)+$G36,1),AF$3=DATE(YEAR($H36),MONTH($H36)+$G36*2,1),AF$3=DATE(YEAR($H36),MONTH($H36)+$G36*3,1),AF$3=DATE(YEAR($H36),MONTH($H36)+$G36*4,1),AF$3=DATE(YEAR($H36),MONTH($H36)+$G36*5,1),AF$3=DATE(YEAR($H36),MONTH($H36)+$G36*6,1),AF$3=DATE(YEAR($H36),MONTH($H36)+$G36*7,1),AF$3=DATE(YEAR($H36),MONTH($H36)+$G36*8,1),AF$3=DATE(YEAR($H36),MONTH($H36)+$G36*9,1),AF$3=DATE(YEAR($H36),MONTH($H36)+$G36*10,1)),$F36*тех!AT$10*тех!AT$6,)</f>
        <v>0</v>
      </c>
      <c r="AG36" s="64">
        <f>IF(OR(AG$3=DATE(YEAR($H36),MONTH($H36)+$G36,1),AG$3=DATE(YEAR($H36),MONTH($H36)+$G36*2,1),AG$3=DATE(YEAR($H36),MONTH($H36)+$G36*3,1),AG$3=DATE(YEAR($H36),MONTH($H36)+$G36*4,1),AG$3=DATE(YEAR($H36),MONTH($H36)+$G36*5,1),AG$3=DATE(YEAR($H36),MONTH($H36)+$G36*6,1),AG$3=DATE(YEAR($H36),MONTH($H36)+$G36*7,1),AG$3=DATE(YEAR($H36),MONTH($H36)+$G36*8,1),AG$3=DATE(YEAR($H36),MONTH($H36)+$G36*9,1),AG$3=DATE(YEAR($H36),MONTH($H36)+$G36*10,1)),$F36*тех!AU$10*тех!AU$6,)</f>
        <v>0</v>
      </c>
      <c r="AH36" s="64">
        <f>IF(OR(AH$3=DATE(YEAR($H36),MONTH($H36)+$G36,1),AH$3=DATE(YEAR($H36),MONTH($H36)+$G36*2,1),AH$3=DATE(YEAR($H36),MONTH($H36)+$G36*3,1),AH$3=DATE(YEAR($H36),MONTH($H36)+$G36*4,1),AH$3=DATE(YEAR($H36),MONTH($H36)+$G36*5,1),AH$3=DATE(YEAR($H36),MONTH($H36)+$G36*6,1),AH$3=DATE(YEAR($H36),MONTH($H36)+$G36*7,1),AH$3=DATE(YEAR($H36),MONTH($H36)+$G36*8,1),AH$3=DATE(YEAR($H36),MONTH($H36)+$G36*9,1),AH$3=DATE(YEAR($H36),MONTH($H36)+$G36*10,1)),$F36*тех!AV$10*тех!AV$6,)</f>
        <v>0</v>
      </c>
      <c r="AI36" s="64">
        <f>IF(OR(AI$3=DATE(YEAR($H36),MONTH($H36)+$G36,1),AI$3=DATE(YEAR($H36),MONTH($H36)+$G36*2,1),AI$3=DATE(YEAR($H36),MONTH($H36)+$G36*3,1),AI$3=DATE(YEAR($H36),MONTH($H36)+$G36*4,1),AI$3=DATE(YEAR($H36),MONTH($H36)+$G36*5,1),AI$3=DATE(YEAR($H36),MONTH($H36)+$G36*6,1),AI$3=DATE(YEAR($H36),MONTH($H36)+$G36*7,1),AI$3=DATE(YEAR($H36),MONTH($H36)+$G36*8,1),AI$3=DATE(YEAR($H36),MONTH($H36)+$G36*9,1),AI$3=DATE(YEAR($H36),MONTH($H36)+$G36*10,1)),$F36*тех!AW$10*тех!AW$6,)</f>
        <v>0</v>
      </c>
      <c r="AJ36" s="64">
        <f>IF(OR(AJ$3=DATE(YEAR($H36),MONTH($H36)+$G36,1),AJ$3=DATE(YEAR($H36),MONTH($H36)+$G36*2,1),AJ$3=DATE(YEAR($H36),MONTH($H36)+$G36*3,1),AJ$3=DATE(YEAR($H36),MONTH($H36)+$G36*4,1),AJ$3=DATE(YEAR($H36),MONTH($H36)+$G36*5,1),AJ$3=DATE(YEAR($H36),MONTH($H36)+$G36*6,1),AJ$3=DATE(YEAR($H36),MONTH($H36)+$G36*7,1),AJ$3=DATE(YEAR($H36),MONTH($H36)+$G36*8,1),AJ$3=DATE(YEAR($H36),MONTH($H36)+$G36*9,1),AJ$3=DATE(YEAR($H36),MONTH($H36)+$G36*10,1)),$F36*тех!AX$10*тех!AX$6,)</f>
        <v>0</v>
      </c>
      <c r="AK36" s="64">
        <f>IF(OR(AK$3=DATE(YEAR($H36),MONTH($H36)+$G36,1),AK$3=DATE(YEAR($H36),MONTH($H36)+$G36*2,1),AK$3=DATE(YEAR($H36),MONTH($H36)+$G36*3,1),AK$3=DATE(YEAR($H36),MONTH($H36)+$G36*4,1),AK$3=DATE(YEAR($H36),MONTH($H36)+$G36*5,1),AK$3=DATE(YEAR($H36),MONTH($H36)+$G36*6,1),AK$3=DATE(YEAR($H36),MONTH($H36)+$G36*7,1),AK$3=DATE(YEAR($H36),MONTH($H36)+$G36*8,1),AK$3=DATE(YEAR($H36),MONTH($H36)+$G36*9,1),AK$3=DATE(YEAR($H36),MONTH($H36)+$G36*10,1)),$F36*тех!AY$10*тех!AY$6,)</f>
        <v>0</v>
      </c>
      <c r="AL36" s="64">
        <f>IF(OR(AL$3=DATE(YEAR($H36),MONTH($H36)+$G36,1),AL$3=DATE(YEAR($H36),MONTH($H36)+$G36*2,1),AL$3=DATE(YEAR($H36),MONTH($H36)+$G36*3,1),AL$3=DATE(YEAR($H36),MONTH($H36)+$G36*4,1),AL$3=DATE(YEAR($H36),MONTH($H36)+$G36*5,1),AL$3=DATE(YEAR($H36),MONTH($H36)+$G36*6,1),AL$3=DATE(YEAR($H36),MONTH($H36)+$G36*7,1),AL$3=DATE(YEAR($H36),MONTH($H36)+$G36*8,1),AL$3=DATE(YEAR($H36),MONTH($H36)+$G36*9,1),AL$3=DATE(YEAR($H36),MONTH($H36)+$G36*10,1)),$F36*тех!AZ$10*тех!AZ$6,)</f>
        <v>0</v>
      </c>
      <c r="AM36" s="64">
        <f>IF(OR(AM$3=DATE(YEAR($H36),MONTH($H36)+$G36,1),AM$3=DATE(YEAR($H36),MONTH($H36)+$G36*2,1),AM$3=DATE(YEAR($H36),MONTH($H36)+$G36*3,1),AM$3=DATE(YEAR($H36),MONTH($H36)+$G36*4,1),AM$3=DATE(YEAR($H36),MONTH($H36)+$G36*5,1),AM$3=DATE(YEAR($H36),MONTH($H36)+$G36*6,1),AM$3=DATE(YEAR($H36),MONTH($H36)+$G36*7,1),AM$3=DATE(YEAR($H36),MONTH($H36)+$G36*8,1),AM$3=DATE(YEAR($H36),MONTH($H36)+$G36*9,1),AM$3=DATE(YEAR($H36),MONTH($H36)+$G36*10,1)),$F36*тех!BA$10*тех!BA$6,)</f>
        <v>0</v>
      </c>
      <c r="AN36" s="64">
        <f>IF(OR(AN$3=DATE(YEAR($H36),MONTH($H36)+$G36,1),AN$3=DATE(YEAR($H36),MONTH($H36)+$G36*2,1),AN$3=DATE(YEAR($H36),MONTH($H36)+$G36*3,1),AN$3=DATE(YEAR($H36),MONTH($H36)+$G36*4,1),AN$3=DATE(YEAR($H36),MONTH($H36)+$G36*5,1),AN$3=DATE(YEAR($H36),MONTH($H36)+$G36*6,1),AN$3=DATE(YEAR($H36),MONTH($H36)+$G36*7,1),AN$3=DATE(YEAR($H36),MONTH($H36)+$G36*8,1),AN$3=DATE(YEAR($H36),MONTH($H36)+$G36*9,1),AN$3=DATE(YEAR($H36),MONTH($H36)+$G36*10,1)),$F36*тех!BB$10*тех!BB$6,)</f>
        <v>0</v>
      </c>
      <c r="AO36" s="64">
        <f>IF(OR(AO$3=DATE(YEAR($H36),MONTH($H36)+$G36,1),AO$3=DATE(YEAR($H36),MONTH($H36)+$G36*2,1),AO$3=DATE(YEAR($H36),MONTH($H36)+$G36*3,1),AO$3=DATE(YEAR($H36),MONTH($H36)+$G36*4,1),AO$3=DATE(YEAR($H36),MONTH($H36)+$G36*5,1),AO$3=DATE(YEAR($H36),MONTH($H36)+$G36*6,1),AO$3=DATE(YEAR($H36),MONTH($H36)+$G36*7,1),AO$3=DATE(YEAR($H36),MONTH($H36)+$G36*8,1),AO$3=DATE(YEAR($H36),MONTH($H36)+$G36*9,1),AO$3=DATE(YEAR($H36),MONTH($H36)+$G36*10,1)),$F36*тех!BC$10*тех!BC$6,)</f>
        <v>0</v>
      </c>
      <c r="AP36" s="64">
        <f>IF(OR(AP$3=DATE(YEAR($H36),MONTH($H36)+$G36,1),AP$3=DATE(YEAR($H36),MONTH($H36)+$G36*2,1),AP$3=DATE(YEAR($H36),MONTH($H36)+$G36*3,1),AP$3=DATE(YEAR($H36),MONTH($H36)+$G36*4,1),AP$3=DATE(YEAR($H36),MONTH($H36)+$G36*5,1),AP$3=DATE(YEAR($H36),MONTH($H36)+$G36*6,1),AP$3=DATE(YEAR($H36),MONTH($H36)+$G36*7,1),AP$3=DATE(YEAR($H36),MONTH($H36)+$G36*8,1),AP$3=DATE(YEAR($H36),MONTH($H36)+$G36*9,1),AP$3=DATE(YEAR($H36),MONTH($H36)+$G36*10,1)),$F36*тех!BD$10*тех!BD$6,)</f>
        <v>0</v>
      </c>
      <c r="AQ36" s="64">
        <f>IF(OR(AQ$3=DATE(YEAR($H36),MONTH($H36)+$G36,1),AQ$3=DATE(YEAR($H36),MONTH($H36)+$G36*2,1),AQ$3=DATE(YEAR($H36),MONTH($H36)+$G36*3,1),AQ$3=DATE(YEAR($H36),MONTH($H36)+$G36*4,1),AQ$3=DATE(YEAR($H36),MONTH($H36)+$G36*5,1),AQ$3=DATE(YEAR($H36),MONTH($H36)+$G36*6,1),AQ$3=DATE(YEAR($H36),MONTH($H36)+$G36*7,1),AQ$3=DATE(YEAR($H36),MONTH($H36)+$G36*8,1),AQ$3=DATE(YEAR($H36),MONTH($H36)+$G36*9,1),AQ$3=DATE(YEAR($H36),MONTH($H36)+$G36*10,1)),$F36*тех!BE$10*тех!BE$6,)</f>
        <v>0</v>
      </c>
      <c r="AR36" s="64">
        <f>IF(OR(AR$3=DATE(YEAR($H36),MONTH($H36)+$G36,1),AR$3=DATE(YEAR($H36),MONTH($H36)+$G36*2,1),AR$3=DATE(YEAR($H36),MONTH($H36)+$G36*3,1),AR$3=DATE(YEAR($H36),MONTH($H36)+$G36*4,1),AR$3=DATE(YEAR($H36),MONTH($H36)+$G36*5,1),AR$3=DATE(YEAR($H36),MONTH($H36)+$G36*6,1),AR$3=DATE(YEAR($H36),MONTH($H36)+$G36*7,1),AR$3=DATE(YEAR($H36),MONTH($H36)+$G36*8,1),AR$3=DATE(YEAR($H36),MONTH($H36)+$G36*9,1),AR$3=DATE(YEAR($H36),MONTH($H36)+$G36*10,1)),$F36*тех!BF$10*тех!BF$6,)</f>
        <v>0</v>
      </c>
      <c r="AS36" s="64">
        <f>IF(OR(AS$3=DATE(YEAR($H36),MONTH($H36)+$G36,1),AS$3=DATE(YEAR($H36),MONTH($H36)+$G36*2,1),AS$3=DATE(YEAR($H36),MONTH($H36)+$G36*3,1),AS$3=DATE(YEAR($H36),MONTH($H36)+$G36*4,1),AS$3=DATE(YEAR($H36),MONTH($H36)+$G36*5,1),AS$3=DATE(YEAR($H36),MONTH($H36)+$G36*6,1),AS$3=DATE(YEAR($H36),MONTH($H36)+$G36*7,1),AS$3=DATE(YEAR($H36),MONTH($H36)+$G36*8,1),AS$3=DATE(YEAR($H36),MONTH($H36)+$G36*9,1),AS$3=DATE(YEAR($H36),MONTH($H36)+$G36*10,1)),$F36*тех!BG$10*тех!BG$6,)</f>
        <v>0</v>
      </c>
      <c r="AT36" s="64">
        <f>IF(OR(AT$3=DATE(YEAR($H36),MONTH($H36)+$G36,1),AT$3=DATE(YEAR($H36),MONTH($H36)+$G36*2,1),AT$3=DATE(YEAR($H36),MONTH($H36)+$G36*3,1),AT$3=DATE(YEAR($H36),MONTH($H36)+$G36*4,1),AT$3=DATE(YEAR($H36),MONTH($H36)+$G36*5,1),AT$3=DATE(YEAR($H36),MONTH($H36)+$G36*6,1),AT$3=DATE(YEAR($H36),MONTH($H36)+$G36*7,1),AT$3=DATE(YEAR($H36),MONTH($H36)+$G36*8,1),AT$3=DATE(YEAR($H36),MONTH($H36)+$G36*9,1),AT$3=DATE(YEAR($H36),MONTH($H36)+$G36*10,1)),$F36*тех!BH$10*тех!BH$6,)</f>
        <v>0</v>
      </c>
      <c r="AU36" s="64">
        <f>IF(OR(AU$3=DATE(YEAR($H36),MONTH($H36)+$G36,1),AU$3=DATE(YEAR($H36),MONTH($H36)+$G36*2,1),AU$3=DATE(YEAR($H36),MONTH($H36)+$G36*3,1),AU$3=DATE(YEAR($H36),MONTH($H36)+$G36*4,1),AU$3=DATE(YEAR($H36),MONTH($H36)+$G36*5,1),AU$3=DATE(YEAR($H36),MONTH($H36)+$G36*6,1),AU$3=DATE(YEAR($H36),MONTH($H36)+$G36*7,1),AU$3=DATE(YEAR($H36),MONTH($H36)+$G36*8,1),AU$3=DATE(YEAR($H36),MONTH($H36)+$G36*9,1),AU$3=DATE(YEAR($H36),MONTH($H36)+$G36*10,1)),$F36*тех!BI$10*тех!BI$6,)</f>
        <v>0</v>
      </c>
      <c r="AV36" s="64">
        <f>IF(OR(AV$3=DATE(YEAR($H36),MONTH($H36)+$G36,1),AV$3=DATE(YEAR($H36),MONTH($H36)+$G36*2,1),AV$3=DATE(YEAR($H36),MONTH($H36)+$G36*3,1),AV$3=DATE(YEAR($H36),MONTH($H36)+$G36*4,1),AV$3=DATE(YEAR($H36),MONTH($H36)+$G36*5,1),AV$3=DATE(YEAR($H36),MONTH($H36)+$G36*6,1),AV$3=DATE(YEAR($H36),MONTH($H36)+$G36*7,1),AV$3=DATE(YEAR($H36),MONTH($H36)+$G36*8,1),AV$3=DATE(YEAR($H36),MONTH($H36)+$G36*9,1),AV$3=DATE(YEAR($H36),MONTH($H36)+$G36*10,1)),$F36*тех!BJ$10*тех!BJ$6,)</f>
        <v>0</v>
      </c>
      <c r="AW36" s="64">
        <f>IF(OR(AW$3=DATE(YEAR($H36),MONTH($H36)+$G36,1),AW$3=DATE(YEAR($H36),MONTH($H36)+$G36*2,1),AW$3=DATE(YEAR($H36),MONTH($H36)+$G36*3,1),AW$3=DATE(YEAR($H36),MONTH($H36)+$G36*4,1),AW$3=DATE(YEAR($H36),MONTH($H36)+$G36*5,1),AW$3=DATE(YEAR($H36),MONTH($H36)+$G36*6,1),AW$3=DATE(YEAR($H36),MONTH($H36)+$G36*7,1),AW$3=DATE(YEAR($H36),MONTH($H36)+$G36*8,1),AW$3=DATE(YEAR($H36),MONTH($H36)+$G36*9,1),AW$3=DATE(YEAR($H36),MONTH($H36)+$G36*10,1)),$F36*тех!BK$10*тех!BK$6,)</f>
        <v>0</v>
      </c>
      <c r="AX36" s="64">
        <f>IF(OR(AX$3=DATE(YEAR($H36),MONTH($H36)+$G36,1),AX$3=DATE(YEAR($H36),MONTH($H36)+$G36*2,1),AX$3=DATE(YEAR($H36),MONTH($H36)+$G36*3,1),AX$3=DATE(YEAR($H36),MONTH($H36)+$G36*4,1),AX$3=DATE(YEAR($H36),MONTH($H36)+$G36*5,1),AX$3=DATE(YEAR($H36),MONTH($H36)+$G36*6,1),AX$3=DATE(YEAR($H36),MONTH($H36)+$G36*7,1),AX$3=DATE(YEAR($H36),MONTH($H36)+$G36*8,1),AX$3=DATE(YEAR($H36),MONTH($H36)+$G36*9,1),AX$3=DATE(YEAR($H36),MONTH($H36)+$G36*10,1)),$F36*тех!BL$10*тех!BL$6,)</f>
        <v>0</v>
      </c>
      <c r="AY36" s="64">
        <f>IF(OR(AY$3=DATE(YEAR($H36),MONTH($H36)+$G36,1),AY$3=DATE(YEAR($H36),MONTH($H36)+$G36*2,1),AY$3=DATE(YEAR($H36),MONTH($H36)+$G36*3,1),AY$3=DATE(YEAR($H36),MONTH($H36)+$G36*4,1),AY$3=DATE(YEAR($H36),MONTH($H36)+$G36*5,1),AY$3=DATE(YEAR($H36),MONTH($H36)+$G36*6,1),AY$3=DATE(YEAR($H36),MONTH($H36)+$G36*7,1),AY$3=DATE(YEAR($H36),MONTH($H36)+$G36*8,1),AY$3=DATE(YEAR($H36),MONTH($H36)+$G36*9,1),AY$3=DATE(YEAR($H36),MONTH($H36)+$G36*10,1)),$F36*тех!BM$10*тех!BM$6,)</f>
        <v>0</v>
      </c>
      <c r="AZ36" s="64">
        <f>IF(OR(AZ$3=DATE(YEAR($H36),MONTH($H36)+$G36,1),AZ$3=DATE(YEAR($H36),MONTH($H36)+$G36*2,1),AZ$3=DATE(YEAR($H36),MONTH($H36)+$G36*3,1),AZ$3=DATE(YEAR($H36),MONTH($H36)+$G36*4,1),AZ$3=DATE(YEAR($H36),MONTH($H36)+$G36*5,1),AZ$3=DATE(YEAR($H36),MONTH($H36)+$G36*6,1),AZ$3=DATE(YEAR($H36),MONTH($H36)+$G36*7,1),AZ$3=DATE(YEAR($H36),MONTH($H36)+$G36*8,1),AZ$3=DATE(YEAR($H36),MONTH($H36)+$G36*9,1),AZ$3=DATE(YEAR($H36),MONTH($H36)+$G36*10,1)),$F36*тех!BN$10*тех!BN$6,)</f>
        <v>0</v>
      </c>
      <c r="BA36" s="64">
        <f>IF(OR(BA$3=DATE(YEAR($H36),MONTH($H36)+$G36,1),BA$3=DATE(YEAR($H36),MONTH($H36)+$G36*2,1),BA$3=DATE(YEAR($H36),MONTH($H36)+$G36*3,1),BA$3=DATE(YEAR($H36),MONTH($H36)+$G36*4,1),BA$3=DATE(YEAR($H36),MONTH($H36)+$G36*5,1),BA$3=DATE(YEAR($H36),MONTH($H36)+$G36*6,1),BA$3=DATE(YEAR($H36),MONTH($H36)+$G36*7,1),BA$3=DATE(YEAR($H36),MONTH($H36)+$G36*8,1),BA$3=DATE(YEAR($H36),MONTH($H36)+$G36*9,1),BA$3=DATE(YEAR($H36),MONTH($H36)+$G36*10,1)),$F36*тех!BO$10*тех!BO$6,)</f>
        <v>0</v>
      </c>
      <c r="BB36" s="64">
        <f>IF(OR(BB$3=DATE(YEAR($H36),MONTH($H36)+$G36,1),BB$3=DATE(YEAR($H36),MONTH($H36)+$G36*2,1),BB$3=DATE(YEAR($H36),MONTH($H36)+$G36*3,1),BB$3=DATE(YEAR($H36),MONTH($H36)+$G36*4,1),BB$3=DATE(YEAR($H36),MONTH($H36)+$G36*5,1),BB$3=DATE(YEAR($H36),MONTH($H36)+$G36*6,1),BB$3=DATE(YEAR($H36),MONTH($H36)+$G36*7,1),BB$3=DATE(YEAR($H36),MONTH($H36)+$G36*8,1),BB$3=DATE(YEAR($H36),MONTH($H36)+$G36*9,1),BB$3=DATE(YEAR($H36),MONTH($H36)+$G36*10,1)),$F36*тех!BP$10*тех!BP$6,)</f>
        <v>0</v>
      </c>
      <c r="BC36" s="64">
        <f>IF(OR(BC$3=DATE(YEAR($H36),MONTH($H36)+$G36,1),BC$3=DATE(YEAR($H36),MONTH($H36)+$G36*2,1),BC$3=DATE(YEAR($H36),MONTH($H36)+$G36*3,1),BC$3=DATE(YEAR($H36),MONTH($H36)+$G36*4,1),BC$3=DATE(YEAR($H36),MONTH($H36)+$G36*5,1),BC$3=DATE(YEAR($H36),MONTH($H36)+$G36*6,1),BC$3=DATE(YEAR($H36),MONTH($H36)+$G36*7,1),BC$3=DATE(YEAR($H36),MONTH($H36)+$G36*8,1),BC$3=DATE(YEAR($H36),MONTH($H36)+$G36*9,1),BC$3=DATE(YEAR($H36),MONTH($H36)+$G36*10,1)),$F36*тех!BQ$10*тех!BQ$6,)</f>
        <v>0</v>
      </c>
      <c r="BD36" s="64">
        <f>IF(OR(BD$3=DATE(YEAR($H36),MONTH($H36)+$G36,1),BD$3=DATE(YEAR($H36),MONTH($H36)+$G36*2,1),BD$3=DATE(YEAR($H36),MONTH($H36)+$G36*3,1),BD$3=DATE(YEAR($H36),MONTH($H36)+$G36*4,1),BD$3=DATE(YEAR($H36),MONTH($H36)+$G36*5,1),BD$3=DATE(YEAR($H36),MONTH($H36)+$G36*6,1),BD$3=DATE(YEAR($H36),MONTH($H36)+$G36*7,1),BD$3=DATE(YEAR($H36),MONTH($H36)+$G36*8,1),BD$3=DATE(YEAR($H36),MONTH($H36)+$G36*9,1),BD$3=DATE(YEAR($H36),MONTH($H36)+$G36*10,1)),$F36*тех!BR$10*тех!BR$6,)</f>
        <v>0</v>
      </c>
      <c r="BE36" s="64">
        <f>IF(OR(BE$3=DATE(YEAR($H36),MONTH($H36)+$G36,1),BE$3=DATE(YEAR($H36),MONTH($H36)+$G36*2,1),BE$3=DATE(YEAR($H36),MONTH($H36)+$G36*3,1),BE$3=DATE(YEAR($H36),MONTH($H36)+$G36*4,1),BE$3=DATE(YEAR($H36),MONTH($H36)+$G36*5,1),BE$3=DATE(YEAR($H36),MONTH($H36)+$G36*6,1),BE$3=DATE(YEAR($H36),MONTH($H36)+$G36*7,1),BE$3=DATE(YEAR($H36),MONTH($H36)+$G36*8,1),BE$3=DATE(YEAR($H36),MONTH($H36)+$G36*9,1),BE$3=DATE(YEAR($H36),MONTH($H36)+$G36*10,1)),$F36*тех!BS$10*тех!BS$6,)</f>
        <v>0</v>
      </c>
      <c r="BF36" s="64">
        <f>IF(OR(BF$3=DATE(YEAR($H36),MONTH($H36)+$G36,1),BF$3=DATE(YEAR($H36),MONTH($H36)+$G36*2,1),BF$3=DATE(YEAR($H36),MONTH($H36)+$G36*3,1),BF$3=DATE(YEAR($H36),MONTH($H36)+$G36*4,1),BF$3=DATE(YEAR($H36),MONTH($H36)+$G36*5,1),BF$3=DATE(YEAR($H36),MONTH($H36)+$G36*6,1),BF$3=DATE(YEAR($H36),MONTH($H36)+$G36*7,1),BF$3=DATE(YEAR($H36),MONTH($H36)+$G36*8,1),BF$3=DATE(YEAR($H36),MONTH($H36)+$G36*9,1),BF$3=DATE(YEAR($H36),MONTH($H36)+$G36*10,1)),$F36*тех!BT$10*тех!BT$6,)</f>
        <v>0</v>
      </c>
      <c r="BG36" s="64">
        <f>IF(OR(BG$3=DATE(YEAR($H36),MONTH($H36)+$G36,1),BG$3=DATE(YEAR($H36),MONTH($H36)+$G36*2,1),BG$3=DATE(YEAR($H36),MONTH($H36)+$G36*3,1),BG$3=DATE(YEAR($H36),MONTH($H36)+$G36*4,1),BG$3=DATE(YEAR($H36),MONTH($H36)+$G36*5,1),BG$3=DATE(YEAR($H36),MONTH($H36)+$G36*6,1),BG$3=DATE(YEAR($H36),MONTH($H36)+$G36*7,1),BG$3=DATE(YEAR($H36),MONTH($H36)+$G36*8,1),BG$3=DATE(YEAR($H36),MONTH($H36)+$G36*9,1),BG$3=DATE(YEAR($H36),MONTH($H36)+$G36*10,1)),$F36*тех!BU$10*тех!BU$6,)</f>
        <v>0</v>
      </c>
      <c r="BH36" s="64">
        <f>IF(OR(BH$3=DATE(YEAR($H36),MONTH($H36)+$G36,1),BH$3=DATE(YEAR($H36),MONTH($H36)+$G36*2,1),BH$3=DATE(YEAR($H36),MONTH($H36)+$G36*3,1),BH$3=DATE(YEAR($H36),MONTH($H36)+$G36*4,1),BH$3=DATE(YEAR($H36),MONTH($H36)+$G36*5,1),BH$3=DATE(YEAR($H36),MONTH($H36)+$G36*6,1),BH$3=DATE(YEAR($H36),MONTH($H36)+$G36*7,1),BH$3=DATE(YEAR($H36),MONTH($H36)+$G36*8,1),BH$3=DATE(YEAR($H36),MONTH($H36)+$G36*9,1),BH$3=DATE(YEAR($H36),MONTH($H36)+$G36*10,1)),$F36*тех!BV$10*тех!BV$6,)</f>
        <v>0</v>
      </c>
      <c r="BI36" s="64">
        <f>IF(OR(BI$3=DATE(YEAR($H36),MONTH($H36)+$G36,1),BI$3=DATE(YEAR($H36),MONTH($H36)+$G36*2,1),BI$3=DATE(YEAR($H36),MONTH($H36)+$G36*3,1),BI$3=DATE(YEAR($H36),MONTH($H36)+$G36*4,1),BI$3=DATE(YEAR($H36),MONTH($H36)+$G36*5,1),BI$3=DATE(YEAR($H36),MONTH($H36)+$G36*6,1),BI$3=DATE(YEAR($H36),MONTH($H36)+$G36*7,1),BI$3=DATE(YEAR($H36),MONTH($H36)+$G36*8,1),BI$3=DATE(YEAR($H36),MONTH($H36)+$G36*9,1),BI$3=DATE(YEAR($H36),MONTH($H36)+$G36*10,1)),$F36*тех!BW$10*тех!BW$6,)</f>
        <v>0</v>
      </c>
      <c r="BJ36" s="64">
        <f>IF(OR(BJ$3=DATE(YEAR($H36),MONTH($H36)+$G36,1),BJ$3=DATE(YEAR($H36),MONTH($H36)+$G36*2,1),BJ$3=DATE(YEAR($H36),MONTH($H36)+$G36*3,1),BJ$3=DATE(YEAR($H36),MONTH($H36)+$G36*4,1),BJ$3=DATE(YEAR($H36),MONTH($H36)+$G36*5,1),BJ$3=DATE(YEAR($H36),MONTH($H36)+$G36*6,1),BJ$3=DATE(YEAR($H36),MONTH($H36)+$G36*7,1),BJ$3=DATE(YEAR($H36),MONTH($H36)+$G36*8,1),BJ$3=DATE(YEAR($H36),MONTH($H36)+$G36*9,1),BJ$3=DATE(YEAR($H36),MONTH($H36)+$G36*10,1)),$F36*тех!BX$10*тех!BX$6,)</f>
        <v>0</v>
      </c>
      <c r="BK36" s="64">
        <f>IF(OR(BK$3=DATE(YEAR($H36),MONTH($H36)+$G36,1),BK$3=DATE(YEAR($H36),MONTH($H36)+$G36*2,1),BK$3=DATE(YEAR($H36),MONTH($H36)+$G36*3,1),BK$3=DATE(YEAR($H36),MONTH($H36)+$G36*4,1),BK$3=DATE(YEAR($H36),MONTH($H36)+$G36*5,1),BK$3=DATE(YEAR($H36),MONTH($H36)+$G36*6,1),BK$3=DATE(YEAR($H36),MONTH($H36)+$G36*7,1),BK$3=DATE(YEAR($H36),MONTH($H36)+$G36*8,1),BK$3=DATE(YEAR($H36),MONTH($H36)+$G36*9,1),BK$3=DATE(YEAR($H36),MONTH($H36)+$G36*10,1)),$F36*тех!BY$10*тех!BY$6,)</f>
        <v>0</v>
      </c>
      <c r="BL36" s="64">
        <f>IF(OR(BL$3=DATE(YEAR($H36),MONTH($H36)+$G36,1),BL$3=DATE(YEAR($H36),MONTH($H36)+$G36*2,1),BL$3=DATE(YEAR($H36),MONTH($H36)+$G36*3,1),BL$3=DATE(YEAR($H36),MONTH($H36)+$G36*4,1),BL$3=DATE(YEAR($H36),MONTH($H36)+$G36*5,1),BL$3=DATE(YEAR($H36),MONTH($H36)+$G36*6,1),BL$3=DATE(YEAR($H36),MONTH($H36)+$G36*7,1),BL$3=DATE(YEAR($H36),MONTH($H36)+$G36*8,1),BL$3=DATE(YEAR($H36),MONTH($H36)+$G36*9,1),BL$3=DATE(YEAR($H36),MONTH($H36)+$G36*10,1)),$F36*тех!BZ$10*тех!BZ$6,)</f>
        <v>0</v>
      </c>
      <c r="BM36" s="64">
        <f>IF(OR(BM$3=DATE(YEAR($H36),MONTH($H36)+$G36,1),BM$3=DATE(YEAR($H36),MONTH($H36)+$G36*2,1),BM$3=DATE(YEAR($H36),MONTH($H36)+$G36*3,1),BM$3=DATE(YEAR($H36),MONTH($H36)+$G36*4,1),BM$3=DATE(YEAR($H36),MONTH($H36)+$G36*5,1),BM$3=DATE(YEAR($H36),MONTH($H36)+$G36*6,1),BM$3=DATE(YEAR($H36),MONTH($H36)+$G36*7,1),BM$3=DATE(YEAR($H36),MONTH($H36)+$G36*8,1),BM$3=DATE(YEAR($H36),MONTH($H36)+$G36*9,1),BM$3=DATE(YEAR($H36),MONTH($H36)+$G36*10,1)),$F36*тех!CA$10*тех!CA$6,)</f>
        <v>0</v>
      </c>
      <c r="BN36" s="64">
        <f>IF(OR(BN$3=DATE(YEAR($H36),MONTH($H36)+$G36,1),BN$3=DATE(YEAR($H36),MONTH($H36)+$G36*2,1),BN$3=DATE(YEAR($H36),MONTH($H36)+$G36*3,1),BN$3=DATE(YEAR($H36),MONTH($H36)+$G36*4,1),BN$3=DATE(YEAR($H36),MONTH($H36)+$G36*5,1),BN$3=DATE(YEAR($H36),MONTH($H36)+$G36*6,1),BN$3=DATE(YEAR($H36),MONTH($H36)+$G36*7,1),BN$3=DATE(YEAR($H36),MONTH($H36)+$G36*8,1),BN$3=DATE(YEAR($H36),MONTH($H36)+$G36*9,1),BN$3=DATE(YEAR($H36),MONTH($H36)+$G36*10,1)),$F36*тех!CB$10*тех!CB$6,)</f>
        <v>0</v>
      </c>
      <c r="BO36" s="64">
        <f>IF(OR(BO$3=DATE(YEAR($H36),MONTH($H36)+$G36,1),BO$3=DATE(YEAR($H36),MONTH($H36)+$G36*2,1),BO$3=DATE(YEAR($H36),MONTH($H36)+$G36*3,1),BO$3=DATE(YEAR($H36),MONTH($H36)+$G36*4,1),BO$3=DATE(YEAR($H36),MONTH($H36)+$G36*5,1),BO$3=DATE(YEAR($H36),MONTH($H36)+$G36*6,1),BO$3=DATE(YEAR($H36),MONTH($H36)+$G36*7,1),BO$3=DATE(YEAR($H36),MONTH($H36)+$G36*8,1),BO$3=DATE(YEAR($H36),MONTH($H36)+$G36*9,1),BO$3=DATE(YEAR($H36),MONTH($H36)+$G36*10,1)),$F36*тех!CC$10*тех!CC$6,)</f>
        <v>0</v>
      </c>
      <c r="BP36" s="64">
        <f>IF(OR(BP$3=DATE(YEAR($H36),MONTH($H36)+$G36,1),BP$3=DATE(YEAR($H36),MONTH($H36)+$G36*2,1),BP$3=DATE(YEAR($H36),MONTH($H36)+$G36*3,1),BP$3=DATE(YEAR($H36),MONTH($H36)+$G36*4,1),BP$3=DATE(YEAR($H36),MONTH($H36)+$G36*5,1),BP$3=DATE(YEAR($H36),MONTH($H36)+$G36*6,1),BP$3=DATE(YEAR($H36),MONTH($H36)+$G36*7,1),BP$3=DATE(YEAR($H36),MONTH($H36)+$G36*8,1),BP$3=DATE(YEAR($H36),MONTH($H36)+$G36*9,1),BP$3=DATE(YEAR($H36),MONTH($H36)+$G36*10,1)),$F36*тех!CD$10*тех!CD$6,)</f>
        <v>0</v>
      </c>
      <c r="BQ36" s="64">
        <f>IF(OR(BQ$3=DATE(YEAR($H36),MONTH($H36)+$G36,1),BQ$3=DATE(YEAR($H36),MONTH($H36)+$G36*2,1),BQ$3=DATE(YEAR($H36),MONTH($H36)+$G36*3,1),BQ$3=DATE(YEAR($H36),MONTH($H36)+$G36*4,1),BQ$3=DATE(YEAR($H36),MONTH($H36)+$G36*5,1),BQ$3=DATE(YEAR($H36),MONTH($H36)+$G36*6,1),BQ$3=DATE(YEAR($H36),MONTH($H36)+$G36*7,1),BQ$3=DATE(YEAR($H36),MONTH($H36)+$G36*8,1),BQ$3=DATE(YEAR($H36),MONTH($H36)+$G36*9,1),BQ$3=DATE(YEAR($H36),MONTH($H36)+$G36*10,1)),$F36*тех!CE$10*тех!CE$6,)</f>
        <v>0</v>
      </c>
    </row>
    <row r="37" spans="2:69">
      <c r="B37" s="3">
        <v>31</v>
      </c>
      <c r="C37" s="19" t="s">
        <v>715</v>
      </c>
      <c r="D37" s="23">
        <v>45</v>
      </c>
      <c r="E37" s="19"/>
      <c r="F37" s="76">
        <f t="shared" si="1"/>
        <v>0</v>
      </c>
      <c r="G37" s="19">
        <v>12</v>
      </c>
      <c r="H37" s="20">
        <f>Параметры!$C$11</f>
        <v>42370</v>
      </c>
      <c r="J37" s="76">
        <f>IF($H37=J$3,$F37,)*тех!X$6</f>
        <v>0</v>
      </c>
      <c r="K37" s="76">
        <f>IF($H37=K$3,$F37,)*тех!Y$6</f>
        <v>0</v>
      </c>
      <c r="L37" s="76">
        <f>IF($H37=L$3,$F37,)*тех!Z$6</f>
        <v>0</v>
      </c>
      <c r="M37" s="76">
        <f>IF($H37=M$3,$F37,)*тех!AA$6</f>
        <v>0</v>
      </c>
      <c r="N37" s="76">
        <f>IF($H37=N$3,$F37,)*тех!AB$6</f>
        <v>0</v>
      </c>
      <c r="O37" s="76">
        <f>IF($H37=O$3,$F37,)*тех!AC$6</f>
        <v>0</v>
      </c>
      <c r="P37" s="64">
        <f>IF(OR(P$3=DATE(YEAR($H37),MONTH($H37)+$G37,1),P$3=DATE(YEAR($H37),MONTH($H37)+$G37*2,1),P$3=DATE(YEAR($H37),MONTH($H37)+$G37*3,1),P$3=DATE(YEAR($H37),MONTH($H37)+$G37*4,1),P$3=DATE(YEAR($H37),MONTH($H37)+$G37*5,1),P$3=DATE(YEAR($H37),MONTH($H37)+$G37*6,1),P$3=DATE(YEAR($H37),MONTH($H37)+$G37*7,1),P$3=DATE(YEAR($H37),MONTH($H37)+$G37*8,1),P$3=DATE(YEAR($H37),MONTH($H37)+$G37*9,1),P$3=DATE(YEAR($H37),MONTH($H37)+$G37*10,1)),$F37*тех!AD$10*тех!AD$6,)</f>
        <v>0</v>
      </c>
      <c r="Q37" s="64">
        <f>IF(OR(Q$3=DATE(YEAR($H37),MONTH($H37)+$G37,1),Q$3=DATE(YEAR($H37),MONTH($H37)+$G37*2,1),Q$3=DATE(YEAR($H37),MONTH($H37)+$G37*3,1),Q$3=DATE(YEAR($H37),MONTH($H37)+$G37*4,1),Q$3=DATE(YEAR($H37),MONTH($H37)+$G37*5,1),Q$3=DATE(YEAR($H37),MONTH($H37)+$G37*6,1),Q$3=DATE(YEAR($H37),MONTH($H37)+$G37*7,1),Q$3=DATE(YEAR($H37),MONTH($H37)+$G37*8,1),Q$3=DATE(YEAR($H37),MONTH($H37)+$G37*9,1),Q$3=DATE(YEAR($H37),MONTH($H37)+$G37*10,1)),$F37*тех!AE$10*тех!AE$6,)</f>
        <v>0</v>
      </c>
      <c r="R37" s="64">
        <f>IF(OR(R$3=DATE(YEAR($H37),MONTH($H37)+$G37,1),R$3=DATE(YEAR($H37),MONTH($H37)+$G37*2,1),R$3=DATE(YEAR($H37),MONTH($H37)+$G37*3,1),R$3=DATE(YEAR($H37),MONTH($H37)+$G37*4,1),R$3=DATE(YEAR($H37),MONTH($H37)+$G37*5,1),R$3=DATE(YEAR($H37),MONTH($H37)+$G37*6,1),R$3=DATE(YEAR($H37),MONTH($H37)+$G37*7,1),R$3=DATE(YEAR($H37),MONTH($H37)+$G37*8,1),R$3=DATE(YEAR($H37),MONTH($H37)+$G37*9,1),R$3=DATE(YEAR($H37),MONTH($H37)+$G37*10,1)),$F37*тех!AF$10*тех!AF$6,)</f>
        <v>0</v>
      </c>
      <c r="S37" s="64">
        <f>IF(OR(S$3=DATE(YEAR($H37),MONTH($H37)+$G37,1),S$3=DATE(YEAR($H37),MONTH($H37)+$G37*2,1),S$3=DATE(YEAR($H37),MONTH($H37)+$G37*3,1),S$3=DATE(YEAR($H37),MONTH($H37)+$G37*4,1),S$3=DATE(YEAR($H37),MONTH($H37)+$G37*5,1),S$3=DATE(YEAR($H37),MONTH($H37)+$G37*6,1),S$3=DATE(YEAR($H37),MONTH($H37)+$G37*7,1),S$3=DATE(YEAR($H37),MONTH($H37)+$G37*8,1),S$3=DATE(YEAR($H37),MONTH($H37)+$G37*9,1),S$3=DATE(YEAR($H37),MONTH($H37)+$G37*10,1)),$F37*тех!AG$10*тех!AG$6,)</f>
        <v>0</v>
      </c>
      <c r="T37" s="64">
        <f>IF(OR(T$3=DATE(YEAR($H37),MONTH($H37)+$G37,1),T$3=DATE(YEAR($H37),MONTH($H37)+$G37*2,1),T$3=DATE(YEAR($H37),MONTH($H37)+$G37*3,1),T$3=DATE(YEAR($H37),MONTH($H37)+$G37*4,1),T$3=DATE(YEAR($H37),MONTH($H37)+$G37*5,1),T$3=DATE(YEAR($H37),MONTH($H37)+$G37*6,1),T$3=DATE(YEAR($H37),MONTH($H37)+$G37*7,1),T$3=DATE(YEAR($H37),MONTH($H37)+$G37*8,1),T$3=DATE(YEAR($H37),MONTH($H37)+$G37*9,1),T$3=DATE(YEAR($H37),MONTH($H37)+$G37*10,1)),$F37*тех!AH$10*тех!AH$6,)</f>
        <v>0</v>
      </c>
      <c r="U37" s="64">
        <f>IF(OR(U$3=DATE(YEAR($H37),MONTH($H37)+$G37,1),U$3=DATE(YEAR($H37),MONTH($H37)+$G37*2,1),U$3=DATE(YEAR($H37),MONTH($H37)+$G37*3,1),U$3=DATE(YEAR($H37),MONTH($H37)+$G37*4,1),U$3=DATE(YEAR($H37),MONTH($H37)+$G37*5,1),U$3=DATE(YEAR($H37),MONTH($H37)+$G37*6,1),U$3=DATE(YEAR($H37),MONTH($H37)+$G37*7,1),U$3=DATE(YEAR($H37),MONTH($H37)+$G37*8,1),U$3=DATE(YEAR($H37),MONTH($H37)+$G37*9,1),U$3=DATE(YEAR($H37),MONTH($H37)+$G37*10,1)),$F37*тех!AI$10*тех!AI$6,)</f>
        <v>0</v>
      </c>
      <c r="V37" s="64">
        <f>IF(OR(V$3=DATE(YEAR($H37),MONTH($H37)+$G37,1),V$3=DATE(YEAR($H37),MONTH($H37)+$G37*2,1),V$3=DATE(YEAR($H37),MONTH($H37)+$G37*3,1),V$3=DATE(YEAR($H37),MONTH($H37)+$G37*4,1),V$3=DATE(YEAR($H37),MONTH($H37)+$G37*5,1),V$3=DATE(YEAR($H37),MONTH($H37)+$G37*6,1),V$3=DATE(YEAR($H37),MONTH($H37)+$G37*7,1),V$3=DATE(YEAR($H37),MONTH($H37)+$G37*8,1),V$3=DATE(YEAR($H37),MONTH($H37)+$G37*9,1),V$3=DATE(YEAR($H37),MONTH($H37)+$G37*10,1)),$F37*тех!AJ$10*тех!AJ$6,)</f>
        <v>0</v>
      </c>
      <c r="W37" s="64">
        <f>IF(OR(W$3=DATE(YEAR($H37),MONTH($H37)+$G37,1),W$3=DATE(YEAR($H37),MONTH($H37)+$G37*2,1),W$3=DATE(YEAR($H37),MONTH($H37)+$G37*3,1),W$3=DATE(YEAR($H37),MONTH($H37)+$G37*4,1),W$3=DATE(YEAR($H37),MONTH($H37)+$G37*5,1),W$3=DATE(YEAR($H37),MONTH($H37)+$G37*6,1),W$3=DATE(YEAR($H37),MONTH($H37)+$G37*7,1),W$3=DATE(YEAR($H37),MONTH($H37)+$G37*8,1),W$3=DATE(YEAR($H37),MONTH($H37)+$G37*9,1),W$3=DATE(YEAR($H37),MONTH($H37)+$G37*10,1)),$F37*тех!AK$10*тех!AK$6,)</f>
        <v>0</v>
      </c>
      <c r="X37" s="64">
        <f>IF(OR(X$3=DATE(YEAR($H37),MONTH($H37)+$G37,1),X$3=DATE(YEAR($H37),MONTH($H37)+$G37*2,1),X$3=DATE(YEAR($H37),MONTH($H37)+$G37*3,1),X$3=DATE(YEAR($H37),MONTH($H37)+$G37*4,1),X$3=DATE(YEAR($H37),MONTH($H37)+$G37*5,1),X$3=DATE(YEAR($H37),MONTH($H37)+$G37*6,1),X$3=DATE(YEAR($H37),MONTH($H37)+$G37*7,1),X$3=DATE(YEAR($H37),MONTH($H37)+$G37*8,1),X$3=DATE(YEAR($H37),MONTH($H37)+$G37*9,1),X$3=DATE(YEAR($H37),MONTH($H37)+$G37*10,1)),$F37*тех!AL$10*тех!AL$6,)</f>
        <v>0</v>
      </c>
      <c r="Y37" s="64">
        <f>IF(OR(Y$3=DATE(YEAR($H37),MONTH($H37)+$G37,1),Y$3=DATE(YEAR($H37),MONTH($H37)+$G37*2,1),Y$3=DATE(YEAR($H37),MONTH($H37)+$G37*3,1),Y$3=DATE(YEAR($H37),MONTH($H37)+$G37*4,1),Y$3=DATE(YEAR($H37),MONTH($H37)+$G37*5,1),Y$3=DATE(YEAR($H37),MONTH($H37)+$G37*6,1),Y$3=DATE(YEAR($H37),MONTH($H37)+$G37*7,1),Y$3=DATE(YEAR($H37),MONTH($H37)+$G37*8,1),Y$3=DATE(YEAR($H37),MONTH($H37)+$G37*9,1),Y$3=DATE(YEAR($H37),MONTH($H37)+$G37*10,1)),$F37*тех!AM$10*тех!AM$6,)</f>
        <v>0</v>
      </c>
      <c r="Z37" s="64">
        <f>IF(OR(Z$3=DATE(YEAR($H37),MONTH($H37)+$G37,1),Z$3=DATE(YEAR($H37),MONTH($H37)+$G37*2,1),Z$3=DATE(YEAR($H37),MONTH($H37)+$G37*3,1),Z$3=DATE(YEAR($H37),MONTH($H37)+$G37*4,1),Z$3=DATE(YEAR($H37),MONTH($H37)+$G37*5,1),Z$3=DATE(YEAR($H37),MONTH($H37)+$G37*6,1),Z$3=DATE(YEAR($H37),MONTH($H37)+$G37*7,1),Z$3=DATE(YEAR($H37),MONTH($H37)+$G37*8,1),Z$3=DATE(YEAR($H37),MONTH($H37)+$G37*9,1),Z$3=DATE(YEAR($H37),MONTH($H37)+$G37*10,1)),$F37*тех!AN$10*тех!AN$6,)</f>
        <v>0</v>
      </c>
      <c r="AA37" s="64">
        <f>IF(OR(AA$3=DATE(YEAR($H37),MONTH($H37)+$G37,1),AA$3=DATE(YEAR($H37),MONTH($H37)+$G37*2,1),AA$3=DATE(YEAR($H37),MONTH($H37)+$G37*3,1),AA$3=DATE(YEAR($H37),MONTH($H37)+$G37*4,1),AA$3=DATE(YEAR($H37),MONTH($H37)+$G37*5,1),AA$3=DATE(YEAR($H37),MONTH($H37)+$G37*6,1),AA$3=DATE(YEAR($H37),MONTH($H37)+$G37*7,1),AA$3=DATE(YEAR($H37),MONTH($H37)+$G37*8,1),AA$3=DATE(YEAR($H37),MONTH($H37)+$G37*9,1),AA$3=DATE(YEAR($H37),MONTH($H37)+$G37*10,1)),$F37*тех!AO$10*тех!AO$6,)</f>
        <v>0</v>
      </c>
      <c r="AB37" s="64">
        <f>IF(OR(AB$3=DATE(YEAR($H37),MONTH($H37)+$G37,1),AB$3=DATE(YEAR($H37),MONTH($H37)+$G37*2,1),AB$3=DATE(YEAR($H37),MONTH($H37)+$G37*3,1),AB$3=DATE(YEAR($H37),MONTH($H37)+$G37*4,1),AB$3=DATE(YEAR($H37),MONTH($H37)+$G37*5,1),AB$3=DATE(YEAR($H37),MONTH($H37)+$G37*6,1),AB$3=DATE(YEAR($H37),MONTH($H37)+$G37*7,1),AB$3=DATE(YEAR($H37),MONTH($H37)+$G37*8,1),AB$3=DATE(YEAR($H37),MONTH($H37)+$G37*9,1),AB$3=DATE(YEAR($H37),MONTH($H37)+$G37*10,1)),$F37*тех!AP$10*тех!AP$6,)</f>
        <v>0</v>
      </c>
      <c r="AC37" s="64">
        <f>IF(OR(AC$3=DATE(YEAR($H37),MONTH($H37)+$G37,1),AC$3=DATE(YEAR($H37),MONTH($H37)+$G37*2,1),AC$3=DATE(YEAR($H37),MONTH($H37)+$G37*3,1),AC$3=DATE(YEAR($H37),MONTH($H37)+$G37*4,1),AC$3=DATE(YEAR($H37),MONTH($H37)+$G37*5,1),AC$3=DATE(YEAR($H37),MONTH($H37)+$G37*6,1),AC$3=DATE(YEAR($H37),MONTH($H37)+$G37*7,1),AC$3=DATE(YEAR($H37),MONTH($H37)+$G37*8,1),AC$3=DATE(YEAR($H37),MONTH($H37)+$G37*9,1),AC$3=DATE(YEAR($H37),MONTH($H37)+$G37*10,1)),$F37*тех!AQ$10*тех!AQ$6,)</f>
        <v>0</v>
      </c>
      <c r="AD37" s="64">
        <f>IF(OR(AD$3=DATE(YEAR($H37),MONTH($H37)+$G37,1),AD$3=DATE(YEAR($H37),MONTH($H37)+$G37*2,1),AD$3=DATE(YEAR($H37),MONTH($H37)+$G37*3,1),AD$3=DATE(YEAR($H37),MONTH($H37)+$G37*4,1),AD$3=DATE(YEAR($H37),MONTH($H37)+$G37*5,1),AD$3=DATE(YEAR($H37),MONTH($H37)+$G37*6,1),AD$3=DATE(YEAR($H37),MONTH($H37)+$G37*7,1),AD$3=DATE(YEAR($H37),MONTH($H37)+$G37*8,1),AD$3=DATE(YEAR($H37),MONTH($H37)+$G37*9,1),AD$3=DATE(YEAR($H37),MONTH($H37)+$G37*10,1)),$F37*тех!AR$10*тех!AR$6,)</f>
        <v>0</v>
      </c>
      <c r="AE37" s="64">
        <f>IF(OR(AE$3=DATE(YEAR($H37),MONTH($H37)+$G37,1),AE$3=DATE(YEAR($H37),MONTH($H37)+$G37*2,1),AE$3=DATE(YEAR($H37),MONTH($H37)+$G37*3,1),AE$3=DATE(YEAR($H37),MONTH($H37)+$G37*4,1),AE$3=DATE(YEAR($H37),MONTH($H37)+$G37*5,1),AE$3=DATE(YEAR($H37),MONTH($H37)+$G37*6,1),AE$3=DATE(YEAR($H37),MONTH($H37)+$G37*7,1),AE$3=DATE(YEAR($H37),MONTH($H37)+$G37*8,1),AE$3=DATE(YEAR($H37),MONTH($H37)+$G37*9,1),AE$3=DATE(YEAR($H37),MONTH($H37)+$G37*10,1)),$F37*тех!AS$10*тех!AS$6,)</f>
        <v>0</v>
      </c>
      <c r="AF37" s="64">
        <f>IF(OR(AF$3=DATE(YEAR($H37),MONTH($H37)+$G37,1),AF$3=DATE(YEAR($H37),MONTH($H37)+$G37*2,1),AF$3=DATE(YEAR($H37),MONTH($H37)+$G37*3,1),AF$3=DATE(YEAR($H37),MONTH($H37)+$G37*4,1),AF$3=DATE(YEAR($H37),MONTH($H37)+$G37*5,1),AF$3=DATE(YEAR($H37),MONTH($H37)+$G37*6,1),AF$3=DATE(YEAR($H37),MONTH($H37)+$G37*7,1),AF$3=DATE(YEAR($H37),MONTH($H37)+$G37*8,1),AF$3=DATE(YEAR($H37),MONTH($H37)+$G37*9,1),AF$3=DATE(YEAR($H37),MONTH($H37)+$G37*10,1)),$F37*тех!AT$10*тех!AT$6,)</f>
        <v>0</v>
      </c>
      <c r="AG37" s="64">
        <f>IF(OR(AG$3=DATE(YEAR($H37),MONTH($H37)+$G37,1),AG$3=DATE(YEAR($H37),MONTH($H37)+$G37*2,1),AG$3=DATE(YEAR($H37),MONTH($H37)+$G37*3,1),AG$3=DATE(YEAR($H37),MONTH($H37)+$G37*4,1),AG$3=DATE(YEAR($H37),MONTH($H37)+$G37*5,1),AG$3=DATE(YEAR($H37),MONTH($H37)+$G37*6,1),AG$3=DATE(YEAR($H37),MONTH($H37)+$G37*7,1),AG$3=DATE(YEAR($H37),MONTH($H37)+$G37*8,1),AG$3=DATE(YEAR($H37),MONTH($H37)+$G37*9,1),AG$3=DATE(YEAR($H37),MONTH($H37)+$G37*10,1)),$F37*тех!AU$10*тех!AU$6,)</f>
        <v>0</v>
      </c>
      <c r="AH37" s="64">
        <f>IF(OR(AH$3=DATE(YEAR($H37),MONTH($H37)+$G37,1),AH$3=DATE(YEAR($H37),MONTH($H37)+$G37*2,1),AH$3=DATE(YEAR($H37),MONTH($H37)+$G37*3,1),AH$3=DATE(YEAR($H37),MONTH($H37)+$G37*4,1),AH$3=DATE(YEAR($H37),MONTH($H37)+$G37*5,1),AH$3=DATE(YEAR($H37),MONTH($H37)+$G37*6,1),AH$3=DATE(YEAR($H37),MONTH($H37)+$G37*7,1),AH$3=DATE(YEAR($H37),MONTH($H37)+$G37*8,1),AH$3=DATE(YEAR($H37),MONTH($H37)+$G37*9,1),AH$3=DATE(YEAR($H37),MONTH($H37)+$G37*10,1)),$F37*тех!AV$10*тех!AV$6,)</f>
        <v>0</v>
      </c>
      <c r="AI37" s="64">
        <f>IF(OR(AI$3=DATE(YEAR($H37),MONTH($H37)+$G37,1),AI$3=DATE(YEAR($H37),MONTH($H37)+$G37*2,1),AI$3=DATE(YEAR($H37),MONTH($H37)+$G37*3,1),AI$3=DATE(YEAR($H37),MONTH($H37)+$G37*4,1),AI$3=DATE(YEAR($H37),MONTH($H37)+$G37*5,1),AI$3=DATE(YEAR($H37),MONTH($H37)+$G37*6,1),AI$3=DATE(YEAR($H37),MONTH($H37)+$G37*7,1),AI$3=DATE(YEAR($H37),MONTH($H37)+$G37*8,1),AI$3=DATE(YEAR($H37),MONTH($H37)+$G37*9,1),AI$3=DATE(YEAR($H37),MONTH($H37)+$G37*10,1)),$F37*тех!AW$10*тех!AW$6,)</f>
        <v>0</v>
      </c>
      <c r="AJ37" s="64">
        <f>IF(OR(AJ$3=DATE(YEAR($H37),MONTH($H37)+$G37,1),AJ$3=DATE(YEAR($H37),MONTH($H37)+$G37*2,1),AJ$3=DATE(YEAR($H37),MONTH($H37)+$G37*3,1),AJ$3=DATE(YEAR($H37),MONTH($H37)+$G37*4,1),AJ$3=DATE(YEAR($H37),MONTH($H37)+$G37*5,1),AJ$3=DATE(YEAR($H37),MONTH($H37)+$G37*6,1),AJ$3=DATE(YEAR($H37),MONTH($H37)+$G37*7,1),AJ$3=DATE(YEAR($H37),MONTH($H37)+$G37*8,1),AJ$3=DATE(YEAR($H37),MONTH($H37)+$G37*9,1),AJ$3=DATE(YEAR($H37),MONTH($H37)+$G37*10,1)),$F37*тех!AX$10*тех!AX$6,)</f>
        <v>0</v>
      </c>
      <c r="AK37" s="64">
        <f>IF(OR(AK$3=DATE(YEAR($H37),MONTH($H37)+$G37,1),AK$3=DATE(YEAR($H37),MONTH($H37)+$G37*2,1),AK$3=DATE(YEAR($H37),MONTH($H37)+$G37*3,1),AK$3=DATE(YEAR($H37),MONTH($H37)+$G37*4,1),AK$3=DATE(YEAR($H37),MONTH($H37)+$G37*5,1),AK$3=DATE(YEAR($H37),MONTH($H37)+$G37*6,1),AK$3=DATE(YEAR($H37),MONTH($H37)+$G37*7,1),AK$3=DATE(YEAR($H37),MONTH($H37)+$G37*8,1),AK$3=DATE(YEAR($H37),MONTH($H37)+$G37*9,1),AK$3=DATE(YEAR($H37),MONTH($H37)+$G37*10,1)),$F37*тех!AY$10*тех!AY$6,)</f>
        <v>0</v>
      </c>
      <c r="AL37" s="64">
        <f>IF(OR(AL$3=DATE(YEAR($H37),MONTH($H37)+$G37,1),AL$3=DATE(YEAR($H37),MONTH($H37)+$G37*2,1),AL$3=DATE(YEAR($H37),MONTH($H37)+$G37*3,1),AL$3=DATE(YEAR($H37),MONTH($H37)+$G37*4,1),AL$3=DATE(YEAR($H37),MONTH($H37)+$G37*5,1),AL$3=DATE(YEAR($H37),MONTH($H37)+$G37*6,1),AL$3=DATE(YEAR($H37),MONTH($H37)+$G37*7,1),AL$3=DATE(YEAR($H37),MONTH($H37)+$G37*8,1),AL$3=DATE(YEAR($H37),MONTH($H37)+$G37*9,1),AL$3=DATE(YEAR($H37),MONTH($H37)+$G37*10,1)),$F37*тех!AZ$10*тех!AZ$6,)</f>
        <v>0</v>
      </c>
      <c r="AM37" s="64">
        <f>IF(OR(AM$3=DATE(YEAR($H37),MONTH($H37)+$G37,1),AM$3=DATE(YEAR($H37),MONTH($H37)+$G37*2,1),AM$3=DATE(YEAR($H37),MONTH($H37)+$G37*3,1),AM$3=DATE(YEAR($H37),MONTH($H37)+$G37*4,1),AM$3=DATE(YEAR($H37),MONTH($H37)+$G37*5,1),AM$3=DATE(YEAR($H37),MONTH($H37)+$G37*6,1),AM$3=DATE(YEAR($H37),MONTH($H37)+$G37*7,1),AM$3=DATE(YEAR($H37),MONTH($H37)+$G37*8,1),AM$3=DATE(YEAR($H37),MONTH($H37)+$G37*9,1),AM$3=DATE(YEAR($H37),MONTH($H37)+$G37*10,1)),$F37*тех!BA$10*тех!BA$6,)</f>
        <v>0</v>
      </c>
      <c r="AN37" s="64">
        <f>IF(OR(AN$3=DATE(YEAR($H37),MONTH($H37)+$G37,1),AN$3=DATE(YEAR($H37),MONTH($H37)+$G37*2,1),AN$3=DATE(YEAR($H37),MONTH($H37)+$G37*3,1),AN$3=DATE(YEAR($H37),MONTH($H37)+$G37*4,1),AN$3=DATE(YEAR($H37),MONTH($H37)+$G37*5,1),AN$3=DATE(YEAR($H37),MONTH($H37)+$G37*6,1),AN$3=DATE(YEAR($H37),MONTH($H37)+$G37*7,1),AN$3=DATE(YEAR($H37),MONTH($H37)+$G37*8,1),AN$3=DATE(YEAR($H37),MONTH($H37)+$G37*9,1),AN$3=DATE(YEAR($H37),MONTH($H37)+$G37*10,1)),$F37*тех!BB$10*тех!BB$6,)</f>
        <v>0</v>
      </c>
      <c r="AO37" s="64">
        <f>IF(OR(AO$3=DATE(YEAR($H37),MONTH($H37)+$G37,1),AO$3=DATE(YEAR($H37),MONTH($H37)+$G37*2,1),AO$3=DATE(YEAR($H37),MONTH($H37)+$G37*3,1),AO$3=DATE(YEAR($H37),MONTH($H37)+$G37*4,1),AO$3=DATE(YEAR($H37),MONTH($H37)+$G37*5,1),AO$3=DATE(YEAR($H37),MONTH($H37)+$G37*6,1),AO$3=DATE(YEAR($H37),MONTH($H37)+$G37*7,1),AO$3=DATE(YEAR($H37),MONTH($H37)+$G37*8,1),AO$3=DATE(YEAR($H37),MONTH($H37)+$G37*9,1),AO$3=DATE(YEAR($H37),MONTH($H37)+$G37*10,1)),$F37*тех!BC$10*тех!BC$6,)</f>
        <v>0</v>
      </c>
      <c r="AP37" s="64">
        <f>IF(OR(AP$3=DATE(YEAR($H37),MONTH($H37)+$G37,1),AP$3=DATE(YEAR($H37),MONTH($H37)+$G37*2,1),AP$3=DATE(YEAR($H37),MONTH($H37)+$G37*3,1),AP$3=DATE(YEAR($H37),MONTH($H37)+$G37*4,1),AP$3=DATE(YEAR($H37),MONTH($H37)+$G37*5,1),AP$3=DATE(YEAR($H37),MONTH($H37)+$G37*6,1),AP$3=DATE(YEAR($H37),MONTH($H37)+$G37*7,1),AP$3=DATE(YEAR($H37),MONTH($H37)+$G37*8,1),AP$3=DATE(YEAR($H37),MONTH($H37)+$G37*9,1),AP$3=DATE(YEAR($H37),MONTH($H37)+$G37*10,1)),$F37*тех!BD$10*тех!BD$6,)</f>
        <v>0</v>
      </c>
      <c r="AQ37" s="64">
        <f>IF(OR(AQ$3=DATE(YEAR($H37),MONTH($H37)+$G37,1),AQ$3=DATE(YEAR($H37),MONTH($H37)+$G37*2,1),AQ$3=DATE(YEAR($H37),MONTH($H37)+$G37*3,1),AQ$3=DATE(YEAR($H37),MONTH($H37)+$G37*4,1),AQ$3=DATE(YEAR($H37),MONTH($H37)+$G37*5,1),AQ$3=DATE(YEAR($H37),MONTH($H37)+$G37*6,1),AQ$3=DATE(YEAR($H37),MONTH($H37)+$G37*7,1),AQ$3=DATE(YEAR($H37),MONTH($H37)+$G37*8,1),AQ$3=DATE(YEAR($H37),MONTH($H37)+$G37*9,1),AQ$3=DATE(YEAR($H37),MONTH($H37)+$G37*10,1)),$F37*тех!BE$10*тех!BE$6,)</f>
        <v>0</v>
      </c>
      <c r="AR37" s="64">
        <f>IF(OR(AR$3=DATE(YEAR($H37),MONTH($H37)+$G37,1),AR$3=DATE(YEAR($H37),MONTH($H37)+$G37*2,1),AR$3=DATE(YEAR($H37),MONTH($H37)+$G37*3,1),AR$3=DATE(YEAR($H37),MONTH($H37)+$G37*4,1),AR$3=DATE(YEAR($H37),MONTH($H37)+$G37*5,1),AR$3=DATE(YEAR($H37),MONTH($H37)+$G37*6,1),AR$3=DATE(YEAR($H37),MONTH($H37)+$G37*7,1),AR$3=DATE(YEAR($H37),MONTH($H37)+$G37*8,1),AR$3=DATE(YEAR($H37),MONTH($H37)+$G37*9,1),AR$3=DATE(YEAR($H37),MONTH($H37)+$G37*10,1)),$F37*тех!BF$10*тех!BF$6,)</f>
        <v>0</v>
      </c>
      <c r="AS37" s="64">
        <f>IF(OR(AS$3=DATE(YEAR($H37),MONTH($H37)+$G37,1),AS$3=DATE(YEAR($H37),MONTH($H37)+$G37*2,1),AS$3=DATE(YEAR($H37),MONTH($H37)+$G37*3,1),AS$3=DATE(YEAR($H37),MONTH($H37)+$G37*4,1),AS$3=DATE(YEAR($H37),MONTH($H37)+$G37*5,1),AS$3=DATE(YEAR($H37),MONTH($H37)+$G37*6,1),AS$3=DATE(YEAR($H37),MONTH($H37)+$G37*7,1),AS$3=DATE(YEAR($H37),MONTH($H37)+$G37*8,1),AS$3=DATE(YEAR($H37),MONTH($H37)+$G37*9,1),AS$3=DATE(YEAR($H37),MONTH($H37)+$G37*10,1)),$F37*тех!BG$10*тех!BG$6,)</f>
        <v>0</v>
      </c>
      <c r="AT37" s="64">
        <f>IF(OR(AT$3=DATE(YEAR($H37),MONTH($H37)+$G37,1),AT$3=DATE(YEAR($H37),MONTH($H37)+$G37*2,1),AT$3=DATE(YEAR($H37),MONTH($H37)+$G37*3,1),AT$3=DATE(YEAR($H37),MONTH($H37)+$G37*4,1),AT$3=DATE(YEAR($H37),MONTH($H37)+$G37*5,1),AT$3=DATE(YEAR($H37),MONTH($H37)+$G37*6,1),AT$3=DATE(YEAR($H37),MONTH($H37)+$G37*7,1),AT$3=DATE(YEAR($H37),MONTH($H37)+$G37*8,1),AT$3=DATE(YEAR($H37),MONTH($H37)+$G37*9,1),AT$3=DATE(YEAR($H37),MONTH($H37)+$G37*10,1)),$F37*тех!BH$10*тех!BH$6,)</f>
        <v>0</v>
      </c>
      <c r="AU37" s="64">
        <f>IF(OR(AU$3=DATE(YEAR($H37),MONTH($H37)+$G37,1),AU$3=DATE(YEAR($H37),MONTH($H37)+$G37*2,1),AU$3=DATE(YEAR($H37),MONTH($H37)+$G37*3,1),AU$3=DATE(YEAR($H37),MONTH($H37)+$G37*4,1),AU$3=DATE(YEAR($H37),MONTH($H37)+$G37*5,1),AU$3=DATE(YEAR($H37),MONTH($H37)+$G37*6,1),AU$3=DATE(YEAR($H37),MONTH($H37)+$G37*7,1),AU$3=DATE(YEAR($H37),MONTH($H37)+$G37*8,1),AU$3=DATE(YEAR($H37),MONTH($H37)+$G37*9,1),AU$3=DATE(YEAR($H37),MONTH($H37)+$G37*10,1)),$F37*тех!BI$10*тех!BI$6,)</f>
        <v>0</v>
      </c>
      <c r="AV37" s="64">
        <f>IF(OR(AV$3=DATE(YEAR($H37),MONTH($H37)+$G37,1),AV$3=DATE(YEAR($H37),MONTH($H37)+$G37*2,1),AV$3=DATE(YEAR($H37),MONTH($H37)+$G37*3,1),AV$3=DATE(YEAR($H37),MONTH($H37)+$G37*4,1),AV$3=DATE(YEAR($H37),MONTH($H37)+$G37*5,1),AV$3=DATE(YEAR($H37),MONTH($H37)+$G37*6,1),AV$3=DATE(YEAR($H37),MONTH($H37)+$G37*7,1),AV$3=DATE(YEAR($H37),MONTH($H37)+$G37*8,1),AV$3=DATE(YEAR($H37),MONTH($H37)+$G37*9,1),AV$3=DATE(YEAR($H37),MONTH($H37)+$G37*10,1)),$F37*тех!BJ$10*тех!BJ$6,)</f>
        <v>0</v>
      </c>
      <c r="AW37" s="64">
        <f>IF(OR(AW$3=DATE(YEAR($H37),MONTH($H37)+$G37,1),AW$3=DATE(YEAR($H37),MONTH($H37)+$G37*2,1),AW$3=DATE(YEAR($H37),MONTH($H37)+$G37*3,1),AW$3=DATE(YEAR($H37),MONTH($H37)+$G37*4,1),AW$3=DATE(YEAR($H37),MONTH($H37)+$G37*5,1),AW$3=DATE(YEAR($H37),MONTH($H37)+$G37*6,1),AW$3=DATE(YEAR($H37),MONTH($H37)+$G37*7,1),AW$3=DATE(YEAR($H37),MONTH($H37)+$G37*8,1),AW$3=DATE(YEAR($H37),MONTH($H37)+$G37*9,1),AW$3=DATE(YEAR($H37),MONTH($H37)+$G37*10,1)),$F37*тех!BK$10*тех!BK$6,)</f>
        <v>0</v>
      </c>
      <c r="AX37" s="64">
        <f>IF(OR(AX$3=DATE(YEAR($H37),MONTH($H37)+$G37,1),AX$3=DATE(YEAR($H37),MONTH($H37)+$G37*2,1),AX$3=DATE(YEAR($H37),MONTH($H37)+$G37*3,1),AX$3=DATE(YEAR($H37),MONTH($H37)+$G37*4,1),AX$3=DATE(YEAR($H37),MONTH($H37)+$G37*5,1),AX$3=DATE(YEAR($H37),MONTH($H37)+$G37*6,1),AX$3=DATE(YEAR($H37),MONTH($H37)+$G37*7,1),AX$3=DATE(YEAR($H37),MONTH($H37)+$G37*8,1),AX$3=DATE(YEAR($H37),MONTH($H37)+$G37*9,1),AX$3=DATE(YEAR($H37),MONTH($H37)+$G37*10,1)),$F37*тех!BL$10*тех!BL$6,)</f>
        <v>0</v>
      </c>
      <c r="AY37" s="64">
        <f>IF(OR(AY$3=DATE(YEAR($H37),MONTH($H37)+$G37,1),AY$3=DATE(YEAR($H37),MONTH($H37)+$G37*2,1),AY$3=DATE(YEAR($H37),MONTH($H37)+$G37*3,1),AY$3=DATE(YEAR($H37),MONTH($H37)+$G37*4,1),AY$3=DATE(YEAR($H37),MONTH($H37)+$G37*5,1),AY$3=DATE(YEAR($H37),MONTH($H37)+$G37*6,1),AY$3=DATE(YEAR($H37),MONTH($H37)+$G37*7,1),AY$3=DATE(YEAR($H37),MONTH($H37)+$G37*8,1),AY$3=DATE(YEAR($H37),MONTH($H37)+$G37*9,1),AY$3=DATE(YEAR($H37),MONTH($H37)+$G37*10,1)),$F37*тех!BM$10*тех!BM$6,)</f>
        <v>0</v>
      </c>
      <c r="AZ37" s="64">
        <f>IF(OR(AZ$3=DATE(YEAR($H37),MONTH($H37)+$G37,1),AZ$3=DATE(YEAR($H37),MONTH($H37)+$G37*2,1),AZ$3=DATE(YEAR($H37),MONTH($H37)+$G37*3,1),AZ$3=DATE(YEAR($H37),MONTH($H37)+$G37*4,1),AZ$3=DATE(YEAR($H37),MONTH($H37)+$G37*5,1),AZ$3=DATE(YEAR($H37),MONTH($H37)+$G37*6,1),AZ$3=DATE(YEAR($H37),MONTH($H37)+$G37*7,1),AZ$3=DATE(YEAR($H37),MONTH($H37)+$G37*8,1),AZ$3=DATE(YEAR($H37),MONTH($H37)+$G37*9,1),AZ$3=DATE(YEAR($H37),MONTH($H37)+$G37*10,1)),$F37*тех!BN$10*тех!BN$6,)</f>
        <v>0</v>
      </c>
      <c r="BA37" s="64">
        <f>IF(OR(BA$3=DATE(YEAR($H37),MONTH($H37)+$G37,1),BA$3=DATE(YEAR($H37),MONTH($H37)+$G37*2,1),BA$3=DATE(YEAR($H37),MONTH($H37)+$G37*3,1),BA$3=DATE(YEAR($H37),MONTH($H37)+$G37*4,1),BA$3=DATE(YEAR($H37),MONTH($H37)+$G37*5,1),BA$3=DATE(YEAR($H37),MONTH($H37)+$G37*6,1),BA$3=DATE(YEAR($H37),MONTH($H37)+$G37*7,1),BA$3=DATE(YEAR($H37),MONTH($H37)+$G37*8,1),BA$3=DATE(YEAR($H37),MONTH($H37)+$G37*9,1),BA$3=DATE(YEAR($H37),MONTH($H37)+$G37*10,1)),$F37*тех!BO$10*тех!BO$6,)</f>
        <v>0</v>
      </c>
      <c r="BB37" s="64">
        <f>IF(OR(BB$3=DATE(YEAR($H37),MONTH($H37)+$G37,1),BB$3=DATE(YEAR($H37),MONTH($H37)+$G37*2,1),BB$3=DATE(YEAR($H37),MONTH($H37)+$G37*3,1),BB$3=DATE(YEAR($H37),MONTH($H37)+$G37*4,1),BB$3=DATE(YEAR($H37),MONTH($H37)+$G37*5,1),BB$3=DATE(YEAR($H37),MONTH($H37)+$G37*6,1),BB$3=DATE(YEAR($H37),MONTH($H37)+$G37*7,1),BB$3=DATE(YEAR($H37),MONTH($H37)+$G37*8,1),BB$3=DATE(YEAR($H37),MONTH($H37)+$G37*9,1),BB$3=DATE(YEAR($H37),MONTH($H37)+$G37*10,1)),$F37*тех!BP$10*тех!BP$6,)</f>
        <v>0</v>
      </c>
      <c r="BC37" s="64">
        <f>IF(OR(BC$3=DATE(YEAR($H37),MONTH($H37)+$G37,1),BC$3=DATE(YEAR($H37),MONTH($H37)+$G37*2,1),BC$3=DATE(YEAR($H37),MONTH($H37)+$G37*3,1),BC$3=DATE(YEAR($H37),MONTH($H37)+$G37*4,1),BC$3=DATE(YEAR($H37),MONTH($H37)+$G37*5,1),BC$3=DATE(YEAR($H37),MONTH($H37)+$G37*6,1),BC$3=DATE(YEAR($H37),MONTH($H37)+$G37*7,1),BC$3=DATE(YEAR($H37),MONTH($H37)+$G37*8,1),BC$3=DATE(YEAR($H37),MONTH($H37)+$G37*9,1),BC$3=DATE(YEAR($H37),MONTH($H37)+$G37*10,1)),$F37*тех!BQ$10*тех!BQ$6,)</f>
        <v>0</v>
      </c>
      <c r="BD37" s="64">
        <f>IF(OR(BD$3=DATE(YEAR($H37),MONTH($H37)+$G37,1),BD$3=DATE(YEAR($H37),MONTH($H37)+$G37*2,1),BD$3=DATE(YEAR($H37),MONTH($H37)+$G37*3,1),BD$3=DATE(YEAR($H37),MONTH($H37)+$G37*4,1),BD$3=DATE(YEAR($H37),MONTH($H37)+$G37*5,1),BD$3=DATE(YEAR($H37),MONTH($H37)+$G37*6,1),BD$3=DATE(YEAR($H37),MONTH($H37)+$G37*7,1),BD$3=DATE(YEAR($H37),MONTH($H37)+$G37*8,1),BD$3=DATE(YEAR($H37),MONTH($H37)+$G37*9,1),BD$3=DATE(YEAR($H37),MONTH($H37)+$G37*10,1)),$F37*тех!BR$10*тех!BR$6,)</f>
        <v>0</v>
      </c>
      <c r="BE37" s="64">
        <f>IF(OR(BE$3=DATE(YEAR($H37),MONTH($H37)+$G37,1),BE$3=DATE(YEAR($H37),MONTH($H37)+$G37*2,1),BE$3=DATE(YEAR($H37),MONTH($H37)+$G37*3,1),BE$3=DATE(YEAR($H37),MONTH($H37)+$G37*4,1),BE$3=DATE(YEAR($H37),MONTH($H37)+$G37*5,1),BE$3=DATE(YEAR($H37),MONTH($H37)+$G37*6,1),BE$3=DATE(YEAR($H37),MONTH($H37)+$G37*7,1),BE$3=DATE(YEAR($H37),MONTH($H37)+$G37*8,1),BE$3=DATE(YEAR($H37),MONTH($H37)+$G37*9,1),BE$3=DATE(YEAR($H37),MONTH($H37)+$G37*10,1)),$F37*тех!BS$10*тех!BS$6,)</f>
        <v>0</v>
      </c>
      <c r="BF37" s="64">
        <f>IF(OR(BF$3=DATE(YEAR($H37),MONTH($H37)+$G37,1),BF$3=DATE(YEAR($H37),MONTH($H37)+$G37*2,1),BF$3=DATE(YEAR($H37),MONTH($H37)+$G37*3,1),BF$3=DATE(YEAR($H37),MONTH($H37)+$G37*4,1),BF$3=DATE(YEAR($H37),MONTH($H37)+$G37*5,1),BF$3=DATE(YEAR($H37),MONTH($H37)+$G37*6,1),BF$3=DATE(YEAR($H37),MONTH($H37)+$G37*7,1),BF$3=DATE(YEAR($H37),MONTH($H37)+$G37*8,1),BF$3=DATE(YEAR($H37),MONTH($H37)+$G37*9,1),BF$3=DATE(YEAR($H37),MONTH($H37)+$G37*10,1)),$F37*тех!BT$10*тех!BT$6,)</f>
        <v>0</v>
      </c>
      <c r="BG37" s="64">
        <f>IF(OR(BG$3=DATE(YEAR($H37),MONTH($H37)+$G37,1),BG$3=DATE(YEAR($H37),MONTH($H37)+$G37*2,1),BG$3=DATE(YEAR($H37),MONTH($H37)+$G37*3,1),BG$3=DATE(YEAR($H37),MONTH($H37)+$G37*4,1),BG$3=DATE(YEAR($H37),MONTH($H37)+$G37*5,1),BG$3=DATE(YEAR($H37),MONTH($H37)+$G37*6,1),BG$3=DATE(YEAR($H37),MONTH($H37)+$G37*7,1),BG$3=DATE(YEAR($H37),MONTH($H37)+$G37*8,1),BG$3=DATE(YEAR($H37),MONTH($H37)+$G37*9,1),BG$3=DATE(YEAR($H37),MONTH($H37)+$G37*10,1)),$F37*тех!BU$10*тех!BU$6,)</f>
        <v>0</v>
      </c>
      <c r="BH37" s="64">
        <f>IF(OR(BH$3=DATE(YEAR($H37),MONTH($H37)+$G37,1),BH$3=DATE(YEAR($H37),MONTH($H37)+$G37*2,1),BH$3=DATE(YEAR($H37),MONTH($H37)+$G37*3,1),BH$3=DATE(YEAR($H37),MONTH($H37)+$G37*4,1),BH$3=DATE(YEAR($H37),MONTH($H37)+$G37*5,1),BH$3=DATE(YEAR($H37),MONTH($H37)+$G37*6,1),BH$3=DATE(YEAR($H37),MONTH($H37)+$G37*7,1),BH$3=DATE(YEAR($H37),MONTH($H37)+$G37*8,1),BH$3=DATE(YEAR($H37),MONTH($H37)+$G37*9,1),BH$3=DATE(YEAR($H37),MONTH($H37)+$G37*10,1)),$F37*тех!BV$10*тех!BV$6,)</f>
        <v>0</v>
      </c>
      <c r="BI37" s="64">
        <f>IF(OR(BI$3=DATE(YEAR($H37),MONTH($H37)+$G37,1),BI$3=DATE(YEAR($H37),MONTH($H37)+$G37*2,1),BI$3=DATE(YEAR($H37),MONTH($H37)+$G37*3,1),BI$3=DATE(YEAR($H37),MONTH($H37)+$G37*4,1),BI$3=DATE(YEAR($H37),MONTH($H37)+$G37*5,1),BI$3=DATE(YEAR($H37),MONTH($H37)+$G37*6,1),BI$3=DATE(YEAR($H37),MONTH($H37)+$G37*7,1),BI$3=DATE(YEAR($H37),MONTH($H37)+$G37*8,1),BI$3=DATE(YEAR($H37),MONTH($H37)+$G37*9,1),BI$3=DATE(YEAR($H37),MONTH($H37)+$G37*10,1)),$F37*тех!BW$10*тех!BW$6,)</f>
        <v>0</v>
      </c>
      <c r="BJ37" s="64">
        <f>IF(OR(BJ$3=DATE(YEAR($H37),MONTH($H37)+$G37,1),BJ$3=DATE(YEAR($H37),MONTH($H37)+$G37*2,1),BJ$3=DATE(YEAR($H37),MONTH($H37)+$G37*3,1),BJ$3=DATE(YEAR($H37),MONTH($H37)+$G37*4,1),BJ$3=DATE(YEAR($H37),MONTH($H37)+$G37*5,1),BJ$3=DATE(YEAR($H37),MONTH($H37)+$G37*6,1),BJ$3=DATE(YEAR($H37),MONTH($H37)+$G37*7,1),BJ$3=DATE(YEAR($H37),MONTH($H37)+$G37*8,1),BJ$3=DATE(YEAR($H37),MONTH($H37)+$G37*9,1),BJ$3=DATE(YEAR($H37),MONTH($H37)+$G37*10,1)),$F37*тех!BX$10*тех!BX$6,)</f>
        <v>0</v>
      </c>
      <c r="BK37" s="64">
        <f>IF(OR(BK$3=DATE(YEAR($H37),MONTH($H37)+$G37,1),BK$3=DATE(YEAR($H37),MONTH($H37)+$G37*2,1),BK$3=DATE(YEAR($H37),MONTH($H37)+$G37*3,1),BK$3=DATE(YEAR($H37),MONTH($H37)+$G37*4,1),BK$3=DATE(YEAR($H37),MONTH($H37)+$G37*5,1),BK$3=DATE(YEAR($H37),MONTH($H37)+$G37*6,1),BK$3=DATE(YEAR($H37),MONTH($H37)+$G37*7,1),BK$3=DATE(YEAR($H37),MONTH($H37)+$G37*8,1),BK$3=DATE(YEAR($H37),MONTH($H37)+$G37*9,1),BK$3=DATE(YEAR($H37),MONTH($H37)+$G37*10,1)),$F37*тех!BY$10*тех!BY$6,)</f>
        <v>0</v>
      </c>
      <c r="BL37" s="64">
        <f>IF(OR(BL$3=DATE(YEAR($H37),MONTH($H37)+$G37,1),BL$3=DATE(YEAR($H37),MONTH($H37)+$G37*2,1),BL$3=DATE(YEAR($H37),MONTH($H37)+$G37*3,1),BL$3=DATE(YEAR($H37),MONTH($H37)+$G37*4,1),BL$3=DATE(YEAR($H37),MONTH($H37)+$G37*5,1),BL$3=DATE(YEAR($H37),MONTH($H37)+$G37*6,1),BL$3=DATE(YEAR($H37),MONTH($H37)+$G37*7,1),BL$3=DATE(YEAR($H37),MONTH($H37)+$G37*8,1),BL$3=DATE(YEAR($H37),MONTH($H37)+$G37*9,1),BL$3=DATE(YEAR($H37),MONTH($H37)+$G37*10,1)),$F37*тех!BZ$10*тех!BZ$6,)</f>
        <v>0</v>
      </c>
      <c r="BM37" s="64">
        <f>IF(OR(BM$3=DATE(YEAR($H37),MONTH($H37)+$G37,1),BM$3=DATE(YEAR($H37),MONTH($H37)+$G37*2,1),BM$3=DATE(YEAR($H37),MONTH($H37)+$G37*3,1),BM$3=DATE(YEAR($H37),MONTH($H37)+$G37*4,1),BM$3=DATE(YEAR($H37),MONTH($H37)+$G37*5,1),BM$3=DATE(YEAR($H37),MONTH($H37)+$G37*6,1),BM$3=DATE(YEAR($H37),MONTH($H37)+$G37*7,1),BM$3=DATE(YEAR($H37),MONTH($H37)+$G37*8,1),BM$3=DATE(YEAR($H37),MONTH($H37)+$G37*9,1),BM$3=DATE(YEAR($H37),MONTH($H37)+$G37*10,1)),$F37*тех!CA$10*тех!CA$6,)</f>
        <v>0</v>
      </c>
      <c r="BN37" s="64">
        <f>IF(OR(BN$3=DATE(YEAR($H37),MONTH($H37)+$G37,1),BN$3=DATE(YEAR($H37),MONTH($H37)+$G37*2,1),BN$3=DATE(YEAR($H37),MONTH($H37)+$G37*3,1),BN$3=DATE(YEAR($H37),MONTH($H37)+$G37*4,1),BN$3=DATE(YEAR($H37),MONTH($H37)+$G37*5,1),BN$3=DATE(YEAR($H37),MONTH($H37)+$G37*6,1),BN$3=DATE(YEAR($H37),MONTH($H37)+$G37*7,1),BN$3=DATE(YEAR($H37),MONTH($H37)+$G37*8,1),BN$3=DATE(YEAR($H37),MONTH($H37)+$G37*9,1),BN$3=DATE(YEAR($H37),MONTH($H37)+$G37*10,1)),$F37*тех!CB$10*тех!CB$6,)</f>
        <v>0</v>
      </c>
      <c r="BO37" s="64">
        <f>IF(OR(BO$3=DATE(YEAR($H37),MONTH($H37)+$G37,1),BO$3=DATE(YEAR($H37),MONTH($H37)+$G37*2,1),BO$3=DATE(YEAR($H37),MONTH($H37)+$G37*3,1),BO$3=DATE(YEAR($H37),MONTH($H37)+$G37*4,1),BO$3=DATE(YEAR($H37),MONTH($H37)+$G37*5,1),BO$3=DATE(YEAR($H37),MONTH($H37)+$G37*6,1),BO$3=DATE(YEAR($H37),MONTH($H37)+$G37*7,1),BO$3=DATE(YEAR($H37),MONTH($H37)+$G37*8,1),BO$3=DATE(YEAR($H37),MONTH($H37)+$G37*9,1),BO$3=DATE(YEAR($H37),MONTH($H37)+$G37*10,1)),$F37*тех!CC$10*тех!CC$6,)</f>
        <v>0</v>
      </c>
      <c r="BP37" s="64">
        <f>IF(OR(BP$3=DATE(YEAR($H37),MONTH($H37)+$G37,1),BP$3=DATE(YEAR($H37),MONTH($H37)+$G37*2,1),BP$3=DATE(YEAR($H37),MONTH($H37)+$G37*3,1),BP$3=DATE(YEAR($H37),MONTH($H37)+$G37*4,1),BP$3=DATE(YEAR($H37),MONTH($H37)+$G37*5,1),BP$3=DATE(YEAR($H37),MONTH($H37)+$G37*6,1),BP$3=DATE(YEAR($H37),MONTH($H37)+$G37*7,1),BP$3=DATE(YEAR($H37),MONTH($H37)+$G37*8,1),BP$3=DATE(YEAR($H37),MONTH($H37)+$G37*9,1),BP$3=DATE(YEAR($H37),MONTH($H37)+$G37*10,1)),$F37*тех!CD$10*тех!CD$6,)</f>
        <v>0</v>
      </c>
      <c r="BQ37" s="64">
        <f>IF(OR(BQ$3=DATE(YEAR($H37),MONTH($H37)+$G37,1),BQ$3=DATE(YEAR($H37),MONTH($H37)+$G37*2,1),BQ$3=DATE(YEAR($H37),MONTH($H37)+$G37*3,1),BQ$3=DATE(YEAR($H37),MONTH($H37)+$G37*4,1),BQ$3=DATE(YEAR($H37),MONTH($H37)+$G37*5,1),BQ$3=DATE(YEAR($H37),MONTH($H37)+$G37*6,1),BQ$3=DATE(YEAR($H37),MONTH($H37)+$G37*7,1),BQ$3=DATE(YEAR($H37),MONTH($H37)+$G37*8,1),BQ$3=DATE(YEAR($H37),MONTH($H37)+$G37*9,1),BQ$3=DATE(YEAR($H37),MONTH($H37)+$G37*10,1)),$F37*тех!CE$10*тех!CE$6,)</f>
        <v>0</v>
      </c>
    </row>
    <row r="38" spans="2:69">
      <c r="B38" s="3">
        <v>32</v>
      </c>
      <c r="C38" s="19" t="s">
        <v>716</v>
      </c>
      <c r="D38" s="23">
        <v>3400</v>
      </c>
      <c r="E38" s="19"/>
      <c r="F38" s="76">
        <f t="shared" si="1"/>
        <v>0</v>
      </c>
      <c r="G38" s="19">
        <v>12</v>
      </c>
      <c r="H38" s="20">
        <f>Параметры!$C$11</f>
        <v>42370</v>
      </c>
      <c r="J38" s="76">
        <f>IF($H38=J$3,$F38,)*тех!X$6</f>
        <v>0</v>
      </c>
      <c r="K38" s="76">
        <f>IF($H38=K$3,$F38,)*тех!Y$6</f>
        <v>0</v>
      </c>
      <c r="L38" s="76">
        <f>IF($H38=L$3,$F38,)*тех!Z$6</f>
        <v>0</v>
      </c>
      <c r="M38" s="76">
        <f>IF($H38=M$3,$F38,)*тех!AA$6</f>
        <v>0</v>
      </c>
      <c r="N38" s="76">
        <f>IF($H38=N$3,$F38,)*тех!AB$6</f>
        <v>0</v>
      </c>
      <c r="O38" s="76">
        <f>IF($H38=O$3,$F38,)*тех!AC$6</f>
        <v>0</v>
      </c>
      <c r="P38" s="64">
        <f>IF(OR(P$3=DATE(YEAR($H38),MONTH($H38)+$G38,1),P$3=DATE(YEAR($H38),MONTH($H38)+$G38*2,1),P$3=DATE(YEAR($H38),MONTH($H38)+$G38*3,1),P$3=DATE(YEAR($H38),MONTH($H38)+$G38*4,1),P$3=DATE(YEAR($H38),MONTH($H38)+$G38*5,1),P$3=DATE(YEAR($H38),MONTH($H38)+$G38*6,1),P$3=DATE(YEAR($H38),MONTH($H38)+$G38*7,1),P$3=DATE(YEAR($H38),MONTH($H38)+$G38*8,1),P$3=DATE(YEAR($H38),MONTH($H38)+$G38*9,1),P$3=DATE(YEAR($H38),MONTH($H38)+$G38*10,1)),$F38*тех!AD$10*тех!AD$6,)</f>
        <v>0</v>
      </c>
      <c r="Q38" s="64">
        <f>IF(OR(Q$3=DATE(YEAR($H38),MONTH($H38)+$G38,1),Q$3=DATE(YEAR($H38),MONTH($H38)+$G38*2,1),Q$3=DATE(YEAR($H38),MONTH($H38)+$G38*3,1),Q$3=DATE(YEAR($H38),MONTH($H38)+$G38*4,1),Q$3=DATE(YEAR($H38),MONTH($H38)+$G38*5,1),Q$3=DATE(YEAR($H38),MONTH($H38)+$G38*6,1),Q$3=DATE(YEAR($H38),MONTH($H38)+$G38*7,1),Q$3=DATE(YEAR($H38),MONTH($H38)+$G38*8,1),Q$3=DATE(YEAR($H38),MONTH($H38)+$G38*9,1),Q$3=DATE(YEAR($H38),MONTH($H38)+$G38*10,1)),$F38*тех!AE$10*тех!AE$6,)</f>
        <v>0</v>
      </c>
      <c r="R38" s="64">
        <f>IF(OR(R$3=DATE(YEAR($H38),MONTH($H38)+$G38,1),R$3=DATE(YEAR($H38),MONTH($H38)+$G38*2,1),R$3=DATE(YEAR($H38),MONTH($H38)+$G38*3,1),R$3=DATE(YEAR($H38),MONTH($H38)+$G38*4,1),R$3=DATE(YEAR($H38),MONTH($H38)+$G38*5,1),R$3=DATE(YEAR($H38),MONTH($H38)+$G38*6,1),R$3=DATE(YEAR($H38),MONTH($H38)+$G38*7,1),R$3=DATE(YEAR($H38),MONTH($H38)+$G38*8,1),R$3=DATE(YEAR($H38),MONTH($H38)+$G38*9,1),R$3=DATE(YEAR($H38),MONTH($H38)+$G38*10,1)),$F38*тех!AF$10*тех!AF$6,)</f>
        <v>0</v>
      </c>
      <c r="S38" s="64">
        <f>IF(OR(S$3=DATE(YEAR($H38),MONTH($H38)+$G38,1),S$3=DATE(YEAR($H38),MONTH($H38)+$G38*2,1),S$3=DATE(YEAR($H38),MONTH($H38)+$G38*3,1),S$3=DATE(YEAR($H38),MONTH($H38)+$G38*4,1),S$3=DATE(YEAR($H38),MONTH($H38)+$G38*5,1),S$3=DATE(YEAR($H38),MONTH($H38)+$G38*6,1),S$3=DATE(YEAR($H38),MONTH($H38)+$G38*7,1),S$3=DATE(YEAR($H38),MONTH($H38)+$G38*8,1),S$3=DATE(YEAR($H38),MONTH($H38)+$G38*9,1),S$3=DATE(YEAR($H38),MONTH($H38)+$G38*10,1)),$F38*тех!AG$10*тех!AG$6,)</f>
        <v>0</v>
      </c>
      <c r="T38" s="64">
        <f>IF(OR(T$3=DATE(YEAR($H38),MONTH($H38)+$G38,1),T$3=DATE(YEAR($H38),MONTH($H38)+$G38*2,1),T$3=DATE(YEAR($H38),MONTH($H38)+$G38*3,1),T$3=DATE(YEAR($H38),MONTH($H38)+$G38*4,1),T$3=DATE(YEAR($H38),MONTH($H38)+$G38*5,1),T$3=DATE(YEAR($H38),MONTH($H38)+$G38*6,1),T$3=DATE(YEAR($H38),MONTH($H38)+$G38*7,1),T$3=DATE(YEAR($H38),MONTH($H38)+$G38*8,1),T$3=DATE(YEAR($H38),MONTH($H38)+$G38*9,1),T$3=DATE(YEAR($H38),MONTH($H38)+$G38*10,1)),$F38*тех!AH$10*тех!AH$6,)</f>
        <v>0</v>
      </c>
      <c r="U38" s="64">
        <f>IF(OR(U$3=DATE(YEAR($H38),MONTH($H38)+$G38,1),U$3=DATE(YEAR($H38),MONTH($H38)+$G38*2,1),U$3=DATE(YEAR($H38),MONTH($H38)+$G38*3,1),U$3=DATE(YEAR($H38),MONTH($H38)+$G38*4,1),U$3=DATE(YEAR($H38),MONTH($H38)+$G38*5,1),U$3=DATE(YEAR($H38),MONTH($H38)+$G38*6,1),U$3=DATE(YEAR($H38),MONTH($H38)+$G38*7,1),U$3=DATE(YEAR($H38),MONTH($H38)+$G38*8,1),U$3=DATE(YEAR($H38),MONTH($H38)+$G38*9,1),U$3=DATE(YEAR($H38),MONTH($H38)+$G38*10,1)),$F38*тех!AI$10*тех!AI$6,)</f>
        <v>0</v>
      </c>
      <c r="V38" s="64">
        <f>IF(OR(V$3=DATE(YEAR($H38),MONTH($H38)+$G38,1),V$3=DATE(YEAR($H38),MONTH($H38)+$G38*2,1),V$3=DATE(YEAR($H38),MONTH($H38)+$G38*3,1),V$3=DATE(YEAR($H38),MONTH($H38)+$G38*4,1),V$3=DATE(YEAR($H38),MONTH($H38)+$G38*5,1),V$3=DATE(YEAR($H38),MONTH($H38)+$G38*6,1),V$3=DATE(YEAR($H38),MONTH($H38)+$G38*7,1),V$3=DATE(YEAR($H38),MONTH($H38)+$G38*8,1),V$3=DATE(YEAR($H38),MONTH($H38)+$G38*9,1),V$3=DATE(YEAR($H38),MONTH($H38)+$G38*10,1)),$F38*тех!AJ$10*тех!AJ$6,)</f>
        <v>0</v>
      </c>
      <c r="W38" s="64">
        <f>IF(OR(W$3=DATE(YEAR($H38),MONTH($H38)+$G38,1),W$3=DATE(YEAR($H38),MONTH($H38)+$G38*2,1),W$3=DATE(YEAR($H38),MONTH($H38)+$G38*3,1),W$3=DATE(YEAR($H38),MONTH($H38)+$G38*4,1),W$3=DATE(YEAR($H38),MONTH($H38)+$G38*5,1),W$3=DATE(YEAR($H38),MONTH($H38)+$G38*6,1),W$3=DATE(YEAR($H38),MONTH($H38)+$G38*7,1),W$3=DATE(YEAR($H38),MONTH($H38)+$G38*8,1),W$3=DATE(YEAR($H38),MONTH($H38)+$G38*9,1),W$3=DATE(YEAR($H38),MONTH($H38)+$G38*10,1)),$F38*тех!AK$10*тех!AK$6,)</f>
        <v>0</v>
      </c>
      <c r="X38" s="64">
        <f>IF(OR(X$3=DATE(YEAR($H38),MONTH($H38)+$G38,1),X$3=DATE(YEAR($H38),MONTH($H38)+$G38*2,1),X$3=DATE(YEAR($H38),MONTH($H38)+$G38*3,1),X$3=DATE(YEAR($H38),MONTH($H38)+$G38*4,1),X$3=DATE(YEAR($H38),MONTH($H38)+$G38*5,1),X$3=DATE(YEAR($H38),MONTH($H38)+$G38*6,1),X$3=DATE(YEAR($H38),MONTH($H38)+$G38*7,1),X$3=DATE(YEAR($H38),MONTH($H38)+$G38*8,1),X$3=DATE(YEAR($H38),MONTH($H38)+$G38*9,1),X$3=DATE(YEAR($H38),MONTH($H38)+$G38*10,1)),$F38*тех!AL$10*тех!AL$6,)</f>
        <v>0</v>
      </c>
      <c r="Y38" s="64">
        <f>IF(OR(Y$3=DATE(YEAR($H38),MONTH($H38)+$G38,1),Y$3=DATE(YEAR($H38),MONTH($H38)+$G38*2,1),Y$3=DATE(YEAR($H38),MONTH($H38)+$G38*3,1),Y$3=DATE(YEAR($H38),MONTH($H38)+$G38*4,1),Y$3=DATE(YEAR($H38),MONTH($H38)+$G38*5,1),Y$3=DATE(YEAR($H38),MONTH($H38)+$G38*6,1),Y$3=DATE(YEAR($H38),MONTH($H38)+$G38*7,1),Y$3=DATE(YEAR($H38),MONTH($H38)+$G38*8,1),Y$3=DATE(YEAR($H38),MONTH($H38)+$G38*9,1),Y$3=DATE(YEAR($H38),MONTH($H38)+$G38*10,1)),$F38*тех!AM$10*тех!AM$6,)</f>
        <v>0</v>
      </c>
      <c r="Z38" s="64">
        <f>IF(OR(Z$3=DATE(YEAR($H38),MONTH($H38)+$G38,1),Z$3=DATE(YEAR($H38),MONTH($H38)+$G38*2,1),Z$3=DATE(YEAR($H38),MONTH($H38)+$G38*3,1),Z$3=DATE(YEAR($H38),MONTH($H38)+$G38*4,1),Z$3=DATE(YEAR($H38),MONTH($H38)+$G38*5,1),Z$3=DATE(YEAR($H38),MONTH($H38)+$G38*6,1),Z$3=DATE(YEAR($H38),MONTH($H38)+$G38*7,1),Z$3=DATE(YEAR($H38),MONTH($H38)+$G38*8,1),Z$3=DATE(YEAR($H38),MONTH($H38)+$G38*9,1),Z$3=DATE(YEAR($H38),MONTH($H38)+$G38*10,1)),$F38*тех!AN$10*тех!AN$6,)</f>
        <v>0</v>
      </c>
      <c r="AA38" s="64">
        <f>IF(OR(AA$3=DATE(YEAR($H38),MONTH($H38)+$G38,1),AA$3=DATE(YEAR($H38),MONTH($H38)+$G38*2,1),AA$3=DATE(YEAR($H38),MONTH($H38)+$G38*3,1),AA$3=DATE(YEAR($H38),MONTH($H38)+$G38*4,1),AA$3=DATE(YEAR($H38),MONTH($H38)+$G38*5,1),AA$3=DATE(YEAR($H38),MONTH($H38)+$G38*6,1),AA$3=DATE(YEAR($H38),MONTH($H38)+$G38*7,1),AA$3=DATE(YEAR($H38),MONTH($H38)+$G38*8,1),AA$3=DATE(YEAR($H38),MONTH($H38)+$G38*9,1),AA$3=DATE(YEAR($H38),MONTH($H38)+$G38*10,1)),$F38*тех!AO$10*тех!AO$6,)</f>
        <v>0</v>
      </c>
      <c r="AB38" s="64">
        <f>IF(OR(AB$3=DATE(YEAR($H38),MONTH($H38)+$G38,1),AB$3=DATE(YEAR($H38),MONTH($H38)+$G38*2,1),AB$3=DATE(YEAR($H38),MONTH($H38)+$G38*3,1),AB$3=DATE(YEAR($H38),MONTH($H38)+$G38*4,1),AB$3=DATE(YEAR($H38),MONTH($H38)+$G38*5,1),AB$3=DATE(YEAR($H38),MONTH($H38)+$G38*6,1),AB$3=DATE(YEAR($H38),MONTH($H38)+$G38*7,1),AB$3=DATE(YEAR($H38),MONTH($H38)+$G38*8,1),AB$3=DATE(YEAR($H38),MONTH($H38)+$G38*9,1),AB$3=DATE(YEAR($H38),MONTH($H38)+$G38*10,1)),$F38*тех!AP$10*тех!AP$6,)</f>
        <v>0</v>
      </c>
      <c r="AC38" s="64">
        <f>IF(OR(AC$3=DATE(YEAR($H38),MONTH($H38)+$G38,1),AC$3=DATE(YEAR($H38),MONTH($H38)+$G38*2,1),AC$3=DATE(YEAR($H38),MONTH($H38)+$G38*3,1),AC$3=DATE(YEAR($H38),MONTH($H38)+$G38*4,1),AC$3=DATE(YEAR($H38),MONTH($H38)+$G38*5,1),AC$3=DATE(YEAR($H38),MONTH($H38)+$G38*6,1),AC$3=DATE(YEAR($H38),MONTH($H38)+$G38*7,1),AC$3=DATE(YEAR($H38),MONTH($H38)+$G38*8,1),AC$3=DATE(YEAR($H38),MONTH($H38)+$G38*9,1),AC$3=DATE(YEAR($H38),MONTH($H38)+$G38*10,1)),$F38*тех!AQ$10*тех!AQ$6,)</f>
        <v>0</v>
      </c>
      <c r="AD38" s="64">
        <f>IF(OR(AD$3=DATE(YEAR($H38),MONTH($H38)+$G38,1),AD$3=DATE(YEAR($H38),MONTH($H38)+$G38*2,1),AD$3=DATE(YEAR($H38),MONTH($H38)+$G38*3,1),AD$3=DATE(YEAR($H38),MONTH($H38)+$G38*4,1),AD$3=DATE(YEAR($H38),MONTH($H38)+$G38*5,1),AD$3=DATE(YEAR($H38),MONTH($H38)+$G38*6,1),AD$3=DATE(YEAR($H38),MONTH($H38)+$G38*7,1),AD$3=DATE(YEAR($H38),MONTH($H38)+$G38*8,1),AD$3=DATE(YEAR($H38),MONTH($H38)+$G38*9,1),AD$3=DATE(YEAR($H38),MONTH($H38)+$G38*10,1)),$F38*тех!AR$10*тех!AR$6,)</f>
        <v>0</v>
      </c>
      <c r="AE38" s="64">
        <f>IF(OR(AE$3=DATE(YEAR($H38),MONTH($H38)+$G38,1),AE$3=DATE(YEAR($H38),MONTH($H38)+$G38*2,1),AE$3=DATE(YEAR($H38),MONTH($H38)+$G38*3,1),AE$3=DATE(YEAR($H38),MONTH($H38)+$G38*4,1),AE$3=DATE(YEAR($H38),MONTH($H38)+$G38*5,1),AE$3=DATE(YEAR($H38),MONTH($H38)+$G38*6,1),AE$3=DATE(YEAR($H38),MONTH($H38)+$G38*7,1),AE$3=DATE(YEAR($H38),MONTH($H38)+$G38*8,1),AE$3=DATE(YEAR($H38),MONTH($H38)+$G38*9,1),AE$3=DATE(YEAR($H38),MONTH($H38)+$G38*10,1)),$F38*тех!AS$10*тех!AS$6,)</f>
        <v>0</v>
      </c>
      <c r="AF38" s="64">
        <f>IF(OR(AF$3=DATE(YEAR($H38),MONTH($H38)+$G38,1),AF$3=DATE(YEAR($H38),MONTH($H38)+$G38*2,1),AF$3=DATE(YEAR($H38),MONTH($H38)+$G38*3,1),AF$3=DATE(YEAR($H38),MONTH($H38)+$G38*4,1),AF$3=DATE(YEAR($H38),MONTH($H38)+$G38*5,1),AF$3=DATE(YEAR($H38),MONTH($H38)+$G38*6,1),AF$3=DATE(YEAR($H38),MONTH($H38)+$G38*7,1),AF$3=DATE(YEAR($H38),MONTH($H38)+$G38*8,1),AF$3=DATE(YEAR($H38),MONTH($H38)+$G38*9,1),AF$3=DATE(YEAR($H38),MONTH($H38)+$G38*10,1)),$F38*тех!AT$10*тех!AT$6,)</f>
        <v>0</v>
      </c>
      <c r="AG38" s="64">
        <f>IF(OR(AG$3=DATE(YEAR($H38),MONTH($H38)+$G38,1),AG$3=DATE(YEAR($H38),MONTH($H38)+$G38*2,1),AG$3=DATE(YEAR($H38),MONTH($H38)+$G38*3,1),AG$3=DATE(YEAR($H38),MONTH($H38)+$G38*4,1),AG$3=DATE(YEAR($H38),MONTH($H38)+$G38*5,1),AG$3=DATE(YEAR($H38),MONTH($H38)+$G38*6,1),AG$3=DATE(YEAR($H38),MONTH($H38)+$G38*7,1),AG$3=DATE(YEAR($H38),MONTH($H38)+$G38*8,1),AG$3=DATE(YEAR($H38),MONTH($H38)+$G38*9,1),AG$3=DATE(YEAR($H38),MONTH($H38)+$G38*10,1)),$F38*тех!AU$10*тех!AU$6,)</f>
        <v>0</v>
      </c>
      <c r="AH38" s="64">
        <f>IF(OR(AH$3=DATE(YEAR($H38),MONTH($H38)+$G38,1),AH$3=DATE(YEAR($H38),MONTH($H38)+$G38*2,1),AH$3=DATE(YEAR($H38),MONTH($H38)+$G38*3,1),AH$3=DATE(YEAR($H38),MONTH($H38)+$G38*4,1),AH$3=DATE(YEAR($H38),MONTH($H38)+$G38*5,1),AH$3=DATE(YEAR($H38),MONTH($H38)+$G38*6,1),AH$3=DATE(YEAR($H38),MONTH($H38)+$G38*7,1),AH$3=DATE(YEAR($H38),MONTH($H38)+$G38*8,1),AH$3=DATE(YEAR($H38),MONTH($H38)+$G38*9,1),AH$3=DATE(YEAR($H38),MONTH($H38)+$G38*10,1)),$F38*тех!AV$10*тех!AV$6,)</f>
        <v>0</v>
      </c>
      <c r="AI38" s="64">
        <f>IF(OR(AI$3=DATE(YEAR($H38),MONTH($H38)+$G38,1),AI$3=DATE(YEAR($H38),MONTH($H38)+$G38*2,1),AI$3=DATE(YEAR($H38),MONTH($H38)+$G38*3,1),AI$3=DATE(YEAR($H38),MONTH($H38)+$G38*4,1),AI$3=DATE(YEAR($H38),MONTH($H38)+$G38*5,1),AI$3=DATE(YEAR($H38),MONTH($H38)+$G38*6,1),AI$3=DATE(YEAR($H38),MONTH($H38)+$G38*7,1),AI$3=DATE(YEAR($H38),MONTH($H38)+$G38*8,1),AI$3=DATE(YEAR($H38),MONTH($H38)+$G38*9,1),AI$3=DATE(YEAR($H38),MONTH($H38)+$G38*10,1)),$F38*тех!AW$10*тех!AW$6,)</f>
        <v>0</v>
      </c>
      <c r="AJ38" s="64">
        <f>IF(OR(AJ$3=DATE(YEAR($H38),MONTH($H38)+$G38,1),AJ$3=DATE(YEAR($H38),MONTH($H38)+$G38*2,1),AJ$3=DATE(YEAR($H38),MONTH($H38)+$G38*3,1),AJ$3=DATE(YEAR($H38),MONTH($H38)+$G38*4,1),AJ$3=DATE(YEAR($H38),MONTH($H38)+$G38*5,1),AJ$3=DATE(YEAR($H38),MONTH($H38)+$G38*6,1),AJ$3=DATE(YEAR($H38),MONTH($H38)+$G38*7,1),AJ$3=DATE(YEAR($H38),MONTH($H38)+$G38*8,1),AJ$3=DATE(YEAR($H38),MONTH($H38)+$G38*9,1),AJ$3=DATE(YEAR($H38),MONTH($H38)+$G38*10,1)),$F38*тех!AX$10*тех!AX$6,)</f>
        <v>0</v>
      </c>
      <c r="AK38" s="64">
        <f>IF(OR(AK$3=DATE(YEAR($H38),MONTH($H38)+$G38,1),AK$3=DATE(YEAR($H38),MONTH($H38)+$G38*2,1),AK$3=DATE(YEAR($H38),MONTH($H38)+$G38*3,1),AK$3=DATE(YEAR($H38),MONTH($H38)+$G38*4,1),AK$3=DATE(YEAR($H38),MONTH($H38)+$G38*5,1),AK$3=DATE(YEAR($H38),MONTH($H38)+$G38*6,1),AK$3=DATE(YEAR($H38),MONTH($H38)+$G38*7,1),AK$3=DATE(YEAR($H38),MONTH($H38)+$G38*8,1),AK$3=DATE(YEAR($H38),MONTH($H38)+$G38*9,1),AK$3=DATE(YEAR($H38),MONTH($H38)+$G38*10,1)),$F38*тех!AY$10*тех!AY$6,)</f>
        <v>0</v>
      </c>
      <c r="AL38" s="64">
        <f>IF(OR(AL$3=DATE(YEAR($H38),MONTH($H38)+$G38,1),AL$3=DATE(YEAR($H38),MONTH($H38)+$G38*2,1),AL$3=DATE(YEAR($H38),MONTH($H38)+$G38*3,1),AL$3=DATE(YEAR($H38),MONTH($H38)+$G38*4,1),AL$3=DATE(YEAR($H38),MONTH($H38)+$G38*5,1),AL$3=DATE(YEAR($H38),MONTH($H38)+$G38*6,1),AL$3=DATE(YEAR($H38),MONTH($H38)+$G38*7,1),AL$3=DATE(YEAR($H38),MONTH($H38)+$G38*8,1),AL$3=DATE(YEAR($H38),MONTH($H38)+$G38*9,1),AL$3=DATE(YEAR($H38),MONTH($H38)+$G38*10,1)),$F38*тех!AZ$10*тех!AZ$6,)</f>
        <v>0</v>
      </c>
      <c r="AM38" s="64">
        <f>IF(OR(AM$3=DATE(YEAR($H38),MONTH($H38)+$G38,1),AM$3=DATE(YEAR($H38),MONTH($H38)+$G38*2,1),AM$3=DATE(YEAR($H38),MONTH($H38)+$G38*3,1),AM$3=DATE(YEAR($H38),MONTH($H38)+$G38*4,1),AM$3=DATE(YEAR($H38),MONTH($H38)+$G38*5,1),AM$3=DATE(YEAR($H38),MONTH($H38)+$G38*6,1),AM$3=DATE(YEAR($H38),MONTH($H38)+$G38*7,1),AM$3=DATE(YEAR($H38),MONTH($H38)+$G38*8,1),AM$3=DATE(YEAR($H38),MONTH($H38)+$G38*9,1),AM$3=DATE(YEAR($H38),MONTH($H38)+$G38*10,1)),$F38*тех!BA$10*тех!BA$6,)</f>
        <v>0</v>
      </c>
      <c r="AN38" s="64">
        <f>IF(OR(AN$3=DATE(YEAR($H38),MONTH($H38)+$G38,1),AN$3=DATE(YEAR($H38),MONTH($H38)+$G38*2,1),AN$3=DATE(YEAR($H38),MONTH($H38)+$G38*3,1),AN$3=DATE(YEAR($H38),MONTH($H38)+$G38*4,1),AN$3=DATE(YEAR($H38),MONTH($H38)+$G38*5,1),AN$3=DATE(YEAR($H38),MONTH($H38)+$G38*6,1),AN$3=DATE(YEAR($H38),MONTH($H38)+$G38*7,1),AN$3=DATE(YEAR($H38),MONTH($H38)+$G38*8,1),AN$3=DATE(YEAR($H38),MONTH($H38)+$G38*9,1),AN$3=DATE(YEAR($H38),MONTH($H38)+$G38*10,1)),$F38*тех!BB$10*тех!BB$6,)</f>
        <v>0</v>
      </c>
      <c r="AO38" s="64">
        <f>IF(OR(AO$3=DATE(YEAR($H38),MONTH($H38)+$G38,1),AO$3=DATE(YEAR($H38),MONTH($H38)+$G38*2,1),AO$3=DATE(YEAR($H38),MONTH($H38)+$G38*3,1),AO$3=DATE(YEAR($H38),MONTH($H38)+$G38*4,1),AO$3=DATE(YEAR($H38),MONTH($H38)+$G38*5,1),AO$3=DATE(YEAR($H38),MONTH($H38)+$G38*6,1),AO$3=DATE(YEAR($H38),MONTH($H38)+$G38*7,1),AO$3=DATE(YEAR($H38),MONTH($H38)+$G38*8,1),AO$3=DATE(YEAR($H38),MONTH($H38)+$G38*9,1),AO$3=DATE(YEAR($H38),MONTH($H38)+$G38*10,1)),$F38*тех!BC$10*тех!BC$6,)</f>
        <v>0</v>
      </c>
      <c r="AP38" s="64">
        <f>IF(OR(AP$3=DATE(YEAR($H38),MONTH($H38)+$G38,1),AP$3=DATE(YEAR($H38),MONTH($H38)+$G38*2,1),AP$3=DATE(YEAR($H38),MONTH($H38)+$G38*3,1),AP$3=DATE(YEAR($H38),MONTH($H38)+$G38*4,1),AP$3=DATE(YEAR($H38),MONTH($H38)+$G38*5,1),AP$3=DATE(YEAR($H38),MONTH($H38)+$G38*6,1),AP$3=DATE(YEAR($H38),MONTH($H38)+$G38*7,1),AP$3=DATE(YEAR($H38),MONTH($H38)+$G38*8,1),AP$3=DATE(YEAR($H38),MONTH($H38)+$G38*9,1),AP$3=DATE(YEAR($H38),MONTH($H38)+$G38*10,1)),$F38*тех!BD$10*тех!BD$6,)</f>
        <v>0</v>
      </c>
      <c r="AQ38" s="64">
        <f>IF(OR(AQ$3=DATE(YEAR($H38),MONTH($H38)+$G38,1),AQ$3=DATE(YEAR($H38),MONTH($H38)+$G38*2,1),AQ$3=DATE(YEAR($H38),MONTH($H38)+$G38*3,1),AQ$3=DATE(YEAR($H38),MONTH($H38)+$G38*4,1),AQ$3=DATE(YEAR($H38),MONTH($H38)+$G38*5,1),AQ$3=DATE(YEAR($H38),MONTH($H38)+$G38*6,1),AQ$3=DATE(YEAR($H38),MONTH($H38)+$G38*7,1),AQ$3=DATE(YEAR($H38),MONTH($H38)+$G38*8,1),AQ$3=DATE(YEAR($H38),MONTH($H38)+$G38*9,1),AQ$3=DATE(YEAR($H38),MONTH($H38)+$G38*10,1)),$F38*тех!BE$10*тех!BE$6,)</f>
        <v>0</v>
      </c>
      <c r="AR38" s="64">
        <f>IF(OR(AR$3=DATE(YEAR($H38),MONTH($H38)+$G38,1),AR$3=DATE(YEAR($H38),MONTH($H38)+$G38*2,1),AR$3=DATE(YEAR($H38),MONTH($H38)+$G38*3,1),AR$3=DATE(YEAR($H38),MONTH($H38)+$G38*4,1),AR$3=DATE(YEAR($H38),MONTH($H38)+$G38*5,1),AR$3=DATE(YEAR($H38),MONTH($H38)+$G38*6,1),AR$3=DATE(YEAR($H38),MONTH($H38)+$G38*7,1),AR$3=DATE(YEAR($H38),MONTH($H38)+$G38*8,1),AR$3=DATE(YEAR($H38),MONTH($H38)+$G38*9,1),AR$3=DATE(YEAR($H38),MONTH($H38)+$G38*10,1)),$F38*тех!BF$10*тех!BF$6,)</f>
        <v>0</v>
      </c>
      <c r="AS38" s="64">
        <f>IF(OR(AS$3=DATE(YEAR($H38),MONTH($H38)+$G38,1),AS$3=DATE(YEAR($H38),MONTH($H38)+$G38*2,1),AS$3=DATE(YEAR($H38),MONTH($H38)+$G38*3,1),AS$3=DATE(YEAR($H38),MONTH($H38)+$G38*4,1),AS$3=DATE(YEAR($H38),MONTH($H38)+$G38*5,1),AS$3=DATE(YEAR($H38),MONTH($H38)+$G38*6,1),AS$3=DATE(YEAR($H38),MONTH($H38)+$G38*7,1),AS$3=DATE(YEAR($H38),MONTH($H38)+$G38*8,1),AS$3=DATE(YEAR($H38),MONTH($H38)+$G38*9,1),AS$3=DATE(YEAR($H38),MONTH($H38)+$G38*10,1)),$F38*тех!BG$10*тех!BG$6,)</f>
        <v>0</v>
      </c>
      <c r="AT38" s="64">
        <f>IF(OR(AT$3=DATE(YEAR($H38),MONTH($H38)+$G38,1),AT$3=DATE(YEAR($H38),MONTH($H38)+$G38*2,1),AT$3=DATE(YEAR($H38),MONTH($H38)+$G38*3,1),AT$3=DATE(YEAR($H38),MONTH($H38)+$G38*4,1),AT$3=DATE(YEAR($H38),MONTH($H38)+$G38*5,1),AT$3=DATE(YEAR($H38),MONTH($H38)+$G38*6,1),AT$3=DATE(YEAR($H38),MONTH($H38)+$G38*7,1),AT$3=DATE(YEAR($H38),MONTH($H38)+$G38*8,1),AT$3=DATE(YEAR($H38),MONTH($H38)+$G38*9,1),AT$3=DATE(YEAR($H38),MONTH($H38)+$G38*10,1)),$F38*тех!BH$10*тех!BH$6,)</f>
        <v>0</v>
      </c>
      <c r="AU38" s="64">
        <f>IF(OR(AU$3=DATE(YEAR($H38),MONTH($H38)+$G38,1),AU$3=DATE(YEAR($H38),MONTH($H38)+$G38*2,1),AU$3=DATE(YEAR($H38),MONTH($H38)+$G38*3,1),AU$3=DATE(YEAR($H38),MONTH($H38)+$G38*4,1),AU$3=DATE(YEAR($H38),MONTH($H38)+$G38*5,1),AU$3=DATE(YEAR($H38),MONTH($H38)+$G38*6,1),AU$3=DATE(YEAR($H38),MONTH($H38)+$G38*7,1),AU$3=DATE(YEAR($H38),MONTH($H38)+$G38*8,1),AU$3=DATE(YEAR($H38),MONTH($H38)+$G38*9,1),AU$3=DATE(YEAR($H38),MONTH($H38)+$G38*10,1)),$F38*тех!BI$10*тех!BI$6,)</f>
        <v>0</v>
      </c>
      <c r="AV38" s="64">
        <f>IF(OR(AV$3=DATE(YEAR($H38),MONTH($H38)+$G38,1),AV$3=DATE(YEAR($H38),MONTH($H38)+$G38*2,1),AV$3=DATE(YEAR($H38),MONTH($H38)+$G38*3,1),AV$3=DATE(YEAR($H38),MONTH($H38)+$G38*4,1),AV$3=DATE(YEAR($H38),MONTH($H38)+$G38*5,1),AV$3=DATE(YEAR($H38),MONTH($H38)+$G38*6,1),AV$3=DATE(YEAR($H38),MONTH($H38)+$G38*7,1),AV$3=DATE(YEAR($H38),MONTH($H38)+$G38*8,1),AV$3=DATE(YEAR($H38),MONTH($H38)+$G38*9,1),AV$3=DATE(YEAR($H38),MONTH($H38)+$G38*10,1)),$F38*тех!BJ$10*тех!BJ$6,)</f>
        <v>0</v>
      </c>
      <c r="AW38" s="64">
        <f>IF(OR(AW$3=DATE(YEAR($H38),MONTH($H38)+$G38,1),AW$3=DATE(YEAR($H38),MONTH($H38)+$G38*2,1),AW$3=DATE(YEAR($H38),MONTH($H38)+$G38*3,1),AW$3=DATE(YEAR($H38),MONTH($H38)+$G38*4,1),AW$3=DATE(YEAR($H38),MONTH($H38)+$G38*5,1),AW$3=DATE(YEAR($H38),MONTH($H38)+$G38*6,1),AW$3=DATE(YEAR($H38),MONTH($H38)+$G38*7,1),AW$3=DATE(YEAR($H38),MONTH($H38)+$G38*8,1),AW$3=DATE(YEAR($H38),MONTH($H38)+$G38*9,1),AW$3=DATE(YEAR($H38),MONTH($H38)+$G38*10,1)),$F38*тех!BK$10*тех!BK$6,)</f>
        <v>0</v>
      </c>
      <c r="AX38" s="64">
        <f>IF(OR(AX$3=DATE(YEAR($H38),MONTH($H38)+$G38,1),AX$3=DATE(YEAR($H38),MONTH($H38)+$G38*2,1),AX$3=DATE(YEAR($H38),MONTH($H38)+$G38*3,1),AX$3=DATE(YEAR($H38),MONTH($H38)+$G38*4,1),AX$3=DATE(YEAR($H38),MONTH($H38)+$G38*5,1),AX$3=DATE(YEAR($H38),MONTH($H38)+$G38*6,1),AX$3=DATE(YEAR($H38),MONTH($H38)+$G38*7,1),AX$3=DATE(YEAR($H38),MONTH($H38)+$G38*8,1),AX$3=DATE(YEAR($H38),MONTH($H38)+$G38*9,1),AX$3=DATE(YEAR($H38),MONTH($H38)+$G38*10,1)),$F38*тех!BL$10*тех!BL$6,)</f>
        <v>0</v>
      </c>
      <c r="AY38" s="64">
        <f>IF(OR(AY$3=DATE(YEAR($H38),MONTH($H38)+$G38,1),AY$3=DATE(YEAR($H38),MONTH($H38)+$G38*2,1),AY$3=DATE(YEAR($H38),MONTH($H38)+$G38*3,1),AY$3=DATE(YEAR($H38),MONTH($H38)+$G38*4,1),AY$3=DATE(YEAR($H38),MONTH($H38)+$G38*5,1),AY$3=DATE(YEAR($H38),MONTH($H38)+$G38*6,1),AY$3=DATE(YEAR($H38),MONTH($H38)+$G38*7,1),AY$3=DATE(YEAR($H38),MONTH($H38)+$G38*8,1),AY$3=DATE(YEAR($H38),MONTH($H38)+$G38*9,1),AY$3=DATE(YEAR($H38),MONTH($H38)+$G38*10,1)),$F38*тех!BM$10*тех!BM$6,)</f>
        <v>0</v>
      </c>
      <c r="AZ38" s="64">
        <f>IF(OR(AZ$3=DATE(YEAR($H38),MONTH($H38)+$G38,1),AZ$3=DATE(YEAR($H38),MONTH($H38)+$G38*2,1),AZ$3=DATE(YEAR($H38),MONTH($H38)+$G38*3,1),AZ$3=DATE(YEAR($H38),MONTH($H38)+$G38*4,1),AZ$3=DATE(YEAR($H38),MONTH($H38)+$G38*5,1),AZ$3=DATE(YEAR($H38),MONTH($H38)+$G38*6,1),AZ$3=DATE(YEAR($H38),MONTH($H38)+$G38*7,1),AZ$3=DATE(YEAR($H38),MONTH($H38)+$G38*8,1),AZ$3=DATE(YEAR($H38),MONTH($H38)+$G38*9,1),AZ$3=DATE(YEAR($H38),MONTH($H38)+$G38*10,1)),$F38*тех!BN$10*тех!BN$6,)</f>
        <v>0</v>
      </c>
      <c r="BA38" s="64">
        <f>IF(OR(BA$3=DATE(YEAR($H38),MONTH($H38)+$G38,1),BA$3=DATE(YEAR($H38),MONTH($H38)+$G38*2,1),BA$3=DATE(YEAR($H38),MONTH($H38)+$G38*3,1),BA$3=DATE(YEAR($H38),MONTH($H38)+$G38*4,1),BA$3=DATE(YEAR($H38),MONTH($H38)+$G38*5,1),BA$3=DATE(YEAR($H38),MONTH($H38)+$G38*6,1),BA$3=DATE(YEAR($H38),MONTH($H38)+$G38*7,1),BA$3=DATE(YEAR($H38),MONTH($H38)+$G38*8,1),BA$3=DATE(YEAR($H38),MONTH($H38)+$G38*9,1),BA$3=DATE(YEAR($H38),MONTH($H38)+$G38*10,1)),$F38*тех!BO$10*тех!BO$6,)</f>
        <v>0</v>
      </c>
      <c r="BB38" s="64">
        <f>IF(OR(BB$3=DATE(YEAR($H38),MONTH($H38)+$G38,1),BB$3=DATE(YEAR($H38),MONTH($H38)+$G38*2,1),BB$3=DATE(YEAR($H38),MONTH($H38)+$G38*3,1),BB$3=DATE(YEAR($H38),MONTH($H38)+$G38*4,1),BB$3=DATE(YEAR($H38),MONTH($H38)+$G38*5,1),BB$3=DATE(YEAR($H38),MONTH($H38)+$G38*6,1),BB$3=DATE(YEAR($H38),MONTH($H38)+$G38*7,1),BB$3=DATE(YEAR($H38),MONTH($H38)+$G38*8,1),BB$3=DATE(YEAR($H38),MONTH($H38)+$G38*9,1),BB$3=DATE(YEAR($H38),MONTH($H38)+$G38*10,1)),$F38*тех!BP$10*тех!BP$6,)</f>
        <v>0</v>
      </c>
      <c r="BC38" s="64">
        <f>IF(OR(BC$3=DATE(YEAR($H38),MONTH($H38)+$G38,1),BC$3=DATE(YEAR($H38),MONTH($H38)+$G38*2,1),BC$3=DATE(YEAR($H38),MONTH($H38)+$G38*3,1),BC$3=DATE(YEAR($H38),MONTH($H38)+$G38*4,1),BC$3=DATE(YEAR($H38),MONTH($H38)+$G38*5,1),BC$3=DATE(YEAR($H38),MONTH($H38)+$G38*6,1),BC$3=DATE(YEAR($H38),MONTH($H38)+$G38*7,1),BC$3=DATE(YEAR($H38),MONTH($H38)+$G38*8,1),BC$3=DATE(YEAR($H38),MONTH($H38)+$G38*9,1),BC$3=DATE(YEAR($H38),MONTH($H38)+$G38*10,1)),$F38*тех!BQ$10*тех!BQ$6,)</f>
        <v>0</v>
      </c>
      <c r="BD38" s="64">
        <f>IF(OR(BD$3=DATE(YEAR($H38),MONTH($H38)+$G38,1),BD$3=DATE(YEAR($H38),MONTH($H38)+$G38*2,1),BD$3=DATE(YEAR($H38),MONTH($H38)+$G38*3,1),BD$3=DATE(YEAR($H38),MONTH($H38)+$G38*4,1),BD$3=DATE(YEAR($H38),MONTH($H38)+$G38*5,1),BD$3=DATE(YEAR($H38),MONTH($H38)+$G38*6,1),BD$3=DATE(YEAR($H38),MONTH($H38)+$G38*7,1),BD$3=DATE(YEAR($H38),MONTH($H38)+$G38*8,1),BD$3=DATE(YEAR($H38),MONTH($H38)+$G38*9,1),BD$3=DATE(YEAR($H38),MONTH($H38)+$G38*10,1)),$F38*тех!BR$10*тех!BR$6,)</f>
        <v>0</v>
      </c>
      <c r="BE38" s="64">
        <f>IF(OR(BE$3=DATE(YEAR($H38),MONTH($H38)+$G38,1),BE$3=DATE(YEAR($H38),MONTH($H38)+$G38*2,1),BE$3=DATE(YEAR($H38),MONTH($H38)+$G38*3,1),BE$3=DATE(YEAR($H38),MONTH($H38)+$G38*4,1),BE$3=DATE(YEAR($H38),MONTH($H38)+$G38*5,1),BE$3=DATE(YEAR($H38),MONTH($H38)+$G38*6,1),BE$3=DATE(YEAR($H38),MONTH($H38)+$G38*7,1),BE$3=DATE(YEAR($H38),MONTH($H38)+$G38*8,1),BE$3=DATE(YEAR($H38),MONTH($H38)+$G38*9,1),BE$3=DATE(YEAR($H38),MONTH($H38)+$G38*10,1)),$F38*тех!BS$10*тех!BS$6,)</f>
        <v>0</v>
      </c>
      <c r="BF38" s="64">
        <f>IF(OR(BF$3=DATE(YEAR($H38),MONTH($H38)+$G38,1),BF$3=DATE(YEAR($H38),MONTH($H38)+$G38*2,1),BF$3=DATE(YEAR($H38),MONTH($H38)+$G38*3,1),BF$3=DATE(YEAR($H38),MONTH($H38)+$G38*4,1),BF$3=DATE(YEAR($H38),MONTH($H38)+$G38*5,1),BF$3=DATE(YEAR($H38),MONTH($H38)+$G38*6,1),BF$3=DATE(YEAR($H38),MONTH($H38)+$G38*7,1),BF$3=DATE(YEAR($H38),MONTH($H38)+$G38*8,1),BF$3=DATE(YEAR($H38),MONTH($H38)+$G38*9,1),BF$3=DATE(YEAR($H38),MONTH($H38)+$G38*10,1)),$F38*тех!BT$10*тех!BT$6,)</f>
        <v>0</v>
      </c>
      <c r="BG38" s="64">
        <f>IF(OR(BG$3=DATE(YEAR($H38),MONTH($H38)+$G38,1),BG$3=DATE(YEAR($H38),MONTH($H38)+$G38*2,1),BG$3=DATE(YEAR($H38),MONTH($H38)+$G38*3,1),BG$3=DATE(YEAR($H38),MONTH($H38)+$G38*4,1),BG$3=DATE(YEAR($H38),MONTH($H38)+$G38*5,1),BG$3=DATE(YEAR($H38),MONTH($H38)+$G38*6,1),BG$3=DATE(YEAR($H38),MONTH($H38)+$G38*7,1),BG$3=DATE(YEAR($H38),MONTH($H38)+$G38*8,1),BG$3=DATE(YEAR($H38),MONTH($H38)+$G38*9,1),BG$3=DATE(YEAR($H38),MONTH($H38)+$G38*10,1)),$F38*тех!BU$10*тех!BU$6,)</f>
        <v>0</v>
      </c>
      <c r="BH38" s="64">
        <f>IF(OR(BH$3=DATE(YEAR($H38),MONTH($H38)+$G38,1),BH$3=DATE(YEAR($H38),MONTH($H38)+$G38*2,1),BH$3=DATE(YEAR($H38),MONTH($H38)+$G38*3,1),BH$3=DATE(YEAR($H38),MONTH($H38)+$G38*4,1),BH$3=DATE(YEAR($H38),MONTH($H38)+$G38*5,1),BH$3=DATE(YEAR($H38),MONTH($H38)+$G38*6,1),BH$3=DATE(YEAR($H38),MONTH($H38)+$G38*7,1),BH$3=DATE(YEAR($H38),MONTH($H38)+$G38*8,1),BH$3=DATE(YEAR($H38),MONTH($H38)+$G38*9,1),BH$3=DATE(YEAR($H38),MONTH($H38)+$G38*10,1)),$F38*тех!BV$10*тех!BV$6,)</f>
        <v>0</v>
      </c>
      <c r="BI38" s="64">
        <f>IF(OR(BI$3=DATE(YEAR($H38),MONTH($H38)+$G38,1),BI$3=DATE(YEAR($H38),MONTH($H38)+$G38*2,1),BI$3=DATE(YEAR($H38),MONTH($H38)+$G38*3,1),BI$3=DATE(YEAR($H38),MONTH($H38)+$G38*4,1),BI$3=DATE(YEAR($H38),MONTH($H38)+$G38*5,1),BI$3=DATE(YEAR($H38),MONTH($H38)+$G38*6,1),BI$3=DATE(YEAR($H38),MONTH($H38)+$G38*7,1),BI$3=DATE(YEAR($H38),MONTH($H38)+$G38*8,1),BI$3=DATE(YEAR($H38),MONTH($H38)+$G38*9,1),BI$3=DATE(YEAR($H38),MONTH($H38)+$G38*10,1)),$F38*тех!BW$10*тех!BW$6,)</f>
        <v>0</v>
      </c>
      <c r="BJ38" s="64">
        <f>IF(OR(BJ$3=DATE(YEAR($H38),MONTH($H38)+$G38,1),BJ$3=DATE(YEAR($H38),MONTH($H38)+$G38*2,1),BJ$3=DATE(YEAR($H38),MONTH($H38)+$G38*3,1),BJ$3=DATE(YEAR($H38),MONTH($H38)+$G38*4,1),BJ$3=DATE(YEAR($H38),MONTH($H38)+$G38*5,1),BJ$3=DATE(YEAR($H38),MONTH($H38)+$G38*6,1),BJ$3=DATE(YEAR($H38),MONTH($H38)+$G38*7,1),BJ$3=DATE(YEAR($H38),MONTH($H38)+$G38*8,1),BJ$3=DATE(YEAR($H38),MONTH($H38)+$G38*9,1),BJ$3=DATE(YEAR($H38),MONTH($H38)+$G38*10,1)),$F38*тех!BX$10*тех!BX$6,)</f>
        <v>0</v>
      </c>
      <c r="BK38" s="64">
        <f>IF(OR(BK$3=DATE(YEAR($H38),MONTH($H38)+$G38,1),BK$3=DATE(YEAR($H38),MONTH($H38)+$G38*2,1),BK$3=DATE(YEAR($H38),MONTH($H38)+$G38*3,1),BK$3=DATE(YEAR($H38),MONTH($H38)+$G38*4,1),BK$3=DATE(YEAR($H38),MONTH($H38)+$G38*5,1),BK$3=DATE(YEAR($H38),MONTH($H38)+$G38*6,1),BK$3=DATE(YEAR($H38),MONTH($H38)+$G38*7,1),BK$3=DATE(YEAR($H38),MONTH($H38)+$G38*8,1),BK$3=DATE(YEAR($H38),MONTH($H38)+$G38*9,1),BK$3=DATE(YEAR($H38),MONTH($H38)+$G38*10,1)),$F38*тех!BY$10*тех!BY$6,)</f>
        <v>0</v>
      </c>
      <c r="BL38" s="64">
        <f>IF(OR(BL$3=DATE(YEAR($H38),MONTH($H38)+$G38,1),BL$3=DATE(YEAR($H38),MONTH($H38)+$G38*2,1),BL$3=DATE(YEAR($H38),MONTH($H38)+$G38*3,1),BL$3=DATE(YEAR($H38),MONTH($H38)+$G38*4,1),BL$3=DATE(YEAR($H38),MONTH($H38)+$G38*5,1),BL$3=DATE(YEAR($H38),MONTH($H38)+$G38*6,1),BL$3=DATE(YEAR($H38),MONTH($H38)+$G38*7,1),BL$3=DATE(YEAR($H38),MONTH($H38)+$G38*8,1),BL$3=DATE(YEAR($H38),MONTH($H38)+$G38*9,1),BL$3=DATE(YEAR($H38),MONTH($H38)+$G38*10,1)),$F38*тех!BZ$10*тех!BZ$6,)</f>
        <v>0</v>
      </c>
      <c r="BM38" s="64">
        <f>IF(OR(BM$3=DATE(YEAR($H38),MONTH($H38)+$G38,1),BM$3=DATE(YEAR($H38),MONTH($H38)+$G38*2,1),BM$3=DATE(YEAR($H38),MONTH($H38)+$G38*3,1),BM$3=DATE(YEAR($H38),MONTH($H38)+$G38*4,1),BM$3=DATE(YEAR($H38),MONTH($H38)+$G38*5,1),BM$3=DATE(YEAR($H38),MONTH($H38)+$G38*6,1),BM$3=DATE(YEAR($H38),MONTH($H38)+$G38*7,1),BM$3=DATE(YEAR($H38),MONTH($H38)+$G38*8,1),BM$3=DATE(YEAR($H38),MONTH($H38)+$G38*9,1),BM$3=DATE(YEAR($H38),MONTH($H38)+$G38*10,1)),$F38*тех!CA$10*тех!CA$6,)</f>
        <v>0</v>
      </c>
      <c r="BN38" s="64">
        <f>IF(OR(BN$3=DATE(YEAR($H38),MONTH($H38)+$G38,1),BN$3=DATE(YEAR($H38),MONTH($H38)+$G38*2,1),BN$3=DATE(YEAR($H38),MONTH($H38)+$G38*3,1),BN$3=DATE(YEAR($H38),MONTH($H38)+$G38*4,1),BN$3=DATE(YEAR($H38),MONTH($H38)+$G38*5,1),BN$3=DATE(YEAR($H38),MONTH($H38)+$G38*6,1),BN$3=DATE(YEAR($H38),MONTH($H38)+$G38*7,1),BN$3=DATE(YEAR($H38),MONTH($H38)+$G38*8,1),BN$3=DATE(YEAR($H38),MONTH($H38)+$G38*9,1),BN$3=DATE(YEAR($H38),MONTH($H38)+$G38*10,1)),$F38*тех!CB$10*тех!CB$6,)</f>
        <v>0</v>
      </c>
      <c r="BO38" s="64">
        <f>IF(OR(BO$3=DATE(YEAR($H38),MONTH($H38)+$G38,1),BO$3=DATE(YEAR($H38),MONTH($H38)+$G38*2,1),BO$3=DATE(YEAR($H38),MONTH($H38)+$G38*3,1),BO$3=DATE(YEAR($H38),MONTH($H38)+$G38*4,1),BO$3=DATE(YEAR($H38),MONTH($H38)+$G38*5,1),BO$3=DATE(YEAR($H38),MONTH($H38)+$G38*6,1),BO$3=DATE(YEAR($H38),MONTH($H38)+$G38*7,1),BO$3=DATE(YEAR($H38),MONTH($H38)+$G38*8,1),BO$3=DATE(YEAR($H38),MONTH($H38)+$G38*9,1),BO$3=DATE(YEAR($H38),MONTH($H38)+$G38*10,1)),$F38*тех!CC$10*тех!CC$6,)</f>
        <v>0</v>
      </c>
      <c r="BP38" s="64">
        <f>IF(OR(BP$3=DATE(YEAR($H38),MONTH($H38)+$G38,1),BP$3=DATE(YEAR($H38),MONTH($H38)+$G38*2,1),BP$3=DATE(YEAR($H38),MONTH($H38)+$G38*3,1),BP$3=DATE(YEAR($H38),MONTH($H38)+$G38*4,1),BP$3=DATE(YEAR($H38),MONTH($H38)+$G38*5,1),BP$3=DATE(YEAR($H38),MONTH($H38)+$G38*6,1),BP$3=DATE(YEAR($H38),MONTH($H38)+$G38*7,1),BP$3=DATE(YEAR($H38),MONTH($H38)+$G38*8,1),BP$3=DATE(YEAR($H38),MONTH($H38)+$G38*9,1),BP$3=DATE(YEAR($H38),MONTH($H38)+$G38*10,1)),$F38*тех!CD$10*тех!CD$6,)</f>
        <v>0</v>
      </c>
      <c r="BQ38" s="64">
        <f>IF(OR(BQ$3=DATE(YEAR($H38),MONTH($H38)+$G38,1),BQ$3=DATE(YEAR($H38),MONTH($H38)+$G38*2,1),BQ$3=DATE(YEAR($H38),MONTH($H38)+$G38*3,1),BQ$3=DATE(YEAR($H38),MONTH($H38)+$G38*4,1),BQ$3=DATE(YEAR($H38),MONTH($H38)+$G38*5,1),BQ$3=DATE(YEAR($H38),MONTH($H38)+$G38*6,1),BQ$3=DATE(YEAR($H38),MONTH($H38)+$G38*7,1),BQ$3=DATE(YEAR($H38),MONTH($H38)+$G38*8,1),BQ$3=DATE(YEAR($H38),MONTH($H38)+$G38*9,1),BQ$3=DATE(YEAR($H38),MONTH($H38)+$G38*10,1)),$F38*тех!CE$10*тех!CE$6,)</f>
        <v>0</v>
      </c>
    </row>
    <row r="39" spans="2:69">
      <c r="B39" s="3">
        <v>33</v>
      </c>
      <c r="C39" s="19" t="s">
        <v>1277</v>
      </c>
      <c r="D39" s="23">
        <v>453.10353165000009</v>
      </c>
      <c r="E39" s="19"/>
      <c r="F39" s="76">
        <f t="shared" si="1"/>
        <v>0</v>
      </c>
      <c r="G39" s="19">
        <v>12</v>
      </c>
      <c r="H39" s="20">
        <f>Параметры!$C$11</f>
        <v>42370</v>
      </c>
      <c r="J39" s="76">
        <f>IF($H39=J$3,$F39,)*тех!X$6</f>
        <v>0</v>
      </c>
      <c r="K39" s="76">
        <f>IF($H39=K$3,$F39,)*тех!Y$6</f>
        <v>0</v>
      </c>
      <c r="L39" s="76">
        <f>IF($H39=L$3,$F39,)*тех!Z$6</f>
        <v>0</v>
      </c>
      <c r="M39" s="76">
        <f>IF($H39=M$3,$F39,)*тех!AA$6</f>
        <v>0</v>
      </c>
      <c r="N39" s="76">
        <f>IF($H39=N$3,$F39,)*тех!AB$6</f>
        <v>0</v>
      </c>
      <c r="O39" s="76">
        <f>IF($H39=O$3,$F39,)*тех!AC$6</f>
        <v>0</v>
      </c>
      <c r="P39" s="64">
        <f>IF(OR(P$3=DATE(YEAR($H39),MONTH($H39)+$G39,1),P$3=DATE(YEAR($H39),MONTH($H39)+$G39*2,1),P$3=DATE(YEAR($H39),MONTH($H39)+$G39*3,1),P$3=DATE(YEAR($H39),MONTH($H39)+$G39*4,1),P$3=DATE(YEAR($H39),MONTH($H39)+$G39*5,1),P$3=DATE(YEAR($H39),MONTH($H39)+$G39*6,1),P$3=DATE(YEAR($H39),MONTH($H39)+$G39*7,1),P$3=DATE(YEAR($H39),MONTH($H39)+$G39*8,1),P$3=DATE(YEAR($H39),MONTH($H39)+$G39*9,1),P$3=DATE(YEAR($H39),MONTH($H39)+$G39*10,1)),$F39*тех!AD$10*тех!AD$6,)</f>
        <v>0</v>
      </c>
      <c r="Q39" s="64">
        <f>IF(OR(Q$3=DATE(YEAR($H39),MONTH($H39)+$G39,1),Q$3=DATE(YEAR($H39),MONTH($H39)+$G39*2,1),Q$3=DATE(YEAR($H39),MONTH($H39)+$G39*3,1),Q$3=DATE(YEAR($H39),MONTH($H39)+$G39*4,1),Q$3=DATE(YEAR($H39),MONTH($H39)+$G39*5,1),Q$3=DATE(YEAR($H39),MONTH($H39)+$G39*6,1),Q$3=DATE(YEAR($H39),MONTH($H39)+$G39*7,1),Q$3=DATE(YEAR($H39),MONTH($H39)+$G39*8,1),Q$3=DATE(YEAR($H39),MONTH($H39)+$G39*9,1),Q$3=DATE(YEAR($H39),MONTH($H39)+$G39*10,1)),$F39*тех!AE$10*тех!AE$6,)</f>
        <v>0</v>
      </c>
      <c r="R39" s="64">
        <f>IF(OR(R$3=DATE(YEAR($H39),MONTH($H39)+$G39,1),R$3=DATE(YEAR($H39),MONTH($H39)+$G39*2,1),R$3=DATE(YEAR($H39),MONTH($H39)+$G39*3,1),R$3=DATE(YEAR($H39),MONTH($H39)+$G39*4,1),R$3=DATE(YEAR($H39),MONTH($H39)+$G39*5,1),R$3=DATE(YEAR($H39),MONTH($H39)+$G39*6,1),R$3=DATE(YEAR($H39),MONTH($H39)+$G39*7,1),R$3=DATE(YEAR($H39),MONTH($H39)+$G39*8,1),R$3=DATE(YEAR($H39),MONTH($H39)+$G39*9,1),R$3=DATE(YEAR($H39),MONTH($H39)+$G39*10,1)),$F39*тех!AF$10*тех!AF$6,)</f>
        <v>0</v>
      </c>
      <c r="S39" s="64">
        <f>IF(OR(S$3=DATE(YEAR($H39),MONTH($H39)+$G39,1),S$3=DATE(YEAR($H39),MONTH($H39)+$G39*2,1),S$3=DATE(YEAR($H39),MONTH($H39)+$G39*3,1),S$3=DATE(YEAR($H39),MONTH($H39)+$G39*4,1),S$3=DATE(YEAR($H39),MONTH($H39)+$G39*5,1),S$3=DATE(YEAR($H39),MONTH($H39)+$G39*6,1),S$3=DATE(YEAR($H39),MONTH($H39)+$G39*7,1),S$3=DATE(YEAR($H39),MONTH($H39)+$G39*8,1),S$3=DATE(YEAR($H39),MONTH($H39)+$G39*9,1),S$3=DATE(YEAR($H39),MONTH($H39)+$G39*10,1)),$F39*тех!AG$10*тех!AG$6,)</f>
        <v>0</v>
      </c>
      <c r="T39" s="64">
        <f>IF(OR(T$3=DATE(YEAR($H39),MONTH($H39)+$G39,1),T$3=DATE(YEAR($H39),MONTH($H39)+$G39*2,1),T$3=DATE(YEAR($H39),MONTH($H39)+$G39*3,1),T$3=DATE(YEAR($H39),MONTH($H39)+$G39*4,1),T$3=DATE(YEAR($H39),MONTH($H39)+$G39*5,1),T$3=DATE(YEAR($H39),MONTH($H39)+$G39*6,1),T$3=DATE(YEAR($H39),MONTH($H39)+$G39*7,1),T$3=DATE(YEAR($H39),MONTH($H39)+$G39*8,1),T$3=DATE(YEAR($H39),MONTH($H39)+$G39*9,1),T$3=DATE(YEAR($H39),MONTH($H39)+$G39*10,1)),$F39*тех!AH$10*тех!AH$6,)</f>
        <v>0</v>
      </c>
      <c r="U39" s="64">
        <f>IF(OR(U$3=DATE(YEAR($H39),MONTH($H39)+$G39,1),U$3=DATE(YEAR($H39),MONTH($H39)+$G39*2,1),U$3=DATE(YEAR($H39),MONTH($H39)+$G39*3,1),U$3=DATE(YEAR($H39),MONTH($H39)+$G39*4,1),U$3=DATE(YEAR($H39),MONTH($H39)+$G39*5,1),U$3=DATE(YEAR($H39),MONTH($H39)+$G39*6,1),U$3=DATE(YEAR($H39),MONTH($H39)+$G39*7,1),U$3=DATE(YEAR($H39),MONTH($H39)+$G39*8,1),U$3=DATE(YEAR($H39),MONTH($H39)+$G39*9,1),U$3=DATE(YEAR($H39),MONTH($H39)+$G39*10,1)),$F39*тех!AI$10*тех!AI$6,)</f>
        <v>0</v>
      </c>
      <c r="V39" s="64">
        <f>IF(OR(V$3=DATE(YEAR($H39),MONTH($H39)+$G39,1),V$3=DATE(YEAR($H39),MONTH($H39)+$G39*2,1),V$3=DATE(YEAR($H39),MONTH($H39)+$G39*3,1),V$3=DATE(YEAR($H39),MONTH($H39)+$G39*4,1),V$3=DATE(YEAR($H39),MONTH($H39)+$G39*5,1),V$3=DATE(YEAR($H39),MONTH($H39)+$G39*6,1),V$3=DATE(YEAR($H39),MONTH($H39)+$G39*7,1),V$3=DATE(YEAR($H39),MONTH($H39)+$G39*8,1),V$3=DATE(YEAR($H39),MONTH($H39)+$G39*9,1),V$3=DATE(YEAR($H39),MONTH($H39)+$G39*10,1)),$F39*тех!AJ$10*тех!AJ$6,)</f>
        <v>0</v>
      </c>
      <c r="W39" s="64">
        <f>IF(OR(W$3=DATE(YEAR($H39),MONTH($H39)+$G39,1),W$3=DATE(YEAR($H39),MONTH($H39)+$G39*2,1),W$3=DATE(YEAR($H39),MONTH($H39)+$G39*3,1),W$3=DATE(YEAR($H39),MONTH($H39)+$G39*4,1),W$3=DATE(YEAR($H39),MONTH($H39)+$G39*5,1),W$3=DATE(YEAR($H39),MONTH($H39)+$G39*6,1),W$3=DATE(YEAR($H39),MONTH($H39)+$G39*7,1),W$3=DATE(YEAR($H39),MONTH($H39)+$G39*8,1),W$3=DATE(YEAR($H39),MONTH($H39)+$G39*9,1),W$3=DATE(YEAR($H39),MONTH($H39)+$G39*10,1)),$F39*тех!AK$10*тех!AK$6,)</f>
        <v>0</v>
      </c>
      <c r="X39" s="64">
        <f>IF(OR(X$3=DATE(YEAR($H39),MONTH($H39)+$G39,1),X$3=DATE(YEAR($H39),MONTH($H39)+$G39*2,1),X$3=DATE(YEAR($H39),MONTH($H39)+$G39*3,1),X$3=DATE(YEAR($H39),MONTH($H39)+$G39*4,1),X$3=DATE(YEAR($H39),MONTH($H39)+$G39*5,1),X$3=DATE(YEAR($H39),MONTH($H39)+$G39*6,1),X$3=DATE(YEAR($H39),MONTH($H39)+$G39*7,1),X$3=DATE(YEAR($H39),MONTH($H39)+$G39*8,1),X$3=DATE(YEAR($H39),MONTH($H39)+$G39*9,1),X$3=DATE(YEAR($H39),MONTH($H39)+$G39*10,1)),$F39*тех!AL$10*тех!AL$6,)</f>
        <v>0</v>
      </c>
      <c r="Y39" s="64">
        <f>IF(OR(Y$3=DATE(YEAR($H39),MONTH($H39)+$G39,1),Y$3=DATE(YEAR($H39),MONTH($H39)+$G39*2,1),Y$3=DATE(YEAR($H39),MONTH($H39)+$G39*3,1),Y$3=DATE(YEAR($H39),MONTH($H39)+$G39*4,1),Y$3=DATE(YEAR($H39),MONTH($H39)+$G39*5,1),Y$3=DATE(YEAR($H39),MONTH($H39)+$G39*6,1),Y$3=DATE(YEAR($H39),MONTH($H39)+$G39*7,1),Y$3=DATE(YEAR($H39),MONTH($H39)+$G39*8,1),Y$3=DATE(YEAR($H39),MONTH($H39)+$G39*9,1),Y$3=DATE(YEAR($H39),MONTH($H39)+$G39*10,1)),$F39*тех!AM$10*тех!AM$6,)</f>
        <v>0</v>
      </c>
      <c r="Z39" s="64">
        <f>IF(OR(Z$3=DATE(YEAR($H39),MONTH($H39)+$G39,1),Z$3=DATE(YEAR($H39),MONTH($H39)+$G39*2,1),Z$3=DATE(YEAR($H39),MONTH($H39)+$G39*3,1),Z$3=DATE(YEAR($H39),MONTH($H39)+$G39*4,1),Z$3=DATE(YEAR($H39),MONTH($H39)+$G39*5,1),Z$3=DATE(YEAR($H39),MONTH($H39)+$G39*6,1),Z$3=DATE(YEAR($H39),MONTH($H39)+$G39*7,1),Z$3=DATE(YEAR($H39),MONTH($H39)+$G39*8,1),Z$3=DATE(YEAR($H39),MONTH($H39)+$G39*9,1),Z$3=DATE(YEAR($H39),MONTH($H39)+$G39*10,1)),$F39*тех!AN$10*тех!AN$6,)</f>
        <v>0</v>
      </c>
      <c r="AA39" s="64">
        <f>IF(OR(AA$3=DATE(YEAR($H39),MONTH($H39)+$G39,1),AA$3=DATE(YEAR($H39),MONTH($H39)+$G39*2,1),AA$3=DATE(YEAR($H39),MONTH($H39)+$G39*3,1),AA$3=DATE(YEAR($H39),MONTH($H39)+$G39*4,1),AA$3=DATE(YEAR($H39),MONTH($H39)+$G39*5,1),AA$3=DATE(YEAR($H39),MONTH($H39)+$G39*6,1),AA$3=DATE(YEAR($H39),MONTH($H39)+$G39*7,1),AA$3=DATE(YEAR($H39),MONTH($H39)+$G39*8,1),AA$3=DATE(YEAR($H39),MONTH($H39)+$G39*9,1),AA$3=DATE(YEAR($H39),MONTH($H39)+$G39*10,1)),$F39*тех!AO$10*тех!AO$6,)</f>
        <v>0</v>
      </c>
      <c r="AB39" s="64">
        <f>IF(OR(AB$3=DATE(YEAR($H39),MONTH($H39)+$G39,1),AB$3=DATE(YEAR($H39),MONTH($H39)+$G39*2,1),AB$3=DATE(YEAR($H39),MONTH($H39)+$G39*3,1),AB$3=DATE(YEAR($H39),MONTH($H39)+$G39*4,1),AB$3=DATE(YEAR($H39),MONTH($H39)+$G39*5,1),AB$3=DATE(YEAR($H39),MONTH($H39)+$G39*6,1),AB$3=DATE(YEAR($H39),MONTH($H39)+$G39*7,1),AB$3=DATE(YEAR($H39),MONTH($H39)+$G39*8,1),AB$3=DATE(YEAR($H39),MONTH($H39)+$G39*9,1),AB$3=DATE(YEAR($H39),MONTH($H39)+$G39*10,1)),$F39*тех!AP$10*тех!AP$6,)</f>
        <v>0</v>
      </c>
      <c r="AC39" s="64">
        <f>IF(OR(AC$3=DATE(YEAR($H39),MONTH($H39)+$G39,1),AC$3=DATE(YEAR($H39),MONTH($H39)+$G39*2,1),AC$3=DATE(YEAR($H39),MONTH($H39)+$G39*3,1),AC$3=DATE(YEAR($H39),MONTH($H39)+$G39*4,1),AC$3=DATE(YEAR($H39),MONTH($H39)+$G39*5,1),AC$3=DATE(YEAR($H39),MONTH($H39)+$G39*6,1),AC$3=DATE(YEAR($H39),MONTH($H39)+$G39*7,1),AC$3=DATE(YEAR($H39),MONTH($H39)+$G39*8,1),AC$3=DATE(YEAR($H39),MONTH($H39)+$G39*9,1),AC$3=DATE(YEAR($H39),MONTH($H39)+$G39*10,1)),$F39*тех!AQ$10*тех!AQ$6,)</f>
        <v>0</v>
      </c>
      <c r="AD39" s="64">
        <f>IF(OR(AD$3=DATE(YEAR($H39),MONTH($H39)+$G39,1),AD$3=DATE(YEAR($H39),MONTH($H39)+$G39*2,1),AD$3=DATE(YEAR($H39),MONTH($H39)+$G39*3,1),AD$3=DATE(YEAR($H39),MONTH($H39)+$G39*4,1),AD$3=DATE(YEAR($H39),MONTH($H39)+$G39*5,1),AD$3=DATE(YEAR($H39),MONTH($H39)+$G39*6,1),AD$3=DATE(YEAR($H39),MONTH($H39)+$G39*7,1),AD$3=DATE(YEAR($H39),MONTH($H39)+$G39*8,1),AD$3=DATE(YEAR($H39),MONTH($H39)+$G39*9,1),AD$3=DATE(YEAR($H39),MONTH($H39)+$G39*10,1)),$F39*тех!AR$10*тех!AR$6,)</f>
        <v>0</v>
      </c>
      <c r="AE39" s="64">
        <f>IF(OR(AE$3=DATE(YEAR($H39),MONTH($H39)+$G39,1),AE$3=DATE(YEAR($H39),MONTH($H39)+$G39*2,1),AE$3=DATE(YEAR($H39),MONTH($H39)+$G39*3,1),AE$3=DATE(YEAR($H39),MONTH($H39)+$G39*4,1),AE$3=DATE(YEAR($H39),MONTH($H39)+$G39*5,1),AE$3=DATE(YEAR($H39),MONTH($H39)+$G39*6,1),AE$3=DATE(YEAR($H39),MONTH($H39)+$G39*7,1),AE$3=DATE(YEAR($H39),MONTH($H39)+$G39*8,1),AE$3=DATE(YEAR($H39),MONTH($H39)+$G39*9,1),AE$3=DATE(YEAR($H39),MONTH($H39)+$G39*10,1)),$F39*тех!AS$10*тех!AS$6,)</f>
        <v>0</v>
      </c>
      <c r="AF39" s="64">
        <f>IF(OR(AF$3=DATE(YEAR($H39),MONTH($H39)+$G39,1),AF$3=DATE(YEAR($H39),MONTH($H39)+$G39*2,1),AF$3=DATE(YEAR($H39),MONTH($H39)+$G39*3,1),AF$3=DATE(YEAR($H39),MONTH($H39)+$G39*4,1),AF$3=DATE(YEAR($H39),MONTH($H39)+$G39*5,1),AF$3=DATE(YEAR($H39),MONTH($H39)+$G39*6,1),AF$3=DATE(YEAR($H39),MONTH($H39)+$G39*7,1),AF$3=DATE(YEAR($H39),MONTH($H39)+$G39*8,1),AF$3=DATE(YEAR($H39),MONTH($H39)+$G39*9,1),AF$3=DATE(YEAR($H39),MONTH($H39)+$G39*10,1)),$F39*тех!AT$10*тех!AT$6,)</f>
        <v>0</v>
      </c>
      <c r="AG39" s="64">
        <f>IF(OR(AG$3=DATE(YEAR($H39),MONTH($H39)+$G39,1),AG$3=DATE(YEAR($H39),MONTH($H39)+$G39*2,1),AG$3=DATE(YEAR($H39),MONTH($H39)+$G39*3,1),AG$3=DATE(YEAR($H39),MONTH($H39)+$G39*4,1),AG$3=DATE(YEAR($H39),MONTH($H39)+$G39*5,1),AG$3=DATE(YEAR($H39),MONTH($H39)+$G39*6,1),AG$3=DATE(YEAR($H39),MONTH($H39)+$G39*7,1),AG$3=DATE(YEAR($H39),MONTH($H39)+$G39*8,1),AG$3=DATE(YEAR($H39),MONTH($H39)+$G39*9,1),AG$3=DATE(YEAR($H39),MONTH($H39)+$G39*10,1)),$F39*тех!AU$10*тех!AU$6,)</f>
        <v>0</v>
      </c>
      <c r="AH39" s="64">
        <f>IF(OR(AH$3=DATE(YEAR($H39),MONTH($H39)+$G39,1),AH$3=DATE(YEAR($H39),MONTH($H39)+$G39*2,1),AH$3=DATE(YEAR($H39),MONTH($H39)+$G39*3,1),AH$3=DATE(YEAR($H39),MONTH($H39)+$G39*4,1),AH$3=DATE(YEAR($H39),MONTH($H39)+$G39*5,1),AH$3=DATE(YEAR($H39),MONTH($H39)+$G39*6,1),AH$3=DATE(YEAR($H39),MONTH($H39)+$G39*7,1),AH$3=DATE(YEAR($H39),MONTH($H39)+$G39*8,1),AH$3=DATE(YEAR($H39),MONTH($H39)+$G39*9,1),AH$3=DATE(YEAR($H39),MONTH($H39)+$G39*10,1)),$F39*тех!AV$10*тех!AV$6,)</f>
        <v>0</v>
      </c>
      <c r="AI39" s="64">
        <f>IF(OR(AI$3=DATE(YEAR($H39),MONTH($H39)+$G39,1),AI$3=DATE(YEAR($H39),MONTH($H39)+$G39*2,1),AI$3=DATE(YEAR($H39),MONTH($H39)+$G39*3,1),AI$3=DATE(YEAR($H39),MONTH($H39)+$G39*4,1),AI$3=DATE(YEAR($H39),MONTH($H39)+$G39*5,1),AI$3=DATE(YEAR($H39),MONTH($H39)+$G39*6,1),AI$3=DATE(YEAR($H39),MONTH($H39)+$G39*7,1),AI$3=DATE(YEAR($H39),MONTH($H39)+$G39*8,1),AI$3=DATE(YEAR($H39),MONTH($H39)+$G39*9,1),AI$3=DATE(YEAR($H39),MONTH($H39)+$G39*10,1)),$F39*тех!AW$10*тех!AW$6,)</f>
        <v>0</v>
      </c>
      <c r="AJ39" s="64">
        <f>IF(OR(AJ$3=DATE(YEAR($H39),MONTH($H39)+$G39,1),AJ$3=DATE(YEAR($H39),MONTH($H39)+$G39*2,1),AJ$3=DATE(YEAR($H39),MONTH($H39)+$G39*3,1),AJ$3=DATE(YEAR($H39),MONTH($H39)+$G39*4,1),AJ$3=DATE(YEAR($H39),MONTH($H39)+$G39*5,1),AJ$3=DATE(YEAR($H39),MONTH($H39)+$G39*6,1),AJ$3=DATE(YEAR($H39),MONTH($H39)+$G39*7,1),AJ$3=DATE(YEAR($H39),MONTH($H39)+$G39*8,1),AJ$3=DATE(YEAR($H39),MONTH($H39)+$G39*9,1),AJ$3=DATE(YEAR($H39),MONTH($H39)+$G39*10,1)),$F39*тех!AX$10*тех!AX$6,)</f>
        <v>0</v>
      </c>
      <c r="AK39" s="64">
        <f>IF(OR(AK$3=DATE(YEAR($H39),MONTH($H39)+$G39,1),AK$3=DATE(YEAR($H39),MONTH($H39)+$G39*2,1),AK$3=DATE(YEAR($H39),MONTH($H39)+$G39*3,1),AK$3=DATE(YEAR($H39),MONTH($H39)+$G39*4,1),AK$3=DATE(YEAR($H39),MONTH($H39)+$G39*5,1),AK$3=DATE(YEAR($H39),MONTH($H39)+$G39*6,1),AK$3=DATE(YEAR($H39),MONTH($H39)+$G39*7,1),AK$3=DATE(YEAR($H39),MONTH($H39)+$G39*8,1),AK$3=DATE(YEAR($H39),MONTH($H39)+$G39*9,1),AK$3=DATE(YEAR($H39),MONTH($H39)+$G39*10,1)),$F39*тех!AY$10*тех!AY$6,)</f>
        <v>0</v>
      </c>
      <c r="AL39" s="64">
        <f>IF(OR(AL$3=DATE(YEAR($H39),MONTH($H39)+$G39,1),AL$3=DATE(YEAR($H39),MONTH($H39)+$G39*2,1),AL$3=DATE(YEAR($H39),MONTH($H39)+$G39*3,1),AL$3=DATE(YEAR($H39),MONTH($H39)+$G39*4,1),AL$3=DATE(YEAR($H39),MONTH($H39)+$G39*5,1),AL$3=DATE(YEAR($H39),MONTH($H39)+$G39*6,1),AL$3=DATE(YEAR($H39),MONTH($H39)+$G39*7,1),AL$3=DATE(YEAR($H39),MONTH($H39)+$G39*8,1),AL$3=DATE(YEAR($H39),MONTH($H39)+$G39*9,1),AL$3=DATE(YEAR($H39),MONTH($H39)+$G39*10,1)),$F39*тех!AZ$10*тех!AZ$6,)</f>
        <v>0</v>
      </c>
      <c r="AM39" s="64">
        <f>IF(OR(AM$3=DATE(YEAR($H39),MONTH($H39)+$G39,1),AM$3=DATE(YEAR($H39),MONTH($H39)+$G39*2,1),AM$3=DATE(YEAR($H39),MONTH($H39)+$G39*3,1),AM$3=DATE(YEAR($H39),MONTH($H39)+$G39*4,1),AM$3=DATE(YEAR($H39),MONTH($H39)+$G39*5,1),AM$3=DATE(YEAR($H39),MONTH($H39)+$G39*6,1),AM$3=DATE(YEAR($H39),MONTH($H39)+$G39*7,1),AM$3=DATE(YEAR($H39),MONTH($H39)+$G39*8,1),AM$3=DATE(YEAR($H39),MONTH($H39)+$G39*9,1),AM$3=DATE(YEAR($H39),MONTH($H39)+$G39*10,1)),$F39*тех!BA$10*тех!BA$6,)</f>
        <v>0</v>
      </c>
      <c r="AN39" s="64">
        <f>IF(OR(AN$3=DATE(YEAR($H39),MONTH($H39)+$G39,1),AN$3=DATE(YEAR($H39),MONTH($H39)+$G39*2,1),AN$3=DATE(YEAR($H39),MONTH($H39)+$G39*3,1),AN$3=DATE(YEAR($H39),MONTH($H39)+$G39*4,1),AN$3=DATE(YEAR($H39),MONTH($H39)+$G39*5,1),AN$3=DATE(YEAR($H39),MONTH($H39)+$G39*6,1),AN$3=DATE(YEAR($H39),MONTH($H39)+$G39*7,1),AN$3=DATE(YEAR($H39),MONTH($H39)+$G39*8,1),AN$3=DATE(YEAR($H39),MONTH($H39)+$G39*9,1),AN$3=DATE(YEAR($H39),MONTH($H39)+$G39*10,1)),$F39*тех!BB$10*тех!BB$6,)</f>
        <v>0</v>
      </c>
      <c r="AO39" s="64">
        <f>IF(OR(AO$3=DATE(YEAR($H39),MONTH($H39)+$G39,1),AO$3=DATE(YEAR($H39),MONTH($H39)+$G39*2,1),AO$3=DATE(YEAR($H39),MONTH($H39)+$G39*3,1),AO$3=DATE(YEAR($H39),MONTH($H39)+$G39*4,1),AO$3=DATE(YEAR($H39),MONTH($H39)+$G39*5,1),AO$3=DATE(YEAR($H39),MONTH($H39)+$G39*6,1),AO$3=DATE(YEAR($H39),MONTH($H39)+$G39*7,1),AO$3=DATE(YEAR($H39),MONTH($H39)+$G39*8,1),AO$3=DATE(YEAR($H39),MONTH($H39)+$G39*9,1),AO$3=DATE(YEAR($H39),MONTH($H39)+$G39*10,1)),$F39*тех!BC$10*тех!BC$6,)</f>
        <v>0</v>
      </c>
      <c r="AP39" s="64">
        <f>IF(OR(AP$3=DATE(YEAR($H39),MONTH($H39)+$G39,1),AP$3=DATE(YEAR($H39),MONTH($H39)+$G39*2,1),AP$3=DATE(YEAR($H39),MONTH($H39)+$G39*3,1),AP$3=DATE(YEAR($H39),MONTH($H39)+$G39*4,1),AP$3=DATE(YEAR($H39),MONTH($H39)+$G39*5,1),AP$3=DATE(YEAR($H39),MONTH($H39)+$G39*6,1),AP$3=DATE(YEAR($H39),MONTH($H39)+$G39*7,1),AP$3=DATE(YEAR($H39),MONTH($H39)+$G39*8,1),AP$3=DATE(YEAR($H39),MONTH($H39)+$G39*9,1),AP$3=DATE(YEAR($H39),MONTH($H39)+$G39*10,1)),$F39*тех!BD$10*тех!BD$6,)</f>
        <v>0</v>
      </c>
      <c r="AQ39" s="64">
        <f>IF(OR(AQ$3=DATE(YEAR($H39),MONTH($H39)+$G39,1),AQ$3=DATE(YEAR($H39),MONTH($H39)+$G39*2,1),AQ$3=DATE(YEAR($H39),MONTH($H39)+$G39*3,1),AQ$3=DATE(YEAR($H39),MONTH($H39)+$G39*4,1),AQ$3=DATE(YEAR($H39),MONTH($H39)+$G39*5,1),AQ$3=DATE(YEAR($H39),MONTH($H39)+$G39*6,1),AQ$3=DATE(YEAR($H39),MONTH($H39)+$G39*7,1),AQ$3=DATE(YEAR($H39),MONTH($H39)+$G39*8,1),AQ$3=DATE(YEAR($H39),MONTH($H39)+$G39*9,1),AQ$3=DATE(YEAR($H39),MONTH($H39)+$G39*10,1)),$F39*тех!BE$10*тех!BE$6,)</f>
        <v>0</v>
      </c>
      <c r="AR39" s="64">
        <f>IF(OR(AR$3=DATE(YEAR($H39),MONTH($H39)+$G39,1),AR$3=DATE(YEAR($H39),MONTH($H39)+$G39*2,1),AR$3=DATE(YEAR($H39),MONTH($H39)+$G39*3,1),AR$3=DATE(YEAR($H39),MONTH($H39)+$G39*4,1),AR$3=DATE(YEAR($H39),MONTH($H39)+$G39*5,1),AR$3=DATE(YEAR($H39),MONTH($H39)+$G39*6,1),AR$3=DATE(YEAR($H39),MONTH($H39)+$G39*7,1),AR$3=DATE(YEAR($H39),MONTH($H39)+$G39*8,1),AR$3=DATE(YEAR($H39),MONTH($H39)+$G39*9,1),AR$3=DATE(YEAR($H39),MONTH($H39)+$G39*10,1)),$F39*тех!BF$10*тех!BF$6,)</f>
        <v>0</v>
      </c>
      <c r="AS39" s="64">
        <f>IF(OR(AS$3=DATE(YEAR($H39),MONTH($H39)+$G39,1),AS$3=DATE(YEAR($H39),MONTH($H39)+$G39*2,1),AS$3=DATE(YEAR($H39),MONTH($H39)+$G39*3,1),AS$3=DATE(YEAR($H39),MONTH($H39)+$G39*4,1),AS$3=DATE(YEAR($H39),MONTH($H39)+$G39*5,1),AS$3=DATE(YEAR($H39),MONTH($H39)+$G39*6,1),AS$3=DATE(YEAR($H39),MONTH($H39)+$G39*7,1),AS$3=DATE(YEAR($H39),MONTH($H39)+$G39*8,1),AS$3=DATE(YEAR($H39),MONTH($H39)+$G39*9,1),AS$3=DATE(YEAR($H39),MONTH($H39)+$G39*10,1)),$F39*тех!BG$10*тех!BG$6,)</f>
        <v>0</v>
      </c>
      <c r="AT39" s="64">
        <f>IF(OR(AT$3=DATE(YEAR($H39),MONTH($H39)+$G39,1),AT$3=DATE(YEAR($H39),MONTH($H39)+$G39*2,1),AT$3=DATE(YEAR($H39),MONTH($H39)+$G39*3,1),AT$3=DATE(YEAR($H39),MONTH($H39)+$G39*4,1),AT$3=DATE(YEAR($H39),MONTH($H39)+$G39*5,1),AT$3=DATE(YEAR($H39),MONTH($H39)+$G39*6,1),AT$3=DATE(YEAR($H39),MONTH($H39)+$G39*7,1),AT$3=DATE(YEAR($H39),MONTH($H39)+$G39*8,1),AT$3=DATE(YEAR($H39),MONTH($H39)+$G39*9,1),AT$3=DATE(YEAR($H39),MONTH($H39)+$G39*10,1)),$F39*тех!BH$10*тех!BH$6,)</f>
        <v>0</v>
      </c>
      <c r="AU39" s="64">
        <f>IF(OR(AU$3=DATE(YEAR($H39),MONTH($H39)+$G39,1),AU$3=DATE(YEAR($H39),MONTH($H39)+$G39*2,1),AU$3=DATE(YEAR($H39),MONTH($H39)+$G39*3,1),AU$3=DATE(YEAR($H39),MONTH($H39)+$G39*4,1),AU$3=DATE(YEAR($H39),MONTH($H39)+$G39*5,1),AU$3=DATE(YEAR($H39),MONTH($H39)+$G39*6,1),AU$3=DATE(YEAR($H39),MONTH($H39)+$G39*7,1),AU$3=DATE(YEAR($H39),MONTH($H39)+$G39*8,1),AU$3=DATE(YEAR($H39),MONTH($H39)+$G39*9,1),AU$3=DATE(YEAR($H39),MONTH($H39)+$G39*10,1)),$F39*тех!BI$10*тех!BI$6,)</f>
        <v>0</v>
      </c>
      <c r="AV39" s="64">
        <f>IF(OR(AV$3=DATE(YEAR($H39),MONTH($H39)+$G39,1),AV$3=DATE(YEAR($H39),MONTH($H39)+$G39*2,1),AV$3=DATE(YEAR($H39),MONTH($H39)+$G39*3,1),AV$3=DATE(YEAR($H39),MONTH($H39)+$G39*4,1),AV$3=DATE(YEAR($H39),MONTH($H39)+$G39*5,1),AV$3=DATE(YEAR($H39),MONTH($H39)+$G39*6,1),AV$3=DATE(YEAR($H39),MONTH($H39)+$G39*7,1),AV$3=DATE(YEAR($H39),MONTH($H39)+$G39*8,1),AV$3=DATE(YEAR($H39),MONTH($H39)+$G39*9,1),AV$3=DATE(YEAR($H39),MONTH($H39)+$G39*10,1)),$F39*тех!BJ$10*тех!BJ$6,)</f>
        <v>0</v>
      </c>
      <c r="AW39" s="64">
        <f>IF(OR(AW$3=DATE(YEAR($H39),MONTH($H39)+$G39,1),AW$3=DATE(YEAR($H39),MONTH($H39)+$G39*2,1),AW$3=DATE(YEAR($H39),MONTH($H39)+$G39*3,1),AW$3=DATE(YEAR($H39),MONTH($H39)+$G39*4,1),AW$3=DATE(YEAR($H39),MONTH($H39)+$G39*5,1),AW$3=DATE(YEAR($H39),MONTH($H39)+$G39*6,1),AW$3=DATE(YEAR($H39),MONTH($H39)+$G39*7,1),AW$3=DATE(YEAR($H39),MONTH($H39)+$G39*8,1),AW$3=DATE(YEAR($H39),MONTH($H39)+$G39*9,1),AW$3=DATE(YEAR($H39),MONTH($H39)+$G39*10,1)),$F39*тех!BK$10*тех!BK$6,)</f>
        <v>0</v>
      </c>
      <c r="AX39" s="64">
        <f>IF(OR(AX$3=DATE(YEAR($H39),MONTH($H39)+$G39,1),AX$3=DATE(YEAR($H39),MONTH($H39)+$G39*2,1),AX$3=DATE(YEAR($H39),MONTH($H39)+$G39*3,1),AX$3=DATE(YEAR($H39),MONTH($H39)+$G39*4,1),AX$3=DATE(YEAR($H39),MONTH($H39)+$G39*5,1),AX$3=DATE(YEAR($H39),MONTH($H39)+$G39*6,1),AX$3=DATE(YEAR($H39),MONTH($H39)+$G39*7,1),AX$3=DATE(YEAR($H39),MONTH($H39)+$G39*8,1),AX$3=DATE(YEAR($H39),MONTH($H39)+$G39*9,1),AX$3=DATE(YEAR($H39),MONTH($H39)+$G39*10,1)),$F39*тех!BL$10*тех!BL$6,)</f>
        <v>0</v>
      </c>
      <c r="AY39" s="64">
        <f>IF(OR(AY$3=DATE(YEAR($H39),MONTH($H39)+$G39,1),AY$3=DATE(YEAR($H39),MONTH($H39)+$G39*2,1),AY$3=DATE(YEAR($H39),MONTH($H39)+$G39*3,1),AY$3=DATE(YEAR($H39),MONTH($H39)+$G39*4,1),AY$3=DATE(YEAR($H39),MONTH($H39)+$G39*5,1),AY$3=DATE(YEAR($H39),MONTH($H39)+$G39*6,1),AY$3=DATE(YEAR($H39),MONTH($H39)+$G39*7,1),AY$3=DATE(YEAR($H39),MONTH($H39)+$G39*8,1),AY$3=DATE(YEAR($H39),MONTH($H39)+$G39*9,1),AY$3=DATE(YEAR($H39),MONTH($H39)+$G39*10,1)),$F39*тех!BM$10*тех!BM$6,)</f>
        <v>0</v>
      </c>
      <c r="AZ39" s="64">
        <f>IF(OR(AZ$3=DATE(YEAR($H39),MONTH($H39)+$G39,1),AZ$3=DATE(YEAR($H39),MONTH($H39)+$G39*2,1),AZ$3=DATE(YEAR($H39),MONTH($H39)+$G39*3,1),AZ$3=DATE(YEAR($H39),MONTH($H39)+$G39*4,1),AZ$3=DATE(YEAR($H39),MONTH($H39)+$G39*5,1),AZ$3=DATE(YEAR($H39),MONTH($H39)+$G39*6,1),AZ$3=DATE(YEAR($H39),MONTH($H39)+$G39*7,1),AZ$3=DATE(YEAR($H39),MONTH($H39)+$G39*8,1),AZ$3=DATE(YEAR($H39),MONTH($H39)+$G39*9,1),AZ$3=DATE(YEAR($H39),MONTH($H39)+$G39*10,1)),$F39*тех!BN$10*тех!BN$6,)</f>
        <v>0</v>
      </c>
      <c r="BA39" s="64">
        <f>IF(OR(BA$3=DATE(YEAR($H39),MONTH($H39)+$G39,1),BA$3=DATE(YEAR($H39),MONTH($H39)+$G39*2,1),BA$3=DATE(YEAR($H39),MONTH($H39)+$G39*3,1),BA$3=DATE(YEAR($H39),MONTH($H39)+$G39*4,1),BA$3=DATE(YEAR($H39),MONTH($H39)+$G39*5,1),BA$3=DATE(YEAR($H39),MONTH($H39)+$G39*6,1),BA$3=DATE(YEAR($H39),MONTH($H39)+$G39*7,1),BA$3=DATE(YEAR($H39),MONTH($H39)+$G39*8,1),BA$3=DATE(YEAR($H39),MONTH($H39)+$G39*9,1),BA$3=DATE(YEAR($H39),MONTH($H39)+$G39*10,1)),$F39*тех!BO$10*тех!BO$6,)</f>
        <v>0</v>
      </c>
      <c r="BB39" s="64">
        <f>IF(OR(BB$3=DATE(YEAR($H39),MONTH($H39)+$G39,1),BB$3=DATE(YEAR($H39),MONTH($H39)+$G39*2,1),BB$3=DATE(YEAR($H39),MONTH($H39)+$G39*3,1),BB$3=DATE(YEAR($H39),MONTH($H39)+$G39*4,1),BB$3=DATE(YEAR($H39),MONTH($H39)+$G39*5,1),BB$3=DATE(YEAR($H39),MONTH($H39)+$G39*6,1),BB$3=DATE(YEAR($H39),MONTH($H39)+$G39*7,1),BB$3=DATE(YEAR($H39),MONTH($H39)+$G39*8,1),BB$3=DATE(YEAR($H39),MONTH($H39)+$G39*9,1),BB$3=DATE(YEAR($H39),MONTH($H39)+$G39*10,1)),$F39*тех!BP$10*тех!BP$6,)</f>
        <v>0</v>
      </c>
      <c r="BC39" s="64">
        <f>IF(OR(BC$3=DATE(YEAR($H39),MONTH($H39)+$G39,1),BC$3=DATE(YEAR($H39),MONTH($H39)+$G39*2,1),BC$3=DATE(YEAR($H39),MONTH($H39)+$G39*3,1),BC$3=DATE(YEAR($H39),MONTH($H39)+$G39*4,1),BC$3=DATE(YEAR($H39),MONTH($H39)+$G39*5,1),BC$3=DATE(YEAR($H39),MONTH($H39)+$G39*6,1),BC$3=DATE(YEAR($H39),MONTH($H39)+$G39*7,1),BC$3=DATE(YEAR($H39),MONTH($H39)+$G39*8,1),BC$3=DATE(YEAR($H39),MONTH($H39)+$G39*9,1),BC$3=DATE(YEAR($H39),MONTH($H39)+$G39*10,1)),$F39*тех!BQ$10*тех!BQ$6,)</f>
        <v>0</v>
      </c>
      <c r="BD39" s="64">
        <f>IF(OR(BD$3=DATE(YEAR($H39),MONTH($H39)+$G39,1),BD$3=DATE(YEAR($H39),MONTH($H39)+$G39*2,1),BD$3=DATE(YEAR($H39),MONTH($H39)+$G39*3,1),BD$3=DATE(YEAR($H39),MONTH($H39)+$G39*4,1),BD$3=DATE(YEAR($H39),MONTH($H39)+$G39*5,1),BD$3=DATE(YEAR($H39),MONTH($H39)+$G39*6,1),BD$3=DATE(YEAR($H39),MONTH($H39)+$G39*7,1),BD$3=DATE(YEAR($H39),MONTH($H39)+$G39*8,1),BD$3=DATE(YEAR($H39),MONTH($H39)+$G39*9,1),BD$3=DATE(YEAR($H39),MONTH($H39)+$G39*10,1)),$F39*тех!BR$10*тех!BR$6,)</f>
        <v>0</v>
      </c>
      <c r="BE39" s="64">
        <f>IF(OR(BE$3=DATE(YEAR($H39),MONTH($H39)+$G39,1),BE$3=DATE(YEAR($H39),MONTH($H39)+$G39*2,1),BE$3=DATE(YEAR($H39),MONTH($H39)+$G39*3,1),BE$3=DATE(YEAR($H39),MONTH($H39)+$G39*4,1),BE$3=DATE(YEAR($H39),MONTH($H39)+$G39*5,1),BE$3=DATE(YEAR($H39),MONTH($H39)+$G39*6,1),BE$3=DATE(YEAR($H39),MONTH($H39)+$G39*7,1),BE$3=DATE(YEAR($H39),MONTH($H39)+$G39*8,1),BE$3=DATE(YEAR($H39),MONTH($H39)+$G39*9,1),BE$3=DATE(YEAR($H39),MONTH($H39)+$G39*10,1)),$F39*тех!BS$10*тех!BS$6,)</f>
        <v>0</v>
      </c>
      <c r="BF39" s="64">
        <f>IF(OR(BF$3=DATE(YEAR($H39),MONTH($H39)+$G39,1),BF$3=DATE(YEAR($H39),MONTH($H39)+$G39*2,1),BF$3=DATE(YEAR($H39),MONTH($H39)+$G39*3,1),BF$3=DATE(YEAR($H39),MONTH($H39)+$G39*4,1),BF$3=DATE(YEAR($H39),MONTH($H39)+$G39*5,1),BF$3=DATE(YEAR($H39),MONTH($H39)+$G39*6,1),BF$3=DATE(YEAR($H39),MONTH($H39)+$G39*7,1),BF$3=DATE(YEAR($H39),MONTH($H39)+$G39*8,1),BF$3=DATE(YEAR($H39),MONTH($H39)+$G39*9,1),BF$3=DATE(YEAR($H39),MONTH($H39)+$G39*10,1)),$F39*тех!BT$10*тех!BT$6,)</f>
        <v>0</v>
      </c>
      <c r="BG39" s="64">
        <f>IF(OR(BG$3=DATE(YEAR($H39),MONTH($H39)+$G39,1),BG$3=DATE(YEAR($H39),MONTH($H39)+$G39*2,1),BG$3=DATE(YEAR($H39),MONTH($H39)+$G39*3,1),BG$3=DATE(YEAR($H39),MONTH($H39)+$G39*4,1),BG$3=DATE(YEAR($H39),MONTH($H39)+$G39*5,1),BG$3=DATE(YEAR($H39),MONTH($H39)+$G39*6,1),BG$3=DATE(YEAR($H39),MONTH($H39)+$G39*7,1),BG$3=DATE(YEAR($H39),MONTH($H39)+$G39*8,1),BG$3=DATE(YEAR($H39),MONTH($H39)+$G39*9,1),BG$3=DATE(YEAR($H39),MONTH($H39)+$G39*10,1)),$F39*тех!BU$10*тех!BU$6,)</f>
        <v>0</v>
      </c>
      <c r="BH39" s="64">
        <f>IF(OR(BH$3=DATE(YEAR($H39),MONTH($H39)+$G39,1),BH$3=DATE(YEAR($H39),MONTH($H39)+$G39*2,1),BH$3=DATE(YEAR($H39),MONTH($H39)+$G39*3,1),BH$3=DATE(YEAR($H39),MONTH($H39)+$G39*4,1),BH$3=DATE(YEAR($H39),MONTH($H39)+$G39*5,1),BH$3=DATE(YEAR($H39),MONTH($H39)+$G39*6,1),BH$3=DATE(YEAR($H39),MONTH($H39)+$G39*7,1),BH$3=DATE(YEAR($H39),MONTH($H39)+$G39*8,1),BH$3=DATE(YEAR($H39),MONTH($H39)+$G39*9,1),BH$3=DATE(YEAR($H39),MONTH($H39)+$G39*10,1)),$F39*тех!BV$10*тех!BV$6,)</f>
        <v>0</v>
      </c>
      <c r="BI39" s="64">
        <f>IF(OR(BI$3=DATE(YEAR($H39),MONTH($H39)+$G39,1),BI$3=DATE(YEAR($H39),MONTH($H39)+$G39*2,1),BI$3=DATE(YEAR($H39),MONTH($H39)+$G39*3,1),BI$3=DATE(YEAR($H39),MONTH($H39)+$G39*4,1),BI$3=DATE(YEAR($H39),MONTH($H39)+$G39*5,1),BI$3=DATE(YEAR($H39),MONTH($H39)+$G39*6,1),BI$3=DATE(YEAR($H39),MONTH($H39)+$G39*7,1),BI$3=DATE(YEAR($H39),MONTH($H39)+$G39*8,1),BI$3=DATE(YEAR($H39),MONTH($H39)+$G39*9,1),BI$3=DATE(YEAR($H39),MONTH($H39)+$G39*10,1)),$F39*тех!BW$10*тех!BW$6,)</f>
        <v>0</v>
      </c>
      <c r="BJ39" s="64">
        <f>IF(OR(BJ$3=DATE(YEAR($H39),MONTH($H39)+$G39,1),BJ$3=DATE(YEAR($H39),MONTH($H39)+$G39*2,1),BJ$3=DATE(YEAR($H39),MONTH($H39)+$G39*3,1),BJ$3=DATE(YEAR($H39),MONTH($H39)+$G39*4,1),BJ$3=DATE(YEAR($H39),MONTH($H39)+$G39*5,1),BJ$3=DATE(YEAR($H39),MONTH($H39)+$G39*6,1),BJ$3=DATE(YEAR($H39),MONTH($H39)+$G39*7,1),BJ$3=DATE(YEAR($H39),MONTH($H39)+$G39*8,1),BJ$3=DATE(YEAR($H39),MONTH($H39)+$G39*9,1),BJ$3=DATE(YEAR($H39),MONTH($H39)+$G39*10,1)),$F39*тех!BX$10*тех!BX$6,)</f>
        <v>0</v>
      </c>
      <c r="BK39" s="64">
        <f>IF(OR(BK$3=DATE(YEAR($H39),MONTH($H39)+$G39,1),BK$3=DATE(YEAR($H39),MONTH($H39)+$G39*2,1),BK$3=DATE(YEAR($H39),MONTH($H39)+$G39*3,1),BK$3=DATE(YEAR($H39),MONTH($H39)+$G39*4,1),BK$3=DATE(YEAR($H39),MONTH($H39)+$G39*5,1),BK$3=DATE(YEAR($H39),MONTH($H39)+$G39*6,1),BK$3=DATE(YEAR($H39),MONTH($H39)+$G39*7,1),BK$3=DATE(YEAR($H39),MONTH($H39)+$G39*8,1),BK$3=DATE(YEAR($H39),MONTH($H39)+$G39*9,1),BK$3=DATE(YEAR($H39),MONTH($H39)+$G39*10,1)),$F39*тех!BY$10*тех!BY$6,)</f>
        <v>0</v>
      </c>
      <c r="BL39" s="64">
        <f>IF(OR(BL$3=DATE(YEAR($H39),MONTH($H39)+$G39,1),BL$3=DATE(YEAR($H39),MONTH($H39)+$G39*2,1),BL$3=DATE(YEAR($H39),MONTH($H39)+$G39*3,1),BL$3=DATE(YEAR($H39),MONTH($H39)+$G39*4,1),BL$3=DATE(YEAR($H39),MONTH($H39)+$G39*5,1),BL$3=DATE(YEAR($H39),MONTH($H39)+$G39*6,1),BL$3=DATE(YEAR($H39),MONTH($H39)+$G39*7,1),BL$3=DATE(YEAR($H39),MONTH($H39)+$G39*8,1),BL$3=DATE(YEAR($H39),MONTH($H39)+$G39*9,1),BL$3=DATE(YEAR($H39),MONTH($H39)+$G39*10,1)),$F39*тех!BZ$10*тех!BZ$6,)</f>
        <v>0</v>
      </c>
      <c r="BM39" s="64">
        <f>IF(OR(BM$3=DATE(YEAR($H39),MONTH($H39)+$G39,1),BM$3=DATE(YEAR($H39),MONTH($H39)+$G39*2,1),BM$3=DATE(YEAR($H39),MONTH($H39)+$G39*3,1),BM$3=DATE(YEAR($H39),MONTH($H39)+$G39*4,1),BM$3=DATE(YEAR($H39),MONTH($H39)+$G39*5,1),BM$3=DATE(YEAR($H39),MONTH($H39)+$G39*6,1),BM$3=DATE(YEAR($H39),MONTH($H39)+$G39*7,1),BM$3=DATE(YEAR($H39),MONTH($H39)+$G39*8,1),BM$3=DATE(YEAR($H39),MONTH($H39)+$G39*9,1),BM$3=DATE(YEAR($H39),MONTH($H39)+$G39*10,1)),$F39*тех!CA$10*тех!CA$6,)</f>
        <v>0</v>
      </c>
      <c r="BN39" s="64">
        <f>IF(OR(BN$3=DATE(YEAR($H39),MONTH($H39)+$G39,1),BN$3=DATE(YEAR($H39),MONTH($H39)+$G39*2,1),BN$3=DATE(YEAR($H39),MONTH($H39)+$G39*3,1),BN$3=DATE(YEAR($H39),MONTH($H39)+$G39*4,1),BN$3=DATE(YEAR($H39),MONTH($H39)+$G39*5,1),BN$3=DATE(YEAR($H39),MONTH($H39)+$G39*6,1),BN$3=DATE(YEAR($H39),MONTH($H39)+$G39*7,1),BN$3=DATE(YEAR($H39),MONTH($H39)+$G39*8,1),BN$3=DATE(YEAR($H39),MONTH($H39)+$G39*9,1),BN$3=DATE(YEAR($H39),MONTH($H39)+$G39*10,1)),$F39*тех!CB$10*тех!CB$6,)</f>
        <v>0</v>
      </c>
      <c r="BO39" s="64">
        <f>IF(OR(BO$3=DATE(YEAR($H39),MONTH($H39)+$G39,1),BO$3=DATE(YEAR($H39),MONTH($H39)+$G39*2,1),BO$3=DATE(YEAR($H39),MONTH($H39)+$G39*3,1),BO$3=DATE(YEAR($H39),MONTH($H39)+$G39*4,1),BO$3=DATE(YEAR($H39),MONTH($H39)+$G39*5,1),BO$3=DATE(YEAR($H39),MONTH($H39)+$G39*6,1),BO$3=DATE(YEAR($H39),MONTH($H39)+$G39*7,1),BO$3=DATE(YEAR($H39),MONTH($H39)+$G39*8,1),BO$3=DATE(YEAR($H39),MONTH($H39)+$G39*9,1),BO$3=DATE(YEAR($H39),MONTH($H39)+$G39*10,1)),$F39*тех!CC$10*тех!CC$6,)</f>
        <v>0</v>
      </c>
      <c r="BP39" s="64">
        <f>IF(OR(BP$3=DATE(YEAR($H39),MONTH($H39)+$G39,1),BP$3=DATE(YEAR($H39),MONTH($H39)+$G39*2,1),BP$3=DATE(YEAR($H39),MONTH($H39)+$G39*3,1),BP$3=DATE(YEAR($H39),MONTH($H39)+$G39*4,1),BP$3=DATE(YEAR($H39),MONTH($H39)+$G39*5,1),BP$3=DATE(YEAR($H39),MONTH($H39)+$G39*6,1),BP$3=DATE(YEAR($H39),MONTH($H39)+$G39*7,1),BP$3=DATE(YEAR($H39),MONTH($H39)+$G39*8,1),BP$3=DATE(YEAR($H39),MONTH($H39)+$G39*9,1),BP$3=DATE(YEAR($H39),MONTH($H39)+$G39*10,1)),$F39*тех!CD$10*тех!CD$6,)</f>
        <v>0</v>
      </c>
      <c r="BQ39" s="64">
        <f>IF(OR(BQ$3=DATE(YEAR($H39),MONTH($H39)+$G39,1),BQ$3=DATE(YEAR($H39),MONTH($H39)+$G39*2,1),BQ$3=DATE(YEAR($H39),MONTH($H39)+$G39*3,1),BQ$3=DATE(YEAR($H39),MONTH($H39)+$G39*4,1),BQ$3=DATE(YEAR($H39),MONTH($H39)+$G39*5,1),BQ$3=DATE(YEAR($H39),MONTH($H39)+$G39*6,1),BQ$3=DATE(YEAR($H39),MONTH($H39)+$G39*7,1),BQ$3=DATE(YEAR($H39),MONTH($H39)+$G39*8,1),BQ$3=DATE(YEAR($H39),MONTH($H39)+$G39*9,1),BQ$3=DATE(YEAR($H39),MONTH($H39)+$G39*10,1)),$F39*тех!CE$10*тех!CE$6,)</f>
        <v>0</v>
      </c>
    </row>
    <row r="40" spans="2:69">
      <c r="B40" s="3">
        <v>34</v>
      </c>
      <c r="C40" s="19" t="s">
        <v>1278</v>
      </c>
      <c r="D40" s="23">
        <v>453.10353165000009</v>
      </c>
      <c r="E40" s="19"/>
      <c r="F40" s="76">
        <f t="shared" si="1"/>
        <v>0</v>
      </c>
      <c r="G40" s="19">
        <v>12</v>
      </c>
      <c r="H40" s="20">
        <f>Параметры!$C$11</f>
        <v>42370</v>
      </c>
      <c r="J40" s="76">
        <f>IF($H40=J$3,$F40,)*тех!X$6</f>
        <v>0</v>
      </c>
      <c r="K40" s="76">
        <f>IF($H40=K$3,$F40,)*тех!Y$6</f>
        <v>0</v>
      </c>
      <c r="L40" s="76">
        <f>IF($H40=L$3,$F40,)*тех!Z$6</f>
        <v>0</v>
      </c>
      <c r="M40" s="76">
        <f>IF($H40=M$3,$F40,)*тех!AA$6</f>
        <v>0</v>
      </c>
      <c r="N40" s="76">
        <f>IF($H40=N$3,$F40,)*тех!AB$6</f>
        <v>0</v>
      </c>
      <c r="O40" s="76">
        <f>IF($H40=O$3,$F40,)*тех!AC$6</f>
        <v>0</v>
      </c>
      <c r="P40" s="64">
        <f>IF(OR(P$3=DATE(YEAR($H40),MONTH($H40)+$G40,1),P$3=DATE(YEAR($H40),MONTH($H40)+$G40*2,1),P$3=DATE(YEAR($H40),MONTH($H40)+$G40*3,1),P$3=DATE(YEAR($H40),MONTH($H40)+$G40*4,1),P$3=DATE(YEAR($H40),MONTH($H40)+$G40*5,1),P$3=DATE(YEAR($H40),MONTH($H40)+$G40*6,1),P$3=DATE(YEAR($H40),MONTH($H40)+$G40*7,1),P$3=DATE(YEAR($H40),MONTH($H40)+$G40*8,1),P$3=DATE(YEAR($H40),MONTH($H40)+$G40*9,1),P$3=DATE(YEAR($H40),MONTH($H40)+$G40*10,1)),$F40*тех!AD$10*тех!AD$6,)</f>
        <v>0</v>
      </c>
      <c r="Q40" s="64">
        <f>IF(OR(Q$3=DATE(YEAR($H40),MONTH($H40)+$G40,1),Q$3=DATE(YEAR($H40),MONTH($H40)+$G40*2,1),Q$3=DATE(YEAR($H40),MONTH($H40)+$G40*3,1),Q$3=DATE(YEAR($H40),MONTH($H40)+$G40*4,1),Q$3=DATE(YEAR($H40),MONTH($H40)+$G40*5,1),Q$3=DATE(YEAR($H40),MONTH($H40)+$G40*6,1),Q$3=DATE(YEAR($H40),MONTH($H40)+$G40*7,1),Q$3=DATE(YEAR($H40),MONTH($H40)+$G40*8,1),Q$3=DATE(YEAR($H40),MONTH($H40)+$G40*9,1),Q$3=DATE(YEAR($H40),MONTH($H40)+$G40*10,1)),$F40*тех!AE$10*тех!AE$6,)</f>
        <v>0</v>
      </c>
      <c r="R40" s="64">
        <f>IF(OR(R$3=DATE(YEAR($H40),MONTH($H40)+$G40,1),R$3=DATE(YEAR($H40),MONTH($H40)+$G40*2,1),R$3=DATE(YEAR($H40),MONTH($H40)+$G40*3,1),R$3=DATE(YEAR($H40),MONTH($H40)+$G40*4,1),R$3=DATE(YEAR($H40),MONTH($H40)+$G40*5,1),R$3=DATE(YEAR($H40),MONTH($H40)+$G40*6,1),R$3=DATE(YEAR($H40),MONTH($H40)+$G40*7,1),R$3=DATE(YEAR($H40),MONTH($H40)+$G40*8,1),R$3=DATE(YEAR($H40),MONTH($H40)+$G40*9,1),R$3=DATE(YEAR($H40),MONTH($H40)+$G40*10,1)),$F40*тех!AF$10*тех!AF$6,)</f>
        <v>0</v>
      </c>
      <c r="S40" s="64">
        <f>IF(OR(S$3=DATE(YEAR($H40),MONTH($H40)+$G40,1),S$3=DATE(YEAR($H40),MONTH($H40)+$G40*2,1),S$3=DATE(YEAR($H40),MONTH($H40)+$G40*3,1),S$3=DATE(YEAR($H40),MONTH($H40)+$G40*4,1),S$3=DATE(YEAR($H40),MONTH($H40)+$G40*5,1),S$3=DATE(YEAR($H40),MONTH($H40)+$G40*6,1),S$3=DATE(YEAR($H40),MONTH($H40)+$G40*7,1),S$3=DATE(YEAR($H40),MONTH($H40)+$G40*8,1),S$3=DATE(YEAR($H40),MONTH($H40)+$G40*9,1),S$3=DATE(YEAR($H40),MONTH($H40)+$G40*10,1)),$F40*тех!AG$10*тех!AG$6,)</f>
        <v>0</v>
      </c>
      <c r="T40" s="64">
        <f>IF(OR(T$3=DATE(YEAR($H40),MONTH($H40)+$G40,1),T$3=DATE(YEAR($H40),MONTH($H40)+$G40*2,1),T$3=DATE(YEAR($H40),MONTH($H40)+$G40*3,1),T$3=DATE(YEAR($H40),MONTH($H40)+$G40*4,1),T$3=DATE(YEAR($H40),MONTH($H40)+$G40*5,1),T$3=DATE(YEAR($H40),MONTH($H40)+$G40*6,1),T$3=DATE(YEAR($H40),MONTH($H40)+$G40*7,1),T$3=DATE(YEAR($H40),MONTH($H40)+$G40*8,1),T$3=DATE(YEAR($H40),MONTH($H40)+$G40*9,1),T$3=DATE(YEAR($H40),MONTH($H40)+$G40*10,1)),$F40*тех!AH$10*тех!AH$6,)</f>
        <v>0</v>
      </c>
      <c r="U40" s="64">
        <f>IF(OR(U$3=DATE(YEAR($H40),MONTH($H40)+$G40,1),U$3=DATE(YEAR($H40),MONTH($H40)+$G40*2,1),U$3=DATE(YEAR($H40),MONTH($H40)+$G40*3,1),U$3=DATE(YEAR($H40),MONTH($H40)+$G40*4,1),U$3=DATE(YEAR($H40),MONTH($H40)+$G40*5,1),U$3=DATE(YEAR($H40),MONTH($H40)+$G40*6,1),U$3=DATE(YEAR($H40),MONTH($H40)+$G40*7,1),U$3=DATE(YEAR($H40),MONTH($H40)+$G40*8,1),U$3=DATE(YEAR($H40),MONTH($H40)+$G40*9,1),U$3=DATE(YEAR($H40),MONTH($H40)+$G40*10,1)),$F40*тех!AI$10*тех!AI$6,)</f>
        <v>0</v>
      </c>
      <c r="V40" s="64">
        <f>IF(OR(V$3=DATE(YEAR($H40),MONTH($H40)+$G40,1),V$3=DATE(YEAR($H40),MONTH($H40)+$G40*2,1),V$3=DATE(YEAR($H40),MONTH($H40)+$G40*3,1),V$3=DATE(YEAR($H40),MONTH($H40)+$G40*4,1),V$3=DATE(YEAR($H40),MONTH($H40)+$G40*5,1),V$3=DATE(YEAR($H40),MONTH($H40)+$G40*6,1),V$3=DATE(YEAR($H40),MONTH($H40)+$G40*7,1),V$3=DATE(YEAR($H40),MONTH($H40)+$G40*8,1),V$3=DATE(YEAR($H40),MONTH($H40)+$G40*9,1),V$3=DATE(YEAR($H40),MONTH($H40)+$G40*10,1)),$F40*тех!AJ$10*тех!AJ$6,)</f>
        <v>0</v>
      </c>
      <c r="W40" s="64">
        <f>IF(OR(W$3=DATE(YEAR($H40),MONTH($H40)+$G40,1),W$3=DATE(YEAR($H40),MONTH($H40)+$G40*2,1),W$3=DATE(YEAR($H40),MONTH($H40)+$G40*3,1),W$3=DATE(YEAR($H40),MONTH($H40)+$G40*4,1),W$3=DATE(YEAR($H40),MONTH($H40)+$G40*5,1),W$3=DATE(YEAR($H40),MONTH($H40)+$G40*6,1),W$3=DATE(YEAR($H40),MONTH($H40)+$G40*7,1),W$3=DATE(YEAR($H40),MONTH($H40)+$G40*8,1),W$3=DATE(YEAR($H40),MONTH($H40)+$G40*9,1),W$3=DATE(YEAR($H40),MONTH($H40)+$G40*10,1)),$F40*тех!AK$10*тех!AK$6,)</f>
        <v>0</v>
      </c>
      <c r="X40" s="64">
        <f>IF(OR(X$3=DATE(YEAR($H40),MONTH($H40)+$G40,1),X$3=DATE(YEAR($H40),MONTH($H40)+$G40*2,1),X$3=DATE(YEAR($H40),MONTH($H40)+$G40*3,1),X$3=DATE(YEAR($H40),MONTH($H40)+$G40*4,1),X$3=DATE(YEAR($H40),MONTH($H40)+$G40*5,1),X$3=DATE(YEAR($H40),MONTH($H40)+$G40*6,1),X$3=DATE(YEAR($H40),MONTH($H40)+$G40*7,1),X$3=DATE(YEAR($H40),MONTH($H40)+$G40*8,1),X$3=DATE(YEAR($H40),MONTH($H40)+$G40*9,1),X$3=DATE(YEAR($H40),MONTH($H40)+$G40*10,1)),$F40*тех!AL$10*тех!AL$6,)</f>
        <v>0</v>
      </c>
      <c r="Y40" s="64">
        <f>IF(OR(Y$3=DATE(YEAR($H40),MONTH($H40)+$G40,1),Y$3=DATE(YEAR($H40),MONTH($H40)+$G40*2,1),Y$3=DATE(YEAR($H40),MONTH($H40)+$G40*3,1),Y$3=DATE(YEAR($H40),MONTH($H40)+$G40*4,1),Y$3=DATE(YEAR($H40),MONTH($H40)+$G40*5,1),Y$3=DATE(YEAR($H40),MONTH($H40)+$G40*6,1),Y$3=DATE(YEAR($H40),MONTH($H40)+$G40*7,1),Y$3=DATE(YEAR($H40),MONTH($H40)+$G40*8,1),Y$3=DATE(YEAR($H40),MONTH($H40)+$G40*9,1),Y$3=DATE(YEAR($H40),MONTH($H40)+$G40*10,1)),$F40*тех!AM$10*тех!AM$6,)</f>
        <v>0</v>
      </c>
      <c r="Z40" s="64">
        <f>IF(OR(Z$3=DATE(YEAR($H40),MONTH($H40)+$G40,1),Z$3=DATE(YEAR($H40),MONTH($H40)+$G40*2,1),Z$3=DATE(YEAR($H40),MONTH($H40)+$G40*3,1),Z$3=DATE(YEAR($H40),MONTH($H40)+$G40*4,1),Z$3=DATE(YEAR($H40),MONTH($H40)+$G40*5,1),Z$3=DATE(YEAR($H40),MONTH($H40)+$G40*6,1),Z$3=DATE(YEAR($H40),MONTH($H40)+$G40*7,1),Z$3=DATE(YEAR($H40),MONTH($H40)+$G40*8,1),Z$3=DATE(YEAR($H40),MONTH($H40)+$G40*9,1),Z$3=DATE(YEAR($H40),MONTH($H40)+$G40*10,1)),$F40*тех!AN$10*тех!AN$6,)</f>
        <v>0</v>
      </c>
      <c r="AA40" s="64">
        <f>IF(OR(AA$3=DATE(YEAR($H40),MONTH($H40)+$G40,1),AA$3=DATE(YEAR($H40),MONTH($H40)+$G40*2,1),AA$3=DATE(YEAR($H40),MONTH($H40)+$G40*3,1),AA$3=DATE(YEAR($H40),MONTH($H40)+$G40*4,1),AA$3=DATE(YEAR($H40),MONTH($H40)+$G40*5,1),AA$3=DATE(YEAR($H40),MONTH($H40)+$G40*6,1),AA$3=DATE(YEAR($H40),MONTH($H40)+$G40*7,1),AA$3=DATE(YEAR($H40),MONTH($H40)+$G40*8,1),AA$3=DATE(YEAR($H40),MONTH($H40)+$G40*9,1),AA$3=DATE(YEAR($H40),MONTH($H40)+$G40*10,1)),$F40*тех!AO$10*тех!AO$6,)</f>
        <v>0</v>
      </c>
      <c r="AB40" s="64">
        <f>IF(OR(AB$3=DATE(YEAR($H40),MONTH($H40)+$G40,1),AB$3=DATE(YEAR($H40),MONTH($H40)+$G40*2,1),AB$3=DATE(YEAR($H40),MONTH($H40)+$G40*3,1),AB$3=DATE(YEAR($H40),MONTH($H40)+$G40*4,1),AB$3=DATE(YEAR($H40),MONTH($H40)+$G40*5,1),AB$3=DATE(YEAR($H40),MONTH($H40)+$G40*6,1),AB$3=DATE(YEAR($H40),MONTH($H40)+$G40*7,1),AB$3=DATE(YEAR($H40),MONTH($H40)+$G40*8,1),AB$3=DATE(YEAR($H40),MONTH($H40)+$G40*9,1),AB$3=DATE(YEAR($H40),MONTH($H40)+$G40*10,1)),$F40*тех!AP$10*тех!AP$6,)</f>
        <v>0</v>
      </c>
      <c r="AC40" s="64">
        <f>IF(OR(AC$3=DATE(YEAR($H40),MONTH($H40)+$G40,1),AC$3=DATE(YEAR($H40),MONTH($H40)+$G40*2,1),AC$3=DATE(YEAR($H40),MONTH($H40)+$G40*3,1),AC$3=DATE(YEAR($H40),MONTH($H40)+$G40*4,1),AC$3=DATE(YEAR($H40),MONTH($H40)+$G40*5,1),AC$3=DATE(YEAR($H40),MONTH($H40)+$G40*6,1),AC$3=DATE(YEAR($H40),MONTH($H40)+$G40*7,1),AC$3=DATE(YEAR($H40),MONTH($H40)+$G40*8,1),AC$3=DATE(YEAR($H40),MONTH($H40)+$G40*9,1),AC$3=DATE(YEAR($H40),MONTH($H40)+$G40*10,1)),$F40*тех!AQ$10*тех!AQ$6,)</f>
        <v>0</v>
      </c>
      <c r="AD40" s="64">
        <f>IF(OR(AD$3=DATE(YEAR($H40),MONTH($H40)+$G40,1),AD$3=DATE(YEAR($H40),MONTH($H40)+$G40*2,1),AD$3=DATE(YEAR($H40),MONTH($H40)+$G40*3,1),AD$3=DATE(YEAR($H40),MONTH($H40)+$G40*4,1),AD$3=DATE(YEAR($H40),MONTH($H40)+$G40*5,1),AD$3=DATE(YEAR($H40),MONTH($H40)+$G40*6,1),AD$3=DATE(YEAR($H40),MONTH($H40)+$G40*7,1),AD$3=DATE(YEAR($H40),MONTH($H40)+$G40*8,1),AD$3=DATE(YEAR($H40),MONTH($H40)+$G40*9,1),AD$3=DATE(YEAR($H40),MONTH($H40)+$G40*10,1)),$F40*тех!AR$10*тех!AR$6,)</f>
        <v>0</v>
      </c>
      <c r="AE40" s="64">
        <f>IF(OR(AE$3=DATE(YEAR($H40),MONTH($H40)+$G40,1),AE$3=DATE(YEAR($H40),MONTH($H40)+$G40*2,1),AE$3=DATE(YEAR($H40),MONTH($H40)+$G40*3,1),AE$3=DATE(YEAR($H40),MONTH($H40)+$G40*4,1),AE$3=DATE(YEAR($H40),MONTH($H40)+$G40*5,1),AE$3=DATE(YEAR($H40),MONTH($H40)+$G40*6,1),AE$3=DATE(YEAR($H40),MONTH($H40)+$G40*7,1),AE$3=DATE(YEAR($H40),MONTH($H40)+$G40*8,1),AE$3=DATE(YEAR($H40),MONTH($H40)+$G40*9,1),AE$3=DATE(YEAR($H40),MONTH($H40)+$G40*10,1)),$F40*тех!AS$10*тех!AS$6,)</f>
        <v>0</v>
      </c>
      <c r="AF40" s="64">
        <f>IF(OR(AF$3=DATE(YEAR($H40),MONTH($H40)+$G40,1),AF$3=DATE(YEAR($H40),MONTH($H40)+$G40*2,1),AF$3=DATE(YEAR($H40),MONTH($H40)+$G40*3,1),AF$3=DATE(YEAR($H40),MONTH($H40)+$G40*4,1),AF$3=DATE(YEAR($H40),MONTH($H40)+$G40*5,1),AF$3=DATE(YEAR($H40),MONTH($H40)+$G40*6,1),AF$3=DATE(YEAR($H40),MONTH($H40)+$G40*7,1),AF$3=DATE(YEAR($H40),MONTH($H40)+$G40*8,1),AF$3=DATE(YEAR($H40),MONTH($H40)+$G40*9,1),AF$3=DATE(YEAR($H40),MONTH($H40)+$G40*10,1)),$F40*тех!AT$10*тех!AT$6,)</f>
        <v>0</v>
      </c>
      <c r="AG40" s="64">
        <f>IF(OR(AG$3=DATE(YEAR($H40),MONTH($H40)+$G40,1),AG$3=DATE(YEAR($H40),MONTH($H40)+$G40*2,1),AG$3=DATE(YEAR($H40),MONTH($H40)+$G40*3,1),AG$3=DATE(YEAR($H40),MONTH($H40)+$G40*4,1),AG$3=DATE(YEAR($H40),MONTH($H40)+$G40*5,1),AG$3=DATE(YEAR($H40),MONTH($H40)+$G40*6,1),AG$3=DATE(YEAR($H40),MONTH($H40)+$G40*7,1),AG$3=DATE(YEAR($H40),MONTH($H40)+$G40*8,1),AG$3=DATE(YEAR($H40),MONTH($H40)+$G40*9,1),AG$3=DATE(YEAR($H40),MONTH($H40)+$G40*10,1)),$F40*тех!AU$10*тех!AU$6,)</f>
        <v>0</v>
      </c>
      <c r="AH40" s="64">
        <f>IF(OR(AH$3=DATE(YEAR($H40),MONTH($H40)+$G40,1),AH$3=DATE(YEAR($H40),MONTH($H40)+$G40*2,1),AH$3=DATE(YEAR($H40),MONTH($H40)+$G40*3,1),AH$3=DATE(YEAR($H40),MONTH($H40)+$G40*4,1),AH$3=DATE(YEAR($H40),MONTH($H40)+$G40*5,1),AH$3=DATE(YEAR($H40),MONTH($H40)+$G40*6,1),AH$3=DATE(YEAR($H40),MONTH($H40)+$G40*7,1),AH$3=DATE(YEAR($H40),MONTH($H40)+$G40*8,1),AH$3=DATE(YEAR($H40),MONTH($H40)+$G40*9,1),AH$3=DATE(YEAR($H40),MONTH($H40)+$G40*10,1)),$F40*тех!AV$10*тех!AV$6,)</f>
        <v>0</v>
      </c>
      <c r="AI40" s="64">
        <f>IF(OR(AI$3=DATE(YEAR($H40),MONTH($H40)+$G40,1),AI$3=DATE(YEAR($H40),MONTH($H40)+$G40*2,1),AI$3=DATE(YEAR($H40),MONTH($H40)+$G40*3,1),AI$3=DATE(YEAR($H40),MONTH($H40)+$G40*4,1),AI$3=DATE(YEAR($H40),MONTH($H40)+$G40*5,1),AI$3=DATE(YEAR($H40),MONTH($H40)+$G40*6,1),AI$3=DATE(YEAR($H40),MONTH($H40)+$G40*7,1),AI$3=DATE(YEAR($H40),MONTH($H40)+$G40*8,1),AI$3=DATE(YEAR($H40),MONTH($H40)+$G40*9,1),AI$3=DATE(YEAR($H40),MONTH($H40)+$G40*10,1)),$F40*тех!AW$10*тех!AW$6,)</f>
        <v>0</v>
      </c>
      <c r="AJ40" s="64">
        <f>IF(OR(AJ$3=DATE(YEAR($H40),MONTH($H40)+$G40,1),AJ$3=DATE(YEAR($H40),MONTH($H40)+$G40*2,1),AJ$3=DATE(YEAR($H40),MONTH($H40)+$G40*3,1),AJ$3=DATE(YEAR($H40),MONTH($H40)+$G40*4,1),AJ$3=DATE(YEAR($H40),MONTH($H40)+$G40*5,1),AJ$3=DATE(YEAR($H40),MONTH($H40)+$G40*6,1),AJ$3=DATE(YEAR($H40),MONTH($H40)+$G40*7,1),AJ$3=DATE(YEAR($H40),MONTH($H40)+$G40*8,1),AJ$3=DATE(YEAR($H40),MONTH($H40)+$G40*9,1),AJ$3=DATE(YEAR($H40),MONTH($H40)+$G40*10,1)),$F40*тех!AX$10*тех!AX$6,)</f>
        <v>0</v>
      </c>
      <c r="AK40" s="64">
        <f>IF(OR(AK$3=DATE(YEAR($H40),MONTH($H40)+$G40,1),AK$3=DATE(YEAR($H40),MONTH($H40)+$G40*2,1),AK$3=DATE(YEAR($H40),MONTH($H40)+$G40*3,1),AK$3=DATE(YEAR($H40),MONTH($H40)+$G40*4,1),AK$3=DATE(YEAR($H40),MONTH($H40)+$G40*5,1),AK$3=DATE(YEAR($H40),MONTH($H40)+$G40*6,1),AK$3=DATE(YEAR($H40),MONTH($H40)+$G40*7,1),AK$3=DATE(YEAR($H40),MONTH($H40)+$G40*8,1),AK$3=DATE(YEAR($H40),MONTH($H40)+$G40*9,1),AK$3=DATE(YEAR($H40),MONTH($H40)+$G40*10,1)),$F40*тех!AY$10*тех!AY$6,)</f>
        <v>0</v>
      </c>
      <c r="AL40" s="64">
        <f>IF(OR(AL$3=DATE(YEAR($H40),MONTH($H40)+$G40,1),AL$3=DATE(YEAR($H40),MONTH($H40)+$G40*2,1),AL$3=DATE(YEAR($H40),MONTH($H40)+$G40*3,1),AL$3=DATE(YEAR($H40),MONTH($H40)+$G40*4,1),AL$3=DATE(YEAR($H40),MONTH($H40)+$G40*5,1),AL$3=DATE(YEAR($H40),MONTH($H40)+$G40*6,1),AL$3=DATE(YEAR($H40),MONTH($H40)+$G40*7,1),AL$3=DATE(YEAR($H40),MONTH($H40)+$G40*8,1),AL$3=DATE(YEAR($H40),MONTH($H40)+$G40*9,1),AL$3=DATE(YEAR($H40),MONTH($H40)+$G40*10,1)),$F40*тех!AZ$10*тех!AZ$6,)</f>
        <v>0</v>
      </c>
      <c r="AM40" s="64">
        <f>IF(OR(AM$3=DATE(YEAR($H40),MONTH($H40)+$G40,1),AM$3=DATE(YEAR($H40),MONTH($H40)+$G40*2,1),AM$3=DATE(YEAR($H40),MONTH($H40)+$G40*3,1),AM$3=DATE(YEAR($H40),MONTH($H40)+$G40*4,1),AM$3=DATE(YEAR($H40),MONTH($H40)+$G40*5,1),AM$3=DATE(YEAR($H40),MONTH($H40)+$G40*6,1),AM$3=DATE(YEAR($H40),MONTH($H40)+$G40*7,1),AM$3=DATE(YEAR($H40),MONTH($H40)+$G40*8,1),AM$3=DATE(YEAR($H40),MONTH($H40)+$G40*9,1),AM$3=DATE(YEAR($H40),MONTH($H40)+$G40*10,1)),$F40*тех!BA$10*тех!BA$6,)</f>
        <v>0</v>
      </c>
      <c r="AN40" s="64">
        <f>IF(OR(AN$3=DATE(YEAR($H40),MONTH($H40)+$G40,1),AN$3=DATE(YEAR($H40),MONTH($H40)+$G40*2,1),AN$3=DATE(YEAR($H40),MONTH($H40)+$G40*3,1),AN$3=DATE(YEAR($H40),MONTH($H40)+$G40*4,1),AN$3=DATE(YEAR($H40),MONTH($H40)+$G40*5,1),AN$3=DATE(YEAR($H40),MONTH($H40)+$G40*6,1),AN$3=DATE(YEAR($H40),MONTH($H40)+$G40*7,1),AN$3=DATE(YEAR($H40),MONTH($H40)+$G40*8,1),AN$3=DATE(YEAR($H40),MONTH($H40)+$G40*9,1),AN$3=DATE(YEAR($H40),MONTH($H40)+$G40*10,1)),$F40*тех!BB$10*тех!BB$6,)</f>
        <v>0</v>
      </c>
      <c r="AO40" s="64">
        <f>IF(OR(AO$3=DATE(YEAR($H40),MONTH($H40)+$G40,1),AO$3=DATE(YEAR($H40),MONTH($H40)+$G40*2,1),AO$3=DATE(YEAR($H40),MONTH($H40)+$G40*3,1),AO$3=DATE(YEAR($H40),MONTH($H40)+$G40*4,1),AO$3=DATE(YEAR($H40),MONTH($H40)+$G40*5,1),AO$3=DATE(YEAR($H40),MONTH($H40)+$G40*6,1),AO$3=DATE(YEAR($H40),MONTH($H40)+$G40*7,1),AO$3=DATE(YEAR($H40),MONTH($H40)+$G40*8,1),AO$3=DATE(YEAR($H40),MONTH($H40)+$G40*9,1),AO$3=DATE(YEAR($H40),MONTH($H40)+$G40*10,1)),$F40*тех!BC$10*тех!BC$6,)</f>
        <v>0</v>
      </c>
      <c r="AP40" s="64">
        <f>IF(OR(AP$3=DATE(YEAR($H40),MONTH($H40)+$G40,1),AP$3=DATE(YEAR($H40),MONTH($H40)+$G40*2,1),AP$3=DATE(YEAR($H40),MONTH($H40)+$G40*3,1),AP$3=DATE(YEAR($H40),MONTH($H40)+$G40*4,1),AP$3=DATE(YEAR($H40),MONTH($H40)+$G40*5,1),AP$3=DATE(YEAR($H40),MONTH($H40)+$G40*6,1),AP$3=DATE(YEAR($H40),MONTH($H40)+$G40*7,1),AP$3=DATE(YEAR($H40),MONTH($H40)+$G40*8,1),AP$3=DATE(YEAR($H40),MONTH($H40)+$G40*9,1),AP$3=DATE(YEAR($H40),MONTH($H40)+$G40*10,1)),$F40*тех!BD$10*тех!BD$6,)</f>
        <v>0</v>
      </c>
      <c r="AQ40" s="64">
        <f>IF(OR(AQ$3=DATE(YEAR($H40),MONTH($H40)+$G40,1),AQ$3=DATE(YEAR($H40),MONTH($H40)+$G40*2,1),AQ$3=DATE(YEAR($H40),MONTH($H40)+$G40*3,1),AQ$3=DATE(YEAR($H40),MONTH($H40)+$G40*4,1),AQ$3=DATE(YEAR($H40),MONTH($H40)+$G40*5,1),AQ$3=DATE(YEAR($H40),MONTH($H40)+$G40*6,1),AQ$3=DATE(YEAR($H40),MONTH($H40)+$G40*7,1),AQ$3=DATE(YEAR($H40),MONTH($H40)+$G40*8,1),AQ$3=DATE(YEAR($H40),MONTH($H40)+$G40*9,1),AQ$3=DATE(YEAR($H40),MONTH($H40)+$G40*10,1)),$F40*тех!BE$10*тех!BE$6,)</f>
        <v>0</v>
      </c>
      <c r="AR40" s="64">
        <f>IF(OR(AR$3=DATE(YEAR($H40),MONTH($H40)+$G40,1),AR$3=DATE(YEAR($H40),MONTH($H40)+$G40*2,1),AR$3=DATE(YEAR($H40),MONTH($H40)+$G40*3,1),AR$3=DATE(YEAR($H40),MONTH($H40)+$G40*4,1),AR$3=DATE(YEAR($H40),MONTH($H40)+$G40*5,1),AR$3=DATE(YEAR($H40),MONTH($H40)+$G40*6,1),AR$3=DATE(YEAR($H40),MONTH($H40)+$G40*7,1),AR$3=DATE(YEAR($H40),MONTH($H40)+$G40*8,1),AR$3=DATE(YEAR($H40),MONTH($H40)+$G40*9,1),AR$3=DATE(YEAR($H40),MONTH($H40)+$G40*10,1)),$F40*тех!BF$10*тех!BF$6,)</f>
        <v>0</v>
      </c>
      <c r="AS40" s="64">
        <f>IF(OR(AS$3=DATE(YEAR($H40),MONTH($H40)+$G40,1),AS$3=DATE(YEAR($H40),MONTH($H40)+$G40*2,1),AS$3=DATE(YEAR($H40),MONTH($H40)+$G40*3,1),AS$3=DATE(YEAR($H40),MONTH($H40)+$G40*4,1),AS$3=DATE(YEAR($H40),MONTH($H40)+$G40*5,1),AS$3=DATE(YEAR($H40),MONTH($H40)+$G40*6,1),AS$3=DATE(YEAR($H40),MONTH($H40)+$G40*7,1),AS$3=DATE(YEAR($H40),MONTH($H40)+$G40*8,1),AS$3=DATE(YEAR($H40),MONTH($H40)+$G40*9,1),AS$3=DATE(YEAR($H40),MONTH($H40)+$G40*10,1)),$F40*тех!BG$10*тех!BG$6,)</f>
        <v>0</v>
      </c>
      <c r="AT40" s="64">
        <f>IF(OR(AT$3=DATE(YEAR($H40),MONTH($H40)+$G40,1),AT$3=DATE(YEAR($H40),MONTH($H40)+$G40*2,1),AT$3=DATE(YEAR($H40),MONTH($H40)+$G40*3,1),AT$3=DATE(YEAR($H40),MONTH($H40)+$G40*4,1),AT$3=DATE(YEAR($H40),MONTH($H40)+$G40*5,1),AT$3=DATE(YEAR($H40),MONTH($H40)+$G40*6,1),AT$3=DATE(YEAR($H40),MONTH($H40)+$G40*7,1),AT$3=DATE(YEAR($H40),MONTH($H40)+$G40*8,1),AT$3=DATE(YEAR($H40),MONTH($H40)+$G40*9,1),AT$3=DATE(YEAR($H40),MONTH($H40)+$G40*10,1)),$F40*тех!BH$10*тех!BH$6,)</f>
        <v>0</v>
      </c>
      <c r="AU40" s="64">
        <f>IF(OR(AU$3=DATE(YEAR($H40),MONTH($H40)+$G40,1),AU$3=DATE(YEAR($H40),MONTH($H40)+$G40*2,1),AU$3=DATE(YEAR($H40),MONTH($H40)+$G40*3,1),AU$3=DATE(YEAR($H40),MONTH($H40)+$G40*4,1),AU$3=DATE(YEAR($H40),MONTH($H40)+$G40*5,1),AU$3=DATE(YEAR($H40),MONTH($H40)+$G40*6,1),AU$3=DATE(YEAR($H40),MONTH($H40)+$G40*7,1),AU$3=DATE(YEAR($H40),MONTH($H40)+$G40*8,1),AU$3=DATE(YEAR($H40),MONTH($H40)+$G40*9,1),AU$3=DATE(YEAR($H40),MONTH($H40)+$G40*10,1)),$F40*тех!BI$10*тех!BI$6,)</f>
        <v>0</v>
      </c>
      <c r="AV40" s="64">
        <f>IF(OR(AV$3=DATE(YEAR($H40),MONTH($H40)+$G40,1),AV$3=DATE(YEAR($H40),MONTH($H40)+$G40*2,1),AV$3=DATE(YEAR($H40),MONTH($H40)+$G40*3,1),AV$3=DATE(YEAR($H40),MONTH($H40)+$G40*4,1),AV$3=DATE(YEAR($H40),MONTH($H40)+$G40*5,1),AV$3=DATE(YEAR($H40),MONTH($H40)+$G40*6,1),AV$3=DATE(YEAR($H40),MONTH($H40)+$G40*7,1),AV$3=DATE(YEAR($H40),MONTH($H40)+$G40*8,1),AV$3=DATE(YEAR($H40),MONTH($H40)+$G40*9,1),AV$3=DATE(YEAR($H40),MONTH($H40)+$G40*10,1)),$F40*тех!BJ$10*тех!BJ$6,)</f>
        <v>0</v>
      </c>
      <c r="AW40" s="64">
        <f>IF(OR(AW$3=DATE(YEAR($H40),MONTH($H40)+$G40,1),AW$3=DATE(YEAR($H40),MONTH($H40)+$G40*2,1),AW$3=DATE(YEAR($H40),MONTH($H40)+$G40*3,1),AW$3=DATE(YEAR($H40),MONTH($H40)+$G40*4,1),AW$3=DATE(YEAR($H40),MONTH($H40)+$G40*5,1),AW$3=DATE(YEAR($H40),MONTH($H40)+$G40*6,1),AW$3=DATE(YEAR($H40),MONTH($H40)+$G40*7,1),AW$3=DATE(YEAR($H40),MONTH($H40)+$G40*8,1),AW$3=DATE(YEAR($H40),MONTH($H40)+$G40*9,1),AW$3=DATE(YEAR($H40),MONTH($H40)+$G40*10,1)),$F40*тех!BK$10*тех!BK$6,)</f>
        <v>0</v>
      </c>
      <c r="AX40" s="64">
        <f>IF(OR(AX$3=DATE(YEAR($H40),MONTH($H40)+$G40,1),AX$3=DATE(YEAR($H40),MONTH($H40)+$G40*2,1),AX$3=DATE(YEAR($H40),MONTH($H40)+$G40*3,1),AX$3=DATE(YEAR($H40),MONTH($H40)+$G40*4,1),AX$3=DATE(YEAR($H40),MONTH($H40)+$G40*5,1),AX$3=DATE(YEAR($H40),MONTH($H40)+$G40*6,1),AX$3=DATE(YEAR($H40),MONTH($H40)+$G40*7,1),AX$3=DATE(YEAR($H40),MONTH($H40)+$G40*8,1),AX$3=DATE(YEAR($H40),MONTH($H40)+$G40*9,1),AX$3=DATE(YEAR($H40),MONTH($H40)+$G40*10,1)),$F40*тех!BL$10*тех!BL$6,)</f>
        <v>0</v>
      </c>
      <c r="AY40" s="64">
        <f>IF(OR(AY$3=DATE(YEAR($H40),MONTH($H40)+$G40,1),AY$3=DATE(YEAR($H40),MONTH($H40)+$G40*2,1),AY$3=DATE(YEAR($H40),MONTH($H40)+$G40*3,1),AY$3=DATE(YEAR($H40),MONTH($H40)+$G40*4,1),AY$3=DATE(YEAR($H40),MONTH($H40)+$G40*5,1),AY$3=DATE(YEAR($H40),MONTH($H40)+$G40*6,1),AY$3=DATE(YEAR($H40),MONTH($H40)+$G40*7,1),AY$3=DATE(YEAR($H40),MONTH($H40)+$G40*8,1),AY$3=DATE(YEAR($H40),MONTH($H40)+$G40*9,1),AY$3=DATE(YEAR($H40),MONTH($H40)+$G40*10,1)),$F40*тех!BM$10*тех!BM$6,)</f>
        <v>0</v>
      </c>
      <c r="AZ40" s="64">
        <f>IF(OR(AZ$3=DATE(YEAR($H40),MONTH($H40)+$G40,1),AZ$3=DATE(YEAR($H40),MONTH($H40)+$G40*2,1),AZ$3=DATE(YEAR($H40),MONTH($H40)+$G40*3,1),AZ$3=DATE(YEAR($H40),MONTH($H40)+$G40*4,1),AZ$3=DATE(YEAR($H40),MONTH($H40)+$G40*5,1),AZ$3=DATE(YEAR($H40),MONTH($H40)+$G40*6,1),AZ$3=DATE(YEAR($H40),MONTH($H40)+$G40*7,1),AZ$3=DATE(YEAR($H40),MONTH($H40)+$G40*8,1),AZ$3=DATE(YEAR($H40),MONTH($H40)+$G40*9,1),AZ$3=DATE(YEAR($H40),MONTH($H40)+$G40*10,1)),$F40*тех!BN$10*тех!BN$6,)</f>
        <v>0</v>
      </c>
      <c r="BA40" s="64">
        <f>IF(OR(BA$3=DATE(YEAR($H40),MONTH($H40)+$G40,1),BA$3=DATE(YEAR($H40),MONTH($H40)+$G40*2,1),BA$3=DATE(YEAR($H40),MONTH($H40)+$G40*3,1),BA$3=DATE(YEAR($H40),MONTH($H40)+$G40*4,1),BA$3=DATE(YEAR($H40),MONTH($H40)+$G40*5,1),BA$3=DATE(YEAR($H40),MONTH($H40)+$G40*6,1),BA$3=DATE(YEAR($H40),MONTH($H40)+$G40*7,1),BA$3=DATE(YEAR($H40),MONTH($H40)+$G40*8,1),BA$3=DATE(YEAR($H40),MONTH($H40)+$G40*9,1),BA$3=DATE(YEAR($H40),MONTH($H40)+$G40*10,1)),$F40*тех!BO$10*тех!BO$6,)</f>
        <v>0</v>
      </c>
      <c r="BB40" s="64">
        <f>IF(OR(BB$3=DATE(YEAR($H40),MONTH($H40)+$G40,1),BB$3=DATE(YEAR($H40),MONTH($H40)+$G40*2,1),BB$3=DATE(YEAR($H40),MONTH($H40)+$G40*3,1),BB$3=DATE(YEAR($H40),MONTH($H40)+$G40*4,1),BB$3=DATE(YEAR($H40),MONTH($H40)+$G40*5,1),BB$3=DATE(YEAR($H40),MONTH($H40)+$G40*6,1),BB$3=DATE(YEAR($H40),MONTH($H40)+$G40*7,1),BB$3=DATE(YEAR($H40),MONTH($H40)+$G40*8,1),BB$3=DATE(YEAR($H40),MONTH($H40)+$G40*9,1),BB$3=DATE(YEAR($H40),MONTH($H40)+$G40*10,1)),$F40*тех!BP$10*тех!BP$6,)</f>
        <v>0</v>
      </c>
      <c r="BC40" s="64">
        <f>IF(OR(BC$3=DATE(YEAR($H40),MONTH($H40)+$G40,1),BC$3=DATE(YEAR($H40),MONTH($H40)+$G40*2,1),BC$3=DATE(YEAR($H40),MONTH($H40)+$G40*3,1),BC$3=DATE(YEAR($H40),MONTH($H40)+$G40*4,1),BC$3=DATE(YEAR($H40),MONTH($H40)+$G40*5,1),BC$3=DATE(YEAR($H40),MONTH($H40)+$G40*6,1),BC$3=DATE(YEAR($H40),MONTH($H40)+$G40*7,1),BC$3=DATE(YEAR($H40),MONTH($H40)+$G40*8,1),BC$3=DATE(YEAR($H40),MONTH($H40)+$G40*9,1),BC$3=DATE(YEAR($H40),MONTH($H40)+$G40*10,1)),$F40*тех!BQ$10*тех!BQ$6,)</f>
        <v>0</v>
      </c>
      <c r="BD40" s="64">
        <f>IF(OR(BD$3=DATE(YEAR($H40),MONTH($H40)+$G40,1),BD$3=DATE(YEAR($H40),MONTH($H40)+$G40*2,1),BD$3=DATE(YEAR($H40),MONTH($H40)+$G40*3,1),BD$3=DATE(YEAR($H40),MONTH($H40)+$G40*4,1),BD$3=DATE(YEAR($H40),MONTH($H40)+$G40*5,1),BD$3=DATE(YEAR($H40),MONTH($H40)+$G40*6,1),BD$3=DATE(YEAR($H40),MONTH($H40)+$G40*7,1),BD$3=DATE(YEAR($H40),MONTH($H40)+$G40*8,1),BD$3=DATE(YEAR($H40),MONTH($H40)+$G40*9,1),BD$3=DATE(YEAR($H40),MONTH($H40)+$G40*10,1)),$F40*тех!BR$10*тех!BR$6,)</f>
        <v>0</v>
      </c>
      <c r="BE40" s="64">
        <f>IF(OR(BE$3=DATE(YEAR($H40),MONTH($H40)+$G40,1),BE$3=DATE(YEAR($H40),MONTH($H40)+$G40*2,1),BE$3=DATE(YEAR($H40),MONTH($H40)+$G40*3,1),BE$3=DATE(YEAR($H40),MONTH($H40)+$G40*4,1),BE$3=DATE(YEAR($H40),MONTH($H40)+$G40*5,1),BE$3=DATE(YEAR($H40),MONTH($H40)+$G40*6,1),BE$3=DATE(YEAR($H40),MONTH($H40)+$G40*7,1),BE$3=DATE(YEAR($H40),MONTH($H40)+$G40*8,1),BE$3=DATE(YEAR($H40),MONTH($H40)+$G40*9,1),BE$3=DATE(YEAR($H40),MONTH($H40)+$G40*10,1)),$F40*тех!BS$10*тех!BS$6,)</f>
        <v>0</v>
      </c>
      <c r="BF40" s="64">
        <f>IF(OR(BF$3=DATE(YEAR($H40),MONTH($H40)+$G40,1),BF$3=DATE(YEAR($H40),MONTH($H40)+$G40*2,1),BF$3=DATE(YEAR($H40),MONTH($H40)+$G40*3,1),BF$3=DATE(YEAR($H40),MONTH($H40)+$G40*4,1),BF$3=DATE(YEAR($H40),MONTH($H40)+$G40*5,1),BF$3=DATE(YEAR($H40),MONTH($H40)+$G40*6,1),BF$3=DATE(YEAR($H40),MONTH($H40)+$G40*7,1),BF$3=DATE(YEAR($H40),MONTH($H40)+$G40*8,1),BF$3=DATE(YEAR($H40),MONTH($H40)+$G40*9,1),BF$3=DATE(YEAR($H40),MONTH($H40)+$G40*10,1)),$F40*тех!BT$10*тех!BT$6,)</f>
        <v>0</v>
      </c>
      <c r="BG40" s="64">
        <f>IF(OR(BG$3=DATE(YEAR($H40),MONTH($H40)+$G40,1),BG$3=DATE(YEAR($H40),MONTH($H40)+$G40*2,1),BG$3=DATE(YEAR($H40),MONTH($H40)+$G40*3,1),BG$3=DATE(YEAR($H40),MONTH($H40)+$G40*4,1),BG$3=DATE(YEAR($H40),MONTH($H40)+$G40*5,1),BG$3=DATE(YEAR($H40),MONTH($H40)+$G40*6,1),BG$3=DATE(YEAR($H40),MONTH($H40)+$G40*7,1),BG$3=DATE(YEAR($H40),MONTH($H40)+$G40*8,1),BG$3=DATE(YEAR($H40),MONTH($H40)+$G40*9,1),BG$3=DATE(YEAR($H40),MONTH($H40)+$G40*10,1)),$F40*тех!BU$10*тех!BU$6,)</f>
        <v>0</v>
      </c>
      <c r="BH40" s="64">
        <f>IF(OR(BH$3=DATE(YEAR($H40),MONTH($H40)+$G40,1),BH$3=DATE(YEAR($H40),MONTH($H40)+$G40*2,1),BH$3=DATE(YEAR($H40),MONTH($H40)+$G40*3,1),BH$3=DATE(YEAR($H40),MONTH($H40)+$G40*4,1),BH$3=DATE(YEAR($H40),MONTH($H40)+$G40*5,1),BH$3=DATE(YEAR($H40),MONTH($H40)+$G40*6,1),BH$3=DATE(YEAR($H40),MONTH($H40)+$G40*7,1),BH$3=DATE(YEAR($H40),MONTH($H40)+$G40*8,1),BH$3=DATE(YEAR($H40),MONTH($H40)+$G40*9,1),BH$3=DATE(YEAR($H40),MONTH($H40)+$G40*10,1)),$F40*тех!BV$10*тех!BV$6,)</f>
        <v>0</v>
      </c>
      <c r="BI40" s="64">
        <f>IF(OR(BI$3=DATE(YEAR($H40),MONTH($H40)+$G40,1),BI$3=DATE(YEAR($H40),MONTH($H40)+$G40*2,1),BI$3=DATE(YEAR($H40),MONTH($H40)+$G40*3,1),BI$3=DATE(YEAR($H40),MONTH($H40)+$G40*4,1),BI$3=DATE(YEAR($H40),MONTH($H40)+$G40*5,1),BI$3=DATE(YEAR($H40),MONTH($H40)+$G40*6,1),BI$3=DATE(YEAR($H40),MONTH($H40)+$G40*7,1),BI$3=DATE(YEAR($H40),MONTH($H40)+$G40*8,1),BI$3=DATE(YEAR($H40),MONTH($H40)+$G40*9,1),BI$3=DATE(YEAR($H40),MONTH($H40)+$G40*10,1)),$F40*тех!BW$10*тех!BW$6,)</f>
        <v>0</v>
      </c>
      <c r="BJ40" s="64">
        <f>IF(OR(BJ$3=DATE(YEAR($H40),MONTH($H40)+$G40,1),BJ$3=DATE(YEAR($H40),MONTH($H40)+$G40*2,1),BJ$3=DATE(YEAR($H40),MONTH($H40)+$G40*3,1),BJ$3=DATE(YEAR($H40),MONTH($H40)+$G40*4,1),BJ$3=DATE(YEAR($H40),MONTH($H40)+$G40*5,1),BJ$3=DATE(YEAR($H40),MONTH($H40)+$G40*6,1),BJ$3=DATE(YEAR($H40),MONTH($H40)+$G40*7,1),BJ$3=DATE(YEAR($H40),MONTH($H40)+$G40*8,1),BJ$3=DATE(YEAR($H40),MONTH($H40)+$G40*9,1),BJ$3=DATE(YEAR($H40),MONTH($H40)+$G40*10,1)),$F40*тех!BX$10*тех!BX$6,)</f>
        <v>0</v>
      </c>
      <c r="BK40" s="64">
        <f>IF(OR(BK$3=DATE(YEAR($H40),MONTH($H40)+$G40,1),BK$3=DATE(YEAR($H40),MONTH($H40)+$G40*2,1),BK$3=DATE(YEAR($H40),MONTH($H40)+$G40*3,1),BK$3=DATE(YEAR($H40),MONTH($H40)+$G40*4,1),BK$3=DATE(YEAR($H40),MONTH($H40)+$G40*5,1),BK$3=DATE(YEAR($H40),MONTH($H40)+$G40*6,1),BK$3=DATE(YEAR($H40),MONTH($H40)+$G40*7,1),BK$3=DATE(YEAR($H40),MONTH($H40)+$G40*8,1),BK$3=DATE(YEAR($H40),MONTH($H40)+$G40*9,1),BK$3=DATE(YEAR($H40),MONTH($H40)+$G40*10,1)),$F40*тех!BY$10*тех!BY$6,)</f>
        <v>0</v>
      </c>
      <c r="BL40" s="64">
        <f>IF(OR(BL$3=DATE(YEAR($H40),MONTH($H40)+$G40,1),BL$3=DATE(YEAR($H40),MONTH($H40)+$G40*2,1),BL$3=DATE(YEAR($H40),MONTH($H40)+$G40*3,1),BL$3=DATE(YEAR($H40),MONTH($H40)+$G40*4,1),BL$3=DATE(YEAR($H40),MONTH($H40)+$G40*5,1),BL$3=DATE(YEAR($H40),MONTH($H40)+$G40*6,1),BL$3=DATE(YEAR($H40),MONTH($H40)+$G40*7,1),BL$3=DATE(YEAR($H40),MONTH($H40)+$G40*8,1),BL$3=DATE(YEAR($H40),MONTH($H40)+$G40*9,1),BL$3=DATE(YEAR($H40),MONTH($H40)+$G40*10,1)),$F40*тех!BZ$10*тех!BZ$6,)</f>
        <v>0</v>
      </c>
      <c r="BM40" s="64">
        <f>IF(OR(BM$3=DATE(YEAR($H40),MONTH($H40)+$G40,1),BM$3=DATE(YEAR($H40),MONTH($H40)+$G40*2,1),BM$3=DATE(YEAR($H40),MONTH($H40)+$G40*3,1),BM$3=DATE(YEAR($H40),MONTH($H40)+$G40*4,1),BM$3=DATE(YEAR($H40),MONTH($H40)+$G40*5,1),BM$3=DATE(YEAR($H40),MONTH($H40)+$G40*6,1),BM$3=DATE(YEAR($H40),MONTH($H40)+$G40*7,1),BM$3=DATE(YEAR($H40),MONTH($H40)+$G40*8,1),BM$3=DATE(YEAR($H40),MONTH($H40)+$G40*9,1),BM$3=DATE(YEAR($H40),MONTH($H40)+$G40*10,1)),$F40*тех!CA$10*тех!CA$6,)</f>
        <v>0</v>
      </c>
      <c r="BN40" s="64">
        <f>IF(OR(BN$3=DATE(YEAR($H40),MONTH($H40)+$G40,1),BN$3=DATE(YEAR($H40),MONTH($H40)+$G40*2,1),BN$3=DATE(YEAR($H40),MONTH($H40)+$G40*3,1),BN$3=DATE(YEAR($H40),MONTH($H40)+$G40*4,1),BN$3=DATE(YEAR($H40),MONTH($H40)+$G40*5,1),BN$3=DATE(YEAR($H40),MONTH($H40)+$G40*6,1),BN$3=DATE(YEAR($H40),MONTH($H40)+$G40*7,1),BN$3=DATE(YEAR($H40),MONTH($H40)+$G40*8,1),BN$3=DATE(YEAR($H40),MONTH($H40)+$G40*9,1),BN$3=DATE(YEAR($H40),MONTH($H40)+$G40*10,1)),$F40*тех!CB$10*тех!CB$6,)</f>
        <v>0</v>
      </c>
      <c r="BO40" s="64">
        <f>IF(OR(BO$3=DATE(YEAR($H40),MONTH($H40)+$G40,1),BO$3=DATE(YEAR($H40),MONTH($H40)+$G40*2,1),BO$3=DATE(YEAR($H40),MONTH($H40)+$G40*3,1),BO$3=DATE(YEAR($H40),MONTH($H40)+$G40*4,1),BO$3=DATE(YEAR($H40),MONTH($H40)+$G40*5,1),BO$3=DATE(YEAR($H40),MONTH($H40)+$G40*6,1),BO$3=DATE(YEAR($H40),MONTH($H40)+$G40*7,1),BO$3=DATE(YEAR($H40),MONTH($H40)+$G40*8,1),BO$3=DATE(YEAR($H40),MONTH($H40)+$G40*9,1),BO$3=DATE(YEAR($H40),MONTH($H40)+$G40*10,1)),$F40*тех!CC$10*тех!CC$6,)</f>
        <v>0</v>
      </c>
      <c r="BP40" s="64">
        <f>IF(OR(BP$3=DATE(YEAR($H40),MONTH($H40)+$G40,1),BP$3=DATE(YEAR($H40),MONTH($H40)+$G40*2,1),BP$3=DATE(YEAR($H40),MONTH($H40)+$G40*3,1),BP$3=DATE(YEAR($H40),MONTH($H40)+$G40*4,1),BP$3=DATE(YEAR($H40),MONTH($H40)+$G40*5,1),BP$3=DATE(YEAR($H40),MONTH($H40)+$G40*6,1),BP$3=DATE(YEAR($H40),MONTH($H40)+$G40*7,1),BP$3=DATE(YEAR($H40),MONTH($H40)+$G40*8,1),BP$3=DATE(YEAR($H40),MONTH($H40)+$G40*9,1),BP$3=DATE(YEAR($H40),MONTH($H40)+$G40*10,1)),$F40*тех!CD$10*тех!CD$6,)</f>
        <v>0</v>
      </c>
      <c r="BQ40" s="64">
        <f>IF(OR(BQ$3=DATE(YEAR($H40),MONTH($H40)+$G40,1),BQ$3=DATE(YEAR($H40),MONTH($H40)+$G40*2,1),BQ$3=DATE(YEAR($H40),MONTH($H40)+$G40*3,1),BQ$3=DATE(YEAR($H40),MONTH($H40)+$G40*4,1),BQ$3=DATE(YEAR($H40),MONTH($H40)+$G40*5,1),BQ$3=DATE(YEAR($H40),MONTH($H40)+$G40*6,1),BQ$3=DATE(YEAR($H40),MONTH($H40)+$G40*7,1),BQ$3=DATE(YEAR($H40),MONTH($H40)+$G40*8,1),BQ$3=DATE(YEAR($H40),MONTH($H40)+$G40*9,1),BQ$3=DATE(YEAR($H40),MONTH($H40)+$G40*10,1)),$F40*тех!CE$10*тех!CE$6,)</f>
        <v>0</v>
      </c>
    </row>
    <row r="41" spans="2:69">
      <c r="B41" s="3">
        <v>35</v>
      </c>
      <c r="C41" s="19" t="s">
        <v>1279</v>
      </c>
      <c r="D41" s="23">
        <v>25.868757915000003</v>
      </c>
      <c r="E41" s="19"/>
      <c r="F41" s="76">
        <f t="shared" si="1"/>
        <v>0</v>
      </c>
      <c r="G41" s="19">
        <v>12</v>
      </c>
      <c r="H41" s="20">
        <f>Параметры!$C$11</f>
        <v>42370</v>
      </c>
      <c r="J41" s="76">
        <f>IF($H41=J$3,$F41,)*тех!X$6</f>
        <v>0</v>
      </c>
      <c r="K41" s="76">
        <f>IF($H41=K$3,$F41,)*тех!Y$6</f>
        <v>0</v>
      </c>
      <c r="L41" s="76">
        <f>IF($H41=L$3,$F41,)*тех!Z$6</f>
        <v>0</v>
      </c>
      <c r="M41" s="76">
        <f>IF($H41=M$3,$F41,)*тех!AA$6</f>
        <v>0</v>
      </c>
      <c r="N41" s="76">
        <f>IF($H41=N$3,$F41,)*тех!AB$6</f>
        <v>0</v>
      </c>
      <c r="O41" s="76">
        <f>IF($H41=O$3,$F41,)*тех!AC$6</f>
        <v>0</v>
      </c>
      <c r="P41" s="64">
        <f>IF(OR(P$3=DATE(YEAR($H41),MONTH($H41)+$G41,1),P$3=DATE(YEAR($H41),MONTH($H41)+$G41*2,1),P$3=DATE(YEAR($H41),MONTH($H41)+$G41*3,1),P$3=DATE(YEAR($H41),MONTH($H41)+$G41*4,1),P$3=DATE(YEAR($H41),MONTH($H41)+$G41*5,1),P$3=DATE(YEAR($H41),MONTH($H41)+$G41*6,1),P$3=DATE(YEAR($H41),MONTH($H41)+$G41*7,1),P$3=DATE(YEAR($H41),MONTH($H41)+$G41*8,1),P$3=DATE(YEAR($H41),MONTH($H41)+$G41*9,1),P$3=DATE(YEAR($H41),MONTH($H41)+$G41*10,1)),$F41*тех!AD$10*тех!AD$6,)</f>
        <v>0</v>
      </c>
      <c r="Q41" s="64">
        <f>IF(OR(Q$3=DATE(YEAR($H41),MONTH($H41)+$G41,1),Q$3=DATE(YEAR($H41),MONTH($H41)+$G41*2,1),Q$3=DATE(YEAR($H41),MONTH($H41)+$G41*3,1),Q$3=DATE(YEAR($H41),MONTH($H41)+$G41*4,1),Q$3=DATE(YEAR($H41),MONTH($H41)+$G41*5,1),Q$3=DATE(YEAR($H41),MONTH($H41)+$G41*6,1),Q$3=DATE(YEAR($H41),MONTH($H41)+$G41*7,1),Q$3=DATE(YEAR($H41),MONTH($H41)+$G41*8,1),Q$3=DATE(YEAR($H41),MONTH($H41)+$G41*9,1),Q$3=DATE(YEAR($H41),MONTH($H41)+$G41*10,1)),$F41*тех!AE$10*тех!AE$6,)</f>
        <v>0</v>
      </c>
      <c r="R41" s="64">
        <f>IF(OR(R$3=DATE(YEAR($H41),MONTH($H41)+$G41,1),R$3=DATE(YEAR($H41),MONTH($H41)+$G41*2,1),R$3=DATE(YEAR($H41),MONTH($H41)+$G41*3,1),R$3=DATE(YEAR($H41),MONTH($H41)+$G41*4,1),R$3=DATE(YEAR($H41),MONTH($H41)+$G41*5,1),R$3=DATE(YEAR($H41),MONTH($H41)+$G41*6,1),R$3=DATE(YEAR($H41),MONTH($H41)+$G41*7,1),R$3=DATE(YEAR($H41),MONTH($H41)+$G41*8,1),R$3=DATE(YEAR($H41),MONTH($H41)+$G41*9,1),R$3=DATE(YEAR($H41),MONTH($H41)+$G41*10,1)),$F41*тех!AF$10*тех!AF$6,)</f>
        <v>0</v>
      </c>
      <c r="S41" s="64">
        <f>IF(OR(S$3=DATE(YEAR($H41),MONTH($H41)+$G41,1),S$3=DATE(YEAR($H41),MONTH($H41)+$G41*2,1),S$3=DATE(YEAR($H41),MONTH($H41)+$G41*3,1),S$3=DATE(YEAR($H41),MONTH($H41)+$G41*4,1),S$3=DATE(YEAR($H41),MONTH($H41)+$G41*5,1),S$3=DATE(YEAR($H41),MONTH($H41)+$G41*6,1),S$3=DATE(YEAR($H41),MONTH($H41)+$G41*7,1),S$3=DATE(YEAR($H41),MONTH($H41)+$G41*8,1),S$3=DATE(YEAR($H41),MONTH($H41)+$G41*9,1),S$3=DATE(YEAR($H41),MONTH($H41)+$G41*10,1)),$F41*тех!AG$10*тех!AG$6,)</f>
        <v>0</v>
      </c>
      <c r="T41" s="64">
        <f>IF(OR(T$3=DATE(YEAR($H41),MONTH($H41)+$G41,1),T$3=DATE(YEAR($H41),MONTH($H41)+$G41*2,1),T$3=DATE(YEAR($H41),MONTH($H41)+$G41*3,1),T$3=DATE(YEAR($H41),MONTH($H41)+$G41*4,1),T$3=DATE(YEAR($H41),MONTH($H41)+$G41*5,1),T$3=DATE(YEAR($H41),MONTH($H41)+$G41*6,1),T$3=DATE(YEAR($H41),MONTH($H41)+$G41*7,1),T$3=DATE(YEAR($H41),MONTH($H41)+$G41*8,1),T$3=DATE(YEAR($H41),MONTH($H41)+$G41*9,1),T$3=DATE(YEAR($H41),MONTH($H41)+$G41*10,1)),$F41*тех!AH$10*тех!AH$6,)</f>
        <v>0</v>
      </c>
      <c r="U41" s="64">
        <f>IF(OR(U$3=DATE(YEAR($H41),MONTH($H41)+$G41,1),U$3=DATE(YEAR($H41),MONTH($H41)+$G41*2,1),U$3=DATE(YEAR($H41),MONTH($H41)+$G41*3,1),U$3=DATE(YEAR($H41),MONTH($H41)+$G41*4,1),U$3=DATE(YEAR($H41),MONTH($H41)+$G41*5,1),U$3=DATE(YEAR($H41),MONTH($H41)+$G41*6,1),U$3=DATE(YEAR($H41),MONTH($H41)+$G41*7,1),U$3=DATE(YEAR($H41),MONTH($H41)+$G41*8,1),U$3=DATE(YEAR($H41),MONTH($H41)+$G41*9,1),U$3=DATE(YEAR($H41),MONTH($H41)+$G41*10,1)),$F41*тех!AI$10*тех!AI$6,)</f>
        <v>0</v>
      </c>
      <c r="V41" s="64">
        <f>IF(OR(V$3=DATE(YEAR($H41),MONTH($H41)+$G41,1),V$3=DATE(YEAR($H41),MONTH($H41)+$G41*2,1),V$3=DATE(YEAR($H41),MONTH($H41)+$G41*3,1),V$3=DATE(YEAR($H41),MONTH($H41)+$G41*4,1),V$3=DATE(YEAR($H41),MONTH($H41)+$G41*5,1),V$3=DATE(YEAR($H41),MONTH($H41)+$G41*6,1),V$3=DATE(YEAR($H41),MONTH($H41)+$G41*7,1),V$3=DATE(YEAR($H41),MONTH($H41)+$G41*8,1),V$3=DATE(YEAR($H41),MONTH($H41)+$G41*9,1),V$3=DATE(YEAR($H41),MONTH($H41)+$G41*10,1)),$F41*тех!AJ$10*тех!AJ$6,)</f>
        <v>0</v>
      </c>
      <c r="W41" s="64">
        <f>IF(OR(W$3=DATE(YEAR($H41),MONTH($H41)+$G41,1),W$3=DATE(YEAR($H41),MONTH($H41)+$G41*2,1),W$3=DATE(YEAR($H41),MONTH($H41)+$G41*3,1),W$3=DATE(YEAR($H41),MONTH($H41)+$G41*4,1),W$3=DATE(YEAR($H41),MONTH($H41)+$G41*5,1),W$3=DATE(YEAR($H41),MONTH($H41)+$G41*6,1),W$3=DATE(YEAR($H41),MONTH($H41)+$G41*7,1),W$3=DATE(YEAR($H41),MONTH($H41)+$G41*8,1),W$3=DATE(YEAR($H41),MONTH($H41)+$G41*9,1),W$3=DATE(YEAR($H41),MONTH($H41)+$G41*10,1)),$F41*тех!AK$10*тех!AK$6,)</f>
        <v>0</v>
      </c>
      <c r="X41" s="64">
        <f>IF(OR(X$3=DATE(YEAR($H41),MONTH($H41)+$G41,1),X$3=DATE(YEAR($H41),MONTH($H41)+$G41*2,1),X$3=DATE(YEAR($H41),MONTH($H41)+$G41*3,1),X$3=DATE(YEAR($H41),MONTH($H41)+$G41*4,1),X$3=DATE(YEAR($H41),MONTH($H41)+$G41*5,1),X$3=DATE(YEAR($H41),MONTH($H41)+$G41*6,1),X$3=DATE(YEAR($H41),MONTH($H41)+$G41*7,1),X$3=DATE(YEAR($H41),MONTH($H41)+$G41*8,1),X$3=DATE(YEAR($H41),MONTH($H41)+$G41*9,1),X$3=DATE(YEAR($H41),MONTH($H41)+$G41*10,1)),$F41*тех!AL$10*тех!AL$6,)</f>
        <v>0</v>
      </c>
      <c r="Y41" s="64">
        <f>IF(OR(Y$3=DATE(YEAR($H41),MONTH($H41)+$G41,1),Y$3=DATE(YEAR($H41),MONTH($H41)+$G41*2,1),Y$3=DATE(YEAR($H41),MONTH($H41)+$G41*3,1),Y$3=DATE(YEAR($H41),MONTH($H41)+$G41*4,1),Y$3=DATE(YEAR($H41),MONTH($H41)+$G41*5,1),Y$3=DATE(YEAR($H41),MONTH($H41)+$G41*6,1),Y$3=DATE(YEAR($H41),MONTH($H41)+$G41*7,1),Y$3=DATE(YEAR($H41),MONTH($H41)+$G41*8,1),Y$3=DATE(YEAR($H41),MONTH($H41)+$G41*9,1),Y$3=DATE(YEAR($H41),MONTH($H41)+$G41*10,1)),$F41*тех!AM$10*тех!AM$6,)</f>
        <v>0</v>
      </c>
      <c r="Z41" s="64">
        <f>IF(OR(Z$3=DATE(YEAR($H41),MONTH($H41)+$G41,1),Z$3=DATE(YEAR($H41),MONTH($H41)+$G41*2,1),Z$3=DATE(YEAR($H41),MONTH($H41)+$G41*3,1),Z$3=DATE(YEAR($H41),MONTH($H41)+$G41*4,1),Z$3=DATE(YEAR($H41),MONTH($H41)+$G41*5,1),Z$3=DATE(YEAR($H41),MONTH($H41)+$G41*6,1),Z$3=DATE(YEAR($H41),MONTH($H41)+$G41*7,1),Z$3=DATE(YEAR($H41),MONTH($H41)+$G41*8,1),Z$3=DATE(YEAR($H41),MONTH($H41)+$G41*9,1),Z$3=DATE(YEAR($H41),MONTH($H41)+$G41*10,1)),$F41*тех!AN$10*тех!AN$6,)</f>
        <v>0</v>
      </c>
      <c r="AA41" s="64">
        <f>IF(OR(AA$3=DATE(YEAR($H41),MONTH($H41)+$G41,1),AA$3=DATE(YEAR($H41),MONTH($H41)+$G41*2,1),AA$3=DATE(YEAR($H41),MONTH($H41)+$G41*3,1),AA$3=DATE(YEAR($H41),MONTH($H41)+$G41*4,1),AA$3=DATE(YEAR($H41),MONTH($H41)+$G41*5,1),AA$3=DATE(YEAR($H41),MONTH($H41)+$G41*6,1),AA$3=DATE(YEAR($H41),MONTH($H41)+$G41*7,1),AA$3=DATE(YEAR($H41),MONTH($H41)+$G41*8,1),AA$3=DATE(YEAR($H41),MONTH($H41)+$G41*9,1),AA$3=DATE(YEAR($H41),MONTH($H41)+$G41*10,1)),$F41*тех!AO$10*тех!AO$6,)</f>
        <v>0</v>
      </c>
      <c r="AB41" s="64">
        <f>IF(OR(AB$3=DATE(YEAR($H41),MONTH($H41)+$G41,1),AB$3=DATE(YEAR($H41),MONTH($H41)+$G41*2,1),AB$3=DATE(YEAR($H41),MONTH($H41)+$G41*3,1),AB$3=DATE(YEAR($H41),MONTH($H41)+$G41*4,1),AB$3=DATE(YEAR($H41),MONTH($H41)+$G41*5,1),AB$3=DATE(YEAR($H41),MONTH($H41)+$G41*6,1),AB$3=DATE(YEAR($H41),MONTH($H41)+$G41*7,1),AB$3=DATE(YEAR($H41),MONTH($H41)+$G41*8,1),AB$3=DATE(YEAR($H41),MONTH($H41)+$G41*9,1),AB$3=DATE(YEAR($H41),MONTH($H41)+$G41*10,1)),$F41*тех!AP$10*тех!AP$6,)</f>
        <v>0</v>
      </c>
      <c r="AC41" s="64">
        <f>IF(OR(AC$3=DATE(YEAR($H41),MONTH($H41)+$G41,1),AC$3=DATE(YEAR($H41),MONTH($H41)+$G41*2,1),AC$3=DATE(YEAR($H41),MONTH($H41)+$G41*3,1),AC$3=DATE(YEAR($H41),MONTH($H41)+$G41*4,1),AC$3=DATE(YEAR($H41),MONTH($H41)+$G41*5,1),AC$3=DATE(YEAR($H41),MONTH($H41)+$G41*6,1),AC$3=DATE(YEAR($H41),MONTH($H41)+$G41*7,1),AC$3=DATE(YEAR($H41),MONTH($H41)+$G41*8,1),AC$3=DATE(YEAR($H41),MONTH($H41)+$G41*9,1),AC$3=DATE(YEAR($H41),MONTH($H41)+$G41*10,1)),$F41*тех!AQ$10*тех!AQ$6,)</f>
        <v>0</v>
      </c>
      <c r="AD41" s="64">
        <f>IF(OR(AD$3=DATE(YEAR($H41),MONTH($H41)+$G41,1),AD$3=DATE(YEAR($H41),MONTH($H41)+$G41*2,1),AD$3=DATE(YEAR($H41),MONTH($H41)+$G41*3,1),AD$3=DATE(YEAR($H41),MONTH($H41)+$G41*4,1),AD$3=DATE(YEAR($H41),MONTH($H41)+$G41*5,1),AD$3=DATE(YEAR($H41),MONTH($H41)+$G41*6,1),AD$3=DATE(YEAR($H41),MONTH($H41)+$G41*7,1),AD$3=DATE(YEAR($H41),MONTH($H41)+$G41*8,1),AD$3=DATE(YEAR($H41),MONTH($H41)+$G41*9,1),AD$3=DATE(YEAR($H41),MONTH($H41)+$G41*10,1)),$F41*тех!AR$10*тех!AR$6,)</f>
        <v>0</v>
      </c>
      <c r="AE41" s="64">
        <f>IF(OR(AE$3=DATE(YEAR($H41),MONTH($H41)+$G41,1),AE$3=DATE(YEAR($H41),MONTH($H41)+$G41*2,1),AE$3=DATE(YEAR($H41),MONTH($H41)+$G41*3,1),AE$3=DATE(YEAR($H41),MONTH($H41)+$G41*4,1),AE$3=DATE(YEAR($H41),MONTH($H41)+$G41*5,1),AE$3=DATE(YEAR($H41),MONTH($H41)+$G41*6,1),AE$3=DATE(YEAR($H41),MONTH($H41)+$G41*7,1),AE$3=DATE(YEAR($H41),MONTH($H41)+$G41*8,1),AE$3=DATE(YEAR($H41),MONTH($H41)+$G41*9,1),AE$3=DATE(YEAR($H41),MONTH($H41)+$G41*10,1)),$F41*тех!AS$10*тех!AS$6,)</f>
        <v>0</v>
      </c>
      <c r="AF41" s="64">
        <f>IF(OR(AF$3=DATE(YEAR($H41),MONTH($H41)+$G41,1),AF$3=DATE(YEAR($H41),MONTH($H41)+$G41*2,1),AF$3=DATE(YEAR($H41),MONTH($H41)+$G41*3,1),AF$3=DATE(YEAR($H41),MONTH($H41)+$G41*4,1),AF$3=DATE(YEAR($H41),MONTH($H41)+$G41*5,1),AF$3=DATE(YEAR($H41),MONTH($H41)+$G41*6,1),AF$3=DATE(YEAR($H41),MONTH($H41)+$G41*7,1),AF$3=DATE(YEAR($H41),MONTH($H41)+$G41*8,1),AF$3=DATE(YEAR($H41),MONTH($H41)+$G41*9,1),AF$3=DATE(YEAR($H41),MONTH($H41)+$G41*10,1)),$F41*тех!AT$10*тех!AT$6,)</f>
        <v>0</v>
      </c>
      <c r="AG41" s="64">
        <f>IF(OR(AG$3=DATE(YEAR($H41),MONTH($H41)+$G41,1),AG$3=DATE(YEAR($H41),MONTH($H41)+$G41*2,1),AG$3=DATE(YEAR($H41),MONTH($H41)+$G41*3,1),AG$3=DATE(YEAR($H41),MONTH($H41)+$G41*4,1),AG$3=DATE(YEAR($H41),MONTH($H41)+$G41*5,1),AG$3=DATE(YEAR($H41),MONTH($H41)+$G41*6,1),AG$3=DATE(YEAR($H41),MONTH($H41)+$G41*7,1),AG$3=DATE(YEAR($H41),MONTH($H41)+$G41*8,1),AG$3=DATE(YEAR($H41),MONTH($H41)+$G41*9,1),AG$3=DATE(YEAR($H41),MONTH($H41)+$G41*10,1)),$F41*тех!AU$10*тех!AU$6,)</f>
        <v>0</v>
      </c>
      <c r="AH41" s="64">
        <f>IF(OR(AH$3=DATE(YEAR($H41),MONTH($H41)+$G41,1),AH$3=DATE(YEAR($H41),MONTH($H41)+$G41*2,1),AH$3=DATE(YEAR($H41),MONTH($H41)+$G41*3,1),AH$3=DATE(YEAR($H41),MONTH($H41)+$G41*4,1),AH$3=DATE(YEAR($H41),MONTH($H41)+$G41*5,1),AH$3=DATE(YEAR($H41),MONTH($H41)+$G41*6,1),AH$3=DATE(YEAR($H41),MONTH($H41)+$G41*7,1),AH$3=DATE(YEAR($H41),MONTH($H41)+$G41*8,1),AH$3=DATE(YEAR($H41),MONTH($H41)+$G41*9,1),AH$3=DATE(YEAR($H41),MONTH($H41)+$G41*10,1)),$F41*тех!AV$10*тех!AV$6,)</f>
        <v>0</v>
      </c>
      <c r="AI41" s="64">
        <f>IF(OR(AI$3=DATE(YEAR($H41),MONTH($H41)+$G41,1),AI$3=DATE(YEAR($H41),MONTH($H41)+$G41*2,1),AI$3=DATE(YEAR($H41),MONTH($H41)+$G41*3,1),AI$3=DATE(YEAR($H41),MONTH($H41)+$G41*4,1),AI$3=DATE(YEAR($H41),MONTH($H41)+$G41*5,1),AI$3=DATE(YEAR($H41),MONTH($H41)+$G41*6,1),AI$3=DATE(YEAR($H41),MONTH($H41)+$G41*7,1),AI$3=DATE(YEAR($H41),MONTH($H41)+$G41*8,1),AI$3=DATE(YEAR($H41),MONTH($H41)+$G41*9,1),AI$3=DATE(YEAR($H41),MONTH($H41)+$G41*10,1)),$F41*тех!AW$10*тех!AW$6,)</f>
        <v>0</v>
      </c>
      <c r="AJ41" s="64">
        <f>IF(OR(AJ$3=DATE(YEAR($H41),MONTH($H41)+$G41,1),AJ$3=DATE(YEAR($H41),MONTH($H41)+$G41*2,1),AJ$3=DATE(YEAR($H41),MONTH($H41)+$G41*3,1),AJ$3=DATE(YEAR($H41),MONTH($H41)+$G41*4,1),AJ$3=DATE(YEAR($H41),MONTH($H41)+$G41*5,1),AJ$3=DATE(YEAR($H41),MONTH($H41)+$G41*6,1),AJ$3=DATE(YEAR($H41),MONTH($H41)+$G41*7,1),AJ$3=DATE(YEAR($H41),MONTH($H41)+$G41*8,1),AJ$3=DATE(YEAR($H41),MONTH($H41)+$G41*9,1),AJ$3=DATE(YEAR($H41),MONTH($H41)+$G41*10,1)),$F41*тех!AX$10*тех!AX$6,)</f>
        <v>0</v>
      </c>
      <c r="AK41" s="64">
        <f>IF(OR(AK$3=DATE(YEAR($H41),MONTH($H41)+$G41,1),AK$3=DATE(YEAR($H41),MONTH($H41)+$G41*2,1),AK$3=DATE(YEAR($H41),MONTH($H41)+$G41*3,1),AK$3=DATE(YEAR($H41),MONTH($H41)+$G41*4,1),AK$3=DATE(YEAR($H41),MONTH($H41)+$G41*5,1),AK$3=DATE(YEAR($H41),MONTH($H41)+$G41*6,1),AK$3=DATE(YEAR($H41),MONTH($H41)+$G41*7,1),AK$3=DATE(YEAR($H41),MONTH($H41)+$G41*8,1),AK$3=DATE(YEAR($H41),MONTH($H41)+$G41*9,1),AK$3=DATE(YEAR($H41),MONTH($H41)+$G41*10,1)),$F41*тех!AY$10*тех!AY$6,)</f>
        <v>0</v>
      </c>
      <c r="AL41" s="64">
        <f>IF(OR(AL$3=DATE(YEAR($H41),MONTH($H41)+$G41,1),AL$3=DATE(YEAR($H41),MONTH($H41)+$G41*2,1),AL$3=DATE(YEAR($H41),MONTH($H41)+$G41*3,1),AL$3=DATE(YEAR($H41),MONTH($H41)+$G41*4,1),AL$3=DATE(YEAR($H41),MONTH($H41)+$G41*5,1),AL$3=DATE(YEAR($H41),MONTH($H41)+$G41*6,1),AL$3=DATE(YEAR($H41),MONTH($H41)+$G41*7,1),AL$3=DATE(YEAR($H41),MONTH($H41)+$G41*8,1),AL$3=DATE(YEAR($H41),MONTH($H41)+$G41*9,1),AL$3=DATE(YEAR($H41),MONTH($H41)+$G41*10,1)),$F41*тех!AZ$10*тех!AZ$6,)</f>
        <v>0</v>
      </c>
      <c r="AM41" s="64">
        <f>IF(OR(AM$3=DATE(YEAR($H41),MONTH($H41)+$G41,1),AM$3=DATE(YEAR($H41),MONTH($H41)+$G41*2,1),AM$3=DATE(YEAR($H41),MONTH($H41)+$G41*3,1),AM$3=DATE(YEAR($H41),MONTH($H41)+$G41*4,1),AM$3=DATE(YEAR($H41),MONTH($H41)+$G41*5,1),AM$3=DATE(YEAR($H41),MONTH($H41)+$G41*6,1),AM$3=DATE(YEAR($H41),MONTH($H41)+$G41*7,1),AM$3=DATE(YEAR($H41),MONTH($H41)+$G41*8,1),AM$3=DATE(YEAR($H41),MONTH($H41)+$G41*9,1),AM$3=DATE(YEAR($H41),MONTH($H41)+$G41*10,1)),$F41*тех!BA$10*тех!BA$6,)</f>
        <v>0</v>
      </c>
      <c r="AN41" s="64">
        <f>IF(OR(AN$3=DATE(YEAR($H41),MONTH($H41)+$G41,1),AN$3=DATE(YEAR($H41),MONTH($H41)+$G41*2,1),AN$3=DATE(YEAR($H41),MONTH($H41)+$G41*3,1),AN$3=DATE(YEAR($H41),MONTH($H41)+$G41*4,1),AN$3=DATE(YEAR($H41),MONTH($H41)+$G41*5,1),AN$3=DATE(YEAR($H41),MONTH($H41)+$G41*6,1),AN$3=DATE(YEAR($H41),MONTH($H41)+$G41*7,1),AN$3=DATE(YEAR($H41),MONTH($H41)+$G41*8,1),AN$3=DATE(YEAR($H41),MONTH($H41)+$G41*9,1),AN$3=DATE(YEAR($H41),MONTH($H41)+$G41*10,1)),$F41*тех!BB$10*тех!BB$6,)</f>
        <v>0</v>
      </c>
      <c r="AO41" s="64">
        <f>IF(OR(AO$3=DATE(YEAR($H41),MONTH($H41)+$G41,1),AO$3=DATE(YEAR($H41),MONTH($H41)+$G41*2,1),AO$3=DATE(YEAR($H41),MONTH($H41)+$G41*3,1),AO$3=DATE(YEAR($H41),MONTH($H41)+$G41*4,1),AO$3=DATE(YEAR($H41),MONTH($H41)+$G41*5,1),AO$3=DATE(YEAR($H41),MONTH($H41)+$G41*6,1),AO$3=DATE(YEAR($H41),MONTH($H41)+$G41*7,1),AO$3=DATE(YEAR($H41),MONTH($H41)+$G41*8,1),AO$3=DATE(YEAR($H41),MONTH($H41)+$G41*9,1),AO$3=DATE(YEAR($H41),MONTH($H41)+$G41*10,1)),$F41*тех!BC$10*тех!BC$6,)</f>
        <v>0</v>
      </c>
      <c r="AP41" s="64">
        <f>IF(OR(AP$3=DATE(YEAR($H41),MONTH($H41)+$G41,1),AP$3=DATE(YEAR($H41),MONTH($H41)+$G41*2,1),AP$3=DATE(YEAR($H41),MONTH($H41)+$G41*3,1),AP$3=DATE(YEAR($H41),MONTH($H41)+$G41*4,1),AP$3=DATE(YEAR($H41),MONTH($H41)+$G41*5,1),AP$3=DATE(YEAR($H41),MONTH($H41)+$G41*6,1),AP$3=DATE(YEAR($H41),MONTH($H41)+$G41*7,1),AP$3=DATE(YEAR($H41),MONTH($H41)+$G41*8,1),AP$3=DATE(YEAR($H41),MONTH($H41)+$G41*9,1),AP$3=DATE(YEAR($H41),MONTH($H41)+$G41*10,1)),$F41*тех!BD$10*тех!BD$6,)</f>
        <v>0</v>
      </c>
      <c r="AQ41" s="64">
        <f>IF(OR(AQ$3=DATE(YEAR($H41),MONTH($H41)+$G41,1),AQ$3=DATE(YEAR($H41),MONTH($H41)+$G41*2,1),AQ$3=DATE(YEAR($H41),MONTH($H41)+$G41*3,1),AQ$3=DATE(YEAR($H41),MONTH($H41)+$G41*4,1),AQ$3=DATE(YEAR($H41),MONTH($H41)+$G41*5,1),AQ$3=DATE(YEAR($H41),MONTH($H41)+$G41*6,1),AQ$3=DATE(YEAR($H41),MONTH($H41)+$G41*7,1),AQ$3=DATE(YEAR($H41),MONTH($H41)+$G41*8,1),AQ$3=DATE(YEAR($H41),MONTH($H41)+$G41*9,1),AQ$3=DATE(YEAR($H41),MONTH($H41)+$G41*10,1)),$F41*тех!BE$10*тех!BE$6,)</f>
        <v>0</v>
      </c>
      <c r="AR41" s="64">
        <f>IF(OR(AR$3=DATE(YEAR($H41),MONTH($H41)+$G41,1),AR$3=DATE(YEAR($H41),MONTH($H41)+$G41*2,1),AR$3=DATE(YEAR($H41),MONTH($H41)+$G41*3,1),AR$3=DATE(YEAR($H41),MONTH($H41)+$G41*4,1),AR$3=DATE(YEAR($H41),MONTH($H41)+$G41*5,1),AR$3=DATE(YEAR($H41),MONTH($H41)+$G41*6,1),AR$3=DATE(YEAR($H41),MONTH($H41)+$G41*7,1),AR$3=DATE(YEAR($H41),MONTH($H41)+$G41*8,1),AR$3=DATE(YEAR($H41),MONTH($H41)+$G41*9,1),AR$3=DATE(YEAR($H41),MONTH($H41)+$G41*10,1)),$F41*тех!BF$10*тех!BF$6,)</f>
        <v>0</v>
      </c>
      <c r="AS41" s="64">
        <f>IF(OR(AS$3=DATE(YEAR($H41),MONTH($H41)+$G41,1),AS$3=DATE(YEAR($H41),MONTH($H41)+$G41*2,1),AS$3=DATE(YEAR($H41),MONTH($H41)+$G41*3,1),AS$3=DATE(YEAR($H41),MONTH($H41)+$G41*4,1),AS$3=DATE(YEAR($H41),MONTH($H41)+$G41*5,1),AS$3=DATE(YEAR($H41),MONTH($H41)+$G41*6,1),AS$3=DATE(YEAR($H41),MONTH($H41)+$G41*7,1),AS$3=DATE(YEAR($H41),MONTH($H41)+$G41*8,1),AS$3=DATE(YEAR($H41),MONTH($H41)+$G41*9,1),AS$3=DATE(YEAR($H41),MONTH($H41)+$G41*10,1)),$F41*тех!BG$10*тех!BG$6,)</f>
        <v>0</v>
      </c>
      <c r="AT41" s="64">
        <f>IF(OR(AT$3=DATE(YEAR($H41),MONTH($H41)+$G41,1),AT$3=DATE(YEAR($H41),MONTH($H41)+$G41*2,1),AT$3=DATE(YEAR($H41),MONTH($H41)+$G41*3,1),AT$3=DATE(YEAR($H41),MONTH($H41)+$G41*4,1),AT$3=DATE(YEAR($H41),MONTH($H41)+$G41*5,1),AT$3=DATE(YEAR($H41),MONTH($H41)+$G41*6,1),AT$3=DATE(YEAR($H41),MONTH($H41)+$G41*7,1),AT$3=DATE(YEAR($H41),MONTH($H41)+$G41*8,1),AT$3=DATE(YEAR($H41),MONTH($H41)+$G41*9,1),AT$3=DATE(YEAR($H41),MONTH($H41)+$G41*10,1)),$F41*тех!BH$10*тех!BH$6,)</f>
        <v>0</v>
      </c>
      <c r="AU41" s="64">
        <f>IF(OR(AU$3=DATE(YEAR($H41),MONTH($H41)+$G41,1),AU$3=DATE(YEAR($H41),MONTH($H41)+$G41*2,1),AU$3=DATE(YEAR($H41),MONTH($H41)+$G41*3,1),AU$3=DATE(YEAR($H41),MONTH($H41)+$G41*4,1),AU$3=DATE(YEAR($H41),MONTH($H41)+$G41*5,1),AU$3=DATE(YEAR($H41),MONTH($H41)+$G41*6,1),AU$3=DATE(YEAR($H41),MONTH($H41)+$G41*7,1),AU$3=DATE(YEAR($H41),MONTH($H41)+$G41*8,1),AU$3=DATE(YEAR($H41),MONTH($H41)+$G41*9,1),AU$3=DATE(YEAR($H41),MONTH($H41)+$G41*10,1)),$F41*тех!BI$10*тех!BI$6,)</f>
        <v>0</v>
      </c>
      <c r="AV41" s="64">
        <f>IF(OR(AV$3=DATE(YEAR($H41),MONTH($H41)+$G41,1),AV$3=DATE(YEAR($H41),MONTH($H41)+$G41*2,1),AV$3=DATE(YEAR($H41),MONTH($H41)+$G41*3,1),AV$3=DATE(YEAR($H41),MONTH($H41)+$G41*4,1),AV$3=DATE(YEAR($H41),MONTH($H41)+$G41*5,1),AV$3=DATE(YEAR($H41),MONTH($H41)+$G41*6,1),AV$3=DATE(YEAR($H41),MONTH($H41)+$G41*7,1),AV$3=DATE(YEAR($H41),MONTH($H41)+$G41*8,1),AV$3=DATE(YEAR($H41),MONTH($H41)+$G41*9,1),AV$3=DATE(YEAR($H41),MONTH($H41)+$G41*10,1)),$F41*тех!BJ$10*тех!BJ$6,)</f>
        <v>0</v>
      </c>
      <c r="AW41" s="64">
        <f>IF(OR(AW$3=DATE(YEAR($H41),MONTH($H41)+$G41,1),AW$3=DATE(YEAR($H41),MONTH($H41)+$G41*2,1),AW$3=DATE(YEAR($H41),MONTH($H41)+$G41*3,1),AW$3=DATE(YEAR($H41),MONTH($H41)+$G41*4,1),AW$3=DATE(YEAR($H41),MONTH($H41)+$G41*5,1),AW$3=DATE(YEAR($H41),MONTH($H41)+$G41*6,1),AW$3=DATE(YEAR($H41),MONTH($H41)+$G41*7,1),AW$3=DATE(YEAR($H41),MONTH($H41)+$G41*8,1),AW$3=DATE(YEAR($H41),MONTH($H41)+$G41*9,1),AW$3=DATE(YEAR($H41),MONTH($H41)+$G41*10,1)),$F41*тех!BK$10*тех!BK$6,)</f>
        <v>0</v>
      </c>
      <c r="AX41" s="64">
        <f>IF(OR(AX$3=DATE(YEAR($H41),MONTH($H41)+$G41,1),AX$3=DATE(YEAR($H41),MONTH($H41)+$G41*2,1),AX$3=DATE(YEAR($H41),MONTH($H41)+$G41*3,1),AX$3=DATE(YEAR($H41),MONTH($H41)+$G41*4,1),AX$3=DATE(YEAR($H41),MONTH($H41)+$G41*5,1),AX$3=DATE(YEAR($H41),MONTH($H41)+$G41*6,1),AX$3=DATE(YEAR($H41),MONTH($H41)+$G41*7,1),AX$3=DATE(YEAR($H41),MONTH($H41)+$G41*8,1),AX$3=DATE(YEAR($H41),MONTH($H41)+$G41*9,1),AX$3=DATE(YEAR($H41),MONTH($H41)+$G41*10,1)),$F41*тех!BL$10*тех!BL$6,)</f>
        <v>0</v>
      </c>
      <c r="AY41" s="64">
        <f>IF(OR(AY$3=DATE(YEAR($H41),MONTH($H41)+$G41,1),AY$3=DATE(YEAR($H41),MONTH($H41)+$G41*2,1),AY$3=DATE(YEAR($H41),MONTH($H41)+$G41*3,1),AY$3=DATE(YEAR($H41),MONTH($H41)+$G41*4,1),AY$3=DATE(YEAR($H41),MONTH($H41)+$G41*5,1),AY$3=DATE(YEAR($H41),MONTH($H41)+$G41*6,1),AY$3=DATE(YEAR($H41),MONTH($H41)+$G41*7,1),AY$3=DATE(YEAR($H41),MONTH($H41)+$G41*8,1),AY$3=DATE(YEAR($H41),MONTH($H41)+$G41*9,1),AY$3=DATE(YEAR($H41),MONTH($H41)+$G41*10,1)),$F41*тех!BM$10*тех!BM$6,)</f>
        <v>0</v>
      </c>
      <c r="AZ41" s="64">
        <f>IF(OR(AZ$3=DATE(YEAR($H41),MONTH($H41)+$G41,1),AZ$3=DATE(YEAR($H41),MONTH($H41)+$G41*2,1),AZ$3=DATE(YEAR($H41),MONTH($H41)+$G41*3,1),AZ$3=DATE(YEAR($H41),MONTH($H41)+$G41*4,1),AZ$3=DATE(YEAR($H41),MONTH($H41)+$G41*5,1),AZ$3=DATE(YEAR($H41),MONTH($H41)+$G41*6,1),AZ$3=DATE(YEAR($H41),MONTH($H41)+$G41*7,1),AZ$3=DATE(YEAR($H41),MONTH($H41)+$G41*8,1),AZ$3=DATE(YEAR($H41),MONTH($H41)+$G41*9,1),AZ$3=DATE(YEAR($H41),MONTH($H41)+$G41*10,1)),$F41*тех!BN$10*тех!BN$6,)</f>
        <v>0</v>
      </c>
      <c r="BA41" s="64">
        <f>IF(OR(BA$3=DATE(YEAR($H41),MONTH($H41)+$G41,1),BA$3=DATE(YEAR($H41),MONTH($H41)+$G41*2,1),BA$3=DATE(YEAR($H41),MONTH($H41)+$G41*3,1),BA$3=DATE(YEAR($H41),MONTH($H41)+$G41*4,1),BA$3=DATE(YEAR($H41),MONTH($H41)+$G41*5,1),BA$3=DATE(YEAR($H41),MONTH($H41)+$G41*6,1),BA$3=DATE(YEAR($H41),MONTH($H41)+$G41*7,1),BA$3=DATE(YEAR($H41),MONTH($H41)+$G41*8,1),BA$3=DATE(YEAR($H41),MONTH($H41)+$G41*9,1),BA$3=DATE(YEAR($H41),MONTH($H41)+$G41*10,1)),$F41*тех!BO$10*тех!BO$6,)</f>
        <v>0</v>
      </c>
      <c r="BB41" s="64">
        <f>IF(OR(BB$3=DATE(YEAR($H41),MONTH($H41)+$G41,1),BB$3=DATE(YEAR($H41),MONTH($H41)+$G41*2,1),BB$3=DATE(YEAR($H41),MONTH($H41)+$G41*3,1),BB$3=DATE(YEAR($H41),MONTH($H41)+$G41*4,1),BB$3=DATE(YEAR($H41),MONTH($H41)+$G41*5,1),BB$3=DATE(YEAR($H41),MONTH($H41)+$G41*6,1),BB$3=DATE(YEAR($H41),MONTH($H41)+$G41*7,1),BB$3=DATE(YEAR($H41),MONTH($H41)+$G41*8,1),BB$3=DATE(YEAR($H41),MONTH($H41)+$G41*9,1),BB$3=DATE(YEAR($H41),MONTH($H41)+$G41*10,1)),$F41*тех!BP$10*тех!BP$6,)</f>
        <v>0</v>
      </c>
      <c r="BC41" s="64">
        <f>IF(OR(BC$3=DATE(YEAR($H41),MONTH($H41)+$G41,1),BC$3=DATE(YEAR($H41),MONTH($H41)+$G41*2,1),BC$3=DATE(YEAR($H41),MONTH($H41)+$G41*3,1),BC$3=DATE(YEAR($H41),MONTH($H41)+$G41*4,1),BC$3=DATE(YEAR($H41),MONTH($H41)+$G41*5,1),BC$3=DATE(YEAR($H41),MONTH($H41)+$G41*6,1),BC$3=DATE(YEAR($H41),MONTH($H41)+$G41*7,1),BC$3=DATE(YEAR($H41),MONTH($H41)+$G41*8,1),BC$3=DATE(YEAR($H41),MONTH($H41)+$G41*9,1),BC$3=DATE(YEAR($H41),MONTH($H41)+$G41*10,1)),$F41*тех!BQ$10*тех!BQ$6,)</f>
        <v>0</v>
      </c>
      <c r="BD41" s="64">
        <f>IF(OR(BD$3=DATE(YEAR($H41),MONTH($H41)+$G41,1),BD$3=DATE(YEAR($H41),MONTH($H41)+$G41*2,1),BD$3=DATE(YEAR($H41),MONTH($H41)+$G41*3,1),BD$3=DATE(YEAR($H41),MONTH($H41)+$G41*4,1),BD$3=DATE(YEAR($H41),MONTH($H41)+$G41*5,1),BD$3=DATE(YEAR($H41),MONTH($H41)+$G41*6,1),BD$3=DATE(YEAR($H41),MONTH($H41)+$G41*7,1),BD$3=DATE(YEAR($H41),MONTH($H41)+$G41*8,1),BD$3=DATE(YEAR($H41),MONTH($H41)+$G41*9,1),BD$3=DATE(YEAR($H41),MONTH($H41)+$G41*10,1)),$F41*тех!BR$10*тех!BR$6,)</f>
        <v>0</v>
      </c>
      <c r="BE41" s="64">
        <f>IF(OR(BE$3=DATE(YEAR($H41),MONTH($H41)+$G41,1),BE$3=DATE(YEAR($H41),MONTH($H41)+$G41*2,1),BE$3=DATE(YEAR($H41),MONTH($H41)+$G41*3,1),BE$3=DATE(YEAR($H41),MONTH($H41)+$G41*4,1),BE$3=DATE(YEAR($H41),MONTH($H41)+$G41*5,1),BE$3=DATE(YEAR($H41),MONTH($H41)+$G41*6,1),BE$3=DATE(YEAR($H41),MONTH($H41)+$G41*7,1),BE$3=DATE(YEAR($H41),MONTH($H41)+$G41*8,1),BE$3=DATE(YEAR($H41),MONTH($H41)+$G41*9,1),BE$3=DATE(YEAR($H41),MONTH($H41)+$G41*10,1)),$F41*тех!BS$10*тех!BS$6,)</f>
        <v>0</v>
      </c>
      <c r="BF41" s="64">
        <f>IF(OR(BF$3=DATE(YEAR($H41),MONTH($H41)+$G41,1),BF$3=DATE(YEAR($H41),MONTH($H41)+$G41*2,1),BF$3=DATE(YEAR($H41),MONTH($H41)+$G41*3,1),BF$3=DATE(YEAR($H41),MONTH($H41)+$G41*4,1),BF$3=DATE(YEAR($H41),MONTH($H41)+$G41*5,1),BF$3=DATE(YEAR($H41),MONTH($H41)+$G41*6,1),BF$3=DATE(YEAR($H41),MONTH($H41)+$G41*7,1),BF$3=DATE(YEAR($H41),MONTH($H41)+$G41*8,1),BF$3=DATE(YEAR($H41),MONTH($H41)+$G41*9,1),BF$3=DATE(YEAR($H41),MONTH($H41)+$G41*10,1)),$F41*тех!BT$10*тех!BT$6,)</f>
        <v>0</v>
      </c>
      <c r="BG41" s="64">
        <f>IF(OR(BG$3=DATE(YEAR($H41),MONTH($H41)+$G41,1),BG$3=DATE(YEAR($H41),MONTH($H41)+$G41*2,1),BG$3=DATE(YEAR($H41),MONTH($H41)+$G41*3,1),BG$3=DATE(YEAR($H41),MONTH($H41)+$G41*4,1),BG$3=DATE(YEAR($H41),MONTH($H41)+$G41*5,1),BG$3=DATE(YEAR($H41),MONTH($H41)+$G41*6,1),BG$3=DATE(YEAR($H41),MONTH($H41)+$G41*7,1),BG$3=DATE(YEAR($H41),MONTH($H41)+$G41*8,1),BG$3=DATE(YEAR($H41),MONTH($H41)+$G41*9,1),BG$3=DATE(YEAR($H41),MONTH($H41)+$G41*10,1)),$F41*тех!BU$10*тех!BU$6,)</f>
        <v>0</v>
      </c>
      <c r="BH41" s="64">
        <f>IF(OR(BH$3=DATE(YEAR($H41),MONTH($H41)+$G41,1),BH$3=DATE(YEAR($H41),MONTH($H41)+$G41*2,1),BH$3=DATE(YEAR($H41),MONTH($H41)+$G41*3,1),BH$3=DATE(YEAR($H41),MONTH($H41)+$G41*4,1),BH$3=DATE(YEAR($H41),MONTH($H41)+$G41*5,1),BH$3=DATE(YEAR($H41),MONTH($H41)+$G41*6,1),BH$3=DATE(YEAR($H41),MONTH($H41)+$G41*7,1),BH$3=DATE(YEAR($H41),MONTH($H41)+$G41*8,1),BH$3=DATE(YEAR($H41),MONTH($H41)+$G41*9,1),BH$3=DATE(YEAR($H41),MONTH($H41)+$G41*10,1)),$F41*тех!BV$10*тех!BV$6,)</f>
        <v>0</v>
      </c>
      <c r="BI41" s="64">
        <f>IF(OR(BI$3=DATE(YEAR($H41),MONTH($H41)+$G41,1),BI$3=DATE(YEAR($H41),MONTH($H41)+$G41*2,1),BI$3=DATE(YEAR($H41),MONTH($H41)+$G41*3,1),BI$3=DATE(YEAR($H41),MONTH($H41)+$G41*4,1),BI$3=DATE(YEAR($H41),MONTH($H41)+$G41*5,1),BI$3=DATE(YEAR($H41),MONTH($H41)+$G41*6,1),BI$3=DATE(YEAR($H41),MONTH($H41)+$G41*7,1),BI$3=DATE(YEAR($H41),MONTH($H41)+$G41*8,1),BI$3=DATE(YEAR($H41),MONTH($H41)+$G41*9,1),BI$3=DATE(YEAR($H41),MONTH($H41)+$G41*10,1)),$F41*тех!BW$10*тех!BW$6,)</f>
        <v>0</v>
      </c>
      <c r="BJ41" s="64">
        <f>IF(OR(BJ$3=DATE(YEAR($H41),MONTH($H41)+$G41,1),BJ$3=DATE(YEAR($H41),MONTH($H41)+$G41*2,1),BJ$3=DATE(YEAR($H41),MONTH($H41)+$G41*3,1),BJ$3=DATE(YEAR($H41),MONTH($H41)+$G41*4,1),BJ$3=DATE(YEAR($H41),MONTH($H41)+$G41*5,1),BJ$3=DATE(YEAR($H41),MONTH($H41)+$G41*6,1),BJ$3=DATE(YEAR($H41),MONTH($H41)+$G41*7,1),BJ$3=DATE(YEAR($H41),MONTH($H41)+$G41*8,1),BJ$3=DATE(YEAR($H41),MONTH($H41)+$G41*9,1),BJ$3=DATE(YEAR($H41),MONTH($H41)+$G41*10,1)),$F41*тех!BX$10*тех!BX$6,)</f>
        <v>0</v>
      </c>
      <c r="BK41" s="64">
        <f>IF(OR(BK$3=DATE(YEAR($H41),MONTH($H41)+$G41,1),BK$3=DATE(YEAR($H41),MONTH($H41)+$G41*2,1),BK$3=DATE(YEAR($H41),MONTH($H41)+$G41*3,1),BK$3=DATE(YEAR($H41),MONTH($H41)+$G41*4,1),BK$3=DATE(YEAR($H41),MONTH($H41)+$G41*5,1),BK$3=DATE(YEAR($H41),MONTH($H41)+$G41*6,1),BK$3=DATE(YEAR($H41),MONTH($H41)+$G41*7,1),BK$3=DATE(YEAR($H41),MONTH($H41)+$G41*8,1),BK$3=DATE(YEAR($H41),MONTH($H41)+$G41*9,1),BK$3=DATE(YEAR($H41),MONTH($H41)+$G41*10,1)),$F41*тех!BY$10*тех!BY$6,)</f>
        <v>0</v>
      </c>
      <c r="BL41" s="64">
        <f>IF(OR(BL$3=DATE(YEAR($H41),MONTH($H41)+$G41,1),BL$3=DATE(YEAR($H41),MONTH($H41)+$G41*2,1),BL$3=DATE(YEAR($H41),MONTH($H41)+$G41*3,1),BL$3=DATE(YEAR($H41),MONTH($H41)+$G41*4,1),BL$3=DATE(YEAR($H41),MONTH($H41)+$G41*5,1),BL$3=DATE(YEAR($H41),MONTH($H41)+$G41*6,1),BL$3=DATE(YEAR($H41),MONTH($H41)+$G41*7,1),BL$3=DATE(YEAR($H41),MONTH($H41)+$G41*8,1),BL$3=DATE(YEAR($H41),MONTH($H41)+$G41*9,1),BL$3=DATE(YEAR($H41),MONTH($H41)+$G41*10,1)),$F41*тех!BZ$10*тех!BZ$6,)</f>
        <v>0</v>
      </c>
      <c r="BM41" s="64">
        <f>IF(OR(BM$3=DATE(YEAR($H41),MONTH($H41)+$G41,1),BM$3=DATE(YEAR($H41),MONTH($H41)+$G41*2,1),BM$3=DATE(YEAR($H41),MONTH($H41)+$G41*3,1),BM$3=DATE(YEAR($H41),MONTH($H41)+$G41*4,1),BM$3=DATE(YEAR($H41),MONTH($H41)+$G41*5,1),BM$3=DATE(YEAR($H41),MONTH($H41)+$G41*6,1),BM$3=DATE(YEAR($H41),MONTH($H41)+$G41*7,1),BM$3=DATE(YEAR($H41),MONTH($H41)+$G41*8,1),BM$3=DATE(YEAR($H41),MONTH($H41)+$G41*9,1),BM$3=DATE(YEAR($H41),MONTH($H41)+$G41*10,1)),$F41*тех!CA$10*тех!CA$6,)</f>
        <v>0</v>
      </c>
      <c r="BN41" s="64">
        <f>IF(OR(BN$3=DATE(YEAR($H41),MONTH($H41)+$G41,1),BN$3=DATE(YEAR($H41),MONTH($H41)+$G41*2,1),BN$3=DATE(YEAR($H41),MONTH($H41)+$G41*3,1),BN$3=DATE(YEAR($H41),MONTH($H41)+$G41*4,1),BN$3=DATE(YEAR($H41),MONTH($H41)+$G41*5,1),BN$3=DATE(YEAR($H41),MONTH($H41)+$G41*6,1),BN$3=DATE(YEAR($H41),MONTH($H41)+$G41*7,1),BN$3=DATE(YEAR($H41),MONTH($H41)+$G41*8,1),BN$3=DATE(YEAR($H41),MONTH($H41)+$G41*9,1),BN$3=DATE(YEAR($H41),MONTH($H41)+$G41*10,1)),$F41*тех!CB$10*тех!CB$6,)</f>
        <v>0</v>
      </c>
      <c r="BO41" s="64">
        <f>IF(OR(BO$3=DATE(YEAR($H41),MONTH($H41)+$G41,1),BO$3=DATE(YEAR($H41),MONTH($H41)+$G41*2,1),BO$3=DATE(YEAR($H41),MONTH($H41)+$G41*3,1),BO$3=DATE(YEAR($H41),MONTH($H41)+$G41*4,1),BO$3=DATE(YEAR($H41),MONTH($H41)+$G41*5,1),BO$3=DATE(YEAR($H41),MONTH($H41)+$G41*6,1),BO$3=DATE(YEAR($H41),MONTH($H41)+$G41*7,1),BO$3=DATE(YEAR($H41),MONTH($H41)+$G41*8,1),BO$3=DATE(YEAR($H41),MONTH($H41)+$G41*9,1),BO$3=DATE(YEAR($H41),MONTH($H41)+$G41*10,1)),$F41*тех!CC$10*тех!CC$6,)</f>
        <v>0</v>
      </c>
      <c r="BP41" s="64">
        <f>IF(OR(BP$3=DATE(YEAR($H41),MONTH($H41)+$G41,1),BP$3=DATE(YEAR($H41),MONTH($H41)+$G41*2,1),BP$3=DATE(YEAR($H41),MONTH($H41)+$G41*3,1),BP$3=DATE(YEAR($H41),MONTH($H41)+$G41*4,1),BP$3=DATE(YEAR($H41),MONTH($H41)+$G41*5,1),BP$3=DATE(YEAR($H41),MONTH($H41)+$G41*6,1),BP$3=DATE(YEAR($H41),MONTH($H41)+$G41*7,1),BP$3=DATE(YEAR($H41),MONTH($H41)+$G41*8,1),BP$3=DATE(YEAR($H41),MONTH($H41)+$G41*9,1),BP$3=DATE(YEAR($H41),MONTH($H41)+$G41*10,1)),$F41*тех!CD$10*тех!CD$6,)</f>
        <v>0</v>
      </c>
      <c r="BQ41" s="64">
        <f>IF(OR(BQ$3=DATE(YEAR($H41),MONTH($H41)+$G41,1),BQ$3=DATE(YEAR($H41),MONTH($H41)+$G41*2,1),BQ$3=DATE(YEAR($H41),MONTH($H41)+$G41*3,1),BQ$3=DATE(YEAR($H41),MONTH($H41)+$G41*4,1),BQ$3=DATE(YEAR($H41),MONTH($H41)+$G41*5,1),BQ$3=DATE(YEAR($H41),MONTH($H41)+$G41*6,1),BQ$3=DATE(YEAR($H41),MONTH($H41)+$G41*7,1),BQ$3=DATE(YEAR($H41),MONTH($H41)+$G41*8,1),BQ$3=DATE(YEAR($H41),MONTH($H41)+$G41*9,1),BQ$3=DATE(YEAR($H41),MONTH($H41)+$G41*10,1)),$F41*тех!CE$10*тех!CE$6,)</f>
        <v>0</v>
      </c>
    </row>
    <row r="42" spans="2:69">
      <c r="B42" s="3">
        <v>36</v>
      </c>
      <c r="C42" s="19" t="s">
        <v>1280</v>
      </c>
      <c r="D42" s="23">
        <v>25.868757915000003</v>
      </c>
      <c r="E42" s="19"/>
      <c r="F42" s="76">
        <f t="shared" si="1"/>
        <v>0</v>
      </c>
      <c r="G42" s="19">
        <v>12</v>
      </c>
      <c r="H42" s="20">
        <f>Параметры!$C$11</f>
        <v>42370</v>
      </c>
      <c r="J42" s="76">
        <f>IF($H42=J$3,$F42,)*тех!X$6</f>
        <v>0</v>
      </c>
      <c r="K42" s="76">
        <f>IF($H42=K$3,$F42,)*тех!Y$6</f>
        <v>0</v>
      </c>
      <c r="L42" s="76">
        <f>IF($H42=L$3,$F42,)*тех!Z$6</f>
        <v>0</v>
      </c>
      <c r="M42" s="76">
        <f>IF($H42=M$3,$F42,)*тех!AA$6</f>
        <v>0</v>
      </c>
      <c r="N42" s="76">
        <f>IF($H42=N$3,$F42,)*тех!AB$6</f>
        <v>0</v>
      </c>
      <c r="O42" s="76">
        <f>IF($H42=O$3,$F42,)*тех!AC$6</f>
        <v>0</v>
      </c>
      <c r="P42" s="64">
        <f>IF(OR(P$3=DATE(YEAR($H42),MONTH($H42)+$G42,1),P$3=DATE(YEAR($H42),MONTH($H42)+$G42*2,1),P$3=DATE(YEAR($H42),MONTH($H42)+$G42*3,1),P$3=DATE(YEAR($H42),MONTH($H42)+$G42*4,1),P$3=DATE(YEAR($H42),MONTH($H42)+$G42*5,1),P$3=DATE(YEAR($H42),MONTH($H42)+$G42*6,1),P$3=DATE(YEAR($H42),MONTH($H42)+$G42*7,1),P$3=DATE(YEAR($H42),MONTH($H42)+$G42*8,1),P$3=DATE(YEAR($H42),MONTH($H42)+$G42*9,1),P$3=DATE(YEAR($H42),MONTH($H42)+$G42*10,1)),$F42*тех!AD$10*тех!AD$6,)</f>
        <v>0</v>
      </c>
      <c r="Q42" s="64">
        <f>IF(OR(Q$3=DATE(YEAR($H42),MONTH($H42)+$G42,1),Q$3=DATE(YEAR($H42),MONTH($H42)+$G42*2,1),Q$3=DATE(YEAR($H42),MONTH($H42)+$G42*3,1),Q$3=DATE(YEAR($H42),MONTH($H42)+$G42*4,1),Q$3=DATE(YEAR($H42),MONTH($H42)+$G42*5,1),Q$3=DATE(YEAR($H42),MONTH($H42)+$G42*6,1),Q$3=DATE(YEAR($H42),MONTH($H42)+$G42*7,1),Q$3=DATE(YEAR($H42),MONTH($H42)+$G42*8,1),Q$3=DATE(YEAR($H42),MONTH($H42)+$G42*9,1),Q$3=DATE(YEAR($H42),MONTH($H42)+$G42*10,1)),$F42*тех!AE$10*тех!AE$6,)</f>
        <v>0</v>
      </c>
      <c r="R42" s="64">
        <f>IF(OR(R$3=DATE(YEAR($H42),MONTH($H42)+$G42,1),R$3=DATE(YEAR($H42),MONTH($H42)+$G42*2,1),R$3=DATE(YEAR($H42),MONTH($H42)+$G42*3,1),R$3=DATE(YEAR($H42),MONTH($H42)+$G42*4,1),R$3=DATE(YEAR($H42),MONTH($H42)+$G42*5,1),R$3=DATE(YEAR($H42),MONTH($H42)+$G42*6,1),R$3=DATE(YEAR($H42),MONTH($H42)+$G42*7,1),R$3=DATE(YEAR($H42),MONTH($H42)+$G42*8,1),R$3=DATE(YEAR($H42),MONTH($H42)+$G42*9,1),R$3=DATE(YEAR($H42),MONTH($H42)+$G42*10,1)),$F42*тех!AF$10*тех!AF$6,)</f>
        <v>0</v>
      </c>
      <c r="S42" s="64">
        <f>IF(OR(S$3=DATE(YEAR($H42),MONTH($H42)+$G42,1),S$3=DATE(YEAR($H42),MONTH($H42)+$G42*2,1),S$3=DATE(YEAR($H42),MONTH($H42)+$G42*3,1),S$3=DATE(YEAR($H42),MONTH($H42)+$G42*4,1),S$3=DATE(YEAR($H42),MONTH($H42)+$G42*5,1),S$3=DATE(YEAR($H42),MONTH($H42)+$G42*6,1),S$3=DATE(YEAR($H42),MONTH($H42)+$G42*7,1),S$3=DATE(YEAR($H42),MONTH($H42)+$G42*8,1),S$3=DATE(YEAR($H42),MONTH($H42)+$G42*9,1),S$3=DATE(YEAR($H42),MONTH($H42)+$G42*10,1)),$F42*тех!AG$10*тех!AG$6,)</f>
        <v>0</v>
      </c>
      <c r="T42" s="64">
        <f>IF(OR(T$3=DATE(YEAR($H42),MONTH($H42)+$G42,1),T$3=DATE(YEAR($H42),MONTH($H42)+$G42*2,1),T$3=DATE(YEAR($H42),MONTH($H42)+$G42*3,1),T$3=DATE(YEAR($H42),MONTH($H42)+$G42*4,1),T$3=DATE(YEAR($H42),MONTH($H42)+$G42*5,1),T$3=DATE(YEAR($H42),MONTH($H42)+$G42*6,1),T$3=DATE(YEAR($H42),MONTH($H42)+$G42*7,1),T$3=DATE(YEAR($H42),MONTH($H42)+$G42*8,1),T$3=DATE(YEAR($H42),MONTH($H42)+$G42*9,1),T$3=DATE(YEAR($H42),MONTH($H42)+$G42*10,1)),$F42*тех!AH$10*тех!AH$6,)</f>
        <v>0</v>
      </c>
      <c r="U42" s="64">
        <f>IF(OR(U$3=DATE(YEAR($H42),MONTH($H42)+$G42,1),U$3=DATE(YEAR($H42),MONTH($H42)+$G42*2,1),U$3=DATE(YEAR($H42),MONTH($H42)+$G42*3,1),U$3=DATE(YEAR($H42),MONTH($H42)+$G42*4,1),U$3=DATE(YEAR($H42),MONTH($H42)+$G42*5,1),U$3=DATE(YEAR($H42),MONTH($H42)+$G42*6,1),U$3=DATE(YEAR($H42),MONTH($H42)+$G42*7,1),U$3=DATE(YEAR($H42),MONTH($H42)+$G42*8,1),U$3=DATE(YEAR($H42),MONTH($H42)+$G42*9,1),U$3=DATE(YEAR($H42),MONTH($H42)+$G42*10,1)),$F42*тех!AI$10*тех!AI$6,)</f>
        <v>0</v>
      </c>
      <c r="V42" s="64">
        <f>IF(OR(V$3=DATE(YEAR($H42),MONTH($H42)+$G42,1),V$3=DATE(YEAR($H42),MONTH($H42)+$G42*2,1),V$3=DATE(YEAR($H42),MONTH($H42)+$G42*3,1),V$3=DATE(YEAR($H42),MONTH($H42)+$G42*4,1),V$3=DATE(YEAR($H42),MONTH($H42)+$G42*5,1),V$3=DATE(YEAR($H42),MONTH($H42)+$G42*6,1),V$3=DATE(YEAR($H42),MONTH($H42)+$G42*7,1),V$3=DATE(YEAR($H42),MONTH($H42)+$G42*8,1),V$3=DATE(YEAR($H42),MONTH($H42)+$G42*9,1),V$3=DATE(YEAR($H42),MONTH($H42)+$G42*10,1)),$F42*тех!AJ$10*тех!AJ$6,)</f>
        <v>0</v>
      </c>
      <c r="W42" s="64">
        <f>IF(OR(W$3=DATE(YEAR($H42),MONTH($H42)+$G42,1),W$3=DATE(YEAR($H42),MONTH($H42)+$G42*2,1),W$3=DATE(YEAR($H42),MONTH($H42)+$G42*3,1),W$3=DATE(YEAR($H42),MONTH($H42)+$G42*4,1),W$3=DATE(YEAR($H42),MONTH($H42)+$G42*5,1),W$3=DATE(YEAR($H42),MONTH($H42)+$G42*6,1),W$3=DATE(YEAR($H42),MONTH($H42)+$G42*7,1),W$3=DATE(YEAR($H42),MONTH($H42)+$G42*8,1),W$3=DATE(YEAR($H42),MONTH($H42)+$G42*9,1),W$3=DATE(YEAR($H42),MONTH($H42)+$G42*10,1)),$F42*тех!AK$10*тех!AK$6,)</f>
        <v>0</v>
      </c>
      <c r="X42" s="64">
        <f>IF(OR(X$3=DATE(YEAR($H42),MONTH($H42)+$G42,1),X$3=DATE(YEAR($H42),MONTH($H42)+$G42*2,1),X$3=DATE(YEAR($H42),MONTH($H42)+$G42*3,1),X$3=DATE(YEAR($H42),MONTH($H42)+$G42*4,1),X$3=DATE(YEAR($H42),MONTH($H42)+$G42*5,1),X$3=DATE(YEAR($H42),MONTH($H42)+$G42*6,1),X$3=DATE(YEAR($H42),MONTH($H42)+$G42*7,1),X$3=DATE(YEAR($H42),MONTH($H42)+$G42*8,1),X$3=DATE(YEAR($H42),MONTH($H42)+$G42*9,1),X$3=DATE(YEAR($H42),MONTH($H42)+$G42*10,1)),$F42*тех!AL$10*тех!AL$6,)</f>
        <v>0</v>
      </c>
      <c r="Y42" s="64">
        <f>IF(OR(Y$3=DATE(YEAR($H42),MONTH($H42)+$G42,1),Y$3=DATE(YEAR($H42),MONTH($H42)+$G42*2,1),Y$3=DATE(YEAR($H42),MONTH($H42)+$G42*3,1),Y$3=DATE(YEAR($H42),MONTH($H42)+$G42*4,1),Y$3=DATE(YEAR($H42),MONTH($H42)+$G42*5,1),Y$3=DATE(YEAR($H42),MONTH($H42)+$G42*6,1),Y$3=DATE(YEAR($H42),MONTH($H42)+$G42*7,1),Y$3=DATE(YEAR($H42),MONTH($H42)+$G42*8,1),Y$3=DATE(YEAR($H42),MONTH($H42)+$G42*9,1),Y$3=DATE(YEAR($H42),MONTH($H42)+$G42*10,1)),$F42*тех!AM$10*тех!AM$6,)</f>
        <v>0</v>
      </c>
      <c r="Z42" s="64">
        <f>IF(OR(Z$3=DATE(YEAR($H42),MONTH($H42)+$G42,1),Z$3=DATE(YEAR($H42),MONTH($H42)+$G42*2,1),Z$3=DATE(YEAR($H42),MONTH($H42)+$G42*3,1),Z$3=DATE(YEAR($H42),MONTH($H42)+$G42*4,1),Z$3=DATE(YEAR($H42),MONTH($H42)+$G42*5,1),Z$3=DATE(YEAR($H42),MONTH($H42)+$G42*6,1),Z$3=DATE(YEAR($H42),MONTH($H42)+$G42*7,1),Z$3=DATE(YEAR($H42),MONTH($H42)+$G42*8,1),Z$3=DATE(YEAR($H42),MONTH($H42)+$G42*9,1),Z$3=DATE(YEAR($H42),MONTH($H42)+$G42*10,1)),$F42*тех!AN$10*тех!AN$6,)</f>
        <v>0</v>
      </c>
      <c r="AA42" s="64">
        <f>IF(OR(AA$3=DATE(YEAR($H42),MONTH($H42)+$G42,1),AA$3=DATE(YEAR($H42),MONTH($H42)+$G42*2,1),AA$3=DATE(YEAR($H42),MONTH($H42)+$G42*3,1),AA$3=DATE(YEAR($H42),MONTH($H42)+$G42*4,1),AA$3=DATE(YEAR($H42),MONTH($H42)+$G42*5,1),AA$3=DATE(YEAR($H42),MONTH($H42)+$G42*6,1),AA$3=DATE(YEAR($H42),MONTH($H42)+$G42*7,1),AA$3=DATE(YEAR($H42),MONTH($H42)+$G42*8,1),AA$3=DATE(YEAR($H42),MONTH($H42)+$G42*9,1),AA$3=DATE(YEAR($H42),MONTH($H42)+$G42*10,1)),$F42*тех!AO$10*тех!AO$6,)</f>
        <v>0</v>
      </c>
      <c r="AB42" s="64">
        <f>IF(OR(AB$3=DATE(YEAR($H42),MONTH($H42)+$G42,1),AB$3=DATE(YEAR($H42),MONTH($H42)+$G42*2,1),AB$3=DATE(YEAR($H42),MONTH($H42)+$G42*3,1),AB$3=DATE(YEAR($H42),MONTH($H42)+$G42*4,1),AB$3=DATE(YEAR($H42),MONTH($H42)+$G42*5,1),AB$3=DATE(YEAR($H42),MONTH($H42)+$G42*6,1),AB$3=DATE(YEAR($H42),MONTH($H42)+$G42*7,1),AB$3=DATE(YEAR($H42),MONTH($H42)+$G42*8,1),AB$3=DATE(YEAR($H42),MONTH($H42)+$G42*9,1),AB$3=DATE(YEAR($H42),MONTH($H42)+$G42*10,1)),$F42*тех!AP$10*тех!AP$6,)</f>
        <v>0</v>
      </c>
      <c r="AC42" s="64">
        <f>IF(OR(AC$3=DATE(YEAR($H42),MONTH($H42)+$G42,1),AC$3=DATE(YEAR($H42),MONTH($H42)+$G42*2,1),AC$3=DATE(YEAR($H42),MONTH($H42)+$G42*3,1),AC$3=DATE(YEAR($H42),MONTH($H42)+$G42*4,1),AC$3=DATE(YEAR($H42),MONTH($H42)+$G42*5,1),AC$3=DATE(YEAR($H42),MONTH($H42)+$G42*6,1),AC$3=DATE(YEAR($H42),MONTH($H42)+$G42*7,1),AC$3=DATE(YEAR($H42),MONTH($H42)+$G42*8,1),AC$3=DATE(YEAR($H42),MONTH($H42)+$G42*9,1),AC$3=DATE(YEAR($H42),MONTH($H42)+$G42*10,1)),$F42*тех!AQ$10*тех!AQ$6,)</f>
        <v>0</v>
      </c>
      <c r="AD42" s="64">
        <f>IF(OR(AD$3=DATE(YEAR($H42),MONTH($H42)+$G42,1),AD$3=DATE(YEAR($H42),MONTH($H42)+$G42*2,1),AD$3=DATE(YEAR($H42),MONTH($H42)+$G42*3,1),AD$3=DATE(YEAR($H42),MONTH($H42)+$G42*4,1),AD$3=DATE(YEAR($H42),MONTH($H42)+$G42*5,1),AD$3=DATE(YEAR($H42),MONTH($H42)+$G42*6,1),AD$3=DATE(YEAR($H42),MONTH($H42)+$G42*7,1),AD$3=DATE(YEAR($H42),MONTH($H42)+$G42*8,1),AD$3=DATE(YEAR($H42),MONTH($H42)+$G42*9,1),AD$3=DATE(YEAR($H42),MONTH($H42)+$G42*10,1)),$F42*тех!AR$10*тех!AR$6,)</f>
        <v>0</v>
      </c>
      <c r="AE42" s="64">
        <f>IF(OR(AE$3=DATE(YEAR($H42),MONTH($H42)+$G42,1),AE$3=DATE(YEAR($H42),MONTH($H42)+$G42*2,1),AE$3=DATE(YEAR($H42),MONTH($H42)+$G42*3,1),AE$3=DATE(YEAR($H42),MONTH($H42)+$G42*4,1),AE$3=DATE(YEAR($H42),MONTH($H42)+$G42*5,1),AE$3=DATE(YEAR($H42),MONTH($H42)+$G42*6,1),AE$3=DATE(YEAR($H42),MONTH($H42)+$G42*7,1),AE$3=DATE(YEAR($H42),MONTH($H42)+$G42*8,1),AE$3=DATE(YEAR($H42),MONTH($H42)+$G42*9,1),AE$3=DATE(YEAR($H42),MONTH($H42)+$G42*10,1)),$F42*тех!AS$10*тех!AS$6,)</f>
        <v>0</v>
      </c>
      <c r="AF42" s="64">
        <f>IF(OR(AF$3=DATE(YEAR($H42),MONTH($H42)+$G42,1),AF$3=DATE(YEAR($H42),MONTH($H42)+$G42*2,1),AF$3=DATE(YEAR($H42),MONTH($H42)+$G42*3,1),AF$3=DATE(YEAR($H42),MONTH($H42)+$G42*4,1),AF$3=DATE(YEAR($H42),MONTH($H42)+$G42*5,1),AF$3=DATE(YEAR($H42),MONTH($H42)+$G42*6,1),AF$3=DATE(YEAR($H42),MONTH($H42)+$G42*7,1),AF$3=DATE(YEAR($H42),MONTH($H42)+$G42*8,1),AF$3=DATE(YEAR($H42),MONTH($H42)+$G42*9,1),AF$3=DATE(YEAR($H42),MONTH($H42)+$G42*10,1)),$F42*тех!AT$10*тех!AT$6,)</f>
        <v>0</v>
      </c>
      <c r="AG42" s="64">
        <f>IF(OR(AG$3=DATE(YEAR($H42),MONTH($H42)+$G42,1),AG$3=DATE(YEAR($H42),MONTH($H42)+$G42*2,1),AG$3=DATE(YEAR($H42),MONTH($H42)+$G42*3,1),AG$3=DATE(YEAR($H42),MONTH($H42)+$G42*4,1),AG$3=DATE(YEAR($H42),MONTH($H42)+$G42*5,1),AG$3=DATE(YEAR($H42),MONTH($H42)+$G42*6,1),AG$3=DATE(YEAR($H42),MONTH($H42)+$G42*7,1),AG$3=DATE(YEAR($H42),MONTH($H42)+$G42*8,1),AG$3=DATE(YEAR($H42),MONTH($H42)+$G42*9,1),AG$3=DATE(YEAR($H42),MONTH($H42)+$G42*10,1)),$F42*тех!AU$10*тех!AU$6,)</f>
        <v>0</v>
      </c>
      <c r="AH42" s="64">
        <f>IF(OR(AH$3=DATE(YEAR($H42),MONTH($H42)+$G42,1),AH$3=DATE(YEAR($H42),MONTH($H42)+$G42*2,1),AH$3=DATE(YEAR($H42),MONTH($H42)+$G42*3,1),AH$3=DATE(YEAR($H42),MONTH($H42)+$G42*4,1),AH$3=DATE(YEAR($H42),MONTH($H42)+$G42*5,1),AH$3=DATE(YEAR($H42),MONTH($H42)+$G42*6,1),AH$3=DATE(YEAR($H42),MONTH($H42)+$G42*7,1),AH$3=DATE(YEAR($H42),MONTH($H42)+$G42*8,1),AH$3=DATE(YEAR($H42),MONTH($H42)+$G42*9,1),AH$3=DATE(YEAR($H42),MONTH($H42)+$G42*10,1)),$F42*тех!AV$10*тех!AV$6,)</f>
        <v>0</v>
      </c>
      <c r="AI42" s="64">
        <f>IF(OR(AI$3=DATE(YEAR($H42),MONTH($H42)+$G42,1),AI$3=DATE(YEAR($H42),MONTH($H42)+$G42*2,1),AI$3=DATE(YEAR($H42),MONTH($H42)+$G42*3,1),AI$3=DATE(YEAR($H42),MONTH($H42)+$G42*4,1),AI$3=DATE(YEAR($H42),MONTH($H42)+$G42*5,1),AI$3=DATE(YEAR($H42),MONTH($H42)+$G42*6,1),AI$3=DATE(YEAR($H42),MONTH($H42)+$G42*7,1),AI$3=DATE(YEAR($H42),MONTH($H42)+$G42*8,1),AI$3=DATE(YEAR($H42),MONTH($H42)+$G42*9,1),AI$3=DATE(YEAR($H42),MONTH($H42)+$G42*10,1)),$F42*тех!AW$10*тех!AW$6,)</f>
        <v>0</v>
      </c>
      <c r="AJ42" s="64">
        <f>IF(OR(AJ$3=DATE(YEAR($H42),MONTH($H42)+$G42,1),AJ$3=DATE(YEAR($H42),MONTH($H42)+$G42*2,1),AJ$3=DATE(YEAR($H42),MONTH($H42)+$G42*3,1),AJ$3=DATE(YEAR($H42),MONTH($H42)+$G42*4,1),AJ$3=DATE(YEAR($H42),MONTH($H42)+$G42*5,1),AJ$3=DATE(YEAR($H42),MONTH($H42)+$G42*6,1),AJ$3=DATE(YEAR($H42),MONTH($H42)+$G42*7,1),AJ$3=DATE(YEAR($H42),MONTH($H42)+$G42*8,1),AJ$3=DATE(YEAR($H42),MONTH($H42)+$G42*9,1),AJ$3=DATE(YEAR($H42),MONTH($H42)+$G42*10,1)),$F42*тех!AX$10*тех!AX$6,)</f>
        <v>0</v>
      </c>
      <c r="AK42" s="64">
        <f>IF(OR(AK$3=DATE(YEAR($H42),MONTH($H42)+$G42,1),AK$3=DATE(YEAR($H42),MONTH($H42)+$G42*2,1),AK$3=DATE(YEAR($H42),MONTH($H42)+$G42*3,1),AK$3=DATE(YEAR($H42),MONTH($H42)+$G42*4,1),AK$3=DATE(YEAR($H42),MONTH($H42)+$G42*5,1),AK$3=DATE(YEAR($H42),MONTH($H42)+$G42*6,1),AK$3=DATE(YEAR($H42),MONTH($H42)+$G42*7,1),AK$3=DATE(YEAR($H42),MONTH($H42)+$G42*8,1),AK$3=DATE(YEAR($H42),MONTH($H42)+$G42*9,1),AK$3=DATE(YEAR($H42),MONTH($H42)+$G42*10,1)),$F42*тех!AY$10*тех!AY$6,)</f>
        <v>0</v>
      </c>
      <c r="AL42" s="64">
        <f>IF(OR(AL$3=DATE(YEAR($H42),MONTH($H42)+$G42,1),AL$3=DATE(YEAR($H42),MONTH($H42)+$G42*2,1),AL$3=DATE(YEAR($H42),MONTH($H42)+$G42*3,1),AL$3=DATE(YEAR($H42),MONTH($H42)+$G42*4,1),AL$3=DATE(YEAR($H42),MONTH($H42)+$G42*5,1),AL$3=DATE(YEAR($H42),MONTH($H42)+$G42*6,1),AL$3=DATE(YEAR($H42),MONTH($H42)+$G42*7,1),AL$3=DATE(YEAR($H42),MONTH($H42)+$G42*8,1),AL$3=DATE(YEAR($H42),MONTH($H42)+$G42*9,1),AL$3=DATE(YEAR($H42),MONTH($H42)+$G42*10,1)),$F42*тех!AZ$10*тех!AZ$6,)</f>
        <v>0</v>
      </c>
      <c r="AM42" s="64">
        <f>IF(OR(AM$3=DATE(YEAR($H42),MONTH($H42)+$G42,1),AM$3=DATE(YEAR($H42),MONTH($H42)+$G42*2,1),AM$3=DATE(YEAR($H42),MONTH($H42)+$G42*3,1),AM$3=DATE(YEAR($H42),MONTH($H42)+$G42*4,1),AM$3=DATE(YEAR($H42),MONTH($H42)+$G42*5,1),AM$3=DATE(YEAR($H42),MONTH($H42)+$G42*6,1),AM$3=DATE(YEAR($H42),MONTH($H42)+$G42*7,1),AM$3=DATE(YEAR($H42),MONTH($H42)+$G42*8,1),AM$3=DATE(YEAR($H42),MONTH($H42)+$G42*9,1),AM$3=DATE(YEAR($H42),MONTH($H42)+$G42*10,1)),$F42*тех!BA$10*тех!BA$6,)</f>
        <v>0</v>
      </c>
      <c r="AN42" s="64">
        <f>IF(OR(AN$3=DATE(YEAR($H42),MONTH($H42)+$G42,1),AN$3=DATE(YEAR($H42),MONTH($H42)+$G42*2,1),AN$3=DATE(YEAR($H42),MONTH($H42)+$G42*3,1),AN$3=DATE(YEAR($H42),MONTH($H42)+$G42*4,1),AN$3=DATE(YEAR($H42),MONTH($H42)+$G42*5,1),AN$3=DATE(YEAR($H42),MONTH($H42)+$G42*6,1),AN$3=DATE(YEAR($H42),MONTH($H42)+$G42*7,1),AN$3=DATE(YEAR($H42),MONTH($H42)+$G42*8,1),AN$3=DATE(YEAR($H42),MONTH($H42)+$G42*9,1),AN$3=DATE(YEAR($H42),MONTH($H42)+$G42*10,1)),$F42*тех!BB$10*тех!BB$6,)</f>
        <v>0</v>
      </c>
      <c r="AO42" s="64">
        <f>IF(OR(AO$3=DATE(YEAR($H42),MONTH($H42)+$G42,1),AO$3=DATE(YEAR($H42),MONTH($H42)+$G42*2,1),AO$3=DATE(YEAR($H42),MONTH($H42)+$G42*3,1),AO$3=DATE(YEAR($H42),MONTH($H42)+$G42*4,1),AO$3=DATE(YEAR($H42),MONTH($H42)+$G42*5,1),AO$3=DATE(YEAR($H42),MONTH($H42)+$G42*6,1),AO$3=DATE(YEAR($H42),MONTH($H42)+$G42*7,1),AO$3=DATE(YEAR($H42),MONTH($H42)+$G42*8,1),AO$3=DATE(YEAR($H42),MONTH($H42)+$G42*9,1),AO$3=DATE(YEAR($H42),MONTH($H42)+$G42*10,1)),$F42*тех!BC$10*тех!BC$6,)</f>
        <v>0</v>
      </c>
      <c r="AP42" s="64">
        <f>IF(OR(AP$3=DATE(YEAR($H42),MONTH($H42)+$G42,1),AP$3=DATE(YEAR($H42),MONTH($H42)+$G42*2,1),AP$3=DATE(YEAR($H42),MONTH($H42)+$G42*3,1),AP$3=DATE(YEAR($H42),MONTH($H42)+$G42*4,1),AP$3=DATE(YEAR($H42),MONTH($H42)+$G42*5,1),AP$3=DATE(YEAR($H42),MONTH($H42)+$G42*6,1),AP$3=DATE(YEAR($H42),MONTH($H42)+$G42*7,1),AP$3=DATE(YEAR($H42),MONTH($H42)+$G42*8,1),AP$3=DATE(YEAR($H42),MONTH($H42)+$G42*9,1),AP$3=DATE(YEAR($H42),MONTH($H42)+$G42*10,1)),$F42*тех!BD$10*тех!BD$6,)</f>
        <v>0</v>
      </c>
      <c r="AQ42" s="64">
        <f>IF(OR(AQ$3=DATE(YEAR($H42),MONTH($H42)+$G42,1),AQ$3=DATE(YEAR($H42),MONTH($H42)+$G42*2,1),AQ$3=DATE(YEAR($H42),MONTH($H42)+$G42*3,1),AQ$3=DATE(YEAR($H42),MONTH($H42)+$G42*4,1),AQ$3=DATE(YEAR($H42),MONTH($H42)+$G42*5,1),AQ$3=DATE(YEAR($H42),MONTH($H42)+$G42*6,1),AQ$3=DATE(YEAR($H42),MONTH($H42)+$G42*7,1),AQ$3=DATE(YEAR($H42),MONTH($H42)+$G42*8,1),AQ$3=DATE(YEAR($H42),MONTH($H42)+$G42*9,1),AQ$3=DATE(YEAR($H42),MONTH($H42)+$G42*10,1)),$F42*тех!BE$10*тех!BE$6,)</f>
        <v>0</v>
      </c>
      <c r="AR42" s="64">
        <f>IF(OR(AR$3=DATE(YEAR($H42),MONTH($H42)+$G42,1),AR$3=DATE(YEAR($H42),MONTH($H42)+$G42*2,1),AR$3=DATE(YEAR($H42),MONTH($H42)+$G42*3,1),AR$3=DATE(YEAR($H42),MONTH($H42)+$G42*4,1),AR$3=DATE(YEAR($H42),MONTH($H42)+$G42*5,1),AR$3=DATE(YEAR($H42),MONTH($H42)+$G42*6,1),AR$3=DATE(YEAR($H42),MONTH($H42)+$G42*7,1),AR$3=DATE(YEAR($H42),MONTH($H42)+$G42*8,1),AR$3=DATE(YEAR($H42),MONTH($H42)+$G42*9,1),AR$3=DATE(YEAR($H42),MONTH($H42)+$G42*10,1)),$F42*тех!BF$10*тех!BF$6,)</f>
        <v>0</v>
      </c>
      <c r="AS42" s="64">
        <f>IF(OR(AS$3=DATE(YEAR($H42),MONTH($H42)+$G42,1),AS$3=DATE(YEAR($H42),MONTH($H42)+$G42*2,1),AS$3=DATE(YEAR($H42),MONTH($H42)+$G42*3,1),AS$3=DATE(YEAR($H42),MONTH($H42)+$G42*4,1),AS$3=DATE(YEAR($H42),MONTH($H42)+$G42*5,1),AS$3=DATE(YEAR($H42),MONTH($H42)+$G42*6,1),AS$3=DATE(YEAR($H42),MONTH($H42)+$G42*7,1),AS$3=DATE(YEAR($H42),MONTH($H42)+$G42*8,1),AS$3=DATE(YEAR($H42),MONTH($H42)+$G42*9,1),AS$3=DATE(YEAR($H42),MONTH($H42)+$G42*10,1)),$F42*тех!BG$10*тех!BG$6,)</f>
        <v>0</v>
      </c>
      <c r="AT42" s="64">
        <f>IF(OR(AT$3=DATE(YEAR($H42),MONTH($H42)+$G42,1),AT$3=DATE(YEAR($H42),MONTH($H42)+$G42*2,1),AT$3=DATE(YEAR($H42),MONTH($H42)+$G42*3,1),AT$3=DATE(YEAR($H42),MONTH($H42)+$G42*4,1),AT$3=DATE(YEAR($H42),MONTH($H42)+$G42*5,1),AT$3=DATE(YEAR($H42),MONTH($H42)+$G42*6,1),AT$3=DATE(YEAR($H42),MONTH($H42)+$G42*7,1),AT$3=DATE(YEAR($H42),MONTH($H42)+$G42*8,1),AT$3=DATE(YEAR($H42),MONTH($H42)+$G42*9,1),AT$3=DATE(YEAR($H42),MONTH($H42)+$G42*10,1)),$F42*тех!BH$10*тех!BH$6,)</f>
        <v>0</v>
      </c>
      <c r="AU42" s="64">
        <f>IF(OR(AU$3=DATE(YEAR($H42),MONTH($H42)+$G42,1),AU$3=DATE(YEAR($H42),MONTH($H42)+$G42*2,1),AU$3=DATE(YEAR($H42),MONTH($H42)+$G42*3,1),AU$3=DATE(YEAR($H42),MONTH($H42)+$G42*4,1),AU$3=DATE(YEAR($H42),MONTH($H42)+$G42*5,1),AU$3=DATE(YEAR($H42),MONTH($H42)+$G42*6,1),AU$3=DATE(YEAR($H42),MONTH($H42)+$G42*7,1),AU$3=DATE(YEAR($H42),MONTH($H42)+$G42*8,1),AU$3=DATE(YEAR($H42),MONTH($H42)+$G42*9,1),AU$3=DATE(YEAR($H42),MONTH($H42)+$G42*10,1)),$F42*тех!BI$10*тех!BI$6,)</f>
        <v>0</v>
      </c>
      <c r="AV42" s="64">
        <f>IF(OR(AV$3=DATE(YEAR($H42),MONTH($H42)+$G42,1),AV$3=DATE(YEAR($H42),MONTH($H42)+$G42*2,1),AV$3=DATE(YEAR($H42),MONTH($H42)+$G42*3,1),AV$3=DATE(YEAR($H42),MONTH($H42)+$G42*4,1),AV$3=DATE(YEAR($H42),MONTH($H42)+$G42*5,1),AV$3=DATE(YEAR($H42),MONTH($H42)+$G42*6,1),AV$3=DATE(YEAR($H42),MONTH($H42)+$G42*7,1),AV$3=DATE(YEAR($H42),MONTH($H42)+$G42*8,1),AV$3=DATE(YEAR($H42),MONTH($H42)+$G42*9,1),AV$3=DATE(YEAR($H42),MONTH($H42)+$G42*10,1)),$F42*тех!BJ$10*тех!BJ$6,)</f>
        <v>0</v>
      </c>
      <c r="AW42" s="64">
        <f>IF(OR(AW$3=DATE(YEAR($H42),MONTH($H42)+$G42,1),AW$3=DATE(YEAR($H42),MONTH($H42)+$G42*2,1),AW$3=DATE(YEAR($H42),MONTH($H42)+$G42*3,1),AW$3=DATE(YEAR($H42),MONTH($H42)+$G42*4,1),AW$3=DATE(YEAR($H42),MONTH($H42)+$G42*5,1),AW$3=DATE(YEAR($H42),MONTH($H42)+$G42*6,1),AW$3=DATE(YEAR($H42),MONTH($H42)+$G42*7,1),AW$3=DATE(YEAR($H42),MONTH($H42)+$G42*8,1),AW$3=DATE(YEAR($H42),MONTH($H42)+$G42*9,1),AW$3=DATE(YEAR($H42),MONTH($H42)+$G42*10,1)),$F42*тех!BK$10*тех!BK$6,)</f>
        <v>0</v>
      </c>
      <c r="AX42" s="64">
        <f>IF(OR(AX$3=DATE(YEAR($H42),MONTH($H42)+$G42,1),AX$3=DATE(YEAR($H42),MONTH($H42)+$G42*2,1),AX$3=DATE(YEAR($H42),MONTH($H42)+$G42*3,1),AX$3=DATE(YEAR($H42),MONTH($H42)+$G42*4,1),AX$3=DATE(YEAR($H42),MONTH($H42)+$G42*5,1),AX$3=DATE(YEAR($H42),MONTH($H42)+$G42*6,1),AX$3=DATE(YEAR($H42),MONTH($H42)+$G42*7,1),AX$3=DATE(YEAR($H42),MONTH($H42)+$G42*8,1),AX$3=DATE(YEAR($H42),MONTH($H42)+$G42*9,1),AX$3=DATE(YEAR($H42),MONTH($H42)+$G42*10,1)),$F42*тех!BL$10*тех!BL$6,)</f>
        <v>0</v>
      </c>
      <c r="AY42" s="64">
        <f>IF(OR(AY$3=DATE(YEAR($H42),MONTH($H42)+$G42,1),AY$3=DATE(YEAR($H42),MONTH($H42)+$G42*2,1),AY$3=DATE(YEAR($H42),MONTH($H42)+$G42*3,1),AY$3=DATE(YEAR($H42),MONTH($H42)+$G42*4,1),AY$3=DATE(YEAR($H42),MONTH($H42)+$G42*5,1),AY$3=DATE(YEAR($H42),MONTH($H42)+$G42*6,1),AY$3=DATE(YEAR($H42),MONTH($H42)+$G42*7,1),AY$3=DATE(YEAR($H42),MONTH($H42)+$G42*8,1),AY$3=DATE(YEAR($H42),MONTH($H42)+$G42*9,1),AY$3=DATE(YEAR($H42),MONTH($H42)+$G42*10,1)),$F42*тех!BM$10*тех!BM$6,)</f>
        <v>0</v>
      </c>
      <c r="AZ42" s="64">
        <f>IF(OR(AZ$3=DATE(YEAR($H42),MONTH($H42)+$G42,1),AZ$3=DATE(YEAR($H42),MONTH($H42)+$G42*2,1),AZ$3=DATE(YEAR($H42),MONTH($H42)+$G42*3,1),AZ$3=DATE(YEAR($H42),MONTH($H42)+$G42*4,1),AZ$3=DATE(YEAR($H42),MONTH($H42)+$G42*5,1),AZ$3=DATE(YEAR($H42),MONTH($H42)+$G42*6,1),AZ$3=DATE(YEAR($H42),MONTH($H42)+$G42*7,1),AZ$3=DATE(YEAR($H42),MONTH($H42)+$G42*8,1),AZ$3=DATE(YEAR($H42),MONTH($H42)+$G42*9,1),AZ$3=DATE(YEAR($H42),MONTH($H42)+$G42*10,1)),$F42*тех!BN$10*тех!BN$6,)</f>
        <v>0</v>
      </c>
      <c r="BA42" s="64">
        <f>IF(OR(BA$3=DATE(YEAR($H42),MONTH($H42)+$G42,1),BA$3=DATE(YEAR($H42),MONTH($H42)+$G42*2,1),BA$3=DATE(YEAR($H42),MONTH($H42)+$G42*3,1),BA$3=DATE(YEAR($H42),MONTH($H42)+$G42*4,1),BA$3=DATE(YEAR($H42),MONTH($H42)+$G42*5,1),BA$3=DATE(YEAR($H42),MONTH($H42)+$G42*6,1),BA$3=DATE(YEAR($H42),MONTH($H42)+$G42*7,1),BA$3=DATE(YEAR($H42),MONTH($H42)+$G42*8,1),BA$3=DATE(YEAR($H42),MONTH($H42)+$G42*9,1),BA$3=DATE(YEAR($H42),MONTH($H42)+$G42*10,1)),$F42*тех!BO$10*тех!BO$6,)</f>
        <v>0</v>
      </c>
      <c r="BB42" s="64">
        <f>IF(OR(BB$3=DATE(YEAR($H42),MONTH($H42)+$G42,1),BB$3=DATE(YEAR($H42),MONTH($H42)+$G42*2,1),BB$3=DATE(YEAR($H42),MONTH($H42)+$G42*3,1),BB$3=DATE(YEAR($H42),MONTH($H42)+$G42*4,1),BB$3=DATE(YEAR($H42),MONTH($H42)+$G42*5,1),BB$3=DATE(YEAR($H42),MONTH($H42)+$G42*6,1),BB$3=DATE(YEAR($H42),MONTH($H42)+$G42*7,1),BB$3=DATE(YEAR($H42),MONTH($H42)+$G42*8,1),BB$3=DATE(YEAR($H42),MONTH($H42)+$G42*9,1),BB$3=DATE(YEAR($H42),MONTH($H42)+$G42*10,1)),$F42*тех!BP$10*тех!BP$6,)</f>
        <v>0</v>
      </c>
      <c r="BC42" s="64">
        <f>IF(OR(BC$3=DATE(YEAR($H42),MONTH($H42)+$G42,1),BC$3=DATE(YEAR($H42),MONTH($H42)+$G42*2,1),BC$3=DATE(YEAR($H42),MONTH($H42)+$G42*3,1),BC$3=DATE(YEAR($H42),MONTH($H42)+$G42*4,1),BC$3=DATE(YEAR($H42),MONTH($H42)+$G42*5,1),BC$3=DATE(YEAR($H42),MONTH($H42)+$G42*6,1),BC$3=DATE(YEAR($H42),MONTH($H42)+$G42*7,1),BC$3=DATE(YEAR($H42),MONTH($H42)+$G42*8,1),BC$3=DATE(YEAR($H42),MONTH($H42)+$G42*9,1),BC$3=DATE(YEAR($H42),MONTH($H42)+$G42*10,1)),$F42*тех!BQ$10*тех!BQ$6,)</f>
        <v>0</v>
      </c>
      <c r="BD42" s="64">
        <f>IF(OR(BD$3=DATE(YEAR($H42),MONTH($H42)+$G42,1),BD$3=DATE(YEAR($H42),MONTH($H42)+$G42*2,1),BD$3=DATE(YEAR($H42),MONTH($H42)+$G42*3,1),BD$3=DATE(YEAR($H42),MONTH($H42)+$G42*4,1),BD$3=DATE(YEAR($H42),MONTH($H42)+$G42*5,1),BD$3=DATE(YEAR($H42),MONTH($H42)+$G42*6,1),BD$3=DATE(YEAR($H42),MONTH($H42)+$G42*7,1),BD$3=DATE(YEAR($H42),MONTH($H42)+$G42*8,1),BD$3=DATE(YEAR($H42),MONTH($H42)+$G42*9,1),BD$3=DATE(YEAR($H42),MONTH($H42)+$G42*10,1)),$F42*тех!BR$10*тех!BR$6,)</f>
        <v>0</v>
      </c>
      <c r="BE42" s="64">
        <f>IF(OR(BE$3=DATE(YEAR($H42),MONTH($H42)+$G42,1),BE$3=DATE(YEAR($H42),MONTH($H42)+$G42*2,1),BE$3=DATE(YEAR($H42),MONTH($H42)+$G42*3,1),BE$3=DATE(YEAR($H42),MONTH($H42)+$G42*4,1),BE$3=DATE(YEAR($H42),MONTH($H42)+$G42*5,1),BE$3=DATE(YEAR($H42),MONTH($H42)+$G42*6,1),BE$3=DATE(YEAR($H42),MONTH($H42)+$G42*7,1),BE$3=DATE(YEAR($H42),MONTH($H42)+$G42*8,1),BE$3=DATE(YEAR($H42),MONTH($H42)+$G42*9,1),BE$3=DATE(YEAR($H42),MONTH($H42)+$G42*10,1)),$F42*тех!BS$10*тех!BS$6,)</f>
        <v>0</v>
      </c>
      <c r="BF42" s="64">
        <f>IF(OR(BF$3=DATE(YEAR($H42),MONTH($H42)+$G42,1),BF$3=DATE(YEAR($H42),MONTH($H42)+$G42*2,1),BF$3=DATE(YEAR($H42),MONTH($H42)+$G42*3,1),BF$3=DATE(YEAR($H42),MONTH($H42)+$G42*4,1),BF$3=DATE(YEAR($H42),MONTH($H42)+$G42*5,1),BF$3=DATE(YEAR($H42),MONTH($H42)+$G42*6,1),BF$3=DATE(YEAR($H42),MONTH($H42)+$G42*7,1),BF$3=DATE(YEAR($H42),MONTH($H42)+$G42*8,1),BF$3=DATE(YEAR($H42),MONTH($H42)+$G42*9,1),BF$3=DATE(YEAR($H42),MONTH($H42)+$G42*10,1)),$F42*тех!BT$10*тех!BT$6,)</f>
        <v>0</v>
      </c>
      <c r="BG42" s="64">
        <f>IF(OR(BG$3=DATE(YEAR($H42),MONTH($H42)+$G42,1),BG$3=DATE(YEAR($H42),MONTH($H42)+$G42*2,1),BG$3=DATE(YEAR($H42),MONTH($H42)+$G42*3,1),BG$3=DATE(YEAR($H42),MONTH($H42)+$G42*4,1),BG$3=DATE(YEAR($H42),MONTH($H42)+$G42*5,1),BG$3=DATE(YEAR($H42),MONTH($H42)+$G42*6,1),BG$3=DATE(YEAR($H42),MONTH($H42)+$G42*7,1),BG$3=DATE(YEAR($H42),MONTH($H42)+$G42*8,1),BG$3=DATE(YEAR($H42),MONTH($H42)+$G42*9,1),BG$3=DATE(YEAR($H42),MONTH($H42)+$G42*10,1)),$F42*тех!BU$10*тех!BU$6,)</f>
        <v>0</v>
      </c>
      <c r="BH42" s="64">
        <f>IF(OR(BH$3=DATE(YEAR($H42),MONTH($H42)+$G42,1),BH$3=DATE(YEAR($H42),MONTH($H42)+$G42*2,1),BH$3=DATE(YEAR($H42),MONTH($H42)+$G42*3,1),BH$3=DATE(YEAR($H42),MONTH($H42)+$G42*4,1),BH$3=DATE(YEAR($H42),MONTH($H42)+$G42*5,1),BH$3=DATE(YEAR($H42),MONTH($H42)+$G42*6,1),BH$3=DATE(YEAR($H42),MONTH($H42)+$G42*7,1),BH$3=DATE(YEAR($H42),MONTH($H42)+$G42*8,1),BH$3=DATE(YEAR($H42),MONTH($H42)+$G42*9,1),BH$3=DATE(YEAR($H42),MONTH($H42)+$G42*10,1)),$F42*тех!BV$10*тех!BV$6,)</f>
        <v>0</v>
      </c>
      <c r="BI42" s="64">
        <f>IF(OR(BI$3=DATE(YEAR($H42),MONTH($H42)+$G42,1),BI$3=DATE(YEAR($H42),MONTH($H42)+$G42*2,1),BI$3=DATE(YEAR($H42),MONTH($H42)+$G42*3,1),BI$3=DATE(YEAR($H42),MONTH($H42)+$G42*4,1),BI$3=DATE(YEAR($H42),MONTH($H42)+$G42*5,1),BI$3=DATE(YEAR($H42),MONTH($H42)+$G42*6,1),BI$3=DATE(YEAR($H42),MONTH($H42)+$G42*7,1),BI$3=DATE(YEAR($H42),MONTH($H42)+$G42*8,1),BI$3=DATE(YEAR($H42),MONTH($H42)+$G42*9,1),BI$3=DATE(YEAR($H42),MONTH($H42)+$G42*10,1)),$F42*тех!BW$10*тех!BW$6,)</f>
        <v>0</v>
      </c>
      <c r="BJ42" s="64">
        <f>IF(OR(BJ$3=DATE(YEAR($H42),MONTH($H42)+$G42,1),BJ$3=DATE(YEAR($H42),MONTH($H42)+$G42*2,1),BJ$3=DATE(YEAR($H42),MONTH($H42)+$G42*3,1),BJ$3=DATE(YEAR($H42),MONTH($H42)+$G42*4,1),BJ$3=DATE(YEAR($H42),MONTH($H42)+$G42*5,1),BJ$3=DATE(YEAR($H42),MONTH($H42)+$G42*6,1),BJ$3=DATE(YEAR($H42),MONTH($H42)+$G42*7,1),BJ$3=DATE(YEAR($H42),MONTH($H42)+$G42*8,1),BJ$3=DATE(YEAR($H42),MONTH($H42)+$G42*9,1),BJ$3=DATE(YEAR($H42),MONTH($H42)+$G42*10,1)),$F42*тех!BX$10*тех!BX$6,)</f>
        <v>0</v>
      </c>
      <c r="BK42" s="64">
        <f>IF(OR(BK$3=DATE(YEAR($H42),MONTH($H42)+$G42,1),BK$3=DATE(YEAR($H42),MONTH($H42)+$G42*2,1),BK$3=DATE(YEAR($H42),MONTH($H42)+$G42*3,1),BK$3=DATE(YEAR($H42),MONTH($H42)+$G42*4,1),BK$3=DATE(YEAR($H42),MONTH($H42)+$G42*5,1),BK$3=DATE(YEAR($H42),MONTH($H42)+$G42*6,1),BK$3=DATE(YEAR($H42),MONTH($H42)+$G42*7,1),BK$3=DATE(YEAR($H42),MONTH($H42)+$G42*8,1),BK$3=DATE(YEAR($H42),MONTH($H42)+$G42*9,1),BK$3=DATE(YEAR($H42),MONTH($H42)+$G42*10,1)),$F42*тех!BY$10*тех!BY$6,)</f>
        <v>0</v>
      </c>
      <c r="BL42" s="64">
        <f>IF(OR(BL$3=DATE(YEAR($H42),MONTH($H42)+$G42,1),BL$3=DATE(YEAR($H42),MONTH($H42)+$G42*2,1),BL$3=DATE(YEAR($H42),MONTH($H42)+$G42*3,1),BL$3=DATE(YEAR($H42),MONTH($H42)+$G42*4,1),BL$3=DATE(YEAR($H42),MONTH($H42)+$G42*5,1),BL$3=DATE(YEAR($H42),MONTH($H42)+$G42*6,1),BL$3=DATE(YEAR($H42),MONTH($H42)+$G42*7,1),BL$3=DATE(YEAR($H42),MONTH($H42)+$G42*8,1),BL$3=DATE(YEAR($H42),MONTH($H42)+$G42*9,1),BL$3=DATE(YEAR($H42),MONTH($H42)+$G42*10,1)),$F42*тех!BZ$10*тех!BZ$6,)</f>
        <v>0</v>
      </c>
      <c r="BM42" s="64">
        <f>IF(OR(BM$3=DATE(YEAR($H42),MONTH($H42)+$G42,1),BM$3=DATE(YEAR($H42),MONTH($H42)+$G42*2,1),BM$3=DATE(YEAR($H42),MONTH($H42)+$G42*3,1),BM$3=DATE(YEAR($H42),MONTH($H42)+$G42*4,1),BM$3=DATE(YEAR($H42),MONTH($H42)+$G42*5,1),BM$3=DATE(YEAR($H42),MONTH($H42)+$G42*6,1),BM$3=DATE(YEAR($H42),MONTH($H42)+$G42*7,1),BM$3=DATE(YEAR($H42),MONTH($H42)+$G42*8,1),BM$3=DATE(YEAR($H42),MONTH($H42)+$G42*9,1),BM$3=DATE(YEAR($H42),MONTH($H42)+$G42*10,1)),$F42*тех!CA$10*тех!CA$6,)</f>
        <v>0</v>
      </c>
      <c r="BN42" s="64">
        <f>IF(OR(BN$3=DATE(YEAR($H42),MONTH($H42)+$G42,1),BN$3=DATE(YEAR($H42),MONTH($H42)+$G42*2,1),BN$3=DATE(YEAR($H42),MONTH($H42)+$G42*3,1),BN$3=DATE(YEAR($H42),MONTH($H42)+$G42*4,1),BN$3=DATE(YEAR($H42),MONTH($H42)+$G42*5,1),BN$3=DATE(YEAR($H42),MONTH($H42)+$G42*6,1),BN$3=DATE(YEAR($H42),MONTH($H42)+$G42*7,1),BN$3=DATE(YEAR($H42),MONTH($H42)+$G42*8,1),BN$3=DATE(YEAR($H42),MONTH($H42)+$G42*9,1),BN$3=DATE(YEAR($H42),MONTH($H42)+$G42*10,1)),$F42*тех!CB$10*тех!CB$6,)</f>
        <v>0</v>
      </c>
      <c r="BO42" s="64">
        <f>IF(OR(BO$3=DATE(YEAR($H42),MONTH($H42)+$G42,1),BO$3=DATE(YEAR($H42),MONTH($H42)+$G42*2,1),BO$3=DATE(YEAR($H42),MONTH($H42)+$G42*3,1),BO$3=DATE(YEAR($H42),MONTH($H42)+$G42*4,1),BO$3=DATE(YEAR($H42),MONTH($H42)+$G42*5,1),BO$3=DATE(YEAR($H42),MONTH($H42)+$G42*6,1),BO$3=DATE(YEAR($H42),MONTH($H42)+$G42*7,1),BO$3=DATE(YEAR($H42),MONTH($H42)+$G42*8,1),BO$3=DATE(YEAR($H42),MONTH($H42)+$G42*9,1),BO$3=DATE(YEAR($H42),MONTH($H42)+$G42*10,1)),$F42*тех!CC$10*тех!CC$6,)</f>
        <v>0</v>
      </c>
      <c r="BP42" s="64">
        <f>IF(OR(BP$3=DATE(YEAR($H42),MONTH($H42)+$G42,1),BP$3=DATE(YEAR($H42),MONTH($H42)+$G42*2,1),BP$3=DATE(YEAR($H42),MONTH($H42)+$G42*3,1),BP$3=DATE(YEAR($H42),MONTH($H42)+$G42*4,1),BP$3=DATE(YEAR($H42),MONTH($H42)+$G42*5,1),BP$3=DATE(YEAR($H42),MONTH($H42)+$G42*6,1),BP$3=DATE(YEAR($H42),MONTH($H42)+$G42*7,1),BP$3=DATE(YEAR($H42),MONTH($H42)+$G42*8,1),BP$3=DATE(YEAR($H42),MONTH($H42)+$G42*9,1),BP$3=DATE(YEAR($H42),MONTH($H42)+$G42*10,1)),$F42*тех!CD$10*тех!CD$6,)</f>
        <v>0</v>
      </c>
      <c r="BQ42" s="64">
        <f>IF(OR(BQ$3=DATE(YEAR($H42),MONTH($H42)+$G42,1),BQ$3=DATE(YEAR($H42),MONTH($H42)+$G42*2,1),BQ$3=DATE(YEAR($H42),MONTH($H42)+$G42*3,1),BQ$3=DATE(YEAR($H42),MONTH($H42)+$G42*4,1),BQ$3=DATE(YEAR($H42),MONTH($H42)+$G42*5,1),BQ$3=DATE(YEAR($H42),MONTH($H42)+$G42*6,1),BQ$3=DATE(YEAR($H42),MONTH($H42)+$G42*7,1),BQ$3=DATE(YEAR($H42),MONTH($H42)+$G42*8,1),BQ$3=DATE(YEAR($H42),MONTH($H42)+$G42*9,1),BQ$3=DATE(YEAR($H42),MONTH($H42)+$G42*10,1)),$F42*тех!CE$10*тех!CE$6,)</f>
        <v>0</v>
      </c>
    </row>
    <row r="43" spans="2:69">
      <c r="B43" s="3">
        <v>37</v>
      </c>
      <c r="C43" s="19" t="s">
        <v>1281</v>
      </c>
      <c r="D43" s="23">
        <v>25.868757915000003</v>
      </c>
      <c r="E43" s="19"/>
      <c r="F43" s="76">
        <f t="shared" si="1"/>
        <v>0</v>
      </c>
      <c r="G43" s="19">
        <v>12</v>
      </c>
      <c r="H43" s="20">
        <f>Параметры!$C$11</f>
        <v>42370</v>
      </c>
      <c r="J43" s="76">
        <f>IF($H43=J$3,$F43,)*тех!X$6</f>
        <v>0</v>
      </c>
      <c r="K43" s="76">
        <f>IF($H43=K$3,$F43,)*тех!Y$6</f>
        <v>0</v>
      </c>
      <c r="L43" s="76">
        <f>IF($H43=L$3,$F43,)*тех!Z$6</f>
        <v>0</v>
      </c>
      <c r="M43" s="76">
        <f>IF($H43=M$3,$F43,)*тех!AA$6</f>
        <v>0</v>
      </c>
      <c r="N43" s="76">
        <f>IF($H43=N$3,$F43,)*тех!AB$6</f>
        <v>0</v>
      </c>
      <c r="O43" s="76">
        <f>IF($H43=O$3,$F43,)*тех!AC$6</f>
        <v>0</v>
      </c>
      <c r="P43" s="64">
        <f>IF(OR(P$3=DATE(YEAR($H43),MONTH($H43)+$G43,1),P$3=DATE(YEAR($H43),MONTH($H43)+$G43*2,1),P$3=DATE(YEAR($H43),MONTH($H43)+$G43*3,1),P$3=DATE(YEAR($H43),MONTH($H43)+$G43*4,1),P$3=DATE(YEAR($H43),MONTH($H43)+$G43*5,1),P$3=DATE(YEAR($H43),MONTH($H43)+$G43*6,1),P$3=DATE(YEAR($H43),MONTH($H43)+$G43*7,1),P$3=DATE(YEAR($H43),MONTH($H43)+$G43*8,1),P$3=DATE(YEAR($H43),MONTH($H43)+$G43*9,1),P$3=DATE(YEAR($H43),MONTH($H43)+$G43*10,1)),$F43*тех!AD$10*тех!AD$6,)</f>
        <v>0</v>
      </c>
      <c r="Q43" s="64">
        <f>IF(OR(Q$3=DATE(YEAR($H43),MONTH($H43)+$G43,1),Q$3=DATE(YEAR($H43),MONTH($H43)+$G43*2,1),Q$3=DATE(YEAR($H43),MONTH($H43)+$G43*3,1),Q$3=DATE(YEAR($H43),MONTH($H43)+$G43*4,1),Q$3=DATE(YEAR($H43),MONTH($H43)+$G43*5,1),Q$3=DATE(YEAR($H43),MONTH($H43)+$G43*6,1),Q$3=DATE(YEAR($H43),MONTH($H43)+$G43*7,1),Q$3=DATE(YEAR($H43),MONTH($H43)+$G43*8,1),Q$3=DATE(YEAR($H43),MONTH($H43)+$G43*9,1),Q$3=DATE(YEAR($H43),MONTH($H43)+$G43*10,1)),$F43*тех!AE$10*тех!AE$6,)</f>
        <v>0</v>
      </c>
      <c r="R43" s="64">
        <f>IF(OR(R$3=DATE(YEAR($H43),MONTH($H43)+$G43,1),R$3=DATE(YEAR($H43),MONTH($H43)+$G43*2,1),R$3=DATE(YEAR($H43),MONTH($H43)+$G43*3,1),R$3=DATE(YEAR($H43),MONTH($H43)+$G43*4,1),R$3=DATE(YEAR($H43),MONTH($H43)+$G43*5,1),R$3=DATE(YEAR($H43),MONTH($H43)+$G43*6,1),R$3=DATE(YEAR($H43),MONTH($H43)+$G43*7,1),R$3=DATE(YEAR($H43),MONTH($H43)+$G43*8,1),R$3=DATE(YEAR($H43),MONTH($H43)+$G43*9,1),R$3=DATE(YEAR($H43),MONTH($H43)+$G43*10,1)),$F43*тех!AF$10*тех!AF$6,)</f>
        <v>0</v>
      </c>
      <c r="S43" s="64">
        <f>IF(OR(S$3=DATE(YEAR($H43),MONTH($H43)+$G43,1),S$3=DATE(YEAR($H43),MONTH($H43)+$G43*2,1),S$3=DATE(YEAR($H43),MONTH($H43)+$G43*3,1),S$3=DATE(YEAR($H43),MONTH($H43)+$G43*4,1),S$3=DATE(YEAR($H43),MONTH($H43)+$G43*5,1),S$3=DATE(YEAR($H43),MONTH($H43)+$G43*6,1),S$3=DATE(YEAR($H43),MONTH($H43)+$G43*7,1),S$3=DATE(YEAR($H43),MONTH($H43)+$G43*8,1),S$3=DATE(YEAR($H43),MONTH($H43)+$G43*9,1),S$3=DATE(YEAR($H43),MONTH($H43)+$G43*10,1)),$F43*тех!AG$10*тех!AG$6,)</f>
        <v>0</v>
      </c>
      <c r="T43" s="64">
        <f>IF(OR(T$3=DATE(YEAR($H43),MONTH($H43)+$G43,1),T$3=DATE(YEAR($H43),MONTH($H43)+$G43*2,1),T$3=DATE(YEAR($H43),MONTH($H43)+$G43*3,1),T$3=DATE(YEAR($H43),MONTH($H43)+$G43*4,1),T$3=DATE(YEAR($H43),MONTH($H43)+$G43*5,1),T$3=DATE(YEAR($H43),MONTH($H43)+$G43*6,1),T$3=DATE(YEAR($H43),MONTH($H43)+$G43*7,1),T$3=DATE(YEAR($H43),MONTH($H43)+$G43*8,1),T$3=DATE(YEAR($H43),MONTH($H43)+$G43*9,1),T$3=DATE(YEAR($H43),MONTH($H43)+$G43*10,1)),$F43*тех!AH$10*тех!AH$6,)</f>
        <v>0</v>
      </c>
      <c r="U43" s="64">
        <f>IF(OR(U$3=DATE(YEAR($H43),MONTH($H43)+$G43,1),U$3=DATE(YEAR($H43),MONTH($H43)+$G43*2,1),U$3=DATE(YEAR($H43),MONTH($H43)+$G43*3,1),U$3=DATE(YEAR($H43),MONTH($H43)+$G43*4,1),U$3=DATE(YEAR($H43),MONTH($H43)+$G43*5,1),U$3=DATE(YEAR($H43),MONTH($H43)+$G43*6,1),U$3=DATE(YEAR($H43),MONTH($H43)+$G43*7,1),U$3=DATE(YEAR($H43),MONTH($H43)+$G43*8,1),U$3=DATE(YEAR($H43),MONTH($H43)+$G43*9,1),U$3=DATE(YEAR($H43),MONTH($H43)+$G43*10,1)),$F43*тех!AI$10*тех!AI$6,)</f>
        <v>0</v>
      </c>
      <c r="V43" s="64">
        <f>IF(OR(V$3=DATE(YEAR($H43),MONTH($H43)+$G43,1),V$3=DATE(YEAR($H43),MONTH($H43)+$G43*2,1),V$3=DATE(YEAR($H43),MONTH($H43)+$G43*3,1),V$3=DATE(YEAR($H43),MONTH($H43)+$G43*4,1),V$3=DATE(YEAR($H43),MONTH($H43)+$G43*5,1),V$3=DATE(YEAR($H43),MONTH($H43)+$G43*6,1),V$3=DATE(YEAR($H43),MONTH($H43)+$G43*7,1),V$3=DATE(YEAR($H43),MONTH($H43)+$G43*8,1),V$3=DATE(YEAR($H43),MONTH($H43)+$G43*9,1),V$3=DATE(YEAR($H43),MONTH($H43)+$G43*10,1)),$F43*тех!AJ$10*тех!AJ$6,)</f>
        <v>0</v>
      </c>
      <c r="W43" s="64">
        <f>IF(OR(W$3=DATE(YEAR($H43),MONTH($H43)+$G43,1),W$3=DATE(YEAR($H43),MONTH($H43)+$G43*2,1),W$3=DATE(YEAR($H43),MONTH($H43)+$G43*3,1),W$3=DATE(YEAR($H43),MONTH($H43)+$G43*4,1),W$3=DATE(YEAR($H43),MONTH($H43)+$G43*5,1),W$3=DATE(YEAR($H43),MONTH($H43)+$G43*6,1),W$3=DATE(YEAR($H43),MONTH($H43)+$G43*7,1),W$3=DATE(YEAR($H43),MONTH($H43)+$G43*8,1),W$3=DATE(YEAR($H43),MONTH($H43)+$G43*9,1),W$3=DATE(YEAR($H43),MONTH($H43)+$G43*10,1)),$F43*тех!AK$10*тех!AK$6,)</f>
        <v>0</v>
      </c>
      <c r="X43" s="64">
        <f>IF(OR(X$3=DATE(YEAR($H43),MONTH($H43)+$G43,1),X$3=DATE(YEAR($H43),MONTH($H43)+$G43*2,1),X$3=DATE(YEAR($H43),MONTH($H43)+$G43*3,1),X$3=DATE(YEAR($H43),MONTH($H43)+$G43*4,1),X$3=DATE(YEAR($H43),MONTH($H43)+$G43*5,1),X$3=DATE(YEAR($H43),MONTH($H43)+$G43*6,1),X$3=DATE(YEAR($H43),MONTH($H43)+$G43*7,1),X$3=DATE(YEAR($H43),MONTH($H43)+$G43*8,1),X$3=DATE(YEAR($H43),MONTH($H43)+$G43*9,1),X$3=DATE(YEAR($H43),MONTH($H43)+$G43*10,1)),$F43*тех!AL$10*тех!AL$6,)</f>
        <v>0</v>
      </c>
      <c r="Y43" s="64">
        <f>IF(OR(Y$3=DATE(YEAR($H43),MONTH($H43)+$G43,1),Y$3=DATE(YEAR($H43),MONTH($H43)+$G43*2,1),Y$3=DATE(YEAR($H43),MONTH($H43)+$G43*3,1),Y$3=DATE(YEAR($H43),MONTH($H43)+$G43*4,1),Y$3=DATE(YEAR($H43),MONTH($H43)+$G43*5,1),Y$3=DATE(YEAR($H43),MONTH($H43)+$G43*6,1),Y$3=DATE(YEAR($H43),MONTH($H43)+$G43*7,1),Y$3=DATE(YEAR($H43),MONTH($H43)+$G43*8,1),Y$3=DATE(YEAR($H43),MONTH($H43)+$G43*9,1),Y$3=DATE(YEAR($H43),MONTH($H43)+$G43*10,1)),$F43*тех!AM$10*тех!AM$6,)</f>
        <v>0</v>
      </c>
      <c r="Z43" s="64">
        <f>IF(OR(Z$3=DATE(YEAR($H43),MONTH($H43)+$G43,1),Z$3=DATE(YEAR($H43),MONTH($H43)+$G43*2,1),Z$3=DATE(YEAR($H43),MONTH($H43)+$G43*3,1),Z$3=DATE(YEAR($H43),MONTH($H43)+$G43*4,1),Z$3=DATE(YEAR($H43),MONTH($H43)+$G43*5,1),Z$3=DATE(YEAR($H43),MONTH($H43)+$G43*6,1),Z$3=DATE(YEAR($H43),MONTH($H43)+$G43*7,1),Z$3=DATE(YEAR($H43),MONTH($H43)+$G43*8,1),Z$3=DATE(YEAR($H43),MONTH($H43)+$G43*9,1),Z$3=DATE(YEAR($H43),MONTH($H43)+$G43*10,1)),$F43*тех!AN$10*тех!AN$6,)</f>
        <v>0</v>
      </c>
      <c r="AA43" s="64">
        <f>IF(OR(AA$3=DATE(YEAR($H43),MONTH($H43)+$G43,1),AA$3=DATE(YEAR($H43),MONTH($H43)+$G43*2,1),AA$3=DATE(YEAR($H43),MONTH($H43)+$G43*3,1),AA$3=DATE(YEAR($H43),MONTH($H43)+$G43*4,1),AA$3=DATE(YEAR($H43),MONTH($H43)+$G43*5,1),AA$3=DATE(YEAR($H43),MONTH($H43)+$G43*6,1),AA$3=DATE(YEAR($H43),MONTH($H43)+$G43*7,1),AA$3=DATE(YEAR($H43),MONTH($H43)+$G43*8,1),AA$3=DATE(YEAR($H43),MONTH($H43)+$G43*9,1),AA$3=DATE(YEAR($H43),MONTH($H43)+$G43*10,1)),$F43*тех!AO$10*тех!AO$6,)</f>
        <v>0</v>
      </c>
      <c r="AB43" s="64">
        <f>IF(OR(AB$3=DATE(YEAR($H43),MONTH($H43)+$G43,1),AB$3=DATE(YEAR($H43),MONTH($H43)+$G43*2,1),AB$3=DATE(YEAR($H43),MONTH($H43)+$G43*3,1),AB$3=DATE(YEAR($H43),MONTH($H43)+$G43*4,1),AB$3=DATE(YEAR($H43),MONTH($H43)+$G43*5,1),AB$3=DATE(YEAR($H43),MONTH($H43)+$G43*6,1),AB$3=DATE(YEAR($H43),MONTH($H43)+$G43*7,1),AB$3=DATE(YEAR($H43),MONTH($H43)+$G43*8,1),AB$3=DATE(YEAR($H43),MONTH($H43)+$G43*9,1),AB$3=DATE(YEAR($H43),MONTH($H43)+$G43*10,1)),$F43*тех!AP$10*тех!AP$6,)</f>
        <v>0</v>
      </c>
      <c r="AC43" s="64">
        <f>IF(OR(AC$3=DATE(YEAR($H43),MONTH($H43)+$G43,1),AC$3=DATE(YEAR($H43),MONTH($H43)+$G43*2,1),AC$3=DATE(YEAR($H43),MONTH($H43)+$G43*3,1),AC$3=DATE(YEAR($H43),MONTH($H43)+$G43*4,1),AC$3=DATE(YEAR($H43),MONTH($H43)+$G43*5,1),AC$3=DATE(YEAR($H43),MONTH($H43)+$G43*6,1),AC$3=DATE(YEAR($H43),MONTH($H43)+$G43*7,1),AC$3=DATE(YEAR($H43),MONTH($H43)+$G43*8,1),AC$3=DATE(YEAR($H43),MONTH($H43)+$G43*9,1),AC$3=DATE(YEAR($H43),MONTH($H43)+$G43*10,1)),$F43*тех!AQ$10*тех!AQ$6,)</f>
        <v>0</v>
      </c>
      <c r="AD43" s="64">
        <f>IF(OR(AD$3=DATE(YEAR($H43),MONTH($H43)+$G43,1),AD$3=DATE(YEAR($H43),MONTH($H43)+$G43*2,1),AD$3=DATE(YEAR($H43),MONTH($H43)+$G43*3,1),AD$3=DATE(YEAR($H43),MONTH($H43)+$G43*4,1),AD$3=DATE(YEAR($H43),MONTH($H43)+$G43*5,1),AD$3=DATE(YEAR($H43),MONTH($H43)+$G43*6,1),AD$3=DATE(YEAR($H43),MONTH($H43)+$G43*7,1),AD$3=DATE(YEAR($H43),MONTH($H43)+$G43*8,1),AD$3=DATE(YEAR($H43),MONTH($H43)+$G43*9,1),AD$3=DATE(YEAR($H43),MONTH($H43)+$G43*10,1)),$F43*тех!AR$10*тех!AR$6,)</f>
        <v>0</v>
      </c>
      <c r="AE43" s="64">
        <f>IF(OR(AE$3=DATE(YEAR($H43),MONTH($H43)+$G43,1),AE$3=DATE(YEAR($H43),MONTH($H43)+$G43*2,1),AE$3=DATE(YEAR($H43),MONTH($H43)+$G43*3,1),AE$3=DATE(YEAR($H43),MONTH($H43)+$G43*4,1),AE$3=DATE(YEAR($H43),MONTH($H43)+$G43*5,1),AE$3=DATE(YEAR($H43),MONTH($H43)+$G43*6,1),AE$3=DATE(YEAR($H43),MONTH($H43)+$G43*7,1),AE$3=DATE(YEAR($H43),MONTH($H43)+$G43*8,1),AE$3=DATE(YEAR($H43),MONTH($H43)+$G43*9,1),AE$3=DATE(YEAR($H43),MONTH($H43)+$G43*10,1)),$F43*тех!AS$10*тех!AS$6,)</f>
        <v>0</v>
      </c>
      <c r="AF43" s="64">
        <f>IF(OR(AF$3=DATE(YEAR($H43),MONTH($H43)+$G43,1),AF$3=DATE(YEAR($H43),MONTH($H43)+$G43*2,1),AF$3=DATE(YEAR($H43),MONTH($H43)+$G43*3,1),AF$3=DATE(YEAR($H43),MONTH($H43)+$G43*4,1),AF$3=DATE(YEAR($H43),MONTH($H43)+$G43*5,1),AF$3=DATE(YEAR($H43),MONTH($H43)+$G43*6,1),AF$3=DATE(YEAR($H43),MONTH($H43)+$G43*7,1),AF$3=DATE(YEAR($H43),MONTH($H43)+$G43*8,1),AF$3=DATE(YEAR($H43),MONTH($H43)+$G43*9,1),AF$3=DATE(YEAR($H43),MONTH($H43)+$G43*10,1)),$F43*тех!AT$10*тех!AT$6,)</f>
        <v>0</v>
      </c>
      <c r="AG43" s="64">
        <f>IF(OR(AG$3=DATE(YEAR($H43),MONTH($H43)+$G43,1),AG$3=DATE(YEAR($H43),MONTH($H43)+$G43*2,1),AG$3=DATE(YEAR($H43),MONTH($H43)+$G43*3,1),AG$3=DATE(YEAR($H43),MONTH($H43)+$G43*4,1),AG$3=DATE(YEAR($H43),MONTH($H43)+$G43*5,1),AG$3=DATE(YEAR($H43),MONTH($H43)+$G43*6,1),AG$3=DATE(YEAR($H43),MONTH($H43)+$G43*7,1),AG$3=DATE(YEAR($H43),MONTH($H43)+$G43*8,1),AG$3=DATE(YEAR($H43),MONTH($H43)+$G43*9,1),AG$3=DATE(YEAR($H43),MONTH($H43)+$G43*10,1)),$F43*тех!AU$10*тех!AU$6,)</f>
        <v>0</v>
      </c>
      <c r="AH43" s="64">
        <f>IF(OR(AH$3=DATE(YEAR($H43),MONTH($H43)+$G43,1),AH$3=DATE(YEAR($H43),MONTH($H43)+$G43*2,1),AH$3=DATE(YEAR($H43),MONTH($H43)+$G43*3,1),AH$3=DATE(YEAR($H43),MONTH($H43)+$G43*4,1),AH$3=DATE(YEAR($H43),MONTH($H43)+$G43*5,1),AH$3=DATE(YEAR($H43),MONTH($H43)+$G43*6,1),AH$3=DATE(YEAR($H43),MONTH($H43)+$G43*7,1),AH$3=DATE(YEAR($H43),MONTH($H43)+$G43*8,1),AH$3=DATE(YEAR($H43),MONTH($H43)+$G43*9,1),AH$3=DATE(YEAR($H43),MONTH($H43)+$G43*10,1)),$F43*тех!AV$10*тех!AV$6,)</f>
        <v>0</v>
      </c>
      <c r="AI43" s="64">
        <f>IF(OR(AI$3=DATE(YEAR($H43),MONTH($H43)+$G43,1),AI$3=DATE(YEAR($H43),MONTH($H43)+$G43*2,1),AI$3=DATE(YEAR($H43),MONTH($H43)+$G43*3,1),AI$3=DATE(YEAR($H43),MONTH($H43)+$G43*4,1),AI$3=DATE(YEAR($H43),MONTH($H43)+$G43*5,1),AI$3=DATE(YEAR($H43),MONTH($H43)+$G43*6,1),AI$3=DATE(YEAR($H43),MONTH($H43)+$G43*7,1),AI$3=DATE(YEAR($H43),MONTH($H43)+$G43*8,1),AI$3=DATE(YEAR($H43),MONTH($H43)+$G43*9,1),AI$3=DATE(YEAR($H43),MONTH($H43)+$G43*10,1)),$F43*тех!AW$10*тех!AW$6,)</f>
        <v>0</v>
      </c>
      <c r="AJ43" s="64">
        <f>IF(OR(AJ$3=DATE(YEAR($H43),MONTH($H43)+$G43,1),AJ$3=DATE(YEAR($H43),MONTH($H43)+$G43*2,1),AJ$3=DATE(YEAR($H43),MONTH($H43)+$G43*3,1),AJ$3=DATE(YEAR($H43),MONTH($H43)+$G43*4,1),AJ$3=DATE(YEAR($H43),MONTH($H43)+$G43*5,1),AJ$3=DATE(YEAR($H43),MONTH($H43)+$G43*6,1),AJ$3=DATE(YEAR($H43),MONTH($H43)+$G43*7,1),AJ$3=DATE(YEAR($H43),MONTH($H43)+$G43*8,1),AJ$3=DATE(YEAR($H43),MONTH($H43)+$G43*9,1),AJ$3=DATE(YEAR($H43),MONTH($H43)+$G43*10,1)),$F43*тех!AX$10*тех!AX$6,)</f>
        <v>0</v>
      </c>
      <c r="AK43" s="64">
        <f>IF(OR(AK$3=DATE(YEAR($H43),MONTH($H43)+$G43,1),AK$3=DATE(YEAR($H43),MONTH($H43)+$G43*2,1),AK$3=DATE(YEAR($H43),MONTH($H43)+$G43*3,1),AK$3=DATE(YEAR($H43),MONTH($H43)+$G43*4,1),AK$3=DATE(YEAR($H43),MONTH($H43)+$G43*5,1),AK$3=DATE(YEAR($H43),MONTH($H43)+$G43*6,1),AK$3=DATE(YEAR($H43),MONTH($H43)+$G43*7,1),AK$3=DATE(YEAR($H43),MONTH($H43)+$G43*8,1),AK$3=DATE(YEAR($H43),MONTH($H43)+$G43*9,1),AK$3=DATE(YEAR($H43),MONTH($H43)+$G43*10,1)),$F43*тех!AY$10*тех!AY$6,)</f>
        <v>0</v>
      </c>
      <c r="AL43" s="64">
        <f>IF(OR(AL$3=DATE(YEAR($H43),MONTH($H43)+$G43,1),AL$3=DATE(YEAR($H43),MONTH($H43)+$G43*2,1),AL$3=DATE(YEAR($H43),MONTH($H43)+$G43*3,1),AL$3=DATE(YEAR($H43),MONTH($H43)+$G43*4,1),AL$3=DATE(YEAR($H43),MONTH($H43)+$G43*5,1),AL$3=DATE(YEAR($H43),MONTH($H43)+$G43*6,1),AL$3=DATE(YEAR($H43),MONTH($H43)+$G43*7,1),AL$3=DATE(YEAR($H43),MONTH($H43)+$G43*8,1),AL$3=DATE(YEAR($H43),MONTH($H43)+$G43*9,1),AL$3=DATE(YEAR($H43),MONTH($H43)+$G43*10,1)),$F43*тех!AZ$10*тех!AZ$6,)</f>
        <v>0</v>
      </c>
      <c r="AM43" s="64">
        <f>IF(OR(AM$3=DATE(YEAR($H43),MONTH($H43)+$G43,1),AM$3=DATE(YEAR($H43),MONTH($H43)+$G43*2,1),AM$3=DATE(YEAR($H43),MONTH($H43)+$G43*3,1),AM$3=DATE(YEAR($H43),MONTH($H43)+$G43*4,1),AM$3=DATE(YEAR($H43),MONTH($H43)+$G43*5,1),AM$3=DATE(YEAR($H43),MONTH($H43)+$G43*6,1),AM$3=DATE(YEAR($H43),MONTH($H43)+$G43*7,1),AM$3=DATE(YEAR($H43),MONTH($H43)+$G43*8,1),AM$3=DATE(YEAR($H43),MONTH($H43)+$G43*9,1),AM$3=DATE(YEAR($H43),MONTH($H43)+$G43*10,1)),$F43*тех!BA$10*тех!BA$6,)</f>
        <v>0</v>
      </c>
      <c r="AN43" s="64">
        <f>IF(OR(AN$3=DATE(YEAR($H43),MONTH($H43)+$G43,1),AN$3=DATE(YEAR($H43),MONTH($H43)+$G43*2,1),AN$3=DATE(YEAR($H43),MONTH($H43)+$G43*3,1),AN$3=DATE(YEAR($H43),MONTH($H43)+$G43*4,1),AN$3=DATE(YEAR($H43),MONTH($H43)+$G43*5,1),AN$3=DATE(YEAR($H43),MONTH($H43)+$G43*6,1),AN$3=DATE(YEAR($H43),MONTH($H43)+$G43*7,1),AN$3=DATE(YEAR($H43),MONTH($H43)+$G43*8,1),AN$3=DATE(YEAR($H43),MONTH($H43)+$G43*9,1),AN$3=DATE(YEAR($H43),MONTH($H43)+$G43*10,1)),$F43*тех!BB$10*тех!BB$6,)</f>
        <v>0</v>
      </c>
      <c r="AO43" s="64">
        <f>IF(OR(AO$3=DATE(YEAR($H43),MONTH($H43)+$G43,1),AO$3=DATE(YEAR($H43),MONTH($H43)+$G43*2,1),AO$3=DATE(YEAR($H43),MONTH($H43)+$G43*3,1),AO$3=DATE(YEAR($H43),MONTH($H43)+$G43*4,1),AO$3=DATE(YEAR($H43),MONTH($H43)+$G43*5,1),AO$3=DATE(YEAR($H43),MONTH($H43)+$G43*6,1),AO$3=DATE(YEAR($H43),MONTH($H43)+$G43*7,1),AO$3=DATE(YEAR($H43),MONTH($H43)+$G43*8,1),AO$3=DATE(YEAR($H43),MONTH($H43)+$G43*9,1),AO$3=DATE(YEAR($H43),MONTH($H43)+$G43*10,1)),$F43*тех!BC$10*тех!BC$6,)</f>
        <v>0</v>
      </c>
      <c r="AP43" s="64">
        <f>IF(OR(AP$3=DATE(YEAR($H43),MONTH($H43)+$G43,1),AP$3=DATE(YEAR($H43),MONTH($H43)+$G43*2,1),AP$3=DATE(YEAR($H43),MONTH($H43)+$G43*3,1),AP$3=DATE(YEAR($H43),MONTH($H43)+$G43*4,1),AP$3=DATE(YEAR($H43),MONTH($H43)+$G43*5,1),AP$3=DATE(YEAR($H43),MONTH($H43)+$G43*6,1),AP$3=DATE(YEAR($H43),MONTH($H43)+$G43*7,1),AP$3=DATE(YEAR($H43),MONTH($H43)+$G43*8,1),AP$3=DATE(YEAR($H43),MONTH($H43)+$G43*9,1),AP$3=DATE(YEAR($H43),MONTH($H43)+$G43*10,1)),$F43*тех!BD$10*тех!BD$6,)</f>
        <v>0</v>
      </c>
      <c r="AQ43" s="64">
        <f>IF(OR(AQ$3=DATE(YEAR($H43),MONTH($H43)+$G43,1),AQ$3=DATE(YEAR($H43),MONTH($H43)+$G43*2,1),AQ$3=DATE(YEAR($H43),MONTH($H43)+$G43*3,1),AQ$3=DATE(YEAR($H43),MONTH($H43)+$G43*4,1),AQ$3=DATE(YEAR($H43),MONTH($H43)+$G43*5,1),AQ$3=DATE(YEAR($H43),MONTH($H43)+$G43*6,1),AQ$3=DATE(YEAR($H43),MONTH($H43)+$G43*7,1),AQ$3=DATE(YEAR($H43),MONTH($H43)+$G43*8,1),AQ$3=DATE(YEAR($H43),MONTH($H43)+$G43*9,1),AQ$3=DATE(YEAR($H43),MONTH($H43)+$G43*10,1)),$F43*тех!BE$10*тех!BE$6,)</f>
        <v>0</v>
      </c>
      <c r="AR43" s="64">
        <f>IF(OR(AR$3=DATE(YEAR($H43),MONTH($H43)+$G43,1),AR$3=DATE(YEAR($H43),MONTH($H43)+$G43*2,1),AR$3=DATE(YEAR($H43),MONTH($H43)+$G43*3,1),AR$3=DATE(YEAR($H43),MONTH($H43)+$G43*4,1),AR$3=DATE(YEAR($H43),MONTH($H43)+$G43*5,1),AR$3=DATE(YEAR($H43),MONTH($H43)+$G43*6,1),AR$3=DATE(YEAR($H43),MONTH($H43)+$G43*7,1),AR$3=DATE(YEAR($H43),MONTH($H43)+$G43*8,1),AR$3=DATE(YEAR($H43),MONTH($H43)+$G43*9,1),AR$3=DATE(YEAR($H43),MONTH($H43)+$G43*10,1)),$F43*тех!BF$10*тех!BF$6,)</f>
        <v>0</v>
      </c>
      <c r="AS43" s="64">
        <f>IF(OR(AS$3=DATE(YEAR($H43),MONTH($H43)+$G43,1),AS$3=DATE(YEAR($H43),MONTH($H43)+$G43*2,1),AS$3=DATE(YEAR($H43),MONTH($H43)+$G43*3,1),AS$3=DATE(YEAR($H43),MONTH($H43)+$G43*4,1),AS$3=DATE(YEAR($H43),MONTH($H43)+$G43*5,1),AS$3=DATE(YEAR($H43),MONTH($H43)+$G43*6,1),AS$3=DATE(YEAR($H43),MONTH($H43)+$G43*7,1),AS$3=DATE(YEAR($H43),MONTH($H43)+$G43*8,1),AS$3=DATE(YEAR($H43),MONTH($H43)+$G43*9,1),AS$3=DATE(YEAR($H43),MONTH($H43)+$G43*10,1)),$F43*тех!BG$10*тех!BG$6,)</f>
        <v>0</v>
      </c>
      <c r="AT43" s="64">
        <f>IF(OR(AT$3=DATE(YEAR($H43),MONTH($H43)+$G43,1),AT$3=DATE(YEAR($H43),MONTH($H43)+$G43*2,1),AT$3=DATE(YEAR($H43),MONTH($H43)+$G43*3,1),AT$3=DATE(YEAR($H43),MONTH($H43)+$G43*4,1),AT$3=DATE(YEAR($H43),MONTH($H43)+$G43*5,1),AT$3=DATE(YEAR($H43),MONTH($H43)+$G43*6,1),AT$3=DATE(YEAR($H43),MONTH($H43)+$G43*7,1),AT$3=DATE(YEAR($H43),MONTH($H43)+$G43*8,1),AT$3=DATE(YEAR($H43),MONTH($H43)+$G43*9,1),AT$3=DATE(YEAR($H43),MONTH($H43)+$G43*10,1)),$F43*тех!BH$10*тех!BH$6,)</f>
        <v>0</v>
      </c>
      <c r="AU43" s="64">
        <f>IF(OR(AU$3=DATE(YEAR($H43),MONTH($H43)+$G43,1),AU$3=DATE(YEAR($H43),MONTH($H43)+$G43*2,1),AU$3=DATE(YEAR($H43),MONTH($H43)+$G43*3,1),AU$3=DATE(YEAR($H43),MONTH($H43)+$G43*4,1),AU$3=DATE(YEAR($H43),MONTH($H43)+$G43*5,1),AU$3=DATE(YEAR($H43),MONTH($H43)+$G43*6,1),AU$3=DATE(YEAR($H43),MONTH($H43)+$G43*7,1),AU$3=DATE(YEAR($H43),MONTH($H43)+$G43*8,1),AU$3=DATE(YEAR($H43),MONTH($H43)+$G43*9,1),AU$3=DATE(YEAR($H43),MONTH($H43)+$G43*10,1)),$F43*тех!BI$10*тех!BI$6,)</f>
        <v>0</v>
      </c>
      <c r="AV43" s="64">
        <f>IF(OR(AV$3=DATE(YEAR($H43),MONTH($H43)+$G43,1),AV$3=DATE(YEAR($H43),MONTH($H43)+$G43*2,1),AV$3=DATE(YEAR($H43),MONTH($H43)+$G43*3,1),AV$3=DATE(YEAR($H43),MONTH($H43)+$G43*4,1),AV$3=DATE(YEAR($H43),MONTH($H43)+$G43*5,1),AV$3=DATE(YEAR($H43),MONTH($H43)+$G43*6,1),AV$3=DATE(YEAR($H43),MONTH($H43)+$G43*7,1),AV$3=DATE(YEAR($H43),MONTH($H43)+$G43*8,1),AV$3=DATE(YEAR($H43),MONTH($H43)+$G43*9,1),AV$3=DATE(YEAR($H43),MONTH($H43)+$G43*10,1)),$F43*тех!BJ$10*тех!BJ$6,)</f>
        <v>0</v>
      </c>
      <c r="AW43" s="64">
        <f>IF(OR(AW$3=DATE(YEAR($H43),MONTH($H43)+$G43,1),AW$3=DATE(YEAR($H43),MONTH($H43)+$G43*2,1),AW$3=DATE(YEAR($H43),MONTH($H43)+$G43*3,1),AW$3=DATE(YEAR($H43),MONTH($H43)+$G43*4,1),AW$3=DATE(YEAR($H43),MONTH($H43)+$G43*5,1),AW$3=DATE(YEAR($H43),MONTH($H43)+$G43*6,1),AW$3=DATE(YEAR($H43),MONTH($H43)+$G43*7,1),AW$3=DATE(YEAR($H43),MONTH($H43)+$G43*8,1),AW$3=DATE(YEAR($H43),MONTH($H43)+$G43*9,1),AW$3=DATE(YEAR($H43),MONTH($H43)+$G43*10,1)),$F43*тех!BK$10*тех!BK$6,)</f>
        <v>0</v>
      </c>
      <c r="AX43" s="64">
        <f>IF(OR(AX$3=DATE(YEAR($H43),MONTH($H43)+$G43,1),AX$3=DATE(YEAR($H43),MONTH($H43)+$G43*2,1),AX$3=DATE(YEAR($H43),MONTH($H43)+$G43*3,1),AX$3=DATE(YEAR($H43),MONTH($H43)+$G43*4,1),AX$3=DATE(YEAR($H43),MONTH($H43)+$G43*5,1),AX$3=DATE(YEAR($H43),MONTH($H43)+$G43*6,1),AX$3=DATE(YEAR($H43),MONTH($H43)+$G43*7,1),AX$3=DATE(YEAR($H43),MONTH($H43)+$G43*8,1),AX$3=DATE(YEAR($H43),MONTH($H43)+$G43*9,1),AX$3=DATE(YEAR($H43),MONTH($H43)+$G43*10,1)),$F43*тех!BL$10*тех!BL$6,)</f>
        <v>0</v>
      </c>
      <c r="AY43" s="64">
        <f>IF(OR(AY$3=DATE(YEAR($H43),MONTH($H43)+$G43,1),AY$3=DATE(YEAR($H43),MONTH($H43)+$G43*2,1),AY$3=DATE(YEAR($H43),MONTH($H43)+$G43*3,1),AY$3=DATE(YEAR($H43),MONTH($H43)+$G43*4,1),AY$3=DATE(YEAR($H43),MONTH($H43)+$G43*5,1),AY$3=DATE(YEAR($H43),MONTH($H43)+$G43*6,1),AY$3=DATE(YEAR($H43),MONTH($H43)+$G43*7,1),AY$3=DATE(YEAR($H43),MONTH($H43)+$G43*8,1),AY$3=DATE(YEAR($H43),MONTH($H43)+$G43*9,1),AY$3=DATE(YEAR($H43),MONTH($H43)+$G43*10,1)),$F43*тех!BM$10*тех!BM$6,)</f>
        <v>0</v>
      </c>
      <c r="AZ43" s="64">
        <f>IF(OR(AZ$3=DATE(YEAR($H43),MONTH($H43)+$G43,1),AZ$3=DATE(YEAR($H43),MONTH($H43)+$G43*2,1),AZ$3=DATE(YEAR($H43),MONTH($H43)+$G43*3,1),AZ$3=DATE(YEAR($H43),MONTH($H43)+$G43*4,1),AZ$3=DATE(YEAR($H43),MONTH($H43)+$G43*5,1),AZ$3=DATE(YEAR($H43),MONTH($H43)+$G43*6,1),AZ$3=DATE(YEAR($H43),MONTH($H43)+$G43*7,1),AZ$3=DATE(YEAR($H43),MONTH($H43)+$G43*8,1),AZ$3=DATE(YEAR($H43),MONTH($H43)+$G43*9,1),AZ$3=DATE(YEAR($H43),MONTH($H43)+$G43*10,1)),$F43*тех!BN$10*тех!BN$6,)</f>
        <v>0</v>
      </c>
      <c r="BA43" s="64">
        <f>IF(OR(BA$3=DATE(YEAR($H43),MONTH($H43)+$G43,1),BA$3=DATE(YEAR($H43),MONTH($H43)+$G43*2,1),BA$3=DATE(YEAR($H43),MONTH($H43)+$G43*3,1),BA$3=DATE(YEAR($H43),MONTH($H43)+$G43*4,1),BA$3=DATE(YEAR($H43),MONTH($H43)+$G43*5,1),BA$3=DATE(YEAR($H43),MONTH($H43)+$G43*6,1),BA$3=DATE(YEAR($H43),MONTH($H43)+$G43*7,1),BA$3=DATE(YEAR($H43),MONTH($H43)+$G43*8,1),BA$3=DATE(YEAR($H43),MONTH($H43)+$G43*9,1),BA$3=DATE(YEAR($H43),MONTH($H43)+$G43*10,1)),$F43*тех!BO$10*тех!BO$6,)</f>
        <v>0</v>
      </c>
      <c r="BB43" s="64">
        <f>IF(OR(BB$3=DATE(YEAR($H43),MONTH($H43)+$G43,1),BB$3=DATE(YEAR($H43),MONTH($H43)+$G43*2,1),BB$3=DATE(YEAR($H43),MONTH($H43)+$G43*3,1),BB$3=DATE(YEAR($H43),MONTH($H43)+$G43*4,1),BB$3=DATE(YEAR($H43),MONTH($H43)+$G43*5,1),BB$3=DATE(YEAR($H43),MONTH($H43)+$G43*6,1),BB$3=DATE(YEAR($H43),MONTH($H43)+$G43*7,1),BB$3=DATE(YEAR($H43),MONTH($H43)+$G43*8,1),BB$3=DATE(YEAR($H43),MONTH($H43)+$G43*9,1),BB$3=DATE(YEAR($H43),MONTH($H43)+$G43*10,1)),$F43*тех!BP$10*тех!BP$6,)</f>
        <v>0</v>
      </c>
      <c r="BC43" s="64">
        <f>IF(OR(BC$3=DATE(YEAR($H43),MONTH($H43)+$G43,1),BC$3=DATE(YEAR($H43),MONTH($H43)+$G43*2,1),BC$3=DATE(YEAR($H43),MONTH($H43)+$G43*3,1),BC$3=DATE(YEAR($H43),MONTH($H43)+$G43*4,1),BC$3=DATE(YEAR($H43),MONTH($H43)+$G43*5,1),BC$3=DATE(YEAR($H43),MONTH($H43)+$G43*6,1),BC$3=DATE(YEAR($H43),MONTH($H43)+$G43*7,1),BC$3=DATE(YEAR($H43),MONTH($H43)+$G43*8,1),BC$3=DATE(YEAR($H43),MONTH($H43)+$G43*9,1),BC$3=DATE(YEAR($H43),MONTH($H43)+$G43*10,1)),$F43*тех!BQ$10*тех!BQ$6,)</f>
        <v>0</v>
      </c>
      <c r="BD43" s="64">
        <f>IF(OR(BD$3=DATE(YEAR($H43),MONTH($H43)+$G43,1),BD$3=DATE(YEAR($H43),MONTH($H43)+$G43*2,1),BD$3=DATE(YEAR($H43),MONTH($H43)+$G43*3,1),BD$3=DATE(YEAR($H43),MONTH($H43)+$G43*4,1),BD$3=DATE(YEAR($H43),MONTH($H43)+$G43*5,1),BD$3=DATE(YEAR($H43),MONTH($H43)+$G43*6,1),BD$3=DATE(YEAR($H43),MONTH($H43)+$G43*7,1),BD$3=DATE(YEAR($H43),MONTH($H43)+$G43*8,1),BD$3=DATE(YEAR($H43),MONTH($H43)+$G43*9,1),BD$3=DATE(YEAR($H43),MONTH($H43)+$G43*10,1)),$F43*тех!BR$10*тех!BR$6,)</f>
        <v>0</v>
      </c>
      <c r="BE43" s="64">
        <f>IF(OR(BE$3=DATE(YEAR($H43),MONTH($H43)+$G43,1),BE$3=DATE(YEAR($H43),MONTH($H43)+$G43*2,1),BE$3=DATE(YEAR($H43),MONTH($H43)+$G43*3,1),BE$3=DATE(YEAR($H43),MONTH($H43)+$G43*4,1),BE$3=DATE(YEAR($H43),MONTH($H43)+$G43*5,1),BE$3=DATE(YEAR($H43),MONTH($H43)+$G43*6,1),BE$3=DATE(YEAR($H43),MONTH($H43)+$G43*7,1),BE$3=DATE(YEAR($H43),MONTH($H43)+$G43*8,1),BE$3=DATE(YEAR($H43),MONTH($H43)+$G43*9,1),BE$3=DATE(YEAR($H43),MONTH($H43)+$G43*10,1)),$F43*тех!BS$10*тех!BS$6,)</f>
        <v>0</v>
      </c>
      <c r="BF43" s="64">
        <f>IF(OR(BF$3=DATE(YEAR($H43),MONTH($H43)+$G43,1),BF$3=DATE(YEAR($H43),MONTH($H43)+$G43*2,1),BF$3=DATE(YEAR($H43),MONTH($H43)+$G43*3,1),BF$3=DATE(YEAR($H43),MONTH($H43)+$G43*4,1),BF$3=DATE(YEAR($H43),MONTH($H43)+$G43*5,1),BF$3=DATE(YEAR($H43),MONTH($H43)+$G43*6,1),BF$3=DATE(YEAR($H43),MONTH($H43)+$G43*7,1),BF$3=DATE(YEAR($H43),MONTH($H43)+$G43*8,1),BF$3=DATE(YEAR($H43),MONTH($H43)+$G43*9,1),BF$3=DATE(YEAR($H43),MONTH($H43)+$G43*10,1)),$F43*тех!BT$10*тех!BT$6,)</f>
        <v>0</v>
      </c>
      <c r="BG43" s="64">
        <f>IF(OR(BG$3=DATE(YEAR($H43),MONTH($H43)+$G43,1),BG$3=DATE(YEAR($H43),MONTH($H43)+$G43*2,1),BG$3=DATE(YEAR($H43),MONTH($H43)+$G43*3,1),BG$3=DATE(YEAR($H43),MONTH($H43)+$G43*4,1),BG$3=DATE(YEAR($H43),MONTH($H43)+$G43*5,1),BG$3=DATE(YEAR($H43),MONTH($H43)+$G43*6,1),BG$3=DATE(YEAR($H43),MONTH($H43)+$G43*7,1),BG$3=DATE(YEAR($H43),MONTH($H43)+$G43*8,1),BG$3=DATE(YEAR($H43),MONTH($H43)+$G43*9,1),BG$3=DATE(YEAR($H43),MONTH($H43)+$G43*10,1)),$F43*тех!BU$10*тех!BU$6,)</f>
        <v>0</v>
      </c>
      <c r="BH43" s="64">
        <f>IF(OR(BH$3=DATE(YEAR($H43),MONTH($H43)+$G43,1),BH$3=DATE(YEAR($H43),MONTH($H43)+$G43*2,1),BH$3=DATE(YEAR($H43),MONTH($H43)+$G43*3,1),BH$3=DATE(YEAR($H43),MONTH($H43)+$G43*4,1),BH$3=DATE(YEAR($H43),MONTH($H43)+$G43*5,1),BH$3=DATE(YEAR($H43),MONTH($H43)+$G43*6,1),BH$3=DATE(YEAR($H43),MONTH($H43)+$G43*7,1),BH$3=DATE(YEAR($H43),MONTH($H43)+$G43*8,1),BH$3=DATE(YEAR($H43),MONTH($H43)+$G43*9,1),BH$3=DATE(YEAR($H43),MONTH($H43)+$G43*10,1)),$F43*тех!BV$10*тех!BV$6,)</f>
        <v>0</v>
      </c>
      <c r="BI43" s="64">
        <f>IF(OR(BI$3=DATE(YEAR($H43),MONTH($H43)+$G43,1),BI$3=DATE(YEAR($H43),MONTH($H43)+$G43*2,1),BI$3=DATE(YEAR($H43),MONTH($H43)+$G43*3,1),BI$3=DATE(YEAR($H43),MONTH($H43)+$G43*4,1),BI$3=DATE(YEAR($H43),MONTH($H43)+$G43*5,1),BI$3=DATE(YEAR($H43),MONTH($H43)+$G43*6,1),BI$3=DATE(YEAR($H43),MONTH($H43)+$G43*7,1),BI$3=DATE(YEAR($H43),MONTH($H43)+$G43*8,1),BI$3=DATE(YEAR($H43),MONTH($H43)+$G43*9,1),BI$3=DATE(YEAR($H43),MONTH($H43)+$G43*10,1)),$F43*тех!BW$10*тех!BW$6,)</f>
        <v>0</v>
      </c>
      <c r="BJ43" s="64">
        <f>IF(OR(BJ$3=DATE(YEAR($H43),MONTH($H43)+$G43,1),BJ$3=DATE(YEAR($H43),MONTH($H43)+$G43*2,1),BJ$3=DATE(YEAR($H43),MONTH($H43)+$G43*3,1),BJ$3=DATE(YEAR($H43),MONTH($H43)+$G43*4,1),BJ$3=DATE(YEAR($H43),MONTH($H43)+$G43*5,1),BJ$3=DATE(YEAR($H43),MONTH($H43)+$G43*6,1),BJ$3=DATE(YEAR($H43),MONTH($H43)+$G43*7,1),BJ$3=DATE(YEAR($H43),MONTH($H43)+$G43*8,1),BJ$3=DATE(YEAR($H43),MONTH($H43)+$G43*9,1),BJ$3=DATE(YEAR($H43),MONTH($H43)+$G43*10,1)),$F43*тех!BX$10*тех!BX$6,)</f>
        <v>0</v>
      </c>
      <c r="BK43" s="64">
        <f>IF(OR(BK$3=DATE(YEAR($H43),MONTH($H43)+$G43,1),BK$3=DATE(YEAR($H43),MONTH($H43)+$G43*2,1),BK$3=DATE(YEAR($H43),MONTH($H43)+$G43*3,1),BK$3=DATE(YEAR($H43),MONTH($H43)+$G43*4,1),BK$3=DATE(YEAR($H43),MONTH($H43)+$G43*5,1),BK$3=DATE(YEAR($H43),MONTH($H43)+$G43*6,1),BK$3=DATE(YEAR($H43),MONTH($H43)+$G43*7,1),BK$3=DATE(YEAR($H43),MONTH($H43)+$G43*8,1),BK$3=DATE(YEAR($H43),MONTH($H43)+$G43*9,1),BK$3=DATE(YEAR($H43),MONTH($H43)+$G43*10,1)),$F43*тех!BY$10*тех!BY$6,)</f>
        <v>0</v>
      </c>
      <c r="BL43" s="64">
        <f>IF(OR(BL$3=DATE(YEAR($H43),MONTH($H43)+$G43,1),BL$3=DATE(YEAR($H43),MONTH($H43)+$G43*2,1),BL$3=DATE(YEAR($H43),MONTH($H43)+$G43*3,1),BL$3=DATE(YEAR($H43),MONTH($H43)+$G43*4,1),BL$3=DATE(YEAR($H43),MONTH($H43)+$G43*5,1),BL$3=DATE(YEAR($H43),MONTH($H43)+$G43*6,1),BL$3=DATE(YEAR($H43),MONTH($H43)+$G43*7,1),BL$3=DATE(YEAR($H43),MONTH($H43)+$G43*8,1),BL$3=DATE(YEAR($H43),MONTH($H43)+$G43*9,1),BL$3=DATE(YEAR($H43),MONTH($H43)+$G43*10,1)),$F43*тех!BZ$10*тех!BZ$6,)</f>
        <v>0</v>
      </c>
      <c r="BM43" s="64">
        <f>IF(OR(BM$3=DATE(YEAR($H43),MONTH($H43)+$G43,1),BM$3=DATE(YEAR($H43),MONTH($H43)+$G43*2,1),BM$3=DATE(YEAR($H43),MONTH($H43)+$G43*3,1),BM$3=DATE(YEAR($H43),MONTH($H43)+$G43*4,1),BM$3=DATE(YEAR($H43),MONTH($H43)+$G43*5,1),BM$3=DATE(YEAR($H43),MONTH($H43)+$G43*6,1),BM$3=DATE(YEAR($H43),MONTH($H43)+$G43*7,1),BM$3=DATE(YEAR($H43),MONTH($H43)+$G43*8,1),BM$3=DATE(YEAR($H43),MONTH($H43)+$G43*9,1),BM$3=DATE(YEAR($H43),MONTH($H43)+$G43*10,1)),$F43*тех!CA$10*тех!CA$6,)</f>
        <v>0</v>
      </c>
      <c r="BN43" s="64">
        <f>IF(OR(BN$3=DATE(YEAR($H43),MONTH($H43)+$G43,1),BN$3=DATE(YEAR($H43),MONTH($H43)+$G43*2,1),BN$3=DATE(YEAR($H43),MONTH($H43)+$G43*3,1),BN$3=DATE(YEAR($H43),MONTH($H43)+$G43*4,1),BN$3=DATE(YEAR($H43),MONTH($H43)+$G43*5,1),BN$3=DATE(YEAR($H43),MONTH($H43)+$G43*6,1),BN$3=DATE(YEAR($H43),MONTH($H43)+$G43*7,1),BN$3=DATE(YEAR($H43),MONTH($H43)+$G43*8,1),BN$3=DATE(YEAR($H43),MONTH($H43)+$G43*9,1),BN$3=DATE(YEAR($H43),MONTH($H43)+$G43*10,1)),$F43*тех!CB$10*тех!CB$6,)</f>
        <v>0</v>
      </c>
      <c r="BO43" s="64">
        <f>IF(OR(BO$3=DATE(YEAR($H43),MONTH($H43)+$G43,1),BO$3=DATE(YEAR($H43),MONTH($H43)+$G43*2,1),BO$3=DATE(YEAR($H43),MONTH($H43)+$G43*3,1),BO$3=DATE(YEAR($H43),MONTH($H43)+$G43*4,1),BO$3=DATE(YEAR($H43),MONTH($H43)+$G43*5,1),BO$3=DATE(YEAR($H43),MONTH($H43)+$G43*6,1),BO$3=DATE(YEAR($H43),MONTH($H43)+$G43*7,1),BO$3=DATE(YEAR($H43),MONTH($H43)+$G43*8,1),BO$3=DATE(YEAR($H43),MONTH($H43)+$G43*9,1),BO$3=DATE(YEAR($H43),MONTH($H43)+$G43*10,1)),$F43*тех!CC$10*тех!CC$6,)</f>
        <v>0</v>
      </c>
      <c r="BP43" s="64">
        <f>IF(OR(BP$3=DATE(YEAR($H43),MONTH($H43)+$G43,1),BP$3=DATE(YEAR($H43),MONTH($H43)+$G43*2,1),BP$3=DATE(YEAR($H43),MONTH($H43)+$G43*3,1),BP$3=DATE(YEAR($H43),MONTH($H43)+$G43*4,1),BP$3=DATE(YEAR($H43),MONTH($H43)+$G43*5,1),BP$3=DATE(YEAR($H43),MONTH($H43)+$G43*6,1),BP$3=DATE(YEAR($H43),MONTH($H43)+$G43*7,1),BP$3=DATE(YEAR($H43),MONTH($H43)+$G43*8,1),BP$3=DATE(YEAR($H43),MONTH($H43)+$G43*9,1),BP$3=DATE(YEAR($H43),MONTH($H43)+$G43*10,1)),$F43*тех!CD$10*тех!CD$6,)</f>
        <v>0</v>
      </c>
      <c r="BQ43" s="64">
        <f>IF(OR(BQ$3=DATE(YEAR($H43),MONTH($H43)+$G43,1),BQ$3=DATE(YEAR($H43),MONTH($H43)+$G43*2,1),BQ$3=DATE(YEAR($H43),MONTH($H43)+$G43*3,1),BQ$3=DATE(YEAR($H43),MONTH($H43)+$G43*4,1),BQ$3=DATE(YEAR($H43),MONTH($H43)+$G43*5,1),BQ$3=DATE(YEAR($H43),MONTH($H43)+$G43*6,1),BQ$3=DATE(YEAR($H43),MONTH($H43)+$G43*7,1),BQ$3=DATE(YEAR($H43),MONTH($H43)+$G43*8,1),BQ$3=DATE(YEAR($H43),MONTH($H43)+$G43*9,1),BQ$3=DATE(YEAR($H43),MONTH($H43)+$G43*10,1)),$F43*тех!CE$10*тех!CE$6,)</f>
        <v>0</v>
      </c>
    </row>
    <row r="44" spans="2:69">
      <c r="B44" s="3">
        <v>38</v>
      </c>
      <c r="C44" s="19" t="s">
        <v>816</v>
      </c>
      <c r="D44" s="23">
        <v>13</v>
      </c>
      <c r="E44" s="19"/>
      <c r="F44" s="76">
        <f t="shared" si="1"/>
        <v>0</v>
      </c>
      <c r="G44" s="19">
        <v>12</v>
      </c>
      <c r="H44" s="20">
        <f>Параметры!$C$11</f>
        <v>42370</v>
      </c>
      <c r="J44" s="76">
        <f>IF($H44=J$3,$F44,)*тех!X$6</f>
        <v>0</v>
      </c>
      <c r="K44" s="76">
        <f>IF($H44=K$3,$F44,)*тех!Y$6</f>
        <v>0</v>
      </c>
      <c r="L44" s="76">
        <f>IF($H44=L$3,$F44,)*тех!Z$6</f>
        <v>0</v>
      </c>
      <c r="M44" s="76">
        <f>IF($H44=M$3,$F44,)*тех!AA$6</f>
        <v>0</v>
      </c>
      <c r="N44" s="76">
        <f>IF($H44=N$3,$F44,)*тех!AB$6</f>
        <v>0</v>
      </c>
      <c r="O44" s="76">
        <f>IF($H44=O$3,$F44,)*тех!AC$6</f>
        <v>0</v>
      </c>
      <c r="P44" s="64">
        <f>IF(OR(P$3=DATE(YEAR($H44),MONTH($H44)+$G44,1),P$3=DATE(YEAR($H44),MONTH($H44)+$G44*2,1),P$3=DATE(YEAR($H44),MONTH($H44)+$G44*3,1),P$3=DATE(YEAR($H44),MONTH($H44)+$G44*4,1),P$3=DATE(YEAR($H44),MONTH($H44)+$G44*5,1),P$3=DATE(YEAR($H44),MONTH($H44)+$G44*6,1),P$3=DATE(YEAR($H44),MONTH($H44)+$G44*7,1),P$3=DATE(YEAR($H44),MONTH($H44)+$G44*8,1),P$3=DATE(YEAR($H44),MONTH($H44)+$G44*9,1),P$3=DATE(YEAR($H44),MONTH($H44)+$G44*10,1)),$F44*тех!AD$10*тех!AD$6,)</f>
        <v>0</v>
      </c>
      <c r="Q44" s="64">
        <f>IF(OR(Q$3=DATE(YEAR($H44),MONTH($H44)+$G44,1),Q$3=DATE(YEAR($H44),MONTH($H44)+$G44*2,1),Q$3=DATE(YEAR($H44),MONTH($H44)+$G44*3,1),Q$3=DATE(YEAR($H44),MONTH($H44)+$G44*4,1),Q$3=DATE(YEAR($H44),MONTH($H44)+$G44*5,1),Q$3=DATE(YEAR($H44),MONTH($H44)+$G44*6,1),Q$3=DATE(YEAR($H44),MONTH($H44)+$G44*7,1),Q$3=DATE(YEAR($H44),MONTH($H44)+$G44*8,1),Q$3=DATE(YEAR($H44),MONTH($H44)+$G44*9,1),Q$3=DATE(YEAR($H44),MONTH($H44)+$G44*10,1)),$F44*тех!AE$10*тех!AE$6,)</f>
        <v>0</v>
      </c>
      <c r="R44" s="64">
        <f>IF(OR(R$3=DATE(YEAR($H44),MONTH($H44)+$G44,1),R$3=DATE(YEAR($H44),MONTH($H44)+$G44*2,1),R$3=DATE(YEAR($H44),MONTH($H44)+$G44*3,1),R$3=DATE(YEAR($H44),MONTH($H44)+$G44*4,1),R$3=DATE(YEAR($H44),MONTH($H44)+$G44*5,1),R$3=DATE(YEAR($H44),MONTH($H44)+$G44*6,1),R$3=DATE(YEAR($H44),MONTH($H44)+$G44*7,1),R$3=DATE(YEAR($H44),MONTH($H44)+$G44*8,1),R$3=DATE(YEAR($H44),MONTH($H44)+$G44*9,1),R$3=DATE(YEAR($H44),MONTH($H44)+$G44*10,1)),$F44*тех!AF$10*тех!AF$6,)</f>
        <v>0</v>
      </c>
      <c r="S44" s="64">
        <f>IF(OR(S$3=DATE(YEAR($H44),MONTH($H44)+$G44,1),S$3=DATE(YEAR($H44),MONTH($H44)+$G44*2,1),S$3=DATE(YEAR($H44),MONTH($H44)+$G44*3,1),S$3=DATE(YEAR($H44),MONTH($H44)+$G44*4,1),S$3=DATE(YEAR($H44),MONTH($H44)+$G44*5,1),S$3=DATE(YEAR($H44),MONTH($H44)+$G44*6,1),S$3=DATE(YEAR($H44),MONTH($H44)+$G44*7,1),S$3=DATE(YEAR($H44),MONTH($H44)+$G44*8,1),S$3=DATE(YEAR($H44),MONTH($H44)+$G44*9,1),S$3=DATE(YEAR($H44),MONTH($H44)+$G44*10,1)),$F44*тех!AG$10*тех!AG$6,)</f>
        <v>0</v>
      </c>
      <c r="T44" s="64">
        <f>IF(OR(T$3=DATE(YEAR($H44),MONTH($H44)+$G44,1),T$3=DATE(YEAR($H44),MONTH($H44)+$G44*2,1),T$3=DATE(YEAR($H44),MONTH($H44)+$G44*3,1),T$3=DATE(YEAR($H44),MONTH($H44)+$G44*4,1),T$3=DATE(YEAR($H44),MONTH($H44)+$G44*5,1),T$3=DATE(YEAR($H44),MONTH($H44)+$G44*6,1),T$3=DATE(YEAR($H44),MONTH($H44)+$G44*7,1),T$3=DATE(YEAR($H44),MONTH($H44)+$G44*8,1),T$3=DATE(YEAR($H44),MONTH($H44)+$G44*9,1),T$3=DATE(YEAR($H44),MONTH($H44)+$G44*10,1)),$F44*тех!AH$10*тех!AH$6,)</f>
        <v>0</v>
      </c>
      <c r="U44" s="64">
        <f>IF(OR(U$3=DATE(YEAR($H44),MONTH($H44)+$G44,1),U$3=DATE(YEAR($H44),MONTH($H44)+$G44*2,1),U$3=DATE(YEAR($H44),MONTH($H44)+$G44*3,1),U$3=DATE(YEAR($H44),MONTH($H44)+$G44*4,1),U$3=DATE(YEAR($H44),MONTH($H44)+$G44*5,1),U$3=DATE(YEAR($H44),MONTH($H44)+$G44*6,1),U$3=DATE(YEAR($H44),MONTH($H44)+$G44*7,1),U$3=DATE(YEAR($H44),MONTH($H44)+$G44*8,1),U$3=DATE(YEAR($H44),MONTH($H44)+$G44*9,1),U$3=DATE(YEAR($H44),MONTH($H44)+$G44*10,1)),$F44*тех!AI$10*тех!AI$6,)</f>
        <v>0</v>
      </c>
      <c r="V44" s="64">
        <f>IF(OR(V$3=DATE(YEAR($H44),MONTH($H44)+$G44,1),V$3=DATE(YEAR($H44),MONTH($H44)+$G44*2,1),V$3=DATE(YEAR($H44),MONTH($H44)+$G44*3,1),V$3=DATE(YEAR($H44),MONTH($H44)+$G44*4,1),V$3=DATE(YEAR($H44),MONTH($H44)+$G44*5,1),V$3=DATE(YEAR($H44),MONTH($H44)+$G44*6,1),V$3=DATE(YEAR($H44),MONTH($H44)+$G44*7,1),V$3=DATE(YEAR($H44),MONTH($H44)+$G44*8,1),V$3=DATE(YEAR($H44),MONTH($H44)+$G44*9,1),V$3=DATE(YEAR($H44),MONTH($H44)+$G44*10,1)),$F44*тех!AJ$10*тех!AJ$6,)</f>
        <v>0</v>
      </c>
      <c r="W44" s="64">
        <f>IF(OR(W$3=DATE(YEAR($H44),MONTH($H44)+$G44,1),W$3=DATE(YEAR($H44),MONTH($H44)+$G44*2,1),W$3=DATE(YEAR($H44),MONTH($H44)+$G44*3,1),W$3=DATE(YEAR($H44),MONTH($H44)+$G44*4,1),W$3=DATE(YEAR($H44),MONTH($H44)+$G44*5,1),W$3=DATE(YEAR($H44),MONTH($H44)+$G44*6,1),W$3=DATE(YEAR($H44),MONTH($H44)+$G44*7,1),W$3=DATE(YEAR($H44),MONTH($H44)+$G44*8,1),W$3=DATE(YEAR($H44),MONTH($H44)+$G44*9,1),W$3=DATE(YEAR($H44),MONTH($H44)+$G44*10,1)),$F44*тех!AK$10*тех!AK$6,)</f>
        <v>0</v>
      </c>
      <c r="X44" s="64">
        <f>IF(OR(X$3=DATE(YEAR($H44),MONTH($H44)+$G44,1),X$3=DATE(YEAR($H44),MONTH($H44)+$G44*2,1),X$3=DATE(YEAR($H44),MONTH($H44)+$G44*3,1),X$3=DATE(YEAR($H44),MONTH($H44)+$G44*4,1),X$3=DATE(YEAR($H44),MONTH($H44)+$G44*5,1),X$3=DATE(YEAR($H44),MONTH($H44)+$G44*6,1),X$3=DATE(YEAR($H44),MONTH($H44)+$G44*7,1),X$3=DATE(YEAR($H44),MONTH($H44)+$G44*8,1),X$3=DATE(YEAR($H44),MONTH($H44)+$G44*9,1),X$3=DATE(YEAR($H44),MONTH($H44)+$G44*10,1)),$F44*тех!AL$10*тех!AL$6,)</f>
        <v>0</v>
      </c>
      <c r="Y44" s="64">
        <f>IF(OR(Y$3=DATE(YEAR($H44),MONTH($H44)+$G44,1),Y$3=DATE(YEAR($H44),MONTH($H44)+$G44*2,1),Y$3=DATE(YEAR($H44),MONTH($H44)+$G44*3,1),Y$3=DATE(YEAR($H44),MONTH($H44)+$G44*4,1),Y$3=DATE(YEAR($H44),MONTH($H44)+$G44*5,1),Y$3=DATE(YEAR($H44),MONTH($H44)+$G44*6,1),Y$3=DATE(YEAR($H44),MONTH($H44)+$G44*7,1),Y$3=DATE(YEAR($H44),MONTH($H44)+$G44*8,1),Y$3=DATE(YEAR($H44),MONTH($H44)+$G44*9,1),Y$3=DATE(YEAR($H44),MONTH($H44)+$G44*10,1)),$F44*тех!AM$10*тех!AM$6,)</f>
        <v>0</v>
      </c>
      <c r="Z44" s="64">
        <f>IF(OR(Z$3=DATE(YEAR($H44),MONTH($H44)+$G44,1),Z$3=DATE(YEAR($H44),MONTH($H44)+$G44*2,1),Z$3=DATE(YEAR($H44),MONTH($H44)+$G44*3,1),Z$3=DATE(YEAR($H44),MONTH($H44)+$G44*4,1),Z$3=DATE(YEAR($H44),MONTH($H44)+$G44*5,1),Z$3=DATE(YEAR($H44),MONTH($H44)+$G44*6,1),Z$3=DATE(YEAR($H44),MONTH($H44)+$G44*7,1),Z$3=DATE(YEAR($H44),MONTH($H44)+$G44*8,1),Z$3=DATE(YEAR($H44),MONTH($H44)+$G44*9,1),Z$3=DATE(YEAR($H44),MONTH($H44)+$G44*10,1)),$F44*тех!AN$10*тех!AN$6,)</f>
        <v>0</v>
      </c>
      <c r="AA44" s="64">
        <f>IF(OR(AA$3=DATE(YEAR($H44),MONTH($H44)+$G44,1),AA$3=DATE(YEAR($H44),MONTH($H44)+$G44*2,1),AA$3=DATE(YEAR($H44),MONTH($H44)+$G44*3,1),AA$3=DATE(YEAR($H44),MONTH($H44)+$G44*4,1),AA$3=DATE(YEAR($H44),MONTH($H44)+$G44*5,1),AA$3=DATE(YEAR($H44),MONTH($H44)+$G44*6,1),AA$3=DATE(YEAR($H44),MONTH($H44)+$G44*7,1),AA$3=DATE(YEAR($H44),MONTH($H44)+$G44*8,1),AA$3=DATE(YEAR($H44),MONTH($H44)+$G44*9,1),AA$3=DATE(YEAR($H44),MONTH($H44)+$G44*10,1)),$F44*тех!AO$10*тех!AO$6,)</f>
        <v>0</v>
      </c>
      <c r="AB44" s="64">
        <f>IF(OR(AB$3=DATE(YEAR($H44),MONTH($H44)+$G44,1),AB$3=DATE(YEAR($H44),MONTH($H44)+$G44*2,1),AB$3=DATE(YEAR($H44),MONTH($H44)+$G44*3,1),AB$3=DATE(YEAR($H44),MONTH($H44)+$G44*4,1),AB$3=DATE(YEAR($H44),MONTH($H44)+$G44*5,1),AB$3=DATE(YEAR($H44),MONTH($H44)+$G44*6,1),AB$3=DATE(YEAR($H44),MONTH($H44)+$G44*7,1),AB$3=DATE(YEAR($H44),MONTH($H44)+$G44*8,1),AB$3=DATE(YEAR($H44),MONTH($H44)+$G44*9,1),AB$3=DATE(YEAR($H44),MONTH($H44)+$G44*10,1)),$F44*тех!AP$10*тех!AP$6,)</f>
        <v>0</v>
      </c>
      <c r="AC44" s="64">
        <f>IF(OR(AC$3=DATE(YEAR($H44),MONTH($H44)+$G44,1),AC$3=DATE(YEAR($H44),MONTH($H44)+$G44*2,1),AC$3=DATE(YEAR($H44),MONTH($H44)+$G44*3,1),AC$3=DATE(YEAR($H44),MONTH($H44)+$G44*4,1),AC$3=DATE(YEAR($H44),MONTH($H44)+$G44*5,1),AC$3=DATE(YEAR($H44),MONTH($H44)+$G44*6,1),AC$3=DATE(YEAR($H44),MONTH($H44)+$G44*7,1),AC$3=DATE(YEAR($H44),MONTH($H44)+$G44*8,1),AC$3=DATE(YEAR($H44),MONTH($H44)+$G44*9,1),AC$3=DATE(YEAR($H44),MONTH($H44)+$G44*10,1)),$F44*тех!AQ$10*тех!AQ$6,)</f>
        <v>0</v>
      </c>
      <c r="AD44" s="64">
        <f>IF(OR(AD$3=DATE(YEAR($H44),MONTH($H44)+$G44,1),AD$3=DATE(YEAR($H44),MONTH($H44)+$G44*2,1),AD$3=DATE(YEAR($H44),MONTH($H44)+$G44*3,1),AD$3=DATE(YEAR($H44),MONTH($H44)+$G44*4,1),AD$3=DATE(YEAR($H44),MONTH($H44)+$G44*5,1),AD$3=DATE(YEAR($H44),MONTH($H44)+$G44*6,1),AD$3=DATE(YEAR($H44),MONTH($H44)+$G44*7,1),AD$3=DATE(YEAR($H44),MONTH($H44)+$G44*8,1),AD$3=DATE(YEAR($H44),MONTH($H44)+$G44*9,1),AD$3=DATE(YEAR($H44),MONTH($H44)+$G44*10,1)),$F44*тех!AR$10*тех!AR$6,)</f>
        <v>0</v>
      </c>
      <c r="AE44" s="64">
        <f>IF(OR(AE$3=DATE(YEAR($H44),MONTH($H44)+$G44,1),AE$3=DATE(YEAR($H44),MONTH($H44)+$G44*2,1),AE$3=DATE(YEAR($H44),MONTH($H44)+$G44*3,1),AE$3=DATE(YEAR($H44),MONTH($H44)+$G44*4,1),AE$3=DATE(YEAR($H44),MONTH($H44)+$G44*5,1),AE$3=DATE(YEAR($H44),MONTH($H44)+$G44*6,1),AE$3=DATE(YEAR($H44),MONTH($H44)+$G44*7,1),AE$3=DATE(YEAR($H44),MONTH($H44)+$G44*8,1),AE$3=DATE(YEAR($H44),MONTH($H44)+$G44*9,1),AE$3=DATE(YEAR($H44),MONTH($H44)+$G44*10,1)),$F44*тех!AS$10*тех!AS$6,)</f>
        <v>0</v>
      </c>
      <c r="AF44" s="64">
        <f>IF(OR(AF$3=DATE(YEAR($H44),MONTH($H44)+$G44,1),AF$3=DATE(YEAR($H44),MONTH($H44)+$G44*2,1),AF$3=DATE(YEAR($H44),MONTH($H44)+$G44*3,1),AF$3=DATE(YEAR($H44),MONTH($H44)+$G44*4,1),AF$3=DATE(YEAR($H44),MONTH($H44)+$G44*5,1),AF$3=DATE(YEAR($H44),MONTH($H44)+$G44*6,1),AF$3=DATE(YEAR($H44),MONTH($H44)+$G44*7,1),AF$3=DATE(YEAR($H44),MONTH($H44)+$G44*8,1),AF$3=DATE(YEAR($H44),MONTH($H44)+$G44*9,1),AF$3=DATE(YEAR($H44),MONTH($H44)+$G44*10,1)),$F44*тех!AT$10*тех!AT$6,)</f>
        <v>0</v>
      </c>
      <c r="AG44" s="64">
        <f>IF(OR(AG$3=DATE(YEAR($H44),MONTH($H44)+$G44,1),AG$3=DATE(YEAR($H44),MONTH($H44)+$G44*2,1),AG$3=DATE(YEAR($H44),MONTH($H44)+$G44*3,1),AG$3=DATE(YEAR($H44),MONTH($H44)+$G44*4,1),AG$3=DATE(YEAR($H44),MONTH($H44)+$G44*5,1),AG$3=DATE(YEAR($H44),MONTH($H44)+$G44*6,1),AG$3=DATE(YEAR($H44),MONTH($H44)+$G44*7,1),AG$3=DATE(YEAR($H44),MONTH($H44)+$G44*8,1),AG$3=DATE(YEAR($H44),MONTH($H44)+$G44*9,1),AG$3=DATE(YEAR($H44),MONTH($H44)+$G44*10,1)),$F44*тех!AU$10*тех!AU$6,)</f>
        <v>0</v>
      </c>
      <c r="AH44" s="64">
        <f>IF(OR(AH$3=DATE(YEAR($H44),MONTH($H44)+$G44,1),AH$3=DATE(YEAR($H44),MONTH($H44)+$G44*2,1),AH$3=DATE(YEAR($H44),MONTH($H44)+$G44*3,1),AH$3=DATE(YEAR($H44),MONTH($H44)+$G44*4,1),AH$3=DATE(YEAR($H44),MONTH($H44)+$G44*5,1),AH$3=DATE(YEAR($H44),MONTH($H44)+$G44*6,1),AH$3=DATE(YEAR($H44),MONTH($H44)+$G44*7,1),AH$3=DATE(YEAR($H44),MONTH($H44)+$G44*8,1),AH$3=DATE(YEAR($H44),MONTH($H44)+$G44*9,1),AH$3=DATE(YEAR($H44),MONTH($H44)+$G44*10,1)),$F44*тех!AV$10*тех!AV$6,)</f>
        <v>0</v>
      </c>
      <c r="AI44" s="64">
        <f>IF(OR(AI$3=DATE(YEAR($H44),MONTH($H44)+$G44,1),AI$3=DATE(YEAR($H44),MONTH($H44)+$G44*2,1),AI$3=DATE(YEAR($H44),MONTH($H44)+$G44*3,1),AI$3=DATE(YEAR($H44),MONTH($H44)+$G44*4,1),AI$3=DATE(YEAR($H44),MONTH($H44)+$G44*5,1),AI$3=DATE(YEAR($H44),MONTH($H44)+$G44*6,1),AI$3=DATE(YEAR($H44),MONTH($H44)+$G44*7,1),AI$3=DATE(YEAR($H44),MONTH($H44)+$G44*8,1),AI$3=DATE(YEAR($H44),MONTH($H44)+$G44*9,1),AI$3=DATE(YEAR($H44),MONTH($H44)+$G44*10,1)),$F44*тех!AW$10*тех!AW$6,)</f>
        <v>0</v>
      </c>
      <c r="AJ44" s="64">
        <f>IF(OR(AJ$3=DATE(YEAR($H44),MONTH($H44)+$G44,1),AJ$3=DATE(YEAR($H44),MONTH($H44)+$G44*2,1),AJ$3=DATE(YEAR($H44),MONTH($H44)+$G44*3,1),AJ$3=DATE(YEAR($H44),MONTH($H44)+$G44*4,1),AJ$3=DATE(YEAR($H44),MONTH($H44)+$G44*5,1),AJ$3=DATE(YEAR($H44),MONTH($H44)+$G44*6,1),AJ$3=DATE(YEAR($H44),MONTH($H44)+$G44*7,1),AJ$3=DATE(YEAR($H44),MONTH($H44)+$G44*8,1),AJ$3=DATE(YEAR($H44),MONTH($H44)+$G44*9,1),AJ$3=DATE(YEAR($H44),MONTH($H44)+$G44*10,1)),$F44*тех!AX$10*тех!AX$6,)</f>
        <v>0</v>
      </c>
      <c r="AK44" s="64">
        <f>IF(OR(AK$3=DATE(YEAR($H44),MONTH($H44)+$G44,1),AK$3=DATE(YEAR($H44),MONTH($H44)+$G44*2,1),AK$3=DATE(YEAR($H44),MONTH($H44)+$G44*3,1),AK$3=DATE(YEAR($H44),MONTH($H44)+$G44*4,1),AK$3=DATE(YEAR($H44),MONTH($H44)+$G44*5,1),AK$3=DATE(YEAR($H44),MONTH($H44)+$G44*6,1),AK$3=DATE(YEAR($H44),MONTH($H44)+$G44*7,1),AK$3=DATE(YEAR($H44),MONTH($H44)+$G44*8,1),AK$3=DATE(YEAR($H44),MONTH($H44)+$G44*9,1),AK$3=DATE(YEAR($H44),MONTH($H44)+$G44*10,1)),$F44*тех!AY$10*тех!AY$6,)</f>
        <v>0</v>
      </c>
      <c r="AL44" s="64">
        <f>IF(OR(AL$3=DATE(YEAR($H44),MONTH($H44)+$G44,1),AL$3=DATE(YEAR($H44),MONTH($H44)+$G44*2,1),AL$3=DATE(YEAR($H44),MONTH($H44)+$G44*3,1),AL$3=DATE(YEAR($H44),MONTH($H44)+$G44*4,1),AL$3=DATE(YEAR($H44),MONTH($H44)+$G44*5,1),AL$3=DATE(YEAR($H44),MONTH($H44)+$G44*6,1),AL$3=DATE(YEAR($H44),MONTH($H44)+$G44*7,1),AL$3=DATE(YEAR($H44),MONTH($H44)+$G44*8,1),AL$3=DATE(YEAR($H44),MONTH($H44)+$G44*9,1),AL$3=DATE(YEAR($H44),MONTH($H44)+$G44*10,1)),$F44*тех!AZ$10*тех!AZ$6,)</f>
        <v>0</v>
      </c>
      <c r="AM44" s="64">
        <f>IF(OR(AM$3=DATE(YEAR($H44),MONTH($H44)+$G44,1),AM$3=DATE(YEAR($H44),MONTH($H44)+$G44*2,1),AM$3=DATE(YEAR($H44),MONTH($H44)+$G44*3,1),AM$3=DATE(YEAR($H44),MONTH($H44)+$G44*4,1),AM$3=DATE(YEAR($H44),MONTH($H44)+$G44*5,1),AM$3=DATE(YEAR($H44),MONTH($H44)+$G44*6,1),AM$3=DATE(YEAR($H44),MONTH($H44)+$G44*7,1),AM$3=DATE(YEAR($H44),MONTH($H44)+$G44*8,1),AM$3=DATE(YEAR($H44),MONTH($H44)+$G44*9,1),AM$3=DATE(YEAR($H44),MONTH($H44)+$G44*10,1)),$F44*тех!BA$10*тех!BA$6,)</f>
        <v>0</v>
      </c>
      <c r="AN44" s="64">
        <f>IF(OR(AN$3=DATE(YEAR($H44),MONTH($H44)+$G44,1),AN$3=DATE(YEAR($H44),MONTH($H44)+$G44*2,1),AN$3=DATE(YEAR($H44),MONTH($H44)+$G44*3,1),AN$3=DATE(YEAR($H44),MONTH($H44)+$G44*4,1),AN$3=DATE(YEAR($H44),MONTH($H44)+$G44*5,1),AN$3=DATE(YEAR($H44),MONTH($H44)+$G44*6,1),AN$3=DATE(YEAR($H44),MONTH($H44)+$G44*7,1),AN$3=DATE(YEAR($H44),MONTH($H44)+$G44*8,1),AN$3=DATE(YEAR($H44),MONTH($H44)+$G44*9,1),AN$3=DATE(YEAR($H44),MONTH($H44)+$G44*10,1)),$F44*тех!BB$10*тех!BB$6,)</f>
        <v>0</v>
      </c>
      <c r="AO44" s="64">
        <f>IF(OR(AO$3=DATE(YEAR($H44),MONTH($H44)+$G44,1),AO$3=DATE(YEAR($H44),MONTH($H44)+$G44*2,1),AO$3=DATE(YEAR($H44),MONTH($H44)+$G44*3,1),AO$3=DATE(YEAR($H44),MONTH($H44)+$G44*4,1),AO$3=DATE(YEAR($H44),MONTH($H44)+$G44*5,1),AO$3=DATE(YEAR($H44),MONTH($H44)+$G44*6,1),AO$3=DATE(YEAR($H44),MONTH($H44)+$G44*7,1),AO$3=DATE(YEAR($H44),MONTH($H44)+$G44*8,1),AO$3=DATE(YEAR($H44),MONTH($H44)+$G44*9,1),AO$3=DATE(YEAR($H44),MONTH($H44)+$G44*10,1)),$F44*тех!BC$10*тех!BC$6,)</f>
        <v>0</v>
      </c>
      <c r="AP44" s="64">
        <f>IF(OR(AP$3=DATE(YEAR($H44),MONTH($H44)+$G44,1),AP$3=DATE(YEAR($H44),MONTH($H44)+$G44*2,1),AP$3=DATE(YEAR($H44),MONTH($H44)+$G44*3,1),AP$3=DATE(YEAR($H44),MONTH($H44)+$G44*4,1),AP$3=DATE(YEAR($H44),MONTH($H44)+$G44*5,1),AP$3=DATE(YEAR($H44),MONTH($H44)+$G44*6,1),AP$3=DATE(YEAR($H44),MONTH($H44)+$G44*7,1),AP$3=DATE(YEAR($H44),MONTH($H44)+$G44*8,1),AP$3=DATE(YEAR($H44),MONTH($H44)+$G44*9,1),AP$3=DATE(YEAR($H44),MONTH($H44)+$G44*10,1)),$F44*тех!BD$10*тех!BD$6,)</f>
        <v>0</v>
      </c>
      <c r="AQ44" s="64">
        <f>IF(OR(AQ$3=DATE(YEAR($H44),MONTH($H44)+$G44,1),AQ$3=DATE(YEAR($H44),MONTH($H44)+$G44*2,1),AQ$3=DATE(YEAR($H44),MONTH($H44)+$G44*3,1),AQ$3=DATE(YEAR($H44),MONTH($H44)+$G44*4,1),AQ$3=DATE(YEAR($H44),MONTH($H44)+$G44*5,1),AQ$3=DATE(YEAR($H44),MONTH($H44)+$G44*6,1),AQ$3=DATE(YEAR($H44),MONTH($H44)+$G44*7,1),AQ$3=DATE(YEAR($H44),MONTH($H44)+$G44*8,1),AQ$3=DATE(YEAR($H44),MONTH($H44)+$G44*9,1),AQ$3=DATE(YEAR($H44),MONTH($H44)+$G44*10,1)),$F44*тех!BE$10*тех!BE$6,)</f>
        <v>0</v>
      </c>
      <c r="AR44" s="64">
        <f>IF(OR(AR$3=DATE(YEAR($H44),MONTH($H44)+$G44,1),AR$3=DATE(YEAR($H44),MONTH($H44)+$G44*2,1),AR$3=DATE(YEAR($H44),MONTH($H44)+$G44*3,1),AR$3=DATE(YEAR($H44),MONTH($H44)+$G44*4,1),AR$3=DATE(YEAR($H44),MONTH($H44)+$G44*5,1),AR$3=DATE(YEAR($H44),MONTH($H44)+$G44*6,1),AR$3=DATE(YEAR($H44),MONTH($H44)+$G44*7,1),AR$3=DATE(YEAR($H44),MONTH($H44)+$G44*8,1),AR$3=DATE(YEAR($H44),MONTH($H44)+$G44*9,1),AR$3=DATE(YEAR($H44),MONTH($H44)+$G44*10,1)),$F44*тех!BF$10*тех!BF$6,)</f>
        <v>0</v>
      </c>
      <c r="AS44" s="64">
        <f>IF(OR(AS$3=DATE(YEAR($H44),MONTH($H44)+$G44,1),AS$3=DATE(YEAR($H44),MONTH($H44)+$G44*2,1),AS$3=DATE(YEAR($H44),MONTH($H44)+$G44*3,1),AS$3=DATE(YEAR($H44),MONTH($H44)+$G44*4,1),AS$3=DATE(YEAR($H44),MONTH($H44)+$G44*5,1),AS$3=DATE(YEAR($H44),MONTH($H44)+$G44*6,1),AS$3=DATE(YEAR($H44),MONTH($H44)+$G44*7,1),AS$3=DATE(YEAR($H44),MONTH($H44)+$G44*8,1),AS$3=DATE(YEAR($H44),MONTH($H44)+$G44*9,1),AS$3=DATE(YEAR($H44),MONTH($H44)+$G44*10,1)),$F44*тех!BG$10*тех!BG$6,)</f>
        <v>0</v>
      </c>
      <c r="AT44" s="64">
        <f>IF(OR(AT$3=DATE(YEAR($H44),MONTH($H44)+$G44,1),AT$3=DATE(YEAR($H44),MONTH($H44)+$G44*2,1),AT$3=DATE(YEAR($H44),MONTH($H44)+$G44*3,1),AT$3=DATE(YEAR($H44),MONTH($H44)+$G44*4,1),AT$3=DATE(YEAR($H44),MONTH($H44)+$G44*5,1),AT$3=DATE(YEAR($H44),MONTH($H44)+$G44*6,1),AT$3=DATE(YEAR($H44),MONTH($H44)+$G44*7,1),AT$3=DATE(YEAR($H44),MONTH($H44)+$G44*8,1),AT$3=DATE(YEAR($H44),MONTH($H44)+$G44*9,1),AT$3=DATE(YEAR($H44),MONTH($H44)+$G44*10,1)),$F44*тех!BH$10*тех!BH$6,)</f>
        <v>0</v>
      </c>
      <c r="AU44" s="64">
        <f>IF(OR(AU$3=DATE(YEAR($H44),MONTH($H44)+$G44,1),AU$3=DATE(YEAR($H44),MONTH($H44)+$G44*2,1),AU$3=DATE(YEAR($H44),MONTH($H44)+$G44*3,1),AU$3=DATE(YEAR($H44),MONTH($H44)+$G44*4,1),AU$3=DATE(YEAR($H44),MONTH($H44)+$G44*5,1),AU$3=DATE(YEAR($H44),MONTH($H44)+$G44*6,1),AU$3=DATE(YEAR($H44),MONTH($H44)+$G44*7,1),AU$3=DATE(YEAR($H44),MONTH($H44)+$G44*8,1),AU$3=DATE(YEAR($H44),MONTH($H44)+$G44*9,1),AU$3=DATE(YEAR($H44),MONTH($H44)+$G44*10,1)),$F44*тех!BI$10*тех!BI$6,)</f>
        <v>0</v>
      </c>
      <c r="AV44" s="64">
        <f>IF(OR(AV$3=DATE(YEAR($H44),MONTH($H44)+$G44,1),AV$3=DATE(YEAR($H44),MONTH($H44)+$G44*2,1),AV$3=DATE(YEAR($H44),MONTH($H44)+$G44*3,1),AV$3=DATE(YEAR($H44),MONTH($H44)+$G44*4,1),AV$3=DATE(YEAR($H44),MONTH($H44)+$G44*5,1),AV$3=DATE(YEAR($H44),MONTH($H44)+$G44*6,1),AV$3=DATE(YEAR($H44),MONTH($H44)+$G44*7,1),AV$3=DATE(YEAR($H44),MONTH($H44)+$G44*8,1),AV$3=DATE(YEAR($H44),MONTH($H44)+$G44*9,1),AV$3=DATE(YEAR($H44),MONTH($H44)+$G44*10,1)),$F44*тех!BJ$10*тех!BJ$6,)</f>
        <v>0</v>
      </c>
      <c r="AW44" s="64">
        <f>IF(OR(AW$3=DATE(YEAR($H44),MONTH($H44)+$G44,1),AW$3=DATE(YEAR($H44),MONTH($H44)+$G44*2,1),AW$3=DATE(YEAR($H44),MONTH($H44)+$G44*3,1),AW$3=DATE(YEAR($H44),MONTH($H44)+$G44*4,1),AW$3=DATE(YEAR($H44),MONTH($H44)+$G44*5,1),AW$3=DATE(YEAR($H44),MONTH($H44)+$G44*6,1),AW$3=DATE(YEAR($H44),MONTH($H44)+$G44*7,1),AW$3=DATE(YEAR($H44),MONTH($H44)+$G44*8,1),AW$3=DATE(YEAR($H44),MONTH($H44)+$G44*9,1),AW$3=DATE(YEAR($H44),MONTH($H44)+$G44*10,1)),$F44*тех!BK$10*тех!BK$6,)</f>
        <v>0</v>
      </c>
      <c r="AX44" s="64">
        <f>IF(OR(AX$3=DATE(YEAR($H44),MONTH($H44)+$G44,1),AX$3=DATE(YEAR($H44),MONTH($H44)+$G44*2,1),AX$3=DATE(YEAR($H44),MONTH($H44)+$G44*3,1),AX$3=DATE(YEAR($H44),MONTH($H44)+$G44*4,1),AX$3=DATE(YEAR($H44),MONTH($H44)+$G44*5,1),AX$3=DATE(YEAR($H44),MONTH($H44)+$G44*6,1),AX$3=DATE(YEAR($H44),MONTH($H44)+$G44*7,1),AX$3=DATE(YEAR($H44),MONTH($H44)+$G44*8,1),AX$3=DATE(YEAR($H44),MONTH($H44)+$G44*9,1),AX$3=DATE(YEAR($H44),MONTH($H44)+$G44*10,1)),$F44*тех!BL$10*тех!BL$6,)</f>
        <v>0</v>
      </c>
      <c r="AY44" s="64">
        <f>IF(OR(AY$3=DATE(YEAR($H44),MONTH($H44)+$G44,1),AY$3=DATE(YEAR($H44),MONTH($H44)+$G44*2,1),AY$3=DATE(YEAR($H44),MONTH($H44)+$G44*3,1),AY$3=DATE(YEAR($H44),MONTH($H44)+$G44*4,1),AY$3=DATE(YEAR($H44),MONTH($H44)+$G44*5,1),AY$3=DATE(YEAR($H44),MONTH($H44)+$G44*6,1),AY$3=DATE(YEAR($H44),MONTH($H44)+$G44*7,1),AY$3=DATE(YEAR($H44),MONTH($H44)+$G44*8,1),AY$3=DATE(YEAR($H44),MONTH($H44)+$G44*9,1),AY$3=DATE(YEAR($H44),MONTH($H44)+$G44*10,1)),$F44*тех!BM$10*тех!BM$6,)</f>
        <v>0</v>
      </c>
      <c r="AZ44" s="64">
        <f>IF(OR(AZ$3=DATE(YEAR($H44),MONTH($H44)+$G44,1),AZ$3=DATE(YEAR($H44),MONTH($H44)+$G44*2,1),AZ$3=DATE(YEAR($H44),MONTH($H44)+$G44*3,1),AZ$3=DATE(YEAR($H44),MONTH($H44)+$G44*4,1),AZ$3=DATE(YEAR($H44),MONTH($H44)+$G44*5,1),AZ$3=DATE(YEAR($H44),MONTH($H44)+$G44*6,1),AZ$3=DATE(YEAR($H44),MONTH($H44)+$G44*7,1),AZ$3=DATE(YEAR($H44),MONTH($H44)+$G44*8,1),AZ$3=DATE(YEAR($H44),MONTH($H44)+$G44*9,1),AZ$3=DATE(YEAR($H44),MONTH($H44)+$G44*10,1)),$F44*тех!BN$10*тех!BN$6,)</f>
        <v>0</v>
      </c>
      <c r="BA44" s="64">
        <f>IF(OR(BA$3=DATE(YEAR($H44),MONTH($H44)+$G44,1),BA$3=DATE(YEAR($H44),MONTH($H44)+$G44*2,1),BA$3=DATE(YEAR($H44),MONTH($H44)+$G44*3,1),BA$3=DATE(YEAR($H44),MONTH($H44)+$G44*4,1),BA$3=DATE(YEAR($H44),MONTH($H44)+$G44*5,1),BA$3=DATE(YEAR($H44),MONTH($H44)+$G44*6,1),BA$3=DATE(YEAR($H44),MONTH($H44)+$G44*7,1),BA$3=DATE(YEAR($H44),MONTH($H44)+$G44*8,1),BA$3=DATE(YEAR($H44),MONTH($H44)+$G44*9,1),BA$3=DATE(YEAR($H44),MONTH($H44)+$G44*10,1)),$F44*тех!BO$10*тех!BO$6,)</f>
        <v>0</v>
      </c>
      <c r="BB44" s="64">
        <f>IF(OR(BB$3=DATE(YEAR($H44),MONTH($H44)+$G44,1),BB$3=DATE(YEAR($H44),MONTH($H44)+$G44*2,1),BB$3=DATE(YEAR($H44),MONTH($H44)+$G44*3,1),BB$3=DATE(YEAR($H44),MONTH($H44)+$G44*4,1),BB$3=DATE(YEAR($H44),MONTH($H44)+$G44*5,1),BB$3=DATE(YEAR($H44),MONTH($H44)+$G44*6,1),BB$3=DATE(YEAR($H44),MONTH($H44)+$G44*7,1),BB$3=DATE(YEAR($H44),MONTH($H44)+$G44*8,1),BB$3=DATE(YEAR($H44),MONTH($H44)+$G44*9,1),BB$3=DATE(YEAR($H44),MONTH($H44)+$G44*10,1)),$F44*тех!BP$10*тех!BP$6,)</f>
        <v>0</v>
      </c>
      <c r="BC44" s="64">
        <f>IF(OR(BC$3=DATE(YEAR($H44),MONTH($H44)+$G44,1),BC$3=DATE(YEAR($H44),MONTH($H44)+$G44*2,1),BC$3=DATE(YEAR($H44),MONTH($H44)+$G44*3,1),BC$3=DATE(YEAR($H44),MONTH($H44)+$G44*4,1),BC$3=DATE(YEAR($H44),MONTH($H44)+$G44*5,1),BC$3=DATE(YEAR($H44),MONTH($H44)+$G44*6,1),BC$3=DATE(YEAR($H44),MONTH($H44)+$G44*7,1),BC$3=DATE(YEAR($H44),MONTH($H44)+$G44*8,1),BC$3=DATE(YEAR($H44),MONTH($H44)+$G44*9,1),BC$3=DATE(YEAR($H44),MONTH($H44)+$G44*10,1)),$F44*тех!BQ$10*тех!BQ$6,)</f>
        <v>0</v>
      </c>
      <c r="BD44" s="64">
        <f>IF(OR(BD$3=DATE(YEAR($H44),MONTH($H44)+$G44,1),BD$3=DATE(YEAR($H44),MONTH($H44)+$G44*2,1),BD$3=DATE(YEAR($H44),MONTH($H44)+$G44*3,1),BD$3=DATE(YEAR($H44),MONTH($H44)+$G44*4,1),BD$3=DATE(YEAR($H44),MONTH($H44)+$G44*5,1),BD$3=DATE(YEAR($H44),MONTH($H44)+$G44*6,1),BD$3=DATE(YEAR($H44),MONTH($H44)+$G44*7,1),BD$3=DATE(YEAR($H44),MONTH($H44)+$G44*8,1),BD$3=DATE(YEAR($H44),MONTH($H44)+$G44*9,1),BD$3=DATE(YEAR($H44),MONTH($H44)+$G44*10,1)),$F44*тех!BR$10*тех!BR$6,)</f>
        <v>0</v>
      </c>
      <c r="BE44" s="64">
        <f>IF(OR(BE$3=DATE(YEAR($H44),MONTH($H44)+$G44,1),BE$3=DATE(YEAR($H44),MONTH($H44)+$G44*2,1),BE$3=DATE(YEAR($H44),MONTH($H44)+$G44*3,1),BE$3=DATE(YEAR($H44),MONTH($H44)+$G44*4,1),BE$3=DATE(YEAR($H44),MONTH($H44)+$G44*5,1),BE$3=DATE(YEAR($H44),MONTH($H44)+$G44*6,1),BE$3=DATE(YEAR($H44),MONTH($H44)+$G44*7,1),BE$3=DATE(YEAR($H44),MONTH($H44)+$G44*8,1),BE$3=DATE(YEAR($H44),MONTH($H44)+$G44*9,1),BE$3=DATE(YEAR($H44),MONTH($H44)+$G44*10,1)),$F44*тех!BS$10*тех!BS$6,)</f>
        <v>0</v>
      </c>
      <c r="BF44" s="64">
        <f>IF(OR(BF$3=DATE(YEAR($H44),MONTH($H44)+$G44,1),BF$3=DATE(YEAR($H44),MONTH($H44)+$G44*2,1),BF$3=DATE(YEAR($H44),MONTH($H44)+$G44*3,1),BF$3=DATE(YEAR($H44),MONTH($H44)+$G44*4,1),BF$3=DATE(YEAR($H44),MONTH($H44)+$G44*5,1),BF$3=DATE(YEAR($H44),MONTH($H44)+$G44*6,1),BF$3=DATE(YEAR($H44),MONTH($H44)+$G44*7,1),BF$3=DATE(YEAR($H44),MONTH($H44)+$G44*8,1),BF$3=DATE(YEAR($H44),MONTH($H44)+$G44*9,1),BF$3=DATE(YEAR($H44),MONTH($H44)+$G44*10,1)),$F44*тех!BT$10*тех!BT$6,)</f>
        <v>0</v>
      </c>
      <c r="BG44" s="64">
        <f>IF(OR(BG$3=DATE(YEAR($H44),MONTH($H44)+$G44,1),BG$3=DATE(YEAR($H44),MONTH($H44)+$G44*2,1),BG$3=DATE(YEAR($H44),MONTH($H44)+$G44*3,1),BG$3=DATE(YEAR($H44),MONTH($H44)+$G44*4,1),BG$3=DATE(YEAR($H44),MONTH($H44)+$G44*5,1),BG$3=DATE(YEAR($H44),MONTH($H44)+$G44*6,1),BG$3=DATE(YEAR($H44),MONTH($H44)+$G44*7,1),BG$3=DATE(YEAR($H44),MONTH($H44)+$G44*8,1),BG$3=DATE(YEAR($H44),MONTH($H44)+$G44*9,1),BG$3=DATE(YEAR($H44),MONTH($H44)+$G44*10,1)),$F44*тех!BU$10*тех!BU$6,)</f>
        <v>0</v>
      </c>
      <c r="BH44" s="64">
        <f>IF(OR(BH$3=DATE(YEAR($H44),MONTH($H44)+$G44,1),BH$3=DATE(YEAR($H44),MONTH($H44)+$G44*2,1),BH$3=DATE(YEAR($H44),MONTH($H44)+$G44*3,1),BH$3=DATE(YEAR($H44),MONTH($H44)+$G44*4,1),BH$3=DATE(YEAR($H44),MONTH($H44)+$G44*5,1),BH$3=DATE(YEAR($H44),MONTH($H44)+$G44*6,1),BH$3=DATE(YEAR($H44),MONTH($H44)+$G44*7,1),BH$3=DATE(YEAR($H44),MONTH($H44)+$G44*8,1),BH$3=DATE(YEAR($H44),MONTH($H44)+$G44*9,1),BH$3=DATE(YEAR($H44),MONTH($H44)+$G44*10,1)),$F44*тех!BV$10*тех!BV$6,)</f>
        <v>0</v>
      </c>
      <c r="BI44" s="64">
        <f>IF(OR(BI$3=DATE(YEAR($H44),MONTH($H44)+$G44,1),BI$3=DATE(YEAR($H44),MONTH($H44)+$G44*2,1),BI$3=DATE(YEAR($H44),MONTH($H44)+$G44*3,1),BI$3=DATE(YEAR($H44),MONTH($H44)+$G44*4,1),BI$3=DATE(YEAR($H44),MONTH($H44)+$G44*5,1),BI$3=DATE(YEAR($H44),MONTH($H44)+$G44*6,1),BI$3=DATE(YEAR($H44),MONTH($H44)+$G44*7,1),BI$3=DATE(YEAR($H44),MONTH($H44)+$G44*8,1),BI$3=DATE(YEAR($H44),MONTH($H44)+$G44*9,1),BI$3=DATE(YEAR($H44),MONTH($H44)+$G44*10,1)),$F44*тех!BW$10*тех!BW$6,)</f>
        <v>0</v>
      </c>
      <c r="BJ44" s="64">
        <f>IF(OR(BJ$3=DATE(YEAR($H44),MONTH($H44)+$G44,1),BJ$3=DATE(YEAR($H44),MONTH($H44)+$G44*2,1),BJ$3=DATE(YEAR($H44),MONTH($H44)+$G44*3,1),BJ$3=DATE(YEAR($H44),MONTH($H44)+$G44*4,1),BJ$3=DATE(YEAR($H44),MONTH($H44)+$G44*5,1),BJ$3=DATE(YEAR($H44),MONTH($H44)+$G44*6,1),BJ$3=DATE(YEAR($H44),MONTH($H44)+$G44*7,1),BJ$3=DATE(YEAR($H44),MONTH($H44)+$G44*8,1),BJ$3=DATE(YEAR($H44),MONTH($H44)+$G44*9,1),BJ$3=DATE(YEAR($H44),MONTH($H44)+$G44*10,1)),$F44*тех!BX$10*тех!BX$6,)</f>
        <v>0</v>
      </c>
      <c r="BK44" s="64">
        <f>IF(OR(BK$3=DATE(YEAR($H44),MONTH($H44)+$G44,1),BK$3=DATE(YEAR($H44),MONTH($H44)+$G44*2,1),BK$3=DATE(YEAR($H44),MONTH($H44)+$G44*3,1),BK$3=DATE(YEAR($H44),MONTH($H44)+$G44*4,1),BK$3=DATE(YEAR($H44),MONTH($H44)+$G44*5,1),BK$3=DATE(YEAR($H44),MONTH($H44)+$G44*6,1),BK$3=DATE(YEAR($H44),MONTH($H44)+$G44*7,1),BK$3=DATE(YEAR($H44),MONTH($H44)+$G44*8,1),BK$3=DATE(YEAR($H44),MONTH($H44)+$G44*9,1),BK$3=DATE(YEAR($H44),MONTH($H44)+$G44*10,1)),$F44*тех!BY$10*тех!BY$6,)</f>
        <v>0</v>
      </c>
      <c r="BL44" s="64">
        <f>IF(OR(BL$3=DATE(YEAR($H44),MONTH($H44)+$G44,1),BL$3=DATE(YEAR($H44),MONTH($H44)+$G44*2,1),BL$3=DATE(YEAR($H44),MONTH($H44)+$G44*3,1),BL$3=DATE(YEAR($H44),MONTH($H44)+$G44*4,1),BL$3=DATE(YEAR($H44),MONTH($H44)+$G44*5,1),BL$3=DATE(YEAR($H44),MONTH($H44)+$G44*6,1),BL$3=DATE(YEAR($H44),MONTH($H44)+$G44*7,1),BL$3=DATE(YEAR($H44),MONTH($H44)+$G44*8,1),BL$3=DATE(YEAR($H44),MONTH($H44)+$G44*9,1),BL$3=DATE(YEAR($H44),MONTH($H44)+$G44*10,1)),$F44*тех!BZ$10*тех!BZ$6,)</f>
        <v>0</v>
      </c>
      <c r="BM44" s="64">
        <f>IF(OR(BM$3=DATE(YEAR($H44),MONTH($H44)+$G44,1),BM$3=DATE(YEAR($H44),MONTH($H44)+$G44*2,1),BM$3=DATE(YEAR($H44),MONTH($H44)+$G44*3,1),BM$3=DATE(YEAR($H44),MONTH($H44)+$G44*4,1),BM$3=DATE(YEAR($H44),MONTH($H44)+$G44*5,1),BM$3=DATE(YEAR($H44),MONTH($H44)+$G44*6,1),BM$3=DATE(YEAR($H44),MONTH($H44)+$G44*7,1),BM$3=DATE(YEAR($H44),MONTH($H44)+$G44*8,1),BM$3=DATE(YEAR($H44),MONTH($H44)+$G44*9,1),BM$3=DATE(YEAR($H44),MONTH($H44)+$G44*10,1)),$F44*тех!CA$10*тех!CA$6,)</f>
        <v>0</v>
      </c>
      <c r="BN44" s="64">
        <f>IF(OR(BN$3=DATE(YEAR($H44),MONTH($H44)+$G44,1),BN$3=DATE(YEAR($H44),MONTH($H44)+$G44*2,1),BN$3=DATE(YEAR($H44),MONTH($H44)+$G44*3,1),BN$3=DATE(YEAR($H44),MONTH($H44)+$G44*4,1),BN$3=DATE(YEAR($H44),MONTH($H44)+$G44*5,1),BN$3=DATE(YEAR($H44),MONTH($H44)+$G44*6,1),BN$3=DATE(YEAR($H44),MONTH($H44)+$G44*7,1),BN$3=DATE(YEAR($H44),MONTH($H44)+$G44*8,1),BN$3=DATE(YEAR($H44),MONTH($H44)+$G44*9,1),BN$3=DATE(YEAR($H44),MONTH($H44)+$G44*10,1)),$F44*тех!CB$10*тех!CB$6,)</f>
        <v>0</v>
      </c>
      <c r="BO44" s="64">
        <f>IF(OR(BO$3=DATE(YEAR($H44),MONTH($H44)+$G44,1),BO$3=DATE(YEAR($H44),MONTH($H44)+$G44*2,1),BO$3=DATE(YEAR($H44),MONTH($H44)+$G44*3,1),BO$3=DATE(YEAR($H44),MONTH($H44)+$G44*4,1),BO$3=DATE(YEAR($H44),MONTH($H44)+$G44*5,1),BO$3=DATE(YEAR($H44),MONTH($H44)+$G44*6,1),BO$3=DATE(YEAR($H44),MONTH($H44)+$G44*7,1),BO$3=DATE(YEAR($H44),MONTH($H44)+$G44*8,1),BO$3=DATE(YEAR($H44),MONTH($H44)+$G44*9,1),BO$3=DATE(YEAR($H44),MONTH($H44)+$G44*10,1)),$F44*тех!CC$10*тех!CC$6,)</f>
        <v>0</v>
      </c>
      <c r="BP44" s="64">
        <f>IF(OR(BP$3=DATE(YEAR($H44),MONTH($H44)+$G44,1),BP$3=DATE(YEAR($H44),MONTH($H44)+$G44*2,1),BP$3=DATE(YEAR($H44),MONTH($H44)+$G44*3,1),BP$3=DATE(YEAR($H44),MONTH($H44)+$G44*4,1),BP$3=DATE(YEAR($H44),MONTH($H44)+$G44*5,1),BP$3=DATE(YEAR($H44),MONTH($H44)+$G44*6,1),BP$3=DATE(YEAR($H44),MONTH($H44)+$G44*7,1),BP$3=DATE(YEAR($H44),MONTH($H44)+$G44*8,1),BP$3=DATE(YEAR($H44),MONTH($H44)+$G44*9,1),BP$3=DATE(YEAR($H44),MONTH($H44)+$G44*10,1)),$F44*тех!CD$10*тех!CD$6,)</f>
        <v>0</v>
      </c>
      <c r="BQ44" s="64">
        <f>IF(OR(BQ$3=DATE(YEAR($H44),MONTH($H44)+$G44,1),BQ$3=DATE(YEAR($H44),MONTH($H44)+$G44*2,1),BQ$3=DATE(YEAR($H44),MONTH($H44)+$G44*3,1),BQ$3=DATE(YEAR($H44),MONTH($H44)+$G44*4,1),BQ$3=DATE(YEAR($H44),MONTH($H44)+$G44*5,1),BQ$3=DATE(YEAR($H44),MONTH($H44)+$G44*6,1),BQ$3=DATE(YEAR($H44),MONTH($H44)+$G44*7,1),BQ$3=DATE(YEAR($H44),MONTH($H44)+$G44*8,1),BQ$3=DATE(YEAR($H44),MONTH($H44)+$G44*9,1),BQ$3=DATE(YEAR($H44),MONTH($H44)+$G44*10,1)),$F44*тех!CE$10*тех!CE$6,)</f>
        <v>0</v>
      </c>
    </row>
    <row r="45" spans="2:69">
      <c r="B45" s="3">
        <v>39</v>
      </c>
      <c r="C45" s="19" t="s">
        <v>817</v>
      </c>
      <c r="D45" s="23">
        <v>13</v>
      </c>
      <c r="E45" s="19"/>
      <c r="F45" s="76">
        <f t="shared" si="1"/>
        <v>0</v>
      </c>
      <c r="G45" s="19">
        <v>12</v>
      </c>
      <c r="H45" s="20">
        <f>Параметры!$C$11</f>
        <v>42370</v>
      </c>
      <c r="J45" s="76">
        <f>IF($H45=J$3,$F45,)*тех!X$6</f>
        <v>0</v>
      </c>
      <c r="K45" s="76">
        <f>IF($H45=K$3,$F45,)*тех!Y$6</f>
        <v>0</v>
      </c>
      <c r="L45" s="76">
        <f>IF($H45=L$3,$F45,)*тех!Z$6</f>
        <v>0</v>
      </c>
      <c r="M45" s="76">
        <f>IF($H45=M$3,$F45,)*тех!AA$6</f>
        <v>0</v>
      </c>
      <c r="N45" s="76">
        <f>IF($H45=N$3,$F45,)*тех!AB$6</f>
        <v>0</v>
      </c>
      <c r="O45" s="76">
        <f>IF($H45=O$3,$F45,)*тех!AC$6</f>
        <v>0</v>
      </c>
      <c r="P45" s="64">
        <f>IF(OR(P$3=DATE(YEAR($H45),MONTH($H45)+$G45,1),P$3=DATE(YEAR($H45),MONTH($H45)+$G45*2,1),P$3=DATE(YEAR($H45),MONTH($H45)+$G45*3,1),P$3=DATE(YEAR($H45),MONTH($H45)+$G45*4,1),P$3=DATE(YEAR($H45),MONTH($H45)+$G45*5,1),P$3=DATE(YEAR($H45),MONTH($H45)+$G45*6,1),P$3=DATE(YEAR($H45),MONTH($H45)+$G45*7,1),P$3=DATE(YEAR($H45),MONTH($H45)+$G45*8,1),P$3=DATE(YEAR($H45),MONTH($H45)+$G45*9,1),P$3=DATE(YEAR($H45),MONTH($H45)+$G45*10,1)),$F45*тех!AD$10*тех!AD$6,)</f>
        <v>0</v>
      </c>
      <c r="Q45" s="64">
        <f>IF(OR(Q$3=DATE(YEAR($H45),MONTH($H45)+$G45,1),Q$3=DATE(YEAR($H45),MONTH($H45)+$G45*2,1),Q$3=DATE(YEAR($H45),MONTH($H45)+$G45*3,1),Q$3=DATE(YEAR($H45),MONTH($H45)+$G45*4,1),Q$3=DATE(YEAR($H45),MONTH($H45)+$G45*5,1),Q$3=DATE(YEAR($H45),MONTH($H45)+$G45*6,1),Q$3=DATE(YEAR($H45),MONTH($H45)+$G45*7,1),Q$3=DATE(YEAR($H45),MONTH($H45)+$G45*8,1),Q$3=DATE(YEAR($H45),MONTH($H45)+$G45*9,1),Q$3=DATE(YEAR($H45),MONTH($H45)+$G45*10,1)),$F45*тех!AE$10*тех!AE$6,)</f>
        <v>0</v>
      </c>
      <c r="R45" s="64">
        <f>IF(OR(R$3=DATE(YEAR($H45),MONTH($H45)+$G45,1),R$3=DATE(YEAR($H45),MONTH($H45)+$G45*2,1),R$3=DATE(YEAR($H45),MONTH($H45)+$G45*3,1),R$3=DATE(YEAR($H45),MONTH($H45)+$G45*4,1),R$3=DATE(YEAR($H45),MONTH($H45)+$G45*5,1),R$3=DATE(YEAR($H45),MONTH($H45)+$G45*6,1),R$3=DATE(YEAR($H45),MONTH($H45)+$G45*7,1),R$3=DATE(YEAR($H45),MONTH($H45)+$G45*8,1),R$3=DATE(YEAR($H45),MONTH($H45)+$G45*9,1),R$3=DATE(YEAR($H45),MONTH($H45)+$G45*10,1)),$F45*тех!AF$10*тех!AF$6,)</f>
        <v>0</v>
      </c>
      <c r="S45" s="64">
        <f>IF(OR(S$3=DATE(YEAR($H45),MONTH($H45)+$G45,1),S$3=DATE(YEAR($H45),MONTH($H45)+$G45*2,1),S$3=DATE(YEAR($H45),MONTH($H45)+$G45*3,1),S$3=DATE(YEAR($H45),MONTH($H45)+$G45*4,1),S$3=DATE(YEAR($H45),MONTH($H45)+$G45*5,1),S$3=DATE(YEAR($H45),MONTH($H45)+$G45*6,1),S$3=DATE(YEAR($H45),MONTH($H45)+$G45*7,1),S$3=DATE(YEAR($H45),MONTH($H45)+$G45*8,1),S$3=DATE(YEAR($H45),MONTH($H45)+$G45*9,1),S$3=DATE(YEAR($H45),MONTH($H45)+$G45*10,1)),$F45*тех!AG$10*тех!AG$6,)</f>
        <v>0</v>
      </c>
      <c r="T45" s="64">
        <f>IF(OR(T$3=DATE(YEAR($H45),MONTH($H45)+$G45,1),T$3=DATE(YEAR($H45),MONTH($H45)+$G45*2,1),T$3=DATE(YEAR($H45),MONTH($H45)+$G45*3,1),T$3=DATE(YEAR($H45),MONTH($H45)+$G45*4,1),T$3=DATE(YEAR($H45),MONTH($H45)+$G45*5,1),T$3=DATE(YEAR($H45),MONTH($H45)+$G45*6,1),T$3=DATE(YEAR($H45),MONTH($H45)+$G45*7,1),T$3=DATE(YEAR($H45),MONTH($H45)+$G45*8,1),T$3=DATE(YEAR($H45),MONTH($H45)+$G45*9,1),T$3=DATE(YEAR($H45),MONTH($H45)+$G45*10,1)),$F45*тех!AH$10*тех!AH$6,)</f>
        <v>0</v>
      </c>
      <c r="U45" s="64">
        <f>IF(OR(U$3=DATE(YEAR($H45),MONTH($H45)+$G45,1),U$3=DATE(YEAR($H45),MONTH($H45)+$G45*2,1),U$3=DATE(YEAR($H45),MONTH($H45)+$G45*3,1),U$3=DATE(YEAR($H45),MONTH($H45)+$G45*4,1),U$3=DATE(YEAR($H45),MONTH($H45)+$G45*5,1),U$3=DATE(YEAR($H45),MONTH($H45)+$G45*6,1),U$3=DATE(YEAR($H45),MONTH($H45)+$G45*7,1),U$3=DATE(YEAR($H45),MONTH($H45)+$G45*8,1),U$3=DATE(YEAR($H45),MONTH($H45)+$G45*9,1),U$3=DATE(YEAR($H45),MONTH($H45)+$G45*10,1)),$F45*тех!AI$10*тех!AI$6,)</f>
        <v>0</v>
      </c>
      <c r="V45" s="64">
        <f>IF(OR(V$3=DATE(YEAR($H45),MONTH($H45)+$G45,1),V$3=DATE(YEAR($H45),MONTH($H45)+$G45*2,1),V$3=DATE(YEAR($H45),MONTH($H45)+$G45*3,1),V$3=DATE(YEAR($H45),MONTH($H45)+$G45*4,1),V$3=DATE(YEAR($H45),MONTH($H45)+$G45*5,1),V$3=DATE(YEAR($H45),MONTH($H45)+$G45*6,1),V$3=DATE(YEAR($H45),MONTH($H45)+$G45*7,1),V$3=DATE(YEAR($H45),MONTH($H45)+$G45*8,1),V$3=DATE(YEAR($H45),MONTH($H45)+$G45*9,1),V$3=DATE(YEAR($H45),MONTH($H45)+$G45*10,1)),$F45*тех!AJ$10*тех!AJ$6,)</f>
        <v>0</v>
      </c>
      <c r="W45" s="64">
        <f>IF(OR(W$3=DATE(YEAR($H45),MONTH($H45)+$G45,1),W$3=DATE(YEAR($H45),MONTH($H45)+$G45*2,1),W$3=DATE(YEAR($H45),MONTH($H45)+$G45*3,1),W$3=DATE(YEAR($H45),MONTH($H45)+$G45*4,1),W$3=DATE(YEAR($H45),MONTH($H45)+$G45*5,1),W$3=DATE(YEAR($H45),MONTH($H45)+$G45*6,1),W$3=DATE(YEAR($H45),MONTH($H45)+$G45*7,1),W$3=DATE(YEAR($H45),MONTH($H45)+$G45*8,1),W$3=DATE(YEAR($H45),MONTH($H45)+$G45*9,1),W$3=DATE(YEAR($H45),MONTH($H45)+$G45*10,1)),$F45*тех!AK$10*тех!AK$6,)</f>
        <v>0</v>
      </c>
      <c r="X45" s="64">
        <f>IF(OR(X$3=DATE(YEAR($H45),MONTH($H45)+$G45,1),X$3=DATE(YEAR($H45),MONTH($H45)+$G45*2,1),X$3=DATE(YEAR($H45),MONTH($H45)+$G45*3,1),X$3=DATE(YEAR($H45),MONTH($H45)+$G45*4,1),X$3=DATE(YEAR($H45),MONTH($H45)+$G45*5,1),X$3=DATE(YEAR($H45),MONTH($H45)+$G45*6,1),X$3=DATE(YEAR($H45),MONTH($H45)+$G45*7,1),X$3=DATE(YEAR($H45),MONTH($H45)+$G45*8,1),X$3=DATE(YEAR($H45),MONTH($H45)+$G45*9,1),X$3=DATE(YEAR($H45),MONTH($H45)+$G45*10,1)),$F45*тех!AL$10*тех!AL$6,)</f>
        <v>0</v>
      </c>
      <c r="Y45" s="64">
        <f>IF(OR(Y$3=DATE(YEAR($H45),MONTH($H45)+$G45,1),Y$3=DATE(YEAR($H45),MONTH($H45)+$G45*2,1),Y$3=DATE(YEAR($H45),MONTH($H45)+$G45*3,1),Y$3=DATE(YEAR($H45),MONTH($H45)+$G45*4,1),Y$3=DATE(YEAR($H45),MONTH($H45)+$G45*5,1),Y$3=DATE(YEAR($H45),MONTH($H45)+$G45*6,1),Y$3=DATE(YEAR($H45),MONTH($H45)+$G45*7,1),Y$3=DATE(YEAR($H45),MONTH($H45)+$G45*8,1),Y$3=DATE(YEAR($H45),MONTH($H45)+$G45*9,1),Y$3=DATE(YEAR($H45),MONTH($H45)+$G45*10,1)),$F45*тех!AM$10*тех!AM$6,)</f>
        <v>0</v>
      </c>
      <c r="Z45" s="64">
        <f>IF(OR(Z$3=DATE(YEAR($H45),MONTH($H45)+$G45,1),Z$3=DATE(YEAR($H45),MONTH($H45)+$G45*2,1),Z$3=DATE(YEAR($H45),MONTH($H45)+$G45*3,1),Z$3=DATE(YEAR($H45),MONTH($H45)+$G45*4,1),Z$3=DATE(YEAR($H45),MONTH($H45)+$G45*5,1),Z$3=DATE(YEAR($H45),MONTH($H45)+$G45*6,1),Z$3=DATE(YEAR($H45),MONTH($H45)+$G45*7,1),Z$3=DATE(YEAR($H45),MONTH($H45)+$G45*8,1),Z$3=DATE(YEAR($H45),MONTH($H45)+$G45*9,1),Z$3=DATE(YEAR($H45),MONTH($H45)+$G45*10,1)),$F45*тех!AN$10*тех!AN$6,)</f>
        <v>0</v>
      </c>
      <c r="AA45" s="64">
        <f>IF(OR(AA$3=DATE(YEAR($H45),MONTH($H45)+$G45,1),AA$3=DATE(YEAR($H45),MONTH($H45)+$G45*2,1),AA$3=DATE(YEAR($H45),MONTH($H45)+$G45*3,1),AA$3=DATE(YEAR($H45),MONTH($H45)+$G45*4,1),AA$3=DATE(YEAR($H45),MONTH($H45)+$G45*5,1),AA$3=DATE(YEAR($H45),MONTH($H45)+$G45*6,1),AA$3=DATE(YEAR($H45),MONTH($H45)+$G45*7,1),AA$3=DATE(YEAR($H45),MONTH($H45)+$G45*8,1),AA$3=DATE(YEAR($H45),MONTH($H45)+$G45*9,1),AA$3=DATE(YEAR($H45),MONTH($H45)+$G45*10,1)),$F45*тех!AO$10*тех!AO$6,)</f>
        <v>0</v>
      </c>
      <c r="AB45" s="64">
        <f>IF(OR(AB$3=DATE(YEAR($H45),MONTH($H45)+$G45,1),AB$3=DATE(YEAR($H45),MONTH($H45)+$G45*2,1),AB$3=DATE(YEAR($H45),MONTH($H45)+$G45*3,1),AB$3=DATE(YEAR($H45),MONTH($H45)+$G45*4,1),AB$3=DATE(YEAR($H45),MONTH($H45)+$G45*5,1),AB$3=DATE(YEAR($H45),MONTH($H45)+$G45*6,1),AB$3=DATE(YEAR($H45),MONTH($H45)+$G45*7,1),AB$3=DATE(YEAR($H45),MONTH($H45)+$G45*8,1),AB$3=DATE(YEAR($H45),MONTH($H45)+$G45*9,1),AB$3=DATE(YEAR($H45),MONTH($H45)+$G45*10,1)),$F45*тех!AP$10*тех!AP$6,)</f>
        <v>0</v>
      </c>
      <c r="AC45" s="64">
        <f>IF(OR(AC$3=DATE(YEAR($H45),MONTH($H45)+$G45,1),AC$3=DATE(YEAR($H45),MONTH($H45)+$G45*2,1),AC$3=DATE(YEAR($H45),MONTH($H45)+$G45*3,1),AC$3=DATE(YEAR($H45),MONTH($H45)+$G45*4,1),AC$3=DATE(YEAR($H45),MONTH($H45)+$G45*5,1),AC$3=DATE(YEAR($H45),MONTH($H45)+$G45*6,1),AC$3=DATE(YEAR($H45),MONTH($H45)+$G45*7,1),AC$3=DATE(YEAR($H45),MONTH($H45)+$G45*8,1),AC$3=DATE(YEAR($H45),MONTH($H45)+$G45*9,1),AC$3=DATE(YEAR($H45),MONTH($H45)+$G45*10,1)),$F45*тех!AQ$10*тех!AQ$6,)</f>
        <v>0</v>
      </c>
      <c r="AD45" s="64">
        <f>IF(OR(AD$3=DATE(YEAR($H45),MONTH($H45)+$G45,1),AD$3=DATE(YEAR($H45),MONTH($H45)+$G45*2,1),AD$3=DATE(YEAR($H45),MONTH($H45)+$G45*3,1),AD$3=DATE(YEAR($H45),MONTH($H45)+$G45*4,1),AD$3=DATE(YEAR($H45),MONTH($H45)+$G45*5,1),AD$3=DATE(YEAR($H45),MONTH($H45)+$G45*6,1),AD$3=DATE(YEAR($H45),MONTH($H45)+$G45*7,1),AD$3=DATE(YEAR($H45),MONTH($H45)+$G45*8,1),AD$3=DATE(YEAR($H45),MONTH($H45)+$G45*9,1),AD$3=DATE(YEAR($H45),MONTH($H45)+$G45*10,1)),$F45*тех!AR$10*тех!AR$6,)</f>
        <v>0</v>
      </c>
      <c r="AE45" s="64">
        <f>IF(OR(AE$3=DATE(YEAR($H45),MONTH($H45)+$G45,1),AE$3=DATE(YEAR($H45),MONTH($H45)+$G45*2,1),AE$3=DATE(YEAR($H45),MONTH($H45)+$G45*3,1),AE$3=DATE(YEAR($H45),MONTH($H45)+$G45*4,1),AE$3=DATE(YEAR($H45),MONTH($H45)+$G45*5,1),AE$3=DATE(YEAR($H45),MONTH($H45)+$G45*6,1),AE$3=DATE(YEAR($H45),MONTH($H45)+$G45*7,1),AE$3=DATE(YEAR($H45),MONTH($H45)+$G45*8,1),AE$3=DATE(YEAR($H45),MONTH($H45)+$G45*9,1),AE$3=DATE(YEAR($H45),MONTH($H45)+$G45*10,1)),$F45*тех!AS$10*тех!AS$6,)</f>
        <v>0</v>
      </c>
      <c r="AF45" s="64">
        <f>IF(OR(AF$3=DATE(YEAR($H45),MONTH($H45)+$G45,1),AF$3=DATE(YEAR($H45),MONTH($H45)+$G45*2,1),AF$3=DATE(YEAR($H45),MONTH($H45)+$G45*3,1),AF$3=DATE(YEAR($H45),MONTH($H45)+$G45*4,1),AF$3=DATE(YEAR($H45),MONTH($H45)+$G45*5,1),AF$3=DATE(YEAR($H45),MONTH($H45)+$G45*6,1),AF$3=DATE(YEAR($H45),MONTH($H45)+$G45*7,1),AF$3=DATE(YEAR($H45),MONTH($H45)+$G45*8,1),AF$3=DATE(YEAR($H45),MONTH($H45)+$G45*9,1),AF$3=DATE(YEAR($H45),MONTH($H45)+$G45*10,1)),$F45*тех!AT$10*тех!AT$6,)</f>
        <v>0</v>
      </c>
      <c r="AG45" s="64">
        <f>IF(OR(AG$3=DATE(YEAR($H45),MONTH($H45)+$G45,1),AG$3=DATE(YEAR($H45),MONTH($H45)+$G45*2,1),AG$3=DATE(YEAR($H45),MONTH($H45)+$G45*3,1),AG$3=DATE(YEAR($H45),MONTH($H45)+$G45*4,1),AG$3=DATE(YEAR($H45),MONTH($H45)+$G45*5,1),AG$3=DATE(YEAR($H45),MONTH($H45)+$G45*6,1),AG$3=DATE(YEAR($H45),MONTH($H45)+$G45*7,1),AG$3=DATE(YEAR($H45),MONTH($H45)+$G45*8,1),AG$3=DATE(YEAR($H45),MONTH($H45)+$G45*9,1),AG$3=DATE(YEAR($H45),MONTH($H45)+$G45*10,1)),$F45*тех!AU$10*тех!AU$6,)</f>
        <v>0</v>
      </c>
      <c r="AH45" s="64">
        <f>IF(OR(AH$3=DATE(YEAR($H45),MONTH($H45)+$G45,1),AH$3=DATE(YEAR($H45),MONTH($H45)+$G45*2,1),AH$3=DATE(YEAR($H45),MONTH($H45)+$G45*3,1),AH$3=DATE(YEAR($H45),MONTH($H45)+$G45*4,1),AH$3=DATE(YEAR($H45),MONTH($H45)+$G45*5,1),AH$3=DATE(YEAR($H45),MONTH($H45)+$G45*6,1),AH$3=DATE(YEAR($H45),MONTH($H45)+$G45*7,1),AH$3=DATE(YEAR($H45),MONTH($H45)+$G45*8,1),AH$3=DATE(YEAR($H45),MONTH($H45)+$G45*9,1),AH$3=DATE(YEAR($H45),MONTH($H45)+$G45*10,1)),$F45*тех!AV$10*тех!AV$6,)</f>
        <v>0</v>
      </c>
      <c r="AI45" s="64">
        <f>IF(OR(AI$3=DATE(YEAR($H45),MONTH($H45)+$G45,1),AI$3=DATE(YEAR($H45),MONTH($H45)+$G45*2,1),AI$3=DATE(YEAR($H45),MONTH($H45)+$G45*3,1),AI$3=DATE(YEAR($H45),MONTH($H45)+$G45*4,1),AI$3=DATE(YEAR($H45),MONTH($H45)+$G45*5,1),AI$3=DATE(YEAR($H45),MONTH($H45)+$G45*6,1),AI$3=DATE(YEAR($H45),MONTH($H45)+$G45*7,1),AI$3=DATE(YEAR($H45),MONTH($H45)+$G45*8,1),AI$3=DATE(YEAR($H45),MONTH($H45)+$G45*9,1),AI$3=DATE(YEAR($H45),MONTH($H45)+$G45*10,1)),$F45*тех!AW$10*тех!AW$6,)</f>
        <v>0</v>
      </c>
      <c r="AJ45" s="64">
        <f>IF(OR(AJ$3=DATE(YEAR($H45),MONTH($H45)+$G45,1),AJ$3=DATE(YEAR($H45),MONTH($H45)+$G45*2,1),AJ$3=DATE(YEAR($H45),MONTH($H45)+$G45*3,1),AJ$3=DATE(YEAR($H45),MONTH($H45)+$G45*4,1),AJ$3=DATE(YEAR($H45),MONTH($H45)+$G45*5,1),AJ$3=DATE(YEAR($H45),MONTH($H45)+$G45*6,1),AJ$3=DATE(YEAR($H45),MONTH($H45)+$G45*7,1),AJ$3=DATE(YEAR($H45),MONTH($H45)+$G45*8,1),AJ$3=DATE(YEAR($H45),MONTH($H45)+$G45*9,1),AJ$3=DATE(YEAR($H45),MONTH($H45)+$G45*10,1)),$F45*тех!AX$10*тех!AX$6,)</f>
        <v>0</v>
      </c>
      <c r="AK45" s="64">
        <f>IF(OR(AK$3=DATE(YEAR($H45),MONTH($H45)+$G45,1),AK$3=DATE(YEAR($H45),MONTH($H45)+$G45*2,1),AK$3=DATE(YEAR($H45),MONTH($H45)+$G45*3,1),AK$3=DATE(YEAR($H45),MONTH($H45)+$G45*4,1),AK$3=DATE(YEAR($H45),MONTH($H45)+$G45*5,1),AK$3=DATE(YEAR($H45),MONTH($H45)+$G45*6,1),AK$3=DATE(YEAR($H45),MONTH($H45)+$G45*7,1),AK$3=DATE(YEAR($H45),MONTH($H45)+$G45*8,1),AK$3=DATE(YEAR($H45),MONTH($H45)+$G45*9,1),AK$3=DATE(YEAR($H45),MONTH($H45)+$G45*10,1)),$F45*тех!AY$10*тех!AY$6,)</f>
        <v>0</v>
      </c>
      <c r="AL45" s="64">
        <f>IF(OR(AL$3=DATE(YEAR($H45),MONTH($H45)+$G45,1),AL$3=DATE(YEAR($H45),MONTH($H45)+$G45*2,1),AL$3=DATE(YEAR($H45),MONTH($H45)+$G45*3,1),AL$3=DATE(YEAR($H45),MONTH($H45)+$G45*4,1),AL$3=DATE(YEAR($H45),MONTH($H45)+$G45*5,1),AL$3=DATE(YEAR($H45),MONTH($H45)+$G45*6,1),AL$3=DATE(YEAR($H45),MONTH($H45)+$G45*7,1),AL$3=DATE(YEAR($H45),MONTH($H45)+$G45*8,1),AL$3=DATE(YEAR($H45),MONTH($H45)+$G45*9,1),AL$3=DATE(YEAR($H45),MONTH($H45)+$G45*10,1)),$F45*тех!AZ$10*тех!AZ$6,)</f>
        <v>0</v>
      </c>
      <c r="AM45" s="64">
        <f>IF(OR(AM$3=DATE(YEAR($H45),MONTH($H45)+$G45,1),AM$3=DATE(YEAR($H45),MONTH($H45)+$G45*2,1),AM$3=DATE(YEAR($H45),MONTH($H45)+$G45*3,1),AM$3=DATE(YEAR($H45),MONTH($H45)+$G45*4,1),AM$3=DATE(YEAR($H45),MONTH($H45)+$G45*5,1),AM$3=DATE(YEAR($H45),MONTH($H45)+$G45*6,1),AM$3=DATE(YEAR($H45),MONTH($H45)+$G45*7,1),AM$3=DATE(YEAR($H45),MONTH($H45)+$G45*8,1),AM$3=DATE(YEAR($H45),MONTH($H45)+$G45*9,1),AM$3=DATE(YEAR($H45),MONTH($H45)+$G45*10,1)),$F45*тех!BA$10*тех!BA$6,)</f>
        <v>0</v>
      </c>
      <c r="AN45" s="64">
        <f>IF(OR(AN$3=DATE(YEAR($H45),MONTH($H45)+$G45,1),AN$3=DATE(YEAR($H45),MONTH($H45)+$G45*2,1),AN$3=DATE(YEAR($H45),MONTH($H45)+$G45*3,1),AN$3=DATE(YEAR($H45),MONTH($H45)+$G45*4,1),AN$3=DATE(YEAR($H45),MONTH($H45)+$G45*5,1),AN$3=DATE(YEAR($H45),MONTH($H45)+$G45*6,1),AN$3=DATE(YEAR($H45),MONTH($H45)+$G45*7,1),AN$3=DATE(YEAR($H45),MONTH($H45)+$G45*8,1),AN$3=DATE(YEAR($H45),MONTH($H45)+$G45*9,1),AN$3=DATE(YEAR($H45),MONTH($H45)+$G45*10,1)),$F45*тех!BB$10*тех!BB$6,)</f>
        <v>0</v>
      </c>
      <c r="AO45" s="64">
        <f>IF(OR(AO$3=DATE(YEAR($H45),MONTH($H45)+$G45,1),AO$3=DATE(YEAR($H45),MONTH($H45)+$G45*2,1),AO$3=DATE(YEAR($H45),MONTH($H45)+$G45*3,1),AO$3=DATE(YEAR($H45),MONTH($H45)+$G45*4,1),AO$3=DATE(YEAR($H45),MONTH($H45)+$G45*5,1),AO$3=DATE(YEAR($H45),MONTH($H45)+$G45*6,1),AO$3=DATE(YEAR($H45),MONTH($H45)+$G45*7,1),AO$3=DATE(YEAR($H45),MONTH($H45)+$G45*8,1),AO$3=DATE(YEAR($H45),MONTH($H45)+$G45*9,1),AO$3=DATE(YEAR($H45),MONTH($H45)+$G45*10,1)),$F45*тех!BC$10*тех!BC$6,)</f>
        <v>0</v>
      </c>
      <c r="AP45" s="64">
        <f>IF(OR(AP$3=DATE(YEAR($H45),MONTH($H45)+$G45,1),AP$3=DATE(YEAR($H45),MONTH($H45)+$G45*2,1),AP$3=DATE(YEAR($H45),MONTH($H45)+$G45*3,1),AP$3=DATE(YEAR($H45),MONTH($H45)+$G45*4,1),AP$3=DATE(YEAR($H45),MONTH($H45)+$G45*5,1),AP$3=DATE(YEAR($H45),MONTH($H45)+$G45*6,1),AP$3=DATE(YEAR($H45),MONTH($H45)+$G45*7,1),AP$3=DATE(YEAR($H45),MONTH($H45)+$G45*8,1),AP$3=DATE(YEAR($H45),MONTH($H45)+$G45*9,1),AP$3=DATE(YEAR($H45),MONTH($H45)+$G45*10,1)),$F45*тех!BD$10*тех!BD$6,)</f>
        <v>0</v>
      </c>
      <c r="AQ45" s="64">
        <f>IF(OR(AQ$3=DATE(YEAR($H45),MONTH($H45)+$G45,1),AQ$3=DATE(YEAR($H45),MONTH($H45)+$G45*2,1),AQ$3=DATE(YEAR($H45),MONTH($H45)+$G45*3,1),AQ$3=DATE(YEAR($H45),MONTH($H45)+$G45*4,1),AQ$3=DATE(YEAR($H45),MONTH($H45)+$G45*5,1),AQ$3=DATE(YEAR($H45),MONTH($H45)+$G45*6,1),AQ$3=DATE(YEAR($H45),MONTH($H45)+$G45*7,1),AQ$3=DATE(YEAR($H45),MONTH($H45)+$G45*8,1),AQ$3=DATE(YEAR($H45),MONTH($H45)+$G45*9,1),AQ$3=DATE(YEAR($H45),MONTH($H45)+$G45*10,1)),$F45*тех!BE$10*тех!BE$6,)</f>
        <v>0</v>
      </c>
      <c r="AR45" s="64">
        <f>IF(OR(AR$3=DATE(YEAR($H45),MONTH($H45)+$G45,1),AR$3=DATE(YEAR($H45),MONTH($H45)+$G45*2,1),AR$3=DATE(YEAR($H45),MONTH($H45)+$G45*3,1),AR$3=DATE(YEAR($H45),MONTH($H45)+$G45*4,1),AR$3=DATE(YEAR($H45),MONTH($H45)+$G45*5,1),AR$3=DATE(YEAR($H45),MONTH($H45)+$G45*6,1),AR$3=DATE(YEAR($H45),MONTH($H45)+$G45*7,1),AR$3=DATE(YEAR($H45),MONTH($H45)+$G45*8,1),AR$3=DATE(YEAR($H45),MONTH($H45)+$G45*9,1),AR$3=DATE(YEAR($H45),MONTH($H45)+$G45*10,1)),$F45*тех!BF$10*тех!BF$6,)</f>
        <v>0</v>
      </c>
      <c r="AS45" s="64">
        <f>IF(OR(AS$3=DATE(YEAR($H45),MONTH($H45)+$G45,1),AS$3=DATE(YEAR($H45),MONTH($H45)+$G45*2,1),AS$3=DATE(YEAR($H45),MONTH($H45)+$G45*3,1),AS$3=DATE(YEAR($H45),MONTH($H45)+$G45*4,1),AS$3=DATE(YEAR($H45),MONTH($H45)+$G45*5,1),AS$3=DATE(YEAR($H45),MONTH($H45)+$G45*6,1),AS$3=DATE(YEAR($H45),MONTH($H45)+$G45*7,1),AS$3=DATE(YEAR($H45),MONTH($H45)+$G45*8,1),AS$3=DATE(YEAR($H45),MONTH($H45)+$G45*9,1),AS$3=DATE(YEAR($H45),MONTH($H45)+$G45*10,1)),$F45*тех!BG$10*тех!BG$6,)</f>
        <v>0</v>
      </c>
      <c r="AT45" s="64">
        <f>IF(OR(AT$3=DATE(YEAR($H45),MONTH($H45)+$G45,1),AT$3=DATE(YEAR($H45),MONTH($H45)+$G45*2,1),AT$3=DATE(YEAR($H45),MONTH($H45)+$G45*3,1),AT$3=DATE(YEAR($H45),MONTH($H45)+$G45*4,1),AT$3=DATE(YEAR($H45),MONTH($H45)+$G45*5,1),AT$3=DATE(YEAR($H45),MONTH($H45)+$G45*6,1),AT$3=DATE(YEAR($H45),MONTH($H45)+$G45*7,1),AT$3=DATE(YEAR($H45),MONTH($H45)+$G45*8,1),AT$3=DATE(YEAR($H45),MONTH($H45)+$G45*9,1),AT$3=DATE(YEAR($H45),MONTH($H45)+$G45*10,1)),$F45*тех!BH$10*тех!BH$6,)</f>
        <v>0</v>
      </c>
      <c r="AU45" s="64">
        <f>IF(OR(AU$3=DATE(YEAR($H45),MONTH($H45)+$G45,1),AU$3=DATE(YEAR($H45),MONTH($H45)+$G45*2,1),AU$3=DATE(YEAR($H45),MONTH($H45)+$G45*3,1),AU$3=DATE(YEAR($H45),MONTH($H45)+$G45*4,1),AU$3=DATE(YEAR($H45),MONTH($H45)+$G45*5,1),AU$3=DATE(YEAR($H45),MONTH($H45)+$G45*6,1),AU$3=DATE(YEAR($H45),MONTH($H45)+$G45*7,1),AU$3=DATE(YEAR($H45),MONTH($H45)+$G45*8,1),AU$3=DATE(YEAR($H45),MONTH($H45)+$G45*9,1),AU$3=DATE(YEAR($H45),MONTH($H45)+$G45*10,1)),$F45*тех!BI$10*тех!BI$6,)</f>
        <v>0</v>
      </c>
      <c r="AV45" s="64">
        <f>IF(OR(AV$3=DATE(YEAR($H45),MONTH($H45)+$G45,1),AV$3=DATE(YEAR($H45),MONTH($H45)+$G45*2,1),AV$3=DATE(YEAR($H45),MONTH($H45)+$G45*3,1),AV$3=DATE(YEAR($H45),MONTH($H45)+$G45*4,1),AV$3=DATE(YEAR($H45),MONTH($H45)+$G45*5,1),AV$3=DATE(YEAR($H45),MONTH($H45)+$G45*6,1),AV$3=DATE(YEAR($H45),MONTH($H45)+$G45*7,1),AV$3=DATE(YEAR($H45),MONTH($H45)+$G45*8,1),AV$3=DATE(YEAR($H45),MONTH($H45)+$G45*9,1),AV$3=DATE(YEAR($H45),MONTH($H45)+$G45*10,1)),$F45*тех!BJ$10*тех!BJ$6,)</f>
        <v>0</v>
      </c>
      <c r="AW45" s="64">
        <f>IF(OR(AW$3=DATE(YEAR($H45),MONTH($H45)+$G45,1),AW$3=DATE(YEAR($H45),MONTH($H45)+$G45*2,1),AW$3=DATE(YEAR($H45),MONTH($H45)+$G45*3,1),AW$3=DATE(YEAR($H45),MONTH($H45)+$G45*4,1),AW$3=DATE(YEAR($H45),MONTH($H45)+$G45*5,1),AW$3=DATE(YEAR($H45),MONTH($H45)+$G45*6,1),AW$3=DATE(YEAR($H45),MONTH($H45)+$G45*7,1),AW$3=DATE(YEAR($H45),MONTH($H45)+$G45*8,1),AW$3=DATE(YEAR($H45),MONTH($H45)+$G45*9,1),AW$3=DATE(YEAR($H45),MONTH($H45)+$G45*10,1)),$F45*тех!BK$10*тех!BK$6,)</f>
        <v>0</v>
      </c>
      <c r="AX45" s="64">
        <f>IF(OR(AX$3=DATE(YEAR($H45),MONTH($H45)+$G45,1),AX$3=DATE(YEAR($H45),MONTH($H45)+$G45*2,1),AX$3=DATE(YEAR($H45),MONTH($H45)+$G45*3,1),AX$3=DATE(YEAR($H45),MONTH($H45)+$G45*4,1),AX$3=DATE(YEAR($H45),MONTH($H45)+$G45*5,1),AX$3=DATE(YEAR($H45),MONTH($H45)+$G45*6,1),AX$3=DATE(YEAR($H45),MONTH($H45)+$G45*7,1),AX$3=DATE(YEAR($H45),MONTH($H45)+$G45*8,1),AX$3=DATE(YEAR($H45),MONTH($H45)+$G45*9,1),AX$3=DATE(YEAR($H45),MONTH($H45)+$G45*10,1)),$F45*тех!BL$10*тех!BL$6,)</f>
        <v>0</v>
      </c>
      <c r="AY45" s="64">
        <f>IF(OR(AY$3=DATE(YEAR($H45),MONTH($H45)+$G45,1),AY$3=DATE(YEAR($H45),MONTH($H45)+$G45*2,1),AY$3=DATE(YEAR($H45),MONTH($H45)+$G45*3,1),AY$3=DATE(YEAR($H45),MONTH($H45)+$G45*4,1),AY$3=DATE(YEAR($H45),MONTH($H45)+$G45*5,1),AY$3=DATE(YEAR($H45),MONTH($H45)+$G45*6,1),AY$3=DATE(YEAR($H45),MONTH($H45)+$G45*7,1),AY$3=DATE(YEAR($H45),MONTH($H45)+$G45*8,1),AY$3=DATE(YEAR($H45),MONTH($H45)+$G45*9,1),AY$3=DATE(YEAR($H45),MONTH($H45)+$G45*10,1)),$F45*тех!BM$10*тех!BM$6,)</f>
        <v>0</v>
      </c>
      <c r="AZ45" s="64">
        <f>IF(OR(AZ$3=DATE(YEAR($H45),MONTH($H45)+$G45,1),AZ$3=DATE(YEAR($H45),MONTH($H45)+$G45*2,1),AZ$3=DATE(YEAR($H45),MONTH($H45)+$G45*3,1),AZ$3=DATE(YEAR($H45),MONTH($H45)+$G45*4,1),AZ$3=DATE(YEAR($H45),MONTH($H45)+$G45*5,1),AZ$3=DATE(YEAR($H45),MONTH($H45)+$G45*6,1),AZ$3=DATE(YEAR($H45),MONTH($H45)+$G45*7,1),AZ$3=DATE(YEAR($H45),MONTH($H45)+$G45*8,1),AZ$3=DATE(YEAR($H45),MONTH($H45)+$G45*9,1),AZ$3=DATE(YEAR($H45),MONTH($H45)+$G45*10,1)),$F45*тех!BN$10*тех!BN$6,)</f>
        <v>0</v>
      </c>
      <c r="BA45" s="64">
        <f>IF(OR(BA$3=DATE(YEAR($H45),MONTH($H45)+$G45,1),BA$3=DATE(YEAR($H45),MONTH($H45)+$G45*2,1),BA$3=DATE(YEAR($H45),MONTH($H45)+$G45*3,1),BA$3=DATE(YEAR($H45),MONTH($H45)+$G45*4,1),BA$3=DATE(YEAR($H45),MONTH($H45)+$G45*5,1),BA$3=DATE(YEAR($H45),MONTH($H45)+$G45*6,1),BA$3=DATE(YEAR($H45),MONTH($H45)+$G45*7,1),BA$3=DATE(YEAR($H45),MONTH($H45)+$G45*8,1),BA$3=DATE(YEAR($H45),MONTH($H45)+$G45*9,1),BA$3=DATE(YEAR($H45),MONTH($H45)+$G45*10,1)),$F45*тех!BO$10*тех!BO$6,)</f>
        <v>0</v>
      </c>
      <c r="BB45" s="64">
        <f>IF(OR(BB$3=DATE(YEAR($H45),MONTH($H45)+$G45,1),BB$3=DATE(YEAR($H45),MONTH($H45)+$G45*2,1),BB$3=DATE(YEAR($H45),MONTH($H45)+$G45*3,1),BB$3=DATE(YEAR($H45),MONTH($H45)+$G45*4,1),BB$3=DATE(YEAR($H45),MONTH($H45)+$G45*5,1),BB$3=DATE(YEAR($H45),MONTH($H45)+$G45*6,1),BB$3=DATE(YEAR($H45),MONTH($H45)+$G45*7,1),BB$3=DATE(YEAR($H45),MONTH($H45)+$G45*8,1),BB$3=DATE(YEAR($H45),MONTH($H45)+$G45*9,1),BB$3=DATE(YEAR($H45),MONTH($H45)+$G45*10,1)),$F45*тех!BP$10*тех!BP$6,)</f>
        <v>0</v>
      </c>
      <c r="BC45" s="64">
        <f>IF(OR(BC$3=DATE(YEAR($H45),MONTH($H45)+$G45,1),BC$3=DATE(YEAR($H45),MONTH($H45)+$G45*2,1),BC$3=DATE(YEAR($H45),MONTH($H45)+$G45*3,1),BC$3=DATE(YEAR($H45),MONTH($H45)+$G45*4,1),BC$3=DATE(YEAR($H45),MONTH($H45)+$G45*5,1),BC$3=DATE(YEAR($H45),MONTH($H45)+$G45*6,1),BC$3=DATE(YEAR($H45),MONTH($H45)+$G45*7,1),BC$3=DATE(YEAR($H45),MONTH($H45)+$G45*8,1),BC$3=DATE(YEAR($H45),MONTH($H45)+$G45*9,1),BC$3=DATE(YEAR($H45),MONTH($H45)+$G45*10,1)),$F45*тех!BQ$10*тех!BQ$6,)</f>
        <v>0</v>
      </c>
      <c r="BD45" s="64">
        <f>IF(OR(BD$3=DATE(YEAR($H45),MONTH($H45)+$G45,1),BD$3=DATE(YEAR($H45),MONTH($H45)+$G45*2,1),BD$3=DATE(YEAR($H45),MONTH($H45)+$G45*3,1),BD$3=DATE(YEAR($H45),MONTH($H45)+$G45*4,1),BD$3=DATE(YEAR($H45),MONTH($H45)+$G45*5,1),BD$3=DATE(YEAR($H45),MONTH($H45)+$G45*6,1),BD$3=DATE(YEAR($H45),MONTH($H45)+$G45*7,1),BD$3=DATE(YEAR($H45),MONTH($H45)+$G45*8,1),BD$3=DATE(YEAR($H45),MONTH($H45)+$G45*9,1),BD$3=DATE(YEAR($H45),MONTH($H45)+$G45*10,1)),$F45*тех!BR$10*тех!BR$6,)</f>
        <v>0</v>
      </c>
      <c r="BE45" s="64">
        <f>IF(OR(BE$3=DATE(YEAR($H45),MONTH($H45)+$G45,1),BE$3=DATE(YEAR($H45),MONTH($H45)+$G45*2,1),BE$3=DATE(YEAR($H45),MONTH($H45)+$G45*3,1),BE$3=DATE(YEAR($H45),MONTH($H45)+$G45*4,1),BE$3=DATE(YEAR($H45),MONTH($H45)+$G45*5,1),BE$3=DATE(YEAR($H45),MONTH($H45)+$G45*6,1),BE$3=DATE(YEAR($H45),MONTH($H45)+$G45*7,1),BE$3=DATE(YEAR($H45),MONTH($H45)+$G45*8,1),BE$3=DATE(YEAR($H45),MONTH($H45)+$G45*9,1),BE$3=DATE(YEAR($H45),MONTH($H45)+$G45*10,1)),$F45*тех!BS$10*тех!BS$6,)</f>
        <v>0</v>
      </c>
      <c r="BF45" s="64">
        <f>IF(OR(BF$3=DATE(YEAR($H45),MONTH($H45)+$G45,1),BF$3=DATE(YEAR($H45),MONTH($H45)+$G45*2,1),BF$3=DATE(YEAR($H45),MONTH($H45)+$G45*3,1),BF$3=DATE(YEAR($H45),MONTH($H45)+$G45*4,1),BF$3=DATE(YEAR($H45),MONTH($H45)+$G45*5,1),BF$3=DATE(YEAR($H45),MONTH($H45)+$G45*6,1),BF$3=DATE(YEAR($H45),MONTH($H45)+$G45*7,1),BF$3=DATE(YEAR($H45),MONTH($H45)+$G45*8,1),BF$3=DATE(YEAR($H45),MONTH($H45)+$G45*9,1),BF$3=DATE(YEAR($H45),MONTH($H45)+$G45*10,1)),$F45*тех!BT$10*тех!BT$6,)</f>
        <v>0</v>
      </c>
      <c r="BG45" s="64">
        <f>IF(OR(BG$3=DATE(YEAR($H45),MONTH($H45)+$G45,1),BG$3=DATE(YEAR($H45),MONTH($H45)+$G45*2,1),BG$3=DATE(YEAR($H45),MONTH($H45)+$G45*3,1),BG$3=DATE(YEAR($H45),MONTH($H45)+$G45*4,1),BG$3=DATE(YEAR($H45),MONTH($H45)+$G45*5,1),BG$3=DATE(YEAR($H45),MONTH($H45)+$G45*6,1),BG$3=DATE(YEAR($H45),MONTH($H45)+$G45*7,1),BG$3=DATE(YEAR($H45),MONTH($H45)+$G45*8,1),BG$3=DATE(YEAR($H45),MONTH($H45)+$G45*9,1),BG$3=DATE(YEAR($H45),MONTH($H45)+$G45*10,1)),$F45*тех!BU$10*тех!BU$6,)</f>
        <v>0</v>
      </c>
      <c r="BH45" s="64">
        <f>IF(OR(BH$3=DATE(YEAR($H45),MONTH($H45)+$G45,1),BH$3=DATE(YEAR($H45),MONTH($H45)+$G45*2,1),BH$3=DATE(YEAR($H45),MONTH($H45)+$G45*3,1),BH$3=DATE(YEAR($H45),MONTH($H45)+$G45*4,1),BH$3=DATE(YEAR($H45),MONTH($H45)+$G45*5,1),BH$3=DATE(YEAR($H45),MONTH($H45)+$G45*6,1),BH$3=DATE(YEAR($H45),MONTH($H45)+$G45*7,1),BH$3=DATE(YEAR($H45),MONTH($H45)+$G45*8,1),BH$3=DATE(YEAR($H45),MONTH($H45)+$G45*9,1),BH$3=DATE(YEAR($H45),MONTH($H45)+$G45*10,1)),$F45*тех!BV$10*тех!BV$6,)</f>
        <v>0</v>
      </c>
      <c r="BI45" s="64">
        <f>IF(OR(BI$3=DATE(YEAR($H45),MONTH($H45)+$G45,1),BI$3=DATE(YEAR($H45),MONTH($H45)+$G45*2,1),BI$3=DATE(YEAR($H45),MONTH($H45)+$G45*3,1),BI$3=DATE(YEAR($H45),MONTH($H45)+$G45*4,1),BI$3=DATE(YEAR($H45),MONTH($H45)+$G45*5,1),BI$3=DATE(YEAR($H45),MONTH($H45)+$G45*6,1),BI$3=DATE(YEAR($H45),MONTH($H45)+$G45*7,1),BI$3=DATE(YEAR($H45),MONTH($H45)+$G45*8,1),BI$3=DATE(YEAR($H45),MONTH($H45)+$G45*9,1),BI$3=DATE(YEAR($H45),MONTH($H45)+$G45*10,1)),$F45*тех!BW$10*тех!BW$6,)</f>
        <v>0</v>
      </c>
      <c r="BJ45" s="64">
        <f>IF(OR(BJ$3=DATE(YEAR($H45),MONTH($H45)+$G45,1),BJ$3=DATE(YEAR($H45),MONTH($H45)+$G45*2,1),BJ$3=DATE(YEAR($H45),MONTH($H45)+$G45*3,1),BJ$3=DATE(YEAR($H45),MONTH($H45)+$G45*4,1),BJ$3=DATE(YEAR($H45),MONTH($H45)+$G45*5,1),BJ$3=DATE(YEAR($H45),MONTH($H45)+$G45*6,1),BJ$3=DATE(YEAR($H45),MONTH($H45)+$G45*7,1),BJ$3=DATE(YEAR($H45),MONTH($H45)+$G45*8,1),BJ$3=DATE(YEAR($H45),MONTH($H45)+$G45*9,1),BJ$3=DATE(YEAR($H45),MONTH($H45)+$G45*10,1)),$F45*тех!BX$10*тех!BX$6,)</f>
        <v>0</v>
      </c>
      <c r="BK45" s="64">
        <f>IF(OR(BK$3=DATE(YEAR($H45),MONTH($H45)+$G45,1),BK$3=DATE(YEAR($H45),MONTH($H45)+$G45*2,1),BK$3=DATE(YEAR($H45),MONTH($H45)+$G45*3,1),BK$3=DATE(YEAR($H45),MONTH($H45)+$G45*4,1),BK$3=DATE(YEAR($H45),MONTH($H45)+$G45*5,1),BK$3=DATE(YEAR($H45),MONTH($H45)+$G45*6,1),BK$3=DATE(YEAR($H45),MONTH($H45)+$G45*7,1),BK$3=DATE(YEAR($H45),MONTH($H45)+$G45*8,1),BK$3=DATE(YEAR($H45),MONTH($H45)+$G45*9,1),BK$3=DATE(YEAR($H45),MONTH($H45)+$G45*10,1)),$F45*тех!BY$10*тех!BY$6,)</f>
        <v>0</v>
      </c>
      <c r="BL45" s="64">
        <f>IF(OR(BL$3=DATE(YEAR($H45),MONTH($H45)+$G45,1),BL$3=DATE(YEAR($H45),MONTH($H45)+$G45*2,1),BL$3=DATE(YEAR($H45),MONTH($H45)+$G45*3,1),BL$3=DATE(YEAR($H45),MONTH($H45)+$G45*4,1),BL$3=DATE(YEAR($H45),MONTH($H45)+$G45*5,1),BL$3=DATE(YEAR($H45),MONTH($H45)+$G45*6,1),BL$3=DATE(YEAR($H45),MONTH($H45)+$G45*7,1),BL$3=DATE(YEAR($H45),MONTH($H45)+$G45*8,1),BL$3=DATE(YEAR($H45),MONTH($H45)+$G45*9,1),BL$3=DATE(YEAR($H45),MONTH($H45)+$G45*10,1)),$F45*тех!BZ$10*тех!BZ$6,)</f>
        <v>0</v>
      </c>
      <c r="BM45" s="64">
        <f>IF(OR(BM$3=DATE(YEAR($H45),MONTH($H45)+$G45,1),BM$3=DATE(YEAR($H45),MONTH($H45)+$G45*2,1),BM$3=DATE(YEAR($H45),MONTH($H45)+$G45*3,1),BM$3=DATE(YEAR($H45),MONTH($H45)+$G45*4,1),BM$3=DATE(YEAR($H45),MONTH($H45)+$G45*5,1),BM$3=DATE(YEAR($H45),MONTH($H45)+$G45*6,1),BM$3=DATE(YEAR($H45),MONTH($H45)+$G45*7,1),BM$3=DATE(YEAR($H45),MONTH($H45)+$G45*8,1),BM$3=DATE(YEAR($H45),MONTH($H45)+$G45*9,1),BM$3=DATE(YEAR($H45),MONTH($H45)+$G45*10,1)),$F45*тех!CA$10*тех!CA$6,)</f>
        <v>0</v>
      </c>
      <c r="BN45" s="64">
        <f>IF(OR(BN$3=DATE(YEAR($H45),MONTH($H45)+$G45,1),BN$3=DATE(YEAR($H45),MONTH($H45)+$G45*2,1),BN$3=DATE(YEAR($H45),MONTH($H45)+$G45*3,1),BN$3=DATE(YEAR($H45),MONTH($H45)+$G45*4,1),BN$3=DATE(YEAR($H45),MONTH($H45)+$G45*5,1),BN$3=DATE(YEAR($H45),MONTH($H45)+$G45*6,1),BN$3=DATE(YEAR($H45),MONTH($H45)+$G45*7,1),BN$3=DATE(YEAR($H45),MONTH($H45)+$G45*8,1),BN$3=DATE(YEAR($H45),MONTH($H45)+$G45*9,1),BN$3=DATE(YEAR($H45),MONTH($H45)+$G45*10,1)),$F45*тех!CB$10*тех!CB$6,)</f>
        <v>0</v>
      </c>
      <c r="BO45" s="64">
        <f>IF(OR(BO$3=DATE(YEAR($H45),MONTH($H45)+$G45,1),BO$3=DATE(YEAR($H45),MONTH($H45)+$G45*2,1),BO$3=DATE(YEAR($H45),MONTH($H45)+$G45*3,1),BO$3=DATE(YEAR($H45),MONTH($H45)+$G45*4,1),BO$3=DATE(YEAR($H45),MONTH($H45)+$G45*5,1),BO$3=DATE(YEAR($H45),MONTH($H45)+$G45*6,1),BO$3=DATE(YEAR($H45),MONTH($H45)+$G45*7,1),BO$3=DATE(YEAR($H45),MONTH($H45)+$G45*8,1),BO$3=DATE(YEAR($H45),MONTH($H45)+$G45*9,1),BO$3=DATE(YEAR($H45),MONTH($H45)+$G45*10,1)),$F45*тех!CC$10*тех!CC$6,)</f>
        <v>0</v>
      </c>
      <c r="BP45" s="64">
        <f>IF(OR(BP$3=DATE(YEAR($H45),MONTH($H45)+$G45,1),BP$3=DATE(YEAR($H45),MONTH($H45)+$G45*2,1),BP$3=DATE(YEAR($H45),MONTH($H45)+$G45*3,1),BP$3=DATE(YEAR($H45),MONTH($H45)+$G45*4,1),BP$3=DATE(YEAR($H45),MONTH($H45)+$G45*5,1),BP$3=DATE(YEAR($H45),MONTH($H45)+$G45*6,1),BP$3=DATE(YEAR($H45),MONTH($H45)+$G45*7,1),BP$3=DATE(YEAR($H45),MONTH($H45)+$G45*8,1),BP$3=DATE(YEAR($H45),MONTH($H45)+$G45*9,1),BP$3=DATE(YEAR($H45),MONTH($H45)+$G45*10,1)),$F45*тех!CD$10*тех!CD$6,)</f>
        <v>0</v>
      </c>
      <c r="BQ45" s="64">
        <f>IF(OR(BQ$3=DATE(YEAR($H45),MONTH($H45)+$G45,1),BQ$3=DATE(YEAR($H45),MONTH($H45)+$G45*2,1),BQ$3=DATE(YEAR($H45),MONTH($H45)+$G45*3,1),BQ$3=DATE(YEAR($H45),MONTH($H45)+$G45*4,1),BQ$3=DATE(YEAR($H45),MONTH($H45)+$G45*5,1),BQ$3=DATE(YEAR($H45),MONTH($H45)+$G45*6,1),BQ$3=DATE(YEAR($H45),MONTH($H45)+$G45*7,1),BQ$3=DATE(YEAR($H45),MONTH($H45)+$G45*8,1),BQ$3=DATE(YEAR($H45),MONTH($H45)+$G45*9,1),BQ$3=DATE(YEAR($H45),MONTH($H45)+$G45*10,1)),$F45*тех!CE$10*тех!CE$6,)</f>
        <v>0</v>
      </c>
    </row>
    <row r="46" spans="2:69">
      <c r="B46" s="3">
        <v>40</v>
      </c>
      <c r="C46" s="19" t="s">
        <v>818</v>
      </c>
      <c r="D46" s="23">
        <v>13</v>
      </c>
      <c r="E46" s="19"/>
      <c r="F46" s="76">
        <f t="shared" si="1"/>
        <v>0</v>
      </c>
      <c r="G46" s="19">
        <v>12</v>
      </c>
      <c r="H46" s="20">
        <f>Параметры!$C$11</f>
        <v>42370</v>
      </c>
      <c r="J46" s="76">
        <f>IF($H46=J$3,$F46,)*тех!X$6</f>
        <v>0</v>
      </c>
      <c r="K46" s="76">
        <f>IF($H46=K$3,$F46,)*тех!Y$6</f>
        <v>0</v>
      </c>
      <c r="L46" s="76">
        <f>IF($H46=L$3,$F46,)*тех!Z$6</f>
        <v>0</v>
      </c>
      <c r="M46" s="76">
        <f>IF($H46=M$3,$F46,)*тех!AA$6</f>
        <v>0</v>
      </c>
      <c r="N46" s="76">
        <f>IF($H46=N$3,$F46,)*тех!AB$6</f>
        <v>0</v>
      </c>
      <c r="O46" s="76">
        <f>IF($H46=O$3,$F46,)*тех!AC$6</f>
        <v>0</v>
      </c>
      <c r="P46" s="64">
        <f>IF(OR(P$3=DATE(YEAR($H46),MONTH($H46)+$G46,1),P$3=DATE(YEAR($H46),MONTH($H46)+$G46*2,1),P$3=DATE(YEAR($H46),MONTH($H46)+$G46*3,1),P$3=DATE(YEAR($H46),MONTH($H46)+$G46*4,1),P$3=DATE(YEAR($H46),MONTH($H46)+$G46*5,1),P$3=DATE(YEAR($H46),MONTH($H46)+$G46*6,1),P$3=DATE(YEAR($H46),MONTH($H46)+$G46*7,1),P$3=DATE(YEAR($H46),MONTH($H46)+$G46*8,1),P$3=DATE(YEAR($H46),MONTH($H46)+$G46*9,1),P$3=DATE(YEAR($H46),MONTH($H46)+$G46*10,1)),$F46*тех!AD$10*тех!AD$6,)</f>
        <v>0</v>
      </c>
      <c r="Q46" s="64">
        <f>IF(OR(Q$3=DATE(YEAR($H46),MONTH($H46)+$G46,1),Q$3=DATE(YEAR($H46),MONTH($H46)+$G46*2,1),Q$3=DATE(YEAR($H46),MONTH($H46)+$G46*3,1),Q$3=DATE(YEAR($H46),MONTH($H46)+$G46*4,1),Q$3=DATE(YEAR($H46),MONTH($H46)+$G46*5,1),Q$3=DATE(YEAR($H46),MONTH($H46)+$G46*6,1),Q$3=DATE(YEAR($H46),MONTH($H46)+$G46*7,1),Q$3=DATE(YEAR($H46),MONTH($H46)+$G46*8,1),Q$3=DATE(YEAR($H46),MONTH($H46)+$G46*9,1),Q$3=DATE(YEAR($H46),MONTH($H46)+$G46*10,1)),$F46*тех!AE$10*тех!AE$6,)</f>
        <v>0</v>
      </c>
      <c r="R46" s="64">
        <f>IF(OR(R$3=DATE(YEAR($H46),MONTH($H46)+$G46,1),R$3=DATE(YEAR($H46),MONTH($H46)+$G46*2,1),R$3=DATE(YEAR($H46),MONTH($H46)+$G46*3,1),R$3=DATE(YEAR($H46),MONTH($H46)+$G46*4,1),R$3=DATE(YEAR($H46),MONTH($H46)+$G46*5,1),R$3=DATE(YEAR($H46),MONTH($H46)+$G46*6,1),R$3=DATE(YEAR($H46),MONTH($H46)+$G46*7,1),R$3=DATE(YEAR($H46),MONTH($H46)+$G46*8,1),R$3=DATE(YEAR($H46),MONTH($H46)+$G46*9,1),R$3=DATE(YEAR($H46),MONTH($H46)+$G46*10,1)),$F46*тех!AF$10*тех!AF$6,)</f>
        <v>0</v>
      </c>
      <c r="S46" s="64">
        <f>IF(OR(S$3=DATE(YEAR($H46),MONTH($H46)+$G46,1),S$3=DATE(YEAR($H46),MONTH($H46)+$G46*2,1),S$3=DATE(YEAR($H46),MONTH($H46)+$G46*3,1),S$3=DATE(YEAR($H46),MONTH($H46)+$G46*4,1),S$3=DATE(YEAR($H46),MONTH($H46)+$G46*5,1),S$3=DATE(YEAR($H46),MONTH($H46)+$G46*6,1),S$3=DATE(YEAR($H46),MONTH($H46)+$G46*7,1),S$3=DATE(YEAR($H46),MONTH($H46)+$G46*8,1),S$3=DATE(YEAR($H46),MONTH($H46)+$G46*9,1),S$3=DATE(YEAR($H46),MONTH($H46)+$G46*10,1)),$F46*тех!AG$10*тех!AG$6,)</f>
        <v>0</v>
      </c>
      <c r="T46" s="64">
        <f>IF(OR(T$3=DATE(YEAR($H46),MONTH($H46)+$G46,1),T$3=DATE(YEAR($H46),MONTH($H46)+$G46*2,1),T$3=DATE(YEAR($H46),MONTH($H46)+$G46*3,1),T$3=DATE(YEAR($H46),MONTH($H46)+$G46*4,1),T$3=DATE(YEAR($H46),MONTH($H46)+$G46*5,1),T$3=DATE(YEAR($H46),MONTH($H46)+$G46*6,1),T$3=DATE(YEAR($H46),MONTH($H46)+$G46*7,1),T$3=DATE(YEAR($H46),MONTH($H46)+$G46*8,1),T$3=DATE(YEAR($H46),MONTH($H46)+$G46*9,1),T$3=DATE(YEAR($H46),MONTH($H46)+$G46*10,1)),$F46*тех!AH$10*тех!AH$6,)</f>
        <v>0</v>
      </c>
      <c r="U46" s="64">
        <f>IF(OR(U$3=DATE(YEAR($H46),MONTH($H46)+$G46,1),U$3=DATE(YEAR($H46),MONTH($H46)+$G46*2,1),U$3=DATE(YEAR($H46),MONTH($H46)+$G46*3,1),U$3=DATE(YEAR($H46),MONTH($H46)+$G46*4,1),U$3=DATE(YEAR($H46),MONTH($H46)+$G46*5,1),U$3=DATE(YEAR($H46),MONTH($H46)+$G46*6,1),U$3=DATE(YEAR($H46),MONTH($H46)+$G46*7,1),U$3=DATE(YEAR($H46),MONTH($H46)+$G46*8,1),U$3=DATE(YEAR($H46),MONTH($H46)+$G46*9,1),U$3=DATE(YEAR($H46),MONTH($H46)+$G46*10,1)),$F46*тех!AI$10*тех!AI$6,)</f>
        <v>0</v>
      </c>
      <c r="V46" s="64">
        <f>IF(OR(V$3=DATE(YEAR($H46),MONTH($H46)+$G46,1),V$3=DATE(YEAR($H46),MONTH($H46)+$G46*2,1),V$3=DATE(YEAR($H46),MONTH($H46)+$G46*3,1),V$3=DATE(YEAR($H46),MONTH($H46)+$G46*4,1),V$3=DATE(YEAR($H46),MONTH($H46)+$G46*5,1),V$3=DATE(YEAR($H46),MONTH($H46)+$G46*6,1),V$3=DATE(YEAR($H46),MONTH($H46)+$G46*7,1),V$3=DATE(YEAR($H46),MONTH($H46)+$G46*8,1),V$3=DATE(YEAR($H46),MONTH($H46)+$G46*9,1),V$3=DATE(YEAR($H46),MONTH($H46)+$G46*10,1)),$F46*тех!AJ$10*тех!AJ$6,)</f>
        <v>0</v>
      </c>
      <c r="W46" s="64">
        <f>IF(OR(W$3=DATE(YEAR($H46),MONTH($H46)+$G46,1),W$3=DATE(YEAR($H46),MONTH($H46)+$G46*2,1),W$3=DATE(YEAR($H46),MONTH($H46)+$G46*3,1),W$3=DATE(YEAR($H46),MONTH($H46)+$G46*4,1),W$3=DATE(YEAR($H46),MONTH($H46)+$G46*5,1),W$3=DATE(YEAR($H46),MONTH($H46)+$G46*6,1),W$3=DATE(YEAR($H46),MONTH($H46)+$G46*7,1),W$3=DATE(YEAR($H46),MONTH($H46)+$G46*8,1),W$3=DATE(YEAR($H46),MONTH($H46)+$G46*9,1),W$3=DATE(YEAR($H46),MONTH($H46)+$G46*10,1)),$F46*тех!AK$10*тех!AK$6,)</f>
        <v>0</v>
      </c>
      <c r="X46" s="64">
        <f>IF(OR(X$3=DATE(YEAR($H46),MONTH($H46)+$G46,1),X$3=DATE(YEAR($H46),MONTH($H46)+$G46*2,1),X$3=DATE(YEAR($H46),MONTH($H46)+$G46*3,1),X$3=DATE(YEAR($H46),MONTH($H46)+$G46*4,1),X$3=DATE(YEAR($H46),MONTH($H46)+$G46*5,1),X$3=DATE(YEAR($H46),MONTH($H46)+$G46*6,1),X$3=DATE(YEAR($H46),MONTH($H46)+$G46*7,1),X$3=DATE(YEAR($H46),MONTH($H46)+$G46*8,1),X$3=DATE(YEAR($H46),MONTH($H46)+$G46*9,1),X$3=DATE(YEAR($H46),MONTH($H46)+$G46*10,1)),$F46*тех!AL$10*тех!AL$6,)</f>
        <v>0</v>
      </c>
      <c r="Y46" s="64">
        <f>IF(OR(Y$3=DATE(YEAR($H46),MONTH($H46)+$G46,1),Y$3=DATE(YEAR($H46),MONTH($H46)+$G46*2,1),Y$3=DATE(YEAR($H46),MONTH($H46)+$G46*3,1),Y$3=DATE(YEAR($H46),MONTH($H46)+$G46*4,1),Y$3=DATE(YEAR($H46),MONTH($H46)+$G46*5,1),Y$3=DATE(YEAR($H46),MONTH($H46)+$G46*6,1),Y$3=DATE(YEAR($H46),MONTH($H46)+$G46*7,1),Y$3=DATE(YEAR($H46),MONTH($H46)+$G46*8,1),Y$3=DATE(YEAR($H46),MONTH($H46)+$G46*9,1),Y$3=DATE(YEAR($H46),MONTH($H46)+$G46*10,1)),$F46*тех!AM$10*тех!AM$6,)</f>
        <v>0</v>
      </c>
      <c r="Z46" s="64">
        <f>IF(OR(Z$3=DATE(YEAR($H46),MONTH($H46)+$G46,1),Z$3=DATE(YEAR($H46),MONTH($H46)+$G46*2,1),Z$3=DATE(YEAR($H46),MONTH($H46)+$G46*3,1),Z$3=DATE(YEAR($H46),MONTH($H46)+$G46*4,1),Z$3=DATE(YEAR($H46),MONTH($H46)+$G46*5,1),Z$3=DATE(YEAR($H46),MONTH($H46)+$G46*6,1),Z$3=DATE(YEAR($H46),MONTH($H46)+$G46*7,1),Z$3=DATE(YEAR($H46),MONTH($H46)+$G46*8,1),Z$3=DATE(YEAR($H46),MONTH($H46)+$G46*9,1),Z$3=DATE(YEAR($H46),MONTH($H46)+$G46*10,1)),$F46*тех!AN$10*тех!AN$6,)</f>
        <v>0</v>
      </c>
      <c r="AA46" s="64">
        <f>IF(OR(AA$3=DATE(YEAR($H46),MONTH($H46)+$G46,1),AA$3=DATE(YEAR($H46),MONTH($H46)+$G46*2,1),AA$3=DATE(YEAR($H46),MONTH($H46)+$G46*3,1),AA$3=DATE(YEAR($H46),MONTH($H46)+$G46*4,1),AA$3=DATE(YEAR($H46),MONTH($H46)+$G46*5,1),AA$3=DATE(YEAR($H46),MONTH($H46)+$G46*6,1),AA$3=DATE(YEAR($H46),MONTH($H46)+$G46*7,1),AA$3=DATE(YEAR($H46),MONTH($H46)+$G46*8,1),AA$3=DATE(YEAR($H46),MONTH($H46)+$G46*9,1),AA$3=DATE(YEAR($H46),MONTH($H46)+$G46*10,1)),$F46*тех!AO$10*тех!AO$6,)</f>
        <v>0</v>
      </c>
      <c r="AB46" s="64">
        <f>IF(OR(AB$3=DATE(YEAR($H46),MONTH($H46)+$G46,1),AB$3=DATE(YEAR($H46),MONTH($H46)+$G46*2,1),AB$3=DATE(YEAR($H46),MONTH($H46)+$G46*3,1),AB$3=DATE(YEAR($H46),MONTH($H46)+$G46*4,1),AB$3=DATE(YEAR($H46),MONTH($H46)+$G46*5,1),AB$3=DATE(YEAR($H46),MONTH($H46)+$G46*6,1),AB$3=DATE(YEAR($H46),MONTH($H46)+$G46*7,1),AB$3=DATE(YEAR($H46),MONTH($H46)+$G46*8,1),AB$3=DATE(YEAR($H46),MONTH($H46)+$G46*9,1),AB$3=DATE(YEAR($H46),MONTH($H46)+$G46*10,1)),$F46*тех!AP$10*тех!AP$6,)</f>
        <v>0</v>
      </c>
      <c r="AC46" s="64">
        <f>IF(OR(AC$3=DATE(YEAR($H46),MONTH($H46)+$G46,1),AC$3=DATE(YEAR($H46),MONTH($H46)+$G46*2,1),AC$3=DATE(YEAR($H46),MONTH($H46)+$G46*3,1),AC$3=DATE(YEAR($H46),MONTH($H46)+$G46*4,1),AC$3=DATE(YEAR($H46),MONTH($H46)+$G46*5,1),AC$3=DATE(YEAR($H46),MONTH($H46)+$G46*6,1),AC$3=DATE(YEAR($H46),MONTH($H46)+$G46*7,1),AC$3=DATE(YEAR($H46),MONTH($H46)+$G46*8,1),AC$3=DATE(YEAR($H46),MONTH($H46)+$G46*9,1),AC$3=DATE(YEAR($H46),MONTH($H46)+$G46*10,1)),$F46*тех!AQ$10*тех!AQ$6,)</f>
        <v>0</v>
      </c>
      <c r="AD46" s="64">
        <f>IF(OR(AD$3=DATE(YEAR($H46),MONTH($H46)+$G46,1),AD$3=DATE(YEAR($H46),MONTH($H46)+$G46*2,1),AD$3=DATE(YEAR($H46),MONTH($H46)+$G46*3,1),AD$3=DATE(YEAR($H46),MONTH($H46)+$G46*4,1),AD$3=DATE(YEAR($H46),MONTH($H46)+$G46*5,1),AD$3=DATE(YEAR($H46),MONTH($H46)+$G46*6,1),AD$3=DATE(YEAR($H46),MONTH($H46)+$G46*7,1),AD$3=DATE(YEAR($H46),MONTH($H46)+$G46*8,1),AD$3=DATE(YEAR($H46),MONTH($H46)+$G46*9,1),AD$3=DATE(YEAR($H46),MONTH($H46)+$G46*10,1)),$F46*тех!AR$10*тех!AR$6,)</f>
        <v>0</v>
      </c>
      <c r="AE46" s="64">
        <f>IF(OR(AE$3=DATE(YEAR($H46),MONTH($H46)+$G46,1),AE$3=DATE(YEAR($H46),MONTH($H46)+$G46*2,1),AE$3=DATE(YEAR($H46),MONTH($H46)+$G46*3,1),AE$3=DATE(YEAR($H46),MONTH($H46)+$G46*4,1),AE$3=DATE(YEAR($H46),MONTH($H46)+$G46*5,1),AE$3=DATE(YEAR($H46),MONTH($H46)+$G46*6,1),AE$3=DATE(YEAR($H46),MONTH($H46)+$G46*7,1),AE$3=DATE(YEAR($H46),MONTH($H46)+$G46*8,1),AE$3=DATE(YEAR($H46),MONTH($H46)+$G46*9,1),AE$3=DATE(YEAR($H46),MONTH($H46)+$G46*10,1)),$F46*тех!AS$10*тех!AS$6,)</f>
        <v>0</v>
      </c>
      <c r="AF46" s="64">
        <f>IF(OR(AF$3=DATE(YEAR($H46),MONTH($H46)+$G46,1),AF$3=DATE(YEAR($H46),MONTH($H46)+$G46*2,1),AF$3=DATE(YEAR($H46),MONTH($H46)+$G46*3,1),AF$3=DATE(YEAR($H46),MONTH($H46)+$G46*4,1),AF$3=DATE(YEAR($H46),MONTH($H46)+$G46*5,1),AF$3=DATE(YEAR($H46),MONTH($H46)+$G46*6,1),AF$3=DATE(YEAR($H46),MONTH($H46)+$G46*7,1),AF$3=DATE(YEAR($H46),MONTH($H46)+$G46*8,1),AF$3=DATE(YEAR($H46),MONTH($H46)+$G46*9,1),AF$3=DATE(YEAR($H46),MONTH($H46)+$G46*10,1)),$F46*тех!AT$10*тех!AT$6,)</f>
        <v>0</v>
      </c>
      <c r="AG46" s="64">
        <f>IF(OR(AG$3=DATE(YEAR($H46),MONTH($H46)+$G46,1),AG$3=DATE(YEAR($H46),MONTH($H46)+$G46*2,1),AG$3=DATE(YEAR($H46),MONTH($H46)+$G46*3,1),AG$3=DATE(YEAR($H46),MONTH($H46)+$G46*4,1),AG$3=DATE(YEAR($H46),MONTH($H46)+$G46*5,1),AG$3=DATE(YEAR($H46),MONTH($H46)+$G46*6,1),AG$3=DATE(YEAR($H46),MONTH($H46)+$G46*7,1),AG$3=DATE(YEAR($H46),MONTH($H46)+$G46*8,1),AG$3=DATE(YEAR($H46),MONTH($H46)+$G46*9,1),AG$3=DATE(YEAR($H46),MONTH($H46)+$G46*10,1)),$F46*тех!AU$10*тех!AU$6,)</f>
        <v>0</v>
      </c>
      <c r="AH46" s="64">
        <f>IF(OR(AH$3=DATE(YEAR($H46),MONTH($H46)+$G46,1),AH$3=DATE(YEAR($H46),MONTH($H46)+$G46*2,1),AH$3=DATE(YEAR($H46),MONTH($H46)+$G46*3,1),AH$3=DATE(YEAR($H46),MONTH($H46)+$G46*4,1),AH$3=DATE(YEAR($H46),MONTH($H46)+$G46*5,1),AH$3=DATE(YEAR($H46),MONTH($H46)+$G46*6,1),AH$3=DATE(YEAR($H46),MONTH($H46)+$G46*7,1),AH$3=DATE(YEAR($H46),MONTH($H46)+$G46*8,1),AH$3=DATE(YEAR($H46),MONTH($H46)+$G46*9,1),AH$3=DATE(YEAR($H46),MONTH($H46)+$G46*10,1)),$F46*тех!AV$10*тех!AV$6,)</f>
        <v>0</v>
      </c>
      <c r="AI46" s="64">
        <f>IF(OR(AI$3=DATE(YEAR($H46),MONTH($H46)+$G46,1),AI$3=DATE(YEAR($H46),MONTH($H46)+$G46*2,1),AI$3=DATE(YEAR($H46),MONTH($H46)+$G46*3,1),AI$3=DATE(YEAR($H46),MONTH($H46)+$G46*4,1),AI$3=DATE(YEAR($H46),MONTH($H46)+$G46*5,1),AI$3=DATE(YEAR($H46),MONTH($H46)+$G46*6,1),AI$3=DATE(YEAR($H46),MONTH($H46)+$G46*7,1),AI$3=DATE(YEAR($H46),MONTH($H46)+$G46*8,1),AI$3=DATE(YEAR($H46),MONTH($H46)+$G46*9,1),AI$3=DATE(YEAR($H46),MONTH($H46)+$G46*10,1)),$F46*тех!AW$10*тех!AW$6,)</f>
        <v>0</v>
      </c>
      <c r="AJ46" s="64">
        <f>IF(OR(AJ$3=DATE(YEAR($H46),MONTH($H46)+$G46,1),AJ$3=DATE(YEAR($H46),MONTH($H46)+$G46*2,1),AJ$3=DATE(YEAR($H46),MONTH($H46)+$G46*3,1),AJ$3=DATE(YEAR($H46),MONTH($H46)+$G46*4,1),AJ$3=DATE(YEAR($H46),MONTH($H46)+$G46*5,1),AJ$3=DATE(YEAR($H46),MONTH($H46)+$G46*6,1),AJ$3=DATE(YEAR($H46),MONTH($H46)+$G46*7,1),AJ$3=DATE(YEAR($H46),MONTH($H46)+$G46*8,1),AJ$3=DATE(YEAR($H46),MONTH($H46)+$G46*9,1),AJ$3=DATE(YEAR($H46),MONTH($H46)+$G46*10,1)),$F46*тех!AX$10*тех!AX$6,)</f>
        <v>0</v>
      </c>
      <c r="AK46" s="64">
        <f>IF(OR(AK$3=DATE(YEAR($H46),MONTH($H46)+$G46,1),AK$3=DATE(YEAR($H46),MONTH($H46)+$G46*2,1),AK$3=DATE(YEAR($H46),MONTH($H46)+$G46*3,1),AK$3=DATE(YEAR($H46),MONTH($H46)+$G46*4,1),AK$3=DATE(YEAR($H46),MONTH($H46)+$G46*5,1),AK$3=DATE(YEAR($H46),MONTH($H46)+$G46*6,1),AK$3=DATE(YEAR($H46),MONTH($H46)+$G46*7,1),AK$3=DATE(YEAR($H46),MONTH($H46)+$G46*8,1),AK$3=DATE(YEAR($H46),MONTH($H46)+$G46*9,1),AK$3=DATE(YEAR($H46),MONTH($H46)+$G46*10,1)),$F46*тех!AY$10*тех!AY$6,)</f>
        <v>0</v>
      </c>
      <c r="AL46" s="64">
        <f>IF(OR(AL$3=DATE(YEAR($H46),MONTH($H46)+$G46,1),AL$3=DATE(YEAR($H46),MONTH($H46)+$G46*2,1),AL$3=DATE(YEAR($H46),MONTH($H46)+$G46*3,1),AL$3=DATE(YEAR($H46),MONTH($H46)+$G46*4,1),AL$3=DATE(YEAR($H46),MONTH($H46)+$G46*5,1),AL$3=DATE(YEAR($H46),MONTH($H46)+$G46*6,1),AL$3=DATE(YEAR($H46),MONTH($H46)+$G46*7,1),AL$3=DATE(YEAR($H46),MONTH($H46)+$G46*8,1),AL$3=DATE(YEAR($H46),MONTH($H46)+$G46*9,1),AL$3=DATE(YEAR($H46),MONTH($H46)+$G46*10,1)),$F46*тех!AZ$10*тех!AZ$6,)</f>
        <v>0</v>
      </c>
      <c r="AM46" s="64">
        <f>IF(OR(AM$3=DATE(YEAR($H46),MONTH($H46)+$G46,1),AM$3=DATE(YEAR($H46),MONTH($H46)+$G46*2,1),AM$3=DATE(YEAR($H46),MONTH($H46)+$G46*3,1),AM$3=DATE(YEAR($H46),MONTH($H46)+$G46*4,1),AM$3=DATE(YEAR($H46),MONTH($H46)+$G46*5,1),AM$3=DATE(YEAR($H46),MONTH($H46)+$G46*6,1),AM$3=DATE(YEAR($H46),MONTH($H46)+$G46*7,1),AM$3=DATE(YEAR($H46),MONTH($H46)+$G46*8,1),AM$3=DATE(YEAR($H46),MONTH($H46)+$G46*9,1),AM$3=DATE(YEAR($H46),MONTH($H46)+$G46*10,1)),$F46*тех!BA$10*тех!BA$6,)</f>
        <v>0</v>
      </c>
      <c r="AN46" s="64">
        <f>IF(OR(AN$3=DATE(YEAR($H46),MONTH($H46)+$G46,1),AN$3=DATE(YEAR($H46),MONTH($H46)+$G46*2,1),AN$3=DATE(YEAR($H46),MONTH($H46)+$G46*3,1),AN$3=DATE(YEAR($H46),MONTH($H46)+$G46*4,1),AN$3=DATE(YEAR($H46),MONTH($H46)+$G46*5,1),AN$3=DATE(YEAR($H46),MONTH($H46)+$G46*6,1),AN$3=DATE(YEAR($H46),MONTH($H46)+$G46*7,1),AN$3=DATE(YEAR($H46),MONTH($H46)+$G46*8,1),AN$3=DATE(YEAR($H46),MONTH($H46)+$G46*9,1),AN$3=DATE(YEAR($H46),MONTH($H46)+$G46*10,1)),$F46*тех!BB$10*тех!BB$6,)</f>
        <v>0</v>
      </c>
      <c r="AO46" s="64">
        <f>IF(OR(AO$3=DATE(YEAR($H46),MONTH($H46)+$G46,1),AO$3=DATE(YEAR($H46),MONTH($H46)+$G46*2,1),AO$3=DATE(YEAR($H46),MONTH($H46)+$G46*3,1),AO$3=DATE(YEAR($H46),MONTH($H46)+$G46*4,1),AO$3=DATE(YEAR($H46),MONTH($H46)+$G46*5,1),AO$3=DATE(YEAR($H46),MONTH($H46)+$G46*6,1),AO$3=DATE(YEAR($H46),MONTH($H46)+$G46*7,1),AO$3=DATE(YEAR($H46),MONTH($H46)+$G46*8,1),AO$3=DATE(YEAR($H46),MONTH($H46)+$G46*9,1),AO$3=DATE(YEAR($H46),MONTH($H46)+$G46*10,1)),$F46*тех!BC$10*тех!BC$6,)</f>
        <v>0</v>
      </c>
      <c r="AP46" s="64">
        <f>IF(OR(AP$3=DATE(YEAR($H46),MONTH($H46)+$G46,1),AP$3=DATE(YEAR($H46),MONTH($H46)+$G46*2,1),AP$3=DATE(YEAR($H46),MONTH($H46)+$G46*3,1),AP$3=DATE(YEAR($H46),MONTH($H46)+$G46*4,1),AP$3=DATE(YEAR($H46),MONTH($H46)+$G46*5,1),AP$3=DATE(YEAR($H46),MONTH($H46)+$G46*6,1),AP$3=DATE(YEAR($H46),MONTH($H46)+$G46*7,1),AP$3=DATE(YEAR($H46),MONTH($H46)+$G46*8,1),AP$3=DATE(YEAR($H46),MONTH($H46)+$G46*9,1),AP$3=DATE(YEAR($H46),MONTH($H46)+$G46*10,1)),$F46*тех!BD$10*тех!BD$6,)</f>
        <v>0</v>
      </c>
      <c r="AQ46" s="64">
        <f>IF(OR(AQ$3=DATE(YEAR($H46),MONTH($H46)+$G46,1),AQ$3=DATE(YEAR($H46),MONTH($H46)+$G46*2,1),AQ$3=DATE(YEAR($H46),MONTH($H46)+$G46*3,1),AQ$3=DATE(YEAR($H46),MONTH($H46)+$G46*4,1),AQ$3=DATE(YEAR($H46),MONTH($H46)+$G46*5,1),AQ$3=DATE(YEAR($H46),MONTH($H46)+$G46*6,1),AQ$3=DATE(YEAR($H46),MONTH($H46)+$G46*7,1),AQ$3=DATE(YEAR($H46),MONTH($H46)+$G46*8,1),AQ$3=DATE(YEAR($H46),MONTH($H46)+$G46*9,1),AQ$3=DATE(YEAR($H46),MONTH($H46)+$G46*10,1)),$F46*тех!BE$10*тех!BE$6,)</f>
        <v>0</v>
      </c>
      <c r="AR46" s="64">
        <f>IF(OR(AR$3=DATE(YEAR($H46),MONTH($H46)+$G46,1),AR$3=DATE(YEAR($H46),MONTH($H46)+$G46*2,1),AR$3=DATE(YEAR($H46),MONTH($H46)+$G46*3,1),AR$3=DATE(YEAR($H46),MONTH($H46)+$G46*4,1),AR$3=DATE(YEAR($H46),MONTH($H46)+$G46*5,1),AR$3=DATE(YEAR($H46),MONTH($H46)+$G46*6,1),AR$3=DATE(YEAR($H46),MONTH($H46)+$G46*7,1),AR$3=DATE(YEAR($H46),MONTH($H46)+$G46*8,1),AR$3=DATE(YEAR($H46),MONTH($H46)+$G46*9,1),AR$3=DATE(YEAR($H46),MONTH($H46)+$G46*10,1)),$F46*тех!BF$10*тех!BF$6,)</f>
        <v>0</v>
      </c>
      <c r="AS46" s="64">
        <f>IF(OR(AS$3=DATE(YEAR($H46),MONTH($H46)+$G46,1),AS$3=DATE(YEAR($H46),MONTH($H46)+$G46*2,1),AS$3=DATE(YEAR($H46),MONTH($H46)+$G46*3,1),AS$3=DATE(YEAR($H46),MONTH($H46)+$G46*4,1),AS$3=DATE(YEAR($H46),MONTH($H46)+$G46*5,1),AS$3=DATE(YEAR($H46),MONTH($H46)+$G46*6,1),AS$3=DATE(YEAR($H46),MONTH($H46)+$G46*7,1),AS$3=DATE(YEAR($H46),MONTH($H46)+$G46*8,1),AS$3=DATE(YEAR($H46),MONTH($H46)+$G46*9,1),AS$3=DATE(YEAR($H46),MONTH($H46)+$G46*10,1)),$F46*тех!BG$10*тех!BG$6,)</f>
        <v>0</v>
      </c>
      <c r="AT46" s="64">
        <f>IF(OR(AT$3=DATE(YEAR($H46),MONTH($H46)+$G46,1),AT$3=DATE(YEAR($H46),MONTH($H46)+$G46*2,1),AT$3=DATE(YEAR($H46),MONTH($H46)+$G46*3,1),AT$3=DATE(YEAR($H46),MONTH($H46)+$G46*4,1),AT$3=DATE(YEAR($H46),MONTH($H46)+$G46*5,1),AT$3=DATE(YEAR($H46),MONTH($H46)+$G46*6,1),AT$3=DATE(YEAR($H46),MONTH($H46)+$G46*7,1),AT$3=DATE(YEAR($H46),MONTH($H46)+$G46*8,1),AT$3=DATE(YEAR($H46),MONTH($H46)+$G46*9,1),AT$3=DATE(YEAR($H46),MONTH($H46)+$G46*10,1)),$F46*тех!BH$10*тех!BH$6,)</f>
        <v>0</v>
      </c>
      <c r="AU46" s="64">
        <f>IF(OR(AU$3=DATE(YEAR($H46),MONTH($H46)+$G46,1),AU$3=DATE(YEAR($H46),MONTH($H46)+$G46*2,1),AU$3=DATE(YEAR($H46),MONTH($H46)+$G46*3,1),AU$3=DATE(YEAR($H46),MONTH($H46)+$G46*4,1),AU$3=DATE(YEAR($H46),MONTH($H46)+$G46*5,1),AU$3=DATE(YEAR($H46),MONTH($H46)+$G46*6,1),AU$3=DATE(YEAR($H46),MONTH($H46)+$G46*7,1),AU$3=DATE(YEAR($H46),MONTH($H46)+$G46*8,1),AU$3=DATE(YEAR($H46),MONTH($H46)+$G46*9,1),AU$3=DATE(YEAR($H46),MONTH($H46)+$G46*10,1)),$F46*тех!BI$10*тех!BI$6,)</f>
        <v>0</v>
      </c>
      <c r="AV46" s="64">
        <f>IF(OR(AV$3=DATE(YEAR($H46),MONTH($H46)+$G46,1),AV$3=DATE(YEAR($H46),MONTH($H46)+$G46*2,1),AV$3=DATE(YEAR($H46),MONTH($H46)+$G46*3,1),AV$3=DATE(YEAR($H46),MONTH($H46)+$G46*4,1),AV$3=DATE(YEAR($H46),MONTH($H46)+$G46*5,1),AV$3=DATE(YEAR($H46),MONTH($H46)+$G46*6,1),AV$3=DATE(YEAR($H46),MONTH($H46)+$G46*7,1),AV$3=DATE(YEAR($H46),MONTH($H46)+$G46*8,1),AV$3=DATE(YEAR($H46),MONTH($H46)+$G46*9,1),AV$3=DATE(YEAR($H46),MONTH($H46)+$G46*10,1)),$F46*тех!BJ$10*тех!BJ$6,)</f>
        <v>0</v>
      </c>
      <c r="AW46" s="64">
        <f>IF(OR(AW$3=DATE(YEAR($H46),MONTH($H46)+$G46,1),AW$3=DATE(YEAR($H46),MONTH($H46)+$G46*2,1),AW$3=DATE(YEAR($H46),MONTH($H46)+$G46*3,1),AW$3=DATE(YEAR($H46),MONTH($H46)+$G46*4,1),AW$3=DATE(YEAR($H46),MONTH($H46)+$G46*5,1),AW$3=DATE(YEAR($H46),MONTH($H46)+$G46*6,1),AW$3=DATE(YEAR($H46),MONTH($H46)+$G46*7,1),AW$3=DATE(YEAR($H46),MONTH($H46)+$G46*8,1),AW$3=DATE(YEAR($H46),MONTH($H46)+$G46*9,1),AW$3=DATE(YEAR($H46),MONTH($H46)+$G46*10,1)),$F46*тех!BK$10*тех!BK$6,)</f>
        <v>0</v>
      </c>
      <c r="AX46" s="64">
        <f>IF(OR(AX$3=DATE(YEAR($H46),MONTH($H46)+$G46,1),AX$3=DATE(YEAR($H46),MONTH($H46)+$G46*2,1),AX$3=DATE(YEAR($H46),MONTH($H46)+$G46*3,1),AX$3=DATE(YEAR($H46),MONTH($H46)+$G46*4,1),AX$3=DATE(YEAR($H46),MONTH($H46)+$G46*5,1),AX$3=DATE(YEAR($H46),MONTH($H46)+$G46*6,1),AX$3=DATE(YEAR($H46),MONTH($H46)+$G46*7,1),AX$3=DATE(YEAR($H46),MONTH($H46)+$G46*8,1),AX$3=DATE(YEAR($H46),MONTH($H46)+$G46*9,1),AX$3=DATE(YEAR($H46),MONTH($H46)+$G46*10,1)),$F46*тех!BL$10*тех!BL$6,)</f>
        <v>0</v>
      </c>
      <c r="AY46" s="64">
        <f>IF(OR(AY$3=DATE(YEAR($H46),MONTH($H46)+$G46,1),AY$3=DATE(YEAR($H46),MONTH($H46)+$G46*2,1),AY$3=DATE(YEAR($H46),MONTH($H46)+$G46*3,1),AY$3=DATE(YEAR($H46),MONTH($H46)+$G46*4,1),AY$3=DATE(YEAR($H46),MONTH($H46)+$G46*5,1),AY$3=DATE(YEAR($H46),MONTH($H46)+$G46*6,1),AY$3=DATE(YEAR($H46),MONTH($H46)+$G46*7,1),AY$3=DATE(YEAR($H46),MONTH($H46)+$G46*8,1),AY$3=DATE(YEAR($H46),MONTH($H46)+$G46*9,1),AY$3=DATE(YEAR($H46),MONTH($H46)+$G46*10,1)),$F46*тех!BM$10*тех!BM$6,)</f>
        <v>0</v>
      </c>
      <c r="AZ46" s="64">
        <f>IF(OR(AZ$3=DATE(YEAR($H46),MONTH($H46)+$G46,1),AZ$3=DATE(YEAR($H46),MONTH($H46)+$G46*2,1),AZ$3=DATE(YEAR($H46),MONTH($H46)+$G46*3,1),AZ$3=DATE(YEAR($H46),MONTH($H46)+$G46*4,1),AZ$3=DATE(YEAR($H46),MONTH($H46)+$G46*5,1),AZ$3=DATE(YEAR($H46),MONTH($H46)+$G46*6,1),AZ$3=DATE(YEAR($H46),MONTH($H46)+$G46*7,1),AZ$3=DATE(YEAR($H46),MONTH($H46)+$G46*8,1),AZ$3=DATE(YEAR($H46),MONTH($H46)+$G46*9,1),AZ$3=DATE(YEAR($H46),MONTH($H46)+$G46*10,1)),$F46*тех!BN$10*тех!BN$6,)</f>
        <v>0</v>
      </c>
      <c r="BA46" s="64">
        <f>IF(OR(BA$3=DATE(YEAR($H46),MONTH($H46)+$G46,1),BA$3=DATE(YEAR($H46),MONTH($H46)+$G46*2,1),BA$3=DATE(YEAR($H46),MONTH($H46)+$G46*3,1),BA$3=DATE(YEAR($H46),MONTH($H46)+$G46*4,1),BA$3=DATE(YEAR($H46),MONTH($H46)+$G46*5,1),BA$3=DATE(YEAR($H46),MONTH($H46)+$G46*6,1),BA$3=DATE(YEAR($H46),MONTH($H46)+$G46*7,1),BA$3=DATE(YEAR($H46),MONTH($H46)+$G46*8,1),BA$3=DATE(YEAR($H46),MONTH($H46)+$G46*9,1),BA$3=DATE(YEAR($H46),MONTH($H46)+$G46*10,1)),$F46*тех!BO$10*тех!BO$6,)</f>
        <v>0</v>
      </c>
      <c r="BB46" s="64">
        <f>IF(OR(BB$3=DATE(YEAR($H46),MONTH($H46)+$G46,1),BB$3=DATE(YEAR($H46),MONTH($H46)+$G46*2,1),BB$3=DATE(YEAR($H46),MONTH($H46)+$G46*3,1),BB$3=DATE(YEAR($H46),MONTH($H46)+$G46*4,1),BB$3=DATE(YEAR($H46),MONTH($H46)+$G46*5,1),BB$3=DATE(YEAR($H46),MONTH($H46)+$G46*6,1),BB$3=DATE(YEAR($H46),MONTH($H46)+$G46*7,1),BB$3=DATE(YEAR($H46),MONTH($H46)+$G46*8,1),BB$3=DATE(YEAR($H46),MONTH($H46)+$G46*9,1),BB$3=DATE(YEAR($H46),MONTH($H46)+$G46*10,1)),$F46*тех!BP$10*тех!BP$6,)</f>
        <v>0</v>
      </c>
      <c r="BC46" s="64">
        <f>IF(OR(BC$3=DATE(YEAR($H46),MONTH($H46)+$G46,1),BC$3=DATE(YEAR($H46),MONTH($H46)+$G46*2,1),BC$3=DATE(YEAR($H46),MONTH($H46)+$G46*3,1),BC$3=DATE(YEAR($H46),MONTH($H46)+$G46*4,1),BC$3=DATE(YEAR($H46),MONTH($H46)+$G46*5,1),BC$3=DATE(YEAR($H46),MONTH($H46)+$G46*6,1),BC$3=DATE(YEAR($H46),MONTH($H46)+$G46*7,1),BC$3=DATE(YEAR($H46),MONTH($H46)+$G46*8,1),BC$3=DATE(YEAR($H46),MONTH($H46)+$G46*9,1),BC$3=DATE(YEAR($H46),MONTH($H46)+$G46*10,1)),$F46*тех!BQ$10*тех!BQ$6,)</f>
        <v>0</v>
      </c>
      <c r="BD46" s="64">
        <f>IF(OR(BD$3=DATE(YEAR($H46),MONTH($H46)+$G46,1),BD$3=DATE(YEAR($H46),MONTH($H46)+$G46*2,1),BD$3=DATE(YEAR($H46),MONTH($H46)+$G46*3,1),BD$3=DATE(YEAR($H46),MONTH($H46)+$G46*4,1),BD$3=DATE(YEAR($H46),MONTH($H46)+$G46*5,1),BD$3=DATE(YEAR($H46),MONTH($H46)+$G46*6,1),BD$3=DATE(YEAR($H46),MONTH($H46)+$G46*7,1),BD$3=DATE(YEAR($H46),MONTH($H46)+$G46*8,1),BD$3=DATE(YEAR($H46),MONTH($H46)+$G46*9,1),BD$3=DATE(YEAR($H46),MONTH($H46)+$G46*10,1)),$F46*тех!BR$10*тех!BR$6,)</f>
        <v>0</v>
      </c>
      <c r="BE46" s="64">
        <f>IF(OR(BE$3=DATE(YEAR($H46),MONTH($H46)+$G46,1),BE$3=DATE(YEAR($H46),MONTH($H46)+$G46*2,1),BE$3=DATE(YEAR($H46),MONTH($H46)+$G46*3,1),BE$3=DATE(YEAR($H46),MONTH($H46)+$G46*4,1),BE$3=DATE(YEAR($H46),MONTH($H46)+$G46*5,1),BE$3=DATE(YEAR($H46),MONTH($H46)+$G46*6,1),BE$3=DATE(YEAR($H46),MONTH($H46)+$G46*7,1),BE$3=DATE(YEAR($H46),MONTH($H46)+$G46*8,1),BE$3=DATE(YEAR($H46),MONTH($H46)+$G46*9,1),BE$3=DATE(YEAR($H46),MONTH($H46)+$G46*10,1)),$F46*тех!BS$10*тех!BS$6,)</f>
        <v>0</v>
      </c>
      <c r="BF46" s="64">
        <f>IF(OR(BF$3=DATE(YEAR($H46),MONTH($H46)+$G46,1),BF$3=DATE(YEAR($H46),MONTH($H46)+$G46*2,1),BF$3=DATE(YEAR($H46),MONTH($H46)+$G46*3,1),BF$3=DATE(YEAR($H46),MONTH($H46)+$G46*4,1),BF$3=DATE(YEAR($H46),MONTH($H46)+$G46*5,1),BF$3=DATE(YEAR($H46),MONTH($H46)+$G46*6,1),BF$3=DATE(YEAR($H46),MONTH($H46)+$G46*7,1),BF$3=DATE(YEAR($H46),MONTH($H46)+$G46*8,1),BF$3=DATE(YEAR($H46),MONTH($H46)+$G46*9,1),BF$3=DATE(YEAR($H46),MONTH($H46)+$G46*10,1)),$F46*тех!BT$10*тех!BT$6,)</f>
        <v>0</v>
      </c>
      <c r="BG46" s="64">
        <f>IF(OR(BG$3=DATE(YEAR($H46),MONTH($H46)+$G46,1),BG$3=DATE(YEAR($H46),MONTH($H46)+$G46*2,1),BG$3=DATE(YEAR($H46),MONTH($H46)+$G46*3,1),BG$3=DATE(YEAR($H46),MONTH($H46)+$G46*4,1),BG$3=DATE(YEAR($H46),MONTH($H46)+$G46*5,1),BG$3=DATE(YEAR($H46),MONTH($H46)+$G46*6,1),BG$3=DATE(YEAR($H46),MONTH($H46)+$G46*7,1),BG$3=DATE(YEAR($H46),MONTH($H46)+$G46*8,1),BG$3=DATE(YEAR($H46),MONTH($H46)+$G46*9,1),BG$3=DATE(YEAR($H46),MONTH($H46)+$G46*10,1)),$F46*тех!BU$10*тех!BU$6,)</f>
        <v>0</v>
      </c>
      <c r="BH46" s="64">
        <f>IF(OR(BH$3=DATE(YEAR($H46),MONTH($H46)+$G46,1),BH$3=DATE(YEAR($H46),MONTH($H46)+$G46*2,1),BH$3=DATE(YEAR($H46),MONTH($H46)+$G46*3,1),BH$3=DATE(YEAR($H46),MONTH($H46)+$G46*4,1),BH$3=DATE(YEAR($H46),MONTH($H46)+$G46*5,1),BH$3=DATE(YEAR($H46),MONTH($H46)+$G46*6,1),BH$3=DATE(YEAR($H46),MONTH($H46)+$G46*7,1),BH$3=DATE(YEAR($H46),MONTH($H46)+$G46*8,1),BH$3=DATE(YEAR($H46),MONTH($H46)+$G46*9,1),BH$3=DATE(YEAR($H46),MONTH($H46)+$G46*10,1)),$F46*тех!BV$10*тех!BV$6,)</f>
        <v>0</v>
      </c>
      <c r="BI46" s="64">
        <f>IF(OR(BI$3=DATE(YEAR($H46),MONTH($H46)+$G46,1),BI$3=DATE(YEAR($H46),MONTH($H46)+$G46*2,1),BI$3=DATE(YEAR($H46),MONTH($H46)+$G46*3,1),BI$3=DATE(YEAR($H46),MONTH($H46)+$G46*4,1),BI$3=DATE(YEAR($H46),MONTH($H46)+$G46*5,1),BI$3=DATE(YEAR($H46),MONTH($H46)+$G46*6,1),BI$3=DATE(YEAR($H46),MONTH($H46)+$G46*7,1),BI$3=DATE(YEAR($H46),MONTH($H46)+$G46*8,1),BI$3=DATE(YEAR($H46),MONTH($H46)+$G46*9,1),BI$3=DATE(YEAR($H46),MONTH($H46)+$G46*10,1)),$F46*тех!BW$10*тех!BW$6,)</f>
        <v>0</v>
      </c>
      <c r="BJ46" s="64">
        <f>IF(OR(BJ$3=DATE(YEAR($H46),MONTH($H46)+$G46,1),BJ$3=DATE(YEAR($H46),MONTH($H46)+$G46*2,1),BJ$3=DATE(YEAR($H46),MONTH($H46)+$G46*3,1),BJ$3=DATE(YEAR($H46),MONTH($H46)+$G46*4,1),BJ$3=DATE(YEAR($H46),MONTH($H46)+$G46*5,1),BJ$3=DATE(YEAR($H46),MONTH($H46)+$G46*6,1),BJ$3=DATE(YEAR($H46),MONTH($H46)+$G46*7,1),BJ$3=DATE(YEAR($H46),MONTH($H46)+$G46*8,1),BJ$3=DATE(YEAR($H46),MONTH($H46)+$G46*9,1),BJ$3=DATE(YEAR($H46),MONTH($H46)+$G46*10,1)),$F46*тех!BX$10*тех!BX$6,)</f>
        <v>0</v>
      </c>
      <c r="BK46" s="64">
        <f>IF(OR(BK$3=DATE(YEAR($H46),MONTH($H46)+$G46,1),BK$3=DATE(YEAR($H46),MONTH($H46)+$G46*2,1),BK$3=DATE(YEAR($H46),MONTH($H46)+$G46*3,1),BK$3=DATE(YEAR($H46),MONTH($H46)+$G46*4,1),BK$3=DATE(YEAR($H46),MONTH($H46)+$G46*5,1),BK$3=DATE(YEAR($H46),MONTH($H46)+$G46*6,1),BK$3=DATE(YEAR($H46),MONTH($H46)+$G46*7,1),BK$3=DATE(YEAR($H46),MONTH($H46)+$G46*8,1),BK$3=DATE(YEAR($H46),MONTH($H46)+$G46*9,1),BK$3=DATE(YEAR($H46),MONTH($H46)+$G46*10,1)),$F46*тех!BY$10*тех!BY$6,)</f>
        <v>0</v>
      </c>
      <c r="BL46" s="64">
        <f>IF(OR(BL$3=DATE(YEAR($H46),MONTH($H46)+$G46,1),BL$3=DATE(YEAR($H46),MONTH($H46)+$G46*2,1),BL$3=DATE(YEAR($H46),MONTH($H46)+$G46*3,1),BL$3=DATE(YEAR($H46),MONTH($H46)+$G46*4,1),BL$3=DATE(YEAR($H46),MONTH($H46)+$G46*5,1),BL$3=DATE(YEAR($H46),MONTH($H46)+$G46*6,1),BL$3=DATE(YEAR($H46),MONTH($H46)+$G46*7,1),BL$3=DATE(YEAR($H46),MONTH($H46)+$G46*8,1),BL$3=DATE(YEAR($H46),MONTH($H46)+$G46*9,1),BL$3=DATE(YEAR($H46),MONTH($H46)+$G46*10,1)),$F46*тех!BZ$10*тех!BZ$6,)</f>
        <v>0</v>
      </c>
      <c r="BM46" s="64">
        <f>IF(OR(BM$3=DATE(YEAR($H46),MONTH($H46)+$G46,1),BM$3=DATE(YEAR($H46),MONTH($H46)+$G46*2,1),BM$3=DATE(YEAR($H46),MONTH($H46)+$G46*3,1),BM$3=DATE(YEAR($H46),MONTH($H46)+$G46*4,1),BM$3=DATE(YEAR($H46),MONTH($H46)+$G46*5,1),BM$3=DATE(YEAR($H46),MONTH($H46)+$G46*6,1),BM$3=DATE(YEAR($H46),MONTH($H46)+$G46*7,1),BM$3=DATE(YEAR($H46),MONTH($H46)+$G46*8,1),BM$3=DATE(YEAR($H46),MONTH($H46)+$G46*9,1),BM$3=DATE(YEAR($H46),MONTH($H46)+$G46*10,1)),$F46*тех!CA$10*тех!CA$6,)</f>
        <v>0</v>
      </c>
      <c r="BN46" s="64">
        <f>IF(OR(BN$3=DATE(YEAR($H46),MONTH($H46)+$G46,1),BN$3=DATE(YEAR($H46),MONTH($H46)+$G46*2,1),BN$3=DATE(YEAR($H46),MONTH($H46)+$G46*3,1),BN$3=DATE(YEAR($H46),MONTH($H46)+$G46*4,1),BN$3=DATE(YEAR($H46),MONTH($H46)+$G46*5,1),BN$3=DATE(YEAR($H46),MONTH($H46)+$G46*6,1),BN$3=DATE(YEAR($H46),MONTH($H46)+$G46*7,1),BN$3=DATE(YEAR($H46),MONTH($H46)+$G46*8,1),BN$3=DATE(YEAR($H46),MONTH($H46)+$G46*9,1),BN$3=DATE(YEAR($H46),MONTH($H46)+$G46*10,1)),$F46*тех!CB$10*тех!CB$6,)</f>
        <v>0</v>
      </c>
      <c r="BO46" s="64">
        <f>IF(OR(BO$3=DATE(YEAR($H46),MONTH($H46)+$G46,1),BO$3=DATE(YEAR($H46),MONTH($H46)+$G46*2,1),BO$3=DATE(YEAR($H46),MONTH($H46)+$G46*3,1),BO$3=DATE(YEAR($H46),MONTH($H46)+$G46*4,1),BO$3=DATE(YEAR($H46),MONTH($H46)+$G46*5,1),BO$3=DATE(YEAR($H46),MONTH($H46)+$G46*6,1),BO$3=DATE(YEAR($H46),MONTH($H46)+$G46*7,1),BO$3=DATE(YEAR($H46),MONTH($H46)+$G46*8,1),BO$3=DATE(YEAR($H46),MONTH($H46)+$G46*9,1),BO$3=DATE(YEAR($H46),MONTH($H46)+$G46*10,1)),$F46*тех!CC$10*тех!CC$6,)</f>
        <v>0</v>
      </c>
      <c r="BP46" s="64">
        <f>IF(OR(BP$3=DATE(YEAR($H46),MONTH($H46)+$G46,1),BP$3=DATE(YEAR($H46),MONTH($H46)+$G46*2,1),BP$3=DATE(YEAR($H46),MONTH($H46)+$G46*3,1),BP$3=DATE(YEAR($H46),MONTH($H46)+$G46*4,1),BP$3=DATE(YEAR($H46),MONTH($H46)+$G46*5,1),BP$3=DATE(YEAR($H46),MONTH($H46)+$G46*6,1),BP$3=DATE(YEAR($H46),MONTH($H46)+$G46*7,1),BP$3=DATE(YEAR($H46),MONTH($H46)+$G46*8,1),BP$3=DATE(YEAR($H46),MONTH($H46)+$G46*9,1),BP$3=DATE(YEAR($H46),MONTH($H46)+$G46*10,1)),$F46*тех!CD$10*тех!CD$6,)</f>
        <v>0</v>
      </c>
      <c r="BQ46" s="64">
        <f>IF(OR(BQ$3=DATE(YEAR($H46),MONTH($H46)+$G46,1),BQ$3=DATE(YEAR($H46),MONTH($H46)+$G46*2,1),BQ$3=DATE(YEAR($H46),MONTH($H46)+$G46*3,1),BQ$3=DATE(YEAR($H46),MONTH($H46)+$G46*4,1),BQ$3=DATE(YEAR($H46),MONTH($H46)+$G46*5,1),BQ$3=DATE(YEAR($H46),MONTH($H46)+$G46*6,1),BQ$3=DATE(YEAR($H46),MONTH($H46)+$G46*7,1),BQ$3=DATE(YEAR($H46),MONTH($H46)+$G46*8,1),BQ$3=DATE(YEAR($H46),MONTH($H46)+$G46*9,1),BQ$3=DATE(YEAR($H46),MONTH($H46)+$G46*10,1)),$F46*тех!CE$10*тех!CE$6,)</f>
        <v>0</v>
      </c>
    </row>
    <row r="47" spans="2:69">
      <c r="B47" s="3">
        <v>41</v>
      </c>
      <c r="C47" s="19" t="s">
        <v>1282</v>
      </c>
      <c r="D47" s="23">
        <v>1325.2885892930101</v>
      </c>
      <c r="E47" s="19"/>
      <c r="F47" s="76">
        <f t="shared" si="1"/>
        <v>0</v>
      </c>
      <c r="G47" s="19">
        <v>12</v>
      </c>
      <c r="H47" s="20">
        <f>Параметры!$C$11</f>
        <v>42370</v>
      </c>
      <c r="J47" s="76">
        <f>IF($H47=J$3,$F47,)*тех!X$6</f>
        <v>0</v>
      </c>
      <c r="K47" s="76">
        <f>IF($H47=K$3,$F47,)*тех!Y$6</f>
        <v>0</v>
      </c>
      <c r="L47" s="76">
        <f>IF($H47=L$3,$F47,)*тех!Z$6</f>
        <v>0</v>
      </c>
      <c r="M47" s="76">
        <f>IF($H47=M$3,$F47,)*тех!AA$6</f>
        <v>0</v>
      </c>
      <c r="N47" s="76">
        <f>IF($H47=N$3,$F47,)*тех!AB$6</f>
        <v>0</v>
      </c>
      <c r="O47" s="76">
        <f>IF($H47=O$3,$F47,)*тех!AC$6</f>
        <v>0</v>
      </c>
      <c r="P47" s="64">
        <f>IF(OR(P$3=DATE(YEAR($H47),MONTH($H47)+$G47,1),P$3=DATE(YEAR($H47),MONTH($H47)+$G47*2,1),P$3=DATE(YEAR($H47),MONTH($H47)+$G47*3,1),P$3=DATE(YEAR($H47),MONTH($H47)+$G47*4,1),P$3=DATE(YEAR($H47),MONTH($H47)+$G47*5,1),P$3=DATE(YEAR($H47),MONTH($H47)+$G47*6,1),P$3=DATE(YEAR($H47),MONTH($H47)+$G47*7,1),P$3=DATE(YEAR($H47),MONTH($H47)+$G47*8,1),P$3=DATE(YEAR($H47),MONTH($H47)+$G47*9,1),P$3=DATE(YEAR($H47),MONTH($H47)+$G47*10,1)),$F47*тех!AD$10*тех!AD$6,)</f>
        <v>0</v>
      </c>
      <c r="Q47" s="64">
        <f>IF(OR(Q$3=DATE(YEAR($H47),MONTH($H47)+$G47,1),Q$3=DATE(YEAR($H47),MONTH($H47)+$G47*2,1),Q$3=DATE(YEAR($H47),MONTH($H47)+$G47*3,1),Q$3=DATE(YEAR($H47),MONTH($H47)+$G47*4,1),Q$3=DATE(YEAR($H47),MONTH($H47)+$G47*5,1),Q$3=DATE(YEAR($H47),MONTH($H47)+$G47*6,1),Q$3=DATE(YEAR($H47),MONTH($H47)+$G47*7,1),Q$3=DATE(YEAR($H47),MONTH($H47)+$G47*8,1),Q$3=DATE(YEAR($H47),MONTH($H47)+$G47*9,1),Q$3=DATE(YEAR($H47),MONTH($H47)+$G47*10,1)),$F47*тех!AE$10*тех!AE$6,)</f>
        <v>0</v>
      </c>
      <c r="R47" s="64">
        <f>IF(OR(R$3=DATE(YEAR($H47),MONTH($H47)+$G47,1),R$3=DATE(YEAR($H47),MONTH($H47)+$G47*2,1),R$3=DATE(YEAR($H47),MONTH($H47)+$G47*3,1),R$3=DATE(YEAR($H47),MONTH($H47)+$G47*4,1),R$3=DATE(YEAR($H47),MONTH($H47)+$G47*5,1),R$3=DATE(YEAR($H47),MONTH($H47)+$G47*6,1),R$3=DATE(YEAR($H47),MONTH($H47)+$G47*7,1),R$3=DATE(YEAR($H47),MONTH($H47)+$G47*8,1),R$3=DATE(YEAR($H47),MONTH($H47)+$G47*9,1),R$3=DATE(YEAR($H47),MONTH($H47)+$G47*10,1)),$F47*тех!AF$10*тех!AF$6,)</f>
        <v>0</v>
      </c>
      <c r="S47" s="64">
        <f>IF(OR(S$3=DATE(YEAR($H47),MONTH($H47)+$G47,1),S$3=DATE(YEAR($H47),MONTH($H47)+$G47*2,1),S$3=DATE(YEAR($H47),MONTH($H47)+$G47*3,1),S$3=DATE(YEAR($H47),MONTH($H47)+$G47*4,1),S$3=DATE(YEAR($H47),MONTH($H47)+$G47*5,1),S$3=DATE(YEAR($H47),MONTH($H47)+$G47*6,1),S$3=DATE(YEAR($H47),MONTH($H47)+$G47*7,1),S$3=DATE(YEAR($H47),MONTH($H47)+$G47*8,1),S$3=DATE(YEAR($H47),MONTH($H47)+$G47*9,1),S$3=DATE(YEAR($H47),MONTH($H47)+$G47*10,1)),$F47*тех!AG$10*тех!AG$6,)</f>
        <v>0</v>
      </c>
      <c r="T47" s="64">
        <f>IF(OR(T$3=DATE(YEAR($H47),MONTH($H47)+$G47,1),T$3=DATE(YEAR($H47),MONTH($H47)+$G47*2,1),T$3=DATE(YEAR($H47),MONTH($H47)+$G47*3,1),T$3=DATE(YEAR($H47),MONTH($H47)+$G47*4,1),T$3=DATE(YEAR($H47),MONTH($H47)+$G47*5,1),T$3=DATE(YEAR($H47),MONTH($H47)+$G47*6,1),T$3=DATE(YEAR($H47),MONTH($H47)+$G47*7,1),T$3=DATE(YEAR($H47),MONTH($H47)+$G47*8,1),T$3=DATE(YEAR($H47),MONTH($H47)+$G47*9,1),T$3=DATE(YEAR($H47),MONTH($H47)+$G47*10,1)),$F47*тех!AH$10*тех!AH$6,)</f>
        <v>0</v>
      </c>
      <c r="U47" s="64">
        <f>IF(OR(U$3=DATE(YEAR($H47),MONTH($H47)+$G47,1),U$3=DATE(YEAR($H47),MONTH($H47)+$G47*2,1),U$3=DATE(YEAR($H47),MONTH($H47)+$G47*3,1),U$3=DATE(YEAR($H47),MONTH($H47)+$G47*4,1),U$3=DATE(YEAR($H47),MONTH($H47)+$G47*5,1),U$3=DATE(YEAR($H47),MONTH($H47)+$G47*6,1),U$3=DATE(YEAR($H47),MONTH($H47)+$G47*7,1),U$3=DATE(YEAR($H47),MONTH($H47)+$G47*8,1),U$3=DATE(YEAR($H47),MONTH($H47)+$G47*9,1),U$3=DATE(YEAR($H47),MONTH($H47)+$G47*10,1)),$F47*тех!AI$10*тех!AI$6,)</f>
        <v>0</v>
      </c>
      <c r="V47" s="64">
        <f>IF(OR(V$3=DATE(YEAR($H47),MONTH($H47)+$G47,1),V$3=DATE(YEAR($H47),MONTH($H47)+$G47*2,1),V$3=DATE(YEAR($H47),MONTH($H47)+$G47*3,1),V$3=DATE(YEAR($H47),MONTH($H47)+$G47*4,1),V$3=DATE(YEAR($H47),MONTH($H47)+$G47*5,1),V$3=DATE(YEAR($H47),MONTH($H47)+$G47*6,1),V$3=DATE(YEAR($H47),MONTH($H47)+$G47*7,1),V$3=DATE(YEAR($H47),MONTH($H47)+$G47*8,1),V$3=DATE(YEAR($H47),MONTH($H47)+$G47*9,1),V$3=DATE(YEAR($H47),MONTH($H47)+$G47*10,1)),$F47*тех!AJ$10*тех!AJ$6,)</f>
        <v>0</v>
      </c>
      <c r="W47" s="64">
        <f>IF(OR(W$3=DATE(YEAR($H47),MONTH($H47)+$G47,1),W$3=DATE(YEAR($H47),MONTH($H47)+$G47*2,1),W$3=DATE(YEAR($H47),MONTH($H47)+$G47*3,1),W$3=DATE(YEAR($H47),MONTH($H47)+$G47*4,1),W$3=DATE(YEAR($H47),MONTH($H47)+$G47*5,1),W$3=DATE(YEAR($H47),MONTH($H47)+$G47*6,1),W$3=DATE(YEAR($H47),MONTH($H47)+$G47*7,1),W$3=DATE(YEAR($H47),MONTH($H47)+$G47*8,1),W$3=DATE(YEAR($H47),MONTH($H47)+$G47*9,1),W$3=DATE(YEAR($H47),MONTH($H47)+$G47*10,1)),$F47*тех!AK$10*тех!AK$6,)</f>
        <v>0</v>
      </c>
      <c r="X47" s="64">
        <f>IF(OR(X$3=DATE(YEAR($H47),MONTH($H47)+$G47,1),X$3=DATE(YEAR($H47),MONTH($H47)+$G47*2,1),X$3=DATE(YEAR($H47),MONTH($H47)+$G47*3,1),X$3=DATE(YEAR($H47),MONTH($H47)+$G47*4,1),X$3=DATE(YEAR($H47),MONTH($H47)+$G47*5,1),X$3=DATE(YEAR($H47),MONTH($H47)+$G47*6,1),X$3=DATE(YEAR($H47),MONTH($H47)+$G47*7,1),X$3=DATE(YEAR($H47),MONTH($H47)+$G47*8,1),X$3=DATE(YEAR($H47),MONTH($H47)+$G47*9,1),X$3=DATE(YEAR($H47),MONTH($H47)+$G47*10,1)),$F47*тех!AL$10*тех!AL$6,)</f>
        <v>0</v>
      </c>
      <c r="Y47" s="64">
        <f>IF(OR(Y$3=DATE(YEAR($H47),MONTH($H47)+$G47,1),Y$3=DATE(YEAR($H47),MONTH($H47)+$G47*2,1),Y$3=DATE(YEAR($H47),MONTH($H47)+$G47*3,1),Y$3=DATE(YEAR($H47),MONTH($H47)+$G47*4,1),Y$3=DATE(YEAR($H47),MONTH($H47)+$G47*5,1),Y$3=DATE(YEAR($H47),MONTH($H47)+$G47*6,1),Y$3=DATE(YEAR($H47),MONTH($H47)+$G47*7,1),Y$3=DATE(YEAR($H47),MONTH($H47)+$G47*8,1),Y$3=DATE(YEAR($H47),MONTH($H47)+$G47*9,1),Y$3=DATE(YEAR($H47),MONTH($H47)+$G47*10,1)),$F47*тех!AM$10*тех!AM$6,)</f>
        <v>0</v>
      </c>
      <c r="Z47" s="64">
        <f>IF(OR(Z$3=DATE(YEAR($H47),MONTH($H47)+$G47,1),Z$3=DATE(YEAR($H47),MONTH($H47)+$G47*2,1),Z$3=DATE(YEAR($H47),MONTH($H47)+$G47*3,1),Z$3=DATE(YEAR($H47),MONTH($H47)+$G47*4,1),Z$3=DATE(YEAR($H47),MONTH($H47)+$G47*5,1),Z$3=DATE(YEAR($H47),MONTH($H47)+$G47*6,1),Z$3=DATE(YEAR($H47),MONTH($H47)+$G47*7,1),Z$3=DATE(YEAR($H47),MONTH($H47)+$G47*8,1),Z$3=DATE(YEAR($H47),MONTH($H47)+$G47*9,1),Z$3=DATE(YEAR($H47),MONTH($H47)+$G47*10,1)),$F47*тех!AN$10*тех!AN$6,)</f>
        <v>0</v>
      </c>
      <c r="AA47" s="64">
        <f>IF(OR(AA$3=DATE(YEAR($H47),MONTH($H47)+$G47,1),AA$3=DATE(YEAR($H47),MONTH($H47)+$G47*2,1),AA$3=DATE(YEAR($H47),MONTH($H47)+$G47*3,1),AA$3=DATE(YEAR($H47),MONTH($H47)+$G47*4,1),AA$3=DATE(YEAR($H47),MONTH($H47)+$G47*5,1),AA$3=DATE(YEAR($H47),MONTH($H47)+$G47*6,1),AA$3=DATE(YEAR($H47),MONTH($H47)+$G47*7,1),AA$3=DATE(YEAR($H47),MONTH($H47)+$G47*8,1),AA$3=DATE(YEAR($H47),MONTH($H47)+$G47*9,1),AA$3=DATE(YEAR($H47),MONTH($H47)+$G47*10,1)),$F47*тех!AO$10*тех!AO$6,)</f>
        <v>0</v>
      </c>
      <c r="AB47" s="64">
        <f>IF(OR(AB$3=DATE(YEAR($H47),MONTH($H47)+$G47,1),AB$3=DATE(YEAR($H47),MONTH($H47)+$G47*2,1),AB$3=DATE(YEAR($H47),MONTH($H47)+$G47*3,1),AB$3=DATE(YEAR($H47),MONTH($H47)+$G47*4,1),AB$3=DATE(YEAR($H47),MONTH($H47)+$G47*5,1),AB$3=DATE(YEAR($H47),MONTH($H47)+$G47*6,1),AB$3=DATE(YEAR($H47),MONTH($H47)+$G47*7,1),AB$3=DATE(YEAR($H47),MONTH($H47)+$G47*8,1),AB$3=DATE(YEAR($H47),MONTH($H47)+$G47*9,1),AB$3=DATE(YEAR($H47),MONTH($H47)+$G47*10,1)),$F47*тех!AP$10*тех!AP$6,)</f>
        <v>0</v>
      </c>
      <c r="AC47" s="64">
        <f>IF(OR(AC$3=DATE(YEAR($H47),MONTH($H47)+$G47,1),AC$3=DATE(YEAR($H47),MONTH($H47)+$G47*2,1),AC$3=DATE(YEAR($H47),MONTH($H47)+$G47*3,1),AC$3=DATE(YEAR($H47),MONTH($H47)+$G47*4,1),AC$3=DATE(YEAR($H47),MONTH($H47)+$G47*5,1),AC$3=DATE(YEAR($H47),MONTH($H47)+$G47*6,1),AC$3=DATE(YEAR($H47),MONTH($H47)+$G47*7,1),AC$3=DATE(YEAR($H47),MONTH($H47)+$G47*8,1),AC$3=DATE(YEAR($H47),MONTH($H47)+$G47*9,1),AC$3=DATE(YEAR($H47),MONTH($H47)+$G47*10,1)),$F47*тех!AQ$10*тех!AQ$6,)</f>
        <v>0</v>
      </c>
      <c r="AD47" s="64">
        <f>IF(OR(AD$3=DATE(YEAR($H47),MONTH($H47)+$G47,1),AD$3=DATE(YEAR($H47),MONTH($H47)+$G47*2,1),AD$3=DATE(YEAR($H47),MONTH($H47)+$G47*3,1),AD$3=DATE(YEAR($H47),MONTH($H47)+$G47*4,1),AD$3=DATE(YEAR($H47),MONTH($H47)+$G47*5,1),AD$3=DATE(YEAR($H47),MONTH($H47)+$G47*6,1),AD$3=DATE(YEAR($H47),MONTH($H47)+$G47*7,1),AD$3=DATE(YEAR($H47),MONTH($H47)+$G47*8,1),AD$3=DATE(YEAR($H47),MONTH($H47)+$G47*9,1),AD$3=DATE(YEAR($H47),MONTH($H47)+$G47*10,1)),$F47*тех!AR$10*тех!AR$6,)</f>
        <v>0</v>
      </c>
      <c r="AE47" s="64">
        <f>IF(OR(AE$3=DATE(YEAR($H47),MONTH($H47)+$G47,1),AE$3=DATE(YEAR($H47),MONTH($H47)+$G47*2,1),AE$3=DATE(YEAR($H47),MONTH($H47)+$G47*3,1),AE$3=DATE(YEAR($H47),MONTH($H47)+$G47*4,1),AE$3=DATE(YEAR($H47),MONTH($H47)+$G47*5,1),AE$3=DATE(YEAR($H47),MONTH($H47)+$G47*6,1),AE$3=DATE(YEAR($H47),MONTH($H47)+$G47*7,1),AE$3=DATE(YEAR($H47),MONTH($H47)+$G47*8,1),AE$3=DATE(YEAR($H47),MONTH($H47)+$G47*9,1),AE$3=DATE(YEAR($H47),MONTH($H47)+$G47*10,1)),$F47*тех!AS$10*тех!AS$6,)</f>
        <v>0</v>
      </c>
      <c r="AF47" s="64">
        <f>IF(OR(AF$3=DATE(YEAR($H47),MONTH($H47)+$G47,1),AF$3=DATE(YEAR($H47),MONTH($H47)+$G47*2,1),AF$3=DATE(YEAR($H47),MONTH($H47)+$G47*3,1),AF$3=DATE(YEAR($H47),MONTH($H47)+$G47*4,1),AF$3=DATE(YEAR($H47),MONTH($H47)+$G47*5,1),AF$3=DATE(YEAR($H47),MONTH($H47)+$G47*6,1),AF$3=DATE(YEAR($H47),MONTH($H47)+$G47*7,1),AF$3=DATE(YEAR($H47),MONTH($H47)+$G47*8,1),AF$3=DATE(YEAR($H47),MONTH($H47)+$G47*9,1),AF$3=DATE(YEAR($H47),MONTH($H47)+$G47*10,1)),$F47*тех!AT$10*тех!AT$6,)</f>
        <v>0</v>
      </c>
      <c r="AG47" s="64">
        <f>IF(OR(AG$3=DATE(YEAR($H47),MONTH($H47)+$G47,1),AG$3=DATE(YEAR($H47),MONTH($H47)+$G47*2,1),AG$3=DATE(YEAR($H47),MONTH($H47)+$G47*3,1),AG$3=DATE(YEAR($H47),MONTH($H47)+$G47*4,1),AG$3=DATE(YEAR($H47),MONTH($H47)+$G47*5,1),AG$3=DATE(YEAR($H47),MONTH($H47)+$G47*6,1),AG$3=DATE(YEAR($H47),MONTH($H47)+$G47*7,1),AG$3=DATE(YEAR($H47),MONTH($H47)+$G47*8,1),AG$3=DATE(YEAR($H47),MONTH($H47)+$G47*9,1),AG$3=DATE(YEAR($H47),MONTH($H47)+$G47*10,1)),$F47*тех!AU$10*тех!AU$6,)</f>
        <v>0</v>
      </c>
      <c r="AH47" s="64">
        <f>IF(OR(AH$3=DATE(YEAR($H47),MONTH($H47)+$G47,1),AH$3=DATE(YEAR($H47),MONTH($H47)+$G47*2,1),AH$3=DATE(YEAR($H47),MONTH($H47)+$G47*3,1),AH$3=DATE(YEAR($H47),MONTH($H47)+$G47*4,1),AH$3=DATE(YEAR($H47),MONTH($H47)+$G47*5,1),AH$3=DATE(YEAR($H47),MONTH($H47)+$G47*6,1),AH$3=DATE(YEAR($H47),MONTH($H47)+$G47*7,1),AH$3=DATE(YEAR($H47),MONTH($H47)+$G47*8,1),AH$3=DATE(YEAR($H47),MONTH($H47)+$G47*9,1),AH$3=DATE(YEAR($H47),MONTH($H47)+$G47*10,1)),$F47*тех!AV$10*тех!AV$6,)</f>
        <v>0</v>
      </c>
      <c r="AI47" s="64">
        <f>IF(OR(AI$3=DATE(YEAR($H47),MONTH($H47)+$G47,1),AI$3=DATE(YEAR($H47),MONTH($H47)+$G47*2,1),AI$3=DATE(YEAR($H47),MONTH($H47)+$G47*3,1),AI$3=DATE(YEAR($H47),MONTH($H47)+$G47*4,1),AI$3=DATE(YEAR($H47),MONTH($H47)+$G47*5,1),AI$3=DATE(YEAR($H47),MONTH($H47)+$G47*6,1),AI$3=DATE(YEAR($H47),MONTH($H47)+$G47*7,1),AI$3=DATE(YEAR($H47),MONTH($H47)+$G47*8,1),AI$3=DATE(YEAR($H47),MONTH($H47)+$G47*9,1),AI$3=DATE(YEAR($H47),MONTH($H47)+$G47*10,1)),$F47*тех!AW$10*тех!AW$6,)</f>
        <v>0</v>
      </c>
      <c r="AJ47" s="64">
        <f>IF(OR(AJ$3=DATE(YEAR($H47),MONTH($H47)+$G47,1),AJ$3=DATE(YEAR($H47),MONTH($H47)+$G47*2,1),AJ$3=DATE(YEAR($H47),MONTH($H47)+$G47*3,1),AJ$3=DATE(YEAR($H47),MONTH($H47)+$G47*4,1),AJ$3=DATE(YEAR($H47),MONTH($H47)+$G47*5,1),AJ$3=DATE(YEAR($H47),MONTH($H47)+$G47*6,1),AJ$3=DATE(YEAR($H47),MONTH($H47)+$G47*7,1),AJ$3=DATE(YEAR($H47),MONTH($H47)+$G47*8,1),AJ$3=DATE(YEAR($H47),MONTH($H47)+$G47*9,1),AJ$3=DATE(YEAR($H47),MONTH($H47)+$G47*10,1)),$F47*тех!AX$10*тех!AX$6,)</f>
        <v>0</v>
      </c>
      <c r="AK47" s="64">
        <f>IF(OR(AK$3=DATE(YEAR($H47),MONTH($H47)+$G47,1),AK$3=DATE(YEAR($H47),MONTH($H47)+$G47*2,1),AK$3=DATE(YEAR($H47),MONTH($H47)+$G47*3,1),AK$3=DATE(YEAR($H47),MONTH($H47)+$G47*4,1),AK$3=DATE(YEAR($H47),MONTH($H47)+$G47*5,1),AK$3=DATE(YEAR($H47),MONTH($H47)+$G47*6,1),AK$3=DATE(YEAR($H47),MONTH($H47)+$G47*7,1),AK$3=DATE(YEAR($H47),MONTH($H47)+$G47*8,1),AK$3=DATE(YEAR($H47),MONTH($H47)+$G47*9,1),AK$3=DATE(YEAR($H47),MONTH($H47)+$G47*10,1)),$F47*тех!AY$10*тех!AY$6,)</f>
        <v>0</v>
      </c>
      <c r="AL47" s="64">
        <f>IF(OR(AL$3=DATE(YEAR($H47),MONTH($H47)+$G47,1),AL$3=DATE(YEAR($H47),MONTH($H47)+$G47*2,1),AL$3=DATE(YEAR($H47),MONTH($H47)+$G47*3,1),AL$3=DATE(YEAR($H47),MONTH($H47)+$G47*4,1),AL$3=DATE(YEAR($H47),MONTH($H47)+$G47*5,1),AL$3=DATE(YEAR($H47),MONTH($H47)+$G47*6,1),AL$3=DATE(YEAR($H47),MONTH($H47)+$G47*7,1),AL$3=DATE(YEAR($H47),MONTH($H47)+$G47*8,1),AL$3=DATE(YEAR($H47),MONTH($H47)+$G47*9,1),AL$3=DATE(YEAR($H47),MONTH($H47)+$G47*10,1)),$F47*тех!AZ$10*тех!AZ$6,)</f>
        <v>0</v>
      </c>
      <c r="AM47" s="64">
        <f>IF(OR(AM$3=DATE(YEAR($H47),MONTH($H47)+$G47,1),AM$3=DATE(YEAR($H47),MONTH($H47)+$G47*2,1),AM$3=DATE(YEAR($H47),MONTH($H47)+$G47*3,1),AM$3=DATE(YEAR($H47),MONTH($H47)+$G47*4,1),AM$3=DATE(YEAR($H47),MONTH($H47)+$G47*5,1),AM$3=DATE(YEAR($H47),MONTH($H47)+$G47*6,1),AM$3=DATE(YEAR($H47),MONTH($H47)+$G47*7,1),AM$3=DATE(YEAR($H47),MONTH($H47)+$G47*8,1),AM$3=DATE(YEAR($H47),MONTH($H47)+$G47*9,1),AM$3=DATE(YEAR($H47),MONTH($H47)+$G47*10,1)),$F47*тех!BA$10*тех!BA$6,)</f>
        <v>0</v>
      </c>
      <c r="AN47" s="64">
        <f>IF(OR(AN$3=DATE(YEAR($H47),MONTH($H47)+$G47,1),AN$3=DATE(YEAR($H47),MONTH($H47)+$G47*2,1),AN$3=DATE(YEAR($H47),MONTH($H47)+$G47*3,1),AN$3=DATE(YEAR($H47),MONTH($H47)+$G47*4,1),AN$3=DATE(YEAR($H47),MONTH($H47)+$G47*5,1),AN$3=DATE(YEAR($H47),MONTH($H47)+$G47*6,1),AN$3=DATE(YEAR($H47),MONTH($H47)+$G47*7,1),AN$3=DATE(YEAR($H47),MONTH($H47)+$G47*8,1),AN$3=DATE(YEAR($H47),MONTH($H47)+$G47*9,1),AN$3=DATE(YEAR($H47),MONTH($H47)+$G47*10,1)),$F47*тех!BB$10*тех!BB$6,)</f>
        <v>0</v>
      </c>
      <c r="AO47" s="64">
        <f>IF(OR(AO$3=DATE(YEAR($H47),MONTH($H47)+$G47,1),AO$3=DATE(YEAR($H47),MONTH($H47)+$G47*2,1),AO$3=DATE(YEAR($H47),MONTH($H47)+$G47*3,1),AO$3=DATE(YEAR($H47),MONTH($H47)+$G47*4,1),AO$3=DATE(YEAR($H47),MONTH($H47)+$G47*5,1),AO$3=DATE(YEAR($H47),MONTH($H47)+$G47*6,1),AO$3=DATE(YEAR($H47),MONTH($H47)+$G47*7,1),AO$3=DATE(YEAR($H47),MONTH($H47)+$G47*8,1),AO$3=DATE(YEAR($H47),MONTH($H47)+$G47*9,1),AO$3=DATE(YEAR($H47),MONTH($H47)+$G47*10,1)),$F47*тех!BC$10*тех!BC$6,)</f>
        <v>0</v>
      </c>
      <c r="AP47" s="64">
        <f>IF(OR(AP$3=DATE(YEAR($H47),MONTH($H47)+$G47,1),AP$3=DATE(YEAR($H47),MONTH($H47)+$G47*2,1),AP$3=DATE(YEAR($H47),MONTH($H47)+$G47*3,1),AP$3=DATE(YEAR($H47),MONTH($H47)+$G47*4,1),AP$3=DATE(YEAR($H47),MONTH($H47)+$G47*5,1),AP$3=DATE(YEAR($H47),MONTH($H47)+$G47*6,1),AP$3=DATE(YEAR($H47),MONTH($H47)+$G47*7,1),AP$3=DATE(YEAR($H47),MONTH($H47)+$G47*8,1),AP$3=DATE(YEAR($H47),MONTH($H47)+$G47*9,1),AP$3=DATE(YEAR($H47),MONTH($H47)+$G47*10,1)),$F47*тех!BD$10*тех!BD$6,)</f>
        <v>0</v>
      </c>
      <c r="AQ47" s="64">
        <f>IF(OR(AQ$3=DATE(YEAR($H47),MONTH($H47)+$G47,1),AQ$3=DATE(YEAR($H47),MONTH($H47)+$G47*2,1),AQ$3=DATE(YEAR($H47),MONTH($H47)+$G47*3,1),AQ$3=DATE(YEAR($H47),MONTH($H47)+$G47*4,1),AQ$3=DATE(YEAR($H47),MONTH($H47)+$G47*5,1),AQ$3=DATE(YEAR($H47),MONTH($H47)+$G47*6,1),AQ$3=DATE(YEAR($H47),MONTH($H47)+$G47*7,1),AQ$3=DATE(YEAR($H47),MONTH($H47)+$G47*8,1),AQ$3=DATE(YEAR($H47),MONTH($H47)+$G47*9,1),AQ$3=DATE(YEAR($H47),MONTH($H47)+$G47*10,1)),$F47*тех!BE$10*тех!BE$6,)</f>
        <v>0</v>
      </c>
      <c r="AR47" s="64">
        <f>IF(OR(AR$3=DATE(YEAR($H47),MONTH($H47)+$G47,1),AR$3=DATE(YEAR($H47),MONTH($H47)+$G47*2,1),AR$3=DATE(YEAR($H47),MONTH($H47)+$G47*3,1),AR$3=DATE(YEAR($H47),MONTH($H47)+$G47*4,1),AR$3=DATE(YEAR($H47),MONTH($H47)+$G47*5,1),AR$3=DATE(YEAR($H47),MONTH($H47)+$G47*6,1),AR$3=DATE(YEAR($H47),MONTH($H47)+$G47*7,1),AR$3=DATE(YEAR($H47),MONTH($H47)+$G47*8,1),AR$3=DATE(YEAR($H47),MONTH($H47)+$G47*9,1),AR$3=DATE(YEAR($H47),MONTH($H47)+$G47*10,1)),$F47*тех!BF$10*тех!BF$6,)</f>
        <v>0</v>
      </c>
      <c r="AS47" s="64">
        <f>IF(OR(AS$3=DATE(YEAR($H47),MONTH($H47)+$G47,1),AS$3=DATE(YEAR($H47),MONTH($H47)+$G47*2,1),AS$3=DATE(YEAR($H47),MONTH($H47)+$G47*3,1),AS$3=DATE(YEAR($H47),MONTH($H47)+$G47*4,1),AS$3=DATE(YEAR($H47),MONTH($H47)+$G47*5,1),AS$3=DATE(YEAR($H47),MONTH($H47)+$G47*6,1),AS$3=DATE(YEAR($H47),MONTH($H47)+$G47*7,1),AS$3=DATE(YEAR($H47),MONTH($H47)+$G47*8,1),AS$3=DATE(YEAR($H47),MONTH($H47)+$G47*9,1),AS$3=DATE(YEAR($H47),MONTH($H47)+$G47*10,1)),$F47*тех!BG$10*тех!BG$6,)</f>
        <v>0</v>
      </c>
      <c r="AT47" s="64">
        <f>IF(OR(AT$3=DATE(YEAR($H47),MONTH($H47)+$G47,1),AT$3=DATE(YEAR($H47),MONTH($H47)+$G47*2,1),AT$3=DATE(YEAR($H47),MONTH($H47)+$G47*3,1),AT$3=DATE(YEAR($H47),MONTH($H47)+$G47*4,1),AT$3=DATE(YEAR($H47),MONTH($H47)+$G47*5,1),AT$3=DATE(YEAR($H47),MONTH($H47)+$G47*6,1),AT$3=DATE(YEAR($H47),MONTH($H47)+$G47*7,1),AT$3=DATE(YEAR($H47),MONTH($H47)+$G47*8,1),AT$3=DATE(YEAR($H47),MONTH($H47)+$G47*9,1),AT$3=DATE(YEAR($H47),MONTH($H47)+$G47*10,1)),$F47*тех!BH$10*тех!BH$6,)</f>
        <v>0</v>
      </c>
      <c r="AU47" s="64">
        <f>IF(OR(AU$3=DATE(YEAR($H47),MONTH($H47)+$G47,1),AU$3=DATE(YEAR($H47),MONTH($H47)+$G47*2,1),AU$3=DATE(YEAR($H47),MONTH($H47)+$G47*3,1),AU$3=DATE(YEAR($H47),MONTH($H47)+$G47*4,1),AU$3=DATE(YEAR($H47),MONTH($H47)+$G47*5,1),AU$3=DATE(YEAR($H47),MONTH($H47)+$G47*6,1),AU$3=DATE(YEAR($H47),MONTH($H47)+$G47*7,1),AU$3=DATE(YEAR($H47),MONTH($H47)+$G47*8,1),AU$3=DATE(YEAR($H47),MONTH($H47)+$G47*9,1),AU$3=DATE(YEAR($H47),MONTH($H47)+$G47*10,1)),$F47*тех!BI$10*тех!BI$6,)</f>
        <v>0</v>
      </c>
      <c r="AV47" s="64">
        <f>IF(OR(AV$3=DATE(YEAR($H47),MONTH($H47)+$G47,1),AV$3=DATE(YEAR($H47),MONTH($H47)+$G47*2,1),AV$3=DATE(YEAR($H47),MONTH($H47)+$G47*3,1),AV$3=DATE(YEAR($H47),MONTH($H47)+$G47*4,1),AV$3=DATE(YEAR($H47),MONTH($H47)+$G47*5,1),AV$3=DATE(YEAR($H47),MONTH($H47)+$G47*6,1),AV$3=DATE(YEAR($H47),MONTH($H47)+$G47*7,1),AV$3=DATE(YEAR($H47),MONTH($H47)+$G47*8,1),AV$3=DATE(YEAR($H47),MONTH($H47)+$G47*9,1),AV$3=DATE(YEAR($H47),MONTH($H47)+$G47*10,1)),$F47*тех!BJ$10*тех!BJ$6,)</f>
        <v>0</v>
      </c>
      <c r="AW47" s="64">
        <f>IF(OR(AW$3=DATE(YEAR($H47),MONTH($H47)+$G47,1),AW$3=DATE(YEAR($H47),MONTH($H47)+$G47*2,1),AW$3=DATE(YEAR($H47),MONTH($H47)+$G47*3,1),AW$3=DATE(YEAR($H47),MONTH($H47)+$G47*4,1),AW$3=DATE(YEAR($H47),MONTH($H47)+$G47*5,1),AW$3=DATE(YEAR($H47),MONTH($H47)+$G47*6,1),AW$3=DATE(YEAR($H47),MONTH($H47)+$G47*7,1),AW$3=DATE(YEAR($H47),MONTH($H47)+$G47*8,1),AW$3=DATE(YEAR($H47),MONTH($H47)+$G47*9,1),AW$3=DATE(YEAR($H47),MONTH($H47)+$G47*10,1)),$F47*тех!BK$10*тех!BK$6,)</f>
        <v>0</v>
      </c>
      <c r="AX47" s="64">
        <f>IF(OR(AX$3=DATE(YEAR($H47),MONTH($H47)+$G47,1),AX$3=DATE(YEAR($H47),MONTH($H47)+$G47*2,1),AX$3=DATE(YEAR($H47),MONTH($H47)+$G47*3,1),AX$3=DATE(YEAR($H47),MONTH($H47)+$G47*4,1),AX$3=DATE(YEAR($H47),MONTH($H47)+$G47*5,1),AX$3=DATE(YEAR($H47),MONTH($H47)+$G47*6,1),AX$3=DATE(YEAR($H47),MONTH($H47)+$G47*7,1),AX$3=DATE(YEAR($H47),MONTH($H47)+$G47*8,1),AX$3=DATE(YEAR($H47),MONTH($H47)+$G47*9,1),AX$3=DATE(YEAR($H47),MONTH($H47)+$G47*10,1)),$F47*тех!BL$10*тех!BL$6,)</f>
        <v>0</v>
      </c>
      <c r="AY47" s="64">
        <f>IF(OR(AY$3=DATE(YEAR($H47),MONTH($H47)+$G47,1),AY$3=DATE(YEAR($H47),MONTH($H47)+$G47*2,1),AY$3=DATE(YEAR($H47),MONTH($H47)+$G47*3,1),AY$3=DATE(YEAR($H47),MONTH($H47)+$G47*4,1),AY$3=DATE(YEAR($H47),MONTH($H47)+$G47*5,1),AY$3=DATE(YEAR($H47),MONTH($H47)+$G47*6,1),AY$3=DATE(YEAR($H47),MONTH($H47)+$G47*7,1),AY$3=DATE(YEAR($H47),MONTH($H47)+$G47*8,1),AY$3=DATE(YEAR($H47),MONTH($H47)+$G47*9,1),AY$3=DATE(YEAR($H47),MONTH($H47)+$G47*10,1)),$F47*тех!BM$10*тех!BM$6,)</f>
        <v>0</v>
      </c>
      <c r="AZ47" s="64">
        <f>IF(OR(AZ$3=DATE(YEAR($H47),MONTH($H47)+$G47,1),AZ$3=DATE(YEAR($H47),MONTH($H47)+$G47*2,1),AZ$3=DATE(YEAR($H47),MONTH($H47)+$G47*3,1),AZ$3=DATE(YEAR($H47),MONTH($H47)+$G47*4,1),AZ$3=DATE(YEAR($H47),MONTH($H47)+$G47*5,1),AZ$3=DATE(YEAR($H47),MONTH($H47)+$G47*6,1),AZ$3=DATE(YEAR($H47),MONTH($H47)+$G47*7,1),AZ$3=DATE(YEAR($H47),MONTH($H47)+$G47*8,1),AZ$3=DATE(YEAR($H47),MONTH($H47)+$G47*9,1),AZ$3=DATE(YEAR($H47),MONTH($H47)+$G47*10,1)),$F47*тех!BN$10*тех!BN$6,)</f>
        <v>0</v>
      </c>
      <c r="BA47" s="64">
        <f>IF(OR(BA$3=DATE(YEAR($H47),MONTH($H47)+$G47,1),BA$3=DATE(YEAR($H47),MONTH($H47)+$G47*2,1),BA$3=DATE(YEAR($H47),MONTH($H47)+$G47*3,1),BA$3=DATE(YEAR($H47),MONTH($H47)+$G47*4,1),BA$3=DATE(YEAR($H47),MONTH($H47)+$G47*5,1),BA$3=DATE(YEAR($H47),MONTH($H47)+$G47*6,1),BA$3=DATE(YEAR($H47),MONTH($H47)+$G47*7,1),BA$3=DATE(YEAR($H47),MONTH($H47)+$G47*8,1),BA$3=DATE(YEAR($H47),MONTH($H47)+$G47*9,1),BA$3=DATE(YEAR($H47),MONTH($H47)+$G47*10,1)),$F47*тех!BO$10*тех!BO$6,)</f>
        <v>0</v>
      </c>
      <c r="BB47" s="64">
        <f>IF(OR(BB$3=DATE(YEAR($H47),MONTH($H47)+$G47,1),BB$3=DATE(YEAR($H47),MONTH($H47)+$G47*2,1),BB$3=DATE(YEAR($H47),MONTH($H47)+$G47*3,1),BB$3=DATE(YEAR($H47),MONTH($H47)+$G47*4,1),BB$3=DATE(YEAR($H47),MONTH($H47)+$G47*5,1),BB$3=DATE(YEAR($H47),MONTH($H47)+$G47*6,1),BB$3=DATE(YEAR($H47),MONTH($H47)+$G47*7,1),BB$3=DATE(YEAR($H47),MONTH($H47)+$G47*8,1),BB$3=DATE(YEAR($H47),MONTH($H47)+$G47*9,1),BB$3=DATE(YEAR($H47),MONTH($H47)+$G47*10,1)),$F47*тех!BP$10*тех!BP$6,)</f>
        <v>0</v>
      </c>
      <c r="BC47" s="64">
        <f>IF(OR(BC$3=DATE(YEAR($H47),MONTH($H47)+$G47,1),BC$3=DATE(YEAR($H47),MONTH($H47)+$G47*2,1),BC$3=DATE(YEAR($H47),MONTH($H47)+$G47*3,1),BC$3=DATE(YEAR($H47),MONTH($H47)+$G47*4,1),BC$3=DATE(YEAR($H47),MONTH($H47)+$G47*5,1),BC$3=DATE(YEAR($H47),MONTH($H47)+$G47*6,1),BC$3=DATE(YEAR($H47),MONTH($H47)+$G47*7,1),BC$3=DATE(YEAR($H47),MONTH($H47)+$G47*8,1),BC$3=DATE(YEAR($H47),MONTH($H47)+$G47*9,1),BC$3=DATE(YEAR($H47),MONTH($H47)+$G47*10,1)),$F47*тех!BQ$10*тех!BQ$6,)</f>
        <v>0</v>
      </c>
      <c r="BD47" s="64">
        <f>IF(OR(BD$3=DATE(YEAR($H47),MONTH($H47)+$G47,1),BD$3=DATE(YEAR($H47),MONTH($H47)+$G47*2,1),BD$3=DATE(YEAR($H47),MONTH($H47)+$G47*3,1),BD$3=DATE(YEAR($H47),MONTH($H47)+$G47*4,1),BD$3=DATE(YEAR($H47),MONTH($H47)+$G47*5,1),BD$3=DATE(YEAR($H47),MONTH($H47)+$G47*6,1),BD$3=DATE(YEAR($H47),MONTH($H47)+$G47*7,1),BD$3=DATE(YEAR($H47),MONTH($H47)+$G47*8,1),BD$3=DATE(YEAR($H47),MONTH($H47)+$G47*9,1),BD$3=DATE(YEAR($H47),MONTH($H47)+$G47*10,1)),$F47*тех!BR$10*тех!BR$6,)</f>
        <v>0</v>
      </c>
      <c r="BE47" s="64">
        <f>IF(OR(BE$3=DATE(YEAR($H47),MONTH($H47)+$G47,1),BE$3=DATE(YEAR($H47),MONTH($H47)+$G47*2,1),BE$3=DATE(YEAR($H47),MONTH($H47)+$G47*3,1),BE$3=DATE(YEAR($H47),MONTH($H47)+$G47*4,1),BE$3=DATE(YEAR($H47),MONTH($H47)+$G47*5,1),BE$3=DATE(YEAR($H47),MONTH($H47)+$G47*6,1),BE$3=DATE(YEAR($H47),MONTH($H47)+$G47*7,1),BE$3=DATE(YEAR($H47),MONTH($H47)+$G47*8,1),BE$3=DATE(YEAR($H47),MONTH($H47)+$G47*9,1),BE$3=DATE(YEAR($H47),MONTH($H47)+$G47*10,1)),$F47*тех!BS$10*тех!BS$6,)</f>
        <v>0</v>
      </c>
      <c r="BF47" s="64">
        <f>IF(OR(BF$3=DATE(YEAR($H47),MONTH($H47)+$G47,1),BF$3=DATE(YEAR($H47),MONTH($H47)+$G47*2,1),BF$3=DATE(YEAR($H47),MONTH($H47)+$G47*3,1),BF$3=DATE(YEAR($H47),MONTH($H47)+$G47*4,1),BF$3=DATE(YEAR($H47),MONTH($H47)+$G47*5,1),BF$3=DATE(YEAR($H47),MONTH($H47)+$G47*6,1),BF$3=DATE(YEAR($H47),MONTH($H47)+$G47*7,1),BF$3=DATE(YEAR($H47),MONTH($H47)+$G47*8,1),BF$3=DATE(YEAR($H47),MONTH($H47)+$G47*9,1),BF$3=DATE(YEAR($H47),MONTH($H47)+$G47*10,1)),$F47*тех!BT$10*тех!BT$6,)</f>
        <v>0</v>
      </c>
      <c r="BG47" s="64">
        <f>IF(OR(BG$3=DATE(YEAR($H47),MONTH($H47)+$G47,1),BG$3=DATE(YEAR($H47),MONTH($H47)+$G47*2,1),BG$3=DATE(YEAR($H47),MONTH($H47)+$G47*3,1),BG$3=DATE(YEAR($H47),MONTH($H47)+$G47*4,1),BG$3=DATE(YEAR($H47),MONTH($H47)+$G47*5,1),BG$3=DATE(YEAR($H47),MONTH($H47)+$G47*6,1),BG$3=DATE(YEAR($H47),MONTH($H47)+$G47*7,1),BG$3=DATE(YEAR($H47),MONTH($H47)+$G47*8,1),BG$3=DATE(YEAR($H47),MONTH($H47)+$G47*9,1),BG$3=DATE(YEAR($H47),MONTH($H47)+$G47*10,1)),$F47*тех!BU$10*тех!BU$6,)</f>
        <v>0</v>
      </c>
      <c r="BH47" s="64">
        <f>IF(OR(BH$3=DATE(YEAR($H47),MONTH($H47)+$G47,1),BH$3=DATE(YEAR($H47),MONTH($H47)+$G47*2,1),BH$3=DATE(YEAR($H47),MONTH($H47)+$G47*3,1),BH$3=DATE(YEAR($H47),MONTH($H47)+$G47*4,1),BH$3=DATE(YEAR($H47),MONTH($H47)+$G47*5,1),BH$3=DATE(YEAR($H47),MONTH($H47)+$G47*6,1),BH$3=DATE(YEAR($H47),MONTH($H47)+$G47*7,1),BH$3=DATE(YEAR($H47),MONTH($H47)+$G47*8,1),BH$3=DATE(YEAR($H47),MONTH($H47)+$G47*9,1),BH$3=DATE(YEAR($H47),MONTH($H47)+$G47*10,1)),$F47*тех!BV$10*тех!BV$6,)</f>
        <v>0</v>
      </c>
      <c r="BI47" s="64">
        <f>IF(OR(BI$3=DATE(YEAR($H47),MONTH($H47)+$G47,1),BI$3=DATE(YEAR($H47),MONTH($H47)+$G47*2,1),BI$3=DATE(YEAR($H47),MONTH($H47)+$G47*3,1),BI$3=DATE(YEAR($H47),MONTH($H47)+$G47*4,1),BI$3=DATE(YEAR($H47),MONTH($H47)+$G47*5,1),BI$3=DATE(YEAR($H47),MONTH($H47)+$G47*6,1),BI$3=DATE(YEAR($H47),MONTH($H47)+$G47*7,1),BI$3=DATE(YEAR($H47),MONTH($H47)+$G47*8,1),BI$3=DATE(YEAR($H47),MONTH($H47)+$G47*9,1),BI$3=DATE(YEAR($H47),MONTH($H47)+$G47*10,1)),$F47*тех!BW$10*тех!BW$6,)</f>
        <v>0</v>
      </c>
      <c r="BJ47" s="64">
        <f>IF(OR(BJ$3=DATE(YEAR($H47),MONTH($H47)+$G47,1),BJ$3=DATE(YEAR($H47),MONTH($H47)+$G47*2,1),BJ$3=DATE(YEAR($H47),MONTH($H47)+$G47*3,1),BJ$3=DATE(YEAR($H47),MONTH($H47)+$G47*4,1),BJ$3=DATE(YEAR($H47),MONTH($H47)+$G47*5,1),BJ$3=DATE(YEAR($H47),MONTH($H47)+$G47*6,1),BJ$3=DATE(YEAR($H47),MONTH($H47)+$G47*7,1),BJ$3=DATE(YEAR($H47),MONTH($H47)+$G47*8,1),BJ$3=DATE(YEAR($H47),MONTH($H47)+$G47*9,1),BJ$3=DATE(YEAR($H47),MONTH($H47)+$G47*10,1)),$F47*тех!BX$10*тех!BX$6,)</f>
        <v>0</v>
      </c>
      <c r="BK47" s="64">
        <f>IF(OR(BK$3=DATE(YEAR($H47),MONTH($H47)+$G47,1),BK$3=DATE(YEAR($H47),MONTH($H47)+$G47*2,1),BK$3=DATE(YEAR($H47),MONTH($H47)+$G47*3,1),BK$3=DATE(YEAR($H47),MONTH($H47)+$G47*4,1),BK$3=DATE(YEAR($H47),MONTH($H47)+$G47*5,1),BK$3=DATE(YEAR($H47),MONTH($H47)+$G47*6,1),BK$3=DATE(YEAR($H47),MONTH($H47)+$G47*7,1),BK$3=DATE(YEAR($H47),MONTH($H47)+$G47*8,1),BK$3=DATE(YEAR($H47),MONTH($H47)+$G47*9,1),BK$3=DATE(YEAR($H47),MONTH($H47)+$G47*10,1)),$F47*тех!BY$10*тех!BY$6,)</f>
        <v>0</v>
      </c>
      <c r="BL47" s="64">
        <f>IF(OR(BL$3=DATE(YEAR($H47),MONTH($H47)+$G47,1),BL$3=DATE(YEAR($H47),MONTH($H47)+$G47*2,1),BL$3=DATE(YEAR($H47),MONTH($H47)+$G47*3,1),BL$3=DATE(YEAR($H47),MONTH($H47)+$G47*4,1),BL$3=DATE(YEAR($H47),MONTH($H47)+$G47*5,1),BL$3=DATE(YEAR($H47),MONTH($H47)+$G47*6,1),BL$3=DATE(YEAR($H47),MONTH($H47)+$G47*7,1),BL$3=DATE(YEAR($H47),MONTH($H47)+$G47*8,1),BL$3=DATE(YEAR($H47),MONTH($H47)+$G47*9,1),BL$3=DATE(YEAR($H47),MONTH($H47)+$G47*10,1)),$F47*тех!BZ$10*тех!BZ$6,)</f>
        <v>0</v>
      </c>
      <c r="BM47" s="64">
        <f>IF(OR(BM$3=DATE(YEAR($H47),MONTH($H47)+$G47,1),BM$3=DATE(YEAR($H47),MONTH($H47)+$G47*2,1),BM$3=DATE(YEAR($H47),MONTH($H47)+$G47*3,1),BM$3=DATE(YEAR($H47),MONTH($H47)+$G47*4,1),BM$3=DATE(YEAR($H47),MONTH($H47)+$G47*5,1),BM$3=DATE(YEAR($H47),MONTH($H47)+$G47*6,1),BM$3=DATE(YEAR($H47),MONTH($H47)+$G47*7,1),BM$3=DATE(YEAR($H47),MONTH($H47)+$G47*8,1),BM$3=DATE(YEAR($H47),MONTH($H47)+$G47*9,1),BM$3=DATE(YEAR($H47),MONTH($H47)+$G47*10,1)),$F47*тех!CA$10*тех!CA$6,)</f>
        <v>0</v>
      </c>
      <c r="BN47" s="64">
        <f>IF(OR(BN$3=DATE(YEAR($H47),MONTH($H47)+$G47,1),BN$3=DATE(YEAR($H47),MONTH($H47)+$G47*2,1),BN$3=DATE(YEAR($H47),MONTH($H47)+$G47*3,1),BN$3=DATE(YEAR($H47),MONTH($H47)+$G47*4,1),BN$3=DATE(YEAR($H47),MONTH($H47)+$G47*5,1),BN$3=DATE(YEAR($H47),MONTH($H47)+$G47*6,1),BN$3=DATE(YEAR($H47),MONTH($H47)+$G47*7,1),BN$3=DATE(YEAR($H47),MONTH($H47)+$G47*8,1),BN$3=DATE(YEAR($H47),MONTH($H47)+$G47*9,1),BN$3=DATE(YEAR($H47),MONTH($H47)+$G47*10,1)),$F47*тех!CB$10*тех!CB$6,)</f>
        <v>0</v>
      </c>
      <c r="BO47" s="64">
        <f>IF(OR(BO$3=DATE(YEAR($H47),MONTH($H47)+$G47,1),BO$3=DATE(YEAR($H47),MONTH($H47)+$G47*2,1),BO$3=DATE(YEAR($H47),MONTH($H47)+$G47*3,1),BO$3=DATE(YEAR($H47),MONTH($H47)+$G47*4,1),BO$3=DATE(YEAR($H47),MONTH($H47)+$G47*5,1),BO$3=DATE(YEAR($H47),MONTH($H47)+$G47*6,1),BO$3=DATE(YEAR($H47),MONTH($H47)+$G47*7,1),BO$3=DATE(YEAR($H47),MONTH($H47)+$G47*8,1),BO$3=DATE(YEAR($H47),MONTH($H47)+$G47*9,1),BO$3=DATE(YEAR($H47),MONTH($H47)+$G47*10,1)),$F47*тех!CC$10*тех!CC$6,)</f>
        <v>0</v>
      </c>
      <c r="BP47" s="64">
        <f>IF(OR(BP$3=DATE(YEAR($H47),MONTH($H47)+$G47,1),BP$3=DATE(YEAR($H47),MONTH($H47)+$G47*2,1),BP$3=DATE(YEAR($H47),MONTH($H47)+$G47*3,1),BP$3=DATE(YEAR($H47),MONTH($H47)+$G47*4,1),BP$3=DATE(YEAR($H47),MONTH($H47)+$G47*5,1),BP$3=DATE(YEAR($H47),MONTH($H47)+$G47*6,1),BP$3=DATE(YEAR($H47),MONTH($H47)+$G47*7,1),BP$3=DATE(YEAR($H47),MONTH($H47)+$G47*8,1),BP$3=DATE(YEAR($H47),MONTH($H47)+$G47*9,1),BP$3=DATE(YEAR($H47),MONTH($H47)+$G47*10,1)),$F47*тех!CD$10*тех!CD$6,)</f>
        <v>0</v>
      </c>
      <c r="BQ47" s="64">
        <f>IF(OR(BQ$3=DATE(YEAR($H47),MONTH($H47)+$G47,1),BQ$3=DATE(YEAR($H47),MONTH($H47)+$G47*2,1),BQ$3=DATE(YEAR($H47),MONTH($H47)+$G47*3,1),BQ$3=DATE(YEAR($H47),MONTH($H47)+$G47*4,1),BQ$3=DATE(YEAR($H47),MONTH($H47)+$G47*5,1),BQ$3=DATE(YEAR($H47),MONTH($H47)+$G47*6,1),BQ$3=DATE(YEAR($H47),MONTH($H47)+$G47*7,1),BQ$3=DATE(YEAR($H47),MONTH($H47)+$G47*8,1),BQ$3=DATE(YEAR($H47),MONTH($H47)+$G47*9,1),BQ$3=DATE(YEAR($H47),MONTH($H47)+$G47*10,1)),$F47*тех!CE$10*тех!CE$6,)</f>
        <v>0</v>
      </c>
    </row>
    <row r="48" spans="2:69">
      <c r="B48" s="3">
        <v>42</v>
      </c>
      <c r="C48" s="19" t="s">
        <v>1283</v>
      </c>
      <c r="D48" s="23">
        <v>1119.1170375000002</v>
      </c>
      <c r="E48" s="19"/>
      <c r="F48" s="76">
        <f t="shared" si="1"/>
        <v>0</v>
      </c>
      <c r="G48" s="19">
        <v>12</v>
      </c>
      <c r="H48" s="20">
        <f>Параметры!$C$11</f>
        <v>42370</v>
      </c>
      <c r="J48" s="76">
        <f>IF($H48=J$3,$F48,)*тех!X$6</f>
        <v>0</v>
      </c>
      <c r="K48" s="76">
        <f>IF($H48=K$3,$F48,)*тех!Y$6</f>
        <v>0</v>
      </c>
      <c r="L48" s="76">
        <f>IF($H48=L$3,$F48,)*тех!Z$6</f>
        <v>0</v>
      </c>
      <c r="M48" s="76">
        <f>IF($H48=M$3,$F48,)*тех!AA$6</f>
        <v>0</v>
      </c>
      <c r="N48" s="76">
        <f>IF($H48=N$3,$F48,)*тех!AB$6</f>
        <v>0</v>
      </c>
      <c r="O48" s="76">
        <f>IF($H48=O$3,$F48,)*тех!AC$6</f>
        <v>0</v>
      </c>
      <c r="P48" s="64">
        <f>IF(OR(P$3=DATE(YEAR($H48),MONTH($H48)+$G48,1),P$3=DATE(YEAR($H48),MONTH($H48)+$G48*2,1),P$3=DATE(YEAR($H48),MONTH($H48)+$G48*3,1),P$3=DATE(YEAR($H48),MONTH($H48)+$G48*4,1),P$3=DATE(YEAR($H48),MONTH($H48)+$G48*5,1),P$3=DATE(YEAR($H48),MONTH($H48)+$G48*6,1),P$3=DATE(YEAR($H48),MONTH($H48)+$G48*7,1),P$3=DATE(YEAR($H48),MONTH($H48)+$G48*8,1),P$3=DATE(YEAR($H48),MONTH($H48)+$G48*9,1),P$3=DATE(YEAR($H48),MONTH($H48)+$G48*10,1)),$F48*тех!AD$10*тех!AD$6,)</f>
        <v>0</v>
      </c>
      <c r="Q48" s="64">
        <f>IF(OR(Q$3=DATE(YEAR($H48),MONTH($H48)+$G48,1),Q$3=DATE(YEAR($H48),MONTH($H48)+$G48*2,1),Q$3=DATE(YEAR($H48),MONTH($H48)+$G48*3,1),Q$3=DATE(YEAR($H48),MONTH($H48)+$G48*4,1),Q$3=DATE(YEAR($H48),MONTH($H48)+$G48*5,1),Q$3=DATE(YEAR($H48),MONTH($H48)+$G48*6,1),Q$3=DATE(YEAR($H48),MONTH($H48)+$G48*7,1),Q$3=DATE(YEAR($H48),MONTH($H48)+$G48*8,1),Q$3=DATE(YEAR($H48),MONTH($H48)+$G48*9,1),Q$3=DATE(YEAR($H48),MONTH($H48)+$G48*10,1)),$F48*тех!AE$10*тех!AE$6,)</f>
        <v>0</v>
      </c>
      <c r="R48" s="64">
        <f>IF(OR(R$3=DATE(YEAR($H48),MONTH($H48)+$G48,1),R$3=DATE(YEAR($H48),MONTH($H48)+$G48*2,1),R$3=DATE(YEAR($H48),MONTH($H48)+$G48*3,1),R$3=DATE(YEAR($H48),MONTH($H48)+$G48*4,1),R$3=DATE(YEAR($H48),MONTH($H48)+$G48*5,1),R$3=DATE(YEAR($H48),MONTH($H48)+$G48*6,1),R$3=DATE(YEAR($H48),MONTH($H48)+$G48*7,1),R$3=DATE(YEAR($H48),MONTH($H48)+$G48*8,1),R$3=DATE(YEAR($H48),MONTH($H48)+$G48*9,1),R$3=DATE(YEAR($H48),MONTH($H48)+$G48*10,1)),$F48*тех!AF$10*тех!AF$6,)</f>
        <v>0</v>
      </c>
      <c r="S48" s="64">
        <f>IF(OR(S$3=DATE(YEAR($H48),MONTH($H48)+$G48,1),S$3=DATE(YEAR($H48),MONTH($H48)+$G48*2,1),S$3=DATE(YEAR($H48),MONTH($H48)+$G48*3,1),S$3=DATE(YEAR($H48),MONTH($H48)+$G48*4,1),S$3=DATE(YEAR($H48),MONTH($H48)+$G48*5,1),S$3=DATE(YEAR($H48),MONTH($H48)+$G48*6,1),S$3=DATE(YEAR($H48),MONTH($H48)+$G48*7,1),S$3=DATE(YEAR($H48),MONTH($H48)+$G48*8,1),S$3=DATE(YEAR($H48),MONTH($H48)+$G48*9,1),S$3=DATE(YEAR($H48),MONTH($H48)+$G48*10,1)),$F48*тех!AG$10*тех!AG$6,)</f>
        <v>0</v>
      </c>
      <c r="T48" s="64">
        <f>IF(OR(T$3=DATE(YEAR($H48),MONTH($H48)+$G48,1),T$3=DATE(YEAR($H48),MONTH($H48)+$G48*2,1),T$3=DATE(YEAR($H48),MONTH($H48)+$G48*3,1),T$3=DATE(YEAR($H48),MONTH($H48)+$G48*4,1),T$3=DATE(YEAR($H48),MONTH($H48)+$G48*5,1),T$3=DATE(YEAR($H48),MONTH($H48)+$G48*6,1),T$3=DATE(YEAR($H48),MONTH($H48)+$G48*7,1),T$3=DATE(YEAR($H48),MONTH($H48)+$G48*8,1),T$3=DATE(YEAR($H48),MONTH($H48)+$G48*9,1),T$3=DATE(YEAR($H48),MONTH($H48)+$G48*10,1)),$F48*тех!AH$10*тех!AH$6,)</f>
        <v>0</v>
      </c>
      <c r="U48" s="64">
        <f>IF(OR(U$3=DATE(YEAR($H48),MONTH($H48)+$G48,1),U$3=DATE(YEAR($H48),MONTH($H48)+$G48*2,1),U$3=DATE(YEAR($H48),MONTH($H48)+$G48*3,1),U$3=DATE(YEAR($H48),MONTH($H48)+$G48*4,1),U$3=DATE(YEAR($H48),MONTH($H48)+$G48*5,1),U$3=DATE(YEAR($H48),MONTH($H48)+$G48*6,1),U$3=DATE(YEAR($H48),MONTH($H48)+$G48*7,1),U$3=DATE(YEAR($H48),MONTH($H48)+$G48*8,1),U$3=DATE(YEAR($H48),MONTH($H48)+$G48*9,1),U$3=DATE(YEAR($H48),MONTH($H48)+$G48*10,1)),$F48*тех!AI$10*тех!AI$6,)</f>
        <v>0</v>
      </c>
      <c r="V48" s="64">
        <f>IF(OR(V$3=DATE(YEAR($H48),MONTH($H48)+$G48,1),V$3=DATE(YEAR($H48),MONTH($H48)+$G48*2,1),V$3=DATE(YEAR($H48),MONTH($H48)+$G48*3,1),V$3=DATE(YEAR($H48),MONTH($H48)+$G48*4,1),V$3=DATE(YEAR($H48),MONTH($H48)+$G48*5,1),V$3=DATE(YEAR($H48),MONTH($H48)+$G48*6,1),V$3=DATE(YEAR($H48),MONTH($H48)+$G48*7,1),V$3=DATE(YEAR($H48),MONTH($H48)+$G48*8,1),V$3=DATE(YEAR($H48),MONTH($H48)+$G48*9,1),V$3=DATE(YEAR($H48),MONTH($H48)+$G48*10,1)),$F48*тех!AJ$10*тех!AJ$6,)</f>
        <v>0</v>
      </c>
      <c r="W48" s="64">
        <f>IF(OR(W$3=DATE(YEAR($H48),MONTH($H48)+$G48,1),W$3=DATE(YEAR($H48),MONTH($H48)+$G48*2,1),W$3=DATE(YEAR($H48),MONTH($H48)+$G48*3,1),W$3=DATE(YEAR($H48),MONTH($H48)+$G48*4,1),W$3=DATE(YEAR($H48),MONTH($H48)+$G48*5,1),W$3=DATE(YEAR($H48),MONTH($H48)+$G48*6,1),W$3=DATE(YEAR($H48),MONTH($H48)+$G48*7,1),W$3=DATE(YEAR($H48),MONTH($H48)+$G48*8,1),W$3=DATE(YEAR($H48),MONTH($H48)+$G48*9,1),W$3=DATE(YEAR($H48),MONTH($H48)+$G48*10,1)),$F48*тех!AK$10*тех!AK$6,)</f>
        <v>0</v>
      </c>
      <c r="X48" s="64">
        <f>IF(OR(X$3=DATE(YEAR($H48),MONTH($H48)+$G48,1),X$3=DATE(YEAR($H48),MONTH($H48)+$G48*2,1),X$3=DATE(YEAR($H48),MONTH($H48)+$G48*3,1),X$3=DATE(YEAR($H48),MONTH($H48)+$G48*4,1),X$3=DATE(YEAR($H48),MONTH($H48)+$G48*5,1),X$3=DATE(YEAR($H48),MONTH($H48)+$G48*6,1),X$3=DATE(YEAR($H48),MONTH($H48)+$G48*7,1),X$3=DATE(YEAR($H48),MONTH($H48)+$G48*8,1),X$3=DATE(YEAR($H48),MONTH($H48)+$G48*9,1),X$3=DATE(YEAR($H48),MONTH($H48)+$G48*10,1)),$F48*тех!AL$10*тех!AL$6,)</f>
        <v>0</v>
      </c>
      <c r="Y48" s="64">
        <f>IF(OR(Y$3=DATE(YEAR($H48),MONTH($H48)+$G48,1),Y$3=DATE(YEAR($H48),MONTH($H48)+$G48*2,1),Y$3=DATE(YEAR($H48),MONTH($H48)+$G48*3,1),Y$3=DATE(YEAR($H48),MONTH($H48)+$G48*4,1),Y$3=DATE(YEAR($H48),MONTH($H48)+$G48*5,1),Y$3=DATE(YEAR($H48),MONTH($H48)+$G48*6,1),Y$3=DATE(YEAR($H48),MONTH($H48)+$G48*7,1),Y$3=DATE(YEAR($H48),MONTH($H48)+$G48*8,1),Y$3=DATE(YEAR($H48),MONTH($H48)+$G48*9,1),Y$3=DATE(YEAR($H48),MONTH($H48)+$G48*10,1)),$F48*тех!AM$10*тех!AM$6,)</f>
        <v>0</v>
      </c>
      <c r="Z48" s="64">
        <f>IF(OR(Z$3=DATE(YEAR($H48),MONTH($H48)+$G48,1),Z$3=DATE(YEAR($H48),MONTH($H48)+$G48*2,1),Z$3=DATE(YEAR($H48),MONTH($H48)+$G48*3,1),Z$3=DATE(YEAR($H48),MONTH($H48)+$G48*4,1),Z$3=DATE(YEAR($H48),MONTH($H48)+$G48*5,1),Z$3=DATE(YEAR($H48),MONTH($H48)+$G48*6,1),Z$3=DATE(YEAR($H48),MONTH($H48)+$G48*7,1),Z$3=DATE(YEAR($H48),MONTH($H48)+$G48*8,1),Z$3=DATE(YEAR($H48),MONTH($H48)+$G48*9,1),Z$3=DATE(YEAR($H48),MONTH($H48)+$G48*10,1)),$F48*тех!AN$10*тех!AN$6,)</f>
        <v>0</v>
      </c>
      <c r="AA48" s="64">
        <f>IF(OR(AA$3=DATE(YEAR($H48),MONTH($H48)+$G48,1),AA$3=DATE(YEAR($H48),MONTH($H48)+$G48*2,1),AA$3=DATE(YEAR($H48),MONTH($H48)+$G48*3,1),AA$3=DATE(YEAR($H48),MONTH($H48)+$G48*4,1),AA$3=DATE(YEAR($H48),MONTH($H48)+$G48*5,1),AA$3=DATE(YEAR($H48),MONTH($H48)+$G48*6,1),AA$3=DATE(YEAR($H48),MONTH($H48)+$G48*7,1),AA$3=DATE(YEAR($H48),MONTH($H48)+$G48*8,1),AA$3=DATE(YEAR($H48),MONTH($H48)+$G48*9,1),AA$3=DATE(YEAR($H48),MONTH($H48)+$G48*10,1)),$F48*тех!AO$10*тех!AO$6,)</f>
        <v>0</v>
      </c>
      <c r="AB48" s="64">
        <f>IF(OR(AB$3=DATE(YEAR($H48),MONTH($H48)+$G48,1),AB$3=DATE(YEAR($H48),MONTH($H48)+$G48*2,1),AB$3=DATE(YEAR($H48),MONTH($H48)+$G48*3,1),AB$3=DATE(YEAR($H48),MONTH($H48)+$G48*4,1),AB$3=DATE(YEAR($H48),MONTH($H48)+$G48*5,1),AB$3=DATE(YEAR($H48),MONTH($H48)+$G48*6,1),AB$3=DATE(YEAR($H48),MONTH($H48)+$G48*7,1),AB$3=DATE(YEAR($H48),MONTH($H48)+$G48*8,1),AB$3=DATE(YEAR($H48),MONTH($H48)+$G48*9,1),AB$3=DATE(YEAR($H48),MONTH($H48)+$G48*10,1)),$F48*тех!AP$10*тех!AP$6,)</f>
        <v>0</v>
      </c>
      <c r="AC48" s="64">
        <f>IF(OR(AC$3=DATE(YEAR($H48),MONTH($H48)+$G48,1),AC$3=DATE(YEAR($H48),MONTH($H48)+$G48*2,1),AC$3=DATE(YEAR($H48),MONTH($H48)+$G48*3,1),AC$3=DATE(YEAR($H48),MONTH($H48)+$G48*4,1),AC$3=DATE(YEAR($H48),MONTH($H48)+$G48*5,1),AC$3=DATE(YEAR($H48),MONTH($H48)+$G48*6,1),AC$3=DATE(YEAR($H48),MONTH($H48)+$G48*7,1),AC$3=DATE(YEAR($H48),MONTH($H48)+$G48*8,1),AC$3=DATE(YEAR($H48),MONTH($H48)+$G48*9,1),AC$3=DATE(YEAR($H48),MONTH($H48)+$G48*10,1)),$F48*тех!AQ$10*тех!AQ$6,)</f>
        <v>0</v>
      </c>
      <c r="AD48" s="64">
        <f>IF(OR(AD$3=DATE(YEAR($H48),MONTH($H48)+$G48,1),AD$3=DATE(YEAR($H48),MONTH($H48)+$G48*2,1),AD$3=DATE(YEAR($H48),MONTH($H48)+$G48*3,1),AD$3=DATE(YEAR($H48),MONTH($H48)+$G48*4,1),AD$3=DATE(YEAR($H48),MONTH($H48)+$G48*5,1),AD$3=DATE(YEAR($H48),MONTH($H48)+$G48*6,1),AD$3=DATE(YEAR($H48),MONTH($H48)+$G48*7,1),AD$3=DATE(YEAR($H48),MONTH($H48)+$G48*8,1),AD$3=DATE(YEAR($H48),MONTH($H48)+$G48*9,1),AD$3=DATE(YEAR($H48),MONTH($H48)+$G48*10,1)),$F48*тех!AR$10*тех!AR$6,)</f>
        <v>0</v>
      </c>
      <c r="AE48" s="64">
        <f>IF(OR(AE$3=DATE(YEAR($H48),MONTH($H48)+$G48,1),AE$3=DATE(YEAR($H48),MONTH($H48)+$G48*2,1),AE$3=DATE(YEAR($H48),MONTH($H48)+$G48*3,1),AE$3=DATE(YEAR($H48),MONTH($H48)+$G48*4,1),AE$3=DATE(YEAR($H48),MONTH($H48)+$G48*5,1),AE$3=DATE(YEAR($H48),MONTH($H48)+$G48*6,1),AE$3=DATE(YEAR($H48),MONTH($H48)+$G48*7,1),AE$3=DATE(YEAR($H48),MONTH($H48)+$G48*8,1),AE$3=DATE(YEAR($H48),MONTH($H48)+$G48*9,1),AE$3=DATE(YEAR($H48),MONTH($H48)+$G48*10,1)),$F48*тех!AS$10*тех!AS$6,)</f>
        <v>0</v>
      </c>
      <c r="AF48" s="64">
        <f>IF(OR(AF$3=DATE(YEAR($H48),MONTH($H48)+$G48,1),AF$3=DATE(YEAR($H48),MONTH($H48)+$G48*2,1),AF$3=DATE(YEAR($H48),MONTH($H48)+$G48*3,1),AF$3=DATE(YEAR($H48),MONTH($H48)+$G48*4,1),AF$3=DATE(YEAR($H48),MONTH($H48)+$G48*5,1),AF$3=DATE(YEAR($H48),MONTH($H48)+$G48*6,1),AF$3=DATE(YEAR($H48),MONTH($H48)+$G48*7,1),AF$3=DATE(YEAR($H48),MONTH($H48)+$G48*8,1),AF$3=DATE(YEAR($H48),MONTH($H48)+$G48*9,1),AF$3=DATE(YEAR($H48),MONTH($H48)+$G48*10,1)),$F48*тех!AT$10*тех!AT$6,)</f>
        <v>0</v>
      </c>
      <c r="AG48" s="64">
        <f>IF(OR(AG$3=DATE(YEAR($H48),MONTH($H48)+$G48,1),AG$3=DATE(YEAR($H48),MONTH($H48)+$G48*2,1),AG$3=DATE(YEAR($H48),MONTH($H48)+$G48*3,1),AG$3=DATE(YEAR($H48),MONTH($H48)+$G48*4,1),AG$3=DATE(YEAR($H48),MONTH($H48)+$G48*5,1),AG$3=DATE(YEAR($H48),MONTH($H48)+$G48*6,1),AG$3=DATE(YEAR($H48),MONTH($H48)+$G48*7,1),AG$3=DATE(YEAR($H48),MONTH($H48)+$G48*8,1),AG$3=DATE(YEAR($H48),MONTH($H48)+$G48*9,1),AG$3=DATE(YEAR($H48),MONTH($H48)+$G48*10,1)),$F48*тех!AU$10*тех!AU$6,)</f>
        <v>0</v>
      </c>
      <c r="AH48" s="64">
        <f>IF(OR(AH$3=DATE(YEAR($H48),MONTH($H48)+$G48,1),AH$3=DATE(YEAR($H48),MONTH($H48)+$G48*2,1),AH$3=DATE(YEAR($H48),MONTH($H48)+$G48*3,1),AH$3=DATE(YEAR($H48),MONTH($H48)+$G48*4,1),AH$3=DATE(YEAR($H48),MONTH($H48)+$G48*5,1),AH$3=DATE(YEAR($H48),MONTH($H48)+$G48*6,1),AH$3=DATE(YEAR($H48),MONTH($H48)+$G48*7,1),AH$3=DATE(YEAR($H48),MONTH($H48)+$G48*8,1),AH$3=DATE(YEAR($H48),MONTH($H48)+$G48*9,1),AH$3=DATE(YEAR($H48),MONTH($H48)+$G48*10,1)),$F48*тех!AV$10*тех!AV$6,)</f>
        <v>0</v>
      </c>
      <c r="AI48" s="64">
        <f>IF(OR(AI$3=DATE(YEAR($H48),MONTH($H48)+$G48,1),AI$3=DATE(YEAR($H48),MONTH($H48)+$G48*2,1),AI$3=DATE(YEAR($H48),MONTH($H48)+$G48*3,1),AI$3=DATE(YEAR($H48),MONTH($H48)+$G48*4,1),AI$3=DATE(YEAR($H48),MONTH($H48)+$G48*5,1),AI$3=DATE(YEAR($H48),MONTH($H48)+$G48*6,1),AI$3=DATE(YEAR($H48),MONTH($H48)+$G48*7,1),AI$3=DATE(YEAR($H48),MONTH($H48)+$G48*8,1),AI$3=DATE(YEAR($H48),MONTH($H48)+$G48*9,1),AI$3=DATE(YEAR($H48),MONTH($H48)+$G48*10,1)),$F48*тех!AW$10*тех!AW$6,)</f>
        <v>0</v>
      </c>
      <c r="AJ48" s="64">
        <f>IF(OR(AJ$3=DATE(YEAR($H48),MONTH($H48)+$G48,1),AJ$3=DATE(YEAR($H48),MONTH($H48)+$G48*2,1),AJ$3=DATE(YEAR($H48),MONTH($H48)+$G48*3,1),AJ$3=DATE(YEAR($H48),MONTH($H48)+$G48*4,1),AJ$3=DATE(YEAR($H48),MONTH($H48)+$G48*5,1),AJ$3=DATE(YEAR($H48),MONTH($H48)+$G48*6,1),AJ$3=DATE(YEAR($H48),MONTH($H48)+$G48*7,1),AJ$3=DATE(YEAR($H48),MONTH($H48)+$G48*8,1),AJ$3=DATE(YEAR($H48),MONTH($H48)+$G48*9,1),AJ$3=DATE(YEAR($H48),MONTH($H48)+$G48*10,1)),$F48*тех!AX$10*тех!AX$6,)</f>
        <v>0</v>
      </c>
      <c r="AK48" s="64">
        <f>IF(OR(AK$3=DATE(YEAR($H48),MONTH($H48)+$G48,1),AK$3=DATE(YEAR($H48),MONTH($H48)+$G48*2,1),AK$3=DATE(YEAR($H48),MONTH($H48)+$G48*3,1),AK$3=DATE(YEAR($H48),MONTH($H48)+$G48*4,1),AK$3=DATE(YEAR($H48),MONTH($H48)+$G48*5,1),AK$3=DATE(YEAR($H48),MONTH($H48)+$G48*6,1),AK$3=DATE(YEAR($H48),MONTH($H48)+$G48*7,1),AK$3=DATE(YEAR($H48),MONTH($H48)+$G48*8,1),AK$3=DATE(YEAR($H48),MONTH($H48)+$G48*9,1),AK$3=DATE(YEAR($H48),MONTH($H48)+$G48*10,1)),$F48*тех!AY$10*тех!AY$6,)</f>
        <v>0</v>
      </c>
      <c r="AL48" s="64">
        <f>IF(OR(AL$3=DATE(YEAR($H48),MONTH($H48)+$G48,1),AL$3=DATE(YEAR($H48),MONTH($H48)+$G48*2,1),AL$3=DATE(YEAR($H48),MONTH($H48)+$G48*3,1),AL$3=DATE(YEAR($H48),MONTH($H48)+$G48*4,1),AL$3=DATE(YEAR($H48),MONTH($H48)+$G48*5,1),AL$3=DATE(YEAR($H48),MONTH($H48)+$G48*6,1),AL$3=DATE(YEAR($H48),MONTH($H48)+$G48*7,1),AL$3=DATE(YEAR($H48),MONTH($H48)+$G48*8,1),AL$3=DATE(YEAR($H48),MONTH($H48)+$G48*9,1),AL$3=DATE(YEAR($H48),MONTH($H48)+$G48*10,1)),$F48*тех!AZ$10*тех!AZ$6,)</f>
        <v>0</v>
      </c>
      <c r="AM48" s="64">
        <f>IF(OR(AM$3=DATE(YEAR($H48),MONTH($H48)+$G48,1),AM$3=DATE(YEAR($H48),MONTH($H48)+$G48*2,1),AM$3=DATE(YEAR($H48),MONTH($H48)+$G48*3,1),AM$3=DATE(YEAR($H48),MONTH($H48)+$G48*4,1),AM$3=DATE(YEAR($H48),MONTH($H48)+$G48*5,1),AM$3=DATE(YEAR($H48),MONTH($H48)+$G48*6,1),AM$3=DATE(YEAR($H48),MONTH($H48)+$G48*7,1),AM$3=DATE(YEAR($H48),MONTH($H48)+$G48*8,1),AM$3=DATE(YEAR($H48),MONTH($H48)+$G48*9,1),AM$3=DATE(YEAR($H48),MONTH($H48)+$G48*10,1)),$F48*тех!BA$10*тех!BA$6,)</f>
        <v>0</v>
      </c>
      <c r="AN48" s="64">
        <f>IF(OR(AN$3=DATE(YEAR($H48),MONTH($H48)+$G48,1),AN$3=DATE(YEAR($H48),MONTH($H48)+$G48*2,1),AN$3=DATE(YEAR($H48),MONTH($H48)+$G48*3,1),AN$3=DATE(YEAR($H48),MONTH($H48)+$G48*4,1),AN$3=DATE(YEAR($H48),MONTH($H48)+$G48*5,1),AN$3=DATE(YEAR($H48),MONTH($H48)+$G48*6,1),AN$3=DATE(YEAR($H48),MONTH($H48)+$G48*7,1),AN$3=DATE(YEAR($H48),MONTH($H48)+$G48*8,1),AN$3=DATE(YEAR($H48),MONTH($H48)+$G48*9,1),AN$3=DATE(YEAR($H48),MONTH($H48)+$G48*10,1)),$F48*тех!BB$10*тех!BB$6,)</f>
        <v>0</v>
      </c>
      <c r="AO48" s="64">
        <f>IF(OR(AO$3=DATE(YEAR($H48),MONTH($H48)+$G48,1),AO$3=DATE(YEAR($H48),MONTH($H48)+$G48*2,1),AO$3=DATE(YEAR($H48),MONTH($H48)+$G48*3,1),AO$3=DATE(YEAR($H48),MONTH($H48)+$G48*4,1),AO$3=DATE(YEAR($H48),MONTH($H48)+$G48*5,1),AO$3=DATE(YEAR($H48),MONTH($H48)+$G48*6,1),AO$3=DATE(YEAR($H48),MONTH($H48)+$G48*7,1),AO$3=DATE(YEAR($H48),MONTH($H48)+$G48*8,1),AO$3=DATE(YEAR($H48),MONTH($H48)+$G48*9,1),AO$3=DATE(YEAR($H48),MONTH($H48)+$G48*10,1)),$F48*тех!BC$10*тех!BC$6,)</f>
        <v>0</v>
      </c>
      <c r="AP48" s="64">
        <f>IF(OR(AP$3=DATE(YEAR($H48),MONTH($H48)+$G48,1),AP$3=DATE(YEAR($H48),MONTH($H48)+$G48*2,1),AP$3=DATE(YEAR($H48),MONTH($H48)+$G48*3,1),AP$3=DATE(YEAR($H48),MONTH($H48)+$G48*4,1),AP$3=DATE(YEAR($H48),MONTH($H48)+$G48*5,1),AP$3=DATE(YEAR($H48),MONTH($H48)+$G48*6,1),AP$3=DATE(YEAR($H48),MONTH($H48)+$G48*7,1),AP$3=DATE(YEAR($H48),MONTH($H48)+$G48*8,1),AP$3=DATE(YEAR($H48),MONTH($H48)+$G48*9,1),AP$3=DATE(YEAR($H48),MONTH($H48)+$G48*10,1)),$F48*тех!BD$10*тех!BD$6,)</f>
        <v>0</v>
      </c>
      <c r="AQ48" s="64">
        <f>IF(OR(AQ$3=DATE(YEAR($H48),MONTH($H48)+$G48,1),AQ$3=DATE(YEAR($H48),MONTH($H48)+$G48*2,1),AQ$3=DATE(YEAR($H48),MONTH($H48)+$G48*3,1),AQ$3=DATE(YEAR($H48),MONTH($H48)+$G48*4,1),AQ$3=DATE(YEAR($H48),MONTH($H48)+$G48*5,1),AQ$3=DATE(YEAR($H48),MONTH($H48)+$G48*6,1),AQ$3=DATE(YEAR($H48),MONTH($H48)+$G48*7,1),AQ$3=DATE(YEAR($H48),MONTH($H48)+$G48*8,1),AQ$3=DATE(YEAR($H48),MONTH($H48)+$G48*9,1),AQ$3=DATE(YEAR($H48),MONTH($H48)+$G48*10,1)),$F48*тех!BE$10*тех!BE$6,)</f>
        <v>0</v>
      </c>
      <c r="AR48" s="64">
        <f>IF(OR(AR$3=DATE(YEAR($H48),MONTH($H48)+$G48,1),AR$3=DATE(YEAR($H48),MONTH($H48)+$G48*2,1),AR$3=DATE(YEAR($H48),MONTH($H48)+$G48*3,1),AR$3=DATE(YEAR($H48),MONTH($H48)+$G48*4,1),AR$3=DATE(YEAR($H48),MONTH($H48)+$G48*5,1),AR$3=DATE(YEAR($H48),MONTH($H48)+$G48*6,1),AR$3=DATE(YEAR($H48),MONTH($H48)+$G48*7,1),AR$3=DATE(YEAR($H48),MONTH($H48)+$G48*8,1),AR$3=DATE(YEAR($H48),MONTH($H48)+$G48*9,1),AR$3=DATE(YEAR($H48),MONTH($H48)+$G48*10,1)),$F48*тех!BF$10*тех!BF$6,)</f>
        <v>0</v>
      </c>
      <c r="AS48" s="64">
        <f>IF(OR(AS$3=DATE(YEAR($H48),MONTH($H48)+$G48,1),AS$3=DATE(YEAR($H48),MONTH($H48)+$G48*2,1),AS$3=DATE(YEAR($H48),MONTH($H48)+$G48*3,1),AS$3=DATE(YEAR($H48),MONTH($H48)+$G48*4,1),AS$3=DATE(YEAR($H48),MONTH($H48)+$G48*5,1),AS$3=DATE(YEAR($H48),MONTH($H48)+$G48*6,1),AS$3=DATE(YEAR($H48),MONTH($H48)+$G48*7,1),AS$3=DATE(YEAR($H48),MONTH($H48)+$G48*8,1),AS$3=DATE(YEAR($H48),MONTH($H48)+$G48*9,1),AS$3=DATE(YEAR($H48),MONTH($H48)+$G48*10,1)),$F48*тех!BG$10*тех!BG$6,)</f>
        <v>0</v>
      </c>
      <c r="AT48" s="64">
        <f>IF(OR(AT$3=DATE(YEAR($H48),MONTH($H48)+$G48,1),AT$3=DATE(YEAR($H48),MONTH($H48)+$G48*2,1),AT$3=DATE(YEAR($H48),MONTH($H48)+$G48*3,1),AT$3=DATE(YEAR($H48),MONTH($H48)+$G48*4,1),AT$3=DATE(YEAR($H48),MONTH($H48)+$G48*5,1),AT$3=DATE(YEAR($H48),MONTH($H48)+$G48*6,1),AT$3=DATE(YEAR($H48),MONTH($H48)+$G48*7,1),AT$3=DATE(YEAR($H48),MONTH($H48)+$G48*8,1),AT$3=DATE(YEAR($H48),MONTH($H48)+$G48*9,1),AT$3=DATE(YEAR($H48),MONTH($H48)+$G48*10,1)),$F48*тех!BH$10*тех!BH$6,)</f>
        <v>0</v>
      </c>
      <c r="AU48" s="64">
        <f>IF(OR(AU$3=DATE(YEAR($H48),MONTH($H48)+$G48,1),AU$3=DATE(YEAR($H48),MONTH($H48)+$G48*2,1),AU$3=DATE(YEAR($H48),MONTH($H48)+$G48*3,1),AU$3=DATE(YEAR($H48),MONTH($H48)+$G48*4,1),AU$3=DATE(YEAR($H48),MONTH($H48)+$G48*5,1),AU$3=DATE(YEAR($H48),MONTH($H48)+$G48*6,1),AU$3=DATE(YEAR($H48),MONTH($H48)+$G48*7,1),AU$3=DATE(YEAR($H48),MONTH($H48)+$G48*8,1),AU$3=DATE(YEAR($H48),MONTH($H48)+$G48*9,1),AU$3=DATE(YEAR($H48),MONTH($H48)+$G48*10,1)),$F48*тех!BI$10*тех!BI$6,)</f>
        <v>0</v>
      </c>
      <c r="AV48" s="64">
        <f>IF(OR(AV$3=DATE(YEAR($H48),MONTH($H48)+$G48,1),AV$3=DATE(YEAR($H48),MONTH($H48)+$G48*2,1),AV$3=DATE(YEAR($H48),MONTH($H48)+$G48*3,1),AV$3=DATE(YEAR($H48),MONTH($H48)+$G48*4,1),AV$3=DATE(YEAR($H48),MONTH($H48)+$G48*5,1),AV$3=DATE(YEAR($H48),MONTH($H48)+$G48*6,1),AV$3=DATE(YEAR($H48),MONTH($H48)+$G48*7,1),AV$3=DATE(YEAR($H48),MONTH($H48)+$G48*8,1),AV$3=DATE(YEAR($H48),MONTH($H48)+$G48*9,1),AV$3=DATE(YEAR($H48),MONTH($H48)+$G48*10,1)),$F48*тех!BJ$10*тех!BJ$6,)</f>
        <v>0</v>
      </c>
      <c r="AW48" s="64">
        <f>IF(OR(AW$3=DATE(YEAR($H48),MONTH($H48)+$G48,1),AW$3=DATE(YEAR($H48),MONTH($H48)+$G48*2,1),AW$3=DATE(YEAR($H48),MONTH($H48)+$G48*3,1),AW$3=DATE(YEAR($H48),MONTH($H48)+$G48*4,1),AW$3=DATE(YEAR($H48),MONTH($H48)+$G48*5,1),AW$3=DATE(YEAR($H48),MONTH($H48)+$G48*6,1),AW$3=DATE(YEAR($H48),MONTH($H48)+$G48*7,1),AW$3=DATE(YEAR($H48),MONTH($H48)+$G48*8,1),AW$3=DATE(YEAR($H48),MONTH($H48)+$G48*9,1),AW$3=DATE(YEAR($H48),MONTH($H48)+$G48*10,1)),$F48*тех!BK$10*тех!BK$6,)</f>
        <v>0</v>
      </c>
      <c r="AX48" s="64">
        <f>IF(OR(AX$3=DATE(YEAR($H48),MONTH($H48)+$G48,1),AX$3=DATE(YEAR($H48),MONTH($H48)+$G48*2,1),AX$3=DATE(YEAR($H48),MONTH($H48)+$G48*3,1),AX$3=DATE(YEAR($H48),MONTH($H48)+$G48*4,1),AX$3=DATE(YEAR($H48),MONTH($H48)+$G48*5,1),AX$3=DATE(YEAR($H48),MONTH($H48)+$G48*6,1),AX$3=DATE(YEAR($H48),MONTH($H48)+$G48*7,1),AX$3=DATE(YEAR($H48),MONTH($H48)+$G48*8,1),AX$3=DATE(YEAR($H48),MONTH($H48)+$G48*9,1),AX$3=DATE(YEAR($H48),MONTH($H48)+$G48*10,1)),$F48*тех!BL$10*тех!BL$6,)</f>
        <v>0</v>
      </c>
      <c r="AY48" s="64">
        <f>IF(OR(AY$3=DATE(YEAR($H48),MONTH($H48)+$G48,1),AY$3=DATE(YEAR($H48),MONTH($H48)+$G48*2,1),AY$3=DATE(YEAR($H48),MONTH($H48)+$G48*3,1),AY$3=DATE(YEAR($H48),MONTH($H48)+$G48*4,1),AY$3=DATE(YEAR($H48),MONTH($H48)+$G48*5,1),AY$3=DATE(YEAR($H48),MONTH($H48)+$G48*6,1),AY$3=DATE(YEAR($H48),MONTH($H48)+$G48*7,1),AY$3=DATE(YEAR($H48),MONTH($H48)+$G48*8,1),AY$3=DATE(YEAR($H48),MONTH($H48)+$G48*9,1),AY$3=DATE(YEAR($H48),MONTH($H48)+$G48*10,1)),$F48*тех!BM$10*тех!BM$6,)</f>
        <v>0</v>
      </c>
      <c r="AZ48" s="64">
        <f>IF(OR(AZ$3=DATE(YEAR($H48),MONTH($H48)+$G48,1),AZ$3=DATE(YEAR($H48),MONTH($H48)+$G48*2,1),AZ$3=DATE(YEAR($H48),MONTH($H48)+$G48*3,1),AZ$3=DATE(YEAR($H48),MONTH($H48)+$G48*4,1),AZ$3=DATE(YEAR($H48),MONTH($H48)+$G48*5,1),AZ$3=DATE(YEAR($H48),MONTH($H48)+$G48*6,1),AZ$3=DATE(YEAR($H48),MONTH($H48)+$G48*7,1),AZ$3=DATE(YEAR($H48),MONTH($H48)+$G48*8,1),AZ$3=DATE(YEAR($H48),MONTH($H48)+$G48*9,1),AZ$3=DATE(YEAR($H48),MONTH($H48)+$G48*10,1)),$F48*тех!BN$10*тех!BN$6,)</f>
        <v>0</v>
      </c>
      <c r="BA48" s="64">
        <f>IF(OR(BA$3=DATE(YEAR($H48),MONTH($H48)+$G48,1),BA$3=DATE(YEAR($H48),MONTH($H48)+$G48*2,1),BA$3=DATE(YEAR($H48),MONTH($H48)+$G48*3,1),BA$3=DATE(YEAR($H48),MONTH($H48)+$G48*4,1),BA$3=DATE(YEAR($H48),MONTH($H48)+$G48*5,1),BA$3=DATE(YEAR($H48),MONTH($H48)+$G48*6,1),BA$3=DATE(YEAR($H48),MONTH($H48)+$G48*7,1),BA$3=DATE(YEAR($H48),MONTH($H48)+$G48*8,1),BA$3=DATE(YEAR($H48),MONTH($H48)+$G48*9,1),BA$3=DATE(YEAR($H48),MONTH($H48)+$G48*10,1)),$F48*тех!BO$10*тех!BO$6,)</f>
        <v>0</v>
      </c>
      <c r="BB48" s="64">
        <f>IF(OR(BB$3=DATE(YEAR($H48),MONTH($H48)+$G48,1),BB$3=DATE(YEAR($H48),MONTH($H48)+$G48*2,1),BB$3=DATE(YEAR($H48),MONTH($H48)+$G48*3,1),BB$3=DATE(YEAR($H48),MONTH($H48)+$G48*4,1),BB$3=DATE(YEAR($H48),MONTH($H48)+$G48*5,1),BB$3=DATE(YEAR($H48),MONTH($H48)+$G48*6,1),BB$3=DATE(YEAR($H48),MONTH($H48)+$G48*7,1),BB$3=DATE(YEAR($H48),MONTH($H48)+$G48*8,1),BB$3=DATE(YEAR($H48),MONTH($H48)+$G48*9,1),BB$3=DATE(YEAR($H48),MONTH($H48)+$G48*10,1)),$F48*тех!BP$10*тех!BP$6,)</f>
        <v>0</v>
      </c>
      <c r="BC48" s="64">
        <f>IF(OR(BC$3=DATE(YEAR($H48),MONTH($H48)+$G48,1),BC$3=DATE(YEAR($H48),MONTH($H48)+$G48*2,1),BC$3=DATE(YEAR($H48),MONTH($H48)+$G48*3,1),BC$3=DATE(YEAR($H48),MONTH($H48)+$G48*4,1),BC$3=DATE(YEAR($H48),MONTH($H48)+$G48*5,1),BC$3=DATE(YEAR($H48),MONTH($H48)+$G48*6,1),BC$3=DATE(YEAR($H48),MONTH($H48)+$G48*7,1),BC$3=DATE(YEAR($H48),MONTH($H48)+$G48*8,1),BC$3=DATE(YEAR($H48),MONTH($H48)+$G48*9,1),BC$3=DATE(YEAR($H48),MONTH($H48)+$G48*10,1)),$F48*тех!BQ$10*тех!BQ$6,)</f>
        <v>0</v>
      </c>
      <c r="BD48" s="64">
        <f>IF(OR(BD$3=DATE(YEAR($H48),MONTH($H48)+$G48,1),BD$3=DATE(YEAR($H48),MONTH($H48)+$G48*2,1),BD$3=DATE(YEAR($H48),MONTH($H48)+$G48*3,1),BD$3=DATE(YEAR($H48),MONTH($H48)+$G48*4,1),BD$3=DATE(YEAR($H48),MONTH($H48)+$G48*5,1),BD$3=DATE(YEAR($H48),MONTH($H48)+$G48*6,1),BD$3=DATE(YEAR($H48),MONTH($H48)+$G48*7,1),BD$3=DATE(YEAR($H48),MONTH($H48)+$G48*8,1),BD$3=DATE(YEAR($H48),MONTH($H48)+$G48*9,1),BD$3=DATE(YEAR($H48),MONTH($H48)+$G48*10,1)),$F48*тех!BR$10*тех!BR$6,)</f>
        <v>0</v>
      </c>
      <c r="BE48" s="64">
        <f>IF(OR(BE$3=DATE(YEAR($H48),MONTH($H48)+$G48,1),BE$3=DATE(YEAR($H48),MONTH($H48)+$G48*2,1),BE$3=DATE(YEAR($H48),MONTH($H48)+$G48*3,1),BE$3=DATE(YEAR($H48),MONTH($H48)+$G48*4,1),BE$3=DATE(YEAR($H48),MONTH($H48)+$G48*5,1),BE$3=DATE(YEAR($H48),MONTH($H48)+$G48*6,1),BE$3=DATE(YEAR($H48),MONTH($H48)+$G48*7,1),BE$3=DATE(YEAR($H48),MONTH($H48)+$G48*8,1),BE$3=DATE(YEAR($H48),MONTH($H48)+$G48*9,1),BE$3=DATE(YEAR($H48),MONTH($H48)+$G48*10,1)),$F48*тех!BS$10*тех!BS$6,)</f>
        <v>0</v>
      </c>
      <c r="BF48" s="64">
        <f>IF(OR(BF$3=DATE(YEAR($H48),MONTH($H48)+$G48,1),BF$3=DATE(YEAR($H48),MONTH($H48)+$G48*2,1),BF$3=DATE(YEAR($H48),MONTH($H48)+$G48*3,1),BF$3=DATE(YEAR($H48),MONTH($H48)+$G48*4,1),BF$3=DATE(YEAR($H48),MONTH($H48)+$G48*5,1),BF$3=DATE(YEAR($H48),MONTH($H48)+$G48*6,1),BF$3=DATE(YEAR($H48),MONTH($H48)+$G48*7,1),BF$3=DATE(YEAR($H48),MONTH($H48)+$G48*8,1),BF$3=DATE(YEAR($H48),MONTH($H48)+$G48*9,1),BF$3=DATE(YEAR($H48),MONTH($H48)+$G48*10,1)),$F48*тех!BT$10*тех!BT$6,)</f>
        <v>0</v>
      </c>
      <c r="BG48" s="64">
        <f>IF(OR(BG$3=DATE(YEAR($H48),MONTH($H48)+$G48,1),BG$3=DATE(YEAR($H48),MONTH($H48)+$G48*2,1),BG$3=DATE(YEAR($H48),MONTH($H48)+$G48*3,1),BG$3=DATE(YEAR($H48),MONTH($H48)+$G48*4,1),BG$3=DATE(YEAR($H48),MONTH($H48)+$G48*5,1),BG$3=DATE(YEAR($H48),MONTH($H48)+$G48*6,1),BG$3=DATE(YEAR($H48),MONTH($H48)+$G48*7,1),BG$3=DATE(YEAR($H48),MONTH($H48)+$G48*8,1),BG$3=DATE(YEAR($H48),MONTH($H48)+$G48*9,1),BG$3=DATE(YEAR($H48),MONTH($H48)+$G48*10,1)),$F48*тех!BU$10*тех!BU$6,)</f>
        <v>0</v>
      </c>
      <c r="BH48" s="64">
        <f>IF(OR(BH$3=DATE(YEAR($H48),MONTH($H48)+$G48,1),BH$3=DATE(YEAR($H48),MONTH($H48)+$G48*2,1),BH$3=DATE(YEAR($H48),MONTH($H48)+$G48*3,1),BH$3=DATE(YEAR($H48),MONTH($H48)+$G48*4,1),BH$3=DATE(YEAR($H48),MONTH($H48)+$G48*5,1),BH$3=DATE(YEAR($H48),MONTH($H48)+$G48*6,1),BH$3=DATE(YEAR($H48),MONTH($H48)+$G48*7,1),BH$3=DATE(YEAR($H48),MONTH($H48)+$G48*8,1),BH$3=DATE(YEAR($H48),MONTH($H48)+$G48*9,1),BH$3=DATE(YEAR($H48),MONTH($H48)+$G48*10,1)),$F48*тех!BV$10*тех!BV$6,)</f>
        <v>0</v>
      </c>
      <c r="BI48" s="64">
        <f>IF(OR(BI$3=DATE(YEAR($H48),MONTH($H48)+$G48,1),BI$3=DATE(YEAR($H48),MONTH($H48)+$G48*2,1),BI$3=DATE(YEAR($H48),MONTH($H48)+$G48*3,1),BI$3=DATE(YEAR($H48),MONTH($H48)+$G48*4,1),BI$3=DATE(YEAR($H48),MONTH($H48)+$G48*5,1),BI$3=DATE(YEAR($H48),MONTH($H48)+$G48*6,1),BI$3=DATE(YEAR($H48),MONTH($H48)+$G48*7,1),BI$3=DATE(YEAR($H48),MONTH($H48)+$G48*8,1),BI$3=DATE(YEAR($H48),MONTH($H48)+$G48*9,1),BI$3=DATE(YEAR($H48),MONTH($H48)+$G48*10,1)),$F48*тех!BW$10*тех!BW$6,)</f>
        <v>0</v>
      </c>
      <c r="BJ48" s="64">
        <f>IF(OR(BJ$3=DATE(YEAR($H48),MONTH($H48)+$G48,1),BJ$3=DATE(YEAR($H48),MONTH($H48)+$G48*2,1),BJ$3=DATE(YEAR($H48),MONTH($H48)+$G48*3,1),BJ$3=DATE(YEAR($H48),MONTH($H48)+$G48*4,1),BJ$3=DATE(YEAR($H48),MONTH($H48)+$G48*5,1),BJ$3=DATE(YEAR($H48),MONTH($H48)+$G48*6,1),BJ$3=DATE(YEAR($H48),MONTH($H48)+$G48*7,1),BJ$3=DATE(YEAR($H48),MONTH($H48)+$G48*8,1),BJ$3=DATE(YEAR($H48),MONTH($H48)+$G48*9,1),BJ$3=DATE(YEAR($H48),MONTH($H48)+$G48*10,1)),$F48*тех!BX$10*тех!BX$6,)</f>
        <v>0</v>
      </c>
      <c r="BK48" s="64">
        <f>IF(OR(BK$3=DATE(YEAR($H48),MONTH($H48)+$G48,1),BK$3=DATE(YEAR($H48),MONTH($H48)+$G48*2,1),BK$3=DATE(YEAR($H48),MONTH($H48)+$G48*3,1),BK$3=DATE(YEAR($H48),MONTH($H48)+$G48*4,1),BK$3=DATE(YEAR($H48),MONTH($H48)+$G48*5,1),BK$3=DATE(YEAR($H48),MONTH($H48)+$G48*6,1),BK$3=DATE(YEAR($H48),MONTH($H48)+$G48*7,1),BK$3=DATE(YEAR($H48),MONTH($H48)+$G48*8,1),BK$3=DATE(YEAR($H48),MONTH($H48)+$G48*9,1),BK$3=DATE(YEAR($H48),MONTH($H48)+$G48*10,1)),$F48*тех!BY$10*тех!BY$6,)</f>
        <v>0</v>
      </c>
      <c r="BL48" s="64">
        <f>IF(OR(BL$3=DATE(YEAR($H48),MONTH($H48)+$G48,1),BL$3=DATE(YEAR($H48),MONTH($H48)+$G48*2,1),BL$3=DATE(YEAR($H48),MONTH($H48)+$G48*3,1),BL$3=DATE(YEAR($H48),MONTH($H48)+$G48*4,1),BL$3=DATE(YEAR($H48),MONTH($H48)+$G48*5,1),BL$3=DATE(YEAR($H48),MONTH($H48)+$G48*6,1),BL$3=DATE(YEAR($H48),MONTH($H48)+$G48*7,1),BL$3=DATE(YEAR($H48),MONTH($H48)+$G48*8,1),BL$3=DATE(YEAR($H48),MONTH($H48)+$G48*9,1),BL$3=DATE(YEAR($H48),MONTH($H48)+$G48*10,1)),$F48*тех!BZ$10*тех!BZ$6,)</f>
        <v>0</v>
      </c>
      <c r="BM48" s="64">
        <f>IF(OR(BM$3=DATE(YEAR($H48),MONTH($H48)+$G48,1),BM$3=DATE(YEAR($H48),MONTH($H48)+$G48*2,1),BM$3=DATE(YEAR($H48),MONTH($H48)+$G48*3,1),BM$3=DATE(YEAR($H48),MONTH($H48)+$G48*4,1),BM$3=DATE(YEAR($H48),MONTH($H48)+$G48*5,1),BM$3=DATE(YEAR($H48),MONTH($H48)+$G48*6,1),BM$3=DATE(YEAR($H48),MONTH($H48)+$G48*7,1),BM$3=DATE(YEAR($H48),MONTH($H48)+$G48*8,1),BM$3=DATE(YEAR($H48),MONTH($H48)+$G48*9,1),BM$3=DATE(YEAR($H48),MONTH($H48)+$G48*10,1)),$F48*тех!CA$10*тех!CA$6,)</f>
        <v>0</v>
      </c>
      <c r="BN48" s="64">
        <f>IF(OR(BN$3=DATE(YEAR($H48),MONTH($H48)+$G48,1),BN$3=DATE(YEAR($H48),MONTH($H48)+$G48*2,1),BN$3=DATE(YEAR($H48),MONTH($H48)+$G48*3,1),BN$3=DATE(YEAR($H48),MONTH($H48)+$G48*4,1),BN$3=DATE(YEAR($H48),MONTH($H48)+$G48*5,1),BN$3=DATE(YEAR($H48),MONTH($H48)+$G48*6,1),BN$3=DATE(YEAR($H48),MONTH($H48)+$G48*7,1),BN$3=DATE(YEAR($H48),MONTH($H48)+$G48*8,1),BN$3=DATE(YEAR($H48),MONTH($H48)+$G48*9,1),BN$3=DATE(YEAR($H48),MONTH($H48)+$G48*10,1)),$F48*тех!CB$10*тех!CB$6,)</f>
        <v>0</v>
      </c>
      <c r="BO48" s="64">
        <f>IF(OR(BO$3=DATE(YEAR($H48),MONTH($H48)+$G48,1),BO$3=DATE(YEAR($H48),MONTH($H48)+$G48*2,1),BO$3=DATE(YEAR($H48),MONTH($H48)+$G48*3,1),BO$3=DATE(YEAR($H48),MONTH($H48)+$G48*4,1),BO$3=DATE(YEAR($H48),MONTH($H48)+$G48*5,1),BO$3=DATE(YEAR($H48),MONTH($H48)+$G48*6,1),BO$3=DATE(YEAR($H48),MONTH($H48)+$G48*7,1),BO$3=DATE(YEAR($H48),MONTH($H48)+$G48*8,1),BO$3=DATE(YEAR($H48),MONTH($H48)+$G48*9,1),BO$3=DATE(YEAR($H48),MONTH($H48)+$G48*10,1)),$F48*тех!CC$10*тех!CC$6,)</f>
        <v>0</v>
      </c>
      <c r="BP48" s="64">
        <f>IF(OR(BP$3=DATE(YEAR($H48),MONTH($H48)+$G48,1),BP$3=DATE(YEAR($H48),MONTH($H48)+$G48*2,1),BP$3=DATE(YEAR($H48),MONTH($H48)+$G48*3,1),BP$3=DATE(YEAR($H48),MONTH($H48)+$G48*4,1),BP$3=DATE(YEAR($H48),MONTH($H48)+$G48*5,1),BP$3=DATE(YEAR($H48),MONTH($H48)+$G48*6,1),BP$3=DATE(YEAR($H48),MONTH($H48)+$G48*7,1),BP$3=DATE(YEAR($H48),MONTH($H48)+$G48*8,1),BP$3=DATE(YEAR($H48),MONTH($H48)+$G48*9,1),BP$3=DATE(YEAR($H48),MONTH($H48)+$G48*10,1)),$F48*тех!CD$10*тех!CD$6,)</f>
        <v>0</v>
      </c>
      <c r="BQ48" s="64">
        <f>IF(OR(BQ$3=DATE(YEAR($H48),MONTH($H48)+$G48,1),BQ$3=DATE(YEAR($H48),MONTH($H48)+$G48*2,1),BQ$3=DATE(YEAR($H48),MONTH($H48)+$G48*3,1),BQ$3=DATE(YEAR($H48),MONTH($H48)+$G48*4,1),BQ$3=DATE(YEAR($H48),MONTH($H48)+$G48*5,1),BQ$3=DATE(YEAR($H48),MONTH($H48)+$G48*6,1),BQ$3=DATE(YEAR($H48),MONTH($H48)+$G48*7,1),BQ$3=DATE(YEAR($H48),MONTH($H48)+$G48*8,1),BQ$3=DATE(YEAR($H48),MONTH($H48)+$G48*9,1),BQ$3=DATE(YEAR($H48),MONTH($H48)+$G48*10,1)),$F48*тех!CE$10*тех!CE$6,)</f>
        <v>0</v>
      </c>
    </row>
    <row r="49" spans="2:69">
      <c r="B49" s="3">
        <v>43</v>
      </c>
      <c r="C49" s="19" t="s">
        <v>1284</v>
      </c>
      <c r="D49" s="23">
        <v>1032.6667439550001</v>
      </c>
      <c r="E49" s="19"/>
      <c r="F49" s="76">
        <f t="shared" si="1"/>
        <v>0</v>
      </c>
      <c r="G49" s="19">
        <v>12</v>
      </c>
      <c r="H49" s="20">
        <f>Параметры!$C$11</f>
        <v>42370</v>
      </c>
      <c r="J49" s="76">
        <f>IF($H49=J$3,$F49,)*тех!X$6</f>
        <v>0</v>
      </c>
      <c r="K49" s="76">
        <f>IF($H49=K$3,$F49,)*тех!Y$6</f>
        <v>0</v>
      </c>
      <c r="L49" s="76">
        <f>IF($H49=L$3,$F49,)*тех!Z$6</f>
        <v>0</v>
      </c>
      <c r="M49" s="76">
        <f>IF($H49=M$3,$F49,)*тех!AA$6</f>
        <v>0</v>
      </c>
      <c r="N49" s="76">
        <f>IF($H49=N$3,$F49,)*тех!AB$6</f>
        <v>0</v>
      </c>
      <c r="O49" s="76">
        <f>IF($H49=O$3,$F49,)*тех!AC$6</f>
        <v>0</v>
      </c>
      <c r="P49" s="64">
        <f>IF(OR(P$3=DATE(YEAR($H49),MONTH($H49)+$G49,1),P$3=DATE(YEAR($H49),MONTH($H49)+$G49*2,1),P$3=DATE(YEAR($H49),MONTH($H49)+$G49*3,1),P$3=DATE(YEAR($H49),MONTH($H49)+$G49*4,1),P$3=DATE(YEAR($H49),MONTH($H49)+$G49*5,1),P$3=DATE(YEAR($H49),MONTH($H49)+$G49*6,1),P$3=DATE(YEAR($H49),MONTH($H49)+$G49*7,1),P$3=DATE(YEAR($H49),MONTH($H49)+$G49*8,1),P$3=DATE(YEAR($H49),MONTH($H49)+$G49*9,1),P$3=DATE(YEAR($H49),MONTH($H49)+$G49*10,1)),$F49*тех!AD$10*тех!AD$6,)</f>
        <v>0</v>
      </c>
      <c r="Q49" s="64">
        <f>IF(OR(Q$3=DATE(YEAR($H49),MONTH($H49)+$G49,1),Q$3=DATE(YEAR($H49),MONTH($H49)+$G49*2,1),Q$3=DATE(YEAR($H49),MONTH($H49)+$G49*3,1),Q$3=DATE(YEAR($H49),MONTH($H49)+$G49*4,1),Q$3=DATE(YEAR($H49),MONTH($H49)+$G49*5,1),Q$3=DATE(YEAR($H49),MONTH($H49)+$G49*6,1),Q$3=DATE(YEAR($H49),MONTH($H49)+$G49*7,1),Q$3=DATE(YEAR($H49),MONTH($H49)+$G49*8,1),Q$3=DATE(YEAR($H49),MONTH($H49)+$G49*9,1),Q$3=DATE(YEAR($H49),MONTH($H49)+$G49*10,1)),$F49*тех!AE$10*тех!AE$6,)</f>
        <v>0</v>
      </c>
      <c r="R49" s="64">
        <f>IF(OR(R$3=DATE(YEAR($H49),MONTH($H49)+$G49,1),R$3=DATE(YEAR($H49),MONTH($H49)+$G49*2,1),R$3=DATE(YEAR($H49),MONTH($H49)+$G49*3,1),R$3=DATE(YEAR($H49),MONTH($H49)+$G49*4,1),R$3=DATE(YEAR($H49),MONTH($H49)+$G49*5,1),R$3=DATE(YEAR($H49),MONTH($H49)+$G49*6,1),R$3=DATE(YEAR($H49),MONTH($H49)+$G49*7,1),R$3=DATE(YEAR($H49),MONTH($H49)+$G49*8,1),R$3=DATE(YEAR($H49),MONTH($H49)+$G49*9,1),R$3=DATE(YEAR($H49),MONTH($H49)+$G49*10,1)),$F49*тех!AF$10*тех!AF$6,)</f>
        <v>0</v>
      </c>
      <c r="S49" s="64">
        <f>IF(OR(S$3=DATE(YEAR($H49),MONTH($H49)+$G49,1),S$3=DATE(YEAR($H49),MONTH($H49)+$G49*2,1),S$3=DATE(YEAR($H49),MONTH($H49)+$G49*3,1),S$3=DATE(YEAR($H49),MONTH($H49)+$G49*4,1),S$3=DATE(YEAR($H49),MONTH($H49)+$G49*5,1),S$3=DATE(YEAR($H49),MONTH($H49)+$G49*6,1),S$3=DATE(YEAR($H49),MONTH($H49)+$G49*7,1),S$3=DATE(YEAR($H49),MONTH($H49)+$G49*8,1),S$3=DATE(YEAR($H49),MONTH($H49)+$G49*9,1),S$3=DATE(YEAR($H49),MONTH($H49)+$G49*10,1)),$F49*тех!AG$10*тех!AG$6,)</f>
        <v>0</v>
      </c>
      <c r="T49" s="64">
        <f>IF(OR(T$3=DATE(YEAR($H49),MONTH($H49)+$G49,1),T$3=DATE(YEAR($H49),MONTH($H49)+$G49*2,1),T$3=DATE(YEAR($H49),MONTH($H49)+$G49*3,1),T$3=DATE(YEAR($H49),MONTH($H49)+$G49*4,1),T$3=DATE(YEAR($H49),MONTH($H49)+$G49*5,1),T$3=DATE(YEAR($H49),MONTH($H49)+$G49*6,1),T$3=DATE(YEAR($H49),MONTH($H49)+$G49*7,1),T$3=DATE(YEAR($H49),MONTH($H49)+$G49*8,1),T$3=DATE(YEAR($H49),MONTH($H49)+$G49*9,1),T$3=DATE(YEAR($H49),MONTH($H49)+$G49*10,1)),$F49*тех!AH$10*тех!AH$6,)</f>
        <v>0</v>
      </c>
      <c r="U49" s="64">
        <f>IF(OR(U$3=DATE(YEAR($H49),MONTH($H49)+$G49,1),U$3=DATE(YEAR($H49),MONTH($H49)+$G49*2,1),U$3=DATE(YEAR($H49),MONTH($H49)+$G49*3,1),U$3=DATE(YEAR($H49),MONTH($H49)+$G49*4,1),U$3=DATE(YEAR($H49),MONTH($H49)+$G49*5,1),U$3=DATE(YEAR($H49),MONTH($H49)+$G49*6,1),U$3=DATE(YEAR($H49),MONTH($H49)+$G49*7,1),U$3=DATE(YEAR($H49),MONTH($H49)+$G49*8,1),U$3=DATE(YEAR($H49),MONTH($H49)+$G49*9,1),U$3=DATE(YEAR($H49),MONTH($H49)+$G49*10,1)),$F49*тех!AI$10*тех!AI$6,)</f>
        <v>0</v>
      </c>
      <c r="V49" s="64">
        <f>IF(OR(V$3=DATE(YEAR($H49),MONTH($H49)+$G49,1),V$3=DATE(YEAR($H49),MONTH($H49)+$G49*2,1),V$3=DATE(YEAR($H49),MONTH($H49)+$G49*3,1),V$3=DATE(YEAR($H49),MONTH($H49)+$G49*4,1),V$3=DATE(YEAR($H49),MONTH($H49)+$G49*5,1),V$3=DATE(YEAR($H49),MONTH($H49)+$G49*6,1),V$3=DATE(YEAR($H49),MONTH($H49)+$G49*7,1),V$3=DATE(YEAR($H49),MONTH($H49)+$G49*8,1),V$3=DATE(YEAR($H49),MONTH($H49)+$G49*9,1),V$3=DATE(YEAR($H49),MONTH($H49)+$G49*10,1)),$F49*тех!AJ$10*тех!AJ$6,)</f>
        <v>0</v>
      </c>
      <c r="W49" s="64">
        <f>IF(OR(W$3=DATE(YEAR($H49),MONTH($H49)+$G49,1),W$3=DATE(YEAR($H49),MONTH($H49)+$G49*2,1),W$3=DATE(YEAR($H49),MONTH($H49)+$G49*3,1),W$3=DATE(YEAR($H49),MONTH($H49)+$G49*4,1),W$3=DATE(YEAR($H49),MONTH($H49)+$G49*5,1),W$3=DATE(YEAR($H49),MONTH($H49)+$G49*6,1),W$3=DATE(YEAR($H49),MONTH($H49)+$G49*7,1),W$3=DATE(YEAR($H49),MONTH($H49)+$G49*8,1),W$3=DATE(YEAR($H49),MONTH($H49)+$G49*9,1),W$3=DATE(YEAR($H49),MONTH($H49)+$G49*10,1)),$F49*тех!AK$10*тех!AK$6,)</f>
        <v>0</v>
      </c>
      <c r="X49" s="64">
        <f>IF(OR(X$3=DATE(YEAR($H49),MONTH($H49)+$G49,1),X$3=DATE(YEAR($H49),MONTH($H49)+$G49*2,1),X$3=DATE(YEAR($H49),MONTH($H49)+$G49*3,1),X$3=DATE(YEAR($H49),MONTH($H49)+$G49*4,1),X$3=DATE(YEAR($H49),MONTH($H49)+$G49*5,1),X$3=DATE(YEAR($H49),MONTH($H49)+$G49*6,1),X$3=DATE(YEAR($H49),MONTH($H49)+$G49*7,1),X$3=DATE(YEAR($H49),MONTH($H49)+$G49*8,1),X$3=DATE(YEAR($H49),MONTH($H49)+$G49*9,1),X$3=DATE(YEAR($H49),MONTH($H49)+$G49*10,1)),$F49*тех!AL$10*тех!AL$6,)</f>
        <v>0</v>
      </c>
      <c r="Y49" s="64">
        <f>IF(OR(Y$3=DATE(YEAR($H49),MONTH($H49)+$G49,1),Y$3=DATE(YEAR($H49),MONTH($H49)+$G49*2,1),Y$3=DATE(YEAR($H49),MONTH($H49)+$G49*3,1),Y$3=DATE(YEAR($H49),MONTH($H49)+$G49*4,1),Y$3=DATE(YEAR($H49),MONTH($H49)+$G49*5,1),Y$3=DATE(YEAR($H49),MONTH($H49)+$G49*6,1),Y$3=DATE(YEAR($H49),MONTH($H49)+$G49*7,1),Y$3=DATE(YEAR($H49),MONTH($H49)+$G49*8,1),Y$3=DATE(YEAR($H49),MONTH($H49)+$G49*9,1),Y$3=DATE(YEAR($H49),MONTH($H49)+$G49*10,1)),$F49*тех!AM$10*тех!AM$6,)</f>
        <v>0</v>
      </c>
      <c r="Z49" s="64">
        <f>IF(OR(Z$3=DATE(YEAR($H49),MONTH($H49)+$G49,1),Z$3=DATE(YEAR($H49),MONTH($H49)+$G49*2,1),Z$3=DATE(YEAR($H49),MONTH($H49)+$G49*3,1),Z$3=DATE(YEAR($H49),MONTH($H49)+$G49*4,1),Z$3=DATE(YEAR($H49),MONTH($H49)+$G49*5,1),Z$3=DATE(YEAR($H49),MONTH($H49)+$G49*6,1),Z$3=DATE(YEAR($H49),MONTH($H49)+$G49*7,1),Z$3=DATE(YEAR($H49),MONTH($H49)+$G49*8,1),Z$3=DATE(YEAR($H49),MONTH($H49)+$G49*9,1),Z$3=DATE(YEAR($H49),MONTH($H49)+$G49*10,1)),$F49*тех!AN$10*тех!AN$6,)</f>
        <v>0</v>
      </c>
      <c r="AA49" s="64">
        <f>IF(OR(AA$3=DATE(YEAR($H49),MONTH($H49)+$G49,1),AA$3=DATE(YEAR($H49),MONTH($H49)+$G49*2,1),AA$3=DATE(YEAR($H49),MONTH($H49)+$G49*3,1),AA$3=DATE(YEAR($H49),MONTH($H49)+$G49*4,1),AA$3=DATE(YEAR($H49),MONTH($H49)+$G49*5,1),AA$3=DATE(YEAR($H49),MONTH($H49)+$G49*6,1),AA$3=DATE(YEAR($H49),MONTH($H49)+$G49*7,1),AA$3=DATE(YEAR($H49),MONTH($H49)+$G49*8,1),AA$3=DATE(YEAR($H49),MONTH($H49)+$G49*9,1),AA$3=DATE(YEAR($H49),MONTH($H49)+$G49*10,1)),$F49*тех!AO$10*тех!AO$6,)</f>
        <v>0</v>
      </c>
      <c r="AB49" s="64">
        <f>IF(OR(AB$3=DATE(YEAR($H49),MONTH($H49)+$G49,1),AB$3=DATE(YEAR($H49),MONTH($H49)+$G49*2,1),AB$3=DATE(YEAR($H49),MONTH($H49)+$G49*3,1),AB$3=DATE(YEAR($H49),MONTH($H49)+$G49*4,1),AB$3=DATE(YEAR($H49),MONTH($H49)+$G49*5,1),AB$3=DATE(YEAR($H49),MONTH($H49)+$G49*6,1),AB$3=DATE(YEAR($H49),MONTH($H49)+$G49*7,1),AB$3=DATE(YEAR($H49),MONTH($H49)+$G49*8,1),AB$3=DATE(YEAR($H49),MONTH($H49)+$G49*9,1),AB$3=DATE(YEAR($H49),MONTH($H49)+$G49*10,1)),$F49*тех!AP$10*тех!AP$6,)</f>
        <v>0</v>
      </c>
      <c r="AC49" s="64">
        <f>IF(OR(AC$3=DATE(YEAR($H49),MONTH($H49)+$G49,1),AC$3=DATE(YEAR($H49),MONTH($H49)+$G49*2,1),AC$3=DATE(YEAR($H49),MONTH($H49)+$G49*3,1),AC$3=DATE(YEAR($H49),MONTH($H49)+$G49*4,1),AC$3=DATE(YEAR($H49),MONTH($H49)+$G49*5,1),AC$3=DATE(YEAR($H49),MONTH($H49)+$G49*6,1),AC$3=DATE(YEAR($H49),MONTH($H49)+$G49*7,1),AC$3=DATE(YEAR($H49),MONTH($H49)+$G49*8,1),AC$3=DATE(YEAR($H49),MONTH($H49)+$G49*9,1),AC$3=DATE(YEAR($H49),MONTH($H49)+$G49*10,1)),$F49*тех!AQ$10*тех!AQ$6,)</f>
        <v>0</v>
      </c>
      <c r="AD49" s="64">
        <f>IF(OR(AD$3=DATE(YEAR($H49),MONTH($H49)+$G49,1),AD$3=DATE(YEAR($H49),MONTH($H49)+$G49*2,1),AD$3=DATE(YEAR($H49),MONTH($H49)+$G49*3,1),AD$3=DATE(YEAR($H49),MONTH($H49)+$G49*4,1),AD$3=DATE(YEAR($H49),MONTH($H49)+$G49*5,1),AD$3=DATE(YEAR($H49),MONTH($H49)+$G49*6,1),AD$3=DATE(YEAR($H49),MONTH($H49)+$G49*7,1),AD$3=DATE(YEAR($H49),MONTH($H49)+$G49*8,1),AD$3=DATE(YEAR($H49),MONTH($H49)+$G49*9,1),AD$3=DATE(YEAR($H49),MONTH($H49)+$G49*10,1)),$F49*тех!AR$10*тех!AR$6,)</f>
        <v>0</v>
      </c>
      <c r="AE49" s="64">
        <f>IF(OR(AE$3=DATE(YEAR($H49),MONTH($H49)+$G49,1),AE$3=DATE(YEAR($H49),MONTH($H49)+$G49*2,1),AE$3=DATE(YEAR($H49),MONTH($H49)+$G49*3,1),AE$3=DATE(YEAR($H49),MONTH($H49)+$G49*4,1),AE$3=DATE(YEAR($H49),MONTH($H49)+$G49*5,1),AE$3=DATE(YEAR($H49),MONTH($H49)+$G49*6,1),AE$3=DATE(YEAR($H49),MONTH($H49)+$G49*7,1),AE$3=DATE(YEAR($H49),MONTH($H49)+$G49*8,1),AE$3=DATE(YEAR($H49),MONTH($H49)+$G49*9,1),AE$3=DATE(YEAR($H49),MONTH($H49)+$G49*10,1)),$F49*тех!AS$10*тех!AS$6,)</f>
        <v>0</v>
      </c>
      <c r="AF49" s="64">
        <f>IF(OR(AF$3=DATE(YEAR($H49),MONTH($H49)+$G49,1),AF$3=DATE(YEAR($H49),MONTH($H49)+$G49*2,1),AF$3=DATE(YEAR($H49),MONTH($H49)+$G49*3,1),AF$3=DATE(YEAR($H49),MONTH($H49)+$G49*4,1),AF$3=DATE(YEAR($H49),MONTH($H49)+$G49*5,1),AF$3=DATE(YEAR($H49),MONTH($H49)+$G49*6,1),AF$3=DATE(YEAR($H49),MONTH($H49)+$G49*7,1),AF$3=DATE(YEAR($H49),MONTH($H49)+$G49*8,1),AF$3=DATE(YEAR($H49),MONTH($H49)+$G49*9,1),AF$3=DATE(YEAR($H49),MONTH($H49)+$G49*10,1)),$F49*тех!AT$10*тех!AT$6,)</f>
        <v>0</v>
      </c>
      <c r="AG49" s="64">
        <f>IF(OR(AG$3=DATE(YEAR($H49),MONTH($H49)+$G49,1),AG$3=DATE(YEAR($H49),MONTH($H49)+$G49*2,1),AG$3=DATE(YEAR($H49),MONTH($H49)+$G49*3,1),AG$3=DATE(YEAR($H49),MONTH($H49)+$G49*4,1),AG$3=DATE(YEAR($H49),MONTH($H49)+$G49*5,1),AG$3=DATE(YEAR($H49),MONTH($H49)+$G49*6,1),AG$3=DATE(YEAR($H49),MONTH($H49)+$G49*7,1),AG$3=DATE(YEAR($H49),MONTH($H49)+$G49*8,1),AG$3=DATE(YEAR($H49),MONTH($H49)+$G49*9,1),AG$3=DATE(YEAR($H49),MONTH($H49)+$G49*10,1)),$F49*тех!AU$10*тех!AU$6,)</f>
        <v>0</v>
      </c>
      <c r="AH49" s="64">
        <f>IF(OR(AH$3=DATE(YEAR($H49),MONTH($H49)+$G49,1),AH$3=DATE(YEAR($H49),MONTH($H49)+$G49*2,1),AH$3=DATE(YEAR($H49),MONTH($H49)+$G49*3,1),AH$3=DATE(YEAR($H49),MONTH($H49)+$G49*4,1),AH$3=DATE(YEAR($H49),MONTH($H49)+$G49*5,1),AH$3=DATE(YEAR($H49),MONTH($H49)+$G49*6,1),AH$3=DATE(YEAR($H49),MONTH($H49)+$G49*7,1),AH$3=DATE(YEAR($H49),MONTH($H49)+$G49*8,1),AH$3=DATE(YEAR($H49),MONTH($H49)+$G49*9,1),AH$3=DATE(YEAR($H49),MONTH($H49)+$G49*10,1)),$F49*тех!AV$10*тех!AV$6,)</f>
        <v>0</v>
      </c>
      <c r="AI49" s="64">
        <f>IF(OR(AI$3=DATE(YEAR($H49),MONTH($H49)+$G49,1),AI$3=DATE(YEAR($H49),MONTH($H49)+$G49*2,1),AI$3=DATE(YEAR($H49),MONTH($H49)+$G49*3,1),AI$3=DATE(YEAR($H49),MONTH($H49)+$G49*4,1),AI$3=DATE(YEAR($H49),MONTH($H49)+$G49*5,1),AI$3=DATE(YEAR($H49),MONTH($H49)+$G49*6,1),AI$3=DATE(YEAR($H49),MONTH($H49)+$G49*7,1),AI$3=DATE(YEAR($H49),MONTH($H49)+$G49*8,1),AI$3=DATE(YEAR($H49),MONTH($H49)+$G49*9,1),AI$3=DATE(YEAR($H49),MONTH($H49)+$G49*10,1)),$F49*тех!AW$10*тех!AW$6,)</f>
        <v>0</v>
      </c>
      <c r="AJ49" s="64">
        <f>IF(OR(AJ$3=DATE(YEAR($H49),MONTH($H49)+$G49,1),AJ$3=DATE(YEAR($H49),MONTH($H49)+$G49*2,1),AJ$3=DATE(YEAR($H49),MONTH($H49)+$G49*3,1),AJ$3=DATE(YEAR($H49),MONTH($H49)+$G49*4,1),AJ$3=DATE(YEAR($H49),MONTH($H49)+$G49*5,1),AJ$3=DATE(YEAR($H49),MONTH($H49)+$G49*6,1),AJ$3=DATE(YEAR($H49),MONTH($H49)+$G49*7,1),AJ$3=DATE(YEAR($H49),MONTH($H49)+$G49*8,1),AJ$3=DATE(YEAR($H49),MONTH($H49)+$G49*9,1),AJ$3=DATE(YEAR($H49),MONTH($H49)+$G49*10,1)),$F49*тех!AX$10*тех!AX$6,)</f>
        <v>0</v>
      </c>
      <c r="AK49" s="64">
        <f>IF(OR(AK$3=DATE(YEAR($H49),MONTH($H49)+$G49,1),AK$3=DATE(YEAR($H49),MONTH($H49)+$G49*2,1),AK$3=DATE(YEAR($H49),MONTH($H49)+$G49*3,1),AK$3=DATE(YEAR($H49),MONTH($H49)+$G49*4,1),AK$3=DATE(YEAR($H49),MONTH($H49)+$G49*5,1),AK$3=DATE(YEAR($H49),MONTH($H49)+$G49*6,1),AK$3=DATE(YEAR($H49),MONTH($H49)+$G49*7,1),AK$3=DATE(YEAR($H49),MONTH($H49)+$G49*8,1),AK$3=DATE(YEAR($H49),MONTH($H49)+$G49*9,1),AK$3=DATE(YEAR($H49),MONTH($H49)+$G49*10,1)),$F49*тех!AY$10*тех!AY$6,)</f>
        <v>0</v>
      </c>
      <c r="AL49" s="64">
        <f>IF(OR(AL$3=DATE(YEAR($H49),MONTH($H49)+$G49,1),AL$3=DATE(YEAR($H49),MONTH($H49)+$G49*2,1),AL$3=DATE(YEAR($H49),MONTH($H49)+$G49*3,1),AL$3=DATE(YEAR($H49),MONTH($H49)+$G49*4,1),AL$3=DATE(YEAR($H49),MONTH($H49)+$G49*5,1),AL$3=DATE(YEAR($H49),MONTH($H49)+$G49*6,1),AL$3=DATE(YEAR($H49),MONTH($H49)+$G49*7,1),AL$3=DATE(YEAR($H49),MONTH($H49)+$G49*8,1),AL$3=DATE(YEAR($H49),MONTH($H49)+$G49*9,1),AL$3=DATE(YEAR($H49),MONTH($H49)+$G49*10,1)),$F49*тех!AZ$10*тех!AZ$6,)</f>
        <v>0</v>
      </c>
      <c r="AM49" s="64">
        <f>IF(OR(AM$3=DATE(YEAR($H49),MONTH($H49)+$G49,1),AM$3=DATE(YEAR($H49),MONTH($H49)+$G49*2,1),AM$3=DATE(YEAR($H49),MONTH($H49)+$G49*3,1),AM$3=DATE(YEAR($H49),MONTH($H49)+$G49*4,1),AM$3=DATE(YEAR($H49),MONTH($H49)+$G49*5,1),AM$3=DATE(YEAR($H49),MONTH($H49)+$G49*6,1),AM$3=DATE(YEAR($H49),MONTH($H49)+$G49*7,1),AM$3=DATE(YEAR($H49),MONTH($H49)+$G49*8,1),AM$3=DATE(YEAR($H49),MONTH($H49)+$G49*9,1),AM$3=DATE(YEAR($H49),MONTH($H49)+$G49*10,1)),$F49*тех!BA$10*тех!BA$6,)</f>
        <v>0</v>
      </c>
      <c r="AN49" s="64">
        <f>IF(OR(AN$3=DATE(YEAR($H49),MONTH($H49)+$G49,1),AN$3=DATE(YEAR($H49),MONTH($H49)+$G49*2,1),AN$3=DATE(YEAR($H49),MONTH($H49)+$G49*3,1),AN$3=DATE(YEAR($H49),MONTH($H49)+$G49*4,1),AN$3=DATE(YEAR($H49),MONTH($H49)+$G49*5,1),AN$3=DATE(YEAR($H49),MONTH($H49)+$G49*6,1),AN$3=DATE(YEAR($H49),MONTH($H49)+$G49*7,1),AN$3=DATE(YEAR($H49),MONTH($H49)+$G49*8,1),AN$3=DATE(YEAR($H49),MONTH($H49)+$G49*9,1),AN$3=DATE(YEAR($H49),MONTH($H49)+$G49*10,1)),$F49*тех!BB$10*тех!BB$6,)</f>
        <v>0</v>
      </c>
      <c r="AO49" s="64">
        <f>IF(OR(AO$3=DATE(YEAR($H49),MONTH($H49)+$G49,1),AO$3=DATE(YEAR($H49),MONTH($H49)+$G49*2,1),AO$3=DATE(YEAR($H49),MONTH($H49)+$G49*3,1),AO$3=DATE(YEAR($H49),MONTH($H49)+$G49*4,1),AO$3=DATE(YEAR($H49),MONTH($H49)+$G49*5,1),AO$3=DATE(YEAR($H49),MONTH($H49)+$G49*6,1),AO$3=DATE(YEAR($H49),MONTH($H49)+$G49*7,1),AO$3=DATE(YEAR($H49),MONTH($H49)+$G49*8,1),AO$3=DATE(YEAR($H49),MONTH($H49)+$G49*9,1),AO$3=DATE(YEAR($H49),MONTH($H49)+$G49*10,1)),$F49*тех!BC$10*тех!BC$6,)</f>
        <v>0</v>
      </c>
      <c r="AP49" s="64">
        <f>IF(OR(AP$3=DATE(YEAR($H49),MONTH($H49)+$G49,1),AP$3=DATE(YEAR($H49),MONTH($H49)+$G49*2,1),AP$3=DATE(YEAR($H49),MONTH($H49)+$G49*3,1),AP$3=DATE(YEAR($H49),MONTH($H49)+$G49*4,1),AP$3=DATE(YEAR($H49),MONTH($H49)+$G49*5,1),AP$3=DATE(YEAR($H49),MONTH($H49)+$G49*6,1),AP$3=DATE(YEAR($H49),MONTH($H49)+$G49*7,1),AP$3=DATE(YEAR($H49),MONTH($H49)+$G49*8,1),AP$3=DATE(YEAR($H49),MONTH($H49)+$G49*9,1),AP$3=DATE(YEAR($H49),MONTH($H49)+$G49*10,1)),$F49*тех!BD$10*тех!BD$6,)</f>
        <v>0</v>
      </c>
      <c r="AQ49" s="64">
        <f>IF(OR(AQ$3=DATE(YEAR($H49),MONTH($H49)+$G49,1),AQ$3=DATE(YEAR($H49),MONTH($H49)+$G49*2,1),AQ$3=DATE(YEAR($H49),MONTH($H49)+$G49*3,1),AQ$3=DATE(YEAR($H49),MONTH($H49)+$G49*4,1),AQ$3=DATE(YEAR($H49),MONTH($H49)+$G49*5,1),AQ$3=DATE(YEAR($H49),MONTH($H49)+$G49*6,1),AQ$3=DATE(YEAR($H49),MONTH($H49)+$G49*7,1),AQ$3=DATE(YEAR($H49),MONTH($H49)+$G49*8,1),AQ$3=DATE(YEAR($H49),MONTH($H49)+$G49*9,1),AQ$3=DATE(YEAR($H49),MONTH($H49)+$G49*10,1)),$F49*тех!BE$10*тех!BE$6,)</f>
        <v>0</v>
      </c>
      <c r="AR49" s="64">
        <f>IF(OR(AR$3=DATE(YEAR($H49),MONTH($H49)+$G49,1),AR$3=DATE(YEAR($H49),MONTH($H49)+$G49*2,1),AR$3=DATE(YEAR($H49),MONTH($H49)+$G49*3,1),AR$3=DATE(YEAR($H49),MONTH($H49)+$G49*4,1),AR$3=DATE(YEAR($H49),MONTH($H49)+$G49*5,1),AR$3=DATE(YEAR($H49),MONTH($H49)+$G49*6,1),AR$3=DATE(YEAR($H49),MONTH($H49)+$G49*7,1),AR$3=DATE(YEAR($H49),MONTH($H49)+$G49*8,1),AR$3=DATE(YEAR($H49),MONTH($H49)+$G49*9,1),AR$3=DATE(YEAR($H49),MONTH($H49)+$G49*10,1)),$F49*тех!BF$10*тех!BF$6,)</f>
        <v>0</v>
      </c>
      <c r="AS49" s="64">
        <f>IF(OR(AS$3=DATE(YEAR($H49),MONTH($H49)+$G49,1),AS$3=DATE(YEAR($H49),MONTH($H49)+$G49*2,1),AS$3=DATE(YEAR($H49),MONTH($H49)+$G49*3,1),AS$3=DATE(YEAR($H49),MONTH($H49)+$G49*4,1),AS$3=DATE(YEAR($H49),MONTH($H49)+$G49*5,1),AS$3=DATE(YEAR($H49),MONTH($H49)+$G49*6,1),AS$3=DATE(YEAR($H49),MONTH($H49)+$G49*7,1),AS$3=DATE(YEAR($H49),MONTH($H49)+$G49*8,1),AS$3=DATE(YEAR($H49),MONTH($H49)+$G49*9,1),AS$3=DATE(YEAR($H49),MONTH($H49)+$G49*10,1)),$F49*тех!BG$10*тех!BG$6,)</f>
        <v>0</v>
      </c>
      <c r="AT49" s="64">
        <f>IF(OR(AT$3=DATE(YEAR($H49),MONTH($H49)+$G49,1),AT$3=DATE(YEAR($H49),MONTH($H49)+$G49*2,1),AT$3=DATE(YEAR($H49),MONTH($H49)+$G49*3,1),AT$3=DATE(YEAR($H49),MONTH($H49)+$G49*4,1),AT$3=DATE(YEAR($H49),MONTH($H49)+$G49*5,1),AT$3=DATE(YEAR($H49),MONTH($H49)+$G49*6,1),AT$3=DATE(YEAR($H49),MONTH($H49)+$G49*7,1),AT$3=DATE(YEAR($H49),MONTH($H49)+$G49*8,1),AT$3=DATE(YEAR($H49),MONTH($H49)+$G49*9,1),AT$3=DATE(YEAR($H49),MONTH($H49)+$G49*10,1)),$F49*тех!BH$10*тех!BH$6,)</f>
        <v>0</v>
      </c>
      <c r="AU49" s="64">
        <f>IF(OR(AU$3=DATE(YEAR($H49),MONTH($H49)+$G49,1),AU$3=DATE(YEAR($H49),MONTH($H49)+$G49*2,1),AU$3=DATE(YEAR($H49),MONTH($H49)+$G49*3,1),AU$3=DATE(YEAR($H49),MONTH($H49)+$G49*4,1),AU$3=DATE(YEAR($H49),MONTH($H49)+$G49*5,1),AU$3=DATE(YEAR($H49),MONTH($H49)+$G49*6,1),AU$3=DATE(YEAR($H49),MONTH($H49)+$G49*7,1),AU$3=DATE(YEAR($H49),MONTH($H49)+$G49*8,1),AU$3=DATE(YEAR($H49),MONTH($H49)+$G49*9,1),AU$3=DATE(YEAR($H49),MONTH($H49)+$G49*10,1)),$F49*тех!BI$10*тех!BI$6,)</f>
        <v>0</v>
      </c>
      <c r="AV49" s="64">
        <f>IF(OR(AV$3=DATE(YEAR($H49),MONTH($H49)+$G49,1),AV$3=DATE(YEAR($H49),MONTH($H49)+$G49*2,1),AV$3=DATE(YEAR($H49),MONTH($H49)+$G49*3,1),AV$3=DATE(YEAR($H49),MONTH($H49)+$G49*4,1),AV$3=DATE(YEAR($H49),MONTH($H49)+$G49*5,1),AV$3=DATE(YEAR($H49),MONTH($H49)+$G49*6,1),AV$3=DATE(YEAR($H49),MONTH($H49)+$G49*7,1),AV$3=DATE(YEAR($H49),MONTH($H49)+$G49*8,1),AV$3=DATE(YEAR($H49),MONTH($H49)+$G49*9,1),AV$3=DATE(YEAR($H49),MONTH($H49)+$G49*10,1)),$F49*тех!BJ$10*тех!BJ$6,)</f>
        <v>0</v>
      </c>
      <c r="AW49" s="64">
        <f>IF(OR(AW$3=DATE(YEAR($H49),MONTH($H49)+$G49,1),AW$3=DATE(YEAR($H49),MONTH($H49)+$G49*2,1),AW$3=DATE(YEAR($H49),MONTH($H49)+$G49*3,1),AW$3=DATE(YEAR($H49),MONTH($H49)+$G49*4,1),AW$3=DATE(YEAR($H49),MONTH($H49)+$G49*5,1),AW$3=DATE(YEAR($H49),MONTH($H49)+$G49*6,1),AW$3=DATE(YEAR($H49),MONTH($H49)+$G49*7,1),AW$3=DATE(YEAR($H49),MONTH($H49)+$G49*8,1),AW$3=DATE(YEAR($H49),MONTH($H49)+$G49*9,1),AW$3=DATE(YEAR($H49),MONTH($H49)+$G49*10,1)),$F49*тех!BK$10*тех!BK$6,)</f>
        <v>0</v>
      </c>
      <c r="AX49" s="64">
        <f>IF(OR(AX$3=DATE(YEAR($H49),MONTH($H49)+$G49,1),AX$3=DATE(YEAR($H49),MONTH($H49)+$G49*2,1),AX$3=DATE(YEAR($H49),MONTH($H49)+$G49*3,1),AX$3=DATE(YEAR($H49),MONTH($H49)+$G49*4,1),AX$3=DATE(YEAR($H49),MONTH($H49)+$G49*5,1),AX$3=DATE(YEAR($H49),MONTH($H49)+$G49*6,1),AX$3=DATE(YEAR($H49),MONTH($H49)+$G49*7,1),AX$3=DATE(YEAR($H49),MONTH($H49)+$G49*8,1),AX$3=DATE(YEAR($H49),MONTH($H49)+$G49*9,1),AX$3=DATE(YEAR($H49),MONTH($H49)+$G49*10,1)),$F49*тех!BL$10*тех!BL$6,)</f>
        <v>0</v>
      </c>
      <c r="AY49" s="64">
        <f>IF(OR(AY$3=DATE(YEAR($H49),MONTH($H49)+$G49,1),AY$3=DATE(YEAR($H49),MONTH($H49)+$G49*2,1),AY$3=DATE(YEAR($H49),MONTH($H49)+$G49*3,1),AY$3=DATE(YEAR($H49),MONTH($H49)+$G49*4,1),AY$3=DATE(YEAR($H49),MONTH($H49)+$G49*5,1),AY$3=DATE(YEAR($H49),MONTH($H49)+$G49*6,1),AY$3=DATE(YEAR($H49),MONTH($H49)+$G49*7,1),AY$3=DATE(YEAR($H49),MONTH($H49)+$G49*8,1),AY$3=DATE(YEAR($H49),MONTH($H49)+$G49*9,1),AY$3=DATE(YEAR($H49),MONTH($H49)+$G49*10,1)),$F49*тех!BM$10*тех!BM$6,)</f>
        <v>0</v>
      </c>
      <c r="AZ49" s="64">
        <f>IF(OR(AZ$3=DATE(YEAR($H49),MONTH($H49)+$G49,1),AZ$3=DATE(YEAR($H49),MONTH($H49)+$G49*2,1),AZ$3=DATE(YEAR($H49),MONTH($H49)+$G49*3,1),AZ$3=DATE(YEAR($H49),MONTH($H49)+$G49*4,1),AZ$3=DATE(YEAR($H49),MONTH($H49)+$G49*5,1),AZ$3=DATE(YEAR($H49),MONTH($H49)+$G49*6,1),AZ$3=DATE(YEAR($H49),MONTH($H49)+$G49*7,1),AZ$3=DATE(YEAR($H49),MONTH($H49)+$G49*8,1),AZ$3=DATE(YEAR($H49),MONTH($H49)+$G49*9,1),AZ$3=DATE(YEAR($H49),MONTH($H49)+$G49*10,1)),$F49*тех!BN$10*тех!BN$6,)</f>
        <v>0</v>
      </c>
      <c r="BA49" s="64">
        <f>IF(OR(BA$3=DATE(YEAR($H49),MONTH($H49)+$G49,1),BA$3=DATE(YEAR($H49),MONTH($H49)+$G49*2,1),BA$3=DATE(YEAR($H49),MONTH($H49)+$G49*3,1),BA$3=DATE(YEAR($H49),MONTH($H49)+$G49*4,1),BA$3=DATE(YEAR($H49),MONTH($H49)+$G49*5,1),BA$3=DATE(YEAR($H49),MONTH($H49)+$G49*6,1),BA$3=DATE(YEAR($H49),MONTH($H49)+$G49*7,1),BA$3=DATE(YEAR($H49),MONTH($H49)+$G49*8,1),BA$3=DATE(YEAR($H49),MONTH($H49)+$G49*9,1),BA$3=DATE(YEAR($H49),MONTH($H49)+$G49*10,1)),$F49*тех!BO$10*тех!BO$6,)</f>
        <v>0</v>
      </c>
      <c r="BB49" s="64">
        <f>IF(OR(BB$3=DATE(YEAR($H49),MONTH($H49)+$G49,1),BB$3=DATE(YEAR($H49),MONTH($H49)+$G49*2,1),BB$3=DATE(YEAR($H49),MONTH($H49)+$G49*3,1),BB$3=DATE(YEAR($H49),MONTH($H49)+$G49*4,1),BB$3=DATE(YEAR($H49),MONTH($H49)+$G49*5,1),BB$3=DATE(YEAR($H49),MONTH($H49)+$G49*6,1),BB$3=DATE(YEAR($H49),MONTH($H49)+$G49*7,1),BB$3=DATE(YEAR($H49),MONTH($H49)+$G49*8,1),BB$3=DATE(YEAR($H49),MONTH($H49)+$G49*9,1),BB$3=DATE(YEAR($H49),MONTH($H49)+$G49*10,1)),$F49*тех!BP$10*тех!BP$6,)</f>
        <v>0</v>
      </c>
      <c r="BC49" s="64">
        <f>IF(OR(BC$3=DATE(YEAR($H49),MONTH($H49)+$G49,1),BC$3=DATE(YEAR($H49),MONTH($H49)+$G49*2,1),BC$3=DATE(YEAR($H49),MONTH($H49)+$G49*3,1),BC$3=DATE(YEAR($H49),MONTH($H49)+$G49*4,1),BC$3=DATE(YEAR($H49),MONTH($H49)+$G49*5,1),BC$3=DATE(YEAR($H49),MONTH($H49)+$G49*6,1),BC$3=DATE(YEAR($H49),MONTH($H49)+$G49*7,1),BC$3=DATE(YEAR($H49),MONTH($H49)+$G49*8,1),BC$3=DATE(YEAR($H49),MONTH($H49)+$G49*9,1),BC$3=DATE(YEAR($H49),MONTH($H49)+$G49*10,1)),$F49*тех!BQ$10*тех!BQ$6,)</f>
        <v>0</v>
      </c>
      <c r="BD49" s="64">
        <f>IF(OR(BD$3=DATE(YEAR($H49),MONTH($H49)+$G49,1),BD$3=DATE(YEAR($H49),MONTH($H49)+$G49*2,1),BD$3=DATE(YEAR($H49),MONTH($H49)+$G49*3,1),BD$3=DATE(YEAR($H49),MONTH($H49)+$G49*4,1),BD$3=DATE(YEAR($H49),MONTH($H49)+$G49*5,1),BD$3=DATE(YEAR($H49),MONTH($H49)+$G49*6,1),BD$3=DATE(YEAR($H49),MONTH($H49)+$G49*7,1),BD$3=DATE(YEAR($H49),MONTH($H49)+$G49*8,1),BD$3=DATE(YEAR($H49),MONTH($H49)+$G49*9,1),BD$3=DATE(YEAR($H49),MONTH($H49)+$G49*10,1)),$F49*тех!BR$10*тех!BR$6,)</f>
        <v>0</v>
      </c>
      <c r="BE49" s="64">
        <f>IF(OR(BE$3=DATE(YEAR($H49),MONTH($H49)+$G49,1),BE$3=DATE(YEAR($H49),MONTH($H49)+$G49*2,1),BE$3=DATE(YEAR($H49),MONTH($H49)+$G49*3,1),BE$3=DATE(YEAR($H49),MONTH($H49)+$G49*4,1),BE$3=DATE(YEAR($H49),MONTH($H49)+$G49*5,1),BE$3=DATE(YEAR($H49),MONTH($H49)+$G49*6,1),BE$3=DATE(YEAR($H49),MONTH($H49)+$G49*7,1),BE$3=DATE(YEAR($H49),MONTH($H49)+$G49*8,1),BE$3=DATE(YEAR($H49),MONTH($H49)+$G49*9,1),BE$3=DATE(YEAR($H49),MONTH($H49)+$G49*10,1)),$F49*тех!BS$10*тех!BS$6,)</f>
        <v>0</v>
      </c>
      <c r="BF49" s="64">
        <f>IF(OR(BF$3=DATE(YEAR($H49),MONTH($H49)+$G49,1),BF$3=DATE(YEAR($H49),MONTH($H49)+$G49*2,1),BF$3=DATE(YEAR($H49),MONTH($H49)+$G49*3,1),BF$3=DATE(YEAR($H49),MONTH($H49)+$G49*4,1),BF$3=DATE(YEAR($H49),MONTH($H49)+$G49*5,1),BF$3=DATE(YEAR($H49),MONTH($H49)+$G49*6,1),BF$3=DATE(YEAR($H49),MONTH($H49)+$G49*7,1),BF$3=DATE(YEAR($H49),MONTH($H49)+$G49*8,1),BF$3=DATE(YEAR($H49),MONTH($H49)+$G49*9,1),BF$3=DATE(YEAR($H49),MONTH($H49)+$G49*10,1)),$F49*тех!BT$10*тех!BT$6,)</f>
        <v>0</v>
      </c>
      <c r="BG49" s="64">
        <f>IF(OR(BG$3=DATE(YEAR($H49),MONTH($H49)+$G49,1),BG$3=DATE(YEAR($H49),MONTH($H49)+$G49*2,1),BG$3=DATE(YEAR($H49),MONTH($H49)+$G49*3,1),BG$3=DATE(YEAR($H49),MONTH($H49)+$G49*4,1),BG$3=DATE(YEAR($H49),MONTH($H49)+$G49*5,1),BG$3=DATE(YEAR($H49),MONTH($H49)+$G49*6,1),BG$3=DATE(YEAR($H49),MONTH($H49)+$G49*7,1),BG$3=DATE(YEAR($H49),MONTH($H49)+$G49*8,1),BG$3=DATE(YEAR($H49),MONTH($H49)+$G49*9,1),BG$3=DATE(YEAR($H49),MONTH($H49)+$G49*10,1)),$F49*тех!BU$10*тех!BU$6,)</f>
        <v>0</v>
      </c>
      <c r="BH49" s="64">
        <f>IF(OR(BH$3=DATE(YEAR($H49),MONTH($H49)+$G49,1),BH$3=DATE(YEAR($H49),MONTH($H49)+$G49*2,1),BH$3=DATE(YEAR($H49),MONTH($H49)+$G49*3,1),BH$3=DATE(YEAR($H49),MONTH($H49)+$G49*4,1),BH$3=DATE(YEAR($H49),MONTH($H49)+$G49*5,1),BH$3=DATE(YEAR($H49),MONTH($H49)+$G49*6,1),BH$3=DATE(YEAR($H49),MONTH($H49)+$G49*7,1),BH$3=DATE(YEAR($H49),MONTH($H49)+$G49*8,1),BH$3=DATE(YEAR($H49),MONTH($H49)+$G49*9,1),BH$3=DATE(YEAR($H49),MONTH($H49)+$G49*10,1)),$F49*тех!BV$10*тех!BV$6,)</f>
        <v>0</v>
      </c>
      <c r="BI49" s="64">
        <f>IF(OR(BI$3=DATE(YEAR($H49),MONTH($H49)+$G49,1),BI$3=DATE(YEAR($H49),MONTH($H49)+$G49*2,1),BI$3=DATE(YEAR($H49),MONTH($H49)+$G49*3,1),BI$3=DATE(YEAR($H49),MONTH($H49)+$G49*4,1),BI$3=DATE(YEAR($H49),MONTH($H49)+$G49*5,1),BI$3=DATE(YEAR($H49),MONTH($H49)+$G49*6,1),BI$3=DATE(YEAR($H49),MONTH($H49)+$G49*7,1),BI$3=DATE(YEAR($H49),MONTH($H49)+$G49*8,1),BI$3=DATE(YEAR($H49),MONTH($H49)+$G49*9,1),BI$3=DATE(YEAR($H49),MONTH($H49)+$G49*10,1)),$F49*тех!BW$10*тех!BW$6,)</f>
        <v>0</v>
      </c>
      <c r="BJ49" s="64">
        <f>IF(OR(BJ$3=DATE(YEAR($H49),MONTH($H49)+$G49,1),BJ$3=DATE(YEAR($H49),MONTH($H49)+$G49*2,1),BJ$3=DATE(YEAR($H49),MONTH($H49)+$G49*3,1),BJ$3=DATE(YEAR($H49),MONTH($H49)+$G49*4,1),BJ$3=DATE(YEAR($H49),MONTH($H49)+$G49*5,1),BJ$3=DATE(YEAR($H49),MONTH($H49)+$G49*6,1),BJ$3=DATE(YEAR($H49),MONTH($H49)+$G49*7,1),BJ$3=DATE(YEAR($H49),MONTH($H49)+$G49*8,1),BJ$3=DATE(YEAR($H49),MONTH($H49)+$G49*9,1),BJ$3=DATE(YEAR($H49),MONTH($H49)+$G49*10,1)),$F49*тех!BX$10*тех!BX$6,)</f>
        <v>0</v>
      </c>
      <c r="BK49" s="64">
        <f>IF(OR(BK$3=DATE(YEAR($H49),MONTH($H49)+$G49,1),BK$3=DATE(YEAR($H49),MONTH($H49)+$G49*2,1),BK$3=DATE(YEAR($H49),MONTH($H49)+$G49*3,1),BK$3=DATE(YEAR($H49),MONTH($H49)+$G49*4,1),BK$3=DATE(YEAR($H49),MONTH($H49)+$G49*5,1),BK$3=DATE(YEAR($H49),MONTH($H49)+$G49*6,1),BK$3=DATE(YEAR($H49),MONTH($H49)+$G49*7,1),BK$3=DATE(YEAR($H49),MONTH($H49)+$G49*8,1),BK$3=DATE(YEAR($H49),MONTH($H49)+$G49*9,1),BK$3=DATE(YEAR($H49),MONTH($H49)+$G49*10,1)),$F49*тех!BY$10*тех!BY$6,)</f>
        <v>0</v>
      </c>
      <c r="BL49" s="64">
        <f>IF(OR(BL$3=DATE(YEAR($H49),MONTH($H49)+$G49,1),BL$3=DATE(YEAR($H49),MONTH($H49)+$G49*2,1),BL$3=DATE(YEAR($H49),MONTH($H49)+$G49*3,1),BL$3=DATE(YEAR($H49),MONTH($H49)+$G49*4,1),BL$3=DATE(YEAR($H49),MONTH($H49)+$G49*5,1),BL$3=DATE(YEAR($H49),MONTH($H49)+$G49*6,1),BL$3=DATE(YEAR($H49),MONTH($H49)+$G49*7,1),BL$3=DATE(YEAR($H49),MONTH($H49)+$G49*8,1),BL$3=DATE(YEAR($H49),MONTH($H49)+$G49*9,1),BL$3=DATE(YEAR($H49),MONTH($H49)+$G49*10,1)),$F49*тех!BZ$10*тех!BZ$6,)</f>
        <v>0</v>
      </c>
      <c r="BM49" s="64">
        <f>IF(OR(BM$3=DATE(YEAR($H49),MONTH($H49)+$G49,1),BM$3=DATE(YEAR($H49),MONTH($H49)+$G49*2,1),BM$3=DATE(YEAR($H49),MONTH($H49)+$G49*3,1),BM$3=DATE(YEAR($H49),MONTH($H49)+$G49*4,1),BM$3=DATE(YEAR($H49),MONTH($H49)+$G49*5,1),BM$3=DATE(YEAR($H49),MONTH($H49)+$G49*6,1),BM$3=DATE(YEAR($H49),MONTH($H49)+$G49*7,1),BM$3=DATE(YEAR($H49),MONTH($H49)+$G49*8,1),BM$3=DATE(YEAR($H49),MONTH($H49)+$G49*9,1),BM$3=DATE(YEAR($H49),MONTH($H49)+$G49*10,1)),$F49*тех!CA$10*тех!CA$6,)</f>
        <v>0</v>
      </c>
      <c r="BN49" s="64">
        <f>IF(OR(BN$3=DATE(YEAR($H49),MONTH($H49)+$G49,1),BN$3=DATE(YEAR($H49),MONTH($H49)+$G49*2,1),BN$3=DATE(YEAR($H49),MONTH($H49)+$G49*3,1),BN$3=DATE(YEAR($H49),MONTH($H49)+$G49*4,1),BN$3=DATE(YEAR($H49),MONTH($H49)+$G49*5,1),BN$3=DATE(YEAR($H49),MONTH($H49)+$G49*6,1),BN$3=DATE(YEAR($H49),MONTH($H49)+$G49*7,1),BN$3=DATE(YEAR($H49),MONTH($H49)+$G49*8,1),BN$3=DATE(YEAR($H49),MONTH($H49)+$G49*9,1),BN$3=DATE(YEAR($H49),MONTH($H49)+$G49*10,1)),$F49*тех!CB$10*тех!CB$6,)</f>
        <v>0</v>
      </c>
      <c r="BO49" s="64">
        <f>IF(OR(BO$3=DATE(YEAR($H49),MONTH($H49)+$G49,1),BO$3=DATE(YEAR($H49),MONTH($H49)+$G49*2,1),BO$3=DATE(YEAR($H49),MONTH($H49)+$G49*3,1),BO$3=DATE(YEAR($H49),MONTH($H49)+$G49*4,1),BO$3=DATE(YEAR($H49),MONTH($H49)+$G49*5,1),BO$3=DATE(YEAR($H49),MONTH($H49)+$G49*6,1),BO$3=DATE(YEAR($H49),MONTH($H49)+$G49*7,1),BO$3=DATE(YEAR($H49),MONTH($H49)+$G49*8,1),BO$3=DATE(YEAR($H49),MONTH($H49)+$G49*9,1),BO$3=DATE(YEAR($H49),MONTH($H49)+$G49*10,1)),$F49*тех!CC$10*тех!CC$6,)</f>
        <v>0</v>
      </c>
      <c r="BP49" s="64">
        <f>IF(OR(BP$3=DATE(YEAR($H49),MONTH($H49)+$G49,1),BP$3=DATE(YEAR($H49),MONTH($H49)+$G49*2,1),BP$3=DATE(YEAR($H49),MONTH($H49)+$G49*3,1),BP$3=DATE(YEAR($H49),MONTH($H49)+$G49*4,1),BP$3=DATE(YEAR($H49),MONTH($H49)+$G49*5,1),BP$3=DATE(YEAR($H49),MONTH($H49)+$G49*6,1),BP$3=DATE(YEAR($H49),MONTH($H49)+$G49*7,1),BP$3=DATE(YEAR($H49),MONTH($H49)+$G49*8,1),BP$3=DATE(YEAR($H49),MONTH($H49)+$G49*9,1),BP$3=DATE(YEAR($H49),MONTH($H49)+$G49*10,1)),$F49*тех!CD$10*тех!CD$6,)</f>
        <v>0</v>
      </c>
      <c r="BQ49" s="64">
        <f>IF(OR(BQ$3=DATE(YEAR($H49),MONTH($H49)+$G49,1),BQ$3=DATE(YEAR($H49),MONTH($H49)+$G49*2,1),BQ$3=DATE(YEAR($H49),MONTH($H49)+$G49*3,1),BQ$3=DATE(YEAR($H49),MONTH($H49)+$G49*4,1),BQ$3=DATE(YEAR($H49),MONTH($H49)+$G49*5,1),BQ$3=DATE(YEAR($H49),MONTH($H49)+$G49*6,1),BQ$3=DATE(YEAR($H49),MONTH($H49)+$G49*7,1),BQ$3=DATE(YEAR($H49),MONTH($H49)+$G49*8,1),BQ$3=DATE(YEAR($H49),MONTH($H49)+$G49*9,1),BQ$3=DATE(YEAR($H49),MONTH($H49)+$G49*10,1)),$F49*тех!CE$10*тех!CE$6,)</f>
        <v>0</v>
      </c>
    </row>
    <row r="50" spans="2:69">
      <c r="B50" s="3">
        <v>44</v>
      </c>
      <c r="C50" s="19" t="s">
        <v>819</v>
      </c>
      <c r="D50" s="23">
        <v>1120</v>
      </c>
      <c r="E50" s="19"/>
      <c r="F50" s="76">
        <f t="shared" si="1"/>
        <v>0</v>
      </c>
      <c r="G50" s="19">
        <v>12</v>
      </c>
      <c r="H50" s="20">
        <f>Параметры!$C$11</f>
        <v>42370</v>
      </c>
      <c r="J50" s="76">
        <f>IF($H50=J$3,$F50,)*тех!X$6</f>
        <v>0</v>
      </c>
      <c r="K50" s="76">
        <f>IF($H50=K$3,$F50,)*тех!Y$6</f>
        <v>0</v>
      </c>
      <c r="L50" s="76">
        <f>IF($H50=L$3,$F50,)*тех!Z$6</f>
        <v>0</v>
      </c>
      <c r="M50" s="76">
        <f>IF($H50=M$3,$F50,)*тех!AA$6</f>
        <v>0</v>
      </c>
      <c r="N50" s="76">
        <f>IF($H50=N$3,$F50,)*тех!AB$6</f>
        <v>0</v>
      </c>
      <c r="O50" s="76">
        <f>IF($H50=O$3,$F50,)*тех!AC$6</f>
        <v>0</v>
      </c>
      <c r="P50" s="64">
        <f>IF(OR(P$3=DATE(YEAR($H50),MONTH($H50)+$G50,1),P$3=DATE(YEAR($H50),MONTH($H50)+$G50*2,1),P$3=DATE(YEAR($H50),MONTH($H50)+$G50*3,1),P$3=DATE(YEAR($H50),MONTH($H50)+$G50*4,1),P$3=DATE(YEAR($H50),MONTH($H50)+$G50*5,1),P$3=DATE(YEAR($H50),MONTH($H50)+$G50*6,1),P$3=DATE(YEAR($H50),MONTH($H50)+$G50*7,1),P$3=DATE(YEAR($H50),MONTH($H50)+$G50*8,1),P$3=DATE(YEAR($H50),MONTH($H50)+$G50*9,1),P$3=DATE(YEAR($H50),MONTH($H50)+$G50*10,1)),$F50*тех!AD$10*тех!AD$6,)</f>
        <v>0</v>
      </c>
      <c r="Q50" s="64">
        <f>IF(OR(Q$3=DATE(YEAR($H50),MONTH($H50)+$G50,1),Q$3=DATE(YEAR($H50),MONTH($H50)+$G50*2,1),Q$3=DATE(YEAR($H50),MONTH($H50)+$G50*3,1),Q$3=DATE(YEAR($H50),MONTH($H50)+$G50*4,1),Q$3=DATE(YEAR($H50),MONTH($H50)+$G50*5,1),Q$3=DATE(YEAR($H50),MONTH($H50)+$G50*6,1),Q$3=DATE(YEAR($H50),MONTH($H50)+$G50*7,1),Q$3=DATE(YEAR($H50),MONTH($H50)+$G50*8,1),Q$3=DATE(YEAR($H50),MONTH($H50)+$G50*9,1),Q$3=DATE(YEAR($H50),MONTH($H50)+$G50*10,1)),$F50*тех!AE$10*тех!AE$6,)</f>
        <v>0</v>
      </c>
      <c r="R50" s="64">
        <f>IF(OR(R$3=DATE(YEAR($H50),MONTH($H50)+$G50,1),R$3=DATE(YEAR($H50),MONTH($H50)+$G50*2,1),R$3=DATE(YEAR($H50),MONTH($H50)+$G50*3,1),R$3=DATE(YEAR($H50),MONTH($H50)+$G50*4,1),R$3=DATE(YEAR($H50),MONTH($H50)+$G50*5,1),R$3=DATE(YEAR($H50),MONTH($H50)+$G50*6,1),R$3=DATE(YEAR($H50),MONTH($H50)+$G50*7,1),R$3=DATE(YEAR($H50),MONTH($H50)+$G50*8,1),R$3=DATE(YEAR($H50),MONTH($H50)+$G50*9,1),R$3=DATE(YEAR($H50),MONTH($H50)+$G50*10,1)),$F50*тех!AF$10*тех!AF$6,)</f>
        <v>0</v>
      </c>
      <c r="S50" s="64">
        <f>IF(OR(S$3=DATE(YEAR($H50),MONTH($H50)+$G50,1),S$3=DATE(YEAR($H50),MONTH($H50)+$G50*2,1),S$3=DATE(YEAR($H50),MONTH($H50)+$G50*3,1),S$3=DATE(YEAR($H50),MONTH($H50)+$G50*4,1),S$3=DATE(YEAR($H50),MONTH($H50)+$G50*5,1),S$3=DATE(YEAR($H50),MONTH($H50)+$G50*6,1),S$3=DATE(YEAR($H50),MONTH($H50)+$G50*7,1),S$3=DATE(YEAR($H50),MONTH($H50)+$G50*8,1),S$3=DATE(YEAR($H50),MONTH($H50)+$G50*9,1),S$3=DATE(YEAR($H50),MONTH($H50)+$G50*10,1)),$F50*тех!AG$10*тех!AG$6,)</f>
        <v>0</v>
      </c>
      <c r="T50" s="64">
        <f>IF(OR(T$3=DATE(YEAR($H50),MONTH($H50)+$G50,1),T$3=DATE(YEAR($H50),MONTH($H50)+$G50*2,1),T$3=DATE(YEAR($H50),MONTH($H50)+$G50*3,1),T$3=DATE(YEAR($H50),MONTH($H50)+$G50*4,1),T$3=DATE(YEAR($H50),MONTH($H50)+$G50*5,1),T$3=DATE(YEAR($H50),MONTH($H50)+$G50*6,1),T$3=DATE(YEAR($H50),MONTH($H50)+$G50*7,1),T$3=DATE(YEAR($H50),MONTH($H50)+$G50*8,1),T$3=DATE(YEAR($H50),MONTH($H50)+$G50*9,1),T$3=DATE(YEAR($H50),MONTH($H50)+$G50*10,1)),$F50*тех!AH$10*тех!AH$6,)</f>
        <v>0</v>
      </c>
      <c r="U50" s="64">
        <f>IF(OR(U$3=DATE(YEAR($H50),MONTH($H50)+$G50,1),U$3=DATE(YEAR($H50),MONTH($H50)+$G50*2,1),U$3=DATE(YEAR($H50),MONTH($H50)+$G50*3,1),U$3=DATE(YEAR($H50),MONTH($H50)+$G50*4,1),U$3=DATE(YEAR($H50),MONTH($H50)+$G50*5,1),U$3=DATE(YEAR($H50),MONTH($H50)+$G50*6,1),U$3=DATE(YEAR($H50),MONTH($H50)+$G50*7,1),U$3=DATE(YEAR($H50),MONTH($H50)+$G50*8,1),U$3=DATE(YEAR($H50),MONTH($H50)+$G50*9,1),U$3=DATE(YEAR($H50),MONTH($H50)+$G50*10,1)),$F50*тех!AI$10*тех!AI$6,)</f>
        <v>0</v>
      </c>
      <c r="V50" s="64">
        <f>IF(OR(V$3=DATE(YEAR($H50),MONTH($H50)+$G50,1),V$3=DATE(YEAR($H50),MONTH($H50)+$G50*2,1),V$3=DATE(YEAR($H50),MONTH($H50)+$G50*3,1),V$3=DATE(YEAR($H50),MONTH($H50)+$G50*4,1),V$3=DATE(YEAR($H50),MONTH($H50)+$G50*5,1),V$3=DATE(YEAR($H50),MONTH($H50)+$G50*6,1),V$3=DATE(YEAR($H50),MONTH($H50)+$G50*7,1),V$3=DATE(YEAR($H50),MONTH($H50)+$G50*8,1),V$3=DATE(YEAR($H50),MONTH($H50)+$G50*9,1),V$3=DATE(YEAR($H50),MONTH($H50)+$G50*10,1)),$F50*тех!AJ$10*тех!AJ$6,)</f>
        <v>0</v>
      </c>
      <c r="W50" s="64">
        <f>IF(OR(W$3=DATE(YEAR($H50),MONTH($H50)+$G50,1),W$3=DATE(YEAR($H50),MONTH($H50)+$G50*2,1),W$3=DATE(YEAR($H50),MONTH($H50)+$G50*3,1),W$3=DATE(YEAR($H50),MONTH($H50)+$G50*4,1),W$3=DATE(YEAR($H50),MONTH($H50)+$G50*5,1),W$3=DATE(YEAR($H50),MONTH($H50)+$G50*6,1),W$3=DATE(YEAR($H50),MONTH($H50)+$G50*7,1),W$3=DATE(YEAR($H50),MONTH($H50)+$G50*8,1),W$3=DATE(YEAR($H50),MONTH($H50)+$G50*9,1),W$3=DATE(YEAR($H50),MONTH($H50)+$G50*10,1)),$F50*тех!AK$10*тех!AK$6,)</f>
        <v>0</v>
      </c>
      <c r="X50" s="64">
        <f>IF(OR(X$3=DATE(YEAR($H50),MONTH($H50)+$G50,1),X$3=DATE(YEAR($H50),MONTH($H50)+$G50*2,1),X$3=DATE(YEAR($H50),MONTH($H50)+$G50*3,1),X$3=DATE(YEAR($H50),MONTH($H50)+$G50*4,1),X$3=DATE(YEAR($H50),MONTH($H50)+$G50*5,1),X$3=DATE(YEAR($H50),MONTH($H50)+$G50*6,1),X$3=DATE(YEAR($H50),MONTH($H50)+$G50*7,1),X$3=DATE(YEAR($H50),MONTH($H50)+$G50*8,1),X$3=DATE(YEAR($H50),MONTH($H50)+$G50*9,1),X$3=DATE(YEAR($H50),MONTH($H50)+$G50*10,1)),$F50*тех!AL$10*тех!AL$6,)</f>
        <v>0</v>
      </c>
      <c r="Y50" s="64">
        <f>IF(OR(Y$3=DATE(YEAR($H50),MONTH($H50)+$G50,1),Y$3=DATE(YEAR($H50),MONTH($H50)+$G50*2,1),Y$3=DATE(YEAR($H50),MONTH($H50)+$G50*3,1),Y$3=DATE(YEAR($H50),MONTH($H50)+$G50*4,1),Y$3=DATE(YEAR($H50),MONTH($H50)+$G50*5,1),Y$3=DATE(YEAR($H50),MONTH($H50)+$G50*6,1),Y$3=DATE(YEAR($H50),MONTH($H50)+$G50*7,1),Y$3=DATE(YEAR($H50),MONTH($H50)+$G50*8,1),Y$3=DATE(YEAR($H50),MONTH($H50)+$G50*9,1),Y$3=DATE(YEAR($H50),MONTH($H50)+$G50*10,1)),$F50*тех!AM$10*тех!AM$6,)</f>
        <v>0</v>
      </c>
      <c r="Z50" s="64">
        <f>IF(OR(Z$3=DATE(YEAR($H50),MONTH($H50)+$G50,1),Z$3=DATE(YEAR($H50),MONTH($H50)+$G50*2,1),Z$3=DATE(YEAR($H50),MONTH($H50)+$G50*3,1),Z$3=DATE(YEAR($H50),MONTH($H50)+$G50*4,1),Z$3=DATE(YEAR($H50),MONTH($H50)+$G50*5,1),Z$3=DATE(YEAR($H50),MONTH($H50)+$G50*6,1),Z$3=DATE(YEAR($H50),MONTH($H50)+$G50*7,1),Z$3=DATE(YEAR($H50),MONTH($H50)+$G50*8,1),Z$3=DATE(YEAR($H50),MONTH($H50)+$G50*9,1),Z$3=DATE(YEAR($H50),MONTH($H50)+$G50*10,1)),$F50*тех!AN$10*тех!AN$6,)</f>
        <v>0</v>
      </c>
      <c r="AA50" s="64">
        <f>IF(OR(AA$3=DATE(YEAR($H50),MONTH($H50)+$G50,1),AA$3=DATE(YEAR($H50),MONTH($H50)+$G50*2,1),AA$3=DATE(YEAR($H50),MONTH($H50)+$G50*3,1),AA$3=DATE(YEAR($H50),MONTH($H50)+$G50*4,1),AA$3=DATE(YEAR($H50),MONTH($H50)+$G50*5,1),AA$3=DATE(YEAR($H50),MONTH($H50)+$G50*6,1),AA$3=DATE(YEAR($H50),MONTH($H50)+$G50*7,1),AA$3=DATE(YEAR($H50),MONTH($H50)+$G50*8,1),AA$3=DATE(YEAR($H50),MONTH($H50)+$G50*9,1),AA$3=DATE(YEAR($H50),MONTH($H50)+$G50*10,1)),$F50*тех!AO$10*тех!AO$6,)</f>
        <v>0</v>
      </c>
      <c r="AB50" s="64">
        <f>IF(OR(AB$3=DATE(YEAR($H50),MONTH($H50)+$G50,1),AB$3=DATE(YEAR($H50),MONTH($H50)+$G50*2,1),AB$3=DATE(YEAR($H50),MONTH($H50)+$G50*3,1),AB$3=DATE(YEAR($H50),MONTH($H50)+$G50*4,1),AB$3=DATE(YEAR($H50),MONTH($H50)+$G50*5,1),AB$3=DATE(YEAR($H50),MONTH($H50)+$G50*6,1),AB$3=DATE(YEAR($H50),MONTH($H50)+$G50*7,1),AB$3=DATE(YEAR($H50),MONTH($H50)+$G50*8,1),AB$3=DATE(YEAR($H50),MONTH($H50)+$G50*9,1),AB$3=DATE(YEAR($H50),MONTH($H50)+$G50*10,1)),$F50*тех!AP$10*тех!AP$6,)</f>
        <v>0</v>
      </c>
      <c r="AC50" s="64">
        <f>IF(OR(AC$3=DATE(YEAR($H50),MONTH($H50)+$G50,1),AC$3=DATE(YEAR($H50),MONTH($H50)+$G50*2,1),AC$3=DATE(YEAR($H50),MONTH($H50)+$G50*3,1),AC$3=DATE(YEAR($H50),MONTH($H50)+$G50*4,1),AC$3=DATE(YEAR($H50),MONTH($H50)+$G50*5,1),AC$3=DATE(YEAR($H50),MONTH($H50)+$G50*6,1),AC$3=DATE(YEAR($H50),MONTH($H50)+$G50*7,1),AC$3=DATE(YEAR($H50),MONTH($H50)+$G50*8,1),AC$3=DATE(YEAR($H50),MONTH($H50)+$G50*9,1),AC$3=DATE(YEAR($H50),MONTH($H50)+$G50*10,1)),$F50*тех!AQ$10*тех!AQ$6,)</f>
        <v>0</v>
      </c>
      <c r="AD50" s="64">
        <f>IF(OR(AD$3=DATE(YEAR($H50),MONTH($H50)+$G50,1),AD$3=DATE(YEAR($H50),MONTH($H50)+$G50*2,1),AD$3=DATE(YEAR($H50),MONTH($H50)+$G50*3,1),AD$3=DATE(YEAR($H50),MONTH($H50)+$G50*4,1),AD$3=DATE(YEAR($H50),MONTH($H50)+$G50*5,1),AD$3=DATE(YEAR($H50),MONTH($H50)+$G50*6,1),AD$3=DATE(YEAR($H50),MONTH($H50)+$G50*7,1),AD$3=DATE(YEAR($H50),MONTH($H50)+$G50*8,1),AD$3=DATE(YEAR($H50),MONTH($H50)+$G50*9,1),AD$3=DATE(YEAR($H50),MONTH($H50)+$G50*10,1)),$F50*тех!AR$10*тех!AR$6,)</f>
        <v>0</v>
      </c>
      <c r="AE50" s="64">
        <f>IF(OR(AE$3=DATE(YEAR($H50),MONTH($H50)+$G50,1),AE$3=DATE(YEAR($H50),MONTH($H50)+$G50*2,1),AE$3=DATE(YEAR($H50),MONTH($H50)+$G50*3,1),AE$3=DATE(YEAR($H50),MONTH($H50)+$G50*4,1),AE$3=DATE(YEAR($H50),MONTH($H50)+$G50*5,1),AE$3=DATE(YEAR($H50),MONTH($H50)+$G50*6,1),AE$3=DATE(YEAR($H50),MONTH($H50)+$G50*7,1),AE$3=DATE(YEAR($H50),MONTH($H50)+$G50*8,1),AE$3=DATE(YEAR($H50),MONTH($H50)+$G50*9,1),AE$3=DATE(YEAR($H50),MONTH($H50)+$G50*10,1)),$F50*тех!AS$10*тех!AS$6,)</f>
        <v>0</v>
      </c>
      <c r="AF50" s="64">
        <f>IF(OR(AF$3=DATE(YEAR($H50),MONTH($H50)+$G50,1),AF$3=DATE(YEAR($H50),MONTH($H50)+$G50*2,1),AF$3=DATE(YEAR($H50),MONTH($H50)+$G50*3,1),AF$3=DATE(YEAR($H50),MONTH($H50)+$G50*4,1),AF$3=DATE(YEAR($H50),MONTH($H50)+$G50*5,1),AF$3=DATE(YEAR($H50),MONTH($H50)+$G50*6,1),AF$3=DATE(YEAR($H50),MONTH($H50)+$G50*7,1),AF$3=DATE(YEAR($H50),MONTH($H50)+$G50*8,1),AF$3=DATE(YEAR($H50),MONTH($H50)+$G50*9,1),AF$3=DATE(YEAR($H50),MONTH($H50)+$G50*10,1)),$F50*тех!AT$10*тех!AT$6,)</f>
        <v>0</v>
      </c>
      <c r="AG50" s="64">
        <f>IF(OR(AG$3=DATE(YEAR($H50),MONTH($H50)+$G50,1),AG$3=DATE(YEAR($H50),MONTH($H50)+$G50*2,1),AG$3=DATE(YEAR($H50),MONTH($H50)+$G50*3,1),AG$3=DATE(YEAR($H50),MONTH($H50)+$G50*4,1),AG$3=DATE(YEAR($H50),MONTH($H50)+$G50*5,1),AG$3=DATE(YEAR($H50),MONTH($H50)+$G50*6,1),AG$3=DATE(YEAR($H50),MONTH($H50)+$G50*7,1),AG$3=DATE(YEAR($H50),MONTH($H50)+$G50*8,1),AG$3=DATE(YEAR($H50),MONTH($H50)+$G50*9,1),AG$3=DATE(YEAR($H50),MONTH($H50)+$G50*10,1)),$F50*тех!AU$10*тех!AU$6,)</f>
        <v>0</v>
      </c>
      <c r="AH50" s="64">
        <f>IF(OR(AH$3=DATE(YEAR($H50),MONTH($H50)+$G50,1),AH$3=DATE(YEAR($H50),MONTH($H50)+$G50*2,1),AH$3=DATE(YEAR($H50),MONTH($H50)+$G50*3,1),AH$3=DATE(YEAR($H50),MONTH($H50)+$G50*4,1),AH$3=DATE(YEAR($H50),MONTH($H50)+$G50*5,1),AH$3=DATE(YEAR($H50),MONTH($H50)+$G50*6,1),AH$3=DATE(YEAR($H50),MONTH($H50)+$G50*7,1),AH$3=DATE(YEAR($H50),MONTH($H50)+$G50*8,1),AH$3=DATE(YEAR($H50),MONTH($H50)+$G50*9,1),AH$3=DATE(YEAR($H50),MONTH($H50)+$G50*10,1)),$F50*тех!AV$10*тех!AV$6,)</f>
        <v>0</v>
      </c>
      <c r="AI50" s="64">
        <f>IF(OR(AI$3=DATE(YEAR($H50),MONTH($H50)+$G50,1),AI$3=DATE(YEAR($H50),MONTH($H50)+$G50*2,1),AI$3=DATE(YEAR($H50),MONTH($H50)+$G50*3,1),AI$3=DATE(YEAR($H50),MONTH($H50)+$G50*4,1),AI$3=DATE(YEAR($H50),MONTH($H50)+$G50*5,1),AI$3=DATE(YEAR($H50),MONTH($H50)+$G50*6,1),AI$3=DATE(YEAR($H50),MONTH($H50)+$G50*7,1),AI$3=DATE(YEAR($H50),MONTH($H50)+$G50*8,1),AI$3=DATE(YEAR($H50),MONTH($H50)+$G50*9,1),AI$3=DATE(YEAR($H50),MONTH($H50)+$G50*10,1)),$F50*тех!AW$10*тех!AW$6,)</f>
        <v>0</v>
      </c>
      <c r="AJ50" s="64">
        <f>IF(OR(AJ$3=DATE(YEAR($H50),MONTH($H50)+$G50,1),AJ$3=DATE(YEAR($H50),MONTH($H50)+$G50*2,1),AJ$3=DATE(YEAR($H50),MONTH($H50)+$G50*3,1),AJ$3=DATE(YEAR($H50),MONTH($H50)+$G50*4,1),AJ$3=DATE(YEAR($H50),MONTH($H50)+$G50*5,1),AJ$3=DATE(YEAR($H50),MONTH($H50)+$G50*6,1),AJ$3=DATE(YEAR($H50),MONTH($H50)+$G50*7,1),AJ$3=DATE(YEAR($H50),MONTH($H50)+$G50*8,1),AJ$3=DATE(YEAR($H50),MONTH($H50)+$G50*9,1),AJ$3=DATE(YEAR($H50),MONTH($H50)+$G50*10,1)),$F50*тех!AX$10*тех!AX$6,)</f>
        <v>0</v>
      </c>
      <c r="AK50" s="64">
        <f>IF(OR(AK$3=DATE(YEAR($H50),MONTH($H50)+$G50,1),AK$3=DATE(YEAR($H50),MONTH($H50)+$G50*2,1),AK$3=DATE(YEAR($H50),MONTH($H50)+$G50*3,1),AK$3=DATE(YEAR($H50),MONTH($H50)+$G50*4,1),AK$3=DATE(YEAR($H50),MONTH($H50)+$G50*5,1),AK$3=DATE(YEAR($H50),MONTH($H50)+$G50*6,1),AK$3=DATE(YEAR($H50),MONTH($H50)+$G50*7,1),AK$3=DATE(YEAR($H50),MONTH($H50)+$G50*8,1),AK$3=DATE(YEAR($H50),MONTH($H50)+$G50*9,1),AK$3=DATE(YEAR($H50),MONTH($H50)+$G50*10,1)),$F50*тех!AY$10*тех!AY$6,)</f>
        <v>0</v>
      </c>
      <c r="AL50" s="64">
        <f>IF(OR(AL$3=DATE(YEAR($H50),MONTH($H50)+$G50,1),AL$3=DATE(YEAR($H50),MONTH($H50)+$G50*2,1),AL$3=DATE(YEAR($H50),MONTH($H50)+$G50*3,1),AL$3=DATE(YEAR($H50),MONTH($H50)+$G50*4,1),AL$3=DATE(YEAR($H50),MONTH($H50)+$G50*5,1),AL$3=DATE(YEAR($H50),MONTH($H50)+$G50*6,1),AL$3=DATE(YEAR($H50),MONTH($H50)+$G50*7,1),AL$3=DATE(YEAR($H50),MONTH($H50)+$G50*8,1),AL$3=DATE(YEAR($H50),MONTH($H50)+$G50*9,1),AL$3=DATE(YEAR($H50),MONTH($H50)+$G50*10,1)),$F50*тех!AZ$10*тех!AZ$6,)</f>
        <v>0</v>
      </c>
      <c r="AM50" s="64">
        <f>IF(OR(AM$3=DATE(YEAR($H50),MONTH($H50)+$G50,1),AM$3=DATE(YEAR($H50),MONTH($H50)+$G50*2,1),AM$3=DATE(YEAR($H50),MONTH($H50)+$G50*3,1),AM$3=DATE(YEAR($H50),MONTH($H50)+$G50*4,1),AM$3=DATE(YEAR($H50),MONTH($H50)+$G50*5,1),AM$3=DATE(YEAR($H50),MONTH($H50)+$G50*6,1),AM$3=DATE(YEAR($H50),MONTH($H50)+$G50*7,1),AM$3=DATE(YEAR($H50),MONTH($H50)+$G50*8,1),AM$3=DATE(YEAR($H50),MONTH($H50)+$G50*9,1),AM$3=DATE(YEAR($H50),MONTH($H50)+$G50*10,1)),$F50*тех!BA$10*тех!BA$6,)</f>
        <v>0</v>
      </c>
      <c r="AN50" s="64">
        <f>IF(OR(AN$3=DATE(YEAR($H50),MONTH($H50)+$G50,1),AN$3=DATE(YEAR($H50),MONTH($H50)+$G50*2,1),AN$3=DATE(YEAR($H50),MONTH($H50)+$G50*3,1),AN$3=DATE(YEAR($H50),MONTH($H50)+$G50*4,1),AN$3=DATE(YEAR($H50),MONTH($H50)+$G50*5,1),AN$3=DATE(YEAR($H50),MONTH($H50)+$G50*6,1),AN$3=DATE(YEAR($H50),MONTH($H50)+$G50*7,1),AN$3=DATE(YEAR($H50),MONTH($H50)+$G50*8,1),AN$3=DATE(YEAR($H50),MONTH($H50)+$G50*9,1),AN$3=DATE(YEAR($H50),MONTH($H50)+$G50*10,1)),$F50*тех!BB$10*тех!BB$6,)</f>
        <v>0</v>
      </c>
      <c r="AO50" s="64">
        <f>IF(OR(AO$3=DATE(YEAR($H50),MONTH($H50)+$G50,1),AO$3=DATE(YEAR($H50),MONTH($H50)+$G50*2,1),AO$3=DATE(YEAR($H50),MONTH($H50)+$G50*3,1),AO$3=DATE(YEAR($H50),MONTH($H50)+$G50*4,1),AO$3=DATE(YEAR($H50),MONTH($H50)+$G50*5,1),AO$3=DATE(YEAR($H50),MONTH($H50)+$G50*6,1),AO$3=DATE(YEAR($H50),MONTH($H50)+$G50*7,1),AO$3=DATE(YEAR($H50),MONTH($H50)+$G50*8,1),AO$3=DATE(YEAR($H50),MONTH($H50)+$G50*9,1),AO$3=DATE(YEAR($H50),MONTH($H50)+$G50*10,1)),$F50*тех!BC$10*тех!BC$6,)</f>
        <v>0</v>
      </c>
      <c r="AP50" s="64">
        <f>IF(OR(AP$3=DATE(YEAR($H50),MONTH($H50)+$G50,1),AP$3=DATE(YEAR($H50),MONTH($H50)+$G50*2,1),AP$3=DATE(YEAR($H50),MONTH($H50)+$G50*3,1),AP$3=DATE(YEAR($H50),MONTH($H50)+$G50*4,1),AP$3=DATE(YEAR($H50),MONTH($H50)+$G50*5,1),AP$3=DATE(YEAR($H50),MONTH($H50)+$G50*6,1),AP$3=DATE(YEAR($H50),MONTH($H50)+$G50*7,1),AP$3=DATE(YEAR($H50),MONTH($H50)+$G50*8,1),AP$3=DATE(YEAR($H50),MONTH($H50)+$G50*9,1),AP$3=DATE(YEAR($H50),MONTH($H50)+$G50*10,1)),$F50*тех!BD$10*тех!BD$6,)</f>
        <v>0</v>
      </c>
      <c r="AQ50" s="64">
        <f>IF(OR(AQ$3=DATE(YEAR($H50),MONTH($H50)+$G50,1),AQ$3=DATE(YEAR($H50),MONTH($H50)+$G50*2,1),AQ$3=DATE(YEAR($H50),MONTH($H50)+$G50*3,1),AQ$3=DATE(YEAR($H50),MONTH($H50)+$G50*4,1),AQ$3=DATE(YEAR($H50),MONTH($H50)+$G50*5,1),AQ$3=DATE(YEAR($H50),MONTH($H50)+$G50*6,1),AQ$3=DATE(YEAR($H50),MONTH($H50)+$G50*7,1),AQ$3=DATE(YEAR($H50),MONTH($H50)+$G50*8,1),AQ$3=DATE(YEAR($H50),MONTH($H50)+$G50*9,1),AQ$3=DATE(YEAR($H50),MONTH($H50)+$G50*10,1)),$F50*тех!BE$10*тех!BE$6,)</f>
        <v>0</v>
      </c>
      <c r="AR50" s="64">
        <f>IF(OR(AR$3=DATE(YEAR($H50),MONTH($H50)+$G50,1),AR$3=DATE(YEAR($H50),MONTH($H50)+$G50*2,1),AR$3=DATE(YEAR($H50),MONTH($H50)+$G50*3,1),AR$3=DATE(YEAR($H50),MONTH($H50)+$G50*4,1),AR$3=DATE(YEAR($H50),MONTH($H50)+$G50*5,1),AR$3=DATE(YEAR($H50),MONTH($H50)+$G50*6,1),AR$3=DATE(YEAR($H50),MONTH($H50)+$G50*7,1),AR$3=DATE(YEAR($H50),MONTH($H50)+$G50*8,1),AR$3=DATE(YEAR($H50),MONTH($H50)+$G50*9,1),AR$3=DATE(YEAR($H50),MONTH($H50)+$G50*10,1)),$F50*тех!BF$10*тех!BF$6,)</f>
        <v>0</v>
      </c>
      <c r="AS50" s="64">
        <f>IF(OR(AS$3=DATE(YEAR($H50),MONTH($H50)+$G50,1),AS$3=DATE(YEAR($H50),MONTH($H50)+$G50*2,1),AS$3=DATE(YEAR($H50),MONTH($H50)+$G50*3,1),AS$3=DATE(YEAR($H50),MONTH($H50)+$G50*4,1),AS$3=DATE(YEAR($H50),MONTH($H50)+$G50*5,1),AS$3=DATE(YEAR($H50),MONTH($H50)+$G50*6,1),AS$3=DATE(YEAR($H50),MONTH($H50)+$G50*7,1),AS$3=DATE(YEAR($H50),MONTH($H50)+$G50*8,1),AS$3=DATE(YEAR($H50),MONTH($H50)+$G50*9,1),AS$3=DATE(YEAR($H50),MONTH($H50)+$G50*10,1)),$F50*тех!BG$10*тех!BG$6,)</f>
        <v>0</v>
      </c>
      <c r="AT50" s="64">
        <f>IF(OR(AT$3=DATE(YEAR($H50),MONTH($H50)+$G50,1),AT$3=DATE(YEAR($H50),MONTH($H50)+$G50*2,1),AT$3=DATE(YEAR($H50),MONTH($H50)+$G50*3,1),AT$3=DATE(YEAR($H50),MONTH($H50)+$G50*4,1),AT$3=DATE(YEAR($H50),MONTH($H50)+$G50*5,1),AT$3=DATE(YEAR($H50),MONTH($H50)+$G50*6,1),AT$3=DATE(YEAR($H50),MONTH($H50)+$G50*7,1),AT$3=DATE(YEAR($H50),MONTH($H50)+$G50*8,1),AT$3=DATE(YEAR($H50),MONTH($H50)+$G50*9,1),AT$3=DATE(YEAR($H50),MONTH($H50)+$G50*10,1)),$F50*тех!BH$10*тех!BH$6,)</f>
        <v>0</v>
      </c>
      <c r="AU50" s="64">
        <f>IF(OR(AU$3=DATE(YEAR($H50),MONTH($H50)+$G50,1),AU$3=DATE(YEAR($H50),MONTH($H50)+$G50*2,1),AU$3=DATE(YEAR($H50),MONTH($H50)+$G50*3,1),AU$3=DATE(YEAR($H50),MONTH($H50)+$G50*4,1),AU$3=DATE(YEAR($H50),MONTH($H50)+$G50*5,1),AU$3=DATE(YEAR($H50),MONTH($H50)+$G50*6,1),AU$3=DATE(YEAR($H50),MONTH($H50)+$G50*7,1),AU$3=DATE(YEAR($H50),MONTH($H50)+$G50*8,1),AU$3=DATE(YEAR($H50),MONTH($H50)+$G50*9,1),AU$3=DATE(YEAR($H50),MONTH($H50)+$G50*10,1)),$F50*тех!BI$10*тех!BI$6,)</f>
        <v>0</v>
      </c>
      <c r="AV50" s="64">
        <f>IF(OR(AV$3=DATE(YEAR($H50),MONTH($H50)+$G50,1),AV$3=DATE(YEAR($H50),MONTH($H50)+$G50*2,1),AV$3=DATE(YEAR($H50),MONTH($H50)+$G50*3,1),AV$3=DATE(YEAR($H50),MONTH($H50)+$G50*4,1),AV$3=DATE(YEAR($H50),MONTH($H50)+$G50*5,1),AV$3=DATE(YEAR($H50),MONTH($H50)+$G50*6,1),AV$3=DATE(YEAR($H50),MONTH($H50)+$G50*7,1),AV$3=DATE(YEAR($H50),MONTH($H50)+$G50*8,1),AV$3=DATE(YEAR($H50),MONTH($H50)+$G50*9,1),AV$3=DATE(YEAR($H50),MONTH($H50)+$G50*10,1)),$F50*тех!BJ$10*тех!BJ$6,)</f>
        <v>0</v>
      </c>
      <c r="AW50" s="64">
        <f>IF(OR(AW$3=DATE(YEAR($H50),MONTH($H50)+$G50,1),AW$3=DATE(YEAR($H50),MONTH($H50)+$G50*2,1),AW$3=DATE(YEAR($H50),MONTH($H50)+$G50*3,1),AW$3=DATE(YEAR($H50),MONTH($H50)+$G50*4,1),AW$3=DATE(YEAR($H50),MONTH($H50)+$G50*5,1),AW$3=DATE(YEAR($H50),MONTH($H50)+$G50*6,1),AW$3=DATE(YEAR($H50),MONTH($H50)+$G50*7,1),AW$3=DATE(YEAR($H50),MONTH($H50)+$G50*8,1),AW$3=DATE(YEAR($H50),MONTH($H50)+$G50*9,1),AW$3=DATE(YEAR($H50),MONTH($H50)+$G50*10,1)),$F50*тех!BK$10*тех!BK$6,)</f>
        <v>0</v>
      </c>
      <c r="AX50" s="64">
        <f>IF(OR(AX$3=DATE(YEAR($H50),MONTH($H50)+$G50,1),AX$3=DATE(YEAR($H50),MONTH($H50)+$G50*2,1),AX$3=DATE(YEAR($H50),MONTH($H50)+$G50*3,1),AX$3=DATE(YEAR($H50),MONTH($H50)+$G50*4,1),AX$3=DATE(YEAR($H50),MONTH($H50)+$G50*5,1),AX$3=DATE(YEAR($H50),MONTH($H50)+$G50*6,1),AX$3=DATE(YEAR($H50),MONTH($H50)+$G50*7,1),AX$3=DATE(YEAR($H50),MONTH($H50)+$G50*8,1),AX$3=DATE(YEAR($H50),MONTH($H50)+$G50*9,1),AX$3=DATE(YEAR($H50),MONTH($H50)+$G50*10,1)),$F50*тех!BL$10*тех!BL$6,)</f>
        <v>0</v>
      </c>
      <c r="AY50" s="64">
        <f>IF(OR(AY$3=DATE(YEAR($H50),MONTH($H50)+$G50,1),AY$3=DATE(YEAR($H50),MONTH($H50)+$G50*2,1),AY$3=DATE(YEAR($H50),MONTH($H50)+$G50*3,1),AY$3=DATE(YEAR($H50),MONTH($H50)+$G50*4,1),AY$3=DATE(YEAR($H50),MONTH($H50)+$G50*5,1),AY$3=DATE(YEAR($H50),MONTH($H50)+$G50*6,1),AY$3=DATE(YEAR($H50),MONTH($H50)+$G50*7,1),AY$3=DATE(YEAR($H50),MONTH($H50)+$G50*8,1),AY$3=DATE(YEAR($H50),MONTH($H50)+$G50*9,1),AY$3=DATE(YEAR($H50),MONTH($H50)+$G50*10,1)),$F50*тех!BM$10*тех!BM$6,)</f>
        <v>0</v>
      </c>
      <c r="AZ50" s="64">
        <f>IF(OR(AZ$3=DATE(YEAR($H50),MONTH($H50)+$G50,1),AZ$3=DATE(YEAR($H50),MONTH($H50)+$G50*2,1),AZ$3=DATE(YEAR($H50),MONTH($H50)+$G50*3,1),AZ$3=DATE(YEAR($H50),MONTH($H50)+$G50*4,1),AZ$3=DATE(YEAR($H50),MONTH($H50)+$G50*5,1),AZ$3=DATE(YEAR($H50),MONTH($H50)+$G50*6,1),AZ$3=DATE(YEAR($H50),MONTH($H50)+$G50*7,1),AZ$3=DATE(YEAR($H50),MONTH($H50)+$G50*8,1),AZ$3=DATE(YEAR($H50),MONTH($H50)+$G50*9,1),AZ$3=DATE(YEAR($H50),MONTH($H50)+$G50*10,1)),$F50*тех!BN$10*тех!BN$6,)</f>
        <v>0</v>
      </c>
      <c r="BA50" s="64">
        <f>IF(OR(BA$3=DATE(YEAR($H50),MONTH($H50)+$G50,1),BA$3=DATE(YEAR($H50),MONTH($H50)+$G50*2,1),BA$3=DATE(YEAR($H50),MONTH($H50)+$G50*3,1),BA$3=DATE(YEAR($H50),MONTH($H50)+$G50*4,1),BA$3=DATE(YEAR($H50),MONTH($H50)+$G50*5,1),BA$3=DATE(YEAR($H50),MONTH($H50)+$G50*6,1),BA$3=DATE(YEAR($H50),MONTH($H50)+$G50*7,1),BA$3=DATE(YEAR($H50),MONTH($H50)+$G50*8,1),BA$3=DATE(YEAR($H50),MONTH($H50)+$G50*9,1),BA$3=DATE(YEAR($H50),MONTH($H50)+$G50*10,1)),$F50*тех!BO$10*тех!BO$6,)</f>
        <v>0</v>
      </c>
      <c r="BB50" s="64">
        <f>IF(OR(BB$3=DATE(YEAR($H50),MONTH($H50)+$G50,1),BB$3=DATE(YEAR($H50),MONTH($H50)+$G50*2,1),BB$3=DATE(YEAR($H50),MONTH($H50)+$G50*3,1),BB$3=DATE(YEAR($H50),MONTH($H50)+$G50*4,1),BB$3=DATE(YEAR($H50),MONTH($H50)+$G50*5,1),BB$3=DATE(YEAR($H50),MONTH($H50)+$G50*6,1),BB$3=DATE(YEAR($H50),MONTH($H50)+$G50*7,1),BB$3=DATE(YEAR($H50),MONTH($H50)+$G50*8,1),BB$3=DATE(YEAR($H50),MONTH($H50)+$G50*9,1),BB$3=DATE(YEAR($H50),MONTH($H50)+$G50*10,1)),$F50*тех!BP$10*тех!BP$6,)</f>
        <v>0</v>
      </c>
      <c r="BC50" s="64">
        <f>IF(OR(BC$3=DATE(YEAR($H50),MONTH($H50)+$G50,1),BC$3=DATE(YEAR($H50),MONTH($H50)+$G50*2,1),BC$3=DATE(YEAR($H50),MONTH($H50)+$G50*3,1),BC$3=DATE(YEAR($H50),MONTH($H50)+$G50*4,1),BC$3=DATE(YEAR($H50),MONTH($H50)+$G50*5,1),BC$3=DATE(YEAR($H50),MONTH($H50)+$G50*6,1),BC$3=DATE(YEAR($H50),MONTH($H50)+$G50*7,1),BC$3=DATE(YEAR($H50),MONTH($H50)+$G50*8,1),BC$3=DATE(YEAR($H50),MONTH($H50)+$G50*9,1),BC$3=DATE(YEAR($H50),MONTH($H50)+$G50*10,1)),$F50*тех!BQ$10*тех!BQ$6,)</f>
        <v>0</v>
      </c>
      <c r="BD50" s="64">
        <f>IF(OR(BD$3=DATE(YEAR($H50),MONTH($H50)+$G50,1),BD$3=DATE(YEAR($H50),MONTH($H50)+$G50*2,1),BD$3=DATE(YEAR($H50),MONTH($H50)+$G50*3,1),BD$3=DATE(YEAR($H50),MONTH($H50)+$G50*4,1),BD$3=DATE(YEAR($H50),MONTH($H50)+$G50*5,1),BD$3=DATE(YEAR($H50),MONTH($H50)+$G50*6,1),BD$3=DATE(YEAR($H50),MONTH($H50)+$G50*7,1),BD$3=DATE(YEAR($H50),MONTH($H50)+$G50*8,1),BD$3=DATE(YEAR($H50),MONTH($H50)+$G50*9,1),BD$3=DATE(YEAR($H50),MONTH($H50)+$G50*10,1)),$F50*тех!BR$10*тех!BR$6,)</f>
        <v>0</v>
      </c>
      <c r="BE50" s="64">
        <f>IF(OR(BE$3=DATE(YEAR($H50),MONTH($H50)+$G50,1),BE$3=DATE(YEAR($H50),MONTH($H50)+$G50*2,1),BE$3=DATE(YEAR($H50),MONTH($H50)+$G50*3,1),BE$3=DATE(YEAR($H50),MONTH($H50)+$G50*4,1),BE$3=DATE(YEAR($H50),MONTH($H50)+$G50*5,1),BE$3=DATE(YEAR($H50),MONTH($H50)+$G50*6,1),BE$3=DATE(YEAR($H50),MONTH($H50)+$G50*7,1),BE$3=DATE(YEAR($H50),MONTH($H50)+$G50*8,1),BE$3=DATE(YEAR($H50),MONTH($H50)+$G50*9,1),BE$3=DATE(YEAR($H50),MONTH($H50)+$G50*10,1)),$F50*тех!BS$10*тех!BS$6,)</f>
        <v>0</v>
      </c>
      <c r="BF50" s="64">
        <f>IF(OR(BF$3=DATE(YEAR($H50),MONTH($H50)+$G50,1),BF$3=DATE(YEAR($H50),MONTH($H50)+$G50*2,1),BF$3=DATE(YEAR($H50),MONTH($H50)+$G50*3,1),BF$3=DATE(YEAR($H50),MONTH($H50)+$G50*4,1),BF$3=DATE(YEAR($H50),MONTH($H50)+$G50*5,1),BF$3=DATE(YEAR($H50),MONTH($H50)+$G50*6,1),BF$3=DATE(YEAR($H50),MONTH($H50)+$G50*7,1),BF$3=DATE(YEAR($H50),MONTH($H50)+$G50*8,1),BF$3=DATE(YEAR($H50),MONTH($H50)+$G50*9,1),BF$3=DATE(YEAR($H50),MONTH($H50)+$G50*10,1)),$F50*тех!BT$10*тех!BT$6,)</f>
        <v>0</v>
      </c>
      <c r="BG50" s="64">
        <f>IF(OR(BG$3=DATE(YEAR($H50),MONTH($H50)+$G50,1),BG$3=DATE(YEAR($H50),MONTH($H50)+$G50*2,1),BG$3=DATE(YEAR($H50),MONTH($H50)+$G50*3,1),BG$3=DATE(YEAR($H50),MONTH($H50)+$G50*4,1),BG$3=DATE(YEAR($H50),MONTH($H50)+$G50*5,1),BG$3=DATE(YEAR($H50),MONTH($H50)+$G50*6,1),BG$3=DATE(YEAR($H50),MONTH($H50)+$G50*7,1),BG$3=DATE(YEAR($H50),MONTH($H50)+$G50*8,1),BG$3=DATE(YEAR($H50),MONTH($H50)+$G50*9,1),BG$3=DATE(YEAR($H50),MONTH($H50)+$G50*10,1)),$F50*тех!BU$10*тех!BU$6,)</f>
        <v>0</v>
      </c>
      <c r="BH50" s="64">
        <f>IF(OR(BH$3=DATE(YEAR($H50),MONTH($H50)+$G50,1),BH$3=DATE(YEAR($H50),MONTH($H50)+$G50*2,1),BH$3=DATE(YEAR($H50),MONTH($H50)+$G50*3,1),BH$3=DATE(YEAR($H50),MONTH($H50)+$G50*4,1),BH$3=DATE(YEAR($H50),MONTH($H50)+$G50*5,1),BH$3=DATE(YEAR($H50),MONTH($H50)+$G50*6,1),BH$3=DATE(YEAR($H50),MONTH($H50)+$G50*7,1),BH$3=DATE(YEAR($H50),MONTH($H50)+$G50*8,1),BH$3=DATE(YEAR($H50),MONTH($H50)+$G50*9,1),BH$3=DATE(YEAR($H50),MONTH($H50)+$G50*10,1)),$F50*тех!BV$10*тех!BV$6,)</f>
        <v>0</v>
      </c>
      <c r="BI50" s="64">
        <f>IF(OR(BI$3=DATE(YEAR($H50),MONTH($H50)+$G50,1),BI$3=DATE(YEAR($H50),MONTH($H50)+$G50*2,1),BI$3=DATE(YEAR($H50),MONTH($H50)+$G50*3,1),BI$3=DATE(YEAR($H50),MONTH($H50)+$G50*4,1),BI$3=DATE(YEAR($H50),MONTH($H50)+$G50*5,1),BI$3=DATE(YEAR($H50),MONTH($H50)+$G50*6,1),BI$3=DATE(YEAR($H50),MONTH($H50)+$G50*7,1),BI$3=DATE(YEAR($H50),MONTH($H50)+$G50*8,1),BI$3=DATE(YEAR($H50),MONTH($H50)+$G50*9,1),BI$3=DATE(YEAR($H50),MONTH($H50)+$G50*10,1)),$F50*тех!BW$10*тех!BW$6,)</f>
        <v>0</v>
      </c>
      <c r="BJ50" s="64">
        <f>IF(OR(BJ$3=DATE(YEAR($H50),MONTH($H50)+$G50,1),BJ$3=DATE(YEAR($H50),MONTH($H50)+$G50*2,1),BJ$3=DATE(YEAR($H50),MONTH($H50)+$G50*3,1),BJ$3=DATE(YEAR($H50),MONTH($H50)+$G50*4,1),BJ$3=DATE(YEAR($H50),MONTH($H50)+$G50*5,1),BJ$3=DATE(YEAR($H50),MONTH($H50)+$G50*6,1),BJ$3=DATE(YEAR($H50),MONTH($H50)+$G50*7,1),BJ$3=DATE(YEAR($H50),MONTH($H50)+$G50*8,1),BJ$3=DATE(YEAR($H50),MONTH($H50)+$G50*9,1),BJ$3=DATE(YEAR($H50),MONTH($H50)+$G50*10,1)),$F50*тех!BX$10*тех!BX$6,)</f>
        <v>0</v>
      </c>
      <c r="BK50" s="64">
        <f>IF(OR(BK$3=DATE(YEAR($H50),MONTH($H50)+$G50,1),BK$3=DATE(YEAR($H50),MONTH($H50)+$G50*2,1),BK$3=DATE(YEAR($H50),MONTH($H50)+$G50*3,1),BK$3=DATE(YEAR($H50),MONTH($H50)+$G50*4,1),BK$3=DATE(YEAR($H50),MONTH($H50)+$G50*5,1),BK$3=DATE(YEAR($H50),MONTH($H50)+$G50*6,1),BK$3=DATE(YEAR($H50),MONTH($H50)+$G50*7,1),BK$3=DATE(YEAR($H50),MONTH($H50)+$G50*8,1),BK$3=DATE(YEAR($H50),MONTH($H50)+$G50*9,1),BK$3=DATE(YEAR($H50),MONTH($H50)+$G50*10,1)),$F50*тех!BY$10*тех!BY$6,)</f>
        <v>0</v>
      </c>
      <c r="BL50" s="64">
        <f>IF(OR(BL$3=DATE(YEAR($H50),MONTH($H50)+$G50,1),BL$3=DATE(YEAR($H50),MONTH($H50)+$G50*2,1),BL$3=DATE(YEAR($H50),MONTH($H50)+$G50*3,1),BL$3=DATE(YEAR($H50),MONTH($H50)+$G50*4,1),BL$3=DATE(YEAR($H50),MONTH($H50)+$G50*5,1),BL$3=DATE(YEAR($H50),MONTH($H50)+$G50*6,1),BL$3=DATE(YEAR($H50),MONTH($H50)+$G50*7,1),BL$3=DATE(YEAR($H50),MONTH($H50)+$G50*8,1),BL$3=DATE(YEAR($H50),MONTH($H50)+$G50*9,1),BL$3=DATE(YEAR($H50),MONTH($H50)+$G50*10,1)),$F50*тех!BZ$10*тех!BZ$6,)</f>
        <v>0</v>
      </c>
      <c r="BM50" s="64">
        <f>IF(OR(BM$3=DATE(YEAR($H50),MONTH($H50)+$G50,1),BM$3=DATE(YEAR($H50),MONTH($H50)+$G50*2,1),BM$3=DATE(YEAR($H50),MONTH($H50)+$G50*3,1),BM$3=DATE(YEAR($H50),MONTH($H50)+$G50*4,1),BM$3=DATE(YEAR($H50),MONTH($H50)+$G50*5,1),BM$3=DATE(YEAR($H50),MONTH($H50)+$G50*6,1),BM$3=DATE(YEAR($H50),MONTH($H50)+$G50*7,1),BM$3=DATE(YEAR($H50),MONTH($H50)+$G50*8,1),BM$3=DATE(YEAR($H50),MONTH($H50)+$G50*9,1),BM$3=DATE(YEAR($H50),MONTH($H50)+$G50*10,1)),$F50*тех!CA$10*тех!CA$6,)</f>
        <v>0</v>
      </c>
      <c r="BN50" s="64">
        <f>IF(OR(BN$3=DATE(YEAR($H50),MONTH($H50)+$G50,1),BN$3=DATE(YEAR($H50),MONTH($H50)+$G50*2,1),BN$3=DATE(YEAR($H50),MONTH($H50)+$G50*3,1),BN$3=DATE(YEAR($H50),MONTH($H50)+$G50*4,1),BN$3=DATE(YEAR($H50),MONTH($H50)+$G50*5,1),BN$3=DATE(YEAR($H50),MONTH($H50)+$G50*6,1),BN$3=DATE(YEAR($H50),MONTH($H50)+$G50*7,1),BN$3=DATE(YEAR($H50),MONTH($H50)+$G50*8,1),BN$3=DATE(YEAR($H50),MONTH($H50)+$G50*9,1),BN$3=DATE(YEAR($H50),MONTH($H50)+$G50*10,1)),$F50*тех!CB$10*тех!CB$6,)</f>
        <v>0</v>
      </c>
      <c r="BO50" s="64">
        <f>IF(OR(BO$3=DATE(YEAR($H50),MONTH($H50)+$G50,1),BO$3=DATE(YEAR($H50),MONTH($H50)+$G50*2,1),BO$3=DATE(YEAR($H50),MONTH($H50)+$G50*3,1),BO$3=DATE(YEAR($H50),MONTH($H50)+$G50*4,1),BO$3=DATE(YEAR($H50),MONTH($H50)+$G50*5,1),BO$3=DATE(YEAR($H50),MONTH($H50)+$G50*6,1),BO$3=DATE(YEAR($H50),MONTH($H50)+$G50*7,1),BO$3=DATE(YEAR($H50),MONTH($H50)+$G50*8,1),BO$3=DATE(YEAR($H50),MONTH($H50)+$G50*9,1),BO$3=DATE(YEAR($H50),MONTH($H50)+$G50*10,1)),$F50*тех!CC$10*тех!CC$6,)</f>
        <v>0</v>
      </c>
      <c r="BP50" s="64">
        <f>IF(OR(BP$3=DATE(YEAR($H50),MONTH($H50)+$G50,1),BP$3=DATE(YEAR($H50),MONTH($H50)+$G50*2,1),BP$3=DATE(YEAR($H50),MONTH($H50)+$G50*3,1),BP$3=DATE(YEAR($H50),MONTH($H50)+$G50*4,1),BP$3=DATE(YEAR($H50),MONTH($H50)+$G50*5,1),BP$3=DATE(YEAR($H50),MONTH($H50)+$G50*6,1),BP$3=DATE(YEAR($H50),MONTH($H50)+$G50*7,1),BP$3=DATE(YEAR($H50),MONTH($H50)+$G50*8,1),BP$3=DATE(YEAR($H50),MONTH($H50)+$G50*9,1),BP$3=DATE(YEAR($H50),MONTH($H50)+$G50*10,1)),$F50*тех!CD$10*тех!CD$6,)</f>
        <v>0</v>
      </c>
      <c r="BQ50" s="64">
        <f>IF(OR(BQ$3=DATE(YEAR($H50),MONTH($H50)+$G50,1),BQ$3=DATE(YEAR($H50),MONTH($H50)+$G50*2,1),BQ$3=DATE(YEAR($H50),MONTH($H50)+$G50*3,1),BQ$3=DATE(YEAR($H50),MONTH($H50)+$G50*4,1),BQ$3=DATE(YEAR($H50),MONTH($H50)+$G50*5,1),BQ$3=DATE(YEAR($H50),MONTH($H50)+$G50*6,1),BQ$3=DATE(YEAR($H50),MONTH($H50)+$G50*7,1),BQ$3=DATE(YEAR($H50),MONTH($H50)+$G50*8,1),BQ$3=DATE(YEAR($H50),MONTH($H50)+$G50*9,1),BQ$3=DATE(YEAR($H50),MONTH($H50)+$G50*10,1)),$F50*тех!CE$10*тех!CE$6,)</f>
        <v>0</v>
      </c>
    </row>
    <row r="51" spans="2:69">
      <c r="B51" s="3">
        <v>45</v>
      </c>
      <c r="C51" s="19" t="s">
        <v>820</v>
      </c>
      <c r="D51" s="23">
        <v>1032.9000000000001</v>
      </c>
      <c r="E51" s="19"/>
      <c r="F51" s="76">
        <f t="shared" si="1"/>
        <v>0</v>
      </c>
      <c r="G51" s="19">
        <v>12</v>
      </c>
      <c r="H51" s="20">
        <f>Параметры!$C$11</f>
        <v>42370</v>
      </c>
      <c r="J51" s="76">
        <f>IF($H51=J$3,$F51,)*тех!X$6</f>
        <v>0</v>
      </c>
      <c r="K51" s="76">
        <f>IF($H51=K$3,$F51,)*тех!Y$6</f>
        <v>0</v>
      </c>
      <c r="L51" s="76">
        <f>IF($H51=L$3,$F51,)*тех!Z$6</f>
        <v>0</v>
      </c>
      <c r="M51" s="76">
        <f>IF($H51=M$3,$F51,)*тех!AA$6</f>
        <v>0</v>
      </c>
      <c r="N51" s="76">
        <f>IF($H51=N$3,$F51,)*тех!AB$6</f>
        <v>0</v>
      </c>
      <c r="O51" s="76">
        <f>IF($H51=O$3,$F51,)*тех!AC$6</f>
        <v>0</v>
      </c>
      <c r="P51" s="64">
        <f>IF(OR(P$3=DATE(YEAR($H51),MONTH($H51)+$G51,1),P$3=DATE(YEAR($H51),MONTH($H51)+$G51*2,1),P$3=DATE(YEAR($H51),MONTH($H51)+$G51*3,1),P$3=DATE(YEAR($H51),MONTH($H51)+$G51*4,1),P$3=DATE(YEAR($H51),MONTH($H51)+$G51*5,1),P$3=DATE(YEAR($H51),MONTH($H51)+$G51*6,1),P$3=DATE(YEAR($H51),MONTH($H51)+$G51*7,1),P$3=DATE(YEAR($H51),MONTH($H51)+$G51*8,1),P$3=DATE(YEAR($H51),MONTH($H51)+$G51*9,1),P$3=DATE(YEAR($H51),MONTH($H51)+$G51*10,1)),$F51*тех!AD$10*тех!AD$6,)</f>
        <v>0</v>
      </c>
      <c r="Q51" s="64">
        <f>IF(OR(Q$3=DATE(YEAR($H51),MONTH($H51)+$G51,1),Q$3=DATE(YEAR($H51),MONTH($H51)+$G51*2,1),Q$3=DATE(YEAR($H51),MONTH($H51)+$G51*3,1),Q$3=DATE(YEAR($H51),MONTH($H51)+$G51*4,1),Q$3=DATE(YEAR($H51),MONTH($H51)+$G51*5,1),Q$3=DATE(YEAR($H51),MONTH($H51)+$G51*6,1),Q$3=DATE(YEAR($H51),MONTH($H51)+$G51*7,1),Q$3=DATE(YEAR($H51),MONTH($H51)+$G51*8,1),Q$3=DATE(YEAR($H51),MONTH($H51)+$G51*9,1),Q$3=DATE(YEAR($H51),MONTH($H51)+$G51*10,1)),$F51*тех!AE$10*тех!AE$6,)</f>
        <v>0</v>
      </c>
      <c r="R51" s="64">
        <f>IF(OR(R$3=DATE(YEAR($H51),MONTH($H51)+$G51,1),R$3=DATE(YEAR($H51),MONTH($H51)+$G51*2,1),R$3=DATE(YEAR($H51),MONTH($H51)+$G51*3,1),R$3=DATE(YEAR($H51),MONTH($H51)+$G51*4,1),R$3=DATE(YEAR($H51),MONTH($H51)+$G51*5,1),R$3=DATE(YEAR($H51),MONTH($H51)+$G51*6,1),R$3=DATE(YEAR($H51),MONTH($H51)+$G51*7,1),R$3=DATE(YEAR($H51),MONTH($H51)+$G51*8,1),R$3=DATE(YEAR($H51),MONTH($H51)+$G51*9,1),R$3=DATE(YEAR($H51),MONTH($H51)+$G51*10,1)),$F51*тех!AF$10*тех!AF$6,)</f>
        <v>0</v>
      </c>
      <c r="S51" s="64">
        <f>IF(OR(S$3=DATE(YEAR($H51),MONTH($H51)+$G51,1),S$3=DATE(YEAR($H51),MONTH($H51)+$G51*2,1),S$3=DATE(YEAR($H51),MONTH($H51)+$G51*3,1),S$3=DATE(YEAR($H51),MONTH($H51)+$G51*4,1),S$3=DATE(YEAR($H51),MONTH($H51)+$G51*5,1),S$3=DATE(YEAR($H51),MONTH($H51)+$G51*6,1),S$3=DATE(YEAR($H51),MONTH($H51)+$G51*7,1),S$3=DATE(YEAR($H51),MONTH($H51)+$G51*8,1),S$3=DATE(YEAR($H51),MONTH($H51)+$G51*9,1),S$3=DATE(YEAR($H51),MONTH($H51)+$G51*10,1)),$F51*тех!AG$10*тех!AG$6,)</f>
        <v>0</v>
      </c>
      <c r="T51" s="64">
        <f>IF(OR(T$3=DATE(YEAR($H51),MONTH($H51)+$G51,1),T$3=DATE(YEAR($H51),MONTH($H51)+$G51*2,1),T$3=DATE(YEAR($H51),MONTH($H51)+$G51*3,1),T$3=DATE(YEAR($H51),MONTH($H51)+$G51*4,1),T$3=DATE(YEAR($H51),MONTH($H51)+$G51*5,1),T$3=DATE(YEAR($H51),MONTH($H51)+$G51*6,1),T$3=DATE(YEAR($H51),MONTH($H51)+$G51*7,1),T$3=DATE(YEAR($H51),MONTH($H51)+$G51*8,1),T$3=DATE(YEAR($H51),MONTH($H51)+$G51*9,1),T$3=DATE(YEAR($H51),MONTH($H51)+$G51*10,1)),$F51*тех!AH$10*тех!AH$6,)</f>
        <v>0</v>
      </c>
      <c r="U51" s="64">
        <f>IF(OR(U$3=DATE(YEAR($H51),MONTH($H51)+$G51,1),U$3=DATE(YEAR($H51),MONTH($H51)+$G51*2,1),U$3=DATE(YEAR($H51),MONTH($H51)+$G51*3,1),U$3=DATE(YEAR($H51),MONTH($H51)+$G51*4,1),U$3=DATE(YEAR($H51),MONTH($H51)+$G51*5,1),U$3=DATE(YEAR($H51),MONTH($H51)+$G51*6,1),U$3=DATE(YEAR($H51),MONTH($H51)+$G51*7,1),U$3=DATE(YEAR($H51),MONTH($H51)+$G51*8,1),U$3=DATE(YEAR($H51),MONTH($H51)+$G51*9,1),U$3=DATE(YEAR($H51),MONTH($H51)+$G51*10,1)),$F51*тех!AI$10*тех!AI$6,)</f>
        <v>0</v>
      </c>
      <c r="V51" s="64">
        <f>IF(OR(V$3=DATE(YEAR($H51),MONTH($H51)+$G51,1),V$3=DATE(YEAR($H51),MONTH($H51)+$G51*2,1),V$3=DATE(YEAR($H51),MONTH($H51)+$G51*3,1),V$3=DATE(YEAR($H51),MONTH($H51)+$G51*4,1),V$3=DATE(YEAR($H51),MONTH($H51)+$G51*5,1),V$3=DATE(YEAR($H51),MONTH($H51)+$G51*6,1),V$3=DATE(YEAR($H51),MONTH($H51)+$G51*7,1),V$3=DATE(YEAR($H51),MONTH($H51)+$G51*8,1),V$3=DATE(YEAR($H51),MONTH($H51)+$G51*9,1),V$3=DATE(YEAR($H51),MONTH($H51)+$G51*10,1)),$F51*тех!AJ$10*тех!AJ$6,)</f>
        <v>0</v>
      </c>
      <c r="W51" s="64">
        <f>IF(OR(W$3=DATE(YEAR($H51),MONTH($H51)+$G51,1),W$3=DATE(YEAR($H51),MONTH($H51)+$G51*2,1),W$3=DATE(YEAR($H51),MONTH($H51)+$G51*3,1),W$3=DATE(YEAR($H51),MONTH($H51)+$G51*4,1),W$3=DATE(YEAR($H51),MONTH($H51)+$G51*5,1),W$3=DATE(YEAR($H51),MONTH($H51)+$G51*6,1),W$3=DATE(YEAR($H51),MONTH($H51)+$G51*7,1),W$3=DATE(YEAR($H51),MONTH($H51)+$G51*8,1),W$3=DATE(YEAR($H51),MONTH($H51)+$G51*9,1),W$3=DATE(YEAR($H51),MONTH($H51)+$G51*10,1)),$F51*тех!AK$10*тех!AK$6,)</f>
        <v>0</v>
      </c>
      <c r="X51" s="64">
        <f>IF(OR(X$3=DATE(YEAR($H51),MONTH($H51)+$G51,1),X$3=DATE(YEAR($H51),MONTH($H51)+$G51*2,1),X$3=DATE(YEAR($H51),MONTH($H51)+$G51*3,1),X$3=DATE(YEAR($H51),MONTH($H51)+$G51*4,1),X$3=DATE(YEAR($H51),MONTH($H51)+$G51*5,1),X$3=DATE(YEAR($H51),MONTH($H51)+$G51*6,1),X$3=DATE(YEAR($H51),MONTH($H51)+$G51*7,1),X$3=DATE(YEAR($H51),MONTH($H51)+$G51*8,1),X$3=DATE(YEAR($H51),MONTH($H51)+$G51*9,1),X$3=DATE(YEAR($H51),MONTH($H51)+$G51*10,1)),$F51*тех!AL$10*тех!AL$6,)</f>
        <v>0</v>
      </c>
      <c r="Y51" s="64">
        <f>IF(OR(Y$3=DATE(YEAR($H51),MONTH($H51)+$G51,1),Y$3=DATE(YEAR($H51),MONTH($H51)+$G51*2,1),Y$3=DATE(YEAR($H51),MONTH($H51)+$G51*3,1),Y$3=DATE(YEAR($H51),MONTH($H51)+$G51*4,1),Y$3=DATE(YEAR($H51),MONTH($H51)+$G51*5,1),Y$3=DATE(YEAR($H51),MONTH($H51)+$G51*6,1),Y$3=DATE(YEAR($H51),MONTH($H51)+$G51*7,1),Y$3=DATE(YEAR($H51),MONTH($H51)+$G51*8,1),Y$3=DATE(YEAR($H51),MONTH($H51)+$G51*9,1),Y$3=DATE(YEAR($H51),MONTH($H51)+$G51*10,1)),$F51*тех!AM$10*тех!AM$6,)</f>
        <v>0</v>
      </c>
      <c r="Z51" s="64">
        <f>IF(OR(Z$3=DATE(YEAR($H51),MONTH($H51)+$G51,1),Z$3=DATE(YEAR($H51),MONTH($H51)+$G51*2,1),Z$3=DATE(YEAR($H51),MONTH($H51)+$G51*3,1),Z$3=DATE(YEAR($H51),MONTH($H51)+$G51*4,1),Z$3=DATE(YEAR($H51),MONTH($H51)+$G51*5,1),Z$3=DATE(YEAR($H51),MONTH($H51)+$G51*6,1),Z$3=DATE(YEAR($H51),MONTH($H51)+$G51*7,1),Z$3=DATE(YEAR($H51),MONTH($H51)+$G51*8,1),Z$3=DATE(YEAR($H51),MONTH($H51)+$G51*9,1),Z$3=DATE(YEAR($H51),MONTH($H51)+$G51*10,1)),$F51*тех!AN$10*тех!AN$6,)</f>
        <v>0</v>
      </c>
      <c r="AA51" s="64">
        <f>IF(OR(AA$3=DATE(YEAR($H51),MONTH($H51)+$G51,1),AA$3=DATE(YEAR($H51),MONTH($H51)+$G51*2,1),AA$3=DATE(YEAR($H51),MONTH($H51)+$G51*3,1),AA$3=DATE(YEAR($H51),MONTH($H51)+$G51*4,1),AA$3=DATE(YEAR($H51),MONTH($H51)+$G51*5,1),AA$3=DATE(YEAR($H51),MONTH($H51)+$G51*6,1),AA$3=DATE(YEAR($H51),MONTH($H51)+$G51*7,1),AA$3=DATE(YEAR($H51),MONTH($H51)+$G51*8,1),AA$3=DATE(YEAR($H51),MONTH($H51)+$G51*9,1),AA$3=DATE(YEAR($H51),MONTH($H51)+$G51*10,1)),$F51*тех!AO$10*тех!AO$6,)</f>
        <v>0</v>
      </c>
      <c r="AB51" s="64">
        <f>IF(OR(AB$3=DATE(YEAR($H51),MONTH($H51)+$G51,1),AB$3=DATE(YEAR($H51),MONTH($H51)+$G51*2,1),AB$3=DATE(YEAR($H51),MONTH($H51)+$G51*3,1),AB$3=DATE(YEAR($H51),MONTH($H51)+$G51*4,1),AB$3=DATE(YEAR($H51),MONTH($H51)+$G51*5,1),AB$3=DATE(YEAR($H51),MONTH($H51)+$G51*6,1),AB$3=DATE(YEAR($H51),MONTH($H51)+$G51*7,1),AB$3=DATE(YEAR($H51),MONTH($H51)+$G51*8,1),AB$3=DATE(YEAR($H51),MONTH($H51)+$G51*9,1),AB$3=DATE(YEAR($H51),MONTH($H51)+$G51*10,1)),$F51*тех!AP$10*тех!AP$6,)</f>
        <v>0</v>
      </c>
      <c r="AC51" s="64">
        <f>IF(OR(AC$3=DATE(YEAR($H51),MONTH($H51)+$G51,1),AC$3=DATE(YEAR($H51),MONTH($H51)+$G51*2,1),AC$3=DATE(YEAR($H51),MONTH($H51)+$G51*3,1),AC$3=DATE(YEAR($H51),MONTH($H51)+$G51*4,1),AC$3=DATE(YEAR($H51),MONTH($H51)+$G51*5,1),AC$3=DATE(YEAR($H51),MONTH($H51)+$G51*6,1),AC$3=DATE(YEAR($H51),MONTH($H51)+$G51*7,1),AC$3=DATE(YEAR($H51),MONTH($H51)+$G51*8,1),AC$3=DATE(YEAR($H51),MONTH($H51)+$G51*9,1),AC$3=DATE(YEAR($H51),MONTH($H51)+$G51*10,1)),$F51*тех!AQ$10*тех!AQ$6,)</f>
        <v>0</v>
      </c>
      <c r="AD51" s="64">
        <f>IF(OR(AD$3=DATE(YEAR($H51),MONTH($H51)+$G51,1),AD$3=DATE(YEAR($H51),MONTH($H51)+$G51*2,1),AD$3=DATE(YEAR($H51),MONTH($H51)+$G51*3,1),AD$3=DATE(YEAR($H51),MONTH($H51)+$G51*4,1),AD$3=DATE(YEAR($H51),MONTH($H51)+$G51*5,1),AD$3=DATE(YEAR($H51),MONTH($H51)+$G51*6,1),AD$3=DATE(YEAR($H51),MONTH($H51)+$G51*7,1),AD$3=DATE(YEAR($H51),MONTH($H51)+$G51*8,1),AD$3=DATE(YEAR($H51),MONTH($H51)+$G51*9,1),AD$3=DATE(YEAR($H51),MONTH($H51)+$G51*10,1)),$F51*тех!AR$10*тех!AR$6,)</f>
        <v>0</v>
      </c>
      <c r="AE51" s="64">
        <f>IF(OR(AE$3=DATE(YEAR($H51),MONTH($H51)+$G51,1),AE$3=DATE(YEAR($H51),MONTH($H51)+$G51*2,1),AE$3=DATE(YEAR($H51),MONTH($H51)+$G51*3,1),AE$3=DATE(YEAR($H51),MONTH($H51)+$G51*4,1),AE$3=DATE(YEAR($H51),MONTH($H51)+$G51*5,1),AE$3=DATE(YEAR($H51),MONTH($H51)+$G51*6,1),AE$3=DATE(YEAR($H51),MONTH($H51)+$G51*7,1),AE$3=DATE(YEAR($H51),MONTH($H51)+$G51*8,1),AE$3=DATE(YEAR($H51),MONTH($H51)+$G51*9,1),AE$3=DATE(YEAR($H51),MONTH($H51)+$G51*10,1)),$F51*тех!AS$10*тех!AS$6,)</f>
        <v>0</v>
      </c>
      <c r="AF51" s="64">
        <f>IF(OR(AF$3=DATE(YEAR($H51),MONTH($H51)+$G51,1),AF$3=DATE(YEAR($H51),MONTH($H51)+$G51*2,1),AF$3=DATE(YEAR($H51),MONTH($H51)+$G51*3,1),AF$3=DATE(YEAR($H51),MONTH($H51)+$G51*4,1),AF$3=DATE(YEAR($H51),MONTH($H51)+$G51*5,1),AF$3=DATE(YEAR($H51),MONTH($H51)+$G51*6,1),AF$3=DATE(YEAR($H51),MONTH($H51)+$G51*7,1),AF$3=DATE(YEAR($H51),MONTH($H51)+$G51*8,1),AF$3=DATE(YEAR($H51),MONTH($H51)+$G51*9,1),AF$3=DATE(YEAR($H51),MONTH($H51)+$G51*10,1)),$F51*тех!AT$10*тех!AT$6,)</f>
        <v>0</v>
      </c>
      <c r="AG51" s="64">
        <f>IF(OR(AG$3=DATE(YEAR($H51),MONTH($H51)+$G51,1),AG$3=DATE(YEAR($H51),MONTH($H51)+$G51*2,1),AG$3=DATE(YEAR($H51),MONTH($H51)+$G51*3,1),AG$3=DATE(YEAR($H51),MONTH($H51)+$G51*4,1),AG$3=DATE(YEAR($H51),MONTH($H51)+$G51*5,1),AG$3=DATE(YEAR($H51),MONTH($H51)+$G51*6,1),AG$3=DATE(YEAR($H51),MONTH($H51)+$G51*7,1),AG$3=DATE(YEAR($H51),MONTH($H51)+$G51*8,1),AG$3=DATE(YEAR($H51),MONTH($H51)+$G51*9,1),AG$3=DATE(YEAR($H51),MONTH($H51)+$G51*10,1)),$F51*тех!AU$10*тех!AU$6,)</f>
        <v>0</v>
      </c>
      <c r="AH51" s="64">
        <f>IF(OR(AH$3=DATE(YEAR($H51),MONTH($H51)+$G51,1),AH$3=DATE(YEAR($H51),MONTH($H51)+$G51*2,1),AH$3=DATE(YEAR($H51),MONTH($H51)+$G51*3,1),AH$3=DATE(YEAR($H51),MONTH($H51)+$G51*4,1),AH$3=DATE(YEAR($H51),MONTH($H51)+$G51*5,1),AH$3=DATE(YEAR($H51),MONTH($H51)+$G51*6,1),AH$3=DATE(YEAR($H51),MONTH($H51)+$G51*7,1),AH$3=DATE(YEAR($H51),MONTH($H51)+$G51*8,1),AH$3=DATE(YEAR($H51),MONTH($H51)+$G51*9,1),AH$3=DATE(YEAR($H51),MONTH($H51)+$G51*10,1)),$F51*тех!AV$10*тех!AV$6,)</f>
        <v>0</v>
      </c>
      <c r="AI51" s="64">
        <f>IF(OR(AI$3=DATE(YEAR($H51),MONTH($H51)+$G51,1),AI$3=DATE(YEAR($H51),MONTH($H51)+$G51*2,1),AI$3=DATE(YEAR($H51),MONTH($H51)+$G51*3,1),AI$3=DATE(YEAR($H51),MONTH($H51)+$G51*4,1),AI$3=DATE(YEAR($H51),MONTH($H51)+$G51*5,1),AI$3=DATE(YEAR($H51),MONTH($H51)+$G51*6,1),AI$3=DATE(YEAR($H51),MONTH($H51)+$G51*7,1),AI$3=DATE(YEAR($H51),MONTH($H51)+$G51*8,1),AI$3=DATE(YEAR($H51),MONTH($H51)+$G51*9,1),AI$3=DATE(YEAR($H51),MONTH($H51)+$G51*10,1)),$F51*тех!AW$10*тех!AW$6,)</f>
        <v>0</v>
      </c>
      <c r="AJ51" s="64">
        <f>IF(OR(AJ$3=DATE(YEAR($H51),MONTH($H51)+$G51,1),AJ$3=DATE(YEAR($H51),MONTH($H51)+$G51*2,1),AJ$3=DATE(YEAR($H51),MONTH($H51)+$G51*3,1),AJ$3=DATE(YEAR($H51),MONTH($H51)+$G51*4,1),AJ$3=DATE(YEAR($H51),MONTH($H51)+$G51*5,1),AJ$3=DATE(YEAR($H51),MONTH($H51)+$G51*6,1),AJ$3=DATE(YEAR($H51),MONTH($H51)+$G51*7,1),AJ$3=DATE(YEAR($H51),MONTH($H51)+$G51*8,1),AJ$3=DATE(YEAR($H51),MONTH($H51)+$G51*9,1),AJ$3=DATE(YEAR($H51),MONTH($H51)+$G51*10,1)),$F51*тех!AX$10*тех!AX$6,)</f>
        <v>0</v>
      </c>
      <c r="AK51" s="64">
        <f>IF(OR(AK$3=DATE(YEAR($H51),MONTH($H51)+$G51,1),AK$3=DATE(YEAR($H51),MONTH($H51)+$G51*2,1),AK$3=DATE(YEAR($H51),MONTH($H51)+$G51*3,1),AK$3=DATE(YEAR($H51),MONTH($H51)+$G51*4,1),AK$3=DATE(YEAR($H51),MONTH($H51)+$G51*5,1),AK$3=DATE(YEAR($H51),MONTH($H51)+$G51*6,1),AK$3=DATE(YEAR($H51),MONTH($H51)+$G51*7,1),AK$3=DATE(YEAR($H51),MONTH($H51)+$G51*8,1),AK$3=DATE(YEAR($H51),MONTH($H51)+$G51*9,1),AK$3=DATE(YEAR($H51),MONTH($H51)+$G51*10,1)),$F51*тех!AY$10*тех!AY$6,)</f>
        <v>0</v>
      </c>
      <c r="AL51" s="64">
        <f>IF(OR(AL$3=DATE(YEAR($H51),MONTH($H51)+$G51,1),AL$3=DATE(YEAR($H51),MONTH($H51)+$G51*2,1),AL$3=DATE(YEAR($H51),MONTH($H51)+$G51*3,1),AL$3=DATE(YEAR($H51),MONTH($H51)+$G51*4,1),AL$3=DATE(YEAR($H51),MONTH($H51)+$G51*5,1),AL$3=DATE(YEAR($H51),MONTH($H51)+$G51*6,1),AL$3=DATE(YEAR($H51),MONTH($H51)+$G51*7,1),AL$3=DATE(YEAR($H51),MONTH($H51)+$G51*8,1),AL$3=DATE(YEAR($H51),MONTH($H51)+$G51*9,1),AL$3=DATE(YEAR($H51),MONTH($H51)+$G51*10,1)),$F51*тех!AZ$10*тех!AZ$6,)</f>
        <v>0</v>
      </c>
      <c r="AM51" s="64">
        <f>IF(OR(AM$3=DATE(YEAR($H51),MONTH($H51)+$G51,1),AM$3=DATE(YEAR($H51),MONTH($H51)+$G51*2,1),AM$3=DATE(YEAR($H51),MONTH($H51)+$G51*3,1),AM$3=DATE(YEAR($H51),MONTH($H51)+$G51*4,1),AM$3=DATE(YEAR($H51),MONTH($H51)+$G51*5,1),AM$3=DATE(YEAR($H51),MONTH($H51)+$G51*6,1),AM$3=DATE(YEAR($H51),MONTH($H51)+$G51*7,1),AM$3=DATE(YEAR($H51),MONTH($H51)+$G51*8,1),AM$3=DATE(YEAR($H51),MONTH($H51)+$G51*9,1),AM$3=DATE(YEAR($H51),MONTH($H51)+$G51*10,1)),$F51*тех!BA$10*тех!BA$6,)</f>
        <v>0</v>
      </c>
      <c r="AN51" s="64">
        <f>IF(OR(AN$3=DATE(YEAR($H51),MONTH($H51)+$G51,1),AN$3=DATE(YEAR($H51),MONTH($H51)+$G51*2,1),AN$3=DATE(YEAR($H51),MONTH($H51)+$G51*3,1),AN$3=DATE(YEAR($H51),MONTH($H51)+$G51*4,1),AN$3=DATE(YEAR($H51),MONTH($H51)+$G51*5,1),AN$3=DATE(YEAR($H51),MONTH($H51)+$G51*6,1),AN$3=DATE(YEAR($H51),MONTH($H51)+$G51*7,1),AN$3=DATE(YEAR($H51),MONTH($H51)+$G51*8,1),AN$3=DATE(YEAR($H51),MONTH($H51)+$G51*9,1),AN$3=DATE(YEAR($H51),MONTH($H51)+$G51*10,1)),$F51*тех!BB$10*тех!BB$6,)</f>
        <v>0</v>
      </c>
      <c r="AO51" s="64">
        <f>IF(OR(AO$3=DATE(YEAR($H51),MONTH($H51)+$G51,1),AO$3=DATE(YEAR($H51),MONTH($H51)+$G51*2,1),AO$3=DATE(YEAR($H51),MONTH($H51)+$G51*3,1),AO$3=DATE(YEAR($H51),MONTH($H51)+$G51*4,1),AO$3=DATE(YEAR($H51),MONTH($H51)+$G51*5,1),AO$3=DATE(YEAR($H51),MONTH($H51)+$G51*6,1),AO$3=DATE(YEAR($H51),MONTH($H51)+$G51*7,1),AO$3=DATE(YEAR($H51),MONTH($H51)+$G51*8,1),AO$3=DATE(YEAR($H51),MONTH($H51)+$G51*9,1),AO$3=DATE(YEAR($H51),MONTH($H51)+$G51*10,1)),$F51*тех!BC$10*тех!BC$6,)</f>
        <v>0</v>
      </c>
      <c r="AP51" s="64">
        <f>IF(OR(AP$3=DATE(YEAR($H51),MONTH($H51)+$G51,1),AP$3=DATE(YEAR($H51),MONTH($H51)+$G51*2,1),AP$3=DATE(YEAR($H51),MONTH($H51)+$G51*3,1),AP$3=DATE(YEAR($H51),MONTH($H51)+$G51*4,1),AP$3=DATE(YEAR($H51),MONTH($H51)+$G51*5,1),AP$3=DATE(YEAR($H51),MONTH($H51)+$G51*6,1),AP$3=DATE(YEAR($H51),MONTH($H51)+$G51*7,1),AP$3=DATE(YEAR($H51),MONTH($H51)+$G51*8,1),AP$3=DATE(YEAR($H51),MONTH($H51)+$G51*9,1),AP$3=DATE(YEAR($H51),MONTH($H51)+$G51*10,1)),$F51*тех!BD$10*тех!BD$6,)</f>
        <v>0</v>
      </c>
      <c r="AQ51" s="64">
        <f>IF(OR(AQ$3=DATE(YEAR($H51),MONTH($H51)+$G51,1),AQ$3=DATE(YEAR($H51),MONTH($H51)+$G51*2,1),AQ$3=DATE(YEAR($H51),MONTH($H51)+$G51*3,1),AQ$3=DATE(YEAR($H51),MONTH($H51)+$G51*4,1),AQ$3=DATE(YEAR($H51),MONTH($H51)+$G51*5,1),AQ$3=DATE(YEAR($H51),MONTH($H51)+$G51*6,1),AQ$3=DATE(YEAR($H51),MONTH($H51)+$G51*7,1),AQ$3=DATE(YEAR($H51),MONTH($H51)+$G51*8,1),AQ$3=DATE(YEAR($H51),MONTH($H51)+$G51*9,1),AQ$3=DATE(YEAR($H51),MONTH($H51)+$G51*10,1)),$F51*тех!BE$10*тех!BE$6,)</f>
        <v>0</v>
      </c>
      <c r="AR51" s="64">
        <f>IF(OR(AR$3=DATE(YEAR($H51),MONTH($H51)+$G51,1),AR$3=DATE(YEAR($H51),MONTH($H51)+$G51*2,1),AR$3=DATE(YEAR($H51),MONTH($H51)+$G51*3,1),AR$3=DATE(YEAR($H51),MONTH($H51)+$G51*4,1),AR$3=DATE(YEAR($H51),MONTH($H51)+$G51*5,1),AR$3=DATE(YEAR($H51),MONTH($H51)+$G51*6,1),AR$3=DATE(YEAR($H51),MONTH($H51)+$G51*7,1),AR$3=DATE(YEAR($H51),MONTH($H51)+$G51*8,1),AR$3=DATE(YEAR($H51),MONTH($H51)+$G51*9,1),AR$3=DATE(YEAR($H51),MONTH($H51)+$G51*10,1)),$F51*тех!BF$10*тех!BF$6,)</f>
        <v>0</v>
      </c>
      <c r="AS51" s="64">
        <f>IF(OR(AS$3=DATE(YEAR($H51),MONTH($H51)+$G51,1),AS$3=DATE(YEAR($H51),MONTH($H51)+$G51*2,1),AS$3=DATE(YEAR($H51),MONTH($H51)+$G51*3,1),AS$3=DATE(YEAR($H51),MONTH($H51)+$G51*4,1),AS$3=DATE(YEAR($H51),MONTH($H51)+$G51*5,1),AS$3=DATE(YEAR($H51),MONTH($H51)+$G51*6,1),AS$3=DATE(YEAR($H51),MONTH($H51)+$G51*7,1),AS$3=DATE(YEAR($H51),MONTH($H51)+$G51*8,1),AS$3=DATE(YEAR($H51),MONTH($H51)+$G51*9,1),AS$3=DATE(YEAR($H51),MONTH($H51)+$G51*10,1)),$F51*тех!BG$10*тех!BG$6,)</f>
        <v>0</v>
      </c>
      <c r="AT51" s="64">
        <f>IF(OR(AT$3=DATE(YEAR($H51),MONTH($H51)+$G51,1),AT$3=DATE(YEAR($H51),MONTH($H51)+$G51*2,1),AT$3=DATE(YEAR($H51),MONTH($H51)+$G51*3,1),AT$3=DATE(YEAR($H51),MONTH($H51)+$G51*4,1),AT$3=DATE(YEAR($H51),MONTH($H51)+$G51*5,1),AT$3=DATE(YEAR($H51),MONTH($H51)+$G51*6,1),AT$3=DATE(YEAR($H51),MONTH($H51)+$G51*7,1),AT$3=DATE(YEAR($H51),MONTH($H51)+$G51*8,1),AT$3=DATE(YEAR($H51),MONTH($H51)+$G51*9,1),AT$3=DATE(YEAR($H51),MONTH($H51)+$G51*10,1)),$F51*тех!BH$10*тех!BH$6,)</f>
        <v>0</v>
      </c>
      <c r="AU51" s="64">
        <f>IF(OR(AU$3=DATE(YEAR($H51),MONTH($H51)+$G51,1),AU$3=DATE(YEAR($H51),MONTH($H51)+$G51*2,1),AU$3=DATE(YEAR($H51),MONTH($H51)+$G51*3,1),AU$3=DATE(YEAR($H51),MONTH($H51)+$G51*4,1),AU$3=DATE(YEAR($H51),MONTH($H51)+$G51*5,1),AU$3=DATE(YEAR($H51),MONTH($H51)+$G51*6,1),AU$3=DATE(YEAR($H51),MONTH($H51)+$G51*7,1),AU$3=DATE(YEAR($H51),MONTH($H51)+$G51*8,1),AU$3=DATE(YEAR($H51),MONTH($H51)+$G51*9,1),AU$3=DATE(YEAR($H51),MONTH($H51)+$G51*10,1)),$F51*тех!BI$10*тех!BI$6,)</f>
        <v>0</v>
      </c>
      <c r="AV51" s="64">
        <f>IF(OR(AV$3=DATE(YEAR($H51),MONTH($H51)+$G51,1),AV$3=DATE(YEAR($H51),MONTH($H51)+$G51*2,1),AV$3=DATE(YEAR($H51),MONTH($H51)+$G51*3,1),AV$3=DATE(YEAR($H51),MONTH($H51)+$G51*4,1),AV$3=DATE(YEAR($H51),MONTH($H51)+$G51*5,1),AV$3=DATE(YEAR($H51),MONTH($H51)+$G51*6,1),AV$3=DATE(YEAR($H51),MONTH($H51)+$G51*7,1),AV$3=DATE(YEAR($H51),MONTH($H51)+$G51*8,1),AV$3=DATE(YEAR($H51),MONTH($H51)+$G51*9,1),AV$3=DATE(YEAR($H51),MONTH($H51)+$G51*10,1)),$F51*тех!BJ$10*тех!BJ$6,)</f>
        <v>0</v>
      </c>
      <c r="AW51" s="64">
        <f>IF(OR(AW$3=DATE(YEAR($H51),MONTH($H51)+$G51,1),AW$3=DATE(YEAR($H51),MONTH($H51)+$G51*2,1),AW$3=DATE(YEAR($H51),MONTH($H51)+$G51*3,1),AW$3=DATE(YEAR($H51),MONTH($H51)+$G51*4,1),AW$3=DATE(YEAR($H51),MONTH($H51)+$G51*5,1),AW$3=DATE(YEAR($H51),MONTH($H51)+$G51*6,1),AW$3=DATE(YEAR($H51),MONTH($H51)+$G51*7,1),AW$3=DATE(YEAR($H51),MONTH($H51)+$G51*8,1),AW$3=DATE(YEAR($H51),MONTH($H51)+$G51*9,1),AW$3=DATE(YEAR($H51),MONTH($H51)+$G51*10,1)),$F51*тех!BK$10*тех!BK$6,)</f>
        <v>0</v>
      </c>
      <c r="AX51" s="64">
        <f>IF(OR(AX$3=DATE(YEAR($H51),MONTH($H51)+$G51,1),AX$3=DATE(YEAR($H51),MONTH($H51)+$G51*2,1),AX$3=DATE(YEAR($H51),MONTH($H51)+$G51*3,1),AX$3=DATE(YEAR($H51),MONTH($H51)+$G51*4,1),AX$3=DATE(YEAR($H51),MONTH($H51)+$G51*5,1),AX$3=DATE(YEAR($H51),MONTH($H51)+$G51*6,1),AX$3=DATE(YEAR($H51),MONTH($H51)+$G51*7,1),AX$3=DATE(YEAR($H51),MONTH($H51)+$G51*8,1),AX$3=DATE(YEAR($H51),MONTH($H51)+$G51*9,1),AX$3=DATE(YEAR($H51),MONTH($H51)+$G51*10,1)),$F51*тех!BL$10*тех!BL$6,)</f>
        <v>0</v>
      </c>
      <c r="AY51" s="64">
        <f>IF(OR(AY$3=DATE(YEAR($H51),MONTH($H51)+$G51,1),AY$3=DATE(YEAR($H51),MONTH($H51)+$G51*2,1),AY$3=DATE(YEAR($H51),MONTH($H51)+$G51*3,1),AY$3=DATE(YEAR($H51),MONTH($H51)+$G51*4,1),AY$3=DATE(YEAR($H51),MONTH($H51)+$G51*5,1),AY$3=DATE(YEAR($H51),MONTH($H51)+$G51*6,1),AY$3=DATE(YEAR($H51),MONTH($H51)+$G51*7,1),AY$3=DATE(YEAR($H51),MONTH($H51)+$G51*8,1),AY$3=DATE(YEAR($H51),MONTH($H51)+$G51*9,1),AY$3=DATE(YEAR($H51),MONTH($H51)+$G51*10,1)),$F51*тех!BM$10*тех!BM$6,)</f>
        <v>0</v>
      </c>
      <c r="AZ51" s="64">
        <f>IF(OR(AZ$3=DATE(YEAR($H51),MONTH($H51)+$G51,1),AZ$3=DATE(YEAR($H51),MONTH($H51)+$G51*2,1),AZ$3=DATE(YEAR($H51),MONTH($H51)+$G51*3,1),AZ$3=DATE(YEAR($H51),MONTH($H51)+$G51*4,1),AZ$3=DATE(YEAR($H51),MONTH($H51)+$G51*5,1),AZ$3=DATE(YEAR($H51),MONTH($H51)+$G51*6,1),AZ$3=DATE(YEAR($H51),MONTH($H51)+$G51*7,1),AZ$3=DATE(YEAR($H51),MONTH($H51)+$G51*8,1),AZ$3=DATE(YEAR($H51),MONTH($H51)+$G51*9,1),AZ$3=DATE(YEAR($H51),MONTH($H51)+$G51*10,1)),$F51*тех!BN$10*тех!BN$6,)</f>
        <v>0</v>
      </c>
      <c r="BA51" s="64">
        <f>IF(OR(BA$3=DATE(YEAR($H51),MONTH($H51)+$G51,1),BA$3=DATE(YEAR($H51),MONTH($H51)+$G51*2,1),BA$3=DATE(YEAR($H51),MONTH($H51)+$G51*3,1),BA$3=DATE(YEAR($H51),MONTH($H51)+$G51*4,1),BA$3=DATE(YEAR($H51),MONTH($H51)+$G51*5,1),BA$3=DATE(YEAR($H51),MONTH($H51)+$G51*6,1),BA$3=DATE(YEAR($H51),MONTH($H51)+$G51*7,1),BA$3=DATE(YEAR($H51),MONTH($H51)+$G51*8,1),BA$3=DATE(YEAR($H51),MONTH($H51)+$G51*9,1),BA$3=DATE(YEAR($H51),MONTH($H51)+$G51*10,1)),$F51*тех!BO$10*тех!BO$6,)</f>
        <v>0</v>
      </c>
      <c r="BB51" s="64">
        <f>IF(OR(BB$3=DATE(YEAR($H51),MONTH($H51)+$G51,1),BB$3=DATE(YEAR($H51),MONTH($H51)+$G51*2,1),BB$3=DATE(YEAR($H51),MONTH($H51)+$G51*3,1),BB$3=DATE(YEAR($H51),MONTH($H51)+$G51*4,1),BB$3=DATE(YEAR($H51),MONTH($H51)+$G51*5,1),BB$3=DATE(YEAR($H51),MONTH($H51)+$G51*6,1),BB$3=DATE(YEAR($H51),MONTH($H51)+$G51*7,1),BB$3=DATE(YEAR($H51),MONTH($H51)+$G51*8,1),BB$3=DATE(YEAR($H51),MONTH($H51)+$G51*9,1),BB$3=DATE(YEAR($H51),MONTH($H51)+$G51*10,1)),$F51*тех!BP$10*тех!BP$6,)</f>
        <v>0</v>
      </c>
      <c r="BC51" s="64">
        <f>IF(OR(BC$3=DATE(YEAR($H51),MONTH($H51)+$G51,1),BC$3=DATE(YEAR($H51),MONTH($H51)+$G51*2,1),BC$3=DATE(YEAR($H51),MONTH($H51)+$G51*3,1),BC$3=DATE(YEAR($H51),MONTH($H51)+$G51*4,1),BC$3=DATE(YEAR($H51),MONTH($H51)+$G51*5,1),BC$3=DATE(YEAR($H51),MONTH($H51)+$G51*6,1),BC$3=DATE(YEAR($H51),MONTH($H51)+$G51*7,1),BC$3=DATE(YEAR($H51),MONTH($H51)+$G51*8,1),BC$3=DATE(YEAR($H51),MONTH($H51)+$G51*9,1),BC$3=DATE(YEAR($H51),MONTH($H51)+$G51*10,1)),$F51*тех!BQ$10*тех!BQ$6,)</f>
        <v>0</v>
      </c>
      <c r="BD51" s="64">
        <f>IF(OR(BD$3=DATE(YEAR($H51),MONTH($H51)+$G51,1),BD$3=DATE(YEAR($H51),MONTH($H51)+$G51*2,1),BD$3=DATE(YEAR($H51),MONTH($H51)+$G51*3,1),BD$3=DATE(YEAR($H51),MONTH($H51)+$G51*4,1),BD$3=DATE(YEAR($H51),MONTH($H51)+$G51*5,1),BD$3=DATE(YEAR($H51),MONTH($H51)+$G51*6,1),BD$3=DATE(YEAR($H51),MONTH($H51)+$G51*7,1),BD$3=DATE(YEAR($H51),MONTH($H51)+$G51*8,1),BD$3=DATE(YEAR($H51),MONTH($H51)+$G51*9,1),BD$3=DATE(YEAR($H51),MONTH($H51)+$G51*10,1)),$F51*тех!BR$10*тех!BR$6,)</f>
        <v>0</v>
      </c>
      <c r="BE51" s="64">
        <f>IF(OR(BE$3=DATE(YEAR($H51),MONTH($H51)+$G51,1),BE$3=DATE(YEAR($H51),MONTH($H51)+$G51*2,1),BE$3=DATE(YEAR($H51),MONTH($H51)+$G51*3,1),BE$3=DATE(YEAR($H51),MONTH($H51)+$G51*4,1),BE$3=DATE(YEAR($H51),MONTH($H51)+$G51*5,1),BE$3=DATE(YEAR($H51),MONTH($H51)+$G51*6,1),BE$3=DATE(YEAR($H51),MONTH($H51)+$G51*7,1),BE$3=DATE(YEAR($H51),MONTH($H51)+$G51*8,1),BE$3=DATE(YEAR($H51),MONTH($H51)+$G51*9,1),BE$3=DATE(YEAR($H51),MONTH($H51)+$G51*10,1)),$F51*тех!BS$10*тех!BS$6,)</f>
        <v>0</v>
      </c>
      <c r="BF51" s="64">
        <f>IF(OR(BF$3=DATE(YEAR($H51),MONTH($H51)+$G51,1),BF$3=DATE(YEAR($H51),MONTH($H51)+$G51*2,1),BF$3=DATE(YEAR($H51),MONTH($H51)+$G51*3,1),BF$3=DATE(YEAR($H51),MONTH($H51)+$G51*4,1),BF$3=DATE(YEAR($H51),MONTH($H51)+$G51*5,1),BF$3=DATE(YEAR($H51),MONTH($H51)+$G51*6,1),BF$3=DATE(YEAR($H51),MONTH($H51)+$G51*7,1),BF$3=DATE(YEAR($H51),MONTH($H51)+$G51*8,1),BF$3=DATE(YEAR($H51),MONTH($H51)+$G51*9,1),BF$3=DATE(YEAR($H51),MONTH($H51)+$G51*10,1)),$F51*тех!BT$10*тех!BT$6,)</f>
        <v>0</v>
      </c>
      <c r="BG51" s="64">
        <f>IF(OR(BG$3=DATE(YEAR($H51),MONTH($H51)+$G51,1),BG$3=DATE(YEAR($H51),MONTH($H51)+$G51*2,1),BG$3=DATE(YEAR($H51),MONTH($H51)+$G51*3,1),BG$3=DATE(YEAR($H51),MONTH($H51)+$G51*4,1),BG$3=DATE(YEAR($H51),MONTH($H51)+$G51*5,1),BG$3=DATE(YEAR($H51),MONTH($H51)+$G51*6,1),BG$3=DATE(YEAR($H51),MONTH($H51)+$G51*7,1),BG$3=DATE(YEAR($H51),MONTH($H51)+$G51*8,1),BG$3=DATE(YEAR($H51),MONTH($H51)+$G51*9,1),BG$3=DATE(YEAR($H51),MONTH($H51)+$G51*10,1)),$F51*тех!BU$10*тех!BU$6,)</f>
        <v>0</v>
      </c>
      <c r="BH51" s="64">
        <f>IF(OR(BH$3=DATE(YEAR($H51),MONTH($H51)+$G51,1),BH$3=DATE(YEAR($H51),MONTH($H51)+$G51*2,1),BH$3=DATE(YEAR($H51),MONTH($H51)+$G51*3,1),BH$3=DATE(YEAR($H51),MONTH($H51)+$G51*4,1),BH$3=DATE(YEAR($H51),MONTH($H51)+$G51*5,1),BH$3=DATE(YEAR($H51),MONTH($H51)+$G51*6,1),BH$3=DATE(YEAR($H51),MONTH($H51)+$G51*7,1),BH$3=DATE(YEAR($H51),MONTH($H51)+$G51*8,1),BH$3=DATE(YEAR($H51),MONTH($H51)+$G51*9,1),BH$3=DATE(YEAR($H51),MONTH($H51)+$G51*10,1)),$F51*тех!BV$10*тех!BV$6,)</f>
        <v>0</v>
      </c>
      <c r="BI51" s="64">
        <f>IF(OR(BI$3=DATE(YEAR($H51),MONTH($H51)+$G51,1),BI$3=DATE(YEAR($H51),MONTH($H51)+$G51*2,1),BI$3=DATE(YEAR($H51),MONTH($H51)+$G51*3,1),BI$3=DATE(YEAR($H51),MONTH($H51)+$G51*4,1),BI$3=DATE(YEAR($H51),MONTH($H51)+$G51*5,1),BI$3=DATE(YEAR($H51),MONTH($H51)+$G51*6,1),BI$3=DATE(YEAR($H51),MONTH($H51)+$G51*7,1),BI$3=DATE(YEAR($H51),MONTH($H51)+$G51*8,1),BI$3=DATE(YEAR($H51),MONTH($H51)+$G51*9,1),BI$3=DATE(YEAR($H51),MONTH($H51)+$G51*10,1)),$F51*тех!BW$10*тех!BW$6,)</f>
        <v>0</v>
      </c>
      <c r="BJ51" s="64">
        <f>IF(OR(BJ$3=DATE(YEAR($H51),MONTH($H51)+$G51,1),BJ$3=DATE(YEAR($H51),MONTH($H51)+$G51*2,1),BJ$3=DATE(YEAR($H51),MONTH($H51)+$G51*3,1),BJ$3=DATE(YEAR($H51),MONTH($H51)+$G51*4,1),BJ$3=DATE(YEAR($H51),MONTH($H51)+$G51*5,1),BJ$3=DATE(YEAR($H51),MONTH($H51)+$G51*6,1),BJ$3=DATE(YEAR($H51),MONTH($H51)+$G51*7,1),BJ$3=DATE(YEAR($H51),MONTH($H51)+$G51*8,1),BJ$3=DATE(YEAR($H51),MONTH($H51)+$G51*9,1),BJ$3=DATE(YEAR($H51),MONTH($H51)+$G51*10,1)),$F51*тех!BX$10*тех!BX$6,)</f>
        <v>0</v>
      </c>
      <c r="BK51" s="64">
        <f>IF(OR(BK$3=DATE(YEAR($H51),MONTH($H51)+$G51,1),BK$3=DATE(YEAR($H51),MONTH($H51)+$G51*2,1),BK$3=DATE(YEAR($H51),MONTH($H51)+$G51*3,1),BK$3=DATE(YEAR($H51),MONTH($H51)+$G51*4,1),BK$3=DATE(YEAR($H51),MONTH($H51)+$G51*5,1),BK$3=DATE(YEAR($H51),MONTH($H51)+$G51*6,1),BK$3=DATE(YEAR($H51),MONTH($H51)+$G51*7,1),BK$3=DATE(YEAR($H51),MONTH($H51)+$G51*8,1),BK$3=DATE(YEAR($H51),MONTH($H51)+$G51*9,1),BK$3=DATE(YEAR($H51),MONTH($H51)+$G51*10,1)),$F51*тех!BY$10*тех!BY$6,)</f>
        <v>0</v>
      </c>
      <c r="BL51" s="64">
        <f>IF(OR(BL$3=DATE(YEAR($H51),MONTH($H51)+$G51,1),BL$3=DATE(YEAR($H51),MONTH($H51)+$G51*2,1),BL$3=DATE(YEAR($H51),MONTH($H51)+$G51*3,1),BL$3=DATE(YEAR($H51),MONTH($H51)+$G51*4,1),BL$3=DATE(YEAR($H51),MONTH($H51)+$G51*5,1),BL$3=DATE(YEAR($H51),MONTH($H51)+$G51*6,1),BL$3=DATE(YEAR($H51),MONTH($H51)+$G51*7,1),BL$3=DATE(YEAR($H51),MONTH($H51)+$G51*8,1),BL$3=DATE(YEAR($H51),MONTH($H51)+$G51*9,1),BL$3=DATE(YEAR($H51),MONTH($H51)+$G51*10,1)),$F51*тех!BZ$10*тех!BZ$6,)</f>
        <v>0</v>
      </c>
      <c r="BM51" s="64">
        <f>IF(OR(BM$3=DATE(YEAR($H51),MONTH($H51)+$G51,1),BM$3=DATE(YEAR($H51),MONTH($H51)+$G51*2,1),BM$3=DATE(YEAR($H51),MONTH($H51)+$G51*3,1),BM$3=DATE(YEAR($H51),MONTH($H51)+$G51*4,1),BM$3=DATE(YEAR($H51),MONTH($H51)+$G51*5,1),BM$3=DATE(YEAR($H51),MONTH($H51)+$G51*6,1),BM$3=DATE(YEAR($H51),MONTH($H51)+$G51*7,1),BM$3=DATE(YEAR($H51),MONTH($H51)+$G51*8,1),BM$3=DATE(YEAR($H51),MONTH($H51)+$G51*9,1),BM$3=DATE(YEAR($H51),MONTH($H51)+$G51*10,1)),$F51*тех!CA$10*тех!CA$6,)</f>
        <v>0</v>
      </c>
      <c r="BN51" s="64">
        <f>IF(OR(BN$3=DATE(YEAR($H51),MONTH($H51)+$G51,1),BN$3=DATE(YEAR($H51),MONTH($H51)+$G51*2,1),BN$3=DATE(YEAR($H51),MONTH($H51)+$G51*3,1),BN$3=DATE(YEAR($H51),MONTH($H51)+$G51*4,1),BN$3=DATE(YEAR($H51),MONTH($H51)+$G51*5,1),BN$3=DATE(YEAR($H51),MONTH($H51)+$G51*6,1),BN$3=DATE(YEAR($H51),MONTH($H51)+$G51*7,1),BN$3=DATE(YEAR($H51),MONTH($H51)+$G51*8,1),BN$3=DATE(YEAR($H51),MONTH($H51)+$G51*9,1),BN$3=DATE(YEAR($H51),MONTH($H51)+$G51*10,1)),$F51*тех!CB$10*тех!CB$6,)</f>
        <v>0</v>
      </c>
      <c r="BO51" s="64">
        <f>IF(OR(BO$3=DATE(YEAR($H51),MONTH($H51)+$G51,1),BO$3=DATE(YEAR($H51),MONTH($H51)+$G51*2,1),BO$3=DATE(YEAR($H51),MONTH($H51)+$G51*3,1),BO$3=DATE(YEAR($H51),MONTH($H51)+$G51*4,1),BO$3=DATE(YEAR($H51),MONTH($H51)+$G51*5,1),BO$3=DATE(YEAR($H51),MONTH($H51)+$G51*6,1),BO$3=DATE(YEAR($H51),MONTH($H51)+$G51*7,1),BO$3=DATE(YEAR($H51),MONTH($H51)+$G51*8,1),BO$3=DATE(YEAR($H51),MONTH($H51)+$G51*9,1),BO$3=DATE(YEAR($H51),MONTH($H51)+$G51*10,1)),$F51*тех!CC$10*тех!CC$6,)</f>
        <v>0</v>
      </c>
      <c r="BP51" s="64">
        <f>IF(OR(BP$3=DATE(YEAR($H51),MONTH($H51)+$G51,1),BP$3=DATE(YEAR($H51),MONTH($H51)+$G51*2,1),BP$3=DATE(YEAR($H51),MONTH($H51)+$G51*3,1),BP$3=DATE(YEAR($H51),MONTH($H51)+$G51*4,1),BP$3=DATE(YEAR($H51),MONTH($H51)+$G51*5,1),BP$3=DATE(YEAR($H51),MONTH($H51)+$G51*6,1),BP$3=DATE(YEAR($H51),MONTH($H51)+$G51*7,1),BP$3=DATE(YEAR($H51),MONTH($H51)+$G51*8,1),BP$3=DATE(YEAR($H51),MONTH($H51)+$G51*9,1),BP$3=DATE(YEAR($H51),MONTH($H51)+$G51*10,1)),$F51*тех!CD$10*тех!CD$6,)</f>
        <v>0</v>
      </c>
      <c r="BQ51" s="64">
        <f>IF(OR(BQ$3=DATE(YEAR($H51),MONTH($H51)+$G51,1),BQ$3=DATE(YEAR($H51),MONTH($H51)+$G51*2,1),BQ$3=DATE(YEAR($H51),MONTH($H51)+$G51*3,1),BQ$3=DATE(YEAR($H51),MONTH($H51)+$G51*4,1),BQ$3=DATE(YEAR($H51),MONTH($H51)+$G51*5,1),BQ$3=DATE(YEAR($H51),MONTH($H51)+$G51*6,1),BQ$3=DATE(YEAR($H51),MONTH($H51)+$G51*7,1),BQ$3=DATE(YEAR($H51),MONTH($H51)+$G51*8,1),BQ$3=DATE(YEAR($H51),MONTH($H51)+$G51*9,1),BQ$3=DATE(YEAR($H51),MONTH($H51)+$G51*10,1)),$F51*тех!CE$10*тех!CE$6,)</f>
        <v>0</v>
      </c>
    </row>
    <row r="52" spans="2:69">
      <c r="B52" s="3">
        <v>46</v>
      </c>
      <c r="C52" s="19" t="s">
        <v>717</v>
      </c>
      <c r="D52" s="23">
        <f>(7805+132)</f>
        <v>7937</v>
      </c>
      <c r="E52" s="19"/>
      <c r="F52" s="76">
        <f t="shared" si="1"/>
        <v>0</v>
      </c>
      <c r="G52" s="19">
        <v>12</v>
      </c>
      <c r="H52" s="20">
        <f>Параметры!$C$11</f>
        <v>42370</v>
      </c>
      <c r="J52" s="76">
        <f>IF($H52=J$3,$F52,)*тех!X$6</f>
        <v>0</v>
      </c>
      <c r="K52" s="76">
        <f>IF($H52=K$3,$F52,)*тех!Y$6</f>
        <v>0</v>
      </c>
      <c r="L52" s="76">
        <f>IF($H52=L$3,$F52,)*тех!Z$6</f>
        <v>0</v>
      </c>
      <c r="M52" s="76">
        <f>IF($H52=M$3,$F52,)*тех!AA$6</f>
        <v>0</v>
      </c>
      <c r="N52" s="76">
        <f>IF($H52=N$3,$F52,)*тех!AB$6</f>
        <v>0</v>
      </c>
      <c r="O52" s="76">
        <f>IF($H52=O$3,$F52,)*тех!AC$6</f>
        <v>0</v>
      </c>
      <c r="P52" s="64">
        <f>IF(OR(P$3=DATE(YEAR($H52),MONTH($H52)+$G52,1),P$3=DATE(YEAR($H52),MONTH($H52)+$G52*2,1),P$3=DATE(YEAR($H52),MONTH($H52)+$G52*3,1),P$3=DATE(YEAR($H52),MONTH($H52)+$G52*4,1),P$3=DATE(YEAR($H52),MONTH($H52)+$G52*5,1),P$3=DATE(YEAR($H52),MONTH($H52)+$G52*6,1),P$3=DATE(YEAR($H52),MONTH($H52)+$G52*7,1),P$3=DATE(YEAR($H52),MONTH($H52)+$G52*8,1),P$3=DATE(YEAR($H52),MONTH($H52)+$G52*9,1),P$3=DATE(YEAR($H52),MONTH($H52)+$G52*10,1)),$F52*тех!AD$10*тех!AD$6,)</f>
        <v>0</v>
      </c>
      <c r="Q52" s="64">
        <f>IF(OR(Q$3=DATE(YEAR($H52),MONTH($H52)+$G52,1),Q$3=DATE(YEAR($H52),MONTH($H52)+$G52*2,1),Q$3=DATE(YEAR($H52),MONTH($H52)+$G52*3,1),Q$3=DATE(YEAR($H52),MONTH($H52)+$G52*4,1),Q$3=DATE(YEAR($H52),MONTH($H52)+$G52*5,1),Q$3=DATE(YEAR($H52),MONTH($H52)+$G52*6,1),Q$3=DATE(YEAR($H52),MONTH($H52)+$G52*7,1),Q$3=DATE(YEAR($H52),MONTH($H52)+$G52*8,1),Q$3=DATE(YEAR($H52),MONTH($H52)+$G52*9,1),Q$3=DATE(YEAR($H52),MONTH($H52)+$G52*10,1)),$F52*тех!AE$10*тех!AE$6,)</f>
        <v>0</v>
      </c>
      <c r="R52" s="64">
        <f>IF(OR(R$3=DATE(YEAR($H52),MONTH($H52)+$G52,1),R$3=DATE(YEAR($H52),MONTH($H52)+$G52*2,1),R$3=DATE(YEAR($H52),MONTH($H52)+$G52*3,1),R$3=DATE(YEAR($H52),MONTH($H52)+$G52*4,1),R$3=DATE(YEAR($H52),MONTH($H52)+$G52*5,1),R$3=DATE(YEAR($H52),MONTH($H52)+$G52*6,1),R$3=DATE(YEAR($H52),MONTH($H52)+$G52*7,1),R$3=DATE(YEAR($H52),MONTH($H52)+$G52*8,1),R$3=DATE(YEAR($H52),MONTH($H52)+$G52*9,1),R$3=DATE(YEAR($H52),MONTH($H52)+$G52*10,1)),$F52*тех!AF$10*тех!AF$6,)</f>
        <v>0</v>
      </c>
      <c r="S52" s="64">
        <f>IF(OR(S$3=DATE(YEAR($H52),MONTH($H52)+$G52,1),S$3=DATE(YEAR($H52),MONTH($H52)+$G52*2,1),S$3=DATE(YEAR($H52),MONTH($H52)+$G52*3,1),S$3=DATE(YEAR($H52),MONTH($H52)+$G52*4,1),S$3=DATE(YEAR($H52),MONTH($H52)+$G52*5,1),S$3=DATE(YEAR($H52),MONTH($H52)+$G52*6,1),S$3=DATE(YEAR($H52),MONTH($H52)+$G52*7,1),S$3=DATE(YEAR($H52),MONTH($H52)+$G52*8,1),S$3=DATE(YEAR($H52),MONTH($H52)+$G52*9,1),S$3=DATE(YEAR($H52),MONTH($H52)+$G52*10,1)),$F52*тех!AG$10*тех!AG$6,)</f>
        <v>0</v>
      </c>
      <c r="T52" s="64">
        <f>IF(OR(T$3=DATE(YEAR($H52),MONTH($H52)+$G52,1),T$3=DATE(YEAR($H52),MONTH($H52)+$G52*2,1),T$3=DATE(YEAR($H52),MONTH($H52)+$G52*3,1),T$3=DATE(YEAR($H52),MONTH($H52)+$G52*4,1),T$3=DATE(YEAR($H52),MONTH($H52)+$G52*5,1),T$3=DATE(YEAR($H52),MONTH($H52)+$G52*6,1),T$3=DATE(YEAR($H52),MONTH($H52)+$G52*7,1),T$3=DATE(YEAR($H52),MONTH($H52)+$G52*8,1),T$3=DATE(YEAR($H52),MONTH($H52)+$G52*9,1),T$3=DATE(YEAR($H52),MONTH($H52)+$G52*10,1)),$F52*тех!AH$10*тех!AH$6,)</f>
        <v>0</v>
      </c>
      <c r="U52" s="64">
        <f>IF(OR(U$3=DATE(YEAR($H52),MONTH($H52)+$G52,1),U$3=DATE(YEAR($H52),MONTH($H52)+$G52*2,1),U$3=DATE(YEAR($H52),MONTH($H52)+$G52*3,1),U$3=DATE(YEAR($H52),MONTH($H52)+$G52*4,1),U$3=DATE(YEAR($H52),MONTH($H52)+$G52*5,1),U$3=DATE(YEAR($H52),MONTH($H52)+$G52*6,1),U$3=DATE(YEAR($H52),MONTH($H52)+$G52*7,1),U$3=DATE(YEAR($H52),MONTH($H52)+$G52*8,1),U$3=DATE(YEAR($H52),MONTH($H52)+$G52*9,1),U$3=DATE(YEAR($H52),MONTH($H52)+$G52*10,1)),$F52*тех!AI$10*тех!AI$6,)</f>
        <v>0</v>
      </c>
      <c r="V52" s="64">
        <f>IF(OR(V$3=DATE(YEAR($H52),MONTH($H52)+$G52,1),V$3=DATE(YEAR($H52),MONTH($H52)+$G52*2,1),V$3=DATE(YEAR($H52),MONTH($H52)+$G52*3,1),V$3=DATE(YEAR($H52),MONTH($H52)+$G52*4,1),V$3=DATE(YEAR($H52),MONTH($H52)+$G52*5,1),V$3=DATE(YEAR($H52),MONTH($H52)+$G52*6,1),V$3=DATE(YEAR($H52),MONTH($H52)+$G52*7,1),V$3=DATE(YEAR($H52),MONTH($H52)+$G52*8,1),V$3=DATE(YEAR($H52),MONTH($H52)+$G52*9,1),V$3=DATE(YEAR($H52),MONTH($H52)+$G52*10,1)),$F52*тех!AJ$10*тех!AJ$6,)</f>
        <v>0</v>
      </c>
      <c r="W52" s="64">
        <f>IF(OR(W$3=DATE(YEAR($H52),MONTH($H52)+$G52,1),W$3=DATE(YEAR($H52),MONTH($H52)+$G52*2,1),W$3=DATE(YEAR($H52),MONTH($H52)+$G52*3,1),W$3=DATE(YEAR($H52),MONTH($H52)+$G52*4,1),W$3=DATE(YEAR($H52),MONTH($H52)+$G52*5,1),W$3=DATE(YEAR($H52),MONTH($H52)+$G52*6,1),W$3=DATE(YEAR($H52),MONTH($H52)+$G52*7,1),W$3=DATE(YEAR($H52),MONTH($H52)+$G52*8,1),W$3=DATE(YEAR($H52),MONTH($H52)+$G52*9,1),W$3=DATE(YEAR($H52),MONTH($H52)+$G52*10,1)),$F52*тех!AK$10*тех!AK$6,)</f>
        <v>0</v>
      </c>
      <c r="X52" s="64">
        <f>IF(OR(X$3=DATE(YEAR($H52),MONTH($H52)+$G52,1),X$3=DATE(YEAR($H52),MONTH($H52)+$G52*2,1),X$3=DATE(YEAR($H52),MONTH($H52)+$G52*3,1),X$3=DATE(YEAR($H52),MONTH($H52)+$G52*4,1),X$3=DATE(YEAR($H52),MONTH($H52)+$G52*5,1),X$3=DATE(YEAR($H52),MONTH($H52)+$G52*6,1),X$3=DATE(YEAR($H52),MONTH($H52)+$G52*7,1),X$3=DATE(YEAR($H52),MONTH($H52)+$G52*8,1),X$3=DATE(YEAR($H52),MONTH($H52)+$G52*9,1),X$3=DATE(YEAR($H52),MONTH($H52)+$G52*10,1)),$F52*тех!AL$10*тех!AL$6,)</f>
        <v>0</v>
      </c>
      <c r="Y52" s="64">
        <f>IF(OR(Y$3=DATE(YEAR($H52),MONTH($H52)+$G52,1),Y$3=DATE(YEAR($H52),MONTH($H52)+$G52*2,1),Y$3=DATE(YEAR($H52),MONTH($H52)+$G52*3,1),Y$3=DATE(YEAR($H52),MONTH($H52)+$G52*4,1),Y$3=DATE(YEAR($H52),MONTH($H52)+$G52*5,1),Y$3=DATE(YEAR($H52),MONTH($H52)+$G52*6,1),Y$3=DATE(YEAR($H52),MONTH($H52)+$G52*7,1),Y$3=DATE(YEAR($H52),MONTH($H52)+$G52*8,1),Y$3=DATE(YEAR($H52),MONTH($H52)+$G52*9,1),Y$3=DATE(YEAR($H52),MONTH($H52)+$G52*10,1)),$F52*тех!AM$10*тех!AM$6,)</f>
        <v>0</v>
      </c>
      <c r="Z52" s="64">
        <f>IF(OR(Z$3=DATE(YEAR($H52),MONTH($H52)+$G52,1),Z$3=DATE(YEAR($H52),MONTH($H52)+$G52*2,1),Z$3=DATE(YEAR($H52),MONTH($H52)+$G52*3,1),Z$3=DATE(YEAR($H52),MONTH($H52)+$G52*4,1),Z$3=DATE(YEAR($H52),MONTH($H52)+$G52*5,1),Z$3=DATE(YEAR($H52),MONTH($H52)+$G52*6,1),Z$3=DATE(YEAR($H52),MONTH($H52)+$G52*7,1),Z$3=DATE(YEAR($H52),MONTH($H52)+$G52*8,1),Z$3=DATE(YEAR($H52),MONTH($H52)+$G52*9,1),Z$3=DATE(YEAR($H52),MONTH($H52)+$G52*10,1)),$F52*тех!AN$10*тех!AN$6,)</f>
        <v>0</v>
      </c>
      <c r="AA52" s="64">
        <f>IF(OR(AA$3=DATE(YEAR($H52),MONTH($H52)+$G52,1),AA$3=DATE(YEAR($H52),MONTH($H52)+$G52*2,1),AA$3=DATE(YEAR($H52),MONTH($H52)+$G52*3,1),AA$3=DATE(YEAR($H52),MONTH($H52)+$G52*4,1),AA$3=DATE(YEAR($H52),MONTH($H52)+$G52*5,1),AA$3=DATE(YEAR($H52),MONTH($H52)+$G52*6,1),AA$3=DATE(YEAR($H52),MONTH($H52)+$G52*7,1),AA$3=DATE(YEAR($H52),MONTH($H52)+$G52*8,1),AA$3=DATE(YEAR($H52),MONTH($H52)+$G52*9,1),AA$3=DATE(YEAR($H52),MONTH($H52)+$G52*10,1)),$F52*тех!AO$10*тех!AO$6,)</f>
        <v>0</v>
      </c>
      <c r="AB52" s="64">
        <f>IF(OR(AB$3=DATE(YEAR($H52),MONTH($H52)+$G52,1),AB$3=DATE(YEAR($H52),MONTH($H52)+$G52*2,1),AB$3=DATE(YEAR($H52),MONTH($H52)+$G52*3,1),AB$3=DATE(YEAR($H52),MONTH($H52)+$G52*4,1),AB$3=DATE(YEAR($H52),MONTH($H52)+$G52*5,1),AB$3=DATE(YEAR($H52),MONTH($H52)+$G52*6,1),AB$3=DATE(YEAR($H52),MONTH($H52)+$G52*7,1),AB$3=DATE(YEAR($H52),MONTH($H52)+$G52*8,1),AB$3=DATE(YEAR($H52),MONTH($H52)+$G52*9,1),AB$3=DATE(YEAR($H52),MONTH($H52)+$G52*10,1)),$F52*тех!AP$10*тех!AP$6,)</f>
        <v>0</v>
      </c>
      <c r="AC52" s="64">
        <f>IF(OR(AC$3=DATE(YEAR($H52),MONTH($H52)+$G52,1),AC$3=DATE(YEAR($H52),MONTH($H52)+$G52*2,1),AC$3=DATE(YEAR($H52),MONTH($H52)+$G52*3,1),AC$3=DATE(YEAR($H52),MONTH($H52)+$G52*4,1),AC$3=DATE(YEAR($H52),MONTH($H52)+$G52*5,1),AC$3=DATE(YEAR($H52),MONTH($H52)+$G52*6,1),AC$3=DATE(YEAR($H52),MONTH($H52)+$G52*7,1),AC$3=DATE(YEAR($H52),MONTH($H52)+$G52*8,1),AC$3=DATE(YEAR($H52),MONTH($H52)+$G52*9,1),AC$3=DATE(YEAR($H52),MONTH($H52)+$G52*10,1)),$F52*тех!AQ$10*тех!AQ$6,)</f>
        <v>0</v>
      </c>
      <c r="AD52" s="64">
        <f>IF(OR(AD$3=DATE(YEAR($H52),MONTH($H52)+$G52,1),AD$3=DATE(YEAR($H52),MONTH($H52)+$G52*2,1),AD$3=DATE(YEAR($H52),MONTH($H52)+$G52*3,1),AD$3=DATE(YEAR($H52),MONTH($H52)+$G52*4,1),AD$3=DATE(YEAR($H52),MONTH($H52)+$G52*5,1),AD$3=DATE(YEAR($H52),MONTH($H52)+$G52*6,1),AD$3=DATE(YEAR($H52),MONTH($H52)+$G52*7,1),AD$3=DATE(YEAR($H52),MONTH($H52)+$G52*8,1),AD$3=DATE(YEAR($H52),MONTH($H52)+$G52*9,1),AD$3=DATE(YEAR($H52),MONTH($H52)+$G52*10,1)),$F52*тех!AR$10*тех!AR$6,)</f>
        <v>0</v>
      </c>
      <c r="AE52" s="64">
        <f>IF(OR(AE$3=DATE(YEAR($H52),MONTH($H52)+$G52,1),AE$3=DATE(YEAR($H52),MONTH($H52)+$G52*2,1),AE$3=DATE(YEAR($H52),MONTH($H52)+$G52*3,1),AE$3=DATE(YEAR($H52),MONTH($H52)+$G52*4,1),AE$3=DATE(YEAR($H52),MONTH($H52)+$G52*5,1),AE$3=DATE(YEAR($H52),MONTH($H52)+$G52*6,1),AE$3=DATE(YEAR($H52),MONTH($H52)+$G52*7,1),AE$3=DATE(YEAR($H52),MONTH($H52)+$G52*8,1),AE$3=DATE(YEAR($H52),MONTH($H52)+$G52*9,1),AE$3=DATE(YEAR($H52),MONTH($H52)+$G52*10,1)),$F52*тех!AS$10*тех!AS$6,)</f>
        <v>0</v>
      </c>
      <c r="AF52" s="64">
        <f>IF(OR(AF$3=DATE(YEAR($H52),MONTH($H52)+$G52,1),AF$3=DATE(YEAR($H52),MONTH($H52)+$G52*2,1),AF$3=DATE(YEAR($H52),MONTH($H52)+$G52*3,1),AF$3=DATE(YEAR($H52),MONTH($H52)+$G52*4,1),AF$3=DATE(YEAR($H52),MONTH($H52)+$G52*5,1),AF$3=DATE(YEAR($H52),MONTH($H52)+$G52*6,1),AF$3=DATE(YEAR($H52),MONTH($H52)+$G52*7,1),AF$3=DATE(YEAR($H52),MONTH($H52)+$G52*8,1),AF$3=DATE(YEAR($H52),MONTH($H52)+$G52*9,1),AF$3=DATE(YEAR($H52),MONTH($H52)+$G52*10,1)),$F52*тех!AT$10*тех!AT$6,)</f>
        <v>0</v>
      </c>
      <c r="AG52" s="64">
        <f>IF(OR(AG$3=DATE(YEAR($H52),MONTH($H52)+$G52,1),AG$3=DATE(YEAR($H52),MONTH($H52)+$G52*2,1),AG$3=DATE(YEAR($H52),MONTH($H52)+$G52*3,1),AG$3=DATE(YEAR($H52),MONTH($H52)+$G52*4,1),AG$3=DATE(YEAR($H52),MONTH($H52)+$G52*5,1),AG$3=DATE(YEAR($H52),MONTH($H52)+$G52*6,1),AG$3=DATE(YEAR($H52),MONTH($H52)+$G52*7,1),AG$3=DATE(YEAR($H52),MONTH($H52)+$G52*8,1),AG$3=DATE(YEAR($H52),MONTH($H52)+$G52*9,1),AG$3=DATE(YEAR($H52),MONTH($H52)+$G52*10,1)),$F52*тех!AU$10*тех!AU$6,)</f>
        <v>0</v>
      </c>
      <c r="AH52" s="64">
        <f>IF(OR(AH$3=DATE(YEAR($H52),MONTH($H52)+$G52,1),AH$3=DATE(YEAR($H52),MONTH($H52)+$G52*2,1),AH$3=DATE(YEAR($H52),MONTH($H52)+$G52*3,1),AH$3=DATE(YEAR($H52),MONTH($H52)+$G52*4,1),AH$3=DATE(YEAR($H52),MONTH($H52)+$G52*5,1),AH$3=DATE(YEAR($H52),MONTH($H52)+$G52*6,1),AH$3=DATE(YEAR($H52),MONTH($H52)+$G52*7,1),AH$3=DATE(YEAR($H52),MONTH($H52)+$G52*8,1),AH$3=DATE(YEAR($H52),MONTH($H52)+$G52*9,1),AH$3=DATE(YEAR($H52),MONTH($H52)+$G52*10,1)),$F52*тех!AV$10*тех!AV$6,)</f>
        <v>0</v>
      </c>
      <c r="AI52" s="64">
        <f>IF(OR(AI$3=DATE(YEAR($H52),MONTH($H52)+$G52,1),AI$3=DATE(YEAR($H52),MONTH($H52)+$G52*2,1),AI$3=DATE(YEAR($H52),MONTH($H52)+$G52*3,1),AI$3=DATE(YEAR($H52),MONTH($H52)+$G52*4,1),AI$3=DATE(YEAR($H52),MONTH($H52)+$G52*5,1),AI$3=DATE(YEAR($H52),MONTH($H52)+$G52*6,1),AI$3=DATE(YEAR($H52),MONTH($H52)+$G52*7,1),AI$3=DATE(YEAR($H52),MONTH($H52)+$G52*8,1),AI$3=DATE(YEAR($H52),MONTH($H52)+$G52*9,1),AI$3=DATE(YEAR($H52),MONTH($H52)+$G52*10,1)),$F52*тех!AW$10*тех!AW$6,)</f>
        <v>0</v>
      </c>
      <c r="AJ52" s="64">
        <f>IF(OR(AJ$3=DATE(YEAR($H52),MONTH($H52)+$G52,1),AJ$3=DATE(YEAR($H52),MONTH($H52)+$G52*2,1),AJ$3=DATE(YEAR($H52),MONTH($H52)+$G52*3,1),AJ$3=DATE(YEAR($H52),MONTH($H52)+$G52*4,1),AJ$3=DATE(YEAR($H52),MONTH($H52)+$G52*5,1),AJ$3=DATE(YEAR($H52),MONTH($H52)+$G52*6,1),AJ$3=DATE(YEAR($H52),MONTH($H52)+$G52*7,1),AJ$3=DATE(YEAR($H52),MONTH($H52)+$G52*8,1),AJ$3=DATE(YEAR($H52),MONTH($H52)+$G52*9,1),AJ$3=DATE(YEAR($H52),MONTH($H52)+$G52*10,1)),$F52*тех!AX$10*тех!AX$6,)</f>
        <v>0</v>
      </c>
      <c r="AK52" s="64">
        <f>IF(OR(AK$3=DATE(YEAR($H52),MONTH($H52)+$G52,1),AK$3=DATE(YEAR($H52),MONTH($H52)+$G52*2,1),AK$3=DATE(YEAR($H52),MONTH($H52)+$G52*3,1),AK$3=DATE(YEAR($H52),MONTH($H52)+$G52*4,1),AK$3=DATE(YEAR($H52),MONTH($H52)+$G52*5,1),AK$3=DATE(YEAR($H52),MONTH($H52)+$G52*6,1),AK$3=DATE(YEAR($H52),MONTH($H52)+$G52*7,1),AK$3=DATE(YEAR($H52),MONTH($H52)+$G52*8,1),AK$3=DATE(YEAR($H52),MONTH($H52)+$G52*9,1),AK$3=DATE(YEAR($H52),MONTH($H52)+$G52*10,1)),$F52*тех!AY$10*тех!AY$6,)</f>
        <v>0</v>
      </c>
      <c r="AL52" s="64">
        <f>IF(OR(AL$3=DATE(YEAR($H52),MONTH($H52)+$G52,1),AL$3=DATE(YEAR($H52),MONTH($H52)+$G52*2,1),AL$3=DATE(YEAR($H52),MONTH($H52)+$G52*3,1),AL$3=DATE(YEAR($H52),MONTH($H52)+$G52*4,1),AL$3=DATE(YEAR($H52),MONTH($H52)+$G52*5,1),AL$3=DATE(YEAR($H52),MONTH($H52)+$G52*6,1),AL$3=DATE(YEAR($H52),MONTH($H52)+$G52*7,1),AL$3=DATE(YEAR($H52),MONTH($H52)+$G52*8,1),AL$3=DATE(YEAR($H52),MONTH($H52)+$G52*9,1),AL$3=DATE(YEAR($H52),MONTH($H52)+$G52*10,1)),$F52*тех!AZ$10*тех!AZ$6,)</f>
        <v>0</v>
      </c>
      <c r="AM52" s="64">
        <f>IF(OR(AM$3=DATE(YEAR($H52),MONTH($H52)+$G52,1),AM$3=DATE(YEAR($H52),MONTH($H52)+$G52*2,1),AM$3=DATE(YEAR($H52),MONTH($H52)+$G52*3,1),AM$3=DATE(YEAR($H52),MONTH($H52)+$G52*4,1),AM$3=DATE(YEAR($H52),MONTH($H52)+$G52*5,1),AM$3=DATE(YEAR($H52),MONTH($H52)+$G52*6,1),AM$3=DATE(YEAR($H52),MONTH($H52)+$G52*7,1),AM$3=DATE(YEAR($H52),MONTH($H52)+$G52*8,1),AM$3=DATE(YEAR($H52),MONTH($H52)+$G52*9,1),AM$3=DATE(YEAR($H52),MONTH($H52)+$G52*10,1)),$F52*тех!BA$10*тех!BA$6,)</f>
        <v>0</v>
      </c>
      <c r="AN52" s="64">
        <f>IF(OR(AN$3=DATE(YEAR($H52),MONTH($H52)+$G52,1),AN$3=DATE(YEAR($H52),MONTH($H52)+$G52*2,1),AN$3=DATE(YEAR($H52),MONTH($H52)+$G52*3,1),AN$3=DATE(YEAR($H52),MONTH($H52)+$G52*4,1),AN$3=DATE(YEAR($H52),MONTH($H52)+$G52*5,1),AN$3=DATE(YEAR($H52),MONTH($H52)+$G52*6,1),AN$3=DATE(YEAR($H52),MONTH($H52)+$G52*7,1),AN$3=DATE(YEAR($H52),MONTH($H52)+$G52*8,1),AN$3=DATE(YEAR($H52),MONTH($H52)+$G52*9,1),AN$3=DATE(YEAR($H52),MONTH($H52)+$G52*10,1)),$F52*тех!BB$10*тех!BB$6,)</f>
        <v>0</v>
      </c>
      <c r="AO52" s="64">
        <f>IF(OR(AO$3=DATE(YEAR($H52),MONTH($H52)+$G52,1),AO$3=DATE(YEAR($H52),MONTH($H52)+$G52*2,1),AO$3=DATE(YEAR($H52),MONTH($H52)+$G52*3,1),AO$3=DATE(YEAR($H52),MONTH($H52)+$G52*4,1),AO$3=DATE(YEAR($H52),MONTH($H52)+$G52*5,1),AO$3=DATE(YEAR($H52),MONTH($H52)+$G52*6,1),AO$3=DATE(YEAR($H52),MONTH($H52)+$G52*7,1),AO$3=DATE(YEAR($H52),MONTH($H52)+$G52*8,1),AO$3=DATE(YEAR($H52),MONTH($H52)+$G52*9,1),AO$3=DATE(YEAR($H52),MONTH($H52)+$G52*10,1)),$F52*тех!BC$10*тех!BC$6,)</f>
        <v>0</v>
      </c>
      <c r="AP52" s="64">
        <f>IF(OR(AP$3=DATE(YEAR($H52),MONTH($H52)+$G52,1),AP$3=DATE(YEAR($H52),MONTH($H52)+$G52*2,1),AP$3=DATE(YEAR($H52),MONTH($H52)+$G52*3,1),AP$3=DATE(YEAR($H52),MONTH($H52)+$G52*4,1),AP$3=DATE(YEAR($H52),MONTH($H52)+$G52*5,1),AP$3=DATE(YEAR($H52),MONTH($H52)+$G52*6,1),AP$3=DATE(YEAR($H52),MONTH($H52)+$G52*7,1),AP$3=DATE(YEAR($H52),MONTH($H52)+$G52*8,1),AP$3=DATE(YEAR($H52),MONTH($H52)+$G52*9,1),AP$3=DATE(YEAR($H52),MONTH($H52)+$G52*10,1)),$F52*тех!BD$10*тех!BD$6,)</f>
        <v>0</v>
      </c>
      <c r="AQ52" s="64">
        <f>IF(OR(AQ$3=DATE(YEAR($H52),MONTH($H52)+$G52,1),AQ$3=DATE(YEAR($H52),MONTH($H52)+$G52*2,1),AQ$3=DATE(YEAR($H52),MONTH($H52)+$G52*3,1),AQ$3=DATE(YEAR($H52),MONTH($H52)+$G52*4,1),AQ$3=DATE(YEAR($H52),MONTH($H52)+$G52*5,1),AQ$3=DATE(YEAR($H52),MONTH($H52)+$G52*6,1),AQ$3=DATE(YEAR($H52),MONTH($H52)+$G52*7,1),AQ$3=DATE(YEAR($H52),MONTH($H52)+$G52*8,1),AQ$3=DATE(YEAR($H52),MONTH($H52)+$G52*9,1),AQ$3=DATE(YEAR($H52),MONTH($H52)+$G52*10,1)),$F52*тех!BE$10*тех!BE$6,)</f>
        <v>0</v>
      </c>
      <c r="AR52" s="64">
        <f>IF(OR(AR$3=DATE(YEAR($H52),MONTH($H52)+$G52,1),AR$3=DATE(YEAR($H52),MONTH($H52)+$G52*2,1),AR$3=DATE(YEAR($H52),MONTH($H52)+$G52*3,1),AR$3=DATE(YEAR($H52),MONTH($H52)+$G52*4,1),AR$3=DATE(YEAR($H52),MONTH($H52)+$G52*5,1),AR$3=DATE(YEAR($H52),MONTH($H52)+$G52*6,1),AR$3=DATE(YEAR($H52),MONTH($H52)+$G52*7,1),AR$3=DATE(YEAR($H52),MONTH($H52)+$G52*8,1),AR$3=DATE(YEAR($H52),MONTH($H52)+$G52*9,1),AR$3=DATE(YEAR($H52),MONTH($H52)+$G52*10,1)),$F52*тех!BF$10*тех!BF$6,)</f>
        <v>0</v>
      </c>
      <c r="AS52" s="64">
        <f>IF(OR(AS$3=DATE(YEAR($H52),MONTH($H52)+$G52,1),AS$3=DATE(YEAR($H52),MONTH($H52)+$G52*2,1),AS$3=DATE(YEAR($H52),MONTH($H52)+$G52*3,1),AS$3=DATE(YEAR($H52),MONTH($H52)+$G52*4,1),AS$3=DATE(YEAR($H52),MONTH($H52)+$G52*5,1),AS$3=DATE(YEAR($H52),MONTH($H52)+$G52*6,1),AS$3=DATE(YEAR($H52),MONTH($H52)+$G52*7,1),AS$3=DATE(YEAR($H52),MONTH($H52)+$G52*8,1),AS$3=DATE(YEAR($H52),MONTH($H52)+$G52*9,1),AS$3=DATE(YEAR($H52),MONTH($H52)+$G52*10,1)),$F52*тех!BG$10*тех!BG$6,)</f>
        <v>0</v>
      </c>
      <c r="AT52" s="64">
        <f>IF(OR(AT$3=DATE(YEAR($H52),MONTH($H52)+$G52,1),AT$3=DATE(YEAR($H52),MONTH($H52)+$G52*2,1),AT$3=DATE(YEAR($H52),MONTH($H52)+$G52*3,1),AT$3=DATE(YEAR($H52),MONTH($H52)+$G52*4,1),AT$3=DATE(YEAR($H52),MONTH($H52)+$G52*5,1),AT$3=DATE(YEAR($H52),MONTH($H52)+$G52*6,1),AT$3=DATE(YEAR($H52),MONTH($H52)+$G52*7,1),AT$3=DATE(YEAR($H52),MONTH($H52)+$G52*8,1),AT$3=DATE(YEAR($H52),MONTH($H52)+$G52*9,1),AT$3=DATE(YEAR($H52),MONTH($H52)+$G52*10,1)),$F52*тех!BH$10*тех!BH$6,)</f>
        <v>0</v>
      </c>
      <c r="AU52" s="64">
        <f>IF(OR(AU$3=DATE(YEAR($H52),MONTH($H52)+$G52,1),AU$3=DATE(YEAR($H52),MONTH($H52)+$G52*2,1),AU$3=DATE(YEAR($H52),MONTH($H52)+$G52*3,1),AU$3=DATE(YEAR($H52),MONTH($H52)+$G52*4,1),AU$3=DATE(YEAR($H52),MONTH($H52)+$G52*5,1),AU$3=DATE(YEAR($H52),MONTH($H52)+$G52*6,1),AU$3=DATE(YEAR($H52),MONTH($H52)+$G52*7,1),AU$3=DATE(YEAR($H52),MONTH($H52)+$G52*8,1),AU$3=DATE(YEAR($H52),MONTH($H52)+$G52*9,1),AU$3=DATE(YEAR($H52),MONTH($H52)+$G52*10,1)),$F52*тех!BI$10*тех!BI$6,)</f>
        <v>0</v>
      </c>
      <c r="AV52" s="64">
        <f>IF(OR(AV$3=DATE(YEAR($H52),MONTH($H52)+$G52,1),AV$3=DATE(YEAR($H52),MONTH($H52)+$G52*2,1),AV$3=DATE(YEAR($H52),MONTH($H52)+$G52*3,1),AV$3=DATE(YEAR($H52),MONTH($H52)+$G52*4,1),AV$3=DATE(YEAR($H52),MONTH($H52)+$G52*5,1),AV$3=DATE(YEAR($H52),MONTH($H52)+$G52*6,1),AV$3=DATE(YEAR($H52),MONTH($H52)+$G52*7,1),AV$3=DATE(YEAR($H52),MONTH($H52)+$G52*8,1),AV$3=DATE(YEAR($H52),MONTH($H52)+$G52*9,1),AV$3=DATE(YEAR($H52),MONTH($H52)+$G52*10,1)),$F52*тех!BJ$10*тех!BJ$6,)</f>
        <v>0</v>
      </c>
      <c r="AW52" s="64">
        <f>IF(OR(AW$3=DATE(YEAR($H52),MONTH($H52)+$G52,1),AW$3=DATE(YEAR($H52),MONTH($H52)+$G52*2,1),AW$3=DATE(YEAR($H52),MONTH($H52)+$G52*3,1),AW$3=DATE(YEAR($H52),MONTH($H52)+$G52*4,1),AW$3=DATE(YEAR($H52),MONTH($H52)+$G52*5,1),AW$3=DATE(YEAR($H52),MONTH($H52)+$G52*6,1),AW$3=DATE(YEAR($H52),MONTH($H52)+$G52*7,1),AW$3=DATE(YEAR($H52),MONTH($H52)+$G52*8,1),AW$3=DATE(YEAR($H52),MONTH($H52)+$G52*9,1),AW$3=DATE(YEAR($H52),MONTH($H52)+$G52*10,1)),$F52*тех!BK$10*тех!BK$6,)</f>
        <v>0</v>
      </c>
      <c r="AX52" s="64">
        <f>IF(OR(AX$3=DATE(YEAR($H52),MONTH($H52)+$G52,1),AX$3=DATE(YEAR($H52),MONTH($H52)+$G52*2,1),AX$3=DATE(YEAR($H52),MONTH($H52)+$G52*3,1),AX$3=DATE(YEAR($H52),MONTH($H52)+$G52*4,1),AX$3=DATE(YEAR($H52),MONTH($H52)+$G52*5,1),AX$3=DATE(YEAR($H52),MONTH($H52)+$G52*6,1),AX$3=DATE(YEAR($H52),MONTH($H52)+$G52*7,1),AX$3=DATE(YEAR($H52),MONTH($H52)+$G52*8,1),AX$3=DATE(YEAR($H52),MONTH($H52)+$G52*9,1),AX$3=DATE(YEAR($H52),MONTH($H52)+$G52*10,1)),$F52*тех!BL$10*тех!BL$6,)</f>
        <v>0</v>
      </c>
      <c r="AY52" s="64">
        <f>IF(OR(AY$3=DATE(YEAR($H52),MONTH($H52)+$G52,1),AY$3=DATE(YEAR($H52),MONTH($H52)+$G52*2,1),AY$3=DATE(YEAR($H52),MONTH($H52)+$G52*3,1),AY$3=DATE(YEAR($H52),MONTH($H52)+$G52*4,1),AY$3=DATE(YEAR($H52),MONTH($H52)+$G52*5,1),AY$3=DATE(YEAR($H52),MONTH($H52)+$G52*6,1),AY$3=DATE(YEAR($H52),MONTH($H52)+$G52*7,1),AY$3=DATE(YEAR($H52),MONTH($H52)+$G52*8,1),AY$3=DATE(YEAR($H52),MONTH($H52)+$G52*9,1),AY$3=DATE(YEAR($H52),MONTH($H52)+$G52*10,1)),$F52*тех!BM$10*тех!BM$6,)</f>
        <v>0</v>
      </c>
      <c r="AZ52" s="64">
        <f>IF(OR(AZ$3=DATE(YEAR($H52),MONTH($H52)+$G52,1),AZ$3=DATE(YEAR($H52),MONTH($H52)+$G52*2,1),AZ$3=DATE(YEAR($H52),MONTH($H52)+$G52*3,1),AZ$3=DATE(YEAR($H52),MONTH($H52)+$G52*4,1),AZ$3=DATE(YEAR($H52),MONTH($H52)+$G52*5,1),AZ$3=DATE(YEAR($H52),MONTH($H52)+$G52*6,1),AZ$3=DATE(YEAR($H52),MONTH($H52)+$G52*7,1),AZ$3=DATE(YEAR($H52),MONTH($H52)+$G52*8,1),AZ$3=DATE(YEAR($H52),MONTH($H52)+$G52*9,1),AZ$3=DATE(YEAR($H52),MONTH($H52)+$G52*10,1)),$F52*тех!BN$10*тех!BN$6,)</f>
        <v>0</v>
      </c>
      <c r="BA52" s="64">
        <f>IF(OR(BA$3=DATE(YEAR($H52),MONTH($H52)+$G52,1),BA$3=DATE(YEAR($H52),MONTH($H52)+$G52*2,1),BA$3=DATE(YEAR($H52),MONTH($H52)+$G52*3,1),BA$3=DATE(YEAR($H52),MONTH($H52)+$G52*4,1),BA$3=DATE(YEAR($H52),MONTH($H52)+$G52*5,1),BA$3=DATE(YEAR($H52),MONTH($H52)+$G52*6,1),BA$3=DATE(YEAR($H52),MONTH($H52)+$G52*7,1),BA$3=DATE(YEAR($H52),MONTH($H52)+$G52*8,1),BA$3=DATE(YEAR($H52),MONTH($H52)+$G52*9,1),BA$3=DATE(YEAR($H52),MONTH($H52)+$G52*10,1)),$F52*тех!BO$10*тех!BO$6,)</f>
        <v>0</v>
      </c>
      <c r="BB52" s="64">
        <f>IF(OR(BB$3=DATE(YEAR($H52),MONTH($H52)+$G52,1),BB$3=DATE(YEAR($H52),MONTH($H52)+$G52*2,1),BB$3=DATE(YEAR($H52),MONTH($H52)+$G52*3,1),BB$3=DATE(YEAR($H52),MONTH($H52)+$G52*4,1),BB$3=DATE(YEAR($H52),MONTH($H52)+$G52*5,1),BB$3=DATE(YEAR($H52),MONTH($H52)+$G52*6,1),BB$3=DATE(YEAR($H52),MONTH($H52)+$G52*7,1),BB$3=DATE(YEAR($H52),MONTH($H52)+$G52*8,1),BB$3=DATE(YEAR($H52),MONTH($H52)+$G52*9,1),BB$3=DATE(YEAR($H52),MONTH($H52)+$G52*10,1)),$F52*тех!BP$10*тех!BP$6,)</f>
        <v>0</v>
      </c>
      <c r="BC52" s="64">
        <f>IF(OR(BC$3=DATE(YEAR($H52),MONTH($H52)+$G52,1),BC$3=DATE(YEAR($H52),MONTH($H52)+$G52*2,1),BC$3=DATE(YEAR($H52),MONTH($H52)+$G52*3,1),BC$3=DATE(YEAR($H52),MONTH($H52)+$G52*4,1),BC$3=DATE(YEAR($H52),MONTH($H52)+$G52*5,1),BC$3=DATE(YEAR($H52),MONTH($H52)+$G52*6,1),BC$3=DATE(YEAR($H52),MONTH($H52)+$G52*7,1),BC$3=DATE(YEAR($H52),MONTH($H52)+$G52*8,1),BC$3=DATE(YEAR($H52),MONTH($H52)+$G52*9,1),BC$3=DATE(YEAR($H52),MONTH($H52)+$G52*10,1)),$F52*тех!BQ$10*тех!BQ$6,)</f>
        <v>0</v>
      </c>
      <c r="BD52" s="64">
        <f>IF(OR(BD$3=DATE(YEAR($H52),MONTH($H52)+$G52,1),BD$3=DATE(YEAR($H52),MONTH($H52)+$G52*2,1),BD$3=DATE(YEAR($H52),MONTH($H52)+$G52*3,1),BD$3=DATE(YEAR($H52),MONTH($H52)+$G52*4,1),BD$3=DATE(YEAR($H52),MONTH($H52)+$G52*5,1),BD$3=DATE(YEAR($H52),MONTH($H52)+$G52*6,1),BD$3=DATE(YEAR($H52),MONTH($H52)+$G52*7,1),BD$3=DATE(YEAR($H52),MONTH($H52)+$G52*8,1),BD$3=DATE(YEAR($H52),MONTH($H52)+$G52*9,1),BD$3=DATE(YEAR($H52),MONTH($H52)+$G52*10,1)),$F52*тех!BR$10*тех!BR$6,)</f>
        <v>0</v>
      </c>
      <c r="BE52" s="64">
        <f>IF(OR(BE$3=DATE(YEAR($H52),MONTH($H52)+$G52,1),BE$3=DATE(YEAR($H52),MONTH($H52)+$G52*2,1),BE$3=DATE(YEAR($H52),MONTH($H52)+$G52*3,1),BE$3=DATE(YEAR($H52),MONTH($H52)+$G52*4,1),BE$3=DATE(YEAR($H52),MONTH($H52)+$G52*5,1),BE$3=DATE(YEAR($H52),MONTH($H52)+$G52*6,1),BE$3=DATE(YEAR($H52),MONTH($H52)+$G52*7,1),BE$3=DATE(YEAR($H52),MONTH($H52)+$G52*8,1),BE$3=DATE(YEAR($H52),MONTH($H52)+$G52*9,1),BE$3=DATE(YEAR($H52),MONTH($H52)+$G52*10,1)),$F52*тех!BS$10*тех!BS$6,)</f>
        <v>0</v>
      </c>
      <c r="BF52" s="64">
        <f>IF(OR(BF$3=DATE(YEAR($H52),MONTH($H52)+$G52,1),BF$3=DATE(YEAR($H52),MONTH($H52)+$G52*2,1),BF$3=DATE(YEAR($H52),MONTH($H52)+$G52*3,1),BF$3=DATE(YEAR($H52),MONTH($H52)+$G52*4,1),BF$3=DATE(YEAR($H52),MONTH($H52)+$G52*5,1),BF$3=DATE(YEAR($H52),MONTH($H52)+$G52*6,1),BF$3=DATE(YEAR($H52),MONTH($H52)+$G52*7,1),BF$3=DATE(YEAR($H52),MONTH($H52)+$G52*8,1),BF$3=DATE(YEAR($H52),MONTH($H52)+$G52*9,1),BF$3=DATE(YEAR($H52),MONTH($H52)+$G52*10,1)),$F52*тех!BT$10*тех!BT$6,)</f>
        <v>0</v>
      </c>
      <c r="BG52" s="64">
        <f>IF(OR(BG$3=DATE(YEAR($H52),MONTH($H52)+$G52,1),BG$3=DATE(YEAR($H52),MONTH($H52)+$G52*2,1),BG$3=DATE(YEAR($H52),MONTH($H52)+$G52*3,1),BG$3=DATE(YEAR($H52),MONTH($H52)+$G52*4,1),BG$3=DATE(YEAR($H52),MONTH($H52)+$G52*5,1),BG$3=DATE(YEAR($H52),MONTH($H52)+$G52*6,1),BG$3=DATE(YEAR($H52),MONTH($H52)+$G52*7,1),BG$3=DATE(YEAR($H52),MONTH($H52)+$G52*8,1),BG$3=DATE(YEAR($H52),MONTH($H52)+$G52*9,1),BG$3=DATE(YEAR($H52),MONTH($H52)+$G52*10,1)),$F52*тех!BU$10*тех!BU$6,)</f>
        <v>0</v>
      </c>
      <c r="BH52" s="64">
        <f>IF(OR(BH$3=DATE(YEAR($H52),MONTH($H52)+$G52,1),BH$3=DATE(YEAR($H52),MONTH($H52)+$G52*2,1),BH$3=DATE(YEAR($H52),MONTH($H52)+$G52*3,1),BH$3=DATE(YEAR($H52),MONTH($H52)+$G52*4,1),BH$3=DATE(YEAR($H52),MONTH($H52)+$G52*5,1),BH$3=DATE(YEAR($H52),MONTH($H52)+$G52*6,1),BH$3=DATE(YEAR($H52),MONTH($H52)+$G52*7,1),BH$3=DATE(YEAR($H52),MONTH($H52)+$G52*8,1),BH$3=DATE(YEAR($H52),MONTH($H52)+$G52*9,1),BH$3=DATE(YEAR($H52),MONTH($H52)+$G52*10,1)),$F52*тех!BV$10*тех!BV$6,)</f>
        <v>0</v>
      </c>
      <c r="BI52" s="64">
        <f>IF(OR(BI$3=DATE(YEAR($H52),MONTH($H52)+$G52,1),BI$3=DATE(YEAR($H52),MONTH($H52)+$G52*2,1),BI$3=DATE(YEAR($H52),MONTH($H52)+$G52*3,1),BI$3=DATE(YEAR($H52),MONTH($H52)+$G52*4,1),BI$3=DATE(YEAR($H52),MONTH($H52)+$G52*5,1),BI$3=DATE(YEAR($H52),MONTH($H52)+$G52*6,1),BI$3=DATE(YEAR($H52),MONTH($H52)+$G52*7,1),BI$3=DATE(YEAR($H52),MONTH($H52)+$G52*8,1),BI$3=DATE(YEAR($H52),MONTH($H52)+$G52*9,1),BI$3=DATE(YEAR($H52),MONTH($H52)+$G52*10,1)),$F52*тех!BW$10*тех!BW$6,)</f>
        <v>0</v>
      </c>
      <c r="BJ52" s="64">
        <f>IF(OR(BJ$3=DATE(YEAR($H52),MONTH($H52)+$G52,1),BJ$3=DATE(YEAR($H52),MONTH($H52)+$G52*2,1),BJ$3=DATE(YEAR($H52),MONTH($H52)+$G52*3,1),BJ$3=DATE(YEAR($H52),MONTH($H52)+$G52*4,1),BJ$3=DATE(YEAR($H52),MONTH($H52)+$G52*5,1),BJ$3=DATE(YEAR($H52),MONTH($H52)+$G52*6,1),BJ$3=DATE(YEAR($H52),MONTH($H52)+$G52*7,1),BJ$3=DATE(YEAR($H52),MONTH($H52)+$G52*8,1),BJ$3=DATE(YEAR($H52),MONTH($H52)+$G52*9,1),BJ$3=DATE(YEAR($H52),MONTH($H52)+$G52*10,1)),$F52*тех!BX$10*тех!BX$6,)</f>
        <v>0</v>
      </c>
      <c r="BK52" s="64">
        <f>IF(OR(BK$3=DATE(YEAR($H52),MONTH($H52)+$G52,1),BK$3=DATE(YEAR($H52),MONTH($H52)+$G52*2,1),BK$3=DATE(YEAR($H52),MONTH($H52)+$G52*3,1),BK$3=DATE(YEAR($H52),MONTH($H52)+$G52*4,1),BK$3=DATE(YEAR($H52),MONTH($H52)+$G52*5,1),BK$3=DATE(YEAR($H52),MONTH($H52)+$G52*6,1),BK$3=DATE(YEAR($H52),MONTH($H52)+$G52*7,1),BK$3=DATE(YEAR($H52),MONTH($H52)+$G52*8,1),BK$3=DATE(YEAR($H52),MONTH($H52)+$G52*9,1),BK$3=DATE(YEAR($H52),MONTH($H52)+$G52*10,1)),$F52*тех!BY$10*тех!BY$6,)</f>
        <v>0</v>
      </c>
      <c r="BL52" s="64">
        <f>IF(OR(BL$3=DATE(YEAR($H52),MONTH($H52)+$G52,1),BL$3=DATE(YEAR($H52),MONTH($H52)+$G52*2,1),BL$3=DATE(YEAR($H52),MONTH($H52)+$G52*3,1),BL$3=DATE(YEAR($H52),MONTH($H52)+$G52*4,1),BL$3=DATE(YEAR($H52),MONTH($H52)+$G52*5,1),BL$3=DATE(YEAR($H52),MONTH($H52)+$G52*6,1),BL$3=DATE(YEAR($H52),MONTH($H52)+$G52*7,1),BL$3=DATE(YEAR($H52),MONTH($H52)+$G52*8,1),BL$3=DATE(YEAR($H52),MONTH($H52)+$G52*9,1),BL$3=DATE(YEAR($H52),MONTH($H52)+$G52*10,1)),$F52*тех!BZ$10*тех!BZ$6,)</f>
        <v>0</v>
      </c>
      <c r="BM52" s="64">
        <f>IF(OR(BM$3=DATE(YEAR($H52),MONTH($H52)+$G52,1),BM$3=DATE(YEAR($H52),MONTH($H52)+$G52*2,1),BM$3=DATE(YEAR($H52),MONTH($H52)+$G52*3,1),BM$3=DATE(YEAR($H52),MONTH($H52)+$G52*4,1),BM$3=DATE(YEAR($H52),MONTH($H52)+$G52*5,1),BM$3=DATE(YEAR($H52),MONTH($H52)+$G52*6,1),BM$3=DATE(YEAR($H52),MONTH($H52)+$G52*7,1),BM$3=DATE(YEAR($H52),MONTH($H52)+$G52*8,1),BM$3=DATE(YEAR($H52),MONTH($H52)+$G52*9,1),BM$3=DATE(YEAR($H52),MONTH($H52)+$G52*10,1)),$F52*тех!CA$10*тех!CA$6,)</f>
        <v>0</v>
      </c>
      <c r="BN52" s="64">
        <f>IF(OR(BN$3=DATE(YEAR($H52),MONTH($H52)+$G52,1),BN$3=DATE(YEAR($H52),MONTH($H52)+$G52*2,1),BN$3=DATE(YEAR($H52),MONTH($H52)+$G52*3,1),BN$3=DATE(YEAR($H52),MONTH($H52)+$G52*4,1),BN$3=DATE(YEAR($H52),MONTH($H52)+$G52*5,1),BN$3=DATE(YEAR($H52),MONTH($H52)+$G52*6,1),BN$3=DATE(YEAR($H52),MONTH($H52)+$G52*7,1),BN$3=DATE(YEAR($H52),MONTH($H52)+$G52*8,1),BN$3=DATE(YEAR($H52),MONTH($H52)+$G52*9,1),BN$3=DATE(YEAR($H52),MONTH($H52)+$G52*10,1)),$F52*тех!CB$10*тех!CB$6,)</f>
        <v>0</v>
      </c>
      <c r="BO52" s="64">
        <f>IF(OR(BO$3=DATE(YEAR($H52),MONTH($H52)+$G52,1),BO$3=DATE(YEAR($H52),MONTH($H52)+$G52*2,1),BO$3=DATE(YEAR($H52),MONTH($H52)+$G52*3,1),BO$3=DATE(YEAR($H52),MONTH($H52)+$G52*4,1),BO$3=DATE(YEAR($H52),MONTH($H52)+$G52*5,1),BO$3=DATE(YEAR($H52),MONTH($H52)+$G52*6,1),BO$3=DATE(YEAR($H52),MONTH($H52)+$G52*7,1),BO$3=DATE(YEAR($H52),MONTH($H52)+$G52*8,1),BO$3=DATE(YEAR($H52),MONTH($H52)+$G52*9,1),BO$3=DATE(YEAR($H52),MONTH($H52)+$G52*10,1)),$F52*тех!CC$10*тех!CC$6,)</f>
        <v>0</v>
      </c>
      <c r="BP52" s="64">
        <f>IF(OR(BP$3=DATE(YEAR($H52),MONTH($H52)+$G52,1),BP$3=DATE(YEAR($H52),MONTH($H52)+$G52*2,1),BP$3=DATE(YEAR($H52),MONTH($H52)+$G52*3,1),BP$3=DATE(YEAR($H52),MONTH($H52)+$G52*4,1),BP$3=DATE(YEAR($H52),MONTH($H52)+$G52*5,1),BP$3=DATE(YEAR($H52),MONTH($H52)+$G52*6,1),BP$3=DATE(YEAR($H52),MONTH($H52)+$G52*7,1),BP$3=DATE(YEAR($H52),MONTH($H52)+$G52*8,1),BP$3=DATE(YEAR($H52),MONTH($H52)+$G52*9,1),BP$3=DATE(YEAR($H52),MONTH($H52)+$G52*10,1)),$F52*тех!CD$10*тех!CD$6,)</f>
        <v>0</v>
      </c>
      <c r="BQ52" s="64">
        <f>IF(OR(BQ$3=DATE(YEAR($H52),MONTH($H52)+$G52,1),BQ$3=DATE(YEAR($H52),MONTH($H52)+$G52*2,1),BQ$3=DATE(YEAR($H52),MONTH($H52)+$G52*3,1),BQ$3=DATE(YEAR($H52),MONTH($H52)+$G52*4,1),BQ$3=DATE(YEAR($H52),MONTH($H52)+$G52*5,1),BQ$3=DATE(YEAR($H52),MONTH($H52)+$G52*6,1),BQ$3=DATE(YEAR($H52),MONTH($H52)+$G52*7,1),BQ$3=DATE(YEAR($H52),MONTH($H52)+$G52*8,1),BQ$3=DATE(YEAR($H52),MONTH($H52)+$G52*9,1),BQ$3=DATE(YEAR($H52),MONTH($H52)+$G52*10,1)),$F52*тех!CE$10*тех!CE$6,)</f>
        <v>0</v>
      </c>
    </row>
    <row r="53" spans="2:69">
      <c r="B53" s="3">
        <v>47</v>
      </c>
      <c r="C53" s="114" t="s">
        <v>718</v>
      </c>
      <c r="D53" s="19"/>
      <c r="E53" s="19"/>
      <c r="F53" s="76">
        <f t="shared" si="1"/>
        <v>0</v>
      </c>
      <c r="G53" s="19"/>
      <c r="H53" s="20"/>
      <c r="J53" s="76">
        <f>IF($H53=J$3,$F53,)*тех!X$6</f>
        <v>0</v>
      </c>
      <c r="K53" s="76">
        <f>IF($H53=K$3,$F53,)*тех!Y$6</f>
        <v>0</v>
      </c>
      <c r="L53" s="76">
        <f>IF($H53=L$3,$F53,)*тех!Z$6</f>
        <v>0</v>
      </c>
      <c r="M53" s="76">
        <f>IF($H53=M$3,$F53,)*тех!AA$6</f>
        <v>0</v>
      </c>
      <c r="N53" s="76">
        <f>IF($H53=N$3,$F53,)*тех!AB$6</f>
        <v>0</v>
      </c>
      <c r="O53" s="76">
        <f>IF($H53=O$3,$F53,)*тех!AC$6</f>
        <v>0</v>
      </c>
      <c r="P53" s="64">
        <f>IF(OR(P$3=DATE(YEAR($H53),MONTH($H53)+$G53,1),P$3=DATE(YEAR($H53),MONTH($H53)+$G53*2,1),P$3=DATE(YEAR($H53),MONTH($H53)+$G53*3,1),P$3=DATE(YEAR($H53),MONTH($H53)+$G53*4,1),P$3=DATE(YEAR($H53),MONTH($H53)+$G53*5,1),P$3=DATE(YEAR($H53),MONTH($H53)+$G53*6,1),P$3=DATE(YEAR($H53),MONTH($H53)+$G53*7,1),P$3=DATE(YEAR($H53),MONTH($H53)+$G53*8,1),P$3=DATE(YEAR($H53),MONTH($H53)+$G53*9,1),P$3=DATE(YEAR($H53),MONTH($H53)+$G53*10,1)),$F53*тех!AD$10*тех!AD$6,)</f>
        <v>0</v>
      </c>
      <c r="Q53" s="64">
        <f>IF(OR(Q$3=DATE(YEAR($H53),MONTH($H53)+$G53,1),Q$3=DATE(YEAR($H53),MONTH($H53)+$G53*2,1),Q$3=DATE(YEAR($H53),MONTH($H53)+$G53*3,1),Q$3=DATE(YEAR($H53),MONTH($H53)+$G53*4,1),Q$3=DATE(YEAR($H53),MONTH($H53)+$G53*5,1),Q$3=DATE(YEAR($H53),MONTH($H53)+$G53*6,1),Q$3=DATE(YEAR($H53),MONTH($H53)+$G53*7,1),Q$3=DATE(YEAR($H53),MONTH($H53)+$G53*8,1),Q$3=DATE(YEAR($H53),MONTH($H53)+$G53*9,1),Q$3=DATE(YEAR($H53),MONTH($H53)+$G53*10,1)),$F53*тех!AE$10*тех!AE$6,)</f>
        <v>0</v>
      </c>
      <c r="R53" s="64">
        <f>IF(OR(R$3=DATE(YEAR($H53),MONTH($H53)+$G53,1),R$3=DATE(YEAR($H53),MONTH($H53)+$G53*2,1),R$3=DATE(YEAR($H53),MONTH($H53)+$G53*3,1),R$3=DATE(YEAR($H53),MONTH($H53)+$G53*4,1),R$3=DATE(YEAR($H53),MONTH($H53)+$G53*5,1),R$3=DATE(YEAR($H53),MONTH($H53)+$G53*6,1),R$3=DATE(YEAR($H53),MONTH($H53)+$G53*7,1),R$3=DATE(YEAR($H53),MONTH($H53)+$G53*8,1),R$3=DATE(YEAR($H53),MONTH($H53)+$G53*9,1),R$3=DATE(YEAR($H53),MONTH($H53)+$G53*10,1)),$F53*тех!AF$10*тех!AF$6,)</f>
        <v>0</v>
      </c>
      <c r="S53" s="64">
        <f>IF(OR(S$3=DATE(YEAR($H53),MONTH($H53)+$G53,1),S$3=DATE(YEAR($H53),MONTH($H53)+$G53*2,1),S$3=DATE(YEAR($H53),MONTH($H53)+$G53*3,1),S$3=DATE(YEAR($H53),MONTH($H53)+$G53*4,1),S$3=DATE(YEAR($H53),MONTH($H53)+$G53*5,1),S$3=DATE(YEAR($H53),MONTH($H53)+$G53*6,1),S$3=DATE(YEAR($H53),MONTH($H53)+$G53*7,1),S$3=DATE(YEAR($H53),MONTH($H53)+$G53*8,1),S$3=DATE(YEAR($H53),MONTH($H53)+$G53*9,1),S$3=DATE(YEAR($H53),MONTH($H53)+$G53*10,1)),$F53*тех!AG$10*тех!AG$6,)</f>
        <v>0</v>
      </c>
      <c r="T53" s="64">
        <f>IF(OR(T$3=DATE(YEAR($H53),MONTH($H53)+$G53,1),T$3=DATE(YEAR($H53),MONTH($H53)+$G53*2,1),T$3=DATE(YEAR($H53),MONTH($H53)+$G53*3,1),T$3=DATE(YEAR($H53),MONTH($H53)+$G53*4,1),T$3=DATE(YEAR($H53),MONTH($H53)+$G53*5,1),T$3=DATE(YEAR($H53),MONTH($H53)+$G53*6,1),T$3=DATE(YEAR($H53),MONTH($H53)+$G53*7,1),T$3=DATE(YEAR($H53),MONTH($H53)+$G53*8,1),T$3=DATE(YEAR($H53),MONTH($H53)+$G53*9,1),T$3=DATE(YEAR($H53),MONTH($H53)+$G53*10,1)),$F53*тех!AH$10*тех!AH$6,)</f>
        <v>0</v>
      </c>
      <c r="U53" s="64">
        <f>IF(OR(U$3=DATE(YEAR($H53),MONTH($H53)+$G53,1),U$3=DATE(YEAR($H53),MONTH($H53)+$G53*2,1),U$3=DATE(YEAR($H53),MONTH($H53)+$G53*3,1),U$3=DATE(YEAR($H53),MONTH($H53)+$G53*4,1),U$3=DATE(YEAR($H53),MONTH($H53)+$G53*5,1),U$3=DATE(YEAR($H53),MONTH($H53)+$G53*6,1),U$3=DATE(YEAR($H53),MONTH($H53)+$G53*7,1),U$3=DATE(YEAR($H53),MONTH($H53)+$G53*8,1),U$3=DATE(YEAR($H53),MONTH($H53)+$G53*9,1),U$3=DATE(YEAR($H53),MONTH($H53)+$G53*10,1)),$F53*тех!AI$10*тех!AI$6,)</f>
        <v>0</v>
      </c>
      <c r="V53" s="64">
        <f>IF(OR(V$3=DATE(YEAR($H53),MONTH($H53)+$G53,1),V$3=DATE(YEAR($H53),MONTH($H53)+$G53*2,1),V$3=DATE(YEAR($H53),MONTH($H53)+$G53*3,1),V$3=DATE(YEAR($H53),MONTH($H53)+$G53*4,1),V$3=DATE(YEAR($H53),MONTH($H53)+$G53*5,1),V$3=DATE(YEAR($H53),MONTH($H53)+$G53*6,1),V$3=DATE(YEAR($H53),MONTH($H53)+$G53*7,1),V$3=DATE(YEAR($H53),MONTH($H53)+$G53*8,1),V$3=DATE(YEAR($H53),MONTH($H53)+$G53*9,1),V$3=DATE(YEAR($H53),MONTH($H53)+$G53*10,1)),$F53*тех!AJ$10*тех!AJ$6,)</f>
        <v>0</v>
      </c>
      <c r="W53" s="64">
        <f>IF(OR(W$3=DATE(YEAR($H53),MONTH($H53)+$G53,1),W$3=DATE(YEAR($H53),MONTH($H53)+$G53*2,1),W$3=DATE(YEAR($H53),MONTH($H53)+$G53*3,1),W$3=DATE(YEAR($H53),MONTH($H53)+$G53*4,1),W$3=DATE(YEAR($H53),MONTH($H53)+$G53*5,1),W$3=DATE(YEAR($H53),MONTH($H53)+$G53*6,1),W$3=DATE(YEAR($H53),MONTH($H53)+$G53*7,1),W$3=DATE(YEAR($H53),MONTH($H53)+$G53*8,1),W$3=DATE(YEAR($H53),MONTH($H53)+$G53*9,1),W$3=DATE(YEAR($H53),MONTH($H53)+$G53*10,1)),$F53*тех!AK$10*тех!AK$6,)</f>
        <v>0</v>
      </c>
      <c r="X53" s="64">
        <f>IF(OR(X$3=DATE(YEAR($H53),MONTH($H53)+$G53,1),X$3=DATE(YEAR($H53),MONTH($H53)+$G53*2,1),X$3=DATE(YEAR($H53),MONTH($H53)+$G53*3,1),X$3=DATE(YEAR($H53),MONTH($H53)+$G53*4,1),X$3=DATE(YEAR($H53),MONTH($H53)+$G53*5,1),X$3=DATE(YEAR($H53),MONTH($H53)+$G53*6,1),X$3=DATE(YEAR($H53),MONTH($H53)+$G53*7,1),X$3=DATE(YEAR($H53),MONTH($H53)+$G53*8,1),X$3=DATE(YEAR($H53),MONTH($H53)+$G53*9,1),X$3=DATE(YEAR($H53),MONTH($H53)+$G53*10,1)),$F53*тех!AL$10*тех!AL$6,)</f>
        <v>0</v>
      </c>
      <c r="Y53" s="64">
        <f>IF(OR(Y$3=DATE(YEAR($H53),MONTH($H53)+$G53,1),Y$3=DATE(YEAR($H53),MONTH($H53)+$G53*2,1),Y$3=DATE(YEAR($H53),MONTH($H53)+$G53*3,1),Y$3=DATE(YEAR($H53),MONTH($H53)+$G53*4,1),Y$3=DATE(YEAR($H53),MONTH($H53)+$G53*5,1),Y$3=DATE(YEAR($H53),MONTH($H53)+$G53*6,1),Y$3=DATE(YEAR($H53),MONTH($H53)+$G53*7,1),Y$3=DATE(YEAR($H53),MONTH($H53)+$G53*8,1),Y$3=DATE(YEAR($H53),MONTH($H53)+$G53*9,1),Y$3=DATE(YEAR($H53),MONTH($H53)+$G53*10,1)),$F53*тех!AM$10*тех!AM$6,)</f>
        <v>0</v>
      </c>
      <c r="Z53" s="64">
        <f>IF(OR(Z$3=DATE(YEAR($H53),MONTH($H53)+$G53,1),Z$3=DATE(YEAR($H53),MONTH($H53)+$G53*2,1),Z$3=DATE(YEAR($H53),MONTH($H53)+$G53*3,1),Z$3=DATE(YEAR($H53),MONTH($H53)+$G53*4,1),Z$3=DATE(YEAR($H53),MONTH($H53)+$G53*5,1),Z$3=DATE(YEAR($H53),MONTH($H53)+$G53*6,1),Z$3=DATE(YEAR($H53),MONTH($H53)+$G53*7,1),Z$3=DATE(YEAR($H53),MONTH($H53)+$G53*8,1),Z$3=DATE(YEAR($H53),MONTH($H53)+$G53*9,1),Z$3=DATE(YEAR($H53),MONTH($H53)+$G53*10,1)),$F53*тех!AN$10*тех!AN$6,)</f>
        <v>0</v>
      </c>
      <c r="AA53" s="64">
        <f>IF(OR(AA$3=DATE(YEAR($H53),MONTH($H53)+$G53,1),AA$3=DATE(YEAR($H53),MONTH($H53)+$G53*2,1),AA$3=DATE(YEAR($H53),MONTH($H53)+$G53*3,1),AA$3=DATE(YEAR($H53),MONTH($H53)+$G53*4,1),AA$3=DATE(YEAR($H53),MONTH($H53)+$G53*5,1),AA$3=DATE(YEAR($H53),MONTH($H53)+$G53*6,1),AA$3=DATE(YEAR($H53),MONTH($H53)+$G53*7,1),AA$3=DATE(YEAR($H53),MONTH($H53)+$G53*8,1),AA$3=DATE(YEAR($H53),MONTH($H53)+$G53*9,1),AA$3=DATE(YEAR($H53),MONTH($H53)+$G53*10,1)),$F53*тех!AO$10*тех!AO$6,)</f>
        <v>0</v>
      </c>
      <c r="AB53" s="64">
        <f>IF(OR(AB$3=DATE(YEAR($H53),MONTH($H53)+$G53,1),AB$3=DATE(YEAR($H53),MONTH($H53)+$G53*2,1),AB$3=DATE(YEAR($H53),MONTH($H53)+$G53*3,1),AB$3=DATE(YEAR($H53),MONTH($H53)+$G53*4,1),AB$3=DATE(YEAR($H53),MONTH($H53)+$G53*5,1),AB$3=DATE(YEAR($H53),MONTH($H53)+$G53*6,1),AB$3=DATE(YEAR($H53),MONTH($H53)+$G53*7,1),AB$3=DATE(YEAR($H53),MONTH($H53)+$G53*8,1),AB$3=DATE(YEAR($H53),MONTH($H53)+$G53*9,1),AB$3=DATE(YEAR($H53),MONTH($H53)+$G53*10,1)),$F53*тех!AP$10*тех!AP$6,)</f>
        <v>0</v>
      </c>
      <c r="AC53" s="64">
        <f>IF(OR(AC$3=DATE(YEAR($H53),MONTH($H53)+$G53,1),AC$3=DATE(YEAR($H53),MONTH($H53)+$G53*2,1),AC$3=DATE(YEAR($H53),MONTH($H53)+$G53*3,1),AC$3=DATE(YEAR($H53),MONTH($H53)+$G53*4,1),AC$3=DATE(YEAR($H53),MONTH($H53)+$G53*5,1),AC$3=DATE(YEAR($H53),MONTH($H53)+$G53*6,1),AC$3=DATE(YEAR($H53),MONTH($H53)+$G53*7,1),AC$3=DATE(YEAR($H53),MONTH($H53)+$G53*8,1),AC$3=DATE(YEAR($H53),MONTH($H53)+$G53*9,1),AC$3=DATE(YEAR($H53),MONTH($H53)+$G53*10,1)),$F53*тех!AQ$10*тех!AQ$6,)</f>
        <v>0</v>
      </c>
      <c r="AD53" s="64">
        <f>IF(OR(AD$3=DATE(YEAR($H53),MONTH($H53)+$G53,1),AD$3=DATE(YEAR($H53),MONTH($H53)+$G53*2,1),AD$3=DATE(YEAR($H53),MONTH($H53)+$G53*3,1),AD$3=DATE(YEAR($H53),MONTH($H53)+$G53*4,1),AD$3=DATE(YEAR($H53),MONTH($H53)+$G53*5,1),AD$3=DATE(YEAR($H53),MONTH($H53)+$G53*6,1),AD$3=DATE(YEAR($H53),MONTH($H53)+$G53*7,1),AD$3=DATE(YEAR($H53),MONTH($H53)+$G53*8,1),AD$3=DATE(YEAR($H53),MONTH($H53)+$G53*9,1),AD$3=DATE(YEAR($H53),MONTH($H53)+$G53*10,1)),$F53*тех!AR$10*тех!AR$6,)</f>
        <v>0</v>
      </c>
      <c r="AE53" s="64">
        <f>IF(OR(AE$3=DATE(YEAR($H53),MONTH($H53)+$G53,1),AE$3=DATE(YEAR($H53),MONTH($H53)+$G53*2,1),AE$3=DATE(YEAR($H53),MONTH($H53)+$G53*3,1),AE$3=DATE(YEAR($H53),MONTH($H53)+$G53*4,1),AE$3=DATE(YEAR($H53),MONTH($H53)+$G53*5,1),AE$3=DATE(YEAR($H53),MONTH($H53)+$G53*6,1),AE$3=DATE(YEAR($H53),MONTH($H53)+$G53*7,1),AE$3=DATE(YEAR($H53),MONTH($H53)+$G53*8,1),AE$3=DATE(YEAR($H53),MONTH($H53)+$G53*9,1),AE$3=DATE(YEAR($H53),MONTH($H53)+$G53*10,1)),$F53*тех!AS$10*тех!AS$6,)</f>
        <v>0</v>
      </c>
      <c r="AF53" s="64">
        <f>IF(OR(AF$3=DATE(YEAR($H53),MONTH($H53)+$G53,1),AF$3=DATE(YEAR($H53),MONTH($H53)+$G53*2,1),AF$3=DATE(YEAR($H53),MONTH($H53)+$G53*3,1),AF$3=DATE(YEAR($H53),MONTH($H53)+$G53*4,1),AF$3=DATE(YEAR($H53),MONTH($H53)+$G53*5,1),AF$3=DATE(YEAR($H53),MONTH($H53)+$G53*6,1),AF$3=DATE(YEAR($H53),MONTH($H53)+$G53*7,1),AF$3=DATE(YEAR($H53),MONTH($H53)+$G53*8,1),AF$3=DATE(YEAR($H53),MONTH($H53)+$G53*9,1),AF$3=DATE(YEAR($H53),MONTH($H53)+$G53*10,1)),$F53*тех!AT$10*тех!AT$6,)</f>
        <v>0</v>
      </c>
      <c r="AG53" s="64">
        <f>IF(OR(AG$3=DATE(YEAR($H53),MONTH($H53)+$G53,1),AG$3=DATE(YEAR($H53),MONTH($H53)+$G53*2,1),AG$3=DATE(YEAR($H53),MONTH($H53)+$G53*3,1),AG$3=DATE(YEAR($H53),MONTH($H53)+$G53*4,1),AG$3=DATE(YEAR($H53),MONTH($H53)+$G53*5,1),AG$3=DATE(YEAR($H53),MONTH($H53)+$G53*6,1),AG$3=DATE(YEAR($H53),MONTH($H53)+$G53*7,1),AG$3=DATE(YEAR($H53),MONTH($H53)+$G53*8,1),AG$3=DATE(YEAR($H53),MONTH($H53)+$G53*9,1),AG$3=DATE(YEAR($H53),MONTH($H53)+$G53*10,1)),$F53*тех!AU$10*тех!AU$6,)</f>
        <v>0</v>
      </c>
      <c r="AH53" s="64">
        <f>IF(OR(AH$3=DATE(YEAR($H53),MONTH($H53)+$G53,1),AH$3=DATE(YEAR($H53),MONTH($H53)+$G53*2,1),AH$3=DATE(YEAR($H53),MONTH($H53)+$G53*3,1),AH$3=DATE(YEAR($H53),MONTH($H53)+$G53*4,1),AH$3=DATE(YEAR($H53),MONTH($H53)+$G53*5,1),AH$3=DATE(YEAR($H53),MONTH($H53)+$G53*6,1),AH$3=DATE(YEAR($H53),MONTH($H53)+$G53*7,1),AH$3=DATE(YEAR($H53),MONTH($H53)+$G53*8,1),AH$3=DATE(YEAR($H53),MONTH($H53)+$G53*9,1),AH$3=DATE(YEAR($H53),MONTH($H53)+$G53*10,1)),$F53*тех!AV$10*тех!AV$6,)</f>
        <v>0</v>
      </c>
      <c r="AI53" s="64">
        <f>IF(OR(AI$3=DATE(YEAR($H53),MONTH($H53)+$G53,1),AI$3=DATE(YEAR($H53),MONTH($H53)+$G53*2,1),AI$3=DATE(YEAR($H53),MONTH($H53)+$G53*3,1),AI$3=DATE(YEAR($H53),MONTH($H53)+$G53*4,1),AI$3=DATE(YEAR($H53),MONTH($H53)+$G53*5,1),AI$3=DATE(YEAR($H53),MONTH($H53)+$G53*6,1),AI$3=DATE(YEAR($H53),MONTH($H53)+$G53*7,1),AI$3=DATE(YEAR($H53),MONTH($H53)+$G53*8,1),AI$3=DATE(YEAR($H53),MONTH($H53)+$G53*9,1),AI$3=DATE(YEAR($H53),MONTH($H53)+$G53*10,1)),$F53*тех!AW$10*тех!AW$6,)</f>
        <v>0</v>
      </c>
      <c r="AJ53" s="64">
        <f>IF(OR(AJ$3=DATE(YEAR($H53),MONTH($H53)+$G53,1),AJ$3=DATE(YEAR($H53),MONTH($H53)+$G53*2,1),AJ$3=DATE(YEAR($H53),MONTH($H53)+$G53*3,1),AJ$3=DATE(YEAR($H53),MONTH($H53)+$G53*4,1),AJ$3=DATE(YEAR($H53),MONTH($H53)+$G53*5,1),AJ$3=DATE(YEAR($H53),MONTH($H53)+$G53*6,1),AJ$3=DATE(YEAR($H53),MONTH($H53)+$G53*7,1),AJ$3=DATE(YEAR($H53),MONTH($H53)+$G53*8,1),AJ$3=DATE(YEAR($H53),MONTH($H53)+$G53*9,1),AJ$3=DATE(YEAR($H53),MONTH($H53)+$G53*10,1)),$F53*тех!AX$10*тех!AX$6,)</f>
        <v>0</v>
      </c>
      <c r="AK53" s="64">
        <f>IF(OR(AK$3=DATE(YEAR($H53),MONTH($H53)+$G53,1),AK$3=DATE(YEAR($H53),MONTH($H53)+$G53*2,1),AK$3=DATE(YEAR($H53),MONTH($H53)+$G53*3,1),AK$3=DATE(YEAR($H53),MONTH($H53)+$G53*4,1),AK$3=DATE(YEAR($H53),MONTH($H53)+$G53*5,1),AK$3=DATE(YEAR($H53),MONTH($H53)+$G53*6,1),AK$3=DATE(YEAR($H53),MONTH($H53)+$G53*7,1),AK$3=DATE(YEAR($H53),MONTH($H53)+$G53*8,1),AK$3=DATE(YEAR($H53),MONTH($H53)+$G53*9,1),AK$3=DATE(YEAR($H53),MONTH($H53)+$G53*10,1)),$F53*тех!AY$10*тех!AY$6,)</f>
        <v>0</v>
      </c>
      <c r="AL53" s="64">
        <f>IF(OR(AL$3=DATE(YEAR($H53),MONTH($H53)+$G53,1),AL$3=DATE(YEAR($H53),MONTH($H53)+$G53*2,1),AL$3=DATE(YEAR($H53),MONTH($H53)+$G53*3,1),AL$3=DATE(YEAR($H53),MONTH($H53)+$G53*4,1),AL$3=DATE(YEAR($H53),MONTH($H53)+$G53*5,1),AL$3=DATE(YEAR($H53),MONTH($H53)+$G53*6,1),AL$3=DATE(YEAR($H53),MONTH($H53)+$G53*7,1),AL$3=DATE(YEAR($H53),MONTH($H53)+$G53*8,1),AL$3=DATE(YEAR($H53),MONTH($H53)+$G53*9,1),AL$3=DATE(YEAR($H53),MONTH($H53)+$G53*10,1)),$F53*тех!AZ$10*тех!AZ$6,)</f>
        <v>0</v>
      </c>
      <c r="AM53" s="64">
        <f>IF(OR(AM$3=DATE(YEAR($H53),MONTH($H53)+$G53,1),AM$3=DATE(YEAR($H53),MONTH($H53)+$G53*2,1),AM$3=DATE(YEAR($H53),MONTH($H53)+$G53*3,1),AM$3=DATE(YEAR($H53),MONTH($H53)+$G53*4,1),AM$3=DATE(YEAR($H53),MONTH($H53)+$G53*5,1),AM$3=DATE(YEAR($H53),MONTH($H53)+$G53*6,1),AM$3=DATE(YEAR($H53),MONTH($H53)+$G53*7,1),AM$3=DATE(YEAR($H53),MONTH($H53)+$G53*8,1),AM$3=DATE(YEAR($H53),MONTH($H53)+$G53*9,1),AM$3=DATE(YEAR($H53),MONTH($H53)+$G53*10,1)),$F53*тех!BA$10*тех!BA$6,)</f>
        <v>0</v>
      </c>
      <c r="AN53" s="64">
        <f>IF(OR(AN$3=DATE(YEAR($H53),MONTH($H53)+$G53,1),AN$3=DATE(YEAR($H53),MONTH($H53)+$G53*2,1),AN$3=DATE(YEAR($H53),MONTH($H53)+$G53*3,1),AN$3=DATE(YEAR($H53),MONTH($H53)+$G53*4,1),AN$3=DATE(YEAR($H53),MONTH($H53)+$G53*5,1),AN$3=DATE(YEAR($H53),MONTH($H53)+$G53*6,1),AN$3=DATE(YEAR($H53),MONTH($H53)+$G53*7,1),AN$3=DATE(YEAR($H53),MONTH($H53)+$G53*8,1),AN$3=DATE(YEAR($H53),MONTH($H53)+$G53*9,1),AN$3=DATE(YEAR($H53),MONTH($H53)+$G53*10,1)),$F53*тех!BB$10*тех!BB$6,)</f>
        <v>0</v>
      </c>
      <c r="AO53" s="64">
        <f>IF(OR(AO$3=DATE(YEAR($H53),MONTH($H53)+$G53,1),AO$3=DATE(YEAR($H53),MONTH($H53)+$G53*2,1),AO$3=DATE(YEAR($H53),MONTH($H53)+$G53*3,1),AO$3=DATE(YEAR($H53),MONTH($H53)+$G53*4,1),AO$3=DATE(YEAR($H53),MONTH($H53)+$G53*5,1),AO$3=DATE(YEAR($H53),MONTH($H53)+$G53*6,1),AO$3=DATE(YEAR($H53),MONTH($H53)+$G53*7,1),AO$3=DATE(YEAR($H53),MONTH($H53)+$G53*8,1),AO$3=DATE(YEAR($H53),MONTH($H53)+$G53*9,1),AO$3=DATE(YEAR($H53),MONTH($H53)+$G53*10,1)),$F53*тех!BC$10*тех!BC$6,)</f>
        <v>0</v>
      </c>
      <c r="AP53" s="64">
        <f>IF(OR(AP$3=DATE(YEAR($H53),MONTH($H53)+$G53,1),AP$3=DATE(YEAR($H53),MONTH($H53)+$G53*2,1),AP$3=DATE(YEAR($H53),MONTH($H53)+$G53*3,1),AP$3=DATE(YEAR($H53),MONTH($H53)+$G53*4,1),AP$3=DATE(YEAR($H53),MONTH($H53)+$G53*5,1),AP$3=DATE(YEAR($H53),MONTH($H53)+$G53*6,1),AP$3=DATE(YEAR($H53),MONTH($H53)+$G53*7,1),AP$3=DATE(YEAR($H53),MONTH($H53)+$G53*8,1),AP$3=DATE(YEAR($H53),MONTH($H53)+$G53*9,1),AP$3=DATE(YEAR($H53),MONTH($H53)+$G53*10,1)),$F53*тех!BD$10*тех!BD$6,)</f>
        <v>0</v>
      </c>
      <c r="AQ53" s="64">
        <f>IF(OR(AQ$3=DATE(YEAR($H53),MONTH($H53)+$G53,1),AQ$3=DATE(YEAR($H53),MONTH($H53)+$G53*2,1),AQ$3=DATE(YEAR($H53),MONTH($H53)+$G53*3,1),AQ$3=DATE(YEAR($H53),MONTH($H53)+$G53*4,1),AQ$3=DATE(YEAR($H53),MONTH($H53)+$G53*5,1),AQ$3=DATE(YEAR($H53),MONTH($H53)+$G53*6,1),AQ$3=DATE(YEAR($H53),MONTH($H53)+$G53*7,1),AQ$3=DATE(YEAR($H53),MONTH($H53)+$G53*8,1),AQ$3=DATE(YEAR($H53),MONTH($H53)+$G53*9,1),AQ$3=DATE(YEAR($H53),MONTH($H53)+$G53*10,1)),$F53*тех!BE$10*тех!BE$6,)</f>
        <v>0</v>
      </c>
      <c r="AR53" s="64">
        <f>IF(OR(AR$3=DATE(YEAR($H53),MONTH($H53)+$G53,1),AR$3=DATE(YEAR($H53),MONTH($H53)+$G53*2,1),AR$3=DATE(YEAR($H53),MONTH($H53)+$G53*3,1),AR$3=DATE(YEAR($H53),MONTH($H53)+$G53*4,1),AR$3=DATE(YEAR($H53),MONTH($H53)+$G53*5,1),AR$3=DATE(YEAR($H53),MONTH($H53)+$G53*6,1),AR$3=DATE(YEAR($H53),MONTH($H53)+$G53*7,1),AR$3=DATE(YEAR($H53),MONTH($H53)+$G53*8,1),AR$3=DATE(YEAR($H53),MONTH($H53)+$G53*9,1),AR$3=DATE(YEAR($H53),MONTH($H53)+$G53*10,1)),$F53*тех!BF$10*тех!BF$6,)</f>
        <v>0</v>
      </c>
      <c r="AS53" s="64">
        <f>IF(OR(AS$3=DATE(YEAR($H53),MONTH($H53)+$G53,1),AS$3=DATE(YEAR($H53),MONTH($H53)+$G53*2,1),AS$3=DATE(YEAR($H53),MONTH($H53)+$G53*3,1),AS$3=DATE(YEAR($H53),MONTH($H53)+$G53*4,1),AS$3=DATE(YEAR($H53),MONTH($H53)+$G53*5,1),AS$3=DATE(YEAR($H53),MONTH($H53)+$G53*6,1),AS$3=DATE(YEAR($H53),MONTH($H53)+$G53*7,1),AS$3=DATE(YEAR($H53),MONTH($H53)+$G53*8,1),AS$3=DATE(YEAR($H53),MONTH($H53)+$G53*9,1),AS$3=DATE(YEAR($H53),MONTH($H53)+$G53*10,1)),$F53*тех!BG$10*тех!BG$6,)</f>
        <v>0</v>
      </c>
      <c r="AT53" s="64">
        <f>IF(OR(AT$3=DATE(YEAR($H53),MONTH($H53)+$G53,1),AT$3=DATE(YEAR($H53),MONTH($H53)+$G53*2,1),AT$3=DATE(YEAR($H53),MONTH($H53)+$G53*3,1),AT$3=DATE(YEAR($H53),MONTH($H53)+$G53*4,1),AT$3=DATE(YEAR($H53),MONTH($H53)+$G53*5,1),AT$3=DATE(YEAR($H53),MONTH($H53)+$G53*6,1),AT$3=DATE(YEAR($H53),MONTH($H53)+$G53*7,1),AT$3=DATE(YEAR($H53),MONTH($H53)+$G53*8,1),AT$3=DATE(YEAR($H53),MONTH($H53)+$G53*9,1),AT$3=DATE(YEAR($H53),MONTH($H53)+$G53*10,1)),$F53*тех!BH$10*тех!BH$6,)</f>
        <v>0</v>
      </c>
      <c r="AU53" s="64">
        <f>IF(OR(AU$3=DATE(YEAR($H53),MONTH($H53)+$G53,1),AU$3=DATE(YEAR($H53),MONTH($H53)+$G53*2,1),AU$3=DATE(YEAR($H53),MONTH($H53)+$G53*3,1),AU$3=DATE(YEAR($H53),MONTH($H53)+$G53*4,1),AU$3=DATE(YEAR($H53),MONTH($H53)+$G53*5,1),AU$3=DATE(YEAR($H53),MONTH($H53)+$G53*6,1),AU$3=DATE(YEAR($H53),MONTH($H53)+$G53*7,1),AU$3=DATE(YEAR($H53),MONTH($H53)+$G53*8,1),AU$3=DATE(YEAR($H53),MONTH($H53)+$G53*9,1),AU$3=DATE(YEAR($H53),MONTH($H53)+$G53*10,1)),$F53*тех!BI$10*тех!BI$6,)</f>
        <v>0</v>
      </c>
      <c r="AV53" s="64">
        <f>IF(OR(AV$3=DATE(YEAR($H53),MONTH($H53)+$G53,1),AV$3=DATE(YEAR($H53),MONTH($H53)+$G53*2,1),AV$3=DATE(YEAR($H53),MONTH($H53)+$G53*3,1),AV$3=DATE(YEAR($H53),MONTH($H53)+$G53*4,1),AV$3=DATE(YEAR($H53),MONTH($H53)+$G53*5,1),AV$3=DATE(YEAR($H53),MONTH($H53)+$G53*6,1),AV$3=DATE(YEAR($H53),MONTH($H53)+$G53*7,1),AV$3=DATE(YEAR($H53),MONTH($H53)+$G53*8,1),AV$3=DATE(YEAR($H53),MONTH($H53)+$G53*9,1),AV$3=DATE(YEAR($H53),MONTH($H53)+$G53*10,1)),$F53*тех!BJ$10*тех!BJ$6,)</f>
        <v>0</v>
      </c>
      <c r="AW53" s="64">
        <f>IF(OR(AW$3=DATE(YEAR($H53),MONTH($H53)+$G53,1),AW$3=DATE(YEAR($H53),MONTH($H53)+$G53*2,1),AW$3=DATE(YEAR($H53),MONTH($H53)+$G53*3,1),AW$3=DATE(YEAR($H53),MONTH($H53)+$G53*4,1),AW$3=DATE(YEAR($H53),MONTH($H53)+$G53*5,1),AW$3=DATE(YEAR($H53),MONTH($H53)+$G53*6,1),AW$3=DATE(YEAR($H53),MONTH($H53)+$G53*7,1),AW$3=DATE(YEAR($H53),MONTH($H53)+$G53*8,1),AW$3=DATE(YEAR($H53),MONTH($H53)+$G53*9,1),AW$3=DATE(YEAR($H53),MONTH($H53)+$G53*10,1)),$F53*тех!BK$10*тех!BK$6,)</f>
        <v>0</v>
      </c>
      <c r="AX53" s="64">
        <f>IF(OR(AX$3=DATE(YEAR($H53),MONTH($H53)+$G53,1),AX$3=DATE(YEAR($H53),MONTH($H53)+$G53*2,1),AX$3=DATE(YEAR($H53),MONTH($H53)+$G53*3,1),AX$3=DATE(YEAR($H53),MONTH($H53)+$G53*4,1),AX$3=DATE(YEAR($H53),MONTH($H53)+$G53*5,1),AX$3=DATE(YEAR($H53),MONTH($H53)+$G53*6,1),AX$3=DATE(YEAR($H53),MONTH($H53)+$G53*7,1),AX$3=DATE(YEAR($H53),MONTH($H53)+$G53*8,1),AX$3=DATE(YEAR($H53),MONTH($H53)+$G53*9,1),AX$3=DATE(YEAR($H53),MONTH($H53)+$G53*10,1)),$F53*тех!BL$10*тех!BL$6,)</f>
        <v>0</v>
      </c>
      <c r="AY53" s="64">
        <f>IF(OR(AY$3=DATE(YEAR($H53),MONTH($H53)+$G53,1),AY$3=DATE(YEAR($H53),MONTH($H53)+$G53*2,1),AY$3=DATE(YEAR($H53),MONTH($H53)+$G53*3,1),AY$3=DATE(YEAR($H53),MONTH($H53)+$G53*4,1),AY$3=DATE(YEAR($H53),MONTH($H53)+$G53*5,1),AY$3=DATE(YEAR($H53),MONTH($H53)+$G53*6,1),AY$3=DATE(YEAR($H53),MONTH($H53)+$G53*7,1),AY$3=DATE(YEAR($H53),MONTH($H53)+$G53*8,1),AY$3=DATE(YEAR($H53),MONTH($H53)+$G53*9,1),AY$3=DATE(YEAR($H53),MONTH($H53)+$G53*10,1)),$F53*тех!BM$10*тех!BM$6,)</f>
        <v>0</v>
      </c>
      <c r="AZ53" s="64">
        <f>IF(OR(AZ$3=DATE(YEAR($H53),MONTH($H53)+$G53,1),AZ$3=DATE(YEAR($H53),MONTH($H53)+$G53*2,1),AZ$3=DATE(YEAR($H53),MONTH($H53)+$G53*3,1),AZ$3=DATE(YEAR($H53),MONTH($H53)+$G53*4,1),AZ$3=DATE(YEAR($H53),MONTH($H53)+$G53*5,1),AZ$3=DATE(YEAR($H53),MONTH($H53)+$G53*6,1),AZ$3=DATE(YEAR($H53),MONTH($H53)+$G53*7,1),AZ$3=DATE(YEAR($H53),MONTH($H53)+$G53*8,1),AZ$3=DATE(YEAR($H53),MONTH($H53)+$G53*9,1),AZ$3=DATE(YEAR($H53),MONTH($H53)+$G53*10,1)),$F53*тех!BN$10*тех!BN$6,)</f>
        <v>0</v>
      </c>
      <c r="BA53" s="64">
        <f>IF(OR(BA$3=DATE(YEAR($H53),MONTH($H53)+$G53,1),BA$3=DATE(YEAR($H53),MONTH($H53)+$G53*2,1),BA$3=DATE(YEAR($H53),MONTH($H53)+$G53*3,1),BA$3=DATE(YEAR($H53),MONTH($H53)+$G53*4,1),BA$3=DATE(YEAR($H53),MONTH($H53)+$G53*5,1),BA$3=DATE(YEAR($H53),MONTH($H53)+$G53*6,1),BA$3=DATE(YEAR($H53),MONTH($H53)+$G53*7,1),BA$3=DATE(YEAR($H53),MONTH($H53)+$G53*8,1),BA$3=DATE(YEAR($H53),MONTH($H53)+$G53*9,1),BA$3=DATE(YEAR($H53),MONTH($H53)+$G53*10,1)),$F53*тех!BO$10*тех!BO$6,)</f>
        <v>0</v>
      </c>
      <c r="BB53" s="64">
        <f>IF(OR(BB$3=DATE(YEAR($H53),MONTH($H53)+$G53,1),BB$3=DATE(YEAR($H53),MONTH($H53)+$G53*2,1),BB$3=DATE(YEAR($H53),MONTH($H53)+$G53*3,1),BB$3=DATE(YEAR($H53),MONTH($H53)+$G53*4,1),BB$3=DATE(YEAR($H53),MONTH($H53)+$G53*5,1),BB$3=DATE(YEAR($H53),MONTH($H53)+$G53*6,1),BB$3=DATE(YEAR($H53),MONTH($H53)+$G53*7,1),BB$3=DATE(YEAR($H53),MONTH($H53)+$G53*8,1),BB$3=DATE(YEAR($H53),MONTH($H53)+$G53*9,1),BB$3=DATE(YEAR($H53),MONTH($H53)+$G53*10,1)),$F53*тех!BP$10*тех!BP$6,)</f>
        <v>0</v>
      </c>
      <c r="BC53" s="64">
        <f>IF(OR(BC$3=DATE(YEAR($H53),MONTH($H53)+$G53,1),BC$3=DATE(YEAR($H53),MONTH($H53)+$G53*2,1),BC$3=DATE(YEAR($H53),MONTH($H53)+$G53*3,1),BC$3=DATE(YEAR($H53),MONTH($H53)+$G53*4,1),BC$3=DATE(YEAR($H53),MONTH($H53)+$G53*5,1),BC$3=DATE(YEAR($H53),MONTH($H53)+$G53*6,1),BC$3=DATE(YEAR($H53),MONTH($H53)+$G53*7,1),BC$3=DATE(YEAR($H53),MONTH($H53)+$G53*8,1),BC$3=DATE(YEAR($H53),MONTH($H53)+$G53*9,1),BC$3=DATE(YEAR($H53),MONTH($H53)+$G53*10,1)),$F53*тех!BQ$10*тех!BQ$6,)</f>
        <v>0</v>
      </c>
      <c r="BD53" s="64">
        <f>IF(OR(BD$3=DATE(YEAR($H53),MONTH($H53)+$G53,1),BD$3=DATE(YEAR($H53),MONTH($H53)+$G53*2,1),BD$3=DATE(YEAR($H53),MONTH($H53)+$G53*3,1),BD$3=DATE(YEAR($H53),MONTH($H53)+$G53*4,1),BD$3=DATE(YEAR($H53),MONTH($H53)+$G53*5,1),BD$3=DATE(YEAR($H53),MONTH($H53)+$G53*6,1),BD$3=DATE(YEAR($H53),MONTH($H53)+$G53*7,1),BD$3=DATE(YEAR($H53),MONTH($H53)+$G53*8,1),BD$3=DATE(YEAR($H53),MONTH($H53)+$G53*9,1),BD$3=DATE(YEAR($H53),MONTH($H53)+$G53*10,1)),$F53*тех!BR$10*тех!BR$6,)</f>
        <v>0</v>
      </c>
      <c r="BE53" s="64">
        <f>IF(OR(BE$3=DATE(YEAR($H53),MONTH($H53)+$G53,1),BE$3=DATE(YEAR($H53),MONTH($H53)+$G53*2,1),BE$3=DATE(YEAR($H53),MONTH($H53)+$G53*3,1),BE$3=DATE(YEAR($H53),MONTH($H53)+$G53*4,1),BE$3=DATE(YEAR($H53),MONTH($H53)+$G53*5,1),BE$3=DATE(YEAR($H53),MONTH($H53)+$G53*6,1),BE$3=DATE(YEAR($H53),MONTH($H53)+$G53*7,1),BE$3=DATE(YEAR($H53),MONTH($H53)+$G53*8,1),BE$3=DATE(YEAR($H53),MONTH($H53)+$G53*9,1),BE$3=DATE(YEAR($H53),MONTH($H53)+$G53*10,1)),$F53*тех!BS$10*тех!BS$6,)</f>
        <v>0</v>
      </c>
      <c r="BF53" s="64">
        <f>IF(OR(BF$3=DATE(YEAR($H53),MONTH($H53)+$G53,1),BF$3=DATE(YEAR($H53),MONTH($H53)+$G53*2,1),BF$3=DATE(YEAR($H53),MONTH($H53)+$G53*3,1),BF$3=DATE(YEAR($H53),MONTH($H53)+$G53*4,1),BF$3=DATE(YEAR($H53),MONTH($H53)+$G53*5,1),BF$3=DATE(YEAR($H53),MONTH($H53)+$G53*6,1),BF$3=DATE(YEAR($H53),MONTH($H53)+$G53*7,1),BF$3=DATE(YEAR($H53),MONTH($H53)+$G53*8,1),BF$3=DATE(YEAR($H53),MONTH($H53)+$G53*9,1),BF$3=DATE(YEAR($H53),MONTH($H53)+$G53*10,1)),$F53*тех!BT$10*тех!BT$6,)</f>
        <v>0</v>
      </c>
      <c r="BG53" s="64">
        <f>IF(OR(BG$3=DATE(YEAR($H53),MONTH($H53)+$G53,1),BG$3=DATE(YEAR($H53),MONTH($H53)+$G53*2,1),BG$3=DATE(YEAR($H53),MONTH($H53)+$G53*3,1),BG$3=DATE(YEAR($H53),MONTH($H53)+$G53*4,1),BG$3=DATE(YEAR($H53),MONTH($H53)+$G53*5,1),BG$3=DATE(YEAR($H53),MONTH($H53)+$G53*6,1),BG$3=DATE(YEAR($H53),MONTH($H53)+$G53*7,1),BG$3=DATE(YEAR($H53),MONTH($H53)+$G53*8,1),BG$3=DATE(YEAR($H53),MONTH($H53)+$G53*9,1),BG$3=DATE(YEAR($H53),MONTH($H53)+$G53*10,1)),$F53*тех!BU$10*тех!BU$6,)</f>
        <v>0</v>
      </c>
      <c r="BH53" s="64">
        <f>IF(OR(BH$3=DATE(YEAR($H53),MONTH($H53)+$G53,1),BH$3=DATE(YEAR($H53),MONTH($H53)+$G53*2,1),BH$3=DATE(YEAR($H53),MONTH($H53)+$G53*3,1),BH$3=DATE(YEAR($H53),MONTH($H53)+$G53*4,1),BH$3=DATE(YEAR($H53),MONTH($H53)+$G53*5,1),BH$3=DATE(YEAR($H53),MONTH($H53)+$G53*6,1),BH$3=DATE(YEAR($H53),MONTH($H53)+$G53*7,1),BH$3=DATE(YEAR($H53),MONTH($H53)+$G53*8,1),BH$3=DATE(YEAR($H53),MONTH($H53)+$G53*9,1),BH$3=DATE(YEAR($H53),MONTH($H53)+$G53*10,1)),$F53*тех!BV$10*тех!BV$6,)</f>
        <v>0</v>
      </c>
      <c r="BI53" s="64">
        <f>IF(OR(BI$3=DATE(YEAR($H53),MONTH($H53)+$G53,1),BI$3=DATE(YEAR($H53),MONTH($H53)+$G53*2,1),BI$3=DATE(YEAR($H53),MONTH($H53)+$G53*3,1),BI$3=DATE(YEAR($H53),MONTH($H53)+$G53*4,1),BI$3=DATE(YEAR($H53),MONTH($H53)+$G53*5,1),BI$3=DATE(YEAR($H53),MONTH($H53)+$G53*6,1),BI$3=DATE(YEAR($H53),MONTH($H53)+$G53*7,1),BI$3=DATE(YEAR($H53),MONTH($H53)+$G53*8,1),BI$3=DATE(YEAR($H53),MONTH($H53)+$G53*9,1),BI$3=DATE(YEAR($H53),MONTH($H53)+$G53*10,1)),$F53*тех!BW$10*тех!BW$6,)</f>
        <v>0</v>
      </c>
      <c r="BJ53" s="64">
        <f>IF(OR(BJ$3=DATE(YEAR($H53),MONTH($H53)+$G53,1),BJ$3=DATE(YEAR($H53),MONTH($H53)+$G53*2,1),BJ$3=DATE(YEAR($H53),MONTH($H53)+$G53*3,1),BJ$3=DATE(YEAR($H53),MONTH($H53)+$G53*4,1),BJ$3=DATE(YEAR($H53),MONTH($H53)+$G53*5,1),BJ$3=DATE(YEAR($H53),MONTH($H53)+$G53*6,1),BJ$3=DATE(YEAR($H53),MONTH($H53)+$G53*7,1),BJ$3=DATE(YEAR($H53),MONTH($H53)+$G53*8,1),BJ$3=DATE(YEAR($H53),MONTH($H53)+$G53*9,1),BJ$3=DATE(YEAR($H53),MONTH($H53)+$G53*10,1)),$F53*тех!BX$10*тех!BX$6,)</f>
        <v>0</v>
      </c>
      <c r="BK53" s="64">
        <f>IF(OR(BK$3=DATE(YEAR($H53),MONTH($H53)+$G53,1),BK$3=DATE(YEAR($H53),MONTH($H53)+$G53*2,1),BK$3=DATE(YEAR($H53),MONTH($H53)+$G53*3,1),BK$3=DATE(YEAR($H53),MONTH($H53)+$G53*4,1),BK$3=DATE(YEAR($H53),MONTH($H53)+$G53*5,1),BK$3=DATE(YEAR($H53),MONTH($H53)+$G53*6,1),BK$3=DATE(YEAR($H53),MONTH($H53)+$G53*7,1),BK$3=DATE(YEAR($H53),MONTH($H53)+$G53*8,1),BK$3=DATE(YEAR($H53),MONTH($H53)+$G53*9,1),BK$3=DATE(YEAR($H53),MONTH($H53)+$G53*10,1)),$F53*тех!BY$10*тех!BY$6,)</f>
        <v>0</v>
      </c>
      <c r="BL53" s="64">
        <f>IF(OR(BL$3=DATE(YEAR($H53),MONTH($H53)+$G53,1),BL$3=DATE(YEAR($H53),MONTH($H53)+$G53*2,1),BL$3=DATE(YEAR($H53),MONTH($H53)+$G53*3,1),BL$3=DATE(YEAR($H53),MONTH($H53)+$G53*4,1),BL$3=DATE(YEAR($H53),MONTH($H53)+$G53*5,1),BL$3=DATE(YEAR($H53),MONTH($H53)+$G53*6,1),BL$3=DATE(YEAR($H53),MONTH($H53)+$G53*7,1),BL$3=DATE(YEAR($H53),MONTH($H53)+$G53*8,1),BL$3=DATE(YEAR($H53),MONTH($H53)+$G53*9,1),BL$3=DATE(YEAR($H53),MONTH($H53)+$G53*10,1)),$F53*тех!BZ$10*тех!BZ$6,)</f>
        <v>0</v>
      </c>
      <c r="BM53" s="64">
        <f>IF(OR(BM$3=DATE(YEAR($H53),MONTH($H53)+$G53,1),BM$3=DATE(YEAR($H53),MONTH($H53)+$G53*2,1),BM$3=DATE(YEAR($H53),MONTH($H53)+$G53*3,1),BM$3=DATE(YEAR($H53),MONTH($H53)+$G53*4,1),BM$3=DATE(YEAR($H53),MONTH($H53)+$G53*5,1),BM$3=DATE(YEAR($H53),MONTH($H53)+$G53*6,1),BM$3=DATE(YEAR($H53),MONTH($H53)+$G53*7,1),BM$3=DATE(YEAR($H53),MONTH($H53)+$G53*8,1),BM$3=DATE(YEAR($H53),MONTH($H53)+$G53*9,1),BM$3=DATE(YEAR($H53),MONTH($H53)+$G53*10,1)),$F53*тех!CA$10*тех!CA$6,)</f>
        <v>0</v>
      </c>
      <c r="BN53" s="64">
        <f>IF(OR(BN$3=DATE(YEAR($H53),MONTH($H53)+$G53,1),BN$3=DATE(YEAR($H53),MONTH($H53)+$G53*2,1),BN$3=DATE(YEAR($H53),MONTH($H53)+$G53*3,1),BN$3=DATE(YEAR($H53),MONTH($H53)+$G53*4,1),BN$3=DATE(YEAR($H53),MONTH($H53)+$G53*5,1),BN$3=DATE(YEAR($H53),MONTH($H53)+$G53*6,1),BN$3=DATE(YEAR($H53),MONTH($H53)+$G53*7,1),BN$3=DATE(YEAR($H53),MONTH($H53)+$G53*8,1),BN$3=DATE(YEAR($H53),MONTH($H53)+$G53*9,1),BN$3=DATE(YEAR($H53),MONTH($H53)+$G53*10,1)),$F53*тех!CB$10*тех!CB$6,)</f>
        <v>0</v>
      </c>
      <c r="BO53" s="64">
        <f>IF(OR(BO$3=DATE(YEAR($H53),MONTH($H53)+$G53,1),BO$3=DATE(YEAR($H53),MONTH($H53)+$G53*2,1),BO$3=DATE(YEAR($H53),MONTH($H53)+$G53*3,1),BO$3=DATE(YEAR($H53),MONTH($H53)+$G53*4,1),BO$3=DATE(YEAR($H53),MONTH($H53)+$G53*5,1),BO$3=DATE(YEAR($H53),MONTH($H53)+$G53*6,1),BO$3=DATE(YEAR($H53),MONTH($H53)+$G53*7,1),BO$3=DATE(YEAR($H53),MONTH($H53)+$G53*8,1),BO$3=DATE(YEAR($H53),MONTH($H53)+$G53*9,1),BO$3=DATE(YEAR($H53),MONTH($H53)+$G53*10,1)),$F53*тех!CC$10*тех!CC$6,)</f>
        <v>0</v>
      </c>
      <c r="BP53" s="64">
        <f>IF(OR(BP$3=DATE(YEAR($H53),MONTH($H53)+$G53,1),BP$3=DATE(YEAR($H53),MONTH($H53)+$G53*2,1),BP$3=DATE(YEAR($H53),MONTH($H53)+$G53*3,1),BP$3=DATE(YEAR($H53),MONTH($H53)+$G53*4,1),BP$3=DATE(YEAR($H53),MONTH($H53)+$G53*5,1),BP$3=DATE(YEAR($H53),MONTH($H53)+$G53*6,1),BP$3=DATE(YEAR($H53),MONTH($H53)+$G53*7,1),BP$3=DATE(YEAR($H53),MONTH($H53)+$G53*8,1),BP$3=DATE(YEAR($H53),MONTH($H53)+$G53*9,1),BP$3=DATE(YEAR($H53),MONTH($H53)+$G53*10,1)),$F53*тех!CD$10*тех!CD$6,)</f>
        <v>0</v>
      </c>
      <c r="BQ53" s="64">
        <f>IF(OR(BQ$3=DATE(YEAR($H53),MONTH($H53)+$G53,1),BQ$3=DATE(YEAR($H53),MONTH($H53)+$G53*2,1),BQ$3=DATE(YEAR($H53),MONTH($H53)+$G53*3,1),BQ$3=DATE(YEAR($H53),MONTH($H53)+$G53*4,1),BQ$3=DATE(YEAR($H53),MONTH($H53)+$G53*5,1),BQ$3=DATE(YEAR($H53),MONTH($H53)+$G53*6,1),BQ$3=DATE(YEAR($H53),MONTH($H53)+$G53*7,1),BQ$3=DATE(YEAR($H53),MONTH($H53)+$G53*8,1),BQ$3=DATE(YEAR($H53),MONTH($H53)+$G53*9,1),BQ$3=DATE(YEAR($H53),MONTH($H53)+$G53*10,1)),$F53*тех!CE$10*тех!CE$6,)</f>
        <v>0</v>
      </c>
    </row>
    <row r="54" spans="2:69">
      <c r="B54" s="3">
        <v>48</v>
      </c>
      <c r="C54" s="19" t="s">
        <v>719</v>
      </c>
      <c r="D54" s="23">
        <v>90</v>
      </c>
      <c r="E54" s="19"/>
      <c r="F54" s="76">
        <f t="shared" si="1"/>
        <v>0</v>
      </c>
      <c r="G54" s="19">
        <v>12</v>
      </c>
      <c r="H54" s="20">
        <f>Параметры!$C$11</f>
        <v>42370</v>
      </c>
      <c r="J54" s="76">
        <f>IF($H54=J$3,$F54,)*тех!X$6</f>
        <v>0</v>
      </c>
      <c r="K54" s="76">
        <f>IF($H54=K$3,$F54,)*тех!Y$6</f>
        <v>0</v>
      </c>
      <c r="L54" s="76">
        <f>IF($H54=L$3,$F54,)*тех!Z$6</f>
        <v>0</v>
      </c>
      <c r="M54" s="76">
        <f>IF($H54=M$3,$F54,)*тех!AA$6</f>
        <v>0</v>
      </c>
      <c r="N54" s="76">
        <f>IF($H54=N$3,$F54,)*тех!AB$6</f>
        <v>0</v>
      </c>
      <c r="O54" s="76">
        <f>IF($H54=O$3,$F54,)*тех!AC$6</f>
        <v>0</v>
      </c>
      <c r="P54" s="64">
        <f>IF(OR(P$3=DATE(YEAR($H54),MONTH($H54)+$G54,1),P$3=DATE(YEAR($H54),MONTH($H54)+$G54*2,1),P$3=DATE(YEAR($H54),MONTH($H54)+$G54*3,1),P$3=DATE(YEAR($H54),MONTH($H54)+$G54*4,1),P$3=DATE(YEAR($H54),MONTH($H54)+$G54*5,1),P$3=DATE(YEAR($H54),MONTH($H54)+$G54*6,1),P$3=DATE(YEAR($H54),MONTH($H54)+$G54*7,1),P$3=DATE(YEAR($H54),MONTH($H54)+$G54*8,1),P$3=DATE(YEAR($H54),MONTH($H54)+$G54*9,1),P$3=DATE(YEAR($H54),MONTH($H54)+$G54*10,1)),$F54*тех!AD$10*тех!AD$6,)</f>
        <v>0</v>
      </c>
      <c r="Q54" s="64">
        <f>IF(OR(Q$3=DATE(YEAR($H54),MONTH($H54)+$G54,1),Q$3=DATE(YEAR($H54),MONTH($H54)+$G54*2,1),Q$3=DATE(YEAR($H54),MONTH($H54)+$G54*3,1),Q$3=DATE(YEAR($H54),MONTH($H54)+$G54*4,1),Q$3=DATE(YEAR($H54),MONTH($H54)+$G54*5,1),Q$3=DATE(YEAR($H54),MONTH($H54)+$G54*6,1),Q$3=DATE(YEAR($H54),MONTH($H54)+$G54*7,1),Q$3=DATE(YEAR($H54),MONTH($H54)+$G54*8,1),Q$3=DATE(YEAR($H54),MONTH($H54)+$G54*9,1),Q$3=DATE(YEAR($H54),MONTH($H54)+$G54*10,1)),$F54*тех!AE$10*тех!AE$6,)</f>
        <v>0</v>
      </c>
      <c r="R54" s="64">
        <f>IF(OR(R$3=DATE(YEAR($H54),MONTH($H54)+$G54,1),R$3=DATE(YEAR($H54),MONTH($H54)+$G54*2,1),R$3=DATE(YEAR($H54),MONTH($H54)+$G54*3,1),R$3=DATE(YEAR($H54),MONTH($H54)+$G54*4,1),R$3=DATE(YEAR($H54),MONTH($H54)+$G54*5,1),R$3=DATE(YEAR($H54),MONTH($H54)+$G54*6,1),R$3=DATE(YEAR($H54),MONTH($H54)+$G54*7,1),R$3=DATE(YEAR($H54),MONTH($H54)+$G54*8,1),R$3=DATE(YEAR($H54),MONTH($H54)+$G54*9,1),R$3=DATE(YEAR($H54),MONTH($H54)+$G54*10,1)),$F54*тех!AF$10*тех!AF$6,)</f>
        <v>0</v>
      </c>
      <c r="S54" s="64">
        <f>IF(OR(S$3=DATE(YEAR($H54),MONTH($H54)+$G54,1),S$3=DATE(YEAR($H54),MONTH($H54)+$G54*2,1),S$3=DATE(YEAR($H54),MONTH($H54)+$G54*3,1),S$3=DATE(YEAR($H54),MONTH($H54)+$G54*4,1),S$3=DATE(YEAR($H54),MONTH($H54)+$G54*5,1),S$3=DATE(YEAR($H54),MONTH($H54)+$G54*6,1),S$3=DATE(YEAR($H54),MONTH($H54)+$G54*7,1),S$3=DATE(YEAR($H54),MONTH($H54)+$G54*8,1),S$3=DATE(YEAR($H54),MONTH($H54)+$G54*9,1),S$3=DATE(YEAR($H54),MONTH($H54)+$G54*10,1)),$F54*тех!AG$10*тех!AG$6,)</f>
        <v>0</v>
      </c>
      <c r="T54" s="64">
        <f>IF(OR(T$3=DATE(YEAR($H54),MONTH($H54)+$G54,1),T$3=DATE(YEAR($H54),MONTH($H54)+$G54*2,1),T$3=DATE(YEAR($H54),MONTH($H54)+$G54*3,1),T$3=DATE(YEAR($H54),MONTH($H54)+$G54*4,1),T$3=DATE(YEAR($H54),MONTH($H54)+$G54*5,1),T$3=DATE(YEAR($H54),MONTH($H54)+$G54*6,1),T$3=DATE(YEAR($H54),MONTH($H54)+$G54*7,1),T$3=DATE(YEAR($H54),MONTH($H54)+$G54*8,1),T$3=DATE(YEAR($H54),MONTH($H54)+$G54*9,1),T$3=DATE(YEAR($H54),MONTH($H54)+$G54*10,1)),$F54*тех!AH$10*тех!AH$6,)</f>
        <v>0</v>
      </c>
      <c r="U54" s="64">
        <f>IF(OR(U$3=DATE(YEAR($H54),MONTH($H54)+$G54,1),U$3=DATE(YEAR($H54),MONTH($H54)+$G54*2,1),U$3=DATE(YEAR($H54),MONTH($H54)+$G54*3,1),U$3=DATE(YEAR($H54),MONTH($H54)+$G54*4,1),U$3=DATE(YEAR($H54),MONTH($H54)+$G54*5,1),U$3=DATE(YEAR($H54),MONTH($H54)+$G54*6,1),U$3=DATE(YEAR($H54),MONTH($H54)+$G54*7,1),U$3=DATE(YEAR($H54),MONTH($H54)+$G54*8,1),U$3=DATE(YEAR($H54),MONTH($H54)+$G54*9,1),U$3=DATE(YEAR($H54),MONTH($H54)+$G54*10,1)),$F54*тех!AI$10*тех!AI$6,)</f>
        <v>0</v>
      </c>
      <c r="V54" s="64">
        <f>IF(OR(V$3=DATE(YEAR($H54),MONTH($H54)+$G54,1),V$3=DATE(YEAR($H54),MONTH($H54)+$G54*2,1),V$3=DATE(YEAR($H54),MONTH($H54)+$G54*3,1),V$3=DATE(YEAR($H54),MONTH($H54)+$G54*4,1),V$3=DATE(YEAR($H54),MONTH($H54)+$G54*5,1),V$3=DATE(YEAR($H54),MONTH($H54)+$G54*6,1),V$3=DATE(YEAR($H54),MONTH($H54)+$G54*7,1),V$3=DATE(YEAR($H54),MONTH($H54)+$G54*8,1),V$3=DATE(YEAR($H54),MONTH($H54)+$G54*9,1),V$3=DATE(YEAR($H54),MONTH($H54)+$G54*10,1)),$F54*тех!AJ$10*тех!AJ$6,)</f>
        <v>0</v>
      </c>
      <c r="W54" s="64">
        <f>IF(OR(W$3=DATE(YEAR($H54),MONTH($H54)+$G54,1),W$3=DATE(YEAR($H54),MONTH($H54)+$G54*2,1),W$3=DATE(YEAR($H54),MONTH($H54)+$G54*3,1),W$3=DATE(YEAR($H54),MONTH($H54)+$G54*4,1),W$3=DATE(YEAR($H54),MONTH($H54)+$G54*5,1),W$3=DATE(YEAR($H54),MONTH($H54)+$G54*6,1),W$3=DATE(YEAR($H54),MONTH($H54)+$G54*7,1),W$3=DATE(YEAR($H54),MONTH($H54)+$G54*8,1),W$3=DATE(YEAR($H54),MONTH($H54)+$G54*9,1),W$3=DATE(YEAR($H54),MONTH($H54)+$G54*10,1)),$F54*тех!AK$10*тех!AK$6,)</f>
        <v>0</v>
      </c>
      <c r="X54" s="64">
        <f>IF(OR(X$3=DATE(YEAR($H54),MONTH($H54)+$G54,1),X$3=DATE(YEAR($H54),MONTH($H54)+$G54*2,1),X$3=DATE(YEAR($H54),MONTH($H54)+$G54*3,1),X$3=DATE(YEAR($H54),MONTH($H54)+$G54*4,1),X$3=DATE(YEAR($H54),MONTH($H54)+$G54*5,1),X$3=DATE(YEAR($H54),MONTH($H54)+$G54*6,1),X$3=DATE(YEAR($H54),MONTH($H54)+$G54*7,1),X$3=DATE(YEAR($H54),MONTH($H54)+$G54*8,1),X$3=DATE(YEAR($H54),MONTH($H54)+$G54*9,1),X$3=DATE(YEAR($H54),MONTH($H54)+$G54*10,1)),$F54*тех!AL$10*тех!AL$6,)</f>
        <v>0</v>
      </c>
      <c r="Y54" s="64">
        <f>IF(OR(Y$3=DATE(YEAR($H54),MONTH($H54)+$G54,1),Y$3=DATE(YEAR($H54),MONTH($H54)+$G54*2,1),Y$3=DATE(YEAR($H54),MONTH($H54)+$G54*3,1),Y$3=DATE(YEAR($H54),MONTH($H54)+$G54*4,1),Y$3=DATE(YEAR($H54),MONTH($H54)+$G54*5,1),Y$3=DATE(YEAR($H54),MONTH($H54)+$G54*6,1),Y$3=DATE(YEAR($H54),MONTH($H54)+$G54*7,1),Y$3=DATE(YEAR($H54),MONTH($H54)+$G54*8,1),Y$3=DATE(YEAR($H54),MONTH($H54)+$G54*9,1),Y$3=DATE(YEAR($H54),MONTH($H54)+$G54*10,1)),$F54*тех!AM$10*тех!AM$6,)</f>
        <v>0</v>
      </c>
      <c r="Z54" s="64">
        <f>IF(OR(Z$3=DATE(YEAR($H54),MONTH($H54)+$G54,1),Z$3=DATE(YEAR($H54),MONTH($H54)+$G54*2,1),Z$3=DATE(YEAR($H54),MONTH($H54)+$G54*3,1),Z$3=DATE(YEAR($H54),MONTH($H54)+$G54*4,1),Z$3=DATE(YEAR($H54),MONTH($H54)+$G54*5,1),Z$3=DATE(YEAR($H54),MONTH($H54)+$G54*6,1),Z$3=DATE(YEAR($H54),MONTH($H54)+$G54*7,1),Z$3=DATE(YEAR($H54),MONTH($H54)+$G54*8,1),Z$3=DATE(YEAR($H54),MONTH($H54)+$G54*9,1),Z$3=DATE(YEAR($H54),MONTH($H54)+$G54*10,1)),$F54*тех!AN$10*тех!AN$6,)</f>
        <v>0</v>
      </c>
      <c r="AA54" s="64">
        <f>IF(OR(AA$3=DATE(YEAR($H54),MONTH($H54)+$G54,1),AA$3=DATE(YEAR($H54),MONTH($H54)+$G54*2,1),AA$3=DATE(YEAR($H54),MONTH($H54)+$G54*3,1),AA$3=DATE(YEAR($H54),MONTH($H54)+$G54*4,1),AA$3=DATE(YEAR($H54),MONTH($H54)+$G54*5,1),AA$3=DATE(YEAR($H54),MONTH($H54)+$G54*6,1),AA$3=DATE(YEAR($H54),MONTH($H54)+$G54*7,1),AA$3=DATE(YEAR($H54),MONTH($H54)+$G54*8,1),AA$3=DATE(YEAR($H54),MONTH($H54)+$G54*9,1),AA$3=DATE(YEAR($H54),MONTH($H54)+$G54*10,1)),$F54*тех!AO$10*тех!AO$6,)</f>
        <v>0</v>
      </c>
      <c r="AB54" s="64">
        <f>IF(OR(AB$3=DATE(YEAR($H54),MONTH($H54)+$G54,1),AB$3=DATE(YEAR($H54),MONTH($H54)+$G54*2,1),AB$3=DATE(YEAR($H54),MONTH($H54)+$G54*3,1),AB$3=DATE(YEAR($H54),MONTH($H54)+$G54*4,1),AB$3=DATE(YEAR($H54),MONTH($H54)+$G54*5,1),AB$3=DATE(YEAR($H54),MONTH($H54)+$G54*6,1),AB$3=DATE(YEAR($H54),MONTH($H54)+$G54*7,1),AB$3=DATE(YEAR($H54),MONTH($H54)+$G54*8,1),AB$3=DATE(YEAR($H54),MONTH($H54)+$G54*9,1),AB$3=DATE(YEAR($H54),MONTH($H54)+$G54*10,1)),$F54*тех!AP$10*тех!AP$6,)</f>
        <v>0</v>
      </c>
      <c r="AC54" s="64">
        <f>IF(OR(AC$3=DATE(YEAR($H54),MONTH($H54)+$G54,1),AC$3=DATE(YEAR($H54),MONTH($H54)+$G54*2,1),AC$3=DATE(YEAR($H54),MONTH($H54)+$G54*3,1),AC$3=DATE(YEAR($H54),MONTH($H54)+$G54*4,1),AC$3=DATE(YEAR($H54),MONTH($H54)+$G54*5,1),AC$3=DATE(YEAR($H54),MONTH($H54)+$G54*6,1),AC$3=DATE(YEAR($H54),MONTH($H54)+$G54*7,1),AC$3=DATE(YEAR($H54),MONTH($H54)+$G54*8,1),AC$3=DATE(YEAR($H54),MONTH($H54)+$G54*9,1),AC$3=DATE(YEAR($H54),MONTH($H54)+$G54*10,1)),$F54*тех!AQ$10*тех!AQ$6,)</f>
        <v>0</v>
      </c>
      <c r="AD54" s="64">
        <f>IF(OR(AD$3=DATE(YEAR($H54),MONTH($H54)+$G54,1),AD$3=DATE(YEAR($H54),MONTH($H54)+$G54*2,1),AD$3=DATE(YEAR($H54),MONTH($H54)+$G54*3,1),AD$3=DATE(YEAR($H54),MONTH($H54)+$G54*4,1),AD$3=DATE(YEAR($H54),MONTH($H54)+$G54*5,1),AD$3=DATE(YEAR($H54),MONTH($H54)+$G54*6,1),AD$3=DATE(YEAR($H54),MONTH($H54)+$G54*7,1),AD$3=DATE(YEAR($H54),MONTH($H54)+$G54*8,1),AD$3=DATE(YEAR($H54),MONTH($H54)+$G54*9,1),AD$3=DATE(YEAR($H54),MONTH($H54)+$G54*10,1)),$F54*тех!AR$10*тех!AR$6,)</f>
        <v>0</v>
      </c>
      <c r="AE54" s="64">
        <f>IF(OR(AE$3=DATE(YEAR($H54),MONTH($H54)+$G54,1),AE$3=DATE(YEAR($H54),MONTH($H54)+$G54*2,1),AE$3=DATE(YEAR($H54),MONTH($H54)+$G54*3,1),AE$3=DATE(YEAR($H54),MONTH($H54)+$G54*4,1),AE$3=DATE(YEAR($H54),MONTH($H54)+$G54*5,1),AE$3=DATE(YEAR($H54),MONTH($H54)+$G54*6,1),AE$3=DATE(YEAR($H54),MONTH($H54)+$G54*7,1),AE$3=DATE(YEAR($H54),MONTH($H54)+$G54*8,1),AE$3=DATE(YEAR($H54),MONTH($H54)+$G54*9,1),AE$3=DATE(YEAR($H54),MONTH($H54)+$G54*10,1)),$F54*тех!AS$10*тех!AS$6,)</f>
        <v>0</v>
      </c>
      <c r="AF54" s="64">
        <f>IF(OR(AF$3=DATE(YEAR($H54),MONTH($H54)+$G54,1),AF$3=DATE(YEAR($H54),MONTH($H54)+$G54*2,1),AF$3=DATE(YEAR($H54),MONTH($H54)+$G54*3,1),AF$3=DATE(YEAR($H54),MONTH($H54)+$G54*4,1),AF$3=DATE(YEAR($H54),MONTH($H54)+$G54*5,1),AF$3=DATE(YEAR($H54),MONTH($H54)+$G54*6,1),AF$3=DATE(YEAR($H54),MONTH($H54)+$G54*7,1),AF$3=DATE(YEAR($H54),MONTH($H54)+$G54*8,1),AF$3=DATE(YEAR($H54),MONTH($H54)+$G54*9,1),AF$3=DATE(YEAR($H54),MONTH($H54)+$G54*10,1)),$F54*тех!AT$10*тех!AT$6,)</f>
        <v>0</v>
      </c>
      <c r="AG54" s="64">
        <f>IF(OR(AG$3=DATE(YEAR($H54),MONTH($H54)+$G54,1),AG$3=DATE(YEAR($H54),MONTH($H54)+$G54*2,1),AG$3=DATE(YEAR($H54),MONTH($H54)+$G54*3,1),AG$3=DATE(YEAR($H54),MONTH($H54)+$G54*4,1),AG$3=DATE(YEAR($H54),MONTH($H54)+$G54*5,1),AG$3=DATE(YEAR($H54),MONTH($H54)+$G54*6,1),AG$3=DATE(YEAR($H54),MONTH($H54)+$G54*7,1),AG$3=DATE(YEAR($H54),MONTH($H54)+$G54*8,1),AG$3=DATE(YEAR($H54),MONTH($H54)+$G54*9,1),AG$3=DATE(YEAR($H54),MONTH($H54)+$G54*10,1)),$F54*тех!AU$10*тех!AU$6,)</f>
        <v>0</v>
      </c>
      <c r="AH54" s="64">
        <f>IF(OR(AH$3=DATE(YEAR($H54),MONTH($H54)+$G54,1),AH$3=DATE(YEAR($H54),MONTH($H54)+$G54*2,1),AH$3=DATE(YEAR($H54),MONTH($H54)+$G54*3,1),AH$3=DATE(YEAR($H54),MONTH($H54)+$G54*4,1),AH$3=DATE(YEAR($H54),MONTH($H54)+$G54*5,1),AH$3=DATE(YEAR($H54),MONTH($H54)+$G54*6,1),AH$3=DATE(YEAR($H54),MONTH($H54)+$G54*7,1),AH$3=DATE(YEAR($H54),MONTH($H54)+$G54*8,1),AH$3=DATE(YEAR($H54),MONTH($H54)+$G54*9,1),AH$3=DATE(YEAR($H54),MONTH($H54)+$G54*10,1)),$F54*тех!AV$10*тех!AV$6,)</f>
        <v>0</v>
      </c>
      <c r="AI54" s="64">
        <f>IF(OR(AI$3=DATE(YEAR($H54),MONTH($H54)+$G54,1),AI$3=DATE(YEAR($H54),MONTH($H54)+$G54*2,1),AI$3=DATE(YEAR($H54),MONTH($H54)+$G54*3,1),AI$3=DATE(YEAR($H54),MONTH($H54)+$G54*4,1),AI$3=DATE(YEAR($H54),MONTH($H54)+$G54*5,1),AI$3=DATE(YEAR($H54),MONTH($H54)+$G54*6,1),AI$3=DATE(YEAR($H54),MONTH($H54)+$G54*7,1),AI$3=DATE(YEAR($H54),MONTH($H54)+$G54*8,1),AI$3=DATE(YEAR($H54),MONTH($H54)+$G54*9,1),AI$3=DATE(YEAR($H54),MONTH($H54)+$G54*10,1)),$F54*тех!AW$10*тех!AW$6,)</f>
        <v>0</v>
      </c>
      <c r="AJ54" s="64">
        <f>IF(OR(AJ$3=DATE(YEAR($H54),MONTH($H54)+$G54,1),AJ$3=DATE(YEAR($H54),MONTH($H54)+$G54*2,1),AJ$3=DATE(YEAR($H54),MONTH($H54)+$G54*3,1),AJ$3=DATE(YEAR($H54),MONTH($H54)+$G54*4,1),AJ$3=DATE(YEAR($H54),MONTH($H54)+$G54*5,1),AJ$3=DATE(YEAR($H54),MONTH($H54)+$G54*6,1),AJ$3=DATE(YEAR($H54),MONTH($H54)+$G54*7,1),AJ$3=DATE(YEAR($H54),MONTH($H54)+$G54*8,1),AJ$3=DATE(YEAR($H54),MONTH($H54)+$G54*9,1),AJ$3=DATE(YEAR($H54),MONTH($H54)+$G54*10,1)),$F54*тех!AX$10*тех!AX$6,)</f>
        <v>0</v>
      </c>
      <c r="AK54" s="64">
        <f>IF(OR(AK$3=DATE(YEAR($H54),MONTH($H54)+$G54,1),AK$3=DATE(YEAR($H54),MONTH($H54)+$G54*2,1),AK$3=DATE(YEAR($H54),MONTH($H54)+$G54*3,1),AK$3=DATE(YEAR($H54),MONTH($H54)+$G54*4,1),AK$3=DATE(YEAR($H54),MONTH($H54)+$G54*5,1),AK$3=DATE(YEAR($H54),MONTH($H54)+$G54*6,1),AK$3=DATE(YEAR($H54),MONTH($H54)+$G54*7,1),AK$3=DATE(YEAR($H54),MONTH($H54)+$G54*8,1),AK$3=DATE(YEAR($H54),MONTH($H54)+$G54*9,1),AK$3=DATE(YEAR($H54),MONTH($H54)+$G54*10,1)),$F54*тех!AY$10*тех!AY$6,)</f>
        <v>0</v>
      </c>
      <c r="AL54" s="64">
        <f>IF(OR(AL$3=DATE(YEAR($H54),MONTH($H54)+$G54,1),AL$3=DATE(YEAR($H54),MONTH($H54)+$G54*2,1),AL$3=DATE(YEAR($H54),MONTH($H54)+$G54*3,1),AL$3=DATE(YEAR($H54),MONTH($H54)+$G54*4,1),AL$3=DATE(YEAR($H54),MONTH($H54)+$G54*5,1),AL$3=DATE(YEAR($H54),MONTH($H54)+$G54*6,1),AL$3=DATE(YEAR($H54),MONTH($H54)+$G54*7,1),AL$3=DATE(YEAR($H54),MONTH($H54)+$G54*8,1),AL$3=DATE(YEAR($H54),MONTH($H54)+$G54*9,1),AL$3=DATE(YEAR($H54),MONTH($H54)+$G54*10,1)),$F54*тех!AZ$10*тех!AZ$6,)</f>
        <v>0</v>
      </c>
      <c r="AM54" s="64">
        <f>IF(OR(AM$3=DATE(YEAR($H54),MONTH($H54)+$G54,1),AM$3=DATE(YEAR($H54),MONTH($H54)+$G54*2,1),AM$3=DATE(YEAR($H54),MONTH($H54)+$G54*3,1),AM$3=DATE(YEAR($H54),MONTH($H54)+$G54*4,1),AM$3=DATE(YEAR($H54),MONTH($H54)+$G54*5,1),AM$3=DATE(YEAR($H54),MONTH($H54)+$G54*6,1),AM$3=DATE(YEAR($H54),MONTH($H54)+$G54*7,1),AM$3=DATE(YEAR($H54),MONTH($H54)+$G54*8,1),AM$3=DATE(YEAR($H54),MONTH($H54)+$G54*9,1),AM$3=DATE(YEAR($H54),MONTH($H54)+$G54*10,1)),$F54*тех!BA$10*тех!BA$6,)</f>
        <v>0</v>
      </c>
      <c r="AN54" s="64">
        <f>IF(OR(AN$3=DATE(YEAR($H54),MONTH($H54)+$G54,1),AN$3=DATE(YEAR($H54),MONTH($H54)+$G54*2,1),AN$3=DATE(YEAR($H54),MONTH($H54)+$G54*3,1),AN$3=DATE(YEAR($H54),MONTH($H54)+$G54*4,1),AN$3=DATE(YEAR($H54),MONTH($H54)+$G54*5,1),AN$3=DATE(YEAR($H54),MONTH($H54)+$G54*6,1),AN$3=DATE(YEAR($H54),MONTH($H54)+$G54*7,1),AN$3=DATE(YEAR($H54),MONTH($H54)+$G54*8,1),AN$3=DATE(YEAR($H54),MONTH($H54)+$G54*9,1),AN$3=DATE(YEAR($H54),MONTH($H54)+$G54*10,1)),$F54*тех!BB$10*тех!BB$6,)</f>
        <v>0</v>
      </c>
      <c r="AO54" s="64">
        <f>IF(OR(AO$3=DATE(YEAR($H54),MONTH($H54)+$G54,1),AO$3=DATE(YEAR($H54),MONTH($H54)+$G54*2,1),AO$3=DATE(YEAR($H54),MONTH($H54)+$G54*3,1),AO$3=DATE(YEAR($H54),MONTH($H54)+$G54*4,1),AO$3=DATE(YEAR($H54),MONTH($H54)+$G54*5,1),AO$3=DATE(YEAR($H54),MONTH($H54)+$G54*6,1),AO$3=DATE(YEAR($H54),MONTH($H54)+$G54*7,1),AO$3=DATE(YEAR($H54),MONTH($H54)+$G54*8,1),AO$3=DATE(YEAR($H54),MONTH($H54)+$G54*9,1),AO$3=DATE(YEAR($H54),MONTH($H54)+$G54*10,1)),$F54*тех!BC$10*тех!BC$6,)</f>
        <v>0</v>
      </c>
      <c r="AP54" s="64">
        <f>IF(OR(AP$3=DATE(YEAR($H54),MONTH($H54)+$G54,1),AP$3=DATE(YEAR($H54),MONTH($H54)+$G54*2,1),AP$3=DATE(YEAR($H54),MONTH($H54)+$G54*3,1),AP$3=DATE(YEAR($H54),MONTH($H54)+$G54*4,1),AP$3=DATE(YEAR($H54),MONTH($H54)+$G54*5,1),AP$3=DATE(YEAR($H54),MONTH($H54)+$G54*6,1),AP$3=DATE(YEAR($H54),MONTH($H54)+$G54*7,1),AP$3=DATE(YEAR($H54),MONTH($H54)+$G54*8,1),AP$3=DATE(YEAR($H54),MONTH($H54)+$G54*9,1),AP$3=DATE(YEAR($H54),MONTH($H54)+$G54*10,1)),$F54*тех!BD$10*тех!BD$6,)</f>
        <v>0</v>
      </c>
      <c r="AQ54" s="64">
        <f>IF(OR(AQ$3=DATE(YEAR($H54),MONTH($H54)+$G54,1),AQ$3=DATE(YEAR($H54),MONTH($H54)+$G54*2,1),AQ$3=DATE(YEAR($H54),MONTH($H54)+$G54*3,1),AQ$3=DATE(YEAR($H54),MONTH($H54)+$G54*4,1),AQ$3=DATE(YEAR($H54),MONTH($H54)+$G54*5,1),AQ$3=DATE(YEAR($H54),MONTH($H54)+$G54*6,1),AQ$3=DATE(YEAR($H54),MONTH($H54)+$G54*7,1),AQ$3=DATE(YEAR($H54),MONTH($H54)+$G54*8,1),AQ$3=DATE(YEAR($H54),MONTH($H54)+$G54*9,1),AQ$3=DATE(YEAR($H54),MONTH($H54)+$G54*10,1)),$F54*тех!BE$10*тех!BE$6,)</f>
        <v>0</v>
      </c>
      <c r="AR54" s="64">
        <f>IF(OR(AR$3=DATE(YEAR($H54),MONTH($H54)+$G54,1),AR$3=DATE(YEAR($H54),MONTH($H54)+$G54*2,1),AR$3=DATE(YEAR($H54),MONTH($H54)+$G54*3,1),AR$3=DATE(YEAR($H54),MONTH($H54)+$G54*4,1),AR$3=DATE(YEAR($H54),MONTH($H54)+$G54*5,1),AR$3=DATE(YEAR($H54),MONTH($H54)+$G54*6,1),AR$3=DATE(YEAR($H54),MONTH($H54)+$G54*7,1),AR$3=DATE(YEAR($H54),MONTH($H54)+$G54*8,1),AR$3=DATE(YEAR($H54),MONTH($H54)+$G54*9,1),AR$3=DATE(YEAR($H54),MONTH($H54)+$G54*10,1)),$F54*тех!BF$10*тех!BF$6,)</f>
        <v>0</v>
      </c>
      <c r="AS54" s="64">
        <f>IF(OR(AS$3=DATE(YEAR($H54),MONTH($H54)+$G54,1),AS$3=DATE(YEAR($H54),MONTH($H54)+$G54*2,1),AS$3=DATE(YEAR($H54),MONTH($H54)+$G54*3,1),AS$3=DATE(YEAR($H54),MONTH($H54)+$G54*4,1),AS$3=DATE(YEAR($H54),MONTH($H54)+$G54*5,1),AS$3=DATE(YEAR($H54),MONTH($H54)+$G54*6,1),AS$3=DATE(YEAR($H54),MONTH($H54)+$G54*7,1),AS$3=DATE(YEAR($H54),MONTH($H54)+$G54*8,1),AS$3=DATE(YEAR($H54),MONTH($H54)+$G54*9,1),AS$3=DATE(YEAR($H54),MONTH($H54)+$G54*10,1)),$F54*тех!BG$10*тех!BG$6,)</f>
        <v>0</v>
      </c>
      <c r="AT54" s="64">
        <f>IF(OR(AT$3=DATE(YEAR($H54),MONTH($H54)+$G54,1),AT$3=DATE(YEAR($H54),MONTH($H54)+$G54*2,1),AT$3=DATE(YEAR($H54),MONTH($H54)+$G54*3,1),AT$3=DATE(YEAR($H54),MONTH($H54)+$G54*4,1),AT$3=DATE(YEAR($H54),MONTH($H54)+$G54*5,1),AT$3=DATE(YEAR($H54),MONTH($H54)+$G54*6,1),AT$3=DATE(YEAR($H54),MONTH($H54)+$G54*7,1),AT$3=DATE(YEAR($H54),MONTH($H54)+$G54*8,1),AT$3=DATE(YEAR($H54),MONTH($H54)+$G54*9,1),AT$3=DATE(YEAR($H54),MONTH($H54)+$G54*10,1)),$F54*тех!BH$10*тех!BH$6,)</f>
        <v>0</v>
      </c>
      <c r="AU54" s="64">
        <f>IF(OR(AU$3=DATE(YEAR($H54),MONTH($H54)+$G54,1),AU$3=DATE(YEAR($H54),MONTH($H54)+$G54*2,1),AU$3=DATE(YEAR($H54),MONTH($H54)+$G54*3,1),AU$3=DATE(YEAR($H54),MONTH($H54)+$G54*4,1),AU$3=DATE(YEAR($H54),MONTH($H54)+$G54*5,1),AU$3=DATE(YEAR($H54),MONTH($H54)+$G54*6,1),AU$3=DATE(YEAR($H54),MONTH($H54)+$G54*7,1),AU$3=DATE(YEAR($H54),MONTH($H54)+$G54*8,1),AU$3=DATE(YEAR($H54),MONTH($H54)+$G54*9,1),AU$3=DATE(YEAR($H54),MONTH($H54)+$G54*10,1)),$F54*тех!BI$10*тех!BI$6,)</f>
        <v>0</v>
      </c>
      <c r="AV54" s="64">
        <f>IF(OR(AV$3=DATE(YEAR($H54),MONTH($H54)+$G54,1),AV$3=DATE(YEAR($H54),MONTH($H54)+$G54*2,1),AV$3=DATE(YEAR($H54),MONTH($H54)+$G54*3,1),AV$3=DATE(YEAR($H54),MONTH($H54)+$G54*4,1),AV$3=DATE(YEAR($H54),MONTH($H54)+$G54*5,1),AV$3=DATE(YEAR($H54),MONTH($H54)+$G54*6,1),AV$3=DATE(YEAR($H54),MONTH($H54)+$G54*7,1),AV$3=DATE(YEAR($H54),MONTH($H54)+$G54*8,1),AV$3=DATE(YEAR($H54),MONTH($H54)+$G54*9,1),AV$3=DATE(YEAR($H54),MONTH($H54)+$G54*10,1)),$F54*тех!BJ$10*тех!BJ$6,)</f>
        <v>0</v>
      </c>
      <c r="AW54" s="64">
        <f>IF(OR(AW$3=DATE(YEAR($H54),MONTH($H54)+$G54,1),AW$3=DATE(YEAR($H54),MONTH($H54)+$G54*2,1),AW$3=DATE(YEAR($H54),MONTH($H54)+$G54*3,1),AW$3=DATE(YEAR($H54),MONTH($H54)+$G54*4,1),AW$3=DATE(YEAR($H54),MONTH($H54)+$G54*5,1),AW$3=DATE(YEAR($H54),MONTH($H54)+$G54*6,1),AW$3=DATE(YEAR($H54),MONTH($H54)+$G54*7,1),AW$3=DATE(YEAR($H54),MONTH($H54)+$G54*8,1),AW$3=DATE(YEAR($H54),MONTH($H54)+$G54*9,1),AW$3=DATE(YEAR($H54),MONTH($H54)+$G54*10,1)),$F54*тех!BK$10*тех!BK$6,)</f>
        <v>0</v>
      </c>
      <c r="AX54" s="64">
        <f>IF(OR(AX$3=DATE(YEAR($H54),MONTH($H54)+$G54,1),AX$3=DATE(YEAR($H54),MONTH($H54)+$G54*2,1),AX$3=DATE(YEAR($H54),MONTH($H54)+$G54*3,1),AX$3=DATE(YEAR($H54),MONTH($H54)+$G54*4,1),AX$3=DATE(YEAR($H54),MONTH($H54)+$G54*5,1),AX$3=DATE(YEAR($H54),MONTH($H54)+$G54*6,1),AX$3=DATE(YEAR($H54),MONTH($H54)+$G54*7,1),AX$3=DATE(YEAR($H54),MONTH($H54)+$G54*8,1),AX$3=DATE(YEAR($H54),MONTH($H54)+$G54*9,1),AX$3=DATE(YEAR($H54),MONTH($H54)+$G54*10,1)),$F54*тех!BL$10*тех!BL$6,)</f>
        <v>0</v>
      </c>
      <c r="AY54" s="64">
        <f>IF(OR(AY$3=DATE(YEAR($H54),MONTH($H54)+$G54,1),AY$3=DATE(YEAR($H54),MONTH($H54)+$G54*2,1),AY$3=DATE(YEAR($H54),MONTH($H54)+$G54*3,1),AY$3=DATE(YEAR($H54),MONTH($H54)+$G54*4,1),AY$3=DATE(YEAR($H54),MONTH($H54)+$G54*5,1),AY$3=DATE(YEAR($H54),MONTH($H54)+$G54*6,1),AY$3=DATE(YEAR($H54),MONTH($H54)+$G54*7,1),AY$3=DATE(YEAR($H54),MONTH($H54)+$G54*8,1),AY$3=DATE(YEAR($H54),MONTH($H54)+$G54*9,1),AY$3=DATE(YEAR($H54),MONTH($H54)+$G54*10,1)),$F54*тех!BM$10*тех!BM$6,)</f>
        <v>0</v>
      </c>
      <c r="AZ54" s="64">
        <f>IF(OR(AZ$3=DATE(YEAR($H54),MONTH($H54)+$G54,1),AZ$3=DATE(YEAR($H54),MONTH($H54)+$G54*2,1),AZ$3=DATE(YEAR($H54),MONTH($H54)+$G54*3,1),AZ$3=DATE(YEAR($H54),MONTH($H54)+$G54*4,1),AZ$3=DATE(YEAR($H54),MONTH($H54)+$G54*5,1),AZ$3=DATE(YEAR($H54),MONTH($H54)+$G54*6,1),AZ$3=DATE(YEAR($H54),MONTH($H54)+$G54*7,1),AZ$3=DATE(YEAR($H54),MONTH($H54)+$G54*8,1),AZ$3=DATE(YEAR($H54),MONTH($H54)+$G54*9,1),AZ$3=DATE(YEAR($H54),MONTH($H54)+$G54*10,1)),$F54*тех!BN$10*тех!BN$6,)</f>
        <v>0</v>
      </c>
      <c r="BA54" s="64">
        <f>IF(OR(BA$3=DATE(YEAR($H54),MONTH($H54)+$G54,1),BA$3=DATE(YEAR($H54),MONTH($H54)+$G54*2,1),BA$3=DATE(YEAR($H54),MONTH($H54)+$G54*3,1),BA$3=DATE(YEAR($H54),MONTH($H54)+$G54*4,1),BA$3=DATE(YEAR($H54),MONTH($H54)+$G54*5,1),BA$3=DATE(YEAR($H54),MONTH($H54)+$G54*6,1),BA$3=DATE(YEAR($H54),MONTH($H54)+$G54*7,1),BA$3=DATE(YEAR($H54),MONTH($H54)+$G54*8,1),BA$3=DATE(YEAR($H54),MONTH($H54)+$G54*9,1),BA$3=DATE(YEAR($H54),MONTH($H54)+$G54*10,1)),$F54*тех!BO$10*тех!BO$6,)</f>
        <v>0</v>
      </c>
      <c r="BB54" s="64">
        <f>IF(OR(BB$3=DATE(YEAR($H54),MONTH($H54)+$G54,1),BB$3=DATE(YEAR($H54),MONTH($H54)+$G54*2,1),BB$3=DATE(YEAR($H54),MONTH($H54)+$G54*3,1),BB$3=DATE(YEAR($H54),MONTH($H54)+$G54*4,1),BB$3=DATE(YEAR($H54),MONTH($H54)+$G54*5,1),BB$3=DATE(YEAR($H54),MONTH($H54)+$G54*6,1),BB$3=DATE(YEAR($H54),MONTH($H54)+$G54*7,1),BB$3=DATE(YEAR($H54),MONTH($H54)+$G54*8,1),BB$3=DATE(YEAR($H54),MONTH($H54)+$G54*9,1),BB$3=DATE(YEAR($H54),MONTH($H54)+$G54*10,1)),$F54*тех!BP$10*тех!BP$6,)</f>
        <v>0</v>
      </c>
      <c r="BC54" s="64">
        <f>IF(OR(BC$3=DATE(YEAR($H54),MONTH($H54)+$G54,1),BC$3=DATE(YEAR($H54),MONTH($H54)+$G54*2,1),BC$3=DATE(YEAR($H54),MONTH($H54)+$G54*3,1),BC$3=DATE(YEAR($H54),MONTH($H54)+$G54*4,1),BC$3=DATE(YEAR($H54),MONTH($H54)+$G54*5,1),BC$3=DATE(YEAR($H54),MONTH($H54)+$G54*6,1),BC$3=DATE(YEAR($H54),MONTH($H54)+$G54*7,1),BC$3=DATE(YEAR($H54),MONTH($H54)+$G54*8,1),BC$3=DATE(YEAR($H54),MONTH($H54)+$G54*9,1),BC$3=DATE(YEAR($H54),MONTH($H54)+$G54*10,1)),$F54*тех!BQ$10*тех!BQ$6,)</f>
        <v>0</v>
      </c>
      <c r="BD54" s="64">
        <f>IF(OR(BD$3=DATE(YEAR($H54),MONTH($H54)+$G54,1),BD$3=DATE(YEAR($H54),MONTH($H54)+$G54*2,1),BD$3=DATE(YEAR($H54),MONTH($H54)+$G54*3,1),BD$3=DATE(YEAR($H54),MONTH($H54)+$G54*4,1),BD$3=DATE(YEAR($H54),MONTH($H54)+$G54*5,1),BD$3=DATE(YEAR($H54),MONTH($H54)+$G54*6,1),BD$3=DATE(YEAR($H54),MONTH($H54)+$G54*7,1),BD$3=DATE(YEAR($H54),MONTH($H54)+$G54*8,1),BD$3=DATE(YEAR($H54),MONTH($H54)+$G54*9,1),BD$3=DATE(YEAR($H54),MONTH($H54)+$G54*10,1)),$F54*тех!BR$10*тех!BR$6,)</f>
        <v>0</v>
      </c>
      <c r="BE54" s="64">
        <f>IF(OR(BE$3=DATE(YEAR($H54),MONTH($H54)+$G54,1),BE$3=DATE(YEAR($H54),MONTH($H54)+$G54*2,1),BE$3=DATE(YEAR($H54),MONTH($H54)+$G54*3,1),BE$3=DATE(YEAR($H54),MONTH($H54)+$G54*4,1),BE$3=DATE(YEAR($H54),MONTH($H54)+$G54*5,1),BE$3=DATE(YEAR($H54),MONTH($H54)+$G54*6,1),BE$3=DATE(YEAR($H54),MONTH($H54)+$G54*7,1),BE$3=DATE(YEAR($H54),MONTH($H54)+$G54*8,1),BE$3=DATE(YEAR($H54),MONTH($H54)+$G54*9,1),BE$3=DATE(YEAR($H54),MONTH($H54)+$G54*10,1)),$F54*тех!BS$10*тех!BS$6,)</f>
        <v>0</v>
      </c>
      <c r="BF54" s="64">
        <f>IF(OR(BF$3=DATE(YEAR($H54),MONTH($H54)+$G54,1),BF$3=DATE(YEAR($H54),MONTH($H54)+$G54*2,1),BF$3=DATE(YEAR($H54),MONTH($H54)+$G54*3,1),BF$3=DATE(YEAR($H54),MONTH($H54)+$G54*4,1),BF$3=DATE(YEAR($H54),MONTH($H54)+$G54*5,1),BF$3=DATE(YEAR($H54),MONTH($H54)+$G54*6,1),BF$3=DATE(YEAR($H54),MONTH($H54)+$G54*7,1),BF$3=DATE(YEAR($H54),MONTH($H54)+$G54*8,1),BF$3=DATE(YEAR($H54),MONTH($H54)+$G54*9,1),BF$3=DATE(YEAR($H54),MONTH($H54)+$G54*10,1)),$F54*тех!BT$10*тех!BT$6,)</f>
        <v>0</v>
      </c>
      <c r="BG54" s="64">
        <f>IF(OR(BG$3=DATE(YEAR($H54),MONTH($H54)+$G54,1),BG$3=DATE(YEAR($H54),MONTH($H54)+$G54*2,1),BG$3=DATE(YEAR($H54),MONTH($H54)+$G54*3,1),BG$3=DATE(YEAR($H54),MONTH($H54)+$G54*4,1),BG$3=DATE(YEAR($H54),MONTH($H54)+$G54*5,1),BG$3=DATE(YEAR($H54),MONTH($H54)+$G54*6,1),BG$3=DATE(YEAR($H54),MONTH($H54)+$G54*7,1),BG$3=DATE(YEAR($H54),MONTH($H54)+$G54*8,1),BG$3=DATE(YEAR($H54),MONTH($H54)+$G54*9,1),BG$3=DATE(YEAR($H54),MONTH($H54)+$G54*10,1)),$F54*тех!BU$10*тех!BU$6,)</f>
        <v>0</v>
      </c>
      <c r="BH54" s="64">
        <f>IF(OR(BH$3=DATE(YEAR($H54),MONTH($H54)+$G54,1),BH$3=DATE(YEAR($H54),MONTH($H54)+$G54*2,1),BH$3=DATE(YEAR($H54),MONTH($H54)+$G54*3,1),BH$3=DATE(YEAR($H54),MONTH($H54)+$G54*4,1),BH$3=DATE(YEAR($H54),MONTH($H54)+$G54*5,1),BH$3=DATE(YEAR($H54),MONTH($H54)+$G54*6,1),BH$3=DATE(YEAR($H54),MONTH($H54)+$G54*7,1),BH$3=DATE(YEAR($H54),MONTH($H54)+$G54*8,1),BH$3=DATE(YEAR($H54),MONTH($H54)+$G54*9,1),BH$3=DATE(YEAR($H54),MONTH($H54)+$G54*10,1)),$F54*тех!BV$10*тех!BV$6,)</f>
        <v>0</v>
      </c>
      <c r="BI54" s="64">
        <f>IF(OR(BI$3=DATE(YEAR($H54),MONTH($H54)+$G54,1),BI$3=DATE(YEAR($H54),MONTH($H54)+$G54*2,1),BI$3=DATE(YEAR($H54),MONTH($H54)+$G54*3,1),BI$3=DATE(YEAR($H54),MONTH($H54)+$G54*4,1),BI$3=DATE(YEAR($H54),MONTH($H54)+$G54*5,1),BI$3=DATE(YEAR($H54),MONTH($H54)+$G54*6,1),BI$3=DATE(YEAR($H54),MONTH($H54)+$G54*7,1),BI$3=DATE(YEAR($H54),MONTH($H54)+$G54*8,1),BI$3=DATE(YEAR($H54),MONTH($H54)+$G54*9,1),BI$3=DATE(YEAR($H54),MONTH($H54)+$G54*10,1)),$F54*тех!BW$10*тех!BW$6,)</f>
        <v>0</v>
      </c>
      <c r="BJ54" s="64">
        <f>IF(OR(BJ$3=DATE(YEAR($H54),MONTH($H54)+$G54,1),BJ$3=DATE(YEAR($H54),MONTH($H54)+$G54*2,1),BJ$3=DATE(YEAR($H54),MONTH($H54)+$G54*3,1),BJ$3=DATE(YEAR($H54),MONTH($H54)+$G54*4,1),BJ$3=DATE(YEAR($H54),MONTH($H54)+$G54*5,1),BJ$3=DATE(YEAR($H54),MONTH($H54)+$G54*6,1),BJ$3=DATE(YEAR($H54),MONTH($H54)+$G54*7,1),BJ$3=DATE(YEAR($H54),MONTH($H54)+$G54*8,1),BJ$3=DATE(YEAR($H54),MONTH($H54)+$G54*9,1),BJ$3=DATE(YEAR($H54),MONTH($H54)+$G54*10,1)),$F54*тех!BX$10*тех!BX$6,)</f>
        <v>0</v>
      </c>
      <c r="BK54" s="64">
        <f>IF(OR(BK$3=DATE(YEAR($H54),MONTH($H54)+$G54,1),BK$3=DATE(YEAR($H54),MONTH($H54)+$G54*2,1),BK$3=DATE(YEAR($H54),MONTH($H54)+$G54*3,1),BK$3=DATE(YEAR($H54),MONTH($H54)+$G54*4,1),BK$3=DATE(YEAR($H54),MONTH($H54)+$G54*5,1),BK$3=DATE(YEAR($H54),MONTH($H54)+$G54*6,1),BK$3=DATE(YEAR($H54),MONTH($H54)+$G54*7,1),BK$3=DATE(YEAR($H54),MONTH($H54)+$G54*8,1),BK$3=DATE(YEAR($H54),MONTH($H54)+$G54*9,1),BK$3=DATE(YEAR($H54),MONTH($H54)+$G54*10,1)),$F54*тех!BY$10*тех!BY$6,)</f>
        <v>0</v>
      </c>
      <c r="BL54" s="64">
        <f>IF(OR(BL$3=DATE(YEAR($H54),MONTH($H54)+$G54,1),BL$3=DATE(YEAR($H54),MONTH($H54)+$G54*2,1),BL$3=DATE(YEAR($H54),MONTH($H54)+$G54*3,1),BL$3=DATE(YEAR($H54),MONTH($H54)+$G54*4,1),BL$3=DATE(YEAR($H54),MONTH($H54)+$G54*5,1),BL$3=DATE(YEAR($H54),MONTH($H54)+$G54*6,1),BL$3=DATE(YEAR($H54),MONTH($H54)+$G54*7,1),BL$3=DATE(YEAR($H54),MONTH($H54)+$G54*8,1),BL$3=DATE(YEAR($H54),MONTH($H54)+$G54*9,1),BL$3=DATE(YEAR($H54),MONTH($H54)+$G54*10,1)),$F54*тех!BZ$10*тех!BZ$6,)</f>
        <v>0</v>
      </c>
      <c r="BM54" s="64">
        <f>IF(OR(BM$3=DATE(YEAR($H54),MONTH($H54)+$G54,1),BM$3=DATE(YEAR($H54),MONTH($H54)+$G54*2,1),BM$3=DATE(YEAR($H54),MONTH($H54)+$G54*3,1),BM$3=DATE(YEAR($H54),MONTH($H54)+$G54*4,1),BM$3=DATE(YEAR($H54),MONTH($H54)+$G54*5,1),BM$3=DATE(YEAR($H54),MONTH($H54)+$G54*6,1),BM$3=DATE(YEAR($H54),MONTH($H54)+$G54*7,1),BM$3=DATE(YEAR($H54),MONTH($H54)+$G54*8,1),BM$3=DATE(YEAR($H54),MONTH($H54)+$G54*9,1),BM$3=DATE(YEAR($H54),MONTH($H54)+$G54*10,1)),$F54*тех!CA$10*тех!CA$6,)</f>
        <v>0</v>
      </c>
      <c r="BN54" s="64">
        <f>IF(OR(BN$3=DATE(YEAR($H54),MONTH($H54)+$G54,1),BN$3=DATE(YEAR($H54),MONTH($H54)+$G54*2,1),BN$3=DATE(YEAR($H54),MONTH($H54)+$G54*3,1),BN$3=DATE(YEAR($H54),MONTH($H54)+$G54*4,1),BN$3=DATE(YEAR($H54),MONTH($H54)+$G54*5,1),BN$3=DATE(YEAR($H54),MONTH($H54)+$G54*6,1),BN$3=DATE(YEAR($H54),MONTH($H54)+$G54*7,1),BN$3=DATE(YEAR($H54),MONTH($H54)+$G54*8,1),BN$3=DATE(YEAR($H54),MONTH($H54)+$G54*9,1),BN$3=DATE(YEAR($H54),MONTH($H54)+$G54*10,1)),$F54*тех!CB$10*тех!CB$6,)</f>
        <v>0</v>
      </c>
      <c r="BO54" s="64">
        <f>IF(OR(BO$3=DATE(YEAR($H54),MONTH($H54)+$G54,1),BO$3=DATE(YEAR($H54),MONTH($H54)+$G54*2,1),BO$3=DATE(YEAR($H54),MONTH($H54)+$G54*3,1),BO$3=DATE(YEAR($H54),MONTH($H54)+$G54*4,1),BO$3=DATE(YEAR($H54),MONTH($H54)+$G54*5,1),BO$3=DATE(YEAR($H54),MONTH($H54)+$G54*6,1),BO$3=DATE(YEAR($H54),MONTH($H54)+$G54*7,1),BO$3=DATE(YEAR($H54),MONTH($H54)+$G54*8,1),BO$3=DATE(YEAR($H54),MONTH($H54)+$G54*9,1),BO$3=DATE(YEAR($H54),MONTH($H54)+$G54*10,1)),$F54*тех!CC$10*тех!CC$6,)</f>
        <v>0</v>
      </c>
      <c r="BP54" s="64">
        <f>IF(OR(BP$3=DATE(YEAR($H54),MONTH($H54)+$G54,1),BP$3=DATE(YEAR($H54),MONTH($H54)+$G54*2,1),BP$3=DATE(YEAR($H54),MONTH($H54)+$G54*3,1),BP$3=DATE(YEAR($H54),MONTH($H54)+$G54*4,1),BP$3=DATE(YEAR($H54),MONTH($H54)+$G54*5,1),BP$3=DATE(YEAR($H54),MONTH($H54)+$G54*6,1),BP$3=DATE(YEAR($H54),MONTH($H54)+$G54*7,1),BP$3=DATE(YEAR($H54),MONTH($H54)+$G54*8,1),BP$3=DATE(YEAR($H54),MONTH($H54)+$G54*9,1),BP$3=DATE(YEAR($H54),MONTH($H54)+$G54*10,1)),$F54*тех!CD$10*тех!CD$6,)</f>
        <v>0</v>
      </c>
      <c r="BQ54" s="64">
        <f>IF(OR(BQ$3=DATE(YEAR($H54),MONTH($H54)+$G54,1),BQ$3=DATE(YEAR($H54),MONTH($H54)+$G54*2,1),BQ$3=DATE(YEAR($H54),MONTH($H54)+$G54*3,1),BQ$3=DATE(YEAR($H54),MONTH($H54)+$G54*4,1),BQ$3=DATE(YEAR($H54),MONTH($H54)+$G54*5,1),BQ$3=DATE(YEAR($H54),MONTH($H54)+$G54*6,1),BQ$3=DATE(YEAR($H54),MONTH($H54)+$G54*7,1),BQ$3=DATE(YEAR($H54),MONTH($H54)+$G54*8,1),BQ$3=DATE(YEAR($H54),MONTH($H54)+$G54*9,1),BQ$3=DATE(YEAR($H54),MONTH($H54)+$G54*10,1)),$F54*тех!CE$10*тех!CE$6,)</f>
        <v>0</v>
      </c>
    </row>
    <row r="55" spans="2:69">
      <c r="B55" s="3">
        <v>49</v>
      </c>
      <c r="C55" s="19" t="s">
        <v>720</v>
      </c>
      <c r="D55" s="23">
        <v>130</v>
      </c>
      <c r="E55" s="19"/>
      <c r="F55" s="76">
        <f t="shared" si="1"/>
        <v>0</v>
      </c>
      <c r="G55" s="19">
        <v>12</v>
      </c>
      <c r="H55" s="20">
        <f>Параметры!$C$11</f>
        <v>42370</v>
      </c>
      <c r="J55" s="76">
        <f>IF($H55=J$3,$F55,)*тех!X$6</f>
        <v>0</v>
      </c>
      <c r="K55" s="76">
        <f>IF($H55=K$3,$F55,)*тех!Y$6</f>
        <v>0</v>
      </c>
      <c r="L55" s="76">
        <f>IF($H55=L$3,$F55,)*тех!Z$6</f>
        <v>0</v>
      </c>
      <c r="M55" s="76">
        <f>IF($H55=M$3,$F55,)*тех!AA$6</f>
        <v>0</v>
      </c>
      <c r="N55" s="76">
        <f>IF($H55=N$3,$F55,)*тех!AB$6</f>
        <v>0</v>
      </c>
      <c r="O55" s="76">
        <f>IF($H55=O$3,$F55,)*тех!AC$6</f>
        <v>0</v>
      </c>
      <c r="P55" s="64">
        <f>IF(OR(P$3=DATE(YEAR($H55),MONTH($H55)+$G55,1),P$3=DATE(YEAR($H55),MONTH($H55)+$G55*2,1),P$3=DATE(YEAR($H55),MONTH($H55)+$G55*3,1),P$3=DATE(YEAR($H55),MONTH($H55)+$G55*4,1),P$3=DATE(YEAR($H55),MONTH($H55)+$G55*5,1),P$3=DATE(YEAR($H55),MONTH($H55)+$G55*6,1),P$3=DATE(YEAR($H55),MONTH($H55)+$G55*7,1),P$3=DATE(YEAR($H55),MONTH($H55)+$G55*8,1),P$3=DATE(YEAR($H55),MONTH($H55)+$G55*9,1),P$3=DATE(YEAR($H55),MONTH($H55)+$G55*10,1)),$F55*тех!AD$10*тех!AD$6,)</f>
        <v>0</v>
      </c>
      <c r="Q55" s="64">
        <f>IF(OR(Q$3=DATE(YEAR($H55),MONTH($H55)+$G55,1),Q$3=DATE(YEAR($H55),MONTH($H55)+$G55*2,1),Q$3=DATE(YEAR($H55),MONTH($H55)+$G55*3,1),Q$3=DATE(YEAR($H55),MONTH($H55)+$G55*4,1),Q$3=DATE(YEAR($H55),MONTH($H55)+$G55*5,1),Q$3=DATE(YEAR($H55),MONTH($H55)+$G55*6,1),Q$3=DATE(YEAR($H55),MONTH($H55)+$G55*7,1),Q$3=DATE(YEAR($H55),MONTH($H55)+$G55*8,1),Q$3=DATE(YEAR($H55),MONTH($H55)+$G55*9,1),Q$3=DATE(YEAR($H55),MONTH($H55)+$G55*10,1)),$F55*тех!AE$10*тех!AE$6,)</f>
        <v>0</v>
      </c>
      <c r="R55" s="64">
        <f>IF(OR(R$3=DATE(YEAR($H55),MONTH($H55)+$G55,1),R$3=DATE(YEAR($H55),MONTH($H55)+$G55*2,1),R$3=DATE(YEAR($H55),MONTH($H55)+$G55*3,1),R$3=DATE(YEAR($H55),MONTH($H55)+$G55*4,1),R$3=DATE(YEAR($H55),MONTH($H55)+$G55*5,1),R$3=DATE(YEAR($H55),MONTH($H55)+$G55*6,1),R$3=DATE(YEAR($H55),MONTH($H55)+$G55*7,1),R$3=DATE(YEAR($H55),MONTH($H55)+$G55*8,1),R$3=DATE(YEAR($H55),MONTH($H55)+$G55*9,1),R$3=DATE(YEAR($H55),MONTH($H55)+$G55*10,1)),$F55*тех!AF$10*тех!AF$6,)</f>
        <v>0</v>
      </c>
      <c r="S55" s="64">
        <f>IF(OR(S$3=DATE(YEAR($H55),MONTH($H55)+$G55,1),S$3=DATE(YEAR($H55),MONTH($H55)+$G55*2,1),S$3=DATE(YEAR($H55),MONTH($H55)+$G55*3,1),S$3=DATE(YEAR($H55),MONTH($H55)+$G55*4,1),S$3=DATE(YEAR($H55),MONTH($H55)+$G55*5,1),S$3=DATE(YEAR($H55),MONTH($H55)+$G55*6,1),S$3=DATE(YEAR($H55),MONTH($H55)+$G55*7,1),S$3=DATE(YEAR($H55),MONTH($H55)+$G55*8,1),S$3=DATE(YEAR($H55),MONTH($H55)+$G55*9,1),S$3=DATE(YEAR($H55),MONTH($H55)+$G55*10,1)),$F55*тех!AG$10*тех!AG$6,)</f>
        <v>0</v>
      </c>
      <c r="T55" s="64">
        <f>IF(OR(T$3=DATE(YEAR($H55),MONTH($H55)+$G55,1),T$3=DATE(YEAR($H55),MONTH($H55)+$G55*2,1),T$3=DATE(YEAR($H55),MONTH($H55)+$G55*3,1),T$3=DATE(YEAR($H55),MONTH($H55)+$G55*4,1),T$3=DATE(YEAR($H55),MONTH($H55)+$G55*5,1),T$3=DATE(YEAR($H55),MONTH($H55)+$G55*6,1),T$3=DATE(YEAR($H55),MONTH($H55)+$G55*7,1),T$3=DATE(YEAR($H55),MONTH($H55)+$G55*8,1),T$3=DATE(YEAR($H55),MONTH($H55)+$G55*9,1),T$3=DATE(YEAR($H55),MONTH($H55)+$G55*10,1)),$F55*тех!AH$10*тех!AH$6,)</f>
        <v>0</v>
      </c>
      <c r="U55" s="64">
        <f>IF(OR(U$3=DATE(YEAR($H55),MONTH($H55)+$G55,1),U$3=DATE(YEAR($H55),MONTH($H55)+$G55*2,1),U$3=DATE(YEAR($H55),MONTH($H55)+$G55*3,1),U$3=DATE(YEAR($H55),MONTH($H55)+$G55*4,1),U$3=DATE(YEAR($H55),MONTH($H55)+$G55*5,1),U$3=DATE(YEAR($H55),MONTH($H55)+$G55*6,1),U$3=DATE(YEAR($H55),MONTH($H55)+$G55*7,1),U$3=DATE(YEAR($H55),MONTH($H55)+$G55*8,1),U$3=DATE(YEAR($H55),MONTH($H55)+$G55*9,1),U$3=DATE(YEAR($H55),MONTH($H55)+$G55*10,1)),$F55*тех!AI$10*тех!AI$6,)</f>
        <v>0</v>
      </c>
      <c r="V55" s="64">
        <f>IF(OR(V$3=DATE(YEAR($H55),MONTH($H55)+$G55,1),V$3=DATE(YEAR($H55),MONTH($H55)+$G55*2,1),V$3=DATE(YEAR($H55),MONTH($H55)+$G55*3,1),V$3=DATE(YEAR($H55),MONTH($H55)+$G55*4,1),V$3=DATE(YEAR($H55),MONTH($H55)+$G55*5,1),V$3=DATE(YEAR($H55),MONTH($H55)+$G55*6,1),V$3=DATE(YEAR($H55),MONTH($H55)+$G55*7,1),V$3=DATE(YEAR($H55),MONTH($H55)+$G55*8,1),V$3=DATE(YEAR($H55),MONTH($H55)+$G55*9,1),V$3=DATE(YEAR($H55),MONTH($H55)+$G55*10,1)),$F55*тех!AJ$10*тех!AJ$6,)</f>
        <v>0</v>
      </c>
      <c r="W55" s="64">
        <f>IF(OR(W$3=DATE(YEAR($H55),MONTH($H55)+$G55,1),W$3=DATE(YEAR($H55),MONTH($H55)+$G55*2,1),W$3=DATE(YEAR($H55),MONTH($H55)+$G55*3,1),W$3=DATE(YEAR($H55),MONTH($H55)+$G55*4,1),W$3=DATE(YEAR($H55),MONTH($H55)+$G55*5,1),W$3=DATE(YEAR($H55),MONTH($H55)+$G55*6,1),W$3=DATE(YEAR($H55),MONTH($H55)+$G55*7,1),W$3=DATE(YEAR($H55),MONTH($H55)+$G55*8,1),W$3=DATE(YEAR($H55),MONTH($H55)+$G55*9,1),W$3=DATE(YEAR($H55),MONTH($H55)+$G55*10,1)),$F55*тех!AK$10*тех!AK$6,)</f>
        <v>0</v>
      </c>
      <c r="X55" s="64">
        <f>IF(OR(X$3=DATE(YEAR($H55),MONTH($H55)+$G55,1),X$3=DATE(YEAR($H55),MONTH($H55)+$G55*2,1),X$3=DATE(YEAR($H55),MONTH($H55)+$G55*3,1),X$3=DATE(YEAR($H55),MONTH($H55)+$G55*4,1),X$3=DATE(YEAR($H55),MONTH($H55)+$G55*5,1),X$3=DATE(YEAR($H55),MONTH($H55)+$G55*6,1),X$3=DATE(YEAR($H55),MONTH($H55)+$G55*7,1),X$3=DATE(YEAR($H55),MONTH($H55)+$G55*8,1),X$3=DATE(YEAR($H55),MONTH($H55)+$G55*9,1),X$3=DATE(YEAR($H55),MONTH($H55)+$G55*10,1)),$F55*тех!AL$10*тех!AL$6,)</f>
        <v>0</v>
      </c>
      <c r="Y55" s="64">
        <f>IF(OR(Y$3=DATE(YEAR($H55),MONTH($H55)+$G55,1),Y$3=DATE(YEAR($H55),MONTH($H55)+$G55*2,1),Y$3=DATE(YEAR($H55),MONTH($H55)+$G55*3,1),Y$3=DATE(YEAR($H55),MONTH($H55)+$G55*4,1),Y$3=DATE(YEAR($H55),MONTH($H55)+$G55*5,1),Y$3=DATE(YEAR($H55),MONTH($H55)+$G55*6,1),Y$3=DATE(YEAR($H55),MONTH($H55)+$G55*7,1),Y$3=DATE(YEAR($H55),MONTH($H55)+$G55*8,1),Y$3=DATE(YEAR($H55),MONTH($H55)+$G55*9,1),Y$3=DATE(YEAR($H55),MONTH($H55)+$G55*10,1)),$F55*тех!AM$10*тех!AM$6,)</f>
        <v>0</v>
      </c>
      <c r="Z55" s="64">
        <f>IF(OR(Z$3=DATE(YEAR($H55),MONTH($H55)+$G55,1),Z$3=DATE(YEAR($H55),MONTH($H55)+$G55*2,1),Z$3=DATE(YEAR($H55),MONTH($H55)+$G55*3,1),Z$3=DATE(YEAR($H55),MONTH($H55)+$G55*4,1),Z$3=DATE(YEAR($H55),MONTH($H55)+$G55*5,1),Z$3=DATE(YEAR($H55),MONTH($H55)+$G55*6,1),Z$3=DATE(YEAR($H55),MONTH($H55)+$G55*7,1),Z$3=DATE(YEAR($H55),MONTH($H55)+$G55*8,1),Z$3=DATE(YEAR($H55),MONTH($H55)+$G55*9,1),Z$3=DATE(YEAR($H55),MONTH($H55)+$G55*10,1)),$F55*тех!AN$10*тех!AN$6,)</f>
        <v>0</v>
      </c>
      <c r="AA55" s="64">
        <f>IF(OR(AA$3=DATE(YEAR($H55),MONTH($H55)+$G55,1),AA$3=DATE(YEAR($H55),MONTH($H55)+$G55*2,1),AA$3=DATE(YEAR($H55),MONTH($H55)+$G55*3,1),AA$3=DATE(YEAR($H55),MONTH($H55)+$G55*4,1),AA$3=DATE(YEAR($H55),MONTH($H55)+$G55*5,1),AA$3=DATE(YEAR($H55),MONTH($H55)+$G55*6,1),AA$3=DATE(YEAR($H55),MONTH($H55)+$G55*7,1),AA$3=DATE(YEAR($H55),MONTH($H55)+$G55*8,1),AA$3=DATE(YEAR($H55),MONTH($H55)+$G55*9,1),AA$3=DATE(YEAR($H55),MONTH($H55)+$G55*10,1)),$F55*тех!AO$10*тех!AO$6,)</f>
        <v>0</v>
      </c>
      <c r="AB55" s="64">
        <f>IF(OR(AB$3=DATE(YEAR($H55),MONTH($H55)+$G55,1),AB$3=DATE(YEAR($H55),MONTH($H55)+$G55*2,1),AB$3=DATE(YEAR($H55),MONTH($H55)+$G55*3,1),AB$3=DATE(YEAR($H55),MONTH($H55)+$G55*4,1),AB$3=DATE(YEAR($H55),MONTH($H55)+$G55*5,1),AB$3=DATE(YEAR($H55),MONTH($H55)+$G55*6,1),AB$3=DATE(YEAR($H55),MONTH($H55)+$G55*7,1),AB$3=DATE(YEAR($H55),MONTH($H55)+$G55*8,1),AB$3=DATE(YEAR($H55),MONTH($H55)+$G55*9,1),AB$3=DATE(YEAR($H55),MONTH($H55)+$G55*10,1)),$F55*тех!AP$10*тех!AP$6,)</f>
        <v>0</v>
      </c>
      <c r="AC55" s="64">
        <f>IF(OR(AC$3=DATE(YEAR($H55),MONTH($H55)+$G55,1),AC$3=DATE(YEAR($H55),MONTH($H55)+$G55*2,1),AC$3=DATE(YEAR($H55),MONTH($H55)+$G55*3,1),AC$3=DATE(YEAR($H55),MONTH($H55)+$G55*4,1),AC$3=DATE(YEAR($H55),MONTH($H55)+$G55*5,1),AC$3=DATE(YEAR($H55),MONTH($H55)+$G55*6,1),AC$3=DATE(YEAR($H55),MONTH($H55)+$G55*7,1),AC$3=DATE(YEAR($H55),MONTH($H55)+$G55*8,1),AC$3=DATE(YEAR($H55),MONTH($H55)+$G55*9,1),AC$3=DATE(YEAR($H55),MONTH($H55)+$G55*10,1)),$F55*тех!AQ$10*тех!AQ$6,)</f>
        <v>0</v>
      </c>
      <c r="AD55" s="64">
        <f>IF(OR(AD$3=DATE(YEAR($H55),MONTH($H55)+$G55,1),AD$3=DATE(YEAR($H55),MONTH($H55)+$G55*2,1),AD$3=DATE(YEAR($H55),MONTH($H55)+$G55*3,1),AD$3=DATE(YEAR($H55),MONTH($H55)+$G55*4,1),AD$3=DATE(YEAR($H55),MONTH($H55)+$G55*5,1),AD$3=DATE(YEAR($H55),MONTH($H55)+$G55*6,1),AD$3=DATE(YEAR($H55),MONTH($H55)+$G55*7,1),AD$3=DATE(YEAR($H55),MONTH($H55)+$G55*8,1),AD$3=DATE(YEAR($H55),MONTH($H55)+$G55*9,1),AD$3=DATE(YEAR($H55),MONTH($H55)+$G55*10,1)),$F55*тех!AR$10*тех!AR$6,)</f>
        <v>0</v>
      </c>
      <c r="AE55" s="64">
        <f>IF(OR(AE$3=DATE(YEAR($H55),MONTH($H55)+$G55,1),AE$3=DATE(YEAR($H55),MONTH($H55)+$G55*2,1),AE$3=DATE(YEAR($H55),MONTH($H55)+$G55*3,1),AE$3=DATE(YEAR($H55),MONTH($H55)+$G55*4,1),AE$3=DATE(YEAR($H55),MONTH($H55)+$G55*5,1),AE$3=DATE(YEAR($H55),MONTH($H55)+$G55*6,1),AE$3=DATE(YEAR($H55),MONTH($H55)+$G55*7,1),AE$3=DATE(YEAR($H55),MONTH($H55)+$G55*8,1),AE$3=DATE(YEAR($H55),MONTH($H55)+$G55*9,1),AE$3=DATE(YEAR($H55),MONTH($H55)+$G55*10,1)),$F55*тех!AS$10*тех!AS$6,)</f>
        <v>0</v>
      </c>
      <c r="AF55" s="64">
        <f>IF(OR(AF$3=DATE(YEAR($H55),MONTH($H55)+$G55,1),AF$3=DATE(YEAR($H55),MONTH($H55)+$G55*2,1),AF$3=DATE(YEAR($H55),MONTH($H55)+$G55*3,1),AF$3=DATE(YEAR($H55),MONTH($H55)+$G55*4,1),AF$3=DATE(YEAR($H55),MONTH($H55)+$G55*5,1),AF$3=DATE(YEAR($H55),MONTH($H55)+$G55*6,1),AF$3=DATE(YEAR($H55),MONTH($H55)+$G55*7,1),AF$3=DATE(YEAR($H55),MONTH($H55)+$G55*8,1),AF$3=DATE(YEAR($H55),MONTH($H55)+$G55*9,1),AF$3=DATE(YEAR($H55),MONTH($H55)+$G55*10,1)),$F55*тех!AT$10*тех!AT$6,)</f>
        <v>0</v>
      </c>
      <c r="AG55" s="64">
        <f>IF(OR(AG$3=DATE(YEAR($H55),MONTH($H55)+$G55,1),AG$3=DATE(YEAR($H55),MONTH($H55)+$G55*2,1),AG$3=DATE(YEAR($H55),MONTH($H55)+$G55*3,1),AG$3=DATE(YEAR($H55),MONTH($H55)+$G55*4,1),AG$3=DATE(YEAR($H55),MONTH($H55)+$G55*5,1),AG$3=DATE(YEAR($H55),MONTH($H55)+$G55*6,1),AG$3=DATE(YEAR($H55),MONTH($H55)+$G55*7,1),AG$3=DATE(YEAR($H55),MONTH($H55)+$G55*8,1),AG$3=DATE(YEAR($H55),MONTH($H55)+$G55*9,1),AG$3=DATE(YEAR($H55),MONTH($H55)+$G55*10,1)),$F55*тех!AU$10*тех!AU$6,)</f>
        <v>0</v>
      </c>
      <c r="AH55" s="64">
        <f>IF(OR(AH$3=DATE(YEAR($H55),MONTH($H55)+$G55,1),AH$3=DATE(YEAR($H55),MONTH($H55)+$G55*2,1),AH$3=DATE(YEAR($H55),MONTH($H55)+$G55*3,1),AH$3=DATE(YEAR($H55),MONTH($H55)+$G55*4,1),AH$3=DATE(YEAR($H55),MONTH($H55)+$G55*5,1),AH$3=DATE(YEAR($H55),MONTH($H55)+$G55*6,1),AH$3=DATE(YEAR($H55),MONTH($H55)+$G55*7,1),AH$3=DATE(YEAR($H55),MONTH($H55)+$G55*8,1),AH$3=DATE(YEAR($H55),MONTH($H55)+$G55*9,1),AH$3=DATE(YEAR($H55),MONTH($H55)+$G55*10,1)),$F55*тех!AV$10*тех!AV$6,)</f>
        <v>0</v>
      </c>
      <c r="AI55" s="64">
        <f>IF(OR(AI$3=DATE(YEAR($H55),MONTH($H55)+$G55,1),AI$3=DATE(YEAR($H55),MONTH($H55)+$G55*2,1),AI$3=DATE(YEAR($H55),MONTH($H55)+$G55*3,1),AI$3=DATE(YEAR($H55),MONTH($H55)+$G55*4,1),AI$3=DATE(YEAR($H55),MONTH($H55)+$G55*5,1),AI$3=DATE(YEAR($H55),MONTH($H55)+$G55*6,1),AI$3=DATE(YEAR($H55),MONTH($H55)+$G55*7,1),AI$3=DATE(YEAR($H55),MONTH($H55)+$G55*8,1),AI$3=DATE(YEAR($H55),MONTH($H55)+$G55*9,1),AI$3=DATE(YEAR($H55),MONTH($H55)+$G55*10,1)),$F55*тех!AW$10*тех!AW$6,)</f>
        <v>0</v>
      </c>
      <c r="AJ55" s="64">
        <f>IF(OR(AJ$3=DATE(YEAR($H55),MONTH($H55)+$G55,1),AJ$3=DATE(YEAR($H55),MONTH($H55)+$G55*2,1),AJ$3=DATE(YEAR($H55),MONTH($H55)+$G55*3,1),AJ$3=DATE(YEAR($H55),MONTH($H55)+$G55*4,1),AJ$3=DATE(YEAR($H55),MONTH($H55)+$G55*5,1),AJ$3=DATE(YEAR($H55),MONTH($H55)+$G55*6,1),AJ$3=DATE(YEAR($H55),MONTH($H55)+$G55*7,1),AJ$3=DATE(YEAR($H55),MONTH($H55)+$G55*8,1),AJ$3=DATE(YEAR($H55),MONTH($H55)+$G55*9,1),AJ$3=DATE(YEAR($H55),MONTH($H55)+$G55*10,1)),$F55*тех!AX$10*тех!AX$6,)</f>
        <v>0</v>
      </c>
      <c r="AK55" s="64">
        <f>IF(OR(AK$3=DATE(YEAR($H55),MONTH($H55)+$G55,1),AK$3=DATE(YEAR($H55),MONTH($H55)+$G55*2,1),AK$3=DATE(YEAR($H55),MONTH($H55)+$G55*3,1),AK$3=DATE(YEAR($H55),MONTH($H55)+$G55*4,1),AK$3=DATE(YEAR($H55),MONTH($H55)+$G55*5,1),AK$3=DATE(YEAR($H55),MONTH($H55)+$G55*6,1),AK$3=DATE(YEAR($H55),MONTH($H55)+$G55*7,1),AK$3=DATE(YEAR($H55),MONTH($H55)+$G55*8,1),AK$3=DATE(YEAR($H55),MONTH($H55)+$G55*9,1),AK$3=DATE(YEAR($H55),MONTH($H55)+$G55*10,1)),$F55*тех!AY$10*тех!AY$6,)</f>
        <v>0</v>
      </c>
      <c r="AL55" s="64">
        <f>IF(OR(AL$3=DATE(YEAR($H55),MONTH($H55)+$G55,1),AL$3=DATE(YEAR($H55),MONTH($H55)+$G55*2,1),AL$3=DATE(YEAR($H55),MONTH($H55)+$G55*3,1),AL$3=DATE(YEAR($H55),MONTH($H55)+$G55*4,1),AL$3=DATE(YEAR($H55),MONTH($H55)+$G55*5,1),AL$3=DATE(YEAR($H55),MONTH($H55)+$G55*6,1),AL$3=DATE(YEAR($H55),MONTH($H55)+$G55*7,1),AL$3=DATE(YEAR($H55),MONTH($H55)+$G55*8,1),AL$3=DATE(YEAR($H55),MONTH($H55)+$G55*9,1),AL$3=DATE(YEAR($H55),MONTH($H55)+$G55*10,1)),$F55*тех!AZ$10*тех!AZ$6,)</f>
        <v>0</v>
      </c>
      <c r="AM55" s="64">
        <f>IF(OR(AM$3=DATE(YEAR($H55),MONTH($H55)+$G55,1),AM$3=DATE(YEAR($H55),MONTH($H55)+$G55*2,1),AM$3=DATE(YEAR($H55),MONTH($H55)+$G55*3,1),AM$3=DATE(YEAR($H55),MONTH($H55)+$G55*4,1),AM$3=DATE(YEAR($H55),MONTH($H55)+$G55*5,1),AM$3=DATE(YEAR($H55),MONTH($H55)+$G55*6,1),AM$3=DATE(YEAR($H55),MONTH($H55)+$G55*7,1),AM$3=DATE(YEAR($H55),MONTH($H55)+$G55*8,1),AM$3=DATE(YEAR($H55),MONTH($H55)+$G55*9,1),AM$3=DATE(YEAR($H55),MONTH($H55)+$G55*10,1)),$F55*тех!BA$10*тех!BA$6,)</f>
        <v>0</v>
      </c>
      <c r="AN55" s="64">
        <f>IF(OR(AN$3=DATE(YEAR($H55),MONTH($H55)+$G55,1),AN$3=DATE(YEAR($H55),MONTH($H55)+$G55*2,1),AN$3=DATE(YEAR($H55),MONTH($H55)+$G55*3,1),AN$3=DATE(YEAR($H55),MONTH($H55)+$G55*4,1),AN$3=DATE(YEAR($H55),MONTH($H55)+$G55*5,1),AN$3=DATE(YEAR($H55),MONTH($H55)+$G55*6,1),AN$3=DATE(YEAR($H55),MONTH($H55)+$G55*7,1),AN$3=DATE(YEAR($H55),MONTH($H55)+$G55*8,1),AN$3=DATE(YEAR($H55),MONTH($H55)+$G55*9,1),AN$3=DATE(YEAR($H55),MONTH($H55)+$G55*10,1)),$F55*тех!BB$10*тех!BB$6,)</f>
        <v>0</v>
      </c>
      <c r="AO55" s="64">
        <f>IF(OR(AO$3=DATE(YEAR($H55),MONTH($H55)+$G55,1),AO$3=DATE(YEAR($H55),MONTH($H55)+$G55*2,1),AO$3=DATE(YEAR($H55),MONTH($H55)+$G55*3,1),AO$3=DATE(YEAR($H55),MONTH($H55)+$G55*4,1),AO$3=DATE(YEAR($H55),MONTH($H55)+$G55*5,1),AO$3=DATE(YEAR($H55),MONTH($H55)+$G55*6,1),AO$3=DATE(YEAR($H55),MONTH($H55)+$G55*7,1),AO$3=DATE(YEAR($H55),MONTH($H55)+$G55*8,1),AO$3=DATE(YEAR($H55),MONTH($H55)+$G55*9,1),AO$3=DATE(YEAR($H55),MONTH($H55)+$G55*10,1)),$F55*тех!BC$10*тех!BC$6,)</f>
        <v>0</v>
      </c>
      <c r="AP55" s="64">
        <f>IF(OR(AP$3=DATE(YEAR($H55),MONTH($H55)+$G55,1),AP$3=DATE(YEAR($H55),MONTH($H55)+$G55*2,1),AP$3=DATE(YEAR($H55),MONTH($H55)+$G55*3,1),AP$3=DATE(YEAR($H55),MONTH($H55)+$G55*4,1),AP$3=DATE(YEAR($H55),MONTH($H55)+$G55*5,1),AP$3=DATE(YEAR($H55),MONTH($H55)+$G55*6,1),AP$3=DATE(YEAR($H55),MONTH($H55)+$G55*7,1),AP$3=DATE(YEAR($H55),MONTH($H55)+$G55*8,1),AP$3=DATE(YEAR($H55),MONTH($H55)+$G55*9,1),AP$3=DATE(YEAR($H55),MONTH($H55)+$G55*10,1)),$F55*тех!BD$10*тех!BD$6,)</f>
        <v>0</v>
      </c>
      <c r="AQ55" s="64">
        <f>IF(OR(AQ$3=DATE(YEAR($H55),MONTH($H55)+$G55,1),AQ$3=DATE(YEAR($H55),MONTH($H55)+$G55*2,1),AQ$3=DATE(YEAR($H55),MONTH($H55)+$G55*3,1),AQ$3=DATE(YEAR($H55),MONTH($H55)+$G55*4,1),AQ$3=DATE(YEAR($H55),MONTH($H55)+$G55*5,1),AQ$3=DATE(YEAR($H55),MONTH($H55)+$G55*6,1),AQ$3=DATE(YEAR($H55),MONTH($H55)+$G55*7,1),AQ$3=DATE(YEAR($H55),MONTH($H55)+$G55*8,1),AQ$3=DATE(YEAR($H55),MONTH($H55)+$G55*9,1),AQ$3=DATE(YEAR($H55),MONTH($H55)+$G55*10,1)),$F55*тех!BE$10*тех!BE$6,)</f>
        <v>0</v>
      </c>
      <c r="AR55" s="64">
        <f>IF(OR(AR$3=DATE(YEAR($H55),MONTH($H55)+$G55,1),AR$3=DATE(YEAR($H55),MONTH($H55)+$G55*2,1),AR$3=DATE(YEAR($H55),MONTH($H55)+$G55*3,1),AR$3=DATE(YEAR($H55),MONTH($H55)+$G55*4,1),AR$3=DATE(YEAR($H55),MONTH($H55)+$G55*5,1),AR$3=DATE(YEAR($H55),MONTH($H55)+$G55*6,1),AR$3=DATE(YEAR($H55),MONTH($H55)+$G55*7,1),AR$3=DATE(YEAR($H55),MONTH($H55)+$G55*8,1),AR$3=DATE(YEAR($H55),MONTH($H55)+$G55*9,1),AR$3=DATE(YEAR($H55),MONTH($H55)+$G55*10,1)),$F55*тех!BF$10*тех!BF$6,)</f>
        <v>0</v>
      </c>
      <c r="AS55" s="64">
        <f>IF(OR(AS$3=DATE(YEAR($H55),MONTH($H55)+$G55,1),AS$3=DATE(YEAR($H55),MONTH($H55)+$G55*2,1),AS$3=DATE(YEAR($H55),MONTH($H55)+$G55*3,1),AS$3=DATE(YEAR($H55),MONTH($H55)+$G55*4,1),AS$3=DATE(YEAR($H55),MONTH($H55)+$G55*5,1),AS$3=DATE(YEAR($H55),MONTH($H55)+$G55*6,1),AS$3=DATE(YEAR($H55),MONTH($H55)+$G55*7,1),AS$3=DATE(YEAR($H55),MONTH($H55)+$G55*8,1),AS$3=DATE(YEAR($H55),MONTH($H55)+$G55*9,1),AS$3=DATE(YEAR($H55),MONTH($H55)+$G55*10,1)),$F55*тех!BG$10*тех!BG$6,)</f>
        <v>0</v>
      </c>
      <c r="AT55" s="64">
        <f>IF(OR(AT$3=DATE(YEAR($H55),MONTH($H55)+$G55,1),AT$3=DATE(YEAR($H55),MONTH($H55)+$G55*2,1),AT$3=DATE(YEAR($H55),MONTH($H55)+$G55*3,1),AT$3=DATE(YEAR($H55),MONTH($H55)+$G55*4,1),AT$3=DATE(YEAR($H55),MONTH($H55)+$G55*5,1),AT$3=DATE(YEAR($H55),MONTH($H55)+$G55*6,1),AT$3=DATE(YEAR($H55),MONTH($H55)+$G55*7,1),AT$3=DATE(YEAR($H55),MONTH($H55)+$G55*8,1),AT$3=DATE(YEAR($H55),MONTH($H55)+$G55*9,1),AT$3=DATE(YEAR($H55),MONTH($H55)+$G55*10,1)),$F55*тех!BH$10*тех!BH$6,)</f>
        <v>0</v>
      </c>
      <c r="AU55" s="64">
        <f>IF(OR(AU$3=DATE(YEAR($H55),MONTH($H55)+$G55,1),AU$3=DATE(YEAR($H55),MONTH($H55)+$G55*2,1),AU$3=DATE(YEAR($H55),MONTH($H55)+$G55*3,1),AU$3=DATE(YEAR($H55),MONTH($H55)+$G55*4,1),AU$3=DATE(YEAR($H55),MONTH($H55)+$G55*5,1),AU$3=DATE(YEAR($H55),MONTH($H55)+$G55*6,1),AU$3=DATE(YEAR($H55),MONTH($H55)+$G55*7,1),AU$3=DATE(YEAR($H55),MONTH($H55)+$G55*8,1),AU$3=DATE(YEAR($H55),MONTH($H55)+$G55*9,1),AU$3=DATE(YEAR($H55),MONTH($H55)+$G55*10,1)),$F55*тех!BI$10*тех!BI$6,)</f>
        <v>0</v>
      </c>
      <c r="AV55" s="64">
        <f>IF(OR(AV$3=DATE(YEAR($H55),MONTH($H55)+$G55,1),AV$3=DATE(YEAR($H55),MONTH($H55)+$G55*2,1),AV$3=DATE(YEAR($H55),MONTH($H55)+$G55*3,1),AV$3=DATE(YEAR($H55),MONTH($H55)+$G55*4,1),AV$3=DATE(YEAR($H55),MONTH($H55)+$G55*5,1),AV$3=DATE(YEAR($H55),MONTH($H55)+$G55*6,1),AV$3=DATE(YEAR($H55),MONTH($H55)+$G55*7,1),AV$3=DATE(YEAR($H55),MONTH($H55)+$G55*8,1),AV$3=DATE(YEAR($H55),MONTH($H55)+$G55*9,1),AV$3=DATE(YEAR($H55),MONTH($H55)+$G55*10,1)),$F55*тех!BJ$10*тех!BJ$6,)</f>
        <v>0</v>
      </c>
      <c r="AW55" s="64">
        <f>IF(OR(AW$3=DATE(YEAR($H55),MONTH($H55)+$G55,1),AW$3=DATE(YEAR($H55),MONTH($H55)+$G55*2,1),AW$3=DATE(YEAR($H55),MONTH($H55)+$G55*3,1),AW$3=DATE(YEAR($H55),MONTH($H55)+$G55*4,1),AW$3=DATE(YEAR($H55),MONTH($H55)+$G55*5,1),AW$3=DATE(YEAR($H55),MONTH($H55)+$G55*6,1),AW$3=DATE(YEAR($H55),MONTH($H55)+$G55*7,1),AW$3=DATE(YEAR($H55),MONTH($H55)+$G55*8,1),AW$3=DATE(YEAR($H55),MONTH($H55)+$G55*9,1),AW$3=DATE(YEAR($H55),MONTH($H55)+$G55*10,1)),$F55*тех!BK$10*тех!BK$6,)</f>
        <v>0</v>
      </c>
      <c r="AX55" s="64">
        <f>IF(OR(AX$3=DATE(YEAR($H55),MONTH($H55)+$G55,1),AX$3=DATE(YEAR($H55),MONTH($H55)+$G55*2,1),AX$3=DATE(YEAR($H55),MONTH($H55)+$G55*3,1),AX$3=DATE(YEAR($H55),MONTH($H55)+$G55*4,1),AX$3=DATE(YEAR($H55),MONTH($H55)+$G55*5,1),AX$3=DATE(YEAR($H55),MONTH($H55)+$G55*6,1),AX$3=DATE(YEAR($H55),MONTH($H55)+$G55*7,1),AX$3=DATE(YEAR($H55),MONTH($H55)+$G55*8,1),AX$3=DATE(YEAR($H55),MONTH($H55)+$G55*9,1),AX$3=DATE(YEAR($H55),MONTH($H55)+$G55*10,1)),$F55*тех!BL$10*тех!BL$6,)</f>
        <v>0</v>
      </c>
      <c r="AY55" s="64">
        <f>IF(OR(AY$3=DATE(YEAR($H55),MONTH($H55)+$G55,1),AY$3=DATE(YEAR($H55),MONTH($H55)+$G55*2,1),AY$3=DATE(YEAR($H55),MONTH($H55)+$G55*3,1),AY$3=DATE(YEAR($H55),MONTH($H55)+$G55*4,1),AY$3=DATE(YEAR($H55),MONTH($H55)+$G55*5,1),AY$3=DATE(YEAR($H55),MONTH($H55)+$G55*6,1),AY$3=DATE(YEAR($H55),MONTH($H55)+$G55*7,1),AY$3=DATE(YEAR($H55),MONTH($H55)+$G55*8,1),AY$3=DATE(YEAR($H55),MONTH($H55)+$G55*9,1),AY$3=DATE(YEAR($H55),MONTH($H55)+$G55*10,1)),$F55*тех!BM$10*тех!BM$6,)</f>
        <v>0</v>
      </c>
      <c r="AZ55" s="64">
        <f>IF(OR(AZ$3=DATE(YEAR($H55),MONTH($H55)+$G55,1),AZ$3=DATE(YEAR($H55),MONTH($H55)+$G55*2,1),AZ$3=DATE(YEAR($H55),MONTH($H55)+$G55*3,1),AZ$3=DATE(YEAR($H55),MONTH($H55)+$G55*4,1),AZ$3=DATE(YEAR($H55),MONTH($H55)+$G55*5,1),AZ$3=DATE(YEAR($H55),MONTH($H55)+$G55*6,1),AZ$3=DATE(YEAR($H55),MONTH($H55)+$G55*7,1),AZ$3=DATE(YEAR($H55),MONTH($H55)+$G55*8,1),AZ$3=DATE(YEAR($H55),MONTH($H55)+$G55*9,1),AZ$3=DATE(YEAR($H55),MONTH($H55)+$G55*10,1)),$F55*тех!BN$10*тех!BN$6,)</f>
        <v>0</v>
      </c>
      <c r="BA55" s="64">
        <f>IF(OR(BA$3=DATE(YEAR($H55),MONTH($H55)+$G55,1),BA$3=DATE(YEAR($H55),MONTH($H55)+$G55*2,1),BA$3=DATE(YEAR($H55),MONTH($H55)+$G55*3,1),BA$3=DATE(YEAR($H55),MONTH($H55)+$G55*4,1),BA$3=DATE(YEAR($H55),MONTH($H55)+$G55*5,1),BA$3=DATE(YEAR($H55),MONTH($H55)+$G55*6,1),BA$3=DATE(YEAR($H55),MONTH($H55)+$G55*7,1),BA$3=DATE(YEAR($H55),MONTH($H55)+$G55*8,1),BA$3=DATE(YEAR($H55),MONTH($H55)+$G55*9,1),BA$3=DATE(YEAR($H55),MONTH($H55)+$G55*10,1)),$F55*тех!BO$10*тех!BO$6,)</f>
        <v>0</v>
      </c>
      <c r="BB55" s="64">
        <f>IF(OR(BB$3=DATE(YEAR($H55),MONTH($H55)+$G55,1),BB$3=DATE(YEAR($H55),MONTH($H55)+$G55*2,1),BB$3=DATE(YEAR($H55),MONTH($H55)+$G55*3,1),BB$3=DATE(YEAR($H55),MONTH($H55)+$G55*4,1),BB$3=DATE(YEAR($H55),MONTH($H55)+$G55*5,1),BB$3=DATE(YEAR($H55),MONTH($H55)+$G55*6,1),BB$3=DATE(YEAR($H55),MONTH($H55)+$G55*7,1),BB$3=DATE(YEAR($H55),MONTH($H55)+$G55*8,1),BB$3=DATE(YEAR($H55),MONTH($H55)+$G55*9,1),BB$3=DATE(YEAR($H55),MONTH($H55)+$G55*10,1)),$F55*тех!BP$10*тех!BP$6,)</f>
        <v>0</v>
      </c>
      <c r="BC55" s="64">
        <f>IF(OR(BC$3=DATE(YEAR($H55),MONTH($H55)+$G55,1),BC$3=DATE(YEAR($H55),MONTH($H55)+$G55*2,1),BC$3=DATE(YEAR($H55),MONTH($H55)+$G55*3,1),BC$3=DATE(YEAR($H55),MONTH($H55)+$G55*4,1),BC$3=DATE(YEAR($H55),MONTH($H55)+$G55*5,1),BC$3=DATE(YEAR($H55),MONTH($H55)+$G55*6,1),BC$3=DATE(YEAR($H55),MONTH($H55)+$G55*7,1),BC$3=DATE(YEAR($H55),MONTH($H55)+$G55*8,1),BC$3=DATE(YEAR($H55),MONTH($H55)+$G55*9,1),BC$3=DATE(YEAR($H55),MONTH($H55)+$G55*10,1)),$F55*тех!BQ$10*тех!BQ$6,)</f>
        <v>0</v>
      </c>
      <c r="BD55" s="64">
        <f>IF(OR(BD$3=DATE(YEAR($H55),MONTH($H55)+$G55,1),BD$3=DATE(YEAR($H55),MONTH($H55)+$G55*2,1),BD$3=DATE(YEAR($H55),MONTH($H55)+$G55*3,1),BD$3=DATE(YEAR($H55),MONTH($H55)+$G55*4,1),BD$3=DATE(YEAR($H55),MONTH($H55)+$G55*5,1),BD$3=DATE(YEAR($H55),MONTH($H55)+$G55*6,1),BD$3=DATE(YEAR($H55),MONTH($H55)+$G55*7,1),BD$3=DATE(YEAR($H55),MONTH($H55)+$G55*8,1),BD$3=DATE(YEAR($H55),MONTH($H55)+$G55*9,1),BD$3=DATE(YEAR($H55),MONTH($H55)+$G55*10,1)),$F55*тех!BR$10*тех!BR$6,)</f>
        <v>0</v>
      </c>
      <c r="BE55" s="64">
        <f>IF(OR(BE$3=DATE(YEAR($H55),MONTH($H55)+$G55,1),BE$3=DATE(YEAR($H55),MONTH($H55)+$G55*2,1),BE$3=DATE(YEAR($H55),MONTH($H55)+$G55*3,1),BE$3=DATE(YEAR($H55),MONTH($H55)+$G55*4,1),BE$3=DATE(YEAR($H55),MONTH($H55)+$G55*5,1),BE$3=DATE(YEAR($H55),MONTH($H55)+$G55*6,1),BE$3=DATE(YEAR($H55),MONTH($H55)+$G55*7,1),BE$3=DATE(YEAR($H55),MONTH($H55)+$G55*8,1),BE$3=DATE(YEAR($H55),MONTH($H55)+$G55*9,1),BE$3=DATE(YEAR($H55),MONTH($H55)+$G55*10,1)),$F55*тех!BS$10*тех!BS$6,)</f>
        <v>0</v>
      </c>
      <c r="BF55" s="64">
        <f>IF(OR(BF$3=DATE(YEAR($H55),MONTH($H55)+$G55,1),BF$3=DATE(YEAR($H55),MONTH($H55)+$G55*2,1),BF$3=DATE(YEAR($H55),MONTH($H55)+$G55*3,1),BF$3=DATE(YEAR($H55),MONTH($H55)+$G55*4,1),BF$3=DATE(YEAR($H55),MONTH($H55)+$G55*5,1),BF$3=DATE(YEAR($H55),MONTH($H55)+$G55*6,1),BF$3=DATE(YEAR($H55),MONTH($H55)+$G55*7,1),BF$3=DATE(YEAR($H55),MONTH($H55)+$G55*8,1),BF$3=DATE(YEAR($H55),MONTH($H55)+$G55*9,1),BF$3=DATE(YEAR($H55),MONTH($H55)+$G55*10,1)),$F55*тех!BT$10*тех!BT$6,)</f>
        <v>0</v>
      </c>
      <c r="BG55" s="64">
        <f>IF(OR(BG$3=DATE(YEAR($H55),MONTH($H55)+$G55,1),BG$3=DATE(YEAR($H55),MONTH($H55)+$G55*2,1),BG$3=DATE(YEAR($H55),MONTH($H55)+$G55*3,1),BG$3=DATE(YEAR($H55),MONTH($H55)+$G55*4,1),BG$3=DATE(YEAR($H55),MONTH($H55)+$G55*5,1),BG$3=DATE(YEAR($H55),MONTH($H55)+$G55*6,1),BG$3=DATE(YEAR($H55),MONTH($H55)+$G55*7,1),BG$3=DATE(YEAR($H55),MONTH($H55)+$G55*8,1),BG$3=DATE(YEAR($H55),MONTH($H55)+$G55*9,1),BG$3=DATE(YEAR($H55),MONTH($H55)+$G55*10,1)),$F55*тех!BU$10*тех!BU$6,)</f>
        <v>0</v>
      </c>
      <c r="BH55" s="64">
        <f>IF(OR(BH$3=DATE(YEAR($H55),MONTH($H55)+$G55,1),BH$3=DATE(YEAR($H55),MONTH($H55)+$G55*2,1),BH$3=DATE(YEAR($H55),MONTH($H55)+$G55*3,1),BH$3=DATE(YEAR($H55),MONTH($H55)+$G55*4,1),BH$3=DATE(YEAR($H55),MONTH($H55)+$G55*5,1),BH$3=DATE(YEAR($H55),MONTH($H55)+$G55*6,1),BH$3=DATE(YEAR($H55),MONTH($H55)+$G55*7,1),BH$3=DATE(YEAR($H55),MONTH($H55)+$G55*8,1),BH$3=DATE(YEAR($H55),MONTH($H55)+$G55*9,1),BH$3=DATE(YEAR($H55),MONTH($H55)+$G55*10,1)),$F55*тех!BV$10*тех!BV$6,)</f>
        <v>0</v>
      </c>
      <c r="BI55" s="64">
        <f>IF(OR(BI$3=DATE(YEAR($H55),MONTH($H55)+$G55,1),BI$3=DATE(YEAR($H55),MONTH($H55)+$G55*2,1),BI$3=DATE(YEAR($H55),MONTH($H55)+$G55*3,1),BI$3=DATE(YEAR($H55),MONTH($H55)+$G55*4,1),BI$3=DATE(YEAR($H55),MONTH($H55)+$G55*5,1),BI$3=DATE(YEAR($H55),MONTH($H55)+$G55*6,1),BI$3=DATE(YEAR($H55),MONTH($H55)+$G55*7,1),BI$3=DATE(YEAR($H55),MONTH($H55)+$G55*8,1),BI$3=DATE(YEAR($H55),MONTH($H55)+$G55*9,1),BI$3=DATE(YEAR($H55),MONTH($H55)+$G55*10,1)),$F55*тех!BW$10*тех!BW$6,)</f>
        <v>0</v>
      </c>
      <c r="BJ55" s="64">
        <f>IF(OR(BJ$3=DATE(YEAR($H55),MONTH($H55)+$G55,1),BJ$3=DATE(YEAR($H55),MONTH($H55)+$G55*2,1),BJ$3=DATE(YEAR($H55),MONTH($H55)+$G55*3,1),BJ$3=DATE(YEAR($H55),MONTH($H55)+$G55*4,1),BJ$3=DATE(YEAR($H55),MONTH($H55)+$G55*5,1),BJ$3=DATE(YEAR($H55),MONTH($H55)+$G55*6,1),BJ$3=DATE(YEAR($H55),MONTH($H55)+$G55*7,1),BJ$3=DATE(YEAR($H55),MONTH($H55)+$G55*8,1),BJ$3=DATE(YEAR($H55),MONTH($H55)+$G55*9,1),BJ$3=DATE(YEAR($H55),MONTH($H55)+$G55*10,1)),$F55*тех!BX$10*тех!BX$6,)</f>
        <v>0</v>
      </c>
      <c r="BK55" s="64">
        <f>IF(OR(BK$3=DATE(YEAR($H55),MONTH($H55)+$G55,1),BK$3=DATE(YEAR($H55),MONTH($H55)+$G55*2,1),BK$3=DATE(YEAR($H55),MONTH($H55)+$G55*3,1),BK$3=DATE(YEAR($H55),MONTH($H55)+$G55*4,1),BK$3=DATE(YEAR($H55),MONTH($H55)+$G55*5,1),BK$3=DATE(YEAR($H55),MONTH($H55)+$G55*6,1),BK$3=DATE(YEAR($H55),MONTH($H55)+$G55*7,1),BK$3=DATE(YEAR($H55),MONTH($H55)+$G55*8,1),BK$3=DATE(YEAR($H55),MONTH($H55)+$G55*9,1),BK$3=DATE(YEAR($H55),MONTH($H55)+$G55*10,1)),$F55*тех!BY$10*тех!BY$6,)</f>
        <v>0</v>
      </c>
      <c r="BL55" s="64">
        <f>IF(OR(BL$3=DATE(YEAR($H55),MONTH($H55)+$G55,1),BL$3=DATE(YEAR($H55),MONTH($H55)+$G55*2,1),BL$3=DATE(YEAR($H55),MONTH($H55)+$G55*3,1),BL$3=DATE(YEAR($H55),MONTH($H55)+$G55*4,1),BL$3=DATE(YEAR($H55),MONTH($H55)+$G55*5,1),BL$3=DATE(YEAR($H55),MONTH($H55)+$G55*6,1),BL$3=DATE(YEAR($H55),MONTH($H55)+$G55*7,1),BL$3=DATE(YEAR($H55),MONTH($H55)+$G55*8,1),BL$3=DATE(YEAR($H55),MONTH($H55)+$G55*9,1),BL$3=DATE(YEAR($H55),MONTH($H55)+$G55*10,1)),$F55*тех!BZ$10*тех!BZ$6,)</f>
        <v>0</v>
      </c>
      <c r="BM55" s="64">
        <f>IF(OR(BM$3=DATE(YEAR($H55),MONTH($H55)+$G55,1),BM$3=DATE(YEAR($H55),MONTH($H55)+$G55*2,1),BM$3=DATE(YEAR($H55),MONTH($H55)+$G55*3,1),BM$3=DATE(YEAR($H55),MONTH($H55)+$G55*4,1),BM$3=DATE(YEAR($H55),MONTH($H55)+$G55*5,1),BM$3=DATE(YEAR($H55),MONTH($H55)+$G55*6,1),BM$3=DATE(YEAR($H55),MONTH($H55)+$G55*7,1),BM$3=DATE(YEAR($H55),MONTH($H55)+$G55*8,1),BM$3=DATE(YEAR($H55),MONTH($H55)+$G55*9,1),BM$3=DATE(YEAR($H55),MONTH($H55)+$G55*10,1)),$F55*тех!CA$10*тех!CA$6,)</f>
        <v>0</v>
      </c>
      <c r="BN55" s="64">
        <f>IF(OR(BN$3=DATE(YEAR($H55),MONTH($H55)+$G55,1),BN$3=DATE(YEAR($H55),MONTH($H55)+$G55*2,1),BN$3=DATE(YEAR($H55),MONTH($H55)+$G55*3,1),BN$3=DATE(YEAR($H55),MONTH($H55)+$G55*4,1),BN$3=DATE(YEAR($H55),MONTH($H55)+$G55*5,1),BN$3=DATE(YEAR($H55),MONTH($H55)+$G55*6,1),BN$3=DATE(YEAR($H55),MONTH($H55)+$G55*7,1),BN$3=DATE(YEAR($H55),MONTH($H55)+$G55*8,1),BN$3=DATE(YEAR($H55),MONTH($H55)+$G55*9,1),BN$3=DATE(YEAR($H55),MONTH($H55)+$G55*10,1)),$F55*тех!CB$10*тех!CB$6,)</f>
        <v>0</v>
      </c>
      <c r="BO55" s="64">
        <f>IF(OR(BO$3=DATE(YEAR($H55),MONTH($H55)+$G55,1),BO$3=DATE(YEAR($H55),MONTH($H55)+$G55*2,1),BO$3=DATE(YEAR($H55),MONTH($H55)+$G55*3,1),BO$3=DATE(YEAR($H55),MONTH($H55)+$G55*4,1),BO$3=DATE(YEAR($H55),MONTH($H55)+$G55*5,1),BO$3=DATE(YEAR($H55),MONTH($H55)+$G55*6,1),BO$3=DATE(YEAR($H55),MONTH($H55)+$G55*7,1),BO$3=DATE(YEAR($H55),MONTH($H55)+$G55*8,1),BO$3=DATE(YEAR($H55),MONTH($H55)+$G55*9,1),BO$3=DATE(YEAR($H55),MONTH($H55)+$G55*10,1)),$F55*тех!CC$10*тех!CC$6,)</f>
        <v>0</v>
      </c>
      <c r="BP55" s="64">
        <f>IF(OR(BP$3=DATE(YEAR($H55),MONTH($H55)+$G55,1),BP$3=DATE(YEAR($H55),MONTH($H55)+$G55*2,1),BP$3=DATE(YEAR($H55),MONTH($H55)+$G55*3,1),BP$3=DATE(YEAR($H55),MONTH($H55)+$G55*4,1),BP$3=DATE(YEAR($H55),MONTH($H55)+$G55*5,1),BP$3=DATE(YEAR($H55),MONTH($H55)+$G55*6,1),BP$3=DATE(YEAR($H55),MONTH($H55)+$G55*7,1),BP$3=DATE(YEAR($H55),MONTH($H55)+$G55*8,1),BP$3=DATE(YEAR($H55),MONTH($H55)+$G55*9,1),BP$3=DATE(YEAR($H55),MONTH($H55)+$G55*10,1)),$F55*тех!CD$10*тех!CD$6,)</f>
        <v>0</v>
      </c>
      <c r="BQ55" s="64">
        <f>IF(OR(BQ$3=DATE(YEAR($H55),MONTH($H55)+$G55,1),BQ$3=DATE(YEAR($H55),MONTH($H55)+$G55*2,1),BQ$3=DATE(YEAR($H55),MONTH($H55)+$G55*3,1),BQ$3=DATE(YEAR($H55),MONTH($H55)+$G55*4,1),BQ$3=DATE(YEAR($H55),MONTH($H55)+$G55*5,1),BQ$3=DATE(YEAR($H55),MONTH($H55)+$G55*6,1),BQ$3=DATE(YEAR($H55),MONTH($H55)+$G55*7,1),BQ$3=DATE(YEAR($H55),MONTH($H55)+$G55*8,1),BQ$3=DATE(YEAR($H55),MONTH($H55)+$G55*9,1),BQ$3=DATE(YEAR($H55),MONTH($H55)+$G55*10,1)),$F55*тех!CE$10*тех!CE$6,)</f>
        <v>0</v>
      </c>
    </row>
    <row r="56" spans="2:69">
      <c r="B56" s="3">
        <v>50</v>
      </c>
      <c r="C56" s="19" t="s">
        <v>721</v>
      </c>
      <c r="D56" s="23">
        <v>240</v>
      </c>
      <c r="E56" s="19"/>
      <c r="F56" s="76">
        <f t="shared" si="1"/>
        <v>0</v>
      </c>
      <c r="G56" s="19">
        <v>12</v>
      </c>
      <c r="H56" s="20">
        <f>Параметры!$C$11</f>
        <v>42370</v>
      </c>
      <c r="J56" s="76">
        <f>IF($H56=J$3,$F56,)*тех!X$6</f>
        <v>0</v>
      </c>
      <c r="K56" s="76">
        <f>IF($H56=K$3,$F56,)*тех!Y$6</f>
        <v>0</v>
      </c>
      <c r="L56" s="76">
        <f>IF($H56=L$3,$F56,)*тех!Z$6</f>
        <v>0</v>
      </c>
      <c r="M56" s="76">
        <f>IF($H56=M$3,$F56,)*тех!AA$6</f>
        <v>0</v>
      </c>
      <c r="N56" s="76">
        <f>IF($H56=N$3,$F56,)*тех!AB$6</f>
        <v>0</v>
      </c>
      <c r="O56" s="76">
        <f>IF($H56=O$3,$F56,)*тех!AC$6</f>
        <v>0</v>
      </c>
      <c r="P56" s="64">
        <f>IF(OR(P$3=DATE(YEAR($H56),MONTH($H56)+$G56,1),P$3=DATE(YEAR($H56),MONTH($H56)+$G56*2,1),P$3=DATE(YEAR($H56),MONTH($H56)+$G56*3,1),P$3=DATE(YEAR($H56),MONTH($H56)+$G56*4,1),P$3=DATE(YEAR($H56),MONTH($H56)+$G56*5,1),P$3=DATE(YEAR($H56),MONTH($H56)+$G56*6,1),P$3=DATE(YEAR($H56),MONTH($H56)+$G56*7,1),P$3=DATE(YEAR($H56),MONTH($H56)+$G56*8,1),P$3=DATE(YEAR($H56),MONTH($H56)+$G56*9,1),P$3=DATE(YEAR($H56),MONTH($H56)+$G56*10,1)),$F56*тех!AD$10*тех!AD$6,)</f>
        <v>0</v>
      </c>
      <c r="Q56" s="64">
        <f>IF(OR(Q$3=DATE(YEAR($H56),MONTH($H56)+$G56,1),Q$3=DATE(YEAR($H56),MONTH($H56)+$G56*2,1),Q$3=DATE(YEAR($H56),MONTH($H56)+$G56*3,1),Q$3=DATE(YEAR($H56),MONTH($H56)+$G56*4,1),Q$3=DATE(YEAR($H56),MONTH($H56)+$G56*5,1),Q$3=DATE(YEAR($H56),MONTH($H56)+$G56*6,1),Q$3=DATE(YEAR($H56),MONTH($H56)+$G56*7,1),Q$3=DATE(YEAR($H56),MONTH($H56)+$G56*8,1),Q$3=DATE(YEAR($H56),MONTH($H56)+$G56*9,1),Q$3=DATE(YEAR($H56),MONTH($H56)+$G56*10,1)),$F56*тех!AE$10*тех!AE$6,)</f>
        <v>0</v>
      </c>
      <c r="R56" s="64">
        <f>IF(OR(R$3=DATE(YEAR($H56),MONTH($H56)+$G56,1),R$3=DATE(YEAR($H56),MONTH($H56)+$G56*2,1),R$3=DATE(YEAR($H56),MONTH($H56)+$G56*3,1),R$3=DATE(YEAR($H56),MONTH($H56)+$G56*4,1),R$3=DATE(YEAR($H56),MONTH($H56)+$G56*5,1),R$3=DATE(YEAR($H56),MONTH($H56)+$G56*6,1),R$3=DATE(YEAR($H56),MONTH($H56)+$G56*7,1),R$3=DATE(YEAR($H56),MONTH($H56)+$G56*8,1),R$3=DATE(YEAR($H56),MONTH($H56)+$G56*9,1),R$3=DATE(YEAR($H56),MONTH($H56)+$G56*10,1)),$F56*тех!AF$10*тех!AF$6,)</f>
        <v>0</v>
      </c>
      <c r="S56" s="64">
        <f>IF(OR(S$3=DATE(YEAR($H56),MONTH($H56)+$G56,1),S$3=DATE(YEAR($H56),MONTH($H56)+$G56*2,1),S$3=DATE(YEAR($H56),MONTH($H56)+$G56*3,1),S$3=DATE(YEAR($H56),MONTH($H56)+$G56*4,1),S$3=DATE(YEAR($H56),MONTH($H56)+$G56*5,1),S$3=DATE(YEAR($H56),MONTH($H56)+$G56*6,1),S$3=DATE(YEAR($H56),MONTH($H56)+$G56*7,1),S$3=DATE(YEAR($H56),MONTH($H56)+$G56*8,1),S$3=DATE(YEAR($H56),MONTH($H56)+$G56*9,1),S$3=DATE(YEAR($H56),MONTH($H56)+$G56*10,1)),$F56*тех!AG$10*тех!AG$6,)</f>
        <v>0</v>
      </c>
      <c r="T56" s="64">
        <f>IF(OR(T$3=DATE(YEAR($H56),MONTH($H56)+$G56,1),T$3=DATE(YEAR($H56),MONTH($H56)+$G56*2,1),T$3=DATE(YEAR($H56),MONTH($H56)+$G56*3,1),T$3=DATE(YEAR($H56),MONTH($H56)+$G56*4,1),T$3=DATE(YEAR($H56),MONTH($H56)+$G56*5,1),T$3=DATE(YEAR($H56),MONTH($H56)+$G56*6,1),T$3=DATE(YEAR($H56),MONTH($H56)+$G56*7,1),T$3=DATE(YEAR($H56),MONTH($H56)+$G56*8,1),T$3=DATE(YEAR($H56),MONTH($H56)+$G56*9,1),T$3=DATE(YEAR($H56),MONTH($H56)+$G56*10,1)),$F56*тех!AH$10*тех!AH$6,)</f>
        <v>0</v>
      </c>
      <c r="U56" s="64">
        <f>IF(OR(U$3=DATE(YEAR($H56),MONTH($H56)+$G56,1),U$3=DATE(YEAR($H56),MONTH($H56)+$G56*2,1),U$3=DATE(YEAR($H56),MONTH($H56)+$G56*3,1),U$3=DATE(YEAR($H56),MONTH($H56)+$G56*4,1),U$3=DATE(YEAR($H56),MONTH($H56)+$G56*5,1),U$3=DATE(YEAR($H56),MONTH($H56)+$G56*6,1),U$3=DATE(YEAR($H56),MONTH($H56)+$G56*7,1),U$3=DATE(YEAR($H56),MONTH($H56)+$G56*8,1),U$3=DATE(YEAR($H56),MONTH($H56)+$G56*9,1),U$3=DATE(YEAR($H56),MONTH($H56)+$G56*10,1)),$F56*тех!AI$10*тех!AI$6,)</f>
        <v>0</v>
      </c>
      <c r="V56" s="64">
        <f>IF(OR(V$3=DATE(YEAR($H56),MONTH($H56)+$G56,1),V$3=DATE(YEAR($H56),MONTH($H56)+$G56*2,1),V$3=DATE(YEAR($H56),MONTH($H56)+$G56*3,1),V$3=DATE(YEAR($H56),MONTH($H56)+$G56*4,1),V$3=DATE(YEAR($H56),MONTH($H56)+$G56*5,1),V$3=DATE(YEAR($H56),MONTH($H56)+$G56*6,1),V$3=DATE(YEAR($H56),MONTH($H56)+$G56*7,1),V$3=DATE(YEAR($H56),MONTH($H56)+$G56*8,1),V$3=DATE(YEAR($H56),MONTH($H56)+$G56*9,1),V$3=DATE(YEAR($H56),MONTH($H56)+$G56*10,1)),$F56*тех!AJ$10*тех!AJ$6,)</f>
        <v>0</v>
      </c>
      <c r="W56" s="64">
        <f>IF(OR(W$3=DATE(YEAR($H56),MONTH($H56)+$G56,1),W$3=DATE(YEAR($H56),MONTH($H56)+$G56*2,1),W$3=DATE(YEAR($H56),MONTH($H56)+$G56*3,1),W$3=DATE(YEAR($H56),MONTH($H56)+$G56*4,1),W$3=DATE(YEAR($H56),MONTH($H56)+$G56*5,1),W$3=DATE(YEAR($H56),MONTH($H56)+$G56*6,1),W$3=DATE(YEAR($H56),MONTH($H56)+$G56*7,1),W$3=DATE(YEAR($H56),MONTH($H56)+$G56*8,1),W$3=DATE(YEAR($H56),MONTH($H56)+$G56*9,1),W$3=DATE(YEAR($H56),MONTH($H56)+$G56*10,1)),$F56*тех!AK$10*тех!AK$6,)</f>
        <v>0</v>
      </c>
      <c r="X56" s="64">
        <f>IF(OR(X$3=DATE(YEAR($H56),MONTH($H56)+$G56,1),X$3=DATE(YEAR($H56),MONTH($H56)+$G56*2,1),X$3=DATE(YEAR($H56),MONTH($H56)+$G56*3,1),X$3=DATE(YEAR($H56),MONTH($H56)+$G56*4,1),X$3=DATE(YEAR($H56),MONTH($H56)+$G56*5,1),X$3=DATE(YEAR($H56),MONTH($H56)+$G56*6,1),X$3=DATE(YEAR($H56),MONTH($H56)+$G56*7,1),X$3=DATE(YEAR($H56),MONTH($H56)+$G56*8,1),X$3=DATE(YEAR($H56),MONTH($H56)+$G56*9,1),X$3=DATE(YEAR($H56),MONTH($H56)+$G56*10,1)),$F56*тех!AL$10*тех!AL$6,)</f>
        <v>0</v>
      </c>
      <c r="Y56" s="64">
        <f>IF(OR(Y$3=DATE(YEAR($H56),MONTH($H56)+$G56,1),Y$3=DATE(YEAR($H56),MONTH($H56)+$G56*2,1),Y$3=DATE(YEAR($H56),MONTH($H56)+$G56*3,1),Y$3=DATE(YEAR($H56),MONTH($H56)+$G56*4,1),Y$3=DATE(YEAR($H56),MONTH($H56)+$G56*5,1),Y$3=DATE(YEAR($H56),MONTH($H56)+$G56*6,1),Y$3=DATE(YEAR($H56),MONTH($H56)+$G56*7,1),Y$3=DATE(YEAR($H56),MONTH($H56)+$G56*8,1),Y$3=DATE(YEAR($H56),MONTH($H56)+$G56*9,1),Y$3=DATE(YEAR($H56),MONTH($H56)+$G56*10,1)),$F56*тех!AM$10*тех!AM$6,)</f>
        <v>0</v>
      </c>
      <c r="Z56" s="64">
        <f>IF(OR(Z$3=DATE(YEAR($H56),MONTH($H56)+$G56,1),Z$3=DATE(YEAR($H56),MONTH($H56)+$G56*2,1),Z$3=DATE(YEAR($H56),MONTH($H56)+$G56*3,1),Z$3=DATE(YEAR($H56),MONTH($H56)+$G56*4,1),Z$3=DATE(YEAR($H56),MONTH($H56)+$G56*5,1),Z$3=DATE(YEAR($H56),MONTH($H56)+$G56*6,1),Z$3=DATE(YEAR($H56),MONTH($H56)+$G56*7,1),Z$3=DATE(YEAR($H56),MONTH($H56)+$G56*8,1),Z$3=DATE(YEAR($H56),MONTH($H56)+$G56*9,1),Z$3=DATE(YEAR($H56),MONTH($H56)+$G56*10,1)),$F56*тех!AN$10*тех!AN$6,)</f>
        <v>0</v>
      </c>
      <c r="AA56" s="64">
        <f>IF(OR(AA$3=DATE(YEAR($H56),MONTH($H56)+$G56,1),AA$3=DATE(YEAR($H56),MONTH($H56)+$G56*2,1),AA$3=DATE(YEAR($H56),MONTH($H56)+$G56*3,1),AA$3=DATE(YEAR($H56),MONTH($H56)+$G56*4,1),AA$3=DATE(YEAR($H56),MONTH($H56)+$G56*5,1),AA$3=DATE(YEAR($H56),MONTH($H56)+$G56*6,1),AA$3=DATE(YEAR($H56),MONTH($H56)+$G56*7,1),AA$3=DATE(YEAR($H56),MONTH($H56)+$G56*8,1),AA$3=DATE(YEAR($H56),MONTH($H56)+$G56*9,1),AA$3=DATE(YEAR($H56),MONTH($H56)+$G56*10,1)),$F56*тех!AO$10*тех!AO$6,)</f>
        <v>0</v>
      </c>
      <c r="AB56" s="64">
        <f>IF(OR(AB$3=DATE(YEAR($H56),MONTH($H56)+$G56,1),AB$3=DATE(YEAR($H56),MONTH($H56)+$G56*2,1),AB$3=DATE(YEAR($H56),MONTH($H56)+$G56*3,1),AB$3=DATE(YEAR($H56),MONTH($H56)+$G56*4,1),AB$3=DATE(YEAR($H56),MONTH($H56)+$G56*5,1),AB$3=DATE(YEAR($H56),MONTH($H56)+$G56*6,1),AB$3=DATE(YEAR($H56),MONTH($H56)+$G56*7,1),AB$3=DATE(YEAR($H56),MONTH($H56)+$G56*8,1),AB$3=DATE(YEAR($H56),MONTH($H56)+$G56*9,1),AB$3=DATE(YEAR($H56),MONTH($H56)+$G56*10,1)),$F56*тех!AP$10*тех!AP$6,)</f>
        <v>0</v>
      </c>
      <c r="AC56" s="64">
        <f>IF(OR(AC$3=DATE(YEAR($H56),MONTH($H56)+$G56,1),AC$3=DATE(YEAR($H56),MONTH($H56)+$G56*2,1),AC$3=DATE(YEAR($H56),MONTH($H56)+$G56*3,1),AC$3=DATE(YEAR($H56),MONTH($H56)+$G56*4,1),AC$3=DATE(YEAR($H56),MONTH($H56)+$G56*5,1),AC$3=DATE(YEAR($H56),MONTH($H56)+$G56*6,1),AC$3=DATE(YEAR($H56),MONTH($H56)+$G56*7,1),AC$3=DATE(YEAR($H56),MONTH($H56)+$G56*8,1),AC$3=DATE(YEAR($H56),MONTH($H56)+$G56*9,1),AC$3=DATE(YEAR($H56),MONTH($H56)+$G56*10,1)),$F56*тех!AQ$10*тех!AQ$6,)</f>
        <v>0</v>
      </c>
      <c r="AD56" s="64">
        <f>IF(OR(AD$3=DATE(YEAR($H56),MONTH($H56)+$G56,1),AD$3=DATE(YEAR($H56),MONTH($H56)+$G56*2,1),AD$3=DATE(YEAR($H56),MONTH($H56)+$G56*3,1),AD$3=DATE(YEAR($H56),MONTH($H56)+$G56*4,1),AD$3=DATE(YEAR($H56),MONTH($H56)+$G56*5,1),AD$3=DATE(YEAR($H56),MONTH($H56)+$G56*6,1),AD$3=DATE(YEAR($H56),MONTH($H56)+$G56*7,1),AD$3=DATE(YEAR($H56),MONTH($H56)+$G56*8,1),AD$3=DATE(YEAR($H56),MONTH($H56)+$G56*9,1),AD$3=DATE(YEAR($H56),MONTH($H56)+$G56*10,1)),$F56*тех!AR$10*тех!AR$6,)</f>
        <v>0</v>
      </c>
      <c r="AE56" s="64">
        <f>IF(OR(AE$3=DATE(YEAR($H56),MONTH($H56)+$G56,1),AE$3=DATE(YEAR($H56),MONTH($H56)+$G56*2,1),AE$3=DATE(YEAR($H56),MONTH($H56)+$G56*3,1),AE$3=DATE(YEAR($H56),MONTH($H56)+$G56*4,1),AE$3=DATE(YEAR($H56),MONTH($H56)+$G56*5,1),AE$3=DATE(YEAR($H56),MONTH($H56)+$G56*6,1),AE$3=DATE(YEAR($H56),MONTH($H56)+$G56*7,1),AE$3=DATE(YEAR($H56),MONTH($H56)+$G56*8,1),AE$3=DATE(YEAR($H56),MONTH($H56)+$G56*9,1),AE$3=DATE(YEAR($H56),MONTH($H56)+$G56*10,1)),$F56*тех!AS$10*тех!AS$6,)</f>
        <v>0</v>
      </c>
      <c r="AF56" s="64">
        <f>IF(OR(AF$3=DATE(YEAR($H56),MONTH($H56)+$G56,1),AF$3=DATE(YEAR($H56),MONTH($H56)+$G56*2,1),AF$3=DATE(YEAR($H56),MONTH($H56)+$G56*3,1),AF$3=DATE(YEAR($H56),MONTH($H56)+$G56*4,1),AF$3=DATE(YEAR($H56),MONTH($H56)+$G56*5,1),AF$3=DATE(YEAR($H56),MONTH($H56)+$G56*6,1),AF$3=DATE(YEAR($H56),MONTH($H56)+$G56*7,1),AF$3=DATE(YEAR($H56),MONTH($H56)+$G56*8,1),AF$3=DATE(YEAR($H56),MONTH($H56)+$G56*9,1),AF$3=DATE(YEAR($H56),MONTH($H56)+$G56*10,1)),$F56*тех!AT$10*тех!AT$6,)</f>
        <v>0</v>
      </c>
      <c r="AG56" s="64">
        <f>IF(OR(AG$3=DATE(YEAR($H56),MONTH($H56)+$G56,1),AG$3=DATE(YEAR($H56),MONTH($H56)+$G56*2,1),AG$3=DATE(YEAR($H56),MONTH($H56)+$G56*3,1),AG$3=DATE(YEAR($H56),MONTH($H56)+$G56*4,1),AG$3=DATE(YEAR($H56),MONTH($H56)+$G56*5,1),AG$3=DATE(YEAR($H56),MONTH($H56)+$G56*6,1),AG$3=DATE(YEAR($H56),MONTH($H56)+$G56*7,1),AG$3=DATE(YEAR($H56),MONTH($H56)+$G56*8,1),AG$3=DATE(YEAR($H56),MONTH($H56)+$G56*9,1),AG$3=DATE(YEAR($H56),MONTH($H56)+$G56*10,1)),$F56*тех!AU$10*тех!AU$6,)</f>
        <v>0</v>
      </c>
      <c r="AH56" s="64">
        <f>IF(OR(AH$3=DATE(YEAR($H56),MONTH($H56)+$G56,1),AH$3=DATE(YEAR($H56),MONTH($H56)+$G56*2,1),AH$3=DATE(YEAR($H56),MONTH($H56)+$G56*3,1),AH$3=DATE(YEAR($H56),MONTH($H56)+$G56*4,1),AH$3=DATE(YEAR($H56),MONTH($H56)+$G56*5,1),AH$3=DATE(YEAR($H56),MONTH($H56)+$G56*6,1),AH$3=DATE(YEAR($H56),MONTH($H56)+$G56*7,1),AH$3=DATE(YEAR($H56),MONTH($H56)+$G56*8,1),AH$3=DATE(YEAR($H56),MONTH($H56)+$G56*9,1),AH$3=DATE(YEAR($H56),MONTH($H56)+$G56*10,1)),$F56*тех!AV$10*тех!AV$6,)</f>
        <v>0</v>
      </c>
      <c r="AI56" s="64">
        <f>IF(OR(AI$3=DATE(YEAR($H56),MONTH($H56)+$G56,1),AI$3=DATE(YEAR($H56),MONTH($H56)+$G56*2,1),AI$3=DATE(YEAR($H56),MONTH($H56)+$G56*3,1),AI$3=DATE(YEAR($H56),MONTH($H56)+$G56*4,1),AI$3=DATE(YEAR($H56),MONTH($H56)+$G56*5,1),AI$3=DATE(YEAR($H56),MONTH($H56)+$G56*6,1),AI$3=DATE(YEAR($H56),MONTH($H56)+$G56*7,1),AI$3=DATE(YEAR($H56),MONTH($H56)+$G56*8,1),AI$3=DATE(YEAR($H56),MONTH($H56)+$G56*9,1),AI$3=DATE(YEAR($H56),MONTH($H56)+$G56*10,1)),$F56*тех!AW$10*тех!AW$6,)</f>
        <v>0</v>
      </c>
      <c r="AJ56" s="64">
        <f>IF(OR(AJ$3=DATE(YEAR($H56),MONTH($H56)+$G56,1),AJ$3=DATE(YEAR($H56),MONTH($H56)+$G56*2,1),AJ$3=DATE(YEAR($H56),MONTH($H56)+$G56*3,1),AJ$3=DATE(YEAR($H56),MONTH($H56)+$G56*4,1),AJ$3=DATE(YEAR($H56),MONTH($H56)+$G56*5,1),AJ$3=DATE(YEAR($H56),MONTH($H56)+$G56*6,1),AJ$3=DATE(YEAR($H56),MONTH($H56)+$G56*7,1),AJ$3=DATE(YEAR($H56),MONTH($H56)+$G56*8,1),AJ$3=DATE(YEAR($H56),MONTH($H56)+$G56*9,1),AJ$3=DATE(YEAR($H56),MONTH($H56)+$G56*10,1)),$F56*тех!AX$10*тех!AX$6,)</f>
        <v>0</v>
      </c>
      <c r="AK56" s="64">
        <f>IF(OR(AK$3=DATE(YEAR($H56),MONTH($H56)+$G56,1),AK$3=DATE(YEAR($H56),MONTH($H56)+$G56*2,1),AK$3=DATE(YEAR($H56),MONTH($H56)+$G56*3,1),AK$3=DATE(YEAR($H56),MONTH($H56)+$G56*4,1),AK$3=DATE(YEAR($H56),MONTH($H56)+$G56*5,1),AK$3=DATE(YEAR($H56),MONTH($H56)+$G56*6,1),AK$3=DATE(YEAR($H56),MONTH($H56)+$G56*7,1),AK$3=DATE(YEAR($H56),MONTH($H56)+$G56*8,1),AK$3=DATE(YEAR($H56),MONTH($H56)+$G56*9,1),AK$3=DATE(YEAR($H56),MONTH($H56)+$G56*10,1)),$F56*тех!AY$10*тех!AY$6,)</f>
        <v>0</v>
      </c>
      <c r="AL56" s="64">
        <f>IF(OR(AL$3=DATE(YEAR($H56),MONTH($H56)+$G56,1),AL$3=DATE(YEAR($H56),MONTH($H56)+$G56*2,1),AL$3=DATE(YEAR($H56),MONTH($H56)+$G56*3,1),AL$3=DATE(YEAR($H56),MONTH($H56)+$G56*4,1),AL$3=DATE(YEAR($H56),MONTH($H56)+$G56*5,1),AL$3=DATE(YEAR($H56),MONTH($H56)+$G56*6,1),AL$3=DATE(YEAR($H56),MONTH($H56)+$G56*7,1),AL$3=DATE(YEAR($H56),MONTH($H56)+$G56*8,1),AL$3=DATE(YEAR($H56),MONTH($H56)+$G56*9,1),AL$3=DATE(YEAR($H56),MONTH($H56)+$G56*10,1)),$F56*тех!AZ$10*тех!AZ$6,)</f>
        <v>0</v>
      </c>
      <c r="AM56" s="64">
        <f>IF(OR(AM$3=DATE(YEAR($H56),MONTH($H56)+$G56,1),AM$3=DATE(YEAR($H56),MONTH($H56)+$G56*2,1),AM$3=DATE(YEAR($H56),MONTH($H56)+$G56*3,1),AM$3=DATE(YEAR($H56),MONTH($H56)+$G56*4,1),AM$3=DATE(YEAR($H56),MONTH($H56)+$G56*5,1),AM$3=DATE(YEAR($H56),MONTH($H56)+$G56*6,1),AM$3=DATE(YEAR($H56),MONTH($H56)+$G56*7,1),AM$3=DATE(YEAR($H56),MONTH($H56)+$G56*8,1),AM$3=DATE(YEAR($H56),MONTH($H56)+$G56*9,1),AM$3=DATE(YEAR($H56),MONTH($H56)+$G56*10,1)),$F56*тех!BA$10*тех!BA$6,)</f>
        <v>0</v>
      </c>
      <c r="AN56" s="64">
        <f>IF(OR(AN$3=DATE(YEAR($H56),MONTH($H56)+$G56,1),AN$3=DATE(YEAR($H56),MONTH($H56)+$G56*2,1),AN$3=DATE(YEAR($H56),MONTH($H56)+$G56*3,1),AN$3=DATE(YEAR($H56),MONTH($H56)+$G56*4,1),AN$3=DATE(YEAR($H56),MONTH($H56)+$G56*5,1),AN$3=DATE(YEAR($H56),MONTH($H56)+$G56*6,1),AN$3=DATE(YEAR($H56),MONTH($H56)+$G56*7,1),AN$3=DATE(YEAR($H56),MONTH($H56)+$G56*8,1),AN$3=DATE(YEAR($H56),MONTH($H56)+$G56*9,1),AN$3=DATE(YEAR($H56),MONTH($H56)+$G56*10,1)),$F56*тех!BB$10*тех!BB$6,)</f>
        <v>0</v>
      </c>
      <c r="AO56" s="64">
        <f>IF(OR(AO$3=DATE(YEAR($H56),MONTH($H56)+$G56,1),AO$3=DATE(YEAR($H56),MONTH($H56)+$G56*2,1),AO$3=DATE(YEAR($H56),MONTH($H56)+$G56*3,1),AO$3=DATE(YEAR($H56),MONTH($H56)+$G56*4,1),AO$3=DATE(YEAR($H56),MONTH($H56)+$G56*5,1),AO$3=DATE(YEAR($H56),MONTH($H56)+$G56*6,1),AO$3=DATE(YEAR($H56),MONTH($H56)+$G56*7,1),AO$3=DATE(YEAR($H56),MONTH($H56)+$G56*8,1),AO$3=DATE(YEAR($H56),MONTH($H56)+$G56*9,1),AO$3=DATE(YEAR($H56),MONTH($H56)+$G56*10,1)),$F56*тех!BC$10*тех!BC$6,)</f>
        <v>0</v>
      </c>
      <c r="AP56" s="64">
        <f>IF(OR(AP$3=DATE(YEAR($H56),MONTH($H56)+$G56,1),AP$3=DATE(YEAR($H56),MONTH($H56)+$G56*2,1),AP$3=DATE(YEAR($H56),MONTH($H56)+$G56*3,1),AP$3=DATE(YEAR($H56),MONTH($H56)+$G56*4,1),AP$3=DATE(YEAR($H56),MONTH($H56)+$G56*5,1),AP$3=DATE(YEAR($H56),MONTH($H56)+$G56*6,1),AP$3=DATE(YEAR($H56),MONTH($H56)+$G56*7,1),AP$3=DATE(YEAR($H56),MONTH($H56)+$G56*8,1),AP$3=DATE(YEAR($H56),MONTH($H56)+$G56*9,1),AP$3=DATE(YEAR($H56),MONTH($H56)+$G56*10,1)),$F56*тех!BD$10*тех!BD$6,)</f>
        <v>0</v>
      </c>
      <c r="AQ56" s="64">
        <f>IF(OR(AQ$3=DATE(YEAR($H56),MONTH($H56)+$G56,1),AQ$3=DATE(YEAR($H56),MONTH($H56)+$G56*2,1),AQ$3=DATE(YEAR($H56),MONTH($H56)+$G56*3,1),AQ$3=DATE(YEAR($H56),MONTH($H56)+$G56*4,1),AQ$3=DATE(YEAR($H56),MONTH($H56)+$G56*5,1),AQ$3=DATE(YEAR($H56),MONTH($H56)+$G56*6,1),AQ$3=DATE(YEAR($H56),MONTH($H56)+$G56*7,1),AQ$3=DATE(YEAR($H56),MONTH($H56)+$G56*8,1),AQ$3=DATE(YEAR($H56),MONTH($H56)+$G56*9,1),AQ$3=DATE(YEAR($H56),MONTH($H56)+$G56*10,1)),$F56*тех!BE$10*тех!BE$6,)</f>
        <v>0</v>
      </c>
      <c r="AR56" s="64">
        <f>IF(OR(AR$3=DATE(YEAR($H56),MONTH($H56)+$G56,1),AR$3=DATE(YEAR($H56),MONTH($H56)+$G56*2,1),AR$3=DATE(YEAR($H56),MONTH($H56)+$G56*3,1),AR$3=DATE(YEAR($H56),MONTH($H56)+$G56*4,1),AR$3=DATE(YEAR($H56),MONTH($H56)+$G56*5,1),AR$3=DATE(YEAR($H56),MONTH($H56)+$G56*6,1),AR$3=DATE(YEAR($H56),MONTH($H56)+$G56*7,1),AR$3=DATE(YEAR($H56),MONTH($H56)+$G56*8,1),AR$3=DATE(YEAR($H56),MONTH($H56)+$G56*9,1),AR$3=DATE(YEAR($H56),MONTH($H56)+$G56*10,1)),$F56*тех!BF$10*тех!BF$6,)</f>
        <v>0</v>
      </c>
      <c r="AS56" s="64">
        <f>IF(OR(AS$3=DATE(YEAR($H56),MONTH($H56)+$G56,1),AS$3=DATE(YEAR($H56),MONTH($H56)+$G56*2,1),AS$3=DATE(YEAR($H56),MONTH($H56)+$G56*3,1),AS$3=DATE(YEAR($H56),MONTH($H56)+$G56*4,1),AS$3=DATE(YEAR($H56),MONTH($H56)+$G56*5,1),AS$3=DATE(YEAR($H56),MONTH($H56)+$G56*6,1),AS$3=DATE(YEAR($H56),MONTH($H56)+$G56*7,1),AS$3=DATE(YEAR($H56),MONTH($H56)+$G56*8,1),AS$3=DATE(YEAR($H56),MONTH($H56)+$G56*9,1),AS$3=DATE(YEAR($H56),MONTH($H56)+$G56*10,1)),$F56*тех!BG$10*тех!BG$6,)</f>
        <v>0</v>
      </c>
      <c r="AT56" s="64">
        <f>IF(OR(AT$3=DATE(YEAR($H56),MONTH($H56)+$G56,1),AT$3=DATE(YEAR($H56),MONTH($H56)+$G56*2,1),AT$3=DATE(YEAR($H56),MONTH($H56)+$G56*3,1),AT$3=DATE(YEAR($H56),MONTH($H56)+$G56*4,1),AT$3=DATE(YEAR($H56),MONTH($H56)+$G56*5,1),AT$3=DATE(YEAR($H56),MONTH($H56)+$G56*6,1),AT$3=DATE(YEAR($H56),MONTH($H56)+$G56*7,1),AT$3=DATE(YEAR($H56),MONTH($H56)+$G56*8,1),AT$3=DATE(YEAR($H56),MONTH($H56)+$G56*9,1),AT$3=DATE(YEAR($H56),MONTH($H56)+$G56*10,1)),$F56*тех!BH$10*тех!BH$6,)</f>
        <v>0</v>
      </c>
      <c r="AU56" s="64">
        <f>IF(OR(AU$3=DATE(YEAR($H56),MONTH($H56)+$G56,1),AU$3=DATE(YEAR($H56),MONTH($H56)+$G56*2,1),AU$3=DATE(YEAR($H56),MONTH($H56)+$G56*3,1),AU$3=DATE(YEAR($H56),MONTH($H56)+$G56*4,1),AU$3=DATE(YEAR($H56),MONTH($H56)+$G56*5,1),AU$3=DATE(YEAR($H56),MONTH($H56)+$G56*6,1),AU$3=DATE(YEAR($H56),MONTH($H56)+$G56*7,1),AU$3=DATE(YEAR($H56),MONTH($H56)+$G56*8,1),AU$3=DATE(YEAR($H56),MONTH($H56)+$G56*9,1),AU$3=DATE(YEAR($H56),MONTH($H56)+$G56*10,1)),$F56*тех!BI$10*тех!BI$6,)</f>
        <v>0</v>
      </c>
      <c r="AV56" s="64">
        <f>IF(OR(AV$3=DATE(YEAR($H56),MONTH($H56)+$G56,1),AV$3=DATE(YEAR($H56),MONTH($H56)+$G56*2,1),AV$3=DATE(YEAR($H56),MONTH($H56)+$G56*3,1),AV$3=DATE(YEAR($H56),MONTH($H56)+$G56*4,1),AV$3=DATE(YEAR($H56),MONTH($H56)+$G56*5,1),AV$3=DATE(YEAR($H56),MONTH($H56)+$G56*6,1),AV$3=DATE(YEAR($H56),MONTH($H56)+$G56*7,1),AV$3=DATE(YEAR($H56),MONTH($H56)+$G56*8,1),AV$3=DATE(YEAR($H56),MONTH($H56)+$G56*9,1),AV$3=DATE(YEAR($H56),MONTH($H56)+$G56*10,1)),$F56*тех!BJ$10*тех!BJ$6,)</f>
        <v>0</v>
      </c>
      <c r="AW56" s="64">
        <f>IF(OR(AW$3=DATE(YEAR($H56),MONTH($H56)+$G56,1),AW$3=DATE(YEAR($H56),MONTH($H56)+$G56*2,1),AW$3=DATE(YEAR($H56),MONTH($H56)+$G56*3,1),AW$3=DATE(YEAR($H56),MONTH($H56)+$G56*4,1),AW$3=DATE(YEAR($H56),MONTH($H56)+$G56*5,1),AW$3=DATE(YEAR($H56),MONTH($H56)+$G56*6,1),AW$3=DATE(YEAR($H56),MONTH($H56)+$G56*7,1),AW$3=DATE(YEAR($H56),MONTH($H56)+$G56*8,1),AW$3=DATE(YEAR($H56),MONTH($H56)+$G56*9,1),AW$3=DATE(YEAR($H56),MONTH($H56)+$G56*10,1)),$F56*тех!BK$10*тех!BK$6,)</f>
        <v>0</v>
      </c>
      <c r="AX56" s="64">
        <f>IF(OR(AX$3=DATE(YEAR($H56),MONTH($H56)+$G56,1),AX$3=DATE(YEAR($H56),MONTH($H56)+$G56*2,1),AX$3=DATE(YEAR($H56),MONTH($H56)+$G56*3,1),AX$3=DATE(YEAR($H56),MONTH($H56)+$G56*4,1),AX$3=DATE(YEAR($H56),MONTH($H56)+$G56*5,1),AX$3=DATE(YEAR($H56),MONTH($H56)+$G56*6,1),AX$3=DATE(YEAR($H56),MONTH($H56)+$G56*7,1),AX$3=DATE(YEAR($H56),MONTH($H56)+$G56*8,1),AX$3=DATE(YEAR($H56),MONTH($H56)+$G56*9,1),AX$3=DATE(YEAR($H56),MONTH($H56)+$G56*10,1)),$F56*тех!BL$10*тех!BL$6,)</f>
        <v>0</v>
      </c>
      <c r="AY56" s="64">
        <f>IF(OR(AY$3=DATE(YEAR($H56),MONTH($H56)+$G56,1),AY$3=DATE(YEAR($H56),MONTH($H56)+$G56*2,1),AY$3=DATE(YEAR($H56),MONTH($H56)+$G56*3,1),AY$3=DATE(YEAR($H56),MONTH($H56)+$G56*4,1),AY$3=DATE(YEAR($H56),MONTH($H56)+$G56*5,1),AY$3=DATE(YEAR($H56),MONTH($H56)+$G56*6,1),AY$3=DATE(YEAR($H56),MONTH($H56)+$G56*7,1),AY$3=DATE(YEAR($H56),MONTH($H56)+$G56*8,1),AY$3=DATE(YEAR($H56),MONTH($H56)+$G56*9,1),AY$3=DATE(YEAR($H56),MONTH($H56)+$G56*10,1)),$F56*тех!BM$10*тех!BM$6,)</f>
        <v>0</v>
      </c>
      <c r="AZ56" s="64">
        <f>IF(OR(AZ$3=DATE(YEAR($H56),MONTH($H56)+$G56,1),AZ$3=DATE(YEAR($H56),MONTH($H56)+$G56*2,1),AZ$3=DATE(YEAR($H56),MONTH($H56)+$G56*3,1),AZ$3=DATE(YEAR($H56),MONTH($H56)+$G56*4,1),AZ$3=DATE(YEAR($H56),MONTH($H56)+$G56*5,1),AZ$3=DATE(YEAR($H56),MONTH($H56)+$G56*6,1),AZ$3=DATE(YEAR($H56),MONTH($H56)+$G56*7,1),AZ$3=DATE(YEAR($H56),MONTH($H56)+$G56*8,1),AZ$3=DATE(YEAR($H56),MONTH($H56)+$G56*9,1),AZ$3=DATE(YEAR($H56),MONTH($H56)+$G56*10,1)),$F56*тех!BN$10*тех!BN$6,)</f>
        <v>0</v>
      </c>
      <c r="BA56" s="64">
        <f>IF(OR(BA$3=DATE(YEAR($H56),MONTH($H56)+$G56,1),BA$3=DATE(YEAR($H56),MONTH($H56)+$G56*2,1),BA$3=DATE(YEAR($H56),MONTH($H56)+$G56*3,1),BA$3=DATE(YEAR($H56),MONTH($H56)+$G56*4,1),BA$3=DATE(YEAR($H56),MONTH($H56)+$G56*5,1),BA$3=DATE(YEAR($H56),MONTH($H56)+$G56*6,1),BA$3=DATE(YEAR($H56),MONTH($H56)+$G56*7,1),BA$3=DATE(YEAR($H56),MONTH($H56)+$G56*8,1),BA$3=DATE(YEAR($H56),MONTH($H56)+$G56*9,1),BA$3=DATE(YEAR($H56),MONTH($H56)+$G56*10,1)),$F56*тех!BO$10*тех!BO$6,)</f>
        <v>0</v>
      </c>
      <c r="BB56" s="64">
        <f>IF(OR(BB$3=DATE(YEAR($H56),MONTH($H56)+$G56,1),BB$3=DATE(YEAR($H56),MONTH($H56)+$G56*2,1),BB$3=DATE(YEAR($H56),MONTH($H56)+$G56*3,1),BB$3=DATE(YEAR($H56),MONTH($H56)+$G56*4,1),BB$3=DATE(YEAR($H56),MONTH($H56)+$G56*5,1),BB$3=DATE(YEAR($H56),MONTH($H56)+$G56*6,1),BB$3=DATE(YEAR($H56),MONTH($H56)+$G56*7,1),BB$3=DATE(YEAR($H56),MONTH($H56)+$G56*8,1),BB$3=DATE(YEAR($H56),MONTH($H56)+$G56*9,1),BB$3=DATE(YEAR($H56),MONTH($H56)+$G56*10,1)),$F56*тех!BP$10*тех!BP$6,)</f>
        <v>0</v>
      </c>
      <c r="BC56" s="64">
        <f>IF(OR(BC$3=DATE(YEAR($H56),MONTH($H56)+$G56,1),BC$3=DATE(YEAR($H56),MONTH($H56)+$G56*2,1),BC$3=DATE(YEAR($H56),MONTH($H56)+$G56*3,1),BC$3=DATE(YEAR($H56),MONTH($H56)+$G56*4,1),BC$3=DATE(YEAR($H56),MONTH($H56)+$G56*5,1),BC$3=DATE(YEAR($H56),MONTH($H56)+$G56*6,1),BC$3=DATE(YEAR($H56),MONTH($H56)+$G56*7,1),BC$3=DATE(YEAR($H56),MONTH($H56)+$G56*8,1),BC$3=DATE(YEAR($H56),MONTH($H56)+$G56*9,1),BC$3=DATE(YEAR($H56),MONTH($H56)+$G56*10,1)),$F56*тех!BQ$10*тех!BQ$6,)</f>
        <v>0</v>
      </c>
      <c r="BD56" s="64">
        <f>IF(OR(BD$3=DATE(YEAR($H56),MONTH($H56)+$G56,1),BD$3=DATE(YEAR($H56),MONTH($H56)+$G56*2,1),BD$3=DATE(YEAR($H56),MONTH($H56)+$G56*3,1),BD$3=DATE(YEAR($H56),MONTH($H56)+$G56*4,1),BD$3=DATE(YEAR($H56),MONTH($H56)+$G56*5,1),BD$3=DATE(YEAR($H56),MONTH($H56)+$G56*6,1),BD$3=DATE(YEAR($H56),MONTH($H56)+$G56*7,1),BD$3=DATE(YEAR($H56),MONTH($H56)+$G56*8,1),BD$3=DATE(YEAR($H56),MONTH($H56)+$G56*9,1),BD$3=DATE(YEAR($H56),MONTH($H56)+$G56*10,1)),$F56*тех!BR$10*тех!BR$6,)</f>
        <v>0</v>
      </c>
      <c r="BE56" s="64">
        <f>IF(OR(BE$3=DATE(YEAR($H56),MONTH($H56)+$G56,1),BE$3=DATE(YEAR($H56),MONTH($H56)+$G56*2,1),BE$3=DATE(YEAR($H56),MONTH($H56)+$G56*3,1),BE$3=DATE(YEAR($H56),MONTH($H56)+$G56*4,1),BE$3=DATE(YEAR($H56),MONTH($H56)+$G56*5,1),BE$3=DATE(YEAR($H56),MONTH($H56)+$G56*6,1),BE$3=DATE(YEAR($H56),MONTH($H56)+$G56*7,1),BE$3=DATE(YEAR($H56),MONTH($H56)+$G56*8,1),BE$3=DATE(YEAR($H56),MONTH($H56)+$G56*9,1),BE$3=DATE(YEAR($H56),MONTH($H56)+$G56*10,1)),$F56*тех!BS$10*тех!BS$6,)</f>
        <v>0</v>
      </c>
      <c r="BF56" s="64">
        <f>IF(OR(BF$3=DATE(YEAR($H56),MONTH($H56)+$G56,1),BF$3=DATE(YEAR($H56),MONTH($H56)+$G56*2,1),BF$3=DATE(YEAR($H56),MONTH($H56)+$G56*3,1),BF$3=DATE(YEAR($H56),MONTH($H56)+$G56*4,1),BF$3=DATE(YEAR($H56),MONTH($H56)+$G56*5,1),BF$3=DATE(YEAR($H56),MONTH($H56)+$G56*6,1),BF$3=DATE(YEAR($H56),MONTH($H56)+$G56*7,1),BF$3=DATE(YEAR($H56),MONTH($H56)+$G56*8,1),BF$3=DATE(YEAR($H56),MONTH($H56)+$G56*9,1),BF$3=DATE(YEAR($H56),MONTH($H56)+$G56*10,1)),$F56*тех!BT$10*тех!BT$6,)</f>
        <v>0</v>
      </c>
      <c r="BG56" s="64">
        <f>IF(OR(BG$3=DATE(YEAR($H56),MONTH($H56)+$G56,1),BG$3=DATE(YEAR($H56),MONTH($H56)+$G56*2,1),BG$3=DATE(YEAR($H56),MONTH($H56)+$G56*3,1),BG$3=DATE(YEAR($H56),MONTH($H56)+$G56*4,1),BG$3=DATE(YEAR($H56),MONTH($H56)+$G56*5,1),BG$3=DATE(YEAR($H56),MONTH($H56)+$G56*6,1),BG$3=DATE(YEAR($H56),MONTH($H56)+$G56*7,1),BG$3=DATE(YEAR($H56),MONTH($H56)+$G56*8,1),BG$3=DATE(YEAR($H56),MONTH($H56)+$G56*9,1),BG$3=DATE(YEAR($H56),MONTH($H56)+$G56*10,1)),$F56*тех!BU$10*тех!BU$6,)</f>
        <v>0</v>
      </c>
      <c r="BH56" s="64">
        <f>IF(OR(BH$3=DATE(YEAR($H56),MONTH($H56)+$G56,1),BH$3=DATE(YEAR($H56),MONTH($H56)+$G56*2,1),BH$3=DATE(YEAR($H56),MONTH($H56)+$G56*3,1),BH$3=DATE(YEAR($H56),MONTH($H56)+$G56*4,1),BH$3=DATE(YEAR($H56),MONTH($H56)+$G56*5,1),BH$3=DATE(YEAR($H56),MONTH($H56)+$G56*6,1),BH$3=DATE(YEAR($H56),MONTH($H56)+$G56*7,1),BH$3=DATE(YEAR($H56),MONTH($H56)+$G56*8,1),BH$3=DATE(YEAR($H56),MONTH($H56)+$G56*9,1),BH$3=DATE(YEAR($H56),MONTH($H56)+$G56*10,1)),$F56*тех!BV$10*тех!BV$6,)</f>
        <v>0</v>
      </c>
      <c r="BI56" s="64">
        <f>IF(OR(BI$3=DATE(YEAR($H56),MONTH($H56)+$G56,1),BI$3=DATE(YEAR($H56),MONTH($H56)+$G56*2,1),BI$3=DATE(YEAR($H56),MONTH($H56)+$G56*3,1),BI$3=DATE(YEAR($H56),MONTH($H56)+$G56*4,1),BI$3=DATE(YEAR($H56),MONTH($H56)+$G56*5,1),BI$3=DATE(YEAR($H56),MONTH($H56)+$G56*6,1),BI$3=DATE(YEAR($H56),MONTH($H56)+$G56*7,1),BI$3=DATE(YEAR($H56),MONTH($H56)+$G56*8,1),BI$3=DATE(YEAR($H56),MONTH($H56)+$G56*9,1),BI$3=DATE(YEAR($H56),MONTH($H56)+$G56*10,1)),$F56*тех!BW$10*тех!BW$6,)</f>
        <v>0</v>
      </c>
      <c r="BJ56" s="64">
        <f>IF(OR(BJ$3=DATE(YEAR($H56),MONTH($H56)+$G56,1),BJ$3=DATE(YEAR($H56),MONTH($H56)+$G56*2,1),BJ$3=DATE(YEAR($H56),MONTH($H56)+$G56*3,1),BJ$3=DATE(YEAR($H56),MONTH($H56)+$G56*4,1),BJ$3=DATE(YEAR($H56),MONTH($H56)+$G56*5,1),BJ$3=DATE(YEAR($H56),MONTH($H56)+$G56*6,1),BJ$3=DATE(YEAR($H56),MONTH($H56)+$G56*7,1),BJ$3=DATE(YEAR($H56),MONTH($H56)+$G56*8,1),BJ$3=DATE(YEAR($H56),MONTH($H56)+$G56*9,1),BJ$3=DATE(YEAR($H56),MONTH($H56)+$G56*10,1)),$F56*тех!BX$10*тех!BX$6,)</f>
        <v>0</v>
      </c>
      <c r="BK56" s="64">
        <f>IF(OR(BK$3=DATE(YEAR($H56),MONTH($H56)+$G56,1),BK$3=DATE(YEAR($H56),MONTH($H56)+$G56*2,1),BK$3=DATE(YEAR($H56),MONTH($H56)+$G56*3,1),BK$3=DATE(YEAR($H56),MONTH($H56)+$G56*4,1),BK$3=DATE(YEAR($H56),MONTH($H56)+$G56*5,1),BK$3=DATE(YEAR($H56),MONTH($H56)+$G56*6,1),BK$3=DATE(YEAR($H56),MONTH($H56)+$G56*7,1),BK$3=DATE(YEAR($H56),MONTH($H56)+$G56*8,1),BK$3=DATE(YEAR($H56),MONTH($H56)+$G56*9,1),BK$3=DATE(YEAR($H56),MONTH($H56)+$G56*10,1)),$F56*тех!BY$10*тех!BY$6,)</f>
        <v>0</v>
      </c>
      <c r="BL56" s="64">
        <f>IF(OR(BL$3=DATE(YEAR($H56),MONTH($H56)+$G56,1),BL$3=DATE(YEAR($H56),MONTH($H56)+$G56*2,1),BL$3=DATE(YEAR($H56),MONTH($H56)+$G56*3,1),BL$3=DATE(YEAR($H56),MONTH($H56)+$G56*4,1),BL$3=DATE(YEAR($H56),MONTH($H56)+$G56*5,1),BL$3=DATE(YEAR($H56),MONTH($H56)+$G56*6,1),BL$3=DATE(YEAR($H56),MONTH($H56)+$G56*7,1),BL$3=DATE(YEAR($H56),MONTH($H56)+$G56*8,1),BL$3=DATE(YEAR($H56),MONTH($H56)+$G56*9,1),BL$3=DATE(YEAR($H56),MONTH($H56)+$G56*10,1)),$F56*тех!BZ$10*тех!BZ$6,)</f>
        <v>0</v>
      </c>
      <c r="BM56" s="64">
        <f>IF(OR(BM$3=DATE(YEAR($H56),MONTH($H56)+$G56,1),BM$3=DATE(YEAR($H56),MONTH($H56)+$G56*2,1),BM$3=DATE(YEAR($H56),MONTH($H56)+$G56*3,1),BM$3=DATE(YEAR($H56),MONTH($H56)+$G56*4,1),BM$3=DATE(YEAR($H56),MONTH($H56)+$G56*5,1),BM$3=DATE(YEAR($H56),MONTH($H56)+$G56*6,1),BM$3=DATE(YEAR($H56),MONTH($H56)+$G56*7,1),BM$3=DATE(YEAR($H56),MONTH($H56)+$G56*8,1),BM$3=DATE(YEAR($H56),MONTH($H56)+$G56*9,1),BM$3=DATE(YEAR($H56),MONTH($H56)+$G56*10,1)),$F56*тех!CA$10*тех!CA$6,)</f>
        <v>0</v>
      </c>
      <c r="BN56" s="64">
        <f>IF(OR(BN$3=DATE(YEAR($H56),MONTH($H56)+$G56,1),BN$3=DATE(YEAR($H56),MONTH($H56)+$G56*2,1),BN$3=DATE(YEAR($H56),MONTH($H56)+$G56*3,1),BN$3=DATE(YEAR($H56),MONTH($H56)+$G56*4,1),BN$3=DATE(YEAR($H56),MONTH($H56)+$G56*5,1),BN$3=DATE(YEAR($H56),MONTH($H56)+$G56*6,1),BN$3=DATE(YEAR($H56),MONTH($H56)+$G56*7,1),BN$3=DATE(YEAR($H56),MONTH($H56)+$G56*8,1),BN$3=DATE(YEAR($H56),MONTH($H56)+$G56*9,1),BN$3=DATE(YEAR($H56),MONTH($H56)+$G56*10,1)),$F56*тех!CB$10*тех!CB$6,)</f>
        <v>0</v>
      </c>
      <c r="BO56" s="64">
        <f>IF(OR(BO$3=DATE(YEAR($H56),MONTH($H56)+$G56,1),BO$3=DATE(YEAR($H56),MONTH($H56)+$G56*2,1),BO$3=DATE(YEAR($H56),MONTH($H56)+$G56*3,1),BO$3=DATE(YEAR($H56),MONTH($H56)+$G56*4,1),BO$3=DATE(YEAR($H56),MONTH($H56)+$G56*5,1),BO$3=DATE(YEAR($H56),MONTH($H56)+$G56*6,1),BO$3=DATE(YEAR($H56),MONTH($H56)+$G56*7,1),BO$3=DATE(YEAR($H56),MONTH($H56)+$G56*8,1),BO$3=DATE(YEAR($H56),MONTH($H56)+$G56*9,1),BO$3=DATE(YEAR($H56),MONTH($H56)+$G56*10,1)),$F56*тех!CC$10*тех!CC$6,)</f>
        <v>0</v>
      </c>
      <c r="BP56" s="64">
        <f>IF(OR(BP$3=DATE(YEAR($H56),MONTH($H56)+$G56,1),BP$3=DATE(YEAR($H56),MONTH($H56)+$G56*2,1),BP$3=DATE(YEAR($H56),MONTH($H56)+$G56*3,1),BP$3=DATE(YEAR($H56),MONTH($H56)+$G56*4,1),BP$3=DATE(YEAR($H56),MONTH($H56)+$G56*5,1),BP$3=DATE(YEAR($H56),MONTH($H56)+$G56*6,1),BP$3=DATE(YEAR($H56),MONTH($H56)+$G56*7,1),BP$3=DATE(YEAR($H56),MONTH($H56)+$G56*8,1),BP$3=DATE(YEAR($H56),MONTH($H56)+$G56*9,1),BP$3=DATE(YEAR($H56),MONTH($H56)+$G56*10,1)),$F56*тех!CD$10*тех!CD$6,)</f>
        <v>0</v>
      </c>
      <c r="BQ56" s="64">
        <f>IF(OR(BQ$3=DATE(YEAR($H56),MONTH($H56)+$G56,1),BQ$3=DATE(YEAR($H56),MONTH($H56)+$G56*2,1),BQ$3=DATE(YEAR($H56),MONTH($H56)+$G56*3,1),BQ$3=DATE(YEAR($H56),MONTH($H56)+$G56*4,1),BQ$3=DATE(YEAR($H56),MONTH($H56)+$G56*5,1),BQ$3=DATE(YEAR($H56),MONTH($H56)+$G56*6,1),BQ$3=DATE(YEAR($H56),MONTH($H56)+$G56*7,1),BQ$3=DATE(YEAR($H56),MONTH($H56)+$G56*8,1),BQ$3=DATE(YEAR($H56),MONTH($H56)+$G56*9,1),BQ$3=DATE(YEAR($H56),MONTH($H56)+$G56*10,1)),$F56*тех!CE$10*тех!CE$6,)</f>
        <v>0</v>
      </c>
    </row>
    <row r="57" spans="2:69">
      <c r="B57" s="3">
        <v>51</v>
      </c>
      <c r="C57" s="19" t="s">
        <v>722</v>
      </c>
      <c r="D57" s="23">
        <v>660</v>
      </c>
      <c r="E57" s="19"/>
      <c r="F57" s="76">
        <f t="shared" si="1"/>
        <v>0</v>
      </c>
      <c r="G57" s="19">
        <v>12</v>
      </c>
      <c r="H57" s="20">
        <f>Параметры!$C$11</f>
        <v>42370</v>
      </c>
      <c r="J57" s="76">
        <f>IF($H57=J$3,$F57,)*тех!X$6</f>
        <v>0</v>
      </c>
      <c r="K57" s="76">
        <f>IF($H57=K$3,$F57,)*тех!Y$6</f>
        <v>0</v>
      </c>
      <c r="L57" s="76">
        <f>IF($H57=L$3,$F57,)*тех!Z$6</f>
        <v>0</v>
      </c>
      <c r="M57" s="76">
        <f>IF($H57=M$3,$F57,)*тех!AA$6</f>
        <v>0</v>
      </c>
      <c r="N57" s="76">
        <f>IF($H57=N$3,$F57,)*тех!AB$6</f>
        <v>0</v>
      </c>
      <c r="O57" s="76">
        <f>IF($H57=O$3,$F57,)*тех!AC$6</f>
        <v>0</v>
      </c>
      <c r="P57" s="64">
        <f>IF(OR(P$3=DATE(YEAR($H57),MONTH($H57)+$G57,1),P$3=DATE(YEAR($H57),MONTH($H57)+$G57*2,1),P$3=DATE(YEAR($H57),MONTH($H57)+$G57*3,1),P$3=DATE(YEAR($H57),MONTH($H57)+$G57*4,1),P$3=DATE(YEAR($H57),MONTH($H57)+$G57*5,1),P$3=DATE(YEAR($H57),MONTH($H57)+$G57*6,1),P$3=DATE(YEAR($H57),MONTH($H57)+$G57*7,1),P$3=DATE(YEAR($H57),MONTH($H57)+$G57*8,1),P$3=DATE(YEAR($H57),MONTH($H57)+$G57*9,1),P$3=DATE(YEAR($H57),MONTH($H57)+$G57*10,1)),$F57*тех!AD$10*тех!AD$6,)</f>
        <v>0</v>
      </c>
      <c r="Q57" s="64">
        <f>IF(OR(Q$3=DATE(YEAR($H57),MONTH($H57)+$G57,1),Q$3=DATE(YEAR($H57),MONTH($H57)+$G57*2,1),Q$3=DATE(YEAR($H57),MONTH($H57)+$G57*3,1),Q$3=DATE(YEAR($H57),MONTH($H57)+$G57*4,1),Q$3=DATE(YEAR($H57),MONTH($H57)+$G57*5,1),Q$3=DATE(YEAR($H57),MONTH($H57)+$G57*6,1),Q$3=DATE(YEAR($H57),MONTH($H57)+$G57*7,1),Q$3=DATE(YEAR($H57),MONTH($H57)+$G57*8,1),Q$3=DATE(YEAR($H57),MONTH($H57)+$G57*9,1),Q$3=DATE(YEAR($H57),MONTH($H57)+$G57*10,1)),$F57*тех!AE$10*тех!AE$6,)</f>
        <v>0</v>
      </c>
      <c r="R57" s="64">
        <f>IF(OR(R$3=DATE(YEAR($H57),MONTH($H57)+$G57,1),R$3=DATE(YEAR($H57),MONTH($H57)+$G57*2,1),R$3=DATE(YEAR($H57),MONTH($H57)+$G57*3,1),R$3=DATE(YEAR($H57),MONTH($H57)+$G57*4,1),R$3=DATE(YEAR($H57),MONTH($H57)+$G57*5,1),R$3=DATE(YEAR($H57),MONTH($H57)+$G57*6,1),R$3=DATE(YEAR($H57),MONTH($H57)+$G57*7,1),R$3=DATE(YEAR($H57),MONTH($H57)+$G57*8,1),R$3=DATE(YEAR($H57),MONTH($H57)+$G57*9,1),R$3=DATE(YEAR($H57),MONTH($H57)+$G57*10,1)),$F57*тех!AF$10*тех!AF$6,)</f>
        <v>0</v>
      </c>
      <c r="S57" s="64">
        <f>IF(OR(S$3=DATE(YEAR($H57),MONTH($H57)+$G57,1),S$3=DATE(YEAR($H57),MONTH($H57)+$G57*2,1),S$3=DATE(YEAR($H57),MONTH($H57)+$G57*3,1),S$3=DATE(YEAR($H57),MONTH($H57)+$G57*4,1),S$3=DATE(YEAR($H57),MONTH($H57)+$G57*5,1),S$3=DATE(YEAR($H57),MONTH($H57)+$G57*6,1),S$3=DATE(YEAR($H57),MONTH($H57)+$G57*7,1),S$3=DATE(YEAR($H57),MONTH($H57)+$G57*8,1),S$3=DATE(YEAR($H57),MONTH($H57)+$G57*9,1),S$3=DATE(YEAR($H57),MONTH($H57)+$G57*10,1)),$F57*тех!AG$10*тех!AG$6,)</f>
        <v>0</v>
      </c>
      <c r="T57" s="64">
        <f>IF(OR(T$3=DATE(YEAR($H57),MONTH($H57)+$G57,1),T$3=DATE(YEAR($H57),MONTH($H57)+$G57*2,1),T$3=DATE(YEAR($H57),MONTH($H57)+$G57*3,1),T$3=DATE(YEAR($H57),MONTH($H57)+$G57*4,1),T$3=DATE(YEAR($H57),MONTH($H57)+$G57*5,1),T$3=DATE(YEAR($H57),MONTH($H57)+$G57*6,1),T$3=DATE(YEAR($H57),MONTH($H57)+$G57*7,1),T$3=DATE(YEAR($H57),MONTH($H57)+$G57*8,1),T$3=DATE(YEAR($H57),MONTH($H57)+$G57*9,1),T$3=DATE(YEAR($H57),MONTH($H57)+$G57*10,1)),$F57*тех!AH$10*тех!AH$6,)</f>
        <v>0</v>
      </c>
      <c r="U57" s="64">
        <f>IF(OR(U$3=DATE(YEAR($H57),MONTH($H57)+$G57,1),U$3=DATE(YEAR($H57),MONTH($H57)+$G57*2,1),U$3=DATE(YEAR($H57),MONTH($H57)+$G57*3,1),U$3=DATE(YEAR($H57),MONTH($H57)+$G57*4,1),U$3=DATE(YEAR($H57),MONTH($H57)+$G57*5,1),U$3=DATE(YEAR($H57),MONTH($H57)+$G57*6,1),U$3=DATE(YEAR($H57),MONTH($H57)+$G57*7,1),U$3=DATE(YEAR($H57),MONTH($H57)+$G57*8,1),U$3=DATE(YEAR($H57),MONTH($H57)+$G57*9,1),U$3=DATE(YEAR($H57),MONTH($H57)+$G57*10,1)),$F57*тех!AI$10*тех!AI$6,)</f>
        <v>0</v>
      </c>
      <c r="V57" s="64">
        <f>IF(OR(V$3=DATE(YEAR($H57),MONTH($H57)+$G57,1),V$3=DATE(YEAR($H57),MONTH($H57)+$G57*2,1),V$3=DATE(YEAR($H57),MONTH($H57)+$G57*3,1),V$3=DATE(YEAR($H57),MONTH($H57)+$G57*4,1),V$3=DATE(YEAR($H57),MONTH($H57)+$G57*5,1),V$3=DATE(YEAR($H57),MONTH($H57)+$G57*6,1),V$3=DATE(YEAR($H57),MONTH($H57)+$G57*7,1),V$3=DATE(YEAR($H57),MONTH($H57)+$G57*8,1),V$3=DATE(YEAR($H57),MONTH($H57)+$G57*9,1),V$3=DATE(YEAR($H57),MONTH($H57)+$G57*10,1)),$F57*тех!AJ$10*тех!AJ$6,)</f>
        <v>0</v>
      </c>
      <c r="W57" s="64">
        <f>IF(OR(W$3=DATE(YEAR($H57),MONTH($H57)+$G57,1),W$3=DATE(YEAR($H57),MONTH($H57)+$G57*2,1),W$3=DATE(YEAR($H57),MONTH($H57)+$G57*3,1),W$3=DATE(YEAR($H57),MONTH($H57)+$G57*4,1),W$3=DATE(YEAR($H57),MONTH($H57)+$G57*5,1),W$3=DATE(YEAR($H57),MONTH($H57)+$G57*6,1),W$3=DATE(YEAR($H57),MONTH($H57)+$G57*7,1),W$3=DATE(YEAR($H57),MONTH($H57)+$G57*8,1),W$3=DATE(YEAR($H57),MONTH($H57)+$G57*9,1),W$3=DATE(YEAR($H57),MONTH($H57)+$G57*10,1)),$F57*тех!AK$10*тех!AK$6,)</f>
        <v>0</v>
      </c>
      <c r="X57" s="64">
        <f>IF(OR(X$3=DATE(YEAR($H57),MONTH($H57)+$G57,1),X$3=DATE(YEAR($H57),MONTH($H57)+$G57*2,1),X$3=DATE(YEAR($H57),MONTH($H57)+$G57*3,1),X$3=DATE(YEAR($H57),MONTH($H57)+$G57*4,1),X$3=DATE(YEAR($H57),MONTH($H57)+$G57*5,1),X$3=DATE(YEAR($H57),MONTH($H57)+$G57*6,1),X$3=DATE(YEAR($H57),MONTH($H57)+$G57*7,1),X$3=DATE(YEAR($H57),MONTH($H57)+$G57*8,1),X$3=DATE(YEAR($H57),MONTH($H57)+$G57*9,1),X$3=DATE(YEAR($H57),MONTH($H57)+$G57*10,1)),$F57*тех!AL$10*тех!AL$6,)</f>
        <v>0</v>
      </c>
      <c r="Y57" s="64">
        <f>IF(OR(Y$3=DATE(YEAR($H57),MONTH($H57)+$G57,1),Y$3=DATE(YEAR($H57),MONTH($H57)+$G57*2,1),Y$3=DATE(YEAR($H57),MONTH($H57)+$G57*3,1),Y$3=DATE(YEAR($H57),MONTH($H57)+$G57*4,1),Y$3=DATE(YEAR($H57),MONTH($H57)+$G57*5,1),Y$3=DATE(YEAR($H57),MONTH($H57)+$G57*6,1),Y$3=DATE(YEAR($H57),MONTH($H57)+$G57*7,1),Y$3=DATE(YEAR($H57),MONTH($H57)+$G57*8,1),Y$3=DATE(YEAR($H57),MONTH($H57)+$G57*9,1),Y$3=DATE(YEAR($H57),MONTH($H57)+$G57*10,1)),$F57*тех!AM$10*тех!AM$6,)</f>
        <v>0</v>
      </c>
      <c r="Z57" s="64">
        <f>IF(OR(Z$3=DATE(YEAR($H57),MONTH($H57)+$G57,1),Z$3=DATE(YEAR($H57),MONTH($H57)+$G57*2,1),Z$3=DATE(YEAR($H57),MONTH($H57)+$G57*3,1),Z$3=DATE(YEAR($H57),MONTH($H57)+$G57*4,1),Z$3=DATE(YEAR($H57),MONTH($H57)+$G57*5,1),Z$3=DATE(YEAR($H57),MONTH($H57)+$G57*6,1),Z$3=DATE(YEAR($H57),MONTH($H57)+$G57*7,1),Z$3=DATE(YEAR($H57),MONTH($H57)+$G57*8,1),Z$3=DATE(YEAR($H57),MONTH($H57)+$G57*9,1),Z$3=DATE(YEAR($H57),MONTH($H57)+$G57*10,1)),$F57*тех!AN$10*тех!AN$6,)</f>
        <v>0</v>
      </c>
      <c r="AA57" s="64">
        <f>IF(OR(AA$3=DATE(YEAR($H57),MONTH($H57)+$G57,1),AA$3=DATE(YEAR($H57),MONTH($H57)+$G57*2,1),AA$3=DATE(YEAR($H57),MONTH($H57)+$G57*3,1),AA$3=DATE(YEAR($H57),MONTH($H57)+$G57*4,1),AA$3=DATE(YEAR($H57),MONTH($H57)+$G57*5,1),AA$3=DATE(YEAR($H57),MONTH($H57)+$G57*6,1),AA$3=DATE(YEAR($H57),MONTH($H57)+$G57*7,1),AA$3=DATE(YEAR($H57),MONTH($H57)+$G57*8,1),AA$3=DATE(YEAR($H57),MONTH($H57)+$G57*9,1),AA$3=DATE(YEAR($H57),MONTH($H57)+$G57*10,1)),$F57*тех!AO$10*тех!AO$6,)</f>
        <v>0</v>
      </c>
      <c r="AB57" s="64">
        <f>IF(OR(AB$3=DATE(YEAR($H57),MONTH($H57)+$G57,1),AB$3=DATE(YEAR($H57),MONTH($H57)+$G57*2,1),AB$3=DATE(YEAR($H57),MONTH($H57)+$G57*3,1),AB$3=DATE(YEAR($H57),MONTH($H57)+$G57*4,1),AB$3=DATE(YEAR($H57),MONTH($H57)+$G57*5,1),AB$3=DATE(YEAR($H57),MONTH($H57)+$G57*6,1),AB$3=DATE(YEAR($H57),MONTH($H57)+$G57*7,1),AB$3=DATE(YEAR($H57),MONTH($H57)+$G57*8,1),AB$3=DATE(YEAR($H57),MONTH($H57)+$G57*9,1),AB$3=DATE(YEAR($H57),MONTH($H57)+$G57*10,1)),$F57*тех!AP$10*тех!AP$6,)</f>
        <v>0</v>
      </c>
      <c r="AC57" s="64">
        <f>IF(OR(AC$3=DATE(YEAR($H57),MONTH($H57)+$G57,1),AC$3=DATE(YEAR($H57),MONTH($H57)+$G57*2,1),AC$3=DATE(YEAR($H57),MONTH($H57)+$G57*3,1),AC$3=DATE(YEAR($H57),MONTH($H57)+$G57*4,1),AC$3=DATE(YEAR($H57),MONTH($H57)+$G57*5,1),AC$3=DATE(YEAR($H57),MONTH($H57)+$G57*6,1),AC$3=DATE(YEAR($H57),MONTH($H57)+$G57*7,1),AC$3=DATE(YEAR($H57),MONTH($H57)+$G57*8,1),AC$3=DATE(YEAR($H57),MONTH($H57)+$G57*9,1),AC$3=DATE(YEAR($H57),MONTH($H57)+$G57*10,1)),$F57*тех!AQ$10*тех!AQ$6,)</f>
        <v>0</v>
      </c>
      <c r="AD57" s="64">
        <f>IF(OR(AD$3=DATE(YEAR($H57),MONTH($H57)+$G57,1),AD$3=DATE(YEAR($H57),MONTH($H57)+$G57*2,1),AD$3=DATE(YEAR($H57),MONTH($H57)+$G57*3,1),AD$3=DATE(YEAR($H57),MONTH($H57)+$G57*4,1),AD$3=DATE(YEAR($H57),MONTH($H57)+$G57*5,1),AD$3=DATE(YEAR($H57),MONTH($H57)+$G57*6,1),AD$3=DATE(YEAR($H57),MONTH($H57)+$G57*7,1),AD$3=DATE(YEAR($H57),MONTH($H57)+$G57*8,1),AD$3=DATE(YEAR($H57),MONTH($H57)+$G57*9,1),AD$3=DATE(YEAR($H57),MONTH($H57)+$G57*10,1)),$F57*тех!AR$10*тех!AR$6,)</f>
        <v>0</v>
      </c>
      <c r="AE57" s="64">
        <f>IF(OR(AE$3=DATE(YEAR($H57),MONTH($H57)+$G57,1),AE$3=DATE(YEAR($H57),MONTH($H57)+$G57*2,1),AE$3=DATE(YEAR($H57),MONTH($H57)+$G57*3,1),AE$3=DATE(YEAR($H57),MONTH($H57)+$G57*4,1),AE$3=DATE(YEAR($H57),MONTH($H57)+$G57*5,1),AE$3=DATE(YEAR($H57),MONTH($H57)+$G57*6,1),AE$3=DATE(YEAR($H57),MONTH($H57)+$G57*7,1),AE$3=DATE(YEAR($H57),MONTH($H57)+$G57*8,1),AE$3=DATE(YEAR($H57),MONTH($H57)+$G57*9,1),AE$3=DATE(YEAR($H57),MONTH($H57)+$G57*10,1)),$F57*тех!AS$10*тех!AS$6,)</f>
        <v>0</v>
      </c>
      <c r="AF57" s="64">
        <f>IF(OR(AF$3=DATE(YEAR($H57),MONTH($H57)+$G57,1),AF$3=DATE(YEAR($H57),MONTH($H57)+$G57*2,1),AF$3=DATE(YEAR($H57),MONTH($H57)+$G57*3,1),AF$3=DATE(YEAR($H57),MONTH($H57)+$G57*4,1),AF$3=DATE(YEAR($H57),MONTH($H57)+$G57*5,1),AF$3=DATE(YEAR($H57),MONTH($H57)+$G57*6,1),AF$3=DATE(YEAR($H57),MONTH($H57)+$G57*7,1),AF$3=DATE(YEAR($H57),MONTH($H57)+$G57*8,1),AF$3=DATE(YEAR($H57),MONTH($H57)+$G57*9,1),AF$3=DATE(YEAR($H57),MONTH($H57)+$G57*10,1)),$F57*тех!AT$10*тех!AT$6,)</f>
        <v>0</v>
      </c>
      <c r="AG57" s="64">
        <f>IF(OR(AG$3=DATE(YEAR($H57),MONTH($H57)+$G57,1),AG$3=DATE(YEAR($H57),MONTH($H57)+$G57*2,1),AG$3=DATE(YEAR($H57),MONTH($H57)+$G57*3,1),AG$3=DATE(YEAR($H57),MONTH($H57)+$G57*4,1),AG$3=DATE(YEAR($H57),MONTH($H57)+$G57*5,1),AG$3=DATE(YEAR($H57),MONTH($H57)+$G57*6,1),AG$3=DATE(YEAR($H57),MONTH($H57)+$G57*7,1),AG$3=DATE(YEAR($H57),MONTH($H57)+$G57*8,1),AG$3=DATE(YEAR($H57),MONTH($H57)+$G57*9,1),AG$3=DATE(YEAR($H57),MONTH($H57)+$G57*10,1)),$F57*тех!AU$10*тех!AU$6,)</f>
        <v>0</v>
      </c>
      <c r="AH57" s="64">
        <f>IF(OR(AH$3=DATE(YEAR($H57),MONTH($H57)+$G57,1),AH$3=DATE(YEAR($H57),MONTH($H57)+$G57*2,1),AH$3=DATE(YEAR($H57),MONTH($H57)+$G57*3,1),AH$3=DATE(YEAR($H57),MONTH($H57)+$G57*4,1),AH$3=DATE(YEAR($H57),MONTH($H57)+$G57*5,1),AH$3=DATE(YEAR($H57),MONTH($H57)+$G57*6,1),AH$3=DATE(YEAR($H57),MONTH($H57)+$G57*7,1),AH$3=DATE(YEAR($H57),MONTH($H57)+$G57*8,1),AH$3=DATE(YEAR($H57),MONTH($H57)+$G57*9,1),AH$3=DATE(YEAR($H57),MONTH($H57)+$G57*10,1)),$F57*тех!AV$10*тех!AV$6,)</f>
        <v>0</v>
      </c>
      <c r="AI57" s="64">
        <f>IF(OR(AI$3=DATE(YEAR($H57),MONTH($H57)+$G57,1),AI$3=DATE(YEAR($H57),MONTH($H57)+$G57*2,1),AI$3=DATE(YEAR($H57),MONTH($H57)+$G57*3,1),AI$3=DATE(YEAR($H57),MONTH($H57)+$G57*4,1),AI$3=DATE(YEAR($H57),MONTH($H57)+$G57*5,1),AI$3=DATE(YEAR($H57),MONTH($H57)+$G57*6,1),AI$3=DATE(YEAR($H57),MONTH($H57)+$G57*7,1),AI$3=DATE(YEAR($H57),MONTH($H57)+$G57*8,1),AI$3=DATE(YEAR($H57),MONTH($H57)+$G57*9,1),AI$3=DATE(YEAR($H57),MONTH($H57)+$G57*10,1)),$F57*тех!AW$10*тех!AW$6,)</f>
        <v>0</v>
      </c>
      <c r="AJ57" s="64">
        <f>IF(OR(AJ$3=DATE(YEAR($H57),MONTH($H57)+$G57,1),AJ$3=DATE(YEAR($H57),MONTH($H57)+$G57*2,1),AJ$3=DATE(YEAR($H57),MONTH($H57)+$G57*3,1),AJ$3=DATE(YEAR($H57),MONTH($H57)+$G57*4,1),AJ$3=DATE(YEAR($H57),MONTH($H57)+$G57*5,1),AJ$3=DATE(YEAR($H57),MONTH($H57)+$G57*6,1),AJ$3=DATE(YEAR($H57),MONTH($H57)+$G57*7,1),AJ$3=DATE(YEAR($H57),MONTH($H57)+$G57*8,1),AJ$3=DATE(YEAR($H57),MONTH($H57)+$G57*9,1),AJ$3=DATE(YEAR($H57),MONTH($H57)+$G57*10,1)),$F57*тех!AX$10*тех!AX$6,)</f>
        <v>0</v>
      </c>
      <c r="AK57" s="64">
        <f>IF(OR(AK$3=DATE(YEAR($H57),MONTH($H57)+$G57,1),AK$3=DATE(YEAR($H57),MONTH($H57)+$G57*2,1),AK$3=DATE(YEAR($H57),MONTH($H57)+$G57*3,1),AK$3=DATE(YEAR($H57),MONTH($H57)+$G57*4,1),AK$3=DATE(YEAR($H57),MONTH($H57)+$G57*5,1),AK$3=DATE(YEAR($H57),MONTH($H57)+$G57*6,1),AK$3=DATE(YEAR($H57),MONTH($H57)+$G57*7,1),AK$3=DATE(YEAR($H57),MONTH($H57)+$G57*8,1),AK$3=DATE(YEAR($H57),MONTH($H57)+$G57*9,1),AK$3=DATE(YEAR($H57),MONTH($H57)+$G57*10,1)),$F57*тех!AY$10*тех!AY$6,)</f>
        <v>0</v>
      </c>
      <c r="AL57" s="64">
        <f>IF(OR(AL$3=DATE(YEAR($H57),MONTH($H57)+$G57,1),AL$3=DATE(YEAR($H57),MONTH($H57)+$G57*2,1),AL$3=DATE(YEAR($H57),MONTH($H57)+$G57*3,1),AL$3=DATE(YEAR($H57),MONTH($H57)+$G57*4,1),AL$3=DATE(YEAR($H57),MONTH($H57)+$G57*5,1),AL$3=DATE(YEAR($H57),MONTH($H57)+$G57*6,1),AL$3=DATE(YEAR($H57),MONTH($H57)+$G57*7,1),AL$3=DATE(YEAR($H57),MONTH($H57)+$G57*8,1),AL$3=DATE(YEAR($H57),MONTH($H57)+$G57*9,1),AL$3=DATE(YEAR($H57),MONTH($H57)+$G57*10,1)),$F57*тех!AZ$10*тех!AZ$6,)</f>
        <v>0</v>
      </c>
      <c r="AM57" s="64">
        <f>IF(OR(AM$3=DATE(YEAR($H57),MONTH($H57)+$G57,1),AM$3=DATE(YEAR($H57),MONTH($H57)+$G57*2,1),AM$3=DATE(YEAR($H57),MONTH($H57)+$G57*3,1),AM$3=DATE(YEAR($H57),MONTH($H57)+$G57*4,1),AM$3=DATE(YEAR($H57),MONTH($H57)+$G57*5,1),AM$3=DATE(YEAR($H57),MONTH($H57)+$G57*6,1),AM$3=DATE(YEAR($H57),MONTH($H57)+$G57*7,1),AM$3=DATE(YEAR($H57),MONTH($H57)+$G57*8,1),AM$3=DATE(YEAR($H57),MONTH($H57)+$G57*9,1),AM$3=DATE(YEAR($H57),MONTH($H57)+$G57*10,1)),$F57*тех!BA$10*тех!BA$6,)</f>
        <v>0</v>
      </c>
      <c r="AN57" s="64">
        <f>IF(OR(AN$3=DATE(YEAR($H57),MONTH($H57)+$G57,1),AN$3=DATE(YEAR($H57),MONTH($H57)+$G57*2,1),AN$3=DATE(YEAR($H57),MONTH($H57)+$G57*3,1),AN$3=DATE(YEAR($H57),MONTH($H57)+$G57*4,1),AN$3=DATE(YEAR($H57),MONTH($H57)+$G57*5,1),AN$3=DATE(YEAR($H57),MONTH($H57)+$G57*6,1),AN$3=DATE(YEAR($H57),MONTH($H57)+$G57*7,1),AN$3=DATE(YEAR($H57),MONTH($H57)+$G57*8,1),AN$3=DATE(YEAR($H57),MONTH($H57)+$G57*9,1),AN$3=DATE(YEAR($H57),MONTH($H57)+$G57*10,1)),$F57*тех!BB$10*тех!BB$6,)</f>
        <v>0</v>
      </c>
      <c r="AO57" s="64">
        <f>IF(OR(AO$3=DATE(YEAR($H57),MONTH($H57)+$G57,1),AO$3=DATE(YEAR($H57),MONTH($H57)+$G57*2,1),AO$3=DATE(YEAR($H57),MONTH($H57)+$G57*3,1),AO$3=DATE(YEAR($H57),MONTH($H57)+$G57*4,1),AO$3=DATE(YEAR($H57),MONTH($H57)+$G57*5,1),AO$3=DATE(YEAR($H57),MONTH($H57)+$G57*6,1),AO$3=DATE(YEAR($H57),MONTH($H57)+$G57*7,1),AO$3=DATE(YEAR($H57),MONTH($H57)+$G57*8,1),AO$3=DATE(YEAR($H57),MONTH($H57)+$G57*9,1),AO$3=DATE(YEAR($H57),MONTH($H57)+$G57*10,1)),$F57*тех!BC$10*тех!BC$6,)</f>
        <v>0</v>
      </c>
      <c r="AP57" s="64">
        <f>IF(OR(AP$3=DATE(YEAR($H57),MONTH($H57)+$G57,1),AP$3=DATE(YEAR($H57),MONTH($H57)+$G57*2,1),AP$3=DATE(YEAR($H57),MONTH($H57)+$G57*3,1),AP$3=DATE(YEAR($H57),MONTH($H57)+$G57*4,1),AP$3=DATE(YEAR($H57),MONTH($H57)+$G57*5,1),AP$3=DATE(YEAR($H57),MONTH($H57)+$G57*6,1),AP$3=DATE(YEAR($H57),MONTH($H57)+$G57*7,1),AP$3=DATE(YEAR($H57),MONTH($H57)+$G57*8,1),AP$3=DATE(YEAR($H57),MONTH($H57)+$G57*9,1),AP$3=DATE(YEAR($H57),MONTH($H57)+$G57*10,1)),$F57*тех!BD$10*тех!BD$6,)</f>
        <v>0</v>
      </c>
      <c r="AQ57" s="64">
        <f>IF(OR(AQ$3=DATE(YEAR($H57),MONTH($H57)+$G57,1),AQ$3=DATE(YEAR($H57),MONTH($H57)+$G57*2,1),AQ$3=DATE(YEAR($H57),MONTH($H57)+$G57*3,1),AQ$3=DATE(YEAR($H57),MONTH($H57)+$G57*4,1),AQ$3=DATE(YEAR($H57),MONTH($H57)+$G57*5,1),AQ$3=DATE(YEAR($H57),MONTH($H57)+$G57*6,1),AQ$3=DATE(YEAR($H57),MONTH($H57)+$G57*7,1),AQ$3=DATE(YEAR($H57),MONTH($H57)+$G57*8,1),AQ$3=DATE(YEAR($H57),MONTH($H57)+$G57*9,1),AQ$3=DATE(YEAR($H57),MONTH($H57)+$G57*10,1)),$F57*тех!BE$10*тех!BE$6,)</f>
        <v>0</v>
      </c>
      <c r="AR57" s="64">
        <f>IF(OR(AR$3=DATE(YEAR($H57),MONTH($H57)+$G57,1),AR$3=DATE(YEAR($H57),MONTH($H57)+$G57*2,1),AR$3=DATE(YEAR($H57),MONTH($H57)+$G57*3,1),AR$3=DATE(YEAR($H57),MONTH($H57)+$G57*4,1),AR$3=DATE(YEAR($H57),MONTH($H57)+$G57*5,1),AR$3=DATE(YEAR($H57),MONTH($H57)+$G57*6,1),AR$3=DATE(YEAR($H57),MONTH($H57)+$G57*7,1),AR$3=DATE(YEAR($H57),MONTH($H57)+$G57*8,1),AR$3=DATE(YEAR($H57),MONTH($H57)+$G57*9,1),AR$3=DATE(YEAR($H57),MONTH($H57)+$G57*10,1)),$F57*тех!BF$10*тех!BF$6,)</f>
        <v>0</v>
      </c>
      <c r="AS57" s="64">
        <f>IF(OR(AS$3=DATE(YEAR($H57),MONTH($H57)+$G57,1),AS$3=DATE(YEAR($H57),MONTH($H57)+$G57*2,1),AS$3=DATE(YEAR($H57),MONTH($H57)+$G57*3,1),AS$3=DATE(YEAR($H57),MONTH($H57)+$G57*4,1),AS$3=DATE(YEAR($H57),MONTH($H57)+$G57*5,1),AS$3=DATE(YEAR($H57),MONTH($H57)+$G57*6,1),AS$3=DATE(YEAR($H57),MONTH($H57)+$G57*7,1),AS$3=DATE(YEAR($H57),MONTH($H57)+$G57*8,1),AS$3=DATE(YEAR($H57),MONTH($H57)+$G57*9,1),AS$3=DATE(YEAR($H57),MONTH($H57)+$G57*10,1)),$F57*тех!BG$10*тех!BG$6,)</f>
        <v>0</v>
      </c>
      <c r="AT57" s="64">
        <f>IF(OR(AT$3=DATE(YEAR($H57),MONTH($H57)+$G57,1),AT$3=DATE(YEAR($H57),MONTH($H57)+$G57*2,1),AT$3=DATE(YEAR($H57),MONTH($H57)+$G57*3,1),AT$3=DATE(YEAR($H57),MONTH($H57)+$G57*4,1),AT$3=DATE(YEAR($H57),MONTH($H57)+$G57*5,1),AT$3=DATE(YEAR($H57),MONTH($H57)+$G57*6,1),AT$3=DATE(YEAR($H57),MONTH($H57)+$G57*7,1),AT$3=DATE(YEAR($H57),MONTH($H57)+$G57*8,1),AT$3=DATE(YEAR($H57),MONTH($H57)+$G57*9,1),AT$3=DATE(YEAR($H57),MONTH($H57)+$G57*10,1)),$F57*тех!BH$10*тех!BH$6,)</f>
        <v>0</v>
      </c>
      <c r="AU57" s="64">
        <f>IF(OR(AU$3=DATE(YEAR($H57),MONTH($H57)+$G57,1),AU$3=DATE(YEAR($H57),MONTH($H57)+$G57*2,1),AU$3=DATE(YEAR($H57),MONTH($H57)+$G57*3,1),AU$3=DATE(YEAR($H57),MONTH($H57)+$G57*4,1),AU$3=DATE(YEAR($H57),MONTH($H57)+$G57*5,1),AU$3=DATE(YEAR($H57),MONTH($H57)+$G57*6,1),AU$3=DATE(YEAR($H57),MONTH($H57)+$G57*7,1),AU$3=DATE(YEAR($H57),MONTH($H57)+$G57*8,1),AU$3=DATE(YEAR($H57),MONTH($H57)+$G57*9,1),AU$3=DATE(YEAR($H57),MONTH($H57)+$G57*10,1)),$F57*тех!BI$10*тех!BI$6,)</f>
        <v>0</v>
      </c>
      <c r="AV57" s="64">
        <f>IF(OR(AV$3=DATE(YEAR($H57),MONTH($H57)+$G57,1),AV$3=DATE(YEAR($H57),MONTH($H57)+$G57*2,1),AV$3=DATE(YEAR($H57),MONTH($H57)+$G57*3,1),AV$3=DATE(YEAR($H57),MONTH($H57)+$G57*4,1),AV$3=DATE(YEAR($H57),MONTH($H57)+$G57*5,1),AV$3=DATE(YEAR($H57),MONTH($H57)+$G57*6,1),AV$3=DATE(YEAR($H57),MONTH($H57)+$G57*7,1),AV$3=DATE(YEAR($H57),MONTH($H57)+$G57*8,1),AV$3=DATE(YEAR($H57),MONTH($H57)+$G57*9,1),AV$3=DATE(YEAR($H57),MONTH($H57)+$G57*10,1)),$F57*тех!BJ$10*тех!BJ$6,)</f>
        <v>0</v>
      </c>
      <c r="AW57" s="64">
        <f>IF(OR(AW$3=DATE(YEAR($H57),MONTH($H57)+$G57,1),AW$3=DATE(YEAR($H57),MONTH($H57)+$G57*2,1),AW$3=DATE(YEAR($H57),MONTH($H57)+$G57*3,1),AW$3=DATE(YEAR($H57),MONTH($H57)+$G57*4,1),AW$3=DATE(YEAR($H57),MONTH($H57)+$G57*5,1),AW$3=DATE(YEAR($H57),MONTH($H57)+$G57*6,1),AW$3=DATE(YEAR($H57),MONTH($H57)+$G57*7,1),AW$3=DATE(YEAR($H57),MONTH($H57)+$G57*8,1),AW$3=DATE(YEAR($H57),MONTH($H57)+$G57*9,1),AW$3=DATE(YEAR($H57),MONTH($H57)+$G57*10,1)),$F57*тех!BK$10*тех!BK$6,)</f>
        <v>0</v>
      </c>
      <c r="AX57" s="64">
        <f>IF(OR(AX$3=DATE(YEAR($H57),MONTH($H57)+$G57,1),AX$3=DATE(YEAR($H57),MONTH($H57)+$G57*2,1),AX$3=DATE(YEAR($H57),MONTH($H57)+$G57*3,1),AX$3=DATE(YEAR($H57),MONTH($H57)+$G57*4,1),AX$3=DATE(YEAR($H57),MONTH($H57)+$G57*5,1),AX$3=DATE(YEAR($H57),MONTH($H57)+$G57*6,1),AX$3=DATE(YEAR($H57),MONTH($H57)+$G57*7,1),AX$3=DATE(YEAR($H57),MONTH($H57)+$G57*8,1),AX$3=DATE(YEAR($H57),MONTH($H57)+$G57*9,1),AX$3=DATE(YEAR($H57),MONTH($H57)+$G57*10,1)),$F57*тех!BL$10*тех!BL$6,)</f>
        <v>0</v>
      </c>
      <c r="AY57" s="64">
        <f>IF(OR(AY$3=DATE(YEAR($H57),MONTH($H57)+$G57,1),AY$3=DATE(YEAR($H57),MONTH($H57)+$G57*2,1),AY$3=DATE(YEAR($H57),MONTH($H57)+$G57*3,1),AY$3=DATE(YEAR($H57),MONTH($H57)+$G57*4,1),AY$3=DATE(YEAR($H57),MONTH($H57)+$G57*5,1),AY$3=DATE(YEAR($H57),MONTH($H57)+$G57*6,1),AY$3=DATE(YEAR($H57),MONTH($H57)+$G57*7,1),AY$3=DATE(YEAR($H57),MONTH($H57)+$G57*8,1),AY$3=DATE(YEAR($H57),MONTH($H57)+$G57*9,1),AY$3=DATE(YEAR($H57),MONTH($H57)+$G57*10,1)),$F57*тех!BM$10*тех!BM$6,)</f>
        <v>0</v>
      </c>
      <c r="AZ57" s="64">
        <f>IF(OR(AZ$3=DATE(YEAR($H57),MONTH($H57)+$G57,1),AZ$3=DATE(YEAR($H57),MONTH($H57)+$G57*2,1),AZ$3=DATE(YEAR($H57),MONTH($H57)+$G57*3,1),AZ$3=DATE(YEAR($H57),MONTH($H57)+$G57*4,1),AZ$3=DATE(YEAR($H57),MONTH($H57)+$G57*5,1),AZ$3=DATE(YEAR($H57),MONTH($H57)+$G57*6,1),AZ$3=DATE(YEAR($H57),MONTH($H57)+$G57*7,1),AZ$3=DATE(YEAR($H57),MONTH($H57)+$G57*8,1),AZ$3=DATE(YEAR($H57),MONTH($H57)+$G57*9,1),AZ$3=DATE(YEAR($H57),MONTH($H57)+$G57*10,1)),$F57*тех!BN$10*тех!BN$6,)</f>
        <v>0</v>
      </c>
      <c r="BA57" s="64">
        <f>IF(OR(BA$3=DATE(YEAR($H57),MONTH($H57)+$G57,1),BA$3=DATE(YEAR($H57),MONTH($H57)+$G57*2,1),BA$3=DATE(YEAR($H57),MONTH($H57)+$G57*3,1),BA$3=DATE(YEAR($H57),MONTH($H57)+$G57*4,1),BA$3=DATE(YEAR($H57),MONTH($H57)+$G57*5,1),BA$3=DATE(YEAR($H57),MONTH($H57)+$G57*6,1),BA$3=DATE(YEAR($H57),MONTH($H57)+$G57*7,1),BA$3=DATE(YEAR($H57),MONTH($H57)+$G57*8,1),BA$3=DATE(YEAR($H57),MONTH($H57)+$G57*9,1),BA$3=DATE(YEAR($H57),MONTH($H57)+$G57*10,1)),$F57*тех!BO$10*тех!BO$6,)</f>
        <v>0</v>
      </c>
      <c r="BB57" s="64">
        <f>IF(OR(BB$3=DATE(YEAR($H57),MONTH($H57)+$G57,1),BB$3=DATE(YEAR($H57),MONTH($H57)+$G57*2,1),BB$3=DATE(YEAR($H57),MONTH($H57)+$G57*3,1),BB$3=DATE(YEAR($H57),MONTH($H57)+$G57*4,1),BB$3=DATE(YEAR($H57),MONTH($H57)+$G57*5,1),BB$3=DATE(YEAR($H57),MONTH($H57)+$G57*6,1),BB$3=DATE(YEAR($H57),MONTH($H57)+$G57*7,1),BB$3=DATE(YEAR($H57),MONTH($H57)+$G57*8,1),BB$3=DATE(YEAR($H57),MONTH($H57)+$G57*9,1),BB$3=DATE(YEAR($H57),MONTH($H57)+$G57*10,1)),$F57*тех!BP$10*тех!BP$6,)</f>
        <v>0</v>
      </c>
      <c r="BC57" s="64">
        <f>IF(OR(BC$3=DATE(YEAR($H57),MONTH($H57)+$G57,1),BC$3=DATE(YEAR($H57),MONTH($H57)+$G57*2,1),BC$3=DATE(YEAR($H57),MONTH($H57)+$G57*3,1),BC$3=DATE(YEAR($H57),MONTH($H57)+$G57*4,1),BC$3=DATE(YEAR($H57),MONTH($H57)+$G57*5,1),BC$3=DATE(YEAR($H57),MONTH($H57)+$G57*6,1),BC$3=DATE(YEAR($H57),MONTH($H57)+$G57*7,1),BC$3=DATE(YEAR($H57),MONTH($H57)+$G57*8,1),BC$3=DATE(YEAR($H57),MONTH($H57)+$G57*9,1),BC$3=DATE(YEAR($H57),MONTH($H57)+$G57*10,1)),$F57*тех!BQ$10*тех!BQ$6,)</f>
        <v>0</v>
      </c>
      <c r="BD57" s="64">
        <f>IF(OR(BD$3=DATE(YEAR($H57),MONTH($H57)+$G57,1),BD$3=DATE(YEAR($H57),MONTH($H57)+$G57*2,1),BD$3=DATE(YEAR($H57),MONTH($H57)+$G57*3,1),BD$3=DATE(YEAR($H57),MONTH($H57)+$G57*4,1),BD$3=DATE(YEAR($H57),MONTH($H57)+$G57*5,1),BD$3=DATE(YEAR($H57),MONTH($H57)+$G57*6,1),BD$3=DATE(YEAR($H57),MONTH($H57)+$G57*7,1),BD$3=DATE(YEAR($H57),MONTH($H57)+$G57*8,1),BD$3=DATE(YEAR($H57),MONTH($H57)+$G57*9,1),BD$3=DATE(YEAR($H57),MONTH($H57)+$G57*10,1)),$F57*тех!BR$10*тех!BR$6,)</f>
        <v>0</v>
      </c>
      <c r="BE57" s="64">
        <f>IF(OR(BE$3=DATE(YEAR($H57),MONTH($H57)+$G57,1),BE$3=DATE(YEAR($H57),MONTH($H57)+$G57*2,1),BE$3=DATE(YEAR($H57),MONTH($H57)+$G57*3,1),BE$3=DATE(YEAR($H57),MONTH($H57)+$G57*4,1),BE$3=DATE(YEAR($H57),MONTH($H57)+$G57*5,1),BE$3=DATE(YEAR($H57),MONTH($H57)+$G57*6,1),BE$3=DATE(YEAR($H57),MONTH($H57)+$G57*7,1),BE$3=DATE(YEAR($H57),MONTH($H57)+$G57*8,1),BE$3=DATE(YEAR($H57),MONTH($H57)+$G57*9,1),BE$3=DATE(YEAR($H57),MONTH($H57)+$G57*10,1)),$F57*тех!BS$10*тех!BS$6,)</f>
        <v>0</v>
      </c>
      <c r="BF57" s="64">
        <f>IF(OR(BF$3=DATE(YEAR($H57),MONTH($H57)+$G57,1),BF$3=DATE(YEAR($H57),MONTH($H57)+$G57*2,1),BF$3=DATE(YEAR($H57),MONTH($H57)+$G57*3,1),BF$3=DATE(YEAR($H57),MONTH($H57)+$G57*4,1),BF$3=DATE(YEAR($H57),MONTH($H57)+$G57*5,1),BF$3=DATE(YEAR($H57),MONTH($H57)+$G57*6,1),BF$3=DATE(YEAR($H57),MONTH($H57)+$G57*7,1),BF$3=DATE(YEAR($H57),MONTH($H57)+$G57*8,1),BF$3=DATE(YEAR($H57),MONTH($H57)+$G57*9,1),BF$3=DATE(YEAR($H57),MONTH($H57)+$G57*10,1)),$F57*тех!BT$10*тех!BT$6,)</f>
        <v>0</v>
      </c>
      <c r="BG57" s="64">
        <f>IF(OR(BG$3=DATE(YEAR($H57),MONTH($H57)+$G57,1),BG$3=DATE(YEAR($H57),MONTH($H57)+$G57*2,1),BG$3=DATE(YEAR($H57),MONTH($H57)+$G57*3,1),BG$3=DATE(YEAR($H57),MONTH($H57)+$G57*4,1),BG$3=DATE(YEAR($H57),MONTH($H57)+$G57*5,1),BG$3=DATE(YEAR($H57),MONTH($H57)+$G57*6,1),BG$3=DATE(YEAR($H57),MONTH($H57)+$G57*7,1),BG$3=DATE(YEAR($H57),MONTH($H57)+$G57*8,1),BG$3=DATE(YEAR($H57),MONTH($H57)+$G57*9,1),BG$3=DATE(YEAR($H57),MONTH($H57)+$G57*10,1)),$F57*тех!BU$10*тех!BU$6,)</f>
        <v>0</v>
      </c>
      <c r="BH57" s="64">
        <f>IF(OR(BH$3=DATE(YEAR($H57),MONTH($H57)+$G57,1),BH$3=DATE(YEAR($H57),MONTH($H57)+$G57*2,1),BH$3=DATE(YEAR($H57),MONTH($H57)+$G57*3,1),BH$3=DATE(YEAR($H57),MONTH($H57)+$G57*4,1),BH$3=DATE(YEAR($H57),MONTH($H57)+$G57*5,1),BH$3=DATE(YEAR($H57),MONTH($H57)+$G57*6,1),BH$3=DATE(YEAR($H57),MONTH($H57)+$G57*7,1),BH$3=DATE(YEAR($H57),MONTH($H57)+$G57*8,1),BH$3=DATE(YEAR($H57),MONTH($H57)+$G57*9,1),BH$3=DATE(YEAR($H57),MONTH($H57)+$G57*10,1)),$F57*тех!BV$10*тех!BV$6,)</f>
        <v>0</v>
      </c>
      <c r="BI57" s="64">
        <f>IF(OR(BI$3=DATE(YEAR($H57),MONTH($H57)+$G57,1),BI$3=DATE(YEAR($H57),MONTH($H57)+$G57*2,1),BI$3=DATE(YEAR($H57),MONTH($H57)+$G57*3,1),BI$3=DATE(YEAR($H57),MONTH($H57)+$G57*4,1),BI$3=DATE(YEAR($H57),MONTH($H57)+$G57*5,1),BI$3=DATE(YEAR($H57),MONTH($H57)+$G57*6,1),BI$3=DATE(YEAR($H57),MONTH($H57)+$G57*7,1),BI$3=DATE(YEAR($H57),MONTH($H57)+$G57*8,1),BI$3=DATE(YEAR($H57),MONTH($H57)+$G57*9,1),BI$3=DATE(YEAR($H57),MONTH($H57)+$G57*10,1)),$F57*тех!BW$10*тех!BW$6,)</f>
        <v>0</v>
      </c>
      <c r="BJ57" s="64">
        <f>IF(OR(BJ$3=DATE(YEAR($H57),MONTH($H57)+$G57,1),BJ$3=DATE(YEAR($H57),MONTH($H57)+$G57*2,1),BJ$3=DATE(YEAR($H57),MONTH($H57)+$G57*3,1),BJ$3=DATE(YEAR($H57),MONTH($H57)+$G57*4,1),BJ$3=DATE(YEAR($H57),MONTH($H57)+$G57*5,1),BJ$3=DATE(YEAR($H57),MONTH($H57)+$G57*6,1),BJ$3=DATE(YEAR($H57),MONTH($H57)+$G57*7,1),BJ$3=DATE(YEAR($H57),MONTH($H57)+$G57*8,1),BJ$3=DATE(YEAR($H57),MONTH($H57)+$G57*9,1),BJ$3=DATE(YEAR($H57),MONTH($H57)+$G57*10,1)),$F57*тех!BX$10*тех!BX$6,)</f>
        <v>0</v>
      </c>
      <c r="BK57" s="64">
        <f>IF(OR(BK$3=DATE(YEAR($H57),MONTH($H57)+$G57,1),BK$3=DATE(YEAR($H57),MONTH($H57)+$G57*2,1),BK$3=DATE(YEAR($H57),MONTH($H57)+$G57*3,1),BK$3=DATE(YEAR($H57),MONTH($H57)+$G57*4,1),BK$3=DATE(YEAR($H57),MONTH($H57)+$G57*5,1),BK$3=DATE(YEAR($H57),MONTH($H57)+$G57*6,1),BK$3=DATE(YEAR($H57),MONTH($H57)+$G57*7,1),BK$3=DATE(YEAR($H57),MONTH($H57)+$G57*8,1),BK$3=DATE(YEAR($H57),MONTH($H57)+$G57*9,1),BK$3=DATE(YEAR($H57),MONTH($H57)+$G57*10,1)),$F57*тех!BY$10*тех!BY$6,)</f>
        <v>0</v>
      </c>
      <c r="BL57" s="64">
        <f>IF(OR(BL$3=DATE(YEAR($H57),MONTH($H57)+$G57,1),BL$3=DATE(YEAR($H57),MONTH($H57)+$G57*2,1),BL$3=DATE(YEAR($H57),MONTH($H57)+$G57*3,1),BL$3=DATE(YEAR($H57),MONTH($H57)+$G57*4,1),BL$3=DATE(YEAR($H57),MONTH($H57)+$G57*5,1),BL$3=DATE(YEAR($H57),MONTH($H57)+$G57*6,1),BL$3=DATE(YEAR($H57),MONTH($H57)+$G57*7,1),BL$3=DATE(YEAR($H57),MONTH($H57)+$G57*8,1),BL$3=DATE(YEAR($H57),MONTH($H57)+$G57*9,1),BL$3=DATE(YEAR($H57),MONTH($H57)+$G57*10,1)),$F57*тех!BZ$10*тех!BZ$6,)</f>
        <v>0</v>
      </c>
      <c r="BM57" s="64">
        <f>IF(OR(BM$3=DATE(YEAR($H57),MONTH($H57)+$G57,1),BM$3=DATE(YEAR($H57),MONTH($H57)+$G57*2,1),BM$3=DATE(YEAR($H57),MONTH($H57)+$G57*3,1),BM$3=DATE(YEAR($H57),MONTH($H57)+$G57*4,1),BM$3=DATE(YEAR($H57),MONTH($H57)+$G57*5,1),BM$3=DATE(YEAR($H57),MONTH($H57)+$G57*6,1),BM$3=DATE(YEAR($H57),MONTH($H57)+$G57*7,1),BM$3=DATE(YEAR($H57),MONTH($H57)+$G57*8,1),BM$3=DATE(YEAR($H57),MONTH($H57)+$G57*9,1),BM$3=DATE(YEAR($H57),MONTH($H57)+$G57*10,1)),$F57*тех!CA$10*тех!CA$6,)</f>
        <v>0</v>
      </c>
      <c r="BN57" s="64">
        <f>IF(OR(BN$3=DATE(YEAR($H57),MONTH($H57)+$G57,1),BN$3=DATE(YEAR($H57),MONTH($H57)+$G57*2,1),BN$3=DATE(YEAR($H57),MONTH($H57)+$G57*3,1),BN$3=DATE(YEAR($H57),MONTH($H57)+$G57*4,1),BN$3=DATE(YEAR($H57),MONTH($H57)+$G57*5,1),BN$3=DATE(YEAR($H57),MONTH($H57)+$G57*6,1),BN$3=DATE(YEAR($H57),MONTH($H57)+$G57*7,1),BN$3=DATE(YEAR($H57),MONTH($H57)+$G57*8,1),BN$3=DATE(YEAR($H57),MONTH($H57)+$G57*9,1),BN$3=DATE(YEAR($H57),MONTH($H57)+$G57*10,1)),$F57*тех!CB$10*тех!CB$6,)</f>
        <v>0</v>
      </c>
      <c r="BO57" s="64">
        <f>IF(OR(BO$3=DATE(YEAR($H57),MONTH($H57)+$G57,1),BO$3=DATE(YEAR($H57),MONTH($H57)+$G57*2,1),BO$3=DATE(YEAR($H57),MONTH($H57)+$G57*3,1),BO$3=DATE(YEAR($H57),MONTH($H57)+$G57*4,1),BO$3=DATE(YEAR($H57),MONTH($H57)+$G57*5,1),BO$3=DATE(YEAR($H57),MONTH($H57)+$G57*6,1),BO$3=DATE(YEAR($H57),MONTH($H57)+$G57*7,1),BO$3=DATE(YEAR($H57),MONTH($H57)+$G57*8,1),BO$3=DATE(YEAR($H57),MONTH($H57)+$G57*9,1),BO$3=DATE(YEAR($H57),MONTH($H57)+$G57*10,1)),$F57*тех!CC$10*тех!CC$6,)</f>
        <v>0</v>
      </c>
      <c r="BP57" s="64">
        <f>IF(OR(BP$3=DATE(YEAR($H57),MONTH($H57)+$G57,1),BP$3=DATE(YEAR($H57),MONTH($H57)+$G57*2,1),BP$3=DATE(YEAR($H57),MONTH($H57)+$G57*3,1),BP$3=DATE(YEAR($H57),MONTH($H57)+$G57*4,1),BP$3=DATE(YEAR($H57),MONTH($H57)+$G57*5,1),BP$3=DATE(YEAR($H57),MONTH($H57)+$G57*6,1),BP$3=DATE(YEAR($H57),MONTH($H57)+$G57*7,1),BP$3=DATE(YEAR($H57),MONTH($H57)+$G57*8,1),BP$3=DATE(YEAR($H57),MONTH($H57)+$G57*9,1),BP$3=DATE(YEAR($H57),MONTH($H57)+$G57*10,1)),$F57*тех!CD$10*тех!CD$6,)</f>
        <v>0</v>
      </c>
      <c r="BQ57" s="64">
        <f>IF(OR(BQ$3=DATE(YEAR($H57),MONTH($H57)+$G57,1),BQ$3=DATE(YEAR($H57),MONTH($H57)+$G57*2,1),BQ$3=DATE(YEAR($H57),MONTH($H57)+$G57*3,1),BQ$3=DATE(YEAR($H57),MONTH($H57)+$G57*4,1),BQ$3=DATE(YEAR($H57),MONTH($H57)+$G57*5,1),BQ$3=DATE(YEAR($H57),MONTH($H57)+$G57*6,1),BQ$3=DATE(YEAR($H57),MONTH($H57)+$G57*7,1),BQ$3=DATE(YEAR($H57),MONTH($H57)+$G57*8,1),BQ$3=DATE(YEAR($H57),MONTH($H57)+$G57*9,1),BQ$3=DATE(YEAR($H57),MONTH($H57)+$G57*10,1)),$F57*тех!CE$10*тех!CE$6,)</f>
        <v>0</v>
      </c>
    </row>
    <row r="58" spans="2:69">
      <c r="B58" s="3">
        <v>52</v>
      </c>
      <c r="C58" s="19" t="s">
        <v>723</v>
      </c>
      <c r="D58" s="23">
        <v>360</v>
      </c>
      <c r="E58" s="19"/>
      <c r="F58" s="76">
        <f t="shared" si="1"/>
        <v>0</v>
      </c>
      <c r="G58" s="19">
        <v>12</v>
      </c>
      <c r="H58" s="20">
        <f>Параметры!$C$11</f>
        <v>42370</v>
      </c>
      <c r="J58" s="76">
        <f>IF($H58=J$3,$F58,)*тех!X$6</f>
        <v>0</v>
      </c>
      <c r="K58" s="76">
        <f>IF($H58=K$3,$F58,)*тех!Y$6</f>
        <v>0</v>
      </c>
      <c r="L58" s="76">
        <f>IF($H58=L$3,$F58,)*тех!Z$6</f>
        <v>0</v>
      </c>
      <c r="M58" s="76">
        <f>IF($H58=M$3,$F58,)*тех!AA$6</f>
        <v>0</v>
      </c>
      <c r="N58" s="76">
        <f>IF($H58=N$3,$F58,)*тех!AB$6</f>
        <v>0</v>
      </c>
      <c r="O58" s="76">
        <f>IF($H58=O$3,$F58,)*тех!AC$6</f>
        <v>0</v>
      </c>
      <c r="P58" s="64">
        <f>IF(OR(P$3=DATE(YEAR($H58),MONTH($H58)+$G58,1),P$3=DATE(YEAR($H58),MONTH($H58)+$G58*2,1),P$3=DATE(YEAR($H58),MONTH($H58)+$G58*3,1),P$3=DATE(YEAR($H58),MONTH($H58)+$G58*4,1),P$3=DATE(YEAR($H58),MONTH($H58)+$G58*5,1),P$3=DATE(YEAR($H58),MONTH($H58)+$G58*6,1),P$3=DATE(YEAR($H58),MONTH($H58)+$G58*7,1),P$3=DATE(YEAR($H58),MONTH($H58)+$G58*8,1),P$3=DATE(YEAR($H58),MONTH($H58)+$G58*9,1),P$3=DATE(YEAR($H58),MONTH($H58)+$G58*10,1)),$F58*тех!AD$10*тех!AD$6,)</f>
        <v>0</v>
      </c>
      <c r="Q58" s="64">
        <f>IF(OR(Q$3=DATE(YEAR($H58),MONTH($H58)+$G58,1),Q$3=DATE(YEAR($H58),MONTH($H58)+$G58*2,1),Q$3=DATE(YEAR($H58),MONTH($H58)+$G58*3,1),Q$3=DATE(YEAR($H58),MONTH($H58)+$G58*4,1),Q$3=DATE(YEAR($H58),MONTH($H58)+$G58*5,1),Q$3=DATE(YEAR($H58),MONTH($H58)+$G58*6,1),Q$3=DATE(YEAR($H58),MONTH($H58)+$G58*7,1),Q$3=DATE(YEAR($H58),MONTH($H58)+$G58*8,1),Q$3=DATE(YEAR($H58),MONTH($H58)+$G58*9,1),Q$3=DATE(YEAR($H58),MONTH($H58)+$G58*10,1)),$F58*тех!AE$10*тех!AE$6,)</f>
        <v>0</v>
      </c>
      <c r="R58" s="64">
        <f>IF(OR(R$3=DATE(YEAR($H58),MONTH($H58)+$G58,1),R$3=DATE(YEAR($H58),MONTH($H58)+$G58*2,1),R$3=DATE(YEAR($H58),MONTH($H58)+$G58*3,1),R$3=DATE(YEAR($H58),MONTH($H58)+$G58*4,1),R$3=DATE(YEAR($H58),MONTH($H58)+$G58*5,1),R$3=DATE(YEAR($H58),MONTH($H58)+$G58*6,1),R$3=DATE(YEAR($H58),MONTH($H58)+$G58*7,1),R$3=DATE(YEAR($H58),MONTH($H58)+$G58*8,1),R$3=DATE(YEAR($H58),MONTH($H58)+$G58*9,1),R$3=DATE(YEAR($H58),MONTH($H58)+$G58*10,1)),$F58*тех!AF$10*тех!AF$6,)</f>
        <v>0</v>
      </c>
      <c r="S58" s="64">
        <f>IF(OR(S$3=DATE(YEAR($H58),MONTH($H58)+$G58,1),S$3=DATE(YEAR($H58),MONTH($H58)+$G58*2,1),S$3=DATE(YEAR($H58),MONTH($H58)+$G58*3,1),S$3=DATE(YEAR($H58),MONTH($H58)+$G58*4,1),S$3=DATE(YEAR($H58),MONTH($H58)+$G58*5,1),S$3=DATE(YEAR($H58),MONTH($H58)+$G58*6,1),S$3=DATE(YEAR($H58),MONTH($H58)+$G58*7,1),S$3=DATE(YEAR($H58),MONTH($H58)+$G58*8,1),S$3=DATE(YEAR($H58),MONTH($H58)+$G58*9,1),S$3=DATE(YEAR($H58),MONTH($H58)+$G58*10,1)),$F58*тех!AG$10*тех!AG$6,)</f>
        <v>0</v>
      </c>
      <c r="T58" s="64">
        <f>IF(OR(T$3=DATE(YEAR($H58),MONTH($H58)+$G58,1),T$3=DATE(YEAR($H58),MONTH($H58)+$G58*2,1),T$3=DATE(YEAR($H58),MONTH($H58)+$G58*3,1),T$3=DATE(YEAR($H58),MONTH($H58)+$G58*4,1),T$3=DATE(YEAR($H58),MONTH($H58)+$G58*5,1),T$3=DATE(YEAR($H58),MONTH($H58)+$G58*6,1),T$3=DATE(YEAR($H58),MONTH($H58)+$G58*7,1),T$3=DATE(YEAR($H58),MONTH($H58)+$G58*8,1),T$3=DATE(YEAR($H58),MONTH($H58)+$G58*9,1),T$3=DATE(YEAR($H58),MONTH($H58)+$G58*10,1)),$F58*тех!AH$10*тех!AH$6,)</f>
        <v>0</v>
      </c>
      <c r="U58" s="64">
        <f>IF(OR(U$3=DATE(YEAR($H58),MONTH($H58)+$G58,1),U$3=DATE(YEAR($H58),MONTH($H58)+$G58*2,1),U$3=DATE(YEAR($H58),MONTH($H58)+$G58*3,1),U$3=DATE(YEAR($H58),MONTH($H58)+$G58*4,1),U$3=DATE(YEAR($H58),MONTH($H58)+$G58*5,1),U$3=DATE(YEAR($H58),MONTH($H58)+$G58*6,1),U$3=DATE(YEAR($H58),MONTH($H58)+$G58*7,1),U$3=DATE(YEAR($H58),MONTH($H58)+$G58*8,1),U$3=DATE(YEAR($H58),MONTH($H58)+$G58*9,1),U$3=DATE(YEAR($H58),MONTH($H58)+$G58*10,1)),$F58*тех!AI$10*тех!AI$6,)</f>
        <v>0</v>
      </c>
      <c r="V58" s="64">
        <f>IF(OR(V$3=DATE(YEAR($H58),MONTH($H58)+$G58,1),V$3=DATE(YEAR($H58),MONTH($H58)+$G58*2,1),V$3=DATE(YEAR($H58),MONTH($H58)+$G58*3,1),V$3=DATE(YEAR($H58),MONTH($H58)+$G58*4,1),V$3=DATE(YEAR($H58),MONTH($H58)+$G58*5,1),V$3=DATE(YEAR($H58),MONTH($H58)+$G58*6,1),V$3=DATE(YEAR($H58),MONTH($H58)+$G58*7,1),V$3=DATE(YEAR($H58),MONTH($H58)+$G58*8,1),V$3=DATE(YEAR($H58),MONTH($H58)+$G58*9,1),V$3=DATE(YEAR($H58),MONTH($H58)+$G58*10,1)),$F58*тех!AJ$10*тех!AJ$6,)</f>
        <v>0</v>
      </c>
      <c r="W58" s="64">
        <f>IF(OR(W$3=DATE(YEAR($H58),MONTH($H58)+$G58,1),W$3=DATE(YEAR($H58),MONTH($H58)+$G58*2,1),W$3=DATE(YEAR($H58),MONTH($H58)+$G58*3,1),W$3=DATE(YEAR($H58),MONTH($H58)+$G58*4,1),W$3=DATE(YEAR($H58),MONTH($H58)+$G58*5,1),W$3=DATE(YEAR($H58),MONTH($H58)+$G58*6,1),W$3=DATE(YEAR($H58),MONTH($H58)+$G58*7,1),W$3=DATE(YEAR($H58),MONTH($H58)+$G58*8,1),W$3=DATE(YEAR($H58),MONTH($H58)+$G58*9,1),W$3=DATE(YEAR($H58),MONTH($H58)+$G58*10,1)),$F58*тех!AK$10*тех!AK$6,)</f>
        <v>0</v>
      </c>
      <c r="X58" s="64">
        <f>IF(OR(X$3=DATE(YEAR($H58),MONTH($H58)+$G58,1),X$3=DATE(YEAR($H58),MONTH($H58)+$G58*2,1),X$3=DATE(YEAR($H58),MONTH($H58)+$G58*3,1),X$3=DATE(YEAR($H58),MONTH($H58)+$G58*4,1),X$3=DATE(YEAR($H58),MONTH($H58)+$G58*5,1),X$3=DATE(YEAR($H58),MONTH($H58)+$G58*6,1),X$3=DATE(YEAR($H58),MONTH($H58)+$G58*7,1),X$3=DATE(YEAR($H58),MONTH($H58)+$G58*8,1),X$3=DATE(YEAR($H58),MONTH($H58)+$G58*9,1),X$3=DATE(YEAR($H58),MONTH($H58)+$G58*10,1)),$F58*тех!AL$10*тех!AL$6,)</f>
        <v>0</v>
      </c>
      <c r="Y58" s="64">
        <f>IF(OR(Y$3=DATE(YEAR($H58),MONTH($H58)+$G58,1),Y$3=DATE(YEAR($H58),MONTH($H58)+$G58*2,1),Y$3=DATE(YEAR($H58),MONTH($H58)+$G58*3,1),Y$3=DATE(YEAR($H58),MONTH($H58)+$G58*4,1),Y$3=DATE(YEAR($H58),MONTH($H58)+$G58*5,1),Y$3=DATE(YEAR($H58),MONTH($H58)+$G58*6,1),Y$3=DATE(YEAR($H58),MONTH($H58)+$G58*7,1),Y$3=DATE(YEAR($H58),MONTH($H58)+$G58*8,1),Y$3=DATE(YEAR($H58),MONTH($H58)+$G58*9,1),Y$3=DATE(YEAR($H58),MONTH($H58)+$G58*10,1)),$F58*тех!AM$10*тех!AM$6,)</f>
        <v>0</v>
      </c>
      <c r="Z58" s="64">
        <f>IF(OR(Z$3=DATE(YEAR($H58),MONTH($H58)+$G58,1),Z$3=DATE(YEAR($H58),MONTH($H58)+$G58*2,1),Z$3=DATE(YEAR($H58),MONTH($H58)+$G58*3,1),Z$3=DATE(YEAR($H58),MONTH($H58)+$G58*4,1),Z$3=DATE(YEAR($H58),MONTH($H58)+$G58*5,1),Z$3=DATE(YEAR($H58),MONTH($H58)+$G58*6,1),Z$3=DATE(YEAR($H58),MONTH($H58)+$G58*7,1),Z$3=DATE(YEAR($H58),MONTH($H58)+$G58*8,1),Z$3=DATE(YEAR($H58),MONTH($H58)+$G58*9,1),Z$3=DATE(YEAR($H58),MONTH($H58)+$G58*10,1)),$F58*тех!AN$10*тех!AN$6,)</f>
        <v>0</v>
      </c>
      <c r="AA58" s="64">
        <f>IF(OR(AA$3=DATE(YEAR($H58),MONTH($H58)+$G58,1),AA$3=DATE(YEAR($H58),MONTH($H58)+$G58*2,1),AA$3=DATE(YEAR($H58),MONTH($H58)+$G58*3,1),AA$3=DATE(YEAR($H58),MONTH($H58)+$G58*4,1),AA$3=DATE(YEAR($H58),MONTH($H58)+$G58*5,1),AA$3=DATE(YEAR($H58),MONTH($H58)+$G58*6,1),AA$3=DATE(YEAR($H58),MONTH($H58)+$G58*7,1),AA$3=DATE(YEAR($H58),MONTH($H58)+$G58*8,1),AA$3=DATE(YEAR($H58),MONTH($H58)+$G58*9,1),AA$3=DATE(YEAR($H58),MONTH($H58)+$G58*10,1)),$F58*тех!AO$10*тех!AO$6,)</f>
        <v>0</v>
      </c>
      <c r="AB58" s="64">
        <f>IF(OR(AB$3=DATE(YEAR($H58),MONTH($H58)+$G58,1),AB$3=DATE(YEAR($H58),MONTH($H58)+$G58*2,1),AB$3=DATE(YEAR($H58),MONTH($H58)+$G58*3,1),AB$3=DATE(YEAR($H58),MONTH($H58)+$G58*4,1),AB$3=DATE(YEAR($H58),MONTH($H58)+$G58*5,1),AB$3=DATE(YEAR($H58),MONTH($H58)+$G58*6,1),AB$3=DATE(YEAR($H58),MONTH($H58)+$G58*7,1),AB$3=DATE(YEAR($H58),MONTH($H58)+$G58*8,1),AB$3=DATE(YEAR($H58),MONTH($H58)+$G58*9,1),AB$3=DATE(YEAR($H58),MONTH($H58)+$G58*10,1)),$F58*тех!AP$10*тех!AP$6,)</f>
        <v>0</v>
      </c>
      <c r="AC58" s="64">
        <f>IF(OR(AC$3=DATE(YEAR($H58),MONTH($H58)+$G58,1),AC$3=DATE(YEAR($H58),MONTH($H58)+$G58*2,1),AC$3=DATE(YEAR($H58),MONTH($H58)+$G58*3,1),AC$3=DATE(YEAR($H58),MONTH($H58)+$G58*4,1),AC$3=DATE(YEAR($H58),MONTH($H58)+$G58*5,1),AC$3=DATE(YEAR($H58),MONTH($H58)+$G58*6,1),AC$3=DATE(YEAR($H58),MONTH($H58)+$G58*7,1),AC$3=DATE(YEAR($H58),MONTH($H58)+$G58*8,1),AC$3=DATE(YEAR($H58),MONTH($H58)+$G58*9,1),AC$3=DATE(YEAR($H58),MONTH($H58)+$G58*10,1)),$F58*тех!AQ$10*тех!AQ$6,)</f>
        <v>0</v>
      </c>
      <c r="AD58" s="64">
        <f>IF(OR(AD$3=DATE(YEAR($H58),MONTH($H58)+$G58,1),AD$3=DATE(YEAR($H58),MONTH($H58)+$G58*2,1),AD$3=DATE(YEAR($H58),MONTH($H58)+$G58*3,1),AD$3=DATE(YEAR($H58),MONTH($H58)+$G58*4,1),AD$3=DATE(YEAR($H58),MONTH($H58)+$G58*5,1),AD$3=DATE(YEAR($H58),MONTH($H58)+$G58*6,1),AD$3=DATE(YEAR($H58),MONTH($H58)+$G58*7,1),AD$3=DATE(YEAR($H58),MONTH($H58)+$G58*8,1),AD$3=DATE(YEAR($H58),MONTH($H58)+$G58*9,1),AD$3=DATE(YEAR($H58),MONTH($H58)+$G58*10,1)),$F58*тех!AR$10*тех!AR$6,)</f>
        <v>0</v>
      </c>
      <c r="AE58" s="64">
        <f>IF(OR(AE$3=DATE(YEAR($H58),MONTH($H58)+$G58,1),AE$3=DATE(YEAR($H58),MONTH($H58)+$G58*2,1),AE$3=DATE(YEAR($H58),MONTH($H58)+$G58*3,1),AE$3=DATE(YEAR($H58),MONTH($H58)+$G58*4,1),AE$3=DATE(YEAR($H58),MONTH($H58)+$G58*5,1),AE$3=DATE(YEAR($H58),MONTH($H58)+$G58*6,1),AE$3=DATE(YEAR($H58),MONTH($H58)+$G58*7,1),AE$3=DATE(YEAR($H58),MONTH($H58)+$G58*8,1),AE$3=DATE(YEAR($H58),MONTH($H58)+$G58*9,1),AE$3=DATE(YEAR($H58),MONTH($H58)+$G58*10,1)),$F58*тех!AS$10*тех!AS$6,)</f>
        <v>0</v>
      </c>
      <c r="AF58" s="64">
        <f>IF(OR(AF$3=DATE(YEAR($H58),MONTH($H58)+$G58,1),AF$3=DATE(YEAR($H58),MONTH($H58)+$G58*2,1),AF$3=DATE(YEAR($H58),MONTH($H58)+$G58*3,1),AF$3=DATE(YEAR($H58),MONTH($H58)+$G58*4,1),AF$3=DATE(YEAR($H58),MONTH($H58)+$G58*5,1),AF$3=DATE(YEAR($H58),MONTH($H58)+$G58*6,1),AF$3=DATE(YEAR($H58),MONTH($H58)+$G58*7,1),AF$3=DATE(YEAR($H58),MONTH($H58)+$G58*8,1),AF$3=DATE(YEAR($H58),MONTH($H58)+$G58*9,1),AF$3=DATE(YEAR($H58),MONTH($H58)+$G58*10,1)),$F58*тех!AT$10*тех!AT$6,)</f>
        <v>0</v>
      </c>
      <c r="AG58" s="64">
        <f>IF(OR(AG$3=DATE(YEAR($H58),MONTH($H58)+$G58,1),AG$3=DATE(YEAR($H58),MONTH($H58)+$G58*2,1),AG$3=DATE(YEAR($H58),MONTH($H58)+$G58*3,1),AG$3=DATE(YEAR($H58),MONTH($H58)+$G58*4,1),AG$3=DATE(YEAR($H58),MONTH($H58)+$G58*5,1),AG$3=DATE(YEAR($H58),MONTH($H58)+$G58*6,1),AG$3=DATE(YEAR($H58),MONTH($H58)+$G58*7,1),AG$3=DATE(YEAR($H58),MONTH($H58)+$G58*8,1),AG$3=DATE(YEAR($H58),MONTH($H58)+$G58*9,1),AG$3=DATE(YEAR($H58),MONTH($H58)+$G58*10,1)),$F58*тех!AU$10*тех!AU$6,)</f>
        <v>0</v>
      </c>
      <c r="AH58" s="64">
        <f>IF(OR(AH$3=DATE(YEAR($H58),MONTH($H58)+$G58,1),AH$3=DATE(YEAR($H58),MONTH($H58)+$G58*2,1),AH$3=DATE(YEAR($H58),MONTH($H58)+$G58*3,1),AH$3=DATE(YEAR($H58),MONTH($H58)+$G58*4,1),AH$3=DATE(YEAR($H58),MONTH($H58)+$G58*5,1),AH$3=DATE(YEAR($H58),MONTH($H58)+$G58*6,1),AH$3=DATE(YEAR($H58),MONTH($H58)+$G58*7,1),AH$3=DATE(YEAR($H58),MONTH($H58)+$G58*8,1),AH$3=DATE(YEAR($H58),MONTH($H58)+$G58*9,1),AH$3=DATE(YEAR($H58),MONTH($H58)+$G58*10,1)),$F58*тех!AV$10*тех!AV$6,)</f>
        <v>0</v>
      </c>
      <c r="AI58" s="64">
        <f>IF(OR(AI$3=DATE(YEAR($H58),MONTH($H58)+$G58,1),AI$3=DATE(YEAR($H58),MONTH($H58)+$G58*2,1),AI$3=DATE(YEAR($H58),MONTH($H58)+$G58*3,1),AI$3=DATE(YEAR($H58),MONTH($H58)+$G58*4,1),AI$3=DATE(YEAR($H58),MONTH($H58)+$G58*5,1),AI$3=DATE(YEAR($H58),MONTH($H58)+$G58*6,1),AI$3=DATE(YEAR($H58),MONTH($H58)+$G58*7,1),AI$3=DATE(YEAR($H58),MONTH($H58)+$G58*8,1),AI$3=DATE(YEAR($H58),MONTH($H58)+$G58*9,1),AI$3=DATE(YEAR($H58),MONTH($H58)+$G58*10,1)),$F58*тех!AW$10*тех!AW$6,)</f>
        <v>0</v>
      </c>
      <c r="AJ58" s="64">
        <f>IF(OR(AJ$3=DATE(YEAR($H58),MONTH($H58)+$G58,1),AJ$3=DATE(YEAR($H58),MONTH($H58)+$G58*2,1),AJ$3=DATE(YEAR($H58),MONTH($H58)+$G58*3,1),AJ$3=DATE(YEAR($H58),MONTH($H58)+$G58*4,1),AJ$3=DATE(YEAR($H58),MONTH($H58)+$G58*5,1),AJ$3=DATE(YEAR($H58),MONTH($H58)+$G58*6,1),AJ$3=DATE(YEAR($H58),MONTH($H58)+$G58*7,1),AJ$3=DATE(YEAR($H58),MONTH($H58)+$G58*8,1),AJ$3=DATE(YEAR($H58),MONTH($H58)+$G58*9,1),AJ$3=DATE(YEAR($H58),MONTH($H58)+$G58*10,1)),$F58*тех!AX$10*тех!AX$6,)</f>
        <v>0</v>
      </c>
      <c r="AK58" s="64">
        <f>IF(OR(AK$3=DATE(YEAR($H58),MONTH($H58)+$G58,1),AK$3=DATE(YEAR($H58),MONTH($H58)+$G58*2,1),AK$3=DATE(YEAR($H58),MONTH($H58)+$G58*3,1),AK$3=DATE(YEAR($H58),MONTH($H58)+$G58*4,1),AK$3=DATE(YEAR($H58),MONTH($H58)+$G58*5,1),AK$3=DATE(YEAR($H58),MONTH($H58)+$G58*6,1),AK$3=DATE(YEAR($H58),MONTH($H58)+$G58*7,1),AK$3=DATE(YEAR($H58),MONTH($H58)+$G58*8,1),AK$3=DATE(YEAR($H58),MONTH($H58)+$G58*9,1),AK$3=DATE(YEAR($H58),MONTH($H58)+$G58*10,1)),$F58*тех!AY$10*тех!AY$6,)</f>
        <v>0</v>
      </c>
      <c r="AL58" s="64">
        <f>IF(OR(AL$3=DATE(YEAR($H58),MONTH($H58)+$G58,1),AL$3=DATE(YEAR($H58),MONTH($H58)+$G58*2,1),AL$3=DATE(YEAR($H58),MONTH($H58)+$G58*3,1),AL$3=DATE(YEAR($H58),MONTH($H58)+$G58*4,1),AL$3=DATE(YEAR($H58),MONTH($H58)+$G58*5,1),AL$3=DATE(YEAR($H58),MONTH($H58)+$G58*6,1),AL$3=DATE(YEAR($H58),MONTH($H58)+$G58*7,1),AL$3=DATE(YEAR($H58),MONTH($H58)+$G58*8,1),AL$3=DATE(YEAR($H58),MONTH($H58)+$G58*9,1),AL$3=DATE(YEAR($H58),MONTH($H58)+$G58*10,1)),$F58*тех!AZ$10*тех!AZ$6,)</f>
        <v>0</v>
      </c>
      <c r="AM58" s="64">
        <f>IF(OR(AM$3=DATE(YEAR($H58),MONTH($H58)+$G58,1),AM$3=DATE(YEAR($H58),MONTH($H58)+$G58*2,1),AM$3=DATE(YEAR($H58),MONTH($H58)+$G58*3,1),AM$3=DATE(YEAR($H58),MONTH($H58)+$G58*4,1),AM$3=DATE(YEAR($H58),MONTH($H58)+$G58*5,1),AM$3=DATE(YEAR($H58),MONTH($H58)+$G58*6,1),AM$3=DATE(YEAR($H58),MONTH($H58)+$G58*7,1),AM$3=DATE(YEAR($H58),MONTH($H58)+$G58*8,1),AM$3=DATE(YEAR($H58),MONTH($H58)+$G58*9,1),AM$3=DATE(YEAR($H58),MONTH($H58)+$G58*10,1)),$F58*тех!BA$10*тех!BA$6,)</f>
        <v>0</v>
      </c>
      <c r="AN58" s="64">
        <f>IF(OR(AN$3=DATE(YEAR($H58),MONTH($H58)+$G58,1),AN$3=DATE(YEAR($H58),MONTH($H58)+$G58*2,1),AN$3=DATE(YEAR($H58),MONTH($H58)+$G58*3,1),AN$3=DATE(YEAR($H58),MONTH($H58)+$G58*4,1),AN$3=DATE(YEAR($H58),MONTH($H58)+$G58*5,1),AN$3=DATE(YEAR($H58),MONTH($H58)+$G58*6,1),AN$3=DATE(YEAR($H58),MONTH($H58)+$G58*7,1),AN$3=DATE(YEAR($H58),MONTH($H58)+$G58*8,1),AN$3=DATE(YEAR($H58),MONTH($H58)+$G58*9,1),AN$3=DATE(YEAR($H58),MONTH($H58)+$G58*10,1)),$F58*тех!BB$10*тех!BB$6,)</f>
        <v>0</v>
      </c>
      <c r="AO58" s="64">
        <f>IF(OR(AO$3=DATE(YEAR($H58),MONTH($H58)+$G58,1),AO$3=DATE(YEAR($H58),MONTH($H58)+$G58*2,1),AO$3=DATE(YEAR($H58),MONTH($H58)+$G58*3,1),AO$3=DATE(YEAR($H58),MONTH($H58)+$G58*4,1),AO$3=DATE(YEAR($H58),MONTH($H58)+$G58*5,1),AO$3=DATE(YEAR($H58),MONTH($H58)+$G58*6,1),AO$3=DATE(YEAR($H58),MONTH($H58)+$G58*7,1),AO$3=DATE(YEAR($H58),MONTH($H58)+$G58*8,1),AO$3=DATE(YEAR($H58),MONTH($H58)+$G58*9,1),AO$3=DATE(YEAR($H58),MONTH($H58)+$G58*10,1)),$F58*тех!BC$10*тех!BC$6,)</f>
        <v>0</v>
      </c>
      <c r="AP58" s="64">
        <f>IF(OR(AP$3=DATE(YEAR($H58),MONTH($H58)+$G58,1),AP$3=DATE(YEAR($H58),MONTH($H58)+$G58*2,1),AP$3=DATE(YEAR($H58),MONTH($H58)+$G58*3,1),AP$3=DATE(YEAR($H58),MONTH($H58)+$G58*4,1),AP$3=DATE(YEAR($H58),MONTH($H58)+$G58*5,1),AP$3=DATE(YEAR($H58),MONTH($H58)+$G58*6,1),AP$3=DATE(YEAR($H58),MONTH($H58)+$G58*7,1),AP$3=DATE(YEAR($H58),MONTH($H58)+$G58*8,1),AP$3=DATE(YEAR($H58),MONTH($H58)+$G58*9,1),AP$3=DATE(YEAR($H58),MONTH($H58)+$G58*10,1)),$F58*тех!BD$10*тех!BD$6,)</f>
        <v>0</v>
      </c>
      <c r="AQ58" s="64">
        <f>IF(OR(AQ$3=DATE(YEAR($H58),MONTH($H58)+$G58,1),AQ$3=DATE(YEAR($H58),MONTH($H58)+$G58*2,1),AQ$3=DATE(YEAR($H58),MONTH($H58)+$G58*3,1),AQ$3=DATE(YEAR($H58),MONTH($H58)+$G58*4,1),AQ$3=DATE(YEAR($H58),MONTH($H58)+$G58*5,1),AQ$3=DATE(YEAR($H58),MONTH($H58)+$G58*6,1),AQ$3=DATE(YEAR($H58),MONTH($H58)+$G58*7,1),AQ$3=DATE(YEAR($H58),MONTH($H58)+$G58*8,1),AQ$3=DATE(YEAR($H58),MONTH($H58)+$G58*9,1),AQ$3=DATE(YEAR($H58),MONTH($H58)+$G58*10,1)),$F58*тех!BE$10*тех!BE$6,)</f>
        <v>0</v>
      </c>
      <c r="AR58" s="64">
        <f>IF(OR(AR$3=DATE(YEAR($H58),MONTH($H58)+$G58,1),AR$3=DATE(YEAR($H58),MONTH($H58)+$G58*2,1),AR$3=DATE(YEAR($H58),MONTH($H58)+$G58*3,1),AR$3=DATE(YEAR($H58),MONTH($H58)+$G58*4,1),AR$3=DATE(YEAR($H58),MONTH($H58)+$G58*5,1),AR$3=DATE(YEAR($H58),MONTH($H58)+$G58*6,1),AR$3=DATE(YEAR($H58),MONTH($H58)+$G58*7,1),AR$3=DATE(YEAR($H58),MONTH($H58)+$G58*8,1),AR$3=DATE(YEAR($H58),MONTH($H58)+$G58*9,1),AR$3=DATE(YEAR($H58),MONTH($H58)+$G58*10,1)),$F58*тех!BF$10*тех!BF$6,)</f>
        <v>0</v>
      </c>
      <c r="AS58" s="64">
        <f>IF(OR(AS$3=DATE(YEAR($H58),MONTH($H58)+$G58,1),AS$3=DATE(YEAR($H58),MONTH($H58)+$G58*2,1),AS$3=DATE(YEAR($H58),MONTH($H58)+$G58*3,1),AS$3=DATE(YEAR($H58),MONTH($H58)+$G58*4,1),AS$3=DATE(YEAR($H58),MONTH($H58)+$G58*5,1),AS$3=DATE(YEAR($H58),MONTH($H58)+$G58*6,1),AS$3=DATE(YEAR($H58),MONTH($H58)+$G58*7,1),AS$3=DATE(YEAR($H58),MONTH($H58)+$G58*8,1),AS$3=DATE(YEAR($H58),MONTH($H58)+$G58*9,1),AS$3=DATE(YEAR($H58),MONTH($H58)+$G58*10,1)),$F58*тех!BG$10*тех!BG$6,)</f>
        <v>0</v>
      </c>
      <c r="AT58" s="64">
        <f>IF(OR(AT$3=DATE(YEAR($H58),MONTH($H58)+$G58,1),AT$3=DATE(YEAR($H58),MONTH($H58)+$G58*2,1),AT$3=DATE(YEAR($H58),MONTH($H58)+$G58*3,1),AT$3=DATE(YEAR($H58),MONTH($H58)+$G58*4,1),AT$3=DATE(YEAR($H58),MONTH($H58)+$G58*5,1),AT$3=DATE(YEAR($H58),MONTH($H58)+$G58*6,1),AT$3=DATE(YEAR($H58),MONTH($H58)+$G58*7,1),AT$3=DATE(YEAR($H58),MONTH($H58)+$G58*8,1),AT$3=DATE(YEAR($H58),MONTH($H58)+$G58*9,1),AT$3=DATE(YEAR($H58),MONTH($H58)+$G58*10,1)),$F58*тех!BH$10*тех!BH$6,)</f>
        <v>0</v>
      </c>
      <c r="AU58" s="64">
        <f>IF(OR(AU$3=DATE(YEAR($H58),MONTH($H58)+$G58,1),AU$3=DATE(YEAR($H58),MONTH($H58)+$G58*2,1),AU$3=DATE(YEAR($H58),MONTH($H58)+$G58*3,1),AU$3=DATE(YEAR($H58),MONTH($H58)+$G58*4,1),AU$3=DATE(YEAR($H58),MONTH($H58)+$G58*5,1),AU$3=DATE(YEAR($H58),MONTH($H58)+$G58*6,1),AU$3=DATE(YEAR($H58),MONTH($H58)+$G58*7,1),AU$3=DATE(YEAR($H58),MONTH($H58)+$G58*8,1),AU$3=DATE(YEAR($H58),MONTH($H58)+$G58*9,1),AU$3=DATE(YEAR($H58),MONTH($H58)+$G58*10,1)),$F58*тех!BI$10*тех!BI$6,)</f>
        <v>0</v>
      </c>
      <c r="AV58" s="64">
        <f>IF(OR(AV$3=DATE(YEAR($H58),MONTH($H58)+$G58,1),AV$3=DATE(YEAR($H58),MONTH($H58)+$G58*2,1),AV$3=DATE(YEAR($H58),MONTH($H58)+$G58*3,1),AV$3=DATE(YEAR($H58),MONTH($H58)+$G58*4,1),AV$3=DATE(YEAR($H58),MONTH($H58)+$G58*5,1),AV$3=DATE(YEAR($H58),MONTH($H58)+$G58*6,1),AV$3=DATE(YEAR($H58),MONTH($H58)+$G58*7,1),AV$3=DATE(YEAR($H58),MONTH($H58)+$G58*8,1),AV$3=DATE(YEAR($H58),MONTH($H58)+$G58*9,1),AV$3=DATE(YEAR($H58),MONTH($H58)+$G58*10,1)),$F58*тех!BJ$10*тех!BJ$6,)</f>
        <v>0</v>
      </c>
      <c r="AW58" s="64">
        <f>IF(OR(AW$3=DATE(YEAR($H58),MONTH($H58)+$G58,1),AW$3=DATE(YEAR($H58),MONTH($H58)+$G58*2,1),AW$3=DATE(YEAR($H58),MONTH($H58)+$G58*3,1),AW$3=DATE(YEAR($H58),MONTH($H58)+$G58*4,1),AW$3=DATE(YEAR($H58),MONTH($H58)+$G58*5,1),AW$3=DATE(YEAR($H58),MONTH($H58)+$G58*6,1),AW$3=DATE(YEAR($H58),MONTH($H58)+$G58*7,1),AW$3=DATE(YEAR($H58),MONTH($H58)+$G58*8,1),AW$3=DATE(YEAR($H58),MONTH($H58)+$G58*9,1),AW$3=DATE(YEAR($H58),MONTH($H58)+$G58*10,1)),$F58*тех!BK$10*тех!BK$6,)</f>
        <v>0</v>
      </c>
      <c r="AX58" s="64">
        <f>IF(OR(AX$3=DATE(YEAR($H58),MONTH($H58)+$G58,1),AX$3=DATE(YEAR($H58),MONTH($H58)+$G58*2,1),AX$3=DATE(YEAR($H58),MONTH($H58)+$G58*3,1),AX$3=DATE(YEAR($H58),MONTH($H58)+$G58*4,1),AX$3=DATE(YEAR($H58),MONTH($H58)+$G58*5,1),AX$3=DATE(YEAR($H58),MONTH($H58)+$G58*6,1),AX$3=DATE(YEAR($H58),MONTH($H58)+$G58*7,1),AX$3=DATE(YEAR($H58),MONTH($H58)+$G58*8,1),AX$3=DATE(YEAR($H58),MONTH($H58)+$G58*9,1),AX$3=DATE(YEAR($H58),MONTH($H58)+$G58*10,1)),$F58*тех!BL$10*тех!BL$6,)</f>
        <v>0</v>
      </c>
      <c r="AY58" s="64">
        <f>IF(OR(AY$3=DATE(YEAR($H58),MONTH($H58)+$G58,1),AY$3=DATE(YEAR($H58),MONTH($H58)+$G58*2,1),AY$3=DATE(YEAR($H58),MONTH($H58)+$G58*3,1),AY$3=DATE(YEAR($H58),MONTH($H58)+$G58*4,1),AY$3=DATE(YEAR($H58),MONTH($H58)+$G58*5,1),AY$3=DATE(YEAR($H58),MONTH($H58)+$G58*6,1),AY$3=DATE(YEAR($H58),MONTH($H58)+$G58*7,1),AY$3=DATE(YEAR($H58),MONTH($H58)+$G58*8,1),AY$3=DATE(YEAR($H58),MONTH($H58)+$G58*9,1),AY$3=DATE(YEAR($H58),MONTH($H58)+$G58*10,1)),$F58*тех!BM$10*тех!BM$6,)</f>
        <v>0</v>
      </c>
      <c r="AZ58" s="64">
        <f>IF(OR(AZ$3=DATE(YEAR($H58),MONTH($H58)+$G58,1),AZ$3=DATE(YEAR($H58),MONTH($H58)+$G58*2,1),AZ$3=DATE(YEAR($H58),MONTH($H58)+$G58*3,1),AZ$3=DATE(YEAR($H58),MONTH($H58)+$G58*4,1),AZ$3=DATE(YEAR($H58),MONTH($H58)+$G58*5,1),AZ$3=DATE(YEAR($H58),MONTH($H58)+$G58*6,1),AZ$3=DATE(YEAR($H58),MONTH($H58)+$G58*7,1),AZ$3=DATE(YEAR($H58),MONTH($H58)+$G58*8,1),AZ$3=DATE(YEAR($H58),MONTH($H58)+$G58*9,1),AZ$3=DATE(YEAR($H58),MONTH($H58)+$G58*10,1)),$F58*тех!BN$10*тех!BN$6,)</f>
        <v>0</v>
      </c>
      <c r="BA58" s="64">
        <f>IF(OR(BA$3=DATE(YEAR($H58),MONTH($H58)+$G58,1),BA$3=DATE(YEAR($H58),MONTH($H58)+$G58*2,1),BA$3=DATE(YEAR($H58),MONTH($H58)+$G58*3,1),BA$3=DATE(YEAR($H58),MONTH($H58)+$G58*4,1),BA$3=DATE(YEAR($H58),MONTH($H58)+$G58*5,1),BA$3=DATE(YEAR($H58),MONTH($H58)+$G58*6,1),BA$3=DATE(YEAR($H58),MONTH($H58)+$G58*7,1),BA$3=DATE(YEAR($H58),MONTH($H58)+$G58*8,1),BA$3=DATE(YEAR($H58),MONTH($H58)+$G58*9,1),BA$3=DATE(YEAR($H58),MONTH($H58)+$G58*10,1)),$F58*тех!BO$10*тех!BO$6,)</f>
        <v>0</v>
      </c>
      <c r="BB58" s="64">
        <f>IF(OR(BB$3=DATE(YEAR($H58),MONTH($H58)+$G58,1),BB$3=DATE(YEAR($H58),MONTH($H58)+$G58*2,1),BB$3=DATE(YEAR($H58),MONTH($H58)+$G58*3,1),BB$3=DATE(YEAR($H58),MONTH($H58)+$G58*4,1),BB$3=DATE(YEAR($H58),MONTH($H58)+$G58*5,1),BB$3=DATE(YEAR($H58),MONTH($H58)+$G58*6,1),BB$3=DATE(YEAR($H58),MONTH($H58)+$G58*7,1),BB$3=DATE(YEAR($H58),MONTH($H58)+$G58*8,1),BB$3=DATE(YEAR($H58),MONTH($H58)+$G58*9,1),BB$3=DATE(YEAR($H58),MONTH($H58)+$G58*10,1)),$F58*тех!BP$10*тех!BP$6,)</f>
        <v>0</v>
      </c>
      <c r="BC58" s="64">
        <f>IF(OR(BC$3=DATE(YEAR($H58),MONTH($H58)+$G58,1),BC$3=DATE(YEAR($H58),MONTH($H58)+$G58*2,1),BC$3=DATE(YEAR($H58),MONTH($H58)+$G58*3,1),BC$3=DATE(YEAR($H58),MONTH($H58)+$G58*4,1),BC$3=DATE(YEAR($H58),MONTH($H58)+$G58*5,1),BC$3=DATE(YEAR($H58),MONTH($H58)+$G58*6,1),BC$3=DATE(YEAR($H58),MONTH($H58)+$G58*7,1),BC$3=DATE(YEAR($H58),MONTH($H58)+$G58*8,1),BC$3=DATE(YEAR($H58),MONTH($H58)+$G58*9,1),BC$3=DATE(YEAR($H58),MONTH($H58)+$G58*10,1)),$F58*тех!BQ$10*тех!BQ$6,)</f>
        <v>0</v>
      </c>
      <c r="BD58" s="64">
        <f>IF(OR(BD$3=DATE(YEAR($H58),MONTH($H58)+$G58,1),BD$3=DATE(YEAR($H58),MONTH($H58)+$G58*2,1),BD$3=DATE(YEAR($H58),MONTH($H58)+$G58*3,1),BD$3=DATE(YEAR($H58),MONTH($H58)+$G58*4,1),BD$3=DATE(YEAR($H58),MONTH($H58)+$G58*5,1),BD$3=DATE(YEAR($H58),MONTH($H58)+$G58*6,1),BD$3=DATE(YEAR($H58),MONTH($H58)+$G58*7,1),BD$3=DATE(YEAR($H58),MONTH($H58)+$G58*8,1),BD$3=DATE(YEAR($H58),MONTH($H58)+$G58*9,1),BD$3=DATE(YEAR($H58),MONTH($H58)+$G58*10,1)),$F58*тех!BR$10*тех!BR$6,)</f>
        <v>0</v>
      </c>
      <c r="BE58" s="64">
        <f>IF(OR(BE$3=DATE(YEAR($H58),MONTH($H58)+$G58,1),BE$3=DATE(YEAR($H58),MONTH($H58)+$G58*2,1),BE$3=DATE(YEAR($H58),MONTH($H58)+$G58*3,1),BE$3=DATE(YEAR($H58),MONTH($H58)+$G58*4,1),BE$3=DATE(YEAR($H58),MONTH($H58)+$G58*5,1),BE$3=DATE(YEAR($H58),MONTH($H58)+$G58*6,1),BE$3=DATE(YEAR($H58),MONTH($H58)+$G58*7,1),BE$3=DATE(YEAR($H58),MONTH($H58)+$G58*8,1),BE$3=DATE(YEAR($H58),MONTH($H58)+$G58*9,1),BE$3=DATE(YEAR($H58),MONTH($H58)+$G58*10,1)),$F58*тех!BS$10*тех!BS$6,)</f>
        <v>0</v>
      </c>
      <c r="BF58" s="64">
        <f>IF(OR(BF$3=DATE(YEAR($H58),MONTH($H58)+$G58,1),BF$3=DATE(YEAR($H58),MONTH($H58)+$G58*2,1),BF$3=DATE(YEAR($H58),MONTH($H58)+$G58*3,1),BF$3=DATE(YEAR($H58),MONTH($H58)+$G58*4,1),BF$3=DATE(YEAR($H58),MONTH($H58)+$G58*5,1),BF$3=DATE(YEAR($H58),MONTH($H58)+$G58*6,1),BF$3=DATE(YEAR($H58),MONTH($H58)+$G58*7,1),BF$3=DATE(YEAR($H58),MONTH($H58)+$G58*8,1),BF$3=DATE(YEAR($H58),MONTH($H58)+$G58*9,1),BF$3=DATE(YEAR($H58),MONTH($H58)+$G58*10,1)),$F58*тех!BT$10*тех!BT$6,)</f>
        <v>0</v>
      </c>
      <c r="BG58" s="64">
        <f>IF(OR(BG$3=DATE(YEAR($H58),MONTH($H58)+$G58,1),BG$3=DATE(YEAR($H58),MONTH($H58)+$G58*2,1),BG$3=DATE(YEAR($H58),MONTH($H58)+$G58*3,1),BG$3=DATE(YEAR($H58),MONTH($H58)+$G58*4,1),BG$3=DATE(YEAR($H58),MONTH($H58)+$G58*5,1),BG$3=DATE(YEAR($H58),MONTH($H58)+$G58*6,1),BG$3=DATE(YEAR($H58),MONTH($H58)+$G58*7,1),BG$3=DATE(YEAR($H58),MONTH($H58)+$G58*8,1),BG$3=DATE(YEAR($H58),MONTH($H58)+$G58*9,1),BG$3=DATE(YEAR($H58),MONTH($H58)+$G58*10,1)),$F58*тех!BU$10*тех!BU$6,)</f>
        <v>0</v>
      </c>
      <c r="BH58" s="64">
        <f>IF(OR(BH$3=DATE(YEAR($H58),MONTH($H58)+$G58,1),BH$3=DATE(YEAR($H58),MONTH($H58)+$G58*2,1),BH$3=DATE(YEAR($H58),MONTH($H58)+$G58*3,1),BH$3=DATE(YEAR($H58),MONTH($H58)+$G58*4,1),BH$3=DATE(YEAR($H58),MONTH($H58)+$G58*5,1),BH$3=DATE(YEAR($H58),MONTH($H58)+$G58*6,1),BH$3=DATE(YEAR($H58),MONTH($H58)+$G58*7,1),BH$3=DATE(YEAR($H58),MONTH($H58)+$G58*8,1),BH$3=DATE(YEAR($H58),MONTH($H58)+$G58*9,1),BH$3=DATE(YEAR($H58),MONTH($H58)+$G58*10,1)),$F58*тех!BV$10*тех!BV$6,)</f>
        <v>0</v>
      </c>
      <c r="BI58" s="64">
        <f>IF(OR(BI$3=DATE(YEAR($H58),MONTH($H58)+$G58,1),BI$3=DATE(YEAR($H58),MONTH($H58)+$G58*2,1),BI$3=DATE(YEAR($H58),MONTH($H58)+$G58*3,1),BI$3=DATE(YEAR($H58),MONTH($H58)+$G58*4,1),BI$3=DATE(YEAR($H58),MONTH($H58)+$G58*5,1),BI$3=DATE(YEAR($H58),MONTH($H58)+$G58*6,1),BI$3=DATE(YEAR($H58),MONTH($H58)+$G58*7,1),BI$3=DATE(YEAR($H58),MONTH($H58)+$G58*8,1),BI$3=DATE(YEAR($H58),MONTH($H58)+$G58*9,1),BI$3=DATE(YEAR($H58),MONTH($H58)+$G58*10,1)),$F58*тех!BW$10*тех!BW$6,)</f>
        <v>0</v>
      </c>
      <c r="BJ58" s="64">
        <f>IF(OR(BJ$3=DATE(YEAR($H58),MONTH($H58)+$G58,1),BJ$3=DATE(YEAR($H58),MONTH($H58)+$G58*2,1),BJ$3=DATE(YEAR($H58),MONTH($H58)+$G58*3,1),BJ$3=DATE(YEAR($H58),MONTH($H58)+$G58*4,1),BJ$3=DATE(YEAR($H58),MONTH($H58)+$G58*5,1),BJ$3=DATE(YEAR($H58),MONTH($H58)+$G58*6,1),BJ$3=DATE(YEAR($H58),MONTH($H58)+$G58*7,1),BJ$3=DATE(YEAR($H58),MONTH($H58)+$G58*8,1),BJ$3=DATE(YEAR($H58),MONTH($H58)+$G58*9,1),BJ$3=DATE(YEAR($H58),MONTH($H58)+$G58*10,1)),$F58*тех!BX$10*тех!BX$6,)</f>
        <v>0</v>
      </c>
      <c r="BK58" s="64">
        <f>IF(OR(BK$3=DATE(YEAR($H58),MONTH($H58)+$G58,1),BK$3=DATE(YEAR($H58),MONTH($H58)+$G58*2,1),BK$3=DATE(YEAR($H58),MONTH($H58)+$G58*3,1),BK$3=DATE(YEAR($H58),MONTH($H58)+$G58*4,1),BK$3=DATE(YEAR($H58),MONTH($H58)+$G58*5,1),BK$3=DATE(YEAR($H58),MONTH($H58)+$G58*6,1),BK$3=DATE(YEAR($H58),MONTH($H58)+$G58*7,1),BK$3=DATE(YEAR($H58),MONTH($H58)+$G58*8,1),BK$3=DATE(YEAR($H58),MONTH($H58)+$G58*9,1),BK$3=DATE(YEAR($H58),MONTH($H58)+$G58*10,1)),$F58*тех!BY$10*тех!BY$6,)</f>
        <v>0</v>
      </c>
      <c r="BL58" s="64">
        <f>IF(OR(BL$3=DATE(YEAR($H58),MONTH($H58)+$G58,1),BL$3=DATE(YEAR($H58),MONTH($H58)+$G58*2,1),BL$3=DATE(YEAR($H58),MONTH($H58)+$G58*3,1),BL$3=DATE(YEAR($H58),MONTH($H58)+$G58*4,1),BL$3=DATE(YEAR($H58),MONTH($H58)+$G58*5,1),BL$3=DATE(YEAR($H58),MONTH($H58)+$G58*6,1),BL$3=DATE(YEAR($H58),MONTH($H58)+$G58*7,1),BL$3=DATE(YEAR($H58),MONTH($H58)+$G58*8,1),BL$3=DATE(YEAR($H58),MONTH($H58)+$G58*9,1),BL$3=DATE(YEAR($H58),MONTH($H58)+$G58*10,1)),$F58*тех!BZ$10*тех!BZ$6,)</f>
        <v>0</v>
      </c>
      <c r="BM58" s="64">
        <f>IF(OR(BM$3=DATE(YEAR($H58),MONTH($H58)+$G58,1),BM$3=DATE(YEAR($H58),MONTH($H58)+$G58*2,1),BM$3=DATE(YEAR($H58),MONTH($H58)+$G58*3,1),BM$3=DATE(YEAR($H58),MONTH($H58)+$G58*4,1),BM$3=DATE(YEAR($H58),MONTH($H58)+$G58*5,1),BM$3=DATE(YEAR($H58),MONTH($H58)+$G58*6,1),BM$3=DATE(YEAR($H58),MONTH($H58)+$G58*7,1),BM$3=DATE(YEAR($H58),MONTH($H58)+$G58*8,1),BM$3=DATE(YEAR($H58),MONTH($H58)+$G58*9,1),BM$3=DATE(YEAR($H58),MONTH($H58)+$G58*10,1)),$F58*тех!CA$10*тех!CA$6,)</f>
        <v>0</v>
      </c>
      <c r="BN58" s="64">
        <f>IF(OR(BN$3=DATE(YEAR($H58),MONTH($H58)+$G58,1),BN$3=DATE(YEAR($H58),MONTH($H58)+$G58*2,1),BN$3=DATE(YEAR($H58),MONTH($H58)+$G58*3,1),BN$3=DATE(YEAR($H58),MONTH($H58)+$G58*4,1),BN$3=DATE(YEAR($H58),MONTH($H58)+$G58*5,1),BN$3=DATE(YEAR($H58),MONTH($H58)+$G58*6,1),BN$3=DATE(YEAR($H58),MONTH($H58)+$G58*7,1),BN$3=DATE(YEAR($H58),MONTH($H58)+$G58*8,1),BN$3=DATE(YEAR($H58),MONTH($H58)+$G58*9,1),BN$3=DATE(YEAR($H58),MONTH($H58)+$G58*10,1)),$F58*тех!CB$10*тех!CB$6,)</f>
        <v>0</v>
      </c>
      <c r="BO58" s="64">
        <f>IF(OR(BO$3=DATE(YEAR($H58),MONTH($H58)+$G58,1),BO$3=DATE(YEAR($H58),MONTH($H58)+$G58*2,1),BO$3=DATE(YEAR($H58),MONTH($H58)+$G58*3,1),BO$3=DATE(YEAR($H58),MONTH($H58)+$G58*4,1),BO$3=DATE(YEAR($H58),MONTH($H58)+$G58*5,1),BO$3=DATE(YEAR($H58),MONTH($H58)+$G58*6,1),BO$3=DATE(YEAR($H58),MONTH($H58)+$G58*7,1),BO$3=DATE(YEAR($H58),MONTH($H58)+$G58*8,1),BO$3=DATE(YEAR($H58),MONTH($H58)+$G58*9,1),BO$3=DATE(YEAR($H58),MONTH($H58)+$G58*10,1)),$F58*тех!CC$10*тех!CC$6,)</f>
        <v>0</v>
      </c>
      <c r="BP58" s="64">
        <f>IF(OR(BP$3=DATE(YEAR($H58),MONTH($H58)+$G58,1),BP$3=DATE(YEAR($H58),MONTH($H58)+$G58*2,1),BP$3=DATE(YEAR($H58),MONTH($H58)+$G58*3,1),BP$3=DATE(YEAR($H58),MONTH($H58)+$G58*4,1),BP$3=DATE(YEAR($H58),MONTH($H58)+$G58*5,1),BP$3=DATE(YEAR($H58),MONTH($H58)+$G58*6,1),BP$3=DATE(YEAR($H58),MONTH($H58)+$G58*7,1),BP$3=DATE(YEAR($H58),MONTH($H58)+$G58*8,1),BP$3=DATE(YEAR($H58),MONTH($H58)+$G58*9,1),BP$3=DATE(YEAR($H58),MONTH($H58)+$G58*10,1)),$F58*тех!CD$10*тех!CD$6,)</f>
        <v>0</v>
      </c>
      <c r="BQ58" s="64">
        <f>IF(OR(BQ$3=DATE(YEAR($H58),MONTH($H58)+$G58,1),BQ$3=DATE(YEAR($H58),MONTH($H58)+$G58*2,1),BQ$3=DATE(YEAR($H58),MONTH($H58)+$G58*3,1),BQ$3=DATE(YEAR($H58),MONTH($H58)+$G58*4,1),BQ$3=DATE(YEAR($H58),MONTH($H58)+$G58*5,1),BQ$3=DATE(YEAR($H58),MONTH($H58)+$G58*6,1),BQ$3=DATE(YEAR($H58),MONTH($H58)+$G58*7,1),BQ$3=DATE(YEAR($H58),MONTH($H58)+$G58*8,1),BQ$3=DATE(YEAR($H58),MONTH($H58)+$G58*9,1),BQ$3=DATE(YEAR($H58),MONTH($H58)+$G58*10,1)),$F58*тех!CE$10*тех!CE$6,)</f>
        <v>0</v>
      </c>
    </row>
    <row r="59" spans="2:69">
      <c r="B59" s="3">
        <v>53</v>
      </c>
      <c r="C59" s="19" t="s">
        <v>724</v>
      </c>
      <c r="D59" s="23">
        <v>180</v>
      </c>
      <c r="E59" s="19"/>
      <c r="F59" s="76">
        <f t="shared" si="1"/>
        <v>0</v>
      </c>
      <c r="G59" s="19">
        <v>12</v>
      </c>
      <c r="H59" s="20">
        <f>Параметры!$C$11</f>
        <v>42370</v>
      </c>
      <c r="J59" s="76">
        <f>IF($H59=J$3,$F59,)*тех!X$6</f>
        <v>0</v>
      </c>
      <c r="K59" s="76">
        <f>IF($H59=K$3,$F59,)*тех!Y$6</f>
        <v>0</v>
      </c>
      <c r="L59" s="76">
        <f>IF($H59=L$3,$F59,)*тех!Z$6</f>
        <v>0</v>
      </c>
      <c r="M59" s="76">
        <f>IF($H59=M$3,$F59,)*тех!AA$6</f>
        <v>0</v>
      </c>
      <c r="N59" s="76">
        <f>IF($H59=N$3,$F59,)*тех!AB$6</f>
        <v>0</v>
      </c>
      <c r="O59" s="76">
        <f>IF($H59=O$3,$F59,)*тех!AC$6</f>
        <v>0</v>
      </c>
      <c r="P59" s="64">
        <f>IF(OR(P$3=DATE(YEAR($H59),MONTH($H59)+$G59,1),P$3=DATE(YEAR($H59),MONTH($H59)+$G59*2,1),P$3=DATE(YEAR($H59),MONTH($H59)+$G59*3,1),P$3=DATE(YEAR($H59),MONTH($H59)+$G59*4,1),P$3=DATE(YEAR($H59),MONTH($H59)+$G59*5,1),P$3=DATE(YEAR($H59),MONTH($H59)+$G59*6,1),P$3=DATE(YEAR($H59),MONTH($H59)+$G59*7,1),P$3=DATE(YEAR($H59),MONTH($H59)+$G59*8,1),P$3=DATE(YEAR($H59),MONTH($H59)+$G59*9,1),P$3=DATE(YEAR($H59),MONTH($H59)+$G59*10,1)),$F59*тех!AD$10*тех!AD$6,)</f>
        <v>0</v>
      </c>
      <c r="Q59" s="64">
        <f>IF(OR(Q$3=DATE(YEAR($H59),MONTH($H59)+$G59,1),Q$3=DATE(YEAR($H59),MONTH($H59)+$G59*2,1),Q$3=DATE(YEAR($H59),MONTH($H59)+$G59*3,1),Q$3=DATE(YEAR($H59),MONTH($H59)+$G59*4,1),Q$3=DATE(YEAR($H59),MONTH($H59)+$G59*5,1),Q$3=DATE(YEAR($H59),MONTH($H59)+$G59*6,1),Q$3=DATE(YEAR($H59),MONTH($H59)+$G59*7,1),Q$3=DATE(YEAR($H59),MONTH($H59)+$G59*8,1),Q$3=DATE(YEAR($H59),MONTH($H59)+$G59*9,1),Q$3=DATE(YEAR($H59),MONTH($H59)+$G59*10,1)),$F59*тех!AE$10*тех!AE$6,)</f>
        <v>0</v>
      </c>
      <c r="R59" s="64">
        <f>IF(OR(R$3=DATE(YEAR($H59),MONTH($H59)+$G59,1),R$3=DATE(YEAR($H59),MONTH($H59)+$G59*2,1),R$3=DATE(YEAR($H59),MONTH($H59)+$G59*3,1),R$3=DATE(YEAR($H59),MONTH($H59)+$G59*4,1),R$3=DATE(YEAR($H59),MONTH($H59)+$G59*5,1),R$3=DATE(YEAR($H59),MONTH($H59)+$G59*6,1),R$3=DATE(YEAR($H59),MONTH($H59)+$G59*7,1),R$3=DATE(YEAR($H59),MONTH($H59)+$G59*8,1),R$3=DATE(YEAR($H59),MONTH($H59)+$G59*9,1),R$3=DATE(YEAR($H59),MONTH($H59)+$G59*10,1)),$F59*тех!AF$10*тех!AF$6,)</f>
        <v>0</v>
      </c>
      <c r="S59" s="64">
        <f>IF(OR(S$3=DATE(YEAR($H59),MONTH($H59)+$G59,1),S$3=DATE(YEAR($H59),MONTH($H59)+$G59*2,1),S$3=DATE(YEAR($H59),MONTH($H59)+$G59*3,1),S$3=DATE(YEAR($H59),MONTH($H59)+$G59*4,1),S$3=DATE(YEAR($H59),MONTH($H59)+$G59*5,1),S$3=DATE(YEAR($H59),MONTH($H59)+$G59*6,1),S$3=DATE(YEAR($H59),MONTH($H59)+$G59*7,1),S$3=DATE(YEAR($H59),MONTH($H59)+$G59*8,1),S$3=DATE(YEAR($H59),MONTH($H59)+$G59*9,1),S$3=DATE(YEAR($H59),MONTH($H59)+$G59*10,1)),$F59*тех!AG$10*тех!AG$6,)</f>
        <v>0</v>
      </c>
      <c r="T59" s="64">
        <f>IF(OR(T$3=DATE(YEAR($H59),MONTH($H59)+$G59,1),T$3=DATE(YEAR($H59),MONTH($H59)+$G59*2,1),T$3=DATE(YEAR($H59),MONTH($H59)+$G59*3,1),T$3=DATE(YEAR($H59),MONTH($H59)+$G59*4,1),T$3=DATE(YEAR($H59),MONTH($H59)+$G59*5,1),T$3=DATE(YEAR($H59),MONTH($H59)+$G59*6,1),T$3=DATE(YEAR($H59),MONTH($H59)+$G59*7,1),T$3=DATE(YEAR($H59),MONTH($H59)+$G59*8,1),T$3=DATE(YEAR($H59),MONTH($H59)+$G59*9,1),T$3=DATE(YEAR($H59),MONTH($H59)+$G59*10,1)),$F59*тех!AH$10*тех!AH$6,)</f>
        <v>0</v>
      </c>
      <c r="U59" s="64">
        <f>IF(OR(U$3=DATE(YEAR($H59),MONTH($H59)+$G59,1),U$3=DATE(YEAR($H59),MONTH($H59)+$G59*2,1),U$3=DATE(YEAR($H59),MONTH($H59)+$G59*3,1),U$3=DATE(YEAR($H59),MONTH($H59)+$G59*4,1),U$3=DATE(YEAR($H59),MONTH($H59)+$G59*5,1),U$3=DATE(YEAR($H59),MONTH($H59)+$G59*6,1),U$3=DATE(YEAR($H59),MONTH($H59)+$G59*7,1),U$3=DATE(YEAR($H59),MONTH($H59)+$G59*8,1),U$3=DATE(YEAR($H59),MONTH($H59)+$G59*9,1),U$3=DATE(YEAR($H59),MONTH($H59)+$G59*10,1)),$F59*тех!AI$10*тех!AI$6,)</f>
        <v>0</v>
      </c>
      <c r="V59" s="64">
        <f>IF(OR(V$3=DATE(YEAR($H59),MONTH($H59)+$G59,1),V$3=DATE(YEAR($H59),MONTH($H59)+$G59*2,1),V$3=DATE(YEAR($H59),MONTH($H59)+$G59*3,1),V$3=DATE(YEAR($H59),MONTH($H59)+$G59*4,1),V$3=DATE(YEAR($H59),MONTH($H59)+$G59*5,1),V$3=DATE(YEAR($H59),MONTH($H59)+$G59*6,1),V$3=DATE(YEAR($H59),MONTH($H59)+$G59*7,1),V$3=DATE(YEAR($H59),MONTH($H59)+$G59*8,1),V$3=DATE(YEAR($H59),MONTH($H59)+$G59*9,1),V$3=DATE(YEAR($H59),MONTH($H59)+$G59*10,1)),$F59*тех!AJ$10*тех!AJ$6,)</f>
        <v>0</v>
      </c>
      <c r="W59" s="64">
        <f>IF(OR(W$3=DATE(YEAR($H59),MONTH($H59)+$G59,1),W$3=DATE(YEAR($H59),MONTH($H59)+$G59*2,1),W$3=DATE(YEAR($H59),MONTH($H59)+$G59*3,1),W$3=DATE(YEAR($H59),MONTH($H59)+$G59*4,1),W$3=DATE(YEAR($H59),MONTH($H59)+$G59*5,1),W$3=DATE(YEAR($H59),MONTH($H59)+$G59*6,1),W$3=DATE(YEAR($H59),MONTH($H59)+$G59*7,1),W$3=DATE(YEAR($H59),MONTH($H59)+$G59*8,1),W$3=DATE(YEAR($H59),MONTH($H59)+$G59*9,1),W$3=DATE(YEAR($H59),MONTH($H59)+$G59*10,1)),$F59*тех!AK$10*тех!AK$6,)</f>
        <v>0</v>
      </c>
      <c r="X59" s="64">
        <f>IF(OR(X$3=DATE(YEAR($H59),MONTH($H59)+$G59,1),X$3=DATE(YEAR($H59),MONTH($H59)+$G59*2,1),X$3=DATE(YEAR($H59),MONTH($H59)+$G59*3,1),X$3=DATE(YEAR($H59),MONTH($H59)+$G59*4,1),X$3=DATE(YEAR($H59),MONTH($H59)+$G59*5,1),X$3=DATE(YEAR($H59),MONTH($H59)+$G59*6,1),X$3=DATE(YEAR($H59),MONTH($H59)+$G59*7,1),X$3=DATE(YEAR($H59),MONTH($H59)+$G59*8,1),X$3=DATE(YEAR($H59),MONTH($H59)+$G59*9,1),X$3=DATE(YEAR($H59),MONTH($H59)+$G59*10,1)),$F59*тех!AL$10*тех!AL$6,)</f>
        <v>0</v>
      </c>
      <c r="Y59" s="64">
        <f>IF(OR(Y$3=DATE(YEAR($H59),MONTH($H59)+$G59,1),Y$3=DATE(YEAR($H59),MONTH($H59)+$G59*2,1),Y$3=DATE(YEAR($H59),MONTH($H59)+$G59*3,1),Y$3=DATE(YEAR($H59),MONTH($H59)+$G59*4,1),Y$3=DATE(YEAR($H59),MONTH($H59)+$G59*5,1),Y$3=DATE(YEAR($H59),MONTH($H59)+$G59*6,1),Y$3=DATE(YEAR($H59),MONTH($H59)+$G59*7,1),Y$3=DATE(YEAR($H59),MONTH($H59)+$G59*8,1),Y$3=DATE(YEAR($H59),MONTH($H59)+$G59*9,1),Y$3=DATE(YEAR($H59),MONTH($H59)+$G59*10,1)),$F59*тех!AM$10*тех!AM$6,)</f>
        <v>0</v>
      </c>
      <c r="Z59" s="64">
        <f>IF(OR(Z$3=DATE(YEAR($H59),MONTH($H59)+$G59,1),Z$3=DATE(YEAR($H59),MONTH($H59)+$G59*2,1),Z$3=DATE(YEAR($H59),MONTH($H59)+$G59*3,1),Z$3=DATE(YEAR($H59),MONTH($H59)+$G59*4,1),Z$3=DATE(YEAR($H59),MONTH($H59)+$G59*5,1),Z$3=DATE(YEAR($H59),MONTH($H59)+$G59*6,1),Z$3=DATE(YEAR($H59),MONTH($H59)+$G59*7,1),Z$3=DATE(YEAR($H59),MONTH($H59)+$G59*8,1),Z$3=DATE(YEAR($H59),MONTH($H59)+$G59*9,1),Z$3=DATE(YEAR($H59),MONTH($H59)+$G59*10,1)),$F59*тех!AN$10*тех!AN$6,)</f>
        <v>0</v>
      </c>
      <c r="AA59" s="64">
        <f>IF(OR(AA$3=DATE(YEAR($H59),MONTH($H59)+$G59,1),AA$3=DATE(YEAR($H59),MONTH($H59)+$G59*2,1),AA$3=DATE(YEAR($H59),MONTH($H59)+$G59*3,1),AA$3=DATE(YEAR($H59),MONTH($H59)+$G59*4,1),AA$3=DATE(YEAR($H59),MONTH($H59)+$G59*5,1),AA$3=DATE(YEAR($H59),MONTH($H59)+$G59*6,1),AA$3=DATE(YEAR($H59),MONTH($H59)+$G59*7,1),AA$3=DATE(YEAR($H59),MONTH($H59)+$G59*8,1),AA$3=DATE(YEAR($H59),MONTH($H59)+$G59*9,1),AA$3=DATE(YEAR($H59),MONTH($H59)+$G59*10,1)),$F59*тех!AO$10*тех!AO$6,)</f>
        <v>0</v>
      </c>
      <c r="AB59" s="64">
        <f>IF(OR(AB$3=DATE(YEAR($H59),MONTH($H59)+$G59,1),AB$3=DATE(YEAR($H59),MONTH($H59)+$G59*2,1),AB$3=DATE(YEAR($H59),MONTH($H59)+$G59*3,1),AB$3=DATE(YEAR($H59),MONTH($H59)+$G59*4,1),AB$3=DATE(YEAR($H59),MONTH($H59)+$G59*5,1),AB$3=DATE(YEAR($H59),MONTH($H59)+$G59*6,1),AB$3=DATE(YEAR($H59),MONTH($H59)+$G59*7,1),AB$3=DATE(YEAR($H59),MONTH($H59)+$G59*8,1),AB$3=DATE(YEAR($H59),MONTH($H59)+$G59*9,1),AB$3=DATE(YEAR($H59),MONTH($H59)+$G59*10,1)),$F59*тех!AP$10*тех!AP$6,)</f>
        <v>0</v>
      </c>
      <c r="AC59" s="64">
        <f>IF(OR(AC$3=DATE(YEAR($H59),MONTH($H59)+$G59,1),AC$3=DATE(YEAR($H59),MONTH($H59)+$G59*2,1),AC$3=DATE(YEAR($H59),MONTH($H59)+$G59*3,1),AC$3=DATE(YEAR($H59),MONTH($H59)+$G59*4,1),AC$3=DATE(YEAR($H59),MONTH($H59)+$G59*5,1),AC$3=DATE(YEAR($H59),MONTH($H59)+$G59*6,1),AC$3=DATE(YEAR($H59),MONTH($H59)+$G59*7,1),AC$3=DATE(YEAR($H59),MONTH($H59)+$G59*8,1),AC$3=DATE(YEAR($H59),MONTH($H59)+$G59*9,1),AC$3=DATE(YEAR($H59),MONTH($H59)+$G59*10,1)),$F59*тех!AQ$10*тех!AQ$6,)</f>
        <v>0</v>
      </c>
      <c r="AD59" s="64">
        <f>IF(OR(AD$3=DATE(YEAR($H59),MONTH($H59)+$G59,1),AD$3=DATE(YEAR($H59),MONTH($H59)+$G59*2,1),AD$3=DATE(YEAR($H59),MONTH($H59)+$G59*3,1),AD$3=DATE(YEAR($H59),MONTH($H59)+$G59*4,1),AD$3=DATE(YEAR($H59),MONTH($H59)+$G59*5,1),AD$3=DATE(YEAR($H59),MONTH($H59)+$G59*6,1),AD$3=DATE(YEAR($H59),MONTH($H59)+$G59*7,1),AD$3=DATE(YEAR($H59),MONTH($H59)+$G59*8,1),AD$3=DATE(YEAR($H59),MONTH($H59)+$G59*9,1),AD$3=DATE(YEAR($H59),MONTH($H59)+$G59*10,1)),$F59*тех!AR$10*тех!AR$6,)</f>
        <v>0</v>
      </c>
      <c r="AE59" s="64">
        <f>IF(OR(AE$3=DATE(YEAR($H59),MONTH($H59)+$G59,1),AE$3=DATE(YEAR($H59),MONTH($H59)+$G59*2,1),AE$3=DATE(YEAR($H59),MONTH($H59)+$G59*3,1),AE$3=DATE(YEAR($H59),MONTH($H59)+$G59*4,1),AE$3=DATE(YEAR($H59),MONTH($H59)+$G59*5,1),AE$3=DATE(YEAR($H59),MONTH($H59)+$G59*6,1),AE$3=DATE(YEAR($H59),MONTH($H59)+$G59*7,1),AE$3=DATE(YEAR($H59),MONTH($H59)+$G59*8,1),AE$3=DATE(YEAR($H59),MONTH($H59)+$G59*9,1),AE$3=DATE(YEAR($H59),MONTH($H59)+$G59*10,1)),$F59*тех!AS$10*тех!AS$6,)</f>
        <v>0</v>
      </c>
      <c r="AF59" s="64">
        <f>IF(OR(AF$3=DATE(YEAR($H59),MONTH($H59)+$G59,1),AF$3=DATE(YEAR($H59),MONTH($H59)+$G59*2,1),AF$3=DATE(YEAR($H59),MONTH($H59)+$G59*3,1),AF$3=DATE(YEAR($H59),MONTH($H59)+$G59*4,1),AF$3=DATE(YEAR($H59),MONTH($H59)+$G59*5,1),AF$3=DATE(YEAR($H59),MONTH($H59)+$G59*6,1),AF$3=DATE(YEAR($H59),MONTH($H59)+$G59*7,1),AF$3=DATE(YEAR($H59),MONTH($H59)+$G59*8,1),AF$3=DATE(YEAR($H59),MONTH($H59)+$G59*9,1),AF$3=DATE(YEAR($H59),MONTH($H59)+$G59*10,1)),$F59*тех!AT$10*тех!AT$6,)</f>
        <v>0</v>
      </c>
      <c r="AG59" s="64">
        <f>IF(OR(AG$3=DATE(YEAR($H59),MONTH($H59)+$G59,1),AG$3=DATE(YEAR($H59),MONTH($H59)+$G59*2,1),AG$3=DATE(YEAR($H59),MONTH($H59)+$G59*3,1),AG$3=DATE(YEAR($H59),MONTH($H59)+$G59*4,1),AG$3=DATE(YEAR($H59),MONTH($H59)+$G59*5,1),AG$3=DATE(YEAR($H59),MONTH($H59)+$G59*6,1),AG$3=DATE(YEAR($H59),MONTH($H59)+$G59*7,1),AG$3=DATE(YEAR($H59),MONTH($H59)+$G59*8,1),AG$3=DATE(YEAR($H59),MONTH($H59)+$G59*9,1),AG$3=DATE(YEAR($H59),MONTH($H59)+$G59*10,1)),$F59*тех!AU$10*тех!AU$6,)</f>
        <v>0</v>
      </c>
      <c r="AH59" s="64">
        <f>IF(OR(AH$3=DATE(YEAR($H59),MONTH($H59)+$G59,1),AH$3=DATE(YEAR($H59),MONTH($H59)+$G59*2,1),AH$3=DATE(YEAR($H59),MONTH($H59)+$G59*3,1),AH$3=DATE(YEAR($H59),MONTH($H59)+$G59*4,1),AH$3=DATE(YEAR($H59),MONTH($H59)+$G59*5,1),AH$3=DATE(YEAR($H59),MONTH($H59)+$G59*6,1),AH$3=DATE(YEAR($H59),MONTH($H59)+$G59*7,1),AH$3=DATE(YEAR($H59),MONTH($H59)+$G59*8,1),AH$3=DATE(YEAR($H59),MONTH($H59)+$G59*9,1),AH$3=DATE(YEAR($H59),MONTH($H59)+$G59*10,1)),$F59*тех!AV$10*тех!AV$6,)</f>
        <v>0</v>
      </c>
      <c r="AI59" s="64">
        <f>IF(OR(AI$3=DATE(YEAR($H59),MONTH($H59)+$G59,1),AI$3=DATE(YEAR($H59),MONTH($H59)+$G59*2,1),AI$3=DATE(YEAR($H59),MONTH($H59)+$G59*3,1),AI$3=DATE(YEAR($H59),MONTH($H59)+$G59*4,1),AI$3=DATE(YEAR($H59),MONTH($H59)+$G59*5,1),AI$3=DATE(YEAR($H59),MONTH($H59)+$G59*6,1),AI$3=DATE(YEAR($H59),MONTH($H59)+$G59*7,1),AI$3=DATE(YEAR($H59),MONTH($H59)+$G59*8,1),AI$3=DATE(YEAR($H59),MONTH($H59)+$G59*9,1),AI$3=DATE(YEAR($H59),MONTH($H59)+$G59*10,1)),$F59*тех!AW$10*тех!AW$6,)</f>
        <v>0</v>
      </c>
      <c r="AJ59" s="64">
        <f>IF(OR(AJ$3=DATE(YEAR($H59),MONTH($H59)+$G59,1),AJ$3=DATE(YEAR($H59),MONTH($H59)+$G59*2,1),AJ$3=DATE(YEAR($H59),MONTH($H59)+$G59*3,1),AJ$3=DATE(YEAR($H59),MONTH($H59)+$G59*4,1),AJ$3=DATE(YEAR($H59),MONTH($H59)+$G59*5,1),AJ$3=DATE(YEAR($H59),MONTH($H59)+$G59*6,1),AJ$3=DATE(YEAR($H59),MONTH($H59)+$G59*7,1),AJ$3=DATE(YEAR($H59),MONTH($H59)+$G59*8,1),AJ$3=DATE(YEAR($H59),MONTH($H59)+$G59*9,1),AJ$3=DATE(YEAR($H59),MONTH($H59)+$G59*10,1)),$F59*тех!AX$10*тех!AX$6,)</f>
        <v>0</v>
      </c>
      <c r="AK59" s="64">
        <f>IF(OR(AK$3=DATE(YEAR($H59),MONTH($H59)+$G59,1),AK$3=DATE(YEAR($H59),MONTH($H59)+$G59*2,1),AK$3=DATE(YEAR($H59),MONTH($H59)+$G59*3,1),AK$3=DATE(YEAR($H59),MONTH($H59)+$G59*4,1),AK$3=DATE(YEAR($H59),MONTH($H59)+$G59*5,1),AK$3=DATE(YEAR($H59),MONTH($H59)+$G59*6,1),AK$3=DATE(YEAR($H59),MONTH($H59)+$G59*7,1),AK$3=DATE(YEAR($H59),MONTH($H59)+$G59*8,1),AK$3=DATE(YEAR($H59),MONTH($H59)+$G59*9,1),AK$3=DATE(YEAR($H59),MONTH($H59)+$G59*10,1)),$F59*тех!AY$10*тех!AY$6,)</f>
        <v>0</v>
      </c>
      <c r="AL59" s="64">
        <f>IF(OR(AL$3=DATE(YEAR($H59),MONTH($H59)+$G59,1),AL$3=DATE(YEAR($H59),MONTH($H59)+$G59*2,1),AL$3=DATE(YEAR($H59),MONTH($H59)+$G59*3,1),AL$3=DATE(YEAR($H59),MONTH($H59)+$G59*4,1),AL$3=DATE(YEAR($H59),MONTH($H59)+$G59*5,1),AL$3=DATE(YEAR($H59),MONTH($H59)+$G59*6,1),AL$3=DATE(YEAR($H59),MONTH($H59)+$G59*7,1),AL$3=DATE(YEAR($H59),MONTH($H59)+$G59*8,1),AL$3=DATE(YEAR($H59),MONTH($H59)+$G59*9,1),AL$3=DATE(YEAR($H59),MONTH($H59)+$G59*10,1)),$F59*тех!AZ$10*тех!AZ$6,)</f>
        <v>0</v>
      </c>
      <c r="AM59" s="64">
        <f>IF(OR(AM$3=DATE(YEAR($H59),MONTH($H59)+$G59,1),AM$3=DATE(YEAR($H59),MONTH($H59)+$G59*2,1),AM$3=DATE(YEAR($H59),MONTH($H59)+$G59*3,1),AM$3=DATE(YEAR($H59),MONTH($H59)+$G59*4,1),AM$3=DATE(YEAR($H59),MONTH($H59)+$G59*5,1),AM$3=DATE(YEAR($H59),MONTH($H59)+$G59*6,1),AM$3=DATE(YEAR($H59),MONTH($H59)+$G59*7,1),AM$3=DATE(YEAR($H59),MONTH($H59)+$G59*8,1),AM$3=DATE(YEAR($H59),MONTH($H59)+$G59*9,1),AM$3=DATE(YEAR($H59),MONTH($H59)+$G59*10,1)),$F59*тех!BA$10*тех!BA$6,)</f>
        <v>0</v>
      </c>
      <c r="AN59" s="64">
        <f>IF(OR(AN$3=DATE(YEAR($H59),MONTH($H59)+$G59,1),AN$3=DATE(YEAR($H59),MONTH($H59)+$G59*2,1),AN$3=DATE(YEAR($H59),MONTH($H59)+$G59*3,1),AN$3=DATE(YEAR($H59),MONTH($H59)+$G59*4,1),AN$3=DATE(YEAR($H59),MONTH($H59)+$G59*5,1),AN$3=DATE(YEAR($H59),MONTH($H59)+$G59*6,1),AN$3=DATE(YEAR($H59),MONTH($H59)+$G59*7,1),AN$3=DATE(YEAR($H59),MONTH($H59)+$G59*8,1),AN$3=DATE(YEAR($H59),MONTH($H59)+$G59*9,1),AN$3=DATE(YEAR($H59),MONTH($H59)+$G59*10,1)),$F59*тех!BB$10*тех!BB$6,)</f>
        <v>0</v>
      </c>
      <c r="AO59" s="64">
        <f>IF(OR(AO$3=DATE(YEAR($H59),MONTH($H59)+$G59,1),AO$3=DATE(YEAR($H59),MONTH($H59)+$G59*2,1),AO$3=DATE(YEAR($H59),MONTH($H59)+$G59*3,1),AO$3=DATE(YEAR($H59),MONTH($H59)+$G59*4,1),AO$3=DATE(YEAR($H59),MONTH($H59)+$G59*5,1),AO$3=DATE(YEAR($H59),MONTH($H59)+$G59*6,1),AO$3=DATE(YEAR($H59),MONTH($H59)+$G59*7,1),AO$3=DATE(YEAR($H59),MONTH($H59)+$G59*8,1),AO$3=DATE(YEAR($H59),MONTH($H59)+$G59*9,1),AO$3=DATE(YEAR($H59),MONTH($H59)+$G59*10,1)),$F59*тех!BC$10*тех!BC$6,)</f>
        <v>0</v>
      </c>
      <c r="AP59" s="64">
        <f>IF(OR(AP$3=DATE(YEAR($H59),MONTH($H59)+$G59,1),AP$3=DATE(YEAR($H59),MONTH($H59)+$G59*2,1),AP$3=DATE(YEAR($H59),MONTH($H59)+$G59*3,1),AP$3=DATE(YEAR($H59),MONTH($H59)+$G59*4,1),AP$3=DATE(YEAR($H59),MONTH($H59)+$G59*5,1),AP$3=DATE(YEAR($H59),MONTH($H59)+$G59*6,1),AP$3=DATE(YEAR($H59),MONTH($H59)+$G59*7,1),AP$3=DATE(YEAR($H59),MONTH($H59)+$G59*8,1),AP$3=DATE(YEAR($H59),MONTH($H59)+$G59*9,1),AP$3=DATE(YEAR($H59),MONTH($H59)+$G59*10,1)),$F59*тех!BD$10*тех!BD$6,)</f>
        <v>0</v>
      </c>
      <c r="AQ59" s="64">
        <f>IF(OR(AQ$3=DATE(YEAR($H59),MONTH($H59)+$G59,1),AQ$3=DATE(YEAR($H59),MONTH($H59)+$G59*2,1),AQ$3=DATE(YEAR($H59),MONTH($H59)+$G59*3,1),AQ$3=DATE(YEAR($H59),MONTH($H59)+$G59*4,1),AQ$3=DATE(YEAR($H59),MONTH($H59)+$G59*5,1),AQ$3=DATE(YEAR($H59),MONTH($H59)+$G59*6,1),AQ$3=DATE(YEAR($H59),MONTH($H59)+$G59*7,1),AQ$3=DATE(YEAR($H59),MONTH($H59)+$G59*8,1),AQ$3=DATE(YEAR($H59),MONTH($H59)+$G59*9,1),AQ$3=DATE(YEAR($H59),MONTH($H59)+$G59*10,1)),$F59*тех!BE$10*тех!BE$6,)</f>
        <v>0</v>
      </c>
      <c r="AR59" s="64">
        <f>IF(OR(AR$3=DATE(YEAR($H59),MONTH($H59)+$G59,1),AR$3=DATE(YEAR($H59),MONTH($H59)+$G59*2,1),AR$3=DATE(YEAR($H59),MONTH($H59)+$G59*3,1),AR$3=DATE(YEAR($H59),MONTH($H59)+$G59*4,1),AR$3=DATE(YEAR($H59),MONTH($H59)+$G59*5,1),AR$3=DATE(YEAR($H59),MONTH($H59)+$G59*6,1),AR$3=DATE(YEAR($H59),MONTH($H59)+$G59*7,1),AR$3=DATE(YEAR($H59),MONTH($H59)+$G59*8,1),AR$3=DATE(YEAR($H59),MONTH($H59)+$G59*9,1),AR$3=DATE(YEAR($H59),MONTH($H59)+$G59*10,1)),$F59*тех!BF$10*тех!BF$6,)</f>
        <v>0</v>
      </c>
      <c r="AS59" s="64">
        <f>IF(OR(AS$3=DATE(YEAR($H59),MONTH($H59)+$G59,1),AS$3=DATE(YEAR($H59),MONTH($H59)+$G59*2,1),AS$3=DATE(YEAR($H59),MONTH($H59)+$G59*3,1),AS$3=DATE(YEAR($H59),MONTH($H59)+$G59*4,1),AS$3=DATE(YEAR($H59),MONTH($H59)+$G59*5,1),AS$3=DATE(YEAR($H59),MONTH($H59)+$G59*6,1),AS$3=DATE(YEAR($H59),MONTH($H59)+$G59*7,1),AS$3=DATE(YEAR($H59),MONTH($H59)+$G59*8,1),AS$3=DATE(YEAR($H59),MONTH($H59)+$G59*9,1),AS$3=DATE(YEAR($H59),MONTH($H59)+$G59*10,1)),$F59*тех!BG$10*тех!BG$6,)</f>
        <v>0</v>
      </c>
      <c r="AT59" s="64">
        <f>IF(OR(AT$3=DATE(YEAR($H59),MONTH($H59)+$G59,1),AT$3=DATE(YEAR($H59),MONTH($H59)+$G59*2,1),AT$3=DATE(YEAR($H59),MONTH($H59)+$G59*3,1),AT$3=DATE(YEAR($H59),MONTH($H59)+$G59*4,1),AT$3=DATE(YEAR($H59),MONTH($H59)+$G59*5,1),AT$3=DATE(YEAR($H59),MONTH($H59)+$G59*6,1),AT$3=DATE(YEAR($H59),MONTH($H59)+$G59*7,1),AT$3=DATE(YEAR($H59),MONTH($H59)+$G59*8,1),AT$3=DATE(YEAR($H59),MONTH($H59)+$G59*9,1),AT$3=DATE(YEAR($H59),MONTH($H59)+$G59*10,1)),$F59*тех!BH$10*тех!BH$6,)</f>
        <v>0</v>
      </c>
      <c r="AU59" s="64">
        <f>IF(OR(AU$3=DATE(YEAR($H59),MONTH($H59)+$G59,1),AU$3=DATE(YEAR($H59),MONTH($H59)+$G59*2,1),AU$3=DATE(YEAR($H59),MONTH($H59)+$G59*3,1),AU$3=DATE(YEAR($H59),MONTH($H59)+$G59*4,1),AU$3=DATE(YEAR($H59),MONTH($H59)+$G59*5,1),AU$3=DATE(YEAR($H59),MONTH($H59)+$G59*6,1),AU$3=DATE(YEAR($H59),MONTH($H59)+$G59*7,1),AU$3=DATE(YEAR($H59),MONTH($H59)+$G59*8,1),AU$3=DATE(YEAR($H59),MONTH($H59)+$G59*9,1),AU$3=DATE(YEAR($H59),MONTH($H59)+$G59*10,1)),$F59*тех!BI$10*тех!BI$6,)</f>
        <v>0</v>
      </c>
      <c r="AV59" s="64">
        <f>IF(OR(AV$3=DATE(YEAR($H59),MONTH($H59)+$G59,1),AV$3=DATE(YEAR($H59),MONTH($H59)+$G59*2,1),AV$3=DATE(YEAR($H59),MONTH($H59)+$G59*3,1),AV$3=DATE(YEAR($H59),MONTH($H59)+$G59*4,1),AV$3=DATE(YEAR($H59),MONTH($H59)+$G59*5,1),AV$3=DATE(YEAR($H59),MONTH($H59)+$G59*6,1),AV$3=DATE(YEAR($H59),MONTH($H59)+$G59*7,1),AV$3=DATE(YEAR($H59),MONTH($H59)+$G59*8,1),AV$3=DATE(YEAR($H59),MONTH($H59)+$G59*9,1),AV$3=DATE(YEAR($H59),MONTH($H59)+$G59*10,1)),$F59*тех!BJ$10*тех!BJ$6,)</f>
        <v>0</v>
      </c>
      <c r="AW59" s="64">
        <f>IF(OR(AW$3=DATE(YEAR($H59),MONTH($H59)+$G59,1),AW$3=DATE(YEAR($H59),MONTH($H59)+$G59*2,1),AW$3=DATE(YEAR($H59),MONTH($H59)+$G59*3,1),AW$3=DATE(YEAR($H59),MONTH($H59)+$G59*4,1),AW$3=DATE(YEAR($H59),MONTH($H59)+$G59*5,1),AW$3=DATE(YEAR($H59),MONTH($H59)+$G59*6,1),AW$3=DATE(YEAR($H59),MONTH($H59)+$G59*7,1),AW$3=DATE(YEAR($H59),MONTH($H59)+$G59*8,1),AW$3=DATE(YEAR($H59),MONTH($H59)+$G59*9,1),AW$3=DATE(YEAR($H59),MONTH($H59)+$G59*10,1)),$F59*тех!BK$10*тех!BK$6,)</f>
        <v>0</v>
      </c>
      <c r="AX59" s="64">
        <f>IF(OR(AX$3=DATE(YEAR($H59),MONTH($H59)+$G59,1),AX$3=DATE(YEAR($H59),MONTH($H59)+$G59*2,1),AX$3=DATE(YEAR($H59),MONTH($H59)+$G59*3,1),AX$3=DATE(YEAR($H59),MONTH($H59)+$G59*4,1),AX$3=DATE(YEAR($H59),MONTH($H59)+$G59*5,1),AX$3=DATE(YEAR($H59),MONTH($H59)+$G59*6,1),AX$3=DATE(YEAR($H59),MONTH($H59)+$G59*7,1),AX$3=DATE(YEAR($H59),MONTH($H59)+$G59*8,1),AX$3=DATE(YEAR($H59),MONTH($H59)+$G59*9,1),AX$3=DATE(YEAR($H59),MONTH($H59)+$G59*10,1)),$F59*тех!BL$10*тех!BL$6,)</f>
        <v>0</v>
      </c>
      <c r="AY59" s="64">
        <f>IF(OR(AY$3=DATE(YEAR($H59),MONTH($H59)+$G59,1),AY$3=DATE(YEAR($H59),MONTH($H59)+$G59*2,1),AY$3=DATE(YEAR($H59),MONTH($H59)+$G59*3,1),AY$3=DATE(YEAR($H59),MONTH($H59)+$G59*4,1),AY$3=DATE(YEAR($H59),MONTH($H59)+$G59*5,1),AY$3=DATE(YEAR($H59),MONTH($H59)+$G59*6,1),AY$3=DATE(YEAR($H59),MONTH($H59)+$G59*7,1),AY$3=DATE(YEAR($H59),MONTH($H59)+$G59*8,1),AY$3=DATE(YEAR($H59),MONTH($H59)+$G59*9,1),AY$3=DATE(YEAR($H59),MONTH($H59)+$G59*10,1)),$F59*тех!BM$10*тех!BM$6,)</f>
        <v>0</v>
      </c>
      <c r="AZ59" s="64">
        <f>IF(OR(AZ$3=DATE(YEAR($H59),MONTH($H59)+$G59,1),AZ$3=DATE(YEAR($H59),MONTH($H59)+$G59*2,1),AZ$3=DATE(YEAR($H59),MONTH($H59)+$G59*3,1),AZ$3=DATE(YEAR($H59),MONTH($H59)+$G59*4,1),AZ$3=DATE(YEAR($H59),MONTH($H59)+$G59*5,1),AZ$3=DATE(YEAR($H59),MONTH($H59)+$G59*6,1),AZ$3=DATE(YEAR($H59),MONTH($H59)+$G59*7,1),AZ$3=DATE(YEAR($H59),MONTH($H59)+$G59*8,1),AZ$3=DATE(YEAR($H59),MONTH($H59)+$G59*9,1),AZ$3=DATE(YEAR($H59),MONTH($H59)+$G59*10,1)),$F59*тех!BN$10*тех!BN$6,)</f>
        <v>0</v>
      </c>
      <c r="BA59" s="64">
        <f>IF(OR(BA$3=DATE(YEAR($H59),MONTH($H59)+$G59,1),BA$3=DATE(YEAR($H59),MONTH($H59)+$G59*2,1),BA$3=DATE(YEAR($H59),MONTH($H59)+$G59*3,1),BA$3=DATE(YEAR($H59),MONTH($H59)+$G59*4,1),BA$3=DATE(YEAR($H59),MONTH($H59)+$G59*5,1),BA$3=DATE(YEAR($H59),MONTH($H59)+$G59*6,1),BA$3=DATE(YEAR($H59),MONTH($H59)+$G59*7,1),BA$3=DATE(YEAR($H59),MONTH($H59)+$G59*8,1),BA$3=DATE(YEAR($H59),MONTH($H59)+$G59*9,1),BA$3=DATE(YEAR($H59),MONTH($H59)+$G59*10,1)),$F59*тех!BO$10*тех!BO$6,)</f>
        <v>0</v>
      </c>
      <c r="BB59" s="64">
        <f>IF(OR(BB$3=DATE(YEAR($H59),MONTH($H59)+$G59,1),BB$3=DATE(YEAR($H59),MONTH($H59)+$G59*2,1),BB$3=DATE(YEAR($H59),MONTH($H59)+$G59*3,1),BB$3=DATE(YEAR($H59),MONTH($H59)+$G59*4,1),BB$3=DATE(YEAR($H59),MONTH($H59)+$G59*5,1),BB$3=DATE(YEAR($H59),MONTH($H59)+$G59*6,1),BB$3=DATE(YEAR($H59),MONTH($H59)+$G59*7,1),BB$3=DATE(YEAR($H59),MONTH($H59)+$G59*8,1),BB$3=DATE(YEAR($H59),MONTH($H59)+$G59*9,1),BB$3=DATE(YEAR($H59),MONTH($H59)+$G59*10,1)),$F59*тех!BP$10*тех!BP$6,)</f>
        <v>0</v>
      </c>
      <c r="BC59" s="64">
        <f>IF(OR(BC$3=DATE(YEAR($H59),MONTH($H59)+$G59,1),BC$3=DATE(YEAR($H59),MONTH($H59)+$G59*2,1),BC$3=DATE(YEAR($H59),MONTH($H59)+$G59*3,1),BC$3=DATE(YEAR($H59),MONTH($H59)+$G59*4,1),BC$3=DATE(YEAR($H59),MONTH($H59)+$G59*5,1),BC$3=DATE(YEAR($H59),MONTH($H59)+$G59*6,1),BC$3=DATE(YEAR($H59),MONTH($H59)+$G59*7,1),BC$3=DATE(YEAR($H59),MONTH($H59)+$G59*8,1),BC$3=DATE(YEAR($H59),MONTH($H59)+$G59*9,1),BC$3=DATE(YEAR($H59),MONTH($H59)+$G59*10,1)),$F59*тех!BQ$10*тех!BQ$6,)</f>
        <v>0</v>
      </c>
      <c r="BD59" s="64">
        <f>IF(OR(BD$3=DATE(YEAR($H59),MONTH($H59)+$G59,1),BD$3=DATE(YEAR($H59),MONTH($H59)+$G59*2,1),BD$3=DATE(YEAR($H59),MONTH($H59)+$G59*3,1),BD$3=DATE(YEAR($H59),MONTH($H59)+$G59*4,1),BD$3=DATE(YEAR($H59),MONTH($H59)+$G59*5,1),BD$3=DATE(YEAR($H59),MONTH($H59)+$G59*6,1),BD$3=DATE(YEAR($H59),MONTH($H59)+$G59*7,1),BD$3=DATE(YEAR($H59),MONTH($H59)+$G59*8,1),BD$3=DATE(YEAR($H59),MONTH($H59)+$G59*9,1),BD$3=DATE(YEAR($H59),MONTH($H59)+$G59*10,1)),$F59*тех!BR$10*тех!BR$6,)</f>
        <v>0</v>
      </c>
      <c r="BE59" s="64">
        <f>IF(OR(BE$3=DATE(YEAR($H59),MONTH($H59)+$G59,1),BE$3=DATE(YEAR($H59),MONTH($H59)+$G59*2,1),BE$3=DATE(YEAR($H59),MONTH($H59)+$G59*3,1),BE$3=DATE(YEAR($H59),MONTH($H59)+$G59*4,1),BE$3=DATE(YEAR($H59),MONTH($H59)+$G59*5,1),BE$3=DATE(YEAR($H59),MONTH($H59)+$G59*6,1),BE$3=DATE(YEAR($H59),MONTH($H59)+$G59*7,1),BE$3=DATE(YEAR($H59),MONTH($H59)+$G59*8,1),BE$3=DATE(YEAR($H59),MONTH($H59)+$G59*9,1),BE$3=DATE(YEAR($H59),MONTH($H59)+$G59*10,1)),$F59*тех!BS$10*тех!BS$6,)</f>
        <v>0</v>
      </c>
      <c r="BF59" s="64">
        <f>IF(OR(BF$3=DATE(YEAR($H59),MONTH($H59)+$G59,1),BF$3=DATE(YEAR($H59),MONTH($H59)+$G59*2,1),BF$3=DATE(YEAR($H59),MONTH($H59)+$G59*3,1),BF$3=DATE(YEAR($H59),MONTH($H59)+$G59*4,1),BF$3=DATE(YEAR($H59),MONTH($H59)+$G59*5,1),BF$3=DATE(YEAR($H59),MONTH($H59)+$G59*6,1),BF$3=DATE(YEAR($H59),MONTH($H59)+$G59*7,1),BF$3=DATE(YEAR($H59),MONTH($H59)+$G59*8,1),BF$3=DATE(YEAR($H59),MONTH($H59)+$G59*9,1),BF$3=DATE(YEAR($H59),MONTH($H59)+$G59*10,1)),$F59*тех!BT$10*тех!BT$6,)</f>
        <v>0</v>
      </c>
      <c r="BG59" s="64">
        <f>IF(OR(BG$3=DATE(YEAR($H59),MONTH($H59)+$G59,1),BG$3=DATE(YEAR($H59),MONTH($H59)+$G59*2,1),BG$3=DATE(YEAR($H59),MONTH($H59)+$G59*3,1),BG$3=DATE(YEAR($H59),MONTH($H59)+$G59*4,1),BG$3=DATE(YEAR($H59),MONTH($H59)+$G59*5,1),BG$3=DATE(YEAR($H59),MONTH($H59)+$G59*6,1),BG$3=DATE(YEAR($H59),MONTH($H59)+$G59*7,1),BG$3=DATE(YEAR($H59),MONTH($H59)+$G59*8,1),BG$3=DATE(YEAR($H59),MONTH($H59)+$G59*9,1),BG$3=DATE(YEAR($H59),MONTH($H59)+$G59*10,1)),$F59*тех!BU$10*тех!BU$6,)</f>
        <v>0</v>
      </c>
      <c r="BH59" s="64">
        <f>IF(OR(BH$3=DATE(YEAR($H59),MONTH($H59)+$G59,1),BH$3=DATE(YEAR($H59),MONTH($H59)+$G59*2,1),BH$3=DATE(YEAR($H59),MONTH($H59)+$G59*3,1),BH$3=DATE(YEAR($H59),MONTH($H59)+$G59*4,1),BH$3=DATE(YEAR($H59),MONTH($H59)+$G59*5,1),BH$3=DATE(YEAR($H59),MONTH($H59)+$G59*6,1),BH$3=DATE(YEAR($H59),MONTH($H59)+$G59*7,1),BH$3=DATE(YEAR($H59),MONTH($H59)+$G59*8,1),BH$3=DATE(YEAR($H59),MONTH($H59)+$G59*9,1),BH$3=DATE(YEAR($H59),MONTH($H59)+$G59*10,1)),$F59*тех!BV$10*тех!BV$6,)</f>
        <v>0</v>
      </c>
      <c r="BI59" s="64">
        <f>IF(OR(BI$3=DATE(YEAR($H59),MONTH($H59)+$G59,1),BI$3=DATE(YEAR($H59),MONTH($H59)+$G59*2,1),BI$3=DATE(YEAR($H59),MONTH($H59)+$G59*3,1),BI$3=DATE(YEAR($H59),MONTH($H59)+$G59*4,1),BI$3=DATE(YEAR($H59),MONTH($H59)+$G59*5,1),BI$3=DATE(YEAR($H59),MONTH($H59)+$G59*6,1),BI$3=DATE(YEAR($H59),MONTH($H59)+$G59*7,1),BI$3=DATE(YEAR($H59),MONTH($H59)+$G59*8,1),BI$3=DATE(YEAR($H59),MONTH($H59)+$G59*9,1),BI$3=DATE(YEAR($H59),MONTH($H59)+$G59*10,1)),$F59*тех!BW$10*тех!BW$6,)</f>
        <v>0</v>
      </c>
      <c r="BJ59" s="64">
        <f>IF(OR(BJ$3=DATE(YEAR($H59),MONTH($H59)+$G59,1),BJ$3=DATE(YEAR($H59),MONTH($H59)+$G59*2,1),BJ$3=DATE(YEAR($H59),MONTH($H59)+$G59*3,1),BJ$3=DATE(YEAR($H59),MONTH($H59)+$G59*4,1),BJ$3=DATE(YEAR($H59),MONTH($H59)+$G59*5,1),BJ$3=DATE(YEAR($H59),MONTH($H59)+$G59*6,1),BJ$3=DATE(YEAR($H59),MONTH($H59)+$G59*7,1),BJ$3=DATE(YEAR($H59),MONTH($H59)+$G59*8,1),BJ$3=DATE(YEAR($H59),MONTH($H59)+$G59*9,1),BJ$3=DATE(YEAR($H59),MONTH($H59)+$G59*10,1)),$F59*тех!BX$10*тех!BX$6,)</f>
        <v>0</v>
      </c>
      <c r="BK59" s="64">
        <f>IF(OR(BK$3=DATE(YEAR($H59),MONTH($H59)+$G59,1),BK$3=DATE(YEAR($H59),MONTH($H59)+$G59*2,1),BK$3=DATE(YEAR($H59),MONTH($H59)+$G59*3,1),BK$3=DATE(YEAR($H59),MONTH($H59)+$G59*4,1),BK$3=DATE(YEAR($H59),MONTH($H59)+$G59*5,1),BK$3=DATE(YEAR($H59),MONTH($H59)+$G59*6,1),BK$3=DATE(YEAR($H59),MONTH($H59)+$G59*7,1),BK$3=DATE(YEAR($H59),MONTH($H59)+$G59*8,1),BK$3=DATE(YEAR($H59),MONTH($H59)+$G59*9,1),BK$3=DATE(YEAR($H59),MONTH($H59)+$G59*10,1)),$F59*тех!BY$10*тех!BY$6,)</f>
        <v>0</v>
      </c>
      <c r="BL59" s="64">
        <f>IF(OR(BL$3=DATE(YEAR($H59),MONTH($H59)+$G59,1),BL$3=DATE(YEAR($H59),MONTH($H59)+$G59*2,1),BL$3=DATE(YEAR($H59),MONTH($H59)+$G59*3,1),BL$3=DATE(YEAR($H59),MONTH($H59)+$G59*4,1),BL$3=DATE(YEAR($H59),MONTH($H59)+$G59*5,1),BL$3=DATE(YEAR($H59),MONTH($H59)+$G59*6,1),BL$3=DATE(YEAR($H59),MONTH($H59)+$G59*7,1),BL$3=DATE(YEAR($H59),MONTH($H59)+$G59*8,1),BL$3=DATE(YEAR($H59),MONTH($H59)+$G59*9,1),BL$3=DATE(YEAR($H59),MONTH($H59)+$G59*10,1)),$F59*тех!BZ$10*тех!BZ$6,)</f>
        <v>0</v>
      </c>
      <c r="BM59" s="64">
        <f>IF(OR(BM$3=DATE(YEAR($H59),MONTH($H59)+$G59,1),BM$3=DATE(YEAR($H59),MONTH($H59)+$G59*2,1),BM$3=DATE(YEAR($H59),MONTH($H59)+$G59*3,1),BM$3=DATE(YEAR($H59),MONTH($H59)+$G59*4,1),BM$3=DATE(YEAR($H59),MONTH($H59)+$G59*5,1),BM$3=DATE(YEAR($H59),MONTH($H59)+$G59*6,1),BM$3=DATE(YEAR($H59),MONTH($H59)+$G59*7,1),BM$3=DATE(YEAR($H59),MONTH($H59)+$G59*8,1),BM$3=DATE(YEAR($H59),MONTH($H59)+$G59*9,1),BM$3=DATE(YEAR($H59),MONTH($H59)+$G59*10,1)),$F59*тех!CA$10*тех!CA$6,)</f>
        <v>0</v>
      </c>
      <c r="BN59" s="64">
        <f>IF(OR(BN$3=DATE(YEAR($H59),MONTH($H59)+$G59,1),BN$3=DATE(YEAR($H59),MONTH($H59)+$G59*2,1),BN$3=DATE(YEAR($H59),MONTH($H59)+$G59*3,1),BN$3=DATE(YEAR($H59),MONTH($H59)+$G59*4,1),BN$3=DATE(YEAR($H59),MONTH($H59)+$G59*5,1),BN$3=DATE(YEAR($H59),MONTH($H59)+$G59*6,1),BN$3=DATE(YEAR($H59),MONTH($H59)+$G59*7,1),BN$3=DATE(YEAR($H59),MONTH($H59)+$G59*8,1),BN$3=DATE(YEAR($H59),MONTH($H59)+$G59*9,1),BN$3=DATE(YEAR($H59),MONTH($H59)+$G59*10,1)),$F59*тех!CB$10*тех!CB$6,)</f>
        <v>0</v>
      </c>
      <c r="BO59" s="64">
        <f>IF(OR(BO$3=DATE(YEAR($H59),MONTH($H59)+$G59,1),BO$3=DATE(YEAR($H59),MONTH($H59)+$G59*2,1),BO$3=DATE(YEAR($H59),MONTH($H59)+$G59*3,1),BO$3=DATE(YEAR($H59),MONTH($H59)+$G59*4,1),BO$3=DATE(YEAR($H59),MONTH($H59)+$G59*5,1),BO$3=DATE(YEAR($H59),MONTH($H59)+$G59*6,1),BO$3=DATE(YEAR($H59),MONTH($H59)+$G59*7,1),BO$3=DATE(YEAR($H59),MONTH($H59)+$G59*8,1),BO$3=DATE(YEAR($H59),MONTH($H59)+$G59*9,1),BO$3=DATE(YEAR($H59),MONTH($H59)+$G59*10,1)),$F59*тех!CC$10*тех!CC$6,)</f>
        <v>0</v>
      </c>
      <c r="BP59" s="64">
        <f>IF(OR(BP$3=DATE(YEAR($H59),MONTH($H59)+$G59,1),BP$3=DATE(YEAR($H59),MONTH($H59)+$G59*2,1),BP$3=DATE(YEAR($H59),MONTH($H59)+$G59*3,1),BP$3=DATE(YEAR($H59),MONTH($H59)+$G59*4,1),BP$3=DATE(YEAR($H59),MONTH($H59)+$G59*5,1),BP$3=DATE(YEAR($H59),MONTH($H59)+$G59*6,1),BP$3=DATE(YEAR($H59),MONTH($H59)+$G59*7,1),BP$3=DATE(YEAR($H59),MONTH($H59)+$G59*8,1),BP$3=DATE(YEAR($H59),MONTH($H59)+$G59*9,1),BP$3=DATE(YEAR($H59),MONTH($H59)+$G59*10,1)),$F59*тех!CD$10*тех!CD$6,)</f>
        <v>0</v>
      </c>
      <c r="BQ59" s="64">
        <f>IF(OR(BQ$3=DATE(YEAR($H59),MONTH($H59)+$G59,1),BQ$3=DATE(YEAR($H59),MONTH($H59)+$G59*2,1),BQ$3=DATE(YEAR($H59),MONTH($H59)+$G59*3,1),BQ$3=DATE(YEAR($H59),MONTH($H59)+$G59*4,1),BQ$3=DATE(YEAR($H59),MONTH($H59)+$G59*5,1),BQ$3=DATE(YEAR($H59),MONTH($H59)+$G59*6,1),BQ$3=DATE(YEAR($H59),MONTH($H59)+$G59*7,1),BQ$3=DATE(YEAR($H59),MONTH($H59)+$G59*8,1),BQ$3=DATE(YEAR($H59),MONTH($H59)+$G59*9,1),BQ$3=DATE(YEAR($H59),MONTH($H59)+$G59*10,1)),$F59*тех!CE$10*тех!CE$6,)</f>
        <v>0</v>
      </c>
    </row>
    <row r="60" spans="2:69">
      <c r="B60" s="3">
        <v>54</v>
      </c>
      <c r="C60" s="19" t="s">
        <v>725</v>
      </c>
      <c r="D60" s="23">
        <v>25</v>
      </c>
      <c r="E60" s="19"/>
      <c r="F60" s="76">
        <f t="shared" si="1"/>
        <v>0</v>
      </c>
      <c r="G60" s="19">
        <v>12</v>
      </c>
      <c r="H60" s="20">
        <f>Параметры!$C$11</f>
        <v>42370</v>
      </c>
      <c r="J60" s="76">
        <f>IF($H60=J$3,$F60,)*тех!X$6</f>
        <v>0</v>
      </c>
      <c r="K60" s="76">
        <f>IF($H60=K$3,$F60,)*тех!Y$6</f>
        <v>0</v>
      </c>
      <c r="L60" s="76">
        <f>IF($H60=L$3,$F60,)*тех!Z$6</f>
        <v>0</v>
      </c>
      <c r="M60" s="76">
        <f>IF($H60=M$3,$F60,)*тех!AA$6</f>
        <v>0</v>
      </c>
      <c r="N60" s="76">
        <f>IF($H60=N$3,$F60,)*тех!AB$6</f>
        <v>0</v>
      </c>
      <c r="O60" s="76">
        <f>IF($H60=O$3,$F60,)*тех!AC$6</f>
        <v>0</v>
      </c>
      <c r="P60" s="64">
        <f>IF(OR(P$3=DATE(YEAR($H60),MONTH($H60)+$G60,1),P$3=DATE(YEAR($H60),MONTH($H60)+$G60*2,1),P$3=DATE(YEAR($H60),MONTH($H60)+$G60*3,1),P$3=DATE(YEAR($H60),MONTH($H60)+$G60*4,1),P$3=DATE(YEAR($H60),MONTH($H60)+$G60*5,1),P$3=DATE(YEAR($H60),MONTH($H60)+$G60*6,1),P$3=DATE(YEAR($H60),MONTH($H60)+$G60*7,1),P$3=DATE(YEAR($H60),MONTH($H60)+$G60*8,1),P$3=DATE(YEAR($H60),MONTH($H60)+$G60*9,1),P$3=DATE(YEAR($H60),MONTH($H60)+$G60*10,1)),$F60*тех!AD$10*тех!AD$6,)</f>
        <v>0</v>
      </c>
      <c r="Q60" s="64">
        <f>IF(OR(Q$3=DATE(YEAR($H60),MONTH($H60)+$G60,1),Q$3=DATE(YEAR($H60),MONTH($H60)+$G60*2,1),Q$3=DATE(YEAR($H60),MONTH($H60)+$G60*3,1),Q$3=DATE(YEAR($H60),MONTH($H60)+$G60*4,1),Q$3=DATE(YEAR($H60),MONTH($H60)+$G60*5,1),Q$3=DATE(YEAR($H60),MONTH($H60)+$G60*6,1),Q$3=DATE(YEAR($H60),MONTH($H60)+$G60*7,1),Q$3=DATE(YEAR($H60),MONTH($H60)+$G60*8,1),Q$3=DATE(YEAR($H60),MONTH($H60)+$G60*9,1),Q$3=DATE(YEAR($H60),MONTH($H60)+$G60*10,1)),$F60*тех!AE$10*тех!AE$6,)</f>
        <v>0</v>
      </c>
      <c r="R60" s="64">
        <f>IF(OR(R$3=DATE(YEAR($H60),MONTH($H60)+$G60,1),R$3=DATE(YEAR($H60),MONTH($H60)+$G60*2,1),R$3=DATE(YEAR($H60),MONTH($H60)+$G60*3,1),R$3=DATE(YEAR($H60),MONTH($H60)+$G60*4,1),R$3=DATE(YEAR($H60),MONTH($H60)+$G60*5,1),R$3=DATE(YEAR($H60),MONTH($H60)+$G60*6,1),R$3=DATE(YEAR($H60),MONTH($H60)+$G60*7,1),R$3=DATE(YEAR($H60),MONTH($H60)+$G60*8,1),R$3=DATE(YEAR($H60),MONTH($H60)+$G60*9,1),R$3=DATE(YEAR($H60),MONTH($H60)+$G60*10,1)),$F60*тех!AF$10*тех!AF$6,)</f>
        <v>0</v>
      </c>
      <c r="S60" s="64">
        <f>IF(OR(S$3=DATE(YEAR($H60),MONTH($H60)+$G60,1),S$3=DATE(YEAR($H60),MONTH($H60)+$G60*2,1),S$3=DATE(YEAR($H60),MONTH($H60)+$G60*3,1),S$3=DATE(YEAR($H60),MONTH($H60)+$G60*4,1),S$3=DATE(YEAR($H60),MONTH($H60)+$G60*5,1),S$3=DATE(YEAR($H60),MONTH($H60)+$G60*6,1),S$3=DATE(YEAR($H60),MONTH($H60)+$G60*7,1),S$3=DATE(YEAR($H60),MONTH($H60)+$G60*8,1),S$3=DATE(YEAR($H60),MONTH($H60)+$G60*9,1),S$3=DATE(YEAR($H60),MONTH($H60)+$G60*10,1)),$F60*тех!AG$10*тех!AG$6,)</f>
        <v>0</v>
      </c>
      <c r="T60" s="64">
        <f>IF(OR(T$3=DATE(YEAR($H60),MONTH($H60)+$G60,1),T$3=DATE(YEAR($H60),MONTH($H60)+$G60*2,1),T$3=DATE(YEAR($H60),MONTH($H60)+$G60*3,1),T$3=DATE(YEAR($H60),MONTH($H60)+$G60*4,1),T$3=DATE(YEAR($H60),MONTH($H60)+$G60*5,1),T$3=DATE(YEAR($H60),MONTH($H60)+$G60*6,1),T$3=DATE(YEAR($H60),MONTH($H60)+$G60*7,1),T$3=DATE(YEAR($H60),MONTH($H60)+$G60*8,1),T$3=DATE(YEAR($H60),MONTH($H60)+$G60*9,1),T$3=DATE(YEAR($H60),MONTH($H60)+$G60*10,1)),$F60*тех!AH$10*тех!AH$6,)</f>
        <v>0</v>
      </c>
      <c r="U60" s="64">
        <f>IF(OR(U$3=DATE(YEAR($H60),MONTH($H60)+$G60,1),U$3=DATE(YEAR($H60),MONTH($H60)+$G60*2,1),U$3=DATE(YEAR($H60),MONTH($H60)+$G60*3,1),U$3=DATE(YEAR($H60),MONTH($H60)+$G60*4,1),U$3=DATE(YEAR($H60),MONTH($H60)+$G60*5,1),U$3=DATE(YEAR($H60),MONTH($H60)+$G60*6,1),U$3=DATE(YEAR($H60),MONTH($H60)+$G60*7,1),U$3=DATE(YEAR($H60),MONTH($H60)+$G60*8,1),U$3=DATE(YEAR($H60),MONTH($H60)+$G60*9,1),U$3=DATE(YEAR($H60),MONTH($H60)+$G60*10,1)),$F60*тех!AI$10*тех!AI$6,)</f>
        <v>0</v>
      </c>
      <c r="V60" s="64">
        <f>IF(OR(V$3=DATE(YEAR($H60),MONTH($H60)+$G60,1),V$3=DATE(YEAR($H60),MONTH($H60)+$G60*2,1),V$3=DATE(YEAR($H60),MONTH($H60)+$G60*3,1),V$3=DATE(YEAR($H60),MONTH($H60)+$G60*4,1),V$3=DATE(YEAR($H60),MONTH($H60)+$G60*5,1),V$3=DATE(YEAR($H60),MONTH($H60)+$G60*6,1),V$3=DATE(YEAR($H60),MONTH($H60)+$G60*7,1),V$3=DATE(YEAR($H60),MONTH($H60)+$G60*8,1),V$3=DATE(YEAR($H60),MONTH($H60)+$G60*9,1),V$3=DATE(YEAR($H60),MONTH($H60)+$G60*10,1)),$F60*тех!AJ$10*тех!AJ$6,)</f>
        <v>0</v>
      </c>
      <c r="W60" s="64">
        <f>IF(OR(W$3=DATE(YEAR($H60),MONTH($H60)+$G60,1),W$3=DATE(YEAR($H60),MONTH($H60)+$G60*2,1),W$3=DATE(YEAR($H60),MONTH($H60)+$G60*3,1),W$3=DATE(YEAR($H60),MONTH($H60)+$G60*4,1),W$3=DATE(YEAR($H60),MONTH($H60)+$G60*5,1),W$3=DATE(YEAR($H60),MONTH($H60)+$G60*6,1),W$3=DATE(YEAR($H60),MONTH($H60)+$G60*7,1),W$3=DATE(YEAR($H60),MONTH($H60)+$G60*8,1),W$3=DATE(YEAR($H60),MONTH($H60)+$G60*9,1),W$3=DATE(YEAR($H60),MONTH($H60)+$G60*10,1)),$F60*тех!AK$10*тех!AK$6,)</f>
        <v>0</v>
      </c>
      <c r="X60" s="64">
        <f>IF(OR(X$3=DATE(YEAR($H60),MONTH($H60)+$G60,1),X$3=DATE(YEAR($H60),MONTH($H60)+$G60*2,1),X$3=DATE(YEAR($H60),MONTH($H60)+$G60*3,1),X$3=DATE(YEAR($H60),MONTH($H60)+$G60*4,1),X$3=DATE(YEAR($H60),MONTH($H60)+$G60*5,1),X$3=DATE(YEAR($H60),MONTH($H60)+$G60*6,1),X$3=DATE(YEAR($H60),MONTH($H60)+$G60*7,1),X$3=DATE(YEAR($H60),MONTH($H60)+$G60*8,1),X$3=DATE(YEAR($H60),MONTH($H60)+$G60*9,1),X$3=DATE(YEAR($H60),MONTH($H60)+$G60*10,1)),$F60*тех!AL$10*тех!AL$6,)</f>
        <v>0</v>
      </c>
      <c r="Y60" s="64">
        <f>IF(OR(Y$3=DATE(YEAR($H60),MONTH($H60)+$G60,1),Y$3=DATE(YEAR($H60),MONTH($H60)+$G60*2,1),Y$3=DATE(YEAR($H60),MONTH($H60)+$G60*3,1),Y$3=DATE(YEAR($H60),MONTH($H60)+$G60*4,1),Y$3=DATE(YEAR($H60),MONTH($H60)+$G60*5,1),Y$3=DATE(YEAR($H60),MONTH($H60)+$G60*6,1),Y$3=DATE(YEAR($H60),MONTH($H60)+$G60*7,1),Y$3=DATE(YEAR($H60),MONTH($H60)+$G60*8,1),Y$3=DATE(YEAR($H60),MONTH($H60)+$G60*9,1),Y$3=DATE(YEAR($H60),MONTH($H60)+$G60*10,1)),$F60*тех!AM$10*тех!AM$6,)</f>
        <v>0</v>
      </c>
      <c r="Z60" s="64">
        <f>IF(OR(Z$3=DATE(YEAR($H60),MONTH($H60)+$G60,1),Z$3=DATE(YEAR($H60),MONTH($H60)+$G60*2,1),Z$3=DATE(YEAR($H60),MONTH($H60)+$G60*3,1),Z$3=DATE(YEAR($H60),MONTH($H60)+$G60*4,1),Z$3=DATE(YEAR($H60),MONTH($H60)+$G60*5,1),Z$3=DATE(YEAR($H60),MONTH($H60)+$G60*6,1),Z$3=DATE(YEAR($H60),MONTH($H60)+$G60*7,1),Z$3=DATE(YEAR($H60),MONTH($H60)+$G60*8,1),Z$3=DATE(YEAR($H60),MONTH($H60)+$G60*9,1),Z$3=DATE(YEAR($H60),MONTH($H60)+$G60*10,1)),$F60*тех!AN$10*тех!AN$6,)</f>
        <v>0</v>
      </c>
      <c r="AA60" s="64">
        <f>IF(OR(AA$3=DATE(YEAR($H60),MONTH($H60)+$G60,1),AA$3=DATE(YEAR($H60),MONTH($H60)+$G60*2,1),AA$3=DATE(YEAR($H60),MONTH($H60)+$G60*3,1),AA$3=DATE(YEAR($H60),MONTH($H60)+$G60*4,1),AA$3=DATE(YEAR($H60),MONTH($H60)+$G60*5,1),AA$3=DATE(YEAR($H60),MONTH($H60)+$G60*6,1),AA$3=DATE(YEAR($H60),MONTH($H60)+$G60*7,1),AA$3=DATE(YEAR($H60),MONTH($H60)+$G60*8,1),AA$3=DATE(YEAR($H60),MONTH($H60)+$G60*9,1),AA$3=DATE(YEAR($H60),MONTH($H60)+$G60*10,1)),$F60*тех!AO$10*тех!AO$6,)</f>
        <v>0</v>
      </c>
      <c r="AB60" s="64">
        <f>IF(OR(AB$3=DATE(YEAR($H60),MONTH($H60)+$G60,1),AB$3=DATE(YEAR($H60),MONTH($H60)+$G60*2,1),AB$3=DATE(YEAR($H60),MONTH($H60)+$G60*3,1),AB$3=DATE(YEAR($H60),MONTH($H60)+$G60*4,1),AB$3=DATE(YEAR($H60),MONTH($H60)+$G60*5,1),AB$3=DATE(YEAR($H60),MONTH($H60)+$G60*6,1),AB$3=DATE(YEAR($H60),MONTH($H60)+$G60*7,1),AB$3=DATE(YEAR($H60),MONTH($H60)+$G60*8,1),AB$3=DATE(YEAR($H60),MONTH($H60)+$G60*9,1),AB$3=DATE(YEAR($H60),MONTH($H60)+$G60*10,1)),$F60*тех!AP$10*тех!AP$6,)</f>
        <v>0</v>
      </c>
      <c r="AC60" s="64">
        <f>IF(OR(AC$3=DATE(YEAR($H60),MONTH($H60)+$G60,1),AC$3=DATE(YEAR($H60),MONTH($H60)+$G60*2,1),AC$3=DATE(YEAR($H60),MONTH($H60)+$G60*3,1),AC$3=DATE(YEAR($H60),MONTH($H60)+$G60*4,1),AC$3=DATE(YEAR($H60),MONTH($H60)+$G60*5,1),AC$3=DATE(YEAR($H60),MONTH($H60)+$G60*6,1),AC$3=DATE(YEAR($H60),MONTH($H60)+$G60*7,1),AC$3=DATE(YEAR($H60),MONTH($H60)+$G60*8,1),AC$3=DATE(YEAR($H60),MONTH($H60)+$G60*9,1),AC$3=DATE(YEAR($H60),MONTH($H60)+$G60*10,1)),$F60*тех!AQ$10*тех!AQ$6,)</f>
        <v>0</v>
      </c>
      <c r="AD60" s="64">
        <f>IF(OR(AD$3=DATE(YEAR($H60),MONTH($H60)+$G60,1),AD$3=DATE(YEAR($H60),MONTH($H60)+$G60*2,1),AD$3=DATE(YEAR($H60),MONTH($H60)+$G60*3,1),AD$3=DATE(YEAR($H60),MONTH($H60)+$G60*4,1),AD$3=DATE(YEAR($H60),MONTH($H60)+$G60*5,1),AD$3=DATE(YEAR($H60),MONTH($H60)+$G60*6,1),AD$3=DATE(YEAR($H60),MONTH($H60)+$G60*7,1),AD$3=DATE(YEAR($H60),MONTH($H60)+$G60*8,1),AD$3=DATE(YEAR($H60),MONTH($H60)+$G60*9,1),AD$3=DATE(YEAR($H60),MONTH($H60)+$G60*10,1)),$F60*тех!AR$10*тех!AR$6,)</f>
        <v>0</v>
      </c>
      <c r="AE60" s="64">
        <f>IF(OR(AE$3=DATE(YEAR($H60),MONTH($H60)+$G60,1),AE$3=DATE(YEAR($H60),MONTH($H60)+$G60*2,1),AE$3=DATE(YEAR($H60),MONTH($H60)+$G60*3,1),AE$3=DATE(YEAR($H60),MONTH($H60)+$G60*4,1),AE$3=DATE(YEAR($H60),MONTH($H60)+$G60*5,1),AE$3=DATE(YEAR($H60),MONTH($H60)+$G60*6,1),AE$3=DATE(YEAR($H60),MONTH($H60)+$G60*7,1),AE$3=DATE(YEAR($H60),MONTH($H60)+$G60*8,1),AE$3=DATE(YEAR($H60),MONTH($H60)+$G60*9,1),AE$3=DATE(YEAR($H60),MONTH($H60)+$G60*10,1)),$F60*тех!AS$10*тех!AS$6,)</f>
        <v>0</v>
      </c>
      <c r="AF60" s="64">
        <f>IF(OR(AF$3=DATE(YEAR($H60),MONTH($H60)+$G60,1),AF$3=DATE(YEAR($H60),MONTH($H60)+$G60*2,1),AF$3=DATE(YEAR($H60),MONTH($H60)+$G60*3,1),AF$3=DATE(YEAR($H60),MONTH($H60)+$G60*4,1),AF$3=DATE(YEAR($H60),MONTH($H60)+$G60*5,1),AF$3=DATE(YEAR($H60),MONTH($H60)+$G60*6,1),AF$3=DATE(YEAR($H60),MONTH($H60)+$G60*7,1),AF$3=DATE(YEAR($H60),MONTH($H60)+$G60*8,1),AF$3=DATE(YEAR($H60),MONTH($H60)+$G60*9,1),AF$3=DATE(YEAR($H60),MONTH($H60)+$G60*10,1)),$F60*тех!AT$10*тех!AT$6,)</f>
        <v>0</v>
      </c>
      <c r="AG60" s="64">
        <f>IF(OR(AG$3=DATE(YEAR($H60),MONTH($H60)+$G60,1),AG$3=DATE(YEAR($H60),MONTH($H60)+$G60*2,1),AG$3=DATE(YEAR($H60),MONTH($H60)+$G60*3,1),AG$3=DATE(YEAR($H60),MONTH($H60)+$G60*4,1),AG$3=DATE(YEAR($H60),MONTH($H60)+$G60*5,1),AG$3=DATE(YEAR($H60),MONTH($H60)+$G60*6,1),AG$3=DATE(YEAR($H60),MONTH($H60)+$G60*7,1),AG$3=DATE(YEAR($H60),MONTH($H60)+$G60*8,1),AG$3=DATE(YEAR($H60),MONTH($H60)+$G60*9,1),AG$3=DATE(YEAR($H60),MONTH($H60)+$G60*10,1)),$F60*тех!AU$10*тех!AU$6,)</f>
        <v>0</v>
      </c>
      <c r="AH60" s="64">
        <f>IF(OR(AH$3=DATE(YEAR($H60),MONTH($H60)+$G60,1),AH$3=DATE(YEAR($H60),MONTH($H60)+$G60*2,1),AH$3=DATE(YEAR($H60),MONTH($H60)+$G60*3,1),AH$3=DATE(YEAR($H60),MONTH($H60)+$G60*4,1),AH$3=DATE(YEAR($H60),MONTH($H60)+$G60*5,1),AH$3=DATE(YEAR($H60),MONTH($H60)+$G60*6,1),AH$3=DATE(YEAR($H60),MONTH($H60)+$G60*7,1),AH$3=DATE(YEAR($H60),MONTH($H60)+$G60*8,1),AH$3=DATE(YEAR($H60),MONTH($H60)+$G60*9,1),AH$3=DATE(YEAR($H60),MONTH($H60)+$G60*10,1)),$F60*тех!AV$10*тех!AV$6,)</f>
        <v>0</v>
      </c>
      <c r="AI60" s="64">
        <f>IF(OR(AI$3=DATE(YEAR($H60),MONTH($H60)+$G60,1),AI$3=DATE(YEAR($H60),MONTH($H60)+$G60*2,1),AI$3=DATE(YEAR($H60),MONTH($H60)+$G60*3,1),AI$3=DATE(YEAR($H60),MONTH($H60)+$G60*4,1),AI$3=DATE(YEAR($H60),MONTH($H60)+$G60*5,1),AI$3=DATE(YEAR($H60),MONTH($H60)+$G60*6,1),AI$3=DATE(YEAR($H60),MONTH($H60)+$G60*7,1),AI$3=DATE(YEAR($H60),MONTH($H60)+$G60*8,1),AI$3=DATE(YEAR($H60),MONTH($H60)+$G60*9,1),AI$3=DATE(YEAR($H60),MONTH($H60)+$G60*10,1)),$F60*тех!AW$10*тех!AW$6,)</f>
        <v>0</v>
      </c>
      <c r="AJ60" s="64">
        <f>IF(OR(AJ$3=DATE(YEAR($H60),MONTH($H60)+$G60,1),AJ$3=DATE(YEAR($H60),MONTH($H60)+$G60*2,1),AJ$3=DATE(YEAR($H60),MONTH($H60)+$G60*3,1),AJ$3=DATE(YEAR($H60),MONTH($H60)+$G60*4,1),AJ$3=DATE(YEAR($H60),MONTH($H60)+$G60*5,1),AJ$3=DATE(YEAR($H60),MONTH($H60)+$G60*6,1),AJ$3=DATE(YEAR($H60),MONTH($H60)+$G60*7,1),AJ$3=DATE(YEAR($H60),MONTH($H60)+$G60*8,1),AJ$3=DATE(YEAR($H60),MONTH($H60)+$G60*9,1),AJ$3=DATE(YEAR($H60),MONTH($H60)+$G60*10,1)),$F60*тех!AX$10*тех!AX$6,)</f>
        <v>0</v>
      </c>
      <c r="AK60" s="64">
        <f>IF(OR(AK$3=DATE(YEAR($H60),MONTH($H60)+$G60,1),AK$3=DATE(YEAR($H60),MONTH($H60)+$G60*2,1),AK$3=DATE(YEAR($H60),MONTH($H60)+$G60*3,1),AK$3=DATE(YEAR($H60),MONTH($H60)+$G60*4,1),AK$3=DATE(YEAR($H60),MONTH($H60)+$G60*5,1),AK$3=DATE(YEAR($H60),MONTH($H60)+$G60*6,1),AK$3=DATE(YEAR($H60),MONTH($H60)+$G60*7,1),AK$3=DATE(YEAR($H60),MONTH($H60)+$G60*8,1),AK$3=DATE(YEAR($H60),MONTH($H60)+$G60*9,1),AK$3=DATE(YEAR($H60),MONTH($H60)+$G60*10,1)),$F60*тех!AY$10*тех!AY$6,)</f>
        <v>0</v>
      </c>
      <c r="AL60" s="64">
        <f>IF(OR(AL$3=DATE(YEAR($H60),MONTH($H60)+$G60,1),AL$3=DATE(YEAR($H60),MONTH($H60)+$G60*2,1),AL$3=DATE(YEAR($H60),MONTH($H60)+$G60*3,1),AL$3=DATE(YEAR($H60),MONTH($H60)+$G60*4,1),AL$3=DATE(YEAR($H60),MONTH($H60)+$G60*5,1),AL$3=DATE(YEAR($H60),MONTH($H60)+$G60*6,1),AL$3=DATE(YEAR($H60),MONTH($H60)+$G60*7,1),AL$3=DATE(YEAR($H60),MONTH($H60)+$G60*8,1),AL$3=DATE(YEAR($H60),MONTH($H60)+$G60*9,1),AL$3=DATE(YEAR($H60),MONTH($H60)+$G60*10,1)),$F60*тех!AZ$10*тех!AZ$6,)</f>
        <v>0</v>
      </c>
      <c r="AM60" s="64">
        <f>IF(OR(AM$3=DATE(YEAR($H60),MONTH($H60)+$G60,1),AM$3=DATE(YEAR($H60),MONTH($H60)+$G60*2,1),AM$3=DATE(YEAR($H60),MONTH($H60)+$G60*3,1),AM$3=DATE(YEAR($H60),MONTH($H60)+$G60*4,1),AM$3=DATE(YEAR($H60),MONTH($H60)+$G60*5,1),AM$3=DATE(YEAR($H60),MONTH($H60)+$G60*6,1),AM$3=DATE(YEAR($H60),MONTH($H60)+$G60*7,1),AM$3=DATE(YEAR($H60),MONTH($H60)+$G60*8,1),AM$3=DATE(YEAR($H60),MONTH($H60)+$G60*9,1),AM$3=DATE(YEAR($H60),MONTH($H60)+$G60*10,1)),$F60*тех!BA$10*тех!BA$6,)</f>
        <v>0</v>
      </c>
      <c r="AN60" s="64">
        <f>IF(OR(AN$3=DATE(YEAR($H60),MONTH($H60)+$G60,1),AN$3=DATE(YEAR($H60),MONTH($H60)+$G60*2,1),AN$3=DATE(YEAR($H60),MONTH($H60)+$G60*3,1),AN$3=DATE(YEAR($H60),MONTH($H60)+$G60*4,1),AN$3=DATE(YEAR($H60),MONTH($H60)+$G60*5,1),AN$3=DATE(YEAR($H60),MONTH($H60)+$G60*6,1),AN$3=DATE(YEAR($H60),MONTH($H60)+$G60*7,1),AN$3=DATE(YEAR($H60),MONTH($H60)+$G60*8,1),AN$3=DATE(YEAR($H60),MONTH($H60)+$G60*9,1),AN$3=DATE(YEAR($H60),MONTH($H60)+$G60*10,1)),$F60*тех!BB$10*тех!BB$6,)</f>
        <v>0</v>
      </c>
      <c r="AO60" s="64">
        <f>IF(OR(AO$3=DATE(YEAR($H60),MONTH($H60)+$G60,1),AO$3=DATE(YEAR($H60),MONTH($H60)+$G60*2,1),AO$3=DATE(YEAR($H60),MONTH($H60)+$G60*3,1),AO$3=DATE(YEAR($H60),MONTH($H60)+$G60*4,1),AO$3=DATE(YEAR($H60),MONTH($H60)+$G60*5,1),AO$3=DATE(YEAR($H60),MONTH($H60)+$G60*6,1),AO$3=DATE(YEAR($H60),MONTH($H60)+$G60*7,1),AO$3=DATE(YEAR($H60),MONTH($H60)+$G60*8,1),AO$3=DATE(YEAR($H60),MONTH($H60)+$G60*9,1),AO$3=DATE(YEAR($H60),MONTH($H60)+$G60*10,1)),$F60*тех!BC$10*тех!BC$6,)</f>
        <v>0</v>
      </c>
      <c r="AP60" s="64">
        <f>IF(OR(AP$3=DATE(YEAR($H60),MONTH($H60)+$G60,1),AP$3=DATE(YEAR($H60),MONTH($H60)+$G60*2,1),AP$3=DATE(YEAR($H60),MONTH($H60)+$G60*3,1),AP$3=DATE(YEAR($H60),MONTH($H60)+$G60*4,1),AP$3=DATE(YEAR($H60),MONTH($H60)+$G60*5,1),AP$3=DATE(YEAR($H60),MONTH($H60)+$G60*6,1),AP$3=DATE(YEAR($H60),MONTH($H60)+$G60*7,1),AP$3=DATE(YEAR($H60),MONTH($H60)+$G60*8,1),AP$3=DATE(YEAR($H60),MONTH($H60)+$G60*9,1),AP$3=DATE(YEAR($H60),MONTH($H60)+$G60*10,1)),$F60*тех!BD$10*тех!BD$6,)</f>
        <v>0</v>
      </c>
      <c r="AQ60" s="64">
        <f>IF(OR(AQ$3=DATE(YEAR($H60),MONTH($H60)+$G60,1),AQ$3=DATE(YEAR($H60),MONTH($H60)+$G60*2,1),AQ$3=DATE(YEAR($H60),MONTH($H60)+$G60*3,1),AQ$3=DATE(YEAR($H60),MONTH($H60)+$G60*4,1),AQ$3=DATE(YEAR($H60),MONTH($H60)+$G60*5,1),AQ$3=DATE(YEAR($H60),MONTH($H60)+$G60*6,1),AQ$3=DATE(YEAR($H60),MONTH($H60)+$G60*7,1),AQ$3=DATE(YEAR($H60),MONTH($H60)+$G60*8,1),AQ$3=DATE(YEAR($H60),MONTH($H60)+$G60*9,1),AQ$3=DATE(YEAR($H60),MONTH($H60)+$G60*10,1)),$F60*тех!BE$10*тех!BE$6,)</f>
        <v>0</v>
      </c>
      <c r="AR60" s="64">
        <f>IF(OR(AR$3=DATE(YEAR($H60),MONTH($H60)+$G60,1),AR$3=DATE(YEAR($H60),MONTH($H60)+$G60*2,1),AR$3=DATE(YEAR($H60),MONTH($H60)+$G60*3,1),AR$3=DATE(YEAR($H60),MONTH($H60)+$G60*4,1),AR$3=DATE(YEAR($H60),MONTH($H60)+$G60*5,1),AR$3=DATE(YEAR($H60),MONTH($H60)+$G60*6,1),AR$3=DATE(YEAR($H60),MONTH($H60)+$G60*7,1),AR$3=DATE(YEAR($H60),MONTH($H60)+$G60*8,1),AR$3=DATE(YEAR($H60),MONTH($H60)+$G60*9,1),AR$3=DATE(YEAR($H60),MONTH($H60)+$G60*10,1)),$F60*тех!BF$10*тех!BF$6,)</f>
        <v>0</v>
      </c>
      <c r="AS60" s="64">
        <f>IF(OR(AS$3=DATE(YEAR($H60),MONTH($H60)+$G60,1),AS$3=DATE(YEAR($H60),MONTH($H60)+$G60*2,1),AS$3=DATE(YEAR($H60),MONTH($H60)+$G60*3,1),AS$3=DATE(YEAR($H60),MONTH($H60)+$G60*4,1),AS$3=DATE(YEAR($H60),MONTH($H60)+$G60*5,1),AS$3=DATE(YEAR($H60),MONTH($H60)+$G60*6,1),AS$3=DATE(YEAR($H60),MONTH($H60)+$G60*7,1),AS$3=DATE(YEAR($H60),MONTH($H60)+$G60*8,1),AS$3=DATE(YEAR($H60),MONTH($H60)+$G60*9,1),AS$3=DATE(YEAR($H60),MONTH($H60)+$G60*10,1)),$F60*тех!BG$10*тех!BG$6,)</f>
        <v>0</v>
      </c>
      <c r="AT60" s="64">
        <f>IF(OR(AT$3=DATE(YEAR($H60),MONTH($H60)+$G60,1),AT$3=DATE(YEAR($H60),MONTH($H60)+$G60*2,1),AT$3=DATE(YEAR($H60),MONTH($H60)+$G60*3,1),AT$3=DATE(YEAR($H60),MONTH($H60)+$G60*4,1),AT$3=DATE(YEAR($H60),MONTH($H60)+$G60*5,1),AT$3=DATE(YEAR($H60),MONTH($H60)+$G60*6,1),AT$3=DATE(YEAR($H60),MONTH($H60)+$G60*7,1),AT$3=DATE(YEAR($H60),MONTH($H60)+$G60*8,1),AT$3=DATE(YEAR($H60),MONTH($H60)+$G60*9,1),AT$3=DATE(YEAR($H60),MONTH($H60)+$G60*10,1)),$F60*тех!BH$10*тех!BH$6,)</f>
        <v>0</v>
      </c>
      <c r="AU60" s="64">
        <f>IF(OR(AU$3=DATE(YEAR($H60),MONTH($H60)+$G60,1),AU$3=DATE(YEAR($H60),MONTH($H60)+$G60*2,1),AU$3=DATE(YEAR($H60),MONTH($H60)+$G60*3,1),AU$3=DATE(YEAR($H60),MONTH($H60)+$G60*4,1),AU$3=DATE(YEAR($H60),MONTH($H60)+$G60*5,1),AU$3=DATE(YEAR($H60),MONTH($H60)+$G60*6,1),AU$3=DATE(YEAR($H60),MONTH($H60)+$G60*7,1),AU$3=DATE(YEAR($H60),MONTH($H60)+$G60*8,1),AU$3=DATE(YEAR($H60),MONTH($H60)+$G60*9,1),AU$3=DATE(YEAR($H60),MONTH($H60)+$G60*10,1)),$F60*тех!BI$10*тех!BI$6,)</f>
        <v>0</v>
      </c>
      <c r="AV60" s="64">
        <f>IF(OR(AV$3=DATE(YEAR($H60),MONTH($H60)+$G60,1),AV$3=DATE(YEAR($H60),MONTH($H60)+$G60*2,1),AV$3=DATE(YEAR($H60),MONTH($H60)+$G60*3,1),AV$3=DATE(YEAR($H60),MONTH($H60)+$G60*4,1),AV$3=DATE(YEAR($H60),MONTH($H60)+$G60*5,1),AV$3=DATE(YEAR($H60),MONTH($H60)+$G60*6,1),AV$3=DATE(YEAR($H60),MONTH($H60)+$G60*7,1),AV$3=DATE(YEAR($H60),MONTH($H60)+$G60*8,1),AV$3=DATE(YEAR($H60),MONTH($H60)+$G60*9,1),AV$3=DATE(YEAR($H60),MONTH($H60)+$G60*10,1)),$F60*тех!BJ$10*тех!BJ$6,)</f>
        <v>0</v>
      </c>
      <c r="AW60" s="64">
        <f>IF(OR(AW$3=DATE(YEAR($H60),MONTH($H60)+$G60,1),AW$3=DATE(YEAR($H60),MONTH($H60)+$G60*2,1),AW$3=DATE(YEAR($H60),MONTH($H60)+$G60*3,1),AW$3=DATE(YEAR($H60),MONTH($H60)+$G60*4,1),AW$3=DATE(YEAR($H60),MONTH($H60)+$G60*5,1),AW$3=DATE(YEAR($H60),MONTH($H60)+$G60*6,1),AW$3=DATE(YEAR($H60),MONTH($H60)+$G60*7,1),AW$3=DATE(YEAR($H60),MONTH($H60)+$G60*8,1),AW$3=DATE(YEAR($H60),MONTH($H60)+$G60*9,1),AW$3=DATE(YEAR($H60),MONTH($H60)+$G60*10,1)),$F60*тех!BK$10*тех!BK$6,)</f>
        <v>0</v>
      </c>
      <c r="AX60" s="64">
        <f>IF(OR(AX$3=DATE(YEAR($H60),MONTH($H60)+$G60,1),AX$3=DATE(YEAR($H60),MONTH($H60)+$G60*2,1),AX$3=DATE(YEAR($H60),MONTH($H60)+$G60*3,1),AX$3=DATE(YEAR($H60),MONTH($H60)+$G60*4,1),AX$3=DATE(YEAR($H60),MONTH($H60)+$G60*5,1),AX$3=DATE(YEAR($H60),MONTH($H60)+$G60*6,1),AX$3=DATE(YEAR($H60),MONTH($H60)+$G60*7,1),AX$3=DATE(YEAR($H60),MONTH($H60)+$G60*8,1),AX$3=DATE(YEAR($H60),MONTH($H60)+$G60*9,1),AX$3=DATE(YEAR($H60),MONTH($H60)+$G60*10,1)),$F60*тех!BL$10*тех!BL$6,)</f>
        <v>0</v>
      </c>
      <c r="AY60" s="64">
        <f>IF(OR(AY$3=DATE(YEAR($H60),MONTH($H60)+$G60,1),AY$3=DATE(YEAR($H60),MONTH($H60)+$G60*2,1),AY$3=DATE(YEAR($H60),MONTH($H60)+$G60*3,1),AY$3=DATE(YEAR($H60),MONTH($H60)+$G60*4,1),AY$3=DATE(YEAR($H60),MONTH($H60)+$G60*5,1),AY$3=DATE(YEAR($H60),MONTH($H60)+$G60*6,1),AY$3=DATE(YEAR($H60),MONTH($H60)+$G60*7,1),AY$3=DATE(YEAR($H60),MONTH($H60)+$G60*8,1),AY$3=DATE(YEAR($H60),MONTH($H60)+$G60*9,1),AY$3=DATE(YEAR($H60),MONTH($H60)+$G60*10,1)),$F60*тех!BM$10*тех!BM$6,)</f>
        <v>0</v>
      </c>
      <c r="AZ60" s="64">
        <f>IF(OR(AZ$3=DATE(YEAR($H60),MONTH($H60)+$G60,1),AZ$3=DATE(YEAR($H60),MONTH($H60)+$G60*2,1),AZ$3=DATE(YEAR($H60),MONTH($H60)+$G60*3,1),AZ$3=DATE(YEAR($H60),MONTH($H60)+$G60*4,1),AZ$3=DATE(YEAR($H60),MONTH($H60)+$G60*5,1),AZ$3=DATE(YEAR($H60),MONTH($H60)+$G60*6,1),AZ$3=DATE(YEAR($H60),MONTH($H60)+$G60*7,1),AZ$3=DATE(YEAR($H60),MONTH($H60)+$G60*8,1),AZ$3=DATE(YEAR($H60),MONTH($H60)+$G60*9,1),AZ$3=DATE(YEAR($H60),MONTH($H60)+$G60*10,1)),$F60*тех!BN$10*тех!BN$6,)</f>
        <v>0</v>
      </c>
      <c r="BA60" s="64">
        <f>IF(OR(BA$3=DATE(YEAR($H60),MONTH($H60)+$G60,1),BA$3=DATE(YEAR($H60),MONTH($H60)+$G60*2,1),BA$3=DATE(YEAR($H60),MONTH($H60)+$G60*3,1),BA$3=DATE(YEAR($H60),MONTH($H60)+$G60*4,1),BA$3=DATE(YEAR($H60),MONTH($H60)+$G60*5,1),BA$3=DATE(YEAR($H60),MONTH($H60)+$G60*6,1),BA$3=DATE(YEAR($H60),MONTH($H60)+$G60*7,1),BA$3=DATE(YEAR($H60),MONTH($H60)+$G60*8,1),BA$3=DATE(YEAR($H60),MONTH($H60)+$G60*9,1),BA$3=DATE(YEAR($H60),MONTH($H60)+$G60*10,1)),$F60*тех!BO$10*тех!BO$6,)</f>
        <v>0</v>
      </c>
      <c r="BB60" s="64">
        <f>IF(OR(BB$3=DATE(YEAR($H60),MONTH($H60)+$G60,1),BB$3=DATE(YEAR($H60),MONTH($H60)+$G60*2,1),BB$3=DATE(YEAR($H60),MONTH($H60)+$G60*3,1),BB$3=DATE(YEAR($H60),MONTH($H60)+$G60*4,1),BB$3=DATE(YEAR($H60),MONTH($H60)+$G60*5,1),BB$3=DATE(YEAR($H60),MONTH($H60)+$G60*6,1),BB$3=DATE(YEAR($H60),MONTH($H60)+$G60*7,1),BB$3=DATE(YEAR($H60),MONTH($H60)+$G60*8,1),BB$3=DATE(YEAR($H60),MONTH($H60)+$G60*9,1),BB$3=DATE(YEAR($H60),MONTH($H60)+$G60*10,1)),$F60*тех!BP$10*тех!BP$6,)</f>
        <v>0</v>
      </c>
      <c r="BC60" s="64">
        <f>IF(OR(BC$3=DATE(YEAR($H60),MONTH($H60)+$G60,1),BC$3=DATE(YEAR($H60),MONTH($H60)+$G60*2,1),BC$3=DATE(YEAR($H60),MONTH($H60)+$G60*3,1),BC$3=DATE(YEAR($H60),MONTH($H60)+$G60*4,1),BC$3=DATE(YEAR($H60),MONTH($H60)+$G60*5,1),BC$3=DATE(YEAR($H60),MONTH($H60)+$G60*6,1),BC$3=DATE(YEAR($H60),MONTH($H60)+$G60*7,1),BC$3=DATE(YEAR($H60),MONTH($H60)+$G60*8,1),BC$3=DATE(YEAR($H60),MONTH($H60)+$G60*9,1),BC$3=DATE(YEAR($H60),MONTH($H60)+$G60*10,1)),$F60*тех!BQ$10*тех!BQ$6,)</f>
        <v>0</v>
      </c>
      <c r="BD60" s="64">
        <f>IF(OR(BD$3=DATE(YEAR($H60),MONTH($H60)+$G60,1),BD$3=DATE(YEAR($H60),MONTH($H60)+$G60*2,1),BD$3=DATE(YEAR($H60),MONTH($H60)+$G60*3,1),BD$3=DATE(YEAR($H60),MONTH($H60)+$G60*4,1),BD$3=DATE(YEAR($H60),MONTH($H60)+$G60*5,1),BD$3=DATE(YEAR($H60),MONTH($H60)+$G60*6,1),BD$3=DATE(YEAR($H60),MONTH($H60)+$G60*7,1),BD$3=DATE(YEAR($H60),MONTH($H60)+$G60*8,1),BD$3=DATE(YEAR($H60),MONTH($H60)+$G60*9,1),BD$3=DATE(YEAR($H60),MONTH($H60)+$G60*10,1)),$F60*тех!BR$10*тех!BR$6,)</f>
        <v>0</v>
      </c>
      <c r="BE60" s="64">
        <f>IF(OR(BE$3=DATE(YEAR($H60),MONTH($H60)+$G60,1),BE$3=DATE(YEAR($H60),MONTH($H60)+$G60*2,1),BE$3=DATE(YEAR($H60),MONTH($H60)+$G60*3,1),BE$3=DATE(YEAR($H60),MONTH($H60)+$G60*4,1),BE$3=DATE(YEAR($H60),MONTH($H60)+$G60*5,1),BE$3=DATE(YEAR($H60),MONTH($H60)+$G60*6,1),BE$3=DATE(YEAR($H60),MONTH($H60)+$G60*7,1),BE$3=DATE(YEAR($H60),MONTH($H60)+$G60*8,1),BE$3=DATE(YEAR($H60),MONTH($H60)+$G60*9,1),BE$3=DATE(YEAR($H60),MONTH($H60)+$G60*10,1)),$F60*тех!BS$10*тех!BS$6,)</f>
        <v>0</v>
      </c>
      <c r="BF60" s="64">
        <f>IF(OR(BF$3=DATE(YEAR($H60),MONTH($H60)+$G60,1),BF$3=DATE(YEAR($H60),MONTH($H60)+$G60*2,1),BF$3=DATE(YEAR($H60),MONTH($H60)+$G60*3,1),BF$3=DATE(YEAR($H60),MONTH($H60)+$G60*4,1),BF$3=DATE(YEAR($H60),MONTH($H60)+$G60*5,1),BF$3=DATE(YEAR($H60),MONTH($H60)+$G60*6,1),BF$3=DATE(YEAR($H60),MONTH($H60)+$G60*7,1),BF$3=DATE(YEAR($H60),MONTH($H60)+$G60*8,1),BF$3=DATE(YEAR($H60),MONTH($H60)+$G60*9,1),BF$3=DATE(YEAR($H60),MONTH($H60)+$G60*10,1)),$F60*тех!BT$10*тех!BT$6,)</f>
        <v>0</v>
      </c>
      <c r="BG60" s="64">
        <f>IF(OR(BG$3=DATE(YEAR($H60),MONTH($H60)+$G60,1),BG$3=DATE(YEAR($H60),MONTH($H60)+$G60*2,1),BG$3=DATE(YEAR($H60),MONTH($H60)+$G60*3,1),BG$3=DATE(YEAR($H60),MONTH($H60)+$G60*4,1),BG$3=DATE(YEAR($H60),MONTH($H60)+$G60*5,1),BG$3=DATE(YEAR($H60),MONTH($H60)+$G60*6,1),BG$3=DATE(YEAR($H60),MONTH($H60)+$G60*7,1),BG$3=DATE(YEAR($H60),MONTH($H60)+$G60*8,1),BG$3=DATE(YEAR($H60),MONTH($H60)+$G60*9,1),BG$3=DATE(YEAR($H60),MONTH($H60)+$G60*10,1)),$F60*тех!BU$10*тех!BU$6,)</f>
        <v>0</v>
      </c>
      <c r="BH60" s="64">
        <f>IF(OR(BH$3=DATE(YEAR($H60),MONTH($H60)+$G60,1),BH$3=DATE(YEAR($H60),MONTH($H60)+$G60*2,1),BH$3=DATE(YEAR($H60),MONTH($H60)+$G60*3,1),BH$3=DATE(YEAR($H60),MONTH($H60)+$G60*4,1),BH$3=DATE(YEAR($H60),MONTH($H60)+$G60*5,1),BH$3=DATE(YEAR($H60),MONTH($H60)+$G60*6,1),BH$3=DATE(YEAR($H60),MONTH($H60)+$G60*7,1),BH$3=DATE(YEAR($H60),MONTH($H60)+$G60*8,1),BH$3=DATE(YEAR($H60),MONTH($H60)+$G60*9,1),BH$3=DATE(YEAR($H60),MONTH($H60)+$G60*10,1)),$F60*тех!BV$10*тех!BV$6,)</f>
        <v>0</v>
      </c>
      <c r="BI60" s="64">
        <f>IF(OR(BI$3=DATE(YEAR($H60),MONTH($H60)+$G60,1),BI$3=DATE(YEAR($H60),MONTH($H60)+$G60*2,1),BI$3=DATE(YEAR($H60),MONTH($H60)+$G60*3,1),BI$3=DATE(YEAR($H60),MONTH($H60)+$G60*4,1),BI$3=DATE(YEAR($H60),MONTH($H60)+$G60*5,1),BI$3=DATE(YEAR($H60),MONTH($H60)+$G60*6,1),BI$3=DATE(YEAR($H60),MONTH($H60)+$G60*7,1),BI$3=DATE(YEAR($H60),MONTH($H60)+$G60*8,1),BI$3=DATE(YEAR($H60),MONTH($H60)+$G60*9,1),BI$3=DATE(YEAR($H60),MONTH($H60)+$G60*10,1)),$F60*тех!BW$10*тех!BW$6,)</f>
        <v>0</v>
      </c>
      <c r="BJ60" s="64">
        <f>IF(OR(BJ$3=DATE(YEAR($H60),MONTH($H60)+$G60,1),BJ$3=DATE(YEAR($H60),MONTH($H60)+$G60*2,1),BJ$3=DATE(YEAR($H60),MONTH($H60)+$G60*3,1),BJ$3=DATE(YEAR($H60),MONTH($H60)+$G60*4,1),BJ$3=DATE(YEAR($H60),MONTH($H60)+$G60*5,1),BJ$3=DATE(YEAR($H60),MONTH($H60)+$G60*6,1),BJ$3=DATE(YEAR($H60),MONTH($H60)+$G60*7,1),BJ$3=DATE(YEAR($H60),MONTH($H60)+$G60*8,1),BJ$3=DATE(YEAR($H60),MONTH($H60)+$G60*9,1),BJ$3=DATE(YEAR($H60),MONTH($H60)+$G60*10,1)),$F60*тех!BX$10*тех!BX$6,)</f>
        <v>0</v>
      </c>
      <c r="BK60" s="64">
        <f>IF(OR(BK$3=DATE(YEAR($H60),MONTH($H60)+$G60,1),BK$3=DATE(YEAR($H60),MONTH($H60)+$G60*2,1),BK$3=DATE(YEAR($H60),MONTH($H60)+$G60*3,1),BK$3=DATE(YEAR($H60),MONTH($H60)+$G60*4,1),BK$3=DATE(YEAR($H60),MONTH($H60)+$G60*5,1),BK$3=DATE(YEAR($H60),MONTH($H60)+$G60*6,1),BK$3=DATE(YEAR($H60),MONTH($H60)+$G60*7,1),BK$3=DATE(YEAR($H60),MONTH($H60)+$G60*8,1),BK$3=DATE(YEAR($H60),MONTH($H60)+$G60*9,1),BK$3=DATE(YEAR($H60),MONTH($H60)+$G60*10,1)),$F60*тех!BY$10*тех!BY$6,)</f>
        <v>0</v>
      </c>
      <c r="BL60" s="64">
        <f>IF(OR(BL$3=DATE(YEAR($H60),MONTH($H60)+$G60,1),BL$3=DATE(YEAR($H60),MONTH($H60)+$G60*2,1),BL$3=DATE(YEAR($H60),MONTH($H60)+$G60*3,1),BL$3=DATE(YEAR($H60),MONTH($H60)+$G60*4,1),BL$3=DATE(YEAR($H60),MONTH($H60)+$G60*5,1),BL$3=DATE(YEAR($H60),MONTH($H60)+$G60*6,1),BL$3=DATE(YEAR($H60),MONTH($H60)+$G60*7,1),BL$3=DATE(YEAR($H60),MONTH($H60)+$G60*8,1),BL$3=DATE(YEAR($H60),MONTH($H60)+$G60*9,1),BL$3=DATE(YEAR($H60),MONTH($H60)+$G60*10,1)),$F60*тех!BZ$10*тех!BZ$6,)</f>
        <v>0</v>
      </c>
      <c r="BM60" s="64">
        <f>IF(OR(BM$3=DATE(YEAR($H60),MONTH($H60)+$G60,1),BM$3=DATE(YEAR($H60),MONTH($H60)+$G60*2,1),BM$3=DATE(YEAR($H60),MONTH($H60)+$G60*3,1),BM$3=DATE(YEAR($H60),MONTH($H60)+$G60*4,1),BM$3=DATE(YEAR($H60),MONTH($H60)+$G60*5,1),BM$3=DATE(YEAR($H60),MONTH($H60)+$G60*6,1),BM$3=DATE(YEAR($H60),MONTH($H60)+$G60*7,1),BM$3=DATE(YEAR($H60),MONTH($H60)+$G60*8,1),BM$3=DATE(YEAR($H60),MONTH($H60)+$G60*9,1),BM$3=DATE(YEAR($H60),MONTH($H60)+$G60*10,1)),$F60*тех!CA$10*тех!CA$6,)</f>
        <v>0</v>
      </c>
      <c r="BN60" s="64">
        <f>IF(OR(BN$3=DATE(YEAR($H60),MONTH($H60)+$G60,1),BN$3=DATE(YEAR($H60),MONTH($H60)+$G60*2,1),BN$3=DATE(YEAR($H60),MONTH($H60)+$G60*3,1),BN$3=DATE(YEAR($H60),MONTH($H60)+$G60*4,1),BN$3=DATE(YEAR($H60),MONTH($H60)+$G60*5,1),BN$3=DATE(YEAR($H60),MONTH($H60)+$G60*6,1),BN$3=DATE(YEAR($H60),MONTH($H60)+$G60*7,1),BN$3=DATE(YEAR($H60),MONTH($H60)+$G60*8,1),BN$3=DATE(YEAR($H60),MONTH($H60)+$G60*9,1),BN$3=DATE(YEAR($H60),MONTH($H60)+$G60*10,1)),$F60*тех!CB$10*тех!CB$6,)</f>
        <v>0</v>
      </c>
      <c r="BO60" s="64">
        <f>IF(OR(BO$3=DATE(YEAR($H60),MONTH($H60)+$G60,1),BO$3=DATE(YEAR($H60),MONTH($H60)+$G60*2,1),BO$3=DATE(YEAR($H60),MONTH($H60)+$G60*3,1),BO$3=DATE(YEAR($H60),MONTH($H60)+$G60*4,1),BO$3=DATE(YEAR($H60),MONTH($H60)+$G60*5,1),BO$3=DATE(YEAR($H60),MONTH($H60)+$G60*6,1),BO$3=DATE(YEAR($H60),MONTH($H60)+$G60*7,1),BO$3=DATE(YEAR($H60),MONTH($H60)+$G60*8,1),BO$3=DATE(YEAR($H60),MONTH($H60)+$G60*9,1),BO$3=DATE(YEAR($H60),MONTH($H60)+$G60*10,1)),$F60*тех!CC$10*тех!CC$6,)</f>
        <v>0</v>
      </c>
      <c r="BP60" s="64">
        <f>IF(OR(BP$3=DATE(YEAR($H60),MONTH($H60)+$G60,1),BP$3=DATE(YEAR($H60),MONTH($H60)+$G60*2,1),BP$3=DATE(YEAR($H60),MONTH($H60)+$G60*3,1),BP$3=DATE(YEAR($H60),MONTH($H60)+$G60*4,1),BP$3=DATE(YEAR($H60),MONTH($H60)+$G60*5,1),BP$3=DATE(YEAR($H60),MONTH($H60)+$G60*6,1),BP$3=DATE(YEAR($H60),MONTH($H60)+$G60*7,1),BP$3=DATE(YEAR($H60),MONTH($H60)+$G60*8,1),BP$3=DATE(YEAR($H60),MONTH($H60)+$G60*9,1),BP$3=DATE(YEAR($H60),MONTH($H60)+$G60*10,1)),$F60*тех!CD$10*тех!CD$6,)</f>
        <v>0</v>
      </c>
      <c r="BQ60" s="64">
        <f>IF(OR(BQ$3=DATE(YEAR($H60),MONTH($H60)+$G60,1),BQ$3=DATE(YEAR($H60),MONTH($H60)+$G60*2,1),BQ$3=DATE(YEAR($H60),MONTH($H60)+$G60*3,1),BQ$3=DATE(YEAR($H60),MONTH($H60)+$G60*4,1),BQ$3=DATE(YEAR($H60),MONTH($H60)+$G60*5,1),BQ$3=DATE(YEAR($H60),MONTH($H60)+$G60*6,1),BQ$3=DATE(YEAR($H60),MONTH($H60)+$G60*7,1),BQ$3=DATE(YEAR($H60),MONTH($H60)+$G60*8,1),BQ$3=DATE(YEAR($H60),MONTH($H60)+$G60*9,1),BQ$3=DATE(YEAR($H60),MONTH($H60)+$G60*10,1)),$F60*тех!CE$10*тех!CE$6,)</f>
        <v>0</v>
      </c>
    </row>
    <row r="61" spans="2:69">
      <c r="B61" s="3">
        <v>55</v>
      </c>
      <c r="C61" s="19" t="s">
        <v>726</v>
      </c>
      <c r="D61" s="23">
        <v>30</v>
      </c>
      <c r="E61" s="19"/>
      <c r="F61" s="76">
        <f t="shared" si="1"/>
        <v>0</v>
      </c>
      <c r="G61" s="19">
        <v>12</v>
      </c>
      <c r="H61" s="20">
        <f>Параметры!$C$11</f>
        <v>42370</v>
      </c>
      <c r="J61" s="76">
        <f>IF($H61=J$3,$F61,)*тех!X$6</f>
        <v>0</v>
      </c>
      <c r="K61" s="76">
        <f>IF($H61=K$3,$F61,)*тех!Y$6</f>
        <v>0</v>
      </c>
      <c r="L61" s="76">
        <f>IF($H61=L$3,$F61,)*тех!Z$6</f>
        <v>0</v>
      </c>
      <c r="M61" s="76">
        <f>IF($H61=M$3,$F61,)*тех!AA$6</f>
        <v>0</v>
      </c>
      <c r="N61" s="76">
        <f>IF($H61=N$3,$F61,)*тех!AB$6</f>
        <v>0</v>
      </c>
      <c r="O61" s="76">
        <f>IF($H61=O$3,$F61,)*тех!AC$6</f>
        <v>0</v>
      </c>
      <c r="P61" s="64">
        <f>IF(OR(P$3=DATE(YEAR($H61),MONTH($H61)+$G61,1),P$3=DATE(YEAR($H61),MONTH($H61)+$G61*2,1),P$3=DATE(YEAR($H61),MONTH($H61)+$G61*3,1),P$3=DATE(YEAR($H61),MONTH($H61)+$G61*4,1),P$3=DATE(YEAR($H61),MONTH($H61)+$G61*5,1),P$3=DATE(YEAR($H61),MONTH($H61)+$G61*6,1),P$3=DATE(YEAR($H61),MONTH($H61)+$G61*7,1),P$3=DATE(YEAR($H61),MONTH($H61)+$G61*8,1),P$3=DATE(YEAR($H61),MONTH($H61)+$G61*9,1),P$3=DATE(YEAR($H61),MONTH($H61)+$G61*10,1)),$F61*тех!AD$10*тех!AD$6,)</f>
        <v>0</v>
      </c>
      <c r="Q61" s="64">
        <f>IF(OR(Q$3=DATE(YEAR($H61),MONTH($H61)+$G61,1),Q$3=DATE(YEAR($H61),MONTH($H61)+$G61*2,1),Q$3=DATE(YEAR($H61),MONTH($H61)+$G61*3,1),Q$3=DATE(YEAR($H61),MONTH($H61)+$G61*4,1),Q$3=DATE(YEAR($H61),MONTH($H61)+$G61*5,1),Q$3=DATE(YEAR($H61),MONTH($H61)+$G61*6,1),Q$3=DATE(YEAR($H61),MONTH($H61)+$G61*7,1),Q$3=DATE(YEAR($H61),MONTH($H61)+$G61*8,1),Q$3=DATE(YEAR($H61),MONTH($H61)+$G61*9,1),Q$3=DATE(YEAR($H61),MONTH($H61)+$G61*10,1)),$F61*тех!AE$10*тех!AE$6,)</f>
        <v>0</v>
      </c>
      <c r="R61" s="64">
        <f>IF(OR(R$3=DATE(YEAR($H61),MONTH($H61)+$G61,1),R$3=DATE(YEAR($H61),MONTH($H61)+$G61*2,1),R$3=DATE(YEAR($H61),MONTH($H61)+$G61*3,1),R$3=DATE(YEAR($H61),MONTH($H61)+$G61*4,1),R$3=DATE(YEAR($H61),MONTH($H61)+$G61*5,1),R$3=DATE(YEAR($H61),MONTH($H61)+$G61*6,1),R$3=DATE(YEAR($H61),MONTH($H61)+$G61*7,1),R$3=DATE(YEAR($H61),MONTH($H61)+$G61*8,1),R$3=DATE(YEAR($H61),MONTH($H61)+$G61*9,1),R$3=DATE(YEAR($H61),MONTH($H61)+$G61*10,1)),$F61*тех!AF$10*тех!AF$6,)</f>
        <v>0</v>
      </c>
      <c r="S61" s="64">
        <f>IF(OR(S$3=DATE(YEAR($H61),MONTH($H61)+$G61,1),S$3=DATE(YEAR($H61),MONTH($H61)+$G61*2,1),S$3=DATE(YEAR($H61),MONTH($H61)+$G61*3,1),S$3=DATE(YEAR($H61),MONTH($H61)+$G61*4,1),S$3=DATE(YEAR($H61),MONTH($H61)+$G61*5,1),S$3=DATE(YEAR($H61),MONTH($H61)+$G61*6,1),S$3=DATE(YEAR($H61),MONTH($H61)+$G61*7,1),S$3=DATE(YEAR($H61),MONTH($H61)+$G61*8,1),S$3=DATE(YEAR($H61),MONTH($H61)+$G61*9,1),S$3=DATE(YEAR($H61),MONTH($H61)+$G61*10,1)),$F61*тех!AG$10*тех!AG$6,)</f>
        <v>0</v>
      </c>
      <c r="T61" s="64">
        <f>IF(OR(T$3=DATE(YEAR($H61),MONTH($H61)+$G61,1),T$3=DATE(YEAR($H61),MONTH($H61)+$G61*2,1),T$3=DATE(YEAR($H61),MONTH($H61)+$G61*3,1),T$3=DATE(YEAR($H61),MONTH($H61)+$G61*4,1),T$3=DATE(YEAR($H61),MONTH($H61)+$G61*5,1),T$3=DATE(YEAR($H61),MONTH($H61)+$G61*6,1),T$3=DATE(YEAR($H61),MONTH($H61)+$G61*7,1),T$3=DATE(YEAR($H61),MONTH($H61)+$G61*8,1),T$3=DATE(YEAR($H61),MONTH($H61)+$G61*9,1),T$3=DATE(YEAR($H61),MONTH($H61)+$G61*10,1)),$F61*тех!AH$10*тех!AH$6,)</f>
        <v>0</v>
      </c>
      <c r="U61" s="64">
        <f>IF(OR(U$3=DATE(YEAR($H61),MONTH($H61)+$G61,1),U$3=DATE(YEAR($H61),MONTH($H61)+$G61*2,1),U$3=DATE(YEAR($H61),MONTH($H61)+$G61*3,1),U$3=DATE(YEAR($H61),MONTH($H61)+$G61*4,1),U$3=DATE(YEAR($H61),MONTH($H61)+$G61*5,1),U$3=DATE(YEAR($H61),MONTH($H61)+$G61*6,1),U$3=DATE(YEAR($H61),MONTH($H61)+$G61*7,1),U$3=DATE(YEAR($H61),MONTH($H61)+$G61*8,1),U$3=DATE(YEAR($H61),MONTH($H61)+$G61*9,1),U$3=DATE(YEAR($H61),MONTH($H61)+$G61*10,1)),$F61*тех!AI$10*тех!AI$6,)</f>
        <v>0</v>
      </c>
      <c r="V61" s="64">
        <f>IF(OR(V$3=DATE(YEAR($H61),MONTH($H61)+$G61,1),V$3=DATE(YEAR($H61),MONTH($H61)+$G61*2,1),V$3=DATE(YEAR($H61),MONTH($H61)+$G61*3,1),V$3=DATE(YEAR($H61),MONTH($H61)+$G61*4,1),V$3=DATE(YEAR($H61),MONTH($H61)+$G61*5,1),V$3=DATE(YEAR($H61),MONTH($H61)+$G61*6,1),V$3=DATE(YEAR($H61),MONTH($H61)+$G61*7,1),V$3=DATE(YEAR($H61),MONTH($H61)+$G61*8,1),V$3=DATE(YEAR($H61),MONTH($H61)+$G61*9,1),V$3=DATE(YEAR($H61),MONTH($H61)+$G61*10,1)),$F61*тех!AJ$10*тех!AJ$6,)</f>
        <v>0</v>
      </c>
      <c r="W61" s="64">
        <f>IF(OR(W$3=DATE(YEAR($H61),MONTH($H61)+$G61,1),W$3=DATE(YEAR($H61),MONTH($H61)+$G61*2,1),W$3=DATE(YEAR($H61),MONTH($H61)+$G61*3,1),W$3=DATE(YEAR($H61),MONTH($H61)+$G61*4,1),W$3=DATE(YEAR($H61),MONTH($H61)+$G61*5,1),W$3=DATE(YEAR($H61),MONTH($H61)+$G61*6,1),W$3=DATE(YEAR($H61),MONTH($H61)+$G61*7,1),W$3=DATE(YEAR($H61),MONTH($H61)+$G61*8,1),W$3=DATE(YEAR($H61),MONTH($H61)+$G61*9,1),W$3=DATE(YEAR($H61),MONTH($H61)+$G61*10,1)),$F61*тех!AK$10*тех!AK$6,)</f>
        <v>0</v>
      </c>
      <c r="X61" s="64">
        <f>IF(OR(X$3=DATE(YEAR($H61),MONTH($H61)+$G61,1),X$3=DATE(YEAR($H61),MONTH($H61)+$G61*2,1),X$3=DATE(YEAR($H61),MONTH($H61)+$G61*3,1),X$3=DATE(YEAR($H61),MONTH($H61)+$G61*4,1),X$3=DATE(YEAR($H61),MONTH($H61)+$G61*5,1),X$3=DATE(YEAR($H61),MONTH($H61)+$G61*6,1),X$3=DATE(YEAR($H61),MONTH($H61)+$G61*7,1),X$3=DATE(YEAR($H61),MONTH($H61)+$G61*8,1),X$3=DATE(YEAR($H61),MONTH($H61)+$G61*9,1),X$3=DATE(YEAR($H61),MONTH($H61)+$G61*10,1)),$F61*тех!AL$10*тех!AL$6,)</f>
        <v>0</v>
      </c>
      <c r="Y61" s="64">
        <f>IF(OR(Y$3=DATE(YEAR($H61),MONTH($H61)+$G61,1),Y$3=DATE(YEAR($H61),MONTH($H61)+$G61*2,1),Y$3=DATE(YEAR($H61),MONTH($H61)+$G61*3,1),Y$3=DATE(YEAR($H61),MONTH($H61)+$G61*4,1),Y$3=DATE(YEAR($H61),MONTH($H61)+$G61*5,1),Y$3=DATE(YEAR($H61),MONTH($H61)+$G61*6,1),Y$3=DATE(YEAR($H61),MONTH($H61)+$G61*7,1),Y$3=DATE(YEAR($H61),MONTH($H61)+$G61*8,1),Y$3=DATE(YEAR($H61),MONTH($H61)+$G61*9,1),Y$3=DATE(YEAR($H61),MONTH($H61)+$G61*10,1)),$F61*тех!AM$10*тех!AM$6,)</f>
        <v>0</v>
      </c>
      <c r="Z61" s="64">
        <f>IF(OR(Z$3=DATE(YEAR($H61),MONTH($H61)+$G61,1),Z$3=DATE(YEAR($H61),MONTH($H61)+$G61*2,1),Z$3=DATE(YEAR($H61),MONTH($H61)+$G61*3,1),Z$3=DATE(YEAR($H61),MONTH($H61)+$G61*4,1),Z$3=DATE(YEAR($H61),MONTH($H61)+$G61*5,1),Z$3=DATE(YEAR($H61),MONTH($H61)+$G61*6,1),Z$3=DATE(YEAR($H61),MONTH($H61)+$G61*7,1),Z$3=DATE(YEAR($H61),MONTH($H61)+$G61*8,1),Z$3=DATE(YEAR($H61),MONTH($H61)+$G61*9,1),Z$3=DATE(YEAR($H61),MONTH($H61)+$G61*10,1)),$F61*тех!AN$10*тех!AN$6,)</f>
        <v>0</v>
      </c>
      <c r="AA61" s="64">
        <f>IF(OR(AA$3=DATE(YEAR($H61),MONTH($H61)+$G61,1),AA$3=DATE(YEAR($H61),MONTH($H61)+$G61*2,1),AA$3=DATE(YEAR($H61),MONTH($H61)+$G61*3,1),AA$3=DATE(YEAR($H61),MONTH($H61)+$G61*4,1),AA$3=DATE(YEAR($H61),MONTH($H61)+$G61*5,1),AA$3=DATE(YEAR($H61),MONTH($H61)+$G61*6,1),AA$3=DATE(YEAR($H61),MONTH($H61)+$G61*7,1),AA$3=DATE(YEAR($H61),MONTH($H61)+$G61*8,1),AA$3=DATE(YEAR($H61),MONTH($H61)+$G61*9,1),AA$3=DATE(YEAR($H61),MONTH($H61)+$G61*10,1)),$F61*тех!AO$10*тех!AO$6,)</f>
        <v>0</v>
      </c>
      <c r="AB61" s="64">
        <f>IF(OR(AB$3=DATE(YEAR($H61),MONTH($H61)+$G61,1),AB$3=DATE(YEAR($H61),MONTH($H61)+$G61*2,1),AB$3=DATE(YEAR($H61),MONTH($H61)+$G61*3,1),AB$3=DATE(YEAR($H61),MONTH($H61)+$G61*4,1),AB$3=DATE(YEAR($H61),MONTH($H61)+$G61*5,1),AB$3=DATE(YEAR($H61),MONTH($H61)+$G61*6,1),AB$3=DATE(YEAR($H61),MONTH($H61)+$G61*7,1),AB$3=DATE(YEAR($H61),MONTH($H61)+$G61*8,1),AB$3=DATE(YEAR($H61),MONTH($H61)+$G61*9,1),AB$3=DATE(YEAR($H61),MONTH($H61)+$G61*10,1)),$F61*тех!AP$10*тех!AP$6,)</f>
        <v>0</v>
      </c>
      <c r="AC61" s="64">
        <f>IF(OR(AC$3=DATE(YEAR($H61),MONTH($H61)+$G61,1),AC$3=DATE(YEAR($H61),MONTH($H61)+$G61*2,1),AC$3=DATE(YEAR($H61),MONTH($H61)+$G61*3,1),AC$3=DATE(YEAR($H61),MONTH($H61)+$G61*4,1),AC$3=DATE(YEAR($H61),MONTH($H61)+$G61*5,1),AC$3=DATE(YEAR($H61),MONTH($H61)+$G61*6,1),AC$3=DATE(YEAR($H61),MONTH($H61)+$G61*7,1),AC$3=DATE(YEAR($H61),MONTH($H61)+$G61*8,1),AC$3=DATE(YEAR($H61),MONTH($H61)+$G61*9,1),AC$3=DATE(YEAR($H61),MONTH($H61)+$G61*10,1)),$F61*тех!AQ$10*тех!AQ$6,)</f>
        <v>0</v>
      </c>
      <c r="AD61" s="64">
        <f>IF(OR(AD$3=DATE(YEAR($H61),MONTH($H61)+$G61,1),AD$3=DATE(YEAR($H61),MONTH($H61)+$G61*2,1),AD$3=DATE(YEAR($H61),MONTH($H61)+$G61*3,1),AD$3=DATE(YEAR($H61),MONTH($H61)+$G61*4,1),AD$3=DATE(YEAR($H61),MONTH($H61)+$G61*5,1),AD$3=DATE(YEAR($H61),MONTH($H61)+$G61*6,1),AD$3=DATE(YEAR($H61),MONTH($H61)+$G61*7,1),AD$3=DATE(YEAR($H61),MONTH($H61)+$G61*8,1),AD$3=DATE(YEAR($H61),MONTH($H61)+$G61*9,1),AD$3=DATE(YEAR($H61),MONTH($H61)+$G61*10,1)),$F61*тех!AR$10*тех!AR$6,)</f>
        <v>0</v>
      </c>
      <c r="AE61" s="64">
        <f>IF(OR(AE$3=DATE(YEAR($H61),MONTH($H61)+$G61,1),AE$3=DATE(YEAR($H61),MONTH($H61)+$G61*2,1),AE$3=DATE(YEAR($H61),MONTH($H61)+$G61*3,1),AE$3=DATE(YEAR($H61),MONTH($H61)+$G61*4,1),AE$3=DATE(YEAR($H61),MONTH($H61)+$G61*5,1),AE$3=DATE(YEAR($H61),MONTH($H61)+$G61*6,1),AE$3=DATE(YEAR($H61),MONTH($H61)+$G61*7,1),AE$3=DATE(YEAR($H61),MONTH($H61)+$G61*8,1),AE$3=DATE(YEAR($H61),MONTH($H61)+$G61*9,1),AE$3=DATE(YEAR($H61),MONTH($H61)+$G61*10,1)),$F61*тех!AS$10*тех!AS$6,)</f>
        <v>0</v>
      </c>
      <c r="AF61" s="64">
        <f>IF(OR(AF$3=DATE(YEAR($H61),MONTH($H61)+$G61,1),AF$3=DATE(YEAR($H61),MONTH($H61)+$G61*2,1),AF$3=DATE(YEAR($H61),MONTH($H61)+$G61*3,1),AF$3=DATE(YEAR($H61),MONTH($H61)+$G61*4,1),AF$3=DATE(YEAR($H61),MONTH($H61)+$G61*5,1),AF$3=DATE(YEAR($H61),MONTH($H61)+$G61*6,1),AF$3=DATE(YEAR($H61),MONTH($H61)+$G61*7,1),AF$3=DATE(YEAR($H61),MONTH($H61)+$G61*8,1),AF$3=DATE(YEAR($H61),MONTH($H61)+$G61*9,1),AF$3=DATE(YEAR($H61),MONTH($H61)+$G61*10,1)),$F61*тех!AT$10*тех!AT$6,)</f>
        <v>0</v>
      </c>
      <c r="AG61" s="64">
        <f>IF(OR(AG$3=DATE(YEAR($H61),MONTH($H61)+$G61,1),AG$3=DATE(YEAR($H61),MONTH($H61)+$G61*2,1),AG$3=DATE(YEAR($H61),MONTH($H61)+$G61*3,1),AG$3=DATE(YEAR($H61),MONTH($H61)+$G61*4,1),AG$3=DATE(YEAR($H61),MONTH($H61)+$G61*5,1),AG$3=DATE(YEAR($H61),MONTH($H61)+$G61*6,1),AG$3=DATE(YEAR($H61),MONTH($H61)+$G61*7,1),AG$3=DATE(YEAR($H61),MONTH($H61)+$G61*8,1),AG$3=DATE(YEAR($H61),MONTH($H61)+$G61*9,1),AG$3=DATE(YEAR($H61),MONTH($H61)+$G61*10,1)),$F61*тех!AU$10*тех!AU$6,)</f>
        <v>0</v>
      </c>
      <c r="AH61" s="64">
        <f>IF(OR(AH$3=DATE(YEAR($H61),MONTH($H61)+$G61,1),AH$3=DATE(YEAR($H61),MONTH($H61)+$G61*2,1),AH$3=DATE(YEAR($H61),MONTH($H61)+$G61*3,1),AH$3=DATE(YEAR($H61),MONTH($H61)+$G61*4,1),AH$3=DATE(YEAR($H61),MONTH($H61)+$G61*5,1),AH$3=DATE(YEAR($H61),MONTH($H61)+$G61*6,1),AH$3=DATE(YEAR($H61),MONTH($H61)+$G61*7,1),AH$3=DATE(YEAR($H61),MONTH($H61)+$G61*8,1),AH$3=DATE(YEAR($H61),MONTH($H61)+$G61*9,1),AH$3=DATE(YEAR($H61),MONTH($H61)+$G61*10,1)),$F61*тех!AV$10*тех!AV$6,)</f>
        <v>0</v>
      </c>
      <c r="AI61" s="64">
        <f>IF(OR(AI$3=DATE(YEAR($H61),MONTH($H61)+$G61,1),AI$3=DATE(YEAR($H61),MONTH($H61)+$G61*2,1),AI$3=DATE(YEAR($H61),MONTH($H61)+$G61*3,1),AI$3=DATE(YEAR($H61),MONTH($H61)+$G61*4,1),AI$3=DATE(YEAR($H61),MONTH($H61)+$G61*5,1),AI$3=DATE(YEAR($H61),MONTH($H61)+$G61*6,1),AI$3=DATE(YEAR($H61),MONTH($H61)+$G61*7,1),AI$3=DATE(YEAR($H61),MONTH($H61)+$G61*8,1),AI$3=DATE(YEAR($H61),MONTH($H61)+$G61*9,1),AI$3=DATE(YEAR($H61),MONTH($H61)+$G61*10,1)),$F61*тех!AW$10*тех!AW$6,)</f>
        <v>0</v>
      </c>
      <c r="AJ61" s="64">
        <f>IF(OR(AJ$3=DATE(YEAR($H61),MONTH($H61)+$G61,1),AJ$3=DATE(YEAR($H61),MONTH($H61)+$G61*2,1),AJ$3=DATE(YEAR($H61),MONTH($H61)+$G61*3,1),AJ$3=DATE(YEAR($H61),MONTH($H61)+$G61*4,1),AJ$3=DATE(YEAR($H61),MONTH($H61)+$G61*5,1),AJ$3=DATE(YEAR($H61),MONTH($H61)+$G61*6,1),AJ$3=DATE(YEAR($H61),MONTH($H61)+$G61*7,1),AJ$3=DATE(YEAR($H61),MONTH($H61)+$G61*8,1),AJ$3=DATE(YEAR($H61),MONTH($H61)+$G61*9,1),AJ$3=DATE(YEAR($H61),MONTH($H61)+$G61*10,1)),$F61*тех!AX$10*тех!AX$6,)</f>
        <v>0</v>
      </c>
      <c r="AK61" s="64">
        <f>IF(OR(AK$3=DATE(YEAR($H61),MONTH($H61)+$G61,1),AK$3=DATE(YEAR($H61),MONTH($H61)+$G61*2,1),AK$3=DATE(YEAR($H61),MONTH($H61)+$G61*3,1),AK$3=DATE(YEAR($H61),MONTH($H61)+$G61*4,1),AK$3=DATE(YEAR($H61),MONTH($H61)+$G61*5,1),AK$3=DATE(YEAR($H61),MONTH($H61)+$G61*6,1),AK$3=DATE(YEAR($H61),MONTH($H61)+$G61*7,1),AK$3=DATE(YEAR($H61),MONTH($H61)+$G61*8,1),AK$3=DATE(YEAR($H61),MONTH($H61)+$G61*9,1),AK$3=DATE(YEAR($H61),MONTH($H61)+$G61*10,1)),$F61*тех!AY$10*тех!AY$6,)</f>
        <v>0</v>
      </c>
      <c r="AL61" s="64">
        <f>IF(OR(AL$3=DATE(YEAR($H61),MONTH($H61)+$G61,1),AL$3=DATE(YEAR($H61),MONTH($H61)+$G61*2,1),AL$3=DATE(YEAR($H61),MONTH($H61)+$G61*3,1),AL$3=DATE(YEAR($H61),MONTH($H61)+$G61*4,1),AL$3=DATE(YEAR($H61),MONTH($H61)+$G61*5,1),AL$3=DATE(YEAR($H61),MONTH($H61)+$G61*6,1),AL$3=DATE(YEAR($H61),MONTH($H61)+$G61*7,1),AL$3=DATE(YEAR($H61),MONTH($H61)+$G61*8,1),AL$3=DATE(YEAR($H61),MONTH($H61)+$G61*9,1),AL$3=DATE(YEAR($H61),MONTH($H61)+$G61*10,1)),$F61*тех!AZ$10*тех!AZ$6,)</f>
        <v>0</v>
      </c>
      <c r="AM61" s="64">
        <f>IF(OR(AM$3=DATE(YEAR($H61),MONTH($H61)+$G61,1),AM$3=DATE(YEAR($H61),MONTH($H61)+$G61*2,1),AM$3=DATE(YEAR($H61),MONTH($H61)+$G61*3,1),AM$3=DATE(YEAR($H61),MONTH($H61)+$G61*4,1),AM$3=DATE(YEAR($H61),MONTH($H61)+$G61*5,1),AM$3=DATE(YEAR($H61),MONTH($H61)+$G61*6,1),AM$3=DATE(YEAR($H61),MONTH($H61)+$G61*7,1),AM$3=DATE(YEAR($H61),MONTH($H61)+$G61*8,1),AM$3=DATE(YEAR($H61),MONTH($H61)+$G61*9,1),AM$3=DATE(YEAR($H61),MONTH($H61)+$G61*10,1)),$F61*тех!BA$10*тех!BA$6,)</f>
        <v>0</v>
      </c>
      <c r="AN61" s="64">
        <f>IF(OR(AN$3=DATE(YEAR($H61),MONTH($H61)+$G61,1),AN$3=DATE(YEAR($H61),MONTH($H61)+$G61*2,1),AN$3=DATE(YEAR($H61),MONTH($H61)+$G61*3,1),AN$3=DATE(YEAR($H61),MONTH($H61)+$G61*4,1),AN$3=DATE(YEAR($H61),MONTH($H61)+$G61*5,1),AN$3=DATE(YEAR($H61),MONTH($H61)+$G61*6,1),AN$3=DATE(YEAR($H61),MONTH($H61)+$G61*7,1),AN$3=DATE(YEAR($H61),MONTH($H61)+$G61*8,1),AN$3=DATE(YEAR($H61),MONTH($H61)+$G61*9,1),AN$3=DATE(YEAR($H61),MONTH($H61)+$G61*10,1)),$F61*тех!BB$10*тех!BB$6,)</f>
        <v>0</v>
      </c>
      <c r="AO61" s="64">
        <f>IF(OR(AO$3=DATE(YEAR($H61),MONTH($H61)+$G61,1),AO$3=DATE(YEAR($H61),MONTH($H61)+$G61*2,1),AO$3=DATE(YEAR($H61),MONTH($H61)+$G61*3,1),AO$3=DATE(YEAR($H61),MONTH($H61)+$G61*4,1),AO$3=DATE(YEAR($H61),MONTH($H61)+$G61*5,1),AO$3=DATE(YEAR($H61),MONTH($H61)+$G61*6,1),AO$3=DATE(YEAR($H61),MONTH($H61)+$G61*7,1),AO$3=DATE(YEAR($H61),MONTH($H61)+$G61*8,1),AO$3=DATE(YEAR($H61),MONTH($H61)+$G61*9,1),AO$3=DATE(YEAR($H61),MONTH($H61)+$G61*10,1)),$F61*тех!BC$10*тех!BC$6,)</f>
        <v>0</v>
      </c>
      <c r="AP61" s="64">
        <f>IF(OR(AP$3=DATE(YEAR($H61),MONTH($H61)+$G61,1),AP$3=DATE(YEAR($H61),MONTH($H61)+$G61*2,1),AP$3=DATE(YEAR($H61),MONTH($H61)+$G61*3,1),AP$3=DATE(YEAR($H61),MONTH($H61)+$G61*4,1),AP$3=DATE(YEAR($H61),MONTH($H61)+$G61*5,1),AP$3=DATE(YEAR($H61),MONTH($H61)+$G61*6,1),AP$3=DATE(YEAR($H61),MONTH($H61)+$G61*7,1),AP$3=DATE(YEAR($H61),MONTH($H61)+$G61*8,1),AP$3=DATE(YEAR($H61),MONTH($H61)+$G61*9,1),AP$3=DATE(YEAR($H61),MONTH($H61)+$G61*10,1)),$F61*тех!BD$10*тех!BD$6,)</f>
        <v>0</v>
      </c>
      <c r="AQ61" s="64">
        <f>IF(OR(AQ$3=DATE(YEAR($H61),MONTH($H61)+$G61,1),AQ$3=DATE(YEAR($H61),MONTH($H61)+$G61*2,1),AQ$3=DATE(YEAR($H61),MONTH($H61)+$G61*3,1),AQ$3=DATE(YEAR($H61),MONTH($H61)+$G61*4,1),AQ$3=DATE(YEAR($H61),MONTH($H61)+$G61*5,1),AQ$3=DATE(YEAR($H61),MONTH($H61)+$G61*6,1),AQ$3=DATE(YEAR($H61),MONTH($H61)+$G61*7,1),AQ$3=DATE(YEAR($H61),MONTH($H61)+$G61*8,1),AQ$3=DATE(YEAR($H61),MONTH($H61)+$G61*9,1),AQ$3=DATE(YEAR($H61),MONTH($H61)+$G61*10,1)),$F61*тех!BE$10*тех!BE$6,)</f>
        <v>0</v>
      </c>
      <c r="AR61" s="64">
        <f>IF(OR(AR$3=DATE(YEAR($H61),MONTH($H61)+$G61,1),AR$3=DATE(YEAR($H61),MONTH($H61)+$G61*2,1),AR$3=DATE(YEAR($H61),MONTH($H61)+$G61*3,1),AR$3=DATE(YEAR($H61),MONTH($H61)+$G61*4,1),AR$3=DATE(YEAR($H61),MONTH($H61)+$G61*5,1),AR$3=DATE(YEAR($H61),MONTH($H61)+$G61*6,1),AR$3=DATE(YEAR($H61),MONTH($H61)+$G61*7,1),AR$3=DATE(YEAR($H61),MONTH($H61)+$G61*8,1),AR$3=DATE(YEAR($H61),MONTH($H61)+$G61*9,1),AR$3=DATE(YEAR($H61),MONTH($H61)+$G61*10,1)),$F61*тех!BF$10*тех!BF$6,)</f>
        <v>0</v>
      </c>
      <c r="AS61" s="64">
        <f>IF(OR(AS$3=DATE(YEAR($H61),MONTH($H61)+$G61,1),AS$3=DATE(YEAR($H61),MONTH($H61)+$G61*2,1),AS$3=DATE(YEAR($H61),MONTH($H61)+$G61*3,1),AS$3=DATE(YEAR($H61),MONTH($H61)+$G61*4,1),AS$3=DATE(YEAR($H61),MONTH($H61)+$G61*5,1),AS$3=DATE(YEAR($H61),MONTH($H61)+$G61*6,1),AS$3=DATE(YEAR($H61),MONTH($H61)+$G61*7,1),AS$3=DATE(YEAR($H61),MONTH($H61)+$G61*8,1),AS$3=DATE(YEAR($H61),MONTH($H61)+$G61*9,1),AS$3=DATE(YEAR($H61),MONTH($H61)+$G61*10,1)),$F61*тех!BG$10*тех!BG$6,)</f>
        <v>0</v>
      </c>
      <c r="AT61" s="64">
        <f>IF(OR(AT$3=DATE(YEAR($H61),MONTH($H61)+$G61,1),AT$3=DATE(YEAR($H61),MONTH($H61)+$G61*2,1),AT$3=DATE(YEAR($H61),MONTH($H61)+$G61*3,1),AT$3=DATE(YEAR($H61),MONTH($H61)+$G61*4,1),AT$3=DATE(YEAR($H61),MONTH($H61)+$G61*5,1),AT$3=DATE(YEAR($H61),MONTH($H61)+$G61*6,1),AT$3=DATE(YEAR($H61),MONTH($H61)+$G61*7,1),AT$3=DATE(YEAR($H61),MONTH($H61)+$G61*8,1),AT$3=DATE(YEAR($H61),MONTH($H61)+$G61*9,1),AT$3=DATE(YEAR($H61),MONTH($H61)+$G61*10,1)),$F61*тех!BH$10*тех!BH$6,)</f>
        <v>0</v>
      </c>
      <c r="AU61" s="64">
        <f>IF(OR(AU$3=DATE(YEAR($H61),MONTH($H61)+$G61,1),AU$3=DATE(YEAR($H61),MONTH($H61)+$G61*2,1),AU$3=DATE(YEAR($H61),MONTH($H61)+$G61*3,1),AU$3=DATE(YEAR($H61),MONTH($H61)+$G61*4,1),AU$3=DATE(YEAR($H61),MONTH($H61)+$G61*5,1),AU$3=DATE(YEAR($H61),MONTH($H61)+$G61*6,1),AU$3=DATE(YEAR($H61),MONTH($H61)+$G61*7,1),AU$3=DATE(YEAR($H61),MONTH($H61)+$G61*8,1),AU$3=DATE(YEAR($H61),MONTH($H61)+$G61*9,1),AU$3=DATE(YEAR($H61),MONTH($H61)+$G61*10,1)),$F61*тех!BI$10*тех!BI$6,)</f>
        <v>0</v>
      </c>
      <c r="AV61" s="64">
        <f>IF(OR(AV$3=DATE(YEAR($H61),MONTH($H61)+$G61,1),AV$3=DATE(YEAR($H61),MONTH($H61)+$G61*2,1),AV$3=DATE(YEAR($H61),MONTH($H61)+$G61*3,1),AV$3=DATE(YEAR($H61),MONTH($H61)+$G61*4,1),AV$3=DATE(YEAR($H61),MONTH($H61)+$G61*5,1),AV$3=DATE(YEAR($H61),MONTH($H61)+$G61*6,1),AV$3=DATE(YEAR($H61),MONTH($H61)+$G61*7,1),AV$3=DATE(YEAR($H61),MONTH($H61)+$G61*8,1),AV$3=DATE(YEAR($H61),MONTH($H61)+$G61*9,1),AV$3=DATE(YEAR($H61),MONTH($H61)+$G61*10,1)),$F61*тех!BJ$10*тех!BJ$6,)</f>
        <v>0</v>
      </c>
      <c r="AW61" s="64">
        <f>IF(OR(AW$3=DATE(YEAR($H61),MONTH($H61)+$G61,1),AW$3=DATE(YEAR($H61),MONTH($H61)+$G61*2,1),AW$3=DATE(YEAR($H61),MONTH($H61)+$G61*3,1),AW$3=DATE(YEAR($H61),MONTH($H61)+$G61*4,1),AW$3=DATE(YEAR($H61),MONTH($H61)+$G61*5,1),AW$3=DATE(YEAR($H61),MONTH($H61)+$G61*6,1),AW$3=DATE(YEAR($H61),MONTH($H61)+$G61*7,1),AW$3=DATE(YEAR($H61),MONTH($H61)+$G61*8,1),AW$3=DATE(YEAR($H61),MONTH($H61)+$G61*9,1),AW$3=DATE(YEAR($H61),MONTH($H61)+$G61*10,1)),$F61*тех!BK$10*тех!BK$6,)</f>
        <v>0</v>
      </c>
      <c r="AX61" s="64">
        <f>IF(OR(AX$3=DATE(YEAR($H61),MONTH($H61)+$G61,1),AX$3=DATE(YEAR($H61),MONTH($H61)+$G61*2,1),AX$3=DATE(YEAR($H61),MONTH($H61)+$G61*3,1),AX$3=DATE(YEAR($H61),MONTH($H61)+$G61*4,1),AX$3=DATE(YEAR($H61),MONTH($H61)+$G61*5,1),AX$3=DATE(YEAR($H61),MONTH($H61)+$G61*6,1),AX$3=DATE(YEAR($H61),MONTH($H61)+$G61*7,1),AX$3=DATE(YEAR($H61),MONTH($H61)+$G61*8,1),AX$3=DATE(YEAR($H61),MONTH($H61)+$G61*9,1),AX$3=DATE(YEAR($H61),MONTH($H61)+$G61*10,1)),$F61*тех!BL$10*тех!BL$6,)</f>
        <v>0</v>
      </c>
      <c r="AY61" s="64">
        <f>IF(OR(AY$3=DATE(YEAR($H61),MONTH($H61)+$G61,1),AY$3=DATE(YEAR($H61),MONTH($H61)+$G61*2,1),AY$3=DATE(YEAR($H61),MONTH($H61)+$G61*3,1),AY$3=DATE(YEAR($H61),MONTH($H61)+$G61*4,1),AY$3=DATE(YEAR($H61),MONTH($H61)+$G61*5,1),AY$3=DATE(YEAR($H61),MONTH($H61)+$G61*6,1),AY$3=DATE(YEAR($H61),MONTH($H61)+$G61*7,1),AY$3=DATE(YEAR($H61),MONTH($H61)+$G61*8,1),AY$3=DATE(YEAR($H61),MONTH($H61)+$G61*9,1),AY$3=DATE(YEAR($H61),MONTH($H61)+$G61*10,1)),$F61*тех!BM$10*тех!BM$6,)</f>
        <v>0</v>
      </c>
      <c r="AZ61" s="64">
        <f>IF(OR(AZ$3=DATE(YEAR($H61),MONTH($H61)+$G61,1),AZ$3=DATE(YEAR($H61),MONTH($H61)+$G61*2,1),AZ$3=DATE(YEAR($H61),MONTH($H61)+$G61*3,1),AZ$3=DATE(YEAR($H61),MONTH($H61)+$G61*4,1),AZ$3=DATE(YEAR($H61),MONTH($H61)+$G61*5,1),AZ$3=DATE(YEAR($H61),MONTH($H61)+$G61*6,1),AZ$3=DATE(YEAR($H61),MONTH($H61)+$G61*7,1),AZ$3=DATE(YEAR($H61),MONTH($H61)+$G61*8,1),AZ$3=DATE(YEAR($H61),MONTH($H61)+$G61*9,1),AZ$3=DATE(YEAR($H61),MONTH($H61)+$G61*10,1)),$F61*тех!BN$10*тех!BN$6,)</f>
        <v>0</v>
      </c>
      <c r="BA61" s="64">
        <f>IF(OR(BA$3=DATE(YEAR($H61),MONTH($H61)+$G61,1),BA$3=DATE(YEAR($H61),MONTH($H61)+$G61*2,1),BA$3=DATE(YEAR($H61),MONTH($H61)+$G61*3,1),BA$3=DATE(YEAR($H61),MONTH($H61)+$G61*4,1),BA$3=DATE(YEAR($H61),MONTH($H61)+$G61*5,1),BA$3=DATE(YEAR($H61),MONTH($H61)+$G61*6,1),BA$3=DATE(YEAR($H61),MONTH($H61)+$G61*7,1),BA$3=DATE(YEAR($H61),MONTH($H61)+$G61*8,1),BA$3=DATE(YEAR($H61),MONTH($H61)+$G61*9,1),BA$3=DATE(YEAR($H61),MONTH($H61)+$G61*10,1)),$F61*тех!BO$10*тех!BO$6,)</f>
        <v>0</v>
      </c>
      <c r="BB61" s="64">
        <f>IF(OR(BB$3=DATE(YEAR($H61),MONTH($H61)+$G61,1),BB$3=DATE(YEAR($H61),MONTH($H61)+$G61*2,1),BB$3=DATE(YEAR($H61),MONTH($H61)+$G61*3,1),BB$3=DATE(YEAR($H61),MONTH($H61)+$G61*4,1),BB$3=DATE(YEAR($H61),MONTH($H61)+$G61*5,1),BB$3=DATE(YEAR($H61),MONTH($H61)+$G61*6,1),BB$3=DATE(YEAR($H61),MONTH($H61)+$G61*7,1),BB$3=DATE(YEAR($H61),MONTH($H61)+$G61*8,1),BB$3=DATE(YEAR($H61),MONTH($H61)+$G61*9,1),BB$3=DATE(YEAR($H61),MONTH($H61)+$G61*10,1)),$F61*тех!BP$10*тех!BP$6,)</f>
        <v>0</v>
      </c>
      <c r="BC61" s="64">
        <f>IF(OR(BC$3=DATE(YEAR($H61),MONTH($H61)+$G61,1),BC$3=DATE(YEAR($H61),MONTH($H61)+$G61*2,1),BC$3=DATE(YEAR($H61),MONTH($H61)+$G61*3,1),BC$3=DATE(YEAR($H61),MONTH($H61)+$G61*4,1),BC$3=DATE(YEAR($H61),MONTH($H61)+$G61*5,1),BC$3=DATE(YEAR($H61),MONTH($H61)+$G61*6,1),BC$3=DATE(YEAR($H61),MONTH($H61)+$G61*7,1),BC$3=DATE(YEAR($H61),MONTH($H61)+$G61*8,1),BC$3=DATE(YEAR($H61),MONTH($H61)+$G61*9,1),BC$3=DATE(YEAR($H61),MONTH($H61)+$G61*10,1)),$F61*тех!BQ$10*тех!BQ$6,)</f>
        <v>0</v>
      </c>
      <c r="BD61" s="64">
        <f>IF(OR(BD$3=DATE(YEAR($H61),MONTH($H61)+$G61,1),BD$3=DATE(YEAR($H61),MONTH($H61)+$G61*2,1),BD$3=DATE(YEAR($H61),MONTH($H61)+$G61*3,1),BD$3=DATE(YEAR($H61),MONTH($H61)+$G61*4,1),BD$3=DATE(YEAR($H61),MONTH($H61)+$G61*5,1),BD$3=DATE(YEAR($H61),MONTH($H61)+$G61*6,1),BD$3=DATE(YEAR($H61),MONTH($H61)+$G61*7,1),BD$3=DATE(YEAR($H61),MONTH($H61)+$G61*8,1),BD$3=DATE(YEAR($H61),MONTH($H61)+$G61*9,1),BD$3=DATE(YEAR($H61),MONTH($H61)+$G61*10,1)),$F61*тех!BR$10*тех!BR$6,)</f>
        <v>0</v>
      </c>
      <c r="BE61" s="64">
        <f>IF(OR(BE$3=DATE(YEAR($H61),MONTH($H61)+$G61,1),BE$3=DATE(YEAR($H61),MONTH($H61)+$G61*2,1),BE$3=DATE(YEAR($H61),MONTH($H61)+$G61*3,1),BE$3=DATE(YEAR($H61),MONTH($H61)+$G61*4,1),BE$3=DATE(YEAR($H61),MONTH($H61)+$G61*5,1),BE$3=DATE(YEAR($H61),MONTH($H61)+$G61*6,1),BE$3=DATE(YEAR($H61),MONTH($H61)+$G61*7,1),BE$3=DATE(YEAR($H61),MONTH($H61)+$G61*8,1),BE$3=DATE(YEAR($H61),MONTH($H61)+$G61*9,1),BE$3=DATE(YEAR($H61),MONTH($H61)+$G61*10,1)),$F61*тех!BS$10*тех!BS$6,)</f>
        <v>0</v>
      </c>
      <c r="BF61" s="64">
        <f>IF(OR(BF$3=DATE(YEAR($H61),MONTH($H61)+$G61,1),BF$3=DATE(YEAR($H61),MONTH($H61)+$G61*2,1),BF$3=DATE(YEAR($H61),MONTH($H61)+$G61*3,1),BF$3=DATE(YEAR($H61),MONTH($H61)+$G61*4,1),BF$3=DATE(YEAR($H61),MONTH($H61)+$G61*5,1),BF$3=DATE(YEAR($H61),MONTH($H61)+$G61*6,1),BF$3=DATE(YEAR($H61),MONTH($H61)+$G61*7,1),BF$3=DATE(YEAR($H61),MONTH($H61)+$G61*8,1),BF$3=DATE(YEAR($H61),MONTH($H61)+$G61*9,1),BF$3=DATE(YEAR($H61),MONTH($H61)+$G61*10,1)),$F61*тех!BT$10*тех!BT$6,)</f>
        <v>0</v>
      </c>
      <c r="BG61" s="64">
        <f>IF(OR(BG$3=DATE(YEAR($H61),MONTH($H61)+$G61,1),BG$3=DATE(YEAR($H61),MONTH($H61)+$G61*2,1),BG$3=DATE(YEAR($H61),MONTH($H61)+$G61*3,1),BG$3=DATE(YEAR($H61),MONTH($H61)+$G61*4,1),BG$3=DATE(YEAR($H61),MONTH($H61)+$G61*5,1),BG$3=DATE(YEAR($H61),MONTH($H61)+$G61*6,1),BG$3=DATE(YEAR($H61),MONTH($H61)+$G61*7,1),BG$3=DATE(YEAR($H61),MONTH($H61)+$G61*8,1),BG$3=DATE(YEAR($H61),MONTH($H61)+$G61*9,1),BG$3=DATE(YEAR($H61),MONTH($H61)+$G61*10,1)),$F61*тех!BU$10*тех!BU$6,)</f>
        <v>0</v>
      </c>
      <c r="BH61" s="64">
        <f>IF(OR(BH$3=DATE(YEAR($H61),MONTH($H61)+$G61,1),BH$3=DATE(YEAR($H61),MONTH($H61)+$G61*2,1),BH$3=DATE(YEAR($H61),MONTH($H61)+$G61*3,1),BH$3=DATE(YEAR($H61),MONTH($H61)+$G61*4,1),BH$3=DATE(YEAR($H61),MONTH($H61)+$G61*5,1),BH$3=DATE(YEAR($H61),MONTH($H61)+$G61*6,1),BH$3=DATE(YEAR($H61),MONTH($H61)+$G61*7,1),BH$3=DATE(YEAR($H61),MONTH($H61)+$G61*8,1),BH$3=DATE(YEAR($H61),MONTH($H61)+$G61*9,1),BH$3=DATE(YEAR($H61),MONTH($H61)+$G61*10,1)),$F61*тех!BV$10*тех!BV$6,)</f>
        <v>0</v>
      </c>
      <c r="BI61" s="64">
        <f>IF(OR(BI$3=DATE(YEAR($H61),MONTH($H61)+$G61,1),BI$3=DATE(YEAR($H61),MONTH($H61)+$G61*2,1),BI$3=DATE(YEAR($H61),MONTH($H61)+$G61*3,1),BI$3=DATE(YEAR($H61),MONTH($H61)+$G61*4,1),BI$3=DATE(YEAR($H61),MONTH($H61)+$G61*5,1),BI$3=DATE(YEAR($H61),MONTH($H61)+$G61*6,1),BI$3=DATE(YEAR($H61),MONTH($H61)+$G61*7,1),BI$3=DATE(YEAR($H61),MONTH($H61)+$G61*8,1),BI$3=DATE(YEAR($H61),MONTH($H61)+$G61*9,1),BI$3=DATE(YEAR($H61),MONTH($H61)+$G61*10,1)),$F61*тех!BW$10*тех!BW$6,)</f>
        <v>0</v>
      </c>
      <c r="BJ61" s="64">
        <f>IF(OR(BJ$3=DATE(YEAR($H61),MONTH($H61)+$G61,1),BJ$3=DATE(YEAR($H61),MONTH($H61)+$G61*2,1),BJ$3=DATE(YEAR($H61),MONTH($H61)+$G61*3,1),BJ$3=DATE(YEAR($H61),MONTH($H61)+$G61*4,1),BJ$3=DATE(YEAR($H61),MONTH($H61)+$G61*5,1),BJ$3=DATE(YEAR($H61),MONTH($H61)+$G61*6,1),BJ$3=DATE(YEAR($H61),MONTH($H61)+$G61*7,1),BJ$3=DATE(YEAR($H61),MONTH($H61)+$G61*8,1),BJ$3=DATE(YEAR($H61),MONTH($H61)+$G61*9,1),BJ$3=DATE(YEAR($H61),MONTH($H61)+$G61*10,1)),$F61*тех!BX$10*тех!BX$6,)</f>
        <v>0</v>
      </c>
      <c r="BK61" s="64">
        <f>IF(OR(BK$3=DATE(YEAR($H61),MONTH($H61)+$G61,1),BK$3=DATE(YEAR($H61),MONTH($H61)+$G61*2,1),BK$3=DATE(YEAR($H61),MONTH($H61)+$G61*3,1),BK$3=DATE(YEAR($H61),MONTH($H61)+$G61*4,1),BK$3=DATE(YEAR($H61),MONTH($H61)+$G61*5,1),BK$3=DATE(YEAR($H61),MONTH($H61)+$G61*6,1),BK$3=DATE(YEAR($H61),MONTH($H61)+$G61*7,1),BK$3=DATE(YEAR($H61),MONTH($H61)+$G61*8,1),BK$3=DATE(YEAR($H61),MONTH($H61)+$G61*9,1),BK$3=DATE(YEAR($H61),MONTH($H61)+$G61*10,1)),$F61*тех!BY$10*тех!BY$6,)</f>
        <v>0</v>
      </c>
      <c r="BL61" s="64">
        <f>IF(OR(BL$3=DATE(YEAR($H61),MONTH($H61)+$G61,1),BL$3=DATE(YEAR($H61),MONTH($H61)+$G61*2,1),BL$3=DATE(YEAR($H61),MONTH($H61)+$G61*3,1),BL$3=DATE(YEAR($H61),MONTH($H61)+$G61*4,1),BL$3=DATE(YEAR($H61),MONTH($H61)+$G61*5,1),BL$3=DATE(YEAR($H61),MONTH($H61)+$G61*6,1),BL$3=DATE(YEAR($H61),MONTH($H61)+$G61*7,1),BL$3=DATE(YEAR($H61),MONTH($H61)+$G61*8,1),BL$3=DATE(YEAR($H61),MONTH($H61)+$G61*9,1),BL$3=DATE(YEAR($H61),MONTH($H61)+$G61*10,1)),$F61*тех!BZ$10*тех!BZ$6,)</f>
        <v>0</v>
      </c>
      <c r="BM61" s="64">
        <f>IF(OR(BM$3=DATE(YEAR($H61),MONTH($H61)+$G61,1),BM$3=DATE(YEAR($H61),MONTH($H61)+$G61*2,1),BM$3=DATE(YEAR($H61),MONTH($H61)+$G61*3,1),BM$3=DATE(YEAR($H61),MONTH($H61)+$G61*4,1),BM$3=DATE(YEAR($H61),MONTH($H61)+$G61*5,1),BM$3=DATE(YEAR($H61),MONTH($H61)+$G61*6,1),BM$3=DATE(YEAR($H61),MONTH($H61)+$G61*7,1),BM$3=DATE(YEAR($H61),MONTH($H61)+$G61*8,1),BM$3=DATE(YEAR($H61),MONTH($H61)+$G61*9,1),BM$3=DATE(YEAR($H61),MONTH($H61)+$G61*10,1)),$F61*тех!CA$10*тех!CA$6,)</f>
        <v>0</v>
      </c>
      <c r="BN61" s="64">
        <f>IF(OR(BN$3=DATE(YEAR($H61),MONTH($H61)+$G61,1),BN$3=DATE(YEAR($H61),MONTH($H61)+$G61*2,1),BN$3=DATE(YEAR($H61),MONTH($H61)+$G61*3,1),BN$3=DATE(YEAR($H61),MONTH($H61)+$G61*4,1),BN$3=DATE(YEAR($H61),MONTH($H61)+$G61*5,1),BN$3=DATE(YEAR($H61),MONTH($H61)+$G61*6,1),BN$3=DATE(YEAR($H61),MONTH($H61)+$G61*7,1),BN$3=DATE(YEAR($H61),MONTH($H61)+$G61*8,1),BN$3=DATE(YEAR($H61),MONTH($H61)+$G61*9,1),BN$3=DATE(YEAR($H61),MONTH($H61)+$G61*10,1)),$F61*тех!CB$10*тех!CB$6,)</f>
        <v>0</v>
      </c>
      <c r="BO61" s="64">
        <f>IF(OR(BO$3=DATE(YEAR($H61),MONTH($H61)+$G61,1),BO$3=DATE(YEAR($H61),MONTH($H61)+$G61*2,1),BO$3=DATE(YEAR($H61),MONTH($H61)+$G61*3,1),BO$3=DATE(YEAR($H61),MONTH($H61)+$G61*4,1),BO$3=DATE(YEAR($H61),MONTH($H61)+$G61*5,1),BO$3=DATE(YEAR($H61),MONTH($H61)+$G61*6,1),BO$3=DATE(YEAR($H61),MONTH($H61)+$G61*7,1),BO$3=DATE(YEAR($H61),MONTH($H61)+$G61*8,1),BO$3=DATE(YEAR($H61),MONTH($H61)+$G61*9,1),BO$3=DATE(YEAR($H61),MONTH($H61)+$G61*10,1)),$F61*тех!CC$10*тех!CC$6,)</f>
        <v>0</v>
      </c>
      <c r="BP61" s="64">
        <f>IF(OR(BP$3=DATE(YEAR($H61),MONTH($H61)+$G61,1),BP$3=DATE(YEAR($H61),MONTH($H61)+$G61*2,1),BP$3=DATE(YEAR($H61),MONTH($H61)+$G61*3,1),BP$3=DATE(YEAR($H61),MONTH($H61)+$G61*4,1),BP$3=DATE(YEAR($H61),MONTH($H61)+$G61*5,1),BP$3=DATE(YEAR($H61),MONTH($H61)+$G61*6,1),BP$3=DATE(YEAR($H61),MONTH($H61)+$G61*7,1),BP$3=DATE(YEAR($H61),MONTH($H61)+$G61*8,1),BP$3=DATE(YEAR($H61),MONTH($H61)+$G61*9,1),BP$3=DATE(YEAR($H61),MONTH($H61)+$G61*10,1)),$F61*тех!CD$10*тех!CD$6,)</f>
        <v>0</v>
      </c>
      <c r="BQ61" s="64">
        <f>IF(OR(BQ$3=DATE(YEAR($H61),MONTH($H61)+$G61,1),BQ$3=DATE(YEAR($H61),MONTH($H61)+$G61*2,1),BQ$3=DATE(YEAR($H61),MONTH($H61)+$G61*3,1),BQ$3=DATE(YEAR($H61),MONTH($H61)+$G61*4,1),BQ$3=DATE(YEAR($H61),MONTH($H61)+$G61*5,1),BQ$3=DATE(YEAR($H61),MONTH($H61)+$G61*6,1),BQ$3=DATE(YEAR($H61),MONTH($H61)+$G61*7,1),BQ$3=DATE(YEAR($H61),MONTH($H61)+$G61*8,1),BQ$3=DATE(YEAR($H61),MONTH($H61)+$G61*9,1),BQ$3=DATE(YEAR($H61),MONTH($H61)+$G61*10,1)),$F61*тех!CE$10*тех!CE$6,)</f>
        <v>0</v>
      </c>
    </row>
    <row r="62" spans="2:69">
      <c r="B62" s="3">
        <v>56</v>
      </c>
      <c r="C62" s="19" t="s">
        <v>1285</v>
      </c>
      <c r="D62" s="23">
        <v>2200</v>
      </c>
      <c r="E62" s="19"/>
      <c r="F62" s="76">
        <f t="shared" si="1"/>
        <v>0</v>
      </c>
      <c r="G62" s="19">
        <v>12</v>
      </c>
      <c r="H62" s="20">
        <f>Параметры!$C$11</f>
        <v>42370</v>
      </c>
      <c r="J62" s="76">
        <f>IF($H62=J$3,$F62,)*тех!X$6</f>
        <v>0</v>
      </c>
      <c r="K62" s="76">
        <f>IF($H62=K$3,$F62,)*тех!Y$6</f>
        <v>0</v>
      </c>
      <c r="L62" s="76">
        <f>IF($H62=L$3,$F62,)*тех!Z$6</f>
        <v>0</v>
      </c>
      <c r="M62" s="76">
        <f>IF($H62=M$3,$F62,)*тех!AA$6</f>
        <v>0</v>
      </c>
      <c r="N62" s="76">
        <f>IF($H62=N$3,$F62,)*тех!AB$6</f>
        <v>0</v>
      </c>
      <c r="O62" s="76">
        <f>IF($H62=O$3,$F62,)*тех!AC$6</f>
        <v>0</v>
      </c>
      <c r="P62" s="64">
        <f>IF(OR(P$3=DATE(YEAR($H62),MONTH($H62)+$G62,1),P$3=DATE(YEAR($H62),MONTH($H62)+$G62*2,1),P$3=DATE(YEAR($H62),MONTH($H62)+$G62*3,1),P$3=DATE(YEAR($H62),MONTH($H62)+$G62*4,1),P$3=DATE(YEAR($H62),MONTH($H62)+$G62*5,1),P$3=DATE(YEAR($H62),MONTH($H62)+$G62*6,1),P$3=DATE(YEAR($H62),MONTH($H62)+$G62*7,1),P$3=DATE(YEAR($H62),MONTH($H62)+$G62*8,1),P$3=DATE(YEAR($H62),MONTH($H62)+$G62*9,1),P$3=DATE(YEAR($H62),MONTH($H62)+$G62*10,1)),$F62*тех!AD$10*тех!AD$6,)</f>
        <v>0</v>
      </c>
      <c r="Q62" s="64">
        <f>IF(OR(Q$3=DATE(YEAR($H62),MONTH($H62)+$G62,1),Q$3=DATE(YEAR($H62),MONTH($H62)+$G62*2,1),Q$3=DATE(YEAR($H62),MONTH($H62)+$G62*3,1),Q$3=DATE(YEAR($H62),MONTH($H62)+$G62*4,1),Q$3=DATE(YEAR($H62),MONTH($H62)+$G62*5,1),Q$3=DATE(YEAR($H62),MONTH($H62)+$G62*6,1),Q$3=DATE(YEAR($H62),MONTH($H62)+$G62*7,1),Q$3=DATE(YEAR($H62),MONTH($H62)+$G62*8,1),Q$3=DATE(YEAR($H62),MONTH($H62)+$G62*9,1),Q$3=DATE(YEAR($H62),MONTH($H62)+$G62*10,1)),$F62*тех!AE$10*тех!AE$6,)</f>
        <v>0</v>
      </c>
      <c r="R62" s="64">
        <f>IF(OR(R$3=DATE(YEAR($H62),MONTH($H62)+$G62,1),R$3=DATE(YEAR($H62),MONTH($H62)+$G62*2,1),R$3=DATE(YEAR($H62),MONTH($H62)+$G62*3,1),R$3=DATE(YEAR($H62),MONTH($H62)+$G62*4,1),R$3=DATE(YEAR($H62),MONTH($H62)+$G62*5,1),R$3=DATE(YEAR($H62),MONTH($H62)+$G62*6,1),R$3=DATE(YEAR($H62),MONTH($H62)+$G62*7,1),R$3=DATE(YEAR($H62),MONTH($H62)+$G62*8,1),R$3=DATE(YEAR($H62),MONTH($H62)+$G62*9,1),R$3=DATE(YEAR($H62),MONTH($H62)+$G62*10,1)),$F62*тех!AF$10*тех!AF$6,)</f>
        <v>0</v>
      </c>
      <c r="S62" s="64">
        <f>IF(OR(S$3=DATE(YEAR($H62),MONTH($H62)+$G62,1),S$3=DATE(YEAR($H62),MONTH($H62)+$G62*2,1),S$3=DATE(YEAR($H62),MONTH($H62)+$G62*3,1),S$3=DATE(YEAR($H62),MONTH($H62)+$G62*4,1),S$3=DATE(YEAR($H62),MONTH($H62)+$G62*5,1),S$3=DATE(YEAR($H62),MONTH($H62)+$G62*6,1),S$3=DATE(YEAR($H62),MONTH($H62)+$G62*7,1),S$3=DATE(YEAR($H62),MONTH($H62)+$G62*8,1),S$3=DATE(YEAR($H62),MONTH($H62)+$G62*9,1),S$3=DATE(YEAR($H62),MONTH($H62)+$G62*10,1)),$F62*тех!AG$10*тех!AG$6,)</f>
        <v>0</v>
      </c>
      <c r="T62" s="64">
        <f>IF(OR(T$3=DATE(YEAR($H62),MONTH($H62)+$G62,1),T$3=DATE(YEAR($H62),MONTH($H62)+$G62*2,1),T$3=DATE(YEAR($H62),MONTH($H62)+$G62*3,1),T$3=DATE(YEAR($H62),MONTH($H62)+$G62*4,1),T$3=DATE(YEAR($H62),MONTH($H62)+$G62*5,1),T$3=DATE(YEAR($H62),MONTH($H62)+$G62*6,1),T$3=DATE(YEAR($H62),MONTH($H62)+$G62*7,1),T$3=DATE(YEAR($H62),MONTH($H62)+$G62*8,1),T$3=DATE(YEAR($H62),MONTH($H62)+$G62*9,1),T$3=DATE(YEAR($H62),MONTH($H62)+$G62*10,1)),$F62*тех!AH$10*тех!AH$6,)</f>
        <v>0</v>
      </c>
      <c r="U62" s="64">
        <f>IF(OR(U$3=DATE(YEAR($H62),MONTH($H62)+$G62,1),U$3=DATE(YEAR($H62),MONTH($H62)+$G62*2,1),U$3=DATE(YEAR($H62),MONTH($H62)+$G62*3,1),U$3=DATE(YEAR($H62),MONTH($H62)+$G62*4,1),U$3=DATE(YEAR($H62),MONTH($H62)+$G62*5,1),U$3=DATE(YEAR($H62),MONTH($H62)+$G62*6,1),U$3=DATE(YEAR($H62),MONTH($H62)+$G62*7,1),U$3=DATE(YEAR($H62),MONTH($H62)+$G62*8,1),U$3=DATE(YEAR($H62),MONTH($H62)+$G62*9,1),U$3=DATE(YEAR($H62),MONTH($H62)+$G62*10,1)),$F62*тех!AI$10*тех!AI$6,)</f>
        <v>0</v>
      </c>
      <c r="V62" s="64">
        <f>IF(OR(V$3=DATE(YEAR($H62),MONTH($H62)+$G62,1),V$3=DATE(YEAR($H62),MONTH($H62)+$G62*2,1),V$3=DATE(YEAR($H62),MONTH($H62)+$G62*3,1),V$3=DATE(YEAR($H62),MONTH($H62)+$G62*4,1),V$3=DATE(YEAR($H62),MONTH($H62)+$G62*5,1),V$3=DATE(YEAR($H62),MONTH($H62)+$G62*6,1),V$3=DATE(YEAR($H62),MONTH($H62)+$G62*7,1),V$3=DATE(YEAR($H62),MONTH($H62)+$G62*8,1),V$3=DATE(YEAR($H62),MONTH($H62)+$G62*9,1),V$3=DATE(YEAR($H62),MONTH($H62)+$G62*10,1)),$F62*тех!AJ$10*тех!AJ$6,)</f>
        <v>0</v>
      </c>
      <c r="W62" s="64">
        <f>IF(OR(W$3=DATE(YEAR($H62),MONTH($H62)+$G62,1),W$3=DATE(YEAR($H62),MONTH($H62)+$G62*2,1),W$3=DATE(YEAR($H62),MONTH($H62)+$G62*3,1),W$3=DATE(YEAR($H62),MONTH($H62)+$G62*4,1),W$3=DATE(YEAR($H62),MONTH($H62)+$G62*5,1),W$3=DATE(YEAR($H62),MONTH($H62)+$G62*6,1),W$3=DATE(YEAR($H62),MONTH($H62)+$G62*7,1),W$3=DATE(YEAR($H62),MONTH($H62)+$G62*8,1),W$3=DATE(YEAR($H62),MONTH($H62)+$G62*9,1),W$3=DATE(YEAR($H62),MONTH($H62)+$G62*10,1)),$F62*тех!AK$10*тех!AK$6,)</f>
        <v>0</v>
      </c>
      <c r="X62" s="64">
        <f>IF(OR(X$3=DATE(YEAR($H62),MONTH($H62)+$G62,1),X$3=DATE(YEAR($H62),MONTH($H62)+$G62*2,1),X$3=DATE(YEAR($H62),MONTH($H62)+$G62*3,1),X$3=DATE(YEAR($H62),MONTH($H62)+$G62*4,1),X$3=DATE(YEAR($H62),MONTH($H62)+$G62*5,1),X$3=DATE(YEAR($H62),MONTH($H62)+$G62*6,1),X$3=DATE(YEAR($H62),MONTH($H62)+$G62*7,1),X$3=DATE(YEAR($H62),MONTH($H62)+$G62*8,1),X$3=DATE(YEAR($H62),MONTH($H62)+$G62*9,1),X$3=DATE(YEAR($H62),MONTH($H62)+$G62*10,1)),$F62*тех!AL$10*тех!AL$6,)</f>
        <v>0</v>
      </c>
      <c r="Y62" s="64">
        <f>IF(OR(Y$3=DATE(YEAR($H62),MONTH($H62)+$G62,1),Y$3=DATE(YEAR($H62),MONTH($H62)+$G62*2,1),Y$3=DATE(YEAR($H62),MONTH($H62)+$G62*3,1),Y$3=DATE(YEAR($H62),MONTH($H62)+$G62*4,1),Y$3=DATE(YEAR($H62),MONTH($H62)+$G62*5,1),Y$3=DATE(YEAR($H62),MONTH($H62)+$G62*6,1),Y$3=DATE(YEAR($H62),MONTH($H62)+$G62*7,1),Y$3=DATE(YEAR($H62),MONTH($H62)+$G62*8,1),Y$3=DATE(YEAR($H62),MONTH($H62)+$G62*9,1),Y$3=DATE(YEAR($H62),MONTH($H62)+$G62*10,1)),$F62*тех!AM$10*тех!AM$6,)</f>
        <v>0</v>
      </c>
      <c r="Z62" s="64">
        <f>IF(OR(Z$3=DATE(YEAR($H62),MONTH($H62)+$G62,1),Z$3=DATE(YEAR($H62),MONTH($H62)+$G62*2,1),Z$3=DATE(YEAR($H62),MONTH($H62)+$G62*3,1),Z$3=DATE(YEAR($H62),MONTH($H62)+$G62*4,1),Z$3=DATE(YEAR($H62),MONTH($H62)+$G62*5,1),Z$3=DATE(YEAR($H62),MONTH($H62)+$G62*6,1),Z$3=DATE(YEAR($H62),MONTH($H62)+$G62*7,1),Z$3=DATE(YEAR($H62),MONTH($H62)+$G62*8,1),Z$3=DATE(YEAR($H62),MONTH($H62)+$G62*9,1),Z$3=DATE(YEAR($H62),MONTH($H62)+$G62*10,1)),$F62*тех!AN$10*тех!AN$6,)</f>
        <v>0</v>
      </c>
      <c r="AA62" s="64">
        <f>IF(OR(AA$3=DATE(YEAR($H62),MONTH($H62)+$G62,1),AA$3=DATE(YEAR($H62),MONTH($H62)+$G62*2,1),AA$3=DATE(YEAR($H62),MONTH($H62)+$G62*3,1),AA$3=DATE(YEAR($H62),MONTH($H62)+$G62*4,1),AA$3=DATE(YEAR($H62),MONTH($H62)+$G62*5,1),AA$3=DATE(YEAR($H62),MONTH($H62)+$G62*6,1),AA$3=DATE(YEAR($H62),MONTH($H62)+$G62*7,1),AA$3=DATE(YEAR($H62),MONTH($H62)+$G62*8,1),AA$3=DATE(YEAR($H62),MONTH($H62)+$G62*9,1),AA$3=DATE(YEAR($H62),MONTH($H62)+$G62*10,1)),$F62*тех!AO$10*тех!AO$6,)</f>
        <v>0</v>
      </c>
      <c r="AB62" s="64">
        <f>IF(OR(AB$3=DATE(YEAR($H62),MONTH($H62)+$G62,1),AB$3=DATE(YEAR($H62),MONTH($H62)+$G62*2,1),AB$3=DATE(YEAR($H62),MONTH($H62)+$G62*3,1),AB$3=DATE(YEAR($H62),MONTH($H62)+$G62*4,1),AB$3=DATE(YEAR($H62),MONTH($H62)+$G62*5,1),AB$3=DATE(YEAR($H62),MONTH($H62)+$G62*6,1),AB$3=DATE(YEAR($H62),MONTH($H62)+$G62*7,1),AB$3=DATE(YEAR($H62),MONTH($H62)+$G62*8,1),AB$3=DATE(YEAR($H62),MONTH($H62)+$G62*9,1),AB$3=DATE(YEAR($H62),MONTH($H62)+$G62*10,1)),$F62*тех!AP$10*тех!AP$6,)</f>
        <v>0</v>
      </c>
      <c r="AC62" s="64">
        <f>IF(OR(AC$3=DATE(YEAR($H62),MONTH($H62)+$G62,1),AC$3=DATE(YEAR($H62),MONTH($H62)+$G62*2,1),AC$3=DATE(YEAR($H62),MONTH($H62)+$G62*3,1),AC$3=DATE(YEAR($H62),MONTH($H62)+$G62*4,1),AC$3=DATE(YEAR($H62),MONTH($H62)+$G62*5,1),AC$3=DATE(YEAR($H62),MONTH($H62)+$G62*6,1),AC$3=DATE(YEAR($H62),MONTH($H62)+$G62*7,1),AC$3=DATE(YEAR($H62),MONTH($H62)+$G62*8,1),AC$3=DATE(YEAR($H62),MONTH($H62)+$G62*9,1),AC$3=DATE(YEAR($H62),MONTH($H62)+$G62*10,1)),$F62*тех!AQ$10*тех!AQ$6,)</f>
        <v>0</v>
      </c>
      <c r="AD62" s="64">
        <f>IF(OR(AD$3=DATE(YEAR($H62),MONTH($H62)+$G62,1),AD$3=DATE(YEAR($H62),MONTH($H62)+$G62*2,1),AD$3=DATE(YEAR($H62),MONTH($H62)+$G62*3,1),AD$3=DATE(YEAR($H62),MONTH($H62)+$G62*4,1),AD$3=DATE(YEAR($H62),MONTH($H62)+$G62*5,1),AD$3=DATE(YEAR($H62),MONTH($H62)+$G62*6,1),AD$3=DATE(YEAR($H62),MONTH($H62)+$G62*7,1),AD$3=DATE(YEAR($H62),MONTH($H62)+$G62*8,1),AD$3=DATE(YEAR($H62),MONTH($H62)+$G62*9,1),AD$3=DATE(YEAR($H62),MONTH($H62)+$G62*10,1)),$F62*тех!AR$10*тех!AR$6,)</f>
        <v>0</v>
      </c>
      <c r="AE62" s="64">
        <f>IF(OR(AE$3=DATE(YEAR($H62),MONTH($H62)+$G62,1),AE$3=DATE(YEAR($H62),MONTH($H62)+$G62*2,1),AE$3=DATE(YEAR($H62),MONTH($H62)+$G62*3,1),AE$3=DATE(YEAR($H62),MONTH($H62)+$G62*4,1),AE$3=DATE(YEAR($H62),MONTH($H62)+$G62*5,1),AE$3=DATE(YEAR($H62),MONTH($H62)+$G62*6,1),AE$3=DATE(YEAR($H62),MONTH($H62)+$G62*7,1),AE$3=DATE(YEAR($H62),MONTH($H62)+$G62*8,1),AE$3=DATE(YEAR($H62),MONTH($H62)+$G62*9,1),AE$3=DATE(YEAR($H62),MONTH($H62)+$G62*10,1)),$F62*тех!AS$10*тех!AS$6,)</f>
        <v>0</v>
      </c>
      <c r="AF62" s="64">
        <f>IF(OR(AF$3=DATE(YEAR($H62),MONTH($H62)+$G62,1),AF$3=DATE(YEAR($H62),MONTH($H62)+$G62*2,1),AF$3=DATE(YEAR($H62),MONTH($H62)+$G62*3,1),AF$3=DATE(YEAR($H62),MONTH($H62)+$G62*4,1),AF$3=DATE(YEAR($H62),MONTH($H62)+$G62*5,1),AF$3=DATE(YEAR($H62),MONTH($H62)+$G62*6,1),AF$3=DATE(YEAR($H62),MONTH($H62)+$G62*7,1),AF$3=DATE(YEAR($H62),MONTH($H62)+$G62*8,1),AF$3=DATE(YEAR($H62),MONTH($H62)+$G62*9,1),AF$3=DATE(YEAR($H62),MONTH($H62)+$G62*10,1)),$F62*тех!AT$10*тех!AT$6,)</f>
        <v>0</v>
      </c>
      <c r="AG62" s="64">
        <f>IF(OR(AG$3=DATE(YEAR($H62),MONTH($H62)+$G62,1),AG$3=DATE(YEAR($H62),MONTH($H62)+$G62*2,1),AG$3=DATE(YEAR($H62),MONTH($H62)+$G62*3,1),AG$3=DATE(YEAR($H62),MONTH($H62)+$G62*4,1),AG$3=DATE(YEAR($H62),MONTH($H62)+$G62*5,1),AG$3=DATE(YEAR($H62),MONTH($H62)+$G62*6,1),AG$3=DATE(YEAR($H62),MONTH($H62)+$G62*7,1),AG$3=DATE(YEAR($H62),MONTH($H62)+$G62*8,1),AG$3=DATE(YEAR($H62),MONTH($H62)+$G62*9,1),AG$3=DATE(YEAR($H62),MONTH($H62)+$G62*10,1)),$F62*тех!AU$10*тех!AU$6,)</f>
        <v>0</v>
      </c>
      <c r="AH62" s="64">
        <f>IF(OR(AH$3=DATE(YEAR($H62),MONTH($H62)+$G62,1),AH$3=DATE(YEAR($H62),MONTH($H62)+$G62*2,1),AH$3=DATE(YEAR($H62),MONTH($H62)+$G62*3,1),AH$3=DATE(YEAR($H62),MONTH($H62)+$G62*4,1),AH$3=DATE(YEAR($H62),MONTH($H62)+$G62*5,1),AH$3=DATE(YEAR($H62),MONTH($H62)+$G62*6,1),AH$3=DATE(YEAR($H62),MONTH($H62)+$G62*7,1),AH$3=DATE(YEAR($H62),MONTH($H62)+$G62*8,1),AH$3=DATE(YEAR($H62),MONTH($H62)+$G62*9,1),AH$3=DATE(YEAR($H62),MONTH($H62)+$G62*10,1)),$F62*тех!AV$10*тех!AV$6,)</f>
        <v>0</v>
      </c>
      <c r="AI62" s="64">
        <f>IF(OR(AI$3=DATE(YEAR($H62),MONTH($H62)+$G62,1),AI$3=DATE(YEAR($H62),MONTH($H62)+$G62*2,1),AI$3=DATE(YEAR($H62),MONTH($H62)+$G62*3,1),AI$3=DATE(YEAR($H62),MONTH($H62)+$G62*4,1),AI$3=DATE(YEAR($H62),MONTH($H62)+$G62*5,1),AI$3=DATE(YEAR($H62),MONTH($H62)+$G62*6,1),AI$3=DATE(YEAR($H62),MONTH($H62)+$G62*7,1),AI$3=DATE(YEAR($H62),MONTH($H62)+$G62*8,1),AI$3=DATE(YEAR($H62),MONTH($H62)+$G62*9,1),AI$3=DATE(YEAR($H62),MONTH($H62)+$G62*10,1)),$F62*тех!AW$10*тех!AW$6,)</f>
        <v>0</v>
      </c>
      <c r="AJ62" s="64">
        <f>IF(OR(AJ$3=DATE(YEAR($H62),MONTH($H62)+$G62,1),AJ$3=DATE(YEAR($H62),MONTH($H62)+$G62*2,1),AJ$3=DATE(YEAR($H62),MONTH($H62)+$G62*3,1),AJ$3=DATE(YEAR($H62),MONTH($H62)+$G62*4,1),AJ$3=DATE(YEAR($H62),MONTH($H62)+$G62*5,1),AJ$3=DATE(YEAR($H62),MONTH($H62)+$G62*6,1),AJ$3=DATE(YEAR($H62),MONTH($H62)+$G62*7,1),AJ$3=DATE(YEAR($H62),MONTH($H62)+$G62*8,1),AJ$3=DATE(YEAR($H62),MONTH($H62)+$G62*9,1),AJ$3=DATE(YEAR($H62),MONTH($H62)+$G62*10,1)),$F62*тех!AX$10*тех!AX$6,)</f>
        <v>0</v>
      </c>
      <c r="AK62" s="64">
        <f>IF(OR(AK$3=DATE(YEAR($H62),MONTH($H62)+$G62,1),AK$3=DATE(YEAR($H62),MONTH($H62)+$G62*2,1),AK$3=DATE(YEAR($H62),MONTH($H62)+$G62*3,1),AK$3=DATE(YEAR($H62),MONTH($H62)+$G62*4,1),AK$3=DATE(YEAR($H62),MONTH($H62)+$G62*5,1),AK$3=DATE(YEAR($H62),MONTH($H62)+$G62*6,1),AK$3=DATE(YEAR($H62),MONTH($H62)+$G62*7,1),AK$3=DATE(YEAR($H62),MONTH($H62)+$G62*8,1),AK$3=DATE(YEAR($H62),MONTH($H62)+$G62*9,1),AK$3=DATE(YEAR($H62),MONTH($H62)+$G62*10,1)),$F62*тех!AY$10*тех!AY$6,)</f>
        <v>0</v>
      </c>
      <c r="AL62" s="64">
        <f>IF(OR(AL$3=DATE(YEAR($H62),MONTH($H62)+$G62,1),AL$3=DATE(YEAR($H62),MONTH($H62)+$G62*2,1),AL$3=DATE(YEAR($H62),MONTH($H62)+$G62*3,1),AL$3=DATE(YEAR($H62),MONTH($H62)+$G62*4,1),AL$3=DATE(YEAR($H62),MONTH($H62)+$G62*5,1),AL$3=DATE(YEAR($H62),MONTH($H62)+$G62*6,1),AL$3=DATE(YEAR($H62),MONTH($H62)+$G62*7,1),AL$3=DATE(YEAR($H62),MONTH($H62)+$G62*8,1),AL$3=DATE(YEAR($H62),MONTH($H62)+$G62*9,1),AL$3=DATE(YEAR($H62),MONTH($H62)+$G62*10,1)),$F62*тех!AZ$10*тех!AZ$6,)</f>
        <v>0</v>
      </c>
      <c r="AM62" s="64">
        <f>IF(OR(AM$3=DATE(YEAR($H62),MONTH($H62)+$G62,1),AM$3=DATE(YEAR($H62),MONTH($H62)+$G62*2,1),AM$3=DATE(YEAR($H62),MONTH($H62)+$G62*3,1),AM$3=DATE(YEAR($H62),MONTH($H62)+$G62*4,1),AM$3=DATE(YEAR($H62),MONTH($H62)+$G62*5,1),AM$3=DATE(YEAR($H62),MONTH($H62)+$G62*6,1),AM$3=DATE(YEAR($H62),MONTH($H62)+$G62*7,1),AM$3=DATE(YEAR($H62),MONTH($H62)+$G62*8,1),AM$3=DATE(YEAR($H62),MONTH($H62)+$G62*9,1),AM$3=DATE(YEAR($H62),MONTH($H62)+$G62*10,1)),$F62*тех!BA$10*тех!BA$6,)</f>
        <v>0</v>
      </c>
      <c r="AN62" s="64">
        <f>IF(OR(AN$3=DATE(YEAR($H62),MONTH($H62)+$G62,1),AN$3=DATE(YEAR($H62),MONTH($H62)+$G62*2,1),AN$3=DATE(YEAR($H62),MONTH($H62)+$G62*3,1),AN$3=DATE(YEAR($H62),MONTH($H62)+$G62*4,1),AN$3=DATE(YEAR($H62),MONTH($H62)+$G62*5,1),AN$3=DATE(YEAR($H62),MONTH($H62)+$G62*6,1),AN$3=DATE(YEAR($H62),MONTH($H62)+$G62*7,1),AN$3=DATE(YEAR($H62),MONTH($H62)+$G62*8,1),AN$3=DATE(YEAR($H62),MONTH($H62)+$G62*9,1),AN$3=DATE(YEAR($H62),MONTH($H62)+$G62*10,1)),$F62*тех!BB$10*тех!BB$6,)</f>
        <v>0</v>
      </c>
      <c r="AO62" s="64">
        <f>IF(OR(AO$3=DATE(YEAR($H62),MONTH($H62)+$G62,1),AO$3=DATE(YEAR($H62),MONTH($H62)+$G62*2,1),AO$3=DATE(YEAR($H62),MONTH($H62)+$G62*3,1),AO$3=DATE(YEAR($H62),MONTH($H62)+$G62*4,1),AO$3=DATE(YEAR($H62),MONTH($H62)+$G62*5,1),AO$3=DATE(YEAR($H62),MONTH($H62)+$G62*6,1),AO$3=DATE(YEAR($H62),MONTH($H62)+$G62*7,1),AO$3=DATE(YEAR($H62),MONTH($H62)+$G62*8,1),AO$3=DATE(YEAR($H62),MONTH($H62)+$G62*9,1),AO$3=DATE(YEAR($H62),MONTH($H62)+$G62*10,1)),$F62*тех!BC$10*тех!BC$6,)</f>
        <v>0</v>
      </c>
      <c r="AP62" s="64">
        <f>IF(OR(AP$3=DATE(YEAR($H62),MONTH($H62)+$G62,1),AP$3=DATE(YEAR($H62),MONTH($H62)+$G62*2,1),AP$3=DATE(YEAR($H62),MONTH($H62)+$G62*3,1),AP$3=DATE(YEAR($H62),MONTH($H62)+$G62*4,1),AP$3=DATE(YEAR($H62),MONTH($H62)+$G62*5,1),AP$3=DATE(YEAR($H62),MONTH($H62)+$G62*6,1),AP$3=DATE(YEAR($H62),MONTH($H62)+$G62*7,1),AP$3=DATE(YEAR($H62),MONTH($H62)+$G62*8,1),AP$3=DATE(YEAR($H62),MONTH($H62)+$G62*9,1),AP$3=DATE(YEAR($H62),MONTH($H62)+$G62*10,1)),$F62*тех!BD$10*тех!BD$6,)</f>
        <v>0</v>
      </c>
      <c r="AQ62" s="64">
        <f>IF(OR(AQ$3=DATE(YEAR($H62),MONTH($H62)+$G62,1),AQ$3=DATE(YEAR($H62),MONTH($H62)+$G62*2,1),AQ$3=DATE(YEAR($H62),MONTH($H62)+$G62*3,1),AQ$3=DATE(YEAR($H62),MONTH($H62)+$G62*4,1),AQ$3=DATE(YEAR($H62),MONTH($H62)+$G62*5,1),AQ$3=DATE(YEAR($H62),MONTH($H62)+$G62*6,1),AQ$3=DATE(YEAR($H62),MONTH($H62)+$G62*7,1),AQ$3=DATE(YEAR($H62),MONTH($H62)+$G62*8,1),AQ$3=DATE(YEAR($H62),MONTH($H62)+$G62*9,1),AQ$3=DATE(YEAR($H62),MONTH($H62)+$G62*10,1)),$F62*тех!BE$10*тех!BE$6,)</f>
        <v>0</v>
      </c>
      <c r="AR62" s="64">
        <f>IF(OR(AR$3=DATE(YEAR($H62),MONTH($H62)+$G62,1),AR$3=DATE(YEAR($H62),MONTH($H62)+$G62*2,1),AR$3=DATE(YEAR($H62),MONTH($H62)+$G62*3,1),AR$3=DATE(YEAR($H62),MONTH($H62)+$G62*4,1),AR$3=DATE(YEAR($H62),MONTH($H62)+$G62*5,1),AR$3=DATE(YEAR($H62),MONTH($H62)+$G62*6,1),AR$3=DATE(YEAR($H62),MONTH($H62)+$G62*7,1),AR$3=DATE(YEAR($H62),MONTH($H62)+$G62*8,1),AR$3=DATE(YEAR($H62),MONTH($H62)+$G62*9,1),AR$3=DATE(YEAR($H62),MONTH($H62)+$G62*10,1)),$F62*тех!BF$10*тех!BF$6,)</f>
        <v>0</v>
      </c>
      <c r="AS62" s="64">
        <f>IF(OR(AS$3=DATE(YEAR($H62),MONTH($H62)+$G62,1),AS$3=DATE(YEAR($H62),MONTH($H62)+$G62*2,1),AS$3=DATE(YEAR($H62),MONTH($H62)+$G62*3,1),AS$3=DATE(YEAR($H62),MONTH($H62)+$G62*4,1),AS$3=DATE(YEAR($H62),MONTH($H62)+$G62*5,1),AS$3=DATE(YEAR($H62),MONTH($H62)+$G62*6,1),AS$3=DATE(YEAR($H62),MONTH($H62)+$G62*7,1),AS$3=DATE(YEAR($H62),MONTH($H62)+$G62*8,1),AS$3=DATE(YEAR($H62),MONTH($H62)+$G62*9,1),AS$3=DATE(YEAR($H62),MONTH($H62)+$G62*10,1)),$F62*тех!BG$10*тех!BG$6,)</f>
        <v>0</v>
      </c>
      <c r="AT62" s="64">
        <f>IF(OR(AT$3=DATE(YEAR($H62),MONTH($H62)+$G62,1),AT$3=DATE(YEAR($H62),MONTH($H62)+$G62*2,1),AT$3=DATE(YEAR($H62),MONTH($H62)+$G62*3,1),AT$3=DATE(YEAR($H62),MONTH($H62)+$G62*4,1),AT$3=DATE(YEAR($H62),MONTH($H62)+$G62*5,1),AT$3=DATE(YEAR($H62),MONTH($H62)+$G62*6,1),AT$3=DATE(YEAR($H62),MONTH($H62)+$G62*7,1),AT$3=DATE(YEAR($H62),MONTH($H62)+$G62*8,1),AT$3=DATE(YEAR($H62),MONTH($H62)+$G62*9,1),AT$3=DATE(YEAR($H62),MONTH($H62)+$G62*10,1)),$F62*тех!BH$10*тех!BH$6,)</f>
        <v>0</v>
      </c>
      <c r="AU62" s="64">
        <f>IF(OR(AU$3=DATE(YEAR($H62),MONTH($H62)+$G62,1),AU$3=DATE(YEAR($H62),MONTH($H62)+$G62*2,1),AU$3=DATE(YEAR($H62),MONTH($H62)+$G62*3,1),AU$3=DATE(YEAR($H62),MONTH($H62)+$G62*4,1),AU$3=DATE(YEAR($H62),MONTH($H62)+$G62*5,1),AU$3=DATE(YEAR($H62),MONTH($H62)+$G62*6,1),AU$3=DATE(YEAR($H62),MONTH($H62)+$G62*7,1),AU$3=DATE(YEAR($H62),MONTH($H62)+$G62*8,1),AU$3=DATE(YEAR($H62),MONTH($H62)+$G62*9,1),AU$3=DATE(YEAR($H62),MONTH($H62)+$G62*10,1)),$F62*тех!BI$10*тех!BI$6,)</f>
        <v>0</v>
      </c>
      <c r="AV62" s="64">
        <f>IF(OR(AV$3=DATE(YEAR($H62),MONTH($H62)+$G62,1),AV$3=DATE(YEAR($H62),MONTH($H62)+$G62*2,1),AV$3=DATE(YEAR($H62),MONTH($H62)+$G62*3,1),AV$3=DATE(YEAR($H62),MONTH($H62)+$G62*4,1),AV$3=DATE(YEAR($H62),MONTH($H62)+$G62*5,1),AV$3=DATE(YEAR($H62),MONTH($H62)+$G62*6,1),AV$3=DATE(YEAR($H62),MONTH($H62)+$G62*7,1),AV$3=DATE(YEAR($H62),MONTH($H62)+$G62*8,1),AV$3=DATE(YEAR($H62),MONTH($H62)+$G62*9,1),AV$3=DATE(YEAR($H62),MONTH($H62)+$G62*10,1)),$F62*тех!BJ$10*тех!BJ$6,)</f>
        <v>0</v>
      </c>
      <c r="AW62" s="64">
        <f>IF(OR(AW$3=DATE(YEAR($H62),MONTH($H62)+$G62,1),AW$3=DATE(YEAR($H62),MONTH($H62)+$G62*2,1),AW$3=DATE(YEAR($H62),MONTH($H62)+$G62*3,1),AW$3=DATE(YEAR($H62),MONTH($H62)+$G62*4,1),AW$3=DATE(YEAR($H62),MONTH($H62)+$G62*5,1),AW$3=DATE(YEAR($H62),MONTH($H62)+$G62*6,1),AW$3=DATE(YEAR($H62),MONTH($H62)+$G62*7,1),AW$3=DATE(YEAR($H62),MONTH($H62)+$G62*8,1),AW$3=DATE(YEAR($H62),MONTH($H62)+$G62*9,1),AW$3=DATE(YEAR($H62),MONTH($H62)+$G62*10,1)),$F62*тех!BK$10*тех!BK$6,)</f>
        <v>0</v>
      </c>
      <c r="AX62" s="64">
        <f>IF(OR(AX$3=DATE(YEAR($H62),MONTH($H62)+$G62,1),AX$3=DATE(YEAR($H62),MONTH($H62)+$G62*2,1),AX$3=DATE(YEAR($H62),MONTH($H62)+$G62*3,1),AX$3=DATE(YEAR($H62),MONTH($H62)+$G62*4,1),AX$3=DATE(YEAR($H62),MONTH($H62)+$G62*5,1),AX$3=DATE(YEAR($H62),MONTH($H62)+$G62*6,1),AX$3=DATE(YEAR($H62),MONTH($H62)+$G62*7,1),AX$3=DATE(YEAR($H62),MONTH($H62)+$G62*8,1),AX$3=DATE(YEAR($H62),MONTH($H62)+$G62*9,1),AX$3=DATE(YEAR($H62),MONTH($H62)+$G62*10,1)),$F62*тех!BL$10*тех!BL$6,)</f>
        <v>0</v>
      </c>
      <c r="AY62" s="64">
        <f>IF(OR(AY$3=DATE(YEAR($H62),MONTH($H62)+$G62,1),AY$3=DATE(YEAR($H62),MONTH($H62)+$G62*2,1),AY$3=DATE(YEAR($H62),MONTH($H62)+$G62*3,1),AY$3=DATE(YEAR($H62),MONTH($H62)+$G62*4,1),AY$3=DATE(YEAR($H62),MONTH($H62)+$G62*5,1),AY$3=DATE(YEAR($H62),MONTH($H62)+$G62*6,1),AY$3=DATE(YEAR($H62),MONTH($H62)+$G62*7,1),AY$3=DATE(YEAR($H62),MONTH($H62)+$G62*8,1),AY$3=DATE(YEAR($H62),MONTH($H62)+$G62*9,1),AY$3=DATE(YEAR($H62),MONTH($H62)+$G62*10,1)),$F62*тех!BM$10*тех!BM$6,)</f>
        <v>0</v>
      </c>
      <c r="AZ62" s="64">
        <f>IF(OR(AZ$3=DATE(YEAR($H62),MONTH($H62)+$G62,1),AZ$3=DATE(YEAR($H62),MONTH($H62)+$G62*2,1),AZ$3=DATE(YEAR($H62),MONTH($H62)+$G62*3,1),AZ$3=DATE(YEAR($H62),MONTH($H62)+$G62*4,1),AZ$3=DATE(YEAR($H62),MONTH($H62)+$G62*5,1),AZ$3=DATE(YEAR($H62),MONTH($H62)+$G62*6,1),AZ$3=DATE(YEAR($H62),MONTH($H62)+$G62*7,1),AZ$3=DATE(YEAR($H62),MONTH($H62)+$G62*8,1),AZ$3=DATE(YEAR($H62),MONTH($H62)+$G62*9,1),AZ$3=DATE(YEAR($H62),MONTH($H62)+$G62*10,1)),$F62*тех!BN$10*тех!BN$6,)</f>
        <v>0</v>
      </c>
      <c r="BA62" s="64">
        <f>IF(OR(BA$3=DATE(YEAR($H62),MONTH($H62)+$G62,1),BA$3=DATE(YEAR($H62),MONTH($H62)+$G62*2,1),BA$3=DATE(YEAR($H62),MONTH($H62)+$G62*3,1),BA$3=DATE(YEAR($H62),MONTH($H62)+$G62*4,1),BA$3=DATE(YEAR($H62),MONTH($H62)+$G62*5,1),BA$3=DATE(YEAR($H62),MONTH($H62)+$G62*6,1),BA$3=DATE(YEAR($H62),MONTH($H62)+$G62*7,1),BA$3=DATE(YEAR($H62),MONTH($H62)+$G62*8,1),BA$3=DATE(YEAR($H62),MONTH($H62)+$G62*9,1),BA$3=DATE(YEAR($H62),MONTH($H62)+$G62*10,1)),$F62*тех!BO$10*тех!BO$6,)</f>
        <v>0</v>
      </c>
      <c r="BB62" s="64">
        <f>IF(OR(BB$3=DATE(YEAR($H62),MONTH($H62)+$G62,1),BB$3=DATE(YEAR($H62),MONTH($H62)+$G62*2,1),BB$3=DATE(YEAR($H62),MONTH($H62)+$G62*3,1),BB$3=DATE(YEAR($H62),MONTH($H62)+$G62*4,1),BB$3=DATE(YEAR($H62),MONTH($H62)+$G62*5,1),BB$3=DATE(YEAR($H62),MONTH($H62)+$G62*6,1),BB$3=DATE(YEAR($H62),MONTH($H62)+$G62*7,1),BB$3=DATE(YEAR($H62),MONTH($H62)+$G62*8,1),BB$3=DATE(YEAR($H62),MONTH($H62)+$G62*9,1),BB$3=DATE(YEAR($H62),MONTH($H62)+$G62*10,1)),$F62*тех!BP$10*тех!BP$6,)</f>
        <v>0</v>
      </c>
      <c r="BC62" s="64">
        <f>IF(OR(BC$3=DATE(YEAR($H62),MONTH($H62)+$G62,1),BC$3=DATE(YEAR($H62),MONTH($H62)+$G62*2,1),BC$3=DATE(YEAR($H62),MONTH($H62)+$G62*3,1),BC$3=DATE(YEAR($H62),MONTH($H62)+$G62*4,1),BC$3=DATE(YEAR($H62),MONTH($H62)+$G62*5,1),BC$3=DATE(YEAR($H62),MONTH($H62)+$G62*6,1),BC$3=DATE(YEAR($H62),MONTH($H62)+$G62*7,1),BC$3=DATE(YEAR($H62),MONTH($H62)+$G62*8,1),BC$3=DATE(YEAR($H62),MONTH($H62)+$G62*9,1),BC$3=DATE(YEAR($H62),MONTH($H62)+$G62*10,1)),$F62*тех!BQ$10*тех!BQ$6,)</f>
        <v>0</v>
      </c>
      <c r="BD62" s="64">
        <f>IF(OR(BD$3=DATE(YEAR($H62),MONTH($H62)+$G62,1),BD$3=DATE(YEAR($H62),MONTH($H62)+$G62*2,1),BD$3=DATE(YEAR($H62),MONTH($H62)+$G62*3,1),BD$3=DATE(YEAR($H62),MONTH($H62)+$G62*4,1),BD$3=DATE(YEAR($H62),MONTH($H62)+$G62*5,1),BD$3=DATE(YEAR($H62),MONTH($H62)+$G62*6,1),BD$3=DATE(YEAR($H62),MONTH($H62)+$G62*7,1),BD$3=DATE(YEAR($H62),MONTH($H62)+$G62*8,1),BD$3=DATE(YEAR($H62),MONTH($H62)+$G62*9,1),BD$3=DATE(YEAR($H62),MONTH($H62)+$G62*10,1)),$F62*тех!BR$10*тех!BR$6,)</f>
        <v>0</v>
      </c>
      <c r="BE62" s="64">
        <f>IF(OR(BE$3=DATE(YEAR($H62),MONTH($H62)+$G62,1),BE$3=DATE(YEAR($H62),MONTH($H62)+$G62*2,1),BE$3=DATE(YEAR($H62),MONTH($H62)+$G62*3,1),BE$3=DATE(YEAR($H62),MONTH($H62)+$G62*4,1),BE$3=DATE(YEAR($H62),MONTH($H62)+$G62*5,1),BE$3=DATE(YEAR($H62),MONTH($H62)+$G62*6,1),BE$3=DATE(YEAR($H62),MONTH($H62)+$G62*7,1),BE$3=DATE(YEAR($H62),MONTH($H62)+$G62*8,1),BE$3=DATE(YEAR($H62),MONTH($H62)+$G62*9,1),BE$3=DATE(YEAR($H62),MONTH($H62)+$G62*10,1)),$F62*тех!BS$10*тех!BS$6,)</f>
        <v>0</v>
      </c>
      <c r="BF62" s="64">
        <f>IF(OR(BF$3=DATE(YEAR($H62),MONTH($H62)+$G62,1),BF$3=DATE(YEAR($H62),MONTH($H62)+$G62*2,1),BF$3=DATE(YEAR($H62),MONTH($H62)+$G62*3,1),BF$3=DATE(YEAR($H62),MONTH($H62)+$G62*4,1),BF$3=DATE(YEAR($H62),MONTH($H62)+$G62*5,1),BF$3=DATE(YEAR($H62),MONTH($H62)+$G62*6,1),BF$3=DATE(YEAR($H62),MONTH($H62)+$G62*7,1),BF$3=DATE(YEAR($H62),MONTH($H62)+$G62*8,1),BF$3=DATE(YEAR($H62),MONTH($H62)+$G62*9,1),BF$3=DATE(YEAR($H62),MONTH($H62)+$G62*10,1)),$F62*тех!BT$10*тех!BT$6,)</f>
        <v>0</v>
      </c>
      <c r="BG62" s="64">
        <f>IF(OR(BG$3=DATE(YEAR($H62),MONTH($H62)+$G62,1),BG$3=DATE(YEAR($H62),MONTH($H62)+$G62*2,1),BG$3=DATE(YEAR($H62),MONTH($H62)+$G62*3,1),BG$3=DATE(YEAR($H62),MONTH($H62)+$G62*4,1),BG$3=DATE(YEAR($H62),MONTH($H62)+$G62*5,1),BG$3=DATE(YEAR($H62),MONTH($H62)+$G62*6,1),BG$3=DATE(YEAR($H62),MONTH($H62)+$G62*7,1),BG$3=DATE(YEAR($H62),MONTH($H62)+$G62*8,1),BG$3=DATE(YEAR($H62),MONTH($H62)+$G62*9,1),BG$3=DATE(YEAR($H62),MONTH($H62)+$G62*10,1)),$F62*тех!BU$10*тех!BU$6,)</f>
        <v>0</v>
      </c>
      <c r="BH62" s="64">
        <f>IF(OR(BH$3=DATE(YEAR($H62),MONTH($H62)+$G62,1),BH$3=DATE(YEAR($H62),MONTH($H62)+$G62*2,1),BH$3=DATE(YEAR($H62),MONTH($H62)+$G62*3,1),BH$3=DATE(YEAR($H62),MONTH($H62)+$G62*4,1),BH$3=DATE(YEAR($H62),MONTH($H62)+$G62*5,1),BH$3=DATE(YEAR($H62),MONTH($H62)+$G62*6,1),BH$3=DATE(YEAR($H62),MONTH($H62)+$G62*7,1),BH$3=DATE(YEAR($H62),MONTH($H62)+$G62*8,1),BH$3=DATE(YEAR($H62),MONTH($H62)+$G62*9,1),BH$3=DATE(YEAR($H62),MONTH($H62)+$G62*10,1)),$F62*тех!BV$10*тех!BV$6,)</f>
        <v>0</v>
      </c>
      <c r="BI62" s="64">
        <f>IF(OR(BI$3=DATE(YEAR($H62),MONTH($H62)+$G62,1),BI$3=DATE(YEAR($H62),MONTH($H62)+$G62*2,1),BI$3=DATE(YEAR($H62),MONTH($H62)+$G62*3,1),BI$3=DATE(YEAR($H62),MONTH($H62)+$G62*4,1),BI$3=DATE(YEAR($H62),MONTH($H62)+$G62*5,1),BI$3=DATE(YEAR($H62),MONTH($H62)+$G62*6,1),BI$3=DATE(YEAR($H62),MONTH($H62)+$G62*7,1),BI$3=DATE(YEAR($H62),MONTH($H62)+$G62*8,1),BI$3=DATE(YEAR($H62),MONTH($H62)+$G62*9,1),BI$3=DATE(YEAR($H62),MONTH($H62)+$G62*10,1)),$F62*тех!BW$10*тех!BW$6,)</f>
        <v>0</v>
      </c>
      <c r="BJ62" s="64">
        <f>IF(OR(BJ$3=DATE(YEAR($H62),MONTH($H62)+$G62,1),BJ$3=DATE(YEAR($H62),MONTH($H62)+$G62*2,1),BJ$3=DATE(YEAR($H62),MONTH($H62)+$G62*3,1),BJ$3=DATE(YEAR($H62),MONTH($H62)+$G62*4,1),BJ$3=DATE(YEAR($H62),MONTH($H62)+$G62*5,1),BJ$3=DATE(YEAR($H62),MONTH($H62)+$G62*6,1),BJ$3=DATE(YEAR($H62),MONTH($H62)+$G62*7,1),BJ$3=DATE(YEAR($H62),MONTH($H62)+$G62*8,1),BJ$3=DATE(YEAR($H62),MONTH($H62)+$G62*9,1),BJ$3=DATE(YEAR($H62),MONTH($H62)+$G62*10,1)),$F62*тех!BX$10*тех!BX$6,)</f>
        <v>0</v>
      </c>
      <c r="BK62" s="64">
        <f>IF(OR(BK$3=DATE(YEAR($H62),MONTH($H62)+$G62,1),BK$3=DATE(YEAR($H62),MONTH($H62)+$G62*2,1),BK$3=DATE(YEAR($H62),MONTH($H62)+$G62*3,1),BK$3=DATE(YEAR($H62),MONTH($H62)+$G62*4,1),BK$3=DATE(YEAR($H62),MONTH($H62)+$G62*5,1),BK$3=DATE(YEAR($H62),MONTH($H62)+$G62*6,1),BK$3=DATE(YEAR($H62),MONTH($H62)+$G62*7,1),BK$3=DATE(YEAR($H62),MONTH($H62)+$G62*8,1),BK$3=DATE(YEAR($H62),MONTH($H62)+$G62*9,1),BK$3=DATE(YEAR($H62),MONTH($H62)+$G62*10,1)),$F62*тех!BY$10*тех!BY$6,)</f>
        <v>0</v>
      </c>
      <c r="BL62" s="64">
        <f>IF(OR(BL$3=DATE(YEAR($H62),MONTH($H62)+$G62,1),BL$3=DATE(YEAR($H62),MONTH($H62)+$G62*2,1),BL$3=DATE(YEAR($H62),MONTH($H62)+$G62*3,1),BL$3=DATE(YEAR($H62),MONTH($H62)+$G62*4,1),BL$3=DATE(YEAR($H62),MONTH($H62)+$G62*5,1),BL$3=DATE(YEAR($H62),MONTH($H62)+$G62*6,1),BL$3=DATE(YEAR($H62),MONTH($H62)+$G62*7,1),BL$3=DATE(YEAR($H62),MONTH($H62)+$G62*8,1),BL$3=DATE(YEAR($H62),MONTH($H62)+$G62*9,1),BL$3=DATE(YEAR($H62),MONTH($H62)+$G62*10,1)),$F62*тех!BZ$10*тех!BZ$6,)</f>
        <v>0</v>
      </c>
      <c r="BM62" s="64">
        <f>IF(OR(BM$3=DATE(YEAR($H62),MONTH($H62)+$G62,1),BM$3=DATE(YEAR($H62),MONTH($H62)+$G62*2,1),BM$3=DATE(YEAR($H62),MONTH($H62)+$G62*3,1),BM$3=DATE(YEAR($H62),MONTH($H62)+$G62*4,1),BM$3=DATE(YEAR($H62),MONTH($H62)+$G62*5,1),BM$3=DATE(YEAR($H62),MONTH($H62)+$G62*6,1),BM$3=DATE(YEAR($H62),MONTH($H62)+$G62*7,1),BM$3=DATE(YEAR($H62),MONTH($H62)+$G62*8,1),BM$3=DATE(YEAR($H62),MONTH($H62)+$G62*9,1),BM$3=DATE(YEAR($H62),MONTH($H62)+$G62*10,1)),$F62*тех!CA$10*тех!CA$6,)</f>
        <v>0</v>
      </c>
      <c r="BN62" s="64">
        <f>IF(OR(BN$3=DATE(YEAR($H62),MONTH($H62)+$G62,1),BN$3=DATE(YEAR($H62),MONTH($H62)+$G62*2,1),BN$3=DATE(YEAR($H62),MONTH($H62)+$G62*3,1),BN$3=DATE(YEAR($H62),MONTH($H62)+$G62*4,1),BN$3=DATE(YEAR($H62),MONTH($H62)+$G62*5,1),BN$3=DATE(YEAR($H62),MONTH($H62)+$G62*6,1),BN$3=DATE(YEAR($H62),MONTH($H62)+$G62*7,1),BN$3=DATE(YEAR($H62),MONTH($H62)+$G62*8,1),BN$3=DATE(YEAR($H62),MONTH($H62)+$G62*9,1),BN$3=DATE(YEAR($H62),MONTH($H62)+$G62*10,1)),$F62*тех!CB$10*тех!CB$6,)</f>
        <v>0</v>
      </c>
      <c r="BO62" s="64">
        <f>IF(OR(BO$3=DATE(YEAR($H62),MONTH($H62)+$G62,1),BO$3=DATE(YEAR($H62),MONTH($H62)+$G62*2,1),BO$3=DATE(YEAR($H62),MONTH($H62)+$G62*3,1),BO$3=DATE(YEAR($H62),MONTH($H62)+$G62*4,1),BO$3=DATE(YEAR($H62),MONTH($H62)+$G62*5,1),BO$3=DATE(YEAR($H62),MONTH($H62)+$G62*6,1),BO$3=DATE(YEAR($H62),MONTH($H62)+$G62*7,1),BO$3=DATE(YEAR($H62),MONTH($H62)+$G62*8,1),BO$3=DATE(YEAR($H62),MONTH($H62)+$G62*9,1),BO$3=DATE(YEAR($H62),MONTH($H62)+$G62*10,1)),$F62*тех!CC$10*тех!CC$6,)</f>
        <v>0</v>
      </c>
      <c r="BP62" s="64">
        <f>IF(OR(BP$3=DATE(YEAR($H62),MONTH($H62)+$G62,1),BP$3=DATE(YEAR($H62),MONTH($H62)+$G62*2,1),BP$3=DATE(YEAR($H62),MONTH($H62)+$G62*3,1),BP$3=DATE(YEAR($H62),MONTH($H62)+$G62*4,1),BP$3=DATE(YEAR($H62),MONTH($H62)+$G62*5,1),BP$3=DATE(YEAR($H62),MONTH($H62)+$G62*6,1),BP$3=DATE(YEAR($H62),MONTH($H62)+$G62*7,1),BP$3=DATE(YEAR($H62),MONTH($H62)+$G62*8,1),BP$3=DATE(YEAR($H62),MONTH($H62)+$G62*9,1),BP$3=DATE(YEAR($H62),MONTH($H62)+$G62*10,1)),$F62*тех!CD$10*тех!CD$6,)</f>
        <v>0</v>
      </c>
      <c r="BQ62" s="64">
        <f>IF(OR(BQ$3=DATE(YEAR($H62),MONTH($H62)+$G62,1),BQ$3=DATE(YEAR($H62),MONTH($H62)+$G62*2,1),BQ$3=DATE(YEAR($H62),MONTH($H62)+$G62*3,1),BQ$3=DATE(YEAR($H62),MONTH($H62)+$G62*4,1),BQ$3=DATE(YEAR($H62),MONTH($H62)+$G62*5,1),BQ$3=DATE(YEAR($H62),MONTH($H62)+$G62*6,1),BQ$3=DATE(YEAR($H62),MONTH($H62)+$G62*7,1),BQ$3=DATE(YEAR($H62),MONTH($H62)+$G62*8,1),BQ$3=DATE(YEAR($H62),MONTH($H62)+$G62*9,1),BQ$3=DATE(YEAR($H62),MONTH($H62)+$G62*10,1)),$F62*тех!CE$10*тех!CE$6,)</f>
        <v>0</v>
      </c>
    </row>
    <row r="63" spans="2:69">
      <c r="B63" s="3">
        <v>57</v>
      </c>
      <c r="C63" s="19" t="s">
        <v>727</v>
      </c>
      <c r="D63" s="23">
        <v>375</v>
      </c>
      <c r="E63" s="19"/>
      <c r="F63" s="76">
        <f t="shared" si="1"/>
        <v>0</v>
      </c>
      <c r="G63" s="19">
        <v>12</v>
      </c>
      <c r="H63" s="20">
        <f>Параметры!$C$11</f>
        <v>42370</v>
      </c>
      <c r="J63" s="76">
        <f>IF($H63=J$3,$F63,)*тех!X$6</f>
        <v>0</v>
      </c>
      <c r="K63" s="76">
        <f>IF($H63=K$3,$F63,)*тех!Y$6</f>
        <v>0</v>
      </c>
      <c r="L63" s="76">
        <f>IF($H63=L$3,$F63,)*тех!Z$6</f>
        <v>0</v>
      </c>
      <c r="M63" s="76">
        <f>IF($H63=M$3,$F63,)*тех!AA$6</f>
        <v>0</v>
      </c>
      <c r="N63" s="76">
        <f>IF($H63=N$3,$F63,)*тех!AB$6</f>
        <v>0</v>
      </c>
      <c r="O63" s="76">
        <f>IF($H63=O$3,$F63,)*тех!AC$6</f>
        <v>0</v>
      </c>
      <c r="P63" s="64">
        <f>IF(OR(P$3=DATE(YEAR($H63),MONTH($H63)+$G63,1),P$3=DATE(YEAR($H63),MONTH($H63)+$G63*2,1),P$3=DATE(YEAR($H63),MONTH($H63)+$G63*3,1),P$3=DATE(YEAR($H63),MONTH($H63)+$G63*4,1),P$3=DATE(YEAR($H63),MONTH($H63)+$G63*5,1),P$3=DATE(YEAR($H63),MONTH($H63)+$G63*6,1),P$3=DATE(YEAR($H63),MONTH($H63)+$G63*7,1),P$3=DATE(YEAR($H63),MONTH($H63)+$G63*8,1),P$3=DATE(YEAR($H63),MONTH($H63)+$G63*9,1),P$3=DATE(YEAR($H63),MONTH($H63)+$G63*10,1)),$F63*тех!AD$10*тех!AD$6,)</f>
        <v>0</v>
      </c>
      <c r="Q63" s="64">
        <f>IF(OR(Q$3=DATE(YEAR($H63),MONTH($H63)+$G63,1),Q$3=DATE(YEAR($H63),MONTH($H63)+$G63*2,1),Q$3=DATE(YEAR($H63),MONTH($H63)+$G63*3,1),Q$3=DATE(YEAR($H63),MONTH($H63)+$G63*4,1),Q$3=DATE(YEAR($H63),MONTH($H63)+$G63*5,1),Q$3=DATE(YEAR($H63),MONTH($H63)+$G63*6,1),Q$3=DATE(YEAR($H63),MONTH($H63)+$G63*7,1),Q$3=DATE(YEAR($H63),MONTH($H63)+$G63*8,1),Q$3=DATE(YEAR($H63),MONTH($H63)+$G63*9,1),Q$3=DATE(YEAR($H63),MONTH($H63)+$G63*10,1)),$F63*тех!AE$10*тех!AE$6,)</f>
        <v>0</v>
      </c>
      <c r="R63" s="64">
        <f>IF(OR(R$3=DATE(YEAR($H63),MONTH($H63)+$G63,1),R$3=DATE(YEAR($H63),MONTH($H63)+$G63*2,1),R$3=DATE(YEAR($H63),MONTH($H63)+$G63*3,1),R$3=DATE(YEAR($H63),MONTH($H63)+$G63*4,1),R$3=DATE(YEAR($H63),MONTH($H63)+$G63*5,1),R$3=DATE(YEAR($H63),MONTH($H63)+$G63*6,1),R$3=DATE(YEAR($H63),MONTH($H63)+$G63*7,1),R$3=DATE(YEAR($H63),MONTH($H63)+$G63*8,1),R$3=DATE(YEAR($H63),MONTH($H63)+$G63*9,1),R$3=DATE(YEAR($H63),MONTH($H63)+$G63*10,1)),$F63*тех!AF$10*тех!AF$6,)</f>
        <v>0</v>
      </c>
      <c r="S63" s="64">
        <f>IF(OR(S$3=DATE(YEAR($H63),MONTH($H63)+$G63,1),S$3=DATE(YEAR($H63),MONTH($H63)+$G63*2,1),S$3=DATE(YEAR($H63),MONTH($H63)+$G63*3,1),S$3=DATE(YEAR($H63),MONTH($H63)+$G63*4,1),S$3=DATE(YEAR($H63),MONTH($H63)+$G63*5,1),S$3=DATE(YEAR($H63),MONTH($H63)+$G63*6,1),S$3=DATE(YEAR($H63),MONTH($H63)+$G63*7,1),S$3=DATE(YEAR($H63),MONTH($H63)+$G63*8,1),S$3=DATE(YEAR($H63),MONTH($H63)+$G63*9,1),S$3=DATE(YEAR($H63),MONTH($H63)+$G63*10,1)),$F63*тех!AG$10*тех!AG$6,)</f>
        <v>0</v>
      </c>
      <c r="T63" s="64">
        <f>IF(OR(T$3=DATE(YEAR($H63),MONTH($H63)+$G63,1),T$3=DATE(YEAR($H63),MONTH($H63)+$G63*2,1),T$3=DATE(YEAR($H63),MONTH($H63)+$G63*3,1),T$3=DATE(YEAR($H63),MONTH($H63)+$G63*4,1),T$3=DATE(YEAR($H63),MONTH($H63)+$G63*5,1),T$3=DATE(YEAR($H63),MONTH($H63)+$G63*6,1),T$3=DATE(YEAR($H63),MONTH($H63)+$G63*7,1),T$3=DATE(YEAR($H63),MONTH($H63)+$G63*8,1),T$3=DATE(YEAR($H63),MONTH($H63)+$G63*9,1),T$3=DATE(YEAR($H63),MONTH($H63)+$G63*10,1)),$F63*тех!AH$10*тех!AH$6,)</f>
        <v>0</v>
      </c>
      <c r="U63" s="64">
        <f>IF(OR(U$3=DATE(YEAR($H63),MONTH($H63)+$G63,1),U$3=DATE(YEAR($H63),MONTH($H63)+$G63*2,1),U$3=DATE(YEAR($H63),MONTH($H63)+$G63*3,1),U$3=DATE(YEAR($H63),MONTH($H63)+$G63*4,1),U$3=DATE(YEAR($H63),MONTH($H63)+$G63*5,1),U$3=DATE(YEAR($H63),MONTH($H63)+$G63*6,1),U$3=DATE(YEAR($H63),MONTH($H63)+$G63*7,1),U$3=DATE(YEAR($H63),MONTH($H63)+$G63*8,1),U$3=DATE(YEAR($H63),MONTH($H63)+$G63*9,1),U$3=DATE(YEAR($H63),MONTH($H63)+$G63*10,1)),$F63*тех!AI$10*тех!AI$6,)</f>
        <v>0</v>
      </c>
      <c r="V63" s="64">
        <f>IF(OR(V$3=DATE(YEAR($H63),MONTH($H63)+$G63,1),V$3=DATE(YEAR($H63),MONTH($H63)+$G63*2,1),V$3=DATE(YEAR($H63),MONTH($H63)+$G63*3,1),V$3=DATE(YEAR($H63),MONTH($H63)+$G63*4,1),V$3=DATE(YEAR($H63),MONTH($H63)+$G63*5,1),V$3=DATE(YEAR($H63),MONTH($H63)+$G63*6,1),V$3=DATE(YEAR($H63),MONTH($H63)+$G63*7,1),V$3=DATE(YEAR($H63),MONTH($H63)+$G63*8,1),V$3=DATE(YEAR($H63),MONTH($H63)+$G63*9,1),V$3=DATE(YEAR($H63),MONTH($H63)+$G63*10,1)),$F63*тех!AJ$10*тех!AJ$6,)</f>
        <v>0</v>
      </c>
      <c r="W63" s="64">
        <f>IF(OR(W$3=DATE(YEAR($H63),MONTH($H63)+$G63,1),W$3=DATE(YEAR($H63),MONTH($H63)+$G63*2,1),W$3=DATE(YEAR($H63),MONTH($H63)+$G63*3,1),W$3=DATE(YEAR($H63),MONTH($H63)+$G63*4,1),W$3=DATE(YEAR($H63),MONTH($H63)+$G63*5,1),W$3=DATE(YEAR($H63),MONTH($H63)+$G63*6,1),W$3=DATE(YEAR($H63),MONTH($H63)+$G63*7,1),W$3=DATE(YEAR($H63),MONTH($H63)+$G63*8,1),W$3=DATE(YEAR($H63),MONTH($H63)+$G63*9,1),W$3=DATE(YEAR($H63),MONTH($H63)+$G63*10,1)),$F63*тех!AK$10*тех!AK$6,)</f>
        <v>0</v>
      </c>
      <c r="X63" s="64">
        <f>IF(OR(X$3=DATE(YEAR($H63),MONTH($H63)+$G63,1),X$3=DATE(YEAR($H63),MONTH($H63)+$G63*2,1),X$3=DATE(YEAR($H63),MONTH($H63)+$G63*3,1),X$3=DATE(YEAR($H63),MONTH($H63)+$G63*4,1),X$3=DATE(YEAR($H63),MONTH($H63)+$G63*5,1),X$3=DATE(YEAR($H63),MONTH($H63)+$G63*6,1),X$3=DATE(YEAR($H63),MONTH($H63)+$G63*7,1),X$3=DATE(YEAR($H63),MONTH($H63)+$G63*8,1),X$3=DATE(YEAR($H63),MONTH($H63)+$G63*9,1),X$3=DATE(YEAR($H63),MONTH($H63)+$G63*10,1)),$F63*тех!AL$10*тех!AL$6,)</f>
        <v>0</v>
      </c>
      <c r="Y63" s="64">
        <f>IF(OR(Y$3=DATE(YEAR($H63),MONTH($H63)+$G63,1),Y$3=DATE(YEAR($H63),MONTH($H63)+$G63*2,1),Y$3=DATE(YEAR($H63),MONTH($H63)+$G63*3,1),Y$3=DATE(YEAR($H63),MONTH($H63)+$G63*4,1),Y$3=DATE(YEAR($H63),MONTH($H63)+$G63*5,1),Y$3=DATE(YEAR($H63),MONTH($H63)+$G63*6,1),Y$3=DATE(YEAR($H63),MONTH($H63)+$G63*7,1),Y$3=DATE(YEAR($H63),MONTH($H63)+$G63*8,1),Y$3=DATE(YEAR($H63),MONTH($H63)+$G63*9,1),Y$3=DATE(YEAR($H63),MONTH($H63)+$G63*10,1)),$F63*тех!AM$10*тех!AM$6,)</f>
        <v>0</v>
      </c>
      <c r="Z63" s="64">
        <f>IF(OR(Z$3=DATE(YEAR($H63),MONTH($H63)+$G63,1),Z$3=DATE(YEAR($H63),MONTH($H63)+$G63*2,1),Z$3=DATE(YEAR($H63),MONTH($H63)+$G63*3,1),Z$3=DATE(YEAR($H63),MONTH($H63)+$G63*4,1),Z$3=DATE(YEAR($H63),MONTH($H63)+$G63*5,1),Z$3=DATE(YEAR($H63),MONTH($H63)+$G63*6,1),Z$3=DATE(YEAR($H63),MONTH($H63)+$G63*7,1),Z$3=DATE(YEAR($H63),MONTH($H63)+$G63*8,1),Z$3=DATE(YEAR($H63),MONTH($H63)+$G63*9,1),Z$3=DATE(YEAR($H63),MONTH($H63)+$G63*10,1)),$F63*тех!AN$10*тех!AN$6,)</f>
        <v>0</v>
      </c>
      <c r="AA63" s="64">
        <f>IF(OR(AA$3=DATE(YEAR($H63),MONTH($H63)+$G63,1),AA$3=DATE(YEAR($H63),MONTH($H63)+$G63*2,1),AA$3=DATE(YEAR($H63),MONTH($H63)+$G63*3,1),AA$3=DATE(YEAR($H63),MONTH($H63)+$G63*4,1),AA$3=DATE(YEAR($H63),MONTH($H63)+$G63*5,1),AA$3=DATE(YEAR($H63),MONTH($H63)+$G63*6,1),AA$3=DATE(YEAR($H63),MONTH($H63)+$G63*7,1),AA$3=DATE(YEAR($H63),MONTH($H63)+$G63*8,1),AA$3=DATE(YEAR($H63),MONTH($H63)+$G63*9,1),AA$3=DATE(YEAR($H63),MONTH($H63)+$G63*10,1)),$F63*тех!AO$10*тех!AO$6,)</f>
        <v>0</v>
      </c>
      <c r="AB63" s="64">
        <f>IF(OR(AB$3=DATE(YEAR($H63),MONTH($H63)+$G63,1),AB$3=DATE(YEAR($H63),MONTH($H63)+$G63*2,1),AB$3=DATE(YEAR($H63),MONTH($H63)+$G63*3,1),AB$3=DATE(YEAR($H63),MONTH($H63)+$G63*4,1),AB$3=DATE(YEAR($H63),MONTH($H63)+$G63*5,1),AB$3=DATE(YEAR($H63),MONTH($H63)+$G63*6,1),AB$3=DATE(YEAR($H63),MONTH($H63)+$G63*7,1),AB$3=DATE(YEAR($H63),MONTH($H63)+$G63*8,1),AB$3=DATE(YEAR($H63),MONTH($H63)+$G63*9,1),AB$3=DATE(YEAR($H63),MONTH($H63)+$G63*10,1)),$F63*тех!AP$10*тех!AP$6,)</f>
        <v>0</v>
      </c>
      <c r="AC63" s="64">
        <f>IF(OR(AC$3=DATE(YEAR($H63),MONTH($H63)+$G63,1),AC$3=DATE(YEAR($H63),MONTH($H63)+$G63*2,1),AC$3=DATE(YEAR($H63),MONTH($H63)+$G63*3,1),AC$3=DATE(YEAR($H63),MONTH($H63)+$G63*4,1),AC$3=DATE(YEAR($H63),MONTH($H63)+$G63*5,1),AC$3=DATE(YEAR($H63),MONTH($H63)+$G63*6,1),AC$3=DATE(YEAR($H63),MONTH($H63)+$G63*7,1),AC$3=DATE(YEAR($H63),MONTH($H63)+$G63*8,1),AC$3=DATE(YEAR($H63),MONTH($H63)+$G63*9,1),AC$3=DATE(YEAR($H63),MONTH($H63)+$G63*10,1)),$F63*тех!AQ$10*тех!AQ$6,)</f>
        <v>0</v>
      </c>
      <c r="AD63" s="64">
        <f>IF(OR(AD$3=DATE(YEAR($H63),MONTH($H63)+$G63,1),AD$3=DATE(YEAR($H63),MONTH($H63)+$G63*2,1),AD$3=DATE(YEAR($H63),MONTH($H63)+$G63*3,1),AD$3=DATE(YEAR($H63),MONTH($H63)+$G63*4,1),AD$3=DATE(YEAR($H63),MONTH($H63)+$G63*5,1),AD$3=DATE(YEAR($H63),MONTH($H63)+$G63*6,1),AD$3=DATE(YEAR($H63),MONTH($H63)+$G63*7,1),AD$3=DATE(YEAR($H63),MONTH($H63)+$G63*8,1),AD$3=DATE(YEAR($H63),MONTH($H63)+$G63*9,1),AD$3=DATE(YEAR($H63),MONTH($H63)+$G63*10,1)),$F63*тех!AR$10*тех!AR$6,)</f>
        <v>0</v>
      </c>
      <c r="AE63" s="64">
        <f>IF(OR(AE$3=DATE(YEAR($H63),MONTH($H63)+$G63,1),AE$3=DATE(YEAR($H63),MONTH($H63)+$G63*2,1),AE$3=DATE(YEAR($H63),MONTH($H63)+$G63*3,1),AE$3=DATE(YEAR($H63),MONTH($H63)+$G63*4,1),AE$3=DATE(YEAR($H63),MONTH($H63)+$G63*5,1),AE$3=DATE(YEAR($H63),MONTH($H63)+$G63*6,1),AE$3=DATE(YEAR($H63),MONTH($H63)+$G63*7,1),AE$3=DATE(YEAR($H63),MONTH($H63)+$G63*8,1),AE$3=DATE(YEAR($H63),MONTH($H63)+$G63*9,1),AE$3=DATE(YEAR($H63),MONTH($H63)+$G63*10,1)),$F63*тех!AS$10*тех!AS$6,)</f>
        <v>0</v>
      </c>
      <c r="AF63" s="64">
        <f>IF(OR(AF$3=DATE(YEAR($H63),MONTH($H63)+$G63,1),AF$3=DATE(YEAR($H63),MONTH($H63)+$G63*2,1),AF$3=DATE(YEAR($H63),MONTH($H63)+$G63*3,1),AF$3=DATE(YEAR($H63),MONTH($H63)+$G63*4,1),AF$3=DATE(YEAR($H63),MONTH($H63)+$G63*5,1),AF$3=DATE(YEAR($H63),MONTH($H63)+$G63*6,1),AF$3=DATE(YEAR($H63),MONTH($H63)+$G63*7,1),AF$3=DATE(YEAR($H63),MONTH($H63)+$G63*8,1),AF$3=DATE(YEAR($H63),MONTH($H63)+$G63*9,1),AF$3=DATE(YEAR($H63),MONTH($H63)+$G63*10,1)),$F63*тех!AT$10*тех!AT$6,)</f>
        <v>0</v>
      </c>
      <c r="AG63" s="64">
        <f>IF(OR(AG$3=DATE(YEAR($H63),MONTH($H63)+$G63,1),AG$3=DATE(YEAR($H63),MONTH($H63)+$G63*2,1),AG$3=DATE(YEAR($H63),MONTH($H63)+$G63*3,1),AG$3=DATE(YEAR($H63),MONTH($H63)+$G63*4,1),AG$3=DATE(YEAR($H63),MONTH($H63)+$G63*5,1),AG$3=DATE(YEAR($H63),MONTH($H63)+$G63*6,1),AG$3=DATE(YEAR($H63),MONTH($H63)+$G63*7,1),AG$3=DATE(YEAR($H63),MONTH($H63)+$G63*8,1),AG$3=DATE(YEAR($H63),MONTH($H63)+$G63*9,1),AG$3=DATE(YEAR($H63),MONTH($H63)+$G63*10,1)),$F63*тех!AU$10*тех!AU$6,)</f>
        <v>0</v>
      </c>
      <c r="AH63" s="64">
        <f>IF(OR(AH$3=DATE(YEAR($H63),MONTH($H63)+$G63,1),AH$3=DATE(YEAR($H63),MONTH($H63)+$G63*2,1),AH$3=DATE(YEAR($H63),MONTH($H63)+$G63*3,1),AH$3=DATE(YEAR($H63),MONTH($H63)+$G63*4,1),AH$3=DATE(YEAR($H63),MONTH($H63)+$G63*5,1),AH$3=DATE(YEAR($H63),MONTH($H63)+$G63*6,1),AH$3=DATE(YEAR($H63),MONTH($H63)+$G63*7,1),AH$3=DATE(YEAR($H63),MONTH($H63)+$G63*8,1),AH$3=DATE(YEAR($H63),MONTH($H63)+$G63*9,1),AH$3=DATE(YEAR($H63),MONTH($H63)+$G63*10,1)),$F63*тех!AV$10*тех!AV$6,)</f>
        <v>0</v>
      </c>
      <c r="AI63" s="64">
        <f>IF(OR(AI$3=DATE(YEAR($H63),MONTH($H63)+$G63,1),AI$3=DATE(YEAR($H63),MONTH($H63)+$G63*2,1),AI$3=DATE(YEAR($H63),MONTH($H63)+$G63*3,1),AI$3=DATE(YEAR($H63),MONTH($H63)+$G63*4,1),AI$3=DATE(YEAR($H63),MONTH($H63)+$G63*5,1),AI$3=DATE(YEAR($H63),MONTH($H63)+$G63*6,1),AI$3=DATE(YEAR($H63),MONTH($H63)+$G63*7,1),AI$3=DATE(YEAR($H63),MONTH($H63)+$G63*8,1),AI$3=DATE(YEAR($H63),MONTH($H63)+$G63*9,1),AI$3=DATE(YEAR($H63),MONTH($H63)+$G63*10,1)),$F63*тех!AW$10*тех!AW$6,)</f>
        <v>0</v>
      </c>
      <c r="AJ63" s="64">
        <f>IF(OR(AJ$3=DATE(YEAR($H63),MONTH($H63)+$G63,1),AJ$3=DATE(YEAR($H63),MONTH($H63)+$G63*2,1),AJ$3=DATE(YEAR($H63),MONTH($H63)+$G63*3,1),AJ$3=DATE(YEAR($H63),MONTH($H63)+$G63*4,1),AJ$3=DATE(YEAR($H63),MONTH($H63)+$G63*5,1),AJ$3=DATE(YEAR($H63),MONTH($H63)+$G63*6,1),AJ$3=DATE(YEAR($H63),MONTH($H63)+$G63*7,1),AJ$3=DATE(YEAR($H63),MONTH($H63)+$G63*8,1),AJ$3=DATE(YEAR($H63),MONTH($H63)+$G63*9,1),AJ$3=DATE(YEAR($H63),MONTH($H63)+$G63*10,1)),$F63*тех!AX$10*тех!AX$6,)</f>
        <v>0</v>
      </c>
      <c r="AK63" s="64">
        <f>IF(OR(AK$3=DATE(YEAR($H63),MONTH($H63)+$G63,1),AK$3=DATE(YEAR($H63),MONTH($H63)+$G63*2,1),AK$3=DATE(YEAR($H63),MONTH($H63)+$G63*3,1),AK$3=DATE(YEAR($H63),MONTH($H63)+$G63*4,1),AK$3=DATE(YEAR($H63),MONTH($H63)+$G63*5,1),AK$3=DATE(YEAR($H63),MONTH($H63)+$G63*6,1),AK$3=DATE(YEAR($H63),MONTH($H63)+$G63*7,1),AK$3=DATE(YEAR($H63),MONTH($H63)+$G63*8,1),AK$3=DATE(YEAR($H63),MONTH($H63)+$G63*9,1),AK$3=DATE(YEAR($H63),MONTH($H63)+$G63*10,1)),$F63*тех!AY$10*тех!AY$6,)</f>
        <v>0</v>
      </c>
      <c r="AL63" s="64">
        <f>IF(OR(AL$3=DATE(YEAR($H63),MONTH($H63)+$G63,1),AL$3=DATE(YEAR($H63),MONTH($H63)+$G63*2,1),AL$3=DATE(YEAR($H63),MONTH($H63)+$G63*3,1),AL$3=DATE(YEAR($H63),MONTH($H63)+$G63*4,1),AL$3=DATE(YEAR($H63),MONTH($H63)+$G63*5,1),AL$3=DATE(YEAR($H63),MONTH($H63)+$G63*6,1),AL$3=DATE(YEAR($H63),MONTH($H63)+$G63*7,1),AL$3=DATE(YEAR($H63),MONTH($H63)+$G63*8,1),AL$3=DATE(YEAR($H63),MONTH($H63)+$G63*9,1),AL$3=DATE(YEAR($H63),MONTH($H63)+$G63*10,1)),$F63*тех!AZ$10*тех!AZ$6,)</f>
        <v>0</v>
      </c>
      <c r="AM63" s="64">
        <f>IF(OR(AM$3=DATE(YEAR($H63),MONTH($H63)+$G63,1),AM$3=DATE(YEAR($H63),MONTH($H63)+$G63*2,1),AM$3=DATE(YEAR($H63),MONTH($H63)+$G63*3,1),AM$3=DATE(YEAR($H63),MONTH($H63)+$G63*4,1),AM$3=DATE(YEAR($H63),MONTH($H63)+$G63*5,1),AM$3=DATE(YEAR($H63),MONTH($H63)+$G63*6,1),AM$3=DATE(YEAR($H63),MONTH($H63)+$G63*7,1),AM$3=DATE(YEAR($H63),MONTH($H63)+$G63*8,1),AM$3=DATE(YEAR($H63),MONTH($H63)+$G63*9,1),AM$3=DATE(YEAR($H63),MONTH($H63)+$G63*10,1)),$F63*тех!BA$10*тех!BA$6,)</f>
        <v>0</v>
      </c>
      <c r="AN63" s="64">
        <f>IF(OR(AN$3=DATE(YEAR($H63),MONTH($H63)+$G63,1),AN$3=DATE(YEAR($H63),MONTH($H63)+$G63*2,1),AN$3=DATE(YEAR($H63),MONTH($H63)+$G63*3,1),AN$3=DATE(YEAR($H63),MONTH($H63)+$G63*4,1),AN$3=DATE(YEAR($H63),MONTH($H63)+$G63*5,1),AN$3=DATE(YEAR($H63),MONTH($H63)+$G63*6,1),AN$3=DATE(YEAR($H63),MONTH($H63)+$G63*7,1),AN$3=DATE(YEAR($H63),MONTH($H63)+$G63*8,1),AN$3=DATE(YEAR($H63),MONTH($H63)+$G63*9,1),AN$3=DATE(YEAR($H63),MONTH($H63)+$G63*10,1)),$F63*тех!BB$10*тех!BB$6,)</f>
        <v>0</v>
      </c>
      <c r="AO63" s="64">
        <f>IF(OR(AO$3=DATE(YEAR($H63),MONTH($H63)+$G63,1),AO$3=DATE(YEAR($H63),MONTH($H63)+$G63*2,1),AO$3=DATE(YEAR($H63),MONTH($H63)+$G63*3,1),AO$3=DATE(YEAR($H63),MONTH($H63)+$G63*4,1),AO$3=DATE(YEAR($H63),MONTH($H63)+$G63*5,1),AO$3=DATE(YEAR($H63),MONTH($H63)+$G63*6,1),AO$3=DATE(YEAR($H63),MONTH($H63)+$G63*7,1),AO$3=DATE(YEAR($H63),MONTH($H63)+$G63*8,1),AO$3=DATE(YEAR($H63),MONTH($H63)+$G63*9,1),AO$3=DATE(YEAR($H63),MONTH($H63)+$G63*10,1)),$F63*тех!BC$10*тех!BC$6,)</f>
        <v>0</v>
      </c>
      <c r="AP63" s="64">
        <f>IF(OR(AP$3=DATE(YEAR($H63),MONTH($H63)+$G63,1),AP$3=DATE(YEAR($H63),MONTH($H63)+$G63*2,1),AP$3=DATE(YEAR($H63),MONTH($H63)+$G63*3,1),AP$3=DATE(YEAR($H63),MONTH($H63)+$G63*4,1),AP$3=DATE(YEAR($H63),MONTH($H63)+$G63*5,1),AP$3=DATE(YEAR($H63),MONTH($H63)+$G63*6,1),AP$3=DATE(YEAR($H63),MONTH($H63)+$G63*7,1),AP$3=DATE(YEAR($H63),MONTH($H63)+$G63*8,1),AP$3=DATE(YEAR($H63),MONTH($H63)+$G63*9,1),AP$3=DATE(YEAR($H63),MONTH($H63)+$G63*10,1)),$F63*тех!BD$10*тех!BD$6,)</f>
        <v>0</v>
      </c>
      <c r="AQ63" s="64">
        <f>IF(OR(AQ$3=DATE(YEAR($H63),MONTH($H63)+$G63,1),AQ$3=DATE(YEAR($H63),MONTH($H63)+$G63*2,1),AQ$3=DATE(YEAR($H63),MONTH($H63)+$G63*3,1),AQ$3=DATE(YEAR($H63),MONTH($H63)+$G63*4,1),AQ$3=DATE(YEAR($H63),MONTH($H63)+$G63*5,1),AQ$3=DATE(YEAR($H63),MONTH($H63)+$G63*6,1),AQ$3=DATE(YEAR($H63),MONTH($H63)+$G63*7,1),AQ$3=DATE(YEAR($H63),MONTH($H63)+$G63*8,1),AQ$3=DATE(YEAR($H63),MONTH($H63)+$G63*9,1),AQ$3=DATE(YEAR($H63),MONTH($H63)+$G63*10,1)),$F63*тех!BE$10*тех!BE$6,)</f>
        <v>0</v>
      </c>
      <c r="AR63" s="64">
        <f>IF(OR(AR$3=DATE(YEAR($H63),MONTH($H63)+$G63,1),AR$3=DATE(YEAR($H63),MONTH($H63)+$G63*2,1),AR$3=DATE(YEAR($H63),MONTH($H63)+$G63*3,1),AR$3=DATE(YEAR($H63),MONTH($H63)+$G63*4,1),AR$3=DATE(YEAR($H63),MONTH($H63)+$G63*5,1),AR$3=DATE(YEAR($H63),MONTH($H63)+$G63*6,1),AR$3=DATE(YEAR($H63),MONTH($H63)+$G63*7,1),AR$3=DATE(YEAR($H63),MONTH($H63)+$G63*8,1),AR$3=DATE(YEAR($H63),MONTH($H63)+$G63*9,1),AR$3=DATE(YEAR($H63),MONTH($H63)+$G63*10,1)),$F63*тех!BF$10*тех!BF$6,)</f>
        <v>0</v>
      </c>
      <c r="AS63" s="64">
        <f>IF(OR(AS$3=DATE(YEAR($H63),MONTH($H63)+$G63,1),AS$3=DATE(YEAR($H63),MONTH($H63)+$G63*2,1),AS$3=DATE(YEAR($H63),MONTH($H63)+$G63*3,1),AS$3=DATE(YEAR($H63),MONTH($H63)+$G63*4,1),AS$3=DATE(YEAR($H63),MONTH($H63)+$G63*5,1),AS$3=DATE(YEAR($H63),MONTH($H63)+$G63*6,1),AS$3=DATE(YEAR($H63),MONTH($H63)+$G63*7,1),AS$3=DATE(YEAR($H63),MONTH($H63)+$G63*8,1),AS$3=DATE(YEAR($H63),MONTH($H63)+$G63*9,1),AS$3=DATE(YEAR($H63),MONTH($H63)+$G63*10,1)),$F63*тех!BG$10*тех!BG$6,)</f>
        <v>0</v>
      </c>
      <c r="AT63" s="64">
        <f>IF(OR(AT$3=DATE(YEAR($H63),MONTH($H63)+$G63,1),AT$3=DATE(YEAR($H63),MONTH($H63)+$G63*2,1),AT$3=DATE(YEAR($H63),MONTH($H63)+$G63*3,1),AT$3=DATE(YEAR($H63),MONTH($H63)+$G63*4,1),AT$3=DATE(YEAR($H63),MONTH($H63)+$G63*5,1),AT$3=DATE(YEAR($H63),MONTH($H63)+$G63*6,1),AT$3=DATE(YEAR($H63),MONTH($H63)+$G63*7,1),AT$3=DATE(YEAR($H63),MONTH($H63)+$G63*8,1),AT$3=DATE(YEAR($H63),MONTH($H63)+$G63*9,1),AT$3=DATE(YEAR($H63),MONTH($H63)+$G63*10,1)),$F63*тех!BH$10*тех!BH$6,)</f>
        <v>0</v>
      </c>
      <c r="AU63" s="64">
        <f>IF(OR(AU$3=DATE(YEAR($H63),MONTH($H63)+$G63,1),AU$3=DATE(YEAR($H63),MONTH($H63)+$G63*2,1),AU$3=DATE(YEAR($H63),MONTH($H63)+$G63*3,1),AU$3=DATE(YEAR($H63),MONTH($H63)+$G63*4,1),AU$3=DATE(YEAR($H63),MONTH($H63)+$G63*5,1),AU$3=DATE(YEAR($H63),MONTH($H63)+$G63*6,1),AU$3=DATE(YEAR($H63),MONTH($H63)+$G63*7,1),AU$3=DATE(YEAR($H63),MONTH($H63)+$G63*8,1),AU$3=DATE(YEAR($H63),MONTH($H63)+$G63*9,1),AU$3=DATE(YEAR($H63),MONTH($H63)+$G63*10,1)),$F63*тех!BI$10*тех!BI$6,)</f>
        <v>0</v>
      </c>
      <c r="AV63" s="64">
        <f>IF(OR(AV$3=DATE(YEAR($H63),MONTH($H63)+$G63,1),AV$3=DATE(YEAR($H63),MONTH($H63)+$G63*2,1),AV$3=DATE(YEAR($H63),MONTH($H63)+$G63*3,1),AV$3=DATE(YEAR($H63),MONTH($H63)+$G63*4,1),AV$3=DATE(YEAR($H63),MONTH($H63)+$G63*5,1),AV$3=DATE(YEAR($H63),MONTH($H63)+$G63*6,1),AV$3=DATE(YEAR($H63),MONTH($H63)+$G63*7,1),AV$3=DATE(YEAR($H63),MONTH($H63)+$G63*8,1),AV$3=DATE(YEAR($H63),MONTH($H63)+$G63*9,1),AV$3=DATE(YEAR($H63),MONTH($H63)+$G63*10,1)),$F63*тех!BJ$10*тех!BJ$6,)</f>
        <v>0</v>
      </c>
      <c r="AW63" s="64">
        <f>IF(OR(AW$3=DATE(YEAR($H63),MONTH($H63)+$G63,1),AW$3=DATE(YEAR($H63),MONTH($H63)+$G63*2,1),AW$3=DATE(YEAR($H63),MONTH($H63)+$G63*3,1),AW$3=DATE(YEAR($H63),MONTH($H63)+$G63*4,1),AW$3=DATE(YEAR($H63),MONTH($H63)+$G63*5,1),AW$3=DATE(YEAR($H63),MONTH($H63)+$G63*6,1),AW$3=DATE(YEAR($H63),MONTH($H63)+$G63*7,1),AW$3=DATE(YEAR($H63),MONTH($H63)+$G63*8,1),AW$3=DATE(YEAR($H63),MONTH($H63)+$G63*9,1),AW$3=DATE(YEAR($H63),MONTH($H63)+$G63*10,1)),$F63*тех!BK$10*тех!BK$6,)</f>
        <v>0</v>
      </c>
      <c r="AX63" s="64">
        <f>IF(OR(AX$3=DATE(YEAR($H63),MONTH($H63)+$G63,1),AX$3=DATE(YEAR($H63),MONTH($H63)+$G63*2,1),AX$3=DATE(YEAR($H63),MONTH($H63)+$G63*3,1),AX$3=DATE(YEAR($H63),MONTH($H63)+$G63*4,1),AX$3=DATE(YEAR($H63),MONTH($H63)+$G63*5,1),AX$3=DATE(YEAR($H63),MONTH($H63)+$G63*6,1),AX$3=DATE(YEAR($H63),MONTH($H63)+$G63*7,1),AX$3=DATE(YEAR($H63),MONTH($H63)+$G63*8,1),AX$3=DATE(YEAR($H63),MONTH($H63)+$G63*9,1),AX$3=DATE(YEAR($H63),MONTH($H63)+$G63*10,1)),$F63*тех!BL$10*тех!BL$6,)</f>
        <v>0</v>
      </c>
      <c r="AY63" s="64">
        <f>IF(OR(AY$3=DATE(YEAR($H63),MONTH($H63)+$G63,1),AY$3=DATE(YEAR($H63),MONTH($H63)+$G63*2,1),AY$3=DATE(YEAR($H63),MONTH($H63)+$G63*3,1),AY$3=DATE(YEAR($H63),MONTH($H63)+$G63*4,1),AY$3=DATE(YEAR($H63),MONTH($H63)+$G63*5,1),AY$3=DATE(YEAR($H63),MONTH($H63)+$G63*6,1),AY$3=DATE(YEAR($H63),MONTH($H63)+$G63*7,1),AY$3=DATE(YEAR($H63),MONTH($H63)+$G63*8,1),AY$3=DATE(YEAR($H63),MONTH($H63)+$G63*9,1),AY$3=DATE(YEAR($H63),MONTH($H63)+$G63*10,1)),$F63*тех!BM$10*тех!BM$6,)</f>
        <v>0</v>
      </c>
      <c r="AZ63" s="64">
        <f>IF(OR(AZ$3=DATE(YEAR($H63),MONTH($H63)+$G63,1),AZ$3=DATE(YEAR($H63),MONTH($H63)+$G63*2,1),AZ$3=DATE(YEAR($H63),MONTH($H63)+$G63*3,1),AZ$3=DATE(YEAR($H63),MONTH($H63)+$G63*4,1),AZ$3=DATE(YEAR($H63),MONTH($H63)+$G63*5,1),AZ$3=DATE(YEAR($H63),MONTH($H63)+$G63*6,1),AZ$3=DATE(YEAR($H63),MONTH($H63)+$G63*7,1),AZ$3=DATE(YEAR($H63),MONTH($H63)+$G63*8,1),AZ$3=DATE(YEAR($H63),MONTH($H63)+$G63*9,1),AZ$3=DATE(YEAR($H63),MONTH($H63)+$G63*10,1)),$F63*тех!BN$10*тех!BN$6,)</f>
        <v>0</v>
      </c>
      <c r="BA63" s="64">
        <f>IF(OR(BA$3=DATE(YEAR($H63),MONTH($H63)+$G63,1),BA$3=DATE(YEAR($H63),MONTH($H63)+$G63*2,1),BA$3=DATE(YEAR($H63),MONTH($H63)+$G63*3,1),BA$3=DATE(YEAR($H63),MONTH($H63)+$G63*4,1),BA$3=DATE(YEAR($H63),MONTH($H63)+$G63*5,1),BA$3=DATE(YEAR($H63),MONTH($H63)+$G63*6,1),BA$3=DATE(YEAR($H63),MONTH($H63)+$G63*7,1),BA$3=DATE(YEAR($H63),MONTH($H63)+$G63*8,1),BA$3=DATE(YEAR($H63),MONTH($H63)+$G63*9,1),BA$3=DATE(YEAR($H63),MONTH($H63)+$G63*10,1)),$F63*тех!BO$10*тех!BO$6,)</f>
        <v>0</v>
      </c>
      <c r="BB63" s="64">
        <f>IF(OR(BB$3=DATE(YEAR($H63),MONTH($H63)+$G63,1),BB$3=DATE(YEAR($H63),MONTH($H63)+$G63*2,1),BB$3=DATE(YEAR($H63),MONTH($H63)+$G63*3,1),BB$3=DATE(YEAR($H63),MONTH($H63)+$G63*4,1),BB$3=DATE(YEAR($H63),MONTH($H63)+$G63*5,1),BB$3=DATE(YEAR($H63),MONTH($H63)+$G63*6,1),BB$3=DATE(YEAR($H63),MONTH($H63)+$G63*7,1),BB$3=DATE(YEAR($H63),MONTH($H63)+$G63*8,1),BB$3=DATE(YEAR($H63),MONTH($H63)+$G63*9,1),BB$3=DATE(YEAR($H63),MONTH($H63)+$G63*10,1)),$F63*тех!BP$10*тех!BP$6,)</f>
        <v>0</v>
      </c>
      <c r="BC63" s="64">
        <f>IF(OR(BC$3=DATE(YEAR($H63),MONTH($H63)+$G63,1),BC$3=DATE(YEAR($H63),MONTH($H63)+$G63*2,1),BC$3=DATE(YEAR($H63),MONTH($H63)+$G63*3,1),BC$3=DATE(YEAR($H63),MONTH($H63)+$G63*4,1),BC$3=DATE(YEAR($H63),MONTH($H63)+$G63*5,1),BC$3=DATE(YEAR($H63),MONTH($H63)+$G63*6,1),BC$3=DATE(YEAR($H63),MONTH($H63)+$G63*7,1),BC$3=DATE(YEAR($H63),MONTH($H63)+$G63*8,1),BC$3=DATE(YEAR($H63),MONTH($H63)+$G63*9,1),BC$3=DATE(YEAR($H63),MONTH($H63)+$G63*10,1)),$F63*тех!BQ$10*тех!BQ$6,)</f>
        <v>0</v>
      </c>
      <c r="BD63" s="64">
        <f>IF(OR(BD$3=DATE(YEAR($H63),MONTH($H63)+$G63,1),BD$3=DATE(YEAR($H63),MONTH($H63)+$G63*2,1),BD$3=DATE(YEAR($H63),MONTH($H63)+$G63*3,1),BD$3=DATE(YEAR($H63),MONTH($H63)+$G63*4,1),BD$3=DATE(YEAR($H63),MONTH($H63)+$G63*5,1),BD$3=DATE(YEAR($H63),MONTH($H63)+$G63*6,1),BD$3=DATE(YEAR($H63),MONTH($H63)+$G63*7,1),BD$3=DATE(YEAR($H63),MONTH($H63)+$G63*8,1),BD$3=DATE(YEAR($H63),MONTH($H63)+$G63*9,1),BD$3=DATE(YEAR($H63),MONTH($H63)+$G63*10,1)),$F63*тех!BR$10*тех!BR$6,)</f>
        <v>0</v>
      </c>
      <c r="BE63" s="64">
        <f>IF(OR(BE$3=DATE(YEAR($H63),MONTH($H63)+$G63,1),BE$3=DATE(YEAR($H63),MONTH($H63)+$G63*2,1),BE$3=DATE(YEAR($H63),MONTH($H63)+$G63*3,1),BE$3=DATE(YEAR($H63),MONTH($H63)+$G63*4,1),BE$3=DATE(YEAR($H63),MONTH($H63)+$G63*5,1),BE$3=DATE(YEAR($H63),MONTH($H63)+$G63*6,1),BE$3=DATE(YEAR($H63),MONTH($H63)+$G63*7,1),BE$3=DATE(YEAR($H63),MONTH($H63)+$G63*8,1),BE$3=DATE(YEAR($H63),MONTH($H63)+$G63*9,1),BE$3=DATE(YEAR($H63),MONTH($H63)+$G63*10,1)),$F63*тех!BS$10*тех!BS$6,)</f>
        <v>0</v>
      </c>
      <c r="BF63" s="64">
        <f>IF(OR(BF$3=DATE(YEAR($H63),MONTH($H63)+$G63,1),BF$3=DATE(YEAR($H63),MONTH($H63)+$G63*2,1),BF$3=DATE(YEAR($H63),MONTH($H63)+$G63*3,1),BF$3=DATE(YEAR($H63),MONTH($H63)+$G63*4,1),BF$3=DATE(YEAR($H63),MONTH($H63)+$G63*5,1),BF$3=DATE(YEAR($H63),MONTH($H63)+$G63*6,1),BF$3=DATE(YEAR($H63),MONTH($H63)+$G63*7,1),BF$3=DATE(YEAR($H63),MONTH($H63)+$G63*8,1),BF$3=DATE(YEAR($H63),MONTH($H63)+$G63*9,1),BF$3=DATE(YEAR($H63),MONTH($H63)+$G63*10,1)),$F63*тех!BT$10*тех!BT$6,)</f>
        <v>0</v>
      </c>
      <c r="BG63" s="64">
        <f>IF(OR(BG$3=DATE(YEAR($H63),MONTH($H63)+$G63,1),BG$3=DATE(YEAR($H63),MONTH($H63)+$G63*2,1),BG$3=DATE(YEAR($H63),MONTH($H63)+$G63*3,1),BG$3=DATE(YEAR($H63),MONTH($H63)+$G63*4,1),BG$3=DATE(YEAR($H63),MONTH($H63)+$G63*5,1),BG$3=DATE(YEAR($H63),MONTH($H63)+$G63*6,1),BG$3=DATE(YEAR($H63),MONTH($H63)+$G63*7,1),BG$3=DATE(YEAR($H63),MONTH($H63)+$G63*8,1),BG$3=DATE(YEAR($H63),MONTH($H63)+$G63*9,1),BG$3=DATE(YEAR($H63),MONTH($H63)+$G63*10,1)),$F63*тех!BU$10*тех!BU$6,)</f>
        <v>0</v>
      </c>
      <c r="BH63" s="64">
        <f>IF(OR(BH$3=DATE(YEAR($H63),MONTH($H63)+$G63,1),BH$3=DATE(YEAR($H63),MONTH($H63)+$G63*2,1),BH$3=DATE(YEAR($H63),MONTH($H63)+$G63*3,1),BH$3=DATE(YEAR($H63),MONTH($H63)+$G63*4,1),BH$3=DATE(YEAR($H63),MONTH($H63)+$G63*5,1),BH$3=DATE(YEAR($H63),MONTH($H63)+$G63*6,1),BH$3=DATE(YEAR($H63),MONTH($H63)+$G63*7,1),BH$3=DATE(YEAR($H63),MONTH($H63)+$G63*8,1),BH$3=DATE(YEAR($H63),MONTH($H63)+$G63*9,1),BH$3=DATE(YEAR($H63),MONTH($H63)+$G63*10,1)),$F63*тех!BV$10*тех!BV$6,)</f>
        <v>0</v>
      </c>
      <c r="BI63" s="64">
        <f>IF(OR(BI$3=DATE(YEAR($H63),MONTH($H63)+$G63,1),BI$3=DATE(YEAR($H63),MONTH($H63)+$G63*2,1),BI$3=DATE(YEAR($H63),MONTH($H63)+$G63*3,1),BI$3=DATE(YEAR($H63),MONTH($H63)+$G63*4,1),BI$3=DATE(YEAR($H63),MONTH($H63)+$G63*5,1),BI$3=DATE(YEAR($H63),MONTH($H63)+$G63*6,1),BI$3=DATE(YEAR($H63),MONTH($H63)+$G63*7,1),BI$3=DATE(YEAR($H63),MONTH($H63)+$G63*8,1),BI$3=DATE(YEAR($H63),MONTH($H63)+$G63*9,1),BI$3=DATE(YEAR($H63),MONTH($H63)+$G63*10,1)),$F63*тех!BW$10*тех!BW$6,)</f>
        <v>0</v>
      </c>
      <c r="BJ63" s="64">
        <f>IF(OR(BJ$3=DATE(YEAR($H63),MONTH($H63)+$G63,1),BJ$3=DATE(YEAR($H63),MONTH($H63)+$G63*2,1),BJ$3=DATE(YEAR($H63),MONTH($H63)+$G63*3,1),BJ$3=DATE(YEAR($H63),MONTH($H63)+$G63*4,1),BJ$3=DATE(YEAR($H63),MONTH($H63)+$G63*5,1),BJ$3=DATE(YEAR($H63),MONTH($H63)+$G63*6,1),BJ$3=DATE(YEAR($H63),MONTH($H63)+$G63*7,1),BJ$3=DATE(YEAR($H63),MONTH($H63)+$G63*8,1),BJ$3=DATE(YEAR($H63),MONTH($H63)+$G63*9,1),BJ$3=DATE(YEAR($H63),MONTH($H63)+$G63*10,1)),$F63*тех!BX$10*тех!BX$6,)</f>
        <v>0</v>
      </c>
      <c r="BK63" s="64">
        <f>IF(OR(BK$3=DATE(YEAR($H63),MONTH($H63)+$G63,1),BK$3=DATE(YEAR($H63),MONTH($H63)+$G63*2,1),BK$3=DATE(YEAR($H63),MONTH($H63)+$G63*3,1),BK$3=DATE(YEAR($H63),MONTH($H63)+$G63*4,1),BK$3=DATE(YEAR($H63),MONTH($H63)+$G63*5,1),BK$3=DATE(YEAR($H63),MONTH($H63)+$G63*6,1),BK$3=DATE(YEAR($H63),MONTH($H63)+$G63*7,1),BK$3=DATE(YEAR($H63),MONTH($H63)+$G63*8,1),BK$3=DATE(YEAR($H63),MONTH($H63)+$G63*9,1),BK$3=DATE(YEAR($H63),MONTH($H63)+$G63*10,1)),$F63*тех!BY$10*тех!BY$6,)</f>
        <v>0</v>
      </c>
      <c r="BL63" s="64">
        <f>IF(OR(BL$3=DATE(YEAR($H63),MONTH($H63)+$G63,1),BL$3=DATE(YEAR($H63),MONTH($H63)+$G63*2,1),BL$3=DATE(YEAR($H63),MONTH($H63)+$G63*3,1),BL$3=DATE(YEAR($H63),MONTH($H63)+$G63*4,1),BL$3=DATE(YEAR($H63),MONTH($H63)+$G63*5,1),BL$3=DATE(YEAR($H63),MONTH($H63)+$G63*6,1),BL$3=DATE(YEAR($H63),MONTH($H63)+$G63*7,1),BL$3=DATE(YEAR($H63),MONTH($H63)+$G63*8,1),BL$3=DATE(YEAR($H63),MONTH($H63)+$G63*9,1),BL$3=DATE(YEAR($H63),MONTH($H63)+$G63*10,1)),$F63*тех!BZ$10*тех!BZ$6,)</f>
        <v>0</v>
      </c>
      <c r="BM63" s="64">
        <f>IF(OR(BM$3=DATE(YEAR($H63),MONTH($H63)+$G63,1),BM$3=DATE(YEAR($H63),MONTH($H63)+$G63*2,1),BM$3=DATE(YEAR($H63),MONTH($H63)+$G63*3,1),BM$3=DATE(YEAR($H63),MONTH($H63)+$G63*4,1),BM$3=DATE(YEAR($H63),MONTH($H63)+$G63*5,1),BM$3=DATE(YEAR($H63),MONTH($H63)+$G63*6,1),BM$3=DATE(YEAR($H63),MONTH($H63)+$G63*7,1),BM$3=DATE(YEAR($H63),MONTH($H63)+$G63*8,1),BM$3=DATE(YEAR($H63),MONTH($H63)+$G63*9,1),BM$3=DATE(YEAR($H63),MONTH($H63)+$G63*10,1)),$F63*тех!CA$10*тех!CA$6,)</f>
        <v>0</v>
      </c>
      <c r="BN63" s="64">
        <f>IF(OR(BN$3=DATE(YEAR($H63),MONTH($H63)+$G63,1),BN$3=DATE(YEAR($H63),MONTH($H63)+$G63*2,1),BN$3=DATE(YEAR($H63),MONTH($H63)+$G63*3,1),BN$3=DATE(YEAR($H63),MONTH($H63)+$G63*4,1),BN$3=DATE(YEAR($H63),MONTH($H63)+$G63*5,1),BN$3=DATE(YEAR($H63),MONTH($H63)+$G63*6,1),BN$3=DATE(YEAR($H63),MONTH($H63)+$G63*7,1),BN$3=DATE(YEAR($H63),MONTH($H63)+$G63*8,1),BN$3=DATE(YEAR($H63),MONTH($H63)+$G63*9,1),BN$3=DATE(YEAR($H63),MONTH($H63)+$G63*10,1)),$F63*тех!CB$10*тех!CB$6,)</f>
        <v>0</v>
      </c>
      <c r="BO63" s="64">
        <f>IF(OR(BO$3=DATE(YEAR($H63),MONTH($H63)+$G63,1),BO$3=DATE(YEAR($H63),MONTH($H63)+$G63*2,1),BO$3=DATE(YEAR($H63),MONTH($H63)+$G63*3,1),BO$3=DATE(YEAR($H63),MONTH($H63)+$G63*4,1),BO$3=DATE(YEAR($H63),MONTH($H63)+$G63*5,1),BO$3=DATE(YEAR($H63),MONTH($H63)+$G63*6,1),BO$3=DATE(YEAR($H63),MONTH($H63)+$G63*7,1),BO$3=DATE(YEAR($H63),MONTH($H63)+$G63*8,1),BO$3=DATE(YEAR($H63),MONTH($H63)+$G63*9,1),BO$3=DATE(YEAR($H63),MONTH($H63)+$G63*10,1)),$F63*тех!CC$10*тех!CC$6,)</f>
        <v>0</v>
      </c>
      <c r="BP63" s="64">
        <f>IF(OR(BP$3=DATE(YEAR($H63),MONTH($H63)+$G63,1),BP$3=DATE(YEAR($H63),MONTH($H63)+$G63*2,1),BP$3=DATE(YEAR($H63),MONTH($H63)+$G63*3,1),BP$3=DATE(YEAR($H63),MONTH($H63)+$G63*4,1),BP$3=DATE(YEAR($H63),MONTH($H63)+$G63*5,1),BP$3=DATE(YEAR($H63),MONTH($H63)+$G63*6,1),BP$3=DATE(YEAR($H63),MONTH($H63)+$G63*7,1),BP$3=DATE(YEAR($H63),MONTH($H63)+$G63*8,1),BP$3=DATE(YEAR($H63),MONTH($H63)+$G63*9,1),BP$3=DATE(YEAR($H63),MONTH($H63)+$G63*10,1)),$F63*тех!CD$10*тех!CD$6,)</f>
        <v>0</v>
      </c>
      <c r="BQ63" s="64">
        <f>IF(OR(BQ$3=DATE(YEAR($H63),MONTH($H63)+$G63,1),BQ$3=DATE(YEAR($H63),MONTH($H63)+$G63*2,1),BQ$3=DATE(YEAR($H63),MONTH($H63)+$G63*3,1),BQ$3=DATE(YEAR($H63),MONTH($H63)+$G63*4,1),BQ$3=DATE(YEAR($H63),MONTH($H63)+$G63*5,1),BQ$3=DATE(YEAR($H63),MONTH($H63)+$G63*6,1),BQ$3=DATE(YEAR($H63),MONTH($H63)+$G63*7,1),BQ$3=DATE(YEAR($H63),MONTH($H63)+$G63*8,1),BQ$3=DATE(YEAR($H63),MONTH($H63)+$G63*9,1),BQ$3=DATE(YEAR($H63),MONTH($H63)+$G63*10,1)),$F63*тех!CE$10*тех!CE$6,)</f>
        <v>0</v>
      </c>
    </row>
    <row r="64" spans="2:69">
      <c r="B64" s="3">
        <v>58</v>
      </c>
      <c r="C64" s="19" t="s">
        <v>728</v>
      </c>
      <c r="D64" s="23">
        <v>800</v>
      </c>
      <c r="E64" s="19"/>
      <c r="F64" s="76">
        <f t="shared" si="1"/>
        <v>0</v>
      </c>
      <c r="G64" s="19">
        <v>12</v>
      </c>
      <c r="H64" s="20">
        <f>Параметры!$C$11</f>
        <v>42370</v>
      </c>
      <c r="J64" s="76">
        <f>IF($H64=J$3,$F64,)*тех!X$6</f>
        <v>0</v>
      </c>
      <c r="K64" s="76">
        <f>IF($H64=K$3,$F64,)*тех!Y$6</f>
        <v>0</v>
      </c>
      <c r="L64" s="76">
        <f>IF($H64=L$3,$F64,)*тех!Z$6</f>
        <v>0</v>
      </c>
      <c r="M64" s="76">
        <f>IF($H64=M$3,$F64,)*тех!AA$6</f>
        <v>0</v>
      </c>
      <c r="N64" s="76">
        <f>IF($H64=N$3,$F64,)*тех!AB$6</f>
        <v>0</v>
      </c>
      <c r="O64" s="76">
        <f>IF($H64=O$3,$F64,)*тех!AC$6</f>
        <v>0</v>
      </c>
      <c r="P64" s="64">
        <f>IF(OR(P$3=DATE(YEAR($H64),MONTH($H64)+$G64,1),P$3=DATE(YEAR($H64),MONTH($H64)+$G64*2,1),P$3=DATE(YEAR($H64),MONTH($H64)+$G64*3,1),P$3=DATE(YEAR($H64),MONTH($H64)+$G64*4,1),P$3=DATE(YEAR($H64),MONTH($H64)+$G64*5,1),P$3=DATE(YEAR($H64),MONTH($H64)+$G64*6,1),P$3=DATE(YEAR($H64),MONTH($H64)+$G64*7,1),P$3=DATE(YEAR($H64),MONTH($H64)+$G64*8,1),P$3=DATE(YEAR($H64),MONTH($H64)+$G64*9,1),P$3=DATE(YEAR($H64),MONTH($H64)+$G64*10,1)),$F64*тех!AD$10*тех!AD$6,)</f>
        <v>0</v>
      </c>
      <c r="Q64" s="64">
        <f>IF(OR(Q$3=DATE(YEAR($H64),MONTH($H64)+$G64,1),Q$3=DATE(YEAR($H64),MONTH($H64)+$G64*2,1),Q$3=DATE(YEAR($H64),MONTH($H64)+$G64*3,1),Q$3=DATE(YEAR($H64),MONTH($H64)+$G64*4,1),Q$3=DATE(YEAR($H64),MONTH($H64)+$G64*5,1),Q$3=DATE(YEAR($H64),MONTH($H64)+$G64*6,1),Q$3=DATE(YEAR($H64),MONTH($H64)+$G64*7,1),Q$3=DATE(YEAR($H64),MONTH($H64)+$G64*8,1),Q$3=DATE(YEAR($H64),MONTH($H64)+$G64*9,1),Q$3=DATE(YEAR($H64),MONTH($H64)+$G64*10,1)),$F64*тех!AE$10*тех!AE$6,)</f>
        <v>0</v>
      </c>
      <c r="R64" s="64">
        <f>IF(OR(R$3=DATE(YEAR($H64),MONTH($H64)+$G64,1),R$3=DATE(YEAR($H64),MONTH($H64)+$G64*2,1),R$3=DATE(YEAR($H64),MONTH($H64)+$G64*3,1),R$3=DATE(YEAR($H64),MONTH($H64)+$G64*4,1),R$3=DATE(YEAR($H64),MONTH($H64)+$G64*5,1),R$3=DATE(YEAR($H64),MONTH($H64)+$G64*6,1),R$3=DATE(YEAR($H64),MONTH($H64)+$G64*7,1),R$3=DATE(YEAR($H64),MONTH($H64)+$G64*8,1),R$3=DATE(YEAR($H64),MONTH($H64)+$G64*9,1),R$3=DATE(YEAR($H64),MONTH($H64)+$G64*10,1)),$F64*тех!AF$10*тех!AF$6,)</f>
        <v>0</v>
      </c>
      <c r="S64" s="64">
        <f>IF(OR(S$3=DATE(YEAR($H64),MONTH($H64)+$G64,1),S$3=DATE(YEAR($H64),MONTH($H64)+$G64*2,1),S$3=DATE(YEAR($H64),MONTH($H64)+$G64*3,1),S$3=DATE(YEAR($H64),MONTH($H64)+$G64*4,1),S$3=DATE(YEAR($H64),MONTH($H64)+$G64*5,1),S$3=DATE(YEAR($H64),MONTH($H64)+$G64*6,1),S$3=DATE(YEAR($H64),MONTH($H64)+$G64*7,1),S$3=DATE(YEAR($H64),MONTH($H64)+$G64*8,1),S$3=DATE(YEAR($H64),MONTH($H64)+$G64*9,1),S$3=DATE(YEAR($H64),MONTH($H64)+$G64*10,1)),$F64*тех!AG$10*тех!AG$6,)</f>
        <v>0</v>
      </c>
      <c r="T64" s="64">
        <f>IF(OR(T$3=DATE(YEAR($H64),MONTH($H64)+$G64,1),T$3=DATE(YEAR($H64),MONTH($H64)+$G64*2,1),T$3=DATE(YEAR($H64),MONTH($H64)+$G64*3,1),T$3=DATE(YEAR($H64),MONTH($H64)+$G64*4,1),T$3=DATE(YEAR($H64),MONTH($H64)+$G64*5,1),T$3=DATE(YEAR($H64),MONTH($H64)+$G64*6,1),T$3=DATE(YEAR($H64),MONTH($H64)+$G64*7,1),T$3=DATE(YEAR($H64),MONTH($H64)+$G64*8,1),T$3=DATE(YEAR($H64),MONTH($H64)+$G64*9,1),T$3=DATE(YEAR($H64),MONTH($H64)+$G64*10,1)),$F64*тех!AH$10*тех!AH$6,)</f>
        <v>0</v>
      </c>
      <c r="U64" s="64">
        <f>IF(OR(U$3=DATE(YEAR($H64),MONTH($H64)+$G64,1),U$3=DATE(YEAR($H64),MONTH($H64)+$G64*2,1),U$3=DATE(YEAR($H64),MONTH($H64)+$G64*3,1),U$3=DATE(YEAR($H64),MONTH($H64)+$G64*4,1),U$3=DATE(YEAR($H64),MONTH($H64)+$G64*5,1),U$3=DATE(YEAR($H64),MONTH($H64)+$G64*6,1),U$3=DATE(YEAR($H64),MONTH($H64)+$G64*7,1),U$3=DATE(YEAR($H64),MONTH($H64)+$G64*8,1),U$3=DATE(YEAR($H64),MONTH($H64)+$G64*9,1),U$3=DATE(YEAR($H64),MONTH($H64)+$G64*10,1)),$F64*тех!AI$10*тех!AI$6,)</f>
        <v>0</v>
      </c>
      <c r="V64" s="64">
        <f>IF(OR(V$3=DATE(YEAR($H64),MONTH($H64)+$G64,1),V$3=DATE(YEAR($H64),MONTH($H64)+$G64*2,1),V$3=DATE(YEAR($H64),MONTH($H64)+$G64*3,1),V$3=DATE(YEAR($H64),MONTH($H64)+$G64*4,1),V$3=DATE(YEAR($H64),MONTH($H64)+$G64*5,1),V$3=DATE(YEAR($H64),MONTH($H64)+$G64*6,1),V$3=DATE(YEAR($H64),MONTH($H64)+$G64*7,1),V$3=DATE(YEAR($H64),MONTH($H64)+$G64*8,1),V$3=DATE(YEAR($H64),MONTH($H64)+$G64*9,1),V$3=DATE(YEAR($H64),MONTH($H64)+$G64*10,1)),$F64*тех!AJ$10*тех!AJ$6,)</f>
        <v>0</v>
      </c>
      <c r="W64" s="64">
        <f>IF(OR(W$3=DATE(YEAR($H64),MONTH($H64)+$G64,1),W$3=DATE(YEAR($H64),MONTH($H64)+$G64*2,1),W$3=DATE(YEAR($H64),MONTH($H64)+$G64*3,1),W$3=DATE(YEAR($H64),MONTH($H64)+$G64*4,1),W$3=DATE(YEAR($H64),MONTH($H64)+$G64*5,1),W$3=DATE(YEAR($H64),MONTH($H64)+$G64*6,1),W$3=DATE(YEAR($H64),MONTH($H64)+$G64*7,1),W$3=DATE(YEAR($H64),MONTH($H64)+$G64*8,1),W$3=DATE(YEAR($H64),MONTH($H64)+$G64*9,1),W$3=DATE(YEAR($H64),MONTH($H64)+$G64*10,1)),$F64*тех!AK$10*тех!AK$6,)</f>
        <v>0</v>
      </c>
      <c r="X64" s="64">
        <f>IF(OR(X$3=DATE(YEAR($H64),MONTH($H64)+$G64,1),X$3=DATE(YEAR($H64),MONTH($H64)+$G64*2,1),X$3=DATE(YEAR($H64),MONTH($H64)+$G64*3,1),X$3=DATE(YEAR($H64),MONTH($H64)+$G64*4,1),X$3=DATE(YEAR($H64),MONTH($H64)+$G64*5,1),X$3=DATE(YEAR($H64),MONTH($H64)+$G64*6,1),X$3=DATE(YEAR($H64),MONTH($H64)+$G64*7,1),X$3=DATE(YEAR($H64),MONTH($H64)+$G64*8,1),X$3=DATE(YEAR($H64),MONTH($H64)+$G64*9,1),X$3=DATE(YEAR($H64),MONTH($H64)+$G64*10,1)),$F64*тех!AL$10*тех!AL$6,)</f>
        <v>0</v>
      </c>
      <c r="Y64" s="64">
        <f>IF(OR(Y$3=DATE(YEAR($H64),MONTH($H64)+$G64,1),Y$3=DATE(YEAR($H64),MONTH($H64)+$G64*2,1),Y$3=DATE(YEAR($H64),MONTH($H64)+$G64*3,1),Y$3=DATE(YEAR($H64),MONTH($H64)+$G64*4,1),Y$3=DATE(YEAR($H64),MONTH($H64)+$G64*5,1),Y$3=DATE(YEAR($H64),MONTH($H64)+$G64*6,1),Y$3=DATE(YEAR($H64),MONTH($H64)+$G64*7,1),Y$3=DATE(YEAR($H64),MONTH($H64)+$G64*8,1),Y$3=DATE(YEAR($H64),MONTH($H64)+$G64*9,1),Y$3=DATE(YEAR($H64),MONTH($H64)+$G64*10,1)),$F64*тех!AM$10*тех!AM$6,)</f>
        <v>0</v>
      </c>
      <c r="Z64" s="64">
        <f>IF(OR(Z$3=DATE(YEAR($H64),MONTH($H64)+$G64,1),Z$3=DATE(YEAR($H64),MONTH($H64)+$G64*2,1),Z$3=DATE(YEAR($H64),MONTH($H64)+$G64*3,1),Z$3=DATE(YEAR($H64),MONTH($H64)+$G64*4,1),Z$3=DATE(YEAR($H64),MONTH($H64)+$G64*5,1),Z$3=DATE(YEAR($H64),MONTH($H64)+$G64*6,1),Z$3=DATE(YEAR($H64),MONTH($H64)+$G64*7,1),Z$3=DATE(YEAR($H64),MONTH($H64)+$G64*8,1),Z$3=DATE(YEAR($H64),MONTH($H64)+$G64*9,1),Z$3=DATE(YEAR($H64),MONTH($H64)+$G64*10,1)),$F64*тех!AN$10*тех!AN$6,)</f>
        <v>0</v>
      </c>
      <c r="AA64" s="64">
        <f>IF(OR(AA$3=DATE(YEAR($H64),MONTH($H64)+$G64,1),AA$3=DATE(YEAR($H64),MONTH($H64)+$G64*2,1),AA$3=DATE(YEAR($H64),MONTH($H64)+$G64*3,1),AA$3=DATE(YEAR($H64),MONTH($H64)+$G64*4,1),AA$3=DATE(YEAR($H64),MONTH($H64)+$G64*5,1),AA$3=DATE(YEAR($H64),MONTH($H64)+$G64*6,1),AA$3=DATE(YEAR($H64),MONTH($H64)+$G64*7,1),AA$3=DATE(YEAR($H64),MONTH($H64)+$G64*8,1),AA$3=DATE(YEAR($H64),MONTH($H64)+$G64*9,1),AA$3=DATE(YEAR($H64),MONTH($H64)+$G64*10,1)),$F64*тех!AO$10*тех!AO$6,)</f>
        <v>0</v>
      </c>
      <c r="AB64" s="64">
        <f>IF(OR(AB$3=DATE(YEAR($H64),MONTH($H64)+$G64,1),AB$3=DATE(YEAR($H64),MONTH($H64)+$G64*2,1),AB$3=DATE(YEAR($H64),MONTH($H64)+$G64*3,1),AB$3=DATE(YEAR($H64),MONTH($H64)+$G64*4,1),AB$3=DATE(YEAR($H64),MONTH($H64)+$G64*5,1),AB$3=DATE(YEAR($H64),MONTH($H64)+$G64*6,1),AB$3=DATE(YEAR($H64),MONTH($H64)+$G64*7,1),AB$3=DATE(YEAR($H64),MONTH($H64)+$G64*8,1),AB$3=DATE(YEAR($H64),MONTH($H64)+$G64*9,1),AB$3=DATE(YEAR($H64),MONTH($H64)+$G64*10,1)),$F64*тех!AP$10*тех!AP$6,)</f>
        <v>0</v>
      </c>
      <c r="AC64" s="64">
        <f>IF(OR(AC$3=DATE(YEAR($H64),MONTH($H64)+$G64,1),AC$3=DATE(YEAR($H64),MONTH($H64)+$G64*2,1),AC$3=DATE(YEAR($H64),MONTH($H64)+$G64*3,1),AC$3=DATE(YEAR($H64),MONTH($H64)+$G64*4,1),AC$3=DATE(YEAR($H64),MONTH($H64)+$G64*5,1),AC$3=DATE(YEAR($H64),MONTH($H64)+$G64*6,1),AC$3=DATE(YEAR($H64),MONTH($H64)+$G64*7,1),AC$3=DATE(YEAR($H64),MONTH($H64)+$G64*8,1),AC$3=DATE(YEAR($H64),MONTH($H64)+$G64*9,1),AC$3=DATE(YEAR($H64),MONTH($H64)+$G64*10,1)),$F64*тех!AQ$10*тех!AQ$6,)</f>
        <v>0</v>
      </c>
      <c r="AD64" s="64">
        <f>IF(OR(AD$3=DATE(YEAR($H64),MONTH($H64)+$G64,1),AD$3=DATE(YEAR($H64),MONTH($H64)+$G64*2,1),AD$3=DATE(YEAR($H64),MONTH($H64)+$G64*3,1),AD$3=DATE(YEAR($H64),MONTH($H64)+$G64*4,1),AD$3=DATE(YEAR($H64),MONTH($H64)+$G64*5,1),AD$3=DATE(YEAR($H64),MONTH($H64)+$G64*6,1),AD$3=DATE(YEAR($H64),MONTH($H64)+$G64*7,1),AD$3=DATE(YEAR($H64),MONTH($H64)+$G64*8,1),AD$3=DATE(YEAR($H64),MONTH($H64)+$G64*9,1),AD$3=DATE(YEAR($H64),MONTH($H64)+$G64*10,1)),$F64*тех!AR$10*тех!AR$6,)</f>
        <v>0</v>
      </c>
      <c r="AE64" s="64">
        <f>IF(OR(AE$3=DATE(YEAR($H64),MONTH($H64)+$G64,1),AE$3=DATE(YEAR($H64),MONTH($H64)+$G64*2,1),AE$3=DATE(YEAR($H64),MONTH($H64)+$G64*3,1),AE$3=DATE(YEAR($H64),MONTH($H64)+$G64*4,1),AE$3=DATE(YEAR($H64),MONTH($H64)+$G64*5,1),AE$3=DATE(YEAR($H64),MONTH($H64)+$G64*6,1),AE$3=DATE(YEAR($H64),MONTH($H64)+$G64*7,1),AE$3=DATE(YEAR($H64),MONTH($H64)+$G64*8,1),AE$3=DATE(YEAR($H64),MONTH($H64)+$G64*9,1),AE$3=DATE(YEAR($H64),MONTH($H64)+$G64*10,1)),$F64*тех!AS$10*тех!AS$6,)</f>
        <v>0</v>
      </c>
      <c r="AF64" s="64">
        <f>IF(OR(AF$3=DATE(YEAR($H64),MONTH($H64)+$G64,1),AF$3=DATE(YEAR($H64),MONTH($H64)+$G64*2,1),AF$3=DATE(YEAR($H64),MONTH($H64)+$G64*3,1),AF$3=DATE(YEAR($H64),MONTH($H64)+$G64*4,1),AF$3=DATE(YEAR($H64),MONTH($H64)+$G64*5,1),AF$3=DATE(YEAR($H64),MONTH($H64)+$G64*6,1),AF$3=DATE(YEAR($H64),MONTH($H64)+$G64*7,1),AF$3=DATE(YEAR($H64),MONTH($H64)+$G64*8,1),AF$3=DATE(YEAR($H64),MONTH($H64)+$G64*9,1),AF$3=DATE(YEAR($H64),MONTH($H64)+$G64*10,1)),$F64*тех!AT$10*тех!AT$6,)</f>
        <v>0</v>
      </c>
      <c r="AG64" s="64">
        <f>IF(OR(AG$3=DATE(YEAR($H64),MONTH($H64)+$G64,1),AG$3=DATE(YEAR($H64),MONTH($H64)+$G64*2,1),AG$3=DATE(YEAR($H64),MONTH($H64)+$G64*3,1),AG$3=DATE(YEAR($H64),MONTH($H64)+$G64*4,1),AG$3=DATE(YEAR($H64),MONTH($H64)+$G64*5,1),AG$3=DATE(YEAR($H64),MONTH($H64)+$G64*6,1),AG$3=DATE(YEAR($H64),MONTH($H64)+$G64*7,1),AG$3=DATE(YEAR($H64),MONTH($H64)+$G64*8,1),AG$3=DATE(YEAR($H64),MONTH($H64)+$G64*9,1),AG$3=DATE(YEAR($H64),MONTH($H64)+$G64*10,1)),$F64*тех!AU$10*тех!AU$6,)</f>
        <v>0</v>
      </c>
      <c r="AH64" s="64">
        <f>IF(OR(AH$3=DATE(YEAR($H64),MONTH($H64)+$G64,1),AH$3=DATE(YEAR($H64),MONTH($H64)+$G64*2,1),AH$3=DATE(YEAR($H64),MONTH($H64)+$G64*3,1),AH$3=DATE(YEAR($H64),MONTH($H64)+$G64*4,1),AH$3=DATE(YEAR($H64),MONTH($H64)+$G64*5,1),AH$3=DATE(YEAR($H64),MONTH($H64)+$G64*6,1),AH$3=DATE(YEAR($H64),MONTH($H64)+$G64*7,1),AH$3=DATE(YEAR($H64),MONTH($H64)+$G64*8,1),AH$3=DATE(YEAR($H64),MONTH($H64)+$G64*9,1),AH$3=DATE(YEAR($H64),MONTH($H64)+$G64*10,1)),$F64*тех!AV$10*тех!AV$6,)</f>
        <v>0</v>
      </c>
      <c r="AI64" s="64">
        <f>IF(OR(AI$3=DATE(YEAR($H64),MONTH($H64)+$G64,1),AI$3=DATE(YEAR($H64),MONTH($H64)+$G64*2,1),AI$3=DATE(YEAR($H64),MONTH($H64)+$G64*3,1),AI$3=DATE(YEAR($H64),MONTH($H64)+$G64*4,1),AI$3=DATE(YEAR($H64),MONTH($H64)+$G64*5,1),AI$3=DATE(YEAR($H64),MONTH($H64)+$G64*6,1),AI$3=DATE(YEAR($H64),MONTH($H64)+$G64*7,1),AI$3=DATE(YEAR($H64),MONTH($H64)+$G64*8,1),AI$3=DATE(YEAR($H64),MONTH($H64)+$G64*9,1),AI$3=DATE(YEAR($H64),MONTH($H64)+$G64*10,1)),$F64*тех!AW$10*тех!AW$6,)</f>
        <v>0</v>
      </c>
      <c r="AJ64" s="64">
        <f>IF(OR(AJ$3=DATE(YEAR($H64),MONTH($H64)+$G64,1),AJ$3=DATE(YEAR($H64),MONTH($H64)+$G64*2,1),AJ$3=DATE(YEAR($H64),MONTH($H64)+$G64*3,1),AJ$3=DATE(YEAR($H64),MONTH($H64)+$G64*4,1),AJ$3=DATE(YEAR($H64),MONTH($H64)+$G64*5,1),AJ$3=DATE(YEAR($H64),MONTH($H64)+$G64*6,1),AJ$3=DATE(YEAR($H64),MONTH($H64)+$G64*7,1),AJ$3=DATE(YEAR($H64),MONTH($H64)+$G64*8,1),AJ$3=DATE(YEAR($H64),MONTH($H64)+$G64*9,1),AJ$3=DATE(YEAR($H64),MONTH($H64)+$G64*10,1)),$F64*тех!AX$10*тех!AX$6,)</f>
        <v>0</v>
      </c>
      <c r="AK64" s="64">
        <f>IF(OR(AK$3=DATE(YEAR($H64),MONTH($H64)+$G64,1),AK$3=DATE(YEAR($H64),MONTH($H64)+$G64*2,1),AK$3=DATE(YEAR($H64),MONTH($H64)+$G64*3,1),AK$3=DATE(YEAR($H64),MONTH($H64)+$G64*4,1),AK$3=DATE(YEAR($H64),MONTH($H64)+$G64*5,1),AK$3=DATE(YEAR($H64),MONTH($H64)+$G64*6,1),AK$3=DATE(YEAR($H64),MONTH($H64)+$G64*7,1),AK$3=DATE(YEAR($H64),MONTH($H64)+$G64*8,1),AK$3=DATE(YEAR($H64),MONTH($H64)+$G64*9,1),AK$3=DATE(YEAR($H64),MONTH($H64)+$G64*10,1)),$F64*тех!AY$10*тех!AY$6,)</f>
        <v>0</v>
      </c>
      <c r="AL64" s="64">
        <f>IF(OR(AL$3=DATE(YEAR($H64),MONTH($H64)+$G64,1),AL$3=DATE(YEAR($H64),MONTH($H64)+$G64*2,1),AL$3=DATE(YEAR($H64),MONTH($H64)+$G64*3,1),AL$3=DATE(YEAR($H64),MONTH($H64)+$G64*4,1),AL$3=DATE(YEAR($H64),MONTH($H64)+$G64*5,1),AL$3=DATE(YEAR($H64),MONTH($H64)+$G64*6,1),AL$3=DATE(YEAR($H64),MONTH($H64)+$G64*7,1),AL$3=DATE(YEAR($H64),MONTH($H64)+$G64*8,1),AL$3=DATE(YEAR($H64),MONTH($H64)+$G64*9,1),AL$3=DATE(YEAR($H64),MONTH($H64)+$G64*10,1)),$F64*тех!AZ$10*тех!AZ$6,)</f>
        <v>0</v>
      </c>
      <c r="AM64" s="64">
        <f>IF(OR(AM$3=DATE(YEAR($H64),MONTH($H64)+$G64,1),AM$3=DATE(YEAR($H64),MONTH($H64)+$G64*2,1),AM$3=DATE(YEAR($H64),MONTH($H64)+$G64*3,1),AM$3=DATE(YEAR($H64),MONTH($H64)+$G64*4,1),AM$3=DATE(YEAR($H64),MONTH($H64)+$G64*5,1),AM$3=DATE(YEAR($H64),MONTH($H64)+$G64*6,1),AM$3=DATE(YEAR($H64),MONTH($H64)+$G64*7,1),AM$3=DATE(YEAR($H64),MONTH($H64)+$G64*8,1),AM$3=DATE(YEAR($H64),MONTH($H64)+$G64*9,1),AM$3=DATE(YEAR($H64),MONTH($H64)+$G64*10,1)),$F64*тех!BA$10*тех!BA$6,)</f>
        <v>0</v>
      </c>
      <c r="AN64" s="64">
        <f>IF(OR(AN$3=DATE(YEAR($H64),MONTH($H64)+$G64,1),AN$3=DATE(YEAR($H64),MONTH($H64)+$G64*2,1),AN$3=DATE(YEAR($H64),MONTH($H64)+$G64*3,1),AN$3=DATE(YEAR($H64),MONTH($H64)+$G64*4,1),AN$3=DATE(YEAR($H64),MONTH($H64)+$G64*5,1),AN$3=DATE(YEAR($H64),MONTH($H64)+$G64*6,1),AN$3=DATE(YEAR($H64),MONTH($H64)+$G64*7,1),AN$3=DATE(YEAR($H64),MONTH($H64)+$G64*8,1),AN$3=DATE(YEAR($H64),MONTH($H64)+$G64*9,1),AN$3=DATE(YEAR($H64),MONTH($H64)+$G64*10,1)),$F64*тех!BB$10*тех!BB$6,)</f>
        <v>0</v>
      </c>
      <c r="AO64" s="64">
        <f>IF(OR(AO$3=DATE(YEAR($H64),MONTH($H64)+$G64,1),AO$3=DATE(YEAR($H64),MONTH($H64)+$G64*2,1),AO$3=DATE(YEAR($H64),MONTH($H64)+$G64*3,1),AO$3=DATE(YEAR($H64),MONTH($H64)+$G64*4,1),AO$3=DATE(YEAR($H64),MONTH($H64)+$G64*5,1),AO$3=DATE(YEAR($H64),MONTH($H64)+$G64*6,1),AO$3=DATE(YEAR($H64),MONTH($H64)+$G64*7,1),AO$3=DATE(YEAR($H64),MONTH($H64)+$G64*8,1),AO$3=DATE(YEAR($H64),MONTH($H64)+$G64*9,1),AO$3=DATE(YEAR($H64),MONTH($H64)+$G64*10,1)),$F64*тех!BC$10*тех!BC$6,)</f>
        <v>0</v>
      </c>
      <c r="AP64" s="64">
        <f>IF(OR(AP$3=DATE(YEAR($H64),MONTH($H64)+$G64,1),AP$3=DATE(YEAR($H64),MONTH($H64)+$G64*2,1),AP$3=DATE(YEAR($H64),MONTH($H64)+$G64*3,1),AP$3=DATE(YEAR($H64),MONTH($H64)+$G64*4,1),AP$3=DATE(YEAR($H64),MONTH($H64)+$G64*5,1),AP$3=DATE(YEAR($H64),MONTH($H64)+$G64*6,1),AP$3=DATE(YEAR($H64),MONTH($H64)+$G64*7,1),AP$3=DATE(YEAR($H64),MONTH($H64)+$G64*8,1),AP$3=DATE(YEAR($H64),MONTH($H64)+$G64*9,1),AP$3=DATE(YEAR($H64),MONTH($H64)+$G64*10,1)),$F64*тех!BD$10*тех!BD$6,)</f>
        <v>0</v>
      </c>
      <c r="AQ64" s="64">
        <f>IF(OR(AQ$3=DATE(YEAR($H64),MONTH($H64)+$G64,1),AQ$3=DATE(YEAR($H64),MONTH($H64)+$G64*2,1),AQ$3=DATE(YEAR($H64),MONTH($H64)+$G64*3,1),AQ$3=DATE(YEAR($H64),MONTH($H64)+$G64*4,1),AQ$3=DATE(YEAR($H64),MONTH($H64)+$G64*5,1),AQ$3=DATE(YEAR($H64),MONTH($H64)+$G64*6,1),AQ$3=DATE(YEAR($H64),MONTH($H64)+$G64*7,1),AQ$3=DATE(YEAR($H64),MONTH($H64)+$G64*8,1),AQ$3=DATE(YEAR($H64),MONTH($H64)+$G64*9,1),AQ$3=DATE(YEAR($H64),MONTH($H64)+$G64*10,1)),$F64*тех!BE$10*тех!BE$6,)</f>
        <v>0</v>
      </c>
      <c r="AR64" s="64">
        <f>IF(OR(AR$3=DATE(YEAR($H64),MONTH($H64)+$G64,1),AR$3=DATE(YEAR($H64),MONTH($H64)+$G64*2,1),AR$3=DATE(YEAR($H64),MONTH($H64)+$G64*3,1),AR$3=DATE(YEAR($H64),MONTH($H64)+$G64*4,1),AR$3=DATE(YEAR($H64),MONTH($H64)+$G64*5,1),AR$3=DATE(YEAR($H64),MONTH($H64)+$G64*6,1),AR$3=DATE(YEAR($H64),MONTH($H64)+$G64*7,1),AR$3=DATE(YEAR($H64),MONTH($H64)+$G64*8,1),AR$3=DATE(YEAR($H64),MONTH($H64)+$G64*9,1),AR$3=DATE(YEAR($H64),MONTH($H64)+$G64*10,1)),$F64*тех!BF$10*тех!BF$6,)</f>
        <v>0</v>
      </c>
      <c r="AS64" s="64">
        <f>IF(OR(AS$3=DATE(YEAR($H64),MONTH($H64)+$G64,1),AS$3=DATE(YEAR($H64),MONTH($H64)+$G64*2,1),AS$3=DATE(YEAR($H64),MONTH($H64)+$G64*3,1),AS$3=DATE(YEAR($H64),MONTH($H64)+$G64*4,1),AS$3=DATE(YEAR($H64),MONTH($H64)+$G64*5,1),AS$3=DATE(YEAR($H64),MONTH($H64)+$G64*6,1),AS$3=DATE(YEAR($H64),MONTH($H64)+$G64*7,1),AS$3=DATE(YEAR($H64),MONTH($H64)+$G64*8,1),AS$3=DATE(YEAR($H64),MONTH($H64)+$G64*9,1),AS$3=DATE(YEAR($H64),MONTH($H64)+$G64*10,1)),$F64*тех!BG$10*тех!BG$6,)</f>
        <v>0</v>
      </c>
      <c r="AT64" s="64">
        <f>IF(OR(AT$3=DATE(YEAR($H64),MONTH($H64)+$G64,1),AT$3=DATE(YEAR($H64),MONTH($H64)+$G64*2,1),AT$3=DATE(YEAR($H64),MONTH($H64)+$G64*3,1),AT$3=DATE(YEAR($H64),MONTH($H64)+$G64*4,1),AT$3=DATE(YEAR($H64),MONTH($H64)+$G64*5,1),AT$3=DATE(YEAR($H64),MONTH($H64)+$G64*6,1),AT$3=DATE(YEAR($H64),MONTH($H64)+$G64*7,1),AT$3=DATE(YEAR($H64),MONTH($H64)+$G64*8,1),AT$3=DATE(YEAR($H64),MONTH($H64)+$G64*9,1),AT$3=DATE(YEAR($H64),MONTH($H64)+$G64*10,1)),$F64*тех!BH$10*тех!BH$6,)</f>
        <v>0</v>
      </c>
      <c r="AU64" s="64">
        <f>IF(OR(AU$3=DATE(YEAR($H64),MONTH($H64)+$G64,1),AU$3=DATE(YEAR($H64),MONTH($H64)+$G64*2,1),AU$3=DATE(YEAR($H64),MONTH($H64)+$G64*3,1),AU$3=DATE(YEAR($H64),MONTH($H64)+$G64*4,1),AU$3=DATE(YEAR($H64),MONTH($H64)+$G64*5,1),AU$3=DATE(YEAR($H64),MONTH($H64)+$G64*6,1),AU$3=DATE(YEAR($H64),MONTH($H64)+$G64*7,1),AU$3=DATE(YEAR($H64),MONTH($H64)+$G64*8,1),AU$3=DATE(YEAR($H64),MONTH($H64)+$G64*9,1),AU$3=DATE(YEAR($H64),MONTH($H64)+$G64*10,1)),$F64*тех!BI$10*тех!BI$6,)</f>
        <v>0</v>
      </c>
      <c r="AV64" s="64">
        <f>IF(OR(AV$3=DATE(YEAR($H64),MONTH($H64)+$G64,1),AV$3=DATE(YEAR($H64),MONTH($H64)+$G64*2,1),AV$3=DATE(YEAR($H64),MONTH($H64)+$G64*3,1),AV$3=DATE(YEAR($H64),MONTH($H64)+$G64*4,1),AV$3=DATE(YEAR($H64),MONTH($H64)+$G64*5,1),AV$3=DATE(YEAR($H64),MONTH($H64)+$G64*6,1),AV$3=DATE(YEAR($H64),MONTH($H64)+$G64*7,1),AV$3=DATE(YEAR($H64),MONTH($H64)+$G64*8,1),AV$3=DATE(YEAR($H64),MONTH($H64)+$G64*9,1),AV$3=DATE(YEAR($H64),MONTH($H64)+$G64*10,1)),$F64*тех!BJ$10*тех!BJ$6,)</f>
        <v>0</v>
      </c>
      <c r="AW64" s="64">
        <f>IF(OR(AW$3=DATE(YEAR($H64),MONTH($H64)+$G64,1),AW$3=DATE(YEAR($H64),MONTH($H64)+$G64*2,1),AW$3=DATE(YEAR($H64),MONTH($H64)+$G64*3,1),AW$3=DATE(YEAR($H64),MONTH($H64)+$G64*4,1),AW$3=DATE(YEAR($H64),MONTH($H64)+$G64*5,1),AW$3=DATE(YEAR($H64),MONTH($H64)+$G64*6,1),AW$3=DATE(YEAR($H64),MONTH($H64)+$G64*7,1),AW$3=DATE(YEAR($H64),MONTH($H64)+$G64*8,1),AW$3=DATE(YEAR($H64),MONTH($H64)+$G64*9,1),AW$3=DATE(YEAR($H64),MONTH($H64)+$G64*10,1)),$F64*тех!BK$10*тех!BK$6,)</f>
        <v>0</v>
      </c>
      <c r="AX64" s="64">
        <f>IF(OR(AX$3=DATE(YEAR($H64),MONTH($H64)+$G64,1),AX$3=DATE(YEAR($H64),MONTH($H64)+$G64*2,1),AX$3=DATE(YEAR($H64),MONTH($H64)+$G64*3,1),AX$3=DATE(YEAR($H64),MONTH($H64)+$G64*4,1),AX$3=DATE(YEAR($H64),MONTH($H64)+$G64*5,1),AX$3=DATE(YEAR($H64),MONTH($H64)+$G64*6,1),AX$3=DATE(YEAR($H64),MONTH($H64)+$G64*7,1),AX$3=DATE(YEAR($H64),MONTH($H64)+$G64*8,1),AX$3=DATE(YEAR($H64),MONTH($H64)+$G64*9,1),AX$3=DATE(YEAR($H64),MONTH($H64)+$G64*10,1)),$F64*тех!BL$10*тех!BL$6,)</f>
        <v>0</v>
      </c>
      <c r="AY64" s="64">
        <f>IF(OR(AY$3=DATE(YEAR($H64),MONTH($H64)+$G64,1),AY$3=DATE(YEAR($H64),MONTH($H64)+$G64*2,1),AY$3=DATE(YEAR($H64),MONTH($H64)+$G64*3,1),AY$3=DATE(YEAR($H64),MONTH($H64)+$G64*4,1),AY$3=DATE(YEAR($H64),MONTH($H64)+$G64*5,1),AY$3=DATE(YEAR($H64),MONTH($H64)+$G64*6,1),AY$3=DATE(YEAR($H64),MONTH($H64)+$G64*7,1),AY$3=DATE(YEAR($H64),MONTH($H64)+$G64*8,1),AY$3=DATE(YEAR($H64),MONTH($H64)+$G64*9,1),AY$3=DATE(YEAR($H64),MONTH($H64)+$G64*10,1)),$F64*тех!BM$10*тех!BM$6,)</f>
        <v>0</v>
      </c>
      <c r="AZ64" s="64">
        <f>IF(OR(AZ$3=DATE(YEAR($H64),MONTH($H64)+$G64,1),AZ$3=DATE(YEAR($H64),MONTH($H64)+$G64*2,1),AZ$3=DATE(YEAR($H64),MONTH($H64)+$G64*3,1),AZ$3=DATE(YEAR($H64),MONTH($H64)+$G64*4,1),AZ$3=DATE(YEAR($H64),MONTH($H64)+$G64*5,1),AZ$3=DATE(YEAR($H64),MONTH($H64)+$G64*6,1),AZ$3=DATE(YEAR($H64),MONTH($H64)+$G64*7,1),AZ$3=DATE(YEAR($H64),MONTH($H64)+$G64*8,1),AZ$3=DATE(YEAR($H64),MONTH($H64)+$G64*9,1),AZ$3=DATE(YEAR($H64),MONTH($H64)+$G64*10,1)),$F64*тех!BN$10*тех!BN$6,)</f>
        <v>0</v>
      </c>
      <c r="BA64" s="64">
        <f>IF(OR(BA$3=DATE(YEAR($H64),MONTH($H64)+$G64,1),BA$3=DATE(YEAR($H64),MONTH($H64)+$G64*2,1),BA$3=DATE(YEAR($H64),MONTH($H64)+$G64*3,1),BA$3=DATE(YEAR($H64),MONTH($H64)+$G64*4,1),BA$3=DATE(YEAR($H64),MONTH($H64)+$G64*5,1),BA$3=DATE(YEAR($H64),MONTH($H64)+$G64*6,1),BA$3=DATE(YEAR($H64),MONTH($H64)+$G64*7,1),BA$3=DATE(YEAR($H64),MONTH($H64)+$G64*8,1),BA$3=DATE(YEAR($H64),MONTH($H64)+$G64*9,1),BA$3=DATE(YEAR($H64),MONTH($H64)+$G64*10,1)),$F64*тех!BO$10*тех!BO$6,)</f>
        <v>0</v>
      </c>
      <c r="BB64" s="64">
        <f>IF(OR(BB$3=DATE(YEAR($H64),MONTH($H64)+$G64,1),BB$3=DATE(YEAR($H64),MONTH($H64)+$G64*2,1),BB$3=DATE(YEAR($H64),MONTH($H64)+$G64*3,1),BB$3=DATE(YEAR($H64),MONTH($H64)+$G64*4,1),BB$3=DATE(YEAR($H64),MONTH($H64)+$G64*5,1),BB$3=DATE(YEAR($H64),MONTH($H64)+$G64*6,1),BB$3=DATE(YEAR($H64),MONTH($H64)+$G64*7,1),BB$3=DATE(YEAR($H64),MONTH($H64)+$G64*8,1),BB$3=DATE(YEAR($H64),MONTH($H64)+$G64*9,1),BB$3=DATE(YEAR($H64),MONTH($H64)+$G64*10,1)),$F64*тех!BP$10*тех!BP$6,)</f>
        <v>0</v>
      </c>
      <c r="BC64" s="64">
        <f>IF(OR(BC$3=DATE(YEAR($H64),MONTH($H64)+$G64,1),BC$3=DATE(YEAR($H64),MONTH($H64)+$G64*2,1),BC$3=DATE(YEAR($H64),MONTH($H64)+$G64*3,1),BC$3=DATE(YEAR($H64),MONTH($H64)+$G64*4,1),BC$3=DATE(YEAR($H64),MONTH($H64)+$G64*5,1),BC$3=DATE(YEAR($H64),MONTH($H64)+$G64*6,1),BC$3=DATE(YEAR($H64),MONTH($H64)+$G64*7,1),BC$3=DATE(YEAR($H64),MONTH($H64)+$G64*8,1),BC$3=DATE(YEAR($H64),MONTH($H64)+$G64*9,1),BC$3=DATE(YEAR($H64),MONTH($H64)+$G64*10,1)),$F64*тех!BQ$10*тех!BQ$6,)</f>
        <v>0</v>
      </c>
      <c r="BD64" s="64">
        <f>IF(OR(BD$3=DATE(YEAR($H64),MONTH($H64)+$G64,1),BD$3=DATE(YEAR($H64),MONTH($H64)+$G64*2,1),BD$3=DATE(YEAR($H64),MONTH($H64)+$G64*3,1),BD$3=DATE(YEAR($H64),MONTH($H64)+$G64*4,1),BD$3=DATE(YEAR($H64),MONTH($H64)+$G64*5,1),BD$3=DATE(YEAR($H64),MONTH($H64)+$G64*6,1),BD$3=DATE(YEAR($H64),MONTH($H64)+$G64*7,1),BD$3=DATE(YEAR($H64),MONTH($H64)+$G64*8,1),BD$3=DATE(YEAR($H64),MONTH($H64)+$G64*9,1),BD$3=DATE(YEAR($H64),MONTH($H64)+$G64*10,1)),$F64*тех!BR$10*тех!BR$6,)</f>
        <v>0</v>
      </c>
      <c r="BE64" s="64">
        <f>IF(OR(BE$3=DATE(YEAR($H64),MONTH($H64)+$G64,1),BE$3=DATE(YEAR($H64),MONTH($H64)+$G64*2,1),BE$3=DATE(YEAR($H64),MONTH($H64)+$G64*3,1),BE$3=DATE(YEAR($H64),MONTH($H64)+$G64*4,1),BE$3=DATE(YEAR($H64),MONTH($H64)+$G64*5,1),BE$3=DATE(YEAR($H64),MONTH($H64)+$G64*6,1),BE$3=DATE(YEAR($H64),MONTH($H64)+$G64*7,1),BE$3=DATE(YEAR($H64),MONTH($H64)+$G64*8,1),BE$3=DATE(YEAR($H64),MONTH($H64)+$G64*9,1),BE$3=DATE(YEAR($H64),MONTH($H64)+$G64*10,1)),$F64*тех!BS$10*тех!BS$6,)</f>
        <v>0</v>
      </c>
      <c r="BF64" s="64">
        <f>IF(OR(BF$3=DATE(YEAR($H64),MONTH($H64)+$G64,1),BF$3=DATE(YEAR($H64),MONTH($H64)+$G64*2,1),BF$3=DATE(YEAR($H64),MONTH($H64)+$G64*3,1),BF$3=DATE(YEAR($H64),MONTH($H64)+$G64*4,1),BF$3=DATE(YEAR($H64),MONTH($H64)+$G64*5,1),BF$3=DATE(YEAR($H64),MONTH($H64)+$G64*6,1),BF$3=DATE(YEAR($H64),MONTH($H64)+$G64*7,1),BF$3=DATE(YEAR($H64),MONTH($H64)+$G64*8,1),BF$3=DATE(YEAR($H64),MONTH($H64)+$G64*9,1),BF$3=DATE(YEAR($H64),MONTH($H64)+$G64*10,1)),$F64*тех!BT$10*тех!BT$6,)</f>
        <v>0</v>
      </c>
      <c r="BG64" s="64">
        <f>IF(OR(BG$3=DATE(YEAR($H64),MONTH($H64)+$G64,1),BG$3=DATE(YEAR($H64),MONTH($H64)+$G64*2,1),BG$3=DATE(YEAR($H64),MONTH($H64)+$G64*3,1),BG$3=DATE(YEAR($H64),MONTH($H64)+$G64*4,1),BG$3=DATE(YEAR($H64),MONTH($H64)+$G64*5,1),BG$3=DATE(YEAR($H64),MONTH($H64)+$G64*6,1),BG$3=DATE(YEAR($H64),MONTH($H64)+$G64*7,1),BG$3=DATE(YEAR($H64),MONTH($H64)+$G64*8,1),BG$3=DATE(YEAR($H64),MONTH($H64)+$G64*9,1),BG$3=DATE(YEAR($H64),MONTH($H64)+$G64*10,1)),$F64*тех!BU$10*тех!BU$6,)</f>
        <v>0</v>
      </c>
      <c r="BH64" s="64">
        <f>IF(OR(BH$3=DATE(YEAR($H64),MONTH($H64)+$G64,1),BH$3=DATE(YEAR($H64),MONTH($H64)+$G64*2,1),BH$3=DATE(YEAR($H64),MONTH($H64)+$G64*3,1),BH$3=DATE(YEAR($H64),MONTH($H64)+$G64*4,1),BH$3=DATE(YEAR($H64),MONTH($H64)+$G64*5,1),BH$3=DATE(YEAR($H64),MONTH($H64)+$G64*6,1),BH$3=DATE(YEAR($H64),MONTH($H64)+$G64*7,1),BH$3=DATE(YEAR($H64),MONTH($H64)+$G64*8,1),BH$3=DATE(YEAR($H64),MONTH($H64)+$G64*9,1),BH$3=DATE(YEAR($H64),MONTH($H64)+$G64*10,1)),$F64*тех!BV$10*тех!BV$6,)</f>
        <v>0</v>
      </c>
      <c r="BI64" s="64">
        <f>IF(OR(BI$3=DATE(YEAR($H64),MONTH($H64)+$G64,1),BI$3=DATE(YEAR($H64),MONTH($H64)+$G64*2,1),BI$3=DATE(YEAR($H64),MONTH($H64)+$G64*3,1),BI$3=DATE(YEAR($H64),MONTH($H64)+$G64*4,1),BI$3=DATE(YEAR($H64),MONTH($H64)+$G64*5,1),BI$3=DATE(YEAR($H64),MONTH($H64)+$G64*6,1),BI$3=DATE(YEAR($H64),MONTH($H64)+$G64*7,1),BI$3=DATE(YEAR($H64),MONTH($H64)+$G64*8,1),BI$3=DATE(YEAR($H64),MONTH($H64)+$G64*9,1),BI$3=DATE(YEAR($H64),MONTH($H64)+$G64*10,1)),$F64*тех!BW$10*тех!BW$6,)</f>
        <v>0</v>
      </c>
      <c r="BJ64" s="64">
        <f>IF(OR(BJ$3=DATE(YEAR($H64),MONTH($H64)+$G64,1),BJ$3=DATE(YEAR($H64),MONTH($H64)+$G64*2,1),BJ$3=DATE(YEAR($H64),MONTH($H64)+$G64*3,1),BJ$3=DATE(YEAR($H64),MONTH($H64)+$G64*4,1),BJ$3=DATE(YEAR($H64),MONTH($H64)+$G64*5,1),BJ$3=DATE(YEAR($H64),MONTH($H64)+$G64*6,1),BJ$3=DATE(YEAR($H64),MONTH($H64)+$G64*7,1),BJ$3=DATE(YEAR($H64),MONTH($H64)+$G64*8,1),BJ$3=DATE(YEAR($H64),MONTH($H64)+$G64*9,1),BJ$3=DATE(YEAR($H64),MONTH($H64)+$G64*10,1)),$F64*тех!BX$10*тех!BX$6,)</f>
        <v>0</v>
      </c>
      <c r="BK64" s="64">
        <f>IF(OR(BK$3=DATE(YEAR($H64),MONTH($H64)+$G64,1),BK$3=DATE(YEAR($H64),MONTH($H64)+$G64*2,1),BK$3=DATE(YEAR($H64),MONTH($H64)+$G64*3,1),BK$3=DATE(YEAR($H64),MONTH($H64)+$G64*4,1),BK$3=DATE(YEAR($H64),MONTH($H64)+$G64*5,1),BK$3=DATE(YEAR($H64),MONTH($H64)+$G64*6,1),BK$3=DATE(YEAR($H64),MONTH($H64)+$G64*7,1),BK$3=DATE(YEAR($H64),MONTH($H64)+$G64*8,1),BK$3=DATE(YEAR($H64),MONTH($H64)+$G64*9,1),BK$3=DATE(YEAR($H64),MONTH($H64)+$G64*10,1)),$F64*тех!BY$10*тех!BY$6,)</f>
        <v>0</v>
      </c>
      <c r="BL64" s="64">
        <f>IF(OR(BL$3=DATE(YEAR($H64),MONTH($H64)+$G64,1),BL$3=DATE(YEAR($H64),MONTH($H64)+$G64*2,1),BL$3=DATE(YEAR($H64),MONTH($H64)+$G64*3,1),BL$3=DATE(YEAR($H64),MONTH($H64)+$G64*4,1),BL$3=DATE(YEAR($H64),MONTH($H64)+$G64*5,1),BL$3=DATE(YEAR($H64),MONTH($H64)+$G64*6,1),BL$3=DATE(YEAR($H64),MONTH($H64)+$G64*7,1),BL$3=DATE(YEAR($H64),MONTH($H64)+$G64*8,1),BL$3=DATE(YEAR($H64),MONTH($H64)+$G64*9,1),BL$3=DATE(YEAR($H64),MONTH($H64)+$G64*10,1)),$F64*тех!BZ$10*тех!BZ$6,)</f>
        <v>0</v>
      </c>
      <c r="BM64" s="64">
        <f>IF(OR(BM$3=DATE(YEAR($H64),MONTH($H64)+$G64,1),BM$3=DATE(YEAR($H64),MONTH($H64)+$G64*2,1),BM$3=DATE(YEAR($H64),MONTH($H64)+$G64*3,1),BM$3=DATE(YEAR($H64),MONTH($H64)+$G64*4,1),BM$3=DATE(YEAR($H64),MONTH($H64)+$G64*5,1),BM$3=DATE(YEAR($H64),MONTH($H64)+$G64*6,1),BM$3=DATE(YEAR($H64),MONTH($H64)+$G64*7,1),BM$3=DATE(YEAR($H64),MONTH($H64)+$G64*8,1),BM$3=DATE(YEAR($H64),MONTH($H64)+$G64*9,1),BM$3=DATE(YEAR($H64),MONTH($H64)+$G64*10,1)),$F64*тех!CA$10*тех!CA$6,)</f>
        <v>0</v>
      </c>
      <c r="BN64" s="64">
        <f>IF(OR(BN$3=DATE(YEAR($H64),MONTH($H64)+$G64,1),BN$3=DATE(YEAR($H64),MONTH($H64)+$G64*2,1),BN$3=DATE(YEAR($H64),MONTH($H64)+$G64*3,1),BN$3=DATE(YEAR($H64),MONTH($H64)+$G64*4,1),BN$3=DATE(YEAR($H64),MONTH($H64)+$G64*5,1),BN$3=DATE(YEAR($H64),MONTH($H64)+$G64*6,1),BN$3=DATE(YEAR($H64),MONTH($H64)+$G64*7,1),BN$3=DATE(YEAR($H64),MONTH($H64)+$G64*8,1),BN$3=DATE(YEAR($H64),MONTH($H64)+$G64*9,1),BN$3=DATE(YEAR($H64),MONTH($H64)+$G64*10,1)),$F64*тех!CB$10*тех!CB$6,)</f>
        <v>0</v>
      </c>
      <c r="BO64" s="64">
        <f>IF(OR(BO$3=DATE(YEAR($H64),MONTH($H64)+$G64,1),BO$3=DATE(YEAR($H64),MONTH($H64)+$G64*2,1),BO$3=DATE(YEAR($H64),MONTH($H64)+$G64*3,1),BO$3=DATE(YEAR($H64),MONTH($H64)+$G64*4,1),BO$3=DATE(YEAR($H64),MONTH($H64)+$G64*5,1),BO$3=DATE(YEAR($H64),MONTH($H64)+$G64*6,1),BO$3=DATE(YEAR($H64),MONTH($H64)+$G64*7,1),BO$3=DATE(YEAR($H64),MONTH($H64)+$G64*8,1),BO$3=DATE(YEAR($H64),MONTH($H64)+$G64*9,1),BO$3=DATE(YEAR($H64),MONTH($H64)+$G64*10,1)),$F64*тех!CC$10*тех!CC$6,)</f>
        <v>0</v>
      </c>
      <c r="BP64" s="64">
        <f>IF(OR(BP$3=DATE(YEAR($H64),MONTH($H64)+$G64,1),BP$3=DATE(YEAR($H64),MONTH($H64)+$G64*2,1),BP$3=DATE(YEAR($H64),MONTH($H64)+$G64*3,1),BP$3=DATE(YEAR($H64),MONTH($H64)+$G64*4,1),BP$3=DATE(YEAR($H64),MONTH($H64)+$G64*5,1),BP$3=DATE(YEAR($H64),MONTH($H64)+$G64*6,1),BP$3=DATE(YEAR($H64),MONTH($H64)+$G64*7,1),BP$3=DATE(YEAR($H64),MONTH($H64)+$G64*8,1),BP$3=DATE(YEAR($H64),MONTH($H64)+$G64*9,1),BP$3=DATE(YEAR($H64),MONTH($H64)+$G64*10,1)),$F64*тех!CD$10*тех!CD$6,)</f>
        <v>0</v>
      </c>
      <c r="BQ64" s="64">
        <f>IF(OR(BQ$3=DATE(YEAR($H64),MONTH($H64)+$G64,1),BQ$3=DATE(YEAR($H64),MONTH($H64)+$G64*2,1),BQ$3=DATE(YEAR($H64),MONTH($H64)+$G64*3,1),BQ$3=DATE(YEAR($H64),MONTH($H64)+$G64*4,1),BQ$3=DATE(YEAR($H64),MONTH($H64)+$G64*5,1),BQ$3=DATE(YEAR($H64),MONTH($H64)+$G64*6,1),BQ$3=DATE(YEAR($H64),MONTH($H64)+$G64*7,1),BQ$3=DATE(YEAR($H64),MONTH($H64)+$G64*8,1),BQ$3=DATE(YEAR($H64),MONTH($H64)+$G64*9,1),BQ$3=DATE(YEAR($H64),MONTH($H64)+$G64*10,1)),$F64*тех!CE$10*тех!CE$6,)</f>
        <v>0</v>
      </c>
    </row>
    <row r="65" spans="2:69">
      <c r="B65" s="3">
        <v>59</v>
      </c>
      <c r="C65" s="19" t="s">
        <v>729</v>
      </c>
      <c r="D65" s="23">
        <v>210</v>
      </c>
      <c r="E65" s="19"/>
      <c r="F65" s="76">
        <f t="shared" si="1"/>
        <v>0</v>
      </c>
      <c r="G65" s="19">
        <v>12</v>
      </c>
      <c r="H65" s="20">
        <f>Параметры!$C$11</f>
        <v>42370</v>
      </c>
      <c r="J65" s="76">
        <f>IF($H65=J$3,$F65,)*тех!X$6</f>
        <v>0</v>
      </c>
      <c r="K65" s="76">
        <f>IF($H65=K$3,$F65,)*тех!Y$6</f>
        <v>0</v>
      </c>
      <c r="L65" s="76">
        <f>IF($H65=L$3,$F65,)*тех!Z$6</f>
        <v>0</v>
      </c>
      <c r="M65" s="76">
        <f>IF($H65=M$3,$F65,)*тех!AA$6</f>
        <v>0</v>
      </c>
      <c r="N65" s="76">
        <f>IF($H65=N$3,$F65,)*тех!AB$6</f>
        <v>0</v>
      </c>
      <c r="O65" s="76">
        <f>IF($H65=O$3,$F65,)*тех!AC$6</f>
        <v>0</v>
      </c>
      <c r="P65" s="64">
        <f>IF(OR(P$3=DATE(YEAR($H65),MONTH($H65)+$G65,1),P$3=DATE(YEAR($H65),MONTH($H65)+$G65*2,1),P$3=DATE(YEAR($H65),MONTH($H65)+$G65*3,1),P$3=DATE(YEAR($H65),MONTH($H65)+$G65*4,1),P$3=DATE(YEAR($H65),MONTH($H65)+$G65*5,1),P$3=DATE(YEAR($H65),MONTH($H65)+$G65*6,1),P$3=DATE(YEAR($H65),MONTH($H65)+$G65*7,1),P$3=DATE(YEAR($H65),MONTH($H65)+$G65*8,1),P$3=DATE(YEAR($H65),MONTH($H65)+$G65*9,1),P$3=DATE(YEAR($H65),MONTH($H65)+$G65*10,1)),$F65*тех!AD$10*тех!AD$6,)</f>
        <v>0</v>
      </c>
      <c r="Q65" s="64">
        <f>IF(OR(Q$3=DATE(YEAR($H65),MONTH($H65)+$G65,1),Q$3=DATE(YEAR($H65),MONTH($H65)+$G65*2,1),Q$3=DATE(YEAR($H65),MONTH($H65)+$G65*3,1),Q$3=DATE(YEAR($H65),MONTH($H65)+$G65*4,1),Q$3=DATE(YEAR($H65),MONTH($H65)+$G65*5,1),Q$3=DATE(YEAR($H65),MONTH($H65)+$G65*6,1),Q$3=DATE(YEAR($H65),MONTH($H65)+$G65*7,1),Q$3=DATE(YEAR($H65),MONTH($H65)+$G65*8,1),Q$3=DATE(YEAR($H65),MONTH($H65)+$G65*9,1),Q$3=DATE(YEAR($H65),MONTH($H65)+$G65*10,1)),$F65*тех!AE$10*тех!AE$6,)</f>
        <v>0</v>
      </c>
      <c r="R65" s="64">
        <f>IF(OR(R$3=DATE(YEAR($H65),MONTH($H65)+$G65,1),R$3=DATE(YEAR($H65),MONTH($H65)+$G65*2,1),R$3=DATE(YEAR($H65),MONTH($H65)+$G65*3,1),R$3=DATE(YEAR($H65),MONTH($H65)+$G65*4,1),R$3=DATE(YEAR($H65),MONTH($H65)+$G65*5,1),R$3=DATE(YEAR($H65),MONTH($H65)+$G65*6,1),R$3=DATE(YEAR($H65),MONTH($H65)+$G65*7,1),R$3=DATE(YEAR($H65),MONTH($H65)+$G65*8,1),R$3=DATE(YEAR($H65),MONTH($H65)+$G65*9,1),R$3=DATE(YEAR($H65),MONTH($H65)+$G65*10,1)),$F65*тех!AF$10*тех!AF$6,)</f>
        <v>0</v>
      </c>
      <c r="S65" s="64">
        <f>IF(OR(S$3=DATE(YEAR($H65),MONTH($H65)+$G65,1),S$3=DATE(YEAR($H65),MONTH($H65)+$G65*2,1),S$3=DATE(YEAR($H65),MONTH($H65)+$G65*3,1),S$3=DATE(YEAR($H65),MONTH($H65)+$G65*4,1),S$3=DATE(YEAR($H65),MONTH($H65)+$G65*5,1),S$3=DATE(YEAR($H65),MONTH($H65)+$G65*6,1),S$3=DATE(YEAR($H65),MONTH($H65)+$G65*7,1),S$3=DATE(YEAR($H65),MONTH($H65)+$G65*8,1),S$3=DATE(YEAR($H65),MONTH($H65)+$G65*9,1),S$3=DATE(YEAR($H65),MONTH($H65)+$G65*10,1)),$F65*тех!AG$10*тех!AG$6,)</f>
        <v>0</v>
      </c>
      <c r="T65" s="64">
        <f>IF(OR(T$3=DATE(YEAR($H65),MONTH($H65)+$G65,1),T$3=DATE(YEAR($H65),MONTH($H65)+$G65*2,1),T$3=DATE(YEAR($H65),MONTH($H65)+$G65*3,1),T$3=DATE(YEAR($H65),MONTH($H65)+$G65*4,1),T$3=DATE(YEAR($H65),MONTH($H65)+$G65*5,1),T$3=DATE(YEAR($H65),MONTH($H65)+$G65*6,1),T$3=DATE(YEAR($H65),MONTH($H65)+$G65*7,1),T$3=DATE(YEAR($H65),MONTH($H65)+$G65*8,1),T$3=DATE(YEAR($H65),MONTH($H65)+$G65*9,1),T$3=DATE(YEAR($H65),MONTH($H65)+$G65*10,1)),$F65*тех!AH$10*тех!AH$6,)</f>
        <v>0</v>
      </c>
      <c r="U65" s="64">
        <f>IF(OR(U$3=DATE(YEAR($H65),MONTH($H65)+$G65,1),U$3=DATE(YEAR($H65),MONTH($H65)+$G65*2,1),U$3=DATE(YEAR($H65),MONTH($H65)+$G65*3,1),U$3=DATE(YEAR($H65),MONTH($H65)+$G65*4,1),U$3=DATE(YEAR($H65),MONTH($H65)+$G65*5,1),U$3=DATE(YEAR($H65),MONTH($H65)+$G65*6,1),U$3=DATE(YEAR($H65),MONTH($H65)+$G65*7,1),U$3=DATE(YEAR($H65),MONTH($H65)+$G65*8,1),U$3=DATE(YEAR($H65),MONTH($H65)+$G65*9,1),U$3=DATE(YEAR($H65),MONTH($H65)+$G65*10,1)),$F65*тех!AI$10*тех!AI$6,)</f>
        <v>0</v>
      </c>
      <c r="V65" s="64">
        <f>IF(OR(V$3=DATE(YEAR($H65),MONTH($H65)+$G65,1),V$3=DATE(YEAR($H65),MONTH($H65)+$G65*2,1),V$3=DATE(YEAR($H65),MONTH($H65)+$G65*3,1),V$3=DATE(YEAR($H65),MONTH($H65)+$G65*4,1),V$3=DATE(YEAR($H65),MONTH($H65)+$G65*5,1),V$3=DATE(YEAR($H65),MONTH($H65)+$G65*6,1),V$3=DATE(YEAR($H65),MONTH($H65)+$G65*7,1),V$3=DATE(YEAR($H65),MONTH($H65)+$G65*8,1),V$3=DATE(YEAR($H65),MONTH($H65)+$G65*9,1),V$3=DATE(YEAR($H65),MONTH($H65)+$G65*10,1)),$F65*тех!AJ$10*тех!AJ$6,)</f>
        <v>0</v>
      </c>
      <c r="W65" s="64">
        <f>IF(OR(W$3=DATE(YEAR($H65),MONTH($H65)+$G65,1),W$3=DATE(YEAR($H65),MONTH($H65)+$G65*2,1),W$3=DATE(YEAR($H65),MONTH($H65)+$G65*3,1),W$3=DATE(YEAR($H65),MONTH($H65)+$G65*4,1),W$3=DATE(YEAR($H65),MONTH($H65)+$G65*5,1),W$3=DATE(YEAR($H65),MONTH($H65)+$G65*6,1),W$3=DATE(YEAR($H65),MONTH($H65)+$G65*7,1),W$3=DATE(YEAR($H65),MONTH($H65)+$G65*8,1),W$3=DATE(YEAR($H65),MONTH($H65)+$G65*9,1),W$3=DATE(YEAR($H65),MONTH($H65)+$G65*10,1)),$F65*тех!AK$10*тех!AK$6,)</f>
        <v>0</v>
      </c>
      <c r="X65" s="64">
        <f>IF(OR(X$3=DATE(YEAR($H65),MONTH($H65)+$G65,1),X$3=DATE(YEAR($H65),MONTH($H65)+$G65*2,1),X$3=DATE(YEAR($H65),MONTH($H65)+$G65*3,1),X$3=DATE(YEAR($H65),MONTH($H65)+$G65*4,1),X$3=DATE(YEAR($H65),MONTH($H65)+$G65*5,1),X$3=DATE(YEAR($H65),MONTH($H65)+$G65*6,1),X$3=DATE(YEAR($H65),MONTH($H65)+$G65*7,1),X$3=DATE(YEAR($H65),MONTH($H65)+$G65*8,1),X$3=DATE(YEAR($H65),MONTH($H65)+$G65*9,1),X$3=DATE(YEAR($H65),MONTH($H65)+$G65*10,1)),$F65*тех!AL$10*тех!AL$6,)</f>
        <v>0</v>
      </c>
      <c r="Y65" s="64">
        <f>IF(OR(Y$3=DATE(YEAR($H65),MONTH($H65)+$G65,1),Y$3=DATE(YEAR($H65),MONTH($H65)+$G65*2,1),Y$3=DATE(YEAR($H65),MONTH($H65)+$G65*3,1),Y$3=DATE(YEAR($H65),MONTH($H65)+$G65*4,1),Y$3=DATE(YEAR($H65),MONTH($H65)+$G65*5,1),Y$3=DATE(YEAR($H65),MONTH($H65)+$G65*6,1),Y$3=DATE(YEAR($H65),MONTH($H65)+$G65*7,1),Y$3=DATE(YEAR($H65),MONTH($H65)+$G65*8,1),Y$3=DATE(YEAR($H65),MONTH($H65)+$G65*9,1),Y$3=DATE(YEAR($H65),MONTH($H65)+$G65*10,1)),$F65*тех!AM$10*тех!AM$6,)</f>
        <v>0</v>
      </c>
      <c r="Z65" s="64">
        <f>IF(OR(Z$3=DATE(YEAR($H65),MONTH($H65)+$G65,1),Z$3=DATE(YEAR($H65),MONTH($H65)+$G65*2,1),Z$3=DATE(YEAR($H65),MONTH($H65)+$G65*3,1),Z$3=DATE(YEAR($H65),MONTH($H65)+$G65*4,1),Z$3=DATE(YEAR($H65),MONTH($H65)+$G65*5,1),Z$3=DATE(YEAR($H65),MONTH($H65)+$G65*6,1),Z$3=DATE(YEAR($H65),MONTH($H65)+$G65*7,1),Z$3=DATE(YEAR($H65),MONTH($H65)+$G65*8,1),Z$3=DATE(YEAR($H65),MONTH($H65)+$G65*9,1),Z$3=DATE(YEAR($H65),MONTH($H65)+$G65*10,1)),$F65*тех!AN$10*тех!AN$6,)</f>
        <v>0</v>
      </c>
      <c r="AA65" s="64">
        <f>IF(OR(AA$3=DATE(YEAR($H65),MONTH($H65)+$G65,1),AA$3=DATE(YEAR($H65),MONTH($H65)+$G65*2,1),AA$3=DATE(YEAR($H65),MONTH($H65)+$G65*3,1),AA$3=DATE(YEAR($H65),MONTH($H65)+$G65*4,1),AA$3=DATE(YEAR($H65),MONTH($H65)+$G65*5,1),AA$3=DATE(YEAR($H65),MONTH($H65)+$G65*6,1),AA$3=DATE(YEAR($H65),MONTH($H65)+$G65*7,1),AA$3=DATE(YEAR($H65),MONTH($H65)+$G65*8,1),AA$3=DATE(YEAR($H65),MONTH($H65)+$G65*9,1),AA$3=DATE(YEAR($H65),MONTH($H65)+$G65*10,1)),$F65*тех!AO$10*тех!AO$6,)</f>
        <v>0</v>
      </c>
      <c r="AB65" s="64">
        <f>IF(OR(AB$3=DATE(YEAR($H65),MONTH($H65)+$G65,1),AB$3=DATE(YEAR($H65),MONTH($H65)+$G65*2,1),AB$3=DATE(YEAR($H65),MONTH($H65)+$G65*3,1),AB$3=DATE(YEAR($H65),MONTH($H65)+$G65*4,1),AB$3=DATE(YEAR($H65),MONTH($H65)+$G65*5,1),AB$3=DATE(YEAR($H65),MONTH($H65)+$G65*6,1),AB$3=DATE(YEAR($H65),MONTH($H65)+$G65*7,1),AB$3=DATE(YEAR($H65),MONTH($H65)+$G65*8,1),AB$3=DATE(YEAR($H65),MONTH($H65)+$G65*9,1),AB$3=DATE(YEAR($H65),MONTH($H65)+$G65*10,1)),$F65*тех!AP$10*тех!AP$6,)</f>
        <v>0</v>
      </c>
      <c r="AC65" s="64">
        <f>IF(OR(AC$3=DATE(YEAR($H65),MONTH($H65)+$G65,1),AC$3=DATE(YEAR($H65),MONTH($H65)+$G65*2,1),AC$3=DATE(YEAR($H65),MONTH($H65)+$G65*3,1),AC$3=DATE(YEAR($H65),MONTH($H65)+$G65*4,1),AC$3=DATE(YEAR($H65),MONTH($H65)+$G65*5,1),AC$3=DATE(YEAR($H65),MONTH($H65)+$G65*6,1),AC$3=DATE(YEAR($H65),MONTH($H65)+$G65*7,1),AC$3=DATE(YEAR($H65),MONTH($H65)+$G65*8,1),AC$3=DATE(YEAR($H65),MONTH($H65)+$G65*9,1),AC$3=DATE(YEAR($H65),MONTH($H65)+$G65*10,1)),$F65*тех!AQ$10*тех!AQ$6,)</f>
        <v>0</v>
      </c>
      <c r="AD65" s="64">
        <f>IF(OR(AD$3=DATE(YEAR($H65),MONTH($H65)+$G65,1),AD$3=DATE(YEAR($H65),MONTH($H65)+$G65*2,1),AD$3=DATE(YEAR($H65),MONTH($H65)+$G65*3,1),AD$3=DATE(YEAR($H65),MONTH($H65)+$G65*4,1),AD$3=DATE(YEAR($H65),MONTH($H65)+$G65*5,1),AD$3=DATE(YEAR($H65),MONTH($H65)+$G65*6,1),AD$3=DATE(YEAR($H65),MONTH($H65)+$G65*7,1),AD$3=DATE(YEAR($H65),MONTH($H65)+$G65*8,1),AD$3=DATE(YEAR($H65),MONTH($H65)+$G65*9,1),AD$3=DATE(YEAR($H65),MONTH($H65)+$G65*10,1)),$F65*тех!AR$10*тех!AR$6,)</f>
        <v>0</v>
      </c>
      <c r="AE65" s="64">
        <f>IF(OR(AE$3=DATE(YEAR($H65),MONTH($H65)+$G65,1),AE$3=DATE(YEAR($H65),MONTH($H65)+$G65*2,1),AE$3=DATE(YEAR($H65),MONTH($H65)+$G65*3,1),AE$3=DATE(YEAR($H65),MONTH($H65)+$G65*4,1),AE$3=DATE(YEAR($H65),MONTH($H65)+$G65*5,1),AE$3=DATE(YEAR($H65),MONTH($H65)+$G65*6,1),AE$3=DATE(YEAR($H65),MONTH($H65)+$G65*7,1),AE$3=DATE(YEAR($H65),MONTH($H65)+$G65*8,1),AE$3=DATE(YEAR($H65),MONTH($H65)+$G65*9,1),AE$3=DATE(YEAR($H65),MONTH($H65)+$G65*10,1)),$F65*тех!AS$10*тех!AS$6,)</f>
        <v>0</v>
      </c>
      <c r="AF65" s="64">
        <f>IF(OR(AF$3=DATE(YEAR($H65),MONTH($H65)+$G65,1),AF$3=DATE(YEAR($H65),MONTH($H65)+$G65*2,1),AF$3=DATE(YEAR($H65),MONTH($H65)+$G65*3,1),AF$3=DATE(YEAR($H65),MONTH($H65)+$G65*4,1),AF$3=DATE(YEAR($H65),MONTH($H65)+$G65*5,1),AF$3=DATE(YEAR($H65),MONTH($H65)+$G65*6,1),AF$3=DATE(YEAR($H65),MONTH($H65)+$G65*7,1),AF$3=DATE(YEAR($H65),MONTH($H65)+$G65*8,1),AF$3=DATE(YEAR($H65),MONTH($H65)+$G65*9,1),AF$3=DATE(YEAR($H65),MONTH($H65)+$G65*10,1)),$F65*тех!AT$10*тех!AT$6,)</f>
        <v>0</v>
      </c>
      <c r="AG65" s="64">
        <f>IF(OR(AG$3=DATE(YEAR($H65),MONTH($H65)+$G65,1),AG$3=DATE(YEAR($H65),MONTH($H65)+$G65*2,1),AG$3=DATE(YEAR($H65),MONTH($H65)+$G65*3,1),AG$3=DATE(YEAR($H65),MONTH($H65)+$G65*4,1),AG$3=DATE(YEAR($H65),MONTH($H65)+$G65*5,1),AG$3=DATE(YEAR($H65),MONTH($H65)+$G65*6,1),AG$3=DATE(YEAR($H65),MONTH($H65)+$G65*7,1),AG$3=DATE(YEAR($H65),MONTH($H65)+$G65*8,1),AG$3=DATE(YEAR($H65),MONTH($H65)+$G65*9,1),AG$3=DATE(YEAR($H65),MONTH($H65)+$G65*10,1)),$F65*тех!AU$10*тех!AU$6,)</f>
        <v>0</v>
      </c>
      <c r="AH65" s="64">
        <f>IF(OR(AH$3=DATE(YEAR($H65),MONTH($H65)+$G65,1),AH$3=DATE(YEAR($H65),MONTH($H65)+$G65*2,1),AH$3=DATE(YEAR($H65),MONTH($H65)+$G65*3,1),AH$3=DATE(YEAR($H65),MONTH($H65)+$G65*4,1),AH$3=DATE(YEAR($H65),MONTH($H65)+$G65*5,1),AH$3=DATE(YEAR($H65),MONTH($H65)+$G65*6,1),AH$3=DATE(YEAR($H65),MONTH($H65)+$G65*7,1),AH$3=DATE(YEAR($H65),MONTH($H65)+$G65*8,1),AH$3=DATE(YEAR($H65),MONTH($H65)+$G65*9,1),AH$3=DATE(YEAR($H65),MONTH($H65)+$G65*10,1)),$F65*тех!AV$10*тех!AV$6,)</f>
        <v>0</v>
      </c>
      <c r="AI65" s="64">
        <f>IF(OR(AI$3=DATE(YEAR($H65),MONTH($H65)+$G65,1),AI$3=DATE(YEAR($H65),MONTH($H65)+$G65*2,1),AI$3=DATE(YEAR($H65),MONTH($H65)+$G65*3,1),AI$3=DATE(YEAR($H65),MONTH($H65)+$G65*4,1),AI$3=DATE(YEAR($H65),MONTH($H65)+$G65*5,1),AI$3=DATE(YEAR($H65),MONTH($H65)+$G65*6,1),AI$3=DATE(YEAR($H65),MONTH($H65)+$G65*7,1),AI$3=DATE(YEAR($H65),MONTH($H65)+$G65*8,1),AI$3=DATE(YEAR($H65),MONTH($H65)+$G65*9,1),AI$3=DATE(YEAR($H65),MONTH($H65)+$G65*10,1)),$F65*тех!AW$10*тех!AW$6,)</f>
        <v>0</v>
      </c>
      <c r="AJ65" s="64">
        <f>IF(OR(AJ$3=DATE(YEAR($H65),MONTH($H65)+$G65,1),AJ$3=DATE(YEAR($H65),MONTH($H65)+$G65*2,1),AJ$3=DATE(YEAR($H65),MONTH($H65)+$G65*3,1),AJ$3=DATE(YEAR($H65),MONTH($H65)+$G65*4,1),AJ$3=DATE(YEAR($H65),MONTH($H65)+$G65*5,1),AJ$3=DATE(YEAR($H65),MONTH($H65)+$G65*6,1),AJ$3=DATE(YEAR($H65),MONTH($H65)+$G65*7,1),AJ$3=DATE(YEAR($H65),MONTH($H65)+$G65*8,1),AJ$3=DATE(YEAR($H65),MONTH($H65)+$G65*9,1),AJ$3=DATE(YEAR($H65),MONTH($H65)+$G65*10,1)),$F65*тех!AX$10*тех!AX$6,)</f>
        <v>0</v>
      </c>
      <c r="AK65" s="64">
        <f>IF(OR(AK$3=DATE(YEAR($H65),MONTH($H65)+$G65,1),AK$3=DATE(YEAR($H65),MONTH($H65)+$G65*2,1),AK$3=DATE(YEAR($H65),MONTH($H65)+$G65*3,1),AK$3=DATE(YEAR($H65),MONTH($H65)+$G65*4,1),AK$3=DATE(YEAR($H65),MONTH($H65)+$G65*5,1),AK$3=DATE(YEAR($H65),MONTH($H65)+$G65*6,1),AK$3=DATE(YEAR($H65),MONTH($H65)+$G65*7,1),AK$3=DATE(YEAR($H65),MONTH($H65)+$G65*8,1),AK$3=DATE(YEAR($H65),MONTH($H65)+$G65*9,1),AK$3=DATE(YEAR($H65),MONTH($H65)+$G65*10,1)),$F65*тех!AY$10*тех!AY$6,)</f>
        <v>0</v>
      </c>
      <c r="AL65" s="64">
        <f>IF(OR(AL$3=DATE(YEAR($H65),MONTH($H65)+$G65,1),AL$3=DATE(YEAR($H65),MONTH($H65)+$G65*2,1),AL$3=DATE(YEAR($H65),MONTH($H65)+$G65*3,1),AL$3=DATE(YEAR($H65),MONTH($H65)+$G65*4,1),AL$3=DATE(YEAR($H65),MONTH($H65)+$G65*5,1),AL$3=DATE(YEAR($H65),MONTH($H65)+$G65*6,1),AL$3=DATE(YEAR($H65),MONTH($H65)+$G65*7,1),AL$3=DATE(YEAR($H65),MONTH($H65)+$G65*8,1),AL$3=DATE(YEAR($H65),MONTH($H65)+$G65*9,1),AL$3=DATE(YEAR($H65),MONTH($H65)+$G65*10,1)),$F65*тех!AZ$10*тех!AZ$6,)</f>
        <v>0</v>
      </c>
      <c r="AM65" s="64">
        <f>IF(OR(AM$3=DATE(YEAR($H65),MONTH($H65)+$G65,1),AM$3=DATE(YEAR($H65),MONTH($H65)+$G65*2,1),AM$3=DATE(YEAR($H65),MONTH($H65)+$G65*3,1),AM$3=DATE(YEAR($H65),MONTH($H65)+$G65*4,1),AM$3=DATE(YEAR($H65),MONTH($H65)+$G65*5,1),AM$3=DATE(YEAR($H65),MONTH($H65)+$G65*6,1),AM$3=DATE(YEAR($H65),MONTH($H65)+$G65*7,1),AM$3=DATE(YEAR($H65),MONTH($H65)+$G65*8,1),AM$3=DATE(YEAR($H65),MONTH($H65)+$G65*9,1),AM$3=DATE(YEAR($H65),MONTH($H65)+$G65*10,1)),$F65*тех!BA$10*тех!BA$6,)</f>
        <v>0</v>
      </c>
      <c r="AN65" s="64">
        <f>IF(OR(AN$3=DATE(YEAR($H65),MONTH($H65)+$G65,1),AN$3=DATE(YEAR($H65),MONTH($H65)+$G65*2,1),AN$3=DATE(YEAR($H65),MONTH($H65)+$G65*3,1),AN$3=DATE(YEAR($H65),MONTH($H65)+$G65*4,1),AN$3=DATE(YEAR($H65),MONTH($H65)+$G65*5,1),AN$3=DATE(YEAR($H65),MONTH($H65)+$G65*6,1),AN$3=DATE(YEAR($H65),MONTH($H65)+$G65*7,1),AN$3=DATE(YEAR($H65),MONTH($H65)+$G65*8,1),AN$3=DATE(YEAR($H65),MONTH($H65)+$G65*9,1),AN$3=DATE(YEAR($H65),MONTH($H65)+$G65*10,1)),$F65*тех!BB$10*тех!BB$6,)</f>
        <v>0</v>
      </c>
      <c r="AO65" s="64">
        <f>IF(OR(AO$3=DATE(YEAR($H65),MONTH($H65)+$G65,1),AO$3=DATE(YEAR($H65),MONTH($H65)+$G65*2,1),AO$3=DATE(YEAR($H65),MONTH($H65)+$G65*3,1),AO$3=DATE(YEAR($H65),MONTH($H65)+$G65*4,1),AO$3=DATE(YEAR($H65),MONTH($H65)+$G65*5,1),AO$3=DATE(YEAR($H65),MONTH($H65)+$G65*6,1),AO$3=DATE(YEAR($H65),MONTH($H65)+$G65*7,1),AO$3=DATE(YEAR($H65),MONTH($H65)+$G65*8,1),AO$3=DATE(YEAR($H65),MONTH($H65)+$G65*9,1),AO$3=DATE(YEAR($H65),MONTH($H65)+$G65*10,1)),$F65*тех!BC$10*тех!BC$6,)</f>
        <v>0</v>
      </c>
      <c r="AP65" s="64">
        <f>IF(OR(AP$3=DATE(YEAR($H65),MONTH($H65)+$G65,1),AP$3=DATE(YEAR($H65),MONTH($H65)+$G65*2,1),AP$3=DATE(YEAR($H65),MONTH($H65)+$G65*3,1),AP$3=DATE(YEAR($H65),MONTH($H65)+$G65*4,1),AP$3=DATE(YEAR($H65),MONTH($H65)+$G65*5,1),AP$3=DATE(YEAR($H65),MONTH($H65)+$G65*6,1),AP$3=DATE(YEAR($H65),MONTH($H65)+$G65*7,1),AP$3=DATE(YEAR($H65),MONTH($H65)+$G65*8,1),AP$3=DATE(YEAR($H65),MONTH($H65)+$G65*9,1),AP$3=DATE(YEAR($H65),MONTH($H65)+$G65*10,1)),$F65*тех!BD$10*тех!BD$6,)</f>
        <v>0</v>
      </c>
      <c r="AQ65" s="64">
        <f>IF(OR(AQ$3=DATE(YEAR($H65),MONTH($H65)+$G65,1),AQ$3=DATE(YEAR($H65),MONTH($H65)+$G65*2,1),AQ$3=DATE(YEAR($H65),MONTH($H65)+$G65*3,1),AQ$3=DATE(YEAR($H65),MONTH($H65)+$G65*4,1),AQ$3=DATE(YEAR($H65),MONTH($H65)+$G65*5,1),AQ$3=DATE(YEAR($H65),MONTH($H65)+$G65*6,1),AQ$3=DATE(YEAR($H65),MONTH($H65)+$G65*7,1),AQ$3=DATE(YEAR($H65),MONTH($H65)+$G65*8,1),AQ$3=DATE(YEAR($H65),MONTH($H65)+$G65*9,1),AQ$3=DATE(YEAR($H65),MONTH($H65)+$G65*10,1)),$F65*тех!BE$10*тех!BE$6,)</f>
        <v>0</v>
      </c>
      <c r="AR65" s="64">
        <f>IF(OR(AR$3=DATE(YEAR($H65),MONTH($H65)+$G65,1),AR$3=DATE(YEAR($H65),MONTH($H65)+$G65*2,1),AR$3=DATE(YEAR($H65),MONTH($H65)+$G65*3,1),AR$3=DATE(YEAR($H65),MONTH($H65)+$G65*4,1),AR$3=DATE(YEAR($H65),MONTH($H65)+$G65*5,1),AR$3=DATE(YEAR($H65),MONTH($H65)+$G65*6,1),AR$3=DATE(YEAR($H65),MONTH($H65)+$G65*7,1),AR$3=DATE(YEAR($H65),MONTH($H65)+$G65*8,1),AR$3=DATE(YEAR($H65),MONTH($H65)+$G65*9,1),AR$3=DATE(YEAR($H65),MONTH($H65)+$G65*10,1)),$F65*тех!BF$10*тех!BF$6,)</f>
        <v>0</v>
      </c>
      <c r="AS65" s="64">
        <f>IF(OR(AS$3=DATE(YEAR($H65),MONTH($H65)+$G65,1),AS$3=DATE(YEAR($H65),MONTH($H65)+$G65*2,1),AS$3=DATE(YEAR($H65),MONTH($H65)+$G65*3,1),AS$3=DATE(YEAR($H65),MONTH($H65)+$G65*4,1),AS$3=DATE(YEAR($H65),MONTH($H65)+$G65*5,1),AS$3=DATE(YEAR($H65),MONTH($H65)+$G65*6,1),AS$3=DATE(YEAR($H65),MONTH($H65)+$G65*7,1),AS$3=DATE(YEAR($H65),MONTH($H65)+$G65*8,1),AS$3=DATE(YEAR($H65),MONTH($H65)+$G65*9,1),AS$3=DATE(YEAR($H65),MONTH($H65)+$G65*10,1)),$F65*тех!BG$10*тех!BG$6,)</f>
        <v>0</v>
      </c>
      <c r="AT65" s="64">
        <f>IF(OR(AT$3=DATE(YEAR($H65),MONTH($H65)+$G65,1),AT$3=DATE(YEAR($H65),MONTH($H65)+$G65*2,1),AT$3=DATE(YEAR($H65),MONTH($H65)+$G65*3,1),AT$3=DATE(YEAR($H65),MONTH($H65)+$G65*4,1),AT$3=DATE(YEAR($H65),MONTH($H65)+$G65*5,1),AT$3=DATE(YEAR($H65),MONTH($H65)+$G65*6,1),AT$3=DATE(YEAR($H65),MONTH($H65)+$G65*7,1),AT$3=DATE(YEAR($H65),MONTH($H65)+$G65*8,1),AT$3=DATE(YEAR($H65),MONTH($H65)+$G65*9,1),AT$3=DATE(YEAR($H65),MONTH($H65)+$G65*10,1)),$F65*тех!BH$10*тех!BH$6,)</f>
        <v>0</v>
      </c>
      <c r="AU65" s="64">
        <f>IF(OR(AU$3=DATE(YEAR($H65),MONTH($H65)+$G65,1),AU$3=DATE(YEAR($H65),MONTH($H65)+$G65*2,1),AU$3=DATE(YEAR($H65),MONTH($H65)+$G65*3,1),AU$3=DATE(YEAR($H65),MONTH($H65)+$G65*4,1),AU$3=DATE(YEAR($H65),MONTH($H65)+$G65*5,1),AU$3=DATE(YEAR($H65),MONTH($H65)+$G65*6,1),AU$3=DATE(YEAR($H65),MONTH($H65)+$G65*7,1),AU$3=DATE(YEAR($H65),MONTH($H65)+$G65*8,1),AU$3=DATE(YEAR($H65),MONTH($H65)+$G65*9,1),AU$3=DATE(YEAR($H65),MONTH($H65)+$G65*10,1)),$F65*тех!BI$10*тех!BI$6,)</f>
        <v>0</v>
      </c>
      <c r="AV65" s="64">
        <f>IF(OR(AV$3=DATE(YEAR($H65),MONTH($H65)+$G65,1),AV$3=DATE(YEAR($H65),MONTH($H65)+$G65*2,1),AV$3=DATE(YEAR($H65),MONTH($H65)+$G65*3,1),AV$3=DATE(YEAR($H65),MONTH($H65)+$G65*4,1),AV$3=DATE(YEAR($H65),MONTH($H65)+$G65*5,1),AV$3=DATE(YEAR($H65),MONTH($H65)+$G65*6,1),AV$3=DATE(YEAR($H65),MONTH($H65)+$G65*7,1),AV$3=DATE(YEAR($H65),MONTH($H65)+$G65*8,1),AV$3=DATE(YEAR($H65),MONTH($H65)+$G65*9,1),AV$3=DATE(YEAR($H65),MONTH($H65)+$G65*10,1)),$F65*тех!BJ$10*тех!BJ$6,)</f>
        <v>0</v>
      </c>
      <c r="AW65" s="64">
        <f>IF(OR(AW$3=DATE(YEAR($H65),MONTH($H65)+$G65,1),AW$3=DATE(YEAR($H65),MONTH($H65)+$G65*2,1),AW$3=DATE(YEAR($H65),MONTH($H65)+$G65*3,1),AW$3=DATE(YEAR($H65),MONTH($H65)+$G65*4,1),AW$3=DATE(YEAR($H65),MONTH($H65)+$G65*5,1),AW$3=DATE(YEAR($H65),MONTH($H65)+$G65*6,1),AW$3=DATE(YEAR($H65),MONTH($H65)+$G65*7,1),AW$3=DATE(YEAR($H65),MONTH($H65)+$G65*8,1),AW$3=DATE(YEAR($H65),MONTH($H65)+$G65*9,1),AW$3=DATE(YEAR($H65),MONTH($H65)+$G65*10,1)),$F65*тех!BK$10*тех!BK$6,)</f>
        <v>0</v>
      </c>
      <c r="AX65" s="64">
        <f>IF(OR(AX$3=DATE(YEAR($H65),MONTH($H65)+$G65,1),AX$3=DATE(YEAR($H65),MONTH($H65)+$G65*2,1),AX$3=DATE(YEAR($H65),MONTH($H65)+$G65*3,1),AX$3=DATE(YEAR($H65),MONTH($H65)+$G65*4,1),AX$3=DATE(YEAR($H65),MONTH($H65)+$G65*5,1),AX$3=DATE(YEAR($H65),MONTH($H65)+$G65*6,1),AX$3=DATE(YEAR($H65),MONTH($H65)+$G65*7,1),AX$3=DATE(YEAR($H65),MONTH($H65)+$G65*8,1),AX$3=DATE(YEAR($H65),MONTH($H65)+$G65*9,1),AX$3=DATE(YEAR($H65),MONTH($H65)+$G65*10,1)),$F65*тех!BL$10*тех!BL$6,)</f>
        <v>0</v>
      </c>
      <c r="AY65" s="64">
        <f>IF(OR(AY$3=DATE(YEAR($H65),MONTH($H65)+$G65,1),AY$3=DATE(YEAR($H65),MONTH($H65)+$G65*2,1),AY$3=DATE(YEAR($H65),MONTH($H65)+$G65*3,1),AY$3=DATE(YEAR($H65),MONTH($H65)+$G65*4,1),AY$3=DATE(YEAR($H65),MONTH($H65)+$G65*5,1),AY$3=DATE(YEAR($H65),MONTH($H65)+$G65*6,1),AY$3=DATE(YEAR($H65),MONTH($H65)+$G65*7,1),AY$3=DATE(YEAR($H65),MONTH($H65)+$G65*8,1),AY$3=DATE(YEAR($H65),MONTH($H65)+$G65*9,1),AY$3=DATE(YEAR($H65),MONTH($H65)+$G65*10,1)),$F65*тех!BM$10*тех!BM$6,)</f>
        <v>0</v>
      </c>
      <c r="AZ65" s="64">
        <f>IF(OR(AZ$3=DATE(YEAR($H65),MONTH($H65)+$G65,1),AZ$3=DATE(YEAR($H65),MONTH($H65)+$G65*2,1),AZ$3=DATE(YEAR($H65),MONTH($H65)+$G65*3,1),AZ$3=DATE(YEAR($H65),MONTH($H65)+$G65*4,1),AZ$3=DATE(YEAR($H65),MONTH($H65)+$G65*5,1),AZ$3=DATE(YEAR($H65),MONTH($H65)+$G65*6,1),AZ$3=DATE(YEAR($H65),MONTH($H65)+$G65*7,1),AZ$3=DATE(YEAR($H65),MONTH($H65)+$G65*8,1),AZ$3=DATE(YEAR($H65),MONTH($H65)+$G65*9,1),AZ$3=DATE(YEAR($H65),MONTH($H65)+$G65*10,1)),$F65*тех!BN$10*тех!BN$6,)</f>
        <v>0</v>
      </c>
      <c r="BA65" s="64">
        <f>IF(OR(BA$3=DATE(YEAR($H65),MONTH($H65)+$G65,1),BA$3=DATE(YEAR($H65),MONTH($H65)+$G65*2,1),BA$3=DATE(YEAR($H65),MONTH($H65)+$G65*3,1),BA$3=DATE(YEAR($H65),MONTH($H65)+$G65*4,1),BA$3=DATE(YEAR($H65),MONTH($H65)+$G65*5,1),BA$3=DATE(YEAR($H65),MONTH($H65)+$G65*6,1),BA$3=DATE(YEAR($H65),MONTH($H65)+$G65*7,1),BA$3=DATE(YEAR($H65),MONTH($H65)+$G65*8,1),BA$3=DATE(YEAR($H65),MONTH($H65)+$G65*9,1),BA$3=DATE(YEAR($H65),MONTH($H65)+$G65*10,1)),$F65*тех!BO$10*тех!BO$6,)</f>
        <v>0</v>
      </c>
      <c r="BB65" s="64">
        <f>IF(OR(BB$3=DATE(YEAR($H65),MONTH($H65)+$G65,1),BB$3=DATE(YEAR($H65),MONTH($H65)+$G65*2,1),BB$3=DATE(YEAR($H65),MONTH($H65)+$G65*3,1),BB$3=DATE(YEAR($H65),MONTH($H65)+$G65*4,1),BB$3=DATE(YEAR($H65),MONTH($H65)+$G65*5,1),BB$3=DATE(YEAR($H65),MONTH($H65)+$G65*6,1),BB$3=DATE(YEAR($H65),MONTH($H65)+$G65*7,1),BB$3=DATE(YEAR($H65),MONTH($H65)+$G65*8,1),BB$3=DATE(YEAR($H65),MONTH($H65)+$G65*9,1),BB$3=DATE(YEAR($H65),MONTH($H65)+$G65*10,1)),$F65*тех!BP$10*тех!BP$6,)</f>
        <v>0</v>
      </c>
      <c r="BC65" s="64">
        <f>IF(OR(BC$3=DATE(YEAR($H65),MONTH($H65)+$G65,1),BC$3=DATE(YEAR($H65),MONTH($H65)+$G65*2,1),BC$3=DATE(YEAR($H65),MONTH($H65)+$G65*3,1),BC$3=DATE(YEAR($H65),MONTH($H65)+$G65*4,1),BC$3=DATE(YEAR($H65),MONTH($H65)+$G65*5,1),BC$3=DATE(YEAR($H65),MONTH($H65)+$G65*6,1),BC$3=DATE(YEAR($H65),MONTH($H65)+$G65*7,1),BC$3=DATE(YEAR($H65),MONTH($H65)+$G65*8,1),BC$3=DATE(YEAR($H65),MONTH($H65)+$G65*9,1),BC$3=DATE(YEAR($H65),MONTH($H65)+$G65*10,1)),$F65*тех!BQ$10*тех!BQ$6,)</f>
        <v>0</v>
      </c>
      <c r="BD65" s="64">
        <f>IF(OR(BD$3=DATE(YEAR($H65),MONTH($H65)+$G65,1),BD$3=DATE(YEAR($H65),MONTH($H65)+$G65*2,1),BD$3=DATE(YEAR($H65),MONTH($H65)+$G65*3,1),BD$3=DATE(YEAR($H65),MONTH($H65)+$G65*4,1),BD$3=DATE(YEAR($H65),MONTH($H65)+$G65*5,1),BD$3=DATE(YEAR($H65),MONTH($H65)+$G65*6,1),BD$3=DATE(YEAR($H65),MONTH($H65)+$G65*7,1),BD$3=DATE(YEAR($H65),MONTH($H65)+$G65*8,1),BD$3=DATE(YEAR($H65),MONTH($H65)+$G65*9,1),BD$3=DATE(YEAR($H65),MONTH($H65)+$G65*10,1)),$F65*тех!BR$10*тех!BR$6,)</f>
        <v>0</v>
      </c>
      <c r="BE65" s="64">
        <f>IF(OR(BE$3=DATE(YEAR($H65),MONTH($H65)+$G65,1),BE$3=DATE(YEAR($H65),MONTH($H65)+$G65*2,1),BE$3=DATE(YEAR($H65),MONTH($H65)+$G65*3,1),BE$3=DATE(YEAR($H65),MONTH($H65)+$G65*4,1),BE$3=DATE(YEAR($H65),MONTH($H65)+$G65*5,1),BE$3=DATE(YEAR($H65),MONTH($H65)+$G65*6,1),BE$3=DATE(YEAR($H65),MONTH($H65)+$G65*7,1),BE$3=DATE(YEAR($H65),MONTH($H65)+$G65*8,1),BE$3=DATE(YEAR($H65),MONTH($H65)+$G65*9,1),BE$3=DATE(YEAR($H65),MONTH($H65)+$G65*10,1)),$F65*тех!BS$10*тех!BS$6,)</f>
        <v>0</v>
      </c>
      <c r="BF65" s="64">
        <f>IF(OR(BF$3=DATE(YEAR($H65),MONTH($H65)+$G65,1),BF$3=DATE(YEAR($H65),MONTH($H65)+$G65*2,1),BF$3=DATE(YEAR($H65),MONTH($H65)+$G65*3,1),BF$3=DATE(YEAR($H65),MONTH($H65)+$G65*4,1),BF$3=DATE(YEAR($H65),MONTH($H65)+$G65*5,1),BF$3=DATE(YEAR($H65),MONTH($H65)+$G65*6,1),BF$3=DATE(YEAR($H65),MONTH($H65)+$G65*7,1),BF$3=DATE(YEAR($H65),MONTH($H65)+$G65*8,1),BF$3=DATE(YEAR($H65),MONTH($H65)+$G65*9,1),BF$3=DATE(YEAR($H65),MONTH($H65)+$G65*10,1)),$F65*тех!BT$10*тех!BT$6,)</f>
        <v>0</v>
      </c>
      <c r="BG65" s="64">
        <f>IF(OR(BG$3=DATE(YEAR($H65),MONTH($H65)+$G65,1),BG$3=DATE(YEAR($H65),MONTH($H65)+$G65*2,1),BG$3=DATE(YEAR($H65),MONTH($H65)+$G65*3,1),BG$3=DATE(YEAR($H65),MONTH($H65)+$G65*4,1),BG$3=DATE(YEAR($H65),MONTH($H65)+$G65*5,1),BG$3=DATE(YEAR($H65),MONTH($H65)+$G65*6,1),BG$3=DATE(YEAR($H65),MONTH($H65)+$G65*7,1),BG$3=DATE(YEAR($H65),MONTH($H65)+$G65*8,1),BG$3=DATE(YEAR($H65),MONTH($H65)+$G65*9,1),BG$3=DATE(YEAR($H65),MONTH($H65)+$G65*10,1)),$F65*тех!BU$10*тех!BU$6,)</f>
        <v>0</v>
      </c>
      <c r="BH65" s="64">
        <f>IF(OR(BH$3=DATE(YEAR($H65),MONTH($H65)+$G65,1),BH$3=DATE(YEAR($H65),MONTH($H65)+$G65*2,1),BH$3=DATE(YEAR($H65),MONTH($H65)+$G65*3,1),BH$3=DATE(YEAR($H65),MONTH($H65)+$G65*4,1),BH$3=DATE(YEAR($H65),MONTH($H65)+$G65*5,1),BH$3=DATE(YEAR($H65),MONTH($H65)+$G65*6,1),BH$3=DATE(YEAR($H65),MONTH($H65)+$G65*7,1),BH$3=DATE(YEAR($H65),MONTH($H65)+$G65*8,1),BH$3=DATE(YEAR($H65),MONTH($H65)+$G65*9,1),BH$3=DATE(YEAR($H65),MONTH($H65)+$G65*10,1)),$F65*тех!BV$10*тех!BV$6,)</f>
        <v>0</v>
      </c>
      <c r="BI65" s="64">
        <f>IF(OR(BI$3=DATE(YEAR($H65),MONTH($H65)+$G65,1),BI$3=DATE(YEAR($H65),MONTH($H65)+$G65*2,1),BI$3=DATE(YEAR($H65),MONTH($H65)+$G65*3,1),BI$3=DATE(YEAR($H65),MONTH($H65)+$G65*4,1),BI$3=DATE(YEAR($H65),MONTH($H65)+$G65*5,1),BI$3=DATE(YEAR($H65),MONTH($H65)+$G65*6,1),BI$3=DATE(YEAR($H65),MONTH($H65)+$G65*7,1),BI$3=DATE(YEAR($H65),MONTH($H65)+$G65*8,1),BI$3=DATE(YEAR($H65),MONTH($H65)+$G65*9,1),BI$3=DATE(YEAR($H65),MONTH($H65)+$G65*10,1)),$F65*тех!BW$10*тех!BW$6,)</f>
        <v>0</v>
      </c>
      <c r="BJ65" s="64">
        <f>IF(OR(BJ$3=DATE(YEAR($H65),MONTH($H65)+$G65,1),BJ$3=DATE(YEAR($H65),MONTH($H65)+$G65*2,1),BJ$3=DATE(YEAR($H65),MONTH($H65)+$G65*3,1),BJ$3=DATE(YEAR($H65),MONTH($H65)+$G65*4,1),BJ$3=DATE(YEAR($H65),MONTH($H65)+$G65*5,1),BJ$3=DATE(YEAR($H65),MONTH($H65)+$G65*6,1),BJ$3=DATE(YEAR($H65),MONTH($H65)+$G65*7,1),BJ$3=DATE(YEAR($H65),MONTH($H65)+$G65*8,1),BJ$3=DATE(YEAR($H65),MONTH($H65)+$G65*9,1),BJ$3=DATE(YEAR($H65),MONTH($H65)+$G65*10,1)),$F65*тех!BX$10*тех!BX$6,)</f>
        <v>0</v>
      </c>
      <c r="BK65" s="64">
        <f>IF(OR(BK$3=DATE(YEAR($H65),MONTH($H65)+$G65,1),BK$3=DATE(YEAR($H65),MONTH($H65)+$G65*2,1),BK$3=DATE(YEAR($H65),MONTH($H65)+$G65*3,1),BK$3=DATE(YEAR($H65),MONTH($H65)+$G65*4,1),BK$3=DATE(YEAR($H65),MONTH($H65)+$G65*5,1),BK$3=DATE(YEAR($H65),MONTH($H65)+$G65*6,1),BK$3=DATE(YEAR($H65),MONTH($H65)+$G65*7,1),BK$3=DATE(YEAR($H65),MONTH($H65)+$G65*8,1),BK$3=DATE(YEAR($H65),MONTH($H65)+$G65*9,1),BK$3=DATE(YEAR($H65),MONTH($H65)+$G65*10,1)),$F65*тех!BY$10*тех!BY$6,)</f>
        <v>0</v>
      </c>
      <c r="BL65" s="64">
        <f>IF(OR(BL$3=DATE(YEAR($H65),MONTH($H65)+$G65,1),BL$3=DATE(YEAR($H65),MONTH($H65)+$G65*2,1),BL$3=DATE(YEAR($H65),MONTH($H65)+$G65*3,1),BL$3=DATE(YEAR($H65),MONTH($H65)+$G65*4,1),BL$3=DATE(YEAR($H65),MONTH($H65)+$G65*5,1),BL$3=DATE(YEAR($H65),MONTH($H65)+$G65*6,1),BL$3=DATE(YEAR($H65),MONTH($H65)+$G65*7,1),BL$3=DATE(YEAR($H65),MONTH($H65)+$G65*8,1),BL$3=DATE(YEAR($H65),MONTH($H65)+$G65*9,1),BL$3=DATE(YEAR($H65),MONTH($H65)+$G65*10,1)),$F65*тех!BZ$10*тех!BZ$6,)</f>
        <v>0</v>
      </c>
      <c r="BM65" s="64">
        <f>IF(OR(BM$3=DATE(YEAR($H65),MONTH($H65)+$G65,1),BM$3=DATE(YEAR($H65),MONTH($H65)+$G65*2,1),BM$3=DATE(YEAR($H65),MONTH($H65)+$G65*3,1),BM$3=DATE(YEAR($H65),MONTH($H65)+$G65*4,1),BM$3=DATE(YEAR($H65),MONTH($H65)+$G65*5,1),BM$3=DATE(YEAR($H65),MONTH($H65)+$G65*6,1),BM$3=DATE(YEAR($H65),MONTH($H65)+$G65*7,1),BM$3=DATE(YEAR($H65),MONTH($H65)+$G65*8,1),BM$3=DATE(YEAR($H65),MONTH($H65)+$G65*9,1),BM$3=DATE(YEAR($H65),MONTH($H65)+$G65*10,1)),$F65*тех!CA$10*тех!CA$6,)</f>
        <v>0</v>
      </c>
      <c r="BN65" s="64">
        <f>IF(OR(BN$3=DATE(YEAR($H65),MONTH($H65)+$G65,1),BN$3=DATE(YEAR($H65),MONTH($H65)+$G65*2,1),BN$3=DATE(YEAR($H65),MONTH($H65)+$G65*3,1),BN$3=DATE(YEAR($H65),MONTH($H65)+$G65*4,1),BN$3=DATE(YEAR($H65),MONTH($H65)+$G65*5,1),BN$3=DATE(YEAR($H65),MONTH($H65)+$G65*6,1),BN$3=DATE(YEAR($H65),MONTH($H65)+$G65*7,1),BN$3=DATE(YEAR($H65),MONTH($H65)+$G65*8,1),BN$3=DATE(YEAR($H65),MONTH($H65)+$G65*9,1),BN$3=DATE(YEAR($H65),MONTH($H65)+$G65*10,1)),$F65*тех!CB$10*тех!CB$6,)</f>
        <v>0</v>
      </c>
      <c r="BO65" s="64">
        <f>IF(OR(BO$3=DATE(YEAR($H65),MONTH($H65)+$G65,1),BO$3=DATE(YEAR($H65),MONTH($H65)+$G65*2,1),BO$3=DATE(YEAR($H65),MONTH($H65)+$G65*3,1),BO$3=DATE(YEAR($H65),MONTH($H65)+$G65*4,1),BO$3=DATE(YEAR($H65),MONTH($H65)+$G65*5,1),BO$3=DATE(YEAR($H65),MONTH($H65)+$G65*6,1),BO$3=DATE(YEAR($H65),MONTH($H65)+$G65*7,1),BO$3=DATE(YEAR($H65),MONTH($H65)+$G65*8,1),BO$3=DATE(YEAR($H65),MONTH($H65)+$G65*9,1),BO$3=DATE(YEAR($H65),MONTH($H65)+$G65*10,1)),$F65*тех!CC$10*тех!CC$6,)</f>
        <v>0</v>
      </c>
      <c r="BP65" s="64">
        <f>IF(OR(BP$3=DATE(YEAR($H65),MONTH($H65)+$G65,1),BP$3=DATE(YEAR($H65),MONTH($H65)+$G65*2,1),BP$3=DATE(YEAR($H65),MONTH($H65)+$G65*3,1),BP$3=DATE(YEAR($H65),MONTH($H65)+$G65*4,1),BP$3=DATE(YEAR($H65),MONTH($H65)+$G65*5,1),BP$3=DATE(YEAR($H65),MONTH($H65)+$G65*6,1),BP$3=DATE(YEAR($H65),MONTH($H65)+$G65*7,1),BP$3=DATE(YEAR($H65),MONTH($H65)+$G65*8,1),BP$3=DATE(YEAR($H65),MONTH($H65)+$G65*9,1),BP$3=DATE(YEAR($H65),MONTH($H65)+$G65*10,1)),$F65*тех!CD$10*тех!CD$6,)</f>
        <v>0</v>
      </c>
      <c r="BQ65" s="64">
        <f>IF(OR(BQ$3=DATE(YEAR($H65),MONTH($H65)+$G65,1),BQ$3=DATE(YEAR($H65),MONTH($H65)+$G65*2,1),BQ$3=DATE(YEAR($H65),MONTH($H65)+$G65*3,1),BQ$3=DATE(YEAR($H65),MONTH($H65)+$G65*4,1),BQ$3=DATE(YEAR($H65),MONTH($H65)+$G65*5,1),BQ$3=DATE(YEAR($H65),MONTH($H65)+$G65*6,1),BQ$3=DATE(YEAR($H65),MONTH($H65)+$G65*7,1),BQ$3=DATE(YEAR($H65),MONTH($H65)+$G65*8,1),BQ$3=DATE(YEAR($H65),MONTH($H65)+$G65*9,1),BQ$3=DATE(YEAR($H65),MONTH($H65)+$G65*10,1)),$F65*тех!CE$10*тех!CE$6,)</f>
        <v>0</v>
      </c>
    </row>
    <row r="66" spans="2:69">
      <c r="B66" s="3">
        <v>60</v>
      </c>
      <c r="C66" s="19" t="s">
        <v>730</v>
      </c>
      <c r="D66" s="23">
        <v>40</v>
      </c>
      <c r="E66" s="19"/>
      <c r="F66" s="76">
        <f t="shared" si="1"/>
        <v>0</v>
      </c>
      <c r="G66" s="19">
        <v>12</v>
      </c>
      <c r="H66" s="20">
        <f>Параметры!$C$11</f>
        <v>42370</v>
      </c>
      <c r="J66" s="76">
        <f>IF($H66=J$3,$F66,)*тех!X$6</f>
        <v>0</v>
      </c>
      <c r="K66" s="76">
        <f>IF($H66=K$3,$F66,)*тех!Y$6</f>
        <v>0</v>
      </c>
      <c r="L66" s="76">
        <f>IF($H66=L$3,$F66,)*тех!Z$6</f>
        <v>0</v>
      </c>
      <c r="M66" s="76">
        <f>IF($H66=M$3,$F66,)*тех!AA$6</f>
        <v>0</v>
      </c>
      <c r="N66" s="76">
        <f>IF($H66=N$3,$F66,)*тех!AB$6</f>
        <v>0</v>
      </c>
      <c r="O66" s="76">
        <f>IF($H66=O$3,$F66,)*тех!AC$6</f>
        <v>0</v>
      </c>
      <c r="P66" s="64">
        <f>IF(OR(P$3=DATE(YEAR($H66),MONTH($H66)+$G66,1),P$3=DATE(YEAR($H66),MONTH($H66)+$G66*2,1),P$3=DATE(YEAR($H66),MONTH($H66)+$G66*3,1),P$3=DATE(YEAR($H66),MONTH($H66)+$G66*4,1),P$3=DATE(YEAR($H66),MONTH($H66)+$G66*5,1),P$3=DATE(YEAR($H66),MONTH($H66)+$G66*6,1),P$3=DATE(YEAR($H66),MONTH($H66)+$G66*7,1),P$3=DATE(YEAR($H66),MONTH($H66)+$G66*8,1),P$3=DATE(YEAR($H66),MONTH($H66)+$G66*9,1),P$3=DATE(YEAR($H66),MONTH($H66)+$G66*10,1)),$F66*тех!AD$10*тех!AD$6,)</f>
        <v>0</v>
      </c>
      <c r="Q66" s="64">
        <f>IF(OR(Q$3=DATE(YEAR($H66),MONTH($H66)+$G66,1),Q$3=DATE(YEAR($H66),MONTH($H66)+$G66*2,1),Q$3=DATE(YEAR($H66),MONTH($H66)+$G66*3,1),Q$3=DATE(YEAR($H66),MONTH($H66)+$G66*4,1),Q$3=DATE(YEAR($H66),MONTH($H66)+$G66*5,1),Q$3=DATE(YEAR($H66),MONTH($H66)+$G66*6,1),Q$3=DATE(YEAR($H66),MONTH($H66)+$G66*7,1),Q$3=DATE(YEAR($H66),MONTH($H66)+$G66*8,1),Q$3=DATE(YEAR($H66),MONTH($H66)+$G66*9,1),Q$3=DATE(YEAR($H66),MONTH($H66)+$G66*10,1)),$F66*тех!AE$10*тех!AE$6,)</f>
        <v>0</v>
      </c>
      <c r="R66" s="64">
        <f>IF(OR(R$3=DATE(YEAR($H66),MONTH($H66)+$G66,1),R$3=DATE(YEAR($H66),MONTH($H66)+$G66*2,1),R$3=DATE(YEAR($H66),MONTH($H66)+$G66*3,1),R$3=DATE(YEAR($H66),MONTH($H66)+$G66*4,1),R$3=DATE(YEAR($H66),MONTH($H66)+$G66*5,1),R$3=DATE(YEAR($H66),MONTH($H66)+$G66*6,1),R$3=DATE(YEAR($H66),MONTH($H66)+$G66*7,1),R$3=DATE(YEAR($H66),MONTH($H66)+$G66*8,1),R$3=DATE(YEAR($H66),MONTH($H66)+$G66*9,1),R$3=DATE(YEAR($H66),MONTH($H66)+$G66*10,1)),$F66*тех!AF$10*тех!AF$6,)</f>
        <v>0</v>
      </c>
      <c r="S66" s="64">
        <f>IF(OR(S$3=DATE(YEAR($H66),MONTH($H66)+$G66,1),S$3=DATE(YEAR($H66),MONTH($H66)+$G66*2,1),S$3=DATE(YEAR($H66),MONTH($H66)+$G66*3,1),S$3=DATE(YEAR($H66),MONTH($H66)+$G66*4,1),S$3=DATE(YEAR($H66),MONTH($H66)+$G66*5,1),S$3=DATE(YEAR($H66),MONTH($H66)+$G66*6,1),S$3=DATE(YEAR($H66),MONTH($H66)+$G66*7,1),S$3=DATE(YEAR($H66),MONTH($H66)+$G66*8,1),S$3=DATE(YEAR($H66),MONTH($H66)+$G66*9,1),S$3=DATE(YEAR($H66),MONTH($H66)+$G66*10,1)),$F66*тех!AG$10*тех!AG$6,)</f>
        <v>0</v>
      </c>
      <c r="T66" s="64">
        <f>IF(OR(T$3=DATE(YEAR($H66),MONTH($H66)+$G66,1),T$3=DATE(YEAR($H66),MONTH($H66)+$G66*2,1),T$3=DATE(YEAR($H66),MONTH($H66)+$G66*3,1),T$3=DATE(YEAR($H66),MONTH($H66)+$G66*4,1),T$3=DATE(YEAR($H66),MONTH($H66)+$G66*5,1),T$3=DATE(YEAR($H66),MONTH($H66)+$G66*6,1),T$3=DATE(YEAR($H66),MONTH($H66)+$G66*7,1),T$3=DATE(YEAR($H66),MONTH($H66)+$G66*8,1),T$3=DATE(YEAR($H66),MONTH($H66)+$G66*9,1),T$3=DATE(YEAR($H66),MONTH($H66)+$G66*10,1)),$F66*тех!AH$10*тех!AH$6,)</f>
        <v>0</v>
      </c>
      <c r="U66" s="64">
        <f>IF(OR(U$3=DATE(YEAR($H66),MONTH($H66)+$G66,1),U$3=DATE(YEAR($H66),MONTH($H66)+$G66*2,1),U$3=DATE(YEAR($H66),MONTH($H66)+$G66*3,1),U$3=DATE(YEAR($H66),MONTH($H66)+$G66*4,1),U$3=DATE(YEAR($H66),MONTH($H66)+$G66*5,1),U$3=DATE(YEAR($H66),MONTH($H66)+$G66*6,1),U$3=DATE(YEAR($H66),MONTH($H66)+$G66*7,1),U$3=DATE(YEAR($H66),MONTH($H66)+$G66*8,1),U$3=DATE(YEAR($H66),MONTH($H66)+$G66*9,1),U$3=DATE(YEAR($H66),MONTH($H66)+$G66*10,1)),$F66*тех!AI$10*тех!AI$6,)</f>
        <v>0</v>
      </c>
      <c r="V66" s="64">
        <f>IF(OR(V$3=DATE(YEAR($H66),MONTH($H66)+$G66,1),V$3=DATE(YEAR($H66),MONTH($H66)+$G66*2,1),V$3=DATE(YEAR($H66),MONTH($H66)+$G66*3,1),V$3=DATE(YEAR($H66),MONTH($H66)+$G66*4,1),V$3=DATE(YEAR($H66),MONTH($H66)+$G66*5,1),V$3=DATE(YEAR($H66),MONTH($H66)+$G66*6,1),V$3=DATE(YEAR($H66),MONTH($H66)+$G66*7,1),V$3=DATE(YEAR($H66),MONTH($H66)+$G66*8,1),V$3=DATE(YEAR($H66),MONTH($H66)+$G66*9,1),V$3=DATE(YEAR($H66),MONTH($H66)+$G66*10,1)),$F66*тех!AJ$10*тех!AJ$6,)</f>
        <v>0</v>
      </c>
      <c r="W66" s="64">
        <f>IF(OR(W$3=DATE(YEAR($H66),MONTH($H66)+$G66,1),W$3=DATE(YEAR($H66),MONTH($H66)+$G66*2,1),W$3=DATE(YEAR($H66),MONTH($H66)+$G66*3,1),W$3=DATE(YEAR($H66),MONTH($H66)+$G66*4,1),W$3=DATE(YEAR($H66),MONTH($H66)+$G66*5,1),W$3=DATE(YEAR($H66),MONTH($H66)+$G66*6,1),W$3=DATE(YEAR($H66),MONTH($H66)+$G66*7,1),W$3=DATE(YEAR($H66),MONTH($H66)+$G66*8,1),W$3=DATE(YEAR($H66),MONTH($H66)+$G66*9,1),W$3=DATE(YEAR($H66),MONTH($H66)+$G66*10,1)),$F66*тех!AK$10*тех!AK$6,)</f>
        <v>0</v>
      </c>
      <c r="X66" s="64">
        <f>IF(OR(X$3=DATE(YEAR($H66),MONTH($H66)+$G66,1),X$3=DATE(YEAR($H66),MONTH($H66)+$G66*2,1),X$3=DATE(YEAR($H66),MONTH($H66)+$G66*3,1),X$3=DATE(YEAR($H66),MONTH($H66)+$G66*4,1),X$3=DATE(YEAR($H66),MONTH($H66)+$G66*5,1),X$3=DATE(YEAR($H66),MONTH($H66)+$G66*6,1),X$3=DATE(YEAR($H66),MONTH($H66)+$G66*7,1),X$3=DATE(YEAR($H66),MONTH($H66)+$G66*8,1),X$3=DATE(YEAR($H66),MONTH($H66)+$G66*9,1),X$3=DATE(YEAR($H66),MONTH($H66)+$G66*10,1)),$F66*тех!AL$10*тех!AL$6,)</f>
        <v>0</v>
      </c>
      <c r="Y66" s="64">
        <f>IF(OR(Y$3=DATE(YEAR($H66),MONTH($H66)+$G66,1),Y$3=DATE(YEAR($H66),MONTH($H66)+$G66*2,1),Y$3=DATE(YEAR($H66),MONTH($H66)+$G66*3,1),Y$3=DATE(YEAR($H66),MONTH($H66)+$G66*4,1),Y$3=DATE(YEAR($H66),MONTH($H66)+$G66*5,1),Y$3=DATE(YEAR($H66),MONTH($H66)+$G66*6,1),Y$3=DATE(YEAR($H66),MONTH($H66)+$G66*7,1),Y$3=DATE(YEAR($H66),MONTH($H66)+$G66*8,1),Y$3=DATE(YEAR($H66),MONTH($H66)+$G66*9,1),Y$3=DATE(YEAR($H66),MONTH($H66)+$G66*10,1)),$F66*тех!AM$10*тех!AM$6,)</f>
        <v>0</v>
      </c>
      <c r="Z66" s="64">
        <f>IF(OR(Z$3=DATE(YEAR($H66),MONTH($H66)+$G66,1),Z$3=DATE(YEAR($H66),MONTH($H66)+$G66*2,1),Z$3=DATE(YEAR($H66),MONTH($H66)+$G66*3,1),Z$3=DATE(YEAR($H66),MONTH($H66)+$G66*4,1),Z$3=DATE(YEAR($H66),MONTH($H66)+$G66*5,1),Z$3=DATE(YEAR($H66),MONTH($H66)+$G66*6,1),Z$3=DATE(YEAR($H66),MONTH($H66)+$G66*7,1),Z$3=DATE(YEAR($H66),MONTH($H66)+$G66*8,1),Z$3=DATE(YEAR($H66),MONTH($H66)+$G66*9,1),Z$3=DATE(YEAR($H66),MONTH($H66)+$G66*10,1)),$F66*тех!AN$10*тех!AN$6,)</f>
        <v>0</v>
      </c>
      <c r="AA66" s="64">
        <f>IF(OR(AA$3=DATE(YEAR($H66),MONTH($H66)+$G66,1),AA$3=DATE(YEAR($H66),MONTH($H66)+$G66*2,1),AA$3=DATE(YEAR($H66),MONTH($H66)+$G66*3,1),AA$3=DATE(YEAR($H66),MONTH($H66)+$G66*4,1),AA$3=DATE(YEAR($H66),MONTH($H66)+$G66*5,1),AA$3=DATE(YEAR($H66),MONTH($H66)+$G66*6,1),AA$3=DATE(YEAR($H66),MONTH($H66)+$G66*7,1),AA$3=DATE(YEAR($H66),MONTH($H66)+$G66*8,1),AA$3=DATE(YEAR($H66),MONTH($H66)+$G66*9,1),AA$3=DATE(YEAR($H66),MONTH($H66)+$G66*10,1)),$F66*тех!AO$10*тех!AO$6,)</f>
        <v>0</v>
      </c>
      <c r="AB66" s="64">
        <f>IF(OR(AB$3=DATE(YEAR($H66),MONTH($H66)+$G66,1),AB$3=DATE(YEAR($H66),MONTH($H66)+$G66*2,1),AB$3=DATE(YEAR($H66),MONTH($H66)+$G66*3,1),AB$3=DATE(YEAR($H66),MONTH($H66)+$G66*4,1),AB$3=DATE(YEAR($H66),MONTH($H66)+$G66*5,1),AB$3=DATE(YEAR($H66),MONTH($H66)+$G66*6,1),AB$3=DATE(YEAR($H66),MONTH($H66)+$G66*7,1),AB$3=DATE(YEAR($H66),MONTH($H66)+$G66*8,1),AB$3=DATE(YEAR($H66),MONTH($H66)+$G66*9,1),AB$3=DATE(YEAR($H66),MONTH($H66)+$G66*10,1)),$F66*тех!AP$10*тех!AP$6,)</f>
        <v>0</v>
      </c>
      <c r="AC66" s="64">
        <f>IF(OR(AC$3=DATE(YEAR($H66),MONTH($H66)+$G66,1),AC$3=DATE(YEAR($H66),MONTH($H66)+$G66*2,1),AC$3=DATE(YEAR($H66),MONTH($H66)+$G66*3,1),AC$3=DATE(YEAR($H66),MONTH($H66)+$G66*4,1),AC$3=DATE(YEAR($H66),MONTH($H66)+$G66*5,1),AC$3=DATE(YEAR($H66),MONTH($H66)+$G66*6,1),AC$3=DATE(YEAR($H66),MONTH($H66)+$G66*7,1),AC$3=DATE(YEAR($H66),MONTH($H66)+$G66*8,1),AC$3=DATE(YEAR($H66),MONTH($H66)+$G66*9,1),AC$3=DATE(YEAR($H66),MONTH($H66)+$G66*10,1)),$F66*тех!AQ$10*тех!AQ$6,)</f>
        <v>0</v>
      </c>
      <c r="AD66" s="64">
        <f>IF(OR(AD$3=DATE(YEAR($H66),MONTH($H66)+$G66,1),AD$3=DATE(YEAR($H66),MONTH($H66)+$G66*2,1),AD$3=DATE(YEAR($H66),MONTH($H66)+$G66*3,1),AD$3=DATE(YEAR($H66),MONTH($H66)+$G66*4,1),AD$3=DATE(YEAR($H66),MONTH($H66)+$G66*5,1),AD$3=DATE(YEAR($H66),MONTH($H66)+$G66*6,1),AD$3=DATE(YEAR($H66),MONTH($H66)+$G66*7,1),AD$3=DATE(YEAR($H66),MONTH($H66)+$G66*8,1),AD$3=DATE(YEAR($H66),MONTH($H66)+$G66*9,1),AD$3=DATE(YEAR($H66),MONTH($H66)+$G66*10,1)),$F66*тех!AR$10*тех!AR$6,)</f>
        <v>0</v>
      </c>
      <c r="AE66" s="64">
        <f>IF(OR(AE$3=DATE(YEAR($H66),MONTH($H66)+$G66,1),AE$3=DATE(YEAR($H66),MONTH($H66)+$G66*2,1),AE$3=DATE(YEAR($H66),MONTH($H66)+$G66*3,1),AE$3=DATE(YEAR($H66),MONTH($H66)+$G66*4,1),AE$3=DATE(YEAR($H66),MONTH($H66)+$G66*5,1),AE$3=DATE(YEAR($H66),MONTH($H66)+$G66*6,1),AE$3=DATE(YEAR($H66),MONTH($H66)+$G66*7,1),AE$3=DATE(YEAR($H66),MONTH($H66)+$G66*8,1),AE$3=DATE(YEAR($H66),MONTH($H66)+$G66*9,1),AE$3=DATE(YEAR($H66),MONTH($H66)+$G66*10,1)),$F66*тех!AS$10*тех!AS$6,)</f>
        <v>0</v>
      </c>
      <c r="AF66" s="64">
        <f>IF(OR(AF$3=DATE(YEAR($H66),MONTH($H66)+$G66,1),AF$3=DATE(YEAR($H66),MONTH($H66)+$G66*2,1),AF$3=DATE(YEAR($H66),MONTH($H66)+$G66*3,1),AF$3=DATE(YEAR($H66),MONTH($H66)+$G66*4,1),AF$3=DATE(YEAR($H66),MONTH($H66)+$G66*5,1),AF$3=DATE(YEAR($H66),MONTH($H66)+$G66*6,1),AF$3=DATE(YEAR($H66),MONTH($H66)+$G66*7,1),AF$3=DATE(YEAR($H66),MONTH($H66)+$G66*8,1),AF$3=DATE(YEAR($H66),MONTH($H66)+$G66*9,1),AF$3=DATE(YEAR($H66),MONTH($H66)+$G66*10,1)),$F66*тех!AT$10*тех!AT$6,)</f>
        <v>0</v>
      </c>
      <c r="AG66" s="64">
        <f>IF(OR(AG$3=DATE(YEAR($H66),MONTH($H66)+$G66,1),AG$3=DATE(YEAR($H66),MONTH($H66)+$G66*2,1),AG$3=DATE(YEAR($H66),MONTH($H66)+$G66*3,1),AG$3=DATE(YEAR($H66),MONTH($H66)+$G66*4,1),AG$3=DATE(YEAR($H66),MONTH($H66)+$G66*5,1),AG$3=DATE(YEAR($H66),MONTH($H66)+$G66*6,1),AG$3=DATE(YEAR($H66),MONTH($H66)+$G66*7,1),AG$3=DATE(YEAR($H66),MONTH($H66)+$G66*8,1),AG$3=DATE(YEAR($H66),MONTH($H66)+$G66*9,1),AG$3=DATE(YEAR($H66),MONTH($H66)+$G66*10,1)),$F66*тех!AU$10*тех!AU$6,)</f>
        <v>0</v>
      </c>
      <c r="AH66" s="64">
        <f>IF(OR(AH$3=DATE(YEAR($H66),MONTH($H66)+$G66,1),AH$3=DATE(YEAR($H66),MONTH($H66)+$G66*2,1),AH$3=DATE(YEAR($H66),MONTH($H66)+$G66*3,1),AH$3=DATE(YEAR($H66),MONTH($H66)+$G66*4,1),AH$3=DATE(YEAR($H66),MONTH($H66)+$G66*5,1),AH$3=DATE(YEAR($H66),MONTH($H66)+$G66*6,1),AH$3=DATE(YEAR($H66),MONTH($H66)+$G66*7,1),AH$3=DATE(YEAR($H66),MONTH($H66)+$G66*8,1),AH$3=DATE(YEAR($H66),MONTH($H66)+$G66*9,1),AH$3=DATE(YEAR($H66),MONTH($H66)+$G66*10,1)),$F66*тех!AV$10*тех!AV$6,)</f>
        <v>0</v>
      </c>
      <c r="AI66" s="64">
        <f>IF(OR(AI$3=DATE(YEAR($H66),MONTH($H66)+$G66,1),AI$3=DATE(YEAR($H66),MONTH($H66)+$G66*2,1),AI$3=DATE(YEAR($H66),MONTH($H66)+$G66*3,1),AI$3=DATE(YEAR($H66),MONTH($H66)+$G66*4,1),AI$3=DATE(YEAR($H66),MONTH($H66)+$G66*5,1),AI$3=DATE(YEAR($H66),MONTH($H66)+$G66*6,1),AI$3=DATE(YEAR($H66),MONTH($H66)+$G66*7,1),AI$3=DATE(YEAR($H66),MONTH($H66)+$G66*8,1),AI$3=DATE(YEAR($H66),MONTH($H66)+$G66*9,1),AI$3=DATE(YEAR($H66),MONTH($H66)+$G66*10,1)),$F66*тех!AW$10*тех!AW$6,)</f>
        <v>0</v>
      </c>
      <c r="AJ66" s="64">
        <f>IF(OR(AJ$3=DATE(YEAR($H66),MONTH($H66)+$G66,1),AJ$3=DATE(YEAR($H66),MONTH($H66)+$G66*2,1),AJ$3=DATE(YEAR($H66),MONTH($H66)+$G66*3,1),AJ$3=DATE(YEAR($H66),MONTH($H66)+$G66*4,1),AJ$3=DATE(YEAR($H66),MONTH($H66)+$G66*5,1),AJ$3=DATE(YEAR($H66),MONTH($H66)+$G66*6,1),AJ$3=DATE(YEAR($H66),MONTH($H66)+$G66*7,1),AJ$3=DATE(YEAR($H66),MONTH($H66)+$G66*8,1),AJ$3=DATE(YEAR($H66),MONTH($H66)+$G66*9,1),AJ$3=DATE(YEAR($H66),MONTH($H66)+$G66*10,1)),$F66*тех!AX$10*тех!AX$6,)</f>
        <v>0</v>
      </c>
      <c r="AK66" s="64">
        <f>IF(OR(AK$3=DATE(YEAR($H66),MONTH($H66)+$G66,1),AK$3=DATE(YEAR($H66),MONTH($H66)+$G66*2,1),AK$3=DATE(YEAR($H66),MONTH($H66)+$G66*3,1),AK$3=DATE(YEAR($H66),MONTH($H66)+$G66*4,1),AK$3=DATE(YEAR($H66),MONTH($H66)+$G66*5,1),AK$3=DATE(YEAR($H66),MONTH($H66)+$G66*6,1),AK$3=DATE(YEAR($H66),MONTH($H66)+$G66*7,1),AK$3=DATE(YEAR($H66),MONTH($H66)+$G66*8,1),AK$3=DATE(YEAR($H66),MONTH($H66)+$G66*9,1),AK$3=DATE(YEAR($H66),MONTH($H66)+$G66*10,1)),$F66*тех!AY$10*тех!AY$6,)</f>
        <v>0</v>
      </c>
      <c r="AL66" s="64">
        <f>IF(OR(AL$3=DATE(YEAR($H66),MONTH($H66)+$G66,1),AL$3=DATE(YEAR($H66),MONTH($H66)+$G66*2,1),AL$3=DATE(YEAR($H66),MONTH($H66)+$G66*3,1),AL$3=DATE(YEAR($H66),MONTH($H66)+$G66*4,1),AL$3=DATE(YEAR($H66),MONTH($H66)+$G66*5,1),AL$3=DATE(YEAR($H66),MONTH($H66)+$G66*6,1),AL$3=DATE(YEAR($H66),MONTH($H66)+$G66*7,1),AL$3=DATE(YEAR($H66),MONTH($H66)+$G66*8,1),AL$3=DATE(YEAR($H66),MONTH($H66)+$G66*9,1),AL$3=DATE(YEAR($H66),MONTH($H66)+$G66*10,1)),$F66*тех!AZ$10*тех!AZ$6,)</f>
        <v>0</v>
      </c>
      <c r="AM66" s="64">
        <f>IF(OR(AM$3=DATE(YEAR($H66),MONTH($H66)+$G66,1),AM$3=DATE(YEAR($H66),MONTH($H66)+$G66*2,1),AM$3=DATE(YEAR($H66),MONTH($H66)+$G66*3,1),AM$3=DATE(YEAR($H66),MONTH($H66)+$G66*4,1),AM$3=DATE(YEAR($H66),MONTH($H66)+$G66*5,1),AM$3=DATE(YEAR($H66),MONTH($H66)+$G66*6,1),AM$3=DATE(YEAR($H66),MONTH($H66)+$G66*7,1),AM$3=DATE(YEAR($H66),MONTH($H66)+$G66*8,1),AM$3=DATE(YEAR($H66),MONTH($H66)+$G66*9,1),AM$3=DATE(YEAR($H66),MONTH($H66)+$G66*10,1)),$F66*тех!BA$10*тех!BA$6,)</f>
        <v>0</v>
      </c>
      <c r="AN66" s="64">
        <f>IF(OR(AN$3=DATE(YEAR($H66),MONTH($H66)+$G66,1),AN$3=DATE(YEAR($H66),MONTH($H66)+$G66*2,1),AN$3=DATE(YEAR($H66),MONTH($H66)+$G66*3,1),AN$3=DATE(YEAR($H66),MONTH($H66)+$G66*4,1),AN$3=DATE(YEAR($H66),MONTH($H66)+$G66*5,1),AN$3=DATE(YEAR($H66),MONTH($H66)+$G66*6,1),AN$3=DATE(YEAR($H66),MONTH($H66)+$G66*7,1),AN$3=DATE(YEAR($H66),MONTH($H66)+$G66*8,1),AN$3=DATE(YEAR($H66),MONTH($H66)+$G66*9,1),AN$3=DATE(YEAR($H66),MONTH($H66)+$G66*10,1)),$F66*тех!BB$10*тех!BB$6,)</f>
        <v>0</v>
      </c>
      <c r="AO66" s="64">
        <f>IF(OR(AO$3=DATE(YEAR($H66),MONTH($H66)+$G66,1),AO$3=DATE(YEAR($H66),MONTH($H66)+$G66*2,1),AO$3=DATE(YEAR($H66),MONTH($H66)+$G66*3,1),AO$3=DATE(YEAR($H66),MONTH($H66)+$G66*4,1),AO$3=DATE(YEAR($H66),MONTH($H66)+$G66*5,1),AO$3=DATE(YEAR($H66),MONTH($H66)+$G66*6,1),AO$3=DATE(YEAR($H66),MONTH($H66)+$G66*7,1),AO$3=DATE(YEAR($H66),MONTH($H66)+$G66*8,1),AO$3=DATE(YEAR($H66),MONTH($H66)+$G66*9,1),AO$3=DATE(YEAR($H66),MONTH($H66)+$G66*10,1)),$F66*тех!BC$10*тех!BC$6,)</f>
        <v>0</v>
      </c>
      <c r="AP66" s="64">
        <f>IF(OR(AP$3=DATE(YEAR($H66),MONTH($H66)+$G66,1),AP$3=DATE(YEAR($H66),MONTH($H66)+$G66*2,1),AP$3=DATE(YEAR($H66),MONTH($H66)+$G66*3,1),AP$3=DATE(YEAR($H66),MONTH($H66)+$G66*4,1),AP$3=DATE(YEAR($H66),MONTH($H66)+$G66*5,1),AP$3=DATE(YEAR($H66),MONTH($H66)+$G66*6,1),AP$3=DATE(YEAR($H66),MONTH($H66)+$G66*7,1),AP$3=DATE(YEAR($H66),MONTH($H66)+$G66*8,1),AP$3=DATE(YEAR($H66),MONTH($H66)+$G66*9,1),AP$3=DATE(YEAR($H66),MONTH($H66)+$G66*10,1)),$F66*тех!BD$10*тех!BD$6,)</f>
        <v>0</v>
      </c>
      <c r="AQ66" s="64">
        <f>IF(OR(AQ$3=DATE(YEAR($H66),MONTH($H66)+$G66,1),AQ$3=DATE(YEAR($H66),MONTH($H66)+$G66*2,1),AQ$3=DATE(YEAR($H66),MONTH($H66)+$G66*3,1),AQ$3=DATE(YEAR($H66),MONTH($H66)+$G66*4,1),AQ$3=DATE(YEAR($H66),MONTH($H66)+$G66*5,1),AQ$3=DATE(YEAR($H66),MONTH($H66)+$G66*6,1),AQ$3=DATE(YEAR($H66),MONTH($H66)+$G66*7,1),AQ$3=DATE(YEAR($H66),MONTH($H66)+$G66*8,1),AQ$3=DATE(YEAR($H66),MONTH($H66)+$G66*9,1),AQ$3=DATE(YEAR($H66),MONTH($H66)+$G66*10,1)),$F66*тех!BE$10*тех!BE$6,)</f>
        <v>0</v>
      </c>
      <c r="AR66" s="64">
        <f>IF(OR(AR$3=DATE(YEAR($H66),MONTH($H66)+$G66,1),AR$3=DATE(YEAR($H66),MONTH($H66)+$G66*2,1),AR$3=DATE(YEAR($H66),MONTH($H66)+$G66*3,1),AR$3=DATE(YEAR($H66),MONTH($H66)+$G66*4,1),AR$3=DATE(YEAR($H66),MONTH($H66)+$G66*5,1),AR$3=DATE(YEAR($H66),MONTH($H66)+$G66*6,1),AR$3=DATE(YEAR($H66),MONTH($H66)+$G66*7,1),AR$3=DATE(YEAR($H66),MONTH($H66)+$G66*8,1),AR$3=DATE(YEAR($H66),MONTH($H66)+$G66*9,1),AR$3=DATE(YEAR($H66),MONTH($H66)+$G66*10,1)),$F66*тех!BF$10*тех!BF$6,)</f>
        <v>0</v>
      </c>
      <c r="AS66" s="64">
        <f>IF(OR(AS$3=DATE(YEAR($H66),MONTH($H66)+$G66,1),AS$3=DATE(YEAR($H66),MONTH($H66)+$G66*2,1),AS$3=DATE(YEAR($H66),MONTH($H66)+$G66*3,1),AS$3=DATE(YEAR($H66),MONTH($H66)+$G66*4,1),AS$3=DATE(YEAR($H66),MONTH($H66)+$G66*5,1),AS$3=DATE(YEAR($H66),MONTH($H66)+$G66*6,1),AS$3=DATE(YEAR($H66),MONTH($H66)+$G66*7,1),AS$3=DATE(YEAR($H66),MONTH($H66)+$G66*8,1),AS$3=DATE(YEAR($H66),MONTH($H66)+$G66*9,1),AS$3=DATE(YEAR($H66),MONTH($H66)+$G66*10,1)),$F66*тех!BG$10*тех!BG$6,)</f>
        <v>0</v>
      </c>
      <c r="AT66" s="64">
        <f>IF(OR(AT$3=DATE(YEAR($H66),MONTH($H66)+$G66,1),AT$3=DATE(YEAR($H66),MONTH($H66)+$G66*2,1),AT$3=DATE(YEAR($H66),MONTH($H66)+$G66*3,1),AT$3=DATE(YEAR($H66),MONTH($H66)+$G66*4,1),AT$3=DATE(YEAR($H66),MONTH($H66)+$G66*5,1),AT$3=DATE(YEAR($H66),MONTH($H66)+$G66*6,1),AT$3=DATE(YEAR($H66),MONTH($H66)+$G66*7,1),AT$3=DATE(YEAR($H66),MONTH($H66)+$G66*8,1),AT$3=DATE(YEAR($H66),MONTH($H66)+$G66*9,1),AT$3=DATE(YEAR($H66),MONTH($H66)+$G66*10,1)),$F66*тех!BH$10*тех!BH$6,)</f>
        <v>0</v>
      </c>
      <c r="AU66" s="64">
        <f>IF(OR(AU$3=DATE(YEAR($H66),MONTH($H66)+$G66,1),AU$3=DATE(YEAR($H66),MONTH($H66)+$G66*2,1),AU$3=DATE(YEAR($H66),MONTH($H66)+$G66*3,1),AU$3=DATE(YEAR($H66),MONTH($H66)+$G66*4,1),AU$3=DATE(YEAR($H66),MONTH($H66)+$G66*5,1),AU$3=DATE(YEAR($H66),MONTH($H66)+$G66*6,1),AU$3=DATE(YEAR($H66),MONTH($H66)+$G66*7,1),AU$3=DATE(YEAR($H66),MONTH($H66)+$G66*8,1),AU$3=DATE(YEAR($H66),MONTH($H66)+$G66*9,1),AU$3=DATE(YEAR($H66),MONTH($H66)+$G66*10,1)),$F66*тех!BI$10*тех!BI$6,)</f>
        <v>0</v>
      </c>
      <c r="AV66" s="64">
        <f>IF(OR(AV$3=DATE(YEAR($H66),MONTH($H66)+$G66,1),AV$3=DATE(YEAR($H66),MONTH($H66)+$G66*2,1),AV$3=DATE(YEAR($H66),MONTH($H66)+$G66*3,1),AV$3=DATE(YEAR($H66),MONTH($H66)+$G66*4,1),AV$3=DATE(YEAR($H66),MONTH($H66)+$G66*5,1),AV$3=DATE(YEAR($H66),MONTH($H66)+$G66*6,1),AV$3=DATE(YEAR($H66),MONTH($H66)+$G66*7,1),AV$3=DATE(YEAR($H66),MONTH($H66)+$G66*8,1),AV$3=DATE(YEAR($H66),MONTH($H66)+$G66*9,1),AV$3=DATE(YEAR($H66),MONTH($H66)+$G66*10,1)),$F66*тех!BJ$10*тех!BJ$6,)</f>
        <v>0</v>
      </c>
      <c r="AW66" s="64">
        <f>IF(OR(AW$3=DATE(YEAR($H66),MONTH($H66)+$G66,1),AW$3=DATE(YEAR($H66),MONTH($H66)+$G66*2,1),AW$3=DATE(YEAR($H66),MONTH($H66)+$G66*3,1),AW$3=DATE(YEAR($H66),MONTH($H66)+$G66*4,1),AW$3=DATE(YEAR($H66),MONTH($H66)+$G66*5,1),AW$3=DATE(YEAR($H66),MONTH($H66)+$G66*6,1),AW$3=DATE(YEAR($H66),MONTH($H66)+$G66*7,1),AW$3=DATE(YEAR($H66),MONTH($H66)+$G66*8,1),AW$3=DATE(YEAR($H66),MONTH($H66)+$G66*9,1),AW$3=DATE(YEAR($H66),MONTH($H66)+$G66*10,1)),$F66*тех!BK$10*тех!BK$6,)</f>
        <v>0</v>
      </c>
      <c r="AX66" s="64">
        <f>IF(OR(AX$3=DATE(YEAR($H66),MONTH($H66)+$G66,1),AX$3=DATE(YEAR($H66),MONTH($H66)+$G66*2,1),AX$3=DATE(YEAR($H66),MONTH($H66)+$G66*3,1),AX$3=DATE(YEAR($H66),MONTH($H66)+$G66*4,1),AX$3=DATE(YEAR($H66),MONTH($H66)+$G66*5,1),AX$3=DATE(YEAR($H66),MONTH($H66)+$G66*6,1),AX$3=DATE(YEAR($H66),MONTH($H66)+$G66*7,1),AX$3=DATE(YEAR($H66),MONTH($H66)+$G66*8,1),AX$3=DATE(YEAR($H66),MONTH($H66)+$G66*9,1),AX$3=DATE(YEAR($H66),MONTH($H66)+$G66*10,1)),$F66*тех!BL$10*тех!BL$6,)</f>
        <v>0</v>
      </c>
      <c r="AY66" s="64">
        <f>IF(OR(AY$3=DATE(YEAR($H66),MONTH($H66)+$G66,1),AY$3=DATE(YEAR($H66),MONTH($H66)+$G66*2,1),AY$3=DATE(YEAR($H66),MONTH($H66)+$G66*3,1),AY$3=DATE(YEAR($H66),MONTH($H66)+$G66*4,1),AY$3=DATE(YEAR($H66),MONTH($H66)+$G66*5,1),AY$3=DATE(YEAR($H66),MONTH($H66)+$G66*6,1),AY$3=DATE(YEAR($H66),MONTH($H66)+$G66*7,1),AY$3=DATE(YEAR($H66),MONTH($H66)+$G66*8,1),AY$3=DATE(YEAR($H66),MONTH($H66)+$G66*9,1),AY$3=DATE(YEAR($H66),MONTH($H66)+$G66*10,1)),$F66*тех!BM$10*тех!BM$6,)</f>
        <v>0</v>
      </c>
      <c r="AZ66" s="64">
        <f>IF(OR(AZ$3=DATE(YEAR($H66),MONTH($H66)+$G66,1),AZ$3=DATE(YEAR($H66),MONTH($H66)+$G66*2,1),AZ$3=DATE(YEAR($H66),MONTH($H66)+$G66*3,1),AZ$3=DATE(YEAR($H66),MONTH($H66)+$G66*4,1),AZ$3=DATE(YEAR($H66),MONTH($H66)+$G66*5,1),AZ$3=DATE(YEAR($H66),MONTH($H66)+$G66*6,1),AZ$3=DATE(YEAR($H66),MONTH($H66)+$G66*7,1),AZ$3=DATE(YEAR($H66),MONTH($H66)+$G66*8,1),AZ$3=DATE(YEAR($H66),MONTH($H66)+$G66*9,1),AZ$3=DATE(YEAR($H66),MONTH($H66)+$G66*10,1)),$F66*тех!BN$10*тех!BN$6,)</f>
        <v>0</v>
      </c>
      <c r="BA66" s="64">
        <f>IF(OR(BA$3=DATE(YEAR($H66),MONTH($H66)+$G66,1),BA$3=DATE(YEAR($H66),MONTH($H66)+$G66*2,1),BA$3=DATE(YEAR($H66),MONTH($H66)+$G66*3,1),BA$3=DATE(YEAR($H66),MONTH($H66)+$G66*4,1),BA$3=DATE(YEAR($H66),MONTH($H66)+$G66*5,1),BA$3=DATE(YEAR($H66),MONTH($H66)+$G66*6,1),BA$3=DATE(YEAR($H66),MONTH($H66)+$G66*7,1),BA$3=DATE(YEAR($H66),MONTH($H66)+$G66*8,1),BA$3=DATE(YEAR($H66),MONTH($H66)+$G66*9,1),BA$3=DATE(YEAR($H66),MONTH($H66)+$G66*10,1)),$F66*тех!BO$10*тех!BO$6,)</f>
        <v>0</v>
      </c>
      <c r="BB66" s="64">
        <f>IF(OR(BB$3=DATE(YEAR($H66),MONTH($H66)+$G66,1),BB$3=DATE(YEAR($H66),MONTH($H66)+$G66*2,1),BB$3=DATE(YEAR($H66),MONTH($H66)+$G66*3,1),BB$3=DATE(YEAR($H66),MONTH($H66)+$G66*4,1),BB$3=DATE(YEAR($H66),MONTH($H66)+$G66*5,1),BB$3=DATE(YEAR($H66),MONTH($H66)+$G66*6,1),BB$3=DATE(YEAR($H66),MONTH($H66)+$G66*7,1),BB$3=DATE(YEAR($H66),MONTH($H66)+$G66*8,1),BB$3=DATE(YEAR($H66),MONTH($H66)+$G66*9,1),BB$3=DATE(YEAR($H66),MONTH($H66)+$G66*10,1)),$F66*тех!BP$10*тех!BP$6,)</f>
        <v>0</v>
      </c>
      <c r="BC66" s="64">
        <f>IF(OR(BC$3=DATE(YEAR($H66),MONTH($H66)+$G66,1),BC$3=DATE(YEAR($H66),MONTH($H66)+$G66*2,1),BC$3=DATE(YEAR($H66),MONTH($H66)+$G66*3,1),BC$3=DATE(YEAR($H66),MONTH($H66)+$G66*4,1),BC$3=DATE(YEAR($H66),MONTH($H66)+$G66*5,1),BC$3=DATE(YEAR($H66),MONTH($H66)+$G66*6,1),BC$3=DATE(YEAR($H66),MONTH($H66)+$G66*7,1),BC$3=DATE(YEAR($H66),MONTH($H66)+$G66*8,1),BC$3=DATE(YEAR($H66),MONTH($H66)+$G66*9,1),BC$3=DATE(YEAR($H66),MONTH($H66)+$G66*10,1)),$F66*тех!BQ$10*тех!BQ$6,)</f>
        <v>0</v>
      </c>
      <c r="BD66" s="64">
        <f>IF(OR(BD$3=DATE(YEAR($H66),MONTH($H66)+$G66,1),BD$3=DATE(YEAR($H66),MONTH($H66)+$G66*2,1),BD$3=DATE(YEAR($H66),MONTH($H66)+$G66*3,1),BD$3=DATE(YEAR($H66),MONTH($H66)+$G66*4,1),BD$3=DATE(YEAR($H66),MONTH($H66)+$G66*5,1),BD$3=DATE(YEAR($H66),MONTH($H66)+$G66*6,1),BD$3=DATE(YEAR($H66),MONTH($H66)+$G66*7,1),BD$3=DATE(YEAR($H66),MONTH($H66)+$G66*8,1),BD$3=DATE(YEAR($H66),MONTH($H66)+$G66*9,1),BD$3=DATE(YEAR($H66),MONTH($H66)+$G66*10,1)),$F66*тех!BR$10*тех!BR$6,)</f>
        <v>0</v>
      </c>
      <c r="BE66" s="64">
        <f>IF(OR(BE$3=DATE(YEAR($H66),MONTH($H66)+$G66,1),BE$3=DATE(YEAR($H66),MONTH($H66)+$G66*2,1),BE$3=DATE(YEAR($H66),MONTH($H66)+$G66*3,1),BE$3=DATE(YEAR($H66),MONTH($H66)+$G66*4,1),BE$3=DATE(YEAR($H66),MONTH($H66)+$G66*5,1),BE$3=DATE(YEAR($H66),MONTH($H66)+$G66*6,1),BE$3=DATE(YEAR($H66),MONTH($H66)+$G66*7,1),BE$3=DATE(YEAR($H66),MONTH($H66)+$G66*8,1),BE$3=DATE(YEAR($H66),MONTH($H66)+$G66*9,1),BE$3=DATE(YEAR($H66),MONTH($H66)+$G66*10,1)),$F66*тех!BS$10*тех!BS$6,)</f>
        <v>0</v>
      </c>
      <c r="BF66" s="64">
        <f>IF(OR(BF$3=DATE(YEAR($H66),MONTH($H66)+$G66,1),BF$3=DATE(YEAR($H66),MONTH($H66)+$G66*2,1),BF$3=DATE(YEAR($H66),MONTH($H66)+$G66*3,1),BF$3=DATE(YEAR($H66),MONTH($H66)+$G66*4,1),BF$3=DATE(YEAR($H66),MONTH($H66)+$G66*5,1),BF$3=DATE(YEAR($H66),MONTH($H66)+$G66*6,1),BF$3=DATE(YEAR($H66),MONTH($H66)+$G66*7,1),BF$3=DATE(YEAR($H66),MONTH($H66)+$G66*8,1),BF$3=DATE(YEAR($H66),MONTH($H66)+$G66*9,1),BF$3=DATE(YEAR($H66),MONTH($H66)+$G66*10,1)),$F66*тех!BT$10*тех!BT$6,)</f>
        <v>0</v>
      </c>
      <c r="BG66" s="64">
        <f>IF(OR(BG$3=DATE(YEAR($H66),MONTH($H66)+$G66,1),BG$3=DATE(YEAR($H66),MONTH($H66)+$G66*2,1),BG$3=DATE(YEAR($H66),MONTH($H66)+$G66*3,1),BG$3=DATE(YEAR($H66),MONTH($H66)+$G66*4,1),BG$3=DATE(YEAR($H66),MONTH($H66)+$G66*5,1),BG$3=DATE(YEAR($H66),MONTH($H66)+$G66*6,1),BG$3=DATE(YEAR($H66),MONTH($H66)+$G66*7,1),BG$3=DATE(YEAR($H66),MONTH($H66)+$G66*8,1),BG$3=DATE(YEAR($H66),MONTH($H66)+$G66*9,1),BG$3=DATE(YEAR($H66),MONTH($H66)+$G66*10,1)),$F66*тех!BU$10*тех!BU$6,)</f>
        <v>0</v>
      </c>
      <c r="BH66" s="64">
        <f>IF(OR(BH$3=DATE(YEAR($H66),MONTH($H66)+$G66,1),BH$3=DATE(YEAR($H66),MONTH($H66)+$G66*2,1),BH$3=DATE(YEAR($H66),MONTH($H66)+$G66*3,1),BH$3=DATE(YEAR($H66),MONTH($H66)+$G66*4,1),BH$3=DATE(YEAR($H66),MONTH($H66)+$G66*5,1),BH$3=DATE(YEAR($H66),MONTH($H66)+$G66*6,1),BH$3=DATE(YEAR($H66),MONTH($H66)+$G66*7,1),BH$3=DATE(YEAR($H66),MONTH($H66)+$G66*8,1),BH$3=DATE(YEAR($H66),MONTH($H66)+$G66*9,1),BH$3=DATE(YEAR($H66),MONTH($H66)+$G66*10,1)),$F66*тех!BV$10*тех!BV$6,)</f>
        <v>0</v>
      </c>
      <c r="BI66" s="64">
        <f>IF(OR(BI$3=DATE(YEAR($H66),MONTH($H66)+$G66,1),BI$3=DATE(YEAR($H66),MONTH($H66)+$G66*2,1),BI$3=DATE(YEAR($H66),MONTH($H66)+$G66*3,1),BI$3=DATE(YEAR($H66),MONTH($H66)+$G66*4,1),BI$3=DATE(YEAR($H66),MONTH($H66)+$G66*5,1),BI$3=DATE(YEAR($H66),MONTH($H66)+$G66*6,1),BI$3=DATE(YEAR($H66),MONTH($H66)+$G66*7,1),BI$3=DATE(YEAR($H66),MONTH($H66)+$G66*8,1),BI$3=DATE(YEAR($H66),MONTH($H66)+$G66*9,1),BI$3=DATE(YEAR($H66),MONTH($H66)+$G66*10,1)),$F66*тех!BW$10*тех!BW$6,)</f>
        <v>0</v>
      </c>
      <c r="BJ66" s="64">
        <f>IF(OR(BJ$3=DATE(YEAR($H66),MONTH($H66)+$G66,1),BJ$3=DATE(YEAR($H66),MONTH($H66)+$G66*2,1),BJ$3=DATE(YEAR($H66),MONTH($H66)+$G66*3,1),BJ$3=DATE(YEAR($H66),MONTH($H66)+$G66*4,1),BJ$3=DATE(YEAR($H66),MONTH($H66)+$G66*5,1),BJ$3=DATE(YEAR($H66),MONTH($H66)+$G66*6,1),BJ$3=DATE(YEAR($H66),MONTH($H66)+$G66*7,1),BJ$3=DATE(YEAR($H66),MONTH($H66)+$G66*8,1),BJ$3=DATE(YEAR($H66),MONTH($H66)+$G66*9,1),BJ$3=DATE(YEAR($H66),MONTH($H66)+$G66*10,1)),$F66*тех!BX$10*тех!BX$6,)</f>
        <v>0</v>
      </c>
      <c r="BK66" s="64">
        <f>IF(OR(BK$3=DATE(YEAR($H66),MONTH($H66)+$G66,1),BK$3=DATE(YEAR($H66),MONTH($H66)+$G66*2,1),BK$3=DATE(YEAR($H66),MONTH($H66)+$G66*3,1),BK$3=DATE(YEAR($H66),MONTH($H66)+$G66*4,1),BK$3=DATE(YEAR($H66),MONTH($H66)+$G66*5,1),BK$3=DATE(YEAR($H66),MONTH($H66)+$G66*6,1),BK$3=DATE(YEAR($H66),MONTH($H66)+$G66*7,1),BK$3=DATE(YEAR($H66),MONTH($H66)+$G66*8,1),BK$3=DATE(YEAR($H66),MONTH($H66)+$G66*9,1),BK$3=DATE(YEAR($H66),MONTH($H66)+$G66*10,1)),$F66*тех!BY$10*тех!BY$6,)</f>
        <v>0</v>
      </c>
      <c r="BL66" s="64">
        <f>IF(OR(BL$3=DATE(YEAR($H66),MONTH($H66)+$G66,1),BL$3=DATE(YEAR($H66),MONTH($H66)+$G66*2,1),BL$3=DATE(YEAR($H66),MONTH($H66)+$G66*3,1),BL$3=DATE(YEAR($H66),MONTH($H66)+$G66*4,1),BL$3=DATE(YEAR($H66),MONTH($H66)+$G66*5,1),BL$3=DATE(YEAR($H66),MONTH($H66)+$G66*6,1),BL$3=DATE(YEAR($H66),MONTH($H66)+$G66*7,1),BL$3=DATE(YEAR($H66),MONTH($H66)+$G66*8,1),BL$3=DATE(YEAR($H66),MONTH($H66)+$G66*9,1),BL$3=DATE(YEAR($H66),MONTH($H66)+$G66*10,1)),$F66*тех!BZ$10*тех!BZ$6,)</f>
        <v>0</v>
      </c>
      <c r="BM66" s="64">
        <f>IF(OR(BM$3=DATE(YEAR($H66),MONTH($H66)+$G66,1),BM$3=DATE(YEAR($H66),MONTH($H66)+$G66*2,1),BM$3=DATE(YEAR($H66),MONTH($H66)+$G66*3,1),BM$3=DATE(YEAR($H66),MONTH($H66)+$G66*4,1),BM$3=DATE(YEAR($H66),MONTH($H66)+$G66*5,1),BM$3=DATE(YEAR($H66),MONTH($H66)+$G66*6,1),BM$3=DATE(YEAR($H66),MONTH($H66)+$G66*7,1),BM$3=DATE(YEAR($H66),MONTH($H66)+$G66*8,1),BM$3=DATE(YEAR($H66),MONTH($H66)+$G66*9,1),BM$3=DATE(YEAR($H66),MONTH($H66)+$G66*10,1)),$F66*тех!CA$10*тех!CA$6,)</f>
        <v>0</v>
      </c>
      <c r="BN66" s="64">
        <f>IF(OR(BN$3=DATE(YEAR($H66),MONTH($H66)+$G66,1),BN$3=DATE(YEAR($H66),MONTH($H66)+$G66*2,1),BN$3=DATE(YEAR($H66),MONTH($H66)+$G66*3,1),BN$3=DATE(YEAR($H66),MONTH($H66)+$G66*4,1),BN$3=DATE(YEAR($H66),MONTH($H66)+$G66*5,1),BN$3=DATE(YEAR($H66),MONTH($H66)+$G66*6,1),BN$3=DATE(YEAR($H66),MONTH($H66)+$G66*7,1),BN$3=DATE(YEAR($H66),MONTH($H66)+$G66*8,1),BN$3=DATE(YEAR($H66),MONTH($H66)+$G66*9,1),BN$3=DATE(YEAR($H66),MONTH($H66)+$G66*10,1)),$F66*тех!CB$10*тех!CB$6,)</f>
        <v>0</v>
      </c>
      <c r="BO66" s="64">
        <f>IF(OR(BO$3=DATE(YEAR($H66),MONTH($H66)+$G66,1),BO$3=DATE(YEAR($H66),MONTH($H66)+$G66*2,1),BO$3=DATE(YEAR($H66),MONTH($H66)+$G66*3,1),BO$3=DATE(YEAR($H66),MONTH($H66)+$G66*4,1),BO$3=DATE(YEAR($H66),MONTH($H66)+$G66*5,1),BO$3=DATE(YEAR($H66),MONTH($H66)+$G66*6,1),BO$3=DATE(YEAR($H66),MONTH($H66)+$G66*7,1),BO$3=DATE(YEAR($H66),MONTH($H66)+$G66*8,1),BO$3=DATE(YEAR($H66),MONTH($H66)+$G66*9,1),BO$3=DATE(YEAR($H66),MONTH($H66)+$G66*10,1)),$F66*тех!CC$10*тех!CC$6,)</f>
        <v>0</v>
      </c>
      <c r="BP66" s="64">
        <f>IF(OR(BP$3=DATE(YEAR($H66),MONTH($H66)+$G66,1),BP$3=DATE(YEAR($H66),MONTH($H66)+$G66*2,1),BP$3=DATE(YEAR($H66),MONTH($H66)+$G66*3,1),BP$3=DATE(YEAR($H66),MONTH($H66)+$G66*4,1),BP$3=DATE(YEAR($H66),MONTH($H66)+$G66*5,1),BP$3=DATE(YEAR($H66),MONTH($H66)+$G66*6,1),BP$3=DATE(YEAR($H66),MONTH($H66)+$G66*7,1),BP$3=DATE(YEAR($H66),MONTH($H66)+$G66*8,1),BP$3=DATE(YEAR($H66),MONTH($H66)+$G66*9,1),BP$3=DATE(YEAR($H66),MONTH($H66)+$G66*10,1)),$F66*тех!CD$10*тех!CD$6,)</f>
        <v>0</v>
      </c>
      <c r="BQ66" s="64">
        <f>IF(OR(BQ$3=DATE(YEAR($H66),MONTH($H66)+$G66,1),BQ$3=DATE(YEAR($H66),MONTH($H66)+$G66*2,1),BQ$3=DATE(YEAR($H66),MONTH($H66)+$G66*3,1),BQ$3=DATE(YEAR($H66),MONTH($H66)+$G66*4,1),BQ$3=DATE(YEAR($H66),MONTH($H66)+$G66*5,1),BQ$3=DATE(YEAR($H66),MONTH($H66)+$G66*6,1),BQ$3=DATE(YEAR($H66),MONTH($H66)+$G66*7,1),BQ$3=DATE(YEAR($H66),MONTH($H66)+$G66*8,1),BQ$3=DATE(YEAR($H66),MONTH($H66)+$G66*9,1),BQ$3=DATE(YEAR($H66),MONTH($H66)+$G66*10,1)),$F66*тех!CE$10*тех!CE$6,)</f>
        <v>0</v>
      </c>
    </row>
    <row r="67" spans="2:69">
      <c r="B67" s="3">
        <v>61</v>
      </c>
      <c r="C67" s="19" t="s">
        <v>731</v>
      </c>
      <c r="D67" s="23">
        <v>470</v>
      </c>
      <c r="E67" s="19"/>
      <c r="F67" s="76">
        <f t="shared" si="1"/>
        <v>0</v>
      </c>
      <c r="G67" s="19">
        <v>12</v>
      </c>
      <c r="H67" s="20">
        <f>Параметры!$C$11</f>
        <v>42370</v>
      </c>
      <c r="J67" s="76">
        <f>IF($H67=J$3,$F67,)*тех!X$6</f>
        <v>0</v>
      </c>
      <c r="K67" s="76">
        <f>IF($H67=K$3,$F67,)*тех!Y$6</f>
        <v>0</v>
      </c>
      <c r="L67" s="76">
        <f>IF($H67=L$3,$F67,)*тех!Z$6</f>
        <v>0</v>
      </c>
      <c r="M67" s="76">
        <f>IF($H67=M$3,$F67,)*тех!AA$6</f>
        <v>0</v>
      </c>
      <c r="N67" s="76">
        <f>IF($H67=N$3,$F67,)*тех!AB$6</f>
        <v>0</v>
      </c>
      <c r="O67" s="76">
        <f>IF($H67=O$3,$F67,)*тех!AC$6</f>
        <v>0</v>
      </c>
      <c r="P67" s="64">
        <f>IF(OR(P$3=DATE(YEAR($H67),MONTH($H67)+$G67,1),P$3=DATE(YEAR($H67),MONTH($H67)+$G67*2,1),P$3=DATE(YEAR($H67),MONTH($H67)+$G67*3,1),P$3=DATE(YEAR($H67),MONTH($H67)+$G67*4,1),P$3=DATE(YEAR($H67),MONTH($H67)+$G67*5,1),P$3=DATE(YEAR($H67),MONTH($H67)+$G67*6,1),P$3=DATE(YEAR($H67),MONTH($H67)+$G67*7,1),P$3=DATE(YEAR($H67),MONTH($H67)+$G67*8,1),P$3=DATE(YEAR($H67),MONTH($H67)+$G67*9,1),P$3=DATE(YEAR($H67),MONTH($H67)+$G67*10,1)),$F67*тех!AD$10*тех!AD$6,)</f>
        <v>0</v>
      </c>
      <c r="Q67" s="64">
        <f>IF(OR(Q$3=DATE(YEAR($H67),MONTH($H67)+$G67,1),Q$3=DATE(YEAR($H67),MONTH($H67)+$G67*2,1),Q$3=DATE(YEAR($H67),MONTH($H67)+$G67*3,1),Q$3=DATE(YEAR($H67),MONTH($H67)+$G67*4,1),Q$3=DATE(YEAR($H67),MONTH($H67)+$G67*5,1),Q$3=DATE(YEAR($H67),MONTH($H67)+$G67*6,1),Q$3=DATE(YEAR($H67),MONTH($H67)+$G67*7,1),Q$3=DATE(YEAR($H67),MONTH($H67)+$G67*8,1),Q$3=DATE(YEAR($H67),MONTH($H67)+$G67*9,1),Q$3=DATE(YEAR($H67),MONTH($H67)+$G67*10,1)),$F67*тех!AE$10*тех!AE$6,)</f>
        <v>0</v>
      </c>
      <c r="R67" s="64">
        <f>IF(OR(R$3=DATE(YEAR($H67),MONTH($H67)+$G67,1),R$3=DATE(YEAR($H67),MONTH($H67)+$G67*2,1),R$3=DATE(YEAR($H67),MONTH($H67)+$G67*3,1),R$3=DATE(YEAR($H67),MONTH($H67)+$G67*4,1),R$3=DATE(YEAR($H67),MONTH($H67)+$G67*5,1),R$3=DATE(YEAR($H67),MONTH($H67)+$G67*6,1),R$3=DATE(YEAR($H67),MONTH($H67)+$G67*7,1),R$3=DATE(YEAR($H67),MONTH($H67)+$G67*8,1),R$3=DATE(YEAR($H67),MONTH($H67)+$G67*9,1),R$3=DATE(YEAR($H67),MONTH($H67)+$G67*10,1)),$F67*тех!AF$10*тех!AF$6,)</f>
        <v>0</v>
      </c>
      <c r="S67" s="64">
        <f>IF(OR(S$3=DATE(YEAR($H67),MONTH($H67)+$G67,1),S$3=DATE(YEAR($H67),MONTH($H67)+$G67*2,1),S$3=DATE(YEAR($H67),MONTH($H67)+$G67*3,1),S$3=DATE(YEAR($H67),MONTH($H67)+$G67*4,1),S$3=DATE(YEAR($H67),MONTH($H67)+$G67*5,1),S$3=DATE(YEAR($H67),MONTH($H67)+$G67*6,1),S$3=DATE(YEAR($H67),MONTH($H67)+$G67*7,1),S$3=DATE(YEAR($H67),MONTH($H67)+$G67*8,1),S$3=DATE(YEAR($H67),MONTH($H67)+$G67*9,1),S$3=DATE(YEAR($H67),MONTH($H67)+$G67*10,1)),$F67*тех!AG$10*тех!AG$6,)</f>
        <v>0</v>
      </c>
      <c r="T67" s="64">
        <f>IF(OR(T$3=DATE(YEAR($H67),MONTH($H67)+$G67,1),T$3=DATE(YEAR($H67),MONTH($H67)+$G67*2,1),T$3=DATE(YEAR($H67),MONTH($H67)+$G67*3,1),T$3=DATE(YEAR($H67),MONTH($H67)+$G67*4,1),T$3=DATE(YEAR($H67),MONTH($H67)+$G67*5,1),T$3=DATE(YEAR($H67),MONTH($H67)+$G67*6,1),T$3=DATE(YEAR($H67),MONTH($H67)+$G67*7,1),T$3=DATE(YEAR($H67),MONTH($H67)+$G67*8,1),T$3=DATE(YEAR($H67),MONTH($H67)+$G67*9,1),T$3=DATE(YEAR($H67),MONTH($H67)+$G67*10,1)),$F67*тех!AH$10*тех!AH$6,)</f>
        <v>0</v>
      </c>
      <c r="U67" s="64">
        <f>IF(OR(U$3=DATE(YEAR($H67),MONTH($H67)+$G67,1),U$3=DATE(YEAR($H67),MONTH($H67)+$G67*2,1),U$3=DATE(YEAR($H67),MONTH($H67)+$G67*3,1),U$3=DATE(YEAR($H67),MONTH($H67)+$G67*4,1),U$3=DATE(YEAR($H67),MONTH($H67)+$G67*5,1),U$3=DATE(YEAR($H67),MONTH($H67)+$G67*6,1),U$3=DATE(YEAR($H67),MONTH($H67)+$G67*7,1),U$3=DATE(YEAR($H67),MONTH($H67)+$G67*8,1),U$3=DATE(YEAR($H67),MONTH($H67)+$G67*9,1),U$3=DATE(YEAR($H67),MONTH($H67)+$G67*10,1)),$F67*тех!AI$10*тех!AI$6,)</f>
        <v>0</v>
      </c>
      <c r="V67" s="64">
        <f>IF(OR(V$3=DATE(YEAR($H67),MONTH($H67)+$G67,1),V$3=DATE(YEAR($H67),MONTH($H67)+$G67*2,1),V$3=DATE(YEAR($H67),MONTH($H67)+$G67*3,1),V$3=DATE(YEAR($H67),MONTH($H67)+$G67*4,1),V$3=DATE(YEAR($H67),MONTH($H67)+$G67*5,1),V$3=DATE(YEAR($H67),MONTH($H67)+$G67*6,1),V$3=DATE(YEAR($H67),MONTH($H67)+$G67*7,1),V$3=DATE(YEAR($H67),MONTH($H67)+$G67*8,1),V$3=DATE(YEAR($H67),MONTH($H67)+$G67*9,1),V$3=DATE(YEAR($H67),MONTH($H67)+$G67*10,1)),$F67*тех!AJ$10*тех!AJ$6,)</f>
        <v>0</v>
      </c>
      <c r="W67" s="64">
        <f>IF(OR(W$3=DATE(YEAR($H67),MONTH($H67)+$G67,1),W$3=DATE(YEAR($H67),MONTH($H67)+$G67*2,1),W$3=DATE(YEAR($H67),MONTH($H67)+$G67*3,1),W$3=DATE(YEAR($H67),MONTH($H67)+$G67*4,1),W$3=DATE(YEAR($H67),MONTH($H67)+$G67*5,1),W$3=DATE(YEAR($H67),MONTH($H67)+$G67*6,1),W$3=DATE(YEAR($H67),MONTH($H67)+$G67*7,1),W$3=DATE(YEAR($H67),MONTH($H67)+$G67*8,1),W$3=DATE(YEAR($H67),MONTH($H67)+$G67*9,1),W$3=DATE(YEAR($H67),MONTH($H67)+$G67*10,1)),$F67*тех!AK$10*тех!AK$6,)</f>
        <v>0</v>
      </c>
      <c r="X67" s="64">
        <f>IF(OR(X$3=DATE(YEAR($H67),MONTH($H67)+$G67,1),X$3=DATE(YEAR($H67),MONTH($H67)+$G67*2,1),X$3=DATE(YEAR($H67),MONTH($H67)+$G67*3,1),X$3=DATE(YEAR($H67),MONTH($H67)+$G67*4,1),X$3=DATE(YEAR($H67),MONTH($H67)+$G67*5,1),X$3=DATE(YEAR($H67),MONTH($H67)+$G67*6,1),X$3=DATE(YEAR($H67),MONTH($H67)+$G67*7,1),X$3=DATE(YEAR($H67),MONTH($H67)+$G67*8,1),X$3=DATE(YEAR($H67),MONTH($H67)+$G67*9,1),X$3=DATE(YEAR($H67),MONTH($H67)+$G67*10,1)),$F67*тех!AL$10*тех!AL$6,)</f>
        <v>0</v>
      </c>
      <c r="Y67" s="64">
        <f>IF(OR(Y$3=DATE(YEAR($H67),MONTH($H67)+$G67,1),Y$3=DATE(YEAR($H67),MONTH($H67)+$G67*2,1),Y$3=DATE(YEAR($H67),MONTH($H67)+$G67*3,1),Y$3=DATE(YEAR($H67),MONTH($H67)+$G67*4,1),Y$3=DATE(YEAR($H67),MONTH($H67)+$G67*5,1),Y$3=DATE(YEAR($H67),MONTH($H67)+$G67*6,1),Y$3=DATE(YEAR($H67),MONTH($H67)+$G67*7,1),Y$3=DATE(YEAR($H67),MONTH($H67)+$G67*8,1),Y$3=DATE(YEAR($H67),MONTH($H67)+$G67*9,1),Y$3=DATE(YEAR($H67),MONTH($H67)+$G67*10,1)),$F67*тех!AM$10*тех!AM$6,)</f>
        <v>0</v>
      </c>
      <c r="Z67" s="64">
        <f>IF(OR(Z$3=DATE(YEAR($H67),MONTH($H67)+$G67,1),Z$3=DATE(YEAR($H67),MONTH($H67)+$G67*2,1),Z$3=DATE(YEAR($H67),MONTH($H67)+$G67*3,1),Z$3=DATE(YEAR($H67),MONTH($H67)+$G67*4,1),Z$3=DATE(YEAR($H67),MONTH($H67)+$G67*5,1),Z$3=DATE(YEAR($H67),MONTH($H67)+$G67*6,1),Z$3=DATE(YEAR($H67),MONTH($H67)+$G67*7,1),Z$3=DATE(YEAR($H67),MONTH($H67)+$G67*8,1),Z$3=DATE(YEAR($H67),MONTH($H67)+$G67*9,1),Z$3=DATE(YEAR($H67),MONTH($H67)+$G67*10,1)),$F67*тех!AN$10*тех!AN$6,)</f>
        <v>0</v>
      </c>
      <c r="AA67" s="64">
        <f>IF(OR(AA$3=DATE(YEAR($H67),MONTH($H67)+$G67,1),AA$3=DATE(YEAR($H67),MONTH($H67)+$G67*2,1),AA$3=DATE(YEAR($H67),MONTH($H67)+$G67*3,1),AA$3=DATE(YEAR($H67),MONTH($H67)+$G67*4,1),AA$3=DATE(YEAR($H67),MONTH($H67)+$G67*5,1),AA$3=DATE(YEAR($H67),MONTH($H67)+$G67*6,1),AA$3=DATE(YEAR($H67),MONTH($H67)+$G67*7,1),AA$3=DATE(YEAR($H67),MONTH($H67)+$G67*8,1),AA$3=DATE(YEAR($H67),MONTH($H67)+$G67*9,1),AA$3=DATE(YEAR($H67),MONTH($H67)+$G67*10,1)),$F67*тех!AO$10*тех!AO$6,)</f>
        <v>0</v>
      </c>
      <c r="AB67" s="64">
        <f>IF(OR(AB$3=DATE(YEAR($H67),MONTH($H67)+$G67,1),AB$3=DATE(YEAR($H67),MONTH($H67)+$G67*2,1),AB$3=DATE(YEAR($H67),MONTH($H67)+$G67*3,1),AB$3=DATE(YEAR($H67),MONTH($H67)+$G67*4,1),AB$3=DATE(YEAR($H67),MONTH($H67)+$G67*5,1),AB$3=DATE(YEAR($H67),MONTH($H67)+$G67*6,1),AB$3=DATE(YEAR($H67),MONTH($H67)+$G67*7,1),AB$3=DATE(YEAR($H67),MONTH($H67)+$G67*8,1),AB$3=DATE(YEAR($H67),MONTH($H67)+$G67*9,1),AB$3=DATE(YEAR($H67),MONTH($H67)+$G67*10,1)),$F67*тех!AP$10*тех!AP$6,)</f>
        <v>0</v>
      </c>
      <c r="AC67" s="64">
        <f>IF(OR(AC$3=DATE(YEAR($H67),MONTH($H67)+$G67,1),AC$3=DATE(YEAR($H67),MONTH($H67)+$G67*2,1),AC$3=DATE(YEAR($H67),MONTH($H67)+$G67*3,1),AC$3=DATE(YEAR($H67),MONTH($H67)+$G67*4,1),AC$3=DATE(YEAR($H67),MONTH($H67)+$G67*5,1),AC$3=DATE(YEAR($H67),MONTH($H67)+$G67*6,1),AC$3=DATE(YEAR($H67),MONTH($H67)+$G67*7,1),AC$3=DATE(YEAR($H67),MONTH($H67)+$G67*8,1),AC$3=DATE(YEAR($H67),MONTH($H67)+$G67*9,1),AC$3=DATE(YEAR($H67),MONTH($H67)+$G67*10,1)),$F67*тех!AQ$10*тех!AQ$6,)</f>
        <v>0</v>
      </c>
      <c r="AD67" s="64">
        <f>IF(OR(AD$3=DATE(YEAR($H67),MONTH($H67)+$G67,1),AD$3=DATE(YEAR($H67),MONTH($H67)+$G67*2,1),AD$3=DATE(YEAR($H67),MONTH($H67)+$G67*3,1),AD$3=DATE(YEAR($H67),MONTH($H67)+$G67*4,1),AD$3=DATE(YEAR($H67),MONTH($H67)+$G67*5,1),AD$3=DATE(YEAR($H67),MONTH($H67)+$G67*6,1),AD$3=DATE(YEAR($H67),MONTH($H67)+$G67*7,1),AD$3=DATE(YEAR($H67),MONTH($H67)+$G67*8,1),AD$3=DATE(YEAR($H67),MONTH($H67)+$G67*9,1),AD$3=DATE(YEAR($H67),MONTH($H67)+$G67*10,1)),$F67*тех!AR$10*тех!AR$6,)</f>
        <v>0</v>
      </c>
      <c r="AE67" s="64">
        <f>IF(OR(AE$3=DATE(YEAR($H67),MONTH($H67)+$G67,1),AE$3=DATE(YEAR($H67),MONTH($H67)+$G67*2,1),AE$3=DATE(YEAR($H67),MONTH($H67)+$G67*3,1),AE$3=DATE(YEAR($H67),MONTH($H67)+$G67*4,1),AE$3=DATE(YEAR($H67),MONTH($H67)+$G67*5,1),AE$3=DATE(YEAR($H67),MONTH($H67)+$G67*6,1),AE$3=DATE(YEAR($H67),MONTH($H67)+$G67*7,1),AE$3=DATE(YEAR($H67),MONTH($H67)+$G67*8,1),AE$3=DATE(YEAR($H67),MONTH($H67)+$G67*9,1),AE$3=DATE(YEAR($H67),MONTH($H67)+$G67*10,1)),$F67*тех!AS$10*тех!AS$6,)</f>
        <v>0</v>
      </c>
      <c r="AF67" s="64">
        <f>IF(OR(AF$3=DATE(YEAR($H67),MONTH($H67)+$G67,1),AF$3=DATE(YEAR($H67),MONTH($H67)+$G67*2,1),AF$3=DATE(YEAR($H67),MONTH($H67)+$G67*3,1),AF$3=DATE(YEAR($H67),MONTH($H67)+$G67*4,1),AF$3=DATE(YEAR($H67),MONTH($H67)+$G67*5,1),AF$3=DATE(YEAR($H67),MONTH($H67)+$G67*6,1),AF$3=DATE(YEAR($H67),MONTH($H67)+$G67*7,1),AF$3=DATE(YEAR($H67),MONTH($H67)+$G67*8,1),AF$3=DATE(YEAR($H67),MONTH($H67)+$G67*9,1),AF$3=DATE(YEAR($H67),MONTH($H67)+$G67*10,1)),$F67*тех!AT$10*тех!AT$6,)</f>
        <v>0</v>
      </c>
      <c r="AG67" s="64">
        <f>IF(OR(AG$3=DATE(YEAR($H67),MONTH($H67)+$G67,1),AG$3=DATE(YEAR($H67),MONTH($H67)+$G67*2,1),AG$3=DATE(YEAR($H67),MONTH($H67)+$G67*3,1),AG$3=DATE(YEAR($H67),MONTH($H67)+$G67*4,1),AG$3=DATE(YEAR($H67),MONTH($H67)+$G67*5,1),AG$3=DATE(YEAR($H67),MONTH($H67)+$G67*6,1),AG$3=DATE(YEAR($H67),MONTH($H67)+$G67*7,1),AG$3=DATE(YEAR($H67),MONTH($H67)+$G67*8,1),AG$3=DATE(YEAR($H67),MONTH($H67)+$G67*9,1),AG$3=DATE(YEAR($H67),MONTH($H67)+$G67*10,1)),$F67*тех!AU$10*тех!AU$6,)</f>
        <v>0</v>
      </c>
      <c r="AH67" s="64">
        <f>IF(OR(AH$3=DATE(YEAR($H67),MONTH($H67)+$G67,1),AH$3=DATE(YEAR($H67),MONTH($H67)+$G67*2,1),AH$3=DATE(YEAR($H67),MONTH($H67)+$G67*3,1),AH$3=DATE(YEAR($H67),MONTH($H67)+$G67*4,1),AH$3=DATE(YEAR($H67),MONTH($H67)+$G67*5,1),AH$3=DATE(YEAR($H67),MONTH($H67)+$G67*6,1),AH$3=DATE(YEAR($H67),MONTH($H67)+$G67*7,1),AH$3=DATE(YEAR($H67),MONTH($H67)+$G67*8,1),AH$3=DATE(YEAR($H67),MONTH($H67)+$G67*9,1),AH$3=DATE(YEAR($H67),MONTH($H67)+$G67*10,1)),$F67*тех!AV$10*тех!AV$6,)</f>
        <v>0</v>
      </c>
      <c r="AI67" s="64">
        <f>IF(OR(AI$3=DATE(YEAR($H67),MONTH($H67)+$G67,1),AI$3=DATE(YEAR($H67),MONTH($H67)+$G67*2,1),AI$3=DATE(YEAR($H67),MONTH($H67)+$G67*3,1),AI$3=DATE(YEAR($H67),MONTH($H67)+$G67*4,1),AI$3=DATE(YEAR($H67),MONTH($H67)+$G67*5,1),AI$3=DATE(YEAR($H67),MONTH($H67)+$G67*6,1),AI$3=DATE(YEAR($H67),MONTH($H67)+$G67*7,1),AI$3=DATE(YEAR($H67),MONTH($H67)+$G67*8,1),AI$3=DATE(YEAR($H67),MONTH($H67)+$G67*9,1),AI$3=DATE(YEAR($H67),MONTH($H67)+$G67*10,1)),$F67*тех!AW$10*тех!AW$6,)</f>
        <v>0</v>
      </c>
      <c r="AJ67" s="64">
        <f>IF(OR(AJ$3=DATE(YEAR($H67),MONTH($H67)+$G67,1),AJ$3=DATE(YEAR($H67),MONTH($H67)+$G67*2,1),AJ$3=DATE(YEAR($H67),MONTH($H67)+$G67*3,1),AJ$3=DATE(YEAR($H67),MONTH($H67)+$G67*4,1),AJ$3=DATE(YEAR($H67),MONTH($H67)+$G67*5,1),AJ$3=DATE(YEAR($H67),MONTH($H67)+$G67*6,1),AJ$3=DATE(YEAR($H67),MONTH($H67)+$G67*7,1),AJ$3=DATE(YEAR($H67),MONTH($H67)+$G67*8,1),AJ$3=DATE(YEAR($H67),MONTH($H67)+$G67*9,1),AJ$3=DATE(YEAR($H67),MONTH($H67)+$G67*10,1)),$F67*тех!AX$10*тех!AX$6,)</f>
        <v>0</v>
      </c>
      <c r="AK67" s="64">
        <f>IF(OR(AK$3=DATE(YEAR($H67),MONTH($H67)+$G67,1),AK$3=DATE(YEAR($H67),MONTH($H67)+$G67*2,1),AK$3=DATE(YEAR($H67),MONTH($H67)+$G67*3,1),AK$3=DATE(YEAR($H67),MONTH($H67)+$G67*4,1),AK$3=DATE(YEAR($H67),MONTH($H67)+$G67*5,1),AK$3=DATE(YEAR($H67),MONTH($H67)+$G67*6,1),AK$3=DATE(YEAR($H67),MONTH($H67)+$G67*7,1),AK$3=DATE(YEAR($H67),MONTH($H67)+$G67*8,1),AK$3=DATE(YEAR($H67),MONTH($H67)+$G67*9,1),AK$3=DATE(YEAR($H67),MONTH($H67)+$G67*10,1)),$F67*тех!AY$10*тех!AY$6,)</f>
        <v>0</v>
      </c>
      <c r="AL67" s="64">
        <f>IF(OR(AL$3=DATE(YEAR($H67),MONTH($H67)+$G67,1),AL$3=DATE(YEAR($H67),MONTH($H67)+$G67*2,1),AL$3=DATE(YEAR($H67),MONTH($H67)+$G67*3,1),AL$3=DATE(YEAR($H67),MONTH($H67)+$G67*4,1),AL$3=DATE(YEAR($H67),MONTH($H67)+$G67*5,1),AL$3=DATE(YEAR($H67),MONTH($H67)+$G67*6,1),AL$3=DATE(YEAR($H67),MONTH($H67)+$G67*7,1),AL$3=DATE(YEAR($H67),MONTH($H67)+$G67*8,1),AL$3=DATE(YEAR($H67),MONTH($H67)+$G67*9,1),AL$3=DATE(YEAR($H67),MONTH($H67)+$G67*10,1)),$F67*тех!AZ$10*тех!AZ$6,)</f>
        <v>0</v>
      </c>
      <c r="AM67" s="64">
        <f>IF(OR(AM$3=DATE(YEAR($H67),MONTH($H67)+$G67,1),AM$3=DATE(YEAR($H67),MONTH($H67)+$G67*2,1),AM$3=DATE(YEAR($H67),MONTH($H67)+$G67*3,1),AM$3=DATE(YEAR($H67),MONTH($H67)+$G67*4,1),AM$3=DATE(YEAR($H67),MONTH($H67)+$G67*5,1),AM$3=DATE(YEAR($H67),MONTH($H67)+$G67*6,1),AM$3=DATE(YEAR($H67),MONTH($H67)+$G67*7,1),AM$3=DATE(YEAR($H67),MONTH($H67)+$G67*8,1),AM$3=DATE(YEAR($H67),MONTH($H67)+$G67*9,1),AM$3=DATE(YEAR($H67),MONTH($H67)+$G67*10,1)),$F67*тех!BA$10*тех!BA$6,)</f>
        <v>0</v>
      </c>
      <c r="AN67" s="64">
        <f>IF(OR(AN$3=DATE(YEAR($H67),MONTH($H67)+$G67,1),AN$3=DATE(YEAR($H67),MONTH($H67)+$G67*2,1),AN$3=DATE(YEAR($H67),MONTH($H67)+$G67*3,1),AN$3=DATE(YEAR($H67),MONTH($H67)+$G67*4,1),AN$3=DATE(YEAR($H67),MONTH($H67)+$G67*5,1),AN$3=DATE(YEAR($H67),MONTH($H67)+$G67*6,1),AN$3=DATE(YEAR($H67),MONTH($H67)+$G67*7,1),AN$3=DATE(YEAR($H67),MONTH($H67)+$G67*8,1),AN$3=DATE(YEAR($H67),MONTH($H67)+$G67*9,1),AN$3=DATE(YEAR($H67),MONTH($H67)+$G67*10,1)),$F67*тех!BB$10*тех!BB$6,)</f>
        <v>0</v>
      </c>
      <c r="AO67" s="64">
        <f>IF(OR(AO$3=DATE(YEAR($H67),MONTH($H67)+$G67,1),AO$3=DATE(YEAR($H67),MONTH($H67)+$G67*2,1),AO$3=DATE(YEAR($H67),MONTH($H67)+$G67*3,1),AO$3=DATE(YEAR($H67),MONTH($H67)+$G67*4,1),AO$3=DATE(YEAR($H67),MONTH($H67)+$G67*5,1),AO$3=DATE(YEAR($H67),MONTH($H67)+$G67*6,1),AO$3=DATE(YEAR($H67),MONTH($H67)+$G67*7,1),AO$3=DATE(YEAR($H67),MONTH($H67)+$G67*8,1),AO$3=DATE(YEAR($H67),MONTH($H67)+$G67*9,1),AO$3=DATE(YEAR($H67),MONTH($H67)+$G67*10,1)),$F67*тех!BC$10*тех!BC$6,)</f>
        <v>0</v>
      </c>
      <c r="AP67" s="64">
        <f>IF(OR(AP$3=DATE(YEAR($H67),MONTH($H67)+$G67,1),AP$3=DATE(YEAR($H67),MONTH($H67)+$G67*2,1),AP$3=DATE(YEAR($H67),MONTH($H67)+$G67*3,1),AP$3=DATE(YEAR($H67),MONTH($H67)+$G67*4,1),AP$3=DATE(YEAR($H67),MONTH($H67)+$G67*5,1),AP$3=DATE(YEAR($H67),MONTH($H67)+$G67*6,1),AP$3=DATE(YEAR($H67),MONTH($H67)+$G67*7,1),AP$3=DATE(YEAR($H67),MONTH($H67)+$G67*8,1),AP$3=DATE(YEAR($H67),MONTH($H67)+$G67*9,1),AP$3=DATE(YEAR($H67),MONTH($H67)+$G67*10,1)),$F67*тех!BD$10*тех!BD$6,)</f>
        <v>0</v>
      </c>
      <c r="AQ67" s="64">
        <f>IF(OR(AQ$3=DATE(YEAR($H67),MONTH($H67)+$G67,1),AQ$3=DATE(YEAR($H67),MONTH($H67)+$G67*2,1),AQ$3=DATE(YEAR($H67),MONTH($H67)+$G67*3,1),AQ$3=DATE(YEAR($H67),MONTH($H67)+$G67*4,1),AQ$3=DATE(YEAR($H67),MONTH($H67)+$G67*5,1),AQ$3=DATE(YEAR($H67),MONTH($H67)+$G67*6,1),AQ$3=DATE(YEAR($H67),MONTH($H67)+$G67*7,1),AQ$3=DATE(YEAR($H67),MONTH($H67)+$G67*8,1),AQ$3=DATE(YEAR($H67),MONTH($H67)+$G67*9,1),AQ$3=DATE(YEAR($H67),MONTH($H67)+$G67*10,1)),$F67*тех!BE$10*тех!BE$6,)</f>
        <v>0</v>
      </c>
      <c r="AR67" s="64">
        <f>IF(OR(AR$3=DATE(YEAR($H67),MONTH($H67)+$G67,1),AR$3=DATE(YEAR($H67),MONTH($H67)+$G67*2,1),AR$3=DATE(YEAR($H67),MONTH($H67)+$G67*3,1),AR$3=DATE(YEAR($H67),MONTH($H67)+$G67*4,1),AR$3=DATE(YEAR($H67),MONTH($H67)+$G67*5,1),AR$3=DATE(YEAR($H67),MONTH($H67)+$G67*6,1),AR$3=DATE(YEAR($H67),MONTH($H67)+$G67*7,1),AR$3=DATE(YEAR($H67),MONTH($H67)+$G67*8,1),AR$3=DATE(YEAR($H67),MONTH($H67)+$G67*9,1),AR$3=DATE(YEAR($H67),MONTH($H67)+$G67*10,1)),$F67*тех!BF$10*тех!BF$6,)</f>
        <v>0</v>
      </c>
      <c r="AS67" s="64">
        <f>IF(OR(AS$3=DATE(YEAR($H67),MONTH($H67)+$G67,1),AS$3=DATE(YEAR($H67),MONTH($H67)+$G67*2,1),AS$3=DATE(YEAR($H67),MONTH($H67)+$G67*3,1),AS$3=DATE(YEAR($H67),MONTH($H67)+$G67*4,1),AS$3=DATE(YEAR($H67),MONTH($H67)+$G67*5,1),AS$3=DATE(YEAR($H67),MONTH($H67)+$G67*6,1),AS$3=DATE(YEAR($H67),MONTH($H67)+$G67*7,1),AS$3=DATE(YEAR($H67),MONTH($H67)+$G67*8,1),AS$3=DATE(YEAR($H67),MONTH($H67)+$G67*9,1),AS$3=DATE(YEAR($H67),MONTH($H67)+$G67*10,1)),$F67*тех!BG$10*тех!BG$6,)</f>
        <v>0</v>
      </c>
      <c r="AT67" s="64">
        <f>IF(OR(AT$3=DATE(YEAR($H67),MONTH($H67)+$G67,1),AT$3=DATE(YEAR($H67),MONTH($H67)+$G67*2,1),AT$3=DATE(YEAR($H67),MONTH($H67)+$G67*3,1),AT$3=DATE(YEAR($H67),MONTH($H67)+$G67*4,1),AT$3=DATE(YEAR($H67),MONTH($H67)+$G67*5,1),AT$3=DATE(YEAR($H67),MONTH($H67)+$G67*6,1),AT$3=DATE(YEAR($H67),MONTH($H67)+$G67*7,1),AT$3=DATE(YEAR($H67),MONTH($H67)+$G67*8,1),AT$3=DATE(YEAR($H67),MONTH($H67)+$G67*9,1),AT$3=DATE(YEAR($H67),MONTH($H67)+$G67*10,1)),$F67*тех!BH$10*тех!BH$6,)</f>
        <v>0</v>
      </c>
      <c r="AU67" s="64">
        <f>IF(OR(AU$3=DATE(YEAR($H67),MONTH($H67)+$G67,1),AU$3=DATE(YEAR($H67),MONTH($H67)+$G67*2,1),AU$3=DATE(YEAR($H67),MONTH($H67)+$G67*3,1),AU$3=DATE(YEAR($H67),MONTH($H67)+$G67*4,1),AU$3=DATE(YEAR($H67),MONTH($H67)+$G67*5,1),AU$3=DATE(YEAR($H67),MONTH($H67)+$G67*6,1),AU$3=DATE(YEAR($H67),MONTH($H67)+$G67*7,1),AU$3=DATE(YEAR($H67),MONTH($H67)+$G67*8,1),AU$3=DATE(YEAR($H67),MONTH($H67)+$G67*9,1),AU$3=DATE(YEAR($H67),MONTH($H67)+$G67*10,1)),$F67*тех!BI$10*тех!BI$6,)</f>
        <v>0</v>
      </c>
      <c r="AV67" s="64">
        <f>IF(OR(AV$3=DATE(YEAR($H67),MONTH($H67)+$G67,1),AV$3=DATE(YEAR($H67),MONTH($H67)+$G67*2,1),AV$3=DATE(YEAR($H67),MONTH($H67)+$G67*3,1),AV$3=DATE(YEAR($H67),MONTH($H67)+$G67*4,1),AV$3=DATE(YEAR($H67),MONTH($H67)+$G67*5,1),AV$3=DATE(YEAR($H67),MONTH($H67)+$G67*6,1),AV$3=DATE(YEAR($H67),MONTH($H67)+$G67*7,1),AV$3=DATE(YEAR($H67),MONTH($H67)+$G67*8,1),AV$3=DATE(YEAR($H67),MONTH($H67)+$G67*9,1),AV$3=DATE(YEAR($H67),MONTH($H67)+$G67*10,1)),$F67*тех!BJ$10*тех!BJ$6,)</f>
        <v>0</v>
      </c>
      <c r="AW67" s="64">
        <f>IF(OR(AW$3=DATE(YEAR($H67),MONTH($H67)+$G67,1),AW$3=DATE(YEAR($H67),MONTH($H67)+$G67*2,1),AW$3=DATE(YEAR($H67),MONTH($H67)+$G67*3,1),AW$3=DATE(YEAR($H67),MONTH($H67)+$G67*4,1),AW$3=DATE(YEAR($H67),MONTH($H67)+$G67*5,1),AW$3=DATE(YEAR($H67),MONTH($H67)+$G67*6,1),AW$3=DATE(YEAR($H67),MONTH($H67)+$G67*7,1),AW$3=DATE(YEAR($H67),MONTH($H67)+$G67*8,1),AW$3=DATE(YEAR($H67),MONTH($H67)+$G67*9,1),AW$3=DATE(YEAR($H67),MONTH($H67)+$G67*10,1)),$F67*тех!BK$10*тех!BK$6,)</f>
        <v>0</v>
      </c>
      <c r="AX67" s="64">
        <f>IF(OR(AX$3=DATE(YEAR($H67),MONTH($H67)+$G67,1),AX$3=DATE(YEAR($H67),MONTH($H67)+$G67*2,1),AX$3=DATE(YEAR($H67),MONTH($H67)+$G67*3,1),AX$3=DATE(YEAR($H67),MONTH($H67)+$G67*4,1),AX$3=DATE(YEAR($H67),MONTH($H67)+$G67*5,1),AX$3=DATE(YEAR($H67),MONTH($H67)+$G67*6,1),AX$3=DATE(YEAR($H67),MONTH($H67)+$G67*7,1),AX$3=DATE(YEAR($H67),MONTH($H67)+$G67*8,1),AX$3=DATE(YEAR($H67),MONTH($H67)+$G67*9,1),AX$3=DATE(YEAR($H67),MONTH($H67)+$G67*10,1)),$F67*тех!BL$10*тех!BL$6,)</f>
        <v>0</v>
      </c>
      <c r="AY67" s="64">
        <f>IF(OR(AY$3=DATE(YEAR($H67),MONTH($H67)+$G67,1),AY$3=DATE(YEAR($H67),MONTH($H67)+$G67*2,1),AY$3=DATE(YEAR($H67),MONTH($H67)+$G67*3,1),AY$3=DATE(YEAR($H67),MONTH($H67)+$G67*4,1),AY$3=DATE(YEAR($H67),MONTH($H67)+$G67*5,1),AY$3=DATE(YEAR($H67),MONTH($H67)+$G67*6,1),AY$3=DATE(YEAR($H67),MONTH($H67)+$G67*7,1),AY$3=DATE(YEAR($H67),MONTH($H67)+$G67*8,1),AY$3=DATE(YEAR($H67),MONTH($H67)+$G67*9,1),AY$3=DATE(YEAR($H67),MONTH($H67)+$G67*10,1)),$F67*тех!BM$10*тех!BM$6,)</f>
        <v>0</v>
      </c>
      <c r="AZ67" s="64">
        <f>IF(OR(AZ$3=DATE(YEAR($H67),MONTH($H67)+$G67,1),AZ$3=DATE(YEAR($H67),MONTH($H67)+$G67*2,1),AZ$3=DATE(YEAR($H67),MONTH($H67)+$G67*3,1),AZ$3=DATE(YEAR($H67),MONTH($H67)+$G67*4,1),AZ$3=DATE(YEAR($H67),MONTH($H67)+$G67*5,1),AZ$3=DATE(YEAR($H67),MONTH($H67)+$G67*6,1),AZ$3=DATE(YEAR($H67),MONTH($H67)+$G67*7,1),AZ$3=DATE(YEAR($H67),MONTH($H67)+$G67*8,1),AZ$3=DATE(YEAR($H67),MONTH($H67)+$G67*9,1),AZ$3=DATE(YEAR($H67),MONTH($H67)+$G67*10,1)),$F67*тех!BN$10*тех!BN$6,)</f>
        <v>0</v>
      </c>
      <c r="BA67" s="64">
        <f>IF(OR(BA$3=DATE(YEAR($H67),MONTH($H67)+$G67,1),BA$3=DATE(YEAR($H67),MONTH($H67)+$G67*2,1),BA$3=DATE(YEAR($H67),MONTH($H67)+$G67*3,1),BA$3=DATE(YEAR($H67),MONTH($H67)+$G67*4,1),BA$3=DATE(YEAR($H67),MONTH($H67)+$G67*5,1),BA$3=DATE(YEAR($H67),MONTH($H67)+$G67*6,1),BA$3=DATE(YEAR($H67),MONTH($H67)+$G67*7,1),BA$3=DATE(YEAR($H67),MONTH($H67)+$G67*8,1),BA$3=DATE(YEAR($H67),MONTH($H67)+$G67*9,1),BA$3=DATE(YEAR($H67),MONTH($H67)+$G67*10,1)),$F67*тех!BO$10*тех!BO$6,)</f>
        <v>0</v>
      </c>
      <c r="BB67" s="64">
        <f>IF(OR(BB$3=DATE(YEAR($H67),MONTH($H67)+$G67,1),BB$3=DATE(YEAR($H67),MONTH($H67)+$G67*2,1),BB$3=DATE(YEAR($H67),MONTH($H67)+$G67*3,1),BB$3=DATE(YEAR($H67),MONTH($H67)+$G67*4,1),BB$3=DATE(YEAR($H67),MONTH($H67)+$G67*5,1),BB$3=DATE(YEAR($H67),MONTH($H67)+$G67*6,1),BB$3=DATE(YEAR($H67),MONTH($H67)+$G67*7,1),BB$3=DATE(YEAR($H67),MONTH($H67)+$G67*8,1),BB$3=DATE(YEAR($H67),MONTH($H67)+$G67*9,1),BB$3=DATE(YEAR($H67),MONTH($H67)+$G67*10,1)),$F67*тех!BP$10*тех!BP$6,)</f>
        <v>0</v>
      </c>
      <c r="BC67" s="64">
        <f>IF(OR(BC$3=DATE(YEAR($H67),MONTH($H67)+$G67,1),BC$3=DATE(YEAR($H67),MONTH($H67)+$G67*2,1),BC$3=DATE(YEAR($H67),MONTH($H67)+$G67*3,1),BC$3=DATE(YEAR($H67),MONTH($H67)+$G67*4,1),BC$3=DATE(YEAR($H67),MONTH($H67)+$G67*5,1),BC$3=DATE(YEAR($H67),MONTH($H67)+$G67*6,1),BC$3=DATE(YEAR($H67),MONTH($H67)+$G67*7,1),BC$3=DATE(YEAR($H67),MONTH($H67)+$G67*8,1),BC$3=DATE(YEAR($H67),MONTH($H67)+$G67*9,1),BC$3=DATE(YEAR($H67),MONTH($H67)+$G67*10,1)),$F67*тех!BQ$10*тех!BQ$6,)</f>
        <v>0</v>
      </c>
      <c r="BD67" s="64">
        <f>IF(OR(BD$3=DATE(YEAR($H67),MONTH($H67)+$G67,1),BD$3=DATE(YEAR($H67),MONTH($H67)+$G67*2,1),BD$3=DATE(YEAR($H67),MONTH($H67)+$G67*3,1),BD$3=DATE(YEAR($H67),MONTH($H67)+$G67*4,1),BD$3=DATE(YEAR($H67),MONTH($H67)+$G67*5,1),BD$3=DATE(YEAR($H67),MONTH($H67)+$G67*6,1),BD$3=DATE(YEAR($H67),MONTH($H67)+$G67*7,1),BD$3=DATE(YEAR($H67),MONTH($H67)+$G67*8,1),BD$3=DATE(YEAR($H67),MONTH($H67)+$G67*9,1),BD$3=DATE(YEAR($H67),MONTH($H67)+$G67*10,1)),$F67*тех!BR$10*тех!BR$6,)</f>
        <v>0</v>
      </c>
      <c r="BE67" s="64">
        <f>IF(OR(BE$3=DATE(YEAR($H67),MONTH($H67)+$G67,1),BE$3=DATE(YEAR($H67),MONTH($H67)+$G67*2,1),BE$3=DATE(YEAR($H67),MONTH($H67)+$G67*3,1),BE$3=DATE(YEAR($H67),MONTH($H67)+$G67*4,1),BE$3=DATE(YEAR($H67),MONTH($H67)+$G67*5,1),BE$3=DATE(YEAR($H67),MONTH($H67)+$G67*6,1),BE$3=DATE(YEAR($H67),MONTH($H67)+$G67*7,1),BE$3=DATE(YEAR($H67),MONTH($H67)+$G67*8,1),BE$3=DATE(YEAR($H67),MONTH($H67)+$G67*9,1),BE$3=DATE(YEAR($H67),MONTH($H67)+$G67*10,1)),$F67*тех!BS$10*тех!BS$6,)</f>
        <v>0</v>
      </c>
      <c r="BF67" s="64">
        <f>IF(OR(BF$3=DATE(YEAR($H67),MONTH($H67)+$G67,1),BF$3=DATE(YEAR($H67),MONTH($H67)+$G67*2,1),BF$3=DATE(YEAR($H67),MONTH($H67)+$G67*3,1),BF$3=DATE(YEAR($H67),MONTH($H67)+$G67*4,1),BF$3=DATE(YEAR($H67),MONTH($H67)+$G67*5,1),BF$3=DATE(YEAR($H67),MONTH($H67)+$G67*6,1),BF$3=DATE(YEAR($H67),MONTH($H67)+$G67*7,1),BF$3=DATE(YEAR($H67),MONTH($H67)+$G67*8,1),BF$3=DATE(YEAR($H67),MONTH($H67)+$G67*9,1),BF$3=DATE(YEAR($H67),MONTH($H67)+$G67*10,1)),$F67*тех!BT$10*тех!BT$6,)</f>
        <v>0</v>
      </c>
      <c r="BG67" s="64">
        <f>IF(OR(BG$3=DATE(YEAR($H67),MONTH($H67)+$G67,1),BG$3=DATE(YEAR($H67),MONTH($H67)+$G67*2,1),BG$3=DATE(YEAR($H67),MONTH($H67)+$G67*3,1),BG$3=DATE(YEAR($H67),MONTH($H67)+$G67*4,1),BG$3=DATE(YEAR($H67),MONTH($H67)+$G67*5,1),BG$3=DATE(YEAR($H67),MONTH($H67)+$G67*6,1),BG$3=DATE(YEAR($H67),MONTH($H67)+$G67*7,1),BG$3=DATE(YEAR($H67),MONTH($H67)+$G67*8,1),BG$3=DATE(YEAR($H67),MONTH($H67)+$G67*9,1),BG$3=DATE(YEAR($H67),MONTH($H67)+$G67*10,1)),$F67*тех!BU$10*тех!BU$6,)</f>
        <v>0</v>
      </c>
      <c r="BH67" s="64">
        <f>IF(OR(BH$3=DATE(YEAR($H67),MONTH($H67)+$G67,1),BH$3=DATE(YEAR($H67),MONTH($H67)+$G67*2,1),BH$3=DATE(YEAR($H67),MONTH($H67)+$G67*3,1),BH$3=DATE(YEAR($H67),MONTH($H67)+$G67*4,1),BH$3=DATE(YEAR($H67),MONTH($H67)+$G67*5,1),BH$3=DATE(YEAR($H67),MONTH($H67)+$G67*6,1),BH$3=DATE(YEAR($H67),MONTH($H67)+$G67*7,1),BH$3=DATE(YEAR($H67),MONTH($H67)+$G67*8,1),BH$3=DATE(YEAR($H67),MONTH($H67)+$G67*9,1),BH$3=DATE(YEAR($H67),MONTH($H67)+$G67*10,1)),$F67*тех!BV$10*тех!BV$6,)</f>
        <v>0</v>
      </c>
      <c r="BI67" s="64">
        <f>IF(OR(BI$3=DATE(YEAR($H67),MONTH($H67)+$G67,1),BI$3=DATE(YEAR($H67),MONTH($H67)+$G67*2,1),BI$3=DATE(YEAR($H67),MONTH($H67)+$G67*3,1),BI$3=DATE(YEAR($H67),MONTH($H67)+$G67*4,1),BI$3=DATE(YEAR($H67),MONTH($H67)+$G67*5,1),BI$3=DATE(YEAR($H67),MONTH($H67)+$G67*6,1),BI$3=DATE(YEAR($H67),MONTH($H67)+$G67*7,1),BI$3=DATE(YEAR($H67),MONTH($H67)+$G67*8,1),BI$3=DATE(YEAR($H67),MONTH($H67)+$G67*9,1),BI$3=DATE(YEAR($H67),MONTH($H67)+$G67*10,1)),$F67*тех!BW$10*тех!BW$6,)</f>
        <v>0</v>
      </c>
      <c r="BJ67" s="64">
        <f>IF(OR(BJ$3=DATE(YEAR($H67),MONTH($H67)+$G67,1),BJ$3=DATE(YEAR($H67),MONTH($H67)+$G67*2,1),BJ$3=DATE(YEAR($H67),MONTH($H67)+$G67*3,1),BJ$3=DATE(YEAR($H67),MONTH($H67)+$G67*4,1),BJ$3=DATE(YEAR($H67),MONTH($H67)+$G67*5,1),BJ$3=DATE(YEAR($H67),MONTH($H67)+$G67*6,1),BJ$3=DATE(YEAR($H67),MONTH($H67)+$G67*7,1),BJ$3=DATE(YEAR($H67),MONTH($H67)+$G67*8,1),BJ$3=DATE(YEAR($H67),MONTH($H67)+$G67*9,1),BJ$3=DATE(YEAR($H67),MONTH($H67)+$G67*10,1)),$F67*тех!BX$10*тех!BX$6,)</f>
        <v>0</v>
      </c>
      <c r="BK67" s="64">
        <f>IF(OR(BK$3=DATE(YEAR($H67),MONTH($H67)+$G67,1),BK$3=DATE(YEAR($H67),MONTH($H67)+$G67*2,1),BK$3=DATE(YEAR($H67),MONTH($H67)+$G67*3,1),BK$3=DATE(YEAR($H67),MONTH($H67)+$G67*4,1),BK$3=DATE(YEAR($H67),MONTH($H67)+$G67*5,1),BK$3=DATE(YEAR($H67),MONTH($H67)+$G67*6,1),BK$3=DATE(YEAR($H67),MONTH($H67)+$G67*7,1),BK$3=DATE(YEAR($H67),MONTH($H67)+$G67*8,1),BK$3=DATE(YEAR($H67),MONTH($H67)+$G67*9,1),BK$3=DATE(YEAR($H67),MONTH($H67)+$G67*10,1)),$F67*тех!BY$10*тех!BY$6,)</f>
        <v>0</v>
      </c>
      <c r="BL67" s="64">
        <f>IF(OR(BL$3=DATE(YEAR($H67),MONTH($H67)+$G67,1),BL$3=DATE(YEAR($H67),MONTH($H67)+$G67*2,1),BL$3=DATE(YEAR($H67),MONTH($H67)+$G67*3,1),BL$3=DATE(YEAR($H67),MONTH($H67)+$G67*4,1),BL$3=DATE(YEAR($H67),MONTH($H67)+$G67*5,1),BL$3=DATE(YEAR($H67),MONTH($H67)+$G67*6,1),BL$3=DATE(YEAR($H67),MONTH($H67)+$G67*7,1),BL$3=DATE(YEAR($H67),MONTH($H67)+$G67*8,1),BL$3=DATE(YEAR($H67),MONTH($H67)+$G67*9,1),BL$3=DATE(YEAR($H67),MONTH($H67)+$G67*10,1)),$F67*тех!BZ$10*тех!BZ$6,)</f>
        <v>0</v>
      </c>
      <c r="BM67" s="64">
        <f>IF(OR(BM$3=DATE(YEAR($H67),MONTH($H67)+$G67,1),BM$3=DATE(YEAR($H67),MONTH($H67)+$G67*2,1),BM$3=DATE(YEAR($H67),MONTH($H67)+$G67*3,1),BM$3=DATE(YEAR($H67),MONTH($H67)+$G67*4,1),BM$3=DATE(YEAR($H67),MONTH($H67)+$G67*5,1),BM$3=DATE(YEAR($H67),MONTH($H67)+$G67*6,1),BM$3=DATE(YEAR($H67),MONTH($H67)+$G67*7,1),BM$3=DATE(YEAR($H67),MONTH($H67)+$G67*8,1),BM$3=DATE(YEAR($H67),MONTH($H67)+$G67*9,1),BM$3=DATE(YEAR($H67),MONTH($H67)+$G67*10,1)),$F67*тех!CA$10*тех!CA$6,)</f>
        <v>0</v>
      </c>
      <c r="BN67" s="64">
        <f>IF(OR(BN$3=DATE(YEAR($H67),MONTH($H67)+$G67,1),BN$3=DATE(YEAR($H67),MONTH($H67)+$G67*2,1),BN$3=DATE(YEAR($H67),MONTH($H67)+$G67*3,1),BN$3=DATE(YEAR($H67),MONTH($H67)+$G67*4,1),BN$3=DATE(YEAR($H67),MONTH($H67)+$G67*5,1),BN$3=DATE(YEAR($H67),MONTH($H67)+$G67*6,1),BN$3=DATE(YEAR($H67),MONTH($H67)+$G67*7,1),BN$3=DATE(YEAR($H67),MONTH($H67)+$G67*8,1),BN$3=DATE(YEAR($H67),MONTH($H67)+$G67*9,1),BN$3=DATE(YEAR($H67),MONTH($H67)+$G67*10,1)),$F67*тех!CB$10*тех!CB$6,)</f>
        <v>0</v>
      </c>
      <c r="BO67" s="64">
        <f>IF(OR(BO$3=DATE(YEAR($H67),MONTH($H67)+$G67,1),BO$3=DATE(YEAR($H67),MONTH($H67)+$G67*2,1),BO$3=DATE(YEAR($H67),MONTH($H67)+$G67*3,1),BO$3=DATE(YEAR($H67),MONTH($H67)+$G67*4,1),BO$3=DATE(YEAR($H67),MONTH($H67)+$G67*5,1),BO$3=DATE(YEAR($H67),MONTH($H67)+$G67*6,1),BO$3=DATE(YEAR($H67),MONTH($H67)+$G67*7,1),BO$3=DATE(YEAR($H67),MONTH($H67)+$G67*8,1),BO$3=DATE(YEAR($H67),MONTH($H67)+$G67*9,1),BO$3=DATE(YEAR($H67),MONTH($H67)+$G67*10,1)),$F67*тех!CC$10*тех!CC$6,)</f>
        <v>0</v>
      </c>
      <c r="BP67" s="64">
        <f>IF(OR(BP$3=DATE(YEAR($H67),MONTH($H67)+$G67,1),BP$3=DATE(YEAR($H67),MONTH($H67)+$G67*2,1),BP$3=DATE(YEAR($H67),MONTH($H67)+$G67*3,1),BP$3=DATE(YEAR($H67),MONTH($H67)+$G67*4,1),BP$3=DATE(YEAR($H67),MONTH($H67)+$G67*5,1),BP$3=DATE(YEAR($H67),MONTH($H67)+$G67*6,1),BP$3=DATE(YEAR($H67),MONTH($H67)+$G67*7,1),BP$3=DATE(YEAR($H67),MONTH($H67)+$G67*8,1),BP$3=DATE(YEAR($H67),MONTH($H67)+$G67*9,1),BP$3=DATE(YEAR($H67),MONTH($H67)+$G67*10,1)),$F67*тех!CD$10*тех!CD$6,)</f>
        <v>0</v>
      </c>
      <c r="BQ67" s="64">
        <f>IF(OR(BQ$3=DATE(YEAR($H67),MONTH($H67)+$G67,1),BQ$3=DATE(YEAR($H67),MONTH($H67)+$G67*2,1),BQ$3=DATE(YEAR($H67),MONTH($H67)+$G67*3,1),BQ$3=DATE(YEAR($H67),MONTH($H67)+$G67*4,1),BQ$3=DATE(YEAR($H67),MONTH($H67)+$G67*5,1),BQ$3=DATE(YEAR($H67),MONTH($H67)+$G67*6,1),BQ$3=DATE(YEAR($H67),MONTH($H67)+$G67*7,1),BQ$3=DATE(YEAR($H67),MONTH($H67)+$G67*8,1),BQ$3=DATE(YEAR($H67),MONTH($H67)+$G67*9,1),BQ$3=DATE(YEAR($H67),MONTH($H67)+$G67*10,1)),$F67*тех!CE$10*тех!CE$6,)</f>
        <v>0</v>
      </c>
    </row>
    <row r="68" spans="2:69">
      <c r="B68" s="3">
        <v>62</v>
      </c>
      <c r="C68" s="19" t="s">
        <v>732</v>
      </c>
      <c r="D68" s="23">
        <v>100</v>
      </c>
      <c r="E68" s="19"/>
      <c r="F68" s="76">
        <f t="shared" si="1"/>
        <v>0</v>
      </c>
      <c r="G68" s="19">
        <v>12</v>
      </c>
      <c r="H68" s="20">
        <f>Параметры!$C$11</f>
        <v>42370</v>
      </c>
      <c r="J68" s="76">
        <f>IF($H68=J$3,$F68,)*тех!X$6</f>
        <v>0</v>
      </c>
      <c r="K68" s="76">
        <f>IF($H68=K$3,$F68,)*тех!Y$6</f>
        <v>0</v>
      </c>
      <c r="L68" s="76">
        <f>IF($H68=L$3,$F68,)*тех!Z$6</f>
        <v>0</v>
      </c>
      <c r="M68" s="76">
        <f>IF($H68=M$3,$F68,)*тех!AA$6</f>
        <v>0</v>
      </c>
      <c r="N68" s="76">
        <f>IF($H68=N$3,$F68,)*тех!AB$6</f>
        <v>0</v>
      </c>
      <c r="O68" s="76">
        <f>IF($H68=O$3,$F68,)*тех!AC$6</f>
        <v>0</v>
      </c>
      <c r="P68" s="64">
        <f>IF(OR(P$3=DATE(YEAR($H68),MONTH($H68)+$G68,1),P$3=DATE(YEAR($H68),MONTH($H68)+$G68*2,1),P$3=DATE(YEAR($H68),MONTH($H68)+$G68*3,1),P$3=DATE(YEAR($H68),MONTH($H68)+$G68*4,1),P$3=DATE(YEAR($H68),MONTH($H68)+$G68*5,1),P$3=DATE(YEAR($H68),MONTH($H68)+$G68*6,1),P$3=DATE(YEAR($H68),MONTH($H68)+$G68*7,1),P$3=DATE(YEAR($H68),MONTH($H68)+$G68*8,1),P$3=DATE(YEAR($H68),MONTH($H68)+$G68*9,1),P$3=DATE(YEAR($H68),MONTH($H68)+$G68*10,1)),$F68*тех!AD$10*тех!AD$6,)</f>
        <v>0</v>
      </c>
      <c r="Q68" s="64">
        <f>IF(OR(Q$3=DATE(YEAR($H68),MONTH($H68)+$G68,1),Q$3=DATE(YEAR($H68),MONTH($H68)+$G68*2,1),Q$3=DATE(YEAR($H68),MONTH($H68)+$G68*3,1),Q$3=DATE(YEAR($H68),MONTH($H68)+$G68*4,1),Q$3=DATE(YEAR($H68),MONTH($H68)+$G68*5,1),Q$3=DATE(YEAR($H68),MONTH($H68)+$G68*6,1),Q$3=DATE(YEAR($H68),MONTH($H68)+$G68*7,1),Q$3=DATE(YEAR($H68),MONTH($H68)+$G68*8,1),Q$3=DATE(YEAR($H68),MONTH($H68)+$G68*9,1),Q$3=DATE(YEAR($H68),MONTH($H68)+$G68*10,1)),$F68*тех!AE$10*тех!AE$6,)</f>
        <v>0</v>
      </c>
      <c r="R68" s="64">
        <f>IF(OR(R$3=DATE(YEAR($H68),MONTH($H68)+$G68,1),R$3=DATE(YEAR($H68),MONTH($H68)+$G68*2,1),R$3=DATE(YEAR($H68),MONTH($H68)+$G68*3,1),R$3=DATE(YEAR($H68),MONTH($H68)+$G68*4,1),R$3=DATE(YEAR($H68),MONTH($H68)+$G68*5,1),R$3=DATE(YEAR($H68),MONTH($H68)+$G68*6,1),R$3=DATE(YEAR($H68),MONTH($H68)+$G68*7,1),R$3=DATE(YEAR($H68),MONTH($H68)+$G68*8,1),R$3=DATE(YEAR($H68),MONTH($H68)+$G68*9,1),R$3=DATE(YEAR($H68),MONTH($H68)+$G68*10,1)),$F68*тех!AF$10*тех!AF$6,)</f>
        <v>0</v>
      </c>
      <c r="S68" s="64">
        <f>IF(OR(S$3=DATE(YEAR($H68),MONTH($H68)+$G68,1),S$3=DATE(YEAR($H68),MONTH($H68)+$G68*2,1),S$3=DATE(YEAR($H68),MONTH($H68)+$G68*3,1),S$3=DATE(YEAR($H68),MONTH($H68)+$G68*4,1),S$3=DATE(YEAR($H68),MONTH($H68)+$G68*5,1),S$3=DATE(YEAR($H68),MONTH($H68)+$G68*6,1),S$3=DATE(YEAR($H68),MONTH($H68)+$G68*7,1),S$3=DATE(YEAR($H68),MONTH($H68)+$G68*8,1),S$3=DATE(YEAR($H68),MONTH($H68)+$G68*9,1),S$3=DATE(YEAR($H68),MONTH($H68)+$G68*10,1)),$F68*тех!AG$10*тех!AG$6,)</f>
        <v>0</v>
      </c>
      <c r="T68" s="64">
        <f>IF(OR(T$3=DATE(YEAR($H68),MONTH($H68)+$G68,1),T$3=DATE(YEAR($H68),MONTH($H68)+$G68*2,1),T$3=DATE(YEAR($H68),MONTH($H68)+$G68*3,1),T$3=DATE(YEAR($H68),MONTH($H68)+$G68*4,1),T$3=DATE(YEAR($H68),MONTH($H68)+$G68*5,1),T$3=DATE(YEAR($H68),MONTH($H68)+$G68*6,1),T$3=DATE(YEAR($H68),MONTH($H68)+$G68*7,1),T$3=DATE(YEAR($H68),MONTH($H68)+$G68*8,1),T$3=DATE(YEAR($H68),MONTH($H68)+$G68*9,1),T$3=DATE(YEAR($H68),MONTH($H68)+$G68*10,1)),$F68*тех!AH$10*тех!AH$6,)</f>
        <v>0</v>
      </c>
      <c r="U68" s="64">
        <f>IF(OR(U$3=DATE(YEAR($H68),MONTH($H68)+$G68,1),U$3=DATE(YEAR($H68),MONTH($H68)+$G68*2,1),U$3=DATE(YEAR($H68),MONTH($H68)+$G68*3,1),U$3=DATE(YEAR($H68),MONTH($H68)+$G68*4,1),U$3=DATE(YEAR($H68),MONTH($H68)+$G68*5,1),U$3=DATE(YEAR($H68),MONTH($H68)+$G68*6,1),U$3=DATE(YEAR($H68),MONTH($H68)+$G68*7,1),U$3=DATE(YEAR($H68),MONTH($H68)+$G68*8,1),U$3=DATE(YEAR($H68),MONTH($H68)+$G68*9,1),U$3=DATE(YEAR($H68),MONTH($H68)+$G68*10,1)),$F68*тех!AI$10*тех!AI$6,)</f>
        <v>0</v>
      </c>
      <c r="V68" s="64">
        <f>IF(OR(V$3=DATE(YEAR($H68),MONTH($H68)+$G68,1),V$3=DATE(YEAR($H68),MONTH($H68)+$G68*2,1),V$3=DATE(YEAR($H68),MONTH($H68)+$G68*3,1),V$3=DATE(YEAR($H68),MONTH($H68)+$G68*4,1),V$3=DATE(YEAR($H68),MONTH($H68)+$G68*5,1),V$3=DATE(YEAR($H68),MONTH($H68)+$G68*6,1),V$3=DATE(YEAR($H68),MONTH($H68)+$G68*7,1),V$3=DATE(YEAR($H68),MONTH($H68)+$G68*8,1),V$3=DATE(YEAR($H68),MONTH($H68)+$G68*9,1),V$3=DATE(YEAR($H68),MONTH($H68)+$G68*10,1)),$F68*тех!AJ$10*тех!AJ$6,)</f>
        <v>0</v>
      </c>
      <c r="W68" s="64">
        <f>IF(OR(W$3=DATE(YEAR($H68),MONTH($H68)+$G68,1),W$3=DATE(YEAR($H68),MONTH($H68)+$G68*2,1),W$3=DATE(YEAR($H68),MONTH($H68)+$G68*3,1),W$3=DATE(YEAR($H68),MONTH($H68)+$G68*4,1),W$3=DATE(YEAR($H68),MONTH($H68)+$G68*5,1),W$3=DATE(YEAR($H68),MONTH($H68)+$G68*6,1),W$3=DATE(YEAR($H68),MONTH($H68)+$G68*7,1),W$3=DATE(YEAR($H68),MONTH($H68)+$G68*8,1),W$3=DATE(YEAR($H68),MONTH($H68)+$G68*9,1),W$3=DATE(YEAR($H68),MONTH($H68)+$G68*10,1)),$F68*тех!AK$10*тех!AK$6,)</f>
        <v>0</v>
      </c>
      <c r="X68" s="64">
        <f>IF(OR(X$3=DATE(YEAR($H68),MONTH($H68)+$G68,1),X$3=DATE(YEAR($H68),MONTH($H68)+$G68*2,1),X$3=DATE(YEAR($H68),MONTH($H68)+$G68*3,1),X$3=DATE(YEAR($H68),MONTH($H68)+$G68*4,1),X$3=DATE(YEAR($H68),MONTH($H68)+$G68*5,1),X$3=DATE(YEAR($H68),MONTH($H68)+$G68*6,1),X$3=DATE(YEAR($H68),MONTH($H68)+$G68*7,1),X$3=DATE(YEAR($H68),MONTH($H68)+$G68*8,1),X$3=DATE(YEAR($H68),MONTH($H68)+$G68*9,1),X$3=DATE(YEAR($H68),MONTH($H68)+$G68*10,1)),$F68*тех!AL$10*тех!AL$6,)</f>
        <v>0</v>
      </c>
      <c r="Y68" s="64">
        <f>IF(OR(Y$3=DATE(YEAR($H68),MONTH($H68)+$G68,1),Y$3=DATE(YEAR($H68),MONTH($H68)+$G68*2,1),Y$3=DATE(YEAR($H68),MONTH($H68)+$G68*3,1),Y$3=DATE(YEAR($H68),MONTH($H68)+$G68*4,1),Y$3=DATE(YEAR($H68),MONTH($H68)+$G68*5,1),Y$3=DATE(YEAR($H68),MONTH($H68)+$G68*6,1),Y$3=DATE(YEAR($H68),MONTH($H68)+$G68*7,1),Y$3=DATE(YEAR($H68),MONTH($H68)+$G68*8,1),Y$3=DATE(YEAR($H68),MONTH($H68)+$G68*9,1),Y$3=DATE(YEAR($H68),MONTH($H68)+$G68*10,1)),$F68*тех!AM$10*тех!AM$6,)</f>
        <v>0</v>
      </c>
      <c r="Z68" s="64">
        <f>IF(OR(Z$3=DATE(YEAR($H68),MONTH($H68)+$G68,1),Z$3=DATE(YEAR($H68),MONTH($H68)+$G68*2,1),Z$3=DATE(YEAR($H68),MONTH($H68)+$G68*3,1),Z$3=DATE(YEAR($H68),MONTH($H68)+$G68*4,1),Z$3=DATE(YEAR($H68),MONTH($H68)+$G68*5,1),Z$3=DATE(YEAR($H68),MONTH($H68)+$G68*6,1),Z$3=DATE(YEAR($H68),MONTH($H68)+$G68*7,1),Z$3=DATE(YEAR($H68),MONTH($H68)+$G68*8,1),Z$3=DATE(YEAR($H68),MONTH($H68)+$G68*9,1),Z$3=DATE(YEAR($H68),MONTH($H68)+$G68*10,1)),$F68*тех!AN$10*тех!AN$6,)</f>
        <v>0</v>
      </c>
      <c r="AA68" s="64">
        <f>IF(OR(AA$3=DATE(YEAR($H68),MONTH($H68)+$G68,1),AA$3=DATE(YEAR($H68),MONTH($H68)+$G68*2,1),AA$3=DATE(YEAR($H68),MONTH($H68)+$G68*3,1),AA$3=DATE(YEAR($H68),MONTH($H68)+$G68*4,1),AA$3=DATE(YEAR($H68),MONTH($H68)+$G68*5,1),AA$3=DATE(YEAR($H68),MONTH($H68)+$G68*6,1),AA$3=DATE(YEAR($H68),MONTH($H68)+$G68*7,1),AA$3=DATE(YEAR($H68),MONTH($H68)+$G68*8,1),AA$3=DATE(YEAR($H68),MONTH($H68)+$G68*9,1),AA$3=DATE(YEAR($H68),MONTH($H68)+$G68*10,1)),$F68*тех!AO$10*тех!AO$6,)</f>
        <v>0</v>
      </c>
      <c r="AB68" s="64">
        <f>IF(OR(AB$3=DATE(YEAR($H68),MONTH($H68)+$G68,1),AB$3=DATE(YEAR($H68),MONTH($H68)+$G68*2,1),AB$3=DATE(YEAR($H68),MONTH($H68)+$G68*3,1),AB$3=DATE(YEAR($H68),MONTH($H68)+$G68*4,1),AB$3=DATE(YEAR($H68),MONTH($H68)+$G68*5,1),AB$3=DATE(YEAR($H68),MONTH($H68)+$G68*6,1),AB$3=DATE(YEAR($H68),MONTH($H68)+$G68*7,1),AB$3=DATE(YEAR($H68),MONTH($H68)+$G68*8,1),AB$3=DATE(YEAR($H68),MONTH($H68)+$G68*9,1),AB$3=DATE(YEAR($H68),MONTH($H68)+$G68*10,1)),$F68*тех!AP$10*тех!AP$6,)</f>
        <v>0</v>
      </c>
      <c r="AC68" s="64">
        <f>IF(OR(AC$3=DATE(YEAR($H68),MONTH($H68)+$G68,1),AC$3=DATE(YEAR($H68),MONTH($H68)+$G68*2,1),AC$3=DATE(YEAR($H68),MONTH($H68)+$G68*3,1),AC$3=DATE(YEAR($H68),MONTH($H68)+$G68*4,1),AC$3=DATE(YEAR($H68),MONTH($H68)+$G68*5,1),AC$3=DATE(YEAR($H68),MONTH($H68)+$G68*6,1),AC$3=DATE(YEAR($H68),MONTH($H68)+$G68*7,1),AC$3=DATE(YEAR($H68),MONTH($H68)+$G68*8,1),AC$3=DATE(YEAR($H68),MONTH($H68)+$G68*9,1),AC$3=DATE(YEAR($H68),MONTH($H68)+$G68*10,1)),$F68*тех!AQ$10*тех!AQ$6,)</f>
        <v>0</v>
      </c>
      <c r="AD68" s="64">
        <f>IF(OR(AD$3=DATE(YEAR($H68),MONTH($H68)+$G68,1),AD$3=DATE(YEAR($H68),MONTH($H68)+$G68*2,1),AD$3=DATE(YEAR($H68),MONTH($H68)+$G68*3,1),AD$3=DATE(YEAR($H68),MONTH($H68)+$G68*4,1),AD$3=DATE(YEAR($H68),MONTH($H68)+$G68*5,1),AD$3=DATE(YEAR($H68),MONTH($H68)+$G68*6,1),AD$3=DATE(YEAR($H68),MONTH($H68)+$G68*7,1),AD$3=DATE(YEAR($H68),MONTH($H68)+$G68*8,1),AD$3=DATE(YEAR($H68),MONTH($H68)+$G68*9,1),AD$3=DATE(YEAR($H68),MONTH($H68)+$G68*10,1)),$F68*тех!AR$10*тех!AR$6,)</f>
        <v>0</v>
      </c>
      <c r="AE68" s="64">
        <f>IF(OR(AE$3=DATE(YEAR($H68),MONTH($H68)+$G68,1),AE$3=DATE(YEAR($H68),MONTH($H68)+$G68*2,1),AE$3=DATE(YEAR($H68),MONTH($H68)+$G68*3,1),AE$3=DATE(YEAR($H68),MONTH($H68)+$G68*4,1),AE$3=DATE(YEAR($H68),MONTH($H68)+$G68*5,1),AE$3=DATE(YEAR($H68),MONTH($H68)+$G68*6,1),AE$3=DATE(YEAR($H68),MONTH($H68)+$G68*7,1),AE$3=DATE(YEAR($H68),MONTH($H68)+$G68*8,1),AE$3=DATE(YEAR($H68),MONTH($H68)+$G68*9,1),AE$3=DATE(YEAR($H68),MONTH($H68)+$G68*10,1)),$F68*тех!AS$10*тех!AS$6,)</f>
        <v>0</v>
      </c>
      <c r="AF68" s="64">
        <f>IF(OR(AF$3=DATE(YEAR($H68),MONTH($H68)+$G68,1),AF$3=DATE(YEAR($H68),MONTH($H68)+$G68*2,1),AF$3=DATE(YEAR($H68),MONTH($H68)+$G68*3,1),AF$3=DATE(YEAR($H68),MONTH($H68)+$G68*4,1),AF$3=DATE(YEAR($H68),MONTH($H68)+$G68*5,1),AF$3=DATE(YEAR($H68),MONTH($H68)+$G68*6,1),AF$3=DATE(YEAR($H68),MONTH($H68)+$G68*7,1),AF$3=DATE(YEAR($H68),MONTH($H68)+$G68*8,1),AF$3=DATE(YEAR($H68),MONTH($H68)+$G68*9,1),AF$3=DATE(YEAR($H68),MONTH($H68)+$G68*10,1)),$F68*тех!AT$10*тех!AT$6,)</f>
        <v>0</v>
      </c>
      <c r="AG68" s="64">
        <f>IF(OR(AG$3=DATE(YEAR($H68),MONTH($H68)+$G68,1),AG$3=DATE(YEAR($H68),MONTH($H68)+$G68*2,1),AG$3=DATE(YEAR($H68),MONTH($H68)+$G68*3,1),AG$3=DATE(YEAR($H68),MONTH($H68)+$G68*4,1),AG$3=DATE(YEAR($H68),MONTH($H68)+$G68*5,1),AG$3=DATE(YEAR($H68),MONTH($H68)+$G68*6,1),AG$3=DATE(YEAR($H68),MONTH($H68)+$G68*7,1),AG$3=DATE(YEAR($H68),MONTH($H68)+$G68*8,1),AG$3=DATE(YEAR($H68),MONTH($H68)+$G68*9,1),AG$3=DATE(YEAR($H68),MONTH($H68)+$G68*10,1)),$F68*тех!AU$10*тех!AU$6,)</f>
        <v>0</v>
      </c>
      <c r="AH68" s="64">
        <f>IF(OR(AH$3=DATE(YEAR($H68),MONTH($H68)+$G68,1),AH$3=DATE(YEAR($H68),MONTH($H68)+$G68*2,1),AH$3=DATE(YEAR($H68),MONTH($H68)+$G68*3,1),AH$3=DATE(YEAR($H68),MONTH($H68)+$G68*4,1),AH$3=DATE(YEAR($H68),MONTH($H68)+$G68*5,1),AH$3=DATE(YEAR($H68),MONTH($H68)+$G68*6,1),AH$3=DATE(YEAR($H68),MONTH($H68)+$G68*7,1),AH$3=DATE(YEAR($H68),MONTH($H68)+$G68*8,1),AH$3=DATE(YEAR($H68),MONTH($H68)+$G68*9,1),AH$3=DATE(YEAR($H68),MONTH($H68)+$G68*10,1)),$F68*тех!AV$10*тех!AV$6,)</f>
        <v>0</v>
      </c>
      <c r="AI68" s="64">
        <f>IF(OR(AI$3=DATE(YEAR($H68),MONTH($H68)+$G68,1),AI$3=DATE(YEAR($H68),MONTH($H68)+$G68*2,1),AI$3=DATE(YEAR($H68),MONTH($H68)+$G68*3,1),AI$3=DATE(YEAR($H68),MONTH($H68)+$G68*4,1),AI$3=DATE(YEAR($H68),MONTH($H68)+$G68*5,1),AI$3=DATE(YEAR($H68),MONTH($H68)+$G68*6,1),AI$3=DATE(YEAR($H68),MONTH($H68)+$G68*7,1),AI$3=DATE(YEAR($H68),MONTH($H68)+$G68*8,1),AI$3=DATE(YEAR($H68),MONTH($H68)+$G68*9,1),AI$3=DATE(YEAR($H68),MONTH($H68)+$G68*10,1)),$F68*тех!AW$10*тех!AW$6,)</f>
        <v>0</v>
      </c>
      <c r="AJ68" s="64">
        <f>IF(OR(AJ$3=DATE(YEAR($H68),MONTH($H68)+$G68,1),AJ$3=DATE(YEAR($H68),MONTH($H68)+$G68*2,1),AJ$3=DATE(YEAR($H68),MONTH($H68)+$G68*3,1),AJ$3=DATE(YEAR($H68),MONTH($H68)+$G68*4,1),AJ$3=DATE(YEAR($H68),MONTH($H68)+$G68*5,1),AJ$3=DATE(YEAR($H68),MONTH($H68)+$G68*6,1),AJ$3=DATE(YEAR($H68),MONTH($H68)+$G68*7,1),AJ$3=DATE(YEAR($H68),MONTH($H68)+$G68*8,1),AJ$3=DATE(YEAR($H68),MONTH($H68)+$G68*9,1),AJ$3=DATE(YEAR($H68),MONTH($H68)+$G68*10,1)),$F68*тех!AX$10*тех!AX$6,)</f>
        <v>0</v>
      </c>
      <c r="AK68" s="64">
        <f>IF(OR(AK$3=DATE(YEAR($H68),MONTH($H68)+$G68,1),AK$3=DATE(YEAR($H68),MONTH($H68)+$G68*2,1),AK$3=DATE(YEAR($H68),MONTH($H68)+$G68*3,1),AK$3=DATE(YEAR($H68),MONTH($H68)+$G68*4,1),AK$3=DATE(YEAR($H68),MONTH($H68)+$G68*5,1),AK$3=DATE(YEAR($H68),MONTH($H68)+$G68*6,1),AK$3=DATE(YEAR($H68),MONTH($H68)+$G68*7,1),AK$3=DATE(YEAR($H68),MONTH($H68)+$G68*8,1),AK$3=DATE(YEAR($H68),MONTH($H68)+$G68*9,1),AK$3=DATE(YEAR($H68),MONTH($H68)+$G68*10,1)),$F68*тех!AY$10*тех!AY$6,)</f>
        <v>0</v>
      </c>
      <c r="AL68" s="64">
        <f>IF(OR(AL$3=DATE(YEAR($H68),MONTH($H68)+$G68,1),AL$3=DATE(YEAR($H68),MONTH($H68)+$G68*2,1),AL$3=DATE(YEAR($H68),MONTH($H68)+$G68*3,1),AL$3=DATE(YEAR($H68),MONTH($H68)+$G68*4,1),AL$3=DATE(YEAR($H68),MONTH($H68)+$G68*5,1),AL$3=DATE(YEAR($H68),MONTH($H68)+$G68*6,1),AL$3=DATE(YEAR($H68),MONTH($H68)+$G68*7,1),AL$3=DATE(YEAR($H68),MONTH($H68)+$G68*8,1),AL$3=DATE(YEAR($H68),MONTH($H68)+$G68*9,1),AL$3=DATE(YEAR($H68),MONTH($H68)+$G68*10,1)),$F68*тех!AZ$10*тех!AZ$6,)</f>
        <v>0</v>
      </c>
      <c r="AM68" s="64">
        <f>IF(OR(AM$3=DATE(YEAR($H68),MONTH($H68)+$G68,1),AM$3=DATE(YEAR($H68),MONTH($H68)+$G68*2,1),AM$3=DATE(YEAR($H68),MONTH($H68)+$G68*3,1),AM$3=DATE(YEAR($H68),MONTH($H68)+$G68*4,1),AM$3=DATE(YEAR($H68),MONTH($H68)+$G68*5,1),AM$3=DATE(YEAR($H68),MONTH($H68)+$G68*6,1),AM$3=DATE(YEAR($H68),MONTH($H68)+$G68*7,1),AM$3=DATE(YEAR($H68),MONTH($H68)+$G68*8,1),AM$3=DATE(YEAR($H68),MONTH($H68)+$G68*9,1),AM$3=DATE(YEAR($H68),MONTH($H68)+$G68*10,1)),$F68*тех!BA$10*тех!BA$6,)</f>
        <v>0</v>
      </c>
      <c r="AN68" s="64">
        <f>IF(OR(AN$3=DATE(YEAR($H68),MONTH($H68)+$G68,1),AN$3=DATE(YEAR($H68),MONTH($H68)+$G68*2,1),AN$3=DATE(YEAR($H68),MONTH($H68)+$G68*3,1),AN$3=DATE(YEAR($H68),MONTH($H68)+$G68*4,1),AN$3=DATE(YEAR($H68),MONTH($H68)+$G68*5,1),AN$3=DATE(YEAR($H68),MONTH($H68)+$G68*6,1),AN$3=DATE(YEAR($H68),MONTH($H68)+$G68*7,1),AN$3=DATE(YEAR($H68),MONTH($H68)+$G68*8,1),AN$3=DATE(YEAR($H68),MONTH($H68)+$G68*9,1),AN$3=DATE(YEAR($H68),MONTH($H68)+$G68*10,1)),$F68*тех!BB$10*тех!BB$6,)</f>
        <v>0</v>
      </c>
      <c r="AO68" s="64">
        <f>IF(OR(AO$3=DATE(YEAR($H68),MONTH($H68)+$G68,1),AO$3=DATE(YEAR($H68),MONTH($H68)+$G68*2,1),AO$3=DATE(YEAR($H68),MONTH($H68)+$G68*3,1),AO$3=DATE(YEAR($H68),MONTH($H68)+$G68*4,1),AO$3=DATE(YEAR($H68),MONTH($H68)+$G68*5,1),AO$3=DATE(YEAR($H68),MONTH($H68)+$G68*6,1),AO$3=DATE(YEAR($H68),MONTH($H68)+$G68*7,1),AO$3=DATE(YEAR($H68),MONTH($H68)+$G68*8,1),AO$3=DATE(YEAR($H68),MONTH($H68)+$G68*9,1),AO$3=DATE(YEAR($H68),MONTH($H68)+$G68*10,1)),$F68*тех!BC$10*тех!BC$6,)</f>
        <v>0</v>
      </c>
      <c r="AP68" s="64">
        <f>IF(OR(AP$3=DATE(YEAR($H68),MONTH($H68)+$G68,1),AP$3=DATE(YEAR($H68),MONTH($H68)+$G68*2,1),AP$3=DATE(YEAR($H68),MONTH($H68)+$G68*3,1),AP$3=DATE(YEAR($H68),MONTH($H68)+$G68*4,1),AP$3=DATE(YEAR($H68),MONTH($H68)+$G68*5,1),AP$3=DATE(YEAR($H68),MONTH($H68)+$G68*6,1),AP$3=DATE(YEAR($H68),MONTH($H68)+$G68*7,1),AP$3=DATE(YEAR($H68),MONTH($H68)+$G68*8,1),AP$3=DATE(YEAR($H68),MONTH($H68)+$G68*9,1),AP$3=DATE(YEAR($H68),MONTH($H68)+$G68*10,1)),$F68*тех!BD$10*тех!BD$6,)</f>
        <v>0</v>
      </c>
      <c r="AQ68" s="64">
        <f>IF(OR(AQ$3=DATE(YEAR($H68),MONTH($H68)+$G68,1),AQ$3=DATE(YEAR($H68),MONTH($H68)+$G68*2,1),AQ$3=DATE(YEAR($H68),MONTH($H68)+$G68*3,1),AQ$3=DATE(YEAR($H68),MONTH($H68)+$G68*4,1),AQ$3=DATE(YEAR($H68),MONTH($H68)+$G68*5,1),AQ$3=DATE(YEAR($H68),MONTH($H68)+$G68*6,1),AQ$3=DATE(YEAR($H68),MONTH($H68)+$G68*7,1),AQ$3=DATE(YEAR($H68),MONTH($H68)+$G68*8,1),AQ$3=DATE(YEAR($H68),MONTH($H68)+$G68*9,1),AQ$3=DATE(YEAR($H68),MONTH($H68)+$G68*10,1)),$F68*тех!BE$10*тех!BE$6,)</f>
        <v>0</v>
      </c>
      <c r="AR68" s="64">
        <f>IF(OR(AR$3=DATE(YEAR($H68),MONTH($H68)+$G68,1),AR$3=DATE(YEAR($H68),MONTH($H68)+$G68*2,1),AR$3=DATE(YEAR($H68),MONTH($H68)+$G68*3,1),AR$3=DATE(YEAR($H68),MONTH($H68)+$G68*4,1),AR$3=DATE(YEAR($H68),MONTH($H68)+$G68*5,1),AR$3=DATE(YEAR($H68),MONTH($H68)+$G68*6,1),AR$3=DATE(YEAR($H68),MONTH($H68)+$G68*7,1),AR$3=DATE(YEAR($H68),MONTH($H68)+$G68*8,1),AR$3=DATE(YEAR($H68),MONTH($H68)+$G68*9,1),AR$3=DATE(YEAR($H68),MONTH($H68)+$G68*10,1)),$F68*тех!BF$10*тех!BF$6,)</f>
        <v>0</v>
      </c>
      <c r="AS68" s="64">
        <f>IF(OR(AS$3=DATE(YEAR($H68),MONTH($H68)+$G68,1),AS$3=DATE(YEAR($H68),MONTH($H68)+$G68*2,1),AS$3=DATE(YEAR($H68),MONTH($H68)+$G68*3,1),AS$3=DATE(YEAR($H68),MONTH($H68)+$G68*4,1),AS$3=DATE(YEAR($H68),MONTH($H68)+$G68*5,1),AS$3=DATE(YEAR($H68),MONTH($H68)+$G68*6,1),AS$3=DATE(YEAR($H68),MONTH($H68)+$G68*7,1),AS$3=DATE(YEAR($H68),MONTH($H68)+$G68*8,1),AS$3=DATE(YEAR($H68),MONTH($H68)+$G68*9,1),AS$3=DATE(YEAR($H68),MONTH($H68)+$G68*10,1)),$F68*тех!BG$10*тех!BG$6,)</f>
        <v>0</v>
      </c>
      <c r="AT68" s="64">
        <f>IF(OR(AT$3=DATE(YEAR($H68),MONTH($H68)+$G68,1),AT$3=DATE(YEAR($H68),MONTH($H68)+$G68*2,1),AT$3=DATE(YEAR($H68),MONTH($H68)+$G68*3,1),AT$3=DATE(YEAR($H68),MONTH($H68)+$G68*4,1),AT$3=DATE(YEAR($H68),MONTH($H68)+$G68*5,1),AT$3=DATE(YEAR($H68),MONTH($H68)+$G68*6,1),AT$3=DATE(YEAR($H68),MONTH($H68)+$G68*7,1),AT$3=DATE(YEAR($H68),MONTH($H68)+$G68*8,1),AT$3=DATE(YEAR($H68),MONTH($H68)+$G68*9,1),AT$3=DATE(YEAR($H68),MONTH($H68)+$G68*10,1)),$F68*тех!BH$10*тех!BH$6,)</f>
        <v>0</v>
      </c>
      <c r="AU68" s="64">
        <f>IF(OR(AU$3=DATE(YEAR($H68),MONTH($H68)+$G68,1),AU$3=DATE(YEAR($H68),MONTH($H68)+$G68*2,1),AU$3=DATE(YEAR($H68),MONTH($H68)+$G68*3,1),AU$3=DATE(YEAR($H68),MONTH($H68)+$G68*4,1),AU$3=DATE(YEAR($H68),MONTH($H68)+$G68*5,1),AU$3=DATE(YEAR($H68),MONTH($H68)+$G68*6,1),AU$3=DATE(YEAR($H68),MONTH($H68)+$G68*7,1),AU$3=DATE(YEAR($H68),MONTH($H68)+$G68*8,1),AU$3=DATE(YEAR($H68),MONTH($H68)+$G68*9,1),AU$3=DATE(YEAR($H68),MONTH($H68)+$G68*10,1)),$F68*тех!BI$10*тех!BI$6,)</f>
        <v>0</v>
      </c>
      <c r="AV68" s="64">
        <f>IF(OR(AV$3=DATE(YEAR($H68),MONTH($H68)+$G68,1),AV$3=DATE(YEAR($H68),MONTH($H68)+$G68*2,1),AV$3=DATE(YEAR($H68),MONTH($H68)+$G68*3,1),AV$3=DATE(YEAR($H68),MONTH($H68)+$G68*4,1),AV$3=DATE(YEAR($H68),MONTH($H68)+$G68*5,1),AV$3=DATE(YEAR($H68),MONTH($H68)+$G68*6,1),AV$3=DATE(YEAR($H68),MONTH($H68)+$G68*7,1),AV$3=DATE(YEAR($H68),MONTH($H68)+$G68*8,1),AV$3=DATE(YEAR($H68),MONTH($H68)+$G68*9,1),AV$3=DATE(YEAR($H68),MONTH($H68)+$G68*10,1)),$F68*тех!BJ$10*тех!BJ$6,)</f>
        <v>0</v>
      </c>
      <c r="AW68" s="64">
        <f>IF(OR(AW$3=DATE(YEAR($H68),MONTH($H68)+$G68,1),AW$3=DATE(YEAR($H68),MONTH($H68)+$G68*2,1),AW$3=DATE(YEAR($H68),MONTH($H68)+$G68*3,1),AW$3=DATE(YEAR($H68),MONTH($H68)+$G68*4,1),AW$3=DATE(YEAR($H68),MONTH($H68)+$G68*5,1),AW$3=DATE(YEAR($H68),MONTH($H68)+$G68*6,1),AW$3=DATE(YEAR($H68),MONTH($H68)+$G68*7,1),AW$3=DATE(YEAR($H68),MONTH($H68)+$G68*8,1),AW$3=DATE(YEAR($H68),MONTH($H68)+$G68*9,1),AW$3=DATE(YEAR($H68),MONTH($H68)+$G68*10,1)),$F68*тех!BK$10*тех!BK$6,)</f>
        <v>0</v>
      </c>
      <c r="AX68" s="64">
        <f>IF(OR(AX$3=DATE(YEAR($H68),MONTH($H68)+$G68,1),AX$3=DATE(YEAR($H68),MONTH($H68)+$G68*2,1),AX$3=DATE(YEAR($H68),MONTH($H68)+$G68*3,1),AX$3=DATE(YEAR($H68),MONTH($H68)+$G68*4,1),AX$3=DATE(YEAR($H68),MONTH($H68)+$G68*5,1),AX$3=DATE(YEAR($H68),MONTH($H68)+$G68*6,1),AX$3=DATE(YEAR($H68),MONTH($H68)+$G68*7,1),AX$3=DATE(YEAR($H68),MONTH($H68)+$G68*8,1),AX$3=DATE(YEAR($H68),MONTH($H68)+$G68*9,1),AX$3=DATE(YEAR($H68),MONTH($H68)+$G68*10,1)),$F68*тех!BL$10*тех!BL$6,)</f>
        <v>0</v>
      </c>
      <c r="AY68" s="64">
        <f>IF(OR(AY$3=DATE(YEAR($H68),MONTH($H68)+$G68,1),AY$3=DATE(YEAR($H68),MONTH($H68)+$G68*2,1),AY$3=DATE(YEAR($H68),MONTH($H68)+$G68*3,1),AY$3=DATE(YEAR($H68),MONTH($H68)+$G68*4,1),AY$3=DATE(YEAR($H68),MONTH($H68)+$G68*5,1),AY$3=DATE(YEAR($H68),MONTH($H68)+$G68*6,1),AY$3=DATE(YEAR($H68),MONTH($H68)+$G68*7,1),AY$3=DATE(YEAR($H68),MONTH($H68)+$G68*8,1),AY$3=DATE(YEAR($H68),MONTH($H68)+$G68*9,1),AY$3=DATE(YEAR($H68),MONTH($H68)+$G68*10,1)),$F68*тех!BM$10*тех!BM$6,)</f>
        <v>0</v>
      </c>
      <c r="AZ68" s="64">
        <f>IF(OR(AZ$3=DATE(YEAR($H68),MONTH($H68)+$G68,1),AZ$3=DATE(YEAR($H68),MONTH($H68)+$G68*2,1),AZ$3=DATE(YEAR($H68),MONTH($H68)+$G68*3,1),AZ$3=DATE(YEAR($H68),MONTH($H68)+$G68*4,1),AZ$3=DATE(YEAR($H68),MONTH($H68)+$G68*5,1),AZ$3=DATE(YEAR($H68),MONTH($H68)+$G68*6,1),AZ$3=DATE(YEAR($H68),MONTH($H68)+$G68*7,1),AZ$3=DATE(YEAR($H68),MONTH($H68)+$G68*8,1),AZ$3=DATE(YEAR($H68),MONTH($H68)+$G68*9,1),AZ$3=DATE(YEAR($H68),MONTH($H68)+$G68*10,1)),$F68*тех!BN$10*тех!BN$6,)</f>
        <v>0</v>
      </c>
      <c r="BA68" s="64">
        <f>IF(OR(BA$3=DATE(YEAR($H68),MONTH($H68)+$G68,1),BA$3=DATE(YEAR($H68),MONTH($H68)+$G68*2,1),BA$3=DATE(YEAR($H68),MONTH($H68)+$G68*3,1),BA$3=DATE(YEAR($H68),MONTH($H68)+$G68*4,1),BA$3=DATE(YEAR($H68),MONTH($H68)+$G68*5,1),BA$3=DATE(YEAR($H68),MONTH($H68)+$G68*6,1),BA$3=DATE(YEAR($H68),MONTH($H68)+$G68*7,1),BA$3=DATE(YEAR($H68),MONTH($H68)+$G68*8,1),BA$3=DATE(YEAR($H68),MONTH($H68)+$G68*9,1),BA$3=DATE(YEAR($H68),MONTH($H68)+$G68*10,1)),$F68*тех!BO$10*тех!BO$6,)</f>
        <v>0</v>
      </c>
      <c r="BB68" s="64">
        <f>IF(OR(BB$3=DATE(YEAR($H68),MONTH($H68)+$G68,1),BB$3=DATE(YEAR($H68),MONTH($H68)+$G68*2,1),BB$3=DATE(YEAR($H68),MONTH($H68)+$G68*3,1),BB$3=DATE(YEAR($H68),MONTH($H68)+$G68*4,1),BB$3=DATE(YEAR($H68),MONTH($H68)+$G68*5,1),BB$3=DATE(YEAR($H68),MONTH($H68)+$G68*6,1),BB$3=DATE(YEAR($H68),MONTH($H68)+$G68*7,1),BB$3=DATE(YEAR($H68),MONTH($H68)+$G68*8,1),BB$3=DATE(YEAR($H68),MONTH($H68)+$G68*9,1),BB$3=DATE(YEAR($H68),MONTH($H68)+$G68*10,1)),$F68*тех!BP$10*тех!BP$6,)</f>
        <v>0</v>
      </c>
      <c r="BC68" s="64">
        <f>IF(OR(BC$3=DATE(YEAR($H68),MONTH($H68)+$G68,1),BC$3=DATE(YEAR($H68),MONTH($H68)+$G68*2,1),BC$3=DATE(YEAR($H68),MONTH($H68)+$G68*3,1),BC$3=DATE(YEAR($H68),MONTH($H68)+$G68*4,1),BC$3=DATE(YEAR($H68),MONTH($H68)+$G68*5,1),BC$3=DATE(YEAR($H68),MONTH($H68)+$G68*6,1),BC$3=DATE(YEAR($H68),MONTH($H68)+$G68*7,1),BC$3=DATE(YEAR($H68),MONTH($H68)+$G68*8,1),BC$3=DATE(YEAR($H68),MONTH($H68)+$G68*9,1),BC$3=DATE(YEAR($H68),MONTH($H68)+$G68*10,1)),$F68*тех!BQ$10*тех!BQ$6,)</f>
        <v>0</v>
      </c>
      <c r="BD68" s="64">
        <f>IF(OR(BD$3=DATE(YEAR($H68),MONTH($H68)+$G68,1),BD$3=DATE(YEAR($H68),MONTH($H68)+$G68*2,1),BD$3=DATE(YEAR($H68),MONTH($H68)+$G68*3,1),BD$3=DATE(YEAR($H68),MONTH($H68)+$G68*4,1),BD$3=DATE(YEAR($H68),MONTH($H68)+$G68*5,1),BD$3=DATE(YEAR($H68),MONTH($H68)+$G68*6,1),BD$3=DATE(YEAR($H68),MONTH($H68)+$G68*7,1),BD$3=DATE(YEAR($H68),MONTH($H68)+$G68*8,1),BD$3=DATE(YEAR($H68),MONTH($H68)+$G68*9,1),BD$3=DATE(YEAR($H68),MONTH($H68)+$G68*10,1)),$F68*тех!BR$10*тех!BR$6,)</f>
        <v>0</v>
      </c>
      <c r="BE68" s="64">
        <f>IF(OR(BE$3=DATE(YEAR($H68),MONTH($H68)+$G68,1),BE$3=DATE(YEAR($H68),MONTH($H68)+$G68*2,1),BE$3=DATE(YEAR($H68),MONTH($H68)+$G68*3,1),BE$3=DATE(YEAR($H68),MONTH($H68)+$G68*4,1),BE$3=DATE(YEAR($H68),MONTH($H68)+$G68*5,1),BE$3=DATE(YEAR($H68),MONTH($H68)+$G68*6,1),BE$3=DATE(YEAR($H68),MONTH($H68)+$G68*7,1),BE$3=DATE(YEAR($H68),MONTH($H68)+$G68*8,1),BE$3=DATE(YEAR($H68),MONTH($H68)+$G68*9,1),BE$3=DATE(YEAR($H68),MONTH($H68)+$G68*10,1)),$F68*тех!BS$10*тех!BS$6,)</f>
        <v>0</v>
      </c>
      <c r="BF68" s="64">
        <f>IF(OR(BF$3=DATE(YEAR($H68),MONTH($H68)+$G68,1),BF$3=DATE(YEAR($H68),MONTH($H68)+$G68*2,1),BF$3=DATE(YEAR($H68),MONTH($H68)+$G68*3,1),BF$3=DATE(YEAR($H68),MONTH($H68)+$G68*4,1),BF$3=DATE(YEAR($H68),MONTH($H68)+$G68*5,1),BF$3=DATE(YEAR($H68),MONTH($H68)+$G68*6,1),BF$3=DATE(YEAR($H68),MONTH($H68)+$G68*7,1),BF$3=DATE(YEAR($H68),MONTH($H68)+$G68*8,1),BF$3=DATE(YEAR($H68),MONTH($H68)+$G68*9,1),BF$3=DATE(YEAR($H68),MONTH($H68)+$G68*10,1)),$F68*тех!BT$10*тех!BT$6,)</f>
        <v>0</v>
      </c>
      <c r="BG68" s="64">
        <f>IF(OR(BG$3=DATE(YEAR($H68),MONTH($H68)+$G68,1),BG$3=DATE(YEAR($H68),MONTH($H68)+$G68*2,1),BG$3=DATE(YEAR($H68),MONTH($H68)+$G68*3,1),BG$3=DATE(YEAR($H68),MONTH($H68)+$G68*4,1),BG$3=DATE(YEAR($H68),MONTH($H68)+$G68*5,1),BG$3=DATE(YEAR($H68),MONTH($H68)+$G68*6,1),BG$3=DATE(YEAR($H68),MONTH($H68)+$G68*7,1),BG$3=DATE(YEAR($H68),MONTH($H68)+$G68*8,1),BG$3=DATE(YEAR($H68),MONTH($H68)+$G68*9,1),BG$3=DATE(YEAR($H68),MONTH($H68)+$G68*10,1)),$F68*тех!BU$10*тех!BU$6,)</f>
        <v>0</v>
      </c>
      <c r="BH68" s="64">
        <f>IF(OR(BH$3=DATE(YEAR($H68),MONTH($H68)+$G68,1),BH$3=DATE(YEAR($H68),MONTH($H68)+$G68*2,1),BH$3=DATE(YEAR($H68),MONTH($H68)+$G68*3,1),BH$3=DATE(YEAR($H68),MONTH($H68)+$G68*4,1),BH$3=DATE(YEAR($H68),MONTH($H68)+$G68*5,1),BH$3=DATE(YEAR($H68),MONTH($H68)+$G68*6,1),BH$3=DATE(YEAR($H68),MONTH($H68)+$G68*7,1),BH$3=DATE(YEAR($H68),MONTH($H68)+$G68*8,1),BH$3=DATE(YEAR($H68),MONTH($H68)+$G68*9,1),BH$3=DATE(YEAR($H68),MONTH($H68)+$G68*10,1)),$F68*тех!BV$10*тех!BV$6,)</f>
        <v>0</v>
      </c>
      <c r="BI68" s="64">
        <f>IF(OR(BI$3=DATE(YEAR($H68),MONTH($H68)+$G68,1),BI$3=DATE(YEAR($H68),MONTH($H68)+$G68*2,1),BI$3=DATE(YEAR($H68),MONTH($H68)+$G68*3,1),BI$3=DATE(YEAR($H68),MONTH($H68)+$G68*4,1),BI$3=DATE(YEAR($H68),MONTH($H68)+$G68*5,1),BI$3=DATE(YEAR($H68),MONTH($H68)+$G68*6,1),BI$3=DATE(YEAR($H68),MONTH($H68)+$G68*7,1),BI$3=DATE(YEAR($H68),MONTH($H68)+$G68*8,1),BI$3=DATE(YEAR($H68),MONTH($H68)+$G68*9,1),BI$3=DATE(YEAR($H68),MONTH($H68)+$G68*10,1)),$F68*тех!BW$10*тех!BW$6,)</f>
        <v>0</v>
      </c>
      <c r="BJ68" s="64">
        <f>IF(OR(BJ$3=DATE(YEAR($H68),MONTH($H68)+$G68,1),BJ$3=DATE(YEAR($H68),MONTH($H68)+$G68*2,1),BJ$3=DATE(YEAR($H68),MONTH($H68)+$G68*3,1),BJ$3=DATE(YEAR($H68),MONTH($H68)+$G68*4,1),BJ$3=DATE(YEAR($H68),MONTH($H68)+$G68*5,1),BJ$3=DATE(YEAR($H68),MONTH($H68)+$G68*6,1),BJ$3=DATE(YEAR($H68),MONTH($H68)+$G68*7,1),BJ$3=DATE(YEAR($H68),MONTH($H68)+$G68*8,1),BJ$3=DATE(YEAR($H68),MONTH($H68)+$G68*9,1),BJ$3=DATE(YEAR($H68),MONTH($H68)+$G68*10,1)),$F68*тех!BX$10*тех!BX$6,)</f>
        <v>0</v>
      </c>
      <c r="BK68" s="64">
        <f>IF(OR(BK$3=DATE(YEAR($H68),MONTH($H68)+$G68,1),BK$3=DATE(YEAR($H68),MONTH($H68)+$G68*2,1),BK$3=DATE(YEAR($H68),MONTH($H68)+$G68*3,1),BK$3=DATE(YEAR($H68),MONTH($H68)+$G68*4,1),BK$3=DATE(YEAR($H68),MONTH($H68)+$G68*5,1),BK$3=DATE(YEAR($H68),MONTH($H68)+$G68*6,1),BK$3=DATE(YEAR($H68),MONTH($H68)+$G68*7,1),BK$3=DATE(YEAR($H68),MONTH($H68)+$G68*8,1),BK$3=DATE(YEAR($H68),MONTH($H68)+$G68*9,1),BK$3=DATE(YEAR($H68),MONTH($H68)+$G68*10,1)),$F68*тех!BY$10*тех!BY$6,)</f>
        <v>0</v>
      </c>
      <c r="BL68" s="64">
        <f>IF(OR(BL$3=DATE(YEAR($H68),MONTH($H68)+$G68,1),BL$3=DATE(YEAR($H68),MONTH($H68)+$G68*2,1),BL$3=DATE(YEAR($H68),MONTH($H68)+$G68*3,1),BL$3=DATE(YEAR($H68),MONTH($H68)+$G68*4,1),BL$3=DATE(YEAR($H68),MONTH($H68)+$G68*5,1),BL$3=DATE(YEAR($H68),MONTH($H68)+$G68*6,1),BL$3=DATE(YEAR($H68),MONTH($H68)+$G68*7,1),BL$3=DATE(YEAR($H68),MONTH($H68)+$G68*8,1),BL$3=DATE(YEAR($H68),MONTH($H68)+$G68*9,1),BL$3=DATE(YEAR($H68),MONTH($H68)+$G68*10,1)),$F68*тех!BZ$10*тех!BZ$6,)</f>
        <v>0</v>
      </c>
      <c r="BM68" s="64">
        <f>IF(OR(BM$3=DATE(YEAR($H68),MONTH($H68)+$G68,1),BM$3=DATE(YEAR($H68),MONTH($H68)+$G68*2,1),BM$3=DATE(YEAR($H68),MONTH($H68)+$G68*3,1),BM$3=DATE(YEAR($H68),MONTH($H68)+$G68*4,1),BM$3=DATE(YEAR($H68),MONTH($H68)+$G68*5,1),BM$3=DATE(YEAR($H68),MONTH($H68)+$G68*6,1),BM$3=DATE(YEAR($H68),MONTH($H68)+$G68*7,1),BM$3=DATE(YEAR($H68),MONTH($H68)+$G68*8,1),BM$3=DATE(YEAR($H68),MONTH($H68)+$G68*9,1),BM$3=DATE(YEAR($H68),MONTH($H68)+$G68*10,1)),$F68*тех!CA$10*тех!CA$6,)</f>
        <v>0</v>
      </c>
      <c r="BN68" s="64">
        <f>IF(OR(BN$3=DATE(YEAR($H68),MONTH($H68)+$G68,1),BN$3=DATE(YEAR($H68),MONTH($H68)+$G68*2,1),BN$3=DATE(YEAR($H68),MONTH($H68)+$G68*3,1),BN$3=DATE(YEAR($H68),MONTH($H68)+$G68*4,1),BN$3=DATE(YEAR($H68),MONTH($H68)+$G68*5,1),BN$3=DATE(YEAR($H68),MONTH($H68)+$G68*6,1),BN$3=DATE(YEAR($H68),MONTH($H68)+$G68*7,1),BN$3=DATE(YEAR($H68),MONTH($H68)+$G68*8,1),BN$3=DATE(YEAR($H68),MONTH($H68)+$G68*9,1),BN$3=DATE(YEAR($H68),MONTH($H68)+$G68*10,1)),$F68*тех!CB$10*тех!CB$6,)</f>
        <v>0</v>
      </c>
      <c r="BO68" s="64">
        <f>IF(OR(BO$3=DATE(YEAR($H68),MONTH($H68)+$G68,1),BO$3=DATE(YEAR($H68),MONTH($H68)+$G68*2,1),BO$3=DATE(YEAR($H68),MONTH($H68)+$G68*3,1),BO$3=DATE(YEAR($H68),MONTH($H68)+$G68*4,1),BO$3=DATE(YEAR($H68),MONTH($H68)+$G68*5,1),BO$3=DATE(YEAR($H68),MONTH($H68)+$G68*6,1),BO$3=DATE(YEAR($H68),MONTH($H68)+$G68*7,1),BO$3=DATE(YEAR($H68),MONTH($H68)+$G68*8,1),BO$3=DATE(YEAR($H68),MONTH($H68)+$G68*9,1),BO$3=DATE(YEAR($H68),MONTH($H68)+$G68*10,1)),$F68*тех!CC$10*тех!CC$6,)</f>
        <v>0</v>
      </c>
      <c r="BP68" s="64">
        <f>IF(OR(BP$3=DATE(YEAR($H68),MONTH($H68)+$G68,1),BP$3=DATE(YEAR($H68),MONTH($H68)+$G68*2,1),BP$3=DATE(YEAR($H68),MONTH($H68)+$G68*3,1),BP$3=DATE(YEAR($H68),MONTH($H68)+$G68*4,1),BP$3=DATE(YEAR($H68),MONTH($H68)+$G68*5,1),BP$3=DATE(YEAR($H68),MONTH($H68)+$G68*6,1),BP$3=DATE(YEAR($H68),MONTH($H68)+$G68*7,1),BP$3=DATE(YEAR($H68),MONTH($H68)+$G68*8,1),BP$3=DATE(YEAR($H68),MONTH($H68)+$G68*9,1),BP$3=DATE(YEAR($H68),MONTH($H68)+$G68*10,1)),$F68*тех!CD$10*тех!CD$6,)</f>
        <v>0</v>
      </c>
      <c r="BQ68" s="64">
        <f>IF(OR(BQ$3=DATE(YEAR($H68),MONTH($H68)+$G68,1),BQ$3=DATE(YEAR($H68),MONTH($H68)+$G68*2,1),BQ$3=DATE(YEAR($H68),MONTH($H68)+$G68*3,1),BQ$3=DATE(YEAR($H68),MONTH($H68)+$G68*4,1),BQ$3=DATE(YEAR($H68),MONTH($H68)+$G68*5,1),BQ$3=DATE(YEAR($H68),MONTH($H68)+$G68*6,1),BQ$3=DATE(YEAR($H68),MONTH($H68)+$G68*7,1),BQ$3=DATE(YEAR($H68),MONTH($H68)+$G68*8,1),BQ$3=DATE(YEAR($H68),MONTH($H68)+$G68*9,1),BQ$3=DATE(YEAR($H68),MONTH($H68)+$G68*10,1)),$F68*тех!CE$10*тех!CE$6,)</f>
        <v>0</v>
      </c>
    </row>
    <row r="69" spans="2:69">
      <c r="B69" s="3">
        <v>63</v>
      </c>
      <c r="C69" s="19" t="s">
        <v>733</v>
      </c>
      <c r="D69" s="23">
        <v>1000</v>
      </c>
      <c r="E69" s="19"/>
      <c r="F69" s="76">
        <f t="shared" si="1"/>
        <v>0</v>
      </c>
      <c r="G69" s="19">
        <v>12</v>
      </c>
      <c r="H69" s="20">
        <f>Параметры!$C$11</f>
        <v>42370</v>
      </c>
      <c r="J69" s="76">
        <f>IF($H69=J$3,$F69,)*тех!X$6</f>
        <v>0</v>
      </c>
      <c r="K69" s="76">
        <f>IF($H69=K$3,$F69,)*тех!Y$6</f>
        <v>0</v>
      </c>
      <c r="L69" s="76">
        <f>IF($H69=L$3,$F69,)*тех!Z$6</f>
        <v>0</v>
      </c>
      <c r="M69" s="76">
        <f>IF($H69=M$3,$F69,)*тех!AA$6</f>
        <v>0</v>
      </c>
      <c r="N69" s="76">
        <f>IF($H69=N$3,$F69,)*тех!AB$6</f>
        <v>0</v>
      </c>
      <c r="O69" s="76">
        <f>IF($H69=O$3,$F69,)*тех!AC$6</f>
        <v>0</v>
      </c>
      <c r="P69" s="64">
        <f>IF(OR(P$3=DATE(YEAR($H69),MONTH($H69)+$G69,1),P$3=DATE(YEAR($H69),MONTH($H69)+$G69*2,1),P$3=DATE(YEAR($H69),MONTH($H69)+$G69*3,1),P$3=DATE(YEAR($H69),MONTH($H69)+$G69*4,1),P$3=DATE(YEAR($H69),MONTH($H69)+$G69*5,1),P$3=DATE(YEAR($H69),MONTH($H69)+$G69*6,1),P$3=DATE(YEAR($H69),MONTH($H69)+$G69*7,1),P$3=DATE(YEAR($H69),MONTH($H69)+$G69*8,1),P$3=DATE(YEAR($H69),MONTH($H69)+$G69*9,1),P$3=DATE(YEAR($H69),MONTH($H69)+$G69*10,1)),$F69*тех!AD$10*тех!AD$6,)</f>
        <v>0</v>
      </c>
      <c r="Q69" s="64">
        <f>IF(OR(Q$3=DATE(YEAR($H69),MONTH($H69)+$G69,1),Q$3=DATE(YEAR($H69),MONTH($H69)+$G69*2,1),Q$3=DATE(YEAR($H69),MONTH($H69)+$G69*3,1),Q$3=DATE(YEAR($H69),MONTH($H69)+$G69*4,1),Q$3=DATE(YEAR($H69),MONTH($H69)+$G69*5,1),Q$3=DATE(YEAR($H69),MONTH($H69)+$G69*6,1),Q$3=DATE(YEAR($H69),MONTH($H69)+$G69*7,1),Q$3=DATE(YEAR($H69),MONTH($H69)+$G69*8,1),Q$3=DATE(YEAR($H69),MONTH($H69)+$G69*9,1),Q$3=DATE(YEAR($H69),MONTH($H69)+$G69*10,1)),$F69*тех!AE$10*тех!AE$6,)</f>
        <v>0</v>
      </c>
      <c r="R69" s="64">
        <f>IF(OR(R$3=DATE(YEAR($H69),MONTH($H69)+$G69,1),R$3=DATE(YEAR($H69),MONTH($H69)+$G69*2,1),R$3=DATE(YEAR($H69),MONTH($H69)+$G69*3,1),R$3=DATE(YEAR($H69),MONTH($H69)+$G69*4,1),R$3=DATE(YEAR($H69),MONTH($H69)+$G69*5,1),R$3=DATE(YEAR($H69),MONTH($H69)+$G69*6,1),R$3=DATE(YEAR($H69),MONTH($H69)+$G69*7,1),R$3=DATE(YEAR($H69),MONTH($H69)+$G69*8,1),R$3=DATE(YEAR($H69),MONTH($H69)+$G69*9,1),R$3=DATE(YEAR($H69),MONTH($H69)+$G69*10,1)),$F69*тех!AF$10*тех!AF$6,)</f>
        <v>0</v>
      </c>
      <c r="S69" s="64">
        <f>IF(OR(S$3=DATE(YEAR($H69),MONTH($H69)+$G69,1),S$3=DATE(YEAR($H69),MONTH($H69)+$G69*2,1),S$3=DATE(YEAR($H69),MONTH($H69)+$G69*3,1),S$3=DATE(YEAR($H69),MONTH($H69)+$G69*4,1),S$3=DATE(YEAR($H69),MONTH($H69)+$G69*5,1),S$3=DATE(YEAR($H69),MONTH($H69)+$G69*6,1),S$3=DATE(YEAR($H69),MONTH($H69)+$G69*7,1),S$3=DATE(YEAR($H69),MONTH($H69)+$G69*8,1),S$3=DATE(YEAR($H69),MONTH($H69)+$G69*9,1),S$3=DATE(YEAR($H69),MONTH($H69)+$G69*10,1)),$F69*тех!AG$10*тех!AG$6,)</f>
        <v>0</v>
      </c>
      <c r="T69" s="64">
        <f>IF(OR(T$3=DATE(YEAR($H69),MONTH($H69)+$G69,1),T$3=DATE(YEAR($H69),MONTH($H69)+$G69*2,1),T$3=DATE(YEAR($H69),MONTH($H69)+$G69*3,1),T$3=DATE(YEAR($H69),MONTH($H69)+$G69*4,1),T$3=DATE(YEAR($H69),MONTH($H69)+$G69*5,1),T$3=DATE(YEAR($H69),MONTH($H69)+$G69*6,1),T$3=DATE(YEAR($H69),MONTH($H69)+$G69*7,1),T$3=DATE(YEAR($H69),MONTH($H69)+$G69*8,1),T$3=DATE(YEAR($H69),MONTH($H69)+$G69*9,1),T$3=DATE(YEAR($H69),MONTH($H69)+$G69*10,1)),$F69*тех!AH$10*тех!AH$6,)</f>
        <v>0</v>
      </c>
      <c r="U69" s="64">
        <f>IF(OR(U$3=DATE(YEAR($H69),MONTH($H69)+$G69,1),U$3=DATE(YEAR($H69),MONTH($H69)+$G69*2,1),U$3=DATE(YEAR($H69),MONTH($H69)+$G69*3,1),U$3=DATE(YEAR($H69),MONTH($H69)+$G69*4,1),U$3=DATE(YEAR($H69),MONTH($H69)+$G69*5,1),U$3=DATE(YEAR($H69),MONTH($H69)+$G69*6,1),U$3=DATE(YEAR($H69),MONTH($H69)+$G69*7,1),U$3=DATE(YEAR($H69),MONTH($H69)+$G69*8,1),U$3=DATE(YEAR($H69),MONTH($H69)+$G69*9,1),U$3=DATE(YEAR($H69),MONTH($H69)+$G69*10,1)),$F69*тех!AI$10*тех!AI$6,)</f>
        <v>0</v>
      </c>
      <c r="V69" s="64">
        <f>IF(OR(V$3=DATE(YEAR($H69),MONTH($H69)+$G69,1),V$3=DATE(YEAR($H69),MONTH($H69)+$G69*2,1),V$3=DATE(YEAR($H69),MONTH($H69)+$G69*3,1),V$3=DATE(YEAR($H69),MONTH($H69)+$G69*4,1),V$3=DATE(YEAR($H69),MONTH($H69)+$G69*5,1),V$3=DATE(YEAR($H69),MONTH($H69)+$G69*6,1),V$3=DATE(YEAR($H69),MONTH($H69)+$G69*7,1),V$3=DATE(YEAR($H69),MONTH($H69)+$G69*8,1),V$3=DATE(YEAR($H69),MONTH($H69)+$G69*9,1),V$3=DATE(YEAR($H69),MONTH($H69)+$G69*10,1)),$F69*тех!AJ$10*тех!AJ$6,)</f>
        <v>0</v>
      </c>
      <c r="W69" s="64">
        <f>IF(OR(W$3=DATE(YEAR($H69),MONTH($H69)+$G69,1),W$3=DATE(YEAR($H69),MONTH($H69)+$G69*2,1),W$3=DATE(YEAR($H69),MONTH($H69)+$G69*3,1),W$3=DATE(YEAR($H69),MONTH($H69)+$G69*4,1),W$3=DATE(YEAR($H69),MONTH($H69)+$G69*5,1),W$3=DATE(YEAR($H69),MONTH($H69)+$G69*6,1),W$3=DATE(YEAR($H69),MONTH($H69)+$G69*7,1),W$3=DATE(YEAR($H69),MONTH($H69)+$G69*8,1),W$3=DATE(YEAR($H69),MONTH($H69)+$G69*9,1),W$3=DATE(YEAR($H69),MONTH($H69)+$G69*10,1)),$F69*тех!AK$10*тех!AK$6,)</f>
        <v>0</v>
      </c>
      <c r="X69" s="64">
        <f>IF(OR(X$3=DATE(YEAR($H69),MONTH($H69)+$G69,1),X$3=DATE(YEAR($H69),MONTH($H69)+$G69*2,1),X$3=DATE(YEAR($H69),MONTH($H69)+$G69*3,1),X$3=DATE(YEAR($H69),MONTH($H69)+$G69*4,1),X$3=DATE(YEAR($H69),MONTH($H69)+$G69*5,1),X$3=DATE(YEAR($H69),MONTH($H69)+$G69*6,1),X$3=DATE(YEAR($H69),MONTH($H69)+$G69*7,1),X$3=DATE(YEAR($H69),MONTH($H69)+$G69*8,1),X$3=DATE(YEAR($H69),MONTH($H69)+$G69*9,1),X$3=DATE(YEAR($H69),MONTH($H69)+$G69*10,1)),$F69*тех!AL$10*тех!AL$6,)</f>
        <v>0</v>
      </c>
      <c r="Y69" s="64">
        <f>IF(OR(Y$3=DATE(YEAR($H69),MONTH($H69)+$G69,1),Y$3=DATE(YEAR($H69),MONTH($H69)+$G69*2,1),Y$3=DATE(YEAR($H69),MONTH($H69)+$G69*3,1),Y$3=DATE(YEAR($H69),MONTH($H69)+$G69*4,1),Y$3=DATE(YEAR($H69),MONTH($H69)+$G69*5,1),Y$3=DATE(YEAR($H69),MONTH($H69)+$G69*6,1),Y$3=DATE(YEAR($H69),MONTH($H69)+$G69*7,1),Y$3=DATE(YEAR($H69),MONTH($H69)+$G69*8,1),Y$3=DATE(YEAR($H69),MONTH($H69)+$G69*9,1),Y$3=DATE(YEAR($H69),MONTH($H69)+$G69*10,1)),$F69*тех!AM$10*тех!AM$6,)</f>
        <v>0</v>
      </c>
      <c r="Z69" s="64">
        <f>IF(OR(Z$3=DATE(YEAR($H69),MONTH($H69)+$G69,1),Z$3=DATE(YEAR($H69),MONTH($H69)+$G69*2,1),Z$3=DATE(YEAR($H69),MONTH($H69)+$G69*3,1),Z$3=DATE(YEAR($H69),MONTH($H69)+$G69*4,1),Z$3=DATE(YEAR($H69),MONTH($H69)+$G69*5,1),Z$3=DATE(YEAR($H69),MONTH($H69)+$G69*6,1),Z$3=DATE(YEAR($H69),MONTH($H69)+$G69*7,1),Z$3=DATE(YEAR($H69),MONTH($H69)+$G69*8,1),Z$3=DATE(YEAR($H69),MONTH($H69)+$G69*9,1),Z$3=DATE(YEAR($H69),MONTH($H69)+$G69*10,1)),$F69*тех!AN$10*тех!AN$6,)</f>
        <v>0</v>
      </c>
      <c r="AA69" s="64">
        <f>IF(OR(AA$3=DATE(YEAR($H69),MONTH($H69)+$G69,1),AA$3=DATE(YEAR($H69),MONTH($H69)+$G69*2,1),AA$3=DATE(YEAR($H69),MONTH($H69)+$G69*3,1),AA$3=DATE(YEAR($H69),MONTH($H69)+$G69*4,1),AA$3=DATE(YEAR($H69),MONTH($H69)+$G69*5,1),AA$3=DATE(YEAR($H69),MONTH($H69)+$G69*6,1),AA$3=DATE(YEAR($H69),MONTH($H69)+$G69*7,1),AA$3=DATE(YEAR($H69),MONTH($H69)+$G69*8,1),AA$3=DATE(YEAR($H69),MONTH($H69)+$G69*9,1),AA$3=DATE(YEAR($H69),MONTH($H69)+$G69*10,1)),$F69*тех!AO$10*тех!AO$6,)</f>
        <v>0</v>
      </c>
      <c r="AB69" s="64">
        <f>IF(OR(AB$3=DATE(YEAR($H69),MONTH($H69)+$G69,1),AB$3=DATE(YEAR($H69),MONTH($H69)+$G69*2,1),AB$3=DATE(YEAR($H69),MONTH($H69)+$G69*3,1),AB$3=DATE(YEAR($H69),MONTH($H69)+$G69*4,1),AB$3=DATE(YEAR($H69),MONTH($H69)+$G69*5,1),AB$3=DATE(YEAR($H69),MONTH($H69)+$G69*6,1),AB$3=DATE(YEAR($H69),MONTH($H69)+$G69*7,1),AB$3=DATE(YEAR($H69),MONTH($H69)+$G69*8,1),AB$3=DATE(YEAR($H69),MONTH($H69)+$G69*9,1),AB$3=DATE(YEAR($H69),MONTH($H69)+$G69*10,1)),$F69*тех!AP$10*тех!AP$6,)</f>
        <v>0</v>
      </c>
      <c r="AC69" s="64">
        <f>IF(OR(AC$3=DATE(YEAR($H69),MONTH($H69)+$G69,1),AC$3=DATE(YEAR($H69),MONTH($H69)+$G69*2,1),AC$3=DATE(YEAR($H69),MONTH($H69)+$G69*3,1),AC$3=DATE(YEAR($H69),MONTH($H69)+$G69*4,1),AC$3=DATE(YEAR($H69),MONTH($H69)+$G69*5,1),AC$3=DATE(YEAR($H69),MONTH($H69)+$G69*6,1),AC$3=DATE(YEAR($H69),MONTH($H69)+$G69*7,1),AC$3=DATE(YEAR($H69),MONTH($H69)+$G69*8,1),AC$3=DATE(YEAR($H69),MONTH($H69)+$G69*9,1),AC$3=DATE(YEAR($H69),MONTH($H69)+$G69*10,1)),$F69*тех!AQ$10*тех!AQ$6,)</f>
        <v>0</v>
      </c>
      <c r="AD69" s="64">
        <f>IF(OR(AD$3=DATE(YEAR($H69),MONTH($H69)+$G69,1),AD$3=DATE(YEAR($H69),MONTH($H69)+$G69*2,1),AD$3=DATE(YEAR($H69),MONTH($H69)+$G69*3,1),AD$3=DATE(YEAR($H69),MONTH($H69)+$G69*4,1),AD$3=DATE(YEAR($H69),MONTH($H69)+$G69*5,1),AD$3=DATE(YEAR($H69),MONTH($H69)+$G69*6,1),AD$3=DATE(YEAR($H69),MONTH($H69)+$G69*7,1),AD$3=DATE(YEAR($H69),MONTH($H69)+$G69*8,1),AD$3=DATE(YEAR($H69),MONTH($H69)+$G69*9,1),AD$3=DATE(YEAR($H69),MONTH($H69)+$G69*10,1)),$F69*тех!AR$10*тех!AR$6,)</f>
        <v>0</v>
      </c>
      <c r="AE69" s="64">
        <f>IF(OR(AE$3=DATE(YEAR($H69),MONTH($H69)+$G69,1),AE$3=DATE(YEAR($H69),MONTH($H69)+$G69*2,1),AE$3=DATE(YEAR($H69),MONTH($H69)+$G69*3,1),AE$3=DATE(YEAR($H69),MONTH($H69)+$G69*4,1),AE$3=DATE(YEAR($H69),MONTH($H69)+$G69*5,1),AE$3=DATE(YEAR($H69),MONTH($H69)+$G69*6,1),AE$3=DATE(YEAR($H69),MONTH($H69)+$G69*7,1),AE$3=DATE(YEAR($H69),MONTH($H69)+$G69*8,1),AE$3=DATE(YEAR($H69),MONTH($H69)+$G69*9,1),AE$3=DATE(YEAR($H69),MONTH($H69)+$G69*10,1)),$F69*тех!AS$10*тех!AS$6,)</f>
        <v>0</v>
      </c>
      <c r="AF69" s="64">
        <f>IF(OR(AF$3=DATE(YEAR($H69),MONTH($H69)+$G69,1),AF$3=DATE(YEAR($H69),MONTH($H69)+$G69*2,1),AF$3=DATE(YEAR($H69),MONTH($H69)+$G69*3,1),AF$3=DATE(YEAR($H69),MONTH($H69)+$G69*4,1),AF$3=DATE(YEAR($H69),MONTH($H69)+$G69*5,1),AF$3=DATE(YEAR($H69),MONTH($H69)+$G69*6,1),AF$3=DATE(YEAR($H69),MONTH($H69)+$G69*7,1),AF$3=DATE(YEAR($H69),MONTH($H69)+$G69*8,1),AF$3=DATE(YEAR($H69),MONTH($H69)+$G69*9,1),AF$3=DATE(YEAR($H69),MONTH($H69)+$G69*10,1)),$F69*тех!AT$10*тех!AT$6,)</f>
        <v>0</v>
      </c>
      <c r="AG69" s="64">
        <f>IF(OR(AG$3=DATE(YEAR($H69),MONTH($H69)+$G69,1),AG$3=DATE(YEAR($H69),MONTH($H69)+$G69*2,1),AG$3=DATE(YEAR($H69),MONTH($H69)+$G69*3,1),AG$3=DATE(YEAR($H69),MONTH($H69)+$G69*4,1),AG$3=DATE(YEAR($H69),MONTH($H69)+$G69*5,1),AG$3=DATE(YEAR($H69),MONTH($H69)+$G69*6,1),AG$3=DATE(YEAR($H69),MONTH($H69)+$G69*7,1),AG$3=DATE(YEAR($H69),MONTH($H69)+$G69*8,1),AG$3=DATE(YEAR($H69),MONTH($H69)+$G69*9,1),AG$3=DATE(YEAR($H69),MONTH($H69)+$G69*10,1)),$F69*тех!AU$10*тех!AU$6,)</f>
        <v>0</v>
      </c>
      <c r="AH69" s="64">
        <f>IF(OR(AH$3=DATE(YEAR($H69),MONTH($H69)+$G69,1),AH$3=DATE(YEAR($H69),MONTH($H69)+$G69*2,1),AH$3=DATE(YEAR($H69),MONTH($H69)+$G69*3,1),AH$3=DATE(YEAR($H69),MONTH($H69)+$G69*4,1),AH$3=DATE(YEAR($H69),MONTH($H69)+$G69*5,1),AH$3=DATE(YEAR($H69),MONTH($H69)+$G69*6,1),AH$3=DATE(YEAR($H69),MONTH($H69)+$G69*7,1),AH$3=DATE(YEAR($H69),MONTH($H69)+$G69*8,1),AH$3=DATE(YEAR($H69),MONTH($H69)+$G69*9,1),AH$3=DATE(YEAR($H69),MONTH($H69)+$G69*10,1)),$F69*тех!AV$10*тех!AV$6,)</f>
        <v>0</v>
      </c>
      <c r="AI69" s="64">
        <f>IF(OR(AI$3=DATE(YEAR($H69),MONTH($H69)+$G69,1),AI$3=DATE(YEAR($H69),MONTH($H69)+$G69*2,1),AI$3=DATE(YEAR($H69),MONTH($H69)+$G69*3,1),AI$3=DATE(YEAR($H69),MONTH($H69)+$G69*4,1),AI$3=DATE(YEAR($H69),MONTH($H69)+$G69*5,1),AI$3=DATE(YEAR($H69),MONTH($H69)+$G69*6,1),AI$3=DATE(YEAR($H69),MONTH($H69)+$G69*7,1),AI$3=DATE(YEAR($H69),MONTH($H69)+$G69*8,1),AI$3=DATE(YEAR($H69),MONTH($H69)+$G69*9,1),AI$3=DATE(YEAR($H69),MONTH($H69)+$G69*10,1)),$F69*тех!AW$10*тех!AW$6,)</f>
        <v>0</v>
      </c>
      <c r="AJ69" s="64">
        <f>IF(OR(AJ$3=DATE(YEAR($H69),MONTH($H69)+$G69,1),AJ$3=DATE(YEAR($H69),MONTH($H69)+$G69*2,1),AJ$3=DATE(YEAR($H69),MONTH($H69)+$G69*3,1),AJ$3=DATE(YEAR($H69),MONTH($H69)+$G69*4,1),AJ$3=DATE(YEAR($H69),MONTH($H69)+$G69*5,1),AJ$3=DATE(YEAR($H69),MONTH($H69)+$G69*6,1),AJ$3=DATE(YEAR($H69),MONTH($H69)+$G69*7,1),AJ$3=DATE(YEAR($H69),MONTH($H69)+$G69*8,1),AJ$3=DATE(YEAR($H69),MONTH($H69)+$G69*9,1),AJ$3=DATE(YEAR($H69),MONTH($H69)+$G69*10,1)),$F69*тех!AX$10*тех!AX$6,)</f>
        <v>0</v>
      </c>
      <c r="AK69" s="64">
        <f>IF(OR(AK$3=DATE(YEAR($H69),MONTH($H69)+$G69,1),AK$3=DATE(YEAR($H69),MONTH($H69)+$G69*2,1),AK$3=DATE(YEAR($H69),MONTH($H69)+$G69*3,1),AK$3=DATE(YEAR($H69),MONTH($H69)+$G69*4,1),AK$3=DATE(YEAR($H69),MONTH($H69)+$G69*5,1),AK$3=DATE(YEAR($H69),MONTH($H69)+$G69*6,1),AK$3=DATE(YEAR($H69),MONTH($H69)+$G69*7,1),AK$3=DATE(YEAR($H69),MONTH($H69)+$G69*8,1),AK$3=DATE(YEAR($H69),MONTH($H69)+$G69*9,1),AK$3=DATE(YEAR($H69),MONTH($H69)+$G69*10,1)),$F69*тех!AY$10*тех!AY$6,)</f>
        <v>0</v>
      </c>
      <c r="AL69" s="64">
        <f>IF(OR(AL$3=DATE(YEAR($H69),MONTH($H69)+$G69,1),AL$3=DATE(YEAR($H69),MONTH($H69)+$G69*2,1),AL$3=DATE(YEAR($H69),MONTH($H69)+$G69*3,1),AL$3=DATE(YEAR($H69),MONTH($H69)+$G69*4,1),AL$3=DATE(YEAR($H69),MONTH($H69)+$G69*5,1),AL$3=DATE(YEAR($H69),MONTH($H69)+$G69*6,1),AL$3=DATE(YEAR($H69),MONTH($H69)+$G69*7,1),AL$3=DATE(YEAR($H69),MONTH($H69)+$G69*8,1),AL$3=DATE(YEAR($H69),MONTH($H69)+$G69*9,1),AL$3=DATE(YEAR($H69),MONTH($H69)+$G69*10,1)),$F69*тех!AZ$10*тех!AZ$6,)</f>
        <v>0</v>
      </c>
      <c r="AM69" s="64">
        <f>IF(OR(AM$3=DATE(YEAR($H69),MONTH($H69)+$G69,1),AM$3=DATE(YEAR($H69),MONTH($H69)+$G69*2,1),AM$3=DATE(YEAR($H69),MONTH($H69)+$G69*3,1),AM$3=DATE(YEAR($H69),MONTH($H69)+$G69*4,1),AM$3=DATE(YEAR($H69),MONTH($H69)+$G69*5,1),AM$3=DATE(YEAR($H69),MONTH($H69)+$G69*6,1),AM$3=DATE(YEAR($H69),MONTH($H69)+$G69*7,1),AM$3=DATE(YEAR($H69),MONTH($H69)+$G69*8,1),AM$3=DATE(YEAR($H69),MONTH($H69)+$G69*9,1),AM$3=DATE(YEAR($H69),MONTH($H69)+$G69*10,1)),$F69*тех!BA$10*тех!BA$6,)</f>
        <v>0</v>
      </c>
      <c r="AN69" s="64">
        <f>IF(OR(AN$3=DATE(YEAR($H69),MONTH($H69)+$G69,1),AN$3=DATE(YEAR($H69),MONTH($H69)+$G69*2,1),AN$3=DATE(YEAR($H69),MONTH($H69)+$G69*3,1),AN$3=DATE(YEAR($H69),MONTH($H69)+$G69*4,1),AN$3=DATE(YEAR($H69),MONTH($H69)+$G69*5,1),AN$3=DATE(YEAR($H69),MONTH($H69)+$G69*6,1),AN$3=DATE(YEAR($H69),MONTH($H69)+$G69*7,1),AN$3=DATE(YEAR($H69),MONTH($H69)+$G69*8,1),AN$3=DATE(YEAR($H69),MONTH($H69)+$G69*9,1),AN$3=DATE(YEAR($H69),MONTH($H69)+$G69*10,1)),$F69*тех!BB$10*тех!BB$6,)</f>
        <v>0</v>
      </c>
      <c r="AO69" s="64">
        <f>IF(OR(AO$3=DATE(YEAR($H69),MONTH($H69)+$G69,1),AO$3=DATE(YEAR($H69),MONTH($H69)+$G69*2,1),AO$3=DATE(YEAR($H69),MONTH($H69)+$G69*3,1),AO$3=DATE(YEAR($H69),MONTH($H69)+$G69*4,1),AO$3=DATE(YEAR($H69),MONTH($H69)+$G69*5,1),AO$3=DATE(YEAR($H69),MONTH($H69)+$G69*6,1),AO$3=DATE(YEAR($H69),MONTH($H69)+$G69*7,1),AO$3=DATE(YEAR($H69),MONTH($H69)+$G69*8,1),AO$3=DATE(YEAR($H69),MONTH($H69)+$G69*9,1),AO$3=DATE(YEAR($H69),MONTH($H69)+$G69*10,1)),$F69*тех!BC$10*тех!BC$6,)</f>
        <v>0</v>
      </c>
      <c r="AP69" s="64">
        <f>IF(OR(AP$3=DATE(YEAR($H69),MONTH($H69)+$G69,1),AP$3=DATE(YEAR($H69),MONTH($H69)+$G69*2,1),AP$3=DATE(YEAR($H69),MONTH($H69)+$G69*3,1),AP$3=DATE(YEAR($H69),MONTH($H69)+$G69*4,1),AP$3=DATE(YEAR($H69),MONTH($H69)+$G69*5,1),AP$3=DATE(YEAR($H69),MONTH($H69)+$G69*6,1),AP$3=DATE(YEAR($H69),MONTH($H69)+$G69*7,1),AP$3=DATE(YEAR($H69),MONTH($H69)+$G69*8,1),AP$3=DATE(YEAR($H69),MONTH($H69)+$G69*9,1),AP$3=DATE(YEAR($H69),MONTH($H69)+$G69*10,1)),$F69*тех!BD$10*тех!BD$6,)</f>
        <v>0</v>
      </c>
      <c r="AQ69" s="64">
        <f>IF(OR(AQ$3=DATE(YEAR($H69),MONTH($H69)+$G69,1),AQ$3=DATE(YEAR($H69),MONTH($H69)+$G69*2,1),AQ$3=DATE(YEAR($H69),MONTH($H69)+$G69*3,1),AQ$3=DATE(YEAR($H69),MONTH($H69)+$G69*4,1),AQ$3=DATE(YEAR($H69),MONTH($H69)+$G69*5,1),AQ$3=DATE(YEAR($H69),MONTH($H69)+$G69*6,1),AQ$3=DATE(YEAR($H69),MONTH($H69)+$G69*7,1),AQ$3=DATE(YEAR($H69),MONTH($H69)+$G69*8,1),AQ$3=DATE(YEAR($H69),MONTH($H69)+$G69*9,1),AQ$3=DATE(YEAR($H69),MONTH($H69)+$G69*10,1)),$F69*тех!BE$10*тех!BE$6,)</f>
        <v>0</v>
      </c>
      <c r="AR69" s="64">
        <f>IF(OR(AR$3=DATE(YEAR($H69),MONTH($H69)+$G69,1),AR$3=DATE(YEAR($H69),MONTH($H69)+$G69*2,1),AR$3=DATE(YEAR($H69),MONTH($H69)+$G69*3,1),AR$3=DATE(YEAR($H69),MONTH($H69)+$G69*4,1),AR$3=DATE(YEAR($H69),MONTH($H69)+$G69*5,1),AR$3=DATE(YEAR($H69),MONTH($H69)+$G69*6,1),AR$3=DATE(YEAR($H69),MONTH($H69)+$G69*7,1),AR$3=DATE(YEAR($H69),MONTH($H69)+$G69*8,1),AR$3=DATE(YEAR($H69),MONTH($H69)+$G69*9,1),AR$3=DATE(YEAR($H69),MONTH($H69)+$G69*10,1)),$F69*тех!BF$10*тех!BF$6,)</f>
        <v>0</v>
      </c>
      <c r="AS69" s="64">
        <f>IF(OR(AS$3=DATE(YEAR($H69),MONTH($H69)+$G69,1),AS$3=DATE(YEAR($H69),MONTH($H69)+$G69*2,1),AS$3=DATE(YEAR($H69),MONTH($H69)+$G69*3,1),AS$3=DATE(YEAR($H69),MONTH($H69)+$G69*4,1),AS$3=DATE(YEAR($H69),MONTH($H69)+$G69*5,1),AS$3=DATE(YEAR($H69),MONTH($H69)+$G69*6,1),AS$3=DATE(YEAR($H69),MONTH($H69)+$G69*7,1),AS$3=DATE(YEAR($H69),MONTH($H69)+$G69*8,1),AS$3=DATE(YEAR($H69),MONTH($H69)+$G69*9,1),AS$3=DATE(YEAR($H69),MONTH($H69)+$G69*10,1)),$F69*тех!BG$10*тех!BG$6,)</f>
        <v>0</v>
      </c>
      <c r="AT69" s="64">
        <f>IF(OR(AT$3=DATE(YEAR($H69),MONTH($H69)+$G69,1),AT$3=DATE(YEAR($H69),MONTH($H69)+$G69*2,1),AT$3=DATE(YEAR($H69),MONTH($H69)+$G69*3,1),AT$3=DATE(YEAR($H69),MONTH($H69)+$G69*4,1),AT$3=DATE(YEAR($H69),MONTH($H69)+$G69*5,1),AT$3=DATE(YEAR($H69),MONTH($H69)+$G69*6,1),AT$3=DATE(YEAR($H69),MONTH($H69)+$G69*7,1),AT$3=DATE(YEAR($H69),MONTH($H69)+$G69*8,1),AT$3=DATE(YEAR($H69),MONTH($H69)+$G69*9,1),AT$3=DATE(YEAR($H69),MONTH($H69)+$G69*10,1)),$F69*тех!BH$10*тех!BH$6,)</f>
        <v>0</v>
      </c>
      <c r="AU69" s="64">
        <f>IF(OR(AU$3=DATE(YEAR($H69),MONTH($H69)+$G69,1),AU$3=DATE(YEAR($H69),MONTH($H69)+$G69*2,1),AU$3=DATE(YEAR($H69),MONTH($H69)+$G69*3,1),AU$3=DATE(YEAR($H69),MONTH($H69)+$G69*4,1),AU$3=DATE(YEAR($H69),MONTH($H69)+$G69*5,1),AU$3=DATE(YEAR($H69),MONTH($H69)+$G69*6,1),AU$3=DATE(YEAR($H69),MONTH($H69)+$G69*7,1),AU$3=DATE(YEAR($H69),MONTH($H69)+$G69*8,1),AU$3=DATE(YEAR($H69),MONTH($H69)+$G69*9,1),AU$3=DATE(YEAR($H69),MONTH($H69)+$G69*10,1)),$F69*тех!BI$10*тех!BI$6,)</f>
        <v>0</v>
      </c>
      <c r="AV69" s="64">
        <f>IF(OR(AV$3=DATE(YEAR($H69),MONTH($H69)+$G69,1),AV$3=DATE(YEAR($H69),MONTH($H69)+$G69*2,1),AV$3=DATE(YEAR($H69),MONTH($H69)+$G69*3,1),AV$3=DATE(YEAR($H69),MONTH($H69)+$G69*4,1),AV$3=DATE(YEAR($H69),MONTH($H69)+$G69*5,1),AV$3=DATE(YEAR($H69),MONTH($H69)+$G69*6,1),AV$3=DATE(YEAR($H69),MONTH($H69)+$G69*7,1),AV$3=DATE(YEAR($H69),MONTH($H69)+$G69*8,1),AV$3=DATE(YEAR($H69),MONTH($H69)+$G69*9,1),AV$3=DATE(YEAR($H69),MONTH($H69)+$G69*10,1)),$F69*тех!BJ$10*тех!BJ$6,)</f>
        <v>0</v>
      </c>
      <c r="AW69" s="64">
        <f>IF(OR(AW$3=DATE(YEAR($H69),MONTH($H69)+$G69,1),AW$3=DATE(YEAR($H69),MONTH($H69)+$G69*2,1),AW$3=DATE(YEAR($H69),MONTH($H69)+$G69*3,1),AW$3=DATE(YEAR($H69),MONTH($H69)+$G69*4,1),AW$3=DATE(YEAR($H69),MONTH($H69)+$G69*5,1),AW$3=DATE(YEAR($H69),MONTH($H69)+$G69*6,1),AW$3=DATE(YEAR($H69),MONTH($H69)+$G69*7,1),AW$3=DATE(YEAR($H69),MONTH($H69)+$G69*8,1),AW$3=DATE(YEAR($H69),MONTH($H69)+$G69*9,1),AW$3=DATE(YEAR($H69),MONTH($H69)+$G69*10,1)),$F69*тех!BK$10*тех!BK$6,)</f>
        <v>0</v>
      </c>
      <c r="AX69" s="64">
        <f>IF(OR(AX$3=DATE(YEAR($H69),MONTH($H69)+$G69,1),AX$3=DATE(YEAR($H69),MONTH($H69)+$G69*2,1),AX$3=DATE(YEAR($H69),MONTH($H69)+$G69*3,1),AX$3=DATE(YEAR($H69),MONTH($H69)+$G69*4,1),AX$3=DATE(YEAR($H69),MONTH($H69)+$G69*5,1),AX$3=DATE(YEAR($H69),MONTH($H69)+$G69*6,1),AX$3=DATE(YEAR($H69),MONTH($H69)+$G69*7,1),AX$3=DATE(YEAR($H69),MONTH($H69)+$G69*8,1),AX$3=DATE(YEAR($H69),MONTH($H69)+$G69*9,1),AX$3=DATE(YEAR($H69),MONTH($H69)+$G69*10,1)),$F69*тех!BL$10*тех!BL$6,)</f>
        <v>0</v>
      </c>
      <c r="AY69" s="64">
        <f>IF(OR(AY$3=DATE(YEAR($H69),MONTH($H69)+$G69,1),AY$3=DATE(YEAR($H69),MONTH($H69)+$G69*2,1),AY$3=DATE(YEAR($H69),MONTH($H69)+$G69*3,1),AY$3=DATE(YEAR($H69),MONTH($H69)+$G69*4,1),AY$3=DATE(YEAR($H69),MONTH($H69)+$G69*5,1),AY$3=DATE(YEAR($H69),MONTH($H69)+$G69*6,1),AY$3=DATE(YEAR($H69),MONTH($H69)+$G69*7,1),AY$3=DATE(YEAR($H69),MONTH($H69)+$G69*8,1),AY$3=DATE(YEAR($H69),MONTH($H69)+$G69*9,1),AY$3=DATE(YEAR($H69),MONTH($H69)+$G69*10,1)),$F69*тех!BM$10*тех!BM$6,)</f>
        <v>0</v>
      </c>
      <c r="AZ69" s="64">
        <f>IF(OR(AZ$3=DATE(YEAR($H69),MONTH($H69)+$G69,1),AZ$3=DATE(YEAR($H69),MONTH($H69)+$G69*2,1),AZ$3=DATE(YEAR($H69),MONTH($H69)+$G69*3,1),AZ$3=DATE(YEAR($H69),MONTH($H69)+$G69*4,1),AZ$3=DATE(YEAR($H69),MONTH($H69)+$G69*5,1),AZ$3=DATE(YEAR($H69),MONTH($H69)+$G69*6,1),AZ$3=DATE(YEAR($H69),MONTH($H69)+$G69*7,1),AZ$3=DATE(YEAR($H69),MONTH($H69)+$G69*8,1),AZ$3=DATE(YEAR($H69),MONTH($H69)+$G69*9,1),AZ$3=DATE(YEAR($H69),MONTH($H69)+$G69*10,1)),$F69*тех!BN$10*тех!BN$6,)</f>
        <v>0</v>
      </c>
      <c r="BA69" s="64">
        <f>IF(OR(BA$3=DATE(YEAR($H69),MONTH($H69)+$G69,1),BA$3=DATE(YEAR($H69),MONTH($H69)+$G69*2,1),BA$3=DATE(YEAR($H69),MONTH($H69)+$G69*3,1),BA$3=DATE(YEAR($H69),MONTH($H69)+$G69*4,1),BA$3=DATE(YEAR($H69),MONTH($H69)+$G69*5,1),BA$3=DATE(YEAR($H69),MONTH($H69)+$G69*6,1),BA$3=DATE(YEAR($H69),MONTH($H69)+$G69*7,1),BA$3=DATE(YEAR($H69),MONTH($H69)+$G69*8,1),BA$3=DATE(YEAR($H69),MONTH($H69)+$G69*9,1),BA$3=DATE(YEAR($H69),MONTH($H69)+$G69*10,1)),$F69*тех!BO$10*тех!BO$6,)</f>
        <v>0</v>
      </c>
      <c r="BB69" s="64">
        <f>IF(OR(BB$3=DATE(YEAR($H69),MONTH($H69)+$G69,1),BB$3=DATE(YEAR($H69),MONTH($H69)+$G69*2,1),BB$3=DATE(YEAR($H69),MONTH($H69)+$G69*3,1),BB$3=DATE(YEAR($H69),MONTH($H69)+$G69*4,1),BB$3=DATE(YEAR($H69),MONTH($H69)+$G69*5,1),BB$3=DATE(YEAR($H69),MONTH($H69)+$G69*6,1),BB$3=DATE(YEAR($H69),MONTH($H69)+$G69*7,1),BB$3=DATE(YEAR($H69),MONTH($H69)+$G69*8,1),BB$3=DATE(YEAR($H69),MONTH($H69)+$G69*9,1),BB$3=DATE(YEAR($H69),MONTH($H69)+$G69*10,1)),$F69*тех!BP$10*тех!BP$6,)</f>
        <v>0</v>
      </c>
      <c r="BC69" s="64">
        <f>IF(OR(BC$3=DATE(YEAR($H69),MONTH($H69)+$G69,1),BC$3=DATE(YEAR($H69),MONTH($H69)+$G69*2,1),BC$3=DATE(YEAR($H69),MONTH($H69)+$G69*3,1),BC$3=DATE(YEAR($H69),MONTH($H69)+$G69*4,1),BC$3=DATE(YEAR($H69),MONTH($H69)+$G69*5,1),BC$3=DATE(YEAR($H69),MONTH($H69)+$G69*6,1),BC$3=DATE(YEAR($H69),MONTH($H69)+$G69*7,1),BC$3=DATE(YEAR($H69),MONTH($H69)+$G69*8,1),BC$3=DATE(YEAR($H69),MONTH($H69)+$G69*9,1),BC$3=DATE(YEAR($H69),MONTH($H69)+$G69*10,1)),$F69*тех!BQ$10*тех!BQ$6,)</f>
        <v>0</v>
      </c>
      <c r="BD69" s="64">
        <f>IF(OR(BD$3=DATE(YEAR($H69),MONTH($H69)+$G69,1),BD$3=DATE(YEAR($H69),MONTH($H69)+$G69*2,1),BD$3=DATE(YEAR($H69),MONTH($H69)+$G69*3,1),BD$3=DATE(YEAR($H69),MONTH($H69)+$G69*4,1),BD$3=DATE(YEAR($H69),MONTH($H69)+$G69*5,1),BD$3=DATE(YEAR($H69),MONTH($H69)+$G69*6,1),BD$3=DATE(YEAR($H69),MONTH($H69)+$G69*7,1),BD$3=DATE(YEAR($H69),MONTH($H69)+$G69*8,1),BD$3=DATE(YEAR($H69),MONTH($H69)+$G69*9,1),BD$3=DATE(YEAR($H69),MONTH($H69)+$G69*10,1)),$F69*тех!BR$10*тех!BR$6,)</f>
        <v>0</v>
      </c>
      <c r="BE69" s="64">
        <f>IF(OR(BE$3=DATE(YEAR($H69),MONTH($H69)+$G69,1),BE$3=DATE(YEAR($H69),MONTH($H69)+$G69*2,1),BE$3=DATE(YEAR($H69),MONTH($H69)+$G69*3,1),BE$3=DATE(YEAR($H69),MONTH($H69)+$G69*4,1),BE$3=DATE(YEAR($H69),MONTH($H69)+$G69*5,1),BE$3=DATE(YEAR($H69),MONTH($H69)+$G69*6,1),BE$3=DATE(YEAR($H69),MONTH($H69)+$G69*7,1),BE$3=DATE(YEAR($H69),MONTH($H69)+$G69*8,1),BE$3=DATE(YEAR($H69),MONTH($H69)+$G69*9,1),BE$3=DATE(YEAR($H69),MONTH($H69)+$G69*10,1)),$F69*тех!BS$10*тех!BS$6,)</f>
        <v>0</v>
      </c>
      <c r="BF69" s="64">
        <f>IF(OR(BF$3=DATE(YEAR($H69),MONTH($H69)+$G69,1),BF$3=DATE(YEAR($H69),MONTH($H69)+$G69*2,1),BF$3=DATE(YEAR($H69),MONTH($H69)+$G69*3,1),BF$3=DATE(YEAR($H69),MONTH($H69)+$G69*4,1),BF$3=DATE(YEAR($H69),MONTH($H69)+$G69*5,1),BF$3=DATE(YEAR($H69),MONTH($H69)+$G69*6,1),BF$3=DATE(YEAR($H69),MONTH($H69)+$G69*7,1),BF$3=DATE(YEAR($H69),MONTH($H69)+$G69*8,1),BF$3=DATE(YEAR($H69),MONTH($H69)+$G69*9,1),BF$3=DATE(YEAR($H69),MONTH($H69)+$G69*10,1)),$F69*тех!BT$10*тех!BT$6,)</f>
        <v>0</v>
      </c>
      <c r="BG69" s="64">
        <f>IF(OR(BG$3=DATE(YEAR($H69),MONTH($H69)+$G69,1),BG$3=DATE(YEAR($H69),MONTH($H69)+$G69*2,1),BG$3=DATE(YEAR($H69),MONTH($H69)+$G69*3,1),BG$3=DATE(YEAR($H69),MONTH($H69)+$G69*4,1),BG$3=DATE(YEAR($H69),MONTH($H69)+$G69*5,1),BG$3=DATE(YEAR($H69),MONTH($H69)+$G69*6,1),BG$3=DATE(YEAR($H69),MONTH($H69)+$G69*7,1),BG$3=DATE(YEAR($H69),MONTH($H69)+$G69*8,1),BG$3=DATE(YEAR($H69),MONTH($H69)+$G69*9,1),BG$3=DATE(YEAR($H69),MONTH($H69)+$G69*10,1)),$F69*тех!BU$10*тех!BU$6,)</f>
        <v>0</v>
      </c>
      <c r="BH69" s="64">
        <f>IF(OR(BH$3=DATE(YEAR($H69),MONTH($H69)+$G69,1),BH$3=DATE(YEAR($H69),MONTH($H69)+$G69*2,1),BH$3=DATE(YEAR($H69),MONTH($H69)+$G69*3,1),BH$3=DATE(YEAR($H69),MONTH($H69)+$G69*4,1),BH$3=DATE(YEAR($H69),MONTH($H69)+$G69*5,1),BH$3=DATE(YEAR($H69),MONTH($H69)+$G69*6,1),BH$3=DATE(YEAR($H69),MONTH($H69)+$G69*7,1),BH$3=DATE(YEAR($H69),MONTH($H69)+$G69*8,1),BH$3=DATE(YEAR($H69),MONTH($H69)+$G69*9,1),BH$3=DATE(YEAR($H69),MONTH($H69)+$G69*10,1)),$F69*тех!BV$10*тех!BV$6,)</f>
        <v>0</v>
      </c>
      <c r="BI69" s="64">
        <f>IF(OR(BI$3=DATE(YEAR($H69),MONTH($H69)+$G69,1),BI$3=DATE(YEAR($H69),MONTH($H69)+$G69*2,1),BI$3=DATE(YEAR($H69),MONTH($H69)+$G69*3,1),BI$3=DATE(YEAR($H69),MONTH($H69)+$G69*4,1),BI$3=DATE(YEAR($H69),MONTH($H69)+$G69*5,1),BI$3=DATE(YEAR($H69),MONTH($H69)+$G69*6,1),BI$3=DATE(YEAR($H69),MONTH($H69)+$G69*7,1),BI$3=DATE(YEAR($H69),MONTH($H69)+$G69*8,1),BI$3=DATE(YEAR($H69),MONTH($H69)+$G69*9,1),BI$3=DATE(YEAR($H69),MONTH($H69)+$G69*10,1)),$F69*тех!BW$10*тех!BW$6,)</f>
        <v>0</v>
      </c>
      <c r="BJ69" s="64">
        <f>IF(OR(BJ$3=DATE(YEAR($H69),MONTH($H69)+$G69,1),BJ$3=DATE(YEAR($H69),MONTH($H69)+$G69*2,1),BJ$3=DATE(YEAR($H69),MONTH($H69)+$G69*3,1),BJ$3=DATE(YEAR($H69),MONTH($H69)+$G69*4,1),BJ$3=DATE(YEAR($H69),MONTH($H69)+$G69*5,1),BJ$3=DATE(YEAR($H69),MONTH($H69)+$G69*6,1),BJ$3=DATE(YEAR($H69),MONTH($H69)+$G69*7,1),BJ$3=DATE(YEAR($H69),MONTH($H69)+$G69*8,1),BJ$3=DATE(YEAR($H69),MONTH($H69)+$G69*9,1),BJ$3=DATE(YEAR($H69),MONTH($H69)+$G69*10,1)),$F69*тех!BX$10*тех!BX$6,)</f>
        <v>0</v>
      </c>
      <c r="BK69" s="64">
        <f>IF(OR(BK$3=DATE(YEAR($H69),MONTH($H69)+$G69,1),BK$3=DATE(YEAR($H69),MONTH($H69)+$G69*2,1),BK$3=DATE(YEAR($H69),MONTH($H69)+$G69*3,1),BK$3=DATE(YEAR($H69),MONTH($H69)+$G69*4,1),BK$3=DATE(YEAR($H69),MONTH($H69)+$G69*5,1),BK$3=DATE(YEAR($H69),MONTH($H69)+$G69*6,1),BK$3=DATE(YEAR($H69),MONTH($H69)+$G69*7,1),BK$3=DATE(YEAR($H69),MONTH($H69)+$G69*8,1),BK$3=DATE(YEAR($H69),MONTH($H69)+$G69*9,1),BK$3=DATE(YEAR($H69),MONTH($H69)+$G69*10,1)),$F69*тех!BY$10*тех!BY$6,)</f>
        <v>0</v>
      </c>
      <c r="BL69" s="64">
        <f>IF(OR(BL$3=DATE(YEAR($H69),MONTH($H69)+$G69,1),BL$3=DATE(YEAR($H69),MONTH($H69)+$G69*2,1),BL$3=DATE(YEAR($H69),MONTH($H69)+$G69*3,1),BL$3=DATE(YEAR($H69),MONTH($H69)+$G69*4,1),BL$3=DATE(YEAR($H69),MONTH($H69)+$G69*5,1),BL$3=DATE(YEAR($H69),MONTH($H69)+$G69*6,1),BL$3=DATE(YEAR($H69),MONTH($H69)+$G69*7,1),BL$3=DATE(YEAR($H69),MONTH($H69)+$G69*8,1),BL$3=DATE(YEAR($H69),MONTH($H69)+$G69*9,1),BL$3=DATE(YEAR($H69),MONTH($H69)+$G69*10,1)),$F69*тех!BZ$10*тех!BZ$6,)</f>
        <v>0</v>
      </c>
      <c r="BM69" s="64">
        <f>IF(OR(BM$3=DATE(YEAR($H69),MONTH($H69)+$G69,1),BM$3=DATE(YEAR($H69),MONTH($H69)+$G69*2,1),BM$3=DATE(YEAR($H69),MONTH($H69)+$G69*3,1),BM$3=DATE(YEAR($H69),MONTH($H69)+$G69*4,1),BM$3=DATE(YEAR($H69),MONTH($H69)+$G69*5,1),BM$3=DATE(YEAR($H69),MONTH($H69)+$G69*6,1),BM$3=DATE(YEAR($H69),MONTH($H69)+$G69*7,1),BM$3=DATE(YEAR($H69),MONTH($H69)+$G69*8,1),BM$3=DATE(YEAR($H69),MONTH($H69)+$G69*9,1),BM$3=DATE(YEAR($H69),MONTH($H69)+$G69*10,1)),$F69*тех!CA$10*тех!CA$6,)</f>
        <v>0</v>
      </c>
      <c r="BN69" s="64">
        <f>IF(OR(BN$3=DATE(YEAR($H69),MONTH($H69)+$G69,1),BN$3=DATE(YEAR($H69),MONTH($H69)+$G69*2,1),BN$3=DATE(YEAR($H69),MONTH($H69)+$G69*3,1),BN$3=DATE(YEAR($H69),MONTH($H69)+$G69*4,1),BN$3=DATE(YEAR($H69),MONTH($H69)+$G69*5,1),BN$3=DATE(YEAR($H69),MONTH($H69)+$G69*6,1),BN$3=DATE(YEAR($H69),MONTH($H69)+$G69*7,1),BN$3=DATE(YEAR($H69),MONTH($H69)+$G69*8,1),BN$3=DATE(YEAR($H69),MONTH($H69)+$G69*9,1),BN$3=DATE(YEAR($H69),MONTH($H69)+$G69*10,1)),$F69*тех!CB$10*тех!CB$6,)</f>
        <v>0</v>
      </c>
      <c r="BO69" s="64">
        <f>IF(OR(BO$3=DATE(YEAR($H69),MONTH($H69)+$G69,1),BO$3=DATE(YEAR($H69),MONTH($H69)+$G69*2,1),BO$3=DATE(YEAR($H69),MONTH($H69)+$G69*3,1),BO$3=DATE(YEAR($H69),MONTH($H69)+$G69*4,1),BO$3=DATE(YEAR($H69),MONTH($H69)+$G69*5,1),BO$3=DATE(YEAR($H69),MONTH($H69)+$G69*6,1),BO$3=DATE(YEAR($H69),MONTH($H69)+$G69*7,1),BO$3=DATE(YEAR($H69),MONTH($H69)+$G69*8,1),BO$3=DATE(YEAR($H69),MONTH($H69)+$G69*9,1),BO$3=DATE(YEAR($H69),MONTH($H69)+$G69*10,1)),$F69*тех!CC$10*тех!CC$6,)</f>
        <v>0</v>
      </c>
      <c r="BP69" s="64">
        <f>IF(OR(BP$3=DATE(YEAR($H69),MONTH($H69)+$G69,1),BP$3=DATE(YEAR($H69),MONTH($H69)+$G69*2,1),BP$3=DATE(YEAR($H69),MONTH($H69)+$G69*3,1),BP$3=DATE(YEAR($H69),MONTH($H69)+$G69*4,1),BP$3=DATE(YEAR($H69),MONTH($H69)+$G69*5,1),BP$3=DATE(YEAR($H69),MONTH($H69)+$G69*6,1),BP$3=DATE(YEAR($H69),MONTH($H69)+$G69*7,1),BP$3=DATE(YEAR($H69),MONTH($H69)+$G69*8,1),BP$3=DATE(YEAR($H69),MONTH($H69)+$G69*9,1),BP$3=DATE(YEAR($H69),MONTH($H69)+$G69*10,1)),$F69*тех!CD$10*тех!CD$6,)</f>
        <v>0</v>
      </c>
      <c r="BQ69" s="64">
        <f>IF(OR(BQ$3=DATE(YEAR($H69),MONTH($H69)+$G69,1),BQ$3=DATE(YEAR($H69),MONTH($H69)+$G69*2,1),BQ$3=DATE(YEAR($H69),MONTH($H69)+$G69*3,1),BQ$3=DATE(YEAR($H69),MONTH($H69)+$G69*4,1),BQ$3=DATE(YEAR($H69),MONTH($H69)+$G69*5,1),BQ$3=DATE(YEAR($H69),MONTH($H69)+$G69*6,1),BQ$3=DATE(YEAR($H69),MONTH($H69)+$G69*7,1),BQ$3=DATE(YEAR($H69),MONTH($H69)+$G69*8,1),BQ$3=DATE(YEAR($H69),MONTH($H69)+$G69*9,1),BQ$3=DATE(YEAR($H69),MONTH($H69)+$G69*10,1)),$F69*тех!CE$10*тех!CE$6,)</f>
        <v>0</v>
      </c>
    </row>
    <row r="70" spans="2:69">
      <c r="B70" s="3">
        <v>64</v>
      </c>
      <c r="C70" s="19" t="s">
        <v>1258</v>
      </c>
      <c r="D70" s="19">
        <v>4500</v>
      </c>
      <c r="E70" s="19"/>
      <c r="F70" s="76">
        <f t="shared" si="1"/>
        <v>0</v>
      </c>
      <c r="G70" s="19">
        <v>12</v>
      </c>
      <c r="H70" s="20">
        <f>Параметры!$C$11</f>
        <v>42370</v>
      </c>
      <c r="J70" s="76">
        <f>IF($H70=J$3,$F70,)*тех!X$6</f>
        <v>0</v>
      </c>
      <c r="K70" s="76">
        <f>IF($H70=K$3,$F70,)*тех!Y$6</f>
        <v>0</v>
      </c>
      <c r="L70" s="76">
        <f>IF($H70=L$3,$F70,)*тех!Z$6</f>
        <v>0</v>
      </c>
      <c r="M70" s="76">
        <f>IF($H70=M$3,$F70,)*тех!AA$6</f>
        <v>0</v>
      </c>
      <c r="N70" s="76">
        <f>IF($H70=N$3,$F70,)*тех!AB$6</f>
        <v>0</v>
      </c>
      <c r="O70" s="76">
        <f>IF($H70=O$3,$F70,)*тех!AC$6</f>
        <v>0</v>
      </c>
      <c r="P70" s="64">
        <f>IF(OR(P$3=DATE(YEAR($H70),MONTH($H70)+$G70,1),P$3=DATE(YEAR($H70),MONTH($H70)+$G70*2,1),P$3=DATE(YEAR($H70),MONTH($H70)+$G70*3,1),P$3=DATE(YEAR($H70),MONTH($H70)+$G70*4,1),P$3=DATE(YEAR($H70),MONTH($H70)+$G70*5,1),P$3=DATE(YEAR($H70),MONTH($H70)+$G70*6,1),P$3=DATE(YEAR($H70),MONTH($H70)+$G70*7,1),P$3=DATE(YEAR($H70),MONTH($H70)+$G70*8,1),P$3=DATE(YEAR($H70),MONTH($H70)+$G70*9,1),P$3=DATE(YEAR($H70),MONTH($H70)+$G70*10,1)),$F70*тех!AD$10*тех!AD$6,)</f>
        <v>0</v>
      </c>
      <c r="Q70" s="64">
        <f>IF(OR(Q$3=DATE(YEAR($H70),MONTH($H70)+$G70,1),Q$3=DATE(YEAR($H70),MONTH($H70)+$G70*2,1),Q$3=DATE(YEAR($H70),MONTH($H70)+$G70*3,1),Q$3=DATE(YEAR($H70),MONTH($H70)+$G70*4,1),Q$3=DATE(YEAR($H70),MONTH($H70)+$G70*5,1),Q$3=DATE(YEAR($H70),MONTH($H70)+$G70*6,1),Q$3=DATE(YEAR($H70),MONTH($H70)+$G70*7,1),Q$3=DATE(YEAR($H70),MONTH($H70)+$G70*8,1),Q$3=DATE(YEAR($H70),MONTH($H70)+$G70*9,1),Q$3=DATE(YEAR($H70),MONTH($H70)+$G70*10,1)),$F70*тех!AE$10*тех!AE$6,)</f>
        <v>0</v>
      </c>
      <c r="R70" s="64">
        <f>IF(OR(R$3=DATE(YEAR($H70),MONTH($H70)+$G70,1),R$3=DATE(YEAR($H70),MONTH($H70)+$G70*2,1),R$3=DATE(YEAR($H70),MONTH($H70)+$G70*3,1),R$3=DATE(YEAR($H70),MONTH($H70)+$G70*4,1),R$3=DATE(YEAR($H70),MONTH($H70)+$G70*5,1),R$3=DATE(YEAR($H70),MONTH($H70)+$G70*6,1),R$3=DATE(YEAR($H70),MONTH($H70)+$G70*7,1),R$3=DATE(YEAR($H70),MONTH($H70)+$G70*8,1),R$3=DATE(YEAR($H70),MONTH($H70)+$G70*9,1),R$3=DATE(YEAR($H70),MONTH($H70)+$G70*10,1)),$F70*тех!AF$10*тех!AF$6,)</f>
        <v>0</v>
      </c>
      <c r="S70" s="64">
        <f>IF(OR(S$3=DATE(YEAR($H70),MONTH($H70)+$G70,1),S$3=DATE(YEAR($H70),MONTH($H70)+$G70*2,1),S$3=DATE(YEAR($H70),MONTH($H70)+$G70*3,1),S$3=DATE(YEAR($H70),MONTH($H70)+$G70*4,1),S$3=DATE(YEAR($H70),MONTH($H70)+$G70*5,1),S$3=DATE(YEAR($H70),MONTH($H70)+$G70*6,1),S$3=DATE(YEAR($H70),MONTH($H70)+$G70*7,1),S$3=DATE(YEAR($H70),MONTH($H70)+$G70*8,1),S$3=DATE(YEAR($H70),MONTH($H70)+$G70*9,1),S$3=DATE(YEAR($H70),MONTH($H70)+$G70*10,1)),$F70*тех!AG$10*тех!AG$6,)</f>
        <v>0</v>
      </c>
      <c r="T70" s="64">
        <f>IF(OR(T$3=DATE(YEAR($H70),MONTH($H70)+$G70,1),T$3=DATE(YEAR($H70),MONTH($H70)+$G70*2,1),T$3=DATE(YEAR($H70),MONTH($H70)+$G70*3,1),T$3=DATE(YEAR($H70),MONTH($H70)+$G70*4,1),T$3=DATE(YEAR($H70),MONTH($H70)+$G70*5,1),T$3=DATE(YEAR($H70),MONTH($H70)+$G70*6,1),T$3=DATE(YEAR($H70),MONTH($H70)+$G70*7,1),T$3=DATE(YEAR($H70),MONTH($H70)+$G70*8,1),T$3=DATE(YEAR($H70),MONTH($H70)+$G70*9,1),T$3=DATE(YEAR($H70),MONTH($H70)+$G70*10,1)),$F70*тех!AH$10*тех!AH$6,)</f>
        <v>0</v>
      </c>
      <c r="U70" s="64">
        <f>IF(OR(U$3=DATE(YEAR($H70),MONTH($H70)+$G70,1),U$3=DATE(YEAR($H70),MONTH($H70)+$G70*2,1),U$3=DATE(YEAR($H70),MONTH($H70)+$G70*3,1),U$3=DATE(YEAR($H70),MONTH($H70)+$G70*4,1),U$3=DATE(YEAR($H70),MONTH($H70)+$G70*5,1),U$3=DATE(YEAR($H70),MONTH($H70)+$G70*6,1),U$3=DATE(YEAR($H70),MONTH($H70)+$G70*7,1),U$3=DATE(YEAR($H70),MONTH($H70)+$G70*8,1),U$3=DATE(YEAR($H70),MONTH($H70)+$G70*9,1),U$3=DATE(YEAR($H70),MONTH($H70)+$G70*10,1)),$F70*тех!AI$10*тех!AI$6,)</f>
        <v>0</v>
      </c>
      <c r="V70" s="64">
        <f>IF(OR(V$3=DATE(YEAR($H70),MONTH($H70)+$G70,1),V$3=DATE(YEAR($H70),MONTH($H70)+$G70*2,1),V$3=DATE(YEAR($H70),MONTH($H70)+$G70*3,1),V$3=DATE(YEAR($H70),MONTH($H70)+$G70*4,1),V$3=DATE(YEAR($H70),MONTH($H70)+$G70*5,1),V$3=DATE(YEAR($H70),MONTH($H70)+$G70*6,1),V$3=DATE(YEAR($H70),MONTH($H70)+$G70*7,1),V$3=DATE(YEAR($H70),MONTH($H70)+$G70*8,1),V$3=DATE(YEAR($H70),MONTH($H70)+$G70*9,1),V$3=DATE(YEAR($H70),MONTH($H70)+$G70*10,1)),$F70*тех!AJ$10*тех!AJ$6,)</f>
        <v>0</v>
      </c>
      <c r="W70" s="64">
        <f>IF(OR(W$3=DATE(YEAR($H70),MONTH($H70)+$G70,1),W$3=DATE(YEAR($H70),MONTH($H70)+$G70*2,1),W$3=DATE(YEAR($H70),MONTH($H70)+$G70*3,1),W$3=DATE(YEAR($H70),MONTH($H70)+$G70*4,1),W$3=DATE(YEAR($H70),MONTH($H70)+$G70*5,1),W$3=DATE(YEAR($H70),MONTH($H70)+$G70*6,1),W$3=DATE(YEAR($H70),MONTH($H70)+$G70*7,1),W$3=DATE(YEAR($H70),MONTH($H70)+$G70*8,1),W$3=DATE(YEAR($H70),MONTH($H70)+$G70*9,1),W$3=DATE(YEAR($H70),MONTH($H70)+$G70*10,1)),$F70*тех!AK$10*тех!AK$6,)</f>
        <v>0</v>
      </c>
      <c r="X70" s="64">
        <f>IF(OR(X$3=DATE(YEAR($H70),MONTH($H70)+$G70,1),X$3=DATE(YEAR($H70),MONTH($H70)+$G70*2,1),X$3=DATE(YEAR($H70),MONTH($H70)+$G70*3,1),X$3=DATE(YEAR($H70),MONTH($H70)+$G70*4,1),X$3=DATE(YEAR($H70),MONTH($H70)+$G70*5,1),X$3=DATE(YEAR($H70),MONTH($H70)+$G70*6,1),X$3=DATE(YEAR($H70),MONTH($H70)+$G70*7,1),X$3=DATE(YEAR($H70),MONTH($H70)+$G70*8,1),X$3=DATE(YEAR($H70),MONTH($H70)+$G70*9,1),X$3=DATE(YEAR($H70),MONTH($H70)+$G70*10,1)),$F70*тех!AL$10*тех!AL$6,)</f>
        <v>0</v>
      </c>
      <c r="Y70" s="64">
        <f>IF(OR(Y$3=DATE(YEAR($H70),MONTH($H70)+$G70,1),Y$3=DATE(YEAR($H70),MONTH($H70)+$G70*2,1),Y$3=DATE(YEAR($H70),MONTH($H70)+$G70*3,1),Y$3=DATE(YEAR($H70),MONTH($H70)+$G70*4,1),Y$3=DATE(YEAR($H70),MONTH($H70)+$G70*5,1),Y$3=DATE(YEAR($H70),MONTH($H70)+$G70*6,1),Y$3=DATE(YEAR($H70),MONTH($H70)+$G70*7,1),Y$3=DATE(YEAR($H70),MONTH($H70)+$G70*8,1),Y$3=DATE(YEAR($H70),MONTH($H70)+$G70*9,1),Y$3=DATE(YEAR($H70),MONTH($H70)+$G70*10,1)),$F70*тех!AM$10*тех!AM$6,)</f>
        <v>0</v>
      </c>
      <c r="Z70" s="64">
        <f>IF(OR(Z$3=DATE(YEAR($H70),MONTH($H70)+$G70,1),Z$3=DATE(YEAR($H70),MONTH($H70)+$G70*2,1),Z$3=DATE(YEAR($H70),MONTH($H70)+$G70*3,1),Z$3=DATE(YEAR($H70),MONTH($H70)+$G70*4,1),Z$3=DATE(YEAR($H70),MONTH($H70)+$G70*5,1),Z$3=DATE(YEAR($H70),MONTH($H70)+$G70*6,1),Z$3=DATE(YEAR($H70),MONTH($H70)+$G70*7,1),Z$3=DATE(YEAR($H70),MONTH($H70)+$G70*8,1),Z$3=DATE(YEAR($H70),MONTH($H70)+$G70*9,1),Z$3=DATE(YEAR($H70),MONTH($H70)+$G70*10,1)),$F70*тех!AN$10*тех!AN$6,)</f>
        <v>0</v>
      </c>
      <c r="AA70" s="64">
        <f>IF(OR(AA$3=DATE(YEAR($H70),MONTH($H70)+$G70,1),AA$3=DATE(YEAR($H70),MONTH($H70)+$G70*2,1),AA$3=DATE(YEAR($H70),MONTH($H70)+$G70*3,1),AA$3=DATE(YEAR($H70),MONTH($H70)+$G70*4,1),AA$3=DATE(YEAR($H70),MONTH($H70)+$G70*5,1),AA$3=DATE(YEAR($H70),MONTH($H70)+$G70*6,1),AA$3=DATE(YEAR($H70),MONTH($H70)+$G70*7,1),AA$3=DATE(YEAR($H70),MONTH($H70)+$G70*8,1),AA$3=DATE(YEAR($H70),MONTH($H70)+$G70*9,1),AA$3=DATE(YEAR($H70),MONTH($H70)+$G70*10,1)),$F70*тех!AO$10*тех!AO$6,)</f>
        <v>0</v>
      </c>
      <c r="AB70" s="64">
        <f>IF(OR(AB$3=DATE(YEAR($H70),MONTH($H70)+$G70,1),AB$3=DATE(YEAR($H70),MONTH($H70)+$G70*2,1),AB$3=DATE(YEAR($H70),MONTH($H70)+$G70*3,1),AB$3=DATE(YEAR($H70),MONTH($H70)+$G70*4,1),AB$3=DATE(YEAR($H70),MONTH($H70)+$G70*5,1),AB$3=DATE(YEAR($H70),MONTH($H70)+$G70*6,1),AB$3=DATE(YEAR($H70),MONTH($H70)+$G70*7,1),AB$3=DATE(YEAR($H70),MONTH($H70)+$G70*8,1),AB$3=DATE(YEAR($H70),MONTH($H70)+$G70*9,1),AB$3=DATE(YEAR($H70),MONTH($H70)+$G70*10,1)),$F70*тех!AP$10*тех!AP$6,)</f>
        <v>0</v>
      </c>
      <c r="AC70" s="64">
        <f>IF(OR(AC$3=DATE(YEAR($H70),MONTH($H70)+$G70,1),AC$3=DATE(YEAR($H70),MONTH($H70)+$G70*2,1),AC$3=DATE(YEAR($H70),MONTH($H70)+$G70*3,1),AC$3=DATE(YEAR($H70),MONTH($H70)+$G70*4,1),AC$3=DATE(YEAR($H70),MONTH($H70)+$G70*5,1),AC$3=DATE(YEAR($H70),MONTH($H70)+$G70*6,1),AC$3=DATE(YEAR($H70),MONTH($H70)+$G70*7,1),AC$3=DATE(YEAR($H70),MONTH($H70)+$G70*8,1),AC$3=DATE(YEAR($H70),MONTH($H70)+$G70*9,1),AC$3=DATE(YEAR($H70),MONTH($H70)+$G70*10,1)),$F70*тех!AQ$10*тех!AQ$6,)</f>
        <v>0</v>
      </c>
      <c r="AD70" s="64">
        <f>IF(OR(AD$3=DATE(YEAR($H70),MONTH($H70)+$G70,1),AD$3=DATE(YEAR($H70),MONTH($H70)+$G70*2,1),AD$3=DATE(YEAR($H70),MONTH($H70)+$G70*3,1),AD$3=DATE(YEAR($H70),MONTH($H70)+$G70*4,1),AD$3=DATE(YEAR($H70),MONTH($H70)+$G70*5,1),AD$3=DATE(YEAR($H70),MONTH($H70)+$G70*6,1),AD$3=DATE(YEAR($H70),MONTH($H70)+$G70*7,1),AD$3=DATE(YEAR($H70),MONTH($H70)+$G70*8,1),AD$3=DATE(YEAR($H70),MONTH($H70)+$G70*9,1),AD$3=DATE(YEAR($H70),MONTH($H70)+$G70*10,1)),$F70*тех!AR$10*тех!AR$6,)</f>
        <v>0</v>
      </c>
      <c r="AE70" s="64">
        <f>IF(OR(AE$3=DATE(YEAR($H70),MONTH($H70)+$G70,1),AE$3=DATE(YEAR($H70),MONTH($H70)+$G70*2,1),AE$3=DATE(YEAR($H70),MONTH($H70)+$G70*3,1),AE$3=DATE(YEAR($H70),MONTH($H70)+$G70*4,1),AE$3=DATE(YEAR($H70),MONTH($H70)+$G70*5,1),AE$3=DATE(YEAR($H70),MONTH($H70)+$G70*6,1),AE$3=DATE(YEAR($H70),MONTH($H70)+$G70*7,1),AE$3=DATE(YEAR($H70),MONTH($H70)+$G70*8,1),AE$3=DATE(YEAR($H70),MONTH($H70)+$G70*9,1),AE$3=DATE(YEAR($H70),MONTH($H70)+$G70*10,1)),$F70*тех!AS$10*тех!AS$6,)</f>
        <v>0</v>
      </c>
      <c r="AF70" s="64">
        <f>IF(OR(AF$3=DATE(YEAR($H70),MONTH($H70)+$G70,1),AF$3=DATE(YEAR($H70),MONTH($H70)+$G70*2,1),AF$3=DATE(YEAR($H70),MONTH($H70)+$G70*3,1),AF$3=DATE(YEAR($H70),MONTH($H70)+$G70*4,1),AF$3=DATE(YEAR($H70),MONTH($H70)+$G70*5,1),AF$3=DATE(YEAR($H70),MONTH($H70)+$G70*6,1),AF$3=DATE(YEAR($H70),MONTH($H70)+$G70*7,1),AF$3=DATE(YEAR($H70),MONTH($H70)+$G70*8,1),AF$3=DATE(YEAR($H70),MONTH($H70)+$G70*9,1),AF$3=DATE(YEAR($H70),MONTH($H70)+$G70*10,1)),$F70*тех!AT$10*тех!AT$6,)</f>
        <v>0</v>
      </c>
      <c r="AG70" s="64">
        <f>IF(OR(AG$3=DATE(YEAR($H70),MONTH($H70)+$G70,1),AG$3=DATE(YEAR($H70),MONTH($H70)+$G70*2,1),AG$3=DATE(YEAR($H70),MONTH($H70)+$G70*3,1),AG$3=DATE(YEAR($H70),MONTH($H70)+$G70*4,1),AG$3=DATE(YEAR($H70),MONTH($H70)+$G70*5,1),AG$3=DATE(YEAR($H70),MONTH($H70)+$G70*6,1),AG$3=DATE(YEAR($H70),MONTH($H70)+$G70*7,1),AG$3=DATE(YEAR($H70),MONTH($H70)+$G70*8,1),AG$3=DATE(YEAR($H70),MONTH($H70)+$G70*9,1),AG$3=DATE(YEAR($H70),MONTH($H70)+$G70*10,1)),$F70*тех!AU$10*тех!AU$6,)</f>
        <v>0</v>
      </c>
      <c r="AH70" s="64">
        <f>IF(OR(AH$3=DATE(YEAR($H70),MONTH($H70)+$G70,1),AH$3=DATE(YEAR($H70),MONTH($H70)+$G70*2,1),AH$3=DATE(YEAR($H70),MONTH($H70)+$G70*3,1),AH$3=DATE(YEAR($H70),MONTH($H70)+$G70*4,1),AH$3=DATE(YEAR($H70),MONTH($H70)+$G70*5,1),AH$3=DATE(YEAR($H70),MONTH($H70)+$G70*6,1),AH$3=DATE(YEAR($H70),MONTH($H70)+$G70*7,1),AH$3=DATE(YEAR($H70),MONTH($H70)+$G70*8,1),AH$3=DATE(YEAR($H70),MONTH($H70)+$G70*9,1),AH$3=DATE(YEAR($H70),MONTH($H70)+$G70*10,1)),$F70*тех!AV$10*тех!AV$6,)</f>
        <v>0</v>
      </c>
      <c r="AI70" s="64">
        <f>IF(OR(AI$3=DATE(YEAR($H70),MONTH($H70)+$G70,1),AI$3=DATE(YEAR($H70),MONTH($H70)+$G70*2,1),AI$3=DATE(YEAR($H70),MONTH($H70)+$G70*3,1),AI$3=DATE(YEAR($H70),MONTH($H70)+$G70*4,1),AI$3=DATE(YEAR($H70),MONTH($H70)+$G70*5,1),AI$3=DATE(YEAR($H70),MONTH($H70)+$G70*6,1),AI$3=DATE(YEAR($H70),MONTH($H70)+$G70*7,1),AI$3=DATE(YEAR($H70),MONTH($H70)+$G70*8,1),AI$3=DATE(YEAR($H70),MONTH($H70)+$G70*9,1),AI$3=DATE(YEAR($H70),MONTH($H70)+$G70*10,1)),$F70*тех!AW$10*тех!AW$6,)</f>
        <v>0</v>
      </c>
      <c r="AJ70" s="64">
        <f>IF(OR(AJ$3=DATE(YEAR($H70),MONTH($H70)+$G70,1),AJ$3=DATE(YEAR($H70),MONTH($H70)+$G70*2,1),AJ$3=DATE(YEAR($H70),MONTH($H70)+$G70*3,1),AJ$3=DATE(YEAR($H70),MONTH($H70)+$G70*4,1),AJ$3=DATE(YEAR($H70),MONTH($H70)+$G70*5,1),AJ$3=DATE(YEAR($H70),MONTH($H70)+$G70*6,1),AJ$3=DATE(YEAR($H70),MONTH($H70)+$G70*7,1),AJ$3=DATE(YEAR($H70),MONTH($H70)+$G70*8,1),AJ$3=DATE(YEAR($H70),MONTH($H70)+$G70*9,1),AJ$3=DATE(YEAR($H70),MONTH($H70)+$G70*10,1)),$F70*тех!AX$10*тех!AX$6,)</f>
        <v>0</v>
      </c>
      <c r="AK70" s="64">
        <f>IF(OR(AK$3=DATE(YEAR($H70),MONTH($H70)+$G70,1),AK$3=DATE(YEAR($H70),MONTH($H70)+$G70*2,1),AK$3=DATE(YEAR($H70),MONTH($H70)+$G70*3,1),AK$3=DATE(YEAR($H70),MONTH($H70)+$G70*4,1),AK$3=DATE(YEAR($H70),MONTH($H70)+$G70*5,1),AK$3=DATE(YEAR($H70),MONTH($H70)+$G70*6,1),AK$3=DATE(YEAR($H70),MONTH($H70)+$G70*7,1),AK$3=DATE(YEAR($H70),MONTH($H70)+$G70*8,1),AK$3=DATE(YEAR($H70),MONTH($H70)+$G70*9,1),AK$3=DATE(YEAR($H70),MONTH($H70)+$G70*10,1)),$F70*тех!AY$10*тех!AY$6,)</f>
        <v>0</v>
      </c>
      <c r="AL70" s="64">
        <f>IF(OR(AL$3=DATE(YEAR($H70),MONTH($H70)+$G70,1),AL$3=DATE(YEAR($H70),MONTH($H70)+$G70*2,1),AL$3=DATE(YEAR($H70),MONTH($H70)+$G70*3,1),AL$3=DATE(YEAR($H70),MONTH($H70)+$G70*4,1),AL$3=DATE(YEAR($H70),MONTH($H70)+$G70*5,1),AL$3=DATE(YEAR($H70),MONTH($H70)+$G70*6,1),AL$3=DATE(YEAR($H70),MONTH($H70)+$G70*7,1),AL$3=DATE(YEAR($H70),MONTH($H70)+$G70*8,1),AL$3=DATE(YEAR($H70),MONTH($H70)+$G70*9,1),AL$3=DATE(YEAR($H70),MONTH($H70)+$G70*10,1)),$F70*тех!AZ$10*тех!AZ$6,)</f>
        <v>0</v>
      </c>
      <c r="AM70" s="64">
        <f>IF(OR(AM$3=DATE(YEAR($H70),MONTH($H70)+$G70,1),AM$3=DATE(YEAR($H70),MONTH($H70)+$G70*2,1),AM$3=DATE(YEAR($H70),MONTH($H70)+$G70*3,1),AM$3=DATE(YEAR($H70),MONTH($H70)+$G70*4,1),AM$3=DATE(YEAR($H70),MONTH($H70)+$G70*5,1),AM$3=DATE(YEAR($H70),MONTH($H70)+$G70*6,1),AM$3=DATE(YEAR($H70),MONTH($H70)+$G70*7,1),AM$3=DATE(YEAR($H70),MONTH($H70)+$G70*8,1),AM$3=DATE(YEAR($H70),MONTH($H70)+$G70*9,1),AM$3=DATE(YEAR($H70),MONTH($H70)+$G70*10,1)),$F70*тех!BA$10*тех!BA$6,)</f>
        <v>0</v>
      </c>
      <c r="AN70" s="64">
        <f>IF(OR(AN$3=DATE(YEAR($H70),MONTH($H70)+$G70,1),AN$3=DATE(YEAR($H70),MONTH($H70)+$G70*2,1),AN$3=DATE(YEAR($H70),MONTH($H70)+$G70*3,1),AN$3=DATE(YEAR($H70),MONTH($H70)+$G70*4,1),AN$3=DATE(YEAR($H70),MONTH($H70)+$G70*5,1),AN$3=DATE(YEAR($H70),MONTH($H70)+$G70*6,1),AN$3=DATE(YEAR($H70),MONTH($H70)+$G70*7,1),AN$3=DATE(YEAR($H70),MONTH($H70)+$G70*8,1),AN$3=DATE(YEAR($H70),MONTH($H70)+$G70*9,1),AN$3=DATE(YEAR($H70),MONTH($H70)+$G70*10,1)),$F70*тех!BB$10*тех!BB$6,)</f>
        <v>0</v>
      </c>
      <c r="AO70" s="64">
        <f>IF(OR(AO$3=DATE(YEAR($H70),MONTH($H70)+$G70,1),AO$3=DATE(YEAR($H70),MONTH($H70)+$G70*2,1),AO$3=DATE(YEAR($H70),MONTH($H70)+$G70*3,1),AO$3=DATE(YEAR($H70),MONTH($H70)+$G70*4,1),AO$3=DATE(YEAR($H70),MONTH($H70)+$G70*5,1),AO$3=DATE(YEAR($H70),MONTH($H70)+$G70*6,1),AO$3=DATE(YEAR($H70),MONTH($H70)+$G70*7,1),AO$3=DATE(YEAR($H70),MONTH($H70)+$G70*8,1),AO$3=DATE(YEAR($H70),MONTH($H70)+$G70*9,1),AO$3=DATE(YEAR($H70),MONTH($H70)+$G70*10,1)),$F70*тех!BC$10*тех!BC$6,)</f>
        <v>0</v>
      </c>
      <c r="AP70" s="64">
        <f>IF(OR(AP$3=DATE(YEAR($H70),MONTH($H70)+$G70,1),AP$3=DATE(YEAR($H70),MONTH($H70)+$G70*2,1),AP$3=DATE(YEAR($H70),MONTH($H70)+$G70*3,1),AP$3=DATE(YEAR($H70),MONTH($H70)+$G70*4,1),AP$3=DATE(YEAR($H70),MONTH($H70)+$G70*5,1),AP$3=DATE(YEAR($H70),MONTH($H70)+$G70*6,1),AP$3=DATE(YEAR($H70),MONTH($H70)+$G70*7,1),AP$3=DATE(YEAR($H70),MONTH($H70)+$G70*8,1),AP$3=DATE(YEAR($H70),MONTH($H70)+$G70*9,1),AP$3=DATE(YEAR($H70),MONTH($H70)+$G70*10,1)),$F70*тех!BD$10*тех!BD$6,)</f>
        <v>0</v>
      </c>
      <c r="AQ70" s="64">
        <f>IF(OR(AQ$3=DATE(YEAR($H70),MONTH($H70)+$G70,1),AQ$3=DATE(YEAR($H70),MONTH($H70)+$G70*2,1),AQ$3=DATE(YEAR($H70),MONTH($H70)+$G70*3,1),AQ$3=DATE(YEAR($H70),MONTH($H70)+$G70*4,1),AQ$3=DATE(YEAR($H70),MONTH($H70)+$G70*5,1),AQ$3=DATE(YEAR($H70),MONTH($H70)+$G70*6,1),AQ$3=DATE(YEAR($H70),MONTH($H70)+$G70*7,1),AQ$3=DATE(YEAR($H70),MONTH($H70)+$G70*8,1),AQ$3=DATE(YEAR($H70),MONTH($H70)+$G70*9,1),AQ$3=DATE(YEAR($H70),MONTH($H70)+$G70*10,1)),$F70*тех!BE$10*тех!BE$6,)</f>
        <v>0</v>
      </c>
      <c r="AR70" s="64">
        <f>IF(OR(AR$3=DATE(YEAR($H70),MONTH($H70)+$G70,1),AR$3=DATE(YEAR($H70),MONTH($H70)+$G70*2,1),AR$3=DATE(YEAR($H70),MONTH($H70)+$G70*3,1),AR$3=DATE(YEAR($H70),MONTH($H70)+$G70*4,1),AR$3=DATE(YEAR($H70),MONTH($H70)+$G70*5,1),AR$3=DATE(YEAR($H70),MONTH($H70)+$G70*6,1),AR$3=DATE(YEAR($H70),MONTH($H70)+$G70*7,1),AR$3=DATE(YEAR($H70),MONTH($H70)+$G70*8,1),AR$3=DATE(YEAR($H70),MONTH($H70)+$G70*9,1),AR$3=DATE(YEAR($H70),MONTH($H70)+$G70*10,1)),$F70*тех!BF$10*тех!BF$6,)</f>
        <v>0</v>
      </c>
      <c r="AS70" s="64">
        <f>IF(OR(AS$3=DATE(YEAR($H70),MONTH($H70)+$G70,1),AS$3=DATE(YEAR($H70),MONTH($H70)+$G70*2,1),AS$3=DATE(YEAR($H70),MONTH($H70)+$G70*3,1),AS$3=DATE(YEAR($H70),MONTH($H70)+$G70*4,1),AS$3=DATE(YEAR($H70),MONTH($H70)+$G70*5,1),AS$3=DATE(YEAR($H70),MONTH($H70)+$G70*6,1),AS$3=DATE(YEAR($H70),MONTH($H70)+$G70*7,1),AS$3=DATE(YEAR($H70),MONTH($H70)+$G70*8,1),AS$3=DATE(YEAR($H70),MONTH($H70)+$G70*9,1),AS$3=DATE(YEAR($H70),MONTH($H70)+$G70*10,1)),$F70*тех!BG$10*тех!BG$6,)</f>
        <v>0</v>
      </c>
      <c r="AT70" s="64">
        <f>IF(OR(AT$3=DATE(YEAR($H70),MONTH($H70)+$G70,1),AT$3=DATE(YEAR($H70),MONTH($H70)+$G70*2,1),AT$3=DATE(YEAR($H70),MONTH($H70)+$G70*3,1),AT$3=DATE(YEAR($H70),MONTH($H70)+$G70*4,1),AT$3=DATE(YEAR($H70),MONTH($H70)+$G70*5,1),AT$3=DATE(YEAR($H70),MONTH($H70)+$G70*6,1),AT$3=DATE(YEAR($H70),MONTH($H70)+$G70*7,1),AT$3=DATE(YEAR($H70),MONTH($H70)+$G70*8,1),AT$3=DATE(YEAR($H70),MONTH($H70)+$G70*9,1),AT$3=DATE(YEAR($H70),MONTH($H70)+$G70*10,1)),$F70*тех!BH$10*тех!BH$6,)</f>
        <v>0</v>
      </c>
      <c r="AU70" s="64">
        <f>IF(OR(AU$3=DATE(YEAR($H70),MONTH($H70)+$G70,1),AU$3=DATE(YEAR($H70),MONTH($H70)+$G70*2,1),AU$3=DATE(YEAR($H70),MONTH($H70)+$G70*3,1),AU$3=DATE(YEAR($H70),MONTH($H70)+$G70*4,1),AU$3=DATE(YEAR($H70),MONTH($H70)+$G70*5,1),AU$3=DATE(YEAR($H70),MONTH($H70)+$G70*6,1),AU$3=DATE(YEAR($H70),MONTH($H70)+$G70*7,1),AU$3=DATE(YEAR($H70),MONTH($H70)+$G70*8,1),AU$3=DATE(YEAR($H70),MONTH($H70)+$G70*9,1),AU$3=DATE(YEAR($H70),MONTH($H70)+$G70*10,1)),$F70*тех!BI$10*тех!BI$6,)</f>
        <v>0</v>
      </c>
      <c r="AV70" s="64">
        <f>IF(OR(AV$3=DATE(YEAR($H70),MONTH($H70)+$G70,1),AV$3=DATE(YEAR($H70),MONTH($H70)+$G70*2,1),AV$3=DATE(YEAR($H70),MONTH($H70)+$G70*3,1),AV$3=DATE(YEAR($H70),MONTH($H70)+$G70*4,1),AV$3=DATE(YEAR($H70),MONTH($H70)+$G70*5,1),AV$3=DATE(YEAR($H70),MONTH($H70)+$G70*6,1),AV$3=DATE(YEAR($H70),MONTH($H70)+$G70*7,1),AV$3=DATE(YEAR($H70),MONTH($H70)+$G70*8,1),AV$3=DATE(YEAR($H70),MONTH($H70)+$G70*9,1),AV$3=DATE(YEAR($H70),MONTH($H70)+$G70*10,1)),$F70*тех!BJ$10*тех!BJ$6,)</f>
        <v>0</v>
      </c>
      <c r="AW70" s="64">
        <f>IF(OR(AW$3=DATE(YEAR($H70),MONTH($H70)+$G70,1),AW$3=DATE(YEAR($H70),MONTH($H70)+$G70*2,1),AW$3=DATE(YEAR($H70),MONTH($H70)+$G70*3,1),AW$3=DATE(YEAR($H70),MONTH($H70)+$G70*4,1),AW$3=DATE(YEAR($H70),MONTH($H70)+$G70*5,1),AW$3=DATE(YEAR($H70),MONTH($H70)+$G70*6,1),AW$3=DATE(YEAR($H70),MONTH($H70)+$G70*7,1),AW$3=DATE(YEAR($H70),MONTH($H70)+$G70*8,1),AW$3=DATE(YEAR($H70),MONTH($H70)+$G70*9,1),AW$3=DATE(YEAR($H70),MONTH($H70)+$G70*10,1)),$F70*тех!BK$10*тех!BK$6,)</f>
        <v>0</v>
      </c>
      <c r="AX70" s="64">
        <f>IF(OR(AX$3=DATE(YEAR($H70),MONTH($H70)+$G70,1),AX$3=DATE(YEAR($H70),MONTH($H70)+$G70*2,1),AX$3=DATE(YEAR($H70),MONTH($H70)+$G70*3,1),AX$3=DATE(YEAR($H70),MONTH($H70)+$G70*4,1),AX$3=DATE(YEAR($H70),MONTH($H70)+$G70*5,1),AX$3=DATE(YEAR($H70),MONTH($H70)+$G70*6,1),AX$3=DATE(YEAR($H70),MONTH($H70)+$G70*7,1),AX$3=DATE(YEAR($H70),MONTH($H70)+$G70*8,1),AX$3=DATE(YEAR($H70),MONTH($H70)+$G70*9,1),AX$3=DATE(YEAR($H70),MONTH($H70)+$G70*10,1)),$F70*тех!BL$10*тех!BL$6,)</f>
        <v>0</v>
      </c>
      <c r="AY70" s="64">
        <f>IF(OR(AY$3=DATE(YEAR($H70),MONTH($H70)+$G70,1),AY$3=DATE(YEAR($H70),MONTH($H70)+$G70*2,1),AY$3=DATE(YEAR($H70),MONTH($H70)+$G70*3,1),AY$3=DATE(YEAR($H70),MONTH($H70)+$G70*4,1),AY$3=DATE(YEAR($H70),MONTH($H70)+$G70*5,1),AY$3=DATE(YEAR($H70),MONTH($H70)+$G70*6,1),AY$3=DATE(YEAR($H70),MONTH($H70)+$G70*7,1),AY$3=DATE(YEAR($H70),MONTH($H70)+$G70*8,1),AY$3=DATE(YEAR($H70),MONTH($H70)+$G70*9,1),AY$3=DATE(YEAR($H70),MONTH($H70)+$G70*10,1)),$F70*тех!BM$10*тех!BM$6,)</f>
        <v>0</v>
      </c>
      <c r="AZ70" s="64">
        <f>IF(OR(AZ$3=DATE(YEAR($H70),MONTH($H70)+$G70,1),AZ$3=DATE(YEAR($H70),MONTH($H70)+$G70*2,1),AZ$3=DATE(YEAR($H70),MONTH($H70)+$G70*3,1),AZ$3=DATE(YEAR($H70),MONTH($H70)+$G70*4,1),AZ$3=DATE(YEAR($H70),MONTH($H70)+$G70*5,1),AZ$3=DATE(YEAR($H70),MONTH($H70)+$G70*6,1),AZ$3=DATE(YEAR($H70),MONTH($H70)+$G70*7,1),AZ$3=DATE(YEAR($H70),MONTH($H70)+$G70*8,1),AZ$3=DATE(YEAR($H70),MONTH($H70)+$G70*9,1),AZ$3=DATE(YEAR($H70),MONTH($H70)+$G70*10,1)),$F70*тех!BN$10*тех!BN$6,)</f>
        <v>0</v>
      </c>
      <c r="BA70" s="64">
        <f>IF(OR(BA$3=DATE(YEAR($H70),MONTH($H70)+$G70,1),BA$3=DATE(YEAR($H70),MONTH($H70)+$G70*2,1),BA$3=DATE(YEAR($H70),MONTH($H70)+$G70*3,1),BA$3=DATE(YEAR($H70),MONTH($H70)+$G70*4,1),BA$3=DATE(YEAR($H70),MONTH($H70)+$G70*5,1),BA$3=DATE(YEAR($H70),MONTH($H70)+$G70*6,1),BA$3=DATE(YEAR($H70),MONTH($H70)+$G70*7,1),BA$3=DATE(YEAR($H70),MONTH($H70)+$G70*8,1),BA$3=DATE(YEAR($H70),MONTH($H70)+$G70*9,1),BA$3=DATE(YEAR($H70),MONTH($H70)+$G70*10,1)),$F70*тех!BO$10*тех!BO$6,)</f>
        <v>0</v>
      </c>
      <c r="BB70" s="64">
        <f>IF(OR(BB$3=DATE(YEAR($H70),MONTH($H70)+$G70,1),BB$3=DATE(YEAR($H70),MONTH($H70)+$G70*2,1),BB$3=DATE(YEAR($H70),MONTH($H70)+$G70*3,1),BB$3=DATE(YEAR($H70),MONTH($H70)+$G70*4,1),BB$3=DATE(YEAR($H70),MONTH($H70)+$G70*5,1),BB$3=DATE(YEAR($H70),MONTH($H70)+$G70*6,1),BB$3=DATE(YEAR($H70),MONTH($H70)+$G70*7,1),BB$3=DATE(YEAR($H70),MONTH($H70)+$G70*8,1),BB$3=DATE(YEAR($H70),MONTH($H70)+$G70*9,1),BB$3=DATE(YEAR($H70),MONTH($H70)+$G70*10,1)),$F70*тех!BP$10*тех!BP$6,)</f>
        <v>0</v>
      </c>
      <c r="BC70" s="64">
        <f>IF(OR(BC$3=DATE(YEAR($H70),MONTH($H70)+$G70,1),BC$3=DATE(YEAR($H70),MONTH($H70)+$G70*2,1),BC$3=DATE(YEAR($H70),MONTH($H70)+$G70*3,1),BC$3=DATE(YEAR($H70),MONTH($H70)+$G70*4,1),BC$3=DATE(YEAR($H70),MONTH($H70)+$G70*5,1),BC$3=DATE(YEAR($H70),MONTH($H70)+$G70*6,1),BC$3=DATE(YEAR($H70),MONTH($H70)+$G70*7,1),BC$3=DATE(YEAR($H70),MONTH($H70)+$G70*8,1),BC$3=DATE(YEAR($H70),MONTH($H70)+$G70*9,1),BC$3=DATE(YEAR($H70),MONTH($H70)+$G70*10,1)),$F70*тех!BQ$10*тех!BQ$6,)</f>
        <v>0</v>
      </c>
      <c r="BD70" s="64">
        <f>IF(OR(BD$3=DATE(YEAR($H70),MONTH($H70)+$G70,1),BD$3=DATE(YEAR($H70),MONTH($H70)+$G70*2,1),BD$3=DATE(YEAR($H70),MONTH($H70)+$G70*3,1),BD$3=DATE(YEAR($H70),MONTH($H70)+$G70*4,1),BD$3=DATE(YEAR($H70),MONTH($H70)+$G70*5,1),BD$3=DATE(YEAR($H70),MONTH($H70)+$G70*6,1),BD$3=DATE(YEAR($H70),MONTH($H70)+$G70*7,1),BD$3=DATE(YEAR($H70),MONTH($H70)+$G70*8,1),BD$3=DATE(YEAR($H70),MONTH($H70)+$G70*9,1),BD$3=DATE(YEAR($H70),MONTH($H70)+$G70*10,1)),$F70*тех!BR$10*тех!BR$6,)</f>
        <v>0</v>
      </c>
      <c r="BE70" s="64">
        <f>IF(OR(BE$3=DATE(YEAR($H70),MONTH($H70)+$G70,1),BE$3=DATE(YEAR($H70),MONTH($H70)+$G70*2,1),BE$3=DATE(YEAR($H70),MONTH($H70)+$G70*3,1),BE$3=DATE(YEAR($H70),MONTH($H70)+$G70*4,1),BE$3=DATE(YEAR($H70),MONTH($H70)+$G70*5,1),BE$3=DATE(YEAR($H70),MONTH($H70)+$G70*6,1),BE$3=DATE(YEAR($H70),MONTH($H70)+$G70*7,1),BE$3=DATE(YEAR($H70),MONTH($H70)+$G70*8,1),BE$3=DATE(YEAR($H70),MONTH($H70)+$G70*9,1),BE$3=DATE(YEAR($H70),MONTH($H70)+$G70*10,1)),$F70*тех!BS$10*тех!BS$6,)</f>
        <v>0</v>
      </c>
      <c r="BF70" s="64">
        <f>IF(OR(BF$3=DATE(YEAR($H70),MONTH($H70)+$G70,1),BF$3=DATE(YEAR($H70),MONTH($H70)+$G70*2,1),BF$3=DATE(YEAR($H70),MONTH($H70)+$G70*3,1),BF$3=DATE(YEAR($H70),MONTH($H70)+$G70*4,1),BF$3=DATE(YEAR($H70),MONTH($H70)+$G70*5,1),BF$3=DATE(YEAR($H70),MONTH($H70)+$G70*6,1),BF$3=DATE(YEAR($H70),MONTH($H70)+$G70*7,1),BF$3=DATE(YEAR($H70),MONTH($H70)+$G70*8,1),BF$3=DATE(YEAR($H70),MONTH($H70)+$G70*9,1),BF$3=DATE(YEAR($H70),MONTH($H70)+$G70*10,1)),$F70*тех!BT$10*тех!BT$6,)</f>
        <v>0</v>
      </c>
      <c r="BG70" s="64">
        <f>IF(OR(BG$3=DATE(YEAR($H70),MONTH($H70)+$G70,1),BG$3=DATE(YEAR($H70),MONTH($H70)+$G70*2,1),BG$3=DATE(YEAR($H70),MONTH($H70)+$G70*3,1),BG$3=DATE(YEAR($H70),MONTH($H70)+$G70*4,1),BG$3=DATE(YEAR($H70),MONTH($H70)+$G70*5,1),BG$3=DATE(YEAR($H70),MONTH($H70)+$G70*6,1),BG$3=DATE(YEAR($H70),MONTH($H70)+$G70*7,1),BG$3=DATE(YEAR($H70),MONTH($H70)+$G70*8,1),BG$3=DATE(YEAR($H70),MONTH($H70)+$G70*9,1),BG$3=DATE(YEAR($H70),MONTH($H70)+$G70*10,1)),$F70*тех!BU$10*тех!BU$6,)</f>
        <v>0</v>
      </c>
      <c r="BH70" s="64">
        <f>IF(OR(BH$3=DATE(YEAR($H70),MONTH($H70)+$G70,1),BH$3=DATE(YEAR($H70),MONTH($H70)+$G70*2,1),BH$3=DATE(YEAR($H70),MONTH($H70)+$G70*3,1),BH$3=DATE(YEAR($H70),MONTH($H70)+$G70*4,1),BH$3=DATE(YEAR($H70),MONTH($H70)+$G70*5,1),BH$3=DATE(YEAR($H70),MONTH($H70)+$G70*6,1),BH$3=DATE(YEAR($H70),MONTH($H70)+$G70*7,1),BH$3=DATE(YEAR($H70),MONTH($H70)+$G70*8,1),BH$3=DATE(YEAR($H70),MONTH($H70)+$G70*9,1),BH$3=DATE(YEAR($H70),MONTH($H70)+$G70*10,1)),$F70*тех!BV$10*тех!BV$6,)</f>
        <v>0</v>
      </c>
      <c r="BI70" s="64">
        <f>IF(OR(BI$3=DATE(YEAR($H70),MONTH($H70)+$G70,1),BI$3=DATE(YEAR($H70),MONTH($H70)+$G70*2,1),BI$3=DATE(YEAR($H70),MONTH($H70)+$G70*3,1),BI$3=DATE(YEAR($H70),MONTH($H70)+$G70*4,1),BI$3=DATE(YEAR($H70),MONTH($H70)+$G70*5,1),BI$3=DATE(YEAR($H70),MONTH($H70)+$G70*6,1),BI$3=DATE(YEAR($H70),MONTH($H70)+$G70*7,1),BI$3=DATE(YEAR($H70),MONTH($H70)+$G70*8,1),BI$3=DATE(YEAR($H70),MONTH($H70)+$G70*9,1),BI$3=DATE(YEAR($H70),MONTH($H70)+$G70*10,1)),$F70*тех!BW$10*тех!BW$6,)</f>
        <v>0</v>
      </c>
      <c r="BJ70" s="64">
        <f>IF(OR(BJ$3=DATE(YEAR($H70),MONTH($H70)+$G70,1),BJ$3=DATE(YEAR($H70),MONTH($H70)+$G70*2,1),BJ$3=DATE(YEAR($H70),MONTH($H70)+$G70*3,1),BJ$3=DATE(YEAR($H70),MONTH($H70)+$G70*4,1),BJ$3=DATE(YEAR($H70),MONTH($H70)+$G70*5,1),BJ$3=DATE(YEAR($H70),MONTH($H70)+$G70*6,1),BJ$3=DATE(YEAR($H70),MONTH($H70)+$G70*7,1),BJ$3=DATE(YEAR($H70),MONTH($H70)+$G70*8,1),BJ$3=DATE(YEAR($H70),MONTH($H70)+$G70*9,1),BJ$3=DATE(YEAR($H70),MONTH($H70)+$G70*10,1)),$F70*тех!BX$10*тех!BX$6,)</f>
        <v>0</v>
      </c>
      <c r="BK70" s="64">
        <f>IF(OR(BK$3=DATE(YEAR($H70),MONTH($H70)+$G70,1),BK$3=DATE(YEAR($H70),MONTH($H70)+$G70*2,1),BK$3=DATE(YEAR($H70),MONTH($H70)+$G70*3,1),BK$3=DATE(YEAR($H70),MONTH($H70)+$G70*4,1),BK$3=DATE(YEAR($H70),MONTH($H70)+$G70*5,1),BK$3=DATE(YEAR($H70),MONTH($H70)+$G70*6,1),BK$3=DATE(YEAR($H70),MONTH($H70)+$G70*7,1),BK$3=DATE(YEAR($H70),MONTH($H70)+$G70*8,1),BK$3=DATE(YEAR($H70),MONTH($H70)+$G70*9,1),BK$3=DATE(YEAR($H70),MONTH($H70)+$G70*10,1)),$F70*тех!BY$10*тех!BY$6,)</f>
        <v>0</v>
      </c>
      <c r="BL70" s="64">
        <f>IF(OR(BL$3=DATE(YEAR($H70),MONTH($H70)+$G70,1),BL$3=DATE(YEAR($H70),MONTH($H70)+$G70*2,1),BL$3=DATE(YEAR($H70),MONTH($H70)+$G70*3,1),BL$3=DATE(YEAR($H70),MONTH($H70)+$G70*4,1),BL$3=DATE(YEAR($H70),MONTH($H70)+$G70*5,1),BL$3=DATE(YEAR($H70),MONTH($H70)+$G70*6,1),BL$3=DATE(YEAR($H70),MONTH($H70)+$G70*7,1),BL$3=DATE(YEAR($H70),MONTH($H70)+$G70*8,1),BL$3=DATE(YEAR($H70),MONTH($H70)+$G70*9,1),BL$3=DATE(YEAR($H70),MONTH($H70)+$G70*10,1)),$F70*тех!BZ$10*тех!BZ$6,)</f>
        <v>0</v>
      </c>
      <c r="BM70" s="64">
        <f>IF(OR(BM$3=DATE(YEAR($H70),MONTH($H70)+$G70,1),BM$3=DATE(YEAR($H70),MONTH($H70)+$G70*2,1),BM$3=DATE(YEAR($H70),MONTH($H70)+$G70*3,1),BM$3=DATE(YEAR($H70),MONTH($H70)+$G70*4,1),BM$3=DATE(YEAR($H70),MONTH($H70)+$G70*5,1),BM$3=DATE(YEAR($H70),MONTH($H70)+$G70*6,1),BM$3=DATE(YEAR($H70),MONTH($H70)+$G70*7,1),BM$3=DATE(YEAR($H70),MONTH($H70)+$G70*8,1),BM$3=DATE(YEAR($H70),MONTH($H70)+$G70*9,1),BM$3=DATE(YEAR($H70),MONTH($H70)+$G70*10,1)),$F70*тех!CA$10*тех!CA$6,)</f>
        <v>0</v>
      </c>
      <c r="BN70" s="64">
        <f>IF(OR(BN$3=DATE(YEAR($H70),MONTH($H70)+$G70,1),BN$3=DATE(YEAR($H70),MONTH($H70)+$G70*2,1),BN$3=DATE(YEAR($H70),MONTH($H70)+$G70*3,1),BN$3=DATE(YEAR($H70),MONTH($H70)+$G70*4,1),BN$3=DATE(YEAR($H70),MONTH($H70)+$G70*5,1),BN$3=DATE(YEAR($H70),MONTH($H70)+$G70*6,1),BN$3=DATE(YEAR($H70),MONTH($H70)+$G70*7,1),BN$3=DATE(YEAR($H70),MONTH($H70)+$G70*8,1),BN$3=DATE(YEAR($H70),MONTH($H70)+$G70*9,1),BN$3=DATE(YEAR($H70),MONTH($H70)+$G70*10,1)),$F70*тех!CB$10*тех!CB$6,)</f>
        <v>0</v>
      </c>
      <c r="BO70" s="64">
        <f>IF(OR(BO$3=DATE(YEAR($H70),MONTH($H70)+$G70,1),BO$3=DATE(YEAR($H70),MONTH($H70)+$G70*2,1),BO$3=DATE(YEAR($H70),MONTH($H70)+$G70*3,1),BO$3=DATE(YEAR($H70),MONTH($H70)+$G70*4,1),BO$3=DATE(YEAR($H70),MONTH($H70)+$G70*5,1),BO$3=DATE(YEAR($H70),MONTH($H70)+$G70*6,1),BO$3=DATE(YEAR($H70),MONTH($H70)+$G70*7,1),BO$3=DATE(YEAR($H70),MONTH($H70)+$G70*8,1),BO$3=DATE(YEAR($H70),MONTH($H70)+$G70*9,1),BO$3=DATE(YEAR($H70),MONTH($H70)+$G70*10,1)),$F70*тех!CC$10*тех!CC$6,)</f>
        <v>0</v>
      </c>
      <c r="BP70" s="64">
        <f>IF(OR(BP$3=DATE(YEAR($H70),MONTH($H70)+$G70,1),BP$3=DATE(YEAR($H70),MONTH($H70)+$G70*2,1),BP$3=DATE(YEAR($H70),MONTH($H70)+$G70*3,1),BP$3=DATE(YEAR($H70),MONTH($H70)+$G70*4,1),BP$3=DATE(YEAR($H70),MONTH($H70)+$G70*5,1),BP$3=DATE(YEAR($H70),MONTH($H70)+$G70*6,1),BP$3=DATE(YEAR($H70),MONTH($H70)+$G70*7,1),BP$3=DATE(YEAR($H70),MONTH($H70)+$G70*8,1),BP$3=DATE(YEAR($H70),MONTH($H70)+$G70*9,1),BP$3=DATE(YEAR($H70),MONTH($H70)+$G70*10,1)),$F70*тех!CD$10*тех!CD$6,)</f>
        <v>0</v>
      </c>
      <c r="BQ70" s="64">
        <f>IF(OR(BQ$3=DATE(YEAR($H70),MONTH($H70)+$G70,1),BQ$3=DATE(YEAR($H70),MONTH($H70)+$G70*2,1),BQ$3=DATE(YEAR($H70),MONTH($H70)+$G70*3,1),BQ$3=DATE(YEAR($H70),MONTH($H70)+$G70*4,1),BQ$3=DATE(YEAR($H70),MONTH($H70)+$G70*5,1),BQ$3=DATE(YEAR($H70),MONTH($H70)+$G70*6,1),BQ$3=DATE(YEAR($H70),MONTH($H70)+$G70*7,1),BQ$3=DATE(YEAR($H70),MONTH($H70)+$G70*8,1),BQ$3=DATE(YEAR($H70),MONTH($H70)+$G70*9,1),BQ$3=DATE(YEAR($H70),MONTH($H70)+$G70*10,1)),$F70*тех!CE$10*тех!CE$6,)</f>
        <v>0</v>
      </c>
    </row>
    <row r="71" spans="2:69">
      <c r="B71" s="3">
        <v>65</v>
      </c>
      <c r="C71" s="19" t="s">
        <v>1289</v>
      </c>
      <c r="D71" s="19">
        <v>16000</v>
      </c>
      <c r="E71" s="19">
        <v>1</v>
      </c>
      <c r="F71" s="76">
        <f t="shared" si="1"/>
        <v>16000</v>
      </c>
      <c r="G71" s="19">
        <f>G70</f>
        <v>12</v>
      </c>
      <c r="H71" s="20">
        <f>H70</f>
        <v>42370</v>
      </c>
      <c r="J71" s="76">
        <f>IF($H71=J$3,$F71,)*тех!X$6</f>
        <v>16000</v>
      </c>
      <c r="K71" s="76">
        <f>IF($H71=K$3,$F71,)*тех!Y$6</f>
        <v>0</v>
      </c>
      <c r="L71" s="76">
        <f>IF($H71=L$3,$F71,)*тех!Z$6</f>
        <v>0</v>
      </c>
      <c r="M71" s="76">
        <f>IF($H71=M$3,$F71,)*тех!AA$6</f>
        <v>0</v>
      </c>
      <c r="N71" s="76">
        <f>IF($H71=N$3,$F71,)*тех!AB$6</f>
        <v>0</v>
      </c>
      <c r="O71" s="76">
        <f>IF($H71=O$3,$F71,)*тех!AC$6</f>
        <v>0</v>
      </c>
      <c r="P71" s="64">
        <f>IF(OR(P$3=DATE(YEAR($H71),MONTH($H71)+$G71,1),P$3=DATE(YEAR($H71),MONTH($H71)+$G71*2,1),P$3=DATE(YEAR($H71),MONTH($H71)+$G71*3,1),P$3=DATE(YEAR($H71),MONTH($H71)+$G71*4,1),P$3=DATE(YEAR($H71),MONTH($H71)+$G71*5,1),P$3=DATE(YEAR($H71),MONTH($H71)+$G71*6,1),P$3=DATE(YEAR($H71),MONTH($H71)+$G71*7,1),P$3=DATE(YEAR($H71),MONTH($H71)+$G71*8,1),P$3=DATE(YEAR($H71),MONTH($H71)+$G71*9,1),P$3=DATE(YEAR($H71),MONTH($H71)+$G71*10,1)),$F71*тех!AD$10*тех!AD$6,)</f>
        <v>0</v>
      </c>
      <c r="Q71" s="64">
        <f>IF(OR(Q$3=DATE(YEAR($H71),MONTH($H71)+$G71,1),Q$3=DATE(YEAR($H71),MONTH($H71)+$G71*2,1),Q$3=DATE(YEAR($H71),MONTH($H71)+$G71*3,1),Q$3=DATE(YEAR($H71),MONTH($H71)+$G71*4,1),Q$3=DATE(YEAR($H71),MONTH($H71)+$G71*5,1),Q$3=DATE(YEAR($H71),MONTH($H71)+$G71*6,1),Q$3=DATE(YEAR($H71),MONTH($H71)+$G71*7,1),Q$3=DATE(YEAR($H71),MONTH($H71)+$G71*8,1),Q$3=DATE(YEAR($H71),MONTH($H71)+$G71*9,1),Q$3=DATE(YEAR($H71),MONTH($H71)+$G71*10,1)),$F71*тех!AE$10*тех!AE$6,)</f>
        <v>0</v>
      </c>
      <c r="R71" s="64">
        <f>IF(OR(R$3=DATE(YEAR($H71),MONTH($H71)+$G71,1),R$3=DATE(YEAR($H71),MONTH($H71)+$G71*2,1),R$3=DATE(YEAR($H71),MONTH($H71)+$G71*3,1),R$3=DATE(YEAR($H71),MONTH($H71)+$G71*4,1),R$3=DATE(YEAR($H71),MONTH($H71)+$G71*5,1),R$3=DATE(YEAR($H71),MONTH($H71)+$G71*6,1),R$3=DATE(YEAR($H71),MONTH($H71)+$G71*7,1),R$3=DATE(YEAR($H71),MONTH($H71)+$G71*8,1),R$3=DATE(YEAR($H71),MONTH($H71)+$G71*9,1),R$3=DATE(YEAR($H71),MONTH($H71)+$G71*10,1)),$F71*тех!AF$10*тех!AF$6,)</f>
        <v>0</v>
      </c>
      <c r="S71" s="64">
        <f>IF(OR(S$3=DATE(YEAR($H71),MONTH($H71)+$G71,1),S$3=DATE(YEAR($H71),MONTH($H71)+$G71*2,1),S$3=DATE(YEAR($H71),MONTH($H71)+$G71*3,1),S$3=DATE(YEAR($H71),MONTH($H71)+$G71*4,1),S$3=DATE(YEAR($H71),MONTH($H71)+$G71*5,1),S$3=DATE(YEAR($H71),MONTH($H71)+$G71*6,1),S$3=DATE(YEAR($H71),MONTH($H71)+$G71*7,1),S$3=DATE(YEAR($H71),MONTH($H71)+$G71*8,1),S$3=DATE(YEAR($H71),MONTH($H71)+$G71*9,1),S$3=DATE(YEAR($H71),MONTH($H71)+$G71*10,1)),$F71*тех!AG$10*тех!AG$6,)</f>
        <v>0</v>
      </c>
      <c r="T71" s="64">
        <f>IF(OR(T$3=DATE(YEAR($H71),MONTH($H71)+$G71,1),T$3=DATE(YEAR($H71),MONTH($H71)+$G71*2,1),T$3=DATE(YEAR($H71),MONTH($H71)+$G71*3,1),T$3=DATE(YEAR($H71),MONTH($H71)+$G71*4,1),T$3=DATE(YEAR($H71),MONTH($H71)+$G71*5,1),T$3=DATE(YEAR($H71),MONTH($H71)+$G71*6,1),T$3=DATE(YEAR($H71),MONTH($H71)+$G71*7,1),T$3=DATE(YEAR($H71),MONTH($H71)+$G71*8,1),T$3=DATE(YEAR($H71),MONTH($H71)+$G71*9,1),T$3=DATE(YEAR($H71),MONTH($H71)+$G71*10,1)),$F71*тех!AH$10*тех!AH$6,)</f>
        <v>0</v>
      </c>
      <c r="U71" s="64">
        <f>IF(OR(U$3=DATE(YEAR($H71),MONTH($H71)+$G71,1),U$3=DATE(YEAR($H71),MONTH($H71)+$G71*2,1),U$3=DATE(YEAR($H71),MONTH($H71)+$G71*3,1),U$3=DATE(YEAR($H71),MONTH($H71)+$G71*4,1),U$3=DATE(YEAR($H71),MONTH($H71)+$G71*5,1),U$3=DATE(YEAR($H71),MONTH($H71)+$G71*6,1),U$3=DATE(YEAR($H71),MONTH($H71)+$G71*7,1),U$3=DATE(YEAR($H71),MONTH($H71)+$G71*8,1),U$3=DATE(YEAR($H71),MONTH($H71)+$G71*9,1),U$3=DATE(YEAR($H71),MONTH($H71)+$G71*10,1)),$F71*тех!AI$10*тех!AI$6,)</f>
        <v>0</v>
      </c>
      <c r="V71" s="64">
        <f>IF(OR(V$3=DATE(YEAR($H71),MONTH($H71)+$G71,1),V$3=DATE(YEAR($H71),MONTH($H71)+$G71*2,1),V$3=DATE(YEAR($H71),MONTH($H71)+$G71*3,1),V$3=DATE(YEAR($H71),MONTH($H71)+$G71*4,1),V$3=DATE(YEAR($H71),MONTH($H71)+$G71*5,1),V$3=DATE(YEAR($H71),MONTH($H71)+$G71*6,1),V$3=DATE(YEAR($H71),MONTH($H71)+$G71*7,1),V$3=DATE(YEAR($H71),MONTH($H71)+$G71*8,1),V$3=DATE(YEAR($H71),MONTH($H71)+$G71*9,1),V$3=DATE(YEAR($H71),MONTH($H71)+$G71*10,1)),$F71*тех!AJ$10*тех!AJ$6,)</f>
        <v>0</v>
      </c>
      <c r="W71" s="64">
        <f>IF(OR(W$3=DATE(YEAR($H71),MONTH($H71)+$G71,1),W$3=DATE(YEAR($H71),MONTH($H71)+$G71*2,1),W$3=DATE(YEAR($H71),MONTH($H71)+$G71*3,1),W$3=DATE(YEAR($H71),MONTH($H71)+$G71*4,1),W$3=DATE(YEAR($H71),MONTH($H71)+$G71*5,1),W$3=DATE(YEAR($H71),MONTH($H71)+$G71*6,1),W$3=DATE(YEAR($H71),MONTH($H71)+$G71*7,1),W$3=DATE(YEAR($H71),MONTH($H71)+$G71*8,1),W$3=DATE(YEAR($H71),MONTH($H71)+$G71*9,1),W$3=DATE(YEAR($H71),MONTH($H71)+$G71*10,1)),$F71*тех!AK$10*тех!AK$6,)</f>
        <v>0</v>
      </c>
      <c r="X71" s="64">
        <f>IF(OR(X$3=DATE(YEAR($H71),MONTH($H71)+$G71,1),X$3=DATE(YEAR($H71),MONTH($H71)+$G71*2,1),X$3=DATE(YEAR($H71),MONTH($H71)+$G71*3,1),X$3=DATE(YEAR($H71),MONTH($H71)+$G71*4,1),X$3=DATE(YEAR($H71),MONTH($H71)+$G71*5,1),X$3=DATE(YEAR($H71),MONTH($H71)+$G71*6,1),X$3=DATE(YEAR($H71),MONTH($H71)+$G71*7,1),X$3=DATE(YEAR($H71),MONTH($H71)+$G71*8,1),X$3=DATE(YEAR($H71),MONTH($H71)+$G71*9,1),X$3=DATE(YEAR($H71),MONTH($H71)+$G71*10,1)),$F71*тех!AL$10*тех!AL$6,)</f>
        <v>0</v>
      </c>
      <c r="Y71" s="64">
        <f>IF(OR(Y$3=DATE(YEAR($H71),MONTH($H71)+$G71,1),Y$3=DATE(YEAR($H71),MONTH($H71)+$G71*2,1),Y$3=DATE(YEAR($H71),MONTH($H71)+$G71*3,1),Y$3=DATE(YEAR($H71),MONTH($H71)+$G71*4,1),Y$3=DATE(YEAR($H71),MONTH($H71)+$G71*5,1),Y$3=DATE(YEAR($H71),MONTH($H71)+$G71*6,1),Y$3=DATE(YEAR($H71),MONTH($H71)+$G71*7,1),Y$3=DATE(YEAR($H71),MONTH($H71)+$G71*8,1),Y$3=DATE(YEAR($H71),MONTH($H71)+$G71*9,1),Y$3=DATE(YEAR($H71),MONTH($H71)+$G71*10,1)),$F71*тех!AM$10*тех!AM$6,)</f>
        <v>0</v>
      </c>
      <c r="Z71" s="64">
        <f>IF(OR(Z$3=DATE(YEAR($H71),MONTH($H71)+$G71,1),Z$3=DATE(YEAR($H71),MONTH($H71)+$G71*2,1),Z$3=DATE(YEAR($H71),MONTH($H71)+$G71*3,1),Z$3=DATE(YEAR($H71),MONTH($H71)+$G71*4,1),Z$3=DATE(YEAR($H71),MONTH($H71)+$G71*5,1),Z$3=DATE(YEAR($H71),MONTH($H71)+$G71*6,1),Z$3=DATE(YEAR($H71),MONTH($H71)+$G71*7,1),Z$3=DATE(YEAR($H71),MONTH($H71)+$G71*8,1),Z$3=DATE(YEAR($H71),MONTH($H71)+$G71*9,1),Z$3=DATE(YEAR($H71),MONTH($H71)+$G71*10,1)),$F71*тех!AN$10*тех!AN$6,)</f>
        <v>0</v>
      </c>
      <c r="AA71" s="64">
        <f>IF(OR(AA$3=DATE(YEAR($H71),MONTH($H71)+$G71,1),AA$3=DATE(YEAR($H71),MONTH($H71)+$G71*2,1),AA$3=DATE(YEAR($H71),MONTH($H71)+$G71*3,1),AA$3=DATE(YEAR($H71),MONTH($H71)+$G71*4,1),AA$3=DATE(YEAR($H71),MONTH($H71)+$G71*5,1),AA$3=DATE(YEAR($H71),MONTH($H71)+$G71*6,1),AA$3=DATE(YEAR($H71),MONTH($H71)+$G71*7,1),AA$3=DATE(YEAR($H71),MONTH($H71)+$G71*8,1),AA$3=DATE(YEAR($H71),MONTH($H71)+$G71*9,1),AA$3=DATE(YEAR($H71),MONTH($H71)+$G71*10,1)),$F71*тех!AO$10*тех!AO$6,)</f>
        <v>0</v>
      </c>
      <c r="AB71" s="64">
        <f>IF(OR(AB$3=DATE(YEAR($H71),MONTH($H71)+$G71,1),AB$3=DATE(YEAR($H71),MONTH($H71)+$G71*2,1),AB$3=DATE(YEAR($H71),MONTH($H71)+$G71*3,1),AB$3=DATE(YEAR($H71),MONTH($H71)+$G71*4,1),AB$3=DATE(YEAR($H71),MONTH($H71)+$G71*5,1),AB$3=DATE(YEAR($H71),MONTH($H71)+$G71*6,1),AB$3=DATE(YEAR($H71),MONTH($H71)+$G71*7,1),AB$3=DATE(YEAR($H71),MONTH($H71)+$G71*8,1),AB$3=DATE(YEAR($H71),MONTH($H71)+$G71*9,1),AB$3=DATE(YEAR($H71),MONTH($H71)+$G71*10,1)),$F71*тех!AP$10*тех!AP$6,)</f>
        <v>0</v>
      </c>
      <c r="AC71" s="64">
        <f>IF(OR(AC$3=DATE(YEAR($H71),MONTH($H71)+$G71,1),AC$3=DATE(YEAR($H71),MONTH($H71)+$G71*2,1),AC$3=DATE(YEAR($H71),MONTH($H71)+$G71*3,1),AC$3=DATE(YEAR($H71),MONTH($H71)+$G71*4,1),AC$3=DATE(YEAR($H71),MONTH($H71)+$G71*5,1),AC$3=DATE(YEAR($H71),MONTH($H71)+$G71*6,1),AC$3=DATE(YEAR($H71),MONTH($H71)+$G71*7,1),AC$3=DATE(YEAR($H71),MONTH($H71)+$G71*8,1),AC$3=DATE(YEAR($H71),MONTH($H71)+$G71*9,1),AC$3=DATE(YEAR($H71),MONTH($H71)+$G71*10,1)),$F71*тех!AQ$10*тех!AQ$6,)</f>
        <v>0</v>
      </c>
      <c r="AD71" s="64">
        <f>IF(OR(AD$3=DATE(YEAR($H71),MONTH($H71)+$G71,1),AD$3=DATE(YEAR($H71),MONTH($H71)+$G71*2,1),AD$3=DATE(YEAR($H71),MONTH($H71)+$G71*3,1),AD$3=DATE(YEAR($H71),MONTH($H71)+$G71*4,1),AD$3=DATE(YEAR($H71),MONTH($H71)+$G71*5,1),AD$3=DATE(YEAR($H71),MONTH($H71)+$G71*6,1),AD$3=DATE(YEAR($H71),MONTH($H71)+$G71*7,1),AD$3=DATE(YEAR($H71),MONTH($H71)+$G71*8,1),AD$3=DATE(YEAR($H71),MONTH($H71)+$G71*9,1),AD$3=DATE(YEAR($H71),MONTH($H71)+$G71*10,1)),$F71*тех!AR$10*тех!AR$6,)</f>
        <v>0</v>
      </c>
      <c r="AE71" s="64">
        <f>IF(OR(AE$3=DATE(YEAR($H71),MONTH($H71)+$G71,1),AE$3=DATE(YEAR($H71),MONTH($H71)+$G71*2,1),AE$3=DATE(YEAR($H71),MONTH($H71)+$G71*3,1),AE$3=DATE(YEAR($H71),MONTH($H71)+$G71*4,1),AE$3=DATE(YEAR($H71),MONTH($H71)+$G71*5,1),AE$3=DATE(YEAR($H71),MONTH($H71)+$G71*6,1),AE$3=DATE(YEAR($H71),MONTH($H71)+$G71*7,1),AE$3=DATE(YEAR($H71),MONTH($H71)+$G71*8,1),AE$3=DATE(YEAR($H71),MONTH($H71)+$G71*9,1),AE$3=DATE(YEAR($H71),MONTH($H71)+$G71*10,1)),$F71*тех!AS$10*тех!AS$6,)</f>
        <v>0</v>
      </c>
      <c r="AF71" s="64">
        <f>IF(OR(AF$3=DATE(YEAR($H71),MONTH($H71)+$G71,1),AF$3=DATE(YEAR($H71),MONTH($H71)+$G71*2,1),AF$3=DATE(YEAR($H71),MONTH($H71)+$G71*3,1),AF$3=DATE(YEAR($H71),MONTH($H71)+$G71*4,1),AF$3=DATE(YEAR($H71),MONTH($H71)+$G71*5,1),AF$3=DATE(YEAR($H71),MONTH($H71)+$G71*6,1),AF$3=DATE(YEAR($H71),MONTH($H71)+$G71*7,1),AF$3=DATE(YEAR($H71),MONTH($H71)+$G71*8,1),AF$3=DATE(YEAR($H71),MONTH($H71)+$G71*9,1),AF$3=DATE(YEAR($H71),MONTH($H71)+$G71*10,1)),$F71*тех!AT$10*тех!AT$6,)</f>
        <v>0</v>
      </c>
      <c r="AG71" s="64">
        <f>IF(OR(AG$3=DATE(YEAR($H71),MONTH($H71)+$G71,1),AG$3=DATE(YEAR($H71),MONTH($H71)+$G71*2,1),AG$3=DATE(YEAR($H71),MONTH($H71)+$G71*3,1),AG$3=DATE(YEAR($H71),MONTH($H71)+$G71*4,1),AG$3=DATE(YEAR($H71),MONTH($H71)+$G71*5,1),AG$3=DATE(YEAR($H71),MONTH($H71)+$G71*6,1),AG$3=DATE(YEAR($H71),MONTH($H71)+$G71*7,1),AG$3=DATE(YEAR($H71),MONTH($H71)+$G71*8,1),AG$3=DATE(YEAR($H71),MONTH($H71)+$G71*9,1),AG$3=DATE(YEAR($H71),MONTH($H71)+$G71*10,1)),$F71*тех!AU$10*тех!AU$6,)</f>
        <v>0</v>
      </c>
      <c r="AH71" s="64">
        <f>IF(OR(AH$3=DATE(YEAR($H71),MONTH($H71)+$G71,1),AH$3=DATE(YEAR($H71),MONTH($H71)+$G71*2,1),AH$3=DATE(YEAR($H71),MONTH($H71)+$G71*3,1),AH$3=DATE(YEAR($H71),MONTH($H71)+$G71*4,1),AH$3=DATE(YEAR($H71),MONTH($H71)+$G71*5,1),AH$3=DATE(YEAR($H71),MONTH($H71)+$G71*6,1),AH$3=DATE(YEAR($H71),MONTH($H71)+$G71*7,1),AH$3=DATE(YEAR($H71),MONTH($H71)+$G71*8,1),AH$3=DATE(YEAR($H71),MONTH($H71)+$G71*9,1),AH$3=DATE(YEAR($H71),MONTH($H71)+$G71*10,1)),$F71*тех!AV$10*тех!AV$6,)</f>
        <v>0</v>
      </c>
      <c r="AI71" s="64">
        <f>IF(OR(AI$3=DATE(YEAR($H71),MONTH($H71)+$G71,1),AI$3=DATE(YEAR($H71),MONTH($H71)+$G71*2,1),AI$3=DATE(YEAR($H71),MONTH($H71)+$G71*3,1),AI$3=DATE(YEAR($H71),MONTH($H71)+$G71*4,1),AI$3=DATE(YEAR($H71),MONTH($H71)+$G71*5,1),AI$3=DATE(YEAR($H71),MONTH($H71)+$G71*6,1),AI$3=DATE(YEAR($H71),MONTH($H71)+$G71*7,1),AI$3=DATE(YEAR($H71),MONTH($H71)+$G71*8,1),AI$3=DATE(YEAR($H71),MONTH($H71)+$G71*9,1),AI$3=DATE(YEAR($H71),MONTH($H71)+$G71*10,1)),$F71*тех!AW$10*тех!AW$6,)</f>
        <v>0</v>
      </c>
      <c r="AJ71" s="64">
        <f>IF(OR(AJ$3=DATE(YEAR($H71),MONTH($H71)+$G71,1),AJ$3=DATE(YEAR($H71),MONTH($H71)+$G71*2,1),AJ$3=DATE(YEAR($H71),MONTH($H71)+$G71*3,1),AJ$3=DATE(YEAR($H71),MONTH($H71)+$G71*4,1),AJ$3=DATE(YEAR($H71),MONTH($H71)+$G71*5,1),AJ$3=DATE(YEAR($H71),MONTH($H71)+$G71*6,1),AJ$3=DATE(YEAR($H71),MONTH($H71)+$G71*7,1),AJ$3=DATE(YEAR($H71),MONTH($H71)+$G71*8,1),AJ$3=DATE(YEAR($H71),MONTH($H71)+$G71*9,1),AJ$3=DATE(YEAR($H71),MONTH($H71)+$G71*10,1)),$F71*тех!AX$10*тех!AX$6,)</f>
        <v>0</v>
      </c>
      <c r="AK71" s="64">
        <f>IF(OR(AK$3=DATE(YEAR($H71),MONTH($H71)+$G71,1),AK$3=DATE(YEAR($H71),MONTH($H71)+$G71*2,1),AK$3=DATE(YEAR($H71),MONTH($H71)+$G71*3,1),AK$3=DATE(YEAR($H71),MONTH($H71)+$G71*4,1),AK$3=DATE(YEAR($H71),MONTH($H71)+$G71*5,1),AK$3=DATE(YEAR($H71),MONTH($H71)+$G71*6,1),AK$3=DATE(YEAR($H71),MONTH($H71)+$G71*7,1),AK$3=DATE(YEAR($H71),MONTH($H71)+$G71*8,1),AK$3=DATE(YEAR($H71),MONTH($H71)+$G71*9,1),AK$3=DATE(YEAR($H71),MONTH($H71)+$G71*10,1)),$F71*тех!AY$10*тех!AY$6,)</f>
        <v>0</v>
      </c>
      <c r="AL71" s="64">
        <f>IF(OR(AL$3=DATE(YEAR($H71),MONTH($H71)+$G71,1),AL$3=DATE(YEAR($H71),MONTH($H71)+$G71*2,1),AL$3=DATE(YEAR($H71),MONTH($H71)+$G71*3,1),AL$3=DATE(YEAR($H71),MONTH($H71)+$G71*4,1),AL$3=DATE(YEAR($H71),MONTH($H71)+$G71*5,1),AL$3=DATE(YEAR($H71),MONTH($H71)+$G71*6,1),AL$3=DATE(YEAR($H71),MONTH($H71)+$G71*7,1),AL$3=DATE(YEAR($H71),MONTH($H71)+$G71*8,1),AL$3=DATE(YEAR($H71),MONTH($H71)+$G71*9,1),AL$3=DATE(YEAR($H71),MONTH($H71)+$G71*10,1)),$F71*тех!AZ$10*тех!AZ$6,)</f>
        <v>0</v>
      </c>
      <c r="AM71" s="64">
        <f>IF(OR(AM$3=DATE(YEAR($H71),MONTH($H71)+$G71,1),AM$3=DATE(YEAR($H71),MONTH($H71)+$G71*2,1),AM$3=DATE(YEAR($H71),MONTH($H71)+$G71*3,1),AM$3=DATE(YEAR($H71),MONTH($H71)+$G71*4,1),AM$3=DATE(YEAR($H71),MONTH($H71)+$G71*5,1),AM$3=DATE(YEAR($H71),MONTH($H71)+$G71*6,1),AM$3=DATE(YEAR($H71),MONTH($H71)+$G71*7,1),AM$3=DATE(YEAR($H71),MONTH($H71)+$G71*8,1),AM$3=DATE(YEAR($H71),MONTH($H71)+$G71*9,1),AM$3=DATE(YEAR($H71),MONTH($H71)+$G71*10,1)),$F71*тех!BA$10*тех!BA$6,)</f>
        <v>0</v>
      </c>
      <c r="AN71" s="64">
        <f>IF(OR(AN$3=DATE(YEAR($H71),MONTH($H71)+$G71,1),AN$3=DATE(YEAR($H71),MONTH($H71)+$G71*2,1),AN$3=DATE(YEAR($H71),MONTH($H71)+$G71*3,1),AN$3=DATE(YEAR($H71),MONTH($H71)+$G71*4,1),AN$3=DATE(YEAR($H71),MONTH($H71)+$G71*5,1),AN$3=DATE(YEAR($H71),MONTH($H71)+$G71*6,1),AN$3=DATE(YEAR($H71),MONTH($H71)+$G71*7,1),AN$3=DATE(YEAR($H71),MONTH($H71)+$G71*8,1),AN$3=DATE(YEAR($H71),MONTH($H71)+$G71*9,1),AN$3=DATE(YEAR($H71),MONTH($H71)+$G71*10,1)),$F71*тех!BB$10*тех!BB$6,)</f>
        <v>0</v>
      </c>
      <c r="AO71" s="64">
        <f>IF(OR(AO$3=DATE(YEAR($H71),MONTH($H71)+$G71,1),AO$3=DATE(YEAR($H71),MONTH($H71)+$G71*2,1),AO$3=DATE(YEAR($H71),MONTH($H71)+$G71*3,1),AO$3=DATE(YEAR($H71),MONTH($H71)+$G71*4,1),AO$3=DATE(YEAR($H71),MONTH($H71)+$G71*5,1),AO$3=DATE(YEAR($H71),MONTH($H71)+$G71*6,1),AO$3=DATE(YEAR($H71),MONTH($H71)+$G71*7,1),AO$3=DATE(YEAR($H71),MONTH($H71)+$G71*8,1),AO$3=DATE(YEAR($H71),MONTH($H71)+$G71*9,1),AO$3=DATE(YEAR($H71),MONTH($H71)+$G71*10,1)),$F71*тех!BC$10*тех!BC$6,)</f>
        <v>0</v>
      </c>
      <c r="AP71" s="64">
        <f>IF(OR(AP$3=DATE(YEAR($H71),MONTH($H71)+$G71,1),AP$3=DATE(YEAR($H71),MONTH($H71)+$G71*2,1),AP$3=DATE(YEAR($H71),MONTH($H71)+$G71*3,1),AP$3=DATE(YEAR($H71),MONTH($H71)+$G71*4,1),AP$3=DATE(YEAR($H71),MONTH($H71)+$G71*5,1),AP$3=DATE(YEAR($H71),MONTH($H71)+$G71*6,1),AP$3=DATE(YEAR($H71),MONTH($H71)+$G71*7,1),AP$3=DATE(YEAR($H71),MONTH($H71)+$G71*8,1),AP$3=DATE(YEAR($H71),MONTH($H71)+$G71*9,1),AP$3=DATE(YEAR($H71),MONTH($H71)+$G71*10,1)),$F71*тех!BD$10*тех!BD$6,)</f>
        <v>0</v>
      </c>
      <c r="AQ71" s="64">
        <f>IF(OR(AQ$3=DATE(YEAR($H71),MONTH($H71)+$G71,1),AQ$3=DATE(YEAR($H71),MONTH($H71)+$G71*2,1),AQ$3=DATE(YEAR($H71),MONTH($H71)+$G71*3,1),AQ$3=DATE(YEAR($H71),MONTH($H71)+$G71*4,1),AQ$3=DATE(YEAR($H71),MONTH($H71)+$G71*5,1),AQ$3=DATE(YEAR($H71),MONTH($H71)+$G71*6,1),AQ$3=DATE(YEAR($H71),MONTH($H71)+$G71*7,1),AQ$3=DATE(YEAR($H71),MONTH($H71)+$G71*8,1),AQ$3=DATE(YEAR($H71),MONTH($H71)+$G71*9,1),AQ$3=DATE(YEAR($H71),MONTH($H71)+$G71*10,1)),$F71*тех!BE$10*тех!BE$6,)</f>
        <v>0</v>
      </c>
      <c r="AR71" s="64">
        <f>IF(OR(AR$3=DATE(YEAR($H71),MONTH($H71)+$G71,1),AR$3=DATE(YEAR($H71),MONTH($H71)+$G71*2,1),AR$3=DATE(YEAR($H71),MONTH($H71)+$G71*3,1),AR$3=DATE(YEAR($H71),MONTH($H71)+$G71*4,1),AR$3=DATE(YEAR($H71),MONTH($H71)+$G71*5,1),AR$3=DATE(YEAR($H71),MONTH($H71)+$G71*6,1),AR$3=DATE(YEAR($H71),MONTH($H71)+$G71*7,1),AR$3=DATE(YEAR($H71),MONTH($H71)+$G71*8,1),AR$3=DATE(YEAR($H71),MONTH($H71)+$G71*9,1),AR$3=DATE(YEAR($H71),MONTH($H71)+$G71*10,1)),$F71*тех!BF$10*тех!BF$6,)</f>
        <v>0</v>
      </c>
      <c r="AS71" s="64">
        <f>IF(OR(AS$3=DATE(YEAR($H71),MONTH($H71)+$G71,1),AS$3=DATE(YEAR($H71),MONTH($H71)+$G71*2,1),AS$3=DATE(YEAR($H71),MONTH($H71)+$G71*3,1),AS$3=DATE(YEAR($H71),MONTH($H71)+$G71*4,1),AS$3=DATE(YEAR($H71),MONTH($H71)+$G71*5,1),AS$3=DATE(YEAR($H71),MONTH($H71)+$G71*6,1),AS$3=DATE(YEAR($H71),MONTH($H71)+$G71*7,1),AS$3=DATE(YEAR($H71),MONTH($H71)+$G71*8,1),AS$3=DATE(YEAR($H71),MONTH($H71)+$G71*9,1),AS$3=DATE(YEAR($H71),MONTH($H71)+$G71*10,1)),$F71*тех!BG$10*тех!BG$6,)</f>
        <v>0</v>
      </c>
      <c r="AT71" s="64">
        <f>IF(OR(AT$3=DATE(YEAR($H71),MONTH($H71)+$G71,1),AT$3=DATE(YEAR($H71),MONTH($H71)+$G71*2,1),AT$3=DATE(YEAR($H71),MONTH($H71)+$G71*3,1),AT$3=DATE(YEAR($H71),MONTH($H71)+$G71*4,1),AT$3=DATE(YEAR($H71),MONTH($H71)+$G71*5,1),AT$3=DATE(YEAR($H71),MONTH($H71)+$G71*6,1),AT$3=DATE(YEAR($H71),MONTH($H71)+$G71*7,1),AT$3=DATE(YEAR($H71),MONTH($H71)+$G71*8,1),AT$3=DATE(YEAR($H71),MONTH($H71)+$G71*9,1),AT$3=DATE(YEAR($H71),MONTH($H71)+$G71*10,1)),$F71*тех!BH$10*тех!BH$6,)</f>
        <v>0</v>
      </c>
      <c r="AU71" s="64">
        <f>IF(OR(AU$3=DATE(YEAR($H71),MONTH($H71)+$G71,1),AU$3=DATE(YEAR($H71),MONTH($H71)+$G71*2,1),AU$3=DATE(YEAR($H71),MONTH($H71)+$G71*3,1),AU$3=DATE(YEAR($H71),MONTH($H71)+$G71*4,1),AU$3=DATE(YEAR($H71),MONTH($H71)+$G71*5,1),AU$3=DATE(YEAR($H71),MONTH($H71)+$G71*6,1),AU$3=DATE(YEAR($H71),MONTH($H71)+$G71*7,1),AU$3=DATE(YEAR($H71),MONTH($H71)+$G71*8,1),AU$3=DATE(YEAR($H71),MONTH($H71)+$G71*9,1),AU$3=DATE(YEAR($H71),MONTH($H71)+$G71*10,1)),$F71*тех!BI$10*тех!BI$6,)</f>
        <v>0</v>
      </c>
      <c r="AV71" s="64">
        <f>IF(OR(AV$3=DATE(YEAR($H71),MONTH($H71)+$G71,1),AV$3=DATE(YEAR($H71),MONTH($H71)+$G71*2,1),AV$3=DATE(YEAR($H71),MONTH($H71)+$G71*3,1),AV$3=DATE(YEAR($H71),MONTH($H71)+$G71*4,1),AV$3=DATE(YEAR($H71),MONTH($H71)+$G71*5,1),AV$3=DATE(YEAR($H71),MONTH($H71)+$G71*6,1),AV$3=DATE(YEAR($H71),MONTH($H71)+$G71*7,1),AV$3=DATE(YEAR($H71),MONTH($H71)+$G71*8,1),AV$3=DATE(YEAR($H71),MONTH($H71)+$G71*9,1),AV$3=DATE(YEAR($H71),MONTH($H71)+$G71*10,1)),$F71*тех!BJ$10*тех!BJ$6,)</f>
        <v>0</v>
      </c>
      <c r="AW71" s="64">
        <f>IF(OR(AW$3=DATE(YEAR($H71),MONTH($H71)+$G71,1),AW$3=DATE(YEAR($H71),MONTH($H71)+$G71*2,1),AW$3=DATE(YEAR($H71),MONTH($H71)+$G71*3,1),AW$3=DATE(YEAR($H71),MONTH($H71)+$G71*4,1),AW$3=DATE(YEAR($H71),MONTH($H71)+$G71*5,1),AW$3=DATE(YEAR($H71),MONTH($H71)+$G71*6,1),AW$3=DATE(YEAR($H71),MONTH($H71)+$G71*7,1),AW$3=DATE(YEAR($H71),MONTH($H71)+$G71*8,1),AW$3=DATE(YEAR($H71),MONTH($H71)+$G71*9,1),AW$3=DATE(YEAR($H71),MONTH($H71)+$G71*10,1)),$F71*тех!BK$10*тех!BK$6,)</f>
        <v>0</v>
      </c>
      <c r="AX71" s="64">
        <f>IF(OR(AX$3=DATE(YEAR($H71),MONTH($H71)+$G71,1),AX$3=DATE(YEAR($H71),MONTH($H71)+$G71*2,1),AX$3=DATE(YEAR($H71),MONTH($H71)+$G71*3,1),AX$3=DATE(YEAR($H71),MONTH($H71)+$G71*4,1),AX$3=DATE(YEAR($H71),MONTH($H71)+$G71*5,1),AX$3=DATE(YEAR($H71),MONTH($H71)+$G71*6,1),AX$3=DATE(YEAR($H71),MONTH($H71)+$G71*7,1),AX$3=DATE(YEAR($H71),MONTH($H71)+$G71*8,1),AX$3=DATE(YEAR($H71),MONTH($H71)+$G71*9,1),AX$3=DATE(YEAR($H71),MONTH($H71)+$G71*10,1)),$F71*тех!BL$10*тех!BL$6,)</f>
        <v>0</v>
      </c>
      <c r="AY71" s="64">
        <f>IF(OR(AY$3=DATE(YEAR($H71),MONTH($H71)+$G71,1),AY$3=DATE(YEAR($H71),MONTH($H71)+$G71*2,1),AY$3=DATE(YEAR($H71),MONTH($H71)+$G71*3,1),AY$3=DATE(YEAR($H71),MONTH($H71)+$G71*4,1),AY$3=DATE(YEAR($H71),MONTH($H71)+$G71*5,1),AY$3=DATE(YEAR($H71),MONTH($H71)+$G71*6,1),AY$3=DATE(YEAR($H71),MONTH($H71)+$G71*7,1),AY$3=DATE(YEAR($H71),MONTH($H71)+$G71*8,1),AY$3=DATE(YEAR($H71),MONTH($H71)+$G71*9,1),AY$3=DATE(YEAR($H71),MONTH($H71)+$G71*10,1)),$F71*тех!BM$10*тех!BM$6,)</f>
        <v>0</v>
      </c>
      <c r="AZ71" s="64">
        <f>IF(OR(AZ$3=DATE(YEAR($H71),MONTH($H71)+$G71,1),AZ$3=DATE(YEAR($H71),MONTH($H71)+$G71*2,1),AZ$3=DATE(YEAR($H71),MONTH($H71)+$G71*3,1),AZ$3=DATE(YEAR($H71),MONTH($H71)+$G71*4,1),AZ$3=DATE(YEAR($H71),MONTH($H71)+$G71*5,1),AZ$3=DATE(YEAR($H71),MONTH($H71)+$G71*6,1),AZ$3=DATE(YEAR($H71),MONTH($H71)+$G71*7,1),AZ$3=DATE(YEAR($H71),MONTH($H71)+$G71*8,1),AZ$3=DATE(YEAR($H71),MONTH($H71)+$G71*9,1),AZ$3=DATE(YEAR($H71),MONTH($H71)+$G71*10,1)),$F71*тех!BN$10*тех!BN$6,)</f>
        <v>0</v>
      </c>
      <c r="BA71" s="64">
        <f>IF(OR(BA$3=DATE(YEAR($H71),MONTH($H71)+$G71,1),BA$3=DATE(YEAR($H71),MONTH($H71)+$G71*2,1),BA$3=DATE(YEAR($H71),MONTH($H71)+$G71*3,1),BA$3=DATE(YEAR($H71),MONTH($H71)+$G71*4,1),BA$3=DATE(YEAR($H71),MONTH($H71)+$G71*5,1),BA$3=DATE(YEAR($H71),MONTH($H71)+$G71*6,1),BA$3=DATE(YEAR($H71),MONTH($H71)+$G71*7,1),BA$3=DATE(YEAR($H71),MONTH($H71)+$G71*8,1),BA$3=DATE(YEAR($H71),MONTH($H71)+$G71*9,1),BA$3=DATE(YEAR($H71),MONTH($H71)+$G71*10,1)),$F71*тех!BO$10*тех!BO$6,)</f>
        <v>0</v>
      </c>
      <c r="BB71" s="64">
        <f>IF(OR(BB$3=DATE(YEAR($H71),MONTH($H71)+$G71,1),BB$3=DATE(YEAR($H71),MONTH($H71)+$G71*2,1),BB$3=DATE(YEAR($H71),MONTH($H71)+$G71*3,1),BB$3=DATE(YEAR($H71),MONTH($H71)+$G71*4,1),BB$3=DATE(YEAR($H71),MONTH($H71)+$G71*5,1),BB$3=DATE(YEAR($H71),MONTH($H71)+$G71*6,1),BB$3=DATE(YEAR($H71),MONTH($H71)+$G71*7,1),BB$3=DATE(YEAR($H71),MONTH($H71)+$G71*8,1),BB$3=DATE(YEAR($H71),MONTH($H71)+$G71*9,1),BB$3=DATE(YEAR($H71),MONTH($H71)+$G71*10,1)),$F71*тех!BP$10*тех!BP$6,)</f>
        <v>0</v>
      </c>
      <c r="BC71" s="64">
        <f>IF(OR(BC$3=DATE(YEAR($H71),MONTH($H71)+$G71,1),BC$3=DATE(YEAR($H71),MONTH($H71)+$G71*2,1),BC$3=DATE(YEAR($H71),MONTH($H71)+$G71*3,1),BC$3=DATE(YEAR($H71),MONTH($H71)+$G71*4,1),BC$3=DATE(YEAR($H71),MONTH($H71)+$G71*5,1),BC$3=DATE(YEAR($H71),MONTH($H71)+$G71*6,1),BC$3=DATE(YEAR($H71),MONTH($H71)+$G71*7,1),BC$3=DATE(YEAR($H71),MONTH($H71)+$G71*8,1),BC$3=DATE(YEAR($H71),MONTH($H71)+$G71*9,1),BC$3=DATE(YEAR($H71),MONTH($H71)+$G71*10,1)),$F71*тех!BQ$10*тех!BQ$6,)</f>
        <v>0</v>
      </c>
      <c r="BD71" s="64">
        <f>IF(OR(BD$3=DATE(YEAR($H71),MONTH($H71)+$G71,1),BD$3=DATE(YEAR($H71),MONTH($H71)+$G71*2,1),BD$3=DATE(YEAR($H71),MONTH($H71)+$G71*3,1),BD$3=DATE(YEAR($H71),MONTH($H71)+$G71*4,1),BD$3=DATE(YEAR($H71),MONTH($H71)+$G71*5,1),BD$3=DATE(YEAR($H71),MONTH($H71)+$G71*6,1),BD$3=DATE(YEAR($H71),MONTH($H71)+$G71*7,1),BD$3=DATE(YEAR($H71),MONTH($H71)+$G71*8,1),BD$3=DATE(YEAR($H71),MONTH($H71)+$G71*9,1),BD$3=DATE(YEAR($H71),MONTH($H71)+$G71*10,1)),$F71*тех!BR$10*тех!BR$6,)</f>
        <v>0</v>
      </c>
      <c r="BE71" s="64">
        <f>IF(OR(BE$3=DATE(YEAR($H71),MONTH($H71)+$G71,1),BE$3=DATE(YEAR($H71),MONTH($H71)+$G71*2,1),BE$3=DATE(YEAR($H71),MONTH($H71)+$G71*3,1),BE$3=DATE(YEAR($H71),MONTH($H71)+$G71*4,1),BE$3=DATE(YEAR($H71),MONTH($H71)+$G71*5,1),BE$3=DATE(YEAR($H71),MONTH($H71)+$G71*6,1),BE$3=DATE(YEAR($H71),MONTH($H71)+$G71*7,1),BE$3=DATE(YEAR($H71),MONTH($H71)+$G71*8,1),BE$3=DATE(YEAR($H71),MONTH($H71)+$G71*9,1),BE$3=DATE(YEAR($H71),MONTH($H71)+$G71*10,1)),$F71*тех!BS$10*тех!BS$6,)</f>
        <v>0</v>
      </c>
      <c r="BF71" s="64">
        <f>IF(OR(BF$3=DATE(YEAR($H71),MONTH($H71)+$G71,1),BF$3=DATE(YEAR($H71),MONTH($H71)+$G71*2,1),BF$3=DATE(YEAR($H71),MONTH($H71)+$G71*3,1),BF$3=DATE(YEAR($H71),MONTH($H71)+$G71*4,1),BF$3=DATE(YEAR($H71),MONTH($H71)+$G71*5,1),BF$3=DATE(YEAR($H71),MONTH($H71)+$G71*6,1),BF$3=DATE(YEAR($H71),MONTH($H71)+$G71*7,1),BF$3=DATE(YEAR($H71),MONTH($H71)+$G71*8,1),BF$3=DATE(YEAR($H71),MONTH($H71)+$G71*9,1),BF$3=DATE(YEAR($H71),MONTH($H71)+$G71*10,1)),$F71*тех!BT$10*тех!BT$6,)</f>
        <v>0</v>
      </c>
      <c r="BG71" s="64">
        <f>IF(OR(BG$3=DATE(YEAR($H71),MONTH($H71)+$G71,1),BG$3=DATE(YEAR($H71),MONTH($H71)+$G71*2,1),BG$3=DATE(YEAR($H71),MONTH($H71)+$G71*3,1),BG$3=DATE(YEAR($H71),MONTH($H71)+$G71*4,1),BG$3=DATE(YEAR($H71),MONTH($H71)+$G71*5,1),BG$3=DATE(YEAR($H71),MONTH($H71)+$G71*6,1),BG$3=DATE(YEAR($H71),MONTH($H71)+$G71*7,1),BG$3=DATE(YEAR($H71),MONTH($H71)+$G71*8,1),BG$3=DATE(YEAR($H71),MONTH($H71)+$G71*9,1),BG$3=DATE(YEAR($H71),MONTH($H71)+$G71*10,1)),$F71*тех!BU$10*тех!BU$6,)</f>
        <v>0</v>
      </c>
      <c r="BH71" s="64">
        <f>IF(OR(BH$3=DATE(YEAR($H71),MONTH($H71)+$G71,1),BH$3=DATE(YEAR($H71),MONTH($H71)+$G71*2,1),BH$3=DATE(YEAR($H71),MONTH($H71)+$G71*3,1),BH$3=DATE(YEAR($H71),MONTH($H71)+$G71*4,1),BH$3=DATE(YEAR($H71),MONTH($H71)+$G71*5,1),BH$3=DATE(YEAR($H71),MONTH($H71)+$G71*6,1),BH$3=DATE(YEAR($H71),MONTH($H71)+$G71*7,1),BH$3=DATE(YEAR($H71),MONTH($H71)+$G71*8,1),BH$3=DATE(YEAR($H71),MONTH($H71)+$G71*9,1),BH$3=DATE(YEAR($H71),MONTH($H71)+$G71*10,1)),$F71*тех!BV$10*тех!BV$6,)</f>
        <v>0</v>
      </c>
      <c r="BI71" s="64">
        <f>IF(OR(BI$3=DATE(YEAR($H71),MONTH($H71)+$G71,1),BI$3=DATE(YEAR($H71),MONTH($H71)+$G71*2,1),BI$3=DATE(YEAR($H71),MONTH($H71)+$G71*3,1),BI$3=DATE(YEAR($H71),MONTH($H71)+$G71*4,1),BI$3=DATE(YEAR($H71),MONTH($H71)+$G71*5,1),BI$3=DATE(YEAR($H71),MONTH($H71)+$G71*6,1),BI$3=DATE(YEAR($H71),MONTH($H71)+$G71*7,1),BI$3=DATE(YEAR($H71),MONTH($H71)+$G71*8,1),BI$3=DATE(YEAR($H71),MONTH($H71)+$G71*9,1),BI$3=DATE(YEAR($H71),MONTH($H71)+$G71*10,1)),$F71*тех!BW$10*тех!BW$6,)</f>
        <v>0</v>
      </c>
      <c r="BJ71" s="64">
        <f>IF(OR(BJ$3=DATE(YEAR($H71),MONTH($H71)+$G71,1),BJ$3=DATE(YEAR($H71),MONTH($H71)+$G71*2,1),BJ$3=DATE(YEAR($H71),MONTH($H71)+$G71*3,1),BJ$3=DATE(YEAR($H71),MONTH($H71)+$G71*4,1),BJ$3=DATE(YEAR($H71),MONTH($H71)+$G71*5,1),BJ$3=DATE(YEAR($H71),MONTH($H71)+$G71*6,1),BJ$3=DATE(YEAR($H71),MONTH($H71)+$G71*7,1),BJ$3=DATE(YEAR($H71),MONTH($H71)+$G71*8,1),BJ$3=DATE(YEAR($H71),MONTH($H71)+$G71*9,1),BJ$3=DATE(YEAR($H71),MONTH($H71)+$G71*10,1)),$F71*тех!BX$10*тех!BX$6,)</f>
        <v>0</v>
      </c>
      <c r="BK71" s="64">
        <f>IF(OR(BK$3=DATE(YEAR($H71),MONTH($H71)+$G71,1),BK$3=DATE(YEAR($H71),MONTH($H71)+$G71*2,1),BK$3=DATE(YEAR($H71),MONTH($H71)+$G71*3,1),BK$3=DATE(YEAR($H71),MONTH($H71)+$G71*4,1),BK$3=DATE(YEAR($H71),MONTH($H71)+$G71*5,1),BK$3=DATE(YEAR($H71),MONTH($H71)+$G71*6,1),BK$3=DATE(YEAR($H71),MONTH($H71)+$G71*7,1),BK$3=DATE(YEAR($H71),MONTH($H71)+$G71*8,1),BK$3=DATE(YEAR($H71),MONTH($H71)+$G71*9,1),BK$3=DATE(YEAR($H71),MONTH($H71)+$G71*10,1)),$F71*тех!BY$10*тех!BY$6,)</f>
        <v>0</v>
      </c>
      <c r="BL71" s="64">
        <f>IF(OR(BL$3=DATE(YEAR($H71),MONTH($H71)+$G71,1),BL$3=DATE(YEAR($H71),MONTH($H71)+$G71*2,1),BL$3=DATE(YEAR($H71),MONTH($H71)+$G71*3,1),BL$3=DATE(YEAR($H71),MONTH($H71)+$G71*4,1),BL$3=DATE(YEAR($H71),MONTH($H71)+$G71*5,1),BL$3=DATE(YEAR($H71),MONTH($H71)+$G71*6,1),BL$3=DATE(YEAR($H71),MONTH($H71)+$G71*7,1),BL$3=DATE(YEAR($H71),MONTH($H71)+$G71*8,1),BL$3=DATE(YEAR($H71),MONTH($H71)+$G71*9,1),BL$3=DATE(YEAR($H71),MONTH($H71)+$G71*10,1)),$F71*тех!BZ$10*тех!BZ$6,)</f>
        <v>0</v>
      </c>
      <c r="BM71" s="64">
        <f>IF(OR(BM$3=DATE(YEAR($H71),MONTH($H71)+$G71,1),BM$3=DATE(YEAR($H71),MONTH($H71)+$G71*2,1),BM$3=DATE(YEAR($H71),MONTH($H71)+$G71*3,1),BM$3=DATE(YEAR($H71),MONTH($H71)+$G71*4,1),BM$3=DATE(YEAR($H71),MONTH($H71)+$G71*5,1),BM$3=DATE(YEAR($H71),MONTH($H71)+$G71*6,1),BM$3=DATE(YEAR($H71),MONTH($H71)+$G71*7,1),BM$3=DATE(YEAR($H71),MONTH($H71)+$G71*8,1),BM$3=DATE(YEAR($H71),MONTH($H71)+$G71*9,1),BM$3=DATE(YEAR($H71),MONTH($H71)+$G71*10,1)),$F71*тех!CA$10*тех!CA$6,)</f>
        <v>0</v>
      </c>
      <c r="BN71" s="64">
        <f>IF(OR(BN$3=DATE(YEAR($H71),MONTH($H71)+$G71,1),BN$3=DATE(YEAR($H71),MONTH($H71)+$G71*2,1),BN$3=DATE(YEAR($H71),MONTH($H71)+$G71*3,1),BN$3=DATE(YEAR($H71),MONTH($H71)+$G71*4,1),BN$3=DATE(YEAR($H71),MONTH($H71)+$G71*5,1),BN$3=DATE(YEAR($H71),MONTH($H71)+$G71*6,1),BN$3=DATE(YEAR($H71),MONTH($H71)+$G71*7,1),BN$3=DATE(YEAR($H71),MONTH($H71)+$G71*8,1),BN$3=DATE(YEAR($H71),MONTH($H71)+$G71*9,1),BN$3=DATE(YEAR($H71),MONTH($H71)+$G71*10,1)),$F71*тех!CB$10*тех!CB$6,)</f>
        <v>0</v>
      </c>
      <c r="BO71" s="64">
        <f>IF(OR(BO$3=DATE(YEAR($H71),MONTH($H71)+$G71,1),BO$3=DATE(YEAR($H71),MONTH($H71)+$G71*2,1),BO$3=DATE(YEAR($H71),MONTH($H71)+$G71*3,1),BO$3=DATE(YEAR($H71),MONTH($H71)+$G71*4,1),BO$3=DATE(YEAR($H71),MONTH($H71)+$G71*5,1),BO$3=DATE(YEAR($H71),MONTH($H71)+$G71*6,1),BO$3=DATE(YEAR($H71),MONTH($H71)+$G71*7,1),BO$3=DATE(YEAR($H71),MONTH($H71)+$G71*8,1),BO$3=DATE(YEAR($H71),MONTH($H71)+$G71*9,1),BO$3=DATE(YEAR($H71),MONTH($H71)+$G71*10,1)),$F71*тех!CC$10*тех!CC$6,)</f>
        <v>0</v>
      </c>
      <c r="BP71" s="64">
        <f>IF(OR(BP$3=DATE(YEAR($H71),MONTH($H71)+$G71,1),BP$3=DATE(YEAR($H71),MONTH($H71)+$G71*2,1),BP$3=DATE(YEAR($H71),MONTH($H71)+$G71*3,1),BP$3=DATE(YEAR($H71),MONTH($H71)+$G71*4,1),BP$3=DATE(YEAR($H71),MONTH($H71)+$G71*5,1),BP$3=DATE(YEAR($H71),MONTH($H71)+$G71*6,1),BP$3=DATE(YEAR($H71),MONTH($H71)+$G71*7,1),BP$3=DATE(YEAR($H71),MONTH($H71)+$G71*8,1),BP$3=DATE(YEAR($H71),MONTH($H71)+$G71*9,1),BP$3=DATE(YEAR($H71),MONTH($H71)+$G71*10,1)),$F71*тех!CD$10*тех!CD$6,)</f>
        <v>0</v>
      </c>
      <c r="BQ71" s="64">
        <f>IF(OR(BQ$3=DATE(YEAR($H71),MONTH($H71)+$G71,1),BQ$3=DATE(YEAR($H71),MONTH($H71)+$G71*2,1),BQ$3=DATE(YEAR($H71),MONTH($H71)+$G71*3,1),BQ$3=DATE(YEAR($H71),MONTH($H71)+$G71*4,1),BQ$3=DATE(YEAR($H71),MONTH($H71)+$G71*5,1),BQ$3=DATE(YEAR($H71),MONTH($H71)+$G71*6,1),BQ$3=DATE(YEAR($H71),MONTH($H71)+$G71*7,1),BQ$3=DATE(YEAR($H71),MONTH($H71)+$G71*8,1),BQ$3=DATE(YEAR($H71),MONTH($H71)+$G71*9,1),BQ$3=DATE(YEAR($H71),MONTH($H71)+$G71*10,1)),$F71*тех!CE$10*тех!CE$6,)</f>
        <v>0</v>
      </c>
    </row>
    <row r="72" spans="2:69">
      <c r="B72" s="3">
        <v>66</v>
      </c>
      <c r="C72" s="19"/>
      <c r="D72" s="19"/>
      <c r="E72" s="19"/>
      <c r="F72" s="76">
        <f t="shared" si="1"/>
        <v>0</v>
      </c>
      <c r="G72" s="19"/>
      <c r="H72" s="19"/>
      <c r="J72" s="76">
        <f>IF($H72=J$3,$F72,)*тех!X$6</f>
        <v>0</v>
      </c>
      <c r="K72" s="76">
        <f>IF($H72=K$3,$F72,)*тех!Y$6</f>
        <v>0</v>
      </c>
      <c r="L72" s="76">
        <f>IF($H72=L$3,$F72,)*тех!Z$6</f>
        <v>0</v>
      </c>
      <c r="M72" s="76">
        <f>IF($H72=M$3,$F72,)*тех!AA$6</f>
        <v>0</v>
      </c>
      <c r="N72" s="76">
        <f>IF($H72=N$3,$F72,)*тех!AB$6</f>
        <v>0</v>
      </c>
      <c r="O72" s="76">
        <f>IF($H72=O$3,$F72,)*тех!AC$6</f>
        <v>0</v>
      </c>
      <c r="P72" s="64">
        <f>IF(OR(P$3=DATE(YEAR($H72),MONTH($H72)+$G72,1),P$3=DATE(YEAR($H72),MONTH($H72)+$G72*2,1),P$3=DATE(YEAR($H72),MONTH($H72)+$G72*3,1),P$3=DATE(YEAR($H72),MONTH($H72)+$G72*4,1),P$3=DATE(YEAR($H72),MONTH($H72)+$G72*5,1),P$3=DATE(YEAR($H72),MONTH($H72)+$G72*6,1),P$3=DATE(YEAR($H72),MONTH($H72)+$G72*7,1),P$3=DATE(YEAR($H72),MONTH($H72)+$G72*8,1),P$3=DATE(YEAR($H72),MONTH($H72)+$G72*9,1),P$3=DATE(YEAR($H72),MONTH($H72)+$G72*10,1)),$F72*тех!AD$10*тех!AD$6,)</f>
        <v>0</v>
      </c>
      <c r="Q72" s="64">
        <f>IF(OR(Q$3=DATE(YEAR($H72),MONTH($H72)+$G72,1),Q$3=DATE(YEAR($H72),MONTH($H72)+$G72*2,1),Q$3=DATE(YEAR($H72),MONTH($H72)+$G72*3,1),Q$3=DATE(YEAR($H72),MONTH($H72)+$G72*4,1),Q$3=DATE(YEAR($H72),MONTH($H72)+$G72*5,1),Q$3=DATE(YEAR($H72),MONTH($H72)+$G72*6,1),Q$3=DATE(YEAR($H72),MONTH($H72)+$G72*7,1),Q$3=DATE(YEAR($H72),MONTH($H72)+$G72*8,1),Q$3=DATE(YEAR($H72),MONTH($H72)+$G72*9,1),Q$3=DATE(YEAR($H72),MONTH($H72)+$G72*10,1)),$F72*тех!AE$10*тех!AE$6,)</f>
        <v>0</v>
      </c>
      <c r="R72" s="64">
        <f>IF(OR(R$3=DATE(YEAR($H72),MONTH($H72)+$G72,1),R$3=DATE(YEAR($H72),MONTH($H72)+$G72*2,1),R$3=DATE(YEAR($H72),MONTH($H72)+$G72*3,1),R$3=DATE(YEAR($H72),MONTH($H72)+$G72*4,1),R$3=DATE(YEAR($H72),MONTH($H72)+$G72*5,1),R$3=DATE(YEAR($H72),MONTH($H72)+$G72*6,1),R$3=DATE(YEAR($H72),MONTH($H72)+$G72*7,1),R$3=DATE(YEAR($H72),MONTH($H72)+$G72*8,1),R$3=DATE(YEAR($H72),MONTH($H72)+$G72*9,1),R$3=DATE(YEAR($H72),MONTH($H72)+$G72*10,1)),$F72*тех!AF$10*тех!AF$6,)</f>
        <v>0</v>
      </c>
      <c r="S72" s="64">
        <f>IF(OR(S$3=DATE(YEAR($H72),MONTH($H72)+$G72,1),S$3=DATE(YEAR($H72),MONTH($H72)+$G72*2,1),S$3=DATE(YEAR($H72),MONTH($H72)+$G72*3,1),S$3=DATE(YEAR($H72),MONTH($H72)+$G72*4,1),S$3=DATE(YEAR($H72),MONTH($H72)+$G72*5,1),S$3=DATE(YEAR($H72),MONTH($H72)+$G72*6,1),S$3=DATE(YEAR($H72),MONTH($H72)+$G72*7,1),S$3=DATE(YEAR($H72),MONTH($H72)+$G72*8,1),S$3=DATE(YEAR($H72),MONTH($H72)+$G72*9,1),S$3=DATE(YEAR($H72),MONTH($H72)+$G72*10,1)),$F72*тех!AG$10*тех!AG$6,)</f>
        <v>0</v>
      </c>
      <c r="T72" s="64">
        <f>IF(OR(T$3=DATE(YEAR($H72),MONTH($H72)+$G72,1),T$3=DATE(YEAR($H72),MONTH($H72)+$G72*2,1),T$3=DATE(YEAR($H72),MONTH($H72)+$G72*3,1),T$3=DATE(YEAR($H72),MONTH($H72)+$G72*4,1),T$3=DATE(YEAR($H72),MONTH($H72)+$G72*5,1),T$3=DATE(YEAR($H72),MONTH($H72)+$G72*6,1),T$3=DATE(YEAR($H72),MONTH($H72)+$G72*7,1),T$3=DATE(YEAR($H72),MONTH($H72)+$G72*8,1),T$3=DATE(YEAR($H72),MONTH($H72)+$G72*9,1),T$3=DATE(YEAR($H72),MONTH($H72)+$G72*10,1)),$F72*тех!AH$10*тех!AH$6,)</f>
        <v>0</v>
      </c>
      <c r="U72" s="64">
        <f>IF(OR(U$3=DATE(YEAR($H72),MONTH($H72)+$G72,1),U$3=DATE(YEAR($H72),MONTH($H72)+$G72*2,1),U$3=DATE(YEAR($H72),MONTH($H72)+$G72*3,1),U$3=DATE(YEAR($H72),MONTH($H72)+$G72*4,1),U$3=DATE(YEAR($H72),MONTH($H72)+$G72*5,1),U$3=DATE(YEAR($H72),MONTH($H72)+$G72*6,1),U$3=DATE(YEAR($H72),MONTH($H72)+$G72*7,1),U$3=DATE(YEAR($H72),MONTH($H72)+$G72*8,1),U$3=DATE(YEAR($H72),MONTH($H72)+$G72*9,1),U$3=DATE(YEAR($H72),MONTH($H72)+$G72*10,1)),$F72*тех!AI$10*тех!AI$6,)</f>
        <v>0</v>
      </c>
      <c r="V72" s="64">
        <f>IF(OR(V$3=DATE(YEAR($H72),MONTH($H72)+$G72,1),V$3=DATE(YEAR($H72),MONTH($H72)+$G72*2,1),V$3=DATE(YEAR($H72),MONTH($H72)+$G72*3,1),V$3=DATE(YEAR($H72),MONTH($H72)+$G72*4,1),V$3=DATE(YEAR($H72),MONTH($H72)+$G72*5,1),V$3=DATE(YEAR($H72),MONTH($H72)+$G72*6,1),V$3=DATE(YEAR($H72),MONTH($H72)+$G72*7,1),V$3=DATE(YEAR($H72),MONTH($H72)+$G72*8,1),V$3=DATE(YEAR($H72),MONTH($H72)+$G72*9,1),V$3=DATE(YEAR($H72),MONTH($H72)+$G72*10,1)),$F72*тех!AJ$10*тех!AJ$6,)</f>
        <v>0</v>
      </c>
      <c r="W72" s="64">
        <f>IF(OR(W$3=DATE(YEAR($H72),MONTH($H72)+$G72,1),W$3=DATE(YEAR($H72),MONTH($H72)+$G72*2,1),W$3=DATE(YEAR($H72),MONTH($H72)+$G72*3,1),W$3=DATE(YEAR($H72),MONTH($H72)+$G72*4,1),W$3=DATE(YEAR($H72),MONTH($H72)+$G72*5,1),W$3=DATE(YEAR($H72),MONTH($H72)+$G72*6,1),W$3=DATE(YEAR($H72),MONTH($H72)+$G72*7,1),W$3=DATE(YEAR($H72),MONTH($H72)+$G72*8,1),W$3=DATE(YEAR($H72),MONTH($H72)+$G72*9,1),W$3=DATE(YEAR($H72),MONTH($H72)+$G72*10,1)),$F72*тех!AK$10*тех!AK$6,)</f>
        <v>0</v>
      </c>
      <c r="X72" s="64">
        <f>IF(OR(X$3=DATE(YEAR($H72),MONTH($H72)+$G72,1),X$3=DATE(YEAR($H72),MONTH($H72)+$G72*2,1),X$3=DATE(YEAR($H72),MONTH($H72)+$G72*3,1),X$3=DATE(YEAR($H72),MONTH($H72)+$G72*4,1),X$3=DATE(YEAR($H72),MONTH($H72)+$G72*5,1),X$3=DATE(YEAR($H72),MONTH($H72)+$G72*6,1),X$3=DATE(YEAR($H72),MONTH($H72)+$G72*7,1),X$3=DATE(YEAR($H72),MONTH($H72)+$G72*8,1),X$3=DATE(YEAR($H72),MONTH($H72)+$G72*9,1),X$3=DATE(YEAR($H72),MONTH($H72)+$G72*10,1)),$F72*тех!AL$10*тех!AL$6,)</f>
        <v>0</v>
      </c>
      <c r="Y72" s="64">
        <f>IF(OR(Y$3=DATE(YEAR($H72),MONTH($H72)+$G72,1),Y$3=DATE(YEAR($H72),MONTH($H72)+$G72*2,1),Y$3=DATE(YEAR($H72),MONTH($H72)+$G72*3,1),Y$3=DATE(YEAR($H72),MONTH($H72)+$G72*4,1),Y$3=DATE(YEAR($H72),MONTH($H72)+$G72*5,1),Y$3=DATE(YEAR($H72),MONTH($H72)+$G72*6,1),Y$3=DATE(YEAR($H72),MONTH($H72)+$G72*7,1),Y$3=DATE(YEAR($H72),MONTH($H72)+$G72*8,1),Y$3=DATE(YEAR($H72),MONTH($H72)+$G72*9,1),Y$3=DATE(YEAR($H72),MONTH($H72)+$G72*10,1)),$F72*тех!AM$10*тех!AM$6,)</f>
        <v>0</v>
      </c>
      <c r="Z72" s="64">
        <f>IF(OR(Z$3=DATE(YEAR($H72),MONTH($H72)+$G72,1),Z$3=DATE(YEAR($H72),MONTH($H72)+$G72*2,1),Z$3=DATE(YEAR($H72),MONTH($H72)+$G72*3,1),Z$3=DATE(YEAR($H72),MONTH($H72)+$G72*4,1),Z$3=DATE(YEAR($H72),MONTH($H72)+$G72*5,1),Z$3=DATE(YEAR($H72),MONTH($H72)+$G72*6,1),Z$3=DATE(YEAR($H72),MONTH($H72)+$G72*7,1),Z$3=DATE(YEAR($H72),MONTH($H72)+$G72*8,1),Z$3=DATE(YEAR($H72),MONTH($H72)+$G72*9,1),Z$3=DATE(YEAR($H72),MONTH($H72)+$G72*10,1)),$F72*тех!AN$10*тех!AN$6,)</f>
        <v>0</v>
      </c>
      <c r="AA72" s="64">
        <f>IF(OR(AA$3=DATE(YEAR($H72),MONTH($H72)+$G72,1),AA$3=DATE(YEAR($H72),MONTH($H72)+$G72*2,1),AA$3=DATE(YEAR($H72),MONTH($H72)+$G72*3,1),AA$3=DATE(YEAR($H72),MONTH($H72)+$G72*4,1),AA$3=DATE(YEAR($H72),MONTH($H72)+$G72*5,1),AA$3=DATE(YEAR($H72),MONTH($H72)+$G72*6,1),AA$3=DATE(YEAR($H72),MONTH($H72)+$G72*7,1),AA$3=DATE(YEAR($H72),MONTH($H72)+$G72*8,1),AA$3=DATE(YEAR($H72),MONTH($H72)+$G72*9,1),AA$3=DATE(YEAR($H72),MONTH($H72)+$G72*10,1)),$F72*тех!AO$10*тех!AO$6,)</f>
        <v>0</v>
      </c>
      <c r="AB72" s="64">
        <f>IF(OR(AB$3=DATE(YEAR($H72),MONTH($H72)+$G72,1),AB$3=DATE(YEAR($H72),MONTH($H72)+$G72*2,1),AB$3=DATE(YEAR($H72),MONTH($H72)+$G72*3,1),AB$3=DATE(YEAR($H72),MONTH($H72)+$G72*4,1),AB$3=DATE(YEAR($H72),MONTH($H72)+$G72*5,1),AB$3=DATE(YEAR($H72),MONTH($H72)+$G72*6,1),AB$3=DATE(YEAR($H72),MONTH($H72)+$G72*7,1),AB$3=DATE(YEAR($H72),MONTH($H72)+$G72*8,1),AB$3=DATE(YEAR($H72),MONTH($H72)+$G72*9,1),AB$3=DATE(YEAR($H72),MONTH($H72)+$G72*10,1)),$F72*тех!AP$10*тех!AP$6,)</f>
        <v>0</v>
      </c>
      <c r="AC72" s="64">
        <f>IF(OR(AC$3=DATE(YEAR($H72),MONTH($H72)+$G72,1),AC$3=DATE(YEAR($H72),MONTH($H72)+$G72*2,1),AC$3=DATE(YEAR($H72),MONTH($H72)+$G72*3,1),AC$3=DATE(YEAR($H72),MONTH($H72)+$G72*4,1),AC$3=DATE(YEAR($H72),MONTH($H72)+$G72*5,1),AC$3=DATE(YEAR($H72),MONTH($H72)+$G72*6,1),AC$3=DATE(YEAR($H72),MONTH($H72)+$G72*7,1),AC$3=DATE(YEAR($H72),MONTH($H72)+$G72*8,1),AC$3=DATE(YEAR($H72),MONTH($H72)+$G72*9,1),AC$3=DATE(YEAR($H72),MONTH($H72)+$G72*10,1)),$F72*тех!AQ$10*тех!AQ$6,)</f>
        <v>0</v>
      </c>
      <c r="AD72" s="64">
        <f>IF(OR(AD$3=DATE(YEAR($H72),MONTH($H72)+$G72,1),AD$3=DATE(YEAR($H72),MONTH($H72)+$G72*2,1),AD$3=DATE(YEAR($H72),MONTH($H72)+$G72*3,1),AD$3=DATE(YEAR($H72),MONTH($H72)+$G72*4,1),AD$3=DATE(YEAR($H72),MONTH($H72)+$G72*5,1),AD$3=DATE(YEAR($H72),MONTH($H72)+$G72*6,1),AD$3=DATE(YEAR($H72),MONTH($H72)+$G72*7,1),AD$3=DATE(YEAR($H72),MONTH($H72)+$G72*8,1),AD$3=DATE(YEAR($H72),MONTH($H72)+$G72*9,1),AD$3=DATE(YEAR($H72),MONTH($H72)+$G72*10,1)),$F72*тех!AR$10*тех!AR$6,)</f>
        <v>0</v>
      </c>
      <c r="AE72" s="64">
        <f>IF(OR(AE$3=DATE(YEAR($H72),MONTH($H72)+$G72,1),AE$3=DATE(YEAR($H72),MONTH($H72)+$G72*2,1),AE$3=DATE(YEAR($H72),MONTH($H72)+$G72*3,1),AE$3=DATE(YEAR($H72),MONTH($H72)+$G72*4,1),AE$3=DATE(YEAR($H72),MONTH($H72)+$G72*5,1),AE$3=DATE(YEAR($H72),MONTH($H72)+$G72*6,1),AE$3=DATE(YEAR($H72),MONTH($H72)+$G72*7,1),AE$3=DATE(YEAR($H72),MONTH($H72)+$G72*8,1),AE$3=DATE(YEAR($H72),MONTH($H72)+$G72*9,1),AE$3=DATE(YEAR($H72),MONTH($H72)+$G72*10,1)),$F72*тех!AS$10*тех!AS$6,)</f>
        <v>0</v>
      </c>
      <c r="AF72" s="64">
        <f>IF(OR(AF$3=DATE(YEAR($H72),MONTH($H72)+$G72,1),AF$3=DATE(YEAR($H72),MONTH($H72)+$G72*2,1),AF$3=DATE(YEAR($H72),MONTH($H72)+$G72*3,1),AF$3=DATE(YEAR($H72),MONTH($H72)+$G72*4,1),AF$3=DATE(YEAR($H72),MONTH($H72)+$G72*5,1),AF$3=DATE(YEAR($H72),MONTH($H72)+$G72*6,1),AF$3=DATE(YEAR($H72),MONTH($H72)+$G72*7,1),AF$3=DATE(YEAR($H72),MONTH($H72)+$G72*8,1),AF$3=DATE(YEAR($H72),MONTH($H72)+$G72*9,1),AF$3=DATE(YEAR($H72),MONTH($H72)+$G72*10,1)),$F72*тех!AT$10*тех!AT$6,)</f>
        <v>0</v>
      </c>
      <c r="AG72" s="64">
        <f>IF(OR(AG$3=DATE(YEAR($H72),MONTH($H72)+$G72,1),AG$3=DATE(YEAR($H72),MONTH($H72)+$G72*2,1),AG$3=DATE(YEAR($H72),MONTH($H72)+$G72*3,1),AG$3=DATE(YEAR($H72),MONTH($H72)+$G72*4,1),AG$3=DATE(YEAR($H72),MONTH($H72)+$G72*5,1),AG$3=DATE(YEAR($H72),MONTH($H72)+$G72*6,1),AG$3=DATE(YEAR($H72),MONTH($H72)+$G72*7,1),AG$3=DATE(YEAR($H72),MONTH($H72)+$G72*8,1),AG$3=DATE(YEAR($H72),MONTH($H72)+$G72*9,1),AG$3=DATE(YEAR($H72),MONTH($H72)+$G72*10,1)),$F72*тех!AU$10*тех!AU$6,)</f>
        <v>0</v>
      </c>
      <c r="AH72" s="64">
        <f>IF(OR(AH$3=DATE(YEAR($H72),MONTH($H72)+$G72,1),AH$3=DATE(YEAR($H72),MONTH($H72)+$G72*2,1),AH$3=DATE(YEAR($H72),MONTH($H72)+$G72*3,1),AH$3=DATE(YEAR($H72),MONTH($H72)+$G72*4,1),AH$3=DATE(YEAR($H72),MONTH($H72)+$G72*5,1),AH$3=DATE(YEAR($H72),MONTH($H72)+$G72*6,1),AH$3=DATE(YEAR($H72),MONTH($H72)+$G72*7,1),AH$3=DATE(YEAR($H72),MONTH($H72)+$G72*8,1),AH$3=DATE(YEAR($H72),MONTH($H72)+$G72*9,1),AH$3=DATE(YEAR($H72),MONTH($H72)+$G72*10,1)),$F72*тех!AV$10*тех!AV$6,)</f>
        <v>0</v>
      </c>
      <c r="AI72" s="64">
        <f>IF(OR(AI$3=DATE(YEAR($H72),MONTH($H72)+$G72,1),AI$3=DATE(YEAR($H72),MONTH($H72)+$G72*2,1),AI$3=DATE(YEAR($H72),MONTH($H72)+$G72*3,1),AI$3=DATE(YEAR($H72),MONTH($H72)+$G72*4,1),AI$3=DATE(YEAR($H72),MONTH($H72)+$G72*5,1),AI$3=DATE(YEAR($H72),MONTH($H72)+$G72*6,1),AI$3=DATE(YEAR($H72),MONTH($H72)+$G72*7,1),AI$3=DATE(YEAR($H72),MONTH($H72)+$G72*8,1),AI$3=DATE(YEAR($H72),MONTH($H72)+$G72*9,1),AI$3=DATE(YEAR($H72),MONTH($H72)+$G72*10,1)),$F72*тех!AW$10*тех!AW$6,)</f>
        <v>0</v>
      </c>
      <c r="AJ72" s="64">
        <f>IF(OR(AJ$3=DATE(YEAR($H72),MONTH($H72)+$G72,1),AJ$3=DATE(YEAR($H72),MONTH($H72)+$G72*2,1),AJ$3=DATE(YEAR($H72),MONTH($H72)+$G72*3,1),AJ$3=DATE(YEAR($H72),MONTH($H72)+$G72*4,1),AJ$3=DATE(YEAR($H72),MONTH($H72)+$G72*5,1),AJ$3=DATE(YEAR($H72),MONTH($H72)+$G72*6,1),AJ$3=DATE(YEAR($H72),MONTH($H72)+$G72*7,1),AJ$3=DATE(YEAR($H72),MONTH($H72)+$G72*8,1),AJ$3=DATE(YEAR($H72),MONTH($H72)+$G72*9,1),AJ$3=DATE(YEAR($H72),MONTH($H72)+$G72*10,1)),$F72*тех!AX$10*тех!AX$6,)</f>
        <v>0</v>
      </c>
      <c r="AK72" s="64">
        <f>IF(OR(AK$3=DATE(YEAR($H72),MONTH($H72)+$G72,1),AK$3=DATE(YEAR($H72),MONTH($H72)+$G72*2,1),AK$3=DATE(YEAR($H72),MONTH($H72)+$G72*3,1),AK$3=DATE(YEAR($H72),MONTH($H72)+$G72*4,1),AK$3=DATE(YEAR($H72),MONTH($H72)+$G72*5,1),AK$3=DATE(YEAR($H72),MONTH($H72)+$G72*6,1),AK$3=DATE(YEAR($H72),MONTH($H72)+$G72*7,1),AK$3=DATE(YEAR($H72),MONTH($H72)+$G72*8,1),AK$3=DATE(YEAR($H72),MONTH($H72)+$G72*9,1),AK$3=DATE(YEAR($H72),MONTH($H72)+$G72*10,1)),$F72*тех!AY$10*тех!AY$6,)</f>
        <v>0</v>
      </c>
      <c r="AL72" s="64">
        <f>IF(OR(AL$3=DATE(YEAR($H72),MONTH($H72)+$G72,1),AL$3=DATE(YEAR($H72),MONTH($H72)+$G72*2,1),AL$3=DATE(YEAR($H72),MONTH($H72)+$G72*3,1),AL$3=DATE(YEAR($H72),MONTH($H72)+$G72*4,1),AL$3=DATE(YEAR($H72),MONTH($H72)+$G72*5,1),AL$3=DATE(YEAR($H72),MONTH($H72)+$G72*6,1),AL$3=DATE(YEAR($H72),MONTH($H72)+$G72*7,1),AL$3=DATE(YEAR($H72),MONTH($H72)+$G72*8,1),AL$3=DATE(YEAR($H72),MONTH($H72)+$G72*9,1),AL$3=DATE(YEAR($H72),MONTH($H72)+$G72*10,1)),$F72*тех!AZ$10*тех!AZ$6,)</f>
        <v>0</v>
      </c>
      <c r="AM72" s="64">
        <f>IF(OR(AM$3=DATE(YEAR($H72),MONTH($H72)+$G72,1),AM$3=DATE(YEAR($H72),MONTH($H72)+$G72*2,1),AM$3=DATE(YEAR($H72),MONTH($H72)+$G72*3,1),AM$3=DATE(YEAR($H72),MONTH($H72)+$G72*4,1),AM$3=DATE(YEAR($H72),MONTH($H72)+$G72*5,1),AM$3=DATE(YEAR($H72),MONTH($H72)+$G72*6,1),AM$3=DATE(YEAR($H72),MONTH($H72)+$G72*7,1),AM$3=DATE(YEAR($H72),MONTH($H72)+$G72*8,1),AM$3=DATE(YEAR($H72),MONTH($H72)+$G72*9,1),AM$3=DATE(YEAR($H72),MONTH($H72)+$G72*10,1)),$F72*тех!BA$10*тех!BA$6,)</f>
        <v>0</v>
      </c>
      <c r="AN72" s="64">
        <f>IF(OR(AN$3=DATE(YEAR($H72),MONTH($H72)+$G72,1),AN$3=DATE(YEAR($H72),MONTH($H72)+$G72*2,1),AN$3=DATE(YEAR($H72),MONTH($H72)+$G72*3,1),AN$3=DATE(YEAR($H72),MONTH($H72)+$G72*4,1),AN$3=DATE(YEAR($H72),MONTH($H72)+$G72*5,1),AN$3=DATE(YEAR($H72),MONTH($H72)+$G72*6,1),AN$3=DATE(YEAR($H72),MONTH($H72)+$G72*7,1),AN$3=DATE(YEAR($H72),MONTH($H72)+$G72*8,1),AN$3=DATE(YEAR($H72),MONTH($H72)+$G72*9,1),AN$3=DATE(YEAR($H72),MONTH($H72)+$G72*10,1)),$F72*тех!BB$10*тех!BB$6,)</f>
        <v>0</v>
      </c>
      <c r="AO72" s="64">
        <f>IF(OR(AO$3=DATE(YEAR($H72),MONTH($H72)+$G72,1),AO$3=DATE(YEAR($H72),MONTH($H72)+$G72*2,1),AO$3=DATE(YEAR($H72),MONTH($H72)+$G72*3,1),AO$3=DATE(YEAR($H72),MONTH($H72)+$G72*4,1),AO$3=DATE(YEAR($H72),MONTH($H72)+$G72*5,1),AO$3=DATE(YEAR($H72),MONTH($H72)+$G72*6,1),AO$3=DATE(YEAR($H72),MONTH($H72)+$G72*7,1),AO$3=DATE(YEAR($H72),MONTH($H72)+$G72*8,1),AO$3=DATE(YEAR($H72),MONTH($H72)+$G72*9,1),AO$3=DATE(YEAR($H72),MONTH($H72)+$G72*10,1)),$F72*тех!BC$10*тех!BC$6,)</f>
        <v>0</v>
      </c>
      <c r="AP72" s="64">
        <f>IF(OR(AP$3=DATE(YEAR($H72),MONTH($H72)+$G72,1),AP$3=DATE(YEAR($H72),MONTH($H72)+$G72*2,1),AP$3=DATE(YEAR($H72),MONTH($H72)+$G72*3,1),AP$3=DATE(YEAR($H72),MONTH($H72)+$G72*4,1),AP$3=DATE(YEAR($H72),MONTH($H72)+$G72*5,1),AP$3=DATE(YEAR($H72),MONTH($H72)+$G72*6,1),AP$3=DATE(YEAR($H72),MONTH($H72)+$G72*7,1),AP$3=DATE(YEAR($H72),MONTH($H72)+$G72*8,1),AP$3=DATE(YEAR($H72),MONTH($H72)+$G72*9,1),AP$3=DATE(YEAR($H72),MONTH($H72)+$G72*10,1)),$F72*тех!BD$10*тех!BD$6,)</f>
        <v>0</v>
      </c>
      <c r="AQ72" s="64">
        <f>IF(OR(AQ$3=DATE(YEAR($H72),MONTH($H72)+$G72,1),AQ$3=DATE(YEAR($H72),MONTH($H72)+$G72*2,1),AQ$3=DATE(YEAR($H72),MONTH($H72)+$G72*3,1),AQ$3=DATE(YEAR($H72),MONTH($H72)+$G72*4,1),AQ$3=DATE(YEAR($H72),MONTH($H72)+$G72*5,1),AQ$3=DATE(YEAR($H72),MONTH($H72)+$G72*6,1),AQ$3=DATE(YEAR($H72),MONTH($H72)+$G72*7,1),AQ$3=DATE(YEAR($H72),MONTH($H72)+$G72*8,1),AQ$3=DATE(YEAR($H72),MONTH($H72)+$G72*9,1),AQ$3=DATE(YEAR($H72),MONTH($H72)+$G72*10,1)),$F72*тех!BE$10*тех!BE$6,)</f>
        <v>0</v>
      </c>
      <c r="AR72" s="64">
        <f>IF(OR(AR$3=DATE(YEAR($H72),MONTH($H72)+$G72,1),AR$3=DATE(YEAR($H72),MONTH($H72)+$G72*2,1),AR$3=DATE(YEAR($H72),MONTH($H72)+$G72*3,1),AR$3=DATE(YEAR($H72),MONTH($H72)+$G72*4,1),AR$3=DATE(YEAR($H72),MONTH($H72)+$G72*5,1),AR$3=DATE(YEAR($H72),MONTH($H72)+$G72*6,1),AR$3=DATE(YEAR($H72),MONTH($H72)+$G72*7,1),AR$3=DATE(YEAR($H72),MONTH($H72)+$G72*8,1),AR$3=DATE(YEAR($H72),MONTH($H72)+$G72*9,1),AR$3=DATE(YEAR($H72),MONTH($H72)+$G72*10,1)),$F72*тех!BF$10*тех!BF$6,)</f>
        <v>0</v>
      </c>
      <c r="AS72" s="64">
        <f>IF(OR(AS$3=DATE(YEAR($H72),MONTH($H72)+$G72,1),AS$3=DATE(YEAR($H72),MONTH($H72)+$G72*2,1),AS$3=DATE(YEAR($H72),MONTH($H72)+$G72*3,1),AS$3=DATE(YEAR($H72),MONTH($H72)+$G72*4,1),AS$3=DATE(YEAR($H72),MONTH($H72)+$G72*5,1),AS$3=DATE(YEAR($H72),MONTH($H72)+$G72*6,1),AS$3=DATE(YEAR($H72),MONTH($H72)+$G72*7,1),AS$3=DATE(YEAR($H72),MONTH($H72)+$G72*8,1),AS$3=DATE(YEAR($H72),MONTH($H72)+$G72*9,1),AS$3=DATE(YEAR($H72),MONTH($H72)+$G72*10,1)),$F72*тех!BG$10*тех!BG$6,)</f>
        <v>0</v>
      </c>
      <c r="AT72" s="64">
        <f>IF(OR(AT$3=DATE(YEAR($H72),MONTH($H72)+$G72,1),AT$3=DATE(YEAR($H72),MONTH($H72)+$G72*2,1),AT$3=DATE(YEAR($H72),MONTH($H72)+$G72*3,1),AT$3=DATE(YEAR($H72),MONTH($H72)+$G72*4,1),AT$3=DATE(YEAR($H72),MONTH($H72)+$G72*5,1),AT$3=DATE(YEAR($H72),MONTH($H72)+$G72*6,1),AT$3=DATE(YEAR($H72),MONTH($H72)+$G72*7,1),AT$3=DATE(YEAR($H72),MONTH($H72)+$G72*8,1),AT$3=DATE(YEAR($H72),MONTH($H72)+$G72*9,1),AT$3=DATE(YEAR($H72),MONTH($H72)+$G72*10,1)),$F72*тех!BH$10*тех!BH$6,)</f>
        <v>0</v>
      </c>
      <c r="AU72" s="64">
        <f>IF(OR(AU$3=DATE(YEAR($H72),MONTH($H72)+$G72,1),AU$3=DATE(YEAR($H72),MONTH($H72)+$G72*2,1),AU$3=DATE(YEAR($H72),MONTH($H72)+$G72*3,1),AU$3=DATE(YEAR($H72),MONTH($H72)+$G72*4,1),AU$3=DATE(YEAR($H72),MONTH($H72)+$G72*5,1),AU$3=DATE(YEAR($H72),MONTH($H72)+$G72*6,1),AU$3=DATE(YEAR($H72),MONTH($H72)+$G72*7,1),AU$3=DATE(YEAR($H72),MONTH($H72)+$G72*8,1),AU$3=DATE(YEAR($H72),MONTH($H72)+$G72*9,1),AU$3=DATE(YEAR($H72),MONTH($H72)+$G72*10,1)),$F72*тех!BI$10*тех!BI$6,)</f>
        <v>0</v>
      </c>
      <c r="AV72" s="64">
        <f>IF(OR(AV$3=DATE(YEAR($H72),MONTH($H72)+$G72,1),AV$3=DATE(YEAR($H72),MONTH($H72)+$G72*2,1),AV$3=DATE(YEAR($H72),MONTH($H72)+$G72*3,1),AV$3=DATE(YEAR($H72),MONTH($H72)+$G72*4,1),AV$3=DATE(YEAR($H72),MONTH($H72)+$G72*5,1),AV$3=DATE(YEAR($H72),MONTH($H72)+$G72*6,1),AV$3=DATE(YEAR($H72),MONTH($H72)+$G72*7,1),AV$3=DATE(YEAR($H72),MONTH($H72)+$G72*8,1),AV$3=DATE(YEAR($H72),MONTH($H72)+$G72*9,1),AV$3=DATE(YEAR($H72),MONTH($H72)+$G72*10,1)),$F72*тех!BJ$10*тех!BJ$6,)</f>
        <v>0</v>
      </c>
      <c r="AW72" s="64">
        <f>IF(OR(AW$3=DATE(YEAR($H72),MONTH($H72)+$G72,1),AW$3=DATE(YEAR($H72),MONTH($H72)+$G72*2,1),AW$3=DATE(YEAR($H72),MONTH($H72)+$G72*3,1),AW$3=DATE(YEAR($H72),MONTH($H72)+$G72*4,1),AW$3=DATE(YEAR($H72),MONTH($H72)+$G72*5,1),AW$3=DATE(YEAR($H72),MONTH($H72)+$G72*6,1),AW$3=DATE(YEAR($H72),MONTH($H72)+$G72*7,1),AW$3=DATE(YEAR($H72),MONTH($H72)+$G72*8,1),AW$3=DATE(YEAR($H72),MONTH($H72)+$G72*9,1),AW$3=DATE(YEAR($H72),MONTH($H72)+$G72*10,1)),$F72*тех!BK$10*тех!BK$6,)</f>
        <v>0</v>
      </c>
      <c r="AX72" s="64">
        <f>IF(OR(AX$3=DATE(YEAR($H72),MONTH($H72)+$G72,1),AX$3=DATE(YEAR($H72),MONTH($H72)+$G72*2,1),AX$3=DATE(YEAR($H72),MONTH($H72)+$G72*3,1),AX$3=DATE(YEAR($H72),MONTH($H72)+$G72*4,1),AX$3=DATE(YEAR($H72),MONTH($H72)+$G72*5,1),AX$3=DATE(YEAR($H72),MONTH($H72)+$G72*6,1),AX$3=DATE(YEAR($H72),MONTH($H72)+$G72*7,1),AX$3=DATE(YEAR($H72),MONTH($H72)+$G72*8,1),AX$3=DATE(YEAR($H72),MONTH($H72)+$G72*9,1),AX$3=DATE(YEAR($H72),MONTH($H72)+$G72*10,1)),$F72*тех!BL$10*тех!BL$6,)</f>
        <v>0</v>
      </c>
      <c r="AY72" s="64">
        <f>IF(OR(AY$3=DATE(YEAR($H72),MONTH($H72)+$G72,1),AY$3=DATE(YEAR($H72),MONTH($H72)+$G72*2,1),AY$3=DATE(YEAR($H72),MONTH($H72)+$G72*3,1),AY$3=DATE(YEAR($H72),MONTH($H72)+$G72*4,1),AY$3=DATE(YEAR($H72),MONTH($H72)+$G72*5,1),AY$3=DATE(YEAR($H72),MONTH($H72)+$G72*6,1),AY$3=DATE(YEAR($H72),MONTH($H72)+$G72*7,1),AY$3=DATE(YEAR($H72),MONTH($H72)+$G72*8,1),AY$3=DATE(YEAR($H72),MONTH($H72)+$G72*9,1),AY$3=DATE(YEAR($H72),MONTH($H72)+$G72*10,1)),$F72*тех!BM$10*тех!BM$6,)</f>
        <v>0</v>
      </c>
      <c r="AZ72" s="64">
        <f>IF(OR(AZ$3=DATE(YEAR($H72),MONTH($H72)+$G72,1),AZ$3=DATE(YEAR($H72),MONTH($H72)+$G72*2,1),AZ$3=DATE(YEAR($H72),MONTH($H72)+$G72*3,1),AZ$3=DATE(YEAR($H72),MONTH($H72)+$G72*4,1),AZ$3=DATE(YEAR($H72),MONTH($H72)+$G72*5,1),AZ$3=DATE(YEAR($H72),MONTH($H72)+$G72*6,1),AZ$3=DATE(YEAR($H72),MONTH($H72)+$G72*7,1),AZ$3=DATE(YEAR($H72),MONTH($H72)+$G72*8,1),AZ$3=DATE(YEAR($H72),MONTH($H72)+$G72*9,1),AZ$3=DATE(YEAR($H72),MONTH($H72)+$G72*10,1)),$F72*тех!BN$10*тех!BN$6,)</f>
        <v>0</v>
      </c>
      <c r="BA72" s="64">
        <f>IF(OR(BA$3=DATE(YEAR($H72),MONTH($H72)+$G72,1),BA$3=DATE(YEAR($H72),MONTH($H72)+$G72*2,1),BA$3=DATE(YEAR($H72),MONTH($H72)+$G72*3,1),BA$3=DATE(YEAR($H72),MONTH($H72)+$G72*4,1),BA$3=DATE(YEAR($H72),MONTH($H72)+$G72*5,1),BA$3=DATE(YEAR($H72),MONTH($H72)+$G72*6,1),BA$3=DATE(YEAR($H72),MONTH($H72)+$G72*7,1),BA$3=DATE(YEAR($H72),MONTH($H72)+$G72*8,1),BA$3=DATE(YEAR($H72),MONTH($H72)+$G72*9,1),BA$3=DATE(YEAR($H72),MONTH($H72)+$G72*10,1)),$F72*тех!BO$10*тех!BO$6,)</f>
        <v>0</v>
      </c>
      <c r="BB72" s="64">
        <f>IF(OR(BB$3=DATE(YEAR($H72),MONTH($H72)+$G72,1),BB$3=DATE(YEAR($H72),MONTH($H72)+$G72*2,1),BB$3=DATE(YEAR($H72),MONTH($H72)+$G72*3,1),BB$3=DATE(YEAR($H72),MONTH($H72)+$G72*4,1),BB$3=DATE(YEAR($H72),MONTH($H72)+$G72*5,1),BB$3=DATE(YEAR($H72),MONTH($H72)+$G72*6,1),BB$3=DATE(YEAR($H72),MONTH($H72)+$G72*7,1),BB$3=DATE(YEAR($H72),MONTH($H72)+$G72*8,1),BB$3=DATE(YEAR($H72),MONTH($H72)+$G72*9,1),BB$3=DATE(YEAR($H72),MONTH($H72)+$G72*10,1)),$F72*тех!BP$10*тех!BP$6,)</f>
        <v>0</v>
      </c>
      <c r="BC72" s="64">
        <f>IF(OR(BC$3=DATE(YEAR($H72),MONTH($H72)+$G72,1),BC$3=DATE(YEAR($H72),MONTH($H72)+$G72*2,1),BC$3=DATE(YEAR($H72),MONTH($H72)+$G72*3,1),BC$3=DATE(YEAR($H72),MONTH($H72)+$G72*4,1),BC$3=DATE(YEAR($H72),MONTH($H72)+$G72*5,1),BC$3=DATE(YEAR($H72),MONTH($H72)+$G72*6,1),BC$3=DATE(YEAR($H72),MONTH($H72)+$G72*7,1),BC$3=DATE(YEAR($H72),MONTH($H72)+$G72*8,1),BC$3=DATE(YEAR($H72),MONTH($H72)+$G72*9,1),BC$3=DATE(YEAR($H72),MONTH($H72)+$G72*10,1)),$F72*тех!BQ$10*тех!BQ$6,)</f>
        <v>0</v>
      </c>
      <c r="BD72" s="64">
        <f>IF(OR(BD$3=DATE(YEAR($H72),MONTH($H72)+$G72,1),BD$3=DATE(YEAR($H72),MONTH($H72)+$G72*2,1),BD$3=DATE(YEAR($H72),MONTH($H72)+$G72*3,1),BD$3=DATE(YEAR($H72),MONTH($H72)+$G72*4,1),BD$3=DATE(YEAR($H72),MONTH($H72)+$G72*5,1),BD$3=DATE(YEAR($H72),MONTH($H72)+$G72*6,1),BD$3=DATE(YEAR($H72),MONTH($H72)+$G72*7,1),BD$3=DATE(YEAR($H72),MONTH($H72)+$G72*8,1),BD$3=DATE(YEAR($H72),MONTH($H72)+$G72*9,1),BD$3=DATE(YEAR($H72),MONTH($H72)+$G72*10,1)),$F72*тех!BR$10*тех!BR$6,)</f>
        <v>0</v>
      </c>
      <c r="BE72" s="64">
        <f>IF(OR(BE$3=DATE(YEAR($H72),MONTH($H72)+$G72,1),BE$3=DATE(YEAR($H72),MONTH($H72)+$G72*2,1),BE$3=DATE(YEAR($H72),MONTH($H72)+$G72*3,1),BE$3=DATE(YEAR($H72),MONTH($H72)+$G72*4,1),BE$3=DATE(YEAR($H72),MONTH($H72)+$G72*5,1),BE$3=DATE(YEAR($H72),MONTH($H72)+$G72*6,1),BE$3=DATE(YEAR($H72),MONTH($H72)+$G72*7,1),BE$3=DATE(YEAR($H72),MONTH($H72)+$G72*8,1),BE$3=DATE(YEAR($H72),MONTH($H72)+$G72*9,1),BE$3=DATE(YEAR($H72),MONTH($H72)+$G72*10,1)),$F72*тех!BS$10*тех!BS$6,)</f>
        <v>0</v>
      </c>
      <c r="BF72" s="64">
        <f>IF(OR(BF$3=DATE(YEAR($H72),MONTH($H72)+$G72,1),BF$3=DATE(YEAR($H72),MONTH($H72)+$G72*2,1),BF$3=DATE(YEAR($H72),MONTH($H72)+$G72*3,1),BF$3=DATE(YEAR($H72),MONTH($H72)+$G72*4,1),BF$3=DATE(YEAR($H72),MONTH($H72)+$G72*5,1),BF$3=DATE(YEAR($H72),MONTH($H72)+$G72*6,1),BF$3=DATE(YEAR($H72),MONTH($H72)+$G72*7,1),BF$3=DATE(YEAR($H72),MONTH($H72)+$G72*8,1),BF$3=DATE(YEAR($H72),MONTH($H72)+$G72*9,1),BF$3=DATE(YEAR($H72),MONTH($H72)+$G72*10,1)),$F72*тех!BT$10*тех!BT$6,)</f>
        <v>0</v>
      </c>
      <c r="BG72" s="64">
        <f>IF(OR(BG$3=DATE(YEAR($H72),MONTH($H72)+$G72,1),BG$3=DATE(YEAR($H72),MONTH($H72)+$G72*2,1),BG$3=DATE(YEAR($H72),MONTH($H72)+$G72*3,1),BG$3=DATE(YEAR($H72),MONTH($H72)+$G72*4,1),BG$3=DATE(YEAR($H72),MONTH($H72)+$G72*5,1),BG$3=DATE(YEAR($H72),MONTH($H72)+$G72*6,1),BG$3=DATE(YEAR($H72),MONTH($H72)+$G72*7,1),BG$3=DATE(YEAR($H72),MONTH($H72)+$G72*8,1),BG$3=DATE(YEAR($H72),MONTH($H72)+$G72*9,1),BG$3=DATE(YEAR($H72),MONTH($H72)+$G72*10,1)),$F72*тех!BU$10*тех!BU$6,)</f>
        <v>0</v>
      </c>
      <c r="BH72" s="64">
        <f>IF(OR(BH$3=DATE(YEAR($H72),MONTH($H72)+$G72,1),BH$3=DATE(YEAR($H72),MONTH($H72)+$G72*2,1),BH$3=DATE(YEAR($H72),MONTH($H72)+$G72*3,1),BH$3=DATE(YEAR($H72),MONTH($H72)+$G72*4,1),BH$3=DATE(YEAR($H72),MONTH($H72)+$G72*5,1),BH$3=DATE(YEAR($H72),MONTH($H72)+$G72*6,1),BH$3=DATE(YEAR($H72),MONTH($H72)+$G72*7,1),BH$3=DATE(YEAR($H72),MONTH($H72)+$G72*8,1),BH$3=DATE(YEAR($H72),MONTH($H72)+$G72*9,1),BH$3=DATE(YEAR($H72),MONTH($H72)+$G72*10,1)),$F72*тех!BV$10*тех!BV$6,)</f>
        <v>0</v>
      </c>
      <c r="BI72" s="64">
        <f>IF(OR(BI$3=DATE(YEAR($H72),MONTH($H72)+$G72,1),BI$3=DATE(YEAR($H72),MONTH($H72)+$G72*2,1),BI$3=DATE(YEAR($H72),MONTH($H72)+$G72*3,1),BI$3=DATE(YEAR($H72),MONTH($H72)+$G72*4,1),BI$3=DATE(YEAR($H72),MONTH($H72)+$G72*5,1),BI$3=DATE(YEAR($H72),MONTH($H72)+$G72*6,1),BI$3=DATE(YEAR($H72),MONTH($H72)+$G72*7,1),BI$3=DATE(YEAR($H72),MONTH($H72)+$G72*8,1),BI$3=DATE(YEAR($H72),MONTH($H72)+$G72*9,1),BI$3=DATE(YEAR($H72),MONTH($H72)+$G72*10,1)),$F72*тех!BW$10*тех!BW$6,)</f>
        <v>0</v>
      </c>
      <c r="BJ72" s="64">
        <f>IF(OR(BJ$3=DATE(YEAR($H72),MONTH($H72)+$G72,1),BJ$3=DATE(YEAR($H72),MONTH($H72)+$G72*2,1),BJ$3=DATE(YEAR($H72),MONTH($H72)+$G72*3,1),BJ$3=DATE(YEAR($H72),MONTH($H72)+$G72*4,1),BJ$3=DATE(YEAR($H72),MONTH($H72)+$G72*5,1),BJ$3=DATE(YEAR($H72),MONTH($H72)+$G72*6,1),BJ$3=DATE(YEAR($H72),MONTH($H72)+$G72*7,1),BJ$3=DATE(YEAR($H72),MONTH($H72)+$G72*8,1),BJ$3=DATE(YEAR($H72),MONTH($H72)+$G72*9,1),BJ$3=DATE(YEAR($H72),MONTH($H72)+$G72*10,1)),$F72*тех!BX$10*тех!BX$6,)</f>
        <v>0</v>
      </c>
      <c r="BK72" s="64">
        <f>IF(OR(BK$3=DATE(YEAR($H72),MONTH($H72)+$G72,1),BK$3=DATE(YEAR($H72),MONTH($H72)+$G72*2,1),BK$3=DATE(YEAR($H72),MONTH($H72)+$G72*3,1),BK$3=DATE(YEAR($H72),MONTH($H72)+$G72*4,1),BK$3=DATE(YEAR($H72),MONTH($H72)+$G72*5,1),BK$3=DATE(YEAR($H72),MONTH($H72)+$G72*6,1),BK$3=DATE(YEAR($H72),MONTH($H72)+$G72*7,1),BK$3=DATE(YEAR($H72),MONTH($H72)+$G72*8,1),BK$3=DATE(YEAR($H72),MONTH($H72)+$G72*9,1),BK$3=DATE(YEAR($H72),MONTH($H72)+$G72*10,1)),$F72*тех!BY$10*тех!BY$6,)</f>
        <v>0</v>
      </c>
      <c r="BL72" s="64">
        <f>IF(OR(BL$3=DATE(YEAR($H72),MONTH($H72)+$G72,1),BL$3=DATE(YEAR($H72),MONTH($H72)+$G72*2,1),BL$3=DATE(YEAR($H72),MONTH($H72)+$G72*3,1),BL$3=DATE(YEAR($H72),MONTH($H72)+$G72*4,1),BL$3=DATE(YEAR($H72),MONTH($H72)+$G72*5,1),BL$3=DATE(YEAR($H72),MONTH($H72)+$G72*6,1),BL$3=DATE(YEAR($H72),MONTH($H72)+$G72*7,1),BL$3=DATE(YEAR($H72),MONTH($H72)+$G72*8,1),BL$3=DATE(YEAR($H72),MONTH($H72)+$G72*9,1),BL$3=DATE(YEAR($H72),MONTH($H72)+$G72*10,1)),$F72*тех!BZ$10*тех!BZ$6,)</f>
        <v>0</v>
      </c>
      <c r="BM72" s="64">
        <f>IF(OR(BM$3=DATE(YEAR($H72),MONTH($H72)+$G72,1),BM$3=DATE(YEAR($H72),MONTH($H72)+$G72*2,1),BM$3=DATE(YEAR($H72),MONTH($H72)+$G72*3,1),BM$3=DATE(YEAR($H72),MONTH($H72)+$G72*4,1),BM$3=DATE(YEAR($H72),MONTH($H72)+$G72*5,1),BM$3=DATE(YEAR($H72),MONTH($H72)+$G72*6,1),BM$3=DATE(YEAR($H72),MONTH($H72)+$G72*7,1),BM$3=DATE(YEAR($H72),MONTH($H72)+$G72*8,1),BM$3=DATE(YEAR($H72),MONTH($H72)+$G72*9,1),BM$3=DATE(YEAR($H72),MONTH($H72)+$G72*10,1)),$F72*тех!CA$10*тех!CA$6,)</f>
        <v>0</v>
      </c>
      <c r="BN72" s="64">
        <f>IF(OR(BN$3=DATE(YEAR($H72),MONTH($H72)+$G72,1),BN$3=DATE(YEAR($H72),MONTH($H72)+$G72*2,1),BN$3=DATE(YEAR($H72),MONTH($H72)+$G72*3,1),BN$3=DATE(YEAR($H72),MONTH($H72)+$G72*4,1),BN$3=DATE(YEAR($H72),MONTH($H72)+$G72*5,1),BN$3=DATE(YEAR($H72),MONTH($H72)+$G72*6,1),BN$3=DATE(YEAR($H72),MONTH($H72)+$G72*7,1),BN$3=DATE(YEAR($H72),MONTH($H72)+$G72*8,1),BN$3=DATE(YEAR($H72),MONTH($H72)+$G72*9,1),BN$3=DATE(YEAR($H72),MONTH($H72)+$G72*10,1)),$F72*тех!CB$10*тех!CB$6,)</f>
        <v>0</v>
      </c>
      <c r="BO72" s="64">
        <f>IF(OR(BO$3=DATE(YEAR($H72),MONTH($H72)+$G72,1),BO$3=DATE(YEAR($H72),MONTH($H72)+$G72*2,1),BO$3=DATE(YEAR($H72),MONTH($H72)+$G72*3,1),BO$3=DATE(YEAR($H72),MONTH($H72)+$G72*4,1),BO$3=DATE(YEAR($H72),MONTH($H72)+$G72*5,1),BO$3=DATE(YEAR($H72),MONTH($H72)+$G72*6,1),BO$3=DATE(YEAR($H72),MONTH($H72)+$G72*7,1),BO$3=DATE(YEAR($H72),MONTH($H72)+$G72*8,1),BO$3=DATE(YEAR($H72),MONTH($H72)+$G72*9,1),BO$3=DATE(YEAR($H72),MONTH($H72)+$G72*10,1)),$F72*тех!CC$10*тех!CC$6,)</f>
        <v>0</v>
      </c>
      <c r="BP72" s="64">
        <f>IF(OR(BP$3=DATE(YEAR($H72),MONTH($H72)+$G72,1),BP$3=DATE(YEAR($H72),MONTH($H72)+$G72*2,1),BP$3=DATE(YEAR($H72),MONTH($H72)+$G72*3,1),BP$3=DATE(YEAR($H72),MONTH($H72)+$G72*4,1),BP$3=DATE(YEAR($H72),MONTH($H72)+$G72*5,1),BP$3=DATE(YEAR($H72),MONTH($H72)+$G72*6,1),BP$3=DATE(YEAR($H72),MONTH($H72)+$G72*7,1),BP$3=DATE(YEAR($H72),MONTH($H72)+$G72*8,1),BP$3=DATE(YEAR($H72),MONTH($H72)+$G72*9,1),BP$3=DATE(YEAR($H72),MONTH($H72)+$G72*10,1)),$F72*тех!CD$10*тех!CD$6,)</f>
        <v>0</v>
      </c>
      <c r="BQ72" s="64">
        <f>IF(OR(BQ$3=DATE(YEAR($H72),MONTH($H72)+$G72,1),BQ$3=DATE(YEAR($H72),MONTH($H72)+$G72*2,1),BQ$3=DATE(YEAR($H72),MONTH($H72)+$G72*3,1),BQ$3=DATE(YEAR($H72),MONTH($H72)+$G72*4,1),BQ$3=DATE(YEAR($H72),MONTH($H72)+$G72*5,1),BQ$3=DATE(YEAR($H72),MONTH($H72)+$G72*6,1),BQ$3=DATE(YEAR($H72),MONTH($H72)+$G72*7,1),BQ$3=DATE(YEAR($H72),MONTH($H72)+$G72*8,1),BQ$3=DATE(YEAR($H72),MONTH($H72)+$G72*9,1),BQ$3=DATE(YEAR($H72),MONTH($H72)+$G72*10,1)),$F72*тех!CE$10*тех!CE$6,)</f>
        <v>0</v>
      </c>
    </row>
    <row r="73" spans="2:69">
      <c r="B73" s="3">
        <v>67</v>
      </c>
      <c r="C73" s="19"/>
      <c r="D73" s="19"/>
      <c r="E73" s="19"/>
      <c r="F73" s="76">
        <f t="shared" si="1"/>
        <v>0</v>
      </c>
      <c r="G73" s="19"/>
      <c r="H73" s="19"/>
      <c r="J73" s="76">
        <f>IF($H73=J$3,$F73,)*тех!X$6</f>
        <v>0</v>
      </c>
      <c r="K73" s="76">
        <f>IF($H73=K$3,$F73,)*тех!Y$6</f>
        <v>0</v>
      </c>
      <c r="L73" s="76">
        <f>IF($H73=L$3,$F73,)*тех!Z$6</f>
        <v>0</v>
      </c>
      <c r="M73" s="76">
        <f>IF($H73=M$3,$F73,)*тех!AA$6</f>
        <v>0</v>
      </c>
      <c r="N73" s="76">
        <f>IF($H73=N$3,$F73,)*тех!AB$6</f>
        <v>0</v>
      </c>
      <c r="O73" s="76">
        <f>IF($H73=O$3,$F73,)*тех!AC$6</f>
        <v>0</v>
      </c>
      <c r="P73" s="64">
        <f>IF(OR(P$3=DATE(YEAR($H73),MONTH($H73)+$G73,1),P$3=DATE(YEAR($H73),MONTH($H73)+$G73*2,1),P$3=DATE(YEAR($H73),MONTH($H73)+$G73*3,1),P$3=DATE(YEAR($H73),MONTH($H73)+$G73*4,1),P$3=DATE(YEAR($H73),MONTH($H73)+$G73*5,1),P$3=DATE(YEAR($H73),MONTH($H73)+$G73*6,1),P$3=DATE(YEAR($H73),MONTH($H73)+$G73*7,1),P$3=DATE(YEAR($H73),MONTH($H73)+$G73*8,1),P$3=DATE(YEAR($H73),MONTH($H73)+$G73*9,1),P$3=DATE(YEAR($H73),MONTH($H73)+$G73*10,1)),$F73*тех!AD$10*тех!AD$6,)</f>
        <v>0</v>
      </c>
      <c r="Q73" s="64">
        <f>IF(OR(Q$3=DATE(YEAR($H73),MONTH($H73)+$G73,1),Q$3=DATE(YEAR($H73),MONTH($H73)+$G73*2,1),Q$3=DATE(YEAR($H73),MONTH($H73)+$G73*3,1),Q$3=DATE(YEAR($H73),MONTH($H73)+$G73*4,1),Q$3=DATE(YEAR($H73),MONTH($H73)+$G73*5,1),Q$3=DATE(YEAR($H73),MONTH($H73)+$G73*6,1),Q$3=DATE(YEAR($H73),MONTH($H73)+$G73*7,1),Q$3=DATE(YEAR($H73),MONTH($H73)+$G73*8,1),Q$3=DATE(YEAR($H73),MONTH($H73)+$G73*9,1),Q$3=DATE(YEAR($H73),MONTH($H73)+$G73*10,1)),$F73*тех!AE$10*тех!AE$6,)</f>
        <v>0</v>
      </c>
      <c r="R73" s="64">
        <f>IF(OR(R$3=DATE(YEAR($H73),MONTH($H73)+$G73,1),R$3=DATE(YEAR($H73),MONTH($H73)+$G73*2,1),R$3=DATE(YEAR($H73),MONTH($H73)+$G73*3,1),R$3=DATE(YEAR($H73),MONTH($H73)+$G73*4,1),R$3=DATE(YEAR($H73),MONTH($H73)+$G73*5,1),R$3=DATE(YEAR($H73),MONTH($H73)+$G73*6,1),R$3=DATE(YEAR($H73),MONTH($H73)+$G73*7,1),R$3=DATE(YEAR($H73),MONTH($H73)+$G73*8,1),R$3=DATE(YEAR($H73),MONTH($H73)+$G73*9,1),R$3=DATE(YEAR($H73),MONTH($H73)+$G73*10,1)),$F73*тех!AF$10*тех!AF$6,)</f>
        <v>0</v>
      </c>
      <c r="S73" s="64">
        <f>IF(OR(S$3=DATE(YEAR($H73),MONTH($H73)+$G73,1),S$3=DATE(YEAR($H73),MONTH($H73)+$G73*2,1),S$3=DATE(YEAR($H73),MONTH($H73)+$G73*3,1),S$3=DATE(YEAR($H73),MONTH($H73)+$G73*4,1),S$3=DATE(YEAR($H73),MONTH($H73)+$G73*5,1),S$3=DATE(YEAR($H73),MONTH($H73)+$G73*6,1),S$3=DATE(YEAR($H73),MONTH($H73)+$G73*7,1),S$3=DATE(YEAR($H73),MONTH($H73)+$G73*8,1),S$3=DATE(YEAR($H73),MONTH($H73)+$G73*9,1),S$3=DATE(YEAR($H73),MONTH($H73)+$G73*10,1)),$F73*тех!AG$10*тех!AG$6,)</f>
        <v>0</v>
      </c>
      <c r="T73" s="64">
        <f>IF(OR(T$3=DATE(YEAR($H73),MONTH($H73)+$G73,1),T$3=DATE(YEAR($H73),MONTH($H73)+$G73*2,1),T$3=DATE(YEAR($H73),MONTH($H73)+$G73*3,1),T$3=DATE(YEAR($H73),MONTH($H73)+$G73*4,1),T$3=DATE(YEAR($H73),MONTH($H73)+$G73*5,1),T$3=DATE(YEAR($H73),MONTH($H73)+$G73*6,1),T$3=DATE(YEAR($H73),MONTH($H73)+$G73*7,1),T$3=DATE(YEAR($H73),MONTH($H73)+$G73*8,1),T$3=DATE(YEAR($H73),MONTH($H73)+$G73*9,1),T$3=DATE(YEAR($H73),MONTH($H73)+$G73*10,1)),$F73*тех!AH$10*тех!AH$6,)</f>
        <v>0</v>
      </c>
      <c r="U73" s="64">
        <f>IF(OR(U$3=DATE(YEAR($H73),MONTH($H73)+$G73,1),U$3=DATE(YEAR($H73),MONTH($H73)+$G73*2,1),U$3=DATE(YEAR($H73),MONTH($H73)+$G73*3,1),U$3=DATE(YEAR($H73),MONTH($H73)+$G73*4,1),U$3=DATE(YEAR($H73),MONTH($H73)+$G73*5,1),U$3=DATE(YEAR($H73),MONTH($H73)+$G73*6,1),U$3=DATE(YEAR($H73),MONTH($H73)+$G73*7,1),U$3=DATE(YEAR($H73),MONTH($H73)+$G73*8,1),U$3=DATE(YEAR($H73),MONTH($H73)+$G73*9,1),U$3=DATE(YEAR($H73),MONTH($H73)+$G73*10,1)),$F73*тех!AI$10*тех!AI$6,)</f>
        <v>0</v>
      </c>
      <c r="V73" s="64">
        <f>IF(OR(V$3=DATE(YEAR($H73),MONTH($H73)+$G73,1),V$3=DATE(YEAR($H73),MONTH($H73)+$G73*2,1),V$3=DATE(YEAR($H73),MONTH($H73)+$G73*3,1),V$3=DATE(YEAR($H73),MONTH($H73)+$G73*4,1),V$3=DATE(YEAR($H73),MONTH($H73)+$G73*5,1),V$3=DATE(YEAR($H73),MONTH($H73)+$G73*6,1),V$3=DATE(YEAR($H73),MONTH($H73)+$G73*7,1),V$3=DATE(YEAR($H73),MONTH($H73)+$G73*8,1),V$3=DATE(YEAR($H73),MONTH($H73)+$G73*9,1),V$3=DATE(YEAR($H73),MONTH($H73)+$G73*10,1)),$F73*тех!AJ$10*тех!AJ$6,)</f>
        <v>0</v>
      </c>
      <c r="W73" s="64">
        <f>IF(OR(W$3=DATE(YEAR($H73),MONTH($H73)+$G73,1),W$3=DATE(YEAR($H73),MONTH($H73)+$G73*2,1),W$3=DATE(YEAR($H73),MONTH($H73)+$G73*3,1),W$3=DATE(YEAR($H73),MONTH($H73)+$G73*4,1),W$3=DATE(YEAR($H73),MONTH($H73)+$G73*5,1),W$3=DATE(YEAR($H73),MONTH($H73)+$G73*6,1),W$3=DATE(YEAR($H73),MONTH($H73)+$G73*7,1),W$3=DATE(YEAR($H73),MONTH($H73)+$G73*8,1),W$3=DATE(YEAR($H73),MONTH($H73)+$G73*9,1),W$3=DATE(YEAR($H73),MONTH($H73)+$G73*10,1)),$F73*тех!AK$10*тех!AK$6,)</f>
        <v>0</v>
      </c>
      <c r="X73" s="64">
        <f>IF(OR(X$3=DATE(YEAR($H73),MONTH($H73)+$G73,1),X$3=DATE(YEAR($H73),MONTH($H73)+$G73*2,1),X$3=DATE(YEAR($H73),MONTH($H73)+$G73*3,1),X$3=DATE(YEAR($H73),MONTH($H73)+$G73*4,1),X$3=DATE(YEAR($H73),MONTH($H73)+$G73*5,1),X$3=DATE(YEAR($H73),MONTH($H73)+$G73*6,1),X$3=DATE(YEAR($H73),MONTH($H73)+$G73*7,1),X$3=DATE(YEAR($H73),MONTH($H73)+$G73*8,1),X$3=DATE(YEAR($H73),MONTH($H73)+$G73*9,1),X$3=DATE(YEAR($H73),MONTH($H73)+$G73*10,1)),$F73*тех!AL$10*тех!AL$6,)</f>
        <v>0</v>
      </c>
      <c r="Y73" s="64">
        <f>IF(OR(Y$3=DATE(YEAR($H73),MONTH($H73)+$G73,1),Y$3=DATE(YEAR($H73),MONTH($H73)+$G73*2,1),Y$3=DATE(YEAR($H73),MONTH($H73)+$G73*3,1),Y$3=DATE(YEAR($H73),MONTH($H73)+$G73*4,1),Y$3=DATE(YEAR($H73),MONTH($H73)+$G73*5,1),Y$3=DATE(YEAR($H73),MONTH($H73)+$G73*6,1),Y$3=DATE(YEAR($H73),MONTH($H73)+$G73*7,1),Y$3=DATE(YEAR($H73),MONTH($H73)+$G73*8,1),Y$3=DATE(YEAR($H73),MONTH($H73)+$G73*9,1),Y$3=DATE(YEAR($H73),MONTH($H73)+$G73*10,1)),$F73*тех!AM$10*тех!AM$6,)</f>
        <v>0</v>
      </c>
      <c r="Z73" s="64">
        <f>IF(OR(Z$3=DATE(YEAR($H73),MONTH($H73)+$G73,1),Z$3=DATE(YEAR($H73),MONTH($H73)+$G73*2,1),Z$3=DATE(YEAR($H73),MONTH($H73)+$G73*3,1),Z$3=DATE(YEAR($H73),MONTH($H73)+$G73*4,1),Z$3=DATE(YEAR($H73),MONTH($H73)+$G73*5,1),Z$3=DATE(YEAR($H73),MONTH($H73)+$G73*6,1),Z$3=DATE(YEAR($H73),MONTH($H73)+$G73*7,1),Z$3=DATE(YEAR($H73),MONTH($H73)+$G73*8,1),Z$3=DATE(YEAR($H73),MONTH($H73)+$G73*9,1),Z$3=DATE(YEAR($H73),MONTH($H73)+$G73*10,1)),$F73*тех!AN$10*тех!AN$6,)</f>
        <v>0</v>
      </c>
      <c r="AA73" s="64">
        <f>IF(OR(AA$3=DATE(YEAR($H73),MONTH($H73)+$G73,1),AA$3=DATE(YEAR($H73),MONTH($H73)+$G73*2,1),AA$3=DATE(YEAR($H73),MONTH($H73)+$G73*3,1),AA$3=DATE(YEAR($H73),MONTH($H73)+$G73*4,1),AA$3=DATE(YEAR($H73),MONTH($H73)+$G73*5,1),AA$3=DATE(YEAR($H73),MONTH($H73)+$G73*6,1),AA$3=DATE(YEAR($H73),MONTH($H73)+$G73*7,1),AA$3=DATE(YEAR($H73),MONTH($H73)+$G73*8,1),AA$3=DATE(YEAR($H73),MONTH($H73)+$G73*9,1),AA$3=DATE(YEAR($H73),MONTH($H73)+$G73*10,1)),$F73*тех!AO$10*тех!AO$6,)</f>
        <v>0</v>
      </c>
      <c r="AB73" s="64">
        <f>IF(OR(AB$3=DATE(YEAR($H73),MONTH($H73)+$G73,1),AB$3=DATE(YEAR($H73),MONTH($H73)+$G73*2,1),AB$3=DATE(YEAR($H73),MONTH($H73)+$G73*3,1),AB$3=DATE(YEAR($H73),MONTH($H73)+$G73*4,1),AB$3=DATE(YEAR($H73),MONTH($H73)+$G73*5,1),AB$3=DATE(YEAR($H73),MONTH($H73)+$G73*6,1),AB$3=DATE(YEAR($H73),MONTH($H73)+$G73*7,1),AB$3=DATE(YEAR($H73),MONTH($H73)+$G73*8,1),AB$3=DATE(YEAR($H73),MONTH($H73)+$G73*9,1),AB$3=DATE(YEAR($H73),MONTH($H73)+$G73*10,1)),$F73*тех!AP$10*тех!AP$6,)</f>
        <v>0</v>
      </c>
      <c r="AC73" s="64">
        <f>IF(OR(AC$3=DATE(YEAR($H73),MONTH($H73)+$G73,1),AC$3=DATE(YEAR($H73),MONTH($H73)+$G73*2,1),AC$3=DATE(YEAR($H73),MONTH($H73)+$G73*3,1),AC$3=DATE(YEAR($H73),MONTH($H73)+$G73*4,1),AC$3=DATE(YEAR($H73),MONTH($H73)+$G73*5,1),AC$3=DATE(YEAR($H73),MONTH($H73)+$G73*6,1),AC$3=DATE(YEAR($H73),MONTH($H73)+$G73*7,1),AC$3=DATE(YEAR($H73),MONTH($H73)+$G73*8,1),AC$3=DATE(YEAR($H73),MONTH($H73)+$G73*9,1),AC$3=DATE(YEAR($H73),MONTH($H73)+$G73*10,1)),$F73*тех!AQ$10*тех!AQ$6,)</f>
        <v>0</v>
      </c>
      <c r="AD73" s="64">
        <f>IF(OR(AD$3=DATE(YEAR($H73),MONTH($H73)+$G73,1),AD$3=DATE(YEAR($H73),MONTH($H73)+$G73*2,1),AD$3=DATE(YEAR($H73),MONTH($H73)+$G73*3,1),AD$3=DATE(YEAR($H73),MONTH($H73)+$G73*4,1),AD$3=DATE(YEAR($H73),MONTH($H73)+$G73*5,1),AD$3=DATE(YEAR($H73),MONTH($H73)+$G73*6,1),AD$3=DATE(YEAR($H73),MONTH($H73)+$G73*7,1),AD$3=DATE(YEAR($H73),MONTH($H73)+$G73*8,1),AD$3=DATE(YEAR($H73),MONTH($H73)+$G73*9,1),AD$3=DATE(YEAR($H73),MONTH($H73)+$G73*10,1)),$F73*тех!AR$10*тех!AR$6,)</f>
        <v>0</v>
      </c>
      <c r="AE73" s="64">
        <f>IF(OR(AE$3=DATE(YEAR($H73),MONTH($H73)+$G73,1),AE$3=DATE(YEAR($H73),MONTH($H73)+$G73*2,1),AE$3=DATE(YEAR($H73),MONTH($H73)+$G73*3,1),AE$3=DATE(YEAR($H73),MONTH($H73)+$G73*4,1),AE$3=DATE(YEAR($H73),MONTH($H73)+$G73*5,1),AE$3=DATE(YEAR($H73),MONTH($H73)+$G73*6,1),AE$3=DATE(YEAR($H73),MONTH($H73)+$G73*7,1),AE$3=DATE(YEAR($H73),MONTH($H73)+$G73*8,1),AE$3=DATE(YEAR($H73),MONTH($H73)+$G73*9,1),AE$3=DATE(YEAR($H73),MONTH($H73)+$G73*10,1)),$F73*тех!AS$10*тех!AS$6,)</f>
        <v>0</v>
      </c>
      <c r="AF73" s="64">
        <f>IF(OR(AF$3=DATE(YEAR($H73),MONTH($H73)+$G73,1),AF$3=DATE(YEAR($H73),MONTH($H73)+$G73*2,1),AF$3=DATE(YEAR($H73),MONTH($H73)+$G73*3,1),AF$3=DATE(YEAR($H73),MONTH($H73)+$G73*4,1),AF$3=DATE(YEAR($H73),MONTH($H73)+$G73*5,1),AF$3=DATE(YEAR($H73),MONTH($H73)+$G73*6,1),AF$3=DATE(YEAR($H73),MONTH($H73)+$G73*7,1),AF$3=DATE(YEAR($H73),MONTH($H73)+$G73*8,1),AF$3=DATE(YEAR($H73),MONTH($H73)+$G73*9,1),AF$3=DATE(YEAR($H73),MONTH($H73)+$G73*10,1)),$F73*тех!AT$10*тех!AT$6,)</f>
        <v>0</v>
      </c>
      <c r="AG73" s="64">
        <f>IF(OR(AG$3=DATE(YEAR($H73),MONTH($H73)+$G73,1),AG$3=DATE(YEAR($H73),MONTH($H73)+$G73*2,1),AG$3=DATE(YEAR($H73),MONTH($H73)+$G73*3,1),AG$3=DATE(YEAR($H73),MONTH($H73)+$G73*4,1),AG$3=DATE(YEAR($H73),MONTH($H73)+$G73*5,1),AG$3=DATE(YEAR($H73),MONTH($H73)+$G73*6,1),AG$3=DATE(YEAR($H73),MONTH($H73)+$G73*7,1),AG$3=DATE(YEAR($H73),MONTH($H73)+$G73*8,1),AG$3=DATE(YEAR($H73),MONTH($H73)+$G73*9,1),AG$3=DATE(YEAR($H73),MONTH($H73)+$G73*10,1)),$F73*тех!AU$10*тех!AU$6,)</f>
        <v>0</v>
      </c>
      <c r="AH73" s="64">
        <f>IF(OR(AH$3=DATE(YEAR($H73),MONTH($H73)+$G73,1),AH$3=DATE(YEAR($H73),MONTH($H73)+$G73*2,1),AH$3=DATE(YEAR($H73),MONTH($H73)+$G73*3,1),AH$3=DATE(YEAR($H73),MONTH($H73)+$G73*4,1),AH$3=DATE(YEAR($H73),MONTH($H73)+$G73*5,1),AH$3=DATE(YEAR($H73),MONTH($H73)+$G73*6,1),AH$3=DATE(YEAR($H73),MONTH($H73)+$G73*7,1),AH$3=DATE(YEAR($H73),MONTH($H73)+$G73*8,1),AH$3=DATE(YEAR($H73),MONTH($H73)+$G73*9,1),AH$3=DATE(YEAR($H73),MONTH($H73)+$G73*10,1)),$F73*тех!AV$10*тех!AV$6,)</f>
        <v>0</v>
      </c>
      <c r="AI73" s="64">
        <f>IF(OR(AI$3=DATE(YEAR($H73),MONTH($H73)+$G73,1),AI$3=DATE(YEAR($H73),MONTH($H73)+$G73*2,1),AI$3=DATE(YEAR($H73),MONTH($H73)+$G73*3,1),AI$3=DATE(YEAR($H73),MONTH($H73)+$G73*4,1),AI$3=DATE(YEAR($H73),MONTH($H73)+$G73*5,1),AI$3=DATE(YEAR($H73),MONTH($H73)+$G73*6,1),AI$3=DATE(YEAR($H73),MONTH($H73)+$G73*7,1),AI$3=DATE(YEAR($H73),MONTH($H73)+$G73*8,1),AI$3=DATE(YEAR($H73),MONTH($H73)+$G73*9,1),AI$3=DATE(YEAR($H73),MONTH($H73)+$G73*10,1)),$F73*тех!AW$10*тех!AW$6,)</f>
        <v>0</v>
      </c>
      <c r="AJ73" s="64">
        <f>IF(OR(AJ$3=DATE(YEAR($H73),MONTH($H73)+$G73,1),AJ$3=DATE(YEAR($H73),MONTH($H73)+$G73*2,1),AJ$3=DATE(YEAR($H73),MONTH($H73)+$G73*3,1),AJ$3=DATE(YEAR($H73),MONTH($H73)+$G73*4,1),AJ$3=DATE(YEAR($H73),MONTH($H73)+$G73*5,1),AJ$3=DATE(YEAR($H73),MONTH($H73)+$G73*6,1),AJ$3=DATE(YEAR($H73),MONTH($H73)+$G73*7,1),AJ$3=DATE(YEAR($H73),MONTH($H73)+$G73*8,1),AJ$3=DATE(YEAR($H73),MONTH($H73)+$G73*9,1),AJ$3=DATE(YEAR($H73),MONTH($H73)+$G73*10,1)),$F73*тех!AX$10*тех!AX$6,)</f>
        <v>0</v>
      </c>
      <c r="AK73" s="64">
        <f>IF(OR(AK$3=DATE(YEAR($H73),MONTH($H73)+$G73,1),AK$3=DATE(YEAR($H73),MONTH($H73)+$G73*2,1),AK$3=DATE(YEAR($H73),MONTH($H73)+$G73*3,1),AK$3=DATE(YEAR($H73),MONTH($H73)+$G73*4,1),AK$3=DATE(YEAR($H73),MONTH($H73)+$G73*5,1),AK$3=DATE(YEAR($H73),MONTH($H73)+$G73*6,1),AK$3=DATE(YEAR($H73),MONTH($H73)+$G73*7,1),AK$3=DATE(YEAR($H73),MONTH($H73)+$G73*8,1),AK$3=DATE(YEAR($H73),MONTH($H73)+$G73*9,1),AK$3=DATE(YEAR($H73),MONTH($H73)+$G73*10,1)),$F73*тех!AY$10*тех!AY$6,)</f>
        <v>0</v>
      </c>
      <c r="AL73" s="64">
        <f>IF(OR(AL$3=DATE(YEAR($H73),MONTH($H73)+$G73,1),AL$3=DATE(YEAR($H73),MONTH($H73)+$G73*2,1),AL$3=DATE(YEAR($H73),MONTH($H73)+$G73*3,1),AL$3=DATE(YEAR($H73),MONTH($H73)+$G73*4,1),AL$3=DATE(YEAR($H73),MONTH($H73)+$G73*5,1),AL$3=DATE(YEAR($H73),MONTH($H73)+$G73*6,1),AL$3=DATE(YEAR($H73),MONTH($H73)+$G73*7,1),AL$3=DATE(YEAR($H73),MONTH($H73)+$G73*8,1),AL$3=DATE(YEAR($H73),MONTH($H73)+$G73*9,1),AL$3=DATE(YEAR($H73),MONTH($H73)+$G73*10,1)),$F73*тех!AZ$10*тех!AZ$6,)</f>
        <v>0</v>
      </c>
      <c r="AM73" s="64">
        <f>IF(OR(AM$3=DATE(YEAR($H73),MONTH($H73)+$G73,1),AM$3=DATE(YEAR($H73),MONTH($H73)+$G73*2,1),AM$3=DATE(YEAR($H73),MONTH($H73)+$G73*3,1),AM$3=DATE(YEAR($H73),MONTH($H73)+$G73*4,1),AM$3=DATE(YEAR($H73),MONTH($H73)+$G73*5,1),AM$3=DATE(YEAR($H73),MONTH($H73)+$G73*6,1),AM$3=DATE(YEAR($H73),MONTH($H73)+$G73*7,1),AM$3=DATE(YEAR($H73),MONTH($H73)+$G73*8,1),AM$3=DATE(YEAR($H73),MONTH($H73)+$G73*9,1),AM$3=DATE(YEAR($H73),MONTH($H73)+$G73*10,1)),$F73*тех!BA$10*тех!BA$6,)</f>
        <v>0</v>
      </c>
      <c r="AN73" s="64">
        <f>IF(OR(AN$3=DATE(YEAR($H73),MONTH($H73)+$G73,1),AN$3=DATE(YEAR($H73),MONTH($H73)+$G73*2,1),AN$3=DATE(YEAR($H73),MONTH($H73)+$G73*3,1),AN$3=DATE(YEAR($H73),MONTH($H73)+$G73*4,1),AN$3=DATE(YEAR($H73),MONTH($H73)+$G73*5,1),AN$3=DATE(YEAR($H73),MONTH($H73)+$G73*6,1),AN$3=DATE(YEAR($H73),MONTH($H73)+$G73*7,1),AN$3=DATE(YEAR($H73),MONTH($H73)+$G73*8,1),AN$3=DATE(YEAR($H73),MONTH($H73)+$G73*9,1),AN$3=DATE(YEAR($H73),MONTH($H73)+$G73*10,1)),$F73*тех!BB$10*тех!BB$6,)</f>
        <v>0</v>
      </c>
      <c r="AO73" s="64">
        <f>IF(OR(AO$3=DATE(YEAR($H73),MONTH($H73)+$G73,1),AO$3=DATE(YEAR($H73),MONTH($H73)+$G73*2,1),AO$3=DATE(YEAR($H73),MONTH($H73)+$G73*3,1),AO$3=DATE(YEAR($H73),MONTH($H73)+$G73*4,1),AO$3=DATE(YEAR($H73),MONTH($H73)+$G73*5,1),AO$3=DATE(YEAR($H73),MONTH($H73)+$G73*6,1),AO$3=DATE(YEAR($H73),MONTH($H73)+$G73*7,1),AO$3=DATE(YEAR($H73),MONTH($H73)+$G73*8,1),AO$3=DATE(YEAR($H73),MONTH($H73)+$G73*9,1),AO$3=DATE(YEAR($H73),MONTH($H73)+$G73*10,1)),$F73*тех!BC$10*тех!BC$6,)</f>
        <v>0</v>
      </c>
      <c r="AP73" s="64">
        <f>IF(OR(AP$3=DATE(YEAR($H73),MONTH($H73)+$G73,1),AP$3=DATE(YEAR($H73),MONTH($H73)+$G73*2,1),AP$3=DATE(YEAR($H73),MONTH($H73)+$G73*3,1),AP$3=DATE(YEAR($H73),MONTH($H73)+$G73*4,1),AP$3=DATE(YEAR($H73),MONTH($H73)+$G73*5,1),AP$3=DATE(YEAR($H73),MONTH($H73)+$G73*6,1),AP$3=DATE(YEAR($H73),MONTH($H73)+$G73*7,1),AP$3=DATE(YEAR($H73),MONTH($H73)+$G73*8,1),AP$3=DATE(YEAR($H73),MONTH($H73)+$G73*9,1),AP$3=DATE(YEAR($H73),MONTH($H73)+$G73*10,1)),$F73*тех!BD$10*тех!BD$6,)</f>
        <v>0</v>
      </c>
      <c r="AQ73" s="64">
        <f>IF(OR(AQ$3=DATE(YEAR($H73),MONTH($H73)+$G73,1),AQ$3=DATE(YEAR($H73),MONTH($H73)+$G73*2,1),AQ$3=DATE(YEAR($H73),MONTH($H73)+$G73*3,1),AQ$3=DATE(YEAR($H73),MONTH($H73)+$G73*4,1),AQ$3=DATE(YEAR($H73),MONTH($H73)+$G73*5,1),AQ$3=DATE(YEAR($H73),MONTH($H73)+$G73*6,1),AQ$3=DATE(YEAR($H73),MONTH($H73)+$G73*7,1),AQ$3=DATE(YEAR($H73),MONTH($H73)+$G73*8,1),AQ$3=DATE(YEAR($H73),MONTH($H73)+$G73*9,1),AQ$3=DATE(YEAR($H73),MONTH($H73)+$G73*10,1)),$F73*тех!BE$10*тех!BE$6,)</f>
        <v>0</v>
      </c>
      <c r="AR73" s="64">
        <f>IF(OR(AR$3=DATE(YEAR($H73),MONTH($H73)+$G73,1),AR$3=DATE(YEAR($H73),MONTH($H73)+$G73*2,1),AR$3=DATE(YEAR($H73),MONTH($H73)+$G73*3,1),AR$3=DATE(YEAR($H73),MONTH($H73)+$G73*4,1),AR$3=DATE(YEAR($H73),MONTH($H73)+$G73*5,1),AR$3=DATE(YEAR($H73),MONTH($H73)+$G73*6,1),AR$3=DATE(YEAR($H73),MONTH($H73)+$G73*7,1),AR$3=DATE(YEAR($H73),MONTH($H73)+$G73*8,1),AR$3=DATE(YEAR($H73),MONTH($H73)+$G73*9,1),AR$3=DATE(YEAR($H73),MONTH($H73)+$G73*10,1)),$F73*тех!BF$10*тех!BF$6,)</f>
        <v>0</v>
      </c>
      <c r="AS73" s="64">
        <f>IF(OR(AS$3=DATE(YEAR($H73),MONTH($H73)+$G73,1),AS$3=DATE(YEAR($H73),MONTH($H73)+$G73*2,1),AS$3=DATE(YEAR($H73),MONTH($H73)+$G73*3,1),AS$3=DATE(YEAR($H73),MONTH($H73)+$G73*4,1),AS$3=DATE(YEAR($H73),MONTH($H73)+$G73*5,1),AS$3=DATE(YEAR($H73),MONTH($H73)+$G73*6,1),AS$3=DATE(YEAR($H73),MONTH($H73)+$G73*7,1),AS$3=DATE(YEAR($H73),MONTH($H73)+$G73*8,1),AS$3=DATE(YEAR($H73),MONTH($H73)+$G73*9,1),AS$3=DATE(YEAR($H73),MONTH($H73)+$G73*10,1)),$F73*тех!BG$10*тех!BG$6,)</f>
        <v>0</v>
      </c>
      <c r="AT73" s="64">
        <f>IF(OR(AT$3=DATE(YEAR($H73),MONTH($H73)+$G73,1),AT$3=DATE(YEAR($H73),MONTH($H73)+$G73*2,1),AT$3=DATE(YEAR($H73),MONTH($H73)+$G73*3,1),AT$3=DATE(YEAR($H73),MONTH($H73)+$G73*4,1),AT$3=DATE(YEAR($H73),MONTH($H73)+$G73*5,1),AT$3=DATE(YEAR($H73),MONTH($H73)+$G73*6,1),AT$3=DATE(YEAR($H73),MONTH($H73)+$G73*7,1),AT$3=DATE(YEAR($H73),MONTH($H73)+$G73*8,1),AT$3=DATE(YEAR($H73),MONTH($H73)+$G73*9,1),AT$3=DATE(YEAR($H73),MONTH($H73)+$G73*10,1)),$F73*тех!BH$10*тех!BH$6,)</f>
        <v>0</v>
      </c>
      <c r="AU73" s="64">
        <f>IF(OR(AU$3=DATE(YEAR($H73),MONTH($H73)+$G73,1),AU$3=DATE(YEAR($H73),MONTH($H73)+$G73*2,1),AU$3=DATE(YEAR($H73),MONTH($H73)+$G73*3,1),AU$3=DATE(YEAR($H73),MONTH($H73)+$G73*4,1),AU$3=DATE(YEAR($H73),MONTH($H73)+$G73*5,1),AU$3=DATE(YEAR($H73),MONTH($H73)+$G73*6,1),AU$3=DATE(YEAR($H73),MONTH($H73)+$G73*7,1),AU$3=DATE(YEAR($H73),MONTH($H73)+$G73*8,1),AU$3=DATE(YEAR($H73),MONTH($H73)+$G73*9,1),AU$3=DATE(YEAR($H73),MONTH($H73)+$G73*10,1)),$F73*тех!BI$10*тех!BI$6,)</f>
        <v>0</v>
      </c>
      <c r="AV73" s="64">
        <f>IF(OR(AV$3=DATE(YEAR($H73),MONTH($H73)+$G73,1),AV$3=DATE(YEAR($H73),MONTH($H73)+$G73*2,1),AV$3=DATE(YEAR($H73),MONTH($H73)+$G73*3,1),AV$3=DATE(YEAR($H73),MONTH($H73)+$G73*4,1),AV$3=DATE(YEAR($H73),MONTH($H73)+$G73*5,1),AV$3=DATE(YEAR($H73),MONTH($H73)+$G73*6,1),AV$3=DATE(YEAR($H73),MONTH($H73)+$G73*7,1),AV$3=DATE(YEAR($H73),MONTH($H73)+$G73*8,1),AV$3=DATE(YEAR($H73),MONTH($H73)+$G73*9,1),AV$3=DATE(YEAR($H73),MONTH($H73)+$G73*10,1)),$F73*тех!BJ$10*тех!BJ$6,)</f>
        <v>0</v>
      </c>
      <c r="AW73" s="64">
        <f>IF(OR(AW$3=DATE(YEAR($H73),MONTH($H73)+$G73,1),AW$3=DATE(YEAR($H73),MONTH($H73)+$G73*2,1),AW$3=DATE(YEAR($H73),MONTH($H73)+$G73*3,1),AW$3=DATE(YEAR($H73),MONTH($H73)+$G73*4,1),AW$3=DATE(YEAR($H73),MONTH($H73)+$G73*5,1),AW$3=DATE(YEAR($H73),MONTH($H73)+$G73*6,1),AW$3=DATE(YEAR($H73),MONTH($H73)+$G73*7,1),AW$3=DATE(YEAR($H73),MONTH($H73)+$G73*8,1),AW$3=DATE(YEAR($H73),MONTH($H73)+$G73*9,1),AW$3=DATE(YEAR($H73),MONTH($H73)+$G73*10,1)),$F73*тех!BK$10*тех!BK$6,)</f>
        <v>0</v>
      </c>
      <c r="AX73" s="64">
        <f>IF(OR(AX$3=DATE(YEAR($H73),MONTH($H73)+$G73,1),AX$3=DATE(YEAR($H73),MONTH($H73)+$G73*2,1),AX$3=DATE(YEAR($H73),MONTH($H73)+$G73*3,1),AX$3=DATE(YEAR($H73),MONTH($H73)+$G73*4,1),AX$3=DATE(YEAR($H73),MONTH($H73)+$G73*5,1),AX$3=DATE(YEAR($H73),MONTH($H73)+$G73*6,1),AX$3=DATE(YEAR($H73),MONTH($H73)+$G73*7,1),AX$3=DATE(YEAR($H73),MONTH($H73)+$G73*8,1),AX$3=DATE(YEAR($H73),MONTH($H73)+$G73*9,1),AX$3=DATE(YEAR($H73),MONTH($H73)+$G73*10,1)),$F73*тех!BL$10*тех!BL$6,)</f>
        <v>0</v>
      </c>
      <c r="AY73" s="64">
        <f>IF(OR(AY$3=DATE(YEAR($H73),MONTH($H73)+$G73,1),AY$3=DATE(YEAR($H73),MONTH($H73)+$G73*2,1),AY$3=DATE(YEAR($H73),MONTH($H73)+$G73*3,1),AY$3=DATE(YEAR($H73),MONTH($H73)+$G73*4,1),AY$3=DATE(YEAR($H73),MONTH($H73)+$G73*5,1),AY$3=DATE(YEAR($H73),MONTH($H73)+$G73*6,1),AY$3=DATE(YEAR($H73),MONTH($H73)+$G73*7,1),AY$3=DATE(YEAR($H73),MONTH($H73)+$G73*8,1),AY$3=DATE(YEAR($H73),MONTH($H73)+$G73*9,1),AY$3=DATE(YEAR($H73),MONTH($H73)+$G73*10,1)),$F73*тех!BM$10*тех!BM$6,)</f>
        <v>0</v>
      </c>
      <c r="AZ73" s="64">
        <f>IF(OR(AZ$3=DATE(YEAR($H73),MONTH($H73)+$G73,1),AZ$3=DATE(YEAR($H73),MONTH($H73)+$G73*2,1),AZ$3=DATE(YEAR($H73),MONTH($H73)+$G73*3,1),AZ$3=DATE(YEAR($H73),MONTH($H73)+$G73*4,1),AZ$3=DATE(YEAR($H73),MONTH($H73)+$G73*5,1),AZ$3=DATE(YEAR($H73),MONTH($H73)+$G73*6,1),AZ$3=DATE(YEAR($H73),MONTH($H73)+$G73*7,1),AZ$3=DATE(YEAR($H73),MONTH($H73)+$G73*8,1),AZ$3=DATE(YEAR($H73),MONTH($H73)+$G73*9,1),AZ$3=DATE(YEAR($H73),MONTH($H73)+$G73*10,1)),$F73*тех!BN$10*тех!BN$6,)</f>
        <v>0</v>
      </c>
      <c r="BA73" s="64">
        <f>IF(OR(BA$3=DATE(YEAR($H73),MONTH($H73)+$G73,1),BA$3=DATE(YEAR($H73),MONTH($H73)+$G73*2,1),BA$3=DATE(YEAR($H73),MONTH($H73)+$G73*3,1),BA$3=DATE(YEAR($H73),MONTH($H73)+$G73*4,1),BA$3=DATE(YEAR($H73),MONTH($H73)+$G73*5,1),BA$3=DATE(YEAR($H73),MONTH($H73)+$G73*6,1),BA$3=DATE(YEAR($H73),MONTH($H73)+$G73*7,1),BA$3=DATE(YEAR($H73),MONTH($H73)+$G73*8,1),BA$3=DATE(YEAR($H73),MONTH($H73)+$G73*9,1),BA$3=DATE(YEAR($H73),MONTH($H73)+$G73*10,1)),$F73*тех!BO$10*тех!BO$6,)</f>
        <v>0</v>
      </c>
      <c r="BB73" s="64">
        <f>IF(OR(BB$3=DATE(YEAR($H73),MONTH($H73)+$G73,1),BB$3=DATE(YEAR($H73),MONTH($H73)+$G73*2,1),BB$3=DATE(YEAR($H73),MONTH($H73)+$G73*3,1),BB$3=DATE(YEAR($H73),MONTH($H73)+$G73*4,1),BB$3=DATE(YEAR($H73),MONTH($H73)+$G73*5,1),BB$3=DATE(YEAR($H73),MONTH($H73)+$G73*6,1),BB$3=DATE(YEAR($H73),MONTH($H73)+$G73*7,1),BB$3=DATE(YEAR($H73),MONTH($H73)+$G73*8,1),BB$3=DATE(YEAR($H73),MONTH($H73)+$G73*9,1),BB$3=DATE(YEAR($H73),MONTH($H73)+$G73*10,1)),$F73*тех!BP$10*тех!BP$6,)</f>
        <v>0</v>
      </c>
      <c r="BC73" s="64">
        <f>IF(OR(BC$3=DATE(YEAR($H73),MONTH($H73)+$G73,1),BC$3=DATE(YEAR($H73),MONTH($H73)+$G73*2,1),BC$3=DATE(YEAR($H73),MONTH($H73)+$G73*3,1),BC$3=DATE(YEAR($H73),MONTH($H73)+$G73*4,1),BC$3=DATE(YEAR($H73),MONTH($H73)+$G73*5,1),BC$3=DATE(YEAR($H73),MONTH($H73)+$G73*6,1),BC$3=DATE(YEAR($H73),MONTH($H73)+$G73*7,1),BC$3=DATE(YEAR($H73),MONTH($H73)+$G73*8,1),BC$3=DATE(YEAR($H73),MONTH($H73)+$G73*9,1),BC$3=DATE(YEAR($H73),MONTH($H73)+$G73*10,1)),$F73*тех!BQ$10*тех!BQ$6,)</f>
        <v>0</v>
      </c>
      <c r="BD73" s="64">
        <f>IF(OR(BD$3=DATE(YEAR($H73),MONTH($H73)+$G73,1),BD$3=DATE(YEAR($H73),MONTH($H73)+$G73*2,1),BD$3=DATE(YEAR($H73),MONTH($H73)+$G73*3,1),BD$3=DATE(YEAR($H73),MONTH($H73)+$G73*4,1),BD$3=DATE(YEAR($H73),MONTH($H73)+$G73*5,1),BD$3=DATE(YEAR($H73),MONTH($H73)+$G73*6,1),BD$3=DATE(YEAR($H73),MONTH($H73)+$G73*7,1),BD$3=DATE(YEAR($H73),MONTH($H73)+$G73*8,1),BD$3=DATE(YEAR($H73),MONTH($H73)+$G73*9,1),BD$3=DATE(YEAR($H73),MONTH($H73)+$G73*10,1)),$F73*тех!BR$10*тех!BR$6,)</f>
        <v>0</v>
      </c>
      <c r="BE73" s="64">
        <f>IF(OR(BE$3=DATE(YEAR($H73),MONTH($H73)+$G73,1),BE$3=DATE(YEAR($H73),MONTH($H73)+$G73*2,1),BE$3=DATE(YEAR($H73),MONTH($H73)+$G73*3,1),BE$3=DATE(YEAR($H73),MONTH($H73)+$G73*4,1),BE$3=DATE(YEAR($H73),MONTH($H73)+$G73*5,1),BE$3=DATE(YEAR($H73),MONTH($H73)+$G73*6,1),BE$3=DATE(YEAR($H73),MONTH($H73)+$G73*7,1),BE$3=DATE(YEAR($H73),MONTH($H73)+$G73*8,1),BE$3=DATE(YEAR($H73),MONTH($H73)+$G73*9,1),BE$3=DATE(YEAR($H73),MONTH($H73)+$G73*10,1)),$F73*тех!BS$10*тех!BS$6,)</f>
        <v>0</v>
      </c>
      <c r="BF73" s="64">
        <f>IF(OR(BF$3=DATE(YEAR($H73),MONTH($H73)+$G73,1),BF$3=DATE(YEAR($H73),MONTH($H73)+$G73*2,1),BF$3=DATE(YEAR($H73),MONTH($H73)+$G73*3,1),BF$3=DATE(YEAR($H73),MONTH($H73)+$G73*4,1),BF$3=DATE(YEAR($H73),MONTH($H73)+$G73*5,1),BF$3=DATE(YEAR($H73),MONTH($H73)+$G73*6,1),BF$3=DATE(YEAR($H73),MONTH($H73)+$G73*7,1),BF$3=DATE(YEAR($H73),MONTH($H73)+$G73*8,1),BF$3=DATE(YEAR($H73),MONTH($H73)+$G73*9,1),BF$3=DATE(YEAR($H73),MONTH($H73)+$G73*10,1)),$F73*тех!BT$10*тех!BT$6,)</f>
        <v>0</v>
      </c>
      <c r="BG73" s="64">
        <f>IF(OR(BG$3=DATE(YEAR($H73),MONTH($H73)+$G73,1),BG$3=DATE(YEAR($H73),MONTH($H73)+$G73*2,1),BG$3=DATE(YEAR($H73),MONTH($H73)+$G73*3,1),BG$3=DATE(YEAR($H73),MONTH($H73)+$G73*4,1),BG$3=DATE(YEAR($H73),MONTH($H73)+$G73*5,1),BG$3=DATE(YEAR($H73),MONTH($H73)+$G73*6,1),BG$3=DATE(YEAR($H73),MONTH($H73)+$G73*7,1),BG$3=DATE(YEAR($H73),MONTH($H73)+$G73*8,1),BG$3=DATE(YEAR($H73),MONTH($H73)+$G73*9,1),BG$3=DATE(YEAR($H73),MONTH($H73)+$G73*10,1)),$F73*тех!BU$10*тех!BU$6,)</f>
        <v>0</v>
      </c>
      <c r="BH73" s="64">
        <f>IF(OR(BH$3=DATE(YEAR($H73),MONTH($H73)+$G73,1),BH$3=DATE(YEAR($H73),MONTH($H73)+$G73*2,1),BH$3=DATE(YEAR($H73),MONTH($H73)+$G73*3,1),BH$3=DATE(YEAR($H73),MONTH($H73)+$G73*4,1),BH$3=DATE(YEAR($H73),MONTH($H73)+$G73*5,1),BH$3=DATE(YEAR($H73),MONTH($H73)+$G73*6,1),BH$3=DATE(YEAR($H73),MONTH($H73)+$G73*7,1),BH$3=DATE(YEAR($H73),MONTH($H73)+$G73*8,1),BH$3=DATE(YEAR($H73),MONTH($H73)+$G73*9,1),BH$3=DATE(YEAR($H73),MONTH($H73)+$G73*10,1)),$F73*тех!BV$10*тех!BV$6,)</f>
        <v>0</v>
      </c>
      <c r="BI73" s="64">
        <f>IF(OR(BI$3=DATE(YEAR($H73),MONTH($H73)+$G73,1),BI$3=DATE(YEAR($H73),MONTH($H73)+$G73*2,1),BI$3=DATE(YEAR($H73),MONTH($H73)+$G73*3,1),BI$3=DATE(YEAR($H73),MONTH($H73)+$G73*4,1),BI$3=DATE(YEAR($H73),MONTH($H73)+$G73*5,1),BI$3=DATE(YEAR($H73),MONTH($H73)+$G73*6,1),BI$3=DATE(YEAR($H73),MONTH($H73)+$G73*7,1),BI$3=DATE(YEAR($H73),MONTH($H73)+$G73*8,1),BI$3=DATE(YEAR($H73),MONTH($H73)+$G73*9,1),BI$3=DATE(YEAR($H73),MONTH($H73)+$G73*10,1)),$F73*тех!BW$10*тех!BW$6,)</f>
        <v>0</v>
      </c>
      <c r="BJ73" s="64">
        <f>IF(OR(BJ$3=DATE(YEAR($H73),MONTH($H73)+$G73,1),BJ$3=DATE(YEAR($H73),MONTH($H73)+$G73*2,1),BJ$3=DATE(YEAR($H73),MONTH($H73)+$G73*3,1),BJ$3=DATE(YEAR($H73),MONTH($H73)+$G73*4,1),BJ$3=DATE(YEAR($H73),MONTH($H73)+$G73*5,1),BJ$3=DATE(YEAR($H73),MONTH($H73)+$G73*6,1),BJ$3=DATE(YEAR($H73),MONTH($H73)+$G73*7,1),BJ$3=DATE(YEAR($H73),MONTH($H73)+$G73*8,1),BJ$3=DATE(YEAR($H73),MONTH($H73)+$G73*9,1),BJ$3=DATE(YEAR($H73),MONTH($H73)+$G73*10,1)),$F73*тех!BX$10*тех!BX$6,)</f>
        <v>0</v>
      </c>
      <c r="BK73" s="64">
        <f>IF(OR(BK$3=DATE(YEAR($H73),MONTH($H73)+$G73,1),BK$3=DATE(YEAR($H73),MONTH($H73)+$G73*2,1),BK$3=DATE(YEAR($H73),MONTH($H73)+$G73*3,1),BK$3=DATE(YEAR($H73),MONTH($H73)+$G73*4,1),BK$3=DATE(YEAR($H73),MONTH($H73)+$G73*5,1),BK$3=DATE(YEAR($H73),MONTH($H73)+$G73*6,1),BK$3=DATE(YEAR($H73),MONTH($H73)+$G73*7,1),BK$3=DATE(YEAR($H73),MONTH($H73)+$G73*8,1),BK$3=DATE(YEAR($H73),MONTH($H73)+$G73*9,1),BK$3=DATE(YEAR($H73),MONTH($H73)+$G73*10,1)),$F73*тех!BY$10*тех!BY$6,)</f>
        <v>0</v>
      </c>
      <c r="BL73" s="64">
        <f>IF(OR(BL$3=DATE(YEAR($H73),MONTH($H73)+$G73,1),BL$3=DATE(YEAR($H73),MONTH($H73)+$G73*2,1),BL$3=DATE(YEAR($H73),MONTH($H73)+$G73*3,1),BL$3=DATE(YEAR($H73),MONTH($H73)+$G73*4,1),BL$3=DATE(YEAR($H73),MONTH($H73)+$G73*5,1),BL$3=DATE(YEAR($H73),MONTH($H73)+$G73*6,1),BL$3=DATE(YEAR($H73),MONTH($H73)+$G73*7,1),BL$3=DATE(YEAR($H73),MONTH($H73)+$G73*8,1),BL$3=DATE(YEAR($H73),MONTH($H73)+$G73*9,1),BL$3=DATE(YEAR($H73),MONTH($H73)+$G73*10,1)),$F73*тех!BZ$10*тех!BZ$6,)</f>
        <v>0</v>
      </c>
      <c r="BM73" s="64">
        <f>IF(OR(BM$3=DATE(YEAR($H73),MONTH($H73)+$G73,1),BM$3=DATE(YEAR($H73),MONTH($H73)+$G73*2,1),BM$3=DATE(YEAR($H73),MONTH($H73)+$G73*3,1),BM$3=DATE(YEAR($H73),MONTH($H73)+$G73*4,1),BM$3=DATE(YEAR($H73),MONTH($H73)+$G73*5,1),BM$3=DATE(YEAR($H73),MONTH($H73)+$G73*6,1),BM$3=DATE(YEAR($H73),MONTH($H73)+$G73*7,1),BM$3=DATE(YEAR($H73),MONTH($H73)+$G73*8,1),BM$3=DATE(YEAR($H73),MONTH($H73)+$G73*9,1),BM$3=DATE(YEAR($H73),MONTH($H73)+$G73*10,1)),$F73*тех!CA$10*тех!CA$6,)</f>
        <v>0</v>
      </c>
      <c r="BN73" s="64">
        <f>IF(OR(BN$3=DATE(YEAR($H73),MONTH($H73)+$G73,1),BN$3=DATE(YEAR($H73),MONTH($H73)+$G73*2,1),BN$3=DATE(YEAR($H73),MONTH($H73)+$G73*3,1),BN$3=DATE(YEAR($H73),MONTH($H73)+$G73*4,1),BN$3=DATE(YEAR($H73),MONTH($H73)+$G73*5,1),BN$3=DATE(YEAR($H73),MONTH($H73)+$G73*6,1),BN$3=DATE(YEAR($H73),MONTH($H73)+$G73*7,1),BN$3=DATE(YEAR($H73),MONTH($H73)+$G73*8,1),BN$3=DATE(YEAR($H73),MONTH($H73)+$G73*9,1),BN$3=DATE(YEAR($H73),MONTH($H73)+$G73*10,1)),$F73*тех!CB$10*тех!CB$6,)</f>
        <v>0</v>
      </c>
      <c r="BO73" s="64">
        <f>IF(OR(BO$3=DATE(YEAR($H73),MONTH($H73)+$G73,1),BO$3=DATE(YEAR($H73),MONTH($H73)+$G73*2,1),BO$3=DATE(YEAR($H73),MONTH($H73)+$G73*3,1),BO$3=DATE(YEAR($H73),MONTH($H73)+$G73*4,1),BO$3=DATE(YEAR($H73),MONTH($H73)+$G73*5,1),BO$3=DATE(YEAR($H73),MONTH($H73)+$G73*6,1),BO$3=DATE(YEAR($H73),MONTH($H73)+$G73*7,1),BO$3=DATE(YEAR($H73),MONTH($H73)+$G73*8,1),BO$3=DATE(YEAR($H73),MONTH($H73)+$G73*9,1),BO$3=DATE(YEAR($H73),MONTH($H73)+$G73*10,1)),$F73*тех!CC$10*тех!CC$6,)</f>
        <v>0</v>
      </c>
      <c r="BP73" s="64">
        <f>IF(OR(BP$3=DATE(YEAR($H73),MONTH($H73)+$G73,1),BP$3=DATE(YEAR($H73),MONTH($H73)+$G73*2,1),BP$3=DATE(YEAR($H73),MONTH($H73)+$G73*3,1),BP$3=DATE(YEAR($H73),MONTH($H73)+$G73*4,1),BP$3=DATE(YEAR($H73),MONTH($H73)+$G73*5,1),BP$3=DATE(YEAR($H73),MONTH($H73)+$G73*6,1),BP$3=DATE(YEAR($H73),MONTH($H73)+$G73*7,1),BP$3=DATE(YEAR($H73),MONTH($H73)+$G73*8,1),BP$3=DATE(YEAR($H73),MONTH($H73)+$G73*9,1),BP$3=DATE(YEAR($H73),MONTH($H73)+$G73*10,1)),$F73*тех!CD$10*тех!CD$6,)</f>
        <v>0</v>
      </c>
      <c r="BQ73" s="64">
        <f>IF(OR(BQ$3=DATE(YEAR($H73),MONTH($H73)+$G73,1),BQ$3=DATE(YEAR($H73),MONTH($H73)+$G73*2,1),BQ$3=DATE(YEAR($H73),MONTH($H73)+$G73*3,1),BQ$3=DATE(YEAR($H73),MONTH($H73)+$G73*4,1),BQ$3=DATE(YEAR($H73),MONTH($H73)+$G73*5,1),BQ$3=DATE(YEAR($H73),MONTH($H73)+$G73*6,1),BQ$3=DATE(YEAR($H73),MONTH($H73)+$G73*7,1),BQ$3=DATE(YEAR($H73),MONTH($H73)+$G73*8,1),BQ$3=DATE(YEAR($H73),MONTH($H73)+$G73*9,1),BQ$3=DATE(YEAR($H73),MONTH($H73)+$G73*10,1)),$F73*тех!CE$10*тех!CE$6,)</f>
        <v>0</v>
      </c>
    </row>
    <row r="74" spans="2:69">
      <c r="B74" s="3">
        <v>68</v>
      </c>
      <c r="C74" s="19"/>
      <c r="D74" s="19"/>
      <c r="E74" s="19"/>
      <c r="F74" s="76">
        <f t="shared" si="1"/>
        <v>0</v>
      </c>
      <c r="G74" s="19"/>
      <c r="H74" s="19"/>
      <c r="J74" s="76">
        <f>IF($H74=J$3,$F74,)*тех!X$6</f>
        <v>0</v>
      </c>
      <c r="K74" s="76">
        <f>IF($H74=K$3,$F74,)*тех!Y$6</f>
        <v>0</v>
      </c>
      <c r="L74" s="76">
        <f>IF($H74=L$3,$F74,)*тех!Z$6</f>
        <v>0</v>
      </c>
      <c r="M74" s="76">
        <f>IF($H74=M$3,$F74,)*тех!AA$6</f>
        <v>0</v>
      </c>
      <c r="N74" s="76">
        <f>IF($H74=N$3,$F74,)*тех!AB$6</f>
        <v>0</v>
      </c>
      <c r="O74" s="76">
        <f>IF($H74=O$3,$F74,)*тех!AC$6</f>
        <v>0</v>
      </c>
      <c r="P74" s="64">
        <f>IF(OR(P$3=DATE(YEAR($H74),MONTH($H74)+$G74,1),P$3=DATE(YEAR($H74),MONTH($H74)+$G74*2,1),P$3=DATE(YEAR($H74),MONTH($H74)+$G74*3,1),P$3=DATE(YEAR($H74),MONTH($H74)+$G74*4,1),P$3=DATE(YEAR($H74),MONTH($H74)+$G74*5,1),P$3=DATE(YEAR($H74),MONTH($H74)+$G74*6,1),P$3=DATE(YEAR($H74),MONTH($H74)+$G74*7,1),P$3=DATE(YEAR($H74),MONTH($H74)+$G74*8,1),P$3=DATE(YEAR($H74),MONTH($H74)+$G74*9,1),P$3=DATE(YEAR($H74),MONTH($H74)+$G74*10,1)),$F74*тех!AD$10*тех!AD$6,)</f>
        <v>0</v>
      </c>
      <c r="Q74" s="64">
        <f>IF(OR(Q$3=DATE(YEAR($H74),MONTH($H74)+$G74,1),Q$3=DATE(YEAR($H74),MONTH($H74)+$G74*2,1),Q$3=DATE(YEAR($H74),MONTH($H74)+$G74*3,1),Q$3=DATE(YEAR($H74),MONTH($H74)+$G74*4,1),Q$3=DATE(YEAR($H74),MONTH($H74)+$G74*5,1),Q$3=DATE(YEAR($H74),MONTH($H74)+$G74*6,1),Q$3=DATE(YEAR($H74),MONTH($H74)+$G74*7,1),Q$3=DATE(YEAR($H74),MONTH($H74)+$G74*8,1),Q$3=DATE(YEAR($H74),MONTH($H74)+$G74*9,1),Q$3=DATE(YEAR($H74),MONTH($H74)+$G74*10,1)),$F74*тех!AE$10*тех!AE$6,)</f>
        <v>0</v>
      </c>
      <c r="R74" s="64">
        <f>IF(OR(R$3=DATE(YEAR($H74),MONTH($H74)+$G74,1),R$3=DATE(YEAR($H74),MONTH($H74)+$G74*2,1),R$3=DATE(YEAR($H74),MONTH($H74)+$G74*3,1),R$3=DATE(YEAR($H74),MONTH($H74)+$G74*4,1),R$3=DATE(YEAR($H74),MONTH($H74)+$G74*5,1),R$3=DATE(YEAR($H74),MONTH($H74)+$G74*6,1),R$3=DATE(YEAR($H74),MONTH($H74)+$G74*7,1),R$3=DATE(YEAR($H74),MONTH($H74)+$G74*8,1),R$3=DATE(YEAR($H74),MONTH($H74)+$G74*9,1),R$3=DATE(YEAR($H74),MONTH($H74)+$G74*10,1)),$F74*тех!AF$10*тех!AF$6,)</f>
        <v>0</v>
      </c>
      <c r="S74" s="64">
        <f>IF(OR(S$3=DATE(YEAR($H74),MONTH($H74)+$G74,1),S$3=DATE(YEAR($H74),MONTH($H74)+$G74*2,1),S$3=DATE(YEAR($H74),MONTH($H74)+$G74*3,1),S$3=DATE(YEAR($H74),MONTH($H74)+$G74*4,1),S$3=DATE(YEAR($H74),MONTH($H74)+$G74*5,1),S$3=DATE(YEAR($H74),MONTH($H74)+$G74*6,1),S$3=DATE(YEAR($H74),MONTH($H74)+$G74*7,1),S$3=DATE(YEAR($H74),MONTH($H74)+$G74*8,1),S$3=DATE(YEAR($H74),MONTH($H74)+$G74*9,1),S$3=DATE(YEAR($H74),MONTH($H74)+$G74*10,1)),$F74*тех!AG$10*тех!AG$6,)</f>
        <v>0</v>
      </c>
      <c r="T74" s="64">
        <f>IF(OR(T$3=DATE(YEAR($H74),MONTH($H74)+$G74,1),T$3=DATE(YEAR($H74),MONTH($H74)+$G74*2,1),T$3=DATE(YEAR($H74),MONTH($H74)+$G74*3,1),T$3=DATE(YEAR($H74),MONTH($H74)+$G74*4,1),T$3=DATE(YEAR($H74),MONTH($H74)+$G74*5,1),T$3=DATE(YEAR($H74),MONTH($H74)+$G74*6,1),T$3=DATE(YEAR($H74),MONTH($H74)+$G74*7,1),T$3=DATE(YEAR($H74),MONTH($H74)+$G74*8,1),T$3=DATE(YEAR($H74),MONTH($H74)+$G74*9,1),T$3=DATE(YEAR($H74),MONTH($H74)+$G74*10,1)),$F74*тех!AH$10*тех!AH$6,)</f>
        <v>0</v>
      </c>
      <c r="U74" s="64">
        <f>IF(OR(U$3=DATE(YEAR($H74),MONTH($H74)+$G74,1),U$3=DATE(YEAR($H74),MONTH($H74)+$G74*2,1),U$3=DATE(YEAR($H74),MONTH($H74)+$G74*3,1),U$3=DATE(YEAR($H74),MONTH($H74)+$G74*4,1),U$3=DATE(YEAR($H74),MONTH($H74)+$G74*5,1),U$3=DATE(YEAR($H74),MONTH($H74)+$G74*6,1),U$3=DATE(YEAR($H74),MONTH($H74)+$G74*7,1),U$3=DATE(YEAR($H74),MONTH($H74)+$G74*8,1),U$3=DATE(YEAR($H74),MONTH($H74)+$G74*9,1),U$3=DATE(YEAR($H74),MONTH($H74)+$G74*10,1)),$F74*тех!AI$10*тех!AI$6,)</f>
        <v>0</v>
      </c>
      <c r="V74" s="64">
        <f>IF(OR(V$3=DATE(YEAR($H74),MONTH($H74)+$G74,1),V$3=DATE(YEAR($H74),MONTH($H74)+$G74*2,1),V$3=DATE(YEAR($H74),MONTH($H74)+$G74*3,1),V$3=DATE(YEAR($H74),MONTH($H74)+$G74*4,1),V$3=DATE(YEAR($H74),MONTH($H74)+$G74*5,1),V$3=DATE(YEAR($H74),MONTH($H74)+$G74*6,1),V$3=DATE(YEAR($H74),MONTH($H74)+$G74*7,1),V$3=DATE(YEAR($H74),MONTH($H74)+$G74*8,1),V$3=DATE(YEAR($H74),MONTH($H74)+$G74*9,1),V$3=DATE(YEAR($H74),MONTH($H74)+$G74*10,1)),$F74*тех!AJ$10*тех!AJ$6,)</f>
        <v>0</v>
      </c>
      <c r="W74" s="64">
        <f>IF(OR(W$3=DATE(YEAR($H74),MONTH($H74)+$G74,1),W$3=DATE(YEAR($H74),MONTH($H74)+$G74*2,1),W$3=DATE(YEAR($H74),MONTH($H74)+$G74*3,1),W$3=DATE(YEAR($H74),MONTH($H74)+$G74*4,1),W$3=DATE(YEAR($H74),MONTH($H74)+$G74*5,1),W$3=DATE(YEAR($H74),MONTH($H74)+$G74*6,1),W$3=DATE(YEAR($H74),MONTH($H74)+$G74*7,1),W$3=DATE(YEAR($H74),MONTH($H74)+$G74*8,1),W$3=DATE(YEAR($H74),MONTH($H74)+$G74*9,1),W$3=DATE(YEAR($H74),MONTH($H74)+$G74*10,1)),$F74*тех!AK$10*тех!AK$6,)</f>
        <v>0</v>
      </c>
      <c r="X74" s="64">
        <f>IF(OR(X$3=DATE(YEAR($H74),MONTH($H74)+$G74,1),X$3=DATE(YEAR($H74),MONTH($H74)+$G74*2,1),X$3=DATE(YEAR($H74),MONTH($H74)+$G74*3,1),X$3=DATE(YEAR($H74),MONTH($H74)+$G74*4,1),X$3=DATE(YEAR($H74),MONTH($H74)+$G74*5,1),X$3=DATE(YEAR($H74),MONTH($H74)+$G74*6,1),X$3=DATE(YEAR($H74),MONTH($H74)+$G74*7,1),X$3=DATE(YEAR($H74),MONTH($H74)+$G74*8,1),X$3=DATE(YEAR($H74),MONTH($H74)+$G74*9,1),X$3=DATE(YEAR($H74),MONTH($H74)+$G74*10,1)),$F74*тех!AL$10*тех!AL$6,)</f>
        <v>0</v>
      </c>
      <c r="Y74" s="64">
        <f>IF(OR(Y$3=DATE(YEAR($H74),MONTH($H74)+$G74,1),Y$3=DATE(YEAR($H74),MONTH($H74)+$G74*2,1),Y$3=DATE(YEAR($H74),MONTH($H74)+$G74*3,1),Y$3=DATE(YEAR($H74),MONTH($H74)+$G74*4,1),Y$3=DATE(YEAR($H74),MONTH($H74)+$G74*5,1),Y$3=DATE(YEAR($H74),MONTH($H74)+$G74*6,1),Y$3=DATE(YEAR($H74),MONTH($H74)+$G74*7,1),Y$3=DATE(YEAR($H74),MONTH($H74)+$G74*8,1),Y$3=DATE(YEAR($H74),MONTH($H74)+$G74*9,1),Y$3=DATE(YEAR($H74),MONTH($H74)+$G74*10,1)),$F74*тех!AM$10*тех!AM$6,)</f>
        <v>0</v>
      </c>
      <c r="Z74" s="64">
        <f>IF(OR(Z$3=DATE(YEAR($H74),MONTH($H74)+$G74,1),Z$3=DATE(YEAR($H74),MONTH($H74)+$G74*2,1),Z$3=DATE(YEAR($H74),MONTH($H74)+$G74*3,1),Z$3=DATE(YEAR($H74),MONTH($H74)+$G74*4,1),Z$3=DATE(YEAR($H74),MONTH($H74)+$G74*5,1),Z$3=DATE(YEAR($H74),MONTH($H74)+$G74*6,1),Z$3=DATE(YEAR($H74),MONTH($H74)+$G74*7,1),Z$3=DATE(YEAR($H74),MONTH($H74)+$G74*8,1),Z$3=DATE(YEAR($H74),MONTH($H74)+$G74*9,1),Z$3=DATE(YEAR($H74),MONTH($H74)+$G74*10,1)),$F74*тех!AN$10*тех!AN$6,)</f>
        <v>0</v>
      </c>
      <c r="AA74" s="64">
        <f>IF(OR(AA$3=DATE(YEAR($H74),MONTH($H74)+$G74,1),AA$3=DATE(YEAR($H74),MONTH($H74)+$G74*2,1),AA$3=DATE(YEAR($H74),MONTH($H74)+$G74*3,1),AA$3=DATE(YEAR($H74),MONTH($H74)+$G74*4,1),AA$3=DATE(YEAR($H74),MONTH($H74)+$G74*5,1),AA$3=DATE(YEAR($H74),MONTH($H74)+$G74*6,1),AA$3=DATE(YEAR($H74),MONTH($H74)+$G74*7,1),AA$3=DATE(YEAR($H74),MONTH($H74)+$G74*8,1),AA$3=DATE(YEAR($H74),MONTH($H74)+$G74*9,1),AA$3=DATE(YEAR($H74),MONTH($H74)+$G74*10,1)),$F74*тех!AO$10*тех!AO$6,)</f>
        <v>0</v>
      </c>
      <c r="AB74" s="64">
        <f>IF(OR(AB$3=DATE(YEAR($H74),MONTH($H74)+$G74,1),AB$3=DATE(YEAR($H74),MONTH($H74)+$G74*2,1),AB$3=DATE(YEAR($H74),MONTH($H74)+$G74*3,1),AB$3=DATE(YEAR($H74),MONTH($H74)+$G74*4,1),AB$3=DATE(YEAR($H74),MONTH($H74)+$G74*5,1),AB$3=DATE(YEAR($H74),MONTH($H74)+$G74*6,1),AB$3=DATE(YEAR($H74),MONTH($H74)+$G74*7,1),AB$3=DATE(YEAR($H74),MONTH($H74)+$G74*8,1),AB$3=DATE(YEAR($H74),MONTH($H74)+$G74*9,1),AB$3=DATE(YEAR($H74),MONTH($H74)+$G74*10,1)),$F74*тех!AP$10*тех!AP$6,)</f>
        <v>0</v>
      </c>
      <c r="AC74" s="64">
        <f>IF(OR(AC$3=DATE(YEAR($H74),MONTH($H74)+$G74,1),AC$3=DATE(YEAR($H74),MONTH($H74)+$G74*2,1),AC$3=DATE(YEAR($H74),MONTH($H74)+$G74*3,1),AC$3=DATE(YEAR($H74),MONTH($H74)+$G74*4,1),AC$3=DATE(YEAR($H74),MONTH($H74)+$G74*5,1),AC$3=DATE(YEAR($H74),MONTH($H74)+$G74*6,1),AC$3=DATE(YEAR($H74),MONTH($H74)+$G74*7,1),AC$3=DATE(YEAR($H74),MONTH($H74)+$G74*8,1),AC$3=DATE(YEAR($H74),MONTH($H74)+$G74*9,1),AC$3=DATE(YEAR($H74),MONTH($H74)+$G74*10,1)),$F74*тех!AQ$10*тех!AQ$6,)</f>
        <v>0</v>
      </c>
      <c r="AD74" s="64">
        <f>IF(OR(AD$3=DATE(YEAR($H74),MONTH($H74)+$G74,1),AD$3=DATE(YEAR($H74),MONTH($H74)+$G74*2,1),AD$3=DATE(YEAR($H74),MONTH($H74)+$G74*3,1),AD$3=DATE(YEAR($H74),MONTH($H74)+$G74*4,1),AD$3=DATE(YEAR($H74),MONTH($H74)+$G74*5,1),AD$3=DATE(YEAR($H74),MONTH($H74)+$G74*6,1),AD$3=DATE(YEAR($H74),MONTH($H74)+$G74*7,1),AD$3=DATE(YEAR($H74),MONTH($H74)+$G74*8,1),AD$3=DATE(YEAR($H74),MONTH($H74)+$G74*9,1),AD$3=DATE(YEAR($H74),MONTH($H74)+$G74*10,1)),$F74*тех!AR$10*тех!AR$6,)</f>
        <v>0</v>
      </c>
      <c r="AE74" s="64">
        <f>IF(OR(AE$3=DATE(YEAR($H74),MONTH($H74)+$G74,1),AE$3=DATE(YEAR($H74),MONTH($H74)+$G74*2,1),AE$3=DATE(YEAR($H74),MONTH($H74)+$G74*3,1),AE$3=DATE(YEAR($H74),MONTH($H74)+$G74*4,1),AE$3=DATE(YEAR($H74),MONTH($H74)+$G74*5,1),AE$3=DATE(YEAR($H74),MONTH($H74)+$G74*6,1),AE$3=DATE(YEAR($H74),MONTH($H74)+$G74*7,1),AE$3=DATE(YEAR($H74),MONTH($H74)+$G74*8,1),AE$3=DATE(YEAR($H74),MONTH($H74)+$G74*9,1),AE$3=DATE(YEAR($H74),MONTH($H74)+$G74*10,1)),$F74*тех!AS$10*тех!AS$6,)</f>
        <v>0</v>
      </c>
      <c r="AF74" s="64">
        <f>IF(OR(AF$3=DATE(YEAR($H74),MONTH($H74)+$G74,1),AF$3=DATE(YEAR($H74),MONTH($H74)+$G74*2,1),AF$3=DATE(YEAR($H74),MONTH($H74)+$G74*3,1),AF$3=DATE(YEAR($H74),MONTH($H74)+$G74*4,1),AF$3=DATE(YEAR($H74),MONTH($H74)+$G74*5,1),AF$3=DATE(YEAR($H74),MONTH($H74)+$G74*6,1),AF$3=DATE(YEAR($H74),MONTH($H74)+$G74*7,1),AF$3=DATE(YEAR($H74),MONTH($H74)+$G74*8,1),AF$3=DATE(YEAR($H74),MONTH($H74)+$G74*9,1),AF$3=DATE(YEAR($H74),MONTH($H74)+$G74*10,1)),$F74*тех!AT$10*тех!AT$6,)</f>
        <v>0</v>
      </c>
      <c r="AG74" s="64">
        <f>IF(OR(AG$3=DATE(YEAR($H74),MONTH($H74)+$G74,1),AG$3=DATE(YEAR($H74),MONTH($H74)+$G74*2,1),AG$3=DATE(YEAR($H74),MONTH($H74)+$G74*3,1),AG$3=DATE(YEAR($H74),MONTH($H74)+$G74*4,1),AG$3=DATE(YEAR($H74),MONTH($H74)+$G74*5,1),AG$3=DATE(YEAR($H74),MONTH($H74)+$G74*6,1),AG$3=DATE(YEAR($H74),MONTH($H74)+$G74*7,1),AG$3=DATE(YEAR($H74),MONTH($H74)+$G74*8,1),AG$3=DATE(YEAR($H74),MONTH($H74)+$G74*9,1),AG$3=DATE(YEAR($H74),MONTH($H74)+$G74*10,1)),$F74*тех!AU$10*тех!AU$6,)</f>
        <v>0</v>
      </c>
      <c r="AH74" s="64">
        <f>IF(OR(AH$3=DATE(YEAR($H74),MONTH($H74)+$G74,1),AH$3=DATE(YEAR($H74),MONTH($H74)+$G74*2,1),AH$3=DATE(YEAR($H74),MONTH($H74)+$G74*3,1),AH$3=DATE(YEAR($H74),MONTH($H74)+$G74*4,1),AH$3=DATE(YEAR($H74),MONTH($H74)+$G74*5,1),AH$3=DATE(YEAR($H74),MONTH($H74)+$G74*6,1),AH$3=DATE(YEAR($H74),MONTH($H74)+$G74*7,1),AH$3=DATE(YEAR($H74),MONTH($H74)+$G74*8,1),AH$3=DATE(YEAR($H74),MONTH($H74)+$G74*9,1),AH$3=DATE(YEAR($H74),MONTH($H74)+$G74*10,1)),$F74*тех!AV$10*тех!AV$6,)</f>
        <v>0</v>
      </c>
      <c r="AI74" s="64">
        <f>IF(OR(AI$3=DATE(YEAR($H74),MONTH($H74)+$G74,1),AI$3=DATE(YEAR($H74),MONTH($H74)+$G74*2,1),AI$3=DATE(YEAR($H74),MONTH($H74)+$G74*3,1),AI$3=DATE(YEAR($H74),MONTH($H74)+$G74*4,1),AI$3=DATE(YEAR($H74),MONTH($H74)+$G74*5,1),AI$3=DATE(YEAR($H74),MONTH($H74)+$G74*6,1),AI$3=DATE(YEAR($H74),MONTH($H74)+$G74*7,1),AI$3=DATE(YEAR($H74),MONTH($H74)+$G74*8,1),AI$3=DATE(YEAR($H74),MONTH($H74)+$G74*9,1),AI$3=DATE(YEAR($H74),MONTH($H74)+$G74*10,1)),$F74*тех!AW$10*тех!AW$6,)</f>
        <v>0</v>
      </c>
      <c r="AJ74" s="64">
        <f>IF(OR(AJ$3=DATE(YEAR($H74),MONTH($H74)+$G74,1),AJ$3=DATE(YEAR($H74),MONTH($H74)+$G74*2,1),AJ$3=DATE(YEAR($H74),MONTH($H74)+$G74*3,1),AJ$3=DATE(YEAR($H74),MONTH($H74)+$G74*4,1),AJ$3=DATE(YEAR($H74),MONTH($H74)+$G74*5,1),AJ$3=DATE(YEAR($H74),MONTH($H74)+$G74*6,1),AJ$3=DATE(YEAR($H74),MONTH($H74)+$G74*7,1),AJ$3=DATE(YEAR($H74),MONTH($H74)+$G74*8,1),AJ$3=DATE(YEAR($H74),MONTH($H74)+$G74*9,1),AJ$3=DATE(YEAR($H74),MONTH($H74)+$G74*10,1)),$F74*тех!AX$10*тех!AX$6,)</f>
        <v>0</v>
      </c>
      <c r="AK74" s="64">
        <f>IF(OR(AK$3=DATE(YEAR($H74),MONTH($H74)+$G74,1),AK$3=DATE(YEAR($H74),MONTH($H74)+$G74*2,1),AK$3=DATE(YEAR($H74),MONTH($H74)+$G74*3,1),AK$3=DATE(YEAR($H74),MONTH($H74)+$G74*4,1),AK$3=DATE(YEAR($H74),MONTH($H74)+$G74*5,1),AK$3=DATE(YEAR($H74),MONTH($H74)+$G74*6,1),AK$3=DATE(YEAR($H74),MONTH($H74)+$G74*7,1),AK$3=DATE(YEAR($H74),MONTH($H74)+$G74*8,1),AK$3=DATE(YEAR($H74),MONTH($H74)+$G74*9,1),AK$3=DATE(YEAR($H74),MONTH($H74)+$G74*10,1)),$F74*тех!AY$10*тех!AY$6,)</f>
        <v>0</v>
      </c>
      <c r="AL74" s="64">
        <f>IF(OR(AL$3=DATE(YEAR($H74),MONTH($H74)+$G74,1),AL$3=DATE(YEAR($H74),MONTH($H74)+$G74*2,1),AL$3=DATE(YEAR($H74),MONTH($H74)+$G74*3,1),AL$3=DATE(YEAR($H74),MONTH($H74)+$G74*4,1),AL$3=DATE(YEAR($H74),MONTH($H74)+$G74*5,1),AL$3=DATE(YEAR($H74),MONTH($H74)+$G74*6,1),AL$3=DATE(YEAR($H74),MONTH($H74)+$G74*7,1),AL$3=DATE(YEAR($H74),MONTH($H74)+$G74*8,1),AL$3=DATE(YEAR($H74),MONTH($H74)+$G74*9,1),AL$3=DATE(YEAR($H74),MONTH($H74)+$G74*10,1)),$F74*тех!AZ$10*тех!AZ$6,)</f>
        <v>0</v>
      </c>
      <c r="AM74" s="64">
        <f>IF(OR(AM$3=DATE(YEAR($H74),MONTH($H74)+$G74,1),AM$3=DATE(YEAR($H74),MONTH($H74)+$G74*2,1),AM$3=DATE(YEAR($H74),MONTH($H74)+$G74*3,1),AM$3=DATE(YEAR($H74),MONTH($H74)+$G74*4,1),AM$3=DATE(YEAR($H74),MONTH($H74)+$G74*5,1),AM$3=DATE(YEAR($H74),MONTH($H74)+$G74*6,1),AM$3=DATE(YEAR($H74),MONTH($H74)+$G74*7,1),AM$3=DATE(YEAR($H74),MONTH($H74)+$G74*8,1),AM$3=DATE(YEAR($H74),MONTH($H74)+$G74*9,1),AM$3=DATE(YEAR($H74),MONTH($H74)+$G74*10,1)),$F74*тех!BA$10*тех!BA$6,)</f>
        <v>0</v>
      </c>
      <c r="AN74" s="64">
        <f>IF(OR(AN$3=DATE(YEAR($H74),MONTH($H74)+$G74,1),AN$3=DATE(YEAR($H74),MONTH($H74)+$G74*2,1),AN$3=DATE(YEAR($H74),MONTH($H74)+$G74*3,1),AN$3=DATE(YEAR($H74),MONTH($H74)+$G74*4,1),AN$3=DATE(YEAR($H74),MONTH($H74)+$G74*5,1),AN$3=DATE(YEAR($H74),MONTH($H74)+$G74*6,1),AN$3=DATE(YEAR($H74),MONTH($H74)+$G74*7,1),AN$3=DATE(YEAR($H74),MONTH($H74)+$G74*8,1),AN$3=DATE(YEAR($H74),MONTH($H74)+$G74*9,1),AN$3=DATE(YEAR($H74),MONTH($H74)+$G74*10,1)),$F74*тех!BB$10*тех!BB$6,)</f>
        <v>0</v>
      </c>
      <c r="AO74" s="64">
        <f>IF(OR(AO$3=DATE(YEAR($H74),MONTH($H74)+$G74,1),AO$3=DATE(YEAR($H74),MONTH($H74)+$G74*2,1),AO$3=DATE(YEAR($H74),MONTH($H74)+$G74*3,1),AO$3=DATE(YEAR($H74),MONTH($H74)+$G74*4,1),AO$3=DATE(YEAR($H74),MONTH($H74)+$G74*5,1),AO$3=DATE(YEAR($H74),MONTH($H74)+$G74*6,1),AO$3=DATE(YEAR($H74),MONTH($H74)+$G74*7,1),AO$3=DATE(YEAR($H74),MONTH($H74)+$G74*8,1),AO$3=DATE(YEAR($H74),MONTH($H74)+$G74*9,1),AO$3=DATE(YEAR($H74),MONTH($H74)+$G74*10,1)),$F74*тех!BC$10*тех!BC$6,)</f>
        <v>0</v>
      </c>
      <c r="AP74" s="64">
        <f>IF(OR(AP$3=DATE(YEAR($H74),MONTH($H74)+$G74,1),AP$3=DATE(YEAR($H74),MONTH($H74)+$G74*2,1),AP$3=DATE(YEAR($H74),MONTH($H74)+$G74*3,1),AP$3=DATE(YEAR($H74),MONTH($H74)+$G74*4,1),AP$3=DATE(YEAR($H74),MONTH($H74)+$G74*5,1),AP$3=DATE(YEAR($H74),MONTH($H74)+$G74*6,1),AP$3=DATE(YEAR($H74),MONTH($H74)+$G74*7,1),AP$3=DATE(YEAR($H74),MONTH($H74)+$G74*8,1),AP$3=DATE(YEAR($H74),MONTH($H74)+$G74*9,1),AP$3=DATE(YEAR($H74),MONTH($H74)+$G74*10,1)),$F74*тех!BD$10*тех!BD$6,)</f>
        <v>0</v>
      </c>
      <c r="AQ74" s="64">
        <f>IF(OR(AQ$3=DATE(YEAR($H74),MONTH($H74)+$G74,1),AQ$3=DATE(YEAR($H74),MONTH($H74)+$G74*2,1),AQ$3=DATE(YEAR($H74),MONTH($H74)+$G74*3,1),AQ$3=DATE(YEAR($H74),MONTH($H74)+$G74*4,1),AQ$3=DATE(YEAR($H74),MONTH($H74)+$G74*5,1),AQ$3=DATE(YEAR($H74),MONTH($H74)+$G74*6,1),AQ$3=DATE(YEAR($H74),MONTH($H74)+$G74*7,1),AQ$3=DATE(YEAR($H74),MONTH($H74)+$G74*8,1),AQ$3=DATE(YEAR($H74),MONTH($H74)+$G74*9,1),AQ$3=DATE(YEAR($H74),MONTH($H74)+$G74*10,1)),$F74*тех!BE$10*тех!BE$6,)</f>
        <v>0</v>
      </c>
      <c r="AR74" s="64">
        <f>IF(OR(AR$3=DATE(YEAR($H74),MONTH($H74)+$G74,1),AR$3=DATE(YEAR($H74),MONTH($H74)+$G74*2,1),AR$3=DATE(YEAR($H74),MONTH($H74)+$G74*3,1),AR$3=DATE(YEAR($H74),MONTH($H74)+$G74*4,1),AR$3=DATE(YEAR($H74),MONTH($H74)+$G74*5,1),AR$3=DATE(YEAR($H74),MONTH($H74)+$G74*6,1),AR$3=DATE(YEAR($H74),MONTH($H74)+$G74*7,1),AR$3=DATE(YEAR($H74),MONTH($H74)+$G74*8,1),AR$3=DATE(YEAR($H74),MONTH($H74)+$G74*9,1),AR$3=DATE(YEAR($H74),MONTH($H74)+$G74*10,1)),$F74*тех!BF$10*тех!BF$6,)</f>
        <v>0</v>
      </c>
      <c r="AS74" s="64">
        <f>IF(OR(AS$3=DATE(YEAR($H74),MONTH($H74)+$G74,1),AS$3=DATE(YEAR($H74),MONTH($H74)+$G74*2,1),AS$3=DATE(YEAR($H74),MONTH($H74)+$G74*3,1),AS$3=DATE(YEAR($H74),MONTH($H74)+$G74*4,1),AS$3=DATE(YEAR($H74),MONTH($H74)+$G74*5,1),AS$3=DATE(YEAR($H74),MONTH($H74)+$G74*6,1),AS$3=DATE(YEAR($H74),MONTH($H74)+$G74*7,1),AS$3=DATE(YEAR($H74),MONTH($H74)+$G74*8,1),AS$3=DATE(YEAR($H74),MONTH($H74)+$G74*9,1),AS$3=DATE(YEAR($H74),MONTH($H74)+$G74*10,1)),$F74*тех!BG$10*тех!BG$6,)</f>
        <v>0</v>
      </c>
      <c r="AT74" s="64">
        <f>IF(OR(AT$3=DATE(YEAR($H74),MONTH($H74)+$G74,1),AT$3=DATE(YEAR($H74),MONTH($H74)+$G74*2,1),AT$3=DATE(YEAR($H74),MONTH($H74)+$G74*3,1),AT$3=DATE(YEAR($H74),MONTH($H74)+$G74*4,1),AT$3=DATE(YEAR($H74),MONTH($H74)+$G74*5,1),AT$3=DATE(YEAR($H74),MONTH($H74)+$G74*6,1),AT$3=DATE(YEAR($H74),MONTH($H74)+$G74*7,1),AT$3=DATE(YEAR($H74),MONTH($H74)+$G74*8,1),AT$3=DATE(YEAR($H74),MONTH($H74)+$G74*9,1),AT$3=DATE(YEAR($H74),MONTH($H74)+$G74*10,1)),$F74*тех!BH$10*тех!BH$6,)</f>
        <v>0</v>
      </c>
      <c r="AU74" s="64">
        <f>IF(OR(AU$3=DATE(YEAR($H74),MONTH($H74)+$G74,1),AU$3=DATE(YEAR($H74),MONTH($H74)+$G74*2,1),AU$3=DATE(YEAR($H74),MONTH($H74)+$G74*3,1),AU$3=DATE(YEAR($H74),MONTH($H74)+$G74*4,1),AU$3=DATE(YEAR($H74),MONTH($H74)+$G74*5,1),AU$3=DATE(YEAR($H74),MONTH($H74)+$G74*6,1),AU$3=DATE(YEAR($H74),MONTH($H74)+$G74*7,1),AU$3=DATE(YEAR($H74),MONTH($H74)+$G74*8,1),AU$3=DATE(YEAR($H74),MONTH($H74)+$G74*9,1),AU$3=DATE(YEAR($H74),MONTH($H74)+$G74*10,1)),$F74*тех!BI$10*тех!BI$6,)</f>
        <v>0</v>
      </c>
      <c r="AV74" s="64">
        <f>IF(OR(AV$3=DATE(YEAR($H74),MONTH($H74)+$G74,1),AV$3=DATE(YEAR($H74),MONTH($H74)+$G74*2,1),AV$3=DATE(YEAR($H74),MONTH($H74)+$G74*3,1),AV$3=DATE(YEAR($H74),MONTH($H74)+$G74*4,1),AV$3=DATE(YEAR($H74),MONTH($H74)+$G74*5,1),AV$3=DATE(YEAR($H74),MONTH($H74)+$G74*6,1),AV$3=DATE(YEAR($H74),MONTH($H74)+$G74*7,1),AV$3=DATE(YEAR($H74),MONTH($H74)+$G74*8,1),AV$3=DATE(YEAR($H74),MONTH($H74)+$G74*9,1),AV$3=DATE(YEAR($H74),MONTH($H74)+$G74*10,1)),$F74*тех!BJ$10*тех!BJ$6,)</f>
        <v>0</v>
      </c>
      <c r="AW74" s="64">
        <f>IF(OR(AW$3=DATE(YEAR($H74),MONTH($H74)+$G74,1),AW$3=DATE(YEAR($H74),MONTH($H74)+$G74*2,1),AW$3=DATE(YEAR($H74),MONTH($H74)+$G74*3,1),AW$3=DATE(YEAR($H74),MONTH($H74)+$G74*4,1),AW$3=DATE(YEAR($H74),MONTH($H74)+$G74*5,1),AW$3=DATE(YEAR($H74),MONTH($H74)+$G74*6,1),AW$3=DATE(YEAR($H74),MONTH($H74)+$G74*7,1),AW$3=DATE(YEAR($H74),MONTH($H74)+$G74*8,1),AW$3=DATE(YEAR($H74),MONTH($H74)+$G74*9,1),AW$3=DATE(YEAR($H74),MONTH($H74)+$G74*10,1)),$F74*тех!BK$10*тех!BK$6,)</f>
        <v>0</v>
      </c>
      <c r="AX74" s="64">
        <f>IF(OR(AX$3=DATE(YEAR($H74),MONTH($H74)+$G74,1),AX$3=DATE(YEAR($H74),MONTH($H74)+$G74*2,1),AX$3=DATE(YEAR($H74),MONTH($H74)+$G74*3,1),AX$3=DATE(YEAR($H74),MONTH($H74)+$G74*4,1),AX$3=DATE(YEAR($H74),MONTH($H74)+$G74*5,1),AX$3=DATE(YEAR($H74),MONTH($H74)+$G74*6,1),AX$3=DATE(YEAR($H74),MONTH($H74)+$G74*7,1),AX$3=DATE(YEAR($H74),MONTH($H74)+$G74*8,1),AX$3=DATE(YEAR($H74),MONTH($H74)+$G74*9,1),AX$3=DATE(YEAR($H74),MONTH($H74)+$G74*10,1)),$F74*тех!BL$10*тех!BL$6,)</f>
        <v>0</v>
      </c>
      <c r="AY74" s="64">
        <f>IF(OR(AY$3=DATE(YEAR($H74),MONTH($H74)+$G74,1),AY$3=DATE(YEAR($H74),MONTH($H74)+$G74*2,1),AY$3=DATE(YEAR($H74),MONTH($H74)+$G74*3,1),AY$3=DATE(YEAR($H74),MONTH($H74)+$G74*4,1),AY$3=DATE(YEAR($H74),MONTH($H74)+$G74*5,1),AY$3=DATE(YEAR($H74),MONTH($H74)+$G74*6,1),AY$3=DATE(YEAR($H74),MONTH($H74)+$G74*7,1),AY$3=DATE(YEAR($H74),MONTH($H74)+$G74*8,1),AY$3=DATE(YEAR($H74),MONTH($H74)+$G74*9,1),AY$3=DATE(YEAR($H74),MONTH($H74)+$G74*10,1)),$F74*тех!BM$10*тех!BM$6,)</f>
        <v>0</v>
      </c>
      <c r="AZ74" s="64">
        <f>IF(OR(AZ$3=DATE(YEAR($H74),MONTH($H74)+$G74,1),AZ$3=DATE(YEAR($H74),MONTH($H74)+$G74*2,1),AZ$3=DATE(YEAR($H74),MONTH($H74)+$G74*3,1),AZ$3=DATE(YEAR($H74),MONTH($H74)+$G74*4,1),AZ$3=DATE(YEAR($H74),MONTH($H74)+$G74*5,1),AZ$3=DATE(YEAR($H74),MONTH($H74)+$G74*6,1),AZ$3=DATE(YEAR($H74),MONTH($H74)+$G74*7,1),AZ$3=DATE(YEAR($H74),MONTH($H74)+$G74*8,1),AZ$3=DATE(YEAR($H74),MONTH($H74)+$G74*9,1),AZ$3=DATE(YEAR($H74),MONTH($H74)+$G74*10,1)),$F74*тех!BN$10*тех!BN$6,)</f>
        <v>0</v>
      </c>
      <c r="BA74" s="64">
        <f>IF(OR(BA$3=DATE(YEAR($H74),MONTH($H74)+$G74,1),BA$3=DATE(YEAR($H74),MONTH($H74)+$G74*2,1),BA$3=DATE(YEAR($H74),MONTH($H74)+$G74*3,1),BA$3=DATE(YEAR($H74),MONTH($H74)+$G74*4,1),BA$3=DATE(YEAR($H74),MONTH($H74)+$G74*5,1),BA$3=DATE(YEAR($H74),MONTH($H74)+$G74*6,1),BA$3=DATE(YEAR($H74),MONTH($H74)+$G74*7,1),BA$3=DATE(YEAR($H74),MONTH($H74)+$G74*8,1),BA$3=DATE(YEAR($H74),MONTH($H74)+$G74*9,1),BA$3=DATE(YEAR($H74),MONTH($H74)+$G74*10,1)),$F74*тех!BO$10*тех!BO$6,)</f>
        <v>0</v>
      </c>
      <c r="BB74" s="64">
        <f>IF(OR(BB$3=DATE(YEAR($H74),MONTH($H74)+$G74,1),BB$3=DATE(YEAR($H74),MONTH($H74)+$G74*2,1),BB$3=DATE(YEAR($H74),MONTH($H74)+$G74*3,1),BB$3=DATE(YEAR($H74),MONTH($H74)+$G74*4,1),BB$3=DATE(YEAR($H74),MONTH($H74)+$G74*5,1),BB$3=DATE(YEAR($H74),MONTH($H74)+$G74*6,1),BB$3=DATE(YEAR($H74),MONTH($H74)+$G74*7,1),BB$3=DATE(YEAR($H74),MONTH($H74)+$G74*8,1),BB$3=DATE(YEAR($H74),MONTH($H74)+$G74*9,1),BB$3=DATE(YEAR($H74),MONTH($H74)+$G74*10,1)),$F74*тех!BP$10*тех!BP$6,)</f>
        <v>0</v>
      </c>
      <c r="BC74" s="64">
        <f>IF(OR(BC$3=DATE(YEAR($H74),MONTH($H74)+$G74,1),BC$3=DATE(YEAR($H74),MONTH($H74)+$G74*2,1),BC$3=DATE(YEAR($H74),MONTH($H74)+$G74*3,1),BC$3=DATE(YEAR($H74),MONTH($H74)+$G74*4,1),BC$3=DATE(YEAR($H74),MONTH($H74)+$G74*5,1),BC$3=DATE(YEAR($H74),MONTH($H74)+$G74*6,1),BC$3=DATE(YEAR($H74),MONTH($H74)+$G74*7,1),BC$3=DATE(YEAR($H74),MONTH($H74)+$G74*8,1),BC$3=DATE(YEAR($H74),MONTH($H74)+$G74*9,1),BC$3=DATE(YEAR($H74),MONTH($H74)+$G74*10,1)),$F74*тех!BQ$10*тех!BQ$6,)</f>
        <v>0</v>
      </c>
      <c r="BD74" s="64">
        <f>IF(OR(BD$3=DATE(YEAR($H74),MONTH($H74)+$G74,1),BD$3=DATE(YEAR($H74),MONTH($H74)+$G74*2,1),BD$3=DATE(YEAR($H74),MONTH($H74)+$G74*3,1),BD$3=DATE(YEAR($H74),MONTH($H74)+$G74*4,1),BD$3=DATE(YEAR($H74),MONTH($H74)+$G74*5,1),BD$3=DATE(YEAR($H74),MONTH($H74)+$G74*6,1),BD$3=DATE(YEAR($H74),MONTH($H74)+$G74*7,1),BD$3=DATE(YEAR($H74),MONTH($H74)+$G74*8,1),BD$3=DATE(YEAR($H74),MONTH($H74)+$G74*9,1),BD$3=DATE(YEAR($H74),MONTH($H74)+$G74*10,1)),$F74*тех!BR$10*тех!BR$6,)</f>
        <v>0</v>
      </c>
      <c r="BE74" s="64">
        <f>IF(OR(BE$3=DATE(YEAR($H74),MONTH($H74)+$G74,1),BE$3=DATE(YEAR($H74),MONTH($H74)+$G74*2,1),BE$3=DATE(YEAR($H74),MONTH($H74)+$G74*3,1),BE$3=DATE(YEAR($H74),MONTH($H74)+$G74*4,1),BE$3=DATE(YEAR($H74),MONTH($H74)+$G74*5,1),BE$3=DATE(YEAR($H74),MONTH($H74)+$G74*6,1),BE$3=DATE(YEAR($H74),MONTH($H74)+$G74*7,1),BE$3=DATE(YEAR($H74),MONTH($H74)+$G74*8,1),BE$3=DATE(YEAR($H74),MONTH($H74)+$G74*9,1),BE$3=DATE(YEAR($H74),MONTH($H74)+$G74*10,1)),$F74*тех!BS$10*тех!BS$6,)</f>
        <v>0</v>
      </c>
      <c r="BF74" s="64">
        <f>IF(OR(BF$3=DATE(YEAR($H74),MONTH($H74)+$G74,1),BF$3=DATE(YEAR($H74),MONTH($H74)+$G74*2,1),BF$3=DATE(YEAR($H74),MONTH($H74)+$G74*3,1),BF$3=DATE(YEAR($H74),MONTH($H74)+$G74*4,1),BF$3=DATE(YEAR($H74),MONTH($H74)+$G74*5,1),BF$3=DATE(YEAR($H74),MONTH($H74)+$G74*6,1),BF$3=DATE(YEAR($H74),MONTH($H74)+$G74*7,1),BF$3=DATE(YEAR($H74),MONTH($H74)+$G74*8,1),BF$3=DATE(YEAR($H74),MONTH($H74)+$G74*9,1),BF$3=DATE(YEAR($H74),MONTH($H74)+$G74*10,1)),$F74*тех!BT$10*тех!BT$6,)</f>
        <v>0</v>
      </c>
      <c r="BG74" s="64">
        <f>IF(OR(BG$3=DATE(YEAR($H74),MONTH($H74)+$G74,1),BG$3=DATE(YEAR($H74),MONTH($H74)+$G74*2,1),BG$3=DATE(YEAR($H74),MONTH($H74)+$G74*3,1),BG$3=DATE(YEAR($H74),MONTH($H74)+$G74*4,1),BG$3=DATE(YEAR($H74),MONTH($H74)+$G74*5,1),BG$3=DATE(YEAR($H74),MONTH($H74)+$G74*6,1),BG$3=DATE(YEAR($H74),MONTH($H74)+$G74*7,1),BG$3=DATE(YEAR($H74),MONTH($H74)+$G74*8,1),BG$3=DATE(YEAR($H74),MONTH($H74)+$G74*9,1),BG$3=DATE(YEAR($H74),MONTH($H74)+$G74*10,1)),$F74*тех!BU$10*тех!BU$6,)</f>
        <v>0</v>
      </c>
      <c r="BH74" s="64">
        <f>IF(OR(BH$3=DATE(YEAR($H74),MONTH($H74)+$G74,1),BH$3=DATE(YEAR($H74),MONTH($H74)+$G74*2,1),BH$3=DATE(YEAR($H74),MONTH($H74)+$G74*3,1),BH$3=DATE(YEAR($H74),MONTH($H74)+$G74*4,1),BH$3=DATE(YEAR($H74),MONTH($H74)+$G74*5,1),BH$3=DATE(YEAR($H74),MONTH($H74)+$G74*6,1),BH$3=DATE(YEAR($H74),MONTH($H74)+$G74*7,1),BH$3=DATE(YEAR($H74),MONTH($H74)+$G74*8,1),BH$3=DATE(YEAR($H74),MONTH($H74)+$G74*9,1),BH$3=DATE(YEAR($H74),MONTH($H74)+$G74*10,1)),$F74*тех!BV$10*тех!BV$6,)</f>
        <v>0</v>
      </c>
      <c r="BI74" s="64">
        <f>IF(OR(BI$3=DATE(YEAR($H74),MONTH($H74)+$G74,1),BI$3=DATE(YEAR($H74),MONTH($H74)+$G74*2,1),BI$3=DATE(YEAR($H74),MONTH($H74)+$G74*3,1),BI$3=DATE(YEAR($H74),MONTH($H74)+$G74*4,1),BI$3=DATE(YEAR($H74),MONTH($H74)+$G74*5,1),BI$3=DATE(YEAR($H74),MONTH($H74)+$G74*6,1),BI$3=DATE(YEAR($H74),MONTH($H74)+$G74*7,1),BI$3=DATE(YEAR($H74),MONTH($H74)+$G74*8,1),BI$3=DATE(YEAR($H74),MONTH($H74)+$G74*9,1),BI$3=DATE(YEAR($H74),MONTH($H74)+$G74*10,1)),$F74*тех!BW$10*тех!BW$6,)</f>
        <v>0</v>
      </c>
      <c r="BJ74" s="64">
        <f>IF(OR(BJ$3=DATE(YEAR($H74),MONTH($H74)+$G74,1),BJ$3=DATE(YEAR($H74),MONTH($H74)+$G74*2,1),BJ$3=DATE(YEAR($H74),MONTH($H74)+$G74*3,1),BJ$3=DATE(YEAR($H74),MONTH($H74)+$G74*4,1),BJ$3=DATE(YEAR($H74),MONTH($H74)+$G74*5,1),BJ$3=DATE(YEAR($H74),MONTH($H74)+$G74*6,1),BJ$3=DATE(YEAR($H74),MONTH($H74)+$G74*7,1),BJ$3=DATE(YEAR($H74),MONTH($H74)+$G74*8,1),BJ$3=DATE(YEAR($H74),MONTH($H74)+$G74*9,1),BJ$3=DATE(YEAR($H74),MONTH($H74)+$G74*10,1)),$F74*тех!BX$10*тех!BX$6,)</f>
        <v>0</v>
      </c>
      <c r="BK74" s="64">
        <f>IF(OR(BK$3=DATE(YEAR($H74),MONTH($H74)+$G74,1),BK$3=DATE(YEAR($H74),MONTH($H74)+$G74*2,1),BK$3=DATE(YEAR($H74),MONTH($H74)+$G74*3,1),BK$3=DATE(YEAR($H74),MONTH($H74)+$G74*4,1),BK$3=DATE(YEAR($H74),MONTH($H74)+$G74*5,1),BK$3=DATE(YEAR($H74),MONTH($H74)+$G74*6,1),BK$3=DATE(YEAR($H74),MONTH($H74)+$G74*7,1),BK$3=DATE(YEAR($H74),MONTH($H74)+$G74*8,1),BK$3=DATE(YEAR($H74),MONTH($H74)+$G74*9,1),BK$3=DATE(YEAR($H74),MONTH($H74)+$G74*10,1)),$F74*тех!BY$10*тех!BY$6,)</f>
        <v>0</v>
      </c>
      <c r="BL74" s="64">
        <f>IF(OR(BL$3=DATE(YEAR($H74),MONTH($H74)+$G74,1),BL$3=DATE(YEAR($H74),MONTH($H74)+$G74*2,1),BL$3=DATE(YEAR($H74),MONTH($H74)+$G74*3,1),BL$3=DATE(YEAR($H74),MONTH($H74)+$G74*4,1),BL$3=DATE(YEAR($H74),MONTH($H74)+$G74*5,1),BL$3=DATE(YEAR($H74),MONTH($H74)+$G74*6,1),BL$3=DATE(YEAR($H74),MONTH($H74)+$G74*7,1),BL$3=DATE(YEAR($H74),MONTH($H74)+$G74*8,1),BL$3=DATE(YEAR($H74),MONTH($H74)+$G74*9,1),BL$3=DATE(YEAR($H74),MONTH($H74)+$G74*10,1)),$F74*тех!BZ$10*тех!BZ$6,)</f>
        <v>0</v>
      </c>
      <c r="BM74" s="64">
        <f>IF(OR(BM$3=DATE(YEAR($H74),MONTH($H74)+$G74,1),BM$3=DATE(YEAR($H74),MONTH($H74)+$G74*2,1),BM$3=DATE(YEAR($H74),MONTH($H74)+$G74*3,1),BM$3=DATE(YEAR($H74),MONTH($H74)+$G74*4,1),BM$3=DATE(YEAR($H74),MONTH($H74)+$G74*5,1),BM$3=DATE(YEAR($H74),MONTH($H74)+$G74*6,1),BM$3=DATE(YEAR($H74),MONTH($H74)+$G74*7,1),BM$3=DATE(YEAR($H74),MONTH($H74)+$G74*8,1),BM$3=DATE(YEAR($H74),MONTH($H74)+$G74*9,1),BM$3=DATE(YEAR($H74),MONTH($H74)+$G74*10,1)),$F74*тех!CA$10*тех!CA$6,)</f>
        <v>0</v>
      </c>
      <c r="BN74" s="64">
        <f>IF(OR(BN$3=DATE(YEAR($H74),MONTH($H74)+$G74,1),BN$3=DATE(YEAR($H74),MONTH($H74)+$G74*2,1),BN$3=DATE(YEAR($H74),MONTH($H74)+$G74*3,1),BN$3=DATE(YEAR($H74),MONTH($H74)+$G74*4,1),BN$3=DATE(YEAR($H74),MONTH($H74)+$G74*5,1),BN$3=DATE(YEAR($H74),MONTH($H74)+$G74*6,1),BN$3=DATE(YEAR($H74),MONTH($H74)+$G74*7,1),BN$3=DATE(YEAR($H74),MONTH($H74)+$G74*8,1),BN$3=DATE(YEAR($H74),MONTH($H74)+$G74*9,1),BN$3=DATE(YEAR($H74),MONTH($H74)+$G74*10,1)),$F74*тех!CB$10*тех!CB$6,)</f>
        <v>0</v>
      </c>
      <c r="BO74" s="64">
        <f>IF(OR(BO$3=DATE(YEAR($H74),MONTH($H74)+$G74,1),BO$3=DATE(YEAR($H74),MONTH($H74)+$G74*2,1),BO$3=DATE(YEAR($H74),MONTH($H74)+$G74*3,1),BO$3=DATE(YEAR($H74),MONTH($H74)+$G74*4,1),BO$3=DATE(YEAR($H74),MONTH($H74)+$G74*5,1),BO$3=DATE(YEAR($H74),MONTH($H74)+$G74*6,1),BO$3=DATE(YEAR($H74),MONTH($H74)+$G74*7,1),BO$3=DATE(YEAR($H74),MONTH($H74)+$G74*8,1),BO$3=DATE(YEAR($H74),MONTH($H74)+$G74*9,1),BO$3=DATE(YEAR($H74),MONTH($H74)+$G74*10,1)),$F74*тех!CC$10*тех!CC$6,)</f>
        <v>0</v>
      </c>
      <c r="BP74" s="64">
        <f>IF(OR(BP$3=DATE(YEAR($H74),MONTH($H74)+$G74,1),BP$3=DATE(YEAR($H74),MONTH($H74)+$G74*2,1),BP$3=DATE(YEAR($H74),MONTH($H74)+$G74*3,1),BP$3=DATE(YEAR($H74),MONTH($H74)+$G74*4,1),BP$3=DATE(YEAR($H74),MONTH($H74)+$G74*5,1),BP$3=DATE(YEAR($H74),MONTH($H74)+$G74*6,1),BP$3=DATE(YEAR($H74),MONTH($H74)+$G74*7,1),BP$3=DATE(YEAR($H74),MONTH($H74)+$G74*8,1),BP$3=DATE(YEAR($H74),MONTH($H74)+$G74*9,1),BP$3=DATE(YEAR($H74),MONTH($H74)+$G74*10,1)),$F74*тех!CD$10*тех!CD$6,)</f>
        <v>0</v>
      </c>
      <c r="BQ74" s="64">
        <f>IF(OR(BQ$3=DATE(YEAR($H74),MONTH($H74)+$G74,1),BQ$3=DATE(YEAR($H74),MONTH($H74)+$G74*2,1),BQ$3=DATE(YEAR($H74),MONTH($H74)+$G74*3,1),BQ$3=DATE(YEAR($H74),MONTH($H74)+$G74*4,1),BQ$3=DATE(YEAR($H74),MONTH($H74)+$G74*5,1),BQ$3=DATE(YEAR($H74),MONTH($H74)+$G74*6,1),BQ$3=DATE(YEAR($H74),MONTH($H74)+$G74*7,1),BQ$3=DATE(YEAR($H74),MONTH($H74)+$G74*8,1),BQ$3=DATE(YEAR($H74),MONTH($H74)+$G74*9,1),BQ$3=DATE(YEAR($H74),MONTH($H74)+$G74*10,1)),$F74*тех!CE$10*тех!CE$6,)</f>
        <v>0</v>
      </c>
    </row>
    <row r="75" spans="2:69">
      <c r="B75" s="3">
        <v>69</v>
      </c>
      <c r="C75" s="19"/>
      <c r="D75" s="19"/>
      <c r="E75" s="19"/>
      <c r="F75" s="76">
        <f t="shared" si="1"/>
        <v>0</v>
      </c>
      <c r="G75" s="19"/>
      <c r="H75" s="19"/>
      <c r="J75" s="76">
        <f>IF($H75=J$3,$F75,)*тех!X$6</f>
        <v>0</v>
      </c>
      <c r="K75" s="76">
        <f>IF($H75=K$3,$F75,)*тех!Y$6</f>
        <v>0</v>
      </c>
      <c r="L75" s="76">
        <f>IF($H75=L$3,$F75,)*тех!Z$6</f>
        <v>0</v>
      </c>
      <c r="M75" s="76">
        <f>IF($H75=M$3,$F75,)*тех!AA$6</f>
        <v>0</v>
      </c>
      <c r="N75" s="76">
        <f>IF($H75=N$3,$F75,)*тех!AB$6</f>
        <v>0</v>
      </c>
      <c r="O75" s="76">
        <f>IF($H75=O$3,$F75,)*тех!AC$6</f>
        <v>0</v>
      </c>
      <c r="P75" s="64">
        <f>IF(OR(P$3=DATE(YEAR($H75),MONTH($H75)+$G75,1),P$3=DATE(YEAR($H75),MONTH($H75)+$G75*2,1),P$3=DATE(YEAR($H75),MONTH($H75)+$G75*3,1),P$3=DATE(YEAR($H75),MONTH($H75)+$G75*4,1),P$3=DATE(YEAR($H75),MONTH($H75)+$G75*5,1),P$3=DATE(YEAR($H75),MONTH($H75)+$G75*6,1),P$3=DATE(YEAR($H75),MONTH($H75)+$G75*7,1),P$3=DATE(YEAR($H75),MONTH($H75)+$G75*8,1),P$3=DATE(YEAR($H75),MONTH($H75)+$G75*9,1),P$3=DATE(YEAR($H75),MONTH($H75)+$G75*10,1)),$F75*тех!AD$10*тех!AD$6,)</f>
        <v>0</v>
      </c>
      <c r="Q75" s="64">
        <f>IF(OR(Q$3=DATE(YEAR($H75),MONTH($H75)+$G75,1),Q$3=DATE(YEAR($H75),MONTH($H75)+$G75*2,1),Q$3=DATE(YEAR($H75),MONTH($H75)+$G75*3,1),Q$3=DATE(YEAR($H75),MONTH($H75)+$G75*4,1),Q$3=DATE(YEAR($H75),MONTH($H75)+$G75*5,1),Q$3=DATE(YEAR($H75),MONTH($H75)+$G75*6,1),Q$3=DATE(YEAR($H75),MONTH($H75)+$G75*7,1),Q$3=DATE(YEAR($H75),MONTH($H75)+$G75*8,1),Q$3=DATE(YEAR($H75),MONTH($H75)+$G75*9,1),Q$3=DATE(YEAR($H75),MONTH($H75)+$G75*10,1)),$F75*тех!AE$10*тех!AE$6,)</f>
        <v>0</v>
      </c>
      <c r="R75" s="64">
        <f>IF(OR(R$3=DATE(YEAR($H75),MONTH($H75)+$G75,1),R$3=DATE(YEAR($H75),MONTH($H75)+$G75*2,1),R$3=DATE(YEAR($H75),MONTH($H75)+$G75*3,1),R$3=DATE(YEAR($H75),MONTH($H75)+$G75*4,1),R$3=DATE(YEAR($H75),MONTH($H75)+$G75*5,1),R$3=DATE(YEAR($H75),MONTH($H75)+$G75*6,1),R$3=DATE(YEAR($H75),MONTH($H75)+$G75*7,1),R$3=DATE(YEAR($H75),MONTH($H75)+$G75*8,1),R$3=DATE(YEAR($H75),MONTH($H75)+$G75*9,1),R$3=DATE(YEAR($H75),MONTH($H75)+$G75*10,1)),$F75*тех!AF$10*тех!AF$6,)</f>
        <v>0</v>
      </c>
      <c r="S75" s="64">
        <f>IF(OR(S$3=DATE(YEAR($H75),MONTH($H75)+$G75,1),S$3=DATE(YEAR($H75),MONTH($H75)+$G75*2,1),S$3=DATE(YEAR($H75),MONTH($H75)+$G75*3,1),S$3=DATE(YEAR($H75),MONTH($H75)+$G75*4,1),S$3=DATE(YEAR($H75),MONTH($H75)+$G75*5,1),S$3=DATE(YEAR($H75),MONTH($H75)+$G75*6,1),S$3=DATE(YEAR($H75),MONTH($H75)+$G75*7,1),S$3=DATE(YEAR($H75),MONTH($H75)+$G75*8,1),S$3=DATE(YEAR($H75),MONTH($H75)+$G75*9,1),S$3=DATE(YEAR($H75),MONTH($H75)+$G75*10,1)),$F75*тех!AG$10*тех!AG$6,)</f>
        <v>0</v>
      </c>
      <c r="T75" s="64">
        <f>IF(OR(T$3=DATE(YEAR($H75),MONTH($H75)+$G75,1),T$3=DATE(YEAR($H75),MONTH($H75)+$G75*2,1),T$3=DATE(YEAR($H75),MONTH($H75)+$G75*3,1),T$3=DATE(YEAR($H75),MONTH($H75)+$G75*4,1),T$3=DATE(YEAR($H75),MONTH($H75)+$G75*5,1),T$3=DATE(YEAR($H75),MONTH($H75)+$G75*6,1),T$3=DATE(YEAR($H75),MONTH($H75)+$G75*7,1),T$3=DATE(YEAR($H75),MONTH($H75)+$G75*8,1),T$3=DATE(YEAR($H75),MONTH($H75)+$G75*9,1),T$3=DATE(YEAR($H75),MONTH($H75)+$G75*10,1)),$F75*тех!AH$10*тех!AH$6,)</f>
        <v>0</v>
      </c>
      <c r="U75" s="64">
        <f>IF(OR(U$3=DATE(YEAR($H75),MONTH($H75)+$G75,1),U$3=DATE(YEAR($H75),MONTH($H75)+$G75*2,1),U$3=DATE(YEAR($H75),MONTH($H75)+$G75*3,1),U$3=DATE(YEAR($H75),MONTH($H75)+$G75*4,1),U$3=DATE(YEAR($H75),MONTH($H75)+$G75*5,1),U$3=DATE(YEAR($H75),MONTH($H75)+$G75*6,1),U$3=DATE(YEAR($H75),MONTH($H75)+$G75*7,1),U$3=DATE(YEAR($H75),MONTH($H75)+$G75*8,1),U$3=DATE(YEAR($H75),MONTH($H75)+$G75*9,1),U$3=DATE(YEAR($H75),MONTH($H75)+$G75*10,1)),$F75*тех!AI$10*тех!AI$6,)</f>
        <v>0</v>
      </c>
      <c r="V75" s="64">
        <f>IF(OR(V$3=DATE(YEAR($H75),MONTH($H75)+$G75,1),V$3=DATE(YEAR($H75),MONTH($H75)+$G75*2,1),V$3=DATE(YEAR($H75),MONTH($H75)+$G75*3,1),V$3=DATE(YEAR($H75),MONTH($H75)+$G75*4,1),V$3=DATE(YEAR($H75),MONTH($H75)+$G75*5,1),V$3=DATE(YEAR($H75),MONTH($H75)+$G75*6,1),V$3=DATE(YEAR($H75),MONTH($H75)+$G75*7,1),V$3=DATE(YEAR($H75),MONTH($H75)+$G75*8,1),V$3=DATE(YEAR($H75),MONTH($H75)+$G75*9,1),V$3=DATE(YEAR($H75),MONTH($H75)+$G75*10,1)),$F75*тех!AJ$10*тех!AJ$6,)</f>
        <v>0</v>
      </c>
      <c r="W75" s="64">
        <f>IF(OR(W$3=DATE(YEAR($H75),MONTH($H75)+$G75,1),W$3=DATE(YEAR($H75),MONTH($H75)+$G75*2,1),W$3=DATE(YEAR($H75),MONTH($H75)+$G75*3,1),W$3=DATE(YEAR($H75),MONTH($H75)+$G75*4,1),W$3=DATE(YEAR($H75),MONTH($H75)+$G75*5,1),W$3=DATE(YEAR($H75),MONTH($H75)+$G75*6,1),W$3=DATE(YEAR($H75),MONTH($H75)+$G75*7,1),W$3=DATE(YEAR($H75),MONTH($H75)+$G75*8,1),W$3=DATE(YEAR($H75),MONTH($H75)+$G75*9,1),W$3=DATE(YEAR($H75),MONTH($H75)+$G75*10,1)),$F75*тех!AK$10*тех!AK$6,)</f>
        <v>0</v>
      </c>
      <c r="X75" s="64">
        <f>IF(OR(X$3=DATE(YEAR($H75),MONTH($H75)+$G75,1),X$3=DATE(YEAR($H75),MONTH($H75)+$G75*2,1),X$3=DATE(YEAR($H75),MONTH($H75)+$G75*3,1),X$3=DATE(YEAR($H75),MONTH($H75)+$G75*4,1),X$3=DATE(YEAR($H75),MONTH($H75)+$G75*5,1),X$3=DATE(YEAR($H75),MONTH($H75)+$G75*6,1),X$3=DATE(YEAR($H75),MONTH($H75)+$G75*7,1),X$3=DATE(YEAR($H75),MONTH($H75)+$G75*8,1),X$3=DATE(YEAR($H75),MONTH($H75)+$G75*9,1),X$3=DATE(YEAR($H75),MONTH($H75)+$G75*10,1)),$F75*тех!AL$10*тех!AL$6,)</f>
        <v>0</v>
      </c>
      <c r="Y75" s="64">
        <f>IF(OR(Y$3=DATE(YEAR($H75),MONTH($H75)+$G75,1),Y$3=DATE(YEAR($H75),MONTH($H75)+$G75*2,1),Y$3=DATE(YEAR($H75),MONTH($H75)+$G75*3,1),Y$3=DATE(YEAR($H75),MONTH($H75)+$G75*4,1),Y$3=DATE(YEAR($H75),MONTH($H75)+$G75*5,1),Y$3=DATE(YEAR($H75),MONTH($H75)+$G75*6,1),Y$3=DATE(YEAR($H75),MONTH($H75)+$G75*7,1),Y$3=DATE(YEAR($H75),MONTH($H75)+$G75*8,1),Y$3=DATE(YEAR($H75),MONTH($H75)+$G75*9,1),Y$3=DATE(YEAR($H75),MONTH($H75)+$G75*10,1)),$F75*тех!AM$10*тех!AM$6,)</f>
        <v>0</v>
      </c>
      <c r="Z75" s="64">
        <f>IF(OR(Z$3=DATE(YEAR($H75),MONTH($H75)+$G75,1),Z$3=DATE(YEAR($H75),MONTH($H75)+$G75*2,1),Z$3=DATE(YEAR($H75),MONTH($H75)+$G75*3,1),Z$3=DATE(YEAR($H75),MONTH($H75)+$G75*4,1),Z$3=DATE(YEAR($H75),MONTH($H75)+$G75*5,1),Z$3=DATE(YEAR($H75),MONTH($H75)+$G75*6,1),Z$3=DATE(YEAR($H75),MONTH($H75)+$G75*7,1),Z$3=DATE(YEAR($H75),MONTH($H75)+$G75*8,1),Z$3=DATE(YEAR($H75),MONTH($H75)+$G75*9,1),Z$3=DATE(YEAR($H75),MONTH($H75)+$G75*10,1)),$F75*тех!AN$10*тех!AN$6,)</f>
        <v>0</v>
      </c>
      <c r="AA75" s="64">
        <f>IF(OR(AA$3=DATE(YEAR($H75),MONTH($H75)+$G75,1),AA$3=DATE(YEAR($H75),MONTH($H75)+$G75*2,1),AA$3=DATE(YEAR($H75),MONTH($H75)+$G75*3,1),AA$3=DATE(YEAR($H75),MONTH($H75)+$G75*4,1),AA$3=DATE(YEAR($H75),MONTH($H75)+$G75*5,1),AA$3=DATE(YEAR($H75),MONTH($H75)+$G75*6,1),AA$3=DATE(YEAR($H75),MONTH($H75)+$G75*7,1),AA$3=DATE(YEAR($H75),MONTH($H75)+$G75*8,1),AA$3=DATE(YEAR($H75),MONTH($H75)+$G75*9,1),AA$3=DATE(YEAR($H75),MONTH($H75)+$G75*10,1)),$F75*тех!AO$10*тех!AO$6,)</f>
        <v>0</v>
      </c>
      <c r="AB75" s="64">
        <f>IF(OR(AB$3=DATE(YEAR($H75),MONTH($H75)+$G75,1),AB$3=DATE(YEAR($H75),MONTH($H75)+$G75*2,1),AB$3=DATE(YEAR($H75),MONTH($H75)+$G75*3,1),AB$3=DATE(YEAR($H75),MONTH($H75)+$G75*4,1),AB$3=DATE(YEAR($H75),MONTH($H75)+$G75*5,1),AB$3=DATE(YEAR($H75),MONTH($H75)+$G75*6,1),AB$3=DATE(YEAR($H75),MONTH($H75)+$G75*7,1),AB$3=DATE(YEAR($H75),MONTH($H75)+$G75*8,1),AB$3=DATE(YEAR($H75),MONTH($H75)+$G75*9,1),AB$3=DATE(YEAR($H75),MONTH($H75)+$G75*10,1)),$F75*тех!AP$10*тех!AP$6,)</f>
        <v>0</v>
      </c>
      <c r="AC75" s="64">
        <f>IF(OR(AC$3=DATE(YEAR($H75),MONTH($H75)+$G75,1),AC$3=DATE(YEAR($H75),MONTH($H75)+$G75*2,1),AC$3=DATE(YEAR($H75),MONTH($H75)+$G75*3,1),AC$3=DATE(YEAR($H75),MONTH($H75)+$G75*4,1),AC$3=DATE(YEAR($H75),MONTH($H75)+$G75*5,1),AC$3=DATE(YEAR($H75),MONTH($H75)+$G75*6,1),AC$3=DATE(YEAR($H75),MONTH($H75)+$G75*7,1),AC$3=DATE(YEAR($H75),MONTH($H75)+$G75*8,1),AC$3=DATE(YEAR($H75),MONTH($H75)+$G75*9,1),AC$3=DATE(YEAR($H75),MONTH($H75)+$G75*10,1)),$F75*тех!AQ$10*тех!AQ$6,)</f>
        <v>0</v>
      </c>
      <c r="AD75" s="64">
        <f>IF(OR(AD$3=DATE(YEAR($H75),MONTH($H75)+$G75,1),AD$3=DATE(YEAR($H75),MONTH($H75)+$G75*2,1),AD$3=DATE(YEAR($H75),MONTH($H75)+$G75*3,1),AD$3=DATE(YEAR($H75),MONTH($H75)+$G75*4,1),AD$3=DATE(YEAR($H75),MONTH($H75)+$G75*5,1),AD$3=DATE(YEAR($H75),MONTH($H75)+$G75*6,1),AD$3=DATE(YEAR($H75),MONTH($H75)+$G75*7,1),AD$3=DATE(YEAR($H75),MONTH($H75)+$G75*8,1),AD$3=DATE(YEAR($H75),MONTH($H75)+$G75*9,1),AD$3=DATE(YEAR($H75),MONTH($H75)+$G75*10,1)),$F75*тех!AR$10*тех!AR$6,)</f>
        <v>0</v>
      </c>
      <c r="AE75" s="64">
        <f>IF(OR(AE$3=DATE(YEAR($H75),MONTH($H75)+$G75,1),AE$3=DATE(YEAR($H75),MONTH($H75)+$G75*2,1),AE$3=DATE(YEAR($H75),MONTH($H75)+$G75*3,1),AE$3=DATE(YEAR($H75),MONTH($H75)+$G75*4,1),AE$3=DATE(YEAR($H75),MONTH($H75)+$G75*5,1),AE$3=DATE(YEAR($H75),MONTH($H75)+$G75*6,1),AE$3=DATE(YEAR($H75),MONTH($H75)+$G75*7,1),AE$3=DATE(YEAR($H75),MONTH($H75)+$G75*8,1),AE$3=DATE(YEAR($H75),MONTH($H75)+$G75*9,1),AE$3=DATE(YEAR($H75),MONTH($H75)+$G75*10,1)),$F75*тех!AS$10*тех!AS$6,)</f>
        <v>0</v>
      </c>
      <c r="AF75" s="64">
        <f>IF(OR(AF$3=DATE(YEAR($H75),MONTH($H75)+$G75,1),AF$3=DATE(YEAR($H75),MONTH($H75)+$G75*2,1),AF$3=DATE(YEAR($H75),MONTH($H75)+$G75*3,1),AF$3=DATE(YEAR($H75),MONTH($H75)+$G75*4,1),AF$3=DATE(YEAR($H75),MONTH($H75)+$G75*5,1),AF$3=DATE(YEAR($H75),MONTH($H75)+$G75*6,1),AF$3=DATE(YEAR($H75),MONTH($H75)+$G75*7,1),AF$3=DATE(YEAR($H75),MONTH($H75)+$G75*8,1),AF$3=DATE(YEAR($H75),MONTH($H75)+$G75*9,1),AF$3=DATE(YEAR($H75),MONTH($H75)+$G75*10,1)),$F75*тех!AT$10*тех!AT$6,)</f>
        <v>0</v>
      </c>
      <c r="AG75" s="64">
        <f>IF(OR(AG$3=DATE(YEAR($H75),MONTH($H75)+$G75,1),AG$3=DATE(YEAR($H75),MONTH($H75)+$G75*2,1),AG$3=DATE(YEAR($H75),MONTH($H75)+$G75*3,1),AG$3=DATE(YEAR($H75),MONTH($H75)+$G75*4,1),AG$3=DATE(YEAR($H75),MONTH($H75)+$G75*5,1),AG$3=DATE(YEAR($H75),MONTH($H75)+$G75*6,1),AG$3=DATE(YEAR($H75),MONTH($H75)+$G75*7,1),AG$3=DATE(YEAR($H75),MONTH($H75)+$G75*8,1),AG$3=DATE(YEAR($H75),MONTH($H75)+$G75*9,1),AG$3=DATE(YEAR($H75),MONTH($H75)+$G75*10,1)),$F75*тех!AU$10*тех!AU$6,)</f>
        <v>0</v>
      </c>
      <c r="AH75" s="64">
        <f>IF(OR(AH$3=DATE(YEAR($H75),MONTH($H75)+$G75,1),AH$3=DATE(YEAR($H75),MONTH($H75)+$G75*2,1),AH$3=DATE(YEAR($H75),MONTH($H75)+$G75*3,1),AH$3=DATE(YEAR($H75),MONTH($H75)+$G75*4,1),AH$3=DATE(YEAR($H75),MONTH($H75)+$G75*5,1),AH$3=DATE(YEAR($H75),MONTH($H75)+$G75*6,1),AH$3=DATE(YEAR($H75),MONTH($H75)+$G75*7,1),AH$3=DATE(YEAR($H75),MONTH($H75)+$G75*8,1),AH$3=DATE(YEAR($H75),MONTH($H75)+$G75*9,1),AH$3=DATE(YEAR($H75),MONTH($H75)+$G75*10,1)),$F75*тех!AV$10*тех!AV$6,)</f>
        <v>0</v>
      </c>
      <c r="AI75" s="64">
        <f>IF(OR(AI$3=DATE(YEAR($H75),MONTH($H75)+$G75,1),AI$3=DATE(YEAR($H75),MONTH($H75)+$G75*2,1),AI$3=DATE(YEAR($H75),MONTH($H75)+$G75*3,1),AI$3=DATE(YEAR($H75),MONTH($H75)+$G75*4,1),AI$3=DATE(YEAR($H75),MONTH($H75)+$G75*5,1),AI$3=DATE(YEAR($H75),MONTH($H75)+$G75*6,1),AI$3=DATE(YEAR($H75),MONTH($H75)+$G75*7,1),AI$3=DATE(YEAR($H75),MONTH($H75)+$G75*8,1),AI$3=DATE(YEAR($H75),MONTH($H75)+$G75*9,1),AI$3=DATE(YEAR($H75),MONTH($H75)+$G75*10,1)),$F75*тех!AW$10*тех!AW$6,)</f>
        <v>0</v>
      </c>
      <c r="AJ75" s="64">
        <f>IF(OR(AJ$3=DATE(YEAR($H75),MONTH($H75)+$G75,1),AJ$3=DATE(YEAR($H75),MONTH($H75)+$G75*2,1),AJ$3=DATE(YEAR($H75),MONTH($H75)+$G75*3,1),AJ$3=DATE(YEAR($H75),MONTH($H75)+$G75*4,1),AJ$3=DATE(YEAR($H75),MONTH($H75)+$G75*5,1),AJ$3=DATE(YEAR($H75),MONTH($H75)+$G75*6,1),AJ$3=DATE(YEAR($H75),MONTH($H75)+$G75*7,1),AJ$3=DATE(YEAR($H75),MONTH($H75)+$G75*8,1),AJ$3=DATE(YEAR($H75),MONTH($H75)+$G75*9,1),AJ$3=DATE(YEAR($H75),MONTH($H75)+$G75*10,1)),$F75*тех!AX$10*тех!AX$6,)</f>
        <v>0</v>
      </c>
      <c r="AK75" s="64">
        <f>IF(OR(AK$3=DATE(YEAR($H75),MONTH($H75)+$G75,1),AK$3=DATE(YEAR($H75),MONTH($H75)+$G75*2,1),AK$3=DATE(YEAR($H75),MONTH($H75)+$G75*3,1),AK$3=DATE(YEAR($H75),MONTH($H75)+$G75*4,1),AK$3=DATE(YEAR($H75),MONTH($H75)+$G75*5,1),AK$3=DATE(YEAR($H75),MONTH($H75)+$G75*6,1),AK$3=DATE(YEAR($H75),MONTH($H75)+$G75*7,1),AK$3=DATE(YEAR($H75),MONTH($H75)+$G75*8,1),AK$3=DATE(YEAR($H75),MONTH($H75)+$G75*9,1),AK$3=DATE(YEAR($H75),MONTH($H75)+$G75*10,1)),$F75*тех!AY$10*тех!AY$6,)</f>
        <v>0</v>
      </c>
      <c r="AL75" s="64">
        <f>IF(OR(AL$3=DATE(YEAR($H75),MONTH($H75)+$G75,1),AL$3=DATE(YEAR($H75),MONTH($H75)+$G75*2,1),AL$3=DATE(YEAR($H75),MONTH($H75)+$G75*3,1),AL$3=DATE(YEAR($H75),MONTH($H75)+$G75*4,1),AL$3=DATE(YEAR($H75),MONTH($H75)+$G75*5,1),AL$3=DATE(YEAR($H75),MONTH($H75)+$G75*6,1),AL$3=DATE(YEAR($H75),MONTH($H75)+$G75*7,1),AL$3=DATE(YEAR($H75),MONTH($H75)+$G75*8,1),AL$3=DATE(YEAR($H75),MONTH($H75)+$G75*9,1),AL$3=DATE(YEAR($H75),MONTH($H75)+$G75*10,1)),$F75*тех!AZ$10*тех!AZ$6,)</f>
        <v>0</v>
      </c>
      <c r="AM75" s="64">
        <f>IF(OR(AM$3=DATE(YEAR($H75),MONTH($H75)+$G75,1),AM$3=DATE(YEAR($H75),MONTH($H75)+$G75*2,1),AM$3=DATE(YEAR($H75),MONTH($H75)+$G75*3,1),AM$3=DATE(YEAR($H75),MONTH($H75)+$G75*4,1),AM$3=DATE(YEAR($H75),MONTH($H75)+$G75*5,1),AM$3=DATE(YEAR($H75),MONTH($H75)+$G75*6,1),AM$3=DATE(YEAR($H75),MONTH($H75)+$G75*7,1),AM$3=DATE(YEAR($H75),MONTH($H75)+$G75*8,1),AM$3=DATE(YEAR($H75),MONTH($H75)+$G75*9,1),AM$3=DATE(YEAR($H75),MONTH($H75)+$G75*10,1)),$F75*тех!BA$10*тех!BA$6,)</f>
        <v>0</v>
      </c>
      <c r="AN75" s="64">
        <f>IF(OR(AN$3=DATE(YEAR($H75),MONTH($H75)+$G75,1),AN$3=DATE(YEAR($H75),MONTH($H75)+$G75*2,1),AN$3=DATE(YEAR($H75),MONTH($H75)+$G75*3,1),AN$3=DATE(YEAR($H75),MONTH($H75)+$G75*4,1),AN$3=DATE(YEAR($H75),MONTH($H75)+$G75*5,1),AN$3=DATE(YEAR($H75),MONTH($H75)+$G75*6,1),AN$3=DATE(YEAR($H75),MONTH($H75)+$G75*7,1),AN$3=DATE(YEAR($H75),MONTH($H75)+$G75*8,1),AN$3=DATE(YEAR($H75),MONTH($H75)+$G75*9,1),AN$3=DATE(YEAR($H75),MONTH($H75)+$G75*10,1)),$F75*тех!BB$10*тех!BB$6,)</f>
        <v>0</v>
      </c>
      <c r="AO75" s="64">
        <f>IF(OR(AO$3=DATE(YEAR($H75),MONTH($H75)+$G75,1),AO$3=DATE(YEAR($H75),MONTH($H75)+$G75*2,1),AO$3=DATE(YEAR($H75),MONTH($H75)+$G75*3,1),AO$3=DATE(YEAR($H75),MONTH($H75)+$G75*4,1),AO$3=DATE(YEAR($H75),MONTH($H75)+$G75*5,1),AO$3=DATE(YEAR($H75),MONTH($H75)+$G75*6,1),AO$3=DATE(YEAR($H75),MONTH($H75)+$G75*7,1),AO$3=DATE(YEAR($H75),MONTH($H75)+$G75*8,1),AO$3=DATE(YEAR($H75),MONTH($H75)+$G75*9,1),AO$3=DATE(YEAR($H75),MONTH($H75)+$G75*10,1)),$F75*тех!BC$10*тех!BC$6,)</f>
        <v>0</v>
      </c>
      <c r="AP75" s="64">
        <f>IF(OR(AP$3=DATE(YEAR($H75),MONTH($H75)+$G75,1),AP$3=DATE(YEAR($H75),MONTH($H75)+$G75*2,1),AP$3=DATE(YEAR($H75),MONTH($H75)+$G75*3,1),AP$3=DATE(YEAR($H75),MONTH($H75)+$G75*4,1),AP$3=DATE(YEAR($H75),MONTH($H75)+$G75*5,1),AP$3=DATE(YEAR($H75),MONTH($H75)+$G75*6,1),AP$3=DATE(YEAR($H75),MONTH($H75)+$G75*7,1),AP$3=DATE(YEAR($H75),MONTH($H75)+$G75*8,1),AP$3=DATE(YEAR($H75),MONTH($H75)+$G75*9,1),AP$3=DATE(YEAR($H75),MONTH($H75)+$G75*10,1)),$F75*тех!BD$10*тех!BD$6,)</f>
        <v>0</v>
      </c>
      <c r="AQ75" s="64">
        <f>IF(OR(AQ$3=DATE(YEAR($H75),MONTH($H75)+$G75,1),AQ$3=DATE(YEAR($H75),MONTH($H75)+$G75*2,1),AQ$3=DATE(YEAR($H75),MONTH($H75)+$G75*3,1),AQ$3=DATE(YEAR($H75),MONTH($H75)+$G75*4,1),AQ$3=DATE(YEAR($H75),MONTH($H75)+$G75*5,1),AQ$3=DATE(YEAR($H75),MONTH($H75)+$G75*6,1),AQ$3=DATE(YEAR($H75),MONTH($H75)+$G75*7,1),AQ$3=DATE(YEAR($H75),MONTH($H75)+$G75*8,1),AQ$3=DATE(YEAR($H75),MONTH($H75)+$G75*9,1),AQ$3=DATE(YEAR($H75),MONTH($H75)+$G75*10,1)),$F75*тех!BE$10*тех!BE$6,)</f>
        <v>0</v>
      </c>
      <c r="AR75" s="64">
        <f>IF(OR(AR$3=DATE(YEAR($H75),MONTH($H75)+$G75,1),AR$3=DATE(YEAR($H75),MONTH($H75)+$G75*2,1),AR$3=DATE(YEAR($H75),MONTH($H75)+$G75*3,1),AR$3=DATE(YEAR($H75),MONTH($H75)+$G75*4,1),AR$3=DATE(YEAR($H75),MONTH($H75)+$G75*5,1),AR$3=DATE(YEAR($H75),MONTH($H75)+$G75*6,1),AR$3=DATE(YEAR($H75),MONTH($H75)+$G75*7,1),AR$3=DATE(YEAR($H75),MONTH($H75)+$G75*8,1),AR$3=DATE(YEAR($H75),MONTH($H75)+$G75*9,1),AR$3=DATE(YEAR($H75),MONTH($H75)+$G75*10,1)),$F75*тех!BF$10*тех!BF$6,)</f>
        <v>0</v>
      </c>
      <c r="AS75" s="64">
        <f>IF(OR(AS$3=DATE(YEAR($H75),MONTH($H75)+$G75,1),AS$3=DATE(YEAR($H75),MONTH($H75)+$G75*2,1),AS$3=DATE(YEAR($H75),MONTH($H75)+$G75*3,1),AS$3=DATE(YEAR($H75),MONTH($H75)+$G75*4,1),AS$3=DATE(YEAR($H75),MONTH($H75)+$G75*5,1),AS$3=DATE(YEAR($H75),MONTH($H75)+$G75*6,1),AS$3=DATE(YEAR($H75),MONTH($H75)+$G75*7,1),AS$3=DATE(YEAR($H75),MONTH($H75)+$G75*8,1),AS$3=DATE(YEAR($H75),MONTH($H75)+$G75*9,1),AS$3=DATE(YEAR($H75),MONTH($H75)+$G75*10,1)),$F75*тех!BG$10*тех!BG$6,)</f>
        <v>0</v>
      </c>
      <c r="AT75" s="64">
        <f>IF(OR(AT$3=DATE(YEAR($H75),MONTH($H75)+$G75,1),AT$3=DATE(YEAR($H75),MONTH($H75)+$G75*2,1),AT$3=DATE(YEAR($H75),MONTH($H75)+$G75*3,1),AT$3=DATE(YEAR($H75),MONTH($H75)+$G75*4,1),AT$3=DATE(YEAR($H75),MONTH($H75)+$G75*5,1),AT$3=DATE(YEAR($H75),MONTH($H75)+$G75*6,1),AT$3=DATE(YEAR($H75),MONTH($H75)+$G75*7,1),AT$3=DATE(YEAR($H75),MONTH($H75)+$G75*8,1),AT$3=DATE(YEAR($H75),MONTH($H75)+$G75*9,1),AT$3=DATE(YEAR($H75),MONTH($H75)+$G75*10,1)),$F75*тех!BH$10*тех!BH$6,)</f>
        <v>0</v>
      </c>
      <c r="AU75" s="64">
        <f>IF(OR(AU$3=DATE(YEAR($H75),MONTH($H75)+$G75,1),AU$3=DATE(YEAR($H75),MONTH($H75)+$G75*2,1),AU$3=DATE(YEAR($H75),MONTH($H75)+$G75*3,1),AU$3=DATE(YEAR($H75),MONTH($H75)+$G75*4,1),AU$3=DATE(YEAR($H75),MONTH($H75)+$G75*5,1),AU$3=DATE(YEAR($H75),MONTH($H75)+$G75*6,1),AU$3=DATE(YEAR($H75),MONTH($H75)+$G75*7,1),AU$3=DATE(YEAR($H75),MONTH($H75)+$G75*8,1),AU$3=DATE(YEAR($H75),MONTH($H75)+$G75*9,1),AU$3=DATE(YEAR($H75),MONTH($H75)+$G75*10,1)),$F75*тех!BI$10*тех!BI$6,)</f>
        <v>0</v>
      </c>
      <c r="AV75" s="64">
        <f>IF(OR(AV$3=DATE(YEAR($H75),MONTH($H75)+$G75,1),AV$3=DATE(YEAR($H75),MONTH($H75)+$G75*2,1),AV$3=DATE(YEAR($H75),MONTH($H75)+$G75*3,1),AV$3=DATE(YEAR($H75),MONTH($H75)+$G75*4,1),AV$3=DATE(YEAR($H75),MONTH($H75)+$G75*5,1),AV$3=DATE(YEAR($H75),MONTH($H75)+$G75*6,1),AV$3=DATE(YEAR($H75),MONTH($H75)+$G75*7,1),AV$3=DATE(YEAR($H75),MONTH($H75)+$G75*8,1),AV$3=DATE(YEAR($H75),MONTH($H75)+$G75*9,1),AV$3=DATE(YEAR($H75),MONTH($H75)+$G75*10,1)),$F75*тех!BJ$10*тех!BJ$6,)</f>
        <v>0</v>
      </c>
      <c r="AW75" s="64">
        <f>IF(OR(AW$3=DATE(YEAR($H75),MONTH($H75)+$G75,1),AW$3=DATE(YEAR($H75),MONTH($H75)+$G75*2,1),AW$3=DATE(YEAR($H75),MONTH($H75)+$G75*3,1),AW$3=DATE(YEAR($H75),MONTH($H75)+$G75*4,1),AW$3=DATE(YEAR($H75),MONTH($H75)+$G75*5,1),AW$3=DATE(YEAR($H75),MONTH($H75)+$G75*6,1),AW$3=DATE(YEAR($H75),MONTH($H75)+$G75*7,1),AW$3=DATE(YEAR($H75),MONTH($H75)+$G75*8,1),AW$3=DATE(YEAR($H75),MONTH($H75)+$G75*9,1),AW$3=DATE(YEAR($H75),MONTH($H75)+$G75*10,1)),$F75*тех!BK$10*тех!BK$6,)</f>
        <v>0</v>
      </c>
      <c r="AX75" s="64">
        <f>IF(OR(AX$3=DATE(YEAR($H75),MONTH($H75)+$G75,1),AX$3=DATE(YEAR($H75),MONTH($H75)+$G75*2,1),AX$3=DATE(YEAR($H75),MONTH($H75)+$G75*3,1),AX$3=DATE(YEAR($H75),MONTH($H75)+$G75*4,1),AX$3=DATE(YEAR($H75),MONTH($H75)+$G75*5,1),AX$3=DATE(YEAR($H75),MONTH($H75)+$G75*6,1),AX$3=DATE(YEAR($H75),MONTH($H75)+$G75*7,1),AX$3=DATE(YEAR($H75),MONTH($H75)+$G75*8,1),AX$3=DATE(YEAR($H75),MONTH($H75)+$G75*9,1),AX$3=DATE(YEAR($H75),MONTH($H75)+$G75*10,1)),$F75*тех!BL$10*тех!BL$6,)</f>
        <v>0</v>
      </c>
      <c r="AY75" s="64">
        <f>IF(OR(AY$3=DATE(YEAR($H75),MONTH($H75)+$G75,1),AY$3=DATE(YEAR($H75),MONTH($H75)+$G75*2,1),AY$3=DATE(YEAR($H75),MONTH($H75)+$G75*3,1),AY$3=DATE(YEAR($H75),MONTH($H75)+$G75*4,1),AY$3=DATE(YEAR($H75),MONTH($H75)+$G75*5,1),AY$3=DATE(YEAR($H75),MONTH($H75)+$G75*6,1),AY$3=DATE(YEAR($H75),MONTH($H75)+$G75*7,1),AY$3=DATE(YEAR($H75),MONTH($H75)+$G75*8,1),AY$3=DATE(YEAR($H75),MONTH($H75)+$G75*9,1),AY$3=DATE(YEAR($H75),MONTH($H75)+$G75*10,1)),$F75*тех!BM$10*тех!BM$6,)</f>
        <v>0</v>
      </c>
      <c r="AZ75" s="64">
        <f>IF(OR(AZ$3=DATE(YEAR($H75),MONTH($H75)+$G75,1),AZ$3=DATE(YEAR($H75),MONTH($H75)+$G75*2,1),AZ$3=DATE(YEAR($H75),MONTH($H75)+$G75*3,1),AZ$3=DATE(YEAR($H75),MONTH($H75)+$G75*4,1),AZ$3=DATE(YEAR($H75),MONTH($H75)+$G75*5,1),AZ$3=DATE(YEAR($H75),MONTH($H75)+$G75*6,1),AZ$3=DATE(YEAR($H75),MONTH($H75)+$G75*7,1),AZ$3=DATE(YEAR($H75),MONTH($H75)+$G75*8,1),AZ$3=DATE(YEAR($H75),MONTH($H75)+$G75*9,1),AZ$3=DATE(YEAR($H75),MONTH($H75)+$G75*10,1)),$F75*тех!BN$10*тех!BN$6,)</f>
        <v>0</v>
      </c>
      <c r="BA75" s="64">
        <f>IF(OR(BA$3=DATE(YEAR($H75),MONTH($H75)+$G75,1),BA$3=DATE(YEAR($H75),MONTH($H75)+$G75*2,1),BA$3=DATE(YEAR($H75),MONTH($H75)+$G75*3,1),BA$3=DATE(YEAR($H75),MONTH($H75)+$G75*4,1),BA$3=DATE(YEAR($H75),MONTH($H75)+$G75*5,1),BA$3=DATE(YEAR($H75),MONTH($H75)+$G75*6,1),BA$3=DATE(YEAR($H75),MONTH($H75)+$G75*7,1),BA$3=DATE(YEAR($H75),MONTH($H75)+$G75*8,1),BA$3=DATE(YEAR($H75),MONTH($H75)+$G75*9,1),BA$3=DATE(YEAR($H75),MONTH($H75)+$G75*10,1)),$F75*тех!BO$10*тех!BO$6,)</f>
        <v>0</v>
      </c>
      <c r="BB75" s="64">
        <f>IF(OR(BB$3=DATE(YEAR($H75),MONTH($H75)+$G75,1),BB$3=DATE(YEAR($H75),MONTH($H75)+$G75*2,1),BB$3=DATE(YEAR($H75),MONTH($H75)+$G75*3,1),BB$3=DATE(YEAR($H75),MONTH($H75)+$G75*4,1),BB$3=DATE(YEAR($H75),MONTH($H75)+$G75*5,1),BB$3=DATE(YEAR($H75),MONTH($H75)+$G75*6,1),BB$3=DATE(YEAR($H75),MONTH($H75)+$G75*7,1),BB$3=DATE(YEAR($H75),MONTH($H75)+$G75*8,1),BB$3=DATE(YEAR($H75),MONTH($H75)+$G75*9,1),BB$3=DATE(YEAR($H75),MONTH($H75)+$G75*10,1)),$F75*тех!BP$10*тех!BP$6,)</f>
        <v>0</v>
      </c>
      <c r="BC75" s="64">
        <f>IF(OR(BC$3=DATE(YEAR($H75),MONTH($H75)+$G75,1),BC$3=DATE(YEAR($H75),MONTH($H75)+$G75*2,1),BC$3=DATE(YEAR($H75),MONTH($H75)+$G75*3,1),BC$3=DATE(YEAR($H75),MONTH($H75)+$G75*4,1),BC$3=DATE(YEAR($H75),MONTH($H75)+$G75*5,1),BC$3=DATE(YEAR($H75),MONTH($H75)+$G75*6,1),BC$3=DATE(YEAR($H75),MONTH($H75)+$G75*7,1),BC$3=DATE(YEAR($H75),MONTH($H75)+$G75*8,1),BC$3=DATE(YEAR($H75),MONTH($H75)+$G75*9,1),BC$3=DATE(YEAR($H75),MONTH($H75)+$G75*10,1)),$F75*тех!BQ$10*тех!BQ$6,)</f>
        <v>0</v>
      </c>
      <c r="BD75" s="64">
        <f>IF(OR(BD$3=DATE(YEAR($H75),MONTH($H75)+$G75,1),BD$3=DATE(YEAR($H75),MONTH($H75)+$G75*2,1),BD$3=DATE(YEAR($H75),MONTH($H75)+$G75*3,1),BD$3=DATE(YEAR($H75),MONTH($H75)+$G75*4,1),BD$3=DATE(YEAR($H75),MONTH($H75)+$G75*5,1),BD$3=DATE(YEAR($H75),MONTH($H75)+$G75*6,1),BD$3=DATE(YEAR($H75),MONTH($H75)+$G75*7,1),BD$3=DATE(YEAR($H75),MONTH($H75)+$G75*8,1),BD$3=DATE(YEAR($H75),MONTH($H75)+$G75*9,1),BD$3=DATE(YEAR($H75),MONTH($H75)+$G75*10,1)),$F75*тех!BR$10*тех!BR$6,)</f>
        <v>0</v>
      </c>
      <c r="BE75" s="64">
        <f>IF(OR(BE$3=DATE(YEAR($H75),MONTH($H75)+$G75,1),BE$3=DATE(YEAR($H75),MONTH($H75)+$G75*2,1),BE$3=DATE(YEAR($H75),MONTH($H75)+$G75*3,1),BE$3=DATE(YEAR($H75),MONTH($H75)+$G75*4,1),BE$3=DATE(YEAR($H75),MONTH($H75)+$G75*5,1),BE$3=DATE(YEAR($H75),MONTH($H75)+$G75*6,1),BE$3=DATE(YEAR($H75),MONTH($H75)+$G75*7,1),BE$3=DATE(YEAR($H75),MONTH($H75)+$G75*8,1),BE$3=DATE(YEAR($H75),MONTH($H75)+$G75*9,1),BE$3=DATE(YEAR($H75),MONTH($H75)+$G75*10,1)),$F75*тех!BS$10*тех!BS$6,)</f>
        <v>0</v>
      </c>
      <c r="BF75" s="64">
        <f>IF(OR(BF$3=DATE(YEAR($H75),MONTH($H75)+$G75,1),BF$3=DATE(YEAR($H75),MONTH($H75)+$G75*2,1),BF$3=DATE(YEAR($H75),MONTH($H75)+$G75*3,1),BF$3=DATE(YEAR($H75),MONTH($H75)+$G75*4,1),BF$3=DATE(YEAR($H75),MONTH($H75)+$G75*5,1),BF$3=DATE(YEAR($H75),MONTH($H75)+$G75*6,1),BF$3=DATE(YEAR($H75),MONTH($H75)+$G75*7,1),BF$3=DATE(YEAR($H75),MONTH($H75)+$G75*8,1),BF$3=DATE(YEAR($H75),MONTH($H75)+$G75*9,1),BF$3=DATE(YEAR($H75),MONTH($H75)+$G75*10,1)),$F75*тех!BT$10*тех!BT$6,)</f>
        <v>0</v>
      </c>
      <c r="BG75" s="64">
        <f>IF(OR(BG$3=DATE(YEAR($H75),MONTH($H75)+$G75,1),BG$3=DATE(YEAR($H75),MONTH($H75)+$G75*2,1),BG$3=DATE(YEAR($H75),MONTH($H75)+$G75*3,1),BG$3=DATE(YEAR($H75),MONTH($H75)+$G75*4,1),BG$3=DATE(YEAR($H75),MONTH($H75)+$G75*5,1),BG$3=DATE(YEAR($H75),MONTH($H75)+$G75*6,1),BG$3=DATE(YEAR($H75),MONTH($H75)+$G75*7,1),BG$3=DATE(YEAR($H75),MONTH($H75)+$G75*8,1),BG$3=DATE(YEAR($H75),MONTH($H75)+$G75*9,1),BG$3=DATE(YEAR($H75),MONTH($H75)+$G75*10,1)),$F75*тех!BU$10*тех!BU$6,)</f>
        <v>0</v>
      </c>
      <c r="BH75" s="64">
        <f>IF(OR(BH$3=DATE(YEAR($H75),MONTH($H75)+$G75,1),BH$3=DATE(YEAR($H75),MONTH($H75)+$G75*2,1),BH$3=DATE(YEAR($H75),MONTH($H75)+$G75*3,1),BH$3=DATE(YEAR($H75),MONTH($H75)+$G75*4,1),BH$3=DATE(YEAR($H75),MONTH($H75)+$G75*5,1),BH$3=DATE(YEAR($H75),MONTH($H75)+$G75*6,1),BH$3=DATE(YEAR($H75),MONTH($H75)+$G75*7,1),BH$3=DATE(YEAR($H75),MONTH($H75)+$G75*8,1),BH$3=DATE(YEAR($H75),MONTH($H75)+$G75*9,1),BH$3=DATE(YEAR($H75),MONTH($H75)+$G75*10,1)),$F75*тех!BV$10*тех!BV$6,)</f>
        <v>0</v>
      </c>
      <c r="BI75" s="64">
        <f>IF(OR(BI$3=DATE(YEAR($H75),MONTH($H75)+$G75,1),BI$3=DATE(YEAR($H75),MONTH($H75)+$G75*2,1),BI$3=DATE(YEAR($H75),MONTH($H75)+$G75*3,1),BI$3=DATE(YEAR($H75),MONTH($H75)+$G75*4,1),BI$3=DATE(YEAR($H75),MONTH($H75)+$G75*5,1),BI$3=DATE(YEAR($H75),MONTH($H75)+$G75*6,1),BI$3=DATE(YEAR($H75),MONTH($H75)+$G75*7,1),BI$3=DATE(YEAR($H75),MONTH($H75)+$G75*8,1),BI$3=DATE(YEAR($H75),MONTH($H75)+$G75*9,1),BI$3=DATE(YEAR($H75),MONTH($H75)+$G75*10,1)),$F75*тех!BW$10*тех!BW$6,)</f>
        <v>0</v>
      </c>
      <c r="BJ75" s="64">
        <f>IF(OR(BJ$3=DATE(YEAR($H75),MONTH($H75)+$G75,1),BJ$3=DATE(YEAR($H75),MONTH($H75)+$G75*2,1),BJ$3=DATE(YEAR($H75),MONTH($H75)+$G75*3,1),BJ$3=DATE(YEAR($H75),MONTH($H75)+$G75*4,1),BJ$3=DATE(YEAR($H75),MONTH($H75)+$G75*5,1),BJ$3=DATE(YEAR($H75),MONTH($H75)+$G75*6,1),BJ$3=DATE(YEAR($H75),MONTH($H75)+$G75*7,1),BJ$3=DATE(YEAR($H75),MONTH($H75)+$G75*8,1),BJ$3=DATE(YEAR($H75),MONTH($H75)+$G75*9,1),BJ$3=DATE(YEAR($H75),MONTH($H75)+$G75*10,1)),$F75*тех!BX$10*тех!BX$6,)</f>
        <v>0</v>
      </c>
      <c r="BK75" s="64">
        <f>IF(OR(BK$3=DATE(YEAR($H75),MONTH($H75)+$G75,1),BK$3=DATE(YEAR($H75),MONTH($H75)+$G75*2,1),BK$3=DATE(YEAR($H75),MONTH($H75)+$G75*3,1),BK$3=DATE(YEAR($H75),MONTH($H75)+$G75*4,1),BK$3=DATE(YEAR($H75),MONTH($H75)+$G75*5,1),BK$3=DATE(YEAR($H75),MONTH($H75)+$G75*6,1),BK$3=DATE(YEAR($H75),MONTH($H75)+$G75*7,1),BK$3=DATE(YEAR($H75),MONTH($H75)+$G75*8,1),BK$3=DATE(YEAR($H75),MONTH($H75)+$G75*9,1),BK$3=DATE(YEAR($H75),MONTH($H75)+$G75*10,1)),$F75*тех!BY$10*тех!BY$6,)</f>
        <v>0</v>
      </c>
      <c r="BL75" s="64">
        <f>IF(OR(BL$3=DATE(YEAR($H75),MONTH($H75)+$G75,1),BL$3=DATE(YEAR($H75),MONTH($H75)+$G75*2,1),BL$3=DATE(YEAR($H75),MONTH($H75)+$G75*3,1),BL$3=DATE(YEAR($H75),MONTH($H75)+$G75*4,1),BL$3=DATE(YEAR($H75),MONTH($H75)+$G75*5,1),BL$3=DATE(YEAR($H75),MONTH($H75)+$G75*6,1),BL$3=DATE(YEAR($H75),MONTH($H75)+$G75*7,1),BL$3=DATE(YEAR($H75),MONTH($H75)+$G75*8,1),BL$3=DATE(YEAR($H75),MONTH($H75)+$G75*9,1),BL$3=DATE(YEAR($H75),MONTH($H75)+$G75*10,1)),$F75*тех!BZ$10*тех!BZ$6,)</f>
        <v>0</v>
      </c>
      <c r="BM75" s="64">
        <f>IF(OR(BM$3=DATE(YEAR($H75),MONTH($H75)+$G75,1),BM$3=DATE(YEAR($H75),MONTH($H75)+$G75*2,1),BM$3=DATE(YEAR($H75),MONTH($H75)+$G75*3,1),BM$3=DATE(YEAR($H75),MONTH($H75)+$G75*4,1),BM$3=DATE(YEAR($H75),MONTH($H75)+$G75*5,1),BM$3=DATE(YEAR($H75),MONTH($H75)+$G75*6,1),BM$3=DATE(YEAR($H75),MONTH($H75)+$G75*7,1),BM$3=DATE(YEAR($H75),MONTH($H75)+$G75*8,1),BM$3=DATE(YEAR($H75),MONTH($H75)+$G75*9,1),BM$3=DATE(YEAR($H75),MONTH($H75)+$G75*10,1)),$F75*тех!CA$10*тех!CA$6,)</f>
        <v>0</v>
      </c>
      <c r="BN75" s="64">
        <f>IF(OR(BN$3=DATE(YEAR($H75),MONTH($H75)+$G75,1),BN$3=DATE(YEAR($H75),MONTH($H75)+$G75*2,1),BN$3=DATE(YEAR($H75),MONTH($H75)+$G75*3,1),BN$3=DATE(YEAR($H75),MONTH($H75)+$G75*4,1),BN$3=DATE(YEAR($H75),MONTH($H75)+$G75*5,1),BN$3=DATE(YEAR($H75),MONTH($H75)+$G75*6,1),BN$3=DATE(YEAR($H75),MONTH($H75)+$G75*7,1),BN$3=DATE(YEAR($H75),MONTH($H75)+$G75*8,1),BN$3=DATE(YEAR($H75),MONTH($H75)+$G75*9,1),BN$3=DATE(YEAR($H75),MONTH($H75)+$G75*10,1)),$F75*тех!CB$10*тех!CB$6,)</f>
        <v>0</v>
      </c>
      <c r="BO75" s="64">
        <f>IF(OR(BO$3=DATE(YEAR($H75),MONTH($H75)+$G75,1),BO$3=DATE(YEAR($H75),MONTH($H75)+$G75*2,1),BO$3=DATE(YEAR($H75),MONTH($H75)+$G75*3,1),BO$3=DATE(YEAR($H75),MONTH($H75)+$G75*4,1),BO$3=DATE(YEAR($H75),MONTH($H75)+$G75*5,1),BO$3=DATE(YEAR($H75),MONTH($H75)+$G75*6,1),BO$3=DATE(YEAR($H75),MONTH($H75)+$G75*7,1),BO$3=DATE(YEAR($H75),MONTH($H75)+$G75*8,1),BO$3=DATE(YEAR($H75),MONTH($H75)+$G75*9,1),BO$3=DATE(YEAR($H75),MONTH($H75)+$G75*10,1)),$F75*тех!CC$10*тех!CC$6,)</f>
        <v>0</v>
      </c>
      <c r="BP75" s="64">
        <f>IF(OR(BP$3=DATE(YEAR($H75),MONTH($H75)+$G75,1),BP$3=DATE(YEAR($H75),MONTH($H75)+$G75*2,1),BP$3=DATE(YEAR($H75),MONTH($H75)+$G75*3,1),BP$3=DATE(YEAR($H75),MONTH($H75)+$G75*4,1),BP$3=DATE(YEAR($H75),MONTH($H75)+$G75*5,1),BP$3=DATE(YEAR($H75),MONTH($H75)+$G75*6,1),BP$3=DATE(YEAR($H75),MONTH($H75)+$G75*7,1),BP$3=DATE(YEAR($H75),MONTH($H75)+$G75*8,1),BP$3=DATE(YEAR($H75),MONTH($H75)+$G75*9,1),BP$3=DATE(YEAR($H75),MONTH($H75)+$G75*10,1)),$F75*тех!CD$10*тех!CD$6,)</f>
        <v>0</v>
      </c>
      <c r="BQ75" s="64">
        <f>IF(OR(BQ$3=DATE(YEAR($H75),MONTH($H75)+$G75,1),BQ$3=DATE(YEAR($H75),MONTH($H75)+$G75*2,1),BQ$3=DATE(YEAR($H75),MONTH($H75)+$G75*3,1),BQ$3=DATE(YEAR($H75),MONTH($H75)+$G75*4,1),BQ$3=DATE(YEAR($H75),MONTH($H75)+$G75*5,1),BQ$3=DATE(YEAR($H75),MONTH($H75)+$G75*6,1),BQ$3=DATE(YEAR($H75),MONTH($H75)+$G75*7,1),BQ$3=DATE(YEAR($H75),MONTH($H75)+$G75*8,1),BQ$3=DATE(YEAR($H75),MONTH($H75)+$G75*9,1),BQ$3=DATE(YEAR($H75),MONTH($H75)+$G75*10,1)),$F75*тех!CE$10*тех!CE$6,)</f>
        <v>0</v>
      </c>
    </row>
    <row r="76" spans="2:69">
      <c r="B76" s="3">
        <v>70</v>
      </c>
      <c r="C76" s="19"/>
      <c r="D76" s="19"/>
      <c r="E76" s="19"/>
      <c r="F76" s="76">
        <f t="shared" si="1"/>
        <v>0</v>
      </c>
      <c r="G76" s="19"/>
      <c r="H76" s="19"/>
      <c r="J76" s="76">
        <f>IF($H76=J$3,$F76,)*тех!X$6</f>
        <v>0</v>
      </c>
      <c r="K76" s="76">
        <f>IF($H76=K$3,$F76,)*тех!Y$6</f>
        <v>0</v>
      </c>
      <c r="L76" s="76">
        <f>IF($H76=L$3,$F76,)*тех!Z$6</f>
        <v>0</v>
      </c>
      <c r="M76" s="76">
        <f>IF($H76=M$3,$F76,)*тех!AA$6</f>
        <v>0</v>
      </c>
      <c r="N76" s="76">
        <f>IF($H76=N$3,$F76,)*тех!AB$6</f>
        <v>0</v>
      </c>
      <c r="O76" s="76">
        <f>IF($H76=O$3,$F76,)*тех!AC$6</f>
        <v>0</v>
      </c>
      <c r="P76" s="64">
        <f>IF(OR(P$3=DATE(YEAR($H76),MONTH($H76)+$G76,1),P$3=DATE(YEAR($H76),MONTH($H76)+$G76*2,1),P$3=DATE(YEAR($H76),MONTH($H76)+$G76*3,1),P$3=DATE(YEAR($H76),MONTH($H76)+$G76*4,1),P$3=DATE(YEAR($H76),MONTH($H76)+$G76*5,1),P$3=DATE(YEAR($H76),MONTH($H76)+$G76*6,1),P$3=DATE(YEAR($H76),MONTH($H76)+$G76*7,1),P$3=DATE(YEAR($H76),MONTH($H76)+$G76*8,1),P$3=DATE(YEAR($H76),MONTH($H76)+$G76*9,1),P$3=DATE(YEAR($H76),MONTH($H76)+$G76*10,1)),$F76*тех!AD$10*тех!AD$6,)</f>
        <v>0</v>
      </c>
      <c r="Q76" s="64">
        <f>IF(OR(Q$3=DATE(YEAR($H76),MONTH($H76)+$G76,1),Q$3=DATE(YEAR($H76),MONTH($H76)+$G76*2,1),Q$3=DATE(YEAR($H76),MONTH($H76)+$G76*3,1),Q$3=DATE(YEAR($H76),MONTH($H76)+$G76*4,1),Q$3=DATE(YEAR($H76),MONTH($H76)+$G76*5,1),Q$3=DATE(YEAR($H76),MONTH($H76)+$G76*6,1),Q$3=DATE(YEAR($H76),MONTH($H76)+$G76*7,1),Q$3=DATE(YEAR($H76),MONTH($H76)+$G76*8,1),Q$3=DATE(YEAR($H76),MONTH($H76)+$G76*9,1),Q$3=DATE(YEAR($H76),MONTH($H76)+$G76*10,1)),$F76*тех!AE$10*тех!AE$6,)</f>
        <v>0</v>
      </c>
      <c r="R76" s="64">
        <f>IF(OR(R$3=DATE(YEAR($H76),MONTH($H76)+$G76,1),R$3=DATE(YEAR($H76),MONTH($H76)+$G76*2,1),R$3=DATE(YEAR($H76),MONTH($H76)+$G76*3,1),R$3=DATE(YEAR($H76),MONTH($H76)+$G76*4,1),R$3=DATE(YEAR($H76),MONTH($H76)+$G76*5,1),R$3=DATE(YEAR($H76),MONTH($H76)+$G76*6,1),R$3=DATE(YEAR($H76),MONTH($H76)+$G76*7,1),R$3=DATE(YEAR($H76),MONTH($H76)+$G76*8,1),R$3=DATE(YEAR($H76),MONTH($H76)+$G76*9,1),R$3=DATE(YEAR($H76),MONTH($H76)+$G76*10,1)),$F76*тех!AF$10*тех!AF$6,)</f>
        <v>0</v>
      </c>
      <c r="S76" s="64">
        <f>IF(OR(S$3=DATE(YEAR($H76),MONTH($H76)+$G76,1),S$3=DATE(YEAR($H76),MONTH($H76)+$G76*2,1),S$3=DATE(YEAR($H76),MONTH($H76)+$G76*3,1),S$3=DATE(YEAR($H76),MONTH($H76)+$G76*4,1),S$3=DATE(YEAR($H76),MONTH($H76)+$G76*5,1),S$3=DATE(YEAR($H76),MONTH($H76)+$G76*6,1),S$3=DATE(YEAR($H76),MONTH($H76)+$G76*7,1),S$3=DATE(YEAR($H76),MONTH($H76)+$G76*8,1),S$3=DATE(YEAR($H76),MONTH($H76)+$G76*9,1),S$3=DATE(YEAR($H76),MONTH($H76)+$G76*10,1)),$F76*тех!AG$10*тех!AG$6,)</f>
        <v>0</v>
      </c>
      <c r="T76" s="64">
        <f>IF(OR(T$3=DATE(YEAR($H76),MONTH($H76)+$G76,1),T$3=DATE(YEAR($H76),MONTH($H76)+$G76*2,1),T$3=DATE(YEAR($H76),MONTH($H76)+$G76*3,1),T$3=DATE(YEAR($H76),MONTH($H76)+$G76*4,1),T$3=DATE(YEAR($H76),MONTH($H76)+$G76*5,1),T$3=DATE(YEAR($H76),MONTH($H76)+$G76*6,1),T$3=DATE(YEAR($H76),MONTH($H76)+$G76*7,1),T$3=DATE(YEAR($H76),MONTH($H76)+$G76*8,1),T$3=DATE(YEAR($H76),MONTH($H76)+$G76*9,1),T$3=DATE(YEAR($H76),MONTH($H76)+$G76*10,1)),$F76*тех!AH$10*тех!AH$6,)</f>
        <v>0</v>
      </c>
      <c r="U76" s="64">
        <f>IF(OR(U$3=DATE(YEAR($H76),MONTH($H76)+$G76,1),U$3=DATE(YEAR($H76),MONTH($H76)+$G76*2,1),U$3=DATE(YEAR($H76),MONTH($H76)+$G76*3,1),U$3=DATE(YEAR($H76),MONTH($H76)+$G76*4,1),U$3=DATE(YEAR($H76),MONTH($H76)+$G76*5,1),U$3=DATE(YEAR($H76),MONTH($H76)+$G76*6,1),U$3=DATE(YEAR($H76),MONTH($H76)+$G76*7,1),U$3=DATE(YEAR($H76),MONTH($H76)+$G76*8,1),U$3=DATE(YEAR($H76),MONTH($H76)+$G76*9,1),U$3=DATE(YEAR($H76),MONTH($H76)+$G76*10,1)),$F76*тех!AI$10*тех!AI$6,)</f>
        <v>0</v>
      </c>
      <c r="V76" s="64">
        <f>IF(OR(V$3=DATE(YEAR($H76),MONTH($H76)+$G76,1),V$3=DATE(YEAR($H76),MONTH($H76)+$G76*2,1),V$3=DATE(YEAR($H76),MONTH($H76)+$G76*3,1),V$3=DATE(YEAR($H76),MONTH($H76)+$G76*4,1),V$3=DATE(YEAR($H76),MONTH($H76)+$G76*5,1),V$3=DATE(YEAR($H76),MONTH($H76)+$G76*6,1),V$3=DATE(YEAR($H76),MONTH($H76)+$G76*7,1),V$3=DATE(YEAR($H76),MONTH($H76)+$G76*8,1),V$3=DATE(YEAR($H76),MONTH($H76)+$G76*9,1),V$3=DATE(YEAR($H76),MONTH($H76)+$G76*10,1)),$F76*тех!AJ$10*тех!AJ$6,)</f>
        <v>0</v>
      </c>
      <c r="W76" s="64">
        <f>IF(OR(W$3=DATE(YEAR($H76),MONTH($H76)+$G76,1),W$3=DATE(YEAR($H76),MONTH($H76)+$G76*2,1),W$3=DATE(YEAR($H76),MONTH($H76)+$G76*3,1),W$3=DATE(YEAR($H76),MONTH($H76)+$G76*4,1),W$3=DATE(YEAR($H76),MONTH($H76)+$G76*5,1),W$3=DATE(YEAR($H76),MONTH($H76)+$G76*6,1),W$3=DATE(YEAR($H76),MONTH($H76)+$G76*7,1),W$3=DATE(YEAR($H76),MONTH($H76)+$G76*8,1),W$3=DATE(YEAR($H76),MONTH($H76)+$G76*9,1),W$3=DATE(YEAR($H76),MONTH($H76)+$G76*10,1)),$F76*тех!AK$10*тех!AK$6,)</f>
        <v>0</v>
      </c>
      <c r="X76" s="64">
        <f>IF(OR(X$3=DATE(YEAR($H76),MONTH($H76)+$G76,1),X$3=DATE(YEAR($H76),MONTH($H76)+$G76*2,1),X$3=DATE(YEAR($H76),MONTH($H76)+$G76*3,1),X$3=DATE(YEAR($H76),MONTH($H76)+$G76*4,1),X$3=DATE(YEAR($H76),MONTH($H76)+$G76*5,1),X$3=DATE(YEAR($H76),MONTH($H76)+$G76*6,1),X$3=DATE(YEAR($H76),MONTH($H76)+$G76*7,1),X$3=DATE(YEAR($H76),MONTH($H76)+$G76*8,1),X$3=DATE(YEAR($H76),MONTH($H76)+$G76*9,1),X$3=DATE(YEAR($H76),MONTH($H76)+$G76*10,1)),$F76*тех!AL$10*тех!AL$6,)</f>
        <v>0</v>
      </c>
      <c r="Y76" s="64">
        <f>IF(OR(Y$3=DATE(YEAR($H76),MONTH($H76)+$G76,1),Y$3=DATE(YEAR($H76),MONTH($H76)+$G76*2,1),Y$3=DATE(YEAR($H76),MONTH($H76)+$G76*3,1),Y$3=DATE(YEAR($H76),MONTH($H76)+$G76*4,1),Y$3=DATE(YEAR($H76),MONTH($H76)+$G76*5,1),Y$3=DATE(YEAR($H76),MONTH($H76)+$G76*6,1),Y$3=DATE(YEAR($H76),MONTH($H76)+$G76*7,1),Y$3=DATE(YEAR($H76),MONTH($H76)+$G76*8,1),Y$3=DATE(YEAR($H76),MONTH($H76)+$G76*9,1),Y$3=DATE(YEAR($H76),MONTH($H76)+$G76*10,1)),$F76*тех!AM$10*тех!AM$6,)</f>
        <v>0</v>
      </c>
      <c r="Z76" s="64">
        <f>IF(OR(Z$3=DATE(YEAR($H76),MONTH($H76)+$G76,1),Z$3=DATE(YEAR($H76),MONTH($H76)+$G76*2,1),Z$3=DATE(YEAR($H76),MONTH($H76)+$G76*3,1),Z$3=DATE(YEAR($H76),MONTH($H76)+$G76*4,1),Z$3=DATE(YEAR($H76),MONTH($H76)+$G76*5,1),Z$3=DATE(YEAR($H76),MONTH($H76)+$G76*6,1),Z$3=DATE(YEAR($H76),MONTH($H76)+$G76*7,1),Z$3=DATE(YEAR($H76),MONTH($H76)+$G76*8,1),Z$3=DATE(YEAR($H76),MONTH($H76)+$G76*9,1),Z$3=DATE(YEAR($H76),MONTH($H76)+$G76*10,1)),$F76*тех!AN$10*тех!AN$6,)</f>
        <v>0</v>
      </c>
      <c r="AA76" s="64">
        <f>IF(OR(AA$3=DATE(YEAR($H76),MONTH($H76)+$G76,1),AA$3=DATE(YEAR($H76),MONTH($H76)+$G76*2,1),AA$3=DATE(YEAR($H76),MONTH($H76)+$G76*3,1),AA$3=DATE(YEAR($H76),MONTH($H76)+$G76*4,1),AA$3=DATE(YEAR($H76),MONTH($H76)+$G76*5,1),AA$3=DATE(YEAR($H76),MONTH($H76)+$G76*6,1),AA$3=DATE(YEAR($H76),MONTH($H76)+$G76*7,1),AA$3=DATE(YEAR($H76),MONTH($H76)+$G76*8,1),AA$3=DATE(YEAR($H76),MONTH($H76)+$G76*9,1),AA$3=DATE(YEAR($H76),MONTH($H76)+$G76*10,1)),$F76*тех!AO$10*тех!AO$6,)</f>
        <v>0</v>
      </c>
      <c r="AB76" s="64">
        <f>IF(OR(AB$3=DATE(YEAR($H76),MONTH($H76)+$G76,1),AB$3=DATE(YEAR($H76),MONTH($H76)+$G76*2,1),AB$3=DATE(YEAR($H76),MONTH($H76)+$G76*3,1),AB$3=DATE(YEAR($H76),MONTH($H76)+$G76*4,1),AB$3=DATE(YEAR($H76),MONTH($H76)+$G76*5,1),AB$3=DATE(YEAR($H76),MONTH($H76)+$G76*6,1),AB$3=DATE(YEAR($H76),MONTH($H76)+$G76*7,1),AB$3=DATE(YEAR($H76),MONTH($H76)+$G76*8,1),AB$3=DATE(YEAR($H76),MONTH($H76)+$G76*9,1),AB$3=DATE(YEAR($H76),MONTH($H76)+$G76*10,1)),$F76*тех!AP$10*тех!AP$6,)</f>
        <v>0</v>
      </c>
      <c r="AC76" s="64">
        <f>IF(OR(AC$3=DATE(YEAR($H76),MONTH($H76)+$G76,1),AC$3=DATE(YEAR($H76),MONTH($H76)+$G76*2,1),AC$3=DATE(YEAR($H76),MONTH($H76)+$G76*3,1),AC$3=DATE(YEAR($H76),MONTH($H76)+$G76*4,1),AC$3=DATE(YEAR($H76),MONTH($H76)+$G76*5,1),AC$3=DATE(YEAR($H76),MONTH($H76)+$G76*6,1),AC$3=DATE(YEAR($H76),MONTH($H76)+$G76*7,1),AC$3=DATE(YEAR($H76),MONTH($H76)+$G76*8,1),AC$3=DATE(YEAR($H76),MONTH($H76)+$G76*9,1),AC$3=DATE(YEAR($H76),MONTH($H76)+$G76*10,1)),$F76*тех!AQ$10*тех!AQ$6,)</f>
        <v>0</v>
      </c>
      <c r="AD76" s="64">
        <f>IF(OR(AD$3=DATE(YEAR($H76),MONTH($H76)+$G76,1),AD$3=DATE(YEAR($H76),MONTH($H76)+$G76*2,1),AD$3=DATE(YEAR($H76),MONTH($H76)+$G76*3,1),AD$3=DATE(YEAR($H76),MONTH($H76)+$G76*4,1),AD$3=DATE(YEAR($H76),MONTH($H76)+$G76*5,1),AD$3=DATE(YEAR($H76),MONTH($H76)+$G76*6,1),AD$3=DATE(YEAR($H76),MONTH($H76)+$G76*7,1),AD$3=DATE(YEAR($H76),MONTH($H76)+$G76*8,1),AD$3=DATE(YEAR($H76),MONTH($H76)+$G76*9,1),AD$3=DATE(YEAR($H76),MONTH($H76)+$G76*10,1)),$F76*тех!AR$10*тех!AR$6,)</f>
        <v>0</v>
      </c>
      <c r="AE76" s="64">
        <f>IF(OR(AE$3=DATE(YEAR($H76),MONTH($H76)+$G76,1),AE$3=DATE(YEAR($H76),MONTH($H76)+$G76*2,1),AE$3=DATE(YEAR($H76),MONTH($H76)+$G76*3,1),AE$3=DATE(YEAR($H76),MONTH($H76)+$G76*4,1),AE$3=DATE(YEAR($H76),MONTH($H76)+$G76*5,1),AE$3=DATE(YEAR($H76),MONTH($H76)+$G76*6,1),AE$3=DATE(YEAR($H76),MONTH($H76)+$G76*7,1),AE$3=DATE(YEAR($H76),MONTH($H76)+$G76*8,1),AE$3=DATE(YEAR($H76),MONTH($H76)+$G76*9,1),AE$3=DATE(YEAR($H76),MONTH($H76)+$G76*10,1)),$F76*тех!AS$10*тех!AS$6,)</f>
        <v>0</v>
      </c>
      <c r="AF76" s="64">
        <f>IF(OR(AF$3=DATE(YEAR($H76),MONTH($H76)+$G76,1),AF$3=DATE(YEAR($H76),MONTH($H76)+$G76*2,1),AF$3=DATE(YEAR($H76),MONTH($H76)+$G76*3,1),AF$3=DATE(YEAR($H76),MONTH($H76)+$G76*4,1),AF$3=DATE(YEAR($H76),MONTH($H76)+$G76*5,1),AF$3=DATE(YEAR($H76),MONTH($H76)+$G76*6,1),AF$3=DATE(YEAR($H76),MONTH($H76)+$G76*7,1),AF$3=DATE(YEAR($H76),MONTH($H76)+$G76*8,1),AF$3=DATE(YEAR($H76),MONTH($H76)+$G76*9,1),AF$3=DATE(YEAR($H76),MONTH($H76)+$G76*10,1)),$F76*тех!AT$10*тех!AT$6,)</f>
        <v>0</v>
      </c>
      <c r="AG76" s="64">
        <f>IF(OR(AG$3=DATE(YEAR($H76),MONTH($H76)+$G76,1),AG$3=DATE(YEAR($H76),MONTH($H76)+$G76*2,1),AG$3=DATE(YEAR($H76),MONTH($H76)+$G76*3,1),AG$3=DATE(YEAR($H76),MONTH($H76)+$G76*4,1),AG$3=DATE(YEAR($H76),MONTH($H76)+$G76*5,1),AG$3=DATE(YEAR($H76),MONTH($H76)+$G76*6,1),AG$3=DATE(YEAR($H76),MONTH($H76)+$G76*7,1),AG$3=DATE(YEAR($H76),MONTH($H76)+$G76*8,1),AG$3=DATE(YEAR($H76),MONTH($H76)+$G76*9,1),AG$3=DATE(YEAR($H76),MONTH($H76)+$G76*10,1)),$F76*тех!AU$10*тех!AU$6,)</f>
        <v>0</v>
      </c>
      <c r="AH76" s="64">
        <f>IF(OR(AH$3=DATE(YEAR($H76),MONTH($H76)+$G76,1),AH$3=DATE(YEAR($H76),MONTH($H76)+$G76*2,1),AH$3=DATE(YEAR($H76),MONTH($H76)+$G76*3,1),AH$3=DATE(YEAR($H76),MONTH($H76)+$G76*4,1),AH$3=DATE(YEAR($H76),MONTH($H76)+$G76*5,1),AH$3=DATE(YEAR($H76),MONTH($H76)+$G76*6,1),AH$3=DATE(YEAR($H76),MONTH($H76)+$G76*7,1),AH$3=DATE(YEAR($H76),MONTH($H76)+$G76*8,1),AH$3=DATE(YEAR($H76),MONTH($H76)+$G76*9,1),AH$3=DATE(YEAR($H76),MONTH($H76)+$G76*10,1)),$F76*тех!AV$10*тех!AV$6,)</f>
        <v>0</v>
      </c>
      <c r="AI76" s="64">
        <f>IF(OR(AI$3=DATE(YEAR($H76),MONTH($H76)+$G76,1),AI$3=DATE(YEAR($H76),MONTH($H76)+$G76*2,1),AI$3=DATE(YEAR($H76),MONTH($H76)+$G76*3,1),AI$3=DATE(YEAR($H76),MONTH($H76)+$G76*4,1),AI$3=DATE(YEAR($H76),MONTH($H76)+$G76*5,1),AI$3=DATE(YEAR($H76),MONTH($H76)+$G76*6,1),AI$3=DATE(YEAR($H76),MONTH($H76)+$G76*7,1),AI$3=DATE(YEAR($H76),MONTH($H76)+$G76*8,1),AI$3=DATE(YEAR($H76),MONTH($H76)+$G76*9,1),AI$3=DATE(YEAR($H76),MONTH($H76)+$G76*10,1)),$F76*тех!AW$10*тех!AW$6,)</f>
        <v>0</v>
      </c>
      <c r="AJ76" s="64">
        <f>IF(OR(AJ$3=DATE(YEAR($H76),MONTH($H76)+$G76,1),AJ$3=DATE(YEAR($H76),MONTH($H76)+$G76*2,1),AJ$3=DATE(YEAR($H76),MONTH($H76)+$G76*3,1),AJ$3=DATE(YEAR($H76),MONTH($H76)+$G76*4,1),AJ$3=DATE(YEAR($H76),MONTH($H76)+$G76*5,1),AJ$3=DATE(YEAR($H76),MONTH($H76)+$G76*6,1),AJ$3=DATE(YEAR($H76),MONTH($H76)+$G76*7,1),AJ$3=DATE(YEAR($H76),MONTH($H76)+$G76*8,1),AJ$3=DATE(YEAR($H76),MONTH($H76)+$G76*9,1),AJ$3=DATE(YEAR($H76),MONTH($H76)+$G76*10,1)),$F76*тех!AX$10*тех!AX$6,)</f>
        <v>0</v>
      </c>
      <c r="AK76" s="64">
        <f>IF(OR(AK$3=DATE(YEAR($H76),MONTH($H76)+$G76,1),AK$3=DATE(YEAR($H76),MONTH($H76)+$G76*2,1),AK$3=DATE(YEAR($H76),MONTH($H76)+$G76*3,1),AK$3=DATE(YEAR($H76),MONTH($H76)+$G76*4,1),AK$3=DATE(YEAR($H76),MONTH($H76)+$G76*5,1),AK$3=DATE(YEAR($H76),MONTH($H76)+$G76*6,1),AK$3=DATE(YEAR($H76),MONTH($H76)+$G76*7,1),AK$3=DATE(YEAR($H76),MONTH($H76)+$G76*8,1),AK$3=DATE(YEAR($H76),MONTH($H76)+$G76*9,1),AK$3=DATE(YEAR($H76),MONTH($H76)+$G76*10,1)),$F76*тех!AY$10*тех!AY$6,)</f>
        <v>0</v>
      </c>
      <c r="AL76" s="64">
        <f>IF(OR(AL$3=DATE(YEAR($H76),MONTH($H76)+$G76,1),AL$3=DATE(YEAR($H76),MONTH($H76)+$G76*2,1),AL$3=DATE(YEAR($H76),MONTH($H76)+$G76*3,1),AL$3=DATE(YEAR($H76),MONTH($H76)+$G76*4,1),AL$3=DATE(YEAR($H76),MONTH($H76)+$G76*5,1),AL$3=DATE(YEAR($H76),MONTH($H76)+$G76*6,1),AL$3=DATE(YEAR($H76),MONTH($H76)+$G76*7,1),AL$3=DATE(YEAR($H76),MONTH($H76)+$G76*8,1),AL$3=DATE(YEAR($H76),MONTH($H76)+$G76*9,1),AL$3=DATE(YEAR($H76),MONTH($H76)+$G76*10,1)),$F76*тех!AZ$10*тех!AZ$6,)</f>
        <v>0</v>
      </c>
      <c r="AM76" s="64">
        <f>IF(OR(AM$3=DATE(YEAR($H76),MONTH($H76)+$G76,1),AM$3=DATE(YEAR($H76),MONTH($H76)+$G76*2,1),AM$3=DATE(YEAR($H76),MONTH($H76)+$G76*3,1),AM$3=DATE(YEAR($H76),MONTH($H76)+$G76*4,1),AM$3=DATE(YEAR($H76),MONTH($H76)+$G76*5,1),AM$3=DATE(YEAR($H76),MONTH($H76)+$G76*6,1),AM$3=DATE(YEAR($H76),MONTH($H76)+$G76*7,1),AM$3=DATE(YEAR($H76),MONTH($H76)+$G76*8,1),AM$3=DATE(YEAR($H76),MONTH($H76)+$G76*9,1),AM$3=DATE(YEAR($H76),MONTH($H76)+$G76*10,1)),$F76*тех!BA$10*тех!BA$6,)</f>
        <v>0</v>
      </c>
      <c r="AN76" s="64">
        <f>IF(OR(AN$3=DATE(YEAR($H76),MONTH($H76)+$G76,1),AN$3=DATE(YEAR($H76),MONTH($H76)+$G76*2,1),AN$3=DATE(YEAR($H76),MONTH($H76)+$G76*3,1),AN$3=DATE(YEAR($H76),MONTH($H76)+$G76*4,1),AN$3=DATE(YEAR($H76),MONTH($H76)+$G76*5,1),AN$3=DATE(YEAR($H76),MONTH($H76)+$G76*6,1),AN$3=DATE(YEAR($H76),MONTH($H76)+$G76*7,1),AN$3=DATE(YEAR($H76),MONTH($H76)+$G76*8,1),AN$3=DATE(YEAR($H76),MONTH($H76)+$G76*9,1),AN$3=DATE(YEAR($H76),MONTH($H76)+$G76*10,1)),$F76*тех!BB$10*тех!BB$6,)</f>
        <v>0</v>
      </c>
      <c r="AO76" s="64">
        <f>IF(OR(AO$3=DATE(YEAR($H76),MONTH($H76)+$G76,1),AO$3=DATE(YEAR($H76),MONTH($H76)+$G76*2,1),AO$3=DATE(YEAR($H76),MONTH($H76)+$G76*3,1),AO$3=DATE(YEAR($H76),MONTH($H76)+$G76*4,1),AO$3=DATE(YEAR($H76),MONTH($H76)+$G76*5,1),AO$3=DATE(YEAR($H76),MONTH($H76)+$G76*6,1),AO$3=DATE(YEAR($H76),MONTH($H76)+$G76*7,1),AO$3=DATE(YEAR($H76),MONTH($H76)+$G76*8,1),AO$3=DATE(YEAR($H76),MONTH($H76)+$G76*9,1),AO$3=DATE(YEAR($H76),MONTH($H76)+$G76*10,1)),$F76*тех!BC$10*тех!BC$6,)</f>
        <v>0</v>
      </c>
      <c r="AP76" s="64">
        <f>IF(OR(AP$3=DATE(YEAR($H76),MONTH($H76)+$G76,1),AP$3=DATE(YEAR($H76),MONTH($H76)+$G76*2,1),AP$3=DATE(YEAR($H76),MONTH($H76)+$G76*3,1),AP$3=DATE(YEAR($H76),MONTH($H76)+$G76*4,1),AP$3=DATE(YEAR($H76),MONTH($H76)+$G76*5,1),AP$3=DATE(YEAR($H76),MONTH($H76)+$G76*6,1),AP$3=DATE(YEAR($H76),MONTH($H76)+$G76*7,1),AP$3=DATE(YEAR($H76),MONTH($H76)+$G76*8,1),AP$3=DATE(YEAR($H76),MONTH($H76)+$G76*9,1),AP$3=DATE(YEAR($H76),MONTH($H76)+$G76*10,1)),$F76*тех!BD$10*тех!BD$6,)</f>
        <v>0</v>
      </c>
      <c r="AQ76" s="64">
        <f>IF(OR(AQ$3=DATE(YEAR($H76),MONTH($H76)+$G76,1),AQ$3=DATE(YEAR($H76),MONTH($H76)+$G76*2,1),AQ$3=DATE(YEAR($H76),MONTH($H76)+$G76*3,1),AQ$3=DATE(YEAR($H76),MONTH($H76)+$G76*4,1),AQ$3=DATE(YEAR($H76),MONTH($H76)+$G76*5,1),AQ$3=DATE(YEAR($H76),MONTH($H76)+$G76*6,1),AQ$3=DATE(YEAR($H76),MONTH($H76)+$G76*7,1),AQ$3=DATE(YEAR($H76),MONTH($H76)+$G76*8,1),AQ$3=DATE(YEAR($H76),MONTH($H76)+$G76*9,1),AQ$3=DATE(YEAR($H76),MONTH($H76)+$G76*10,1)),$F76*тех!BE$10*тех!BE$6,)</f>
        <v>0</v>
      </c>
      <c r="AR76" s="64">
        <f>IF(OR(AR$3=DATE(YEAR($H76),MONTH($H76)+$G76,1),AR$3=DATE(YEAR($H76),MONTH($H76)+$G76*2,1),AR$3=DATE(YEAR($H76),MONTH($H76)+$G76*3,1),AR$3=DATE(YEAR($H76),MONTH($H76)+$G76*4,1),AR$3=DATE(YEAR($H76),MONTH($H76)+$G76*5,1),AR$3=DATE(YEAR($H76),MONTH($H76)+$G76*6,1),AR$3=DATE(YEAR($H76),MONTH($H76)+$G76*7,1),AR$3=DATE(YEAR($H76),MONTH($H76)+$G76*8,1),AR$3=DATE(YEAR($H76),MONTH($H76)+$G76*9,1),AR$3=DATE(YEAR($H76),MONTH($H76)+$G76*10,1)),$F76*тех!BF$10*тех!BF$6,)</f>
        <v>0</v>
      </c>
      <c r="AS76" s="64">
        <f>IF(OR(AS$3=DATE(YEAR($H76),MONTH($H76)+$G76,1),AS$3=DATE(YEAR($H76),MONTH($H76)+$G76*2,1),AS$3=DATE(YEAR($H76),MONTH($H76)+$G76*3,1),AS$3=DATE(YEAR($H76),MONTH($H76)+$G76*4,1),AS$3=DATE(YEAR($H76),MONTH($H76)+$G76*5,1),AS$3=DATE(YEAR($H76),MONTH($H76)+$G76*6,1),AS$3=DATE(YEAR($H76),MONTH($H76)+$G76*7,1),AS$3=DATE(YEAR($H76),MONTH($H76)+$G76*8,1),AS$3=DATE(YEAR($H76),MONTH($H76)+$G76*9,1),AS$3=DATE(YEAR($H76),MONTH($H76)+$G76*10,1)),$F76*тех!BG$10*тех!BG$6,)</f>
        <v>0</v>
      </c>
      <c r="AT76" s="64">
        <f>IF(OR(AT$3=DATE(YEAR($H76),MONTH($H76)+$G76,1),AT$3=DATE(YEAR($H76),MONTH($H76)+$G76*2,1),AT$3=DATE(YEAR($H76),MONTH($H76)+$G76*3,1),AT$3=DATE(YEAR($H76),MONTH($H76)+$G76*4,1),AT$3=DATE(YEAR($H76),MONTH($H76)+$G76*5,1),AT$3=DATE(YEAR($H76),MONTH($H76)+$G76*6,1),AT$3=DATE(YEAR($H76),MONTH($H76)+$G76*7,1),AT$3=DATE(YEAR($H76),MONTH($H76)+$G76*8,1),AT$3=DATE(YEAR($H76),MONTH($H76)+$G76*9,1),AT$3=DATE(YEAR($H76),MONTH($H76)+$G76*10,1)),$F76*тех!BH$10*тех!BH$6,)</f>
        <v>0</v>
      </c>
      <c r="AU76" s="64">
        <f>IF(OR(AU$3=DATE(YEAR($H76),MONTH($H76)+$G76,1),AU$3=DATE(YEAR($H76),MONTH($H76)+$G76*2,1),AU$3=DATE(YEAR($H76),MONTH($H76)+$G76*3,1),AU$3=DATE(YEAR($H76),MONTH($H76)+$G76*4,1),AU$3=DATE(YEAR($H76),MONTH($H76)+$G76*5,1),AU$3=DATE(YEAR($H76),MONTH($H76)+$G76*6,1),AU$3=DATE(YEAR($H76),MONTH($H76)+$G76*7,1),AU$3=DATE(YEAR($H76),MONTH($H76)+$G76*8,1),AU$3=DATE(YEAR($H76),MONTH($H76)+$G76*9,1),AU$3=DATE(YEAR($H76),MONTH($H76)+$G76*10,1)),$F76*тех!BI$10*тех!BI$6,)</f>
        <v>0</v>
      </c>
      <c r="AV76" s="64">
        <f>IF(OR(AV$3=DATE(YEAR($H76),MONTH($H76)+$G76,1),AV$3=DATE(YEAR($H76),MONTH($H76)+$G76*2,1),AV$3=DATE(YEAR($H76),MONTH($H76)+$G76*3,1),AV$3=DATE(YEAR($H76),MONTH($H76)+$G76*4,1),AV$3=DATE(YEAR($H76),MONTH($H76)+$G76*5,1),AV$3=DATE(YEAR($H76),MONTH($H76)+$G76*6,1),AV$3=DATE(YEAR($H76),MONTH($H76)+$G76*7,1),AV$3=DATE(YEAR($H76),MONTH($H76)+$G76*8,1),AV$3=DATE(YEAR($H76),MONTH($H76)+$G76*9,1),AV$3=DATE(YEAR($H76),MONTH($H76)+$G76*10,1)),$F76*тех!BJ$10*тех!BJ$6,)</f>
        <v>0</v>
      </c>
      <c r="AW76" s="64">
        <f>IF(OR(AW$3=DATE(YEAR($H76),MONTH($H76)+$G76,1),AW$3=DATE(YEAR($H76),MONTH($H76)+$G76*2,1),AW$3=DATE(YEAR($H76),MONTH($H76)+$G76*3,1),AW$3=DATE(YEAR($H76),MONTH($H76)+$G76*4,1),AW$3=DATE(YEAR($H76),MONTH($H76)+$G76*5,1),AW$3=DATE(YEAR($H76),MONTH($H76)+$G76*6,1),AW$3=DATE(YEAR($H76),MONTH($H76)+$G76*7,1),AW$3=DATE(YEAR($H76),MONTH($H76)+$G76*8,1),AW$3=DATE(YEAR($H76),MONTH($H76)+$G76*9,1),AW$3=DATE(YEAR($H76),MONTH($H76)+$G76*10,1)),$F76*тех!BK$10*тех!BK$6,)</f>
        <v>0</v>
      </c>
      <c r="AX76" s="64">
        <f>IF(OR(AX$3=DATE(YEAR($H76),MONTH($H76)+$G76,1),AX$3=DATE(YEAR($H76),MONTH($H76)+$G76*2,1),AX$3=DATE(YEAR($H76),MONTH($H76)+$G76*3,1),AX$3=DATE(YEAR($H76),MONTH($H76)+$G76*4,1),AX$3=DATE(YEAR($H76),MONTH($H76)+$G76*5,1),AX$3=DATE(YEAR($H76),MONTH($H76)+$G76*6,1),AX$3=DATE(YEAR($H76),MONTH($H76)+$G76*7,1),AX$3=DATE(YEAR($H76),MONTH($H76)+$G76*8,1),AX$3=DATE(YEAR($H76),MONTH($H76)+$G76*9,1),AX$3=DATE(YEAR($H76),MONTH($H76)+$G76*10,1)),$F76*тех!BL$10*тех!BL$6,)</f>
        <v>0</v>
      </c>
      <c r="AY76" s="64">
        <f>IF(OR(AY$3=DATE(YEAR($H76),MONTH($H76)+$G76,1),AY$3=DATE(YEAR($H76),MONTH($H76)+$G76*2,1),AY$3=DATE(YEAR($H76),MONTH($H76)+$G76*3,1),AY$3=DATE(YEAR($H76),MONTH($H76)+$G76*4,1),AY$3=DATE(YEAR($H76),MONTH($H76)+$G76*5,1),AY$3=DATE(YEAR($H76),MONTH($H76)+$G76*6,1),AY$3=DATE(YEAR($H76),MONTH($H76)+$G76*7,1),AY$3=DATE(YEAR($H76),MONTH($H76)+$G76*8,1),AY$3=DATE(YEAR($H76),MONTH($H76)+$G76*9,1),AY$3=DATE(YEAR($H76),MONTH($H76)+$G76*10,1)),$F76*тех!BM$10*тех!BM$6,)</f>
        <v>0</v>
      </c>
      <c r="AZ76" s="64">
        <f>IF(OR(AZ$3=DATE(YEAR($H76),MONTH($H76)+$G76,1),AZ$3=DATE(YEAR($H76),MONTH($H76)+$G76*2,1),AZ$3=DATE(YEAR($H76),MONTH($H76)+$G76*3,1),AZ$3=DATE(YEAR($H76),MONTH($H76)+$G76*4,1),AZ$3=DATE(YEAR($H76),MONTH($H76)+$G76*5,1),AZ$3=DATE(YEAR($H76),MONTH($H76)+$G76*6,1),AZ$3=DATE(YEAR($H76),MONTH($H76)+$G76*7,1),AZ$3=DATE(YEAR($H76),MONTH($H76)+$G76*8,1),AZ$3=DATE(YEAR($H76),MONTH($H76)+$G76*9,1),AZ$3=DATE(YEAR($H76),MONTH($H76)+$G76*10,1)),$F76*тех!BN$10*тех!BN$6,)</f>
        <v>0</v>
      </c>
      <c r="BA76" s="64">
        <f>IF(OR(BA$3=DATE(YEAR($H76),MONTH($H76)+$G76,1),BA$3=DATE(YEAR($H76),MONTH($H76)+$G76*2,1),BA$3=DATE(YEAR($H76),MONTH($H76)+$G76*3,1),BA$3=DATE(YEAR($H76),MONTH($H76)+$G76*4,1),BA$3=DATE(YEAR($H76),MONTH($H76)+$G76*5,1),BA$3=DATE(YEAR($H76),MONTH($H76)+$G76*6,1),BA$3=DATE(YEAR($H76),MONTH($H76)+$G76*7,1),BA$3=DATE(YEAR($H76),MONTH($H76)+$G76*8,1),BA$3=DATE(YEAR($H76),MONTH($H76)+$G76*9,1),BA$3=DATE(YEAR($H76),MONTH($H76)+$G76*10,1)),$F76*тех!BO$10*тех!BO$6,)</f>
        <v>0</v>
      </c>
      <c r="BB76" s="64">
        <f>IF(OR(BB$3=DATE(YEAR($H76),MONTH($H76)+$G76,1),BB$3=DATE(YEAR($H76),MONTH($H76)+$G76*2,1),BB$3=DATE(YEAR($H76),MONTH($H76)+$G76*3,1),BB$3=DATE(YEAR($H76),MONTH($H76)+$G76*4,1),BB$3=DATE(YEAR($H76),MONTH($H76)+$G76*5,1),BB$3=DATE(YEAR($H76),MONTH($H76)+$G76*6,1),BB$3=DATE(YEAR($H76),MONTH($H76)+$G76*7,1),BB$3=DATE(YEAR($H76),MONTH($H76)+$G76*8,1),BB$3=DATE(YEAR($H76),MONTH($H76)+$G76*9,1),BB$3=DATE(YEAR($H76),MONTH($H76)+$G76*10,1)),$F76*тех!BP$10*тех!BP$6,)</f>
        <v>0</v>
      </c>
      <c r="BC76" s="64">
        <f>IF(OR(BC$3=DATE(YEAR($H76),MONTH($H76)+$G76,1),BC$3=DATE(YEAR($H76),MONTH($H76)+$G76*2,1),BC$3=DATE(YEAR($H76),MONTH($H76)+$G76*3,1),BC$3=DATE(YEAR($H76),MONTH($H76)+$G76*4,1),BC$3=DATE(YEAR($H76),MONTH($H76)+$G76*5,1),BC$3=DATE(YEAR($H76),MONTH($H76)+$G76*6,1),BC$3=DATE(YEAR($H76),MONTH($H76)+$G76*7,1),BC$3=DATE(YEAR($H76),MONTH($H76)+$G76*8,1),BC$3=DATE(YEAR($H76),MONTH($H76)+$G76*9,1),BC$3=DATE(YEAR($H76),MONTH($H76)+$G76*10,1)),$F76*тех!BQ$10*тех!BQ$6,)</f>
        <v>0</v>
      </c>
      <c r="BD76" s="64">
        <f>IF(OR(BD$3=DATE(YEAR($H76),MONTH($H76)+$G76,1),BD$3=DATE(YEAR($H76),MONTH($H76)+$G76*2,1),BD$3=DATE(YEAR($H76),MONTH($H76)+$G76*3,1),BD$3=DATE(YEAR($H76),MONTH($H76)+$G76*4,1),BD$3=DATE(YEAR($H76),MONTH($H76)+$G76*5,1),BD$3=DATE(YEAR($H76),MONTH($H76)+$G76*6,1),BD$3=DATE(YEAR($H76),MONTH($H76)+$G76*7,1),BD$3=DATE(YEAR($H76),MONTH($H76)+$G76*8,1),BD$3=DATE(YEAR($H76),MONTH($H76)+$G76*9,1),BD$3=DATE(YEAR($H76),MONTH($H76)+$G76*10,1)),$F76*тех!BR$10*тех!BR$6,)</f>
        <v>0</v>
      </c>
      <c r="BE76" s="64">
        <f>IF(OR(BE$3=DATE(YEAR($H76),MONTH($H76)+$G76,1),BE$3=DATE(YEAR($H76),MONTH($H76)+$G76*2,1),BE$3=DATE(YEAR($H76),MONTH($H76)+$G76*3,1),BE$3=DATE(YEAR($H76),MONTH($H76)+$G76*4,1),BE$3=DATE(YEAR($H76),MONTH($H76)+$G76*5,1),BE$3=DATE(YEAR($H76),MONTH($H76)+$G76*6,1),BE$3=DATE(YEAR($H76),MONTH($H76)+$G76*7,1),BE$3=DATE(YEAR($H76),MONTH($H76)+$G76*8,1),BE$3=DATE(YEAR($H76),MONTH($H76)+$G76*9,1),BE$3=DATE(YEAR($H76),MONTH($H76)+$G76*10,1)),$F76*тех!BS$10*тех!BS$6,)</f>
        <v>0</v>
      </c>
      <c r="BF76" s="64">
        <f>IF(OR(BF$3=DATE(YEAR($H76),MONTH($H76)+$G76,1),BF$3=DATE(YEAR($H76),MONTH($H76)+$G76*2,1),BF$3=DATE(YEAR($H76),MONTH($H76)+$G76*3,1),BF$3=DATE(YEAR($H76),MONTH($H76)+$G76*4,1),BF$3=DATE(YEAR($H76),MONTH($H76)+$G76*5,1),BF$3=DATE(YEAR($H76),MONTH($H76)+$G76*6,1),BF$3=DATE(YEAR($H76),MONTH($H76)+$G76*7,1),BF$3=DATE(YEAR($H76),MONTH($H76)+$G76*8,1),BF$3=DATE(YEAR($H76),MONTH($H76)+$G76*9,1),BF$3=DATE(YEAR($H76),MONTH($H76)+$G76*10,1)),$F76*тех!BT$10*тех!BT$6,)</f>
        <v>0</v>
      </c>
      <c r="BG76" s="64">
        <f>IF(OR(BG$3=DATE(YEAR($H76),MONTH($H76)+$G76,1),BG$3=DATE(YEAR($H76),MONTH($H76)+$G76*2,1),BG$3=DATE(YEAR($H76),MONTH($H76)+$G76*3,1),BG$3=DATE(YEAR($H76),MONTH($H76)+$G76*4,1),BG$3=DATE(YEAR($H76),MONTH($H76)+$G76*5,1),BG$3=DATE(YEAR($H76),MONTH($H76)+$G76*6,1),BG$3=DATE(YEAR($H76),MONTH($H76)+$G76*7,1),BG$3=DATE(YEAR($H76),MONTH($H76)+$G76*8,1),BG$3=DATE(YEAR($H76),MONTH($H76)+$G76*9,1),BG$3=DATE(YEAR($H76),MONTH($H76)+$G76*10,1)),$F76*тех!BU$10*тех!BU$6,)</f>
        <v>0</v>
      </c>
      <c r="BH76" s="64">
        <f>IF(OR(BH$3=DATE(YEAR($H76),MONTH($H76)+$G76,1),BH$3=DATE(YEAR($H76),MONTH($H76)+$G76*2,1),BH$3=DATE(YEAR($H76),MONTH($H76)+$G76*3,1),BH$3=DATE(YEAR($H76),MONTH($H76)+$G76*4,1),BH$3=DATE(YEAR($H76),MONTH($H76)+$G76*5,1),BH$3=DATE(YEAR($H76),MONTH($H76)+$G76*6,1),BH$3=DATE(YEAR($H76),MONTH($H76)+$G76*7,1),BH$3=DATE(YEAR($H76),MONTH($H76)+$G76*8,1),BH$3=DATE(YEAR($H76),MONTH($H76)+$G76*9,1),BH$3=DATE(YEAR($H76),MONTH($H76)+$G76*10,1)),$F76*тех!BV$10*тех!BV$6,)</f>
        <v>0</v>
      </c>
      <c r="BI76" s="64">
        <f>IF(OR(BI$3=DATE(YEAR($H76),MONTH($H76)+$G76,1),BI$3=DATE(YEAR($H76),MONTH($H76)+$G76*2,1),BI$3=DATE(YEAR($H76),MONTH($H76)+$G76*3,1),BI$3=DATE(YEAR($H76),MONTH($H76)+$G76*4,1),BI$3=DATE(YEAR($H76),MONTH($H76)+$G76*5,1),BI$3=DATE(YEAR($H76),MONTH($H76)+$G76*6,1),BI$3=DATE(YEAR($H76),MONTH($H76)+$G76*7,1),BI$3=DATE(YEAR($H76),MONTH($H76)+$G76*8,1),BI$3=DATE(YEAR($H76),MONTH($H76)+$G76*9,1),BI$3=DATE(YEAR($H76),MONTH($H76)+$G76*10,1)),$F76*тех!BW$10*тех!BW$6,)</f>
        <v>0</v>
      </c>
      <c r="BJ76" s="64">
        <f>IF(OR(BJ$3=DATE(YEAR($H76),MONTH($H76)+$G76,1),BJ$3=DATE(YEAR($H76),MONTH($H76)+$G76*2,1),BJ$3=DATE(YEAR($H76),MONTH($H76)+$G76*3,1),BJ$3=DATE(YEAR($H76),MONTH($H76)+$G76*4,1),BJ$3=DATE(YEAR($H76),MONTH($H76)+$G76*5,1),BJ$3=DATE(YEAR($H76),MONTH($H76)+$G76*6,1),BJ$3=DATE(YEAR($H76),MONTH($H76)+$G76*7,1),BJ$3=DATE(YEAR($H76),MONTH($H76)+$G76*8,1),BJ$3=DATE(YEAR($H76),MONTH($H76)+$G76*9,1),BJ$3=DATE(YEAR($H76),MONTH($H76)+$G76*10,1)),$F76*тех!BX$10*тех!BX$6,)</f>
        <v>0</v>
      </c>
      <c r="BK76" s="64">
        <f>IF(OR(BK$3=DATE(YEAR($H76),MONTH($H76)+$G76,1),BK$3=DATE(YEAR($H76),MONTH($H76)+$G76*2,1),BK$3=DATE(YEAR($H76),MONTH($H76)+$G76*3,1),BK$3=DATE(YEAR($H76),MONTH($H76)+$G76*4,1),BK$3=DATE(YEAR($H76),MONTH($H76)+$G76*5,1),BK$3=DATE(YEAR($H76),MONTH($H76)+$G76*6,1),BK$3=DATE(YEAR($H76),MONTH($H76)+$G76*7,1),BK$3=DATE(YEAR($H76),MONTH($H76)+$G76*8,1),BK$3=DATE(YEAR($H76),MONTH($H76)+$G76*9,1),BK$3=DATE(YEAR($H76),MONTH($H76)+$G76*10,1)),$F76*тех!BY$10*тех!BY$6,)</f>
        <v>0</v>
      </c>
      <c r="BL76" s="64">
        <f>IF(OR(BL$3=DATE(YEAR($H76),MONTH($H76)+$G76,1),BL$3=DATE(YEAR($H76),MONTH($H76)+$G76*2,1),BL$3=DATE(YEAR($H76),MONTH($H76)+$G76*3,1),BL$3=DATE(YEAR($H76),MONTH($H76)+$G76*4,1),BL$3=DATE(YEAR($H76),MONTH($H76)+$G76*5,1),BL$3=DATE(YEAR($H76),MONTH($H76)+$G76*6,1),BL$3=DATE(YEAR($H76),MONTH($H76)+$G76*7,1),BL$3=DATE(YEAR($H76),MONTH($H76)+$G76*8,1),BL$3=DATE(YEAR($H76),MONTH($H76)+$G76*9,1),BL$3=DATE(YEAR($H76),MONTH($H76)+$G76*10,1)),$F76*тех!BZ$10*тех!BZ$6,)</f>
        <v>0</v>
      </c>
      <c r="BM76" s="64">
        <f>IF(OR(BM$3=DATE(YEAR($H76),MONTH($H76)+$G76,1),BM$3=DATE(YEAR($H76),MONTH($H76)+$G76*2,1),BM$3=DATE(YEAR($H76),MONTH($H76)+$G76*3,1),BM$3=DATE(YEAR($H76),MONTH($H76)+$G76*4,1),BM$3=DATE(YEAR($H76),MONTH($H76)+$G76*5,1),BM$3=DATE(YEAR($H76),MONTH($H76)+$G76*6,1),BM$3=DATE(YEAR($H76),MONTH($H76)+$G76*7,1),BM$3=DATE(YEAR($H76),MONTH($H76)+$G76*8,1),BM$3=DATE(YEAR($H76),MONTH($H76)+$G76*9,1),BM$3=DATE(YEAR($H76),MONTH($H76)+$G76*10,1)),$F76*тех!CA$10*тех!CA$6,)</f>
        <v>0</v>
      </c>
      <c r="BN76" s="64">
        <f>IF(OR(BN$3=DATE(YEAR($H76),MONTH($H76)+$G76,1),BN$3=DATE(YEAR($H76),MONTH($H76)+$G76*2,1),BN$3=DATE(YEAR($H76),MONTH($H76)+$G76*3,1),BN$3=DATE(YEAR($H76),MONTH($H76)+$G76*4,1),BN$3=DATE(YEAR($H76),MONTH($H76)+$G76*5,1),BN$3=DATE(YEAR($H76),MONTH($H76)+$G76*6,1),BN$3=DATE(YEAR($H76),MONTH($H76)+$G76*7,1),BN$3=DATE(YEAR($H76),MONTH($H76)+$G76*8,1),BN$3=DATE(YEAR($H76),MONTH($H76)+$G76*9,1),BN$3=DATE(YEAR($H76),MONTH($H76)+$G76*10,1)),$F76*тех!CB$10*тех!CB$6,)</f>
        <v>0</v>
      </c>
      <c r="BO76" s="64">
        <f>IF(OR(BO$3=DATE(YEAR($H76),MONTH($H76)+$G76,1),BO$3=DATE(YEAR($H76),MONTH($H76)+$G76*2,1),BO$3=DATE(YEAR($H76),MONTH($H76)+$G76*3,1),BO$3=DATE(YEAR($H76),MONTH($H76)+$G76*4,1),BO$3=DATE(YEAR($H76),MONTH($H76)+$G76*5,1),BO$3=DATE(YEAR($H76),MONTH($H76)+$G76*6,1),BO$3=DATE(YEAR($H76),MONTH($H76)+$G76*7,1),BO$3=DATE(YEAR($H76),MONTH($H76)+$G76*8,1),BO$3=DATE(YEAR($H76),MONTH($H76)+$G76*9,1),BO$3=DATE(YEAR($H76),MONTH($H76)+$G76*10,1)),$F76*тех!CC$10*тех!CC$6,)</f>
        <v>0</v>
      </c>
      <c r="BP76" s="64">
        <f>IF(OR(BP$3=DATE(YEAR($H76),MONTH($H76)+$G76,1),BP$3=DATE(YEAR($H76),MONTH($H76)+$G76*2,1),BP$3=DATE(YEAR($H76),MONTH($H76)+$G76*3,1),BP$3=DATE(YEAR($H76),MONTH($H76)+$G76*4,1),BP$3=DATE(YEAR($H76),MONTH($H76)+$G76*5,1),BP$3=DATE(YEAR($H76),MONTH($H76)+$G76*6,1),BP$3=DATE(YEAR($H76),MONTH($H76)+$G76*7,1),BP$3=DATE(YEAR($H76),MONTH($H76)+$G76*8,1),BP$3=DATE(YEAR($H76),MONTH($H76)+$G76*9,1),BP$3=DATE(YEAR($H76),MONTH($H76)+$G76*10,1)),$F76*тех!CD$10*тех!CD$6,)</f>
        <v>0</v>
      </c>
      <c r="BQ76" s="64">
        <f>IF(OR(BQ$3=DATE(YEAR($H76),MONTH($H76)+$G76,1),BQ$3=DATE(YEAR($H76),MONTH($H76)+$G76*2,1),BQ$3=DATE(YEAR($H76),MONTH($H76)+$G76*3,1),BQ$3=DATE(YEAR($H76),MONTH($H76)+$G76*4,1),BQ$3=DATE(YEAR($H76),MONTH($H76)+$G76*5,1),BQ$3=DATE(YEAR($H76),MONTH($H76)+$G76*6,1),BQ$3=DATE(YEAR($H76),MONTH($H76)+$G76*7,1),BQ$3=DATE(YEAR($H76),MONTH($H76)+$G76*8,1),BQ$3=DATE(YEAR($H76),MONTH($H76)+$G76*9,1),BQ$3=DATE(YEAR($H76),MONTH($H76)+$G76*10,1)),$F76*тех!CE$10*тех!CE$6,)</f>
        <v>0</v>
      </c>
    </row>
    <row r="77" spans="2:69" hidden="1">
      <c r="B77" s="3">
        <v>71</v>
      </c>
      <c r="C77" s="19"/>
      <c r="D77" s="19"/>
      <c r="E77" s="19"/>
      <c r="F77" s="76">
        <f t="shared" si="1"/>
        <v>0</v>
      </c>
      <c r="G77" s="19"/>
      <c r="H77" s="19"/>
      <c r="J77" s="76">
        <f>IF($H77=J$3,$F77,)*тех!X$6</f>
        <v>0</v>
      </c>
      <c r="K77" s="76">
        <f>IF($H77=K$3,$F77,)*тех!Y$6</f>
        <v>0</v>
      </c>
      <c r="L77" s="76">
        <f>IF($H77=L$3,$F77,)*тех!Z$6</f>
        <v>0</v>
      </c>
      <c r="M77" s="76">
        <f>IF($H77=M$3,$F77,)*тех!AA$6</f>
        <v>0</v>
      </c>
      <c r="N77" s="76">
        <f>IF($H77=N$3,$F77,)*тех!AB$6</f>
        <v>0</v>
      </c>
      <c r="O77" s="76">
        <f>IF($H77=O$3,$F77,)*тех!AC$6</f>
        <v>0</v>
      </c>
      <c r="P77" s="64">
        <f>IF(OR(P$3=DATE(YEAR($H77),MONTH($H77)+$G77,1),P$3=DATE(YEAR($H77),MONTH($H77)+$G77*2,1),P$3=DATE(YEAR($H77),MONTH($H77)+$G77*3,1),P$3=DATE(YEAR($H77),MONTH($H77)+$G77*4,1),P$3=DATE(YEAR($H77),MONTH($H77)+$G77*5,1),P$3=DATE(YEAR($H77),MONTH($H77)+$G77*6,1),P$3=DATE(YEAR($H77),MONTH($H77)+$G77*7,1),P$3=DATE(YEAR($H77),MONTH($H77)+$G77*8,1),P$3=DATE(YEAR($H77),MONTH($H77)+$G77*9,1),P$3=DATE(YEAR($H77),MONTH($H77)+$G77*10,1)),$F77*тех!AD$10*тех!AD$6,)</f>
        <v>0</v>
      </c>
      <c r="Q77" s="64">
        <f>IF(OR(Q$3=DATE(YEAR($H77),MONTH($H77)+$G77,1),Q$3=DATE(YEAR($H77),MONTH($H77)+$G77*2,1),Q$3=DATE(YEAR($H77),MONTH($H77)+$G77*3,1),Q$3=DATE(YEAR($H77),MONTH($H77)+$G77*4,1),Q$3=DATE(YEAR($H77),MONTH($H77)+$G77*5,1),Q$3=DATE(YEAR($H77),MONTH($H77)+$G77*6,1),Q$3=DATE(YEAR($H77),MONTH($H77)+$G77*7,1),Q$3=DATE(YEAR($H77),MONTH($H77)+$G77*8,1),Q$3=DATE(YEAR($H77),MONTH($H77)+$G77*9,1),Q$3=DATE(YEAR($H77),MONTH($H77)+$G77*10,1)),$F77*тех!AE$10*тех!AE$6,)</f>
        <v>0</v>
      </c>
      <c r="R77" s="64">
        <f>IF(OR(R$3=DATE(YEAR($H77),MONTH($H77)+$G77,1),R$3=DATE(YEAR($H77),MONTH($H77)+$G77*2,1),R$3=DATE(YEAR($H77),MONTH($H77)+$G77*3,1),R$3=DATE(YEAR($H77),MONTH($H77)+$G77*4,1),R$3=DATE(YEAR($H77),MONTH($H77)+$G77*5,1),R$3=DATE(YEAR($H77),MONTH($H77)+$G77*6,1),R$3=DATE(YEAR($H77),MONTH($H77)+$G77*7,1),R$3=DATE(YEAR($H77),MONTH($H77)+$G77*8,1),R$3=DATE(YEAR($H77),MONTH($H77)+$G77*9,1),R$3=DATE(YEAR($H77),MONTH($H77)+$G77*10,1)),$F77*тех!AF$10*тех!AF$6,)</f>
        <v>0</v>
      </c>
      <c r="S77" s="64">
        <f>IF(OR(S$3=DATE(YEAR($H77),MONTH($H77)+$G77,1),S$3=DATE(YEAR($H77),MONTH($H77)+$G77*2,1),S$3=DATE(YEAR($H77),MONTH($H77)+$G77*3,1),S$3=DATE(YEAR($H77),MONTH($H77)+$G77*4,1),S$3=DATE(YEAR($H77),MONTH($H77)+$G77*5,1),S$3=DATE(YEAR($H77),MONTH($H77)+$G77*6,1),S$3=DATE(YEAR($H77),MONTH($H77)+$G77*7,1),S$3=DATE(YEAR($H77),MONTH($H77)+$G77*8,1),S$3=DATE(YEAR($H77),MONTH($H77)+$G77*9,1),S$3=DATE(YEAR($H77),MONTH($H77)+$G77*10,1)),$F77*тех!AG$10*тех!AG$6,)</f>
        <v>0</v>
      </c>
      <c r="T77" s="64">
        <f>IF(OR(T$3=DATE(YEAR($H77),MONTH($H77)+$G77,1),T$3=DATE(YEAR($H77),MONTH($H77)+$G77*2,1),T$3=DATE(YEAR($H77),MONTH($H77)+$G77*3,1),T$3=DATE(YEAR($H77),MONTH($H77)+$G77*4,1),T$3=DATE(YEAR($H77),MONTH($H77)+$G77*5,1),T$3=DATE(YEAR($H77),MONTH($H77)+$G77*6,1),T$3=DATE(YEAR($H77),MONTH($H77)+$G77*7,1),T$3=DATE(YEAR($H77),MONTH($H77)+$G77*8,1),T$3=DATE(YEAR($H77),MONTH($H77)+$G77*9,1),T$3=DATE(YEAR($H77),MONTH($H77)+$G77*10,1)),$F77*тех!AH$10*тех!AH$6,)</f>
        <v>0</v>
      </c>
      <c r="U77" s="64">
        <f>IF(OR(U$3=DATE(YEAR($H77),MONTH($H77)+$G77,1),U$3=DATE(YEAR($H77),MONTH($H77)+$G77*2,1),U$3=DATE(YEAR($H77),MONTH($H77)+$G77*3,1),U$3=DATE(YEAR($H77),MONTH($H77)+$G77*4,1),U$3=DATE(YEAR($H77),MONTH($H77)+$G77*5,1),U$3=DATE(YEAR($H77),MONTH($H77)+$G77*6,1),U$3=DATE(YEAR($H77),MONTH($H77)+$G77*7,1),U$3=DATE(YEAR($H77),MONTH($H77)+$G77*8,1),U$3=DATE(YEAR($H77),MONTH($H77)+$G77*9,1),U$3=DATE(YEAR($H77),MONTH($H77)+$G77*10,1)),$F77*тех!AI$10*тех!AI$6,)</f>
        <v>0</v>
      </c>
      <c r="V77" s="64">
        <f>IF(OR(V$3=DATE(YEAR($H77),MONTH($H77)+$G77,1),V$3=DATE(YEAR($H77),MONTH($H77)+$G77*2,1),V$3=DATE(YEAR($H77),MONTH($H77)+$G77*3,1),V$3=DATE(YEAR($H77),MONTH($H77)+$G77*4,1),V$3=DATE(YEAR($H77),MONTH($H77)+$G77*5,1),V$3=DATE(YEAR($H77),MONTH($H77)+$G77*6,1),V$3=DATE(YEAR($H77),MONTH($H77)+$G77*7,1),V$3=DATE(YEAR($H77),MONTH($H77)+$G77*8,1),V$3=DATE(YEAR($H77),MONTH($H77)+$G77*9,1),V$3=DATE(YEAR($H77),MONTH($H77)+$G77*10,1)),$F77*тех!AJ$10*тех!AJ$6,)</f>
        <v>0</v>
      </c>
      <c r="W77" s="64">
        <f>IF(OR(W$3=DATE(YEAR($H77),MONTH($H77)+$G77,1),W$3=DATE(YEAR($H77),MONTH($H77)+$G77*2,1),W$3=DATE(YEAR($H77),MONTH($H77)+$G77*3,1),W$3=DATE(YEAR($H77),MONTH($H77)+$G77*4,1),W$3=DATE(YEAR($H77),MONTH($H77)+$G77*5,1),W$3=DATE(YEAR($H77),MONTH($H77)+$G77*6,1),W$3=DATE(YEAR($H77),MONTH($H77)+$G77*7,1),W$3=DATE(YEAR($H77),MONTH($H77)+$G77*8,1),W$3=DATE(YEAR($H77),MONTH($H77)+$G77*9,1),W$3=DATE(YEAR($H77),MONTH($H77)+$G77*10,1)),$F77*тех!AK$10*тех!AK$6,)</f>
        <v>0</v>
      </c>
      <c r="X77" s="64">
        <f>IF(OR(X$3=DATE(YEAR($H77),MONTH($H77)+$G77,1),X$3=DATE(YEAR($H77),MONTH($H77)+$G77*2,1),X$3=DATE(YEAR($H77),MONTH($H77)+$G77*3,1),X$3=DATE(YEAR($H77),MONTH($H77)+$G77*4,1),X$3=DATE(YEAR($H77),MONTH($H77)+$G77*5,1),X$3=DATE(YEAR($H77),MONTH($H77)+$G77*6,1),X$3=DATE(YEAR($H77),MONTH($H77)+$G77*7,1),X$3=DATE(YEAR($H77),MONTH($H77)+$G77*8,1),X$3=DATE(YEAR($H77),MONTH($H77)+$G77*9,1),X$3=DATE(YEAR($H77),MONTH($H77)+$G77*10,1)),$F77*тех!AL$10*тех!AL$6,)</f>
        <v>0</v>
      </c>
      <c r="Y77" s="64">
        <f>IF(OR(Y$3=DATE(YEAR($H77),MONTH($H77)+$G77,1),Y$3=DATE(YEAR($H77),MONTH($H77)+$G77*2,1),Y$3=DATE(YEAR($H77),MONTH($H77)+$G77*3,1),Y$3=DATE(YEAR($H77),MONTH($H77)+$G77*4,1),Y$3=DATE(YEAR($H77),MONTH($H77)+$G77*5,1),Y$3=DATE(YEAR($H77),MONTH($H77)+$G77*6,1),Y$3=DATE(YEAR($H77),MONTH($H77)+$G77*7,1),Y$3=DATE(YEAR($H77),MONTH($H77)+$G77*8,1),Y$3=DATE(YEAR($H77),MONTH($H77)+$G77*9,1),Y$3=DATE(YEAR($H77),MONTH($H77)+$G77*10,1)),$F77*тех!AM$10*тех!AM$6,)</f>
        <v>0</v>
      </c>
      <c r="Z77" s="64">
        <f>IF(OR(Z$3=DATE(YEAR($H77),MONTH($H77)+$G77,1),Z$3=DATE(YEAR($H77),MONTH($H77)+$G77*2,1),Z$3=DATE(YEAR($H77),MONTH($H77)+$G77*3,1),Z$3=DATE(YEAR($H77),MONTH($H77)+$G77*4,1),Z$3=DATE(YEAR($H77),MONTH($H77)+$G77*5,1),Z$3=DATE(YEAR($H77),MONTH($H77)+$G77*6,1),Z$3=DATE(YEAR($H77),MONTH($H77)+$G77*7,1),Z$3=DATE(YEAR($H77),MONTH($H77)+$G77*8,1),Z$3=DATE(YEAR($H77),MONTH($H77)+$G77*9,1),Z$3=DATE(YEAR($H77),MONTH($H77)+$G77*10,1)),$F77*тех!AN$10*тех!AN$6,)</f>
        <v>0</v>
      </c>
      <c r="AA77" s="64">
        <f>IF(OR(AA$3=DATE(YEAR($H77),MONTH($H77)+$G77,1),AA$3=DATE(YEAR($H77),MONTH($H77)+$G77*2,1),AA$3=DATE(YEAR($H77),MONTH($H77)+$G77*3,1),AA$3=DATE(YEAR($H77),MONTH($H77)+$G77*4,1),AA$3=DATE(YEAR($H77),MONTH($H77)+$G77*5,1),AA$3=DATE(YEAR($H77),MONTH($H77)+$G77*6,1),AA$3=DATE(YEAR($H77),MONTH($H77)+$G77*7,1),AA$3=DATE(YEAR($H77),MONTH($H77)+$G77*8,1),AA$3=DATE(YEAR($H77),MONTH($H77)+$G77*9,1),AA$3=DATE(YEAR($H77),MONTH($H77)+$G77*10,1)),$F77*тех!AO$10*тех!AO$6,)</f>
        <v>0</v>
      </c>
      <c r="AB77" s="64">
        <f>IF(OR(AB$3=DATE(YEAR($H77),MONTH($H77)+$G77,1),AB$3=DATE(YEAR($H77),MONTH($H77)+$G77*2,1),AB$3=DATE(YEAR($H77),MONTH($H77)+$G77*3,1),AB$3=DATE(YEAR($H77),MONTH($H77)+$G77*4,1),AB$3=DATE(YEAR($H77),MONTH($H77)+$G77*5,1),AB$3=DATE(YEAR($H77),MONTH($H77)+$G77*6,1),AB$3=DATE(YEAR($H77),MONTH($H77)+$G77*7,1),AB$3=DATE(YEAR($H77),MONTH($H77)+$G77*8,1),AB$3=DATE(YEAR($H77),MONTH($H77)+$G77*9,1),AB$3=DATE(YEAR($H77),MONTH($H77)+$G77*10,1)),$F77*тех!AP$10*тех!AP$6,)</f>
        <v>0</v>
      </c>
      <c r="AC77" s="64">
        <f>IF(OR(AC$3=DATE(YEAR($H77),MONTH($H77)+$G77,1),AC$3=DATE(YEAR($H77),MONTH($H77)+$G77*2,1),AC$3=DATE(YEAR($H77),MONTH($H77)+$G77*3,1),AC$3=DATE(YEAR($H77),MONTH($H77)+$G77*4,1),AC$3=DATE(YEAR($H77),MONTH($H77)+$G77*5,1),AC$3=DATE(YEAR($H77),MONTH($H77)+$G77*6,1),AC$3=DATE(YEAR($H77),MONTH($H77)+$G77*7,1),AC$3=DATE(YEAR($H77),MONTH($H77)+$G77*8,1),AC$3=DATE(YEAR($H77),MONTH($H77)+$G77*9,1),AC$3=DATE(YEAR($H77),MONTH($H77)+$G77*10,1)),$F77*тех!AQ$10*тех!AQ$6,)</f>
        <v>0</v>
      </c>
      <c r="AD77" s="64">
        <f>IF(OR(AD$3=DATE(YEAR($H77),MONTH($H77)+$G77,1),AD$3=DATE(YEAR($H77),MONTH($H77)+$G77*2,1),AD$3=DATE(YEAR($H77),MONTH($H77)+$G77*3,1),AD$3=DATE(YEAR($H77),MONTH($H77)+$G77*4,1),AD$3=DATE(YEAR($H77),MONTH($H77)+$G77*5,1),AD$3=DATE(YEAR($H77),MONTH($H77)+$G77*6,1),AD$3=DATE(YEAR($H77),MONTH($H77)+$G77*7,1),AD$3=DATE(YEAR($H77),MONTH($H77)+$G77*8,1),AD$3=DATE(YEAR($H77),MONTH($H77)+$G77*9,1),AD$3=DATE(YEAR($H77),MONTH($H77)+$G77*10,1)),$F77*тех!AR$10*тех!AR$6,)</f>
        <v>0</v>
      </c>
      <c r="AE77" s="64">
        <f>IF(OR(AE$3=DATE(YEAR($H77),MONTH($H77)+$G77,1),AE$3=DATE(YEAR($H77),MONTH($H77)+$G77*2,1),AE$3=DATE(YEAR($H77),MONTH($H77)+$G77*3,1),AE$3=DATE(YEAR($H77),MONTH($H77)+$G77*4,1),AE$3=DATE(YEAR($H77),MONTH($H77)+$G77*5,1),AE$3=DATE(YEAR($H77),MONTH($H77)+$G77*6,1),AE$3=DATE(YEAR($H77),MONTH($H77)+$G77*7,1),AE$3=DATE(YEAR($H77),MONTH($H77)+$G77*8,1),AE$3=DATE(YEAR($H77),MONTH($H77)+$G77*9,1),AE$3=DATE(YEAR($H77),MONTH($H77)+$G77*10,1)),$F77*тех!AS$10*тех!AS$6,)</f>
        <v>0</v>
      </c>
      <c r="AF77" s="64">
        <f>IF(OR(AF$3=DATE(YEAR($H77),MONTH($H77)+$G77,1),AF$3=DATE(YEAR($H77),MONTH($H77)+$G77*2,1),AF$3=DATE(YEAR($H77),MONTH($H77)+$G77*3,1),AF$3=DATE(YEAR($H77),MONTH($H77)+$G77*4,1),AF$3=DATE(YEAR($H77),MONTH($H77)+$G77*5,1),AF$3=DATE(YEAR($H77),MONTH($H77)+$G77*6,1),AF$3=DATE(YEAR($H77),MONTH($H77)+$G77*7,1),AF$3=DATE(YEAR($H77),MONTH($H77)+$G77*8,1),AF$3=DATE(YEAR($H77),MONTH($H77)+$G77*9,1),AF$3=DATE(YEAR($H77),MONTH($H77)+$G77*10,1)),$F77*тех!AT$10*тех!AT$6,)</f>
        <v>0</v>
      </c>
      <c r="AG77" s="64">
        <f>IF(OR(AG$3=DATE(YEAR($H77),MONTH($H77)+$G77,1),AG$3=DATE(YEAR($H77),MONTH($H77)+$G77*2,1),AG$3=DATE(YEAR($H77),MONTH($H77)+$G77*3,1),AG$3=DATE(YEAR($H77),MONTH($H77)+$G77*4,1),AG$3=DATE(YEAR($H77),MONTH($H77)+$G77*5,1),AG$3=DATE(YEAR($H77),MONTH($H77)+$G77*6,1),AG$3=DATE(YEAR($H77),MONTH($H77)+$G77*7,1),AG$3=DATE(YEAR($H77),MONTH($H77)+$G77*8,1),AG$3=DATE(YEAR($H77),MONTH($H77)+$G77*9,1),AG$3=DATE(YEAR($H77),MONTH($H77)+$G77*10,1)),$F77*тех!AU$10*тех!AU$6,)</f>
        <v>0</v>
      </c>
      <c r="AH77" s="64">
        <f>IF(OR(AH$3=DATE(YEAR($H77),MONTH($H77)+$G77,1),AH$3=DATE(YEAR($H77),MONTH($H77)+$G77*2,1),AH$3=DATE(YEAR($H77),MONTH($H77)+$G77*3,1),AH$3=DATE(YEAR($H77),MONTH($H77)+$G77*4,1),AH$3=DATE(YEAR($H77),MONTH($H77)+$G77*5,1),AH$3=DATE(YEAR($H77),MONTH($H77)+$G77*6,1),AH$3=DATE(YEAR($H77),MONTH($H77)+$G77*7,1),AH$3=DATE(YEAR($H77),MONTH($H77)+$G77*8,1),AH$3=DATE(YEAR($H77),MONTH($H77)+$G77*9,1),AH$3=DATE(YEAR($H77),MONTH($H77)+$G77*10,1)),$F77*тех!AV$10*тех!AV$6,)</f>
        <v>0</v>
      </c>
      <c r="AI77" s="64">
        <f>IF(OR(AI$3=DATE(YEAR($H77),MONTH($H77)+$G77,1),AI$3=DATE(YEAR($H77),MONTH($H77)+$G77*2,1),AI$3=DATE(YEAR($H77),MONTH($H77)+$G77*3,1),AI$3=DATE(YEAR($H77),MONTH($H77)+$G77*4,1),AI$3=DATE(YEAR($H77),MONTH($H77)+$G77*5,1),AI$3=DATE(YEAR($H77),MONTH($H77)+$G77*6,1),AI$3=DATE(YEAR($H77),MONTH($H77)+$G77*7,1),AI$3=DATE(YEAR($H77),MONTH($H77)+$G77*8,1),AI$3=DATE(YEAR($H77),MONTH($H77)+$G77*9,1),AI$3=DATE(YEAR($H77),MONTH($H77)+$G77*10,1)),$F77*тех!AW$10*тех!AW$6,)</f>
        <v>0</v>
      </c>
      <c r="AJ77" s="64">
        <f>IF(OR(AJ$3=DATE(YEAR($H77),MONTH($H77)+$G77,1),AJ$3=DATE(YEAR($H77),MONTH($H77)+$G77*2,1),AJ$3=DATE(YEAR($H77),MONTH($H77)+$G77*3,1),AJ$3=DATE(YEAR($H77),MONTH($H77)+$G77*4,1),AJ$3=DATE(YEAR($H77),MONTH($H77)+$G77*5,1),AJ$3=DATE(YEAR($H77),MONTH($H77)+$G77*6,1),AJ$3=DATE(YEAR($H77),MONTH($H77)+$G77*7,1),AJ$3=DATE(YEAR($H77),MONTH($H77)+$G77*8,1),AJ$3=DATE(YEAR($H77),MONTH($H77)+$G77*9,1),AJ$3=DATE(YEAR($H77),MONTH($H77)+$G77*10,1)),$F77*тех!AX$10*тех!AX$6,)</f>
        <v>0</v>
      </c>
      <c r="AK77" s="64">
        <f>IF(OR(AK$3=DATE(YEAR($H77),MONTH($H77)+$G77,1),AK$3=DATE(YEAR($H77),MONTH($H77)+$G77*2,1),AK$3=DATE(YEAR($H77),MONTH($H77)+$G77*3,1),AK$3=DATE(YEAR($H77),MONTH($H77)+$G77*4,1),AK$3=DATE(YEAR($H77),MONTH($H77)+$G77*5,1),AK$3=DATE(YEAR($H77),MONTH($H77)+$G77*6,1),AK$3=DATE(YEAR($H77),MONTH($H77)+$G77*7,1),AK$3=DATE(YEAR($H77),MONTH($H77)+$G77*8,1),AK$3=DATE(YEAR($H77),MONTH($H77)+$G77*9,1),AK$3=DATE(YEAR($H77),MONTH($H77)+$G77*10,1)),$F77*тех!AY$10*тех!AY$6,)</f>
        <v>0</v>
      </c>
      <c r="AL77" s="64">
        <f>IF(OR(AL$3=DATE(YEAR($H77),MONTH($H77)+$G77,1),AL$3=DATE(YEAR($H77),MONTH($H77)+$G77*2,1),AL$3=DATE(YEAR($H77),MONTH($H77)+$G77*3,1),AL$3=DATE(YEAR($H77),MONTH($H77)+$G77*4,1),AL$3=DATE(YEAR($H77),MONTH($H77)+$G77*5,1),AL$3=DATE(YEAR($H77),MONTH($H77)+$G77*6,1),AL$3=DATE(YEAR($H77),MONTH($H77)+$G77*7,1),AL$3=DATE(YEAR($H77),MONTH($H77)+$G77*8,1),AL$3=DATE(YEAR($H77),MONTH($H77)+$G77*9,1),AL$3=DATE(YEAR($H77),MONTH($H77)+$G77*10,1)),$F77*тех!AZ$10*тех!AZ$6,)</f>
        <v>0</v>
      </c>
      <c r="AM77" s="64">
        <f>IF(OR(AM$3=DATE(YEAR($H77),MONTH($H77)+$G77,1),AM$3=DATE(YEAR($H77),MONTH($H77)+$G77*2,1),AM$3=DATE(YEAR($H77),MONTH($H77)+$G77*3,1),AM$3=DATE(YEAR($H77),MONTH($H77)+$G77*4,1),AM$3=DATE(YEAR($H77),MONTH($H77)+$G77*5,1),AM$3=DATE(YEAR($H77),MONTH($H77)+$G77*6,1),AM$3=DATE(YEAR($H77),MONTH($H77)+$G77*7,1),AM$3=DATE(YEAR($H77),MONTH($H77)+$G77*8,1),AM$3=DATE(YEAR($H77),MONTH($H77)+$G77*9,1),AM$3=DATE(YEAR($H77),MONTH($H77)+$G77*10,1)),$F77*тех!BA$10*тех!BA$6,)</f>
        <v>0</v>
      </c>
      <c r="AN77" s="64">
        <f>IF(OR(AN$3=DATE(YEAR($H77),MONTH($H77)+$G77,1),AN$3=DATE(YEAR($H77),MONTH($H77)+$G77*2,1),AN$3=DATE(YEAR($H77),MONTH($H77)+$G77*3,1),AN$3=DATE(YEAR($H77),MONTH($H77)+$G77*4,1),AN$3=DATE(YEAR($H77),MONTH($H77)+$G77*5,1),AN$3=DATE(YEAR($H77),MONTH($H77)+$G77*6,1),AN$3=DATE(YEAR($H77),MONTH($H77)+$G77*7,1),AN$3=DATE(YEAR($H77),MONTH($H77)+$G77*8,1),AN$3=DATE(YEAR($H77),MONTH($H77)+$G77*9,1),AN$3=DATE(YEAR($H77),MONTH($H77)+$G77*10,1)),$F77*тех!BB$10*тех!BB$6,)</f>
        <v>0</v>
      </c>
      <c r="AO77" s="64">
        <f>IF(OR(AO$3=DATE(YEAR($H77),MONTH($H77)+$G77,1),AO$3=DATE(YEAR($H77),MONTH($H77)+$G77*2,1),AO$3=DATE(YEAR($H77),MONTH($H77)+$G77*3,1),AO$3=DATE(YEAR($H77),MONTH($H77)+$G77*4,1),AO$3=DATE(YEAR($H77),MONTH($H77)+$G77*5,1),AO$3=DATE(YEAR($H77),MONTH($H77)+$G77*6,1),AO$3=DATE(YEAR($H77),MONTH($H77)+$G77*7,1),AO$3=DATE(YEAR($H77),MONTH($H77)+$G77*8,1),AO$3=DATE(YEAR($H77),MONTH($H77)+$G77*9,1),AO$3=DATE(YEAR($H77),MONTH($H77)+$G77*10,1)),$F77*тех!BC$10*тех!BC$6,)</f>
        <v>0</v>
      </c>
      <c r="AP77" s="64">
        <f>IF(OR(AP$3=DATE(YEAR($H77),MONTH($H77)+$G77,1),AP$3=DATE(YEAR($H77),MONTH($H77)+$G77*2,1),AP$3=DATE(YEAR($H77),MONTH($H77)+$G77*3,1),AP$3=DATE(YEAR($H77),MONTH($H77)+$G77*4,1),AP$3=DATE(YEAR($H77),MONTH($H77)+$G77*5,1),AP$3=DATE(YEAR($H77),MONTH($H77)+$G77*6,1),AP$3=DATE(YEAR($H77),MONTH($H77)+$G77*7,1),AP$3=DATE(YEAR($H77),MONTH($H77)+$G77*8,1),AP$3=DATE(YEAR($H77),MONTH($H77)+$G77*9,1),AP$3=DATE(YEAR($H77),MONTH($H77)+$G77*10,1)),$F77*тех!BD$10*тех!BD$6,)</f>
        <v>0</v>
      </c>
      <c r="AQ77" s="64">
        <f>IF(OR(AQ$3=DATE(YEAR($H77),MONTH($H77)+$G77,1),AQ$3=DATE(YEAR($H77),MONTH($H77)+$G77*2,1),AQ$3=DATE(YEAR($H77),MONTH($H77)+$G77*3,1),AQ$3=DATE(YEAR($H77),MONTH($H77)+$G77*4,1),AQ$3=DATE(YEAR($H77),MONTH($H77)+$G77*5,1),AQ$3=DATE(YEAR($H77),MONTH($H77)+$G77*6,1),AQ$3=DATE(YEAR($H77),MONTH($H77)+$G77*7,1),AQ$3=DATE(YEAR($H77),MONTH($H77)+$G77*8,1),AQ$3=DATE(YEAR($H77),MONTH($H77)+$G77*9,1),AQ$3=DATE(YEAR($H77),MONTH($H77)+$G77*10,1)),$F77*тех!BE$10*тех!BE$6,)</f>
        <v>0</v>
      </c>
      <c r="AR77" s="64">
        <f>IF(OR(AR$3=DATE(YEAR($H77),MONTH($H77)+$G77,1),AR$3=DATE(YEAR($H77),MONTH($H77)+$G77*2,1),AR$3=DATE(YEAR($H77),MONTH($H77)+$G77*3,1),AR$3=DATE(YEAR($H77),MONTH($H77)+$G77*4,1),AR$3=DATE(YEAR($H77),MONTH($H77)+$G77*5,1),AR$3=DATE(YEAR($H77),MONTH($H77)+$G77*6,1),AR$3=DATE(YEAR($H77),MONTH($H77)+$G77*7,1),AR$3=DATE(YEAR($H77),MONTH($H77)+$G77*8,1),AR$3=DATE(YEAR($H77),MONTH($H77)+$G77*9,1),AR$3=DATE(YEAR($H77),MONTH($H77)+$G77*10,1)),$F77*тех!BF$10*тех!BF$6,)</f>
        <v>0</v>
      </c>
      <c r="AS77" s="64">
        <f>IF(OR(AS$3=DATE(YEAR($H77),MONTH($H77)+$G77,1),AS$3=DATE(YEAR($H77),MONTH($H77)+$G77*2,1),AS$3=DATE(YEAR($H77),MONTH($H77)+$G77*3,1),AS$3=DATE(YEAR($H77),MONTH($H77)+$G77*4,1),AS$3=DATE(YEAR($H77),MONTH($H77)+$G77*5,1),AS$3=DATE(YEAR($H77),MONTH($H77)+$G77*6,1),AS$3=DATE(YEAR($H77),MONTH($H77)+$G77*7,1),AS$3=DATE(YEAR($H77),MONTH($H77)+$G77*8,1),AS$3=DATE(YEAR($H77),MONTH($H77)+$G77*9,1),AS$3=DATE(YEAR($H77),MONTH($H77)+$G77*10,1)),$F77*тех!BG$10*тех!BG$6,)</f>
        <v>0</v>
      </c>
      <c r="AT77" s="64">
        <f>IF(OR(AT$3=DATE(YEAR($H77),MONTH($H77)+$G77,1),AT$3=DATE(YEAR($H77),MONTH($H77)+$G77*2,1),AT$3=DATE(YEAR($H77),MONTH($H77)+$G77*3,1),AT$3=DATE(YEAR($H77),MONTH($H77)+$G77*4,1),AT$3=DATE(YEAR($H77),MONTH($H77)+$G77*5,1),AT$3=DATE(YEAR($H77),MONTH($H77)+$G77*6,1),AT$3=DATE(YEAR($H77),MONTH($H77)+$G77*7,1),AT$3=DATE(YEAR($H77),MONTH($H77)+$G77*8,1),AT$3=DATE(YEAR($H77),MONTH($H77)+$G77*9,1),AT$3=DATE(YEAR($H77),MONTH($H77)+$G77*10,1)),$F77*тех!BH$10*тех!BH$6,)</f>
        <v>0</v>
      </c>
      <c r="AU77" s="64">
        <f>IF(OR(AU$3=DATE(YEAR($H77),MONTH($H77)+$G77,1),AU$3=DATE(YEAR($H77),MONTH($H77)+$G77*2,1),AU$3=DATE(YEAR($H77),MONTH($H77)+$G77*3,1),AU$3=DATE(YEAR($H77),MONTH($H77)+$G77*4,1),AU$3=DATE(YEAR($H77),MONTH($H77)+$G77*5,1),AU$3=DATE(YEAR($H77),MONTH($H77)+$G77*6,1),AU$3=DATE(YEAR($H77),MONTH($H77)+$G77*7,1),AU$3=DATE(YEAR($H77),MONTH($H77)+$G77*8,1),AU$3=DATE(YEAR($H77),MONTH($H77)+$G77*9,1),AU$3=DATE(YEAR($H77),MONTH($H77)+$G77*10,1)),$F77*тех!BI$10*тех!BI$6,)</f>
        <v>0</v>
      </c>
      <c r="AV77" s="64">
        <f>IF(OR(AV$3=DATE(YEAR($H77),MONTH($H77)+$G77,1),AV$3=DATE(YEAR($H77),MONTH($H77)+$G77*2,1),AV$3=DATE(YEAR($H77),MONTH($H77)+$G77*3,1),AV$3=DATE(YEAR($H77),MONTH($H77)+$G77*4,1),AV$3=DATE(YEAR($H77),MONTH($H77)+$G77*5,1),AV$3=DATE(YEAR($H77),MONTH($H77)+$G77*6,1),AV$3=DATE(YEAR($H77),MONTH($H77)+$G77*7,1),AV$3=DATE(YEAR($H77),MONTH($H77)+$G77*8,1),AV$3=DATE(YEAR($H77),MONTH($H77)+$G77*9,1),AV$3=DATE(YEAR($H77),MONTH($H77)+$G77*10,1)),$F77*тех!BJ$10*тех!BJ$6,)</f>
        <v>0</v>
      </c>
      <c r="AW77" s="64">
        <f>IF(OR(AW$3=DATE(YEAR($H77),MONTH($H77)+$G77,1),AW$3=DATE(YEAR($H77),MONTH($H77)+$G77*2,1),AW$3=DATE(YEAR($H77),MONTH($H77)+$G77*3,1),AW$3=DATE(YEAR($H77),MONTH($H77)+$G77*4,1),AW$3=DATE(YEAR($H77),MONTH($H77)+$G77*5,1),AW$3=DATE(YEAR($H77),MONTH($H77)+$G77*6,1),AW$3=DATE(YEAR($H77),MONTH($H77)+$G77*7,1),AW$3=DATE(YEAR($H77),MONTH($H77)+$G77*8,1),AW$3=DATE(YEAR($H77),MONTH($H77)+$G77*9,1),AW$3=DATE(YEAR($H77),MONTH($H77)+$G77*10,1)),$F77*тех!BK$10*тех!BK$6,)</f>
        <v>0</v>
      </c>
      <c r="AX77" s="64">
        <f>IF(OR(AX$3=DATE(YEAR($H77),MONTH($H77)+$G77,1),AX$3=DATE(YEAR($H77),MONTH($H77)+$G77*2,1),AX$3=DATE(YEAR($H77),MONTH($H77)+$G77*3,1),AX$3=DATE(YEAR($H77),MONTH($H77)+$G77*4,1),AX$3=DATE(YEAR($H77),MONTH($H77)+$G77*5,1),AX$3=DATE(YEAR($H77),MONTH($H77)+$G77*6,1),AX$3=DATE(YEAR($H77),MONTH($H77)+$G77*7,1),AX$3=DATE(YEAR($H77),MONTH($H77)+$G77*8,1),AX$3=DATE(YEAR($H77),MONTH($H77)+$G77*9,1),AX$3=DATE(YEAR($H77),MONTH($H77)+$G77*10,1)),$F77*тех!BL$10*тех!BL$6,)</f>
        <v>0</v>
      </c>
      <c r="AY77" s="64">
        <f>IF(OR(AY$3=DATE(YEAR($H77),MONTH($H77)+$G77,1),AY$3=DATE(YEAR($H77),MONTH($H77)+$G77*2,1),AY$3=DATE(YEAR($H77),MONTH($H77)+$G77*3,1),AY$3=DATE(YEAR($H77),MONTH($H77)+$G77*4,1),AY$3=DATE(YEAR($H77),MONTH($H77)+$G77*5,1),AY$3=DATE(YEAR($H77),MONTH($H77)+$G77*6,1),AY$3=DATE(YEAR($H77),MONTH($H77)+$G77*7,1),AY$3=DATE(YEAR($H77),MONTH($H77)+$G77*8,1),AY$3=DATE(YEAR($H77),MONTH($H77)+$G77*9,1),AY$3=DATE(YEAR($H77),MONTH($H77)+$G77*10,1)),$F77*тех!BM$10*тех!BM$6,)</f>
        <v>0</v>
      </c>
      <c r="AZ77" s="64">
        <f>IF(OR(AZ$3=DATE(YEAR($H77),MONTH($H77)+$G77,1),AZ$3=DATE(YEAR($H77),MONTH($H77)+$G77*2,1),AZ$3=DATE(YEAR($H77),MONTH($H77)+$G77*3,1),AZ$3=DATE(YEAR($H77),MONTH($H77)+$G77*4,1),AZ$3=DATE(YEAR($H77),MONTH($H77)+$G77*5,1),AZ$3=DATE(YEAR($H77),MONTH($H77)+$G77*6,1),AZ$3=DATE(YEAR($H77),MONTH($H77)+$G77*7,1),AZ$3=DATE(YEAR($H77),MONTH($H77)+$G77*8,1),AZ$3=DATE(YEAR($H77),MONTH($H77)+$G77*9,1),AZ$3=DATE(YEAR($H77),MONTH($H77)+$G77*10,1)),$F77*тех!BN$10*тех!BN$6,)</f>
        <v>0</v>
      </c>
      <c r="BA77" s="64">
        <f>IF(OR(BA$3=DATE(YEAR($H77),MONTH($H77)+$G77,1),BA$3=DATE(YEAR($H77),MONTH($H77)+$G77*2,1),BA$3=DATE(YEAR($H77),MONTH($H77)+$G77*3,1),BA$3=DATE(YEAR($H77),MONTH($H77)+$G77*4,1),BA$3=DATE(YEAR($H77),MONTH($H77)+$G77*5,1),BA$3=DATE(YEAR($H77),MONTH($H77)+$G77*6,1),BA$3=DATE(YEAR($H77),MONTH($H77)+$G77*7,1),BA$3=DATE(YEAR($H77),MONTH($H77)+$G77*8,1),BA$3=DATE(YEAR($H77),MONTH($H77)+$G77*9,1),BA$3=DATE(YEAR($H77),MONTH($H77)+$G77*10,1)),$F77*тех!BO$10*тех!BO$6,)</f>
        <v>0</v>
      </c>
      <c r="BB77" s="64">
        <f>IF(OR(BB$3=DATE(YEAR($H77),MONTH($H77)+$G77,1),BB$3=DATE(YEAR($H77),MONTH($H77)+$G77*2,1),BB$3=DATE(YEAR($H77),MONTH($H77)+$G77*3,1),BB$3=DATE(YEAR($H77),MONTH($H77)+$G77*4,1),BB$3=DATE(YEAR($H77),MONTH($H77)+$G77*5,1),BB$3=DATE(YEAR($H77),MONTH($H77)+$G77*6,1),BB$3=DATE(YEAR($H77),MONTH($H77)+$G77*7,1),BB$3=DATE(YEAR($H77),MONTH($H77)+$G77*8,1),BB$3=DATE(YEAR($H77),MONTH($H77)+$G77*9,1),BB$3=DATE(YEAR($H77),MONTH($H77)+$G77*10,1)),$F77*тех!BP$10*тех!BP$6,)</f>
        <v>0</v>
      </c>
      <c r="BC77" s="64">
        <f>IF(OR(BC$3=DATE(YEAR($H77),MONTH($H77)+$G77,1),BC$3=DATE(YEAR($H77),MONTH($H77)+$G77*2,1),BC$3=DATE(YEAR($H77),MONTH($H77)+$G77*3,1),BC$3=DATE(YEAR($H77),MONTH($H77)+$G77*4,1),BC$3=DATE(YEAR($H77),MONTH($H77)+$G77*5,1),BC$3=DATE(YEAR($H77),MONTH($H77)+$G77*6,1),BC$3=DATE(YEAR($H77),MONTH($H77)+$G77*7,1),BC$3=DATE(YEAR($H77),MONTH($H77)+$G77*8,1),BC$3=DATE(YEAR($H77),MONTH($H77)+$G77*9,1),BC$3=DATE(YEAR($H77),MONTH($H77)+$G77*10,1)),$F77*тех!BQ$10*тех!BQ$6,)</f>
        <v>0</v>
      </c>
      <c r="BD77" s="64">
        <f>IF(OR(BD$3=DATE(YEAR($H77),MONTH($H77)+$G77,1),BD$3=DATE(YEAR($H77),MONTH($H77)+$G77*2,1),BD$3=DATE(YEAR($H77),MONTH($H77)+$G77*3,1),BD$3=DATE(YEAR($H77),MONTH($H77)+$G77*4,1),BD$3=DATE(YEAR($H77),MONTH($H77)+$G77*5,1),BD$3=DATE(YEAR($H77),MONTH($H77)+$G77*6,1),BD$3=DATE(YEAR($H77),MONTH($H77)+$G77*7,1),BD$3=DATE(YEAR($H77),MONTH($H77)+$G77*8,1),BD$3=DATE(YEAR($H77),MONTH($H77)+$G77*9,1),BD$3=DATE(YEAR($H77),MONTH($H77)+$G77*10,1)),$F77*тех!BR$10*тех!BR$6,)</f>
        <v>0</v>
      </c>
      <c r="BE77" s="64">
        <f>IF(OR(BE$3=DATE(YEAR($H77),MONTH($H77)+$G77,1),BE$3=DATE(YEAR($H77),MONTH($H77)+$G77*2,1),BE$3=DATE(YEAR($H77),MONTH($H77)+$G77*3,1),BE$3=DATE(YEAR($H77),MONTH($H77)+$G77*4,1),BE$3=DATE(YEAR($H77),MONTH($H77)+$G77*5,1),BE$3=DATE(YEAR($H77),MONTH($H77)+$G77*6,1),BE$3=DATE(YEAR($H77),MONTH($H77)+$G77*7,1),BE$3=DATE(YEAR($H77),MONTH($H77)+$G77*8,1),BE$3=DATE(YEAR($H77),MONTH($H77)+$G77*9,1),BE$3=DATE(YEAR($H77),MONTH($H77)+$G77*10,1)),$F77*тех!BS$10*тех!BS$6,)</f>
        <v>0</v>
      </c>
      <c r="BF77" s="64">
        <f>IF(OR(BF$3=DATE(YEAR($H77),MONTH($H77)+$G77,1),BF$3=DATE(YEAR($H77),MONTH($H77)+$G77*2,1),BF$3=DATE(YEAR($H77),MONTH($H77)+$G77*3,1),BF$3=DATE(YEAR($H77),MONTH($H77)+$G77*4,1),BF$3=DATE(YEAR($H77),MONTH($H77)+$G77*5,1),BF$3=DATE(YEAR($H77),MONTH($H77)+$G77*6,1),BF$3=DATE(YEAR($H77),MONTH($H77)+$G77*7,1),BF$3=DATE(YEAR($H77),MONTH($H77)+$G77*8,1),BF$3=DATE(YEAR($H77),MONTH($H77)+$G77*9,1),BF$3=DATE(YEAR($H77),MONTH($H77)+$G77*10,1)),$F77*тех!BT$10*тех!BT$6,)</f>
        <v>0</v>
      </c>
      <c r="BG77" s="64">
        <f>IF(OR(BG$3=DATE(YEAR($H77),MONTH($H77)+$G77,1),BG$3=DATE(YEAR($H77),MONTH($H77)+$G77*2,1),BG$3=DATE(YEAR($H77),MONTH($H77)+$G77*3,1),BG$3=DATE(YEAR($H77),MONTH($H77)+$G77*4,1),BG$3=DATE(YEAR($H77),MONTH($H77)+$G77*5,1),BG$3=DATE(YEAR($H77),MONTH($H77)+$G77*6,1),BG$3=DATE(YEAR($H77),MONTH($H77)+$G77*7,1),BG$3=DATE(YEAR($H77),MONTH($H77)+$G77*8,1),BG$3=DATE(YEAR($H77),MONTH($H77)+$G77*9,1),BG$3=DATE(YEAR($H77),MONTH($H77)+$G77*10,1)),$F77*тех!BU$10*тех!BU$6,)</f>
        <v>0</v>
      </c>
      <c r="BH77" s="64">
        <f>IF(OR(BH$3=DATE(YEAR($H77),MONTH($H77)+$G77,1),BH$3=DATE(YEAR($H77),MONTH($H77)+$G77*2,1),BH$3=DATE(YEAR($H77),MONTH($H77)+$G77*3,1),BH$3=DATE(YEAR($H77),MONTH($H77)+$G77*4,1),BH$3=DATE(YEAR($H77),MONTH($H77)+$G77*5,1),BH$3=DATE(YEAR($H77),MONTH($H77)+$G77*6,1),BH$3=DATE(YEAR($H77),MONTH($H77)+$G77*7,1),BH$3=DATE(YEAR($H77),MONTH($H77)+$G77*8,1),BH$3=DATE(YEAR($H77),MONTH($H77)+$G77*9,1),BH$3=DATE(YEAR($H77),MONTH($H77)+$G77*10,1)),$F77*тех!BV$10*тех!BV$6,)</f>
        <v>0</v>
      </c>
      <c r="BI77" s="64">
        <f>IF(OR(BI$3=DATE(YEAR($H77),MONTH($H77)+$G77,1),BI$3=DATE(YEAR($H77),MONTH($H77)+$G77*2,1),BI$3=DATE(YEAR($H77),MONTH($H77)+$G77*3,1),BI$3=DATE(YEAR($H77),MONTH($H77)+$G77*4,1),BI$3=DATE(YEAR($H77),MONTH($H77)+$G77*5,1),BI$3=DATE(YEAR($H77),MONTH($H77)+$G77*6,1),BI$3=DATE(YEAR($H77),MONTH($H77)+$G77*7,1),BI$3=DATE(YEAR($H77),MONTH($H77)+$G77*8,1),BI$3=DATE(YEAR($H77),MONTH($H77)+$G77*9,1),BI$3=DATE(YEAR($H77),MONTH($H77)+$G77*10,1)),$F77*тех!BW$10*тех!BW$6,)</f>
        <v>0</v>
      </c>
      <c r="BJ77" s="64">
        <f>IF(OR(BJ$3=DATE(YEAR($H77),MONTH($H77)+$G77,1),BJ$3=DATE(YEAR($H77),MONTH($H77)+$G77*2,1),BJ$3=DATE(YEAR($H77),MONTH($H77)+$G77*3,1),BJ$3=DATE(YEAR($H77),MONTH($H77)+$G77*4,1),BJ$3=DATE(YEAR($H77),MONTH($H77)+$G77*5,1),BJ$3=DATE(YEAR($H77),MONTH($H77)+$G77*6,1),BJ$3=DATE(YEAR($H77),MONTH($H77)+$G77*7,1),BJ$3=DATE(YEAR($H77),MONTH($H77)+$G77*8,1),BJ$3=DATE(YEAR($H77),MONTH($H77)+$G77*9,1),BJ$3=DATE(YEAR($H77),MONTH($H77)+$G77*10,1)),$F77*тех!BX$10*тех!BX$6,)</f>
        <v>0</v>
      </c>
      <c r="BK77" s="64">
        <f>IF(OR(BK$3=DATE(YEAR($H77),MONTH($H77)+$G77,1),BK$3=DATE(YEAR($H77),MONTH($H77)+$G77*2,1),BK$3=DATE(YEAR($H77),MONTH($H77)+$G77*3,1),BK$3=DATE(YEAR($H77),MONTH($H77)+$G77*4,1),BK$3=DATE(YEAR($H77),MONTH($H77)+$G77*5,1),BK$3=DATE(YEAR($H77),MONTH($H77)+$G77*6,1),BK$3=DATE(YEAR($H77),MONTH($H77)+$G77*7,1),BK$3=DATE(YEAR($H77),MONTH($H77)+$G77*8,1),BK$3=DATE(YEAR($H77),MONTH($H77)+$G77*9,1),BK$3=DATE(YEAR($H77),MONTH($H77)+$G77*10,1)),$F77*тех!BY$10*тех!BY$6,)</f>
        <v>0</v>
      </c>
      <c r="BL77" s="64">
        <f>IF(OR(BL$3=DATE(YEAR($H77),MONTH($H77)+$G77,1),BL$3=DATE(YEAR($H77),MONTH($H77)+$G77*2,1),BL$3=DATE(YEAR($H77),MONTH($H77)+$G77*3,1),BL$3=DATE(YEAR($H77),MONTH($H77)+$G77*4,1),BL$3=DATE(YEAR($H77),MONTH($H77)+$G77*5,1),BL$3=DATE(YEAR($H77),MONTH($H77)+$G77*6,1),BL$3=DATE(YEAR($H77),MONTH($H77)+$G77*7,1),BL$3=DATE(YEAR($H77),MONTH($H77)+$G77*8,1),BL$3=DATE(YEAR($H77),MONTH($H77)+$G77*9,1),BL$3=DATE(YEAR($H77),MONTH($H77)+$G77*10,1)),$F77*тех!BZ$10*тех!BZ$6,)</f>
        <v>0</v>
      </c>
      <c r="BM77" s="64">
        <f>IF(OR(BM$3=DATE(YEAR($H77),MONTH($H77)+$G77,1),BM$3=DATE(YEAR($H77),MONTH($H77)+$G77*2,1),BM$3=DATE(YEAR($H77),MONTH($H77)+$G77*3,1),BM$3=DATE(YEAR($H77),MONTH($H77)+$G77*4,1),BM$3=DATE(YEAR($H77),MONTH($H77)+$G77*5,1),BM$3=DATE(YEAR($H77),MONTH($H77)+$G77*6,1),BM$3=DATE(YEAR($H77),MONTH($H77)+$G77*7,1),BM$3=DATE(YEAR($H77),MONTH($H77)+$G77*8,1),BM$3=DATE(YEAR($H77),MONTH($H77)+$G77*9,1),BM$3=DATE(YEAR($H77),MONTH($H77)+$G77*10,1)),$F77*тех!CA$10*тех!CA$6,)</f>
        <v>0</v>
      </c>
      <c r="BN77" s="64">
        <f>IF(OR(BN$3=DATE(YEAR($H77),MONTH($H77)+$G77,1),BN$3=DATE(YEAR($H77),MONTH($H77)+$G77*2,1),BN$3=DATE(YEAR($H77),MONTH($H77)+$G77*3,1),BN$3=DATE(YEAR($H77),MONTH($H77)+$G77*4,1),BN$3=DATE(YEAR($H77),MONTH($H77)+$G77*5,1),BN$3=DATE(YEAR($H77),MONTH($H77)+$G77*6,1),BN$3=DATE(YEAR($H77),MONTH($H77)+$G77*7,1),BN$3=DATE(YEAR($H77),MONTH($H77)+$G77*8,1),BN$3=DATE(YEAR($H77),MONTH($H77)+$G77*9,1),BN$3=DATE(YEAR($H77),MONTH($H77)+$G77*10,1)),$F77*тех!CB$10*тех!CB$6,)</f>
        <v>0</v>
      </c>
      <c r="BO77" s="64">
        <f>IF(OR(BO$3=DATE(YEAR($H77),MONTH($H77)+$G77,1),BO$3=DATE(YEAR($H77),MONTH($H77)+$G77*2,1),BO$3=DATE(YEAR($H77),MONTH($H77)+$G77*3,1),BO$3=DATE(YEAR($H77),MONTH($H77)+$G77*4,1),BO$3=DATE(YEAR($H77),MONTH($H77)+$G77*5,1),BO$3=DATE(YEAR($H77),MONTH($H77)+$G77*6,1),BO$3=DATE(YEAR($H77),MONTH($H77)+$G77*7,1),BO$3=DATE(YEAR($H77),MONTH($H77)+$G77*8,1),BO$3=DATE(YEAR($H77),MONTH($H77)+$G77*9,1),BO$3=DATE(YEAR($H77),MONTH($H77)+$G77*10,1)),$F77*тех!CC$10*тех!CC$6,)</f>
        <v>0</v>
      </c>
      <c r="BP77" s="64">
        <f>IF(OR(BP$3=DATE(YEAR($H77),MONTH($H77)+$G77,1),BP$3=DATE(YEAR($H77),MONTH($H77)+$G77*2,1),BP$3=DATE(YEAR($H77),MONTH($H77)+$G77*3,1),BP$3=DATE(YEAR($H77),MONTH($H77)+$G77*4,1),BP$3=DATE(YEAR($H77),MONTH($H77)+$G77*5,1),BP$3=DATE(YEAR($H77),MONTH($H77)+$G77*6,1),BP$3=DATE(YEAR($H77),MONTH($H77)+$G77*7,1),BP$3=DATE(YEAR($H77),MONTH($H77)+$G77*8,1),BP$3=DATE(YEAR($H77),MONTH($H77)+$G77*9,1),BP$3=DATE(YEAR($H77),MONTH($H77)+$G77*10,1)),$F77*тех!CD$10*тех!CD$6,)</f>
        <v>0</v>
      </c>
      <c r="BQ77" s="64">
        <f>IF(OR(BQ$3=DATE(YEAR($H77),MONTH($H77)+$G77,1),BQ$3=DATE(YEAR($H77),MONTH($H77)+$G77*2,1),BQ$3=DATE(YEAR($H77),MONTH($H77)+$G77*3,1),BQ$3=DATE(YEAR($H77),MONTH($H77)+$G77*4,1),BQ$3=DATE(YEAR($H77),MONTH($H77)+$G77*5,1),BQ$3=DATE(YEAR($H77),MONTH($H77)+$G77*6,1),BQ$3=DATE(YEAR($H77),MONTH($H77)+$G77*7,1),BQ$3=DATE(YEAR($H77),MONTH($H77)+$G77*8,1),BQ$3=DATE(YEAR($H77),MONTH($H77)+$G77*9,1),BQ$3=DATE(YEAR($H77),MONTH($H77)+$G77*10,1)),$F77*тех!CE$10*тех!CE$6,)</f>
        <v>0</v>
      </c>
    </row>
    <row r="78" spans="2:69" hidden="1">
      <c r="B78" s="3">
        <v>72</v>
      </c>
      <c r="C78" s="19"/>
      <c r="D78" s="19"/>
      <c r="E78" s="19"/>
      <c r="F78" s="76">
        <f t="shared" si="1"/>
        <v>0</v>
      </c>
      <c r="G78" s="19"/>
      <c r="H78" s="19"/>
      <c r="J78" s="76">
        <f>IF($H78=J$3,$F78,)*тех!X$6</f>
        <v>0</v>
      </c>
      <c r="K78" s="76">
        <f>IF($H78=K$3,$F78,)*тех!Y$6</f>
        <v>0</v>
      </c>
      <c r="L78" s="76">
        <f>IF($H78=L$3,$F78,)*тех!Z$6</f>
        <v>0</v>
      </c>
      <c r="M78" s="76">
        <f>IF($H78=M$3,$F78,)*тех!AA$6</f>
        <v>0</v>
      </c>
      <c r="N78" s="76">
        <f>IF($H78=N$3,$F78,)*тех!AB$6</f>
        <v>0</v>
      </c>
      <c r="O78" s="76">
        <f>IF($H78=O$3,$F78,)*тех!AC$6</f>
        <v>0</v>
      </c>
      <c r="P78" s="64">
        <f>IF(OR(P$3=DATE(YEAR($H78),MONTH($H78)+$G78,1),P$3=DATE(YEAR($H78),MONTH($H78)+$G78*2,1),P$3=DATE(YEAR($H78),MONTH($H78)+$G78*3,1),P$3=DATE(YEAR($H78),MONTH($H78)+$G78*4,1),P$3=DATE(YEAR($H78),MONTH($H78)+$G78*5,1),P$3=DATE(YEAR($H78),MONTH($H78)+$G78*6,1),P$3=DATE(YEAR($H78),MONTH($H78)+$G78*7,1),P$3=DATE(YEAR($H78),MONTH($H78)+$G78*8,1),P$3=DATE(YEAR($H78),MONTH($H78)+$G78*9,1),P$3=DATE(YEAR($H78),MONTH($H78)+$G78*10,1)),$F78*тех!AD$10*тех!AD$6,)</f>
        <v>0</v>
      </c>
      <c r="Q78" s="64">
        <f>IF(OR(Q$3=DATE(YEAR($H78),MONTH($H78)+$G78,1),Q$3=DATE(YEAR($H78),MONTH($H78)+$G78*2,1),Q$3=DATE(YEAR($H78),MONTH($H78)+$G78*3,1),Q$3=DATE(YEAR($H78),MONTH($H78)+$G78*4,1),Q$3=DATE(YEAR($H78),MONTH($H78)+$G78*5,1),Q$3=DATE(YEAR($H78),MONTH($H78)+$G78*6,1),Q$3=DATE(YEAR($H78),MONTH($H78)+$G78*7,1),Q$3=DATE(YEAR($H78),MONTH($H78)+$G78*8,1),Q$3=DATE(YEAR($H78),MONTH($H78)+$G78*9,1),Q$3=DATE(YEAR($H78),MONTH($H78)+$G78*10,1)),$F78*тех!AE$10*тех!AE$6,)</f>
        <v>0</v>
      </c>
      <c r="R78" s="64">
        <f>IF(OR(R$3=DATE(YEAR($H78),MONTH($H78)+$G78,1),R$3=DATE(YEAR($H78),MONTH($H78)+$G78*2,1),R$3=DATE(YEAR($H78),MONTH($H78)+$G78*3,1),R$3=DATE(YEAR($H78),MONTH($H78)+$G78*4,1),R$3=DATE(YEAR($H78),MONTH($H78)+$G78*5,1),R$3=DATE(YEAR($H78),MONTH($H78)+$G78*6,1),R$3=DATE(YEAR($H78),MONTH($H78)+$G78*7,1),R$3=DATE(YEAR($H78),MONTH($H78)+$G78*8,1),R$3=DATE(YEAR($H78),MONTH($H78)+$G78*9,1),R$3=DATE(YEAR($H78),MONTH($H78)+$G78*10,1)),$F78*тех!AF$10*тех!AF$6,)</f>
        <v>0</v>
      </c>
      <c r="S78" s="64">
        <f>IF(OR(S$3=DATE(YEAR($H78),MONTH($H78)+$G78,1),S$3=DATE(YEAR($H78),MONTH($H78)+$G78*2,1),S$3=DATE(YEAR($H78),MONTH($H78)+$G78*3,1),S$3=DATE(YEAR($H78),MONTH($H78)+$G78*4,1),S$3=DATE(YEAR($H78),MONTH($H78)+$G78*5,1),S$3=DATE(YEAR($H78),MONTH($H78)+$G78*6,1),S$3=DATE(YEAR($H78),MONTH($H78)+$G78*7,1),S$3=DATE(YEAR($H78),MONTH($H78)+$G78*8,1),S$3=DATE(YEAR($H78),MONTH($H78)+$G78*9,1),S$3=DATE(YEAR($H78),MONTH($H78)+$G78*10,1)),$F78*тех!AG$10*тех!AG$6,)</f>
        <v>0</v>
      </c>
      <c r="T78" s="64">
        <f>IF(OR(T$3=DATE(YEAR($H78),MONTH($H78)+$G78,1),T$3=DATE(YEAR($H78),MONTH($H78)+$G78*2,1),T$3=DATE(YEAR($H78),MONTH($H78)+$G78*3,1),T$3=DATE(YEAR($H78),MONTH($H78)+$G78*4,1),T$3=DATE(YEAR($H78),MONTH($H78)+$G78*5,1),T$3=DATE(YEAR($H78),MONTH($H78)+$G78*6,1),T$3=DATE(YEAR($H78),MONTH($H78)+$G78*7,1),T$3=DATE(YEAR($H78),MONTH($H78)+$G78*8,1),T$3=DATE(YEAR($H78),MONTH($H78)+$G78*9,1),T$3=DATE(YEAR($H78),MONTH($H78)+$G78*10,1)),$F78*тех!AH$10*тех!AH$6,)</f>
        <v>0</v>
      </c>
      <c r="U78" s="64">
        <f>IF(OR(U$3=DATE(YEAR($H78),MONTH($H78)+$G78,1),U$3=DATE(YEAR($H78),MONTH($H78)+$G78*2,1),U$3=DATE(YEAR($H78),MONTH($H78)+$G78*3,1),U$3=DATE(YEAR($H78),MONTH($H78)+$G78*4,1),U$3=DATE(YEAR($H78),MONTH($H78)+$G78*5,1),U$3=DATE(YEAR($H78),MONTH($H78)+$G78*6,1),U$3=DATE(YEAR($H78),MONTH($H78)+$G78*7,1),U$3=DATE(YEAR($H78),MONTH($H78)+$G78*8,1),U$3=DATE(YEAR($H78),MONTH($H78)+$G78*9,1),U$3=DATE(YEAR($H78),MONTH($H78)+$G78*10,1)),$F78*тех!AI$10*тех!AI$6,)</f>
        <v>0</v>
      </c>
      <c r="V78" s="64">
        <f>IF(OR(V$3=DATE(YEAR($H78),MONTH($H78)+$G78,1),V$3=DATE(YEAR($H78),MONTH($H78)+$G78*2,1),V$3=DATE(YEAR($H78),MONTH($H78)+$G78*3,1),V$3=DATE(YEAR($H78),MONTH($H78)+$G78*4,1),V$3=DATE(YEAR($H78),MONTH($H78)+$G78*5,1),V$3=DATE(YEAR($H78),MONTH($H78)+$G78*6,1),V$3=DATE(YEAR($H78),MONTH($H78)+$G78*7,1),V$3=DATE(YEAR($H78),MONTH($H78)+$G78*8,1),V$3=DATE(YEAR($H78),MONTH($H78)+$G78*9,1),V$3=DATE(YEAR($H78),MONTH($H78)+$G78*10,1)),$F78*тех!AJ$10*тех!AJ$6,)</f>
        <v>0</v>
      </c>
      <c r="W78" s="64">
        <f>IF(OR(W$3=DATE(YEAR($H78),MONTH($H78)+$G78,1),W$3=DATE(YEAR($H78),MONTH($H78)+$G78*2,1),W$3=DATE(YEAR($H78),MONTH($H78)+$G78*3,1),W$3=DATE(YEAR($H78),MONTH($H78)+$G78*4,1),W$3=DATE(YEAR($H78),MONTH($H78)+$G78*5,1),W$3=DATE(YEAR($H78),MONTH($H78)+$G78*6,1),W$3=DATE(YEAR($H78),MONTH($H78)+$G78*7,1),W$3=DATE(YEAR($H78),MONTH($H78)+$G78*8,1),W$3=DATE(YEAR($H78),MONTH($H78)+$G78*9,1),W$3=DATE(YEAR($H78),MONTH($H78)+$G78*10,1)),$F78*тех!AK$10*тех!AK$6,)</f>
        <v>0</v>
      </c>
      <c r="X78" s="64">
        <f>IF(OR(X$3=DATE(YEAR($H78),MONTH($H78)+$G78,1),X$3=DATE(YEAR($H78),MONTH($H78)+$G78*2,1),X$3=DATE(YEAR($H78),MONTH($H78)+$G78*3,1),X$3=DATE(YEAR($H78),MONTH($H78)+$G78*4,1),X$3=DATE(YEAR($H78),MONTH($H78)+$G78*5,1),X$3=DATE(YEAR($H78),MONTH($H78)+$G78*6,1),X$3=DATE(YEAR($H78),MONTH($H78)+$G78*7,1),X$3=DATE(YEAR($H78),MONTH($H78)+$G78*8,1),X$3=DATE(YEAR($H78),MONTH($H78)+$G78*9,1),X$3=DATE(YEAR($H78),MONTH($H78)+$G78*10,1)),$F78*тех!AL$10*тех!AL$6,)</f>
        <v>0</v>
      </c>
      <c r="Y78" s="64">
        <f>IF(OR(Y$3=DATE(YEAR($H78),MONTH($H78)+$G78,1),Y$3=DATE(YEAR($H78),MONTH($H78)+$G78*2,1),Y$3=DATE(YEAR($H78),MONTH($H78)+$G78*3,1),Y$3=DATE(YEAR($H78),MONTH($H78)+$G78*4,1),Y$3=DATE(YEAR($H78),MONTH($H78)+$G78*5,1),Y$3=DATE(YEAR($H78),MONTH($H78)+$G78*6,1),Y$3=DATE(YEAR($H78),MONTH($H78)+$G78*7,1),Y$3=DATE(YEAR($H78),MONTH($H78)+$G78*8,1),Y$3=DATE(YEAR($H78),MONTH($H78)+$G78*9,1),Y$3=DATE(YEAR($H78),MONTH($H78)+$G78*10,1)),$F78*тех!AM$10*тех!AM$6,)</f>
        <v>0</v>
      </c>
      <c r="Z78" s="64">
        <f>IF(OR(Z$3=DATE(YEAR($H78),MONTH($H78)+$G78,1),Z$3=DATE(YEAR($H78),MONTH($H78)+$G78*2,1),Z$3=DATE(YEAR($H78),MONTH($H78)+$G78*3,1),Z$3=DATE(YEAR($H78),MONTH($H78)+$G78*4,1),Z$3=DATE(YEAR($H78),MONTH($H78)+$G78*5,1),Z$3=DATE(YEAR($H78),MONTH($H78)+$G78*6,1),Z$3=DATE(YEAR($H78),MONTH($H78)+$G78*7,1),Z$3=DATE(YEAR($H78),MONTH($H78)+$G78*8,1),Z$3=DATE(YEAR($H78),MONTH($H78)+$G78*9,1),Z$3=DATE(YEAR($H78),MONTH($H78)+$G78*10,1)),$F78*тех!AN$10*тех!AN$6,)</f>
        <v>0</v>
      </c>
      <c r="AA78" s="64">
        <f>IF(OR(AA$3=DATE(YEAR($H78),MONTH($H78)+$G78,1),AA$3=DATE(YEAR($H78),MONTH($H78)+$G78*2,1),AA$3=DATE(YEAR($H78),MONTH($H78)+$G78*3,1),AA$3=DATE(YEAR($H78),MONTH($H78)+$G78*4,1),AA$3=DATE(YEAR($H78),MONTH($H78)+$G78*5,1),AA$3=DATE(YEAR($H78),MONTH($H78)+$G78*6,1),AA$3=DATE(YEAR($H78),MONTH($H78)+$G78*7,1),AA$3=DATE(YEAR($H78),MONTH($H78)+$G78*8,1),AA$3=DATE(YEAR($H78),MONTH($H78)+$G78*9,1),AA$3=DATE(YEAR($H78),MONTH($H78)+$G78*10,1)),$F78*тех!AO$10*тех!AO$6,)</f>
        <v>0</v>
      </c>
      <c r="AB78" s="64">
        <f>IF(OR(AB$3=DATE(YEAR($H78),MONTH($H78)+$G78,1),AB$3=DATE(YEAR($H78),MONTH($H78)+$G78*2,1),AB$3=DATE(YEAR($H78),MONTH($H78)+$G78*3,1),AB$3=DATE(YEAR($H78),MONTH($H78)+$G78*4,1),AB$3=DATE(YEAR($H78),MONTH($H78)+$G78*5,1),AB$3=DATE(YEAR($H78),MONTH($H78)+$G78*6,1),AB$3=DATE(YEAR($H78),MONTH($H78)+$G78*7,1),AB$3=DATE(YEAR($H78),MONTH($H78)+$G78*8,1),AB$3=DATE(YEAR($H78),MONTH($H78)+$G78*9,1),AB$3=DATE(YEAR($H78),MONTH($H78)+$G78*10,1)),$F78*тех!AP$10*тех!AP$6,)</f>
        <v>0</v>
      </c>
      <c r="AC78" s="64">
        <f>IF(OR(AC$3=DATE(YEAR($H78),MONTH($H78)+$G78,1),AC$3=DATE(YEAR($H78),MONTH($H78)+$G78*2,1),AC$3=DATE(YEAR($H78),MONTH($H78)+$G78*3,1),AC$3=DATE(YEAR($H78),MONTH($H78)+$G78*4,1),AC$3=DATE(YEAR($H78),MONTH($H78)+$G78*5,1),AC$3=DATE(YEAR($H78),MONTH($H78)+$G78*6,1),AC$3=DATE(YEAR($H78),MONTH($H78)+$G78*7,1),AC$3=DATE(YEAR($H78),MONTH($H78)+$G78*8,1),AC$3=DATE(YEAR($H78),MONTH($H78)+$G78*9,1),AC$3=DATE(YEAR($H78),MONTH($H78)+$G78*10,1)),$F78*тех!AQ$10*тех!AQ$6,)</f>
        <v>0</v>
      </c>
      <c r="AD78" s="64">
        <f>IF(OR(AD$3=DATE(YEAR($H78),MONTH($H78)+$G78,1),AD$3=DATE(YEAR($H78),MONTH($H78)+$G78*2,1),AD$3=DATE(YEAR($H78),MONTH($H78)+$G78*3,1),AD$3=DATE(YEAR($H78),MONTH($H78)+$G78*4,1),AD$3=DATE(YEAR($H78),MONTH($H78)+$G78*5,1),AD$3=DATE(YEAR($H78),MONTH($H78)+$G78*6,1),AD$3=DATE(YEAR($H78),MONTH($H78)+$G78*7,1),AD$3=DATE(YEAR($H78),MONTH($H78)+$G78*8,1),AD$3=DATE(YEAR($H78),MONTH($H78)+$G78*9,1),AD$3=DATE(YEAR($H78),MONTH($H78)+$G78*10,1)),$F78*тех!AR$10*тех!AR$6,)</f>
        <v>0</v>
      </c>
      <c r="AE78" s="64">
        <f>IF(OR(AE$3=DATE(YEAR($H78),MONTH($H78)+$G78,1),AE$3=DATE(YEAR($H78),MONTH($H78)+$G78*2,1),AE$3=DATE(YEAR($H78),MONTH($H78)+$G78*3,1),AE$3=DATE(YEAR($H78),MONTH($H78)+$G78*4,1),AE$3=DATE(YEAR($H78),MONTH($H78)+$G78*5,1),AE$3=DATE(YEAR($H78),MONTH($H78)+$G78*6,1),AE$3=DATE(YEAR($H78),MONTH($H78)+$G78*7,1),AE$3=DATE(YEAR($H78),MONTH($H78)+$G78*8,1),AE$3=DATE(YEAR($H78),MONTH($H78)+$G78*9,1),AE$3=DATE(YEAR($H78),MONTH($H78)+$G78*10,1)),$F78*тех!AS$10*тех!AS$6,)</f>
        <v>0</v>
      </c>
      <c r="AF78" s="64">
        <f>IF(OR(AF$3=DATE(YEAR($H78),MONTH($H78)+$G78,1),AF$3=DATE(YEAR($H78),MONTH($H78)+$G78*2,1),AF$3=DATE(YEAR($H78),MONTH($H78)+$G78*3,1),AF$3=DATE(YEAR($H78),MONTH($H78)+$G78*4,1),AF$3=DATE(YEAR($H78),MONTH($H78)+$G78*5,1),AF$3=DATE(YEAR($H78),MONTH($H78)+$G78*6,1),AF$3=DATE(YEAR($H78),MONTH($H78)+$G78*7,1),AF$3=DATE(YEAR($H78),MONTH($H78)+$G78*8,1),AF$3=DATE(YEAR($H78),MONTH($H78)+$G78*9,1),AF$3=DATE(YEAR($H78),MONTH($H78)+$G78*10,1)),$F78*тех!AT$10*тех!AT$6,)</f>
        <v>0</v>
      </c>
      <c r="AG78" s="64">
        <f>IF(OR(AG$3=DATE(YEAR($H78),MONTH($H78)+$G78,1),AG$3=DATE(YEAR($H78),MONTH($H78)+$G78*2,1),AG$3=DATE(YEAR($H78),MONTH($H78)+$G78*3,1),AG$3=DATE(YEAR($H78),MONTH($H78)+$G78*4,1),AG$3=DATE(YEAR($H78),MONTH($H78)+$G78*5,1),AG$3=DATE(YEAR($H78),MONTH($H78)+$G78*6,1),AG$3=DATE(YEAR($H78),MONTH($H78)+$G78*7,1),AG$3=DATE(YEAR($H78),MONTH($H78)+$G78*8,1),AG$3=DATE(YEAR($H78),MONTH($H78)+$G78*9,1),AG$3=DATE(YEAR($H78),MONTH($H78)+$G78*10,1)),$F78*тех!AU$10*тех!AU$6,)</f>
        <v>0</v>
      </c>
      <c r="AH78" s="64">
        <f>IF(OR(AH$3=DATE(YEAR($H78),MONTH($H78)+$G78,1),AH$3=DATE(YEAR($H78),MONTH($H78)+$G78*2,1),AH$3=DATE(YEAR($H78),MONTH($H78)+$G78*3,1),AH$3=DATE(YEAR($H78),MONTH($H78)+$G78*4,1),AH$3=DATE(YEAR($H78),MONTH($H78)+$G78*5,1),AH$3=DATE(YEAR($H78),MONTH($H78)+$G78*6,1),AH$3=DATE(YEAR($H78),MONTH($H78)+$G78*7,1),AH$3=DATE(YEAR($H78),MONTH($H78)+$G78*8,1),AH$3=DATE(YEAR($H78),MONTH($H78)+$G78*9,1),AH$3=DATE(YEAR($H78),MONTH($H78)+$G78*10,1)),$F78*тех!AV$10*тех!AV$6,)</f>
        <v>0</v>
      </c>
      <c r="AI78" s="64">
        <f>IF(OR(AI$3=DATE(YEAR($H78),MONTH($H78)+$G78,1),AI$3=DATE(YEAR($H78),MONTH($H78)+$G78*2,1),AI$3=DATE(YEAR($H78),MONTH($H78)+$G78*3,1),AI$3=DATE(YEAR($H78),MONTH($H78)+$G78*4,1),AI$3=DATE(YEAR($H78),MONTH($H78)+$G78*5,1),AI$3=DATE(YEAR($H78),MONTH($H78)+$G78*6,1),AI$3=DATE(YEAR($H78),MONTH($H78)+$G78*7,1),AI$3=DATE(YEAR($H78),MONTH($H78)+$G78*8,1),AI$3=DATE(YEAR($H78),MONTH($H78)+$G78*9,1),AI$3=DATE(YEAR($H78),MONTH($H78)+$G78*10,1)),$F78*тех!AW$10*тех!AW$6,)</f>
        <v>0</v>
      </c>
      <c r="AJ78" s="64">
        <f>IF(OR(AJ$3=DATE(YEAR($H78),MONTH($H78)+$G78,1),AJ$3=DATE(YEAR($H78),MONTH($H78)+$G78*2,1),AJ$3=DATE(YEAR($H78),MONTH($H78)+$G78*3,1),AJ$3=DATE(YEAR($H78),MONTH($H78)+$G78*4,1),AJ$3=DATE(YEAR($H78),MONTH($H78)+$G78*5,1),AJ$3=DATE(YEAR($H78),MONTH($H78)+$G78*6,1),AJ$3=DATE(YEAR($H78),MONTH($H78)+$G78*7,1),AJ$3=DATE(YEAR($H78),MONTH($H78)+$G78*8,1),AJ$3=DATE(YEAR($H78),MONTH($H78)+$G78*9,1),AJ$3=DATE(YEAR($H78),MONTH($H78)+$G78*10,1)),$F78*тех!AX$10*тех!AX$6,)</f>
        <v>0</v>
      </c>
      <c r="AK78" s="64">
        <f>IF(OR(AK$3=DATE(YEAR($H78),MONTH($H78)+$G78,1),AK$3=DATE(YEAR($H78),MONTH($H78)+$G78*2,1),AK$3=DATE(YEAR($H78),MONTH($H78)+$G78*3,1),AK$3=DATE(YEAR($H78),MONTH($H78)+$G78*4,1),AK$3=DATE(YEAR($H78),MONTH($H78)+$G78*5,1),AK$3=DATE(YEAR($H78),MONTH($H78)+$G78*6,1),AK$3=DATE(YEAR($H78),MONTH($H78)+$G78*7,1),AK$3=DATE(YEAR($H78),MONTH($H78)+$G78*8,1),AK$3=DATE(YEAR($H78),MONTH($H78)+$G78*9,1),AK$3=DATE(YEAR($H78),MONTH($H78)+$G78*10,1)),$F78*тех!AY$10*тех!AY$6,)</f>
        <v>0</v>
      </c>
      <c r="AL78" s="64">
        <f>IF(OR(AL$3=DATE(YEAR($H78),MONTH($H78)+$G78,1),AL$3=DATE(YEAR($H78),MONTH($H78)+$G78*2,1),AL$3=DATE(YEAR($H78),MONTH($H78)+$G78*3,1),AL$3=DATE(YEAR($H78),MONTH($H78)+$G78*4,1),AL$3=DATE(YEAR($H78),MONTH($H78)+$G78*5,1),AL$3=DATE(YEAR($H78),MONTH($H78)+$G78*6,1),AL$3=DATE(YEAR($H78),MONTH($H78)+$G78*7,1),AL$3=DATE(YEAR($H78),MONTH($H78)+$G78*8,1),AL$3=DATE(YEAR($H78),MONTH($H78)+$G78*9,1),AL$3=DATE(YEAR($H78),MONTH($H78)+$G78*10,1)),$F78*тех!AZ$10*тех!AZ$6,)</f>
        <v>0</v>
      </c>
      <c r="AM78" s="64">
        <f>IF(OR(AM$3=DATE(YEAR($H78),MONTH($H78)+$G78,1),AM$3=DATE(YEAR($H78),MONTH($H78)+$G78*2,1),AM$3=DATE(YEAR($H78),MONTH($H78)+$G78*3,1),AM$3=DATE(YEAR($H78),MONTH($H78)+$G78*4,1),AM$3=DATE(YEAR($H78),MONTH($H78)+$G78*5,1),AM$3=DATE(YEAR($H78),MONTH($H78)+$G78*6,1),AM$3=DATE(YEAR($H78),MONTH($H78)+$G78*7,1),AM$3=DATE(YEAR($H78),MONTH($H78)+$G78*8,1),AM$3=DATE(YEAR($H78),MONTH($H78)+$G78*9,1),AM$3=DATE(YEAR($H78),MONTH($H78)+$G78*10,1)),$F78*тех!BA$10*тех!BA$6,)</f>
        <v>0</v>
      </c>
      <c r="AN78" s="64">
        <f>IF(OR(AN$3=DATE(YEAR($H78),MONTH($H78)+$G78,1),AN$3=DATE(YEAR($H78),MONTH($H78)+$G78*2,1),AN$3=DATE(YEAR($H78),MONTH($H78)+$G78*3,1),AN$3=DATE(YEAR($H78),MONTH($H78)+$G78*4,1),AN$3=DATE(YEAR($H78),MONTH($H78)+$G78*5,1),AN$3=DATE(YEAR($H78),MONTH($H78)+$G78*6,1),AN$3=DATE(YEAR($H78),MONTH($H78)+$G78*7,1),AN$3=DATE(YEAR($H78),MONTH($H78)+$G78*8,1),AN$3=DATE(YEAR($H78),MONTH($H78)+$G78*9,1),AN$3=DATE(YEAR($H78),MONTH($H78)+$G78*10,1)),$F78*тех!BB$10*тех!BB$6,)</f>
        <v>0</v>
      </c>
      <c r="AO78" s="64">
        <f>IF(OR(AO$3=DATE(YEAR($H78),MONTH($H78)+$G78,1),AO$3=DATE(YEAR($H78),MONTH($H78)+$G78*2,1),AO$3=DATE(YEAR($H78),MONTH($H78)+$G78*3,1),AO$3=DATE(YEAR($H78),MONTH($H78)+$G78*4,1),AO$3=DATE(YEAR($H78),MONTH($H78)+$G78*5,1),AO$3=DATE(YEAR($H78),MONTH($H78)+$G78*6,1),AO$3=DATE(YEAR($H78),MONTH($H78)+$G78*7,1),AO$3=DATE(YEAR($H78),MONTH($H78)+$G78*8,1),AO$3=DATE(YEAR($H78),MONTH($H78)+$G78*9,1),AO$3=DATE(YEAR($H78),MONTH($H78)+$G78*10,1)),$F78*тех!BC$10*тех!BC$6,)</f>
        <v>0</v>
      </c>
      <c r="AP78" s="64">
        <f>IF(OR(AP$3=DATE(YEAR($H78),MONTH($H78)+$G78,1),AP$3=DATE(YEAR($H78),MONTH($H78)+$G78*2,1),AP$3=DATE(YEAR($H78),MONTH($H78)+$G78*3,1),AP$3=DATE(YEAR($H78),MONTH($H78)+$G78*4,1),AP$3=DATE(YEAR($H78),MONTH($H78)+$G78*5,1),AP$3=DATE(YEAR($H78),MONTH($H78)+$G78*6,1),AP$3=DATE(YEAR($H78),MONTH($H78)+$G78*7,1),AP$3=DATE(YEAR($H78),MONTH($H78)+$G78*8,1),AP$3=DATE(YEAR($H78),MONTH($H78)+$G78*9,1),AP$3=DATE(YEAR($H78),MONTH($H78)+$G78*10,1)),$F78*тех!BD$10*тех!BD$6,)</f>
        <v>0</v>
      </c>
      <c r="AQ78" s="64">
        <f>IF(OR(AQ$3=DATE(YEAR($H78),MONTH($H78)+$G78,1),AQ$3=DATE(YEAR($H78),MONTH($H78)+$G78*2,1),AQ$3=DATE(YEAR($H78),MONTH($H78)+$G78*3,1),AQ$3=DATE(YEAR($H78),MONTH($H78)+$G78*4,1),AQ$3=DATE(YEAR($H78),MONTH($H78)+$G78*5,1),AQ$3=DATE(YEAR($H78),MONTH($H78)+$G78*6,1),AQ$3=DATE(YEAR($H78),MONTH($H78)+$G78*7,1),AQ$3=DATE(YEAR($H78),MONTH($H78)+$G78*8,1),AQ$3=DATE(YEAR($H78),MONTH($H78)+$G78*9,1),AQ$3=DATE(YEAR($H78),MONTH($H78)+$G78*10,1)),$F78*тех!BE$10*тех!BE$6,)</f>
        <v>0</v>
      </c>
      <c r="AR78" s="64">
        <f>IF(OR(AR$3=DATE(YEAR($H78),MONTH($H78)+$G78,1),AR$3=DATE(YEAR($H78),MONTH($H78)+$G78*2,1),AR$3=DATE(YEAR($H78),MONTH($H78)+$G78*3,1),AR$3=DATE(YEAR($H78),MONTH($H78)+$G78*4,1),AR$3=DATE(YEAR($H78),MONTH($H78)+$G78*5,1),AR$3=DATE(YEAR($H78),MONTH($H78)+$G78*6,1),AR$3=DATE(YEAR($H78),MONTH($H78)+$G78*7,1),AR$3=DATE(YEAR($H78),MONTH($H78)+$G78*8,1),AR$3=DATE(YEAR($H78),MONTH($H78)+$G78*9,1),AR$3=DATE(YEAR($H78),MONTH($H78)+$G78*10,1)),$F78*тех!BF$10*тех!BF$6,)</f>
        <v>0</v>
      </c>
      <c r="AS78" s="64">
        <f>IF(OR(AS$3=DATE(YEAR($H78),MONTH($H78)+$G78,1),AS$3=DATE(YEAR($H78),MONTH($H78)+$G78*2,1),AS$3=DATE(YEAR($H78),MONTH($H78)+$G78*3,1),AS$3=DATE(YEAR($H78),MONTH($H78)+$G78*4,1),AS$3=DATE(YEAR($H78),MONTH($H78)+$G78*5,1),AS$3=DATE(YEAR($H78),MONTH($H78)+$G78*6,1),AS$3=DATE(YEAR($H78),MONTH($H78)+$G78*7,1),AS$3=DATE(YEAR($H78),MONTH($H78)+$G78*8,1),AS$3=DATE(YEAR($H78),MONTH($H78)+$G78*9,1),AS$3=DATE(YEAR($H78),MONTH($H78)+$G78*10,1)),$F78*тех!BG$10*тех!BG$6,)</f>
        <v>0</v>
      </c>
      <c r="AT78" s="64">
        <f>IF(OR(AT$3=DATE(YEAR($H78),MONTH($H78)+$G78,1),AT$3=DATE(YEAR($H78),MONTH($H78)+$G78*2,1),AT$3=DATE(YEAR($H78),MONTH($H78)+$G78*3,1),AT$3=DATE(YEAR($H78),MONTH($H78)+$G78*4,1),AT$3=DATE(YEAR($H78),MONTH($H78)+$G78*5,1),AT$3=DATE(YEAR($H78),MONTH($H78)+$G78*6,1),AT$3=DATE(YEAR($H78),MONTH($H78)+$G78*7,1),AT$3=DATE(YEAR($H78),MONTH($H78)+$G78*8,1),AT$3=DATE(YEAR($H78),MONTH($H78)+$G78*9,1),AT$3=DATE(YEAR($H78),MONTH($H78)+$G78*10,1)),$F78*тех!BH$10*тех!BH$6,)</f>
        <v>0</v>
      </c>
      <c r="AU78" s="64">
        <f>IF(OR(AU$3=DATE(YEAR($H78),MONTH($H78)+$G78,1),AU$3=DATE(YEAR($H78),MONTH($H78)+$G78*2,1),AU$3=DATE(YEAR($H78),MONTH($H78)+$G78*3,1),AU$3=DATE(YEAR($H78),MONTH($H78)+$G78*4,1),AU$3=DATE(YEAR($H78),MONTH($H78)+$G78*5,1),AU$3=DATE(YEAR($H78),MONTH($H78)+$G78*6,1),AU$3=DATE(YEAR($H78),MONTH($H78)+$G78*7,1),AU$3=DATE(YEAR($H78),MONTH($H78)+$G78*8,1),AU$3=DATE(YEAR($H78),MONTH($H78)+$G78*9,1),AU$3=DATE(YEAR($H78),MONTH($H78)+$G78*10,1)),$F78*тех!BI$10*тех!BI$6,)</f>
        <v>0</v>
      </c>
      <c r="AV78" s="64">
        <f>IF(OR(AV$3=DATE(YEAR($H78),MONTH($H78)+$G78,1),AV$3=DATE(YEAR($H78),MONTH($H78)+$G78*2,1),AV$3=DATE(YEAR($H78),MONTH($H78)+$G78*3,1),AV$3=DATE(YEAR($H78),MONTH($H78)+$G78*4,1),AV$3=DATE(YEAR($H78),MONTH($H78)+$G78*5,1),AV$3=DATE(YEAR($H78),MONTH($H78)+$G78*6,1),AV$3=DATE(YEAR($H78),MONTH($H78)+$G78*7,1),AV$3=DATE(YEAR($H78),MONTH($H78)+$G78*8,1),AV$3=DATE(YEAR($H78),MONTH($H78)+$G78*9,1),AV$3=DATE(YEAR($H78),MONTH($H78)+$G78*10,1)),$F78*тех!BJ$10*тех!BJ$6,)</f>
        <v>0</v>
      </c>
      <c r="AW78" s="64">
        <f>IF(OR(AW$3=DATE(YEAR($H78),MONTH($H78)+$G78,1),AW$3=DATE(YEAR($H78),MONTH($H78)+$G78*2,1),AW$3=DATE(YEAR($H78),MONTH($H78)+$G78*3,1),AW$3=DATE(YEAR($H78),MONTH($H78)+$G78*4,1),AW$3=DATE(YEAR($H78),MONTH($H78)+$G78*5,1),AW$3=DATE(YEAR($H78),MONTH($H78)+$G78*6,1),AW$3=DATE(YEAR($H78),MONTH($H78)+$G78*7,1),AW$3=DATE(YEAR($H78),MONTH($H78)+$G78*8,1),AW$3=DATE(YEAR($H78),MONTH($H78)+$G78*9,1),AW$3=DATE(YEAR($H78),MONTH($H78)+$G78*10,1)),$F78*тех!BK$10*тех!BK$6,)</f>
        <v>0</v>
      </c>
      <c r="AX78" s="64">
        <f>IF(OR(AX$3=DATE(YEAR($H78),MONTH($H78)+$G78,1),AX$3=DATE(YEAR($H78),MONTH($H78)+$G78*2,1),AX$3=DATE(YEAR($H78),MONTH($H78)+$G78*3,1),AX$3=DATE(YEAR($H78),MONTH($H78)+$G78*4,1),AX$3=DATE(YEAR($H78),MONTH($H78)+$G78*5,1),AX$3=DATE(YEAR($H78),MONTH($H78)+$G78*6,1),AX$3=DATE(YEAR($H78),MONTH($H78)+$G78*7,1),AX$3=DATE(YEAR($H78),MONTH($H78)+$G78*8,1),AX$3=DATE(YEAR($H78),MONTH($H78)+$G78*9,1),AX$3=DATE(YEAR($H78),MONTH($H78)+$G78*10,1)),$F78*тех!BL$10*тех!BL$6,)</f>
        <v>0</v>
      </c>
      <c r="AY78" s="64">
        <f>IF(OR(AY$3=DATE(YEAR($H78),MONTH($H78)+$G78,1),AY$3=DATE(YEAR($H78),MONTH($H78)+$G78*2,1),AY$3=DATE(YEAR($H78),MONTH($H78)+$G78*3,1),AY$3=DATE(YEAR($H78),MONTH($H78)+$G78*4,1),AY$3=DATE(YEAR($H78),MONTH($H78)+$G78*5,1),AY$3=DATE(YEAR($H78),MONTH($H78)+$G78*6,1),AY$3=DATE(YEAR($H78),MONTH($H78)+$G78*7,1),AY$3=DATE(YEAR($H78),MONTH($H78)+$G78*8,1),AY$3=DATE(YEAR($H78),MONTH($H78)+$G78*9,1),AY$3=DATE(YEAR($H78),MONTH($H78)+$G78*10,1)),$F78*тех!BM$10*тех!BM$6,)</f>
        <v>0</v>
      </c>
      <c r="AZ78" s="64">
        <f>IF(OR(AZ$3=DATE(YEAR($H78),MONTH($H78)+$G78,1),AZ$3=DATE(YEAR($H78),MONTH($H78)+$G78*2,1),AZ$3=DATE(YEAR($H78),MONTH($H78)+$G78*3,1),AZ$3=DATE(YEAR($H78),MONTH($H78)+$G78*4,1),AZ$3=DATE(YEAR($H78),MONTH($H78)+$G78*5,1),AZ$3=DATE(YEAR($H78),MONTH($H78)+$G78*6,1),AZ$3=DATE(YEAR($H78),MONTH($H78)+$G78*7,1),AZ$3=DATE(YEAR($H78),MONTH($H78)+$G78*8,1),AZ$3=DATE(YEAR($H78),MONTH($H78)+$G78*9,1),AZ$3=DATE(YEAR($H78),MONTH($H78)+$G78*10,1)),$F78*тех!BN$10*тех!BN$6,)</f>
        <v>0</v>
      </c>
      <c r="BA78" s="64">
        <f>IF(OR(BA$3=DATE(YEAR($H78),MONTH($H78)+$G78,1),BA$3=DATE(YEAR($H78),MONTH($H78)+$G78*2,1),BA$3=DATE(YEAR($H78),MONTH($H78)+$G78*3,1),BA$3=DATE(YEAR($H78),MONTH($H78)+$G78*4,1),BA$3=DATE(YEAR($H78),MONTH($H78)+$G78*5,1),BA$3=DATE(YEAR($H78),MONTH($H78)+$G78*6,1),BA$3=DATE(YEAR($H78),MONTH($H78)+$G78*7,1),BA$3=DATE(YEAR($H78),MONTH($H78)+$G78*8,1),BA$3=DATE(YEAR($H78),MONTH($H78)+$G78*9,1),BA$3=DATE(YEAR($H78),MONTH($H78)+$G78*10,1)),$F78*тех!BO$10*тех!BO$6,)</f>
        <v>0</v>
      </c>
      <c r="BB78" s="64">
        <f>IF(OR(BB$3=DATE(YEAR($H78),MONTH($H78)+$G78,1),BB$3=DATE(YEAR($H78),MONTH($H78)+$G78*2,1),BB$3=DATE(YEAR($H78),MONTH($H78)+$G78*3,1),BB$3=DATE(YEAR($H78),MONTH($H78)+$G78*4,1),BB$3=DATE(YEAR($H78),MONTH($H78)+$G78*5,1),BB$3=DATE(YEAR($H78),MONTH($H78)+$G78*6,1),BB$3=DATE(YEAR($H78),MONTH($H78)+$G78*7,1),BB$3=DATE(YEAR($H78),MONTH($H78)+$G78*8,1),BB$3=DATE(YEAR($H78),MONTH($H78)+$G78*9,1),BB$3=DATE(YEAR($H78),MONTH($H78)+$G78*10,1)),$F78*тех!BP$10*тех!BP$6,)</f>
        <v>0</v>
      </c>
      <c r="BC78" s="64">
        <f>IF(OR(BC$3=DATE(YEAR($H78),MONTH($H78)+$G78,1),BC$3=DATE(YEAR($H78),MONTH($H78)+$G78*2,1),BC$3=DATE(YEAR($H78),MONTH($H78)+$G78*3,1),BC$3=DATE(YEAR($H78),MONTH($H78)+$G78*4,1),BC$3=DATE(YEAR($H78),MONTH($H78)+$G78*5,1),BC$3=DATE(YEAR($H78),MONTH($H78)+$G78*6,1),BC$3=DATE(YEAR($H78),MONTH($H78)+$G78*7,1),BC$3=DATE(YEAR($H78),MONTH($H78)+$G78*8,1),BC$3=DATE(YEAR($H78),MONTH($H78)+$G78*9,1),BC$3=DATE(YEAR($H78),MONTH($H78)+$G78*10,1)),$F78*тех!BQ$10*тех!BQ$6,)</f>
        <v>0</v>
      </c>
      <c r="BD78" s="64">
        <f>IF(OR(BD$3=DATE(YEAR($H78),MONTH($H78)+$G78,1),BD$3=DATE(YEAR($H78),MONTH($H78)+$G78*2,1),BD$3=DATE(YEAR($H78),MONTH($H78)+$G78*3,1),BD$3=DATE(YEAR($H78),MONTH($H78)+$G78*4,1),BD$3=DATE(YEAR($H78),MONTH($H78)+$G78*5,1),BD$3=DATE(YEAR($H78),MONTH($H78)+$G78*6,1),BD$3=DATE(YEAR($H78),MONTH($H78)+$G78*7,1),BD$3=DATE(YEAR($H78),MONTH($H78)+$G78*8,1),BD$3=DATE(YEAR($H78),MONTH($H78)+$G78*9,1),BD$3=DATE(YEAR($H78),MONTH($H78)+$G78*10,1)),$F78*тех!BR$10*тех!BR$6,)</f>
        <v>0</v>
      </c>
      <c r="BE78" s="64">
        <f>IF(OR(BE$3=DATE(YEAR($H78),MONTH($H78)+$G78,1),BE$3=DATE(YEAR($H78),MONTH($H78)+$G78*2,1),BE$3=DATE(YEAR($H78),MONTH($H78)+$G78*3,1),BE$3=DATE(YEAR($H78),MONTH($H78)+$G78*4,1),BE$3=DATE(YEAR($H78),MONTH($H78)+$G78*5,1),BE$3=DATE(YEAR($H78),MONTH($H78)+$G78*6,1),BE$3=DATE(YEAR($H78),MONTH($H78)+$G78*7,1),BE$3=DATE(YEAR($H78),MONTH($H78)+$G78*8,1),BE$3=DATE(YEAR($H78),MONTH($H78)+$G78*9,1),BE$3=DATE(YEAR($H78),MONTH($H78)+$G78*10,1)),$F78*тех!BS$10*тех!BS$6,)</f>
        <v>0</v>
      </c>
      <c r="BF78" s="64">
        <f>IF(OR(BF$3=DATE(YEAR($H78),MONTH($H78)+$G78,1),BF$3=DATE(YEAR($H78),MONTH($H78)+$G78*2,1),BF$3=DATE(YEAR($H78),MONTH($H78)+$G78*3,1),BF$3=DATE(YEAR($H78),MONTH($H78)+$G78*4,1),BF$3=DATE(YEAR($H78),MONTH($H78)+$G78*5,1),BF$3=DATE(YEAR($H78),MONTH($H78)+$G78*6,1),BF$3=DATE(YEAR($H78),MONTH($H78)+$G78*7,1),BF$3=DATE(YEAR($H78),MONTH($H78)+$G78*8,1),BF$3=DATE(YEAR($H78),MONTH($H78)+$G78*9,1),BF$3=DATE(YEAR($H78),MONTH($H78)+$G78*10,1)),$F78*тех!BT$10*тех!BT$6,)</f>
        <v>0</v>
      </c>
      <c r="BG78" s="64">
        <f>IF(OR(BG$3=DATE(YEAR($H78),MONTH($H78)+$G78,1),BG$3=DATE(YEAR($H78),MONTH($H78)+$G78*2,1),BG$3=DATE(YEAR($H78),MONTH($H78)+$G78*3,1),BG$3=DATE(YEAR($H78),MONTH($H78)+$G78*4,1),BG$3=DATE(YEAR($H78),MONTH($H78)+$G78*5,1),BG$3=DATE(YEAR($H78),MONTH($H78)+$G78*6,1),BG$3=DATE(YEAR($H78),MONTH($H78)+$G78*7,1),BG$3=DATE(YEAR($H78),MONTH($H78)+$G78*8,1),BG$3=DATE(YEAR($H78),MONTH($H78)+$G78*9,1),BG$3=DATE(YEAR($H78),MONTH($H78)+$G78*10,1)),$F78*тех!BU$10*тех!BU$6,)</f>
        <v>0</v>
      </c>
      <c r="BH78" s="64">
        <f>IF(OR(BH$3=DATE(YEAR($H78),MONTH($H78)+$G78,1),BH$3=DATE(YEAR($H78),MONTH($H78)+$G78*2,1),BH$3=DATE(YEAR($H78),MONTH($H78)+$G78*3,1),BH$3=DATE(YEAR($H78),MONTH($H78)+$G78*4,1),BH$3=DATE(YEAR($H78),MONTH($H78)+$G78*5,1),BH$3=DATE(YEAR($H78),MONTH($H78)+$G78*6,1),BH$3=DATE(YEAR($H78),MONTH($H78)+$G78*7,1),BH$3=DATE(YEAR($H78),MONTH($H78)+$G78*8,1),BH$3=DATE(YEAR($H78),MONTH($H78)+$G78*9,1),BH$3=DATE(YEAR($H78),MONTH($H78)+$G78*10,1)),$F78*тех!BV$10*тех!BV$6,)</f>
        <v>0</v>
      </c>
      <c r="BI78" s="64">
        <f>IF(OR(BI$3=DATE(YEAR($H78),MONTH($H78)+$G78,1),BI$3=DATE(YEAR($H78),MONTH($H78)+$G78*2,1),BI$3=DATE(YEAR($H78),MONTH($H78)+$G78*3,1),BI$3=DATE(YEAR($H78),MONTH($H78)+$G78*4,1),BI$3=DATE(YEAR($H78),MONTH($H78)+$G78*5,1),BI$3=DATE(YEAR($H78),MONTH($H78)+$G78*6,1),BI$3=DATE(YEAR($H78),MONTH($H78)+$G78*7,1),BI$3=DATE(YEAR($H78),MONTH($H78)+$G78*8,1),BI$3=DATE(YEAR($H78),MONTH($H78)+$G78*9,1),BI$3=DATE(YEAR($H78),MONTH($H78)+$G78*10,1)),$F78*тех!BW$10*тех!BW$6,)</f>
        <v>0</v>
      </c>
      <c r="BJ78" s="64">
        <f>IF(OR(BJ$3=DATE(YEAR($H78),MONTH($H78)+$G78,1),BJ$3=DATE(YEAR($H78),MONTH($H78)+$G78*2,1),BJ$3=DATE(YEAR($H78),MONTH($H78)+$G78*3,1),BJ$3=DATE(YEAR($H78),MONTH($H78)+$G78*4,1),BJ$3=DATE(YEAR($H78),MONTH($H78)+$G78*5,1),BJ$3=DATE(YEAR($H78),MONTH($H78)+$G78*6,1),BJ$3=DATE(YEAR($H78),MONTH($H78)+$G78*7,1),BJ$3=DATE(YEAR($H78),MONTH($H78)+$G78*8,1),BJ$3=DATE(YEAR($H78),MONTH($H78)+$G78*9,1),BJ$3=DATE(YEAR($H78),MONTH($H78)+$G78*10,1)),$F78*тех!BX$10*тех!BX$6,)</f>
        <v>0</v>
      </c>
      <c r="BK78" s="64">
        <f>IF(OR(BK$3=DATE(YEAR($H78),MONTH($H78)+$G78,1),BK$3=DATE(YEAR($H78),MONTH($H78)+$G78*2,1),BK$3=DATE(YEAR($H78),MONTH($H78)+$G78*3,1),BK$3=DATE(YEAR($H78),MONTH($H78)+$G78*4,1),BK$3=DATE(YEAR($H78),MONTH($H78)+$G78*5,1),BK$3=DATE(YEAR($H78),MONTH($H78)+$G78*6,1),BK$3=DATE(YEAR($H78),MONTH($H78)+$G78*7,1),BK$3=DATE(YEAR($H78),MONTH($H78)+$G78*8,1),BK$3=DATE(YEAR($H78),MONTH($H78)+$G78*9,1),BK$3=DATE(YEAR($H78),MONTH($H78)+$G78*10,1)),$F78*тех!BY$10*тех!BY$6,)</f>
        <v>0</v>
      </c>
      <c r="BL78" s="64">
        <f>IF(OR(BL$3=DATE(YEAR($H78),MONTH($H78)+$G78,1),BL$3=DATE(YEAR($H78),MONTH($H78)+$G78*2,1),BL$3=DATE(YEAR($H78),MONTH($H78)+$G78*3,1),BL$3=DATE(YEAR($H78),MONTH($H78)+$G78*4,1),BL$3=DATE(YEAR($H78),MONTH($H78)+$G78*5,1),BL$3=DATE(YEAR($H78),MONTH($H78)+$G78*6,1),BL$3=DATE(YEAR($H78),MONTH($H78)+$G78*7,1),BL$3=DATE(YEAR($H78),MONTH($H78)+$G78*8,1),BL$3=DATE(YEAR($H78),MONTH($H78)+$G78*9,1),BL$3=DATE(YEAR($H78),MONTH($H78)+$G78*10,1)),$F78*тех!BZ$10*тех!BZ$6,)</f>
        <v>0</v>
      </c>
      <c r="BM78" s="64">
        <f>IF(OR(BM$3=DATE(YEAR($H78),MONTH($H78)+$G78,1),BM$3=DATE(YEAR($H78),MONTH($H78)+$G78*2,1),BM$3=DATE(YEAR($H78),MONTH($H78)+$G78*3,1),BM$3=DATE(YEAR($H78),MONTH($H78)+$G78*4,1),BM$3=DATE(YEAR($H78),MONTH($H78)+$G78*5,1),BM$3=DATE(YEAR($H78),MONTH($H78)+$G78*6,1),BM$3=DATE(YEAR($H78),MONTH($H78)+$G78*7,1),BM$3=DATE(YEAR($H78),MONTH($H78)+$G78*8,1),BM$3=DATE(YEAR($H78),MONTH($H78)+$G78*9,1),BM$3=DATE(YEAR($H78),MONTH($H78)+$G78*10,1)),$F78*тех!CA$10*тех!CA$6,)</f>
        <v>0</v>
      </c>
      <c r="BN78" s="64">
        <f>IF(OR(BN$3=DATE(YEAR($H78),MONTH($H78)+$G78,1),BN$3=DATE(YEAR($H78),MONTH($H78)+$G78*2,1),BN$3=DATE(YEAR($H78),MONTH($H78)+$G78*3,1),BN$3=DATE(YEAR($H78),MONTH($H78)+$G78*4,1),BN$3=DATE(YEAR($H78),MONTH($H78)+$G78*5,1),BN$3=DATE(YEAR($H78),MONTH($H78)+$G78*6,1),BN$3=DATE(YEAR($H78),MONTH($H78)+$G78*7,1),BN$3=DATE(YEAR($H78),MONTH($H78)+$G78*8,1),BN$3=DATE(YEAR($H78),MONTH($H78)+$G78*9,1),BN$3=DATE(YEAR($H78),MONTH($H78)+$G78*10,1)),$F78*тех!CB$10*тех!CB$6,)</f>
        <v>0</v>
      </c>
      <c r="BO78" s="64">
        <f>IF(OR(BO$3=DATE(YEAR($H78),MONTH($H78)+$G78,1),BO$3=DATE(YEAR($H78),MONTH($H78)+$G78*2,1),BO$3=DATE(YEAR($H78),MONTH($H78)+$G78*3,1),BO$3=DATE(YEAR($H78),MONTH($H78)+$G78*4,1),BO$3=DATE(YEAR($H78),MONTH($H78)+$G78*5,1),BO$3=DATE(YEAR($H78),MONTH($H78)+$G78*6,1),BO$3=DATE(YEAR($H78),MONTH($H78)+$G78*7,1),BO$3=DATE(YEAR($H78),MONTH($H78)+$G78*8,1),BO$3=DATE(YEAR($H78),MONTH($H78)+$G78*9,1),BO$3=DATE(YEAR($H78),MONTH($H78)+$G78*10,1)),$F78*тех!CC$10*тех!CC$6,)</f>
        <v>0</v>
      </c>
      <c r="BP78" s="64">
        <f>IF(OR(BP$3=DATE(YEAR($H78),MONTH($H78)+$G78,1),BP$3=DATE(YEAR($H78),MONTH($H78)+$G78*2,1),BP$3=DATE(YEAR($H78),MONTH($H78)+$G78*3,1),BP$3=DATE(YEAR($H78),MONTH($H78)+$G78*4,1),BP$3=DATE(YEAR($H78),MONTH($H78)+$G78*5,1),BP$3=DATE(YEAR($H78),MONTH($H78)+$G78*6,1),BP$3=DATE(YEAR($H78),MONTH($H78)+$G78*7,1),BP$3=DATE(YEAR($H78),MONTH($H78)+$G78*8,1),BP$3=DATE(YEAR($H78),MONTH($H78)+$G78*9,1),BP$3=DATE(YEAR($H78),MONTH($H78)+$G78*10,1)),$F78*тех!CD$10*тех!CD$6,)</f>
        <v>0</v>
      </c>
      <c r="BQ78" s="64">
        <f>IF(OR(BQ$3=DATE(YEAR($H78),MONTH($H78)+$G78,1),BQ$3=DATE(YEAR($H78),MONTH($H78)+$G78*2,1),BQ$3=DATE(YEAR($H78),MONTH($H78)+$G78*3,1),BQ$3=DATE(YEAR($H78),MONTH($H78)+$G78*4,1),BQ$3=DATE(YEAR($H78),MONTH($H78)+$G78*5,1),BQ$3=DATE(YEAR($H78),MONTH($H78)+$G78*6,1),BQ$3=DATE(YEAR($H78),MONTH($H78)+$G78*7,1),BQ$3=DATE(YEAR($H78),MONTH($H78)+$G78*8,1),BQ$3=DATE(YEAR($H78),MONTH($H78)+$G78*9,1),BQ$3=DATE(YEAR($H78),MONTH($H78)+$G78*10,1)),$F78*тех!CE$10*тех!CE$6,)</f>
        <v>0</v>
      </c>
    </row>
    <row r="79" spans="2:69" hidden="1">
      <c r="B79" s="3">
        <v>73</v>
      </c>
      <c r="C79" s="19"/>
      <c r="D79" s="19"/>
      <c r="E79" s="19"/>
      <c r="F79" s="76">
        <f t="shared" si="1"/>
        <v>0</v>
      </c>
      <c r="G79" s="19"/>
      <c r="H79" s="19"/>
      <c r="J79" s="76">
        <f>IF($H79=J$3,$F79,)*тех!X$6</f>
        <v>0</v>
      </c>
      <c r="K79" s="76">
        <f>IF($H79=K$3,$F79,)*тех!Y$6</f>
        <v>0</v>
      </c>
      <c r="L79" s="76">
        <f>IF($H79=L$3,$F79,)*тех!Z$6</f>
        <v>0</v>
      </c>
      <c r="M79" s="76">
        <f>IF($H79=M$3,$F79,)*тех!AA$6</f>
        <v>0</v>
      </c>
      <c r="N79" s="76">
        <f>IF($H79=N$3,$F79,)*тех!AB$6</f>
        <v>0</v>
      </c>
      <c r="O79" s="76">
        <f>IF($H79=O$3,$F79,)*тех!AC$6</f>
        <v>0</v>
      </c>
      <c r="P79" s="64">
        <f>IF(OR(P$3=DATE(YEAR($H79),MONTH($H79)+$G79,1),P$3=DATE(YEAR($H79),MONTH($H79)+$G79*2,1),P$3=DATE(YEAR($H79),MONTH($H79)+$G79*3,1),P$3=DATE(YEAR($H79),MONTH($H79)+$G79*4,1),P$3=DATE(YEAR($H79),MONTH($H79)+$G79*5,1),P$3=DATE(YEAR($H79),MONTH($H79)+$G79*6,1),P$3=DATE(YEAR($H79),MONTH($H79)+$G79*7,1),P$3=DATE(YEAR($H79),MONTH($H79)+$G79*8,1),P$3=DATE(YEAR($H79),MONTH($H79)+$G79*9,1),P$3=DATE(YEAR($H79),MONTH($H79)+$G79*10,1)),$F79*тех!AD$10*тех!AD$6,)</f>
        <v>0</v>
      </c>
      <c r="Q79" s="64">
        <f>IF(OR(Q$3=DATE(YEAR($H79),MONTH($H79)+$G79,1),Q$3=DATE(YEAR($H79),MONTH($H79)+$G79*2,1),Q$3=DATE(YEAR($H79),MONTH($H79)+$G79*3,1),Q$3=DATE(YEAR($H79),MONTH($H79)+$G79*4,1),Q$3=DATE(YEAR($H79),MONTH($H79)+$G79*5,1),Q$3=DATE(YEAR($H79),MONTH($H79)+$G79*6,1),Q$3=DATE(YEAR($H79),MONTH($H79)+$G79*7,1),Q$3=DATE(YEAR($H79),MONTH($H79)+$G79*8,1),Q$3=DATE(YEAR($H79),MONTH($H79)+$G79*9,1),Q$3=DATE(YEAR($H79),MONTH($H79)+$G79*10,1)),$F79*тех!AE$10*тех!AE$6,)</f>
        <v>0</v>
      </c>
      <c r="R79" s="64">
        <f>IF(OR(R$3=DATE(YEAR($H79),MONTH($H79)+$G79,1),R$3=DATE(YEAR($H79),MONTH($H79)+$G79*2,1),R$3=DATE(YEAR($H79),MONTH($H79)+$G79*3,1),R$3=DATE(YEAR($H79),MONTH($H79)+$G79*4,1),R$3=DATE(YEAR($H79),MONTH($H79)+$G79*5,1),R$3=DATE(YEAR($H79),MONTH($H79)+$G79*6,1),R$3=DATE(YEAR($H79),MONTH($H79)+$G79*7,1),R$3=DATE(YEAR($H79),MONTH($H79)+$G79*8,1),R$3=DATE(YEAR($H79),MONTH($H79)+$G79*9,1),R$3=DATE(YEAR($H79),MONTH($H79)+$G79*10,1)),$F79*тех!AF$10*тех!AF$6,)</f>
        <v>0</v>
      </c>
      <c r="S79" s="64">
        <f>IF(OR(S$3=DATE(YEAR($H79),MONTH($H79)+$G79,1),S$3=DATE(YEAR($H79),MONTH($H79)+$G79*2,1),S$3=DATE(YEAR($H79),MONTH($H79)+$G79*3,1),S$3=DATE(YEAR($H79),MONTH($H79)+$G79*4,1),S$3=DATE(YEAR($H79),MONTH($H79)+$G79*5,1),S$3=DATE(YEAR($H79),MONTH($H79)+$G79*6,1),S$3=DATE(YEAR($H79),MONTH($H79)+$G79*7,1),S$3=DATE(YEAR($H79),MONTH($H79)+$G79*8,1),S$3=DATE(YEAR($H79),MONTH($H79)+$G79*9,1),S$3=DATE(YEAR($H79),MONTH($H79)+$G79*10,1)),$F79*тех!AG$10*тех!AG$6,)</f>
        <v>0</v>
      </c>
      <c r="T79" s="64">
        <f>IF(OR(T$3=DATE(YEAR($H79),MONTH($H79)+$G79,1),T$3=DATE(YEAR($H79),MONTH($H79)+$G79*2,1),T$3=DATE(YEAR($H79),MONTH($H79)+$G79*3,1),T$3=DATE(YEAR($H79),MONTH($H79)+$G79*4,1),T$3=DATE(YEAR($H79),MONTH($H79)+$G79*5,1),T$3=DATE(YEAR($H79),MONTH($H79)+$G79*6,1),T$3=DATE(YEAR($H79),MONTH($H79)+$G79*7,1),T$3=DATE(YEAR($H79),MONTH($H79)+$G79*8,1),T$3=DATE(YEAR($H79),MONTH($H79)+$G79*9,1),T$3=DATE(YEAR($H79),MONTH($H79)+$G79*10,1)),$F79*тех!AH$10*тех!AH$6,)</f>
        <v>0</v>
      </c>
      <c r="U79" s="64">
        <f>IF(OR(U$3=DATE(YEAR($H79),MONTH($H79)+$G79,1),U$3=DATE(YEAR($H79),MONTH($H79)+$G79*2,1),U$3=DATE(YEAR($H79),MONTH($H79)+$G79*3,1),U$3=DATE(YEAR($H79),MONTH($H79)+$G79*4,1),U$3=DATE(YEAR($H79),MONTH($H79)+$G79*5,1),U$3=DATE(YEAR($H79),MONTH($H79)+$G79*6,1),U$3=DATE(YEAR($H79),MONTH($H79)+$G79*7,1),U$3=DATE(YEAR($H79),MONTH($H79)+$G79*8,1),U$3=DATE(YEAR($H79),MONTH($H79)+$G79*9,1),U$3=DATE(YEAR($H79),MONTH($H79)+$G79*10,1)),$F79*тех!AI$10*тех!AI$6,)</f>
        <v>0</v>
      </c>
      <c r="V79" s="64">
        <f>IF(OR(V$3=DATE(YEAR($H79),MONTH($H79)+$G79,1),V$3=DATE(YEAR($H79),MONTH($H79)+$G79*2,1),V$3=DATE(YEAR($H79),MONTH($H79)+$G79*3,1),V$3=DATE(YEAR($H79),MONTH($H79)+$G79*4,1),V$3=DATE(YEAR($H79),MONTH($H79)+$G79*5,1),V$3=DATE(YEAR($H79),MONTH($H79)+$G79*6,1),V$3=DATE(YEAR($H79),MONTH($H79)+$G79*7,1),V$3=DATE(YEAR($H79),MONTH($H79)+$G79*8,1),V$3=DATE(YEAR($H79),MONTH($H79)+$G79*9,1),V$3=DATE(YEAR($H79),MONTH($H79)+$G79*10,1)),$F79*тех!AJ$10*тех!AJ$6,)</f>
        <v>0</v>
      </c>
      <c r="W79" s="64">
        <f>IF(OR(W$3=DATE(YEAR($H79),MONTH($H79)+$G79,1),W$3=DATE(YEAR($H79),MONTH($H79)+$G79*2,1),W$3=DATE(YEAR($H79),MONTH($H79)+$G79*3,1),W$3=DATE(YEAR($H79),MONTH($H79)+$G79*4,1),W$3=DATE(YEAR($H79),MONTH($H79)+$G79*5,1),W$3=DATE(YEAR($H79),MONTH($H79)+$G79*6,1),W$3=DATE(YEAR($H79),MONTH($H79)+$G79*7,1),W$3=DATE(YEAR($H79),MONTH($H79)+$G79*8,1),W$3=DATE(YEAR($H79),MONTH($H79)+$G79*9,1),W$3=DATE(YEAR($H79),MONTH($H79)+$G79*10,1)),$F79*тех!AK$10*тех!AK$6,)</f>
        <v>0</v>
      </c>
      <c r="X79" s="64">
        <f>IF(OR(X$3=DATE(YEAR($H79),MONTH($H79)+$G79,1),X$3=DATE(YEAR($H79),MONTH($H79)+$G79*2,1),X$3=DATE(YEAR($H79),MONTH($H79)+$G79*3,1),X$3=DATE(YEAR($H79),MONTH($H79)+$G79*4,1),X$3=DATE(YEAR($H79),MONTH($H79)+$G79*5,1),X$3=DATE(YEAR($H79),MONTH($H79)+$G79*6,1),X$3=DATE(YEAR($H79),MONTH($H79)+$G79*7,1),X$3=DATE(YEAR($H79),MONTH($H79)+$G79*8,1),X$3=DATE(YEAR($H79),MONTH($H79)+$G79*9,1),X$3=DATE(YEAR($H79),MONTH($H79)+$G79*10,1)),$F79*тех!AL$10*тех!AL$6,)</f>
        <v>0</v>
      </c>
      <c r="Y79" s="64">
        <f>IF(OR(Y$3=DATE(YEAR($H79),MONTH($H79)+$G79,1),Y$3=DATE(YEAR($H79),MONTH($H79)+$G79*2,1),Y$3=DATE(YEAR($H79),MONTH($H79)+$G79*3,1),Y$3=DATE(YEAR($H79),MONTH($H79)+$G79*4,1),Y$3=DATE(YEAR($H79),MONTH($H79)+$G79*5,1),Y$3=DATE(YEAR($H79),MONTH($H79)+$G79*6,1),Y$3=DATE(YEAR($H79),MONTH($H79)+$G79*7,1),Y$3=DATE(YEAR($H79),MONTH($H79)+$G79*8,1),Y$3=DATE(YEAR($H79),MONTH($H79)+$G79*9,1),Y$3=DATE(YEAR($H79),MONTH($H79)+$G79*10,1)),$F79*тех!AM$10*тех!AM$6,)</f>
        <v>0</v>
      </c>
      <c r="Z79" s="64">
        <f>IF(OR(Z$3=DATE(YEAR($H79),MONTH($H79)+$G79,1),Z$3=DATE(YEAR($H79),MONTH($H79)+$G79*2,1),Z$3=DATE(YEAR($H79),MONTH($H79)+$G79*3,1),Z$3=DATE(YEAR($H79),MONTH($H79)+$G79*4,1),Z$3=DATE(YEAR($H79),MONTH($H79)+$G79*5,1),Z$3=DATE(YEAR($H79),MONTH($H79)+$G79*6,1),Z$3=DATE(YEAR($H79),MONTH($H79)+$G79*7,1),Z$3=DATE(YEAR($H79),MONTH($H79)+$G79*8,1),Z$3=DATE(YEAR($H79),MONTH($H79)+$G79*9,1),Z$3=DATE(YEAR($H79),MONTH($H79)+$G79*10,1)),$F79*тех!AN$10*тех!AN$6,)</f>
        <v>0</v>
      </c>
      <c r="AA79" s="64">
        <f>IF(OR(AA$3=DATE(YEAR($H79),MONTH($H79)+$G79,1),AA$3=DATE(YEAR($H79),MONTH($H79)+$G79*2,1),AA$3=DATE(YEAR($H79),MONTH($H79)+$G79*3,1),AA$3=DATE(YEAR($H79),MONTH($H79)+$G79*4,1),AA$3=DATE(YEAR($H79),MONTH($H79)+$G79*5,1),AA$3=DATE(YEAR($H79),MONTH($H79)+$G79*6,1),AA$3=DATE(YEAR($H79),MONTH($H79)+$G79*7,1),AA$3=DATE(YEAR($H79),MONTH($H79)+$G79*8,1),AA$3=DATE(YEAR($H79),MONTH($H79)+$G79*9,1),AA$3=DATE(YEAR($H79),MONTH($H79)+$G79*10,1)),$F79*тех!AO$10*тех!AO$6,)</f>
        <v>0</v>
      </c>
      <c r="AB79" s="64">
        <f>IF(OR(AB$3=DATE(YEAR($H79),MONTH($H79)+$G79,1),AB$3=DATE(YEAR($H79),MONTH($H79)+$G79*2,1),AB$3=DATE(YEAR($H79),MONTH($H79)+$G79*3,1),AB$3=DATE(YEAR($H79),MONTH($H79)+$G79*4,1),AB$3=DATE(YEAR($H79),MONTH($H79)+$G79*5,1),AB$3=DATE(YEAR($H79),MONTH($H79)+$G79*6,1),AB$3=DATE(YEAR($H79),MONTH($H79)+$G79*7,1),AB$3=DATE(YEAR($H79),MONTH($H79)+$G79*8,1),AB$3=DATE(YEAR($H79),MONTH($H79)+$G79*9,1),AB$3=DATE(YEAR($H79),MONTH($H79)+$G79*10,1)),$F79*тех!AP$10*тех!AP$6,)</f>
        <v>0</v>
      </c>
      <c r="AC79" s="64">
        <f>IF(OR(AC$3=DATE(YEAR($H79),MONTH($H79)+$G79,1),AC$3=DATE(YEAR($H79),MONTH($H79)+$G79*2,1),AC$3=DATE(YEAR($H79),MONTH($H79)+$G79*3,1),AC$3=DATE(YEAR($H79),MONTH($H79)+$G79*4,1),AC$3=DATE(YEAR($H79),MONTH($H79)+$G79*5,1),AC$3=DATE(YEAR($H79),MONTH($H79)+$G79*6,1),AC$3=DATE(YEAR($H79),MONTH($H79)+$G79*7,1),AC$3=DATE(YEAR($H79),MONTH($H79)+$G79*8,1),AC$3=DATE(YEAR($H79),MONTH($H79)+$G79*9,1),AC$3=DATE(YEAR($H79),MONTH($H79)+$G79*10,1)),$F79*тех!AQ$10*тех!AQ$6,)</f>
        <v>0</v>
      </c>
      <c r="AD79" s="64">
        <f>IF(OR(AD$3=DATE(YEAR($H79),MONTH($H79)+$G79,1),AD$3=DATE(YEAR($H79),MONTH($H79)+$G79*2,1),AD$3=DATE(YEAR($H79),MONTH($H79)+$G79*3,1),AD$3=DATE(YEAR($H79),MONTH($H79)+$G79*4,1),AD$3=DATE(YEAR($H79),MONTH($H79)+$G79*5,1),AD$3=DATE(YEAR($H79),MONTH($H79)+$G79*6,1),AD$3=DATE(YEAR($H79),MONTH($H79)+$G79*7,1),AD$3=DATE(YEAR($H79),MONTH($H79)+$G79*8,1),AD$3=DATE(YEAR($H79),MONTH($H79)+$G79*9,1),AD$3=DATE(YEAR($H79),MONTH($H79)+$G79*10,1)),$F79*тех!AR$10*тех!AR$6,)</f>
        <v>0</v>
      </c>
      <c r="AE79" s="64">
        <f>IF(OR(AE$3=DATE(YEAR($H79),MONTH($H79)+$G79,1),AE$3=DATE(YEAR($H79),MONTH($H79)+$G79*2,1),AE$3=DATE(YEAR($H79),MONTH($H79)+$G79*3,1),AE$3=DATE(YEAR($H79),MONTH($H79)+$G79*4,1),AE$3=DATE(YEAR($H79),MONTH($H79)+$G79*5,1),AE$3=DATE(YEAR($H79),MONTH($H79)+$G79*6,1),AE$3=DATE(YEAR($H79),MONTH($H79)+$G79*7,1),AE$3=DATE(YEAR($H79),MONTH($H79)+$G79*8,1),AE$3=DATE(YEAR($H79),MONTH($H79)+$G79*9,1),AE$3=DATE(YEAR($H79),MONTH($H79)+$G79*10,1)),$F79*тех!AS$10*тех!AS$6,)</f>
        <v>0</v>
      </c>
      <c r="AF79" s="64">
        <f>IF(OR(AF$3=DATE(YEAR($H79),MONTH($H79)+$G79,1),AF$3=DATE(YEAR($H79),MONTH($H79)+$G79*2,1),AF$3=DATE(YEAR($H79),MONTH($H79)+$G79*3,1),AF$3=DATE(YEAR($H79),MONTH($H79)+$G79*4,1),AF$3=DATE(YEAR($H79),MONTH($H79)+$G79*5,1),AF$3=DATE(YEAR($H79),MONTH($H79)+$G79*6,1),AF$3=DATE(YEAR($H79),MONTH($H79)+$G79*7,1),AF$3=DATE(YEAR($H79),MONTH($H79)+$G79*8,1),AF$3=DATE(YEAR($H79),MONTH($H79)+$G79*9,1),AF$3=DATE(YEAR($H79),MONTH($H79)+$G79*10,1)),$F79*тех!AT$10*тех!AT$6,)</f>
        <v>0</v>
      </c>
      <c r="AG79" s="64">
        <f>IF(OR(AG$3=DATE(YEAR($H79),MONTH($H79)+$G79,1),AG$3=DATE(YEAR($H79),MONTH($H79)+$G79*2,1),AG$3=DATE(YEAR($H79),MONTH($H79)+$G79*3,1),AG$3=DATE(YEAR($H79),MONTH($H79)+$G79*4,1),AG$3=DATE(YEAR($H79),MONTH($H79)+$G79*5,1),AG$3=DATE(YEAR($H79),MONTH($H79)+$G79*6,1),AG$3=DATE(YEAR($H79),MONTH($H79)+$G79*7,1),AG$3=DATE(YEAR($H79),MONTH($H79)+$G79*8,1),AG$3=DATE(YEAR($H79),MONTH($H79)+$G79*9,1),AG$3=DATE(YEAR($H79),MONTH($H79)+$G79*10,1)),$F79*тех!AU$10*тех!AU$6,)</f>
        <v>0</v>
      </c>
      <c r="AH79" s="64">
        <f>IF(OR(AH$3=DATE(YEAR($H79),MONTH($H79)+$G79,1),AH$3=DATE(YEAR($H79),MONTH($H79)+$G79*2,1),AH$3=DATE(YEAR($H79),MONTH($H79)+$G79*3,1),AH$3=DATE(YEAR($H79),MONTH($H79)+$G79*4,1),AH$3=DATE(YEAR($H79),MONTH($H79)+$G79*5,1),AH$3=DATE(YEAR($H79),MONTH($H79)+$G79*6,1),AH$3=DATE(YEAR($H79),MONTH($H79)+$G79*7,1),AH$3=DATE(YEAR($H79),MONTH($H79)+$G79*8,1),AH$3=DATE(YEAR($H79),MONTH($H79)+$G79*9,1),AH$3=DATE(YEAR($H79),MONTH($H79)+$G79*10,1)),$F79*тех!AV$10*тех!AV$6,)</f>
        <v>0</v>
      </c>
      <c r="AI79" s="64">
        <f>IF(OR(AI$3=DATE(YEAR($H79),MONTH($H79)+$G79,1),AI$3=DATE(YEAR($H79),MONTH($H79)+$G79*2,1),AI$3=DATE(YEAR($H79),MONTH($H79)+$G79*3,1),AI$3=DATE(YEAR($H79),MONTH($H79)+$G79*4,1),AI$3=DATE(YEAR($H79),MONTH($H79)+$G79*5,1),AI$3=DATE(YEAR($H79),MONTH($H79)+$G79*6,1),AI$3=DATE(YEAR($H79),MONTH($H79)+$G79*7,1),AI$3=DATE(YEAR($H79),MONTH($H79)+$G79*8,1),AI$3=DATE(YEAR($H79),MONTH($H79)+$G79*9,1),AI$3=DATE(YEAR($H79),MONTH($H79)+$G79*10,1)),$F79*тех!AW$10*тех!AW$6,)</f>
        <v>0</v>
      </c>
      <c r="AJ79" s="64">
        <f>IF(OR(AJ$3=DATE(YEAR($H79),MONTH($H79)+$G79,1),AJ$3=DATE(YEAR($H79),MONTH($H79)+$G79*2,1),AJ$3=DATE(YEAR($H79),MONTH($H79)+$G79*3,1),AJ$3=DATE(YEAR($H79),MONTH($H79)+$G79*4,1),AJ$3=DATE(YEAR($H79),MONTH($H79)+$G79*5,1),AJ$3=DATE(YEAR($H79),MONTH($H79)+$G79*6,1),AJ$3=DATE(YEAR($H79),MONTH($H79)+$G79*7,1),AJ$3=DATE(YEAR($H79),MONTH($H79)+$G79*8,1),AJ$3=DATE(YEAR($H79),MONTH($H79)+$G79*9,1),AJ$3=DATE(YEAR($H79),MONTH($H79)+$G79*10,1)),$F79*тех!AX$10*тех!AX$6,)</f>
        <v>0</v>
      </c>
      <c r="AK79" s="64">
        <f>IF(OR(AK$3=DATE(YEAR($H79),MONTH($H79)+$G79,1),AK$3=DATE(YEAR($H79),MONTH($H79)+$G79*2,1),AK$3=DATE(YEAR($H79),MONTH($H79)+$G79*3,1),AK$3=DATE(YEAR($H79),MONTH($H79)+$G79*4,1),AK$3=DATE(YEAR($H79),MONTH($H79)+$G79*5,1),AK$3=DATE(YEAR($H79),MONTH($H79)+$G79*6,1),AK$3=DATE(YEAR($H79),MONTH($H79)+$G79*7,1),AK$3=DATE(YEAR($H79),MONTH($H79)+$G79*8,1),AK$3=DATE(YEAR($H79),MONTH($H79)+$G79*9,1),AK$3=DATE(YEAR($H79),MONTH($H79)+$G79*10,1)),$F79*тех!AY$10*тех!AY$6,)</f>
        <v>0</v>
      </c>
      <c r="AL79" s="64">
        <f>IF(OR(AL$3=DATE(YEAR($H79),MONTH($H79)+$G79,1),AL$3=DATE(YEAR($H79),MONTH($H79)+$G79*2,1),AL$3=DATE(YEAR($H79),MONTH($H79)+$G79*3,1),AL$3=DATE(YEAR($H79),MONTH($H79)+$G79*4,1),AL$3=DATE(YEAR($H79),MONTH($H79)+$G79*5,1),AL$3=DATE(YEAR($H79),MONTH($H79)+$G79*6,1),AL$3=DATE(YEAR($H79),MONTH($H79)+$G79*7,1),AL$3=DATE(YEAR($H79),MONTH($H79)+$G79*8,1),AL$3=DATE(YEAR($H79),MONTH($H79)+$G79*9,1),AL$3=DATE(YEAR($H79),MONTH($H79)+$G79*10,1)),$F79*тех!AZ$10*тех!AZ$6,)</f>
        <v>0</v>
      </c>
      <c r="AM79" s="64">
        <f>IF(OR(AM$3=DATE(YEAR($H79),MONTH($H79)+$G79,1),AM$3=DATE(YEAR($H79),MONTH($H79)+$G79*2,1),AM$3=DATE(YEAR($H79),MONTH($H79)+$G79*3,1),AM$3=DATE(YEAR($H79),MONTH($H79)+$G79*4,1),AM$3=DATE(YEAR($H79),MONTH($H79)+$G79*5,1),AM$3=DATE(YEAR($H79),MONTH($H79)+$G79*6,1),AM$3=DATE(YEAR($H79),MONTH($H79)+$G79*7,1),AM$3=DATE(YEAR($H79),MONTH($H79)+$G79*8,1),AM$3=DATE(YEAR($H79),MONTH($H79)+$G79*9,1),AM$3=DATE(YEAR($H79),MONTH($H79)+$G79*10,1)),$F79*тех!BA$10*тех!BA$6,)</f>
        <v>0</v>
      </c>
      <c r="AN79" s="64">
        <f>IF(OR(AN$3=DATE(YEAR($H79),MONTH($H79)+$G79,1),AN$3=DATE(YEAR($H79),MONTH($H79)+$G79*2,1),AN$3=DATE(YEAR($H79),MONTH($H79)+$G79*3,1),AN$3=DATE(YEAR($H79),MONTH($H79)+$G79*4,1),AN$3=DATE(YEAR($H79),MONTH($H79)+$G79*5,1),AN$3=DATE(YEAR($H79),MONTH($H79)+$G79*6,1),AN$3=DATE(YEAR($H79),MONTH($H79)+$G79*7,1),AN$3=DATE(YEAR($H79),MONTH($H79)+$G79*8,1),AN$3=DATE(YEAR($H79),MONTH($H79)+$G79*9,1),AN$3=DATE(YEAR($H79),MONTH($H79)+$G79*10,1)),$F79*тех!BB$10*тех!BB$6,)</f>
        <v>0</v>
      </c>
      <c r="AO79" s="64">
        <f>IF(OR(AO$3=DATE(YEAR($H79),MONTH($H79)+$G79,1),AO$3=DATE(YEAR($H79),MONTH($H79)+$G79*2,1),AO$3=DATE(YEAR($H79),MONTH($H79)+$G79*3,1),AO$3=DATE(YEAR($H79),MONTH($H79)+$G79*4,1),AO$3=DATE(YEAR($H79),MONTH($H79)+$G79*5,1),AO$3=DATE(YEAR($H79),MONTH($H79)+$G79*6,1),AO$3=DATE(YEAR($H79),MONTH($H79)+$G79*7,1),AO$3=DATE(YEAR($H79),MONTH($H79)+$G79*8,1),AO$3=DATE(YEAR($H79),MONTH($H79)+$G79*9,1),AO$3=DATE(YEAR($H79),MONTH($H79)+$G79*10,1)),$F79*тех!BC$10*тех!BC$6,)</f>
        <v>0</v>
      </c>
      <c r="AP79" s="64">
        <f>IF(OR(AP$3=DATE(YEAR($H79),MONTH($H79)+$G79,1),AP$3=DATE(YEAR($H79),MONTH($H79)+$G79*2,1),AP$3=DATE(YEAR($H79),MONTH($H79)+$G79*3,1),AP$3=DATE(YEAR($H79),MONTH($H79)+$G79*4,1),AP$3=DATE(YEAR($H79),MONTH($H79)+$G79*5,1),AP$3=DATE(YEAR($H79),MONTH($H79)+$G79*6,1),AP$3=DATE(YEAR($H79),MONTH($H79)+$G79*7,1),AP$3=DATE(YEAR($H79),MONTH($H79)+$G79*8,1),AP$3=DATE(YEAR($H79),MONTH($H79)+$G79*9,1),AP$3=DATE(YEAR($H79),MONTH($H79)+$G79*10,1)),$F79*тех!BD$10*тех!BD$6,)</f>
        <v>0</v>
      </c>
      <c r="AQ79" s="64">
        <f>IF(OR(AQ$3=DATE(YEAR($H79),MONTH($H79)+$G79,1),AQ$3=DATE(YEAR($H79),MONTH($H79)+$G79*2,1),AQ$3=DATE(YEAR($H79),MONTH($H79)+$G79*3,1),AQ$3=DATE(YEAR($H79),MONTH($H79)+$G79*4,1),AQ$3=DATE(YEAR($H79),MONTH($H79)+$G79*5,1),AQ$3=DATE(YEAR($H79),MONTH($H79)+$G79*6,1),AQ$3=DATE(YEAR($H79),MONTH($H79)+$G79*7,1),AQ$3=DATE(YEAR($H79),MONTH($H79)+$G79*8,1),AQ$3=DATE(YEAR($H79),MONTH($H79)+$G79*9,1),AQ$3=DATE(YEAR($H79),MONTH($H79)+$G79*10,1)),$F79*тех!BE$10*тех!BE$6,)</f>
        <v>0</v>
      </c>
      <c r="AR79" s="64">
        <f>IF(OR(AR$3=DATE(YEAR($H79),MONTH($H79)+$G79,1),AR$3=DATE(YEAR($H79),MONTH($H79)+$G79*2,1),AR$3=DATE(YEAR($H79),MONTH($H79)+$G79*3,1),AR$3=DATE(YEAR($H79),MONTH($H79)+$G79*4,1),AR$3=DATE(YEAR($H79),MONTH($H79)+$G79*5,1),AR$3=DATE(YEAR($H79),MONTH($H79)+$G79*6,1),AR$3=DATE(YEAR($H79),MONTH($H79)+$G79*7,1),AR$3=DATE(YEAR($H79),MONTH($H79)+$G79*8,1),AR$3=DATE(YEAR($H79),MONTH($H79)+$G79*9,1),AR$3=DATE(YEAR($H79),MONTH($H79)+$G79*10,1)),$F79*тех!BF$10*тех!BF$6,)</f>
        <v>0</v>
      </c>
      <c r="AS79" s="64">
        <f>IF(OR(AS$3=DATE(YEAR($H79),MONTH($H79)+$G79,1),AS$3=DATE(YEAR($H79),MONTH($H79)+$G79*2,1),AS$3=DATE(YEAR($H79),MONTH($H79)+$G79*3,1),AS$3=DATE(YEAR($H79),MONTH($H79)+$G79*4,1),AS$3=DATE(YEAR($H79),MONTH($H79)+$G79*5,1),AS$3=DATE(YEAR($H79),MONTH($H79)+$G79*6,1),AS$3=DATE(YEAR($H79),MONTH($H79)+$G79*7,1),AS$3=DATE(YEAR($H79),MONTH($H79)+$G79*8,1),AS$3=DATE(YEAR($H79),MONTH($H79)+$G79*9,1),AS$3=DATE(YEAR($H79),MONTH($H79)+$G79*10,1)),$F79*тех!BG$10*тех!BG$6,)</f>
        <v>0</v>
      </c>
      <c r="AT79" s="64">
        <f>IF(OR(AT$3=DATE(YEAR($H79),MONTH($H79)+$G79,1),AT$3=DATE(YEAR($H79),MONTH($H79)+$G79*2,1),AT$3=DATE(YEAR($H79),MONTH($H79)+$G79*3,1),AT$3=DATE(YEAR($H79),MONTH($H79)+$G79*4,1),AT$3=DATE(YEAR($H79),MONTH($H79)+$G79*5,1),AT$3=DATE(YEAR($H79),MONTH($H79)+$G79*6,1),AT$3=DATE(YEAR($H79),MONTH($H79)+$G79*7,1),AT$3=DATE(YEAR($H79),MONTH($H79)+$G79*8,1),AT$3=DATE(YEAR($H79),MONTH($H79)+$G79*9,1),AT$3=DATE(YEAR($H79),MONTH($H79)+$G79*10,1)),$F79*тех!BH$10*тех!BH$6,)</f>
        <v>0</v>
      </c>
      <c r="AU79" s="64">
        <f>IF(OR(AU$3=DATE(YEAR($H79),MONTH($H79)+$G79,1),AU$3=DATE(YEAR($H79),MONTH($H79)+$G79*2,1),AU$3=DATE(YEAR($H79),MONTH($H79)+$G79*3,1),AU$3=DATE(YEAR($H79),MONTH($H79)+$G79*4,1),AU$3=DATE(YEAR($H79),MONTH($H79)+$G79*5,1),AU$3=DATE(YEAR($H79),MONTH($H79)+$G79*6,1),AU$3=DATE(YEAR($H79),MONTH($H79)+$G79*7,1),AU$3=DATE(YEAR($H79),MONTH($H79)+$G79*8,1),AU$3=DATE(YEAR($H79),MONTH($H79)+$G79*9,1),AU$3=DATE(YEAR($H79),MONTH($H79)+$G79*10,1)),$F79*тех!BI$10*тех!BI$6,)</f>
        <v>0</v>
      </c>
      <c r="AV79" s="64">
        <f>IF(OR(AV$3=DATE(YEAR($H79),MONTH($H79)+$G79,1),AV$3=DATE(YEAR($H79),MONTH($H79)+$G79*2,1),AV$3=DATE(YEAR($H79),MONTH($H79)+$G79*3,1),AV$3=DATE(YEAR($H79),MONTH($H79)+$G79*4,1),AV$3=DATE(YEAR($H79),MONTH($H79)+$G79*5,1),AV$3=DATE(YEAR($H79),MONTH($H79)+$G79*6,1),AV$3=DATE(YEAR($H79),MONTH($H79)+$G79*7,1),AV$3=DATE(YEAR($H79),MONTH($H79)+$G79*8,1),AV$3=DATE(YEAR($H79),MONTH($H79)+$G79*9,1),AV$3=DATE(YEAR($H79),MONTH($H79)+$G79*10,1)),$F79*тех!BJ$10*тех!BJ$6,)</f>
        <v>0</v>
      </c>
      <c r="AW79" s="64">
        <f>IF(OR(AW$3=DATE(YEAR($H79),MONTH($H79)+$G79,1),AW$3=DATE(YEAR($H79),MONTH($H79)+$G79*2,1),AW$3=DATE(YEAR($H79),MONTH($H79)+$G79*3,1),AW$3=DATE(YEAR($H79),MONTH($H79)+$G79*4,1),AW$3=DATE(YEAR($H79),MONTH($H79)+$G79*5,1),AW$3=DATE(YEAR($H79),MONTH($H79)+$G79*6,1),AW$3=DATE(YEAR($H79),MONTH($H79)+$G79*7,1),AW$3=DATE(YEAR($H79),MONTH($H79)+$G79*8,1),AW$3=DATE(YEAR($H79),MONTH($H79)+$G79*9,1),AW$3=DATE(YEAR($H79),MONTH($H79)+$G79*10,1)),$F79*тех!BK$10*тех!BK$6,)</f>
        <v>0</v>
      </c>
      <c r="AX79" s="64">
        <f>IF(OR(AX$3=DATE(YEAR($H79),MONTH($H79)+$G79,1),AX$3=DATE(YEAR($H79),MONTH($H79)+$G79*2,1),AX$3=DATE(YEAR($H79),MONTH($H79)+$G79*3,1),AX$3=DATE(YEAR($H79),MONTH($H79)+$G79*4,1),AX$3=DATE(YEAR($H79),MONTH($H79)+$G79*5,1),AX$3=DATE(YEAR($H79),MONTH($H79)+$G79*6,1),AX$3=DATE(YEAR($H79),MONTH($H79)+$G79*7,1),AX$3=DATE(YEAR($H79),MONTH($H79)+$G79*8,1),AX$3=DATE(YEAR($H79),MONTH($H79)+$G79*9,1),AX$3=DATE(YEAR($H79),MONTH($H79)+$G79*10,1)),$F79*тех!BL$10*тех!BL$6,)</f>
        <v>0</v>
      </c>
      <c r="AY79" s="64">
        <f>IF(OR(AY$3=DATE(YEAR($H79),MONTH($H79)+$G79,1),AY$3=DATE(YEAR($H79),MONTH($H79)+$G79*2,1),AY$3=DATE(YEAR($H79),MONTH($H79)+$G79*3,1),AY$3=DATE(YEAR($H79),MONTH($H79)+$G79*4,1),AY$3=DATE(YEAR($H79),MONTH($H79)+$G79*5,1),AY$3=DATE(YEAR($H79),MONTH($H79)+$G79*6,1),AY$3=DATE(YEAR($H79),MONTH($H79)+$G79*7,1),AY$3=DATE(YEAR($H79),MONTH($H79)+$G79*8,1),AY$3=DATE(YEAR($H79),MONTH($H79)+$G79*9,1),AY$3=DATE(YEAR($H79),MONTH($H79)+$G79*10,1)),$F79*тех!BM$10*тех!BM$6,)</f>
        <v>0</v>
      </c>
      <c r="AZ79" s="64">
        <f>IF(OR(AZ$3=DATE(YEAR($H79),MONTH($H79)+$G79,1),AZ$3=DATE(YEAR($H79),MONTH($H79)+$G79*2,1),AZ$3=DATE(YEAR($H79),MONTH($H79)+$G79*3,1),AZ$3=DATE(YEAR($H79),MONTH($H79)+$G79*4,1),AZ$3=DATE(YEAR($H79),MONTH($H79)+$G79*5,1),AZ$3=DATE(YEAR($H79),MONTH($H79)+$G79*6,1),AZ$3=DATE(YEAR($H79),MONTH($H79)+$G79*7,1),AZ$3=DATE(YEAR($H79),MONTH($H79)+$G79*8,1),AZ$3=DATE(YEAR($H79),MONTH($H79)+$G79*9,1),AZ$3=DATE(YEAR($H79),MONTH($H79)+$G79*10,1)),$F79*тех!BN$10*тех!BN$6,)</f>
        <v>0</v>
      </c>
      <c r="BA79" s="64">
        <f>IF(OR(BA$3=DATE(YEAR($H79),MONTH($H79)+$G79,1),BA$3=DATE(YEAR($H79),MONTH($H79)+$G79*2,1),BA$3=DATE(YEAR($H79),MONTH($H79)+$G79*3,1),BA$3=DATE(YEAR($H79),MONTH($H79)+$G79*4,1),BA$3=DATE(YEAR($H79),MONTH($H79)+$G79*5,1),BA$3=DATE(YEAR($H79),MONTH($H79)+$G79*6,1),BA$3=DATE(YEAR($H79),MONTH($H79)+$G79*7,1),BA$3=DATE(YEAR($H79),MONTH($H79)+$G79*8,1),BA$3=DATE(YEAR($H79),MONTH($H79)+$G79*9,1),BA$3=DATE(YEAR($H79),MONTH($H79)+$G79*10,1)),$F79*тех!BO$10*тех!BO$6,)</f>
        <v>0</v>
      </c>
      <c r="BB79" s="64">
        <f>IF(OR(BB$3=DATE(YEAR($H79),MONTH($H79)+$G79,1),BB$3=DATE(YEAR($H79),MONTH($H79)+$G79*2,1),BB$3=DATE(YEAR($H79),MONTH($H79)+$G79*3,1),BB$3=DATE(YEAR($H79),MONTH($H79)+$G79*4,1),BB$3=DATE(YEAR($H79),MONTH($H79)+$G79*5,1),BB$3=DATE(YEAR($H79),MONTH($H79)+$G79*6,1),BB$3=DATE(YEAR($H79),MONTH($H79)+$G79*7,1),BB$3=DATE(YEAR($H79),MONTH($H79)+$G79*8,1),BB$3=DATE(YEAR($H79),MONTH($H79)+$G79*9,1),BB$3=DATE(YEAR($H79),MONTH($H79)+$G79*10,1)),$F79*тех!BP$10*тех!BP$6,)</f>
        <v>0</v>
      </c>
      <c r="BC79" s="64">
        <f>IF(OR(BC$3=DATE(YEAR($H79),MONTH($H79)+$G79,1),BC$3=DATE(YEAR($H79),MONTH($H79)+$G79*2,1),BC$3=DATE(YEAR($H79),MONTH($H79)+$G79*3,1),BC$3=DATE(YEAR($H79),MONTH($H79)+$G79*4,1),BC$3=DATE(YEAR($H79),MONTH($H79)+$G79*5,1),BC$3=DATE(YEAR($H79),MONTH($H79)+$G79*6,1),BC$3=DATE(YEAR($H79),MONTH($H79)+$G79*7,1),BC$3=DATE(YEAR($H79),MONTH($H79)+$G79*8,1),BC$3=DATE(YEAR($H79),MONTH($H79)+$G79*9,1),BC$3=DATE(YEAR($H79),MONTH($H79)+$G79*10,1)),$F79*тех!BQ$10*тех!BQ$6,)</f>
        <v>0</v>
      </c>
      <c r="BD79" s="64">
        <f>IF(OR(BD$3=DATE(YEAR($H79),MONTH($H79)+$G79,1),BD$3=DATE(YEAR($H79),MONTH($H79)+$G79*2,1),BD$3=DATE(YEAR($H79),MONTH($H79)+$G79*3,1),BD$3=DATE(YEAR($H79),MONTH($H79)+$G79*4,1),BD$3=DATE(YEAR($H79),MONTH($H79)+$G79*5,1),BD$3=DATE(YEAR($H79),MONTH($H79)+$G79*6,1),BD$3=DATE(YEAR($H79),MONTH($H79)+$G79*7,1),BD$3=DATE(YEAR($H79),MONTH($H79)+$G79*8,1),BD$3=DATE(YEAR($H79),MONTH($H79)+$G79*9,1),BD$3=DATE(YEAR($H79),MONTH($H79)+$G79*10,1)),$F79*тех!BR$10*тех!BR$6,)</f>
        <v>0</v>
      </c>
      <c r="BE79" s="64">
        <f>IF(OR(BE$3=DATE(YEAR($H79),MONTH($H79)+$G79,1),BE$3=DATE(YEAR($H79),MONTH($H79)+$G79*2,1),BE$3=DATE(YEAR($H79),MONTH($H79)+$G79*3,1),BE$3=DATE(YEAR($H79),MONTH($H79)+$G79*4,1),BE$3=DATE(YEAR($H79),MONTH($H79)+$G79*5,1),BE$3=DATE(YEAR($H79),MONTH($H79)+$G79*6,1),BE$3=DATE(YEAR($H79),MONTH($H79)+$G79*7,1),BE$3=DATE(YEAR($H79),MONTH($H79)+$G79*8,1),BE$3=DATE(YEAR($H79),MONTH($H79)+$G79*9,1),BE$3=DATE(YEAR($H79),MONTH($H79)+$G79*10,1)),$F79*тех!BS$10*тех!BS$6,)</f>
        <v>0</v>
      </c>
      <c r="BF79" s="64">
        <f>IF(OR(BF$3=DATE(YEAR($H79),MONTH($H79)+$G79,1),BF$3=DATE(YEAR($H79),MONTH($H79)+$G79*2,1),BF$3=DATE(YEAR($H79),MONTH($H79)+$G79*3,1),BF$3=DATE(YEAR($H79),MONTH($H79)+$G79*4,1),BF$3=DATE(YEAR($H79),MONTH($H79)+$G79*5,1),BF$3=DATE(YEAR($H79),MONTH($H79)+$G79*6,1),BF$3=DATE(YEAR($H79),MONTH($H79)+$G79*7,1),BF$3=DATE(YEAR($H79),MONTH($H79)+$G79*8,1),BF$3=DATE(YEAR($H79),MONTH($H79)+$G79*9,1),BF$3=DATE(YEAR($H79),MONTH($H79)+$G79*10,1)),$F79*тех!BT$10*тех!BT$6,)</f>
        <v>0</v>
      </c>
      <c r="BG79" s="64">
        <f>IF(OR(BG$3=DATE(YEAR($H79),MONTH($H79)+$G79,1),BG$3=DATE(YEAR($H79),MONTH($H79)+$G79*2,1),BG$3=DATE(YEAR($H79),MONTH($H79)+$G79*3,1),BG$3=DATE(YEAR($H79),MONTH($H79)+$G79*4,1),BG$3=DATE(YEAR($H79),MONTH($H79)+$G79*5,1),BG$3=DATE(YEAR($H79),MONTH($H79)+$G79*6,1),BG$3=DATE(YEAR($H79),MONTH($H79)+$G79*7,1),BG$3=DATE(YEAR($H79),MONTH($H79)+$G79*8,1),BG$3=DATE(YEAR($H79),MONTH($H79)+$G79*9,1),BG$3=DATE(YEAR($H79),MONTH($H79)+$G79*10,1)),$F79*тех!BU$10*тех!BU$6,)</f>
        <v>0</v>
      </c>
      <c r="BH79" s="64">
        <f>IF(OR(BH$3=DATE(YEAR($H79),MONTH($H79)+$G79,1),BH$3=DATE(YEAR($H79),MONTH($H79)+$G79*2,1),BH$3=DATE(YEAR($H79),MONTH($H79)+$G79*3,1),BH$3=DATE(YEAR($H79),MONTH($H79)+$G79*4,1),BH$3=DATE(YEAR($H79),MONTH($H79)+$G79*5,1),BH$3=DATE(YEAR($H79),MONTH($H79)+$G79*6,1),BH$3=DATE(YEAR($H79),MONTH($H79)+$G79*7,1),BH$3=DATE(YEAR($H79),MONTH($H79)+$G79*8,1),BH$3=DATE(YEAR($H79),MONTH($H79)+$G79*9,1),BH$3=DATE(YEAR($H79),MONTH($H79)+$G79*10,1)),$F79*тех!BV$10*тех!BV$6,)</f>
        <v>0</v>
      </c>
      <c r="BI79" s="64">
        <f>IF(OR(BI$3=DATE(YEAR($H79),MONTH($H79)+$G79,1),BI$3=DATE(YEAR($H79),MONTH($H79)+$G79*2,1),BI$3=DATE(YEAR($H79),MONTH($H79)+$G79*3,1),BI$3=DATE(YEAR($H79),MONTH($H79)+$G79*4,1),BI$3=DATE(YEAR($H79),MONTH($H79)+$G79*5,1),BI$3=DATE(YEAR($H79),MONTH($H79)+$G79*6,1),BI$3=DATE(YEAR($H79),MONTH($H79)+$G79*7,1),BI$3=DATE(YEAR($H79),MONTH($H79)+$G79*8,1),BI$3=DATE(YEAR($H79),MONTH($H79)+$G79*9,1),BI$3=DATE(YEAR($H79),MONTH($H79)+$G79*10,1)),$F79*тех!BW$10*тех!BW$6,)</f>
        <v>0</v>
      </c>
      <c r="BJ79" s="64">
        <f>IF(OR(BJ$3=DATE(YEAR($H79),MONTH($H79)+$G79,1),BJ$3=DATE(YEAR($H79),MONTH($H79)+$G79*2,1),BJ$3=DATE(YEAR($H79),MONTH($H79)+$G79*3,1),BJ$3=DATE(YEAR($H79),MONTH($H79)+$G79*4,1),BJ$3=DATE(YEAR($H79),MONTH($H79)+$G79*5,1),BJ$3=DATE(YEAR($H79),MONTH($H79)+$G79*6,1),BJ$3=DATE(YEAR($H79),MONTH($H79)+$G79*7,1),BJ$3=DATE(YEAR($H79),MONTH($H79)+$G79*8,1),BJ$3=DATE(YEAR($H79),MONTH($H79)+$G79*9,1),BJ$3=DATE(YEAR($H79),MONTH($H79)+$G79*10,1)),$F79*тех!BX$10*тех!BX$6,)</f>
        <v>0</v>
      </c>
      <c r="BK79" s="64">
        <f>IF(OR(BK$3=DATE(YEAR($H79),MONTH($H79)+$G79,1),BK$3=DATE(YEAR($H79),MONTH($H79)+$G79*2,1),BK$3=DATE(YEAR($H79),MONTH($H79)+$G79*3,1),BK$3=DATE(YEAR($H79),MONTH($H79)+$G79*4,1),BK$3=DATE(YEAR($H79),MONTH($H79)+$G79*5,1),BK$3=DATE(YEAR($H79),MONTH($H79)+$G79*6,1),BK$3=DATE(YEAR($H79),MONTH($H79)+$G79*7,1),BK$3=DATE(YEAR($H79),MONTH($H79)+$G79*8,1),BK$3=DATE(YEAR($H79),MONTH($H79)+$G79*9,1),BK$3=DATE(YEAR($H79),MONTH($H79)+$G79*10,1)),$F79*тех!BY$10*тех!BY$6,)</f>
        <v>0</v>
      </c>
      <c r="BL79" s="64">
        <f>IF(OR(BL$3=DATE(YEAR($H79),MONTH($H79)+$G79,1),BL$3=DATE(YEAR($H79),MONTH($H79)+$G79*2,1),BL$3=DATE(YEAR($H79),MONTH($H79)+$G79*3,1),BL$3=DATE(YEAR($H79),MONTH($H79)+$G79*4,1),BL$3=DATE(YEAR($H79),MONTH($H79)+$G79*5,1),BL$3=DATE(YEAR($H79),MONTH($H79)+$G79*6,1),BL$3=DATE(YEAR($H79),MONTH($H79)+$G79*7,1),BL$3=DATE(YEAR($H79),MONTH($H79)+$G79*8,1),BL$3=DATE(YEAR($H79),MONTH($H79)+$G79*9,1),BL$3=DATE(YEAR($H79),MONTH($H79)+$G79*10,1)),$F79*тех!BZ$10*тех!BZ$6,)</f>
        <v>0</v>
      </c>
      <c r="BM79" s="64">
        <f>IF(OR(BM$3=DATE(YEAR($H79),MONTH($H79)+$G79,1),BM$3=DATE(YEAR($H79),MONTH($H79)+$G79*2,1),BM$3=DATE(YEAR($H79),MONTH($H79)+$G79*3,1),BM$3=DATE(YEAR($H79),MONTH($H79)+$G79*4,1),BM$3=DATE(YEAR($H79),MONTH($H79)+$G79*5,1),BM$3=DATE(YEAR($H79),MONTH($H79)+$G79*6,1),BM$3=DATE(YEAR($H79),MONTH($H79)+$G79*7,1),BM$3=DATE(YEAR($H79),MONTH($H79)+$G79*8,1),BM$3=DATE(YEAR($H79),MONTH($H79)+$G79*9,1),BM$3=DATE(YEAR($H79),MONTH($H79)+$G79*10,1)),$F79*тех!CA$10*тех!CA$6,)</f>
        <v>0</v>
      </c>
      <c r="BN79" s="64">
        <f>IF(OR(BN$3=DATE(YEAR($H79),MONTH($H79)+$G79,1),BN$3=DATE(YEAR($H79),MONTH($H79)+$G79*2,1),BN$3=DATE(YEAR($H79),MONTH($H79)+$G79*3,1),BN$3=DATE(YEAR($H79),MONTH($H79)+$G79*4,1),BN$3=DATE(YEAR($H79),MONTH($H79)+$G79*5,1),BN$3=DATE(YEAR($H79),MONTH($H79)+$G79*6,1),BN$3=DATE(YEAR($H79),MONTH($H79)+$G79*7,1),BN$3=DATE(YEAR($H79),MONTH($H79)+$G79*8,1),BN$3=DATE(YEAR($H79),MONTH($H79)+$G79*9,1),BN$3=DATE(YEAR($H79),MONTH($H79)+$G79*10,1)),$F79*тех!CB$10*тех!CB$6,)</f>
        <v>0</v>
      </c>
      <c r="BO79" s="64">
        <f>IF(OR(BO$3=DATE(YEAR($H79),MONTH($H79)+$G79,1),BO$3=DATE(YEAR($H79),MONTH($H79)+$G79*2,1),BO$3=DATE(YEAR($H79),MONTH($H79)+$G79*3,1),BO$3=DATE(YEAR($H79),MONTH($H79)+$G79*4,1),BO$3=DATE(YEAR($H79),MONTH($H79)+$G79*5,1),BO$3=DATE(YEAR($H79),MONTH($H79)+$G79*6,1),BO$3=DATE(YEAR($H79),MONTH($H79)+$G79*7,1),BO$3=DATE(YEAR($H79),MONTH($H79)+$G79*8,1),BO$3=DATE(YEAR($H79),MONTH($H79)+$G79*9,1),BO$3=DATE(YEAR($H79),MONTH($H79)+$G79*10,1)),$F79*тех!CC$10*тех!CC$6,)</f>
        <v>0</v>
      </c>
      <c r="BP79" s="64">
        <f>IF(OR(BP$3=DATE(YEAR($H79),MONTH($H79)+$G79,1),BP$3=DATE(YEAR($H79),MONTH($H79)+$G79*2,1),BP$3=DATE(YEAR($H79),MONTH($H79)+$G79*3,1),BP$3=DATE(YEAR($H79),MONTH($H79)+$G79*4,1),BP$3=DATE(YEAR($H79),MONTH($H79)+$G79*5,1),BP$3=DATE(YEAR($H79),MONTH($H79)+$G79*6,1),BP$3=DATE(YEAR($H79),MONTH($H79)+$G79*7,1),BP$3=DATE(YEAR($H79),MONTH($H79)+$G79*8,1),BP$3=DATE(YEAR($H79),MONTH($H79)+$G79*9,1),BP$3=DATE(YEAR($H79),MONTH($H79)+$G79*10,1)),$F79*тех!CD$10*тех!CD$6,)</f>
        <v>0</v>
      </c>
      <c r="BQ79" s="64">
        <f>IF(OR(BQ$3=DATE(YEAR($H79),MONTH($H79)+$G79,1),BQ$3=DATE(YEAR($H79),MONTH($H79)+$G79*2,1),BQ$3=DATE(YEAR($H79),MONTH($H79)+$G79*3,1),BQ$3=DATE(YEAR($H79),MONTH($H79)+$G79*4,1),BQ$3=DATE(YEAR($H79),MONTH($H79)+$G79*5,1),BQ$3=DATE(YEAR($H79),MONTH($H79)+$G79*6,1),BQ$3=DATE(YEAR($H79),MONTH($H79)+$G79*7,1),BQ$3=DATE(YEAR($H79),MONTH($H79)+$G79*8,1),BQ$3=DATE(YEAR($H79),MONTH($H79)+$G79*9,1),BQ$3=DATE(YEAR($H79),MONTH($H79)+$G79*10,1)),$F79*тех!CE$10*тех!CE$6,)</f>
        <v>0</v>
      </c>
    </row>
    <row r="80" spans="2:69" hidden="1">
      <c r="B80" s="3">
        <v>74</v>
      </c>
      <c r="C80" s="19"/>
      <c r="D80" s="19"/>
      <c r="E80" s="19"/>
      <c r="F80" s="76">
        <f t="shared" si="1"/>
        <v>0</v>
      </c>
      <c r="G80" s="19"/>
      <c r="H80" s="19"/>
      <c r="J80" s="76">
        <f>IF($H80=J$3,$F80,)*тех!X$6</f>
        <v>0</v>
      </c>
      <c r="K80" s="76">
        <f>IF($H80=K$3,$F80,)*тех!Y$6</f>
        <v>0</v>
      </c>
      <c r="L80" s="76">
        <f>IF($H80=L$3,$F80,)*тех!Z$6</f>
        <v>0</v>
      </c>
      <c r="M80" s="76">
        <f>IF($H80=M$3,$F80,)*тех!AA$6</f>
        <v>0</v>
      </c>
      <c r="N80" s="76">
        <f>IF($H80=N$3,$F80,)*тех!AB$6</f>
        <v>0</v>
      </c>
      <c r="O80" s="76">
        <f>IF($H80=O$3,$F80,)*тех!AC$6</f>
        <v>0</v>
      </c>
      <c r="P80" s="64">
        <f>IF(OR(P$3=DATE(YEAR($H80),MONTH($H80)+$G80,1),P$3=DATE(YEAR($H80),MONTH($H80)+$G80*2,1),P$3=DATE(YEAR($H80),MONTH($H80)+$G80*3,1),P$3=DATE(YEAR($H80),MONTH($H80)+$G80*4,1),P$3=DATE(YEAR($H80),MONTH($H80)+$G80*5,1),P$3=DATE(YEAR($H80),MONTH($H80)+$G80*6,1),P$3=DATE(YEAR($H80),MONTH($H80)+$G80*7,1),P$3=DATE(YEAR($H80),MONTH($H80)+$G80*8,1),P$3=DATE(YEAR($H80),MONTH($H80)+$G80*9,1),P$3=DATE(YEAR($H80),MONTH($H80)+$G80*10,1)),$F80*тех!AD$10*тех!AD$6,)</f>
        <v>0</v>
      </c>
      <c r="Q80" s="64">
        <f>IF(OR(Q$3=DATE(YEAR($H80),MONTH($H80)+$G80,1),Q$3=DATE(YEAR($H80),MONTH($H80)+$G80*2,1),Q$3=DATE(YEAR($H80),MONTH($H80)+$G80*3,1),Q$3=DATE(YEAR($H80),MONTH($H80)+$G80*4,1),Q$3=DATE(YEAR($H80),MONTH($H80)+$G80*5,1),Q$3=DATE(YEAR($H80),MONTH($H80)+$G80*6,1),Q$3=DATE(YEAR($H80),MONTH($H80)+$G80*7,1),Q$3=DATE(YEAR($H80),MONTH($H80)+$G80*8,1),Q$3=DATE(YEAR($H80),MONTH($H80)+$G80*9,1),Q$3=DATE(YEAR($H80),MONTH($H80)+$G80*10,1)),$F80*тех!AE$10*тех!AE$6,)</f>
        <v>0</v>
      </c>
      <c r="R80" s="64">
        <f>IF(OR(R$3=DATE(YEAR($H80),MONTH($H80)+$G80,1),R$3=DATE(YEAR($H80),MONTH($H80)+$G80*2,1),R$3=DATE(YEAR($H80),MONTH($H80)+$G80*3,1),R$3=DATE(YEAR($H80),MONTH($H80)+$G80*4,1),R$3=DATE(YEAR($H80),MONTH($H80)+$G80*5,1),R$3=DATE(YEAR($H80),MONTH($H80)+$G80*6,1),R$3=DATE(YEAR($H80),MONTH($H80)+$G80*7,1),R$3=DATE(YEAR($H80),MONTH($H80)+$G80*8,1),R$3=DATE(YEAR($H80),MONTH($H80)+$G80*9,1),R$3=DATE(YEAR($H80),MONTH($H80)+$G80*10,1)),$F80*тех!AF$10*тех!AF$6,)</f>
        <v>0</v>
      </c>
      <c r="S80" s="64">
        <f>IF(OR(S$3=DATE(YEAR($H80),MONTH($H80)+$G80,1),S$3=DATE(YEAR($H80),MONTH($H80)+$G80*2,1),S$3=DATE(YEAR($H80),MONTH($H80)+$G80*3,1),S$3=DATE(YEAR($H80),MONTH($H80)+$G80*4,1),S$3=DATE(YEAR($H80),MONTH($H80)+$G80*5,1),S$3=DATE(YEAR($H80),MONTH($H80)+$G80*6,1),S$3=DATE(YEAR($H80),MONTH($H80)+$G80*7,1),S$3=DATE(YEAR($H80),MONTH($H80)+$G80*8,1),S$3=DATE(YEAR($H80),MONTH($H80)+$G80*9,1),S$3=DATE(YEAR($H80),MONTH($H80)+$G80*10,1)),$F80*тех!AG$10*тех!AG$6,)</f>
        <v>0</v>
      </c>
      <c r="T80" s="64">
        <f>IF(OR(T$3=DATE(YEAR($H80),MONTH($H80)+$G80,1),T$3=DATE(YEAR($H80),MONTH($H80)+$G80*2,1),T$3=DATE(YEAR($H80),MONTH($H80)+$G80*3,1),T$3=DATE(YEAR($H80),MONTH($H80)+$G80*4,1),T$3=DATE(YEAR($H80),MONTH($H80)+$G80*5,1),T$3=DATE(YEAR($H80),MONTH($H80)+$G80*6,1),T$3=DATE(YEAR($H80),MONTH($H80)+$G80*7,1),T$3=DATE(YEAR($H80),MONTH($H80)+$G80*8,1),T$3=DATE(YEAR($H80),MONTH($H80)+$G80*9,1),T$3=DATE(YEAR($H80),MONTH($H80)+$G80*10,1)),$F80*тех!AH$10*тех!AH$6,)</f>
        <v>0</v>
      </c>
      <c r="U80" s="64">
        <f>IF(OR(U$3=DATE(YEAR($H80),MONTH($H80)+$G80,1),U$3=DATE(YEAR($H80),MONTH($H80)+$G80*2,1),U$3=DATE(YEAR($H80),MONTH($H80)+$G80*3,1),U$3=DATE(YEAR($H80),MONTH($H80)+$G80*4,1),U$3=DATE(YEAR($H80),MONTH($H80)+$G80*5,1),U$3=DATE(YEAR($H80),MONTH($H80)+$G80*6,1),U$3=DATE(YEAR($H80),MONTH($H80)+$G80*7,1),U$3=DATE(YEAR($H80),MONTH($H80)+$G80*8,1),U$3=DATE(YEAR($H80),MONTH($H80)+$G80*9,1),U$3=DATE(YEAR($H80),MONTH($H80)+$G80*10,1)),$F80*тех!AI$10*тех!AI$6,)</f>
        <v>0</v>
      </c>
      <c r="V80" s="64">
        <f>IF(OR(V$3=DATE(YEAR($H80),MONTH($H80)+$G80,1),V$3=DATE(YEAR($H80),MONTH($H80)+$G80*2,1),V$3=DATE(YEAR($H80),MONTH($H80)+$G80*3,1),V$3=DATE(YEAR($H80),MONTH($H80)+$G80*4,1),V$3=DATE(YEAR($H80),MONTH($H80)+$G80*5,1),V$3=DATE(YEAR($H80),MONTH($H80)+$G80*6,1),V$3=DATE(YEAR($H80),MONTH($H80)+$G80*7,1),V$3=DATE(YEAR($H80),MONTH($H80)+$G80*8,1),V$3=DATE(YEAR($H80),MONTH($H80)+$G80*9,1),V$3=DATE(YEAR($H80),MONTH($H80)+$G80*10,1)),$F80*тех!AJ$10*тех!AJ$6,)</f>
        <v>0</v>
      </c>
      <c r="W80" s="64">
        <f>IF(OR(W$3=DATE(YEAR($H80),MONTH($H80)+$G80,1),W$3=DATE(YEAR($H80),MONTH($H80)+$G80*2,1),W$3=DATE(YEAR($H80),MONTH($H80)+$G80*3,1),W$3=DATE(YEAR($H80),MONTH($H80)+$G80*4,1),W$3=DATE(YEAR($H80),MONTH($H80)+$G80*5,1),W$3=DATE(YEAR($H80),MONTH($H80)+$G80*6,1),W$3=DATE(YEAR($H80),MONTH($H80)+$G80*7,1),W$3=DATE(YEAR($H80),MONTH($H80)+$G80*8,1),W$3=DATE(YEAR($H80),MONTH($H80)+$G80*9,1),W$3=DATE(YEAR($H80),MONTH($H80)+$G80*10,1)),$F80*тех!AK$10*тех!AK$6,)</f>
        <v>0</v>
      </c>
      <c r="X80" s="64">
        <f>IF(OR(X$3=DATE(YEAR($H80),MONTH($H80)+$G80,1),X$3=DATE(YEAR($H80),MONTH($H80)+$G80*2,1),X$3=DATE(YEAR($H80),MONTH($H80)+$G80*3,1),X$3=DATE(YEAR($H80),MONTH($H80)+$G80*4,1),X$3=DATE(YEAR($H80),MONTH($H80)+$G80*5,1),X$3=DATE(YEAR($H80),MONTH($H80)+$G80*6,1),X$3=DATE(YEAR($H80),MONTH($H80)+$G80*7,1),X$3=DATE(YEAR($H80),MONTH($H80)+$G80*8,1),X$3=DATE(YEAR($H80),MONTH($H80)+$G80*9,1),X$3=DATE(YEAR($H80),MONTH($H80)+$G80*10,1)),$F80*тех!AL$10*тех!AL$6,)</f>
        <v>0</v>
      </c>
      <c r="Y80" s="64">
        <f>IF(OR(Y$3=DATE(YEAR($H80),MONTH($H80)+$G80,1),Y$3=DATE(YEAR($H80),MONTH($H80)+$G80*2,1),Y$3=DATE(YEAR($H80),MONTH($H80)+$G80*3,1),Y$3=DATE(YEAR($H80),MONTH($H80)+$G80*4,1),Y$3=DATE(YEAR($H80),MONTH($H80)+$G80*5,1),Y$3=DATE(YEAR($H80),MONTH($H80)+$G80*6,1),Y$3=DATE(YEAR($H80),MONTH($H80)+$G80*7,1),Y$3=DATE(YEAR($H80),MONTH($H80)+$G80*8,1),Y$3=DATE(YEAR($H80),MONTH($H80)+$G80*9,1),Y$3=DATE(YEAR($H80),MONTH($H80)+$G80*10,1)),$F80*тех!AM$10*тех!AM$6,)</f>
        <v>0</v>
      </c>
      <c r="Z80" s="64">
        <f>IF(OR(Z$3=DATE(YEAR($H80),MONTH($H80)+$G80,1),Z$3=DATE(YEAR($H80),MONTH($H80)+$G80*2,1),Z$3=DATE(YEAR($H80),MONTH($H80)+$G80*3,1),Z$3=DATE(YEAR($H80),MONTH($H80)+$G80*4,1),Z$3=DATE(YEAR($H80),MONTH($H80)+$G80*5,1),Z$3=DATE(YEAR($H80),MONTH($H80)+$G80*6,1),Z$3=DATE(YEAR($H80),MONTH($H80)+$G80*7,1),Z$3=DATE(YEAR($H80),MONTH($H80)+$G80*8,1),Z$3=DATE(YEAR($H80),MONTH($H80)+$G80*9,1),Z$3=DATE(YEAR($H80),MONTH($H80)+$G80*10,1)),$F80*тех!AN$10*тех!AN$6,)</f>
        <v>0</v>
      </c>
      <c r="AA80" s="64">
        <f>IF(OR(AA$3=DATE(YEAR($H80),MONTH($H80)+$G80,1),AA$3=DATE(YEAR($H80),MONTH($H80)+$G80*2,1),AA$3=DATE(YEAR($H80),MONTH($H80)+$G80*3,1),AA$3=DATE(YEAR($H80),MONTH($H80)+$G80*4,1),AA$3=DATE(YEAR($H80),MONTH($H80)+$G80*5,1),AA$3=DATE(YEAR($H80),MONTH($H80)+$G80*6,1),AA$3=DATE(YEAR($H80),MONTH($H80)+$G80*7,1),AA$3=DATE(YEAR($H80),MONTH($H80)+$G80*8,1),AA$3=DATE(YEAR($H80),MONTH($H80)+$G80*9,1),AA$3=DATE(YEAR($H80),MONTH($H80)+$G80*10,1)),$F80*тех!AO$10*тех!AO$6,)</f>
        <v>0</v>
      </c>
      <c r="AB80" s="64">
        <f>IF(OR(AB$3=DATE(YEAR($H80),MONTH($H80)+$G80,1),AB$3=DATE(YEAR($H80),MONTH($H80)+$G80*2,1),AB$3=DATE(YEAR($H80),MONTH($H80)+$G80*3,1),AB$3=DATE(YEAR($H80),MONTH($H80)+$G80*4,1),AB$3=DATE(YEAR($H80),MONTH($H80)+$G80*5,1),AB$3=DATE(YEAR($H80),MONTH($H80)+$G80*6,1),AB$3=DATE(YEAR($H80),MONTH($H80)+$G80*7,1),AB$3=DATE(YEAR($H80),MONTH($H80)+$G80*8,1),AB$3=DATE(YEAR($H80),MONTH($H80)+$G80*9,1),AB$3=DATE(YEAR($H80),MONTH($H80)+$G80*10,1)),$F80*тех!AP$10*тех!AP$6,)</f>
        <v>0</v>
      </c>
      <c r="AC80" s="64">
        <f>IF(OR(AC$3=DATE(YEAR($H80),MONTH($H80)+$G80,1),AC$3=DATE(YEAR($H80),MONTH($H80)+$G80*2,1),AC$3=DATE(YEAR($H80),MONTH($H80)+$G80*3,1),AC$3=DATE(YEAR($H80),MONTH($H80)+$G80*4,1),AC$3=DATE(YEAR($H80),MONTH($H80)+$G80*5,1),AC$3=DATE(YEAR($H80),MONTH($H80)+$G80*6,1),AC$3=DATE(YEAR($H80),MONTH($H80)+$G80*7,1),AC$3=DATE(YEAR($H80),MONTH($H80)+$G80*8,1),AC$3=DATE(YEAR($H80),MONTH($H80)+$G80*9,1),AC$3=DATE(YEAR($H80),MONTH($H80)+$G80*10,1)),$F80*тех!AQ$10*тех!AQ$6,)</f>
        <v>0</v>
      </c>
      <c r="AD80" s="64">
        <f>IF(OR(AD$3=DATE(YEAR($H80),MONTH($H80)+$G80,1),AD$3=DATE(YEAR($H80),MONTH($H80)+$G80*2,1),AD$3=DATE(YEAR($H80),MONTH($H80)+$G80*3,1),AD$3=DATE(YEAR($H80),MONTH($H80)+$G80*4,1),AD$3=DATE(YEAR($H80),MONTH($H80)+$G80*5,1),AD$3=DATE(YEAR($H80),MONTH($H80)+$G80*6,1),AD$3=DATE(YEAR($H80),MONTH($H80)+$G80*7,1),AD$3=DATE(YEAR($H80),MONTH($H80)+$G80*8,1),AD$3=DATE(YEAR($H80),MONTH($H80)+$G80*9,1),AD$3=DATE(YEAR($H80),MONTH($H80)+$G80*10,1)),$F80*тех!AR$10*тех!AR$6,)</f>
        <v>0</v>
      </c>
      <c r="AE80" s="64">
        <f>IF(OR(AE$3=DATE(YEAR($H80),MONTH($H80)+$G80,1),AE$3=DATE(YEAR($H80),MONTH($H80)+$G80*2,1),AE$3=DATE(YEAR($H80),MONTH($H80)+$G80*3,1),AE$3=DATE(YEAR($H80),MONTH($H80)+$G80*4,1),AE$3=DATE(YEAR($H80),MONTH($H80)+$G80*5,1),AE$3=DATE(YEAR($H80),MONTH($H80)+$G80*6,1),AE$3=DATE(YEAR($H80),MONTH($H80)+$G80*7,1),AE$3=DATE(YEAR($H80),MONTH($H80)+$G80*8,1),AE$3=DATE(YEAR($H80),MONTH($H80)+$G80*9,1),AE$3=DATE(YEAR($H80),MONTH($H80)+$G80*10,1)),$F80*тех!AS$10*тех!AS$6,)</f>
        <v>0</v>
      </c>
      <c r="AF80" s="64">
        <f>IF(OR(AF$3=DATE(YEAR($H80),MONTH($H80)+$G80,1),AF$3=DATE(YEAR($H80),MONTH($H80)+$G80*2,1),AF$3=DATE(YEAR($H80),MONTH($H80)+$G80*3,1),AF$3=DATE(YEAR($H80),MONTH($H80)+$G80*4,1),AF$3=DATE(YEAR($H80),MONTH($H80)+$G80*5,1),AF$3=DATE(YEAR($H80),MONTH($H80)+$G80*6,1),AF$3=DATE(YEAR($H80),MONTH($H80)+$G80*7,1),AF$3=DATE(YEAR($H80),MONTH($H80)+$G80*8,1),AF$3=DATE(YEAR($H80),MONTH($H80)+$G80*9,1),AF$3=DATE(YEAR($H80),MONTH($H80)+$G80*10,1)),$F80*тех!AT$10*тех!AT$6,)</f>
        <v>0</v>
      </c>
      <c r="AG80" s="64">
        <f>IF(OR(AG$3=DATE(YEAR($H80),MONTH($H80)+$G80,1),AG$3=DATE(YEAR($H80),MONTH($H80)+$G80*2,1),AG$3=DATE(YEAR($H80),MONTH($H80)+$G80*3,1),AG$3=DATE(YEAR($H80),MONTH($H80)+$G80*4,1),AG$3=DATE(YEAR($H80),MONTH($H80)+$G80*5,1),AG$3=DATE(YEAR($H80),MONTH($H80)+$G80*6,1),AG$3=DATE(YEAR($H80),MONTH($H80)+$G80*7,1),AG$3=DATE(YEAR($H80),MONTH($H80)+$G80*8,1),AG$3=DATE(YEAR($H80),MONTH($H80)+$G80*9,1),AG$3=DATE(YEAR($H80),MONTH($H80)+$G80*10,1)),$F80*тех!AU$10*тех!AU$6,)</f>
        <v>0</v>
      </c>
      <c r="AH80" s="64">
        <f>IF(OR(AH$3=DATE(YEAR($H80),MONTH($H80)+$G80,1),AH$3=DATE(YEAR($H80),MONTH($H80)+$G80*2,1),AH$3=DATE(YEAR($H80),MONTH($H80)+$G80*3,1),AH$3=DATE(YEAR($H80),MONTH($H80)+$G80*4,1),AH$3=DATE(YEAR($H80),MONTH($H80)+$G80*5,1),AH$3=DATE(YEAR($H80),MONTH($H80)+$G80*6,1),AH$3=DATE(YEAR($H80),MONTH($H80)+$G80*7,1),AH$3=DATE(YEAR($H80),MONTH($H80)+$G80*8,1),AH$3=DATE(YEAR($H80),MONTH($H80)+$G80*9,1),AH$3=DATE(YEAR($H80),MONTH($H80)+$G80*10,1)),$F80*тех!AV$10*тех!AV$6,)</f>
        <v>0</v>
      </c>
      <c r="AI80" s="64">
        <f>IF(OR(AI$3=DATE(YEAR($H80),MONTH($H80)+$G80,1),AI$3=DATE(YEAR($H80),MONTH($H80)+$G80*2,1),AI$3=DATE(YEAR($H80),MONTH($H80)+$G80*3,1),AI$3=DATE(YEAR($H80),MONTH($H80)+$G80*4,1),AI$3=DATE(YEAR($H80),MONTH($H80)+$G80*5,1),AI$3=DATE(YEAR($H80),MONTH($H80)+$G80*6,1),AI$3=DATE(YEAR($H80),MONTH($H80)+$G80*7,1),AI$3=DATE(YEAR($H80),MONTH($H80)+$G80*8,1),AI$3=DATE(YEAR($H80),MONTH($H80)+$G80*9,1),AI$3=DATE(YEAR($H80),MONTH($H80)+$G80*10,1)),$F80*тех!AW$10*тех!AW$6,)</f>
        <v>0</v>
      </c>
      <c r="AJ80" s="64">
        <f>IF(OR(AJ$3=DATE(YEAR($H80),MONTH($H80)+$G80,1),AJ$3=DATE(YEAR($H80),MONTH($H80)+$G80*2,1),AJ$3=DATE(YEAR($H80),MONTH($H80)+$G80*3,1),AJ$3=DATE(YEAR($H80),MONTH($H80)+$G80*4,1),AJ$3=DATE(YEAR($H80),MONTH($H80)+$G80*5,1),AJ$3=DATE(YEAR($H80),MONTH($H80)+$G80*6,1),AJ$3=DATE(YEAR($H80),MONTH($H80)+$G80*7,1),AJ$3=DATE(YEAR($H80),MONTH($H80)+$G80*8,1),AJ$3=DATE(YEAR($H80),MONTH($H80)+$G80*9,1),AJ$3=DATE(YEAR($H80),MONTH($H80)+$G80*10,1)),$F80*тех!AX$10*тех!AX$6,)</f>
        <v>0</v>
      </c>
      <c r="AK80" s="64">
        <f>IF(OR(AK$3=DATE(YEAR($H80),MONTH($H80)+$G80,1),AK$3=DATE(YEAR($H80),MONTH($H80)+$G80*2,1),AK$3=DATE(YEAR($H80),MONTH($H80)+$G80*3,1),AK$3=DATE(YEAR($H80),MONTH($H80)+$G80*4,1),AK$3=DATE(YEAR($H80),MONTH($H80)+$G80*5,1),AK$3=DATE(YEAR($H80),MONTH($H80)+$G80*6,1),AK$3=DATE(YEAR($H80),MONTH($H80)+$G80*7,1),AK$3=DATE(YEAR($H80),MONTH($H80)+$G80*8,1),AK$3=DATE(YEAR($H80),MONTH($H80)+$G80*9,1),AK$3=DATE(YEAR($H80),MONTH($H80)+$G80*10,1)),$F80*тех!AY$10*тех!AY$6,)</f>
        <v>0</v>
      </c>
      <c r="AL80" s="64">
        <f>IF(OR(AL$3=DATE(YEAR($H80),MONTH($H80)+$G80,1),AL$3=DATE(YEAR($H80),MONTH($H80)+$G80*2,1),AL$3=DATE(YEAR($H80),MONTH($H80)+$G80*3,1),AL$3=DATE(YEAR($H80),MONTH($H80)+$G80*4,1),AL$3=DATE(YEAR($H80),MONTH($H80)+$G80*5,1),AL$3=DATE(YEAR($H80),MONTH($H80)+$G80*6,1),AL$3=DATE(YEAR($H80),MONTH($H80)+$G80*7,1),AL$3=DATE(YEAR($H80),MONTH($H80)+$G80*8,1),AL$3=DATE(YEAR($H80),MONTH($H80)+$G80*9,1),AL$3=DATE(YEAR($H80),MONTH($H80)+$G80*10,1)),$F80*тех!AZ$10*тех!AZ$6,)</f>
        <v>0</v>
      </c>
      <c r="AM80" s="64">
        <f>IF(OR(AM$3=DATE(YEAR($H80),MONTH($H80)+$G80,1),AM$3=DATE(YEAR($H80),MONTH($H80)+$G80*2,1),AM$3=DATE(YEAR($H80),MONTH($H80)+$G80*3,1),AM$3=DATE(YEAR($H80),MONTH($H80)+$G80*4,1),AM$3=DATE(YEAR($H80),MONTH($H80)+$G80*5,1),AM$3=DATE(YEAR($H80),MONTH($H80)+$G80*6,1),AM$3=DATE(YEAR($H80),MONTH($H80)+$G80*7,1),AM$3=DATE(YEAR($H80),MONTH($H80)+$G80*8,1),AM$3=DATE(YEAR($H80),MONTH($H80)+$G80*9,1),AM$3=DATE(YEAR($H80),MONTH($H80)+$G80*10,1)),$F80*тех!BA$10*тех!BA$6,)</f>
        <v>0</v>
      </c>
      <c r="AN80" s="64">
        <f>IF(OR(AN$3=DATE(YEAR($H80),MONTH($H80)+$G80,1),AN$3=DATE(YEAR($H80),MONTH($H80)+$G80*2,1),AN$3=DATE(YEAR($H80),MONTH($H80)+$G80*3,1),AN$3=DATE(YEAR($H80),MONTH($H80)+$G80*4,1),AN$3=DATE(YEAR($H80),MONTH($H80)+$G80*5,1),AN$3=DATE(YEAR($H80),MONTH($H80)+$G80*6,1),AN$3=DATE(YEAR($H80),MONTH($H80)+$G80*7,1),AN$3=DATE(YEAR($H80),MONTH($H80)+$G80*8,1),AN$3=DATE(YEAR($H80),MONTH($H80)+$G80*9,1),AN$3=DATE(YEAR($H80),MONTH($H80)+$G80*10,1)),$F80*тех!BB$10*тех!BB$6,)</f>
        <v>0</v>
      </c>
      <c r="AO80" s="64">
        <f>IF(OR(AO$3=DATE(YEAR($H80),MONTH($H80)+$G80,1),AO$3=DATE(YEAR($H80),MONTH($H80)+$G80*2,1),AO$3=DATE(YEAR($H80),MONTH($H80)+$G80*3,1),AO$3=DATE(YEAR($H80),MONTH($H80)+$G80*4,1),AO$3=DATE(YEAR($H80),MONTH($H80)+$G80*5,1),AO$3=DATE(YEAR($H80),MONTH($H80)+$G80*6,1),AO$3=DATE(YEAR($H80),MONTH($H80)+$G80*7,1),AO$3=DATE(YEAR($H80),MONTH($H80)+$G80*8,1),AO$3=DATE(YEAR($H80),MONTH($H80)+$G80*9,1),AO$3=DATE(YEAR($H80),MONTH($H80)+$G80*10,1)),$F80*тех!BC$10*тех!BC$6,)</f>
        <v>0</v>
      </c>
      <c r="AP80" s="64">
        <f>IF(OR(AP$3=DATE(YEAR($H80),MONTH($H80)+$G80,1),AP$3=DATE(YEAR($H80),MONTH($H80)+$G80*2,1),AP$3=DATE(YEAR($H80),MONTH($H80)+$G80*3,1),AP$3=DATE(YEAR($H80),MONTH($H80)+$G80*4,1),AP$3=DATE(YEAR($H80),MONTH($H80)+$G80*5,1),AP$3=DATE(YEAR($H80),MONTH($H80)+$G80*6,1),AP$3=DATE(YEAR($H80),MONTH($H80)+$G80*7,1),AP$3=DATE(YEAR($H80),MONTH($H80)+$G80*8,1),AP$3=DATE(YEAR($H80),MONTH($H80)+$G80*9,1),AP$3=DATE(YEAR($H80),MONTH($H80)+$G80*10,1)),$F80*тех!BD$10*тех!BD$6,)</f>
        <v>0</v>
      </c>
      <c r="AQ80" s="64">
        <f>IF(OR(AQ$3=DATE(YEAR($H80),MONTH($H80)+$G80,1),AQ$3=DATE(YEAR($H80),MONTH($H80)+$G80*2,1),AQ$3=DATE(YEAR($H80),MONTH($H80)+$G80*3,1),AQ$3=DATE(YEAR($H80),MONTH($H80)+$G80*4,1),AQ$3=DATE(YEAR($H80),MONTH($H80)+$G80*5,1),AQ$3=DATE(YEAR($H80),MONTH($H80)+$G80*6,1),AQ$3=DATE(YEAR($H80),MONTH($H80)+$G80*7,1),AQ$3=DATE(YEAR($H80),MONTH($H80)+$G80*8,1),AQ$3=DATE(YEAR($H80),MONTH($H80)+$G80*9,1),AQ$3=DATE(YEAR($H80),MONTH($H80)+$G80*10,1)),$F80*тех!BE$10*тех!BE$6,)</f>
        <v>0</v>
      </c>
      <c r="AR80" s="64">
        <f>IF(OR(AR$3=DATE(YEAR($H80),MONTH($H80)+$G80,1),AR$3=DATE(YEAR($H80),MONTH($H80)+$G80*2,1),AR$3=DATE(YEAR($H80),MONTH($H80)+$G80*3,1),AR$3=DATE(YEAR($H80),MONTH($H80)+$G80*4,1),AR$3=DATE(YEAR($H80),MONTH($H80)+$G80*5,1),AR$3=DATE(YEAR($H80),MONTH($H80)+$G80*6,1),AR$3=DATE(YEAR($H80),MONTH($H80)+$G80*7,1),AR$3=DATE(YEAR($H80),MONTH($H80)+$G80*8,1),AR$3=DATE(YEAR($H80),MONTH($H80)+$G80*9,1),AR$3=DATE(YEAR($H80),MONTH($H80)+$G80*10,1)),$F80*тех!BF$10*тех!BF$6,)</f>
        <v>0</v>
      </c>
      <c r="AS80" s="64">
        <f>IF(OR(AS$3=DATE(YEAR($H80),MONTH($H80)+$G80,1),AS$3=DATE(YEAR($H80),MONTH($H80)+$G80*2,1),AS$3=DATE(YEAR($H80),MONTH($H80)+$G80*3,1),AS$3=DATE(YEAR($H80),MONTH($H80)+$G80*4,1),AS$3=DATE(YEAR($H80),MONTH($H80)+$G80*5,1),AS$3=DATE(YEAR($H80),MONTH($H80)+$G80*6,1),AS$3=DATE(YEAR($H80),MONTH($H80)+$G80*7,1),AS$3=DATE(YEAR($H80),MONTH($H80)+$G80*8,1),AS$3=DATE(YEAR($H80),MONTH($H80)+$G80*9,1),AS$3=DATE(YEAR($H80),MONTH($H80)+$G80*10,1)),$F80*тех!BG$10*тех!BG$6,)</f>
        <v>0</v>
      </c>
      <c r="AT80" s="64">
        <f>IF(OR(AT$3=DATE(YEAR($H80),MONTH($H80)+$G80,1),AT$3=DATE(YEAR($H80),MONTH($H80)+$G80*2,1),AT$3=DATE(YEAR($H80),MONTH($H80)+$G80*3,1),AT$3=DATE(YEAR($H80),MONTH($H80)+$G80*4,1),AT$3=DATE(YEAR($H80),MONTH($H80)+$G80*5,1),AT$3=DATE(YEAR($H80),MONTH($H80)+$G80*6,1),AT$3=DATE(YEAR($H80),MONTH($H80)+$G80*7,1),AT$3=DATE(YEAR($H80),MONTH($H80)+$G80*8,1),AT$3=DATE(YEAR($H80),MONTH($H80)+$G80*9,1),AT$3=DATE(YEAR($H80),MONTH($H80)+$G80*10,1)),$F80*тех!BH$10*тех!BH$6,)</f>
        <v>0</v>
      </c>
      <c r="AU80" s="64">
        <f>IF(OR(AU$3=DATE(YEAR($H80),MONTH($H80)+$G80,1),AU$3=DATE(YEAR($H80),MONTH($H80)+$G80*2,1),AU$3=DATE(YEAR($H80),MONTH($H80)+$G80*3,1),AU$3=DATE(YEAR($H80),MONTH($H80)+$G80*4,1),AU$3=DATE(YEAR($H80),MONTH($H80)+$G80*5,1),AU$3=DATE(YEAR($H80),MONTH($H80)+$G80*6,1),AU$3=DATE(YEAR($H80),MONTH($H80)+$G80*7,1),AU$3=DATE(YEAR($H80),MONTH($H80)+$G80*8,1),AU$3=DATE(YEAR($H80),MONTH($H80)+$G80*9,1),AU$3=DATE(YEAR($H80),MONTH($H80)+$G80*10,1)),$F80*тех!BI$10*тех!BI$6,)</f>
        <v>0</v>
      </c>
      <c r="AV80" s="64">
        <f>IF(OR(AV$3=DATE(YEAR($H80),MONTH($H80)+$G80,1),AV$3=DATE(YEAR($H80),MONTH($H80)+$G80*2,1),AV$3=DATE(YEAR($H80),MONTH($H80)+$G80*3,1),AV$3=DATE(YEAR($H80),MONTH($H80)+$G80*4,1),AV$3=DATE(YEAR($H80),MONTH($H80)+$G80*5,1),AV$3=DATE(YEAR($H80),MONTH($H80)+$G80*6,1),AV$3=DATE(YEAR($H80),MONTH($H80)+$G80*7,1),AV$3=DATE(YEAR($H80),MONTH($H80)+$G80*8,1),AV$3=DATE(YEAR($H80),MONTH($H80)+$G80*9,1),AV$3=DATE(YEAR($H80),MONTH($H80)+$G80*10,1)),$F80*тех!BJ$10*тех!BJ$6,)</f>
        <v>0</v>
      </c>
      <c r="AW80" s="64">
        <f>IF(OR(AW$3=DATE(YEAR($H80),MONTH($H80)+$G80,1),AW$3=DATE(YEAR($H80),MONTH($H80)+$G80*2,1),AW$3=DATE(YEAR($H80),MONTH($H80)+$G80*3,1),AW$3=DATE(YEAR($H80),MONTH($H80)+$G80*4,1),AW$3=DATE(YEAR($H80),MONTH($H80)+$G80*5,1),AW$3=DATE(YEAR($H80),MONTH($H80)+$G80*6,1),AW$3=DATE(YEAR($H80),MONTH($H80)+$G80*7,1),AW$3=DATE(YEAR($H80),MONTH($H80)+$G80*8,1),AW$3=DATE(YEAR($H80),MONTH($H80)+$G80*9,1),AW$3=DATE(YEAR($H80),MONTH($H80)+$G80*10,1)),$F80*тех!BK$10*тех!BK$6,)</f>
        <v>0</v>
      </c>
      <c r="AX80" s="64">
        <f>IF(OR(AX$3=DATE(YEAR($H80),MONTH($H80)+$G80,1),AX$3=DATE(YEAR($H80),MONTH($H80)+$G80*2,1),AX$3=DATE(YEAR($H80),MONTH($H80)+$G80*3,1),AX$3=DATE(YEAR($H80),MONTH($H80)+$G80*4,1),AX$3=DATE(YEAR($H80),MONTH($H80)+$G80*5,1),AX$3=DATE(YEAR($H80),MONTH($H80)+$G80*6,1),AX$3=DATE(YEAR($H80),MONTH($H80)+$G80*7,1),AX$3=DATE(YEAR($H80),MONTH($H80)+$G80*8,1),AX$3=DATE(YEAR($H80),MONTH($H80)+$G80*9,1),AX$3=DATE(YEAR($H80),MONTH($H80)+$G80*10,1)),$F80*тех!BL$10*тех!BL$6,)</f>
        <v>0</v>
      </c>
      <c r="AY80" s="64">
        <f>IF(OR(AY$3=DATE(YEAR($H80),MONTH($H80)+$G80,1),AY$3=DATE(YEAR($H80),MONTH($H80)+$G80*2,1),AY$3=DATE(YEAR($H80),MONTH($H80)+$G80*3,1),AY$3=DATE(YEAR($H80),MONTH($H80)+$G80*4,1),AY$3=DATE(YEAR($H80),MONTH($H80)+$G80*5,1),AY$3=DATE(YEAR($H80),MONTH($H80)+$G80*6,1),AY$3=DATE(YEAR($H80),MONTH($H80)+$G80*7,1),AY$3=DATE(YEAR($H80),MONTH($H80)+$G80*8,1),AY$3=DATE(YEAR($H80),MONTH($H80)+$G80*9,1),AY$3=DATE(YEAR($H80),MONTH($H80)+$G80*10,1)),$F80*тех!BM$10*тех!BM$6,)</f>
        <v>0</v>
      </c>
      <c r="AZ80" s="64">
        <f>IF(OR(AZ$3=DATE(YEAR($H80),MONTH($H80)+$G80,1),AZ$3=DATE(YEAR($H80),MONTH($H80)+$G80*2,1),AZ$3=DATE(YEAR($H80),MONTH($H80)+$G80*3,1),AZ$3=DATE(YEAR($H80),MONTH($H80)+$G80*4,1),AZ$3=DATE(YEAR($H80),MONTH($H80)+$G80*5,1),AZ$3=DATE(YEAR($H80),MONTH($H80)+$G80*6,1),AZ$3=DATE(YEAR($H80),MONTH($H80)+$G80*7,1),AZ$3=DATE(YEAR($H80),MONTH($H80)+$G80*8,1),AZ$3=DATE(YEAR($H80),MONTH($H80)+$G80*9,1),AZ$3=DATE(YEAR($H80),MONTH($H80)+$G80*10,1)),$F80*тех!BN$10*тех!BN$6,)</f>
        <v>0</v>
      </c>
      <c r="BA80" s="64">
        <f>IF(OR(BA$3=DATE(YEAR($H80),MONTH($H80)+$G80,1),BA$3=DATE(YEAR($H80),MONTH($H80)+$G80*2,1),BA$3=DATE(YEAR($H80),MONTH($H80)+$G80*3,1),BA$3=DATE(YEAR($H80),MONTH($H80)+$G80*4,1),BA$3=DATE(YEAR($H80),MONTH($H80)+$G80*5,1),BA$3=DATE(YEAR($H80),MONTH($H80)+$G80*6,1),BA$3=DATE(YEAR($H80),MONTH($H80)+$G80*7,1),BA$3=DATE(YEAR($H80),MONTH($H80)+$G80*8,1),BA$3=DATE(YEAR($H80),MONTH($H80)+$G80*9,1),BA$3=DATE(YEAR($H80),MONTH($H80)+$G80*10,1)),$F80*тех!BO$10*тех!BO$6,)</f>
        <v>0</v>
      </c>
      <c r="BB80" s="64">
        <f>IF(OR(BB$3=DATE(YEAR($H80),MONTH($H80)+$G80,1),BB$3=DATE(YEAR($H80),MONTH($H80)+$G80*2,1),BB$3=DATE(YEAR($H80),MONTH($H80)+$G80*3,1),BB$3=DATE(YEAR($H80),MONTH($H80)+$G80*4,1),BB$3=DATE(YEAR($H80),MONTH($H80)+$G80*5,1),BB$3=DATE(YEAR($H80),MONTH($H80)+$G80*6,1),BB$3=DATE(YEAR($H80),MONTH($H80)+$G80*7,1),BB$3=DATE(YEAR($H80),MONTH($H80)+$G80*8,1),BB$3=DATE(YEAR($H80),MONTH($H80)+$G80*9,1),BB$3=DATE(YEAR($H80),MONTH($H80)+$G80*10,1)),$F80*тех!BP$10*тех!BP$6,)</f>
        <v>0</v>
      </c>
      <c r="BC80" s="64">
        <f>IF(OR(BC$3=DATE(YEAR($H80),MONTH($H80)+$G80,1),BC$3=DATE(YEAR($H80),MONTH($H80)+$G80*2,1),BC$3=DATE(YEAR($H80),MONTH($H80)+$G80*3,1),BC$3=DATE(YEAR($H80),MONTH($H80)+$G80*4,1),BC$3=DATE(YEAR($H80),MONTH($H80)+$G80*5,1),BC$3=DATE(YEAR($H80),MONTH($H80)+$G80*6,1),BC$3=DATE(YEAR($H80),MONTH($H80)+$G80*7,1),BC$3=DATE(YEAR($H80),MONTH($H80)+$G80*8,1),BC$3=DATE(YEAR($H80),MONTH($H80)+$G80*9,1),BC$3=DATE(YEAR($H80),MONTH($H80)+$G80*10,1)),$F80*тех!BQ$10*тех!BQ$6,)</f>
        <v>0</v>
      </c>
      <c r="BD80" s="64">
        <f>IF(OR(BD$3=DATE(YEAR($H80),MONTH($H80)+$G80,1),BD$3=DATE(YEAR($H80),MONTH($H80)+$G80*2,1),BD$3=DATE(YEAR($H80),MONTH($H80)+$G80*3,1),BD$3=DATE(YEAR($H80),MONTH($H80)+$G80*4,1),BD$3=DATE(YEAR($H80),MONTH($H80)+$G80*5,1),BD$3=DATE(YEAR($H80),MONTH($H80)+$G80*6,1),BD$3=DATE(YEAR($H80),MONTH($H80)+$G80*7,1),BD$3=DATE(YEAR($H80),MONTH($H80)+$G80*8,1),BD$3=DATE(YEAR($H80),MONTH($H80)+$G80*9,1),BD$3=DATE(YEAR($H80),MONTH($H80)+$G80*10,1)),$F80*тех!BR$10*тех!BR$6,)</f>
        <v>0</v>
      </c>
      <c r="BE80" s="64">
        <f>IF(OR(BE$3=DATE(YEAR($H80),MONTH($H80)+$G80,1),BE$3=DATE(YEAR($H80),MONTH($H80)+$G80*2,1),BE$3=DATE(YEAR($H80),MONTH($H80)+$G80*3,1),BE$3=DATE(YEAR($H80),MONTH($H80)+$G80*4,1),BE$3=DATE(YEAR($H80),MONTH($H80)+$G80*5,1),BE$3=DATE(YEAR($H80),MONTH($H80)+$G80*6,1),BE$3=DATE(YEAR($H80),MONTH($H80)+$G80*7,1),BE$3=DATE(YEAR($H80),MONTH($H80)+$G80*8,1),BE$3=DATE(YEAR($H80),MONTH($H80)+$G80*9,1),BE$3=DATE(YEAR($H80),MONTH($H80)+$G80*10,1)),$F80*тех!BS$10*тех!BS$6,)</f>
        <v>0</v>
      </c>
      <c r="BF80" s="64">
        <f>IF(OR(BF$3=DATE(YEAR($H80),MONTH($H80)+$G80,1),BF$3=DATE(YEAR($H80),MONTH($H80)+$G80*2,1),BF$3=DATE(YEAR($H80),MONTH($H80)+$G80*3,1),BF$3=DATE(YEAR($H80),MONTH($H80)+$G80*4,1),BF$3=DATE(YEAR($H80),MONTH($H80)+$G80*5,1),BF$3=DATE(YEAR($H80),MONTH($H80)+$G80*6,1),BF$3=DATE(YEAR($H80),MONTH($H80)+$G80*7,1),BF$3=DATE(YEAR($H80),MONTH($H80)+$G80*8,1),BF$3=DATE(YEAR($H80),MONTH($H80)+$G80*9,1),BF$3=DATE(YEAR($H80),MONTH($H80)+$G80*10,1)),$F80*тех!BT$10*тех!BT$6,)</f>
        <v>0</v>
      </c>
      <c r="BG80" s="64">
        <f>IF(OR(BG$3=DATE(YEAR($H80),MONTH($H80)+$G80,1),BG$3=DATE(YEAR($H80),MONTH($H80)+$G80*2,1),BG$3=DATE(YEAR($H80),MONTH($H80)+$G80*3,1),BG$3=DATE(YEAR($H80),MONTH($H80)+$G80*4,1),BG$3=DATE(YEAR($H80),MONTH($H80)+$G80*5,1),BG$3=DATE(YEAR($H80),MONTH($H80)+$G80*6,1),BG$3=DATE(YEAR($H80),MONTH($H80)+$G80*7,1),BG$3=DATE(YEAR($H80),MONTH($H80)+$G80*8,1),BG$3=DATE(YEAR($H80),MONTH($H80)+$G80*9,1),BG$3=DATE(YEAR($H80),MONTH($H80)+$G80*10,1)),$F80*тех!BU$10*тех!BU$6,)</f>
        <v>0</v>
      </c>
      <c r="BH80" s="64">
        <f>IF(OR(BH$3=DATE(YEAR($H80),MONTH($H80)+$G80,1),BH$3=DATE(YEAR($H80),MONTH($H80)+$G80*2,1),BH$3=DATE(YEAR($H80),MONTH($H80)+$G80*3,1),BH$3=DATE(YEAR($H80),MONTH($H80)+$G80*4,1),BH$3=DATE(YEAR($H80),MONTH($H80)+$G80*5,1),BH$3=DATE(YEAR($H80),MONTH($H80)+$G80*6,1),BH$3=DATE(YEAR($H80),MONTH($H80)+$G80*7,1),BH$3=DATE(YEAR($H80),MONTH($H80)+$G80*8,1),BH$3=DATE(YEAR($H80),MONTH($H80)+$G80*9,1),BH$3=DATE(YEAR($H80),MONTH($H80)+$G80*10,1)),$F80*тех!BV$10*тех!BV$6,)</f>
        <v>0</v>
      </c>
      <c r="BI80" s="64">
        <f>IF(OR(BI$3=DATE(YEAR($H80),MONTH($H80)+$G80,1),BI$3=DATE(YEAR($H80),MONTH($H80)+$G80*2,1),BI$3=DATE(YEAR($H80),MONTH($H80)+$G80*3,1),BI$3=DATE(YEAR($H80),MONTH($H80)+$G80*4,1),BI$3=DATE(YEAR($H80),MONTH($H80)+$G80*5,1),BI$3=DATE(YEAR($H80),MONTH($H80)+$G80*6,1),BI$3=DATE(YEAR($H80),MONTH($H80)+$G80*7,1),BI$3=DATE(YEAR($H80),MONTH($H80)+$G80*8,1),BI$3=DATE(YEAR($H80),MONTH($H80)+$G80*9,1),BI$3=DATE(YEAR($H80),MONTH($H80)+$G80*10,1)),$F80*тех!BW$10*тех!BW$6,)</f>
        <v>0</v>
      </c>
      <c r="BJ80" s="64">
        <f>IF(OR(BJ$3=DATE(YEAR($H80),MONTH($H80)+$G80,1),BJ$3=DATE(YEAR($H80),MONTH($H80)+$G80*2,1),BJ$3=DATE(YEAR($H80),MONTH($H80)+$G80*3,1),BJ$3=DATE(YEAR($H80),MONTH($H80)+$G80*4,1),BJ$3=DATE(YEAR($H80),MONTH($H80)+$G80*5,1),BJ$3=DATE(YEAR($H80),MONTH($H80)+$G80*6,1),BJ$3=DATE(YEAR($H80),MONTH($H80)+$G80*7,1),BJ$3=DATE(YEAR($H80),MONTH($H80)+$G80*8,1),BJ$3=DATE(YEAR($H80),MONTH($H80)+$G80*9,1),BJ$3=DATE(YEAR($H80),MONTH($H80)+$G80*10,1)),$F80*тех!BX$10*тех!BX$6,)</f>
        <v>0</v>
      </c>
      <c r="BK80" s="64">
        <f>IF(OR(BK$3=DATE(YEAR($H80),MONTH($H80)+$G80,1),BK$3=DATE(YEAR($H80),MONTH($H80)+$G80*2,1),BK$3=DATE(YEAR($H80),MONTH($H80)+$G80*3,1),BK$3=DATE(YEAR($H80),MONTH($H80)+$G80*4,1),BK$3=DATE(YEAR($H80),MONTH($H80)+$G80*5,1),BK$3=DATE(YEAR($H80),MONTH($H80)+$G80*6,1),BK$3=DATE(YEAR($H80),MONTH($H80)+$G80*7,1),BK$3=DATE(YEAR($H80),MONTH($H80)+$G80*8,1),BK$3=DATE(YEAR($H80),MONTH($H80)+$G80*9,1),BK$3=DATE(YEAR($H80),MONTH($H80)+$G80*10,1)),$F80*тех!BY$10*тех!BY$6,)</f>
        <v>0</v>
      </c>
      <c r="BL80" s="64">
        <f>IF(OR(BL$3=DATE(YEAR($H80),MONTH($H80)+$G80,1),BL$3=DATE(YEAR($H80),MONTH($H80)+$G80*2,1),BL$3=DATE(YEAR($H80),MONTH($H80)+$G80*3,1),BL$3=DATE(YEAR($H80),MONTH($H80)+$G80*4,1),BL$3=DATE(YEAR($H80),MONTH($H80)+$G80*5,1),BL$3=DATE(YEAR($H80),MONTH($H80)+$G80*6,1),BL$3=DATE(YEAR($H80),MONTH($H80)+$G80*7,1),BL$3=DATE(YEAR($H80),MONTH($H80)+$G80*8,1),BL$3=DATE(YEAR($H80),MONTH($H80)+$G80*9,1),BL$3=DATE(YEAR($H80),MONTH($H80)+$G80*10,1)),$F80*тех!BZ$10*тех!BZ$6,)</f>
        <v>0</v>
      </c>
      <c r="BM80" s="64">
        <f>IF(OR(BM$3=DATE(YEAR($H80),MONTH($H80)+$G80,1),BM$3=DATE(YEAR($H80),MONTH($H80)+$G80*2,1),BM$3=DATE(YEAR($H80),MONTH($H80)+$G80*3,1),BM$3=DATE(YEAR($H80),MONTH($H80)+$G80*4,1),BM$3=DATE(YEAR($H80),MONTH($H80)+$G80*5,1),BM$3=DATE(YEAR($H80),MONTH($H80)+$G80*6,1),BM$3=DATE(YEAR($H80),MONTH($H80)+$G80*7,1),BM$3=DATE(YEAR($H80),MONTH($H80)+$G80*8,1),BM$3=DATE(YEAR($H80),MONTH($H80)+$G80*9,1),BM$3=DATE(YEAR($H80),MONTH($H80)+$G80*10,1)),$F80*тех!CA$10*тех!CA$6,)</f>
        <v>0</v>
      </c>
      <c r="BN80" s="64">
        <f>IF(OR(BN$3=DATE(YEAR($H80),MONTH($H80)+$G80,1),BN$3=DATE(YEAR($H80),MONTH($H80)+$G80*2,1),BN$3=DATE(YEAR($H80),MONTH($H80)+$G80*3,1),BN$3=DATE(YEAR($H80),MONTH($H80)+$G80*4,1),BN$3=DATE(YEAR($H80),MONTH($H80)+$G80*5,1),BN$3=DATE(YEAR($H80),MONTH($H80)+$G80*6,1),BN$3=DATE(YEAR($H80),MONTH($H80)+$G80*7,1),BN$3=DATE(YEAR($H80),MONTH($H80)+$G80*8,1),BN$3=DATE(YEAR($H80),MONTH($H80)+$G80*9,1),BN$3=DATE(YEAR($H80),MONTH($H80)+$G80*10,1)),$F80*тех!CB$10*тех!CB$6,)</f>
        <v>0</v>
      </c>
      <c r="BO80" s="64">
        <f>IF(OR(BO$3=DATE(YEAR($H80),MONTH($H80)+$G80,1),BO$3=DATE(YEAR($H80),MONTH($H80)+$G80*2,1),BO$3=DATE(YEAR($H80),MONTH($H80)+$G80*3,1),BO$3=DATE(YEAR($H80),MONTH($H80)+$G80*4,1),BO$3=DATE(YEAR($H80),MONTH($H80)+$G80*5,1),BO$3=DATE(YEAR($H80),MONTH($H80)+$G80*6,1),BO$3=DATE(YEAR($H80),MONTH($H80)+$G80*7,1),BO$3=DATE(YEAR($H80),MONTH($H80)+$G80*8,1),BO$3=DATE(YEAR($H80),MONTH($H80)+$G80*9,1),BO$3=DATE(YEAR($H80),MONTH($H80)+$G80*10,1)),$F80*тех!CC$10*тех!CC$6,)</f>
        <v>0</v>
      </c>
      <c r="BP80" s="64">
        <f>IF(OR(BP$3=DATE(YEAR($H80),MONTH($H80)+$G80,1),BP$3=DATE(YEAR($H80),MONTH($H80)+$G80*2,1),BP$3=DATE(YEAR($H80),MONTH($H80)+$G80*3,1),BP$3=DATE(YEAR($H80),MONTH($H80)+$G80*4,1),BP$3=DATE(YEAR($H80),MONTH($H80)+$G80*5,1),BP$3=DATE(YEAR($H80),MONTH($H80)+$G80*6,1),BP$3=DATE(YEAR($H80),MONTH($H80)+$G80*7,1),BP$3=DATE(YEAR($H80),MONTH($H80)+$G80*8,1),BP$3=DATE(YEAR($H80),MONTH($H80)+$G80*9,1),BP$3=DATE(YEAR($H80),MONTH($H80)+$G80*10,1)),$F80*тех!CD$10*тех!CD$6,)</f>
        <v>0</v>
      </c>
      <c r="BQ80" s="64">
        <f>IF(OR(BQ$3=DATE(YEAR($H80),MONTH($H80)+$G80,1),BQ$3=DATE(YEAR($H80),MONTH($H80)+$G80*2,1),BQ$3=DATE(YEAR($H80),MONTH($H80)+$G80*3,1),BQ$3=DATE(YEAR($H80),MONTH($H80)+$G80*4,1),BQ$3=DATE(YEAR($H80),MONTH($H80)+$G80*5,1),BQ$3=DATE(YEAR($H80),MONTH($H80)+$G80*6,1),BQ$3=DATE(YEAR($H80),MONTH($H80)+$G80*7,1),BQ$3=DATE(YEAR($H80),MONTH($H80)+$G80*8,1),BQ$3=DATE(YEAR($H80),MONTH($H80)+$G80*9,1),BQ$3=DATE(YEAR($H80),MONTH($H80)+$G80*10,1)),$F80*тех!CE$10*тех!CE$6,)</f>
        <v>0</v>
      </c>
    </row>
    <row r="81" spans="2:71" hidden="1">
      <c r="B81" s="3">
        <v>75</v>
      </c>
      <c r="C81" s="19"/>
      <c r="D81" s="19"/>
      <c r="E81" s="19"/>
      <c r="F81" s="76">
        <f t="shared" si="1"/>
        <v>0</v>
      </c>
      <c r="G81" s="19"/>
      <c r="H81" s="19"/>
      <c r="J81" s="76">
        <f>IF($H81=J$3,$F81,)*тех!X$6</f>
        <v>0</v>
      </c>
      <c r="K81" s="76">
        <f>IF($H81=K$3,$F81,)*тех!Y$6</f>
        <v>0</v>
      </c>
      <c r="L81" s="76">
        <f>IF($H81=L$3,$F81,)*тех!Z$6</f>
        <v>0</v>
      </c>
      <c r="M81" s="76">
        <f>IF($H81=M$3,$F81,)*тех!AA$6</f>
        <v>0</v>
      </c>
      <c r="N81" s="76">
        <f>IF($H81=N$3,$F81,)*тех!AB$6</f>
        <v>0</v>
      </c>
      <c r="O81" s="76">
        <f>IF($H81=O$3,$F81,)*тех!AC$6</f>
        <v>0</v>
      </c>
      <c r="P81" s="64">
        <f>IF(OR(P$3=DATE(YEAR($H81),MONTH($H81)+$G81,1),P$3=DATE(YEAR($H81),MONTH($H81)+$G81*2,1),P$3=DATE(YEAR($H81),MONTH($H81)+$G81*3,1),P$3=DATE(YEAR($H81),MONTH($H81)+$G81*4,1),P$3=DATE(YEAR($H81),MONTH($H81)+$G81*5,1),P$3=DATE(YEAR($H81),MONTH($H81)+$G81*6,1),P$3=DATE(YEAR($H81),MONTH($H81)+$G81*7,1),P$3=DATE(YEAR($H81),MONTH($H81)+$G81*8,1),P$3=DATE(YEAR($H81),MONTH($H81)+$G81*9,1),P$3=DATE(YEAR($H81),MONTH($H81)+$G81*10,1)),$F81*тех!AD$10*тех!AD$6,)</f>
        <v>0</v>
      </c>
      <c r="Q81" s="64">
        <f>IF(OR(Q$3=DATE(YEAR($H81),MONTH($H81)+$G81,1),Q$3=DATE(YEAR($H81),MONTH($H81)+$G81*2,1),Q$3=DATE(YEAR($H81),MONTH($H81)+$G81*3,1),Q$3=DATE(YEAR($H81),MONTH($H81)+$G81*4,1),Q$3=DATE(YEAR($H81),MONTH($H81)+$G81*5,1),Q$3=DATE(YEAR($H81),MONTH($H81)+$G81*6,1),Q$3=DATE(YEAR($H81),MONTH($H81)+$G81*7,1),Q$3=DATE(YEAR($H81),MONTH($H81)+$G81*8,1),Q$3=DATE(YEAR($H81),MONTH($H81)+$G81*9,1),Q$3=DATE(YEAR($H81),MONTH($H81)+$G81*10,1)),$F81*тех!AE$10*тех!AE$6,)</f>
        <v>0</v>
      </c>
      <c r="R81" s="64">
        <f>IF(OR(R$3=DATE(YEAR($H81),MONTH($H81)+$G81,1),R$3=DATE(YEAR($H81),MONTH($H81)+$G81*2,1),R$3=DATE(YEAR($H81),MONTH($H81)+$G81*3,1),R$3=DATE(YEAR($H81),MONTH($H81)+$G81*4,1),R$3=DATE(YEAR($H81),MONTH($H81)+$G81*5,1),R$3=DATE(YEAR($H81),MONTH($H81)+$G81*6,1),R$3=DATE(YEAR($H81),MONTH($H81)+$G81*7,1),R$3=DATE(YEAR($H81),MONTH($H81)+$G81*8,1),R$3=DATE(YEAR($H81),MONTH($H81)+$G81*9,1),R$3=DATE(YEAR($H81),MONTH($H81)+$G81*10,1)),$F81*тех!AF$10*тех!AF$6,)</f>
        <v>0</v>
      </c>
      <c r="S81" s="64">
        <f>IF(OR(S$3=DATE(YEAR($H81),MONTH($H81)+$G81,1),S$3=DATE(YEAR($H81),MONTH($H81)+$G81*2,1),S$3=DATE(YEAR($H81),MONTH($H81)+$G81*3,1),S$3=DATE(YEAR($H81),MONTH($H81)+$G81*4,1),S$3=DATE(YEAR($H81),MONTH($H81)+$G81*5,1),S$3=DATE(YEAR($H81),MONTH($H81)+$G81*6,1),S$3=DATE(YEAR($H81),MONTH($H81)+$G81*7,1),S$3=DATE(YEAR($H81),MONTH($H81)+$G81*8,1),S$3=DATE(YEAR($H81),MONTH($H81)+$G81*9,1),S$3=DATE(YEAR($H81),MONTH($H81)+$G81*10,1)),$F81*тех!AG$10*тех!AG$6,)</f>
        <v>0</v>
      </c>
      <c r="T81" s="64">
        <f>IF(OR(T$3=DATE(YEAR($H81),MONTH($H81)+$G81,1),T$3=DATE(YEAR($H81),MONTH($H81)+$G81*2,1),T$3=DATE(YEAR($H81),MONTH($H81)+$G81*3,1),T$3=DATE(YEAR($H81),MONTH($H81)+$G81*4,1),T$3=DATE(YEAR($H81),MONTH($H81)+$G81*5,1),T$3=DATE(YEAR($H81),MONTH($H81)+$G81*6,1),T$3=DATE(YEAR($H81),MONTH($H81)+$G81*7,1),T$3=DATE(YEAR($H81),MONTH($H81)+$G81*8,1),T$3=DATE(YEAR($H81),MONTH($H81)+$G81*9,1),T$3=DATE(YEAR($H81),MONTH($H81)+$G81*10,1)),$F81*тех!AH$10*тех!AH$6,)</f>
        <v>0</v>
      </c>
      <c r="U81" s="64">
        <f>IF(OR(U$3=DATE(YEAR($H81),MONTH($H81)+$G81,1),U$3=DATE(YEAR($H81),MONTH($H81)+$G81*2,1),U$3=DATE(YEAR($H81),MONTH($H81)+$G81*3,1),U$3=DATE(YEAR($H81),MONTH($H81)+$G81*4,1),U$3=DATE(YEAR($H81),MONTH($H81)+$G81*5,1),U$3=DATE(YEAR($H81),MONTH($H81)+$G81*6,1),U$3=DATE(YEAR($H81),MONTH($H81)+$G81*7,1),U$3=DATE(YEAR($H81),MONTH($H81)+$G81*8,1),U$3=DATE(YEAR($H81),MONTH($H81)+$G81*9,1),U$3=DATE(YEAR($H81),MONTH($H81)+$G81*10,1)),$F81*тех!AI$10*тех!AI$6,)</f>
        <v>0</v>
      </c>
      <c r="V81" s="64">
        <f>IF(OR(V$3=DATE(YEAR($H81),MONTH($H81)+$G81,1),V$3=DATE(YEAR($H81),MONTH($H81)+$G81*2,1),V$3=DATE(YEAR($H81),MONTH($H81)+$G81*3,1),V$3=DATE(YEAR($H81),MONTH($H81)+$G81*4,1),V$3=DATE(YEAR($H81),MONTH($H81)+$G81*5,1),V$3=DATE(YEAR($H81),MONTH($H81)+$G81*6,1),V$3=DATE(YEAR($H81),MONTH($H81)+$G81*7,1),V$3=DATE(YEAR($H81),MONTH($H81)+$G81*8,1),V$3=DATE(YEAR($H81),MONTH($H81)+$G81*9,1),V$3=DATE(YEAR($H81),MONTH($H81)+$G81*10,1)),$F81*тех!AJ$10*тех!AJ$6,)</f>
        <v>0</v>
      </c>
      <c r="W81" s="64">
        <f>IF(OR(W$3=DATE(YEAR($H81),MONTH($H81)+$G81,1),W$3=DATE(YEAR($H81),MONTH($H81)+$G81*2,1),W$3=DATE(YEAR($H81),MONTH($H81)+$G81*3,1),W$3=DATE(YEAR($H81),MONTH($H81)+$G81*4,1),W$3=DATE(YEAR($H81),MONTH($H81)+$G81*5,1),W$3=DATE(YEAR($H81),MONTH($H81)+$G81*6,1),W$3=DATE(YEAR($H81),MONTH($H81)+$G81*7,1),W$3=DATE(YEAR($H81),MONTH($H81)+$G81*8,1),W$3=DATE(YEAR($H81),MONTH($H81)+$G81*9,1),W$3=DATE(YEAR($H81),MONTH($H81)+$G81*10,1)),$F81*тех!AK$10*тех!AK$6,)</f>
        <v>0</v>
      </c>
      <c r="X81" s="64">
        <f>IF(OR(X$3=DATE(YEAR($H81),MONTH($H81)+$G81,1),X$3=DATE(YEAR($H81),MONTH($H81)+$G81*2,1),X$3=DATE(YEAR($H81),MONTH($H81)+$G81*3,1),X$3=DATE(YEAR($H81),MONTH($H81)+$G81*4,1),X$3=DATE(YEAR($H81),MONTH($H81)+$G81*5,1),X$3=DATE(YEAR($H81),MONTH($H81)+$G81*6,1),X$3=DATE(YEAR($H81),MONTH($H81)+$G81*7,1),X$3=DATE(YEAR($H81),MONTH($H81)+$G81*8,1),X$3=DATE(YEAR($H81),MONTH($H81)+$G81*9,1),X$3=DATE(YEAR($H81),MONTH($H81)+$G81*10,1)),$F81*тех!AL$10*тех!AL$6,)</f>
        <v>0</v>
      </c>
      <c r="Y81" s="64">
        <f>IF(OR(Y$3=DATE(YEAR($H81),MONTH($H81)+$G81,1),Y$3=DATE(YEAR($H81),MONTH($H81)+$G81*2,1),Y$3=DATE(YEAR($H81),MONTH($H81)+$G81*3,1),Y$3=DATE(YEAR($H81),MONTH($H81)+$G81*4,1),Y$3=DATE(YEAR($H81),MONTH($H81)+$G81*5,1),Y$3=DATE(YEAR($H81),MONTH($H81)+$G81*6,1),Y$3=DATE(YEAR($H81),MONTH($H81)+$G81*7,1),Y$3=DATE(YEAR($H81),MONTH($H81)+$G81*8,1),Y$3=DATE(YEAR($H81),MONTH($H81)+$G81*9,1),Y$3=DATE(YEAR($H81),MONTH($H81)+$G81*10,1)),$F81*тех!AM$10*тех!AM$6,)</f>
        <v>0</v>
      </c>
      <c r="Z81" s="64">
        <f>IF(OR(Z$3=DATE(YEAR($H81),MONTH($H81)+$G81,1),Z$3=DATE(YEAR($H81),MONTH($H81)+$G81*2,1),Z$3=DATE(YEAR($H81),MONTH($H81)+$G81*3,1),Z$3=DATE(YEAR($H81),MONTH($H81)+$G81*4,1),Z$3=DATE(YEAR($H81),MONTH($H81)+$G81*5,1),Z$3=DATE(YEAR($H81),MONTH($H81)+$G81*6,1),Z$3=DATE(YEAR($H81),MONTH($H81)+$G81*7,1),Z$3=DATE(YEAR($H81),MONTH($H81)+$G81*8,1),Z$3=DATE(YEAR($H81),MONTH($H81)+$G81*9,1),Z$3=DATE(YEAR($H81),MONTH($H81)+$G81*10,1)),$F81*тех!AN$10*тех!AN$6,)</f>
        <v>0</v>
      </c>
      <c r="AA81" s="64">
        <f>IF(OR(AA$3=DATE(YEAR($H81),MONTH($H81)+$G81,1),AA$3=DATE(YEAR($H81),MONTH($H81)+$G81*2,1),AA$3=DATE(YEAR($H81),MONTH($H81)+$G81*3,1),AA$3=DATE(YEAR($H81),MONTH($H81)+$G81*4,1),AA$3=DATE(YEAR($H81),MONTH($H81)+$G81*5,1),AA$3=DATE(YEAR($H81),MONTH($H81)+$G81*6,1),AA$3=DATE(YEAR($H81),MONTH($H81)+$G81*7,1),AA$3=DATE(YEAR($H81),MONTH($H81)+$G81*8,1),AA$3=DATE(YEAR($H81),MONTH($H81)+$G81*9,1),AA$3=DATE(YEAR($H81),MONTH($H81)+$G81*10,1)),$F81*тех!AO$10*тех!AO$6,)</f>
        <v>0</v>
      </c>
      <c r="AB81" s="64">
        <f>IF(OR(AB$3=DATE(YEAR($H81),MONTH($H81)+$G81,1),AB$3=DATE(YEAR($H81),MONTH($H81)+$G81*2,1),AB$3=DATE(YEAR($H81),MONTH($H81)+$G81*3,1),AB$3=DATE(YEAR($H81),MONTH($H81)+$G81*4,1),AB$3=DATE(YEAR($H81),MONTH($H81)+$G81*5,1),AB$3=DATE(YEAR($H81),MONTH($H81)+$G81*6,1),AB$3=DATE(YEAR($H81),MONTH($H81)+$G81*7,1),AB$3=DATE(YEAR($H81),MONTH($H81)+$G81*8,1),AB$3=DATE(YEAR($H81),MONTH($H81)+$G81*9,1),AB$3=DATE(YEAR($H81),MONTH($H81)+$G81*10,1)),$F81*тех!AP$10*тех!AP$6,)</f>
        <v>0</v>
      </c>
      <c r="AC81" s="64">
        <f>IF(OR(AC$3=DATE(YEAR($H81),MONTH($H81)+$G81,1),AC$3=DATE(YEAR($H81),MONTH($H81)+$G81*2,1),AC$3=DATE(YEAR($H81),MONTH($H81)+$G81*3,1),AC$3=DATE(YEAR($H81),MONTH($H81)+$G81*4,1),AC$3=DATE(YEAR($H81),MONTH($H81)+$G81*5,1),AC$3=DATE(YEAR($H81),MONTH($H81)+$G81*6,1),AC$3=DATE(YEAR($H81),MONTH($H81)+$G81*7,1),AC$3=DATE(YEAR($H81),MONTH($H81)+$G81*8,1),AC$3=DATE(YEAR($H81),MONTH($H81)+$G81*9,1),AC$3=DATE(YEAR($H81),MONTH($H81)+$G81*10,1)),$F81*тех!AQ$10*тех!AQ$6,)</f>
        <v>0</v>
      </c>
      <c r="AD81" s="64">
        <f>IF(OR(AD$3=DATE(YEAR($H81),MONTH($H81)+$G81,1),AD$3=DATE(YEAR($H81),MONTH($H81)+$G81*2,1),AD$3=DATE(YEAR($H81),MONTH($H81)+$G81*3,1),AD$3=DATE(YEAR($H81),MONTH($H81)+$G81*4,1),AD$3=DATE(YEAR($H81),MONTH($H81)+$G81*5,1),AD$3=DATE(YEAR($H81),MONTH($H81)+$G81*6,1),AD$3=DATE(YEAR($H81),MONTH($H81)+$G81*7,1),AD$3=DATE(YEAR($H81),MONTH($H81)+$G81*8,1),AD$3=DATE(YEAR($H81),MONTH($H81)+$G81*9,1),AD$3=DATE(YEAR($H81),MONTH($H81)+$G81*10,1)),$F81*тех!AR$10*тех!AR$6,)</f>
        <v>0</v>
      </c>
      <c r="AE81" s="64">
        <f>IF(OR(AE$3=DATE(YEAR($H81),MONTH($H81)+$G81,1),AE$3=DATE(YEAR($H81),MONTH($H81)+$G81*2,1),AE$3=DATE(YEAR($H81),MONTH($H81)+$G81*3,1),AE$3=DATE(YEAR($H81),MONTH($H81)+$G81*4,1),AE$3=DATE(YEAR($H81),MONTH($H81)+$G81*5,1),AE$3=DATE(YEAR($H81),MONTH($H81)+$G81*6,1),AE$3=DATE(YEAR($H81),MONTH($H81)+$G81*7,1),AE$3=DATE(YEAR($H81),MONTH($H81)+$G81*8,1),AE$3=DATE(YEAR($H81),MONTH($H81)+$G81*9,1),AE$3=DATE(YEAR($H81),MONTH($H81)+$G81*10,1)),$F81*тех!AS$10*тех!AS$6,)</f>
        <v>0</v>
      </c>
      <c r="AF81" s="64">
        <f>IF(OR(AF$3=DATE(YEAR($H81),MONTH($H81)+$G81,1),AF$3=DATE(YEAR($H81),MONTH($H81)+$G81*2,1),AF$3=DATE(YEAR($H81),MONTH($H81)+$G81*3,1),AF$3=DATE(YEAR($H81),MONTH($H81)+$G81*4,1),AF$3=DATE(YEAR($H81),MONTH($H81)+$G81*5,1),AF$3=DATE(YEAR($H81),MONTH($H81)+$G81*6,1),AF$3=DATE(YEAR($H81),MONTH($H81)+$G81*7,1),AF$3=DATE(YEAR($H81),MONTH($H81)+$G81*8,1),AF$3=DATE(YEAR($H81),MONTH($H81)+$G81*9,1),AF$3=DATE(YEAR($H81),MONTH($H81)+$G81*10,1)),$F81*тех!AT$10*тех!AT$6,)</f>
        <v>0</v>
      </c>
      <c r="AG81" s="64">
        <f>IF(OR(AG$3=DATE(YEAR($H81),MONTH($H81)+$G81,1),AG$3=DATE(YEAR($H81),MONTH($H81)+$G81*2,1),AG$3=DATE(YEAR($H81),MONTH($H81)+$G81*3,1),AG$3=DATE(YEAR($H81),MONTH($H81)+$G81*4,1),AG$3=DATE(YEAR($H81),MONTH($H81)+$G81*5,1),AG$3=DATE(YEAR($H81),MONTH($H81)+$G81*6,1),AG$3=DATE(YEAR($H81),MONTH($H81)+$G81*7,1),AG$3=DATE(YEAR($H81),MONTH($H81)+$G81*8,1),AG$3=DATE(YEAR($H81),MONTH($H81)+$G81*9,1),AG$3=DATE(YEAR($H81),MONTH($H81)+$G81*10,1)),$F81*тех!AU$10*тех!AU$6,)</f>
        <v>0</v>
      </c>
      <c r="AH81" s="64">
        <f>IF(OR(AH$3=DATE(YEAR($H81),MONTH($H81)+$G81,1),AH$3=DATE(YEAR($H81),MONTH($H81)+$G81*2,1),AH$3=DATE(YEAR($H81),MONTH($H81)+$G81*3,1),AH$3=DATE(YEAR($H81),MONTH($H81)+$G81*4,1),AH$3=DATE(YEAR($H81),MONTH($H81)+$G81*5,1),AH$3=DATE(YEAR($H81),MONTH($H81)+$G81*6,1),AH$3=DATE(YEAR($H81),MONTH($H81)+$G81*7,1),AH$3=DATE(YEAR($H81),MONTH($H81)+$G81*8,1),AH$3=DATE(YEAR($H81),MONTH($H81)+$G81*9,1),AH$3=DATE(YEAR($H81),MONTH($H81)+$G81*10,1)),$F81*тех!AV$10*тех!AV$6,)</f>
        <v>0</v>
      </c>
      <c r="AI81" s="64">
        <f>IF(OR(AI$3=DATE(YEAR($H81),MONTH($H81)+$G81,1),AI$3=DATE(YEAR($H81),MONTH($H81)+$G81*2,1),AI$3=DATE(YEAR($H81),MONTH($H81)+$G81*3,1),AI$3=DATE(YEAR($H81),MONTH($H81)+$G81*4,1),AI$3=DATE(YEAR($H81),MONTH($H81)+$G81*5,1),AI$3=DATE(YEAR($H81),MONTH($H81)+$G81*6,1),AI$3=DATE(YEAR($H81),MONTH($H81)+$G81*7,1),AI$3=DATE(YEAR($H81),MONTH($H81)+$G81*8,1),AI$3=DATE(YEAR($H81),MONTH($H81)+$G81*9,1),AI$3=DATE(YEAR($H81),MONTH($H81)+$G81*10,1)),$F81*тех!AW$10*тех!AW$6,)</f>
        <v>0</v>
      </c>
      <c r="AJ81" s="64">
        <f>IF(OR(AJ$3=DATE(YEAR($H81),MONTH($H81)+$G81,1),AJ$3=DATE(YEAR($H81),MONTH($H81)+$G81*2,1),AJ$3=DATE(YEAR($H81),MONTH($H81)+$G81*3,1),AJ$3=DATE(YEAR($H81),MONTH($H81)+$G81*4,1),AJ$3=DATE(YEAR($H81),MONTH($H81)+$G81*5,1),AJ$3=DATE(YEAR($H81),MONTH($H81)+$G81*6,1),AJ$3=DATE(YEAR($H81),MONTH($H81)+$G81*7,1),AJ$3=DATE(YEAR($H81),MONTH($H81)+$G81*8,1),AJ$3=DATE(YEAR($H81),MONTH($H81)+$G81*9,1),AJ$3=DATE(YEAR($H81),MONTH($H81)+$G81*10,1)),$F81*тех!AX$10*тех!AX$6,)</f>
        <v>0</v>
      </c>
      <c r="AK81" s="64">
        <f>IF(OR(AK$3=DATE(YEAR($H81),MONTH($H81)+$G81,1),AK$3=DATE(YEAR($H81),MONTH($H81)+$G81*2,1),AK$3=DATE(YEAR($H81),MONTH($H81)+$G81*3,1),AK$3=DATE(YEAR($H81),MONTH($H81)+$G81*4,1),AK$3=DATE(YEAR($H81),MONTH($H81)+$G81*5,1),AK$3=DATE(YEAR($H81),MONTH($H81)+$G81*6,1),AK$3=DATE(YEAR($H81),MONTH($H81)+$G81*7,1),AK$3=DATE(YEAR($H81),MONTH($H81)+$G81*8,1),AK$3=DATE(YEAR($H81),MONTH($H81)+$G81*9,1),AK$3=DATE(YEAR($H81),MONTH($H81)+$G81*10,1)),$F81*тех!AY$10*тех!AY$6,)</f>
        <v>0</v>
      </c>
      <c r="AL81" s="64">
        <f>IF(OR(AL$3=DATE(YEAR($H81),MONTH($H81)+$G81,1),AL$3=DATE(YEAR($H81),MONTH($H81)+$G81*2,1),AL$3=DATE(YEAR($H81),MONTH($H81)+$G81*3,1),AL$3=DATE(YEAR($H81),MONTH($H81)+$G81*4,1),AL$3=DATE(YEAR($H81),MONTH($H81)+$G81*5,1),AL$3=DATE(YEAR($H81),MONTH($H81)+$G81*6,1),AL$3=DATE(YEAR($H81),MONTH($H81)+$G81*7,1),AL$3=DATE(YEAR($H81),MONTH($H81)+$G81*8,1),AL$3=DATE(YEAR($H81),MONTH($H81)+$G81*9,1),AL$3=DATE(YEAR($H81),MONTH($H81)+$G81*10,1)),$F81*тех!AZ$10*тех!AZ$6,)</f>
        <v>0</v>
      </c>
      <c r="AM81" s="64">
        <f>IF(OR(AM$3=DATE(YEAR($H81),MONTH($H81)+$G81,1),AM$3=DATE(YEAR($H81),MONTH($H81)+$G81*2,1),AM$3=DATE(YEAR($H81),MONTH($H81)+$G81*3,1),AM$3=DATE(YEAR($H81),MONTH($H81)+$G81*4,1),AM$3=DATE(YEAR($H81),MONTH($H81)+$G81*5,1),AM$3=DATE(YEAR($H81),MONTH($H81)+$G81*6,1),AM$3=DATE(YEAR($H81),MONTH($H81)+$G81*7,1),AM$3=DATE(YEAR($H81),MONTH($H81)+$G81*8,1),AM$3=DATE(YEAR($H81),MONTH($H81)+$G81*9,1),AM$3=DATE(YEAR($H81),MONTH($H81)+$G81*10,1)),$F81*тех!BA$10*тех!BA$6,)</f>
        <v>0</v>
      </c>
      <c r="AN81" s="64">
        <f>IF(OR(AN$3=DATE(YEAR($H81),MONTH($H81)+$G81,1),AN$3=DATE(YEAR($H81),MONTH($H81)+$G81*2,1),AN$3=DATE(YEAR($H81),MONTH($H81)+$G81*3,1),AN$3=DATE(YEAR($H81),MONTH($H81)+$G81*4,1),AN$3=DATE(YEAR($H81),MONTH($H81)+$G81*5,1),AN$3=DATE(YEAR($H81),MONTH($H81)+$G81*6,1),AN$3=DATE(YEAR($H81),MONTH($H81)+$G81*7,1),AN$3=DATE(YEAR($H81),MONTH($H81)+$G81*8,1),AN$3=DATE(YEAR($H81),MONTH($H81)+$G81*9,1),AN$3=DATE(YEAR($H81),MONTH($H81)+$G81*10,1)),$F81*тех!BB$10*тех!BB$6,)</f>
        <v>0</v>
      </c>
      <c r="AO81" s="64">
        <f>IF(OR(AO$3=DATE(YEAR($H81),MONTH($H81)+$G81,1),AO$3=DATE(YEAR($H81),MONTH($H81)+$G81*2,1),AO$3=DATE(YEAR($H81),MONTH($H81)+$G81*3,1),AO$3=DATE(YEAR($H81),MONTH($H81)+$G81*4,1),AO$3=DATE(YEAR($H81),MONTH($H81)+$G81*5,1),AO$3=DATE(YEAR($H81),MONTH($H81)+$G81*6,1),AO$3=DATE(YEAR($H81),MONTH($H81)+$G81*7,1),AO$3=DATE(YEAR($H81),MONTH($H81)+$G81*8,1),AO$3=DATE(YEAR($H81),MONTH($H81)+$G81*9,1),AO$3=DATE(YEAR($H81),MONTH($H81)+$G81*10,1)),$F81*тех!BC$10*тех!BC$6,)</f>
        <v>0</v>
      </c>
      <c r="AP81" s="64">
        <f>IF(OR(AP$3=DATE(YEAR($H81),MONTH($H81)+$G81,1),AP$3=DATE(YEAR($H81),MONTH($H81)+$G81*2,1),AP$3=DATE(YEAR($H81),MONTH($H81)+$G81*3,1),AP$3=DATE(YEAR($H81),MONTH($H81)+$G81*4,1),AP$3=DATE(YEAR($H81),MONTH($H81)+$G81*5,1),AP$3=DATE(YEAR($H81),MONTH($H81)+$G81*6,1),AP$3=DATE(YEAR($H81),MONTH($H81)+$G81*7,1),AP$3=DATE(YEAR($H81),MONTH($H81)+$G81*8,1),AP$3=DATE(YEAR($H81),MONTH($H81)+$G81*9,1),AP$3=DATE(YEAR($H81),MONTH($H81)+$G81*10,1)),$F81*тех!BD$10*тех!BD$6,)</f>
        <v>0</v>
      </c>
      <c r="AQ81" s="64">
        <f>IF(OR(AQ$3=DATE(YEAR($H81),MONTH($H81)+$G81,1),AQ$3=DATE(YEAR($H81),MONTH($H81)+$G81*2,1),AQ$3=DATE(YEAR($H81),MONTH($H81)+$G81*3,1),AQ$3=DATE(YEAR($H81),MONTH($H81)+$G81*4,1),AQ$3=DATE(YEAR($H81),MONTH($H81)+$G81*5,1),AQ$3=DATE(YEAR($H81),MONTH($H81)+$G81*6,1),AQ$3=DATE(YEAR($H81),MONTH($H81)+$G81*7,1),AQ$3=DATE(YEAR($H81),MONTH($H81)+$G81*8,1),AQ$3=DATE(YEAR($H81),MONTH($H81)+$G81*9,1),AQ$3=DATE(YEAR($H81),MONTH($H81)+$G81*10,1)),$F81*тех!BE$10*тех!BE$6,)</f>
        <v>0</v>
      </c>
      <c r="AR81" s="64">
        <f>IF(OR(AR$3=DATE(YEAR($H81),MONTH($H81)+$G81,1),AR$3=DATE(YEAR($H81),MONTH($H81)+$G81*2,1),AR$3=DATE(YEAR($H81),MONTH($H81)+$G81*3,1),AR$3=DATE(YEAR($H81),MONTH($H81)+$G81*4,1),AR$3=DATE(YEAR($H81),MONTH($H81)+$G81*5,1),AR$3=DATE(YEAR($H81),MONTH($H81)+$G81*6,1),AR$3=DATE(YEAR($H81),MONTH($H81)+$G81*7,1),AR$3=DATE(YEAR($H81),MONTH($H81)+$G81*8,1),AR$3=DATE(YEAR($H81),MONTH($H81)+$G81*9,1),AR$3=DATE(YEAR($H81),MONTH($H81)+$G81*10,1)),$F81*тех!BF$10*тех!BF$6,)</f>
        <v>0</v>
      </c>
      <c r="AS81" s="64">
        <f>IF(OR(AS$3=DATE(YEAR($H81),MONTH($H81)+$G81,1),AS$3=DATE(YEAR($H81),MONTH($H81)+$G81*2,1),AS$3=DATE(YEAR($H81),MONTH($H81)+$G81*3,1),AS$3=DATE(YEAR($H81),MONTH($H81)+$G81*4,1),AS$3=DATE(YEAR($H81),MONTH($H81)+$G81*5,1),AS$3=DATE(YEAR($H81),MONTH($H81)+$G81*6,1),AS$3=DATE(YEAR($H81),MONTH($H81)+$G81*7,1),AS$3=DATE(YEAR($H81),MONTH($H81)+$G81*8,1),AS$3=DATE(YEAR($H81),MONTH($H81)+$G81*9,1),AS$3=DATE(YEAR($H81),MONTH($H81)+$G81*10,1)),$F81*тех!BG$10*тех!BG$6,)</f>
        <v>0</v>
      </c>
      <c r="AT81" s="64">
        <f>IF(OR(AT$3=DATE(YEAR($H81),MONTH($H81)+$G81,1),AT$3=DATE(YEAR($H81),MONTH($H81)+$G81*2,1),AT$3=DATE(YEAR($H81),MONTH($H81)+$G81*3,1),AT$3=DATE(YEAR($H81),MONTH($H81)+$G81*4,1),AT$3=DATE(YEAR($H81),MONTH($H81)+$G81*5,1),AT$3=DATE(YEAR($H81),MONTH($H81)+$G81*6,1),AT$3=DATE(YEAR($H81),MONTH($H81)+$G81*7,1),AT$3=DATE(YEAR($H81),MONTH($H81)+$G81*8,1),AT$3=DATE(YEAR($H81),MONTH($H81)+$G81*9,1),AT$3=DATE(YEAR($H81),MONTH($H81)+$G81*10,1)),$F81*тех!BH$10*тех!BH$6,)</f>
        <v>0</v>
      </c>
      <c r="AU81" s="64">
        <f>IF(OR(AU$3=DATE(YEAR($H81),MONTH($H81)+$G81,1),AU$3=DATE(YEAR($H81),MONTH($H81)+$G81*2,1),AU$3=DATE(YEAR($H81),MONTH($H81)+$G81*3,1),AU$3=DATE(YEAR($H81),MONTH($H81)+$G81*4,1),AU$3=DATE(YEAR($H81),MONTH($H81)+$G81*5,1),AU$3=DATE(YEAR($H81),MONTH($H81)+$G81*6,1),AU$3=DATE(YEAR($H81),MONTH($H81)+$G81*7,1),AU$3=DATE(YEAR($H81),MONTH($H81)+$G81*8,1),AU$3=DATE(YEAR($H81),MONTH($H81)+$G81*9,1),AU$3=DATE(YEAR($H81),MONTH($H81)+$G81*10,1)),$F81*тех!BI$10*тех!BI$6,)</f>
        <v>0</v>
      </c>
      <c r="AV81" s="64">
        <f>IF(OR(AV$3=DATE(YEAR($H81),MONTH($H81)+$G81,1),AV$3=DATE(YEAR($H81),MONTH($H81)+$G81*2,1),AV$3=DATE(YEAR($H81),MONTH($H81)+$G81*3,1),AV$3=DATE(YEAR($H81),MONTH($H81)+$G81*4,1),AV$3=DATE(YEAR($H81),MONTH($H81)+$G81*5,1),AV$3=DATE(YEAR($H81),MONTH($H81)+$G81*6,1),AV$3=DATE(YEAR($H81),MONTH($H81)+$G81*7,1),AV$3=DATE(YEAR($H81),MONTH($H81)+$G81*8,1),AV$3=DATE(YEAR($H81),MONTH($H81)+$G81*9,1),AV$3=DATE(YEAR($H81),MONTH($H81)+$G81*10,1)),$F81*тех!BJ$10*тех!BJ$6,)</f>
        <v>0</v>
      </c>
      <c r="AW81" s="64">
        <f>IF(OR(AW$3=DATE(YEAR($H81),MONTH($H81)+$G81,1),AW$3=DATE(YEAR($H81),MONTH($H81)+$G81*2,1),AW$3=DATE(YEAR($H81),MONTH($H81)+$G81*3,1),AW$3=DATE(YEAR($H81),MONTH($H81)+$G81*4,1),AW$3=DATE(YEAR($H81),MONTH($H81)+$G81*5,1),AW$3=DATE(YEAR($H81),MONTH($H81)+$G81*6,1),AW$3=DATE(YEAR($H81),MONTH($H81)+$G81*7,1),AW$3=DATE(YEAR($H81),MONTH($H81)+$G81*8,1),AW$3=DATE(YEAR($H81),MONTH($H81)+$G81*9,1),AW$3=DATE(YEAR($H81),MONTH($H81)+$G81*10,1)),$F81*тех!BK$10*тех!BK$6,)</f>
        <v>0</v>
      </c>
      <c r="AX81" s="64">
        <f>IF(OR(AX$3=DATE(YEAR($H81),MONTH($H81)+$G81,1),AX$3=DATE(YEAR($H81),MONTH($H81)+$G81*2,1),AX$3=DATE(YEAR($H81),MONTH($H81)+$G81*3,1),AX$3=DATE(YEAR($H81),MONTH($H81)+$G81*4,1),AX$3=DATE(YEAR($H81),MONTH($H81)+$G81*5,1),AX$3=DATE(YEAR($H81),MONTH($H81)+$G81*6,1),AX$3=DATE(YEAR($H81),MONTH($H81)+$G81*7,1),AX$3=DATE(YEAR($H81),MONTH($H81)+$G81*8,1),AX$3=DATE(YEAR($H81),MONTH($H81)+$G81*9,1),AX$3=DATE(YEAR($H81),MONTH($H81)+$G81*10,1)),$F81*тех!BL$10*тех!BL$6,)</f>
        <v>0</v>
      </c>
      <c r="AY81" s="64">
        <f>IF(OR(AY$3=DATE(YEAR($H81),MONTH($H81)+$G81,1),AY$3=DATE(YEAR($H81),MONTH($H81)+$G81*2,1),AY$3=DATE(YEAR($H81),MONTH($H81)+$G81*3,1),AY$3=DATE(YEAR($H81),MONTH($H81)+$G81*4,1),AY$3=DATE(YEAR($H81),MONTH($H81)+$G81*5,1),AY$3=DATE(YEAR($H81),MONTH($H81)+$G81*6,1),AY$3=DATE(YEAR($H81),MONTH($H81)+$G81*7,1),AY$3=DATE(YEAR($H81),MONTH($H81)+$G81*8,1),AY$3=DATE(YEAR($H81),MONTH($H81)+$G81*9,1),AY$3=DATE(YEAR($H81),MONTH($H81)+$G81*10,1)),$F81*тех!BM$10*тех!BM$6,)</f>
        <v>0</v>
      </c>
      <c r="AZ81" s="64">
        <f>IF(OR(AZ$3=DATE(YEAR($H81),MONTH($H81)+$G81,1),AZ$3=DATE(YEAR($H81),MONTH($H81)+$G81*2,1),AZ$3=DATE(YEAR($H81),MONTH($H81)+$G81*3,1),AZ$3=DATE(YEAR($H81),MONTH($H81)+$G81*4,1),AZ$3=DATE(YEAR($H81),MONTH($H81)+$G81*5,1),AZ$3=DATE(YEAR($H81),MONTH($H81)+$G81*6,1),AZ$3=DATE(YEAR($H81),MONTH($H81)+$G81*7,1),AZ$3=DATE(YEAR($H81),MONTH($H81)+$G81*8,1),AZ$3=DATE(YEAR($H81),MONTH($H81)+$G81*9,1),AZ$3=DATE(YEAR($H81),MONTH($H81)+$G81*10,1)),$F81*тех!BN$10*тех!BN$6,)</f>
        <v>0</v>
      </c>
      <c r="BA81" s="64">
        <f>IF(OR(BA$3=DATE(YEAR($H81),MONTH($H81)+$G81,1),BA$3=DATE(YEAR($H81),MONTH($H81)+$G81*2,1),BA$3=DATE(YEAR($H81),MONTH($H81)+$G81*3,1),BA$3=DATE(YEAR($H81),MONTH($H81)+$G81*4,1),BA$3=DATE(YEAR($H81),MONTH($H81)+$G81*5,1),BA$3=DATE(YEAR($H81),MONTH($H81)+$G81*6,1),BA$3=DATE(YEAR($H81),MONTH($H81)+$G81*7,1),BA$3=DATE(YEAR($H81),MONTH($H81)+$G81*8,1),BA$3=DATE(YEAR($H81),MONTH($H81)+$G81*9,1),BA$3=DATE(YEAR($H81),MONTH($H81)+$G81*10,1)),$F81*тех!BO$10*тех!BO$6,)</f>
        <v>0</v>
      </c>
      <c r="BB81" s="64">
        <f>IF(OR(BB$3=DATE(YEAR($H81),MONTH($H81)+$G81,1),BB$3=DATE(YEAR($H81),MONTH($H81)+$G81*2,1),BB$3=DATE(YEAR($H81),MONTH($H81)+$G81*3,1),BB$3=DATE(YEAR($H81),MONTH($H81)+$G81*4,1),BB$3=DATE(YEAR($H81),MONTH($H81)+$G81*5,1),BB$3=DATE(YEAR($H81),MONTH($H81)+$G81*6,1),BB$3=DATE(YEAR($H81),MONTH($H81)+$G81*7,1),BB$3=DATE(YEAR($H81),MONTH($H81)+$G81*8,1),BB$3=DATE(YEAR($H81),MONTH($H81)+$G81*9,1),BB$3=DATE(YEAR($H81),MONTH($H81)+$G81*10,1)),$F81*тех!BP$10*тех!BP$6,)</f>
        <v>0</v>
      </c>
      <c r="BC81" s="64">
        <f>IF(OR(BC$3=DATE(YEAR($H81),MONTH($H81)+$G81,1),BC$3=DATE(YEAR($H81),MONTH($H81)+$G81*2,1),BC$3=DATE(YEAR($H81),MONTH($H81)+$G81*3,1),BC$3=DATE(YEAR($H81),MONTH($H81)+$G81*4,1),BC$3=DATE(YEAR($H81),MONTH($H81)+$G81*5,1),BC$3=DATE(YEAR($H81),MONTH($H81)+$G81*6,1),BC$3=DATE(YEAR($H81),MONTH($H81)+$G81*7,1),BC$3=DATE(YEAR($H81),MONTH($H81)+$G81*8,1),BC$3=DATE(YEAR($H81),MONTH($H81)+$G81*9,1),BC$3=DATE(YEAR($H81),MONTH($H81)+$G81*10,1)),$F81*тех!BQ$10*тех!BQ$6,)</f>
        <v>0</v>
      </c>
      <c r="BD81" s="64">
        <f>IF(OR(BD$3=DATE(YEAR($H81),MONTH($H81)+$G81,1),BD$3=DATE(YEAR($H81),MONTH($H81)+$G81*2,1),BD$3=DATE(YEAR($H81),MONTH($H81)+$G81*3,1),BD$3=DATE(YEAR($H81),MONTH($H81)+$G81*4,1),BD$3=DATE(YEAR($H81),MONTH($H81)+$G81*5,1),BD$3=DATE(YEAR($H81),MONTH($H81)+$G81*6,1),BD$3=DATE(YEAR($H81),MONTH($H81)+$G81*7,1),BD$3=DATE(YEAR($H81),MONTH($H81)+$G81*8,1),BD$3=DATE(YEAR($H81),MONTH($H81)+$G81*9,1),BD$3=DATE(YEAR($H81),MONTH($H81)+$G81*10,1)),$F81*тех!BR$10*тех!BR$6,)</f>
        <v>0</v>
      </c>
      <c r="BE81" s="64">
        <f>IF(OR(BE$3=DATE(YEAR($H81),MONTH($H81)+$G81,1),BE$3=DATE(YEAR($H81),MONTH($H81)+$G81*2,1),BE$3=DATE(YEAR($H81),MONTH($H81)+$G81*3,1),BE$3=DATE(YEAR($H81),MONTH($H81)+$G81*4,1),BE$3=DATE(YEAR($H81),MONTH($H81)+$G81*5,1),BE$3=DATE(YEAR($H81),MONTH($H81)+$G81*6,1),BE$3=DATE(YEAR($H81),MONTH($H81)+$G81*7,1),BE$3=DATE(YEAR($H81),MONTH($H81)+$G81*8,1),BE$3=DATE(YEAR($H81),MONTH($H81)+$G81*9,1),BE$3=DATE(YEAR($H81),MONTH($H81)+$G81*10,1)),$F81*тех!BS$10*тех!BS$6,)</f>
        <v>0</v>
      </c>
      <c r="BF81" s="64">
        <f>IF(OR(BF$3=DATE(YEAR($H81),MONTH($H81)+$G81,1),BF$3=DATE(YEAR($H81),MONTH($H81)+$G81*2,1),BF$3=DATE(YEAR($H81),MONTH($H81)+$G81*3,1),BF$3=DATE(YEAR($H81),MONTH($H81)+$G81*4,1),BF$3=DATE(YEAR($H81),MONTH($H81)+$G81*5,1),BF$3=DATE(YEAR($H81),MONTH($H81)+$G81*6,1),BF$3=DATE(YEAR($H81),MONTH($H81)+$G81*7,1),BF$3=DATE(YEAR($H81),MONTH($H81)+$G81*8,1),BF$3=DATE(YEAR($H81),MONTH($H81)+$G81*9,1),BF$3=DATE(YEAR($H81),MONTH($H81)+$G81*10,1)),$F81*тех!BT$10*тех!BT$6,)</f>
        <v>0</v>
      </c>
      <c r="BG81" s="64">
        <f>IF(OR(BG$3=DATE(YEAR($H81),MONTH($H81)+$G81,1),BG$3=DATE(YEAR($H81),MONTH($H81)+$G81*2,1),BG$3=DATE(YEAR($H81),MONTH($H81)+$G81*3,1),BG$3=DATE(YEAR($H81),MONTH($H81)+$G81*4,1),BG$3=DATE(YEAR($H81),MONTH($H81)+$G81*5,1),BG$3=DATE(YEAR($H81),MONTH($H81)+$G81*6,1),BG$3=DATE(YEAR($H81),MONTH($H81)+$G81*7,1),BG$3=DATE(YEAR($H81),MONTH($H81)+$G81*8,1),BG$3=DATE(YEAR($H81),MONTH($H81)+$G81*9,1),BG$3=DATE(YEAR($H81),MONTH($H81)+$G81*10,1)),$F81*тех!BU$10*тех!BU$6,)</f>
        <v>0</v>
      </c>
      <c r="BH81" s="64">
        <f>IF(OR(BH$3=DATE(YEAR($H81),MONTH($H81)+$G81,1),BH$3=DATE(YEAR($H81),MONTH($H81)+$G81*2,1),BH$3=DATE(YEAR($H81),MONTH($H81)+$G81*3,1),BH$3=DATE(YEAR($H81),MONTH($H81)+$G81*4,1),BH$3=DATE(YEAR($H81),MONTH($H81)+$G81*5,1),BH$3=DATE(YEAR($H81),MONTH($H81)+$G81*6,1),BH$3=DATE(YEAR($H81),MONTH($H81)+$G81*7,1),BH$3=DATE(YEAR($H81),MONTH($H81)+$G81*8,1),BH$3=DATE(YEAR($H81),MONTH($H81)+$G81*9,1),BH$3=DATE(YEAR($H81),MONTH($H81)+$G81*10,1)),$F81*тех!BV$10*тех!BV$6,)</f>
        <v>0</v>
      </c>
      <c r="BI81" s="64">
        <f>IF(OR(BI$3=DATE(YEAR($H81),MONTH($H81)+$G81,1),BI$3=DATE(YEAR($H81),MONTH($H81)+$G81*2,1),BI$3=DATE(YEAR($H81),MONTH($H81)+$G81*3,1),BI$3=DATE(YEAR($H81),MONTH($H81)+$G81*4,1),BI$3=DATE(YEAR($H81),MONTH($H81)+$G81*5,1),BI$3=DATE(YEAR($H81),MONTH($H81)+$G81*6,1),BI$3=DATE(YEAR($H81),MONTH($H81)+$G81*7,1),BI$3=DATE(YEAR($H81),MONTH($H81)+$G81*8,1),BI$3=DATE(YEAR($H81),MONTH($H81)+$G81*9,1),BI$3=DATE(YEAR($H81),MONTH($H81)+$G81*10,1)),$F81*тех!BW$10*тех!BW$6,)</f>
        <v>0</v>
      </c>
      <c r="BJ81" s="64">
        <f>IF(OR(BJ$3=DATE(YEAR($H81),MONTH($H81)+$G81,1),BJ$3=DATE(YEAR($H81),MONTH($H81)+$G81*2,1),BJ$3=DATE(YEAR($H81),MONTH($H81)+$G81*3,1),BJ$3=DATE(YEAR($H81),MONTH($H81)+$G81*4,1),BJ$3=DATE(YEAR($H81),MONTH($H81)+$G81*5,1),BJ$3=DATE(YEAR($H81),MONTH($H81)+$G81*6,1),BJ$3=DATE(YEAR($H81),MONTH($H81)+$G81*7,1),BJ$3=DATE(YEAR($H81),MONTH($H81)+$G81*8,1),BJ$3=DATE(YEAR($H81),MONTH($H81)+$G81*9,1),BJ$3=DATE(YEAR($H81),MONTH($H81)+$G81*10,1)),$F81*тех!BX$10*тех!BX$6,)</f>
        <v>0</v>
      </c>
      <c r="BK81" s="64">
        <f>IF(OR(BK$3=DATE(YEAR($H81),MONTH($H81)+$G81,1),BK$3=DATE(YEAR($H81),MONTH($H81)+$G81*2,1),BK$3=DATE(YEAR($H81),MONTH($H81)+$G81*3,1),BK$3=DATE(YEAR($H81),MONTH($H81)+$G81*4,1),BK$3=DATE(YEAR($H81),MONTH($H81)+$G81*5,1),BK$3=DATE(YEAR($H81),MONTH($H81)+$G81*6,1),BK$3=DATE(YEAR($H81),MONTH($H81)+$G81*7,1),BK$3=DATE(YEAR($H81),MONTH($H81)+$G81*8,1),BK$3=DATE(YEAR($H81),MONTH($H81)+$G81*9,1),BK$3=DATE(YEAR($H81),MONTH($H81)+$G81*10,1)),$F81*тех!BY$10*тех!BY$6,)</f>
        <v>0</v>
      </c>
      <c r="BL81" s="64">
        <f>IF(OR(BL$3=DATE(YEAR($H81),MONTH($H81)+$G81,1),BL$3=DATE(YEAR($H81),MONTH($H81)+$G81*2,1),BL$3=DATE(YEAR($H81),MONTH($H81)+$G81*3,1),BL$3=DATE(YEAR($H81),MONTH($H81)+$G81*4,1),BL$3=DATE(YEAR($H81),MONTH($H81)+$G81*5,1),BL$3=DATE(YEAR($H81),MONTH($H81)+$G81*6,1),BL$3=DATE(YEAR($H81),MONTH($H81)+$G81*7,1),BL$3=DATE(YEAR($H81),MONTH($H81)+$G81*8,1),BL$3=DATE(YEAR($H81),MONTH($H81)+$G81*9,1),BL$3=DATE(YEAR($H81),MONTH($H81)+$G81*10,1)),$F81*тех!BZ$10*тех!BZ$6,)</f>
        <v>0</v>
      </c>
      <c r="BM81" s="64">
        <f>IF(OR(BM$3=DATE(YEAR($H81),MONTH($H81)+$G81,1),BM$3=DATE(YEAR($H81),MONTH($H81)+$G81*2,1),BM$3=DATE(YEAR($H81),MONTH($H81)+$G81*3,1),BM$3=DATE(YEAR($H81),MONTH($H81)+$G81*4,1),BM$3=DATE(YEAR($H81),MONTH($H81)+$G81*5,1),BM$3=DATE(YEAR($H81),MONTH($H81)+$G81*6,1),BM$3=DATE(YEAR($H81),MONTH($H81)+$G81*7,1),BM$3=DATE(YEAR($H81),MONTH($H81)+$G81*8,1),BM$3=DATE(YEAR($H81),MONTH($H81)+$G81*9,1),BM$3=DATE(YEAR($H81),MONTH($H81)+$G81*10,1)),$F81*тех!CA$10*тех!CA$6,)</f>
        <v>0</v>
      </c>
      <c r="BN81" s="64">
        <f>IF(OR(BN$3=DATE(YEAR($H81),MONTH($H81)+$G81,1),BN$3=DATE(YEAR($H81),MONTH($H81)+$G81*2,1),BN$3=DATE(YEAR($H81),MONTH($H81)+$G81*3,1),BN$3=DATE(YEAR($H81),MONTH($H81)+$G81*4,1),BN$3=DATE(YEAR($H81),MONTH($H81)+$G81*5,1),BN$3=DATE(YEAR($H81),MONTH($H81)+$G81*6,1),BN$3=DATE(YEAR($H81),MONTH($H81)+$G81*7,1),BN$3=DATE(YEAR($H81),MONTH($H81)+$G81*8,1),BN$3=DATE(YEAR($H81),MONTH($H81)+$G81*9,1),BN$3=DATE(YEAR($H81),MONTH($H81)+$G81*10,1)),$F81*тех!CB$10*тех!CB$6,)</f>
        <v>0</v>
      </c>
      <c r="BO81" s="64">
        <f>IF(OR(BO$3=DATE(YEAR($H81),MONTH($H81)+$G81,1),BO$3=DATE(YEAR($H81),MONTH($H81)+$G81*2,1),BO$3=DATE(YEAR($H81),MONTH($H81)+$G81*3,1),BO$3=DATE(YEAR($H81),MONTH($H81)+$G81*4,1),BO$3=DATE(YEAR($H81),MONTH($H81)+$G81*5,1),BO$3=DATE(YEAR($H81),MONTH($H81)+$G81*6,1),BO$3=DATE(YEAR($H81),MONTH($H81)+$G81*7,1),BO$3=DATE(YEAR($H81),MONTH($H81)+$G81*8,1),BO$3=DATE(YEAR($H81),MONTH($H81)+$G81*9,1),BO$3=DATE(YEAR($H81),MONTH($H81)+$G81*10,1)),$F81*тех!CC$10*тех!CC$6,)</f>
        <v>0</v>
      </c>
      <c r="BP81" s="64">
        <f>IF(OR(BP$3=DATE(YEAR($H81),MONTH($H81)+$G81,1),BP$3=DATE(YEAR($H81),MONTH($H81)+$G81*2,1),BP$3=DATE(YEAR($H81),MONTH($H81)+$G81*3,1),BP$3=DATE(YEAR($H81),MONTH($H81)+$G81*4,1),BP$3=DATE(YEAR($H81),MONTH($H81)+$G81*5,1),BP$3=DATE(YEAR($H81),MONTH($H81)+$G81*6,1),BP$3=DATE(YEAR($H81),MONTH($H81)+$G81*7,1),BP$3=DATE(YEAR($H81),MONTH($H81)+$G81*8,1),BP$3=DATE(YEAR($H81),MONTH($H81)+$G81*9,1),BP$3=DATE(YEAR($H81),MONTH($H81)+$G81*10,1)),$F81*тех!CD$10*тех!CD$6,)</f>
        <v>0</v>
      </c>
      <c r="BQ81" s="64">
        <f>IF(OR(BQ$3=DATE(YEAR($H81),MONTH($H81)+$G81,1),BQ$3=DATE(YEAR($H81),MONTH($H81)+$G81*2,1),BQ$3=DATE(YEAR($H81),MONTH($H81)+$G81*3,1),BQ$3=DATE(YEAR($H81),MONTH($H81)+$G81*4,1),BQ$3=DATE(YEAR($H81),MONTH($H81)+$G81*5,1),BQ$3=DATE(YEAR($H81),MONTH($H81)+$G81*6,1),BQ$3=DATE(YEAR($H81),MONTH($H81)+$G81*7,1),BQ$3=DATE(YEAR($H81),MONTH($H81)+$G81*8,1),BQ$3=DATE(YEAR($H81),MONTH($H81)+$G81*9,1),BQ$3=DATE(YEAR($H81),MONTH($H81)+$G81*10,1)),$F81*тех!CE$10*тех!CE$6,)</f>
        <v>0</v>
      </c>
    </row>
    <row r="82" spans="2:71" hidden="1">
      <c r="B82" s="3">
        <v>76</v>
      </c>
      <c r="C82" s="19"/>
      <c r="D82" s="19"/>
      <c r="E82" s="19"/>
      <c r="F82" s="76">
        <f t="shared" si="1"/>
        <v>0</v>
      </c>
      <c r="G82" s="19"/>
      <c r="H82" s="19"/>
      <c r="J82" s="76">
        <f>IF($H82=J$3,$F82,)*тех!X$6</f>
        <v>0</v>
      </c>
      <c r="K82" s="76">
        <f>IF($H82=K$3,$F82,)*тех!Y$6</f>
        <v>0</v>
      </c>
      <c r="L82" s="76">
        <f>IF($H82=L$3,$F82,)*тех!Z$6</f>
        <v>0</v>
      </c>
      <c r="M82" s="76">
        <f>IF($H82=M$3,$F82,)*тех!AA$6</f>
        <v>0</v>
      </c>
      <c r="N82" s="76">
        <f>IF($H82=N$3,$F82,)*тех!AB$6</f>
        <v>0</v>
      </c>
      <c r="O82" s="76">
        <f>IF($H82=O$3,$F82,)*тех!AC$6</f>
        <v>0</v>
      </c>
      <c r="P82" s="64">
        <f>IF(OR(P$3=DATE(YEAR($H82),MONTH($H82)+$G82,1),P$3=DATE(YEAR($H82),MONTH($H82)+$G82*2,1),P$3=DATE(YEAR($H82),MONTH($H82)+$G82*3,1),P$3=DATE(YEAR($H82),MONTH($H82)+$G82*4,1),P$3=DATE(YEAR($H82),MONTH($H82)+$G82*5,1),P$3=DATE(YEAR($H82),MONTH($H82)+$G82*6,1),P$3=DATE(YEAR($H82),MONTH($H82)+$G82*7,1),P$3=DATE(YEAR($H82),MONTH($H82)+$G82*8,1),P$3=DATE(YEAR($H82),MONTH($H82)+$G82*9,1),P$3=DATE(YEAR($H82),MONTH($H82)+$G82*10,1)),$F82*тех!AD$10*тех!AD$6,)</f>
        <v>0</v>
      </c>
      <c r="Q82" s="64">
        <f>IF(OR(Q$3=DATE(YEAR($H82),MONTH($H82)+$G82,1),Q$3=DATE(YEAR($H82),MONTH($H82)+$G82*2,1),Q$3=DATE(YEAR($H82),MONTH($H82)+$G82*3,1),Q$3=DATE(YEAR($H82),MONTH($H82)+$G82*4,1),Q$3=DATE(YEAR($H82),MONTH($H82)+$G82*5,1),Q$3=DATE(YEAR($H82),MONTH($H82)+$G82*6,1),Q$3=DATE(YEAR($H82),MONTH($H82)+$G82*7,1),Q$3=DATE(YEAR($H82),MONTH($H82)+$G82*8,1),Q$3=DATE(YEAR($H82),MONTH($H82)+$G82*9,1),Q$3=DATE(YEAR($H82),MONTH($H82)+$G82*10,1)),$F82*тех!AE$10*тех!AE$6,)</f>
        <v>0</v>
      </c>
      <c r="R82" s="64">
        <f>IF(OR(R$3=DATE(YEAR($H82),MONTH($H82)+$G82,1),R$3=DATE(YEAR($H82),MONTH($H82)+$G82*2,1),R$3=DATE(YEAR($H82),MONTH($H82)+$G82*3,1),R$3=DATE(YEAR($H82),MONTH($H82)+$G82*4,1),R$3=DATE(YEAR($H82),MONTH($H82)+$G82*5,1),R$3=DATE(YEAR($H82),MONTH($H82)+$G82*6,1),R$3=DATE(YEAR($H82),MONTH($H82)+$G82*7,1),R$3=DATE(YEAR($H82),MONTH($H82)+$G82*8,1),R$3=DATE(YEAR($H82),MONTH($H82)+$G82*9,1),R$3=DATE(YEAR($H82),MONTH($H82)+$G82*10,1)),$F82*тех!AF$10*тех!AF$6,)</f>
        <v>0</v>
      </c>
      <c r="S82" s="64">
        <f>IF(OR(S$3=DATE(YEAR($H82),MONTH($H82)+$G82,1),S$3=DATE(YEAR($H82),MONTH($H82)+$G82*2,1),S$3=DATE(YEAR($H82),MONTH($H82)+$G82*3,1),S$3=DATE(YEAR($H82),MONTH($H82)+$G82*4,1),S$3=DATE(YEAR($H82),MONTH($H82)+$G82*5,1),S$3=DATE(YEAR($H82),MONTH($H82)+$G82*6,1),S$3=DATE(YEAR($H82),MONTH($H82)+$G82*7,1),S$3=DATE(YEAR($H82),MONTH($H82)+$G82*8,1),S$3=DATE(YEAR($H82),MONTH($H82)+$G82*9,1),S$3=DATE(YEAR($H82),MONTH($H82)+$G82*10,1)),$F82*тех!AG$10*тех!AG$6,)</f>
        <v>0</v>
      </c>
      <c r="T82" s="64">
        <f>IF(OR(T$3=DATE(YEAR($H82),MONTH($H82)+$G82,1),T$3=DATE(YEAR($H82),MONTH($H82)+$G82*2,1),T$3=DATE(YEAR($H82),MONTH($H82)+$G82*3,1),T$3=DATE(YEAR($H82),MONTH($H82)+$G82*4,1),T$3=DATE(YEAR($H82),MONTH($H82)+$G82*5,1),T$3=DATE(YEAR($H82),MONTH($H82)+$G82*6,1),T$3=DATE(YEAR($H82),MONTH($H82)+$G82*7,1),T$3=DATE(YEAR($H82),MONTH($H82)+$G82*8,1),T$3=DATE(YEAR($H82),MONTH($H82)+$G82*9,1),T$3=DATE(YEAR($H82),MONTH($H82)+$G82*10,1)),$F82*тех!AH$10*тех!AH$6,)</f>
        <v>0</v>
      </c>
      <c r="U82" s="64">
        <f>IF(OR(U$3=DATE(YEAR($H82),MONTH($H82)+$G82,1),U$3=DATE(YEAR($H82),MONTH($H82)+$G82*2,1),U$3=DATE(YEAR($H82),MONTH($H82)+$G82*3,1),U$3=DATE(YEAR($H82),MONTH($H82)+$G82*4,1),U$3=DATE(YEAR($H82),MONTH($H82)+$G82*5,1),U$3=DATE(YEAR($H82),MONTH($H82)+$G82*6,1),U$3=DATE(YEAR($H82),MONTH($H82)+$G82*7,1),U$3=DATE(YEAR($H82),MONTH($H82)+$G82*8,1),U$3=DATE(YEAR($H82),MONTH($H82)+$G82*9,1),U$3=DATE(YEAR($H82),MONTH($H82)+$G82*10,1)),$F82*тех!AI$10*тех!AI$6,)</f>
        <v>0</v>
      </c>
      <c r="V82" s="64">
        <f>IF(OR(V$3=DATE(YEAR($H82),MONTH($H82)+$G82,1),V$3=DATE(YEAR($H82),MONTH($H82)+$G82*2,1),V$3=DATE(YEAR($H82),MONTH($H82)+$G82*3,1),V$3=DATE(YEAR($H82),MONTH($H82)+$G82*4,1),V$3=DATE(YEAR($H82),MONTH($H82)+$G82*5,1),V$3=DATE(YEAR($H82),MONTH($H82)+$G82*6,1),V$3=DATE(YEAR($H82),MONTH($H82)+$G82*7,1),V$3=DATE(YEAR($H82),MONTH($H82)+$G82*8,1),V$3=DATE(YEAR($H82),MONTH($H82)+$G82*9,1),V$3=DATE(YEAR($H82),MONTH($H82)+$G82*10,1)),$F82*тех!AJ$10*тех!AJ$6,)</f>
        <v>0</v>
      </c>
      <c r="W82" s="64">
        <f>IF(OR(W$3=DATE(YEAR($H82),MONTH($H82)+$G82,1),W$3=DATE(YEAR($H82),MONTH($H82)+$G82*2,1),W$3=DATE(YEAR($H82),MONTH($H82)+$G82*3,1),W$3=DATE(YEAR($H82),MONTH($H82)+$G82*4,1),W$3=DATE(YEAR($H82),MONTH($H82)+$G82*5,1),W$3=DATE(YEAR($H82),MONTH($H82)+$G82*6,1),W$3=DATE(YEAR($H82),MONTH($H82)+$G82*7,1),W$3=DATE(YEAR($H82),MONTH($H82)+$G82*8,1),W$3=DATE(YEAR($H82),MONTH($H82)+$G82*9,1),W$3=DATE(YEAR($H82),MONTH($H82)+$G82*10,1)),$F82*тех!AK$10*тех!AK$6,)</f>
        <v>0</v>
      </c>
      <c r="X82" s="64">
        <f>IF(OR(X$3=DATE(YEAR($H82),MONTH($H82)+$G82,1),X$3=DATE(YEAR($H82),MONTH($H82)+$G82*2,1),X$3=DATE(YEAR($H82),MONTH($H82)+$G82*3,1),X$3=DATE(YEAR($H82),MONTH($H82)+$G82*4,1),X$3=DATE(YEAR($H82),MONTH($H82)+$G82*5,1),X$3=DATE(YEAR($H82),MONTH($H82)+$G82*6,1),X$3=DATE(YEAR($H82),MONTH($H82)+$G82*7,1),X$3=DATE(YEAR($H82),MONTH($H82)+$G82*8,1),X$3=DATE(YEAR($H82),MONTH($H82)+$G82*9,1),X$3=DATE(YEAR($H82),MONTH($H82)+$G82*10,1)),$F82*тех!AL$10*тех!AL$6,)</f>
        <v>0</v>
      </c>
      <c r="Y82" s="64">
        <f>IF(OR(Y$3=DATE(YEAR($H82),MONTH($H82)+$G82,1),Y$3=DATE(YEAR($H82),MONTH($H82)+$G82*2,1),Y$3=DATE(YEAR($H82),MONTH($H82)+$G82*3,1),Y$3=DATE(YEAR($H82),MONTH($H82)+$G82*4,1),Y$3=DATE(YEAR($H82),MONTH($H82)+$G82*5,1),Y$3=DATE(YEAR($H82),MONTH($H82)+$G82*6,1),Y$3=DATE(YEAR($H82),MONTH($H82)+$G82*7,1),Y$3=DATE(YEAR($H82),MONTH($H82)+$G82*8,1),Y$3=DATE(YEAR($H82),MONTH($H82)+$G82*9,1),Y$3=DATE(YEAR($H82),MONTH($H82)+$G82*10,1)),$F82*тех!AM$10*тех!AM$6,)</f>
        <v>0</v>
      </c>
      <c r="Z82" s="64">
        <f>IF(OR(Z$3=DATE(YEAR($H82),MONTH($H82)+$G82,1),Z$3=DATE(YEAR($H82),MONTH($H82)+$G82*2,1),Z$3=DATE(YEAR($H82),MONTH($H82)+$G82*3,1),Z$3=DATE(YEAR($H82),MONTH($H82)+$G82*4,1),Z$3=DATE(YEAR($H82),MONTH($H82)+$G82*5,1),Z$3=DATE(YEAR($H82),MONTH($H82)+$G82*6,1),Z$3=DATE(YEAR($H82),MONTH($H82)+$G82*7,1),Z$3=DATE(YEAR($H82),MONTH($H82)+$G82*8,1),Z$3=DATE(YEAR($H82),MONTH($H82)+$G82*9,1),Z$3=DATE(YEAR($H82),MONTH($H82)+$G82*10,1)),$F82*тех!AN$10*тех!AN$6,)</f>
        <v>0</v>
      </c>
      <c r="AA82" s="64">
        <f>IF(OR(AA$3=DATE(YEAR($H82),MONTH($H82)+$G82,1),AA$3=DATE(YEAR($H82),MONTH($H82)+$G82*2,1),AA$3=DATE(YEAR($H82),MONTH($H82)+$G82*3,1),AA$3=DATE(YEAR($H82),MONTH($H82)+$G82*4,1),AA$3=DATE(YEAR($H82),MONTH($H82)+$G82*5,1),AA$3=DATE(YEAR($H82),MONTH($H82)+$G82*6,1),AA$3=DATE(YEAR($H82),MONTH($H82)+$G82*7,1),AA$3=DATE(YEAR($H82),MONTH($H82)+$G82*8,1),AA$3=DATE(YEAR($H82),MONTH($H82)+$G82*9,1),AA$3=DATE(YEAR($H82),MONTH($H82)+$G82*10,1)),$F82*тех!AO$10*тех!AO$6,)</f>
        <v>0</v>
      </c>
      <c r="AB82" s="64">
        <f>IF(OR(AB$3=DATE(YEAR($H82),MONTH($H82)+$G82,1),AB$3=DATE(YEAR($H82),MONTH($H82)+$G82*2,1),AB$3=DATE(YEAR($H82),MONTH($H82)+$G82*3,1),AB$3=DATE(YEAR($H82),MONTH($H82)+$G82*4,1),AB$3=DATE(YEAR($H82),MONTH($H82)+$G82*5,1),AB$3=DATE(YEAR($H82),MONTH($H82)+$G82*6,1),AB$3=DATE(YEAR($H82),MONTH($H82)+$G82*7,1),AB$3=DATE(YEAR($H82),MONTH($H82)+$G82*8,1),AB$3=DATE(YEAR($H82),MONTH($H82)+$G82*9,1),AB$3=DATE(YEAR($H82),MONTH($H82)+$G82*10,1)),$F82*тех!AP$10*тех!AP$6,)</f>
        <v>0</v>
      </c>
      <c r="AC82" s="64">
        <f>IF(OR(AC$3=DATE(YEAR($H82),MONTH($H82)+$G82,1),AC$3=DATE(YEAR($H82),MONTH($H82)+$G82*2,1),AC$3=DATE(YEAR($H82),MONTH($H82)+$G82*3,1),AC$3=DATE(YEAR($H82),MONTH($H82)+$G82*4,1),AC$3=DATE(YEAR($H82),MONTH($H82)+$G82*5,1),AC$3=DATE(YEAR($H82),MONTH($H82)+$G82*6,1),AC$3=DATE(YEAR($H82),MONTH($H82)+$G82*7,1),AC$3=DATE(YEAR($H82),MONTH($H82)+$G82*8,1),AC$3=DATE(YEAR($H82),MONTH($H82)+$G82*9,1),AC$3=DATE(YEAR($H82),MONTH($H82)+$G82*10,1)),$F82*тех!AQ$10*тех!AQ$6,)</f>
        <v>0</v>
      </c>
      <c r="AD82" s="64">
        <f>IF(OR(AD$3=DATE(YEAR($H82),MONTH($H82)+$G82,1),AD$3=DATE(YEAR($H82),MONTH($H82)+$G82*2,1),AD$3=DATE(YEAR($H82),MONTH($H82)+$G82*3,1),AD$3=DATE(YEAR($H82),MONTH($H82)+$G82*4,1),AD$3=DATE(YEAR($H82),MONTH($H82)+$G82*5,1),AD$3=DATE(YEAR($H82),MONTH($H82)+$G82*6,1),AD$3=DATE(YEAR($H82),MONTH($H82)+$G82*7,1),AD$3=DATE(YEAR($H82),MONTH($H82)+$G82*8,1),AD$3=DATE(YEAR($H82),MONTH($H82)+$G82*9,1),AD$3=DATE(YEAR($H82),MONTH($H82)+$G82*10,1)),$F82*тех!AR$10*тех!AR$6,)</f>
        <v>0</v>
      </c>
      <c r="AE82" s="64">
        <f>IF(OR(AE$3=DATE(YEAR($H82),MONTH($H82)+$G82,1),AE$3=DATE(YEAR($H82),MONTH($H82)+$G82*2,1),AE$3=DATE(YEAR($H82),MONTH($H82)+$G82*3,1),AE$3=DATE(YEAR($H82),MONTH($H82)+$G82*4,1),AE$3=DATE(YEAR($H82),MONTH($H82)+$G82*5,1),AE$3=DATE(YEAR($H82),MONTH($H82)+$G82*6,1),AE$3=DATE(YEAR($H82),MONTH($H82)+$G82*7,1),AE$3=DATE(YEAR($H82),MONTH($H82)+$G82*8,1),AE$3=DATE(YEAR($H82),MONTH($H82)+$G82*9,1),AE$3=DATE(YEAR($H82),MONTH($H82)+$G82*10,1)),$F82*тех!AS$10*тех!AS$6,)</f>
        <v>0</v>
      </c>
      <c r="AF82" s="64">
        <f>IF(OR(AF$3=DATE(YEAR($H82),MONTH($H82)+$G82,1),AF$3=DATE(YEAR($H82),MONTH($H82)+$G82*2,1),AF$3=DATE(YEAR($H82),MONTH($H82)+$G82*3,1),AF$3=DATE(YEAR($H82),MONTH($H82)+$G82*4,1),AF$3=DATE(YEAR($H82),MONTH($H82)+$G82*5,1),AF$3=DATE(YEAR($H82),MONTH($H82)+$G82*6,1),AF$3=DATE(YEAR($H82),MONTH($H82)+$G82*7,1),AF$3=DATE(YEAR($H82),MONTH($H82)+$G82*8,1),AF$3=DATE(YEAR($H82),MONTH($H82)+$G82*9,1),AF$3=DATE(YEAR($H82),MONTH($H82)+$G82*10,1)),$F82*тех!AT$10*тех!AT$6,)</f>
        <v>0</v>
      </c>
      <c r="AG82" s="64">
        <f>IF(OR(AG$3=DATE(YEAR($H82),MONTH($H82)+$G82,1),AG$3=DATE(YEAR($H82),MONTH($H82)+$G82*2,1),AG$3=DATE(YEAR($H82),MONTH($H82)+$G82*3,1),AG$3=DATE(YEAR($H82),MONTH($H82)+$G82*4,1),AG$3=DATE(YEAR($H82),MONTH($H82)+$G82*5,1),AG$3=DATE(YEAR($H82),MONTH($H82)+$G82*6,1),AG$3=DATE(YEAR($H82),MONTH($H82)+$G82*7,1),AG$3=DATE(YEAR($H82),MONTH($H82)+$G82*8,1),AG$3=DATE(YEAR($H82),MONTH($H82)+$G82*9,1),AG$3=DATE(YEAR($H82),MONTH($H82)+$G82*10,1)),$F82*тех!AU$10*тех!AU$6,)</f>
        <v>0</v>
      </c>
      <c r="AH82" s="64">
        <f>IF(OR(AH$3=DATE(YEAR($H82),MONTH($H82)+$G82,1),AH$3=DATE(YEAR($H82),MONTH($H82)+$G82*2,1),AH$3=DATE(YEAR($H82),MONTH($H82)+$G82*3,1),AH$3=DATE(YEAR($H82),MONTH($H82)+$G82*4,1),AH$3=DATE(YEAR($H82),MONTH($H82)+$G82*5,1),AH$3=DATE(YEAR($H82),MONTH($H82)+$G82*6,1),AH$3=DATE(YEAR($H82),MONTH($H82)+$G82*7,1),AH$3=DATE(YEAR($H82),MONTH($H82)+$G82*8,1),AH$3=DATE(YEAR($H82),MONTH($H82)+$G82*9,1),AH$3=DATE(YEAR($H82),MONTH($H82)+$G82*10,1)),$F82*тех!AV$10*тех!AV$6,)</f>
        <v>0</v>
      </c>
      <c r="AI82" s="64">
        <f>IF(OR(AI$3=DATE(YEAR($H82),MONTH($H82)+$G82,1),AI$3=DATE(YEAR($H82),MONTH($H82)+$G82*2,1),AI$3=DATE(YEAR($H82),MONTH($H82)+$G82*3,1),AI$3=DATE(YEAR($H82),MONTH($H82)+$G82*4,1),AI$3=DATE(YEAR($H82),MONTH($H82)+$G82*5,1),AI$3=DATE(YEAR($H82),MONTH($H82)+$G82*6,1),AI$3=DATE(YEAR($H82),MONTH($H82)+$G82*7,1),AI$3=DATE(YEAR($H82),MONTH($H82)+$G82*8,1),AI$3=DATE(YEAR($H82),MONTH($H82)+$G82*9,1),AI$3=DATE(YEAR($H82),MONTH($H82)+$G82*10,1)),$F82*тех!AW$10*тех!AW$6,)</f>
        <v>0</v>
      </c>
      <c r="AJ82" s="64">
        <f>IF(OR(AJ$3=DATE(YEAR($H82),MONTH($H82)+$G82,1),AJ$3=DATE(YEAR($H82),MONTH($H82)+$G82*2,1),AJ$3=DATE(YEAR($H82),MONTH($H82)+$G82*3,1),AJ$3=DATE(YEAR($H82),MONTH($H82)+$G82*4,1),AJ$3=DATE(YEAR($H82),MONTH($H82)+$G82*5,1),AJ$3=DATE(YEAR($H82),MONTH($H82)+$G82*6,1),AJ$3=DATE(YEAR($H82),MONTH($H82)+$G82*7,1),AJ$3=DATE(YEAR($H82),MONTH($H82)+$G82*8,1),AJ$3=DATE(YEAR($H82),MONTH($H82)+$G82*9,1),AJ$3=DATE(YEAR($H82),MONTH($H82)+$G82*10,1)),$F82*тех!AX$10*тех!AX$6,)</f>
        <v>0</v>
      </c>
      <c r="AK82" s="64">
        <f>IF(OR(AK$3=DATE(YEAR($H82),MONTH($H82)+$G82,1),AK$3=DATE(YEAR($H82),MONTH($H82)+$G82*2,1),AK$3=DATE(YEAR($H82),MONTH($H82)+$G82*3,1),AK$3=DATE(YEAR($H82),MONTH($H82)+$G82*4,1),AK$3=DATE(YEAR($H82),MONTH($H82)+$G82*5,1),AK$3=DATE(YEAR($H82),MONTH($H82)+$G82*6,1),AK$3=DATE(YEAR($H82),MONTH($H82)+$G82*7,1),AK$3=DATE(YEAR($H82),MONTH($H82)+$G82*8,1),AK$3=DATE(YEAR($H82),MONTH($H82)+$G82*9,1),AK$3=DATE(YEAR($H82),MONTH($H82)+$G82*10,1)),$F82*тех!AY$10*тех!AY$6,)</f>
        <v>0</v>
      </c>
      <c r="AL82" s="64">
        <f>IF(OR(AL$3=DATE(YEAR($H82),MONTH($H82)+$G82,1),AL$3=DATE(YEAR($H82),MONTH($H82)+$G82*2,1),AL$3=DATE(YEAR($H82),MONTH($H82)+$G82*3,1),AL$3=DATE(YEAR($H82),MONTH($H82)+$G82*4,1),AL$3=DATE(YEAR($H82),MONTH($H82)+$G82*5,1),AL$3=DATE(YEAR($H82),MONTH($H82)+$G82*6,1),AL$3=DATE(YEAR($H82),MONTH($H82)+$G82*7,1),AL$3=DATE(YEAR($H82),MONTH($H82)+$G82*8,1),AL$3=DATE(YEAR($H82),MONTH($H82)+$G82*9,1),AL$3=DATE(YEAR($H82),MONTH($H82)+$G82*10,1)),$F82*тех!AZ$10*тех!AZ$6,)</f>
        <v>0</v>
      </c>
      <c r="AM82" s="64">
        <f>IF(OR(AM$3=DATE(YEAR($H82),MONTH($H82)+$G82,1),AM$3=DATE(YEAR($H82),MONTH($H82)+$G82*2,1),AM$3=DATE(YEAR($H82),MONTH($H82)+$G82*3,1),AM$3=DATE(YEAR($H82),MONTH($H82)+$G82*4,1),AM$3=DATE(YEAR($H82),MONTH($H82)+$G82*5,1),AM$3=DATE(YEAR($H82),MONTH($H82)+$G82*6,1),AM$3=DATE(YEAR($H82),MONTH($H82)+$G82*7,1),AM$3=DATE(YEAR($H82),MONTH($H82)+$G82*8,1),AM$3=DATE(YEAR($H82),MONTH($H82)+$G82*9,1),AM$3=DATE(YEAR($H82),MONTH($H82)+$G82*10,1)),$F82*тех!BA$10*тех!BA$6,)</f>
        <v>0</v>
      </c>
      <c r="AN82" s="64">
        <f>IF(OR(AN$3=DATE(YEAR($H82),MONTH($H82)+$G82,1),AN$3=DATE(YEAR($H82),MONTH($H82)+$G82*2,1),AN$3=DATE(YEAR($H82),MONTH($H82)+$G82*3,1),AN$3=DATE(YEAR($H82),MONTH($H82)+$G82*4,1),AN$3=DATE(YEAR($H82),MONTH($H82)+$G82*5,1),AN$3=DATE(YEAR($H82),MONTH($H82)+$G82*6,1),AN$3=DATE(YEAR($H82),MONTH($H82)+$G82*7,1),AN$3=DATE(YEAR($H82),MONTH($H82)+$G82*8,1),AN$3=DATE(YEAR($H82),MONTH($H82)+$G82*9,1),AN$3=DATE(YEAR($H82),MONTH($H82)+$G82*10,1)),$F82*тех!BB$10*тех!BB$6,)</f>
        <v>0</v>
      </c>
      <c r="AO82" s="64">
        <f>IF(OR(AO$3=DATE(YEAR($H82),MONTH($H82)+$G82,1),AO$3=DATE(YEAR($H82),MONTH($H82)+$G82*2,1),AO$3=DATE(YEAR($H82),MONTH($H82)+$G82*3,1),AO$3=DATE(YEAR($H82),MONTH($H82)+$G82*4,1),AO$3=DATE(YEAR($H82),MONTH($H82)+$G82*5,1),AO$3=DATE(YEAR($H82),MONTH($H82)+$G82*6,1),AO$3=DATE(YEAR($H82),MONTH($H82)+$G82*7,1),AO$3=DATE(YEAR($H82),MONTH($H82)+$G82*8,1),AO$3=DATE(YEAR($H82),MONTH($H82)+$G82*9,1),AO$3=DATE(YEAR($H82),MONTH($H82)+$G82*10,1)),$F82*тех!BC$10*тех!BC$6,)</f>
        <v>0</v>
      </c>
      <c r="AP82" s="64">
        <f>IF(OR(AP$3=DATE(YEAR($H82),MONTH($H82)+$G82,1),AP$3=DATE(YEAR($H82),MONTH($H82)+$G82*2,1),AP$3=DATE(YEAR($H82),MONTH($H82)+$G82*3,1),AP$3=DATE(YEAR($H82),MONTH($H82)+$G82*4,1),AP$3=DATE(YEAR($H82),MONTH($H82)+$G82*5,1),AP$3=DATE(YEAR($H82),MONTH($H82)+$G82*6,1),AP$3=DATE(YEAR($H82),MONTH($H82)+$G82*7,1),AP$3=DATE(YEAR($H82),MONTH($H82)+$G82*8,1),AP$3=DATE(YEAR($H82),MONTH($H82)+$G82*9,1),AP$3=DATE(YEAR($H82),MONTH($H82)+$G82*10,1)),$F82*тех!BD$10*тех!BD$6,)</f>
        <v>0</v>
      </c>
      <c r="AQ82" s="64">
        <f>IF(OR(AQ$3=DATE(YEAR($H82),MONTH($H82)+$G82,1),AQ$3=DATE(YEAR($H82),MONTH($H82)+$G82*2,1),AQ$3=DATE(YEAR($H82),MONTH($H82)+$G82*3,1),AQ$3=DATE(YEAR($H82),MONTH($H82)+$G82*4,1),AQ$3=DATE(YEAR($H82),MONTH($H82)+$G82*5,1),AQ$3=DATE(YEAR($H82),MONTH($H82)+$G82*6,1),AQ$3=DATE(YEAR($H82),MONTH($H82)+$G82*7,1),AQ$3=DATE(YEAR($H82),MONTH($H82)+$G82*8,1),AQ$3=DATE(YEAR($H82),MONTH($H82)+$G82*9,1),AQ$3=DATE(YEAR($H82),MONTH($H82)+$G82*10,1)),$F82*тех!BE$10*тех!BE$6,)</f>
        <v>0</v>
      </c>
      <c r="AR82" s="64">
        <f>IF(OR(AR$3=DATE(YEAR($H82),MONTH($H82)+$G82,1),AR$3=DATE(YEAR($H82),MONTH($H82)+$G82*2,1),AR$3=DATE(YEAR($H82),MONTH($H82)+$G82*3,1),AR$3=DATE(YEAR($H82),MONTH($H82)+$G82*4,1),AR$3=DATE(YEAR($H82),MONTH($H82)+$G82*5,1),AR$3=DATE(YEAR($H82),MONTH($H82)+$G82*6,1),AR$3=DATE(YEAR($H82),MONTH($H82)+$G82*7,1),AR$3=DATE(YEAR($H82),MONTH($H82)+$G82*8,1),AR$3=DATE(YEAR($H82),MONTH($H82)+$G82*9,1),AR$3=DATE(YEAR($H82),MONTH($H82)+$G82*10,1)),$F82*тех!BF$10*тех!BF$6,)</f>
        <v>0</v>
      </c>
      <c r="AS82" s="64">
        <f>IF(OR(AS$3=DATE(YEAR($H82),MONTH($H82)+$G82,1),AS$3=DATE(YEAR($H82),MONTH($H82)+$G82*2,1),AS$3=DATE(YEAR($H82),MONTH($H82)+$G82*3,1),AS$3=DATE(YEAR($H82),MONTH($H82)+$G82*4,1),AS$3=DATE(YEAR($H82),MONTH($H82)+$G82*5,1),AS$3=DATE(YEAR($H82),MONTH($H82)+$G82*6,1),AS$3=DATE(YEAR($H82),MONTH($H82)+$G82*7,1),AS$3=DATE(YEAR($H82),MONTH($H82)+$G82*8,1),AS$3=DATE(YEAR($H82),MONTH($H82)+$G82*9,1),AS$3=DATE(YEAR($H82),MONTH($H82)+$G82*10,1)),$F82*тех!BG$10*тех!BG$6,)</f>
        <v>0</v>
      </c>
      <c r="AT82" s="64">
        <f>IF(OR(AT$3=DATE(YEAR($H82),MONTH($H82)+$G82,1),AT$3=DATE(YEAR($H82),MONTH($H82)+$G82*2,1),AT$3=DATE(YEAR($H82),MONTH($H82)+$G82*3,1),AT$3=DATE(YEAR($H82),MONTH($H82)+$G82*4,1),AT$3=DATE(YEAR($H82),MONTH($H82)+$G82*5,1),AT$3=DATE(YEAR($H82),MONTH($H82)+$G82*6,1),AT$3=DATE(YEAR($H82),MONTH($H82)+$G82*7,1),AT$3=DATE(YEAR($H82),MONTH($H82)+$G82*8,1),AT$3=DATE(YEAR($H82),MONTH($H82)+$G82*9,1),AT$3=DATE(YEAR($H82),MONTH($H82)+$G82*10,1)),$F82*тех!BH$10*тех!BH$6,)</f>
        <v>0</v>
      </c>
      <c r="AU82" s="64">
        <f>IF(OR(AU$3=DATE(YEAR($H82),MONTH($H82)+$G82,1),AU$3=DATE(YEAR($H82),MONTH($H82)+$G82*2,1),AU$3=DATE(YEAR($H82),MONTH($H82)+$G82*3,1),AU$3=DATE(YEAR($H82),MONTH($H82)+$G82*4,1),AU$3=DATE(YEAR($H82),MONTH($H82)+$G82*5,1),AU$3=DATE(YEAR($H82),MONTH($H82)+$G82*6,1),AU$3=DATE(YEAR($H82),MONTH($H82)+$G82*7,1),AU$3=DATE(YEAR($H82),MONTH($H82)+$G82*8,1),AU$3=DATE(YEAR($H82),MONTH($H82)+$G82*9,1),AU$3=DATE(YEAR($H82),MONTH($H82)+$G82*10,1)),$F82*тех!BI$10*тех!BI$6,)</f>
        <v>0</v>
      </c>
      <c r="AV82" s="64">
        <f>IF(OR(AV$3=DATE(YEAR($H82),MONTH($H82)+$G82,1),AV$3=DATE(YEAR($H82),MONTH($H82)+$G82*2,1),AV$3=DATE(YEAR($H82),MONTH($H82)+$G82*3,1),AV$3=DATE(YEAR($H82),MONTH($H82)+$G82*4,1),AV$3=DATE(YEAR($H82),MONTH($H82)+$G82*5,1),AV$3=DATE(YEAR($H82),MONTH($H82)+$G82*6,1),AV$3=DATE(YEAR($H82),MONTH($H82)+$G82*7,1),AV$3=DATE(YEAR($H82),MONTH($H82)+$G82*8,1),AV$3=DATE(YEAR($H82),MONTH($H82)+$G82*9,1),AV$3=DATE(YEAR($H82),MONTH($H82)+$G82*10,1)),$F82*тех!BJ$10*тех!BJ$6,)</f>
        <v>0</v>
      </c>
      <c r="AW82" s="64">
        <f>IF(OR(AW$3=DATE(YEAR($H82),MONTH($H82)+$G82,1),AW$3=DATE(YEAR($H82),MONTH($H82)+$G82*2,1),AW$3=DATE(YEAR($H82),MONTH($H82)+$G82*3,1),AW$3=DATE(YEAR($H82),MONTH($H82)+$G82*4,1),AW$3=DATE(YEAR($H82),MONTH($H82)+$G82*5,1),AW$3=DATE(YEAR($H82),MONTH($H82)+$G82*6,1),AW$3=DATE(YEAR($H82),MONTH($H82)+$G82*7,1),AW$3=DATE(YEAR($H82),MONTH($H82)+$G82*8,1),AW$3=DATE(YEAR($H82),MONTH($H82)+$G82*9,1),AW$3=DATE(YEAR($H82),MONTH($H82)+$G82*10,1)),$F82*тех!BK$10*тех!BK$6,)</f>
        <v>0</v>
      </c>
      <c r="AX82" s="64">
        <f>IF(OR(AX$3=DATE(YEAR($H82),MONTH($H82)+$G82,1),AX$3=DATE(YEAR($H82),MONTH($H82)+$G82*2,1),AX$3=DATE(YEAR($H82),MONTH($H82)+$G82*3,1),AX$3=DATE(YEAR($H82),MONTH($H82)+$G82*4,1),AX$3=DATE(YEAR($H82),MONTH($H82)+$G82*5,1),AX$3=DATE(YEAR($H82),MONTH($H82)+$G82*6,1),AX$3=DATE(YEAR($H82),MONTH($H82)+$G82*7,1),AX$3=DATE(YEAR($H82),MONTH($H82)+$G82*8,1),AX$3=DATE(YEAR($H82),MONTH($H82)+$G82*9,1),AX$3=DATE(YEAR($H82),MONTH($H82)+$G82*10,1)),$F82*тех!BL$10*тех!BL$6,)</f>
        <v>0</v>
      </c>
      <c r="AY82" s="64">
        <f>IF(OR(AY$3=DATE(YEAR($H82),MONTH($H82)+$G82,1),AY$3=DATE(YEAR($H82),MONTH($H82)+$G82*2,1),AY$3=DATE(YEAR($H82),MONTH($H82)+$G82*3,1),AY$3=DATE(YEAR($H82),MONTH($H82)+$G82*4,1),AY$3=DATE(YEAR($H82),MONTH($H82)+$G82*5,1),AY$3=DATE(YEAR($H82),MONTH($H82)+$G82*6,1),AY$3=DATE(YEAR($H82),MONTH($H82)+$G82*7,1),AY$3=DATE(YEAR($H82),MONTH($H82)+$G82*8,1),AY$3=DATE(YEAR($H82),MONTH($H82)+$G82*9,1),AY$3=DATE(YEAR($H82),MONTH($H82)+$G82*10,1)),$F82*тех!BM$10*тех!BM$6,)</f>
        <v>0</v>
      </c>
      <c r="AZ82" s="64">
        <f>IF(OR(AZ$3=DATE(YEAR($H82),MONTH($H82)+$G82,1),AZ$3=DATE(YEAR($H82),MONTH($H82)+$G82*2,1),AZ$3=DATE(YEAR($H82),MONTH($H82)+$G82*3,1),AZ$3=DATE(YEAR($H82),MONTH($H82)+$G82*4,1),AZ$3=DATE(YEAR($H82),MONTH($H82)+$G82*5,1),AZ$3=DATE(YEAR($H82),MONTH($H82)+$G82*6,1),AZ$3=DATE(YEAR($H82),MONTH($H82)+$G82*7,1),AZ$3=DATE(YEAR($H82),MONTH($H82)+$G82*8,1),AZ$3=DATE(YEAR($H82),MONTH($H82)+$G82*9,1),AZ$3=DATE(YEAR($H82),MONTH($H82)+$G82*10,1)),$F82*тех!BN$10*тех!BN$6,)</f>
        <v>0</v>
      </c>
      <c r="BA82" s="64">
        <f>IF(OR(BA$3=DATE(YEAR($H82),MONTH($H82)+$G82,1),BA$3=DATE(YEAR($H82),MONTH($H82)+$G82*2,1),BA$3=DATE(YEAR($H82),MONTH($H82)+$G82*3,1),BA$3=DATE(YEAR($H82),MONTH($H82)+$G82*4,1),BA$3=DATE(YEAR($H82),MONTH($H82)+$G82*5,1),BA$3=DATE(YEAR($H82),MONTH($H82)+$G82*6,1),BA$3=DATE(YEAR($H82),MONTH($H82)+$G82*7,1),BA$3=DATE(YEAR($H82),MONTH($H82)+$G82*8,1),BA$3=DATE(YEAR($H82),MONTH($H82)+$G82*9,1),BA$3=DATE(YEAR($H82),MONTH($H82)+$G82*10,1)),$F82*тех!BO$10*тех!BO$6,)</f>
        <v>0</v>
      </c>
      <c r="BB82" s="64">
        <f>IF(OR(BB$3=DATE(YEAR($H82),MONTH($H82)+$G82,1),BB$3=DATE(YEAR($H82),MONTH($H82)+$G82*2,1),BB$3=DATE(YEAR($H82),MONTH($H82)+$G82*3,1),BB$3=DATE(YEAR($H82),MONTH($H82)+$G82*4,1),BB$3=DATE(YEAR($H82),MONTH($H82)+$G82*5,1),BB$3=DATE(YEAR($H82),MONTH($H82)+$G82*6,1),BB$3=DATE(YEAR($H82),MONTH($H82)+$G82*7,1),BB$3=DATE(YEAR($H82),MONTH($H82)+$G82*8,1),BB$3=DATE(YEAR($H82),MONTH($H82)+$G82*9,1),BB$3=DATE(YEAR($H82),MONTH($H82)+$G82*10,1)),$F82*тех!BP$10*тех!BP$6,)</f>
        <v>0</v>
      </c>
      <c r="BC82" s="64">
        <f>IF(OR(BC$3=DATE(YEAR($H82),MONTH($H82)+$G82,1),BC$3=DATE(YEAR($H82),MONTH($H82)+$G82*2,1),BC$3=DATE(YEAR($H82),MONTH($H82)+$G82*3,1),BC$3=DATE(YEAR($H82),MONTH($H82)+$G82*4,1),BC$3=DATE(YEAR($H82),MONTH($H82)+$G82*5,1),BC$3=DATE(YEAR($H82),MONTH($H82)+$G82*6,1),BC$3=DATE(YEAR($H82),MONTH($H82)+$G82*7,1),BC$3=DATE(YEAR($H82),MONTH($H82)+$G82*8,1),BC$3=DATE(YEAR($H82),MONTH($H82)+$G82*9,1),BC$3=DATE(YEAR($H82),MONTH($H82)+$G82*10,1)),$F82*тех!BQ$10*тех!BQ$6,)</f>
        <v>0</v>
      </c>
      <c r="BD82" s="64">
        <f>IF(OR(BD$3=DATE(YEAR($H82),MONTH($H82)+$G82,1),BD$3=DATE(YEAR($H82),MONTH($H82)+$G82*2,1),BD$3=DATE(YEAR($H82),MONTH($H82)+$G82*3,1),BD$3=DATE(YEAR($H82),MONTH($H82)+$G82*4,1),BD$3=DATE(YEAR($H82),MONTH($H82)+$G82*5,1),BD$3=DATE(YEAR($H82),MONTH($H82)+$G82*6,1),BD$3=DATE(YEAR($H82),MONTH($H82)+$G82*7,1),BD$3=DATE(YEAR($H82),MONTH($H82)+$G82*8,1),BD$3=DATE(YEAR($H82),MONTH($H82)+$G82*9,1),BD$3=DATE(YEAR($H82),MONTH($H82)+$G82*10,1)),$F82*тех!BR$10*тех!BR$6,)</f>
        <v>0</v>
      </c>
      <c r="BE82" s="64">
        <f>IF(OR(BE$3=DATE(YEAR($H82),MONTH($H82)+$G82,1),BE$3=DATE(YEAR($H82),MONTH($H82)+$G82*2,1),BE$3=DATE(YEAR($H82),MONTH($H82)+$G82*3,1),BE$3=DATE(YEAR($H82),MONTH($H82)+$G82*4,1),BE$3=DATE(YEAR($H82),MONTH($H82)+$G82*5,1),BE$3=DATE(YEAR($H82),MONTH($H82)+$G82*6,1),BE$3=DATE(YEAR($H82),MONTH($H82)+$G82*7,1),BE$3=DATE(YEAR($H82),MONTH($H82)+$G82*8,1),BE$3=DATE(YEAR($H82),MONTH($H82)+$G82*9,1),BE$3=DATE(YEAR($H82),MONTH($H82)+$G82*10,1)),$F82*тех!BS$10*тех!BS$6,)</f>
        <v>0</v>
      </c>
      <c r="BF82" s="64">
        <f>IF(OR(BF$3=DATE(YEAR($H82),MONTH($H82)+$G82,1),BF$3=DATE(YEAR($H82),MONTH($H82)+$G82*2,1),BF$3=DATE(YEAR($H82),MONTH($H82)+$G82*3,1),BF$3=DATE(YEAR($H82),MONTH($H82)+$G82*4,1),BF$3=DATE(YEAR($H82),MONTH($H82)+$G82*5,1),BF$3=DATE(YEAR($H82),MONTH($H82)+$G82*6,1),BF$3=DATE(YEAR($H82),MONTH($H82)+$G82*7,1),BF$3=DATE(YEAR($H82),MONTH($H82)+$G82*8,1),BF$3=DATE(YEAR($H82),MONTH($H82)+$G82*9,1),BF$3=DATE(YEAR($H82),MONTH($H82)+$G82*10,1)),$F82*тех!BT$10*тех!BT$6,)</f>
        <v>0</v>
      </c>
      <c r="BG82" s="64">
        <f>IF(OR(BG$3=DATE(YEAR($H82),MONTH($H82)+$G82,1),BG$3=DATE(YEAR($H82),MONTH($H82)+$G82*2,1),BG$3=DATE(YEAR($H82),MONTH($H82)+$G82*3,1),BG$3=DATE(YEAR($H82),MONTH($H82)+$G82*4,1),BG$3=DATE(YEAR($H82),MONTH($H82)+$G82*5,1),BG$3=DATE(YEAR($H82),MONTH($H82)+$G82*6,1),BG$3=DATE(YEAR($H82),MONTH($H82)+$G82*7,1),BG$3=DATE(YEAR($H82),MONTH($H82)+$G82*8,1),BG$3=DATE(YEAR($H82),MONTH($H82)+$G82*9,1),BG$3=DATE(YEAR($H82),MONTH($H82)+$G82*10,1)),$F82*тех!BU$10*тех!BU$6,)</f>
        <v>0</v>
      </c>
      <c r="BH82" s="64">
        <f>IF(OR(BH$3=DATE(YEAR($H82),MONTH($H82)+$G82,1),BH$3=DATE(YEAR($H82),MONTH($H82)+$G82*2,1),BH$3=DATE(YEAR($H82),MONTH($H82)+$G82*3,1),BH$3=DATE(YEAR($H82),MONTH($H82)+$G82*4,1),BH$3=DATE(YEAR($H82),MONTH($H82)+$G82*5,1),BH$3=DATE(YEAR($H82),MONTH($H82)+$G82*6,1),BH$3=DATE(YEAR($H82),MONTH($H82)+$G82*7,1),BH$3=DATE(YEAR($H82),MONTH($H82)+$G82*8,1),BH$3=DATE(YEAR($H82),MONTH($H82)+$G82*9,1),BH$3=DATE(YEAR($H82),MONTH($H82)+$G82*10,1)),$F82*тех!BV$10*тех!BV$6,)</f>
        <v>0</v>
      </c>
      <c r="BI82" s="64">
        <f>IF(OR(BI$3=DATE(YEAR($H82),MONTH($H82)+$G82,1),BI$3=DATE(YEAR($H82),MONTH($H82)+$G82*2,1),BI$3=DATE(YEAR($H82),MONTH($H82)+$G82*3,1),BI$3=DATE(YEAR($H82),MONTH($H82)+$G82*4,1),BI$3=DATE(YEAR($H82),MONTH($H82)+$G82*5,1),BI$3=DATE(YEAR($H82),MONTH($H82)+$G82*6,1),BI$3=DATE(YEAR($H82),MONTH($H82)+$G82*7,1),BI$3=DATE(YEAR($H82),MONTH($H82)+$G82*8,1),BI$3=DATE(YEAR($H82),MONTH($H82)+$G82*9,1),BI$3=DATE(YEAR($H82),MONTH($H82)+$G82*10,1)),$F82*тех!BW$10*тех!BW$6,)</f>
        <v>0</v>
      </c>
      <c r="BJ82" s="64">
        <f>IF(OR(BJ$3=DATE(YEAR($H82),MONTH($H82)+$G82,1),BJ$3=DATE(YEAR($H82),MONTH($H82)+$G82*2,1),BJ$3=DATE(YEAR($H82),MONTH($H82)+$G82*3,1),BJ$3=DATE(YEAR($H82),MONTH($H82)+$G82*4,1),BJ$3=DATE(YEAR($H82),MONTH($H82)+$G82*5,1),BJ$3=DATE(YEAR($H82),MONTH($H82)+$G82*6,1),BJ$3=DATE(YEAR($H82),MONTH($H82)+$G82*7,1),BJ$3=DATE(YEAR($H82),MONTH($H82)+$G82*8,1),BJ$3=DATE(YEAR($H82),MONTH($H82)+$G82*9,1),BJ$3=DATE(YEAR($H82),MONTH($H82)+$G82*10,1)),$F82*тех!BX$10*тех!BX$6,)</f>
        <v>0</v>
      </c>
      <c r="BK82" s="64">
        <f>IF(OR(BK$3=DATE(YEAR($H82),MONTH($H82)+$G82,1),BK$3=DATE(YEAR($H82),MONTH($H82)+$G82*2,1),BK$3=DATE(YEAR($H82),MONTH($H82)+$G82*3,1),BK$3=DATE(YEAR($H82),MONTH($H82)+$G82*4,1),BK$3=DATE(YEAR($H82),MONTH($H82)+$G82*5,1),BK$3=DATE(YEAR($H82),MONTH($H82)+$G82*6,1),BK$3=DATE(YEAR($H82),MONTH($H82)+$G82*7,1),BK$3=DATE(YEAR($H82),MONTH($H82)+$G82*8,1),BK$3=DATE(YEAR($H82),MONTH($H82)+$G82*9,1),BK$3=DATE(YEAR($H82),MONTH($H82)+$G82*10,1)),$F82*тех!BY$10*тех!BY$6,)</f>
        <v>0</v>
      </c>
      <c r="BL82" s="64">
        <f>IF(OR(BL$3=DATE(YEAR($H82),MONTH($H82)+$G82,1),BL$3=DATE(YEAR($H82),MONTH($H82)+$G82*2,1),BL$3=DATE(YEAR($H82),MONTH($H82)+$G82*3,1),BL$3=DATE(YEAR($H82),MONTH($H82)+$G82*4,1),BL$3=DATE(YEAR($H82),MONTH($H82)+$G82*5,1),BL$3=DATE(YEAR($H82),MONTH($H82)+$G82*6,1),BL$3=DATE(YEAR($H82),MONTH($H82)+$G82*7,1),BL$3=DATE(YEAR($H82),MONTH($H82)+$G82*8,1),BL$3=DATE(YEAR($H82),MONTH($H82)+$G82*9,1),BL$3=DATE(YEAR($H82),MONTH($H82)+$G82*10,1)),$F82*тех!BZ$10*тех!BZ$6,)</f>
        <v>0</v>
      </c>
      <c r="BM82" s="64">
        <f>IF(OR(BM$3=DATE(YEAR($H82),MONTH($H82)+$G82,1),BM$3=DATE(YEAR($H82),MONTH($H82)+$G82*2,1),BM$3=DATE(YEAR($H82),MONTH($H82)+$G82*3,1),BM$3=DATE(YEAR($H82),MONTH($H82)+$G82*4,1),BM$3=DATE(YEAR($H82),MONTH($H82)+$G82*5,1),BM$3=DATE(YEAR($H82),MONTH($H82)+$G82*6,1),BM$3=DATE(YEAR($H82),MONTH($H82)+$G82*7,1),BM$3=DATE(YEAR($H82),MONTH($H82)+$G82*8,1),BM$3=DATE(YEAR($H82),MONTH($H82)+$G82*9,1),BM$3=DATE(YEAR($H82),MONTH($H82)+$G82*10,1)),$F82*тех!CA$10*тех!CA$6,)</f>
        <v>0</v>
      </c>
      <c r="BN82" s="64">
        <f>IF(OR(BN$3=DATE(YEAR($H82),MONTH($H82)+$G82,1),BN$3=DATE(YEAR($H82),MONTH($H82)+$G82*2,1),BN$3=DATE(YEAR($H82),MONTH($H82)+$G82*3,1),BN$3=DATE(YEAR($H82),MONTH($H82)+$G82*4,1),BN$3=DATE(YEAR($H82),MONTH($H82)+$G82*5,1),BN$3=DATE(YEAR($H82),MONTH($H82)+$G82*6,1),BN$3=DATE(YEAR($H82),MONTH($H82)+$G82*7,1),BN$3=DATE(YEAR($H82),MONTH($H82)+$G82*8,1),BN$3=DATE(YEAR($H82),MONTH($H82)+$G82*9,1),BN$3=DATE(YEAR($H82),MONTH($H82)+$G82*10,1)),$F82*тех!CB$10*тех!CB$6,)</f>
        <v>0</v>
      </c>
      <c r="BO82" s="64">
        <f>IF(OR(BO$3=DATE(YEAR($H82),MONTH($H82)+$G82,1),BO$3=DATE(YEAR($H82),MONTH($H82)+$G82*2,1),BO$3=DATE(YEAR($H82),MONTH($H82)+$G82*3,1),BO$3=DATE(YEAR($H82),MONTH($H82)+$G82*4,1),BO$3=DATE(YEAR($H82),MONTH($H82)+$G82*5,1),BO$3=DATE(YEAR($H82),MONTH($H82)+$G82*6,1),BO$3=DATE(YEAR($H82),MONTH($H82)+$G82*7,1),BO$3=DATE(YEAR($H82),MONTH($H82)+$G82*8,1),BO$3=DATE(YEAR($H82),MONTH($H82)+$G82*9,1),BO$3=DATE(YEAR($H82),MONTH($H82)+$G82*10,1)),$F82*тех!CC$10*тех!CC$6,)</f>
        <v>0</v>
      </c>
      <c r="BP82" s="64">
        <f>IF(OR(BP$3=DATE(YEAR($H82),MONTH($H82)+$G82,1),BP$3=DATE(YEAR($H82),MONTH($H82)+$G82*2,1),BP$3=DATE(YEAR($H82),MONTH($H82)+$G82*3,1),BP$3=DATE(YEAR($H82),MONTH($H82)+$G82*4,1),BP$3=DATE(YEAR($H82),MONTH($H82)+$G82*5,1),BP$3=DATE(YEAR($H82),MONTH($H82)+$G82*6,1),BP$3=DATE(YEAR($H82),MONTH($H82)+$G82*7,1),BP$3=DATE(YEAR($H82),MONTH($H82)+$G82*8,1),BP$3=DATE(YEAR($H82),MONTH($H82)+$G82*9,1),BP$3=DATE(YEAR($H82),MONTH($H82)+$G82*10,1)),$F82*тех!CD$10*тех!CD$6,)</f>
        <v>0</v>
      </c>
      <c r="BQ82" s="64">
        <f>IF(OR(BQ$3=DATE(YEAR($H82),MONTH($H82)+$G82,1),BQ$3=DATE(YEAR($H82),MONTH($H82)+$G82*2,1),BQ$3=DATE(YEAR($H82),MONTH($H82)+$G82*3,1),BQ$3=DATE(YEAR($H82),MONTH($H82)+$G82*4,1),BQ$3=DATE(YEAR($H82),MONTH($H82)+$G82*5,1),BQ$3=DATE(YEAR($H82),MONTH($H82)+$G82*6,1),BQ$3=DATE(YEAR($H82),MONTH($H82)+$G82*7,1),BQ$3=DATE(YEAR($H82),MONTH($H82)+$G82*8,1),BQ$3=DATE(YEAR($H82),MONTH($H82)+$G82*9,1),BQ$3=DATE(YEAR($H82),MONTH($H82)+$G82*10,1)),$F82*тех!CE$10*тех!CE$6,)</f>
        <v>0</v>
      </c>
    </row>
    <row r="83" spans="2:71" hidden="1">
      <c r="B83" s="3">
        <v>77</v>
      </c>
      <c r="C83" s="19"/>
      <c r="D83" s="19"/>
      <c r="E83" s="19"/>
      <c r="F83" s="76">
        <f t="shared" si="1"/>
        <v>0</v>
      </c>
      <c r="G83" s="19"/>
      <c r="H83" s="19"/>
      <c r="J83" s="76">
        <f>IF($H83=J$3,$F83,)*тех!X$6</f>
        <v>0</v>
      </c>
      <c r="K83" s="76">
        <f>IF($H83=K$3,$F83,)*тех!Y$6</f>
        <v>0</v>
      </c>
      <c r="L83" s="76">
        <f>IF($H83=L$3,$F83,)*тех!Z$6</f>
        <v>0</v>
      </c>
      <c r="M83" s="76">
        <f>IF($H83=M$3,$F83,)*тех!AA$6</f>
        <v>0</v>
      </c>
      <c r="N83" s="76">
        <f>IF($H83=N$3,$F83,)*тех!AB$6</f>
        <v>0</v>
      </c>
      <c r="O83" s="76">
        <f>IF($H83=O$3,$F83,)*тех!AC$6</f>
        <v>0</v>
      </c>
      <c r="P83" s="64">
        <f>IF(OR(P$3=DATE(YEAR($H83),MONTH($H83)+$G83,1),P$3=DATE(YEAR($H83),MONTH($H83)+$G83*2,1),P$3=DATE(YEAR($H83),MONTH($H83)+$G83*3,1),P$3=DATE(YEAR($H83),MONTH($H83)+$G83*4,1),P$3=DATE(YEAR($H83),MONTH($H83)+$G83*5,1),P$3=DATE(YEAR($H83),MONTH($H83)+$G83*6,1),P$3=DATE(YEAR($H83),MONTH($H83)+$G83*7,1),P$3=DATE(YEAR($H83),MONTH($H83)+$G83*8,1),P$3=DATE(YEAR($H83),MONTH($H83)+$G83*9,1),P$3=DATE(YEAR($H83),MONTH($H83)+$G83*10,1)),$F83*тех!AD$10*тех!AD$6,)</f>
        <v>0</v>
      </c>
      <c r="Q83" s="64">
        <f>IF(OR(Q$3=DATE(YEAR($H83),MONTH($H83)+$G83,1),Q$3=DATE(YEAR($H83),MONTH($H83)+$G83*2,1),Q$3=DATE(YEAR($H83),MONTH($H83)+$G83*3,1),Q$3=DATE(YEAR($H83),MONTH($H83)+$G83*4,1),Q$3=DATE(YEAR($H83),MONTH($H83)+$G83*5,1),Q$3=DATE(YEAR($H83),MONTH($H83)+$G83*6,1),Q$3=DATE(YEAR($H83),MONTH($H83)+$G83*7,1),Q$3=DATE(YEAR($H83),MONTH($H83)+$G83*8,1),Q$3=DATE(YEAR($H83),MONTH($H83)+$G83*9,1),Q$3=DATE(YEAR($H83),MONTH($H83)+$G83*10,1)),$F83*тех!AE$10*тех!AE$6,)</f>
        <v>0</v>
      </c>
      <c r="R83" s="64">
        <f>IF(OR(R$3=DATE(YEAR($H83),MONTH($H83)+$G83,1),R$3=DATE(YEAR($H83),MONTH($H83)+$G83*2,1),R$3=DATE(YEAR($H83),MONTH($H83)+$G83*3,1),R$3=DATE(YEAR($H83),MONTH($H83)+$G83*4,1),R$3=DATE(YEAR($H83),MONTH($H83)+$G83*5,1),R$3=DATE(YEAR($H83),MONTH($H83)+$G83*6,1),R$3=DATE(YEAR($H83),MONTH($H83)+$G83*7,1),R$3=DATE(YEAR($H83),MONTH($H83)+$G83*8,1),R$3=DATE(YEAR($H83),MONTH($H83)+$G83*9,1),R$3=DATE(YEAR($H83),MONTH($H83)+$G83*10,1)),$F83*тех!AF$10*тех!AF$6,)</f>
        <v>0</v>
      </c>
      <c r="S83" s="64">
        <f>IF(OR(S$3=DATE(YEAR($H83),MONTH($H83)+$G83,1),S$3=DATE(YEAR($H83),MONTH($H83)+$G83*2,1),S$3=DATE(YEAR($H83),MONTH($H83)+$G83*3,1),S$3=DATE(YEAR($H83),MONTH($H83)+$G83*4,1),S$3=DATE(YEAR($H83),MONTH($H83)+$G83*5,1),S$3=DATE(YEAR($H83),MONTH($H83)+$G83*6,1),S$3=DATE(YEAR($H83),MONTH($H83)+$G83*7,1),S$3=DATE(YEAR($H83),MONTH($H83)+$G83*8,1),S$3=DATE(YEAR($H83),MONTH($H83)+$G83*9,1),S$3=DATE(YEAR($H83),MONTH($H83)+$G83*10,1)),$F83*тех!AG$10*тех!AG$6,)</f>
        <v>0</v>
      </c>
      <c r="T83" s="64">
        <f>IF(OR(T$3=DATE(YEAR($H83),MONTH($H83)+$G83,1),T$3=DATE(YEAR($H83),MONTH($H83)+$G83*2,1),T$3=DATE(YEAR($H83),MONTH($H83)+$G83*3,1),T$3=DATE(YEAR($H83),MONTH($H83)+$G83*4,1),T$3=DATE(YEAR($H83),MONTH($H83)+$G83*5,1),T$3=DATE(YEAR($H83),MONTH($H83)+$G83*6,1),T$3=DATE(YEAR($H83),MONTH($H83)+$G83*7,1),T$3=DATE(YEAR($H83),MONTH($H83)+$G83*8,1),T$3=DATE(YEAR($H83),MONTH($H83)+$G83*9,1),T$3=DATE(YEAR($H83),MONTH($H83)+$G83*10,1)),$F83*тех!AH$10*тех!AH$6,)</f>
        <v>0</v>
      </c>
      <c r="U83" s="64">
        <f>IF(OR(U$3=DATE(YEAR($H83),MONTH($H83)+$G83,1),U$3=DATE(YEAR($H83),MONTH($H83)+$G83*2,1),U$3=DATE(YEAR($H83),MONTH($H83)+$G83*3,1),U$3=DATE(YEAR($H83),MONTH($H83)+$G83*4,1),U$3=DATE(YEAR($H83),MONTH($H83)+$G83*5,1),U$3=DATE(YEAR($H83),MONTH($H83)+$G83*6,1),U$3=DATE(YEAR($H83),MONTH($H83)+$G83*7,1),U$3=DATE(YEAR($H83),MONTH($H83)+$G83*8,1),U$3=DATE(YEAR($H83),MONTH($H83)+$G83*9,1),U$3=DATE(YEAR($H83),MONTH($H83)+$G83*10,1)),$F83*тех!AI$10*тех!AI$6,)</f>
        <v>0</v>
      </c>
      <c r="V83" s="64">
        <f>IF(OR(V$3=DATE(YEAR($H83),MONTH($H83)+$G83,1),V$3=DATE(YEAR($H83),MONTH($H83)+$G83*2,1),V$3=DATE(YEAR($H83),MONTH($H83)+$G83*3,1),V$3=DATE(YEAR($H83),MONTH($H83)+$G83*4,1),V$3=DATE(YEAR($H83),MONTH($H83)+$G83*5,1),V$3=DATE(YEAR($H83),MONTH($H83)+$G83*6,1),V$3=DATE(YEAR($H83),MONTH($H83)+$G83*7,1),V$3=DATE(YEAR($H83),MONTH($H83)+$G83*8,1),V$3=DATE(YEAR($H83),MONTH($H83)+$G83*9,1),V$3=DATE(YEAR($H83),MONTH($H83)+$G83*10,1)),$F83*тех!AJ$10*тех!AJ$6,)</f>
        <v>0</v>
      </c>
      <c r="W83" s="64">
        <f>IF(OR(W$3=DATE(YEAR($H83),MONTH($H83)+$G83,1),W$3=DATE(YEAR($H83),MONTH($H83)+$G83*2,1),W$3=DATE(YEAR($H83),MONTH($H83)+$G83*3,1),W$3=DATE(YEAR($H83),MONTH($H83)+$G83*4,1),W$3=DATE(YEAR($H83),MONTH($H83)+$G83*5,1),W$3=DATE(YEAR($H83),MONTH($H83)+$G83*6,1),W$3=DATE(YEAR($H83),MONTH($H83)+$G83*7,1),W$3=DATE(YEAR($H83),MONTH($H83)+$G83*8,1),W$3=DATE(YEAR($H83),MONTH($H83)+$G83*9,1),W$3=DATE(YEAR($H83),MONTH($H83)+$G83*10,1)),$F83*тех!AK$10*тех!AK$6,)</f>
        <v>0</v>
      </c>
      <c r="X83" s="64">
        <f>IF(OR(X$3=DATE(YEAR($H83),MONTH($H83)+$G83,1),X$3=DATE(YEAR($H83),MONTH($H83)+$G83*2,1),X$3=DATE(YEAR($H83),MONTH($H83)+$G83*3,1),X$3=DATE(YEAR($H83),MONTH($H83)+$G83*4,1),X$3=DATE(YEAR($H83),MONTH($H83)+$G83*5,1),X$3=DATE(YEAR($H83),MONTH($H83)+$G83*6,1),X$3=DATE(YEAR($H83),MONTH($H83)+$G83*7,1),X$3=DATE(YEAR($H83),MONTH($H83)+$G83*8,1),X$3=DATE(YEAR($H83),MONTH($H83)+$G83*9,1),X$3=DATE(YEAR($H83),MONTH($H83)+$G83*10,1)),$F83*тех!AL$10*тех!AL$6,)</f>
        <v>0</v>
      </c>
      <c r="Y83" s="64">
        <f>IF(OR(Y$3=DATE(YEAR($H83),MONTH($H83)+$G83,1),Y$3=DATE(YEAR($H83),MONTH($H83)+$G83*2,1),Y$3=DATE(YEAR($H83),MONTH($H83)+$G83*3,1),Y$3=DATE(YEAR($H83),MONTH($H83)+$G83*4,1),Y$3=DATE(YEAR($H83),MONTH($H83)+$G83*5,1),Y$3=DATE(YEAR($H83),MONTH($H83)+$G83*6,1),Y$3=DATE(YEAR($H83),MONTH($H83)+$G83*7,1),Y$3=DATE(YEAR($H83),MONTH($H83)+$G83*8,1),Y$3=DATE(YEAR($H83),MONTH($H83)+$G83*9,1),Y$3=DATE(YEAR($H83),MONTH($H83)+$G83*10,1)),$F83*тех!AM$10*тех!AM$6,)</f>
        <v>0</v>
      </c>
      <c r="Z83" s="64">
        <f>IF(OR(Z$3=DATE(YEAR($H83),MONTH($H83)+$G83,1),Z$3=DATE(YEAR($H83),MONTH($H83)+$G83*2,1),Z$3=DATE(YEAR($H83),MONTH($H83)+$G83*3,1),Z$3=DATE(YEAR($H83),MONTH($H83)+$G83*4,1),Z$3=DATE(YEAR($H83),MONTH($H83)+$G83*5,1),Z$3=DATE(YEAR($H83),MONTH($H83)+$G83*6,1),Z$3=DATE(YEAR($H83),MONTH($H83)+$G83*7,1),Z$3=DATE(YEAR($H83),MONTH($H83)+$G83*8,1),Z$3=DATE(YEAR($H83),MONTH($H83)+$G83*9,1),Z$3=DATE(YEAR($H83),MONTH($H83)+$G83*10,1)),$F83*тех!AN$10*тех!AN$6,)</f>
        <v>0</v>
      </c>
      <c r="AA83" s="64">
        <f>IF(OR(AA$3=DATE(YEAR($H83),MONTH($H83)+$G83,1),AA$3=DATE(YEAR($H83),MONTH($H83)+$G83*2,1),AA$3=DATE(YEAR($H83),MONTH($H83)+$G83*3,1),AA$3=DATE(YEAR($H83),MONTH($H83)+$G83*4,1),AA$3=DATE(YEAR($H83),MONTH($H83)+$G83*5,1),AA$3=DATE(YEAR($H83),MONTH($H83)+$G83*6,1),AA$3=DATE(YEAR($H83),MONTH($H83)+$G83*7,1),AA$3=DATE(YEAR($H83),MONTH($H83)+$G83*8,1),AA$3=DATE(YEAR($H83),MONTH($H83)+$G83*9,1),AA$3=DATE(YEAR($H83),MONTH($H83)+$G83*10,1)),$F83*тех!AO$10*тех!AO$6,)</f>
        <v>0</v>
      </c>
      <c r="AB83" s="64">
        <f>IF(OR(AB$3=DATE(YEAR($H83),MONTH($H83)+$G83,1),AB$3=DATE(YEAR($H83),MONTH($H83)+$G83*2,1),AB$3=DATE(YEAR($H83),MONTH($H83)+$G83*3,1),AB$3=DATE(YEAR($H83),MONTH($H83)+$G83*4,1),AB$3=DATE(YEAR($H83),MONTH($H83)+$G83*5,1),AB$3=DATE(YEAR($H83),MONTH($H83)+$G83*6,1),AB$3=DATE(YEAR($H83),MONTH($H83)+$G83*7,1),AB$3=DATE(YEAR($H83),MONTH($H83)+$G83*8,1),AB$3=DATE(YEAR($H83),MONTH($H83)+$G83*9,1),AB$3=DATE(YEAR($H83),MONTH($H83)+$G83*10,1)),$F83*тех!AP$10*тех!AP$6,)</f>
        <v>0</v>
      </c>
      <c r="AC83" s="64">
        <f>IF(OR(AC$3=DATE(YEAR($H83),MONTH($H83)+$G83,1),AC$3=DATE(YEAR($H83),MONTH($H83)+$G83*2,1),AC$3=DATE(YEAR($H83),MONTH($H83)+$G83*3,1),AC$3=DATE(YEAR($H83),MONTH($H83)+$G83*4,1),AC$3=DATE(YEAR($H83),MONTH($H83)+$G83*5,1),AC$3=DATE(YEAR($H83),MONTH($H83)+$G83*6,1),AC$3=DATE(YEAR($H83),MONTH($H83)+$G83*7,1),AC$3=DATE(YEAR($H83),MONTH($H83)+$G83*8,1),AC$3=DATE(YEAR($H83),MONTH($H83)+$G83*9,1),AC$3=DATE(YEAR($H83),MONTH($H83)+$G83*10,1)),$F83*тех!AQ$10*тех!AQ$6,)</f>
        <v>0</v>
      </c>
      <c r="AD83" s="64">
        <f>IF(OR(AD$3=DATE(YEAR($H83),MONTH($H83)+$G83,1),AD$3=DATE(YEAR($H83),MONTH($H83)+$G83*2,1),AD$3=DATE(YEAR($H83),MONTH($H83)+$G83*3,1),AD$3=DATE(YEAR($H83),MONTH($H83)+$G83*4,1),AD$3=DATE(YEAR($H83),MONTH($H83)+$G83*5,1),AD$3=DATE(YEAR($H83),MONTH($H83)+$G83*6,1),AD$3=DATE(YEAR($H83),MONTH($H83)+$G83*7,1),AD$3=DATE(YEAR($H83),MONTH($H83)+$G83*8,1),AD$3=DATE(YEAR($H83),MONTH($H83)+$G83*9,1),AD$3=DATE(YEAR($H83),MONTH($H83)+$G83*10,1)),$F83*тех!AR$10*тех!AR$6,)</f>
        <v>0</v>
      </c>
      <c r="AE83" s="64">
        <f>IF(OR(AE$3=DATE(YEAR($H83),MONTH($H83)+$G83,1),AE$3=DATE(YEAR($H83),MONTH($H83)+$G83*2,1),AE$3=DATE(YEAR($H83),MONTH($H83)+$G83*3,1),AE$3=DATE(YEAR($H83),MONTH($H83)+$G83*4,1),AE$3=DATE(YEAR($H83),MONTH($H83)+$G83*5,1),AE$3=DATE(YEAR($H83),MONTH($H83)+$G83*6,1),AE$3=DATE(YEAR($H83),MONTH($H83)+$G83*7,1),AE$3=DATE(YEAR($H83),MONTH($H83)+$G83*8,1),AE$3=DATE(YEAR($H83),MONTH($H83)+$G83*9,1),AE$3=DATE(YEAR($H83),MONTH($H83)+$G83*10,1)),$F83*тех!AS$10*тех!AS$6,)</f>
        <v>0</v>
      </c>
      <c r="AF83" s="64">
        <f>IF(OR(AF$3=DATE(YEAR($H83),MONTH($H83)+$G83,1),AF$3=DATE(YEAR($H83),MONTH($H83)+$G83*2,1),AF$3=DATE(YEAR($H83),MONTH($H83)+$G83*3,1),AF$3=DATE(YEAR($H83),MONTH($H83)+$G83*4,1),AF$3=DATE(YEAR($H83),MONTH($H83)+$G83*5,1),AF$3=DATE(YEAR($H83),MONTH($H83)+$G83*6,1),AF$3=DATE(YEAR($H83),MONTH($H83)+$G83*7,1),AF$3=DATE(YEAR($H83),MONTH($H83)+$G83*8,1),AF$3=DATE(YEAR($H83),MONTH($H83)+$G83*9,1),AF$3=DATE(YEAR($H83),MONTH($H83)+$G83*10,1)),$F83*тех!AT$10*тех!AT$6,)</f>
        <v>0</v>
      </c>
      <c r="AG83" s="64">
        <f>IF(OR(AG$3=DATE(YEAR($H83),MONTH($H83)+$G83,1),AG$3=DATE(YEAR($H83),MONTH($H83)+$G83*2,1),AG$3=DATE(YEAR($H83),MONTH($H83)+$G83*3,1),AG$3=DATE(YEAR($H83),MONTH($H83)+$G83*4,1),AG$3=DATE(YEAR($H83),MONTH($H83)+$G83*5,1),AG$3=DATE(YEAR($H83),MONTH($H83)+$G83*6,1),AG$3=DATE(YEAR($H83),MONTH($H83)+$G83*7,1),AG$3=DATE(YEAR($H83),MONTH($H83)+$G83*8,1),AG$3=DATE(YEAR($H83),MONTH($H83)+$G83*9,1),AG$3=DATE(YEAR($H83),MONTH($H83)+$G83*10,1)),$F83*тех!AU$10*тех!AU$6,)</f>
        <v>0</v>
      </c>
      <c r="AH83" s="64">
        <f>IF(OR(AH$3=DATE(YEAR($H83),MONTH($H83)+$G83,1),AH$3=DATE(YEAR($H83),MONTH($H83)+$G83*2,1),AH$3=DATE(YEAR($H83),MONTH($H83)+$G83*3,1),AH$3=DATE(YEAR($H83),MONTH($H83)+$G83*4,1),AH$3=DATE(YEAR($H83),MONTH($H83)+$G83*5,1),AH$3=DATE(YEAR($H83),MONTH($H83)+$G83*6,1),AH$3=DATE(YEAR($H83),MONTH($H83)+$G83*7,1),AH$3=DATE(YEAR($H83),MONTH($H83)+$G83*8,1),AH$3=DATE(YEAR($H83),MONTH($H83)+$G83*9,1),AH$3=DATE(YEAR($H83),MONTH($H83)+$G83*10,1)),$F83*тех!AV$10*тех!AV$6,)</f>
        <v>0</v>
      </c>
      <c r="AI83" s="64">
        <f>IF(OR(AI$3=DATE(YEAR($H83),MONTH($H83)+$G83,1),AI$3=DATE(YEAR($H83),MONTH($H83)+$G83*2,1),AI$3=DATE(YEAR($H83),MONTH($H83)+$G83*3,1),AI$3=DATE(YEAR($H83),MONTH($H83)+$G83*4,1),AI$3=DATE(YEAR($H83),MONTH($H83)+$G83*5,1),AI$3=DATE(YEAR($H83),MONTH($H83)+$G83*6,1),AI$3=DATE(YEAR($H83),MONTH($H83)+$G83*7,1),AI$3=DATE(YEAR($H83),MONTH($H83)+$G83*8,1),AI$3=DATE(YEAR($H83),MONTH($H83)+$G83*9,1),AI$3=DATE(YEAR($H83),MONTH($H83)+$G83*10,1)),$F83*тех!AW$10*тех!AW$6,)</f>
        <v>0</v>
      </c>
      <c r="AJ83" s="64">
        <f>IF(OR(AJ$3=DATE(YEAR($H83),MONTH($H83)+$G83,1),AJ$3=DATE(YEAR($H83),MONTH($H83)+$G83*2,1),AJ$3=DATE(YEAR($H83),MONTH($H83)+$G83*3,1),AJ$3=DATE(YEAR($H83),MONTH($H83)+$G83*4,1),AJ$3=DATE(YEAR($H83),MONTH($H83)+$G83*5,1),AJ$3=DATE(YEAR($H83),MONTH($H83)+$G83*6,1),AJ$3=DATE(YEAR($H83),MONTH($H83)+$G83*7,1),AJ$3=DATE(YEAR($H83),MONTH($H83)+$G83*8,1),AJ$3=DATE(YEAR($H83),MONTH($H83)+$G83*9,1),AJ$3=DATE(YEAR($H83),MONTH($H83)+$G83*10,1)),$F83*тех!AX$10*тех!AX$6,)</f>
        <v>0</v>
      </c>
      <c r="AK83" s="64">
        <f>IF(OR(AK$3=DATE(YEAR($H83),MONTH($H83)+$G83,1),AK$3=DATE(YEAR($H83),MONTH($H83)+$G83*2,1),AK$3=DATE(YEAR($H83),MONTH($H83)+$G83*3,1),AK$3=DATE(YEAR($H83),MONTH($H83)+$G83*4,1),AK$3=DATE(YEAR($H83),MONTH($H83)+$G83*5,1),AK$3=DATE(YEAR($H83),MONTH($H83)+$G83*6,1),AK$3=DATE(YEAR($H83),MONTH($H83)+$G83*7,1),AK$3=DATE(YEAR($H83),MONTH($H83)+$G83*8,1),AK$3=DATE(YEAR($H83),MONTH($H83)+$G83*9,1),AK$3=DATE(YEAR($H83),MONTH($H83)+$G83*10,1)),$F83*тех!AY$10*тех!AY$6,)</f>
        <v>0</v>
      </c>
      <c r="AL83" s="64">
        <f>IF(OR(AL$3=DATE(YEAR($H83),MONTH($H83)+$G83,1),AL$3=DATE(YEAR($H83),MONTH($H83)+$G83*2,1),AL$3=DATE(YEAR($H83),MONTH($H83)+$G83*3,1),AL$3=DATE(YEAR($H83),MONTH($H83)+$G83*4,1),AL$3=DATE(YEAR($H83),MONTH($H83)+$G83*5,1),AL$3=DATE(YEAR($H83),MONTH($H83)+$G83*6,1),AL$3=DATE(YEAR($H83),MONTH($H83)+$G83*7,1),AL$3=DATE(YEAR($H83),MONTH($H83)+$G83*8,1),AL$3=DATE(YEAR($H83),MONTH($H83)+$G83*9,1),AL$3=DATE(YEAR($H83),MONTH($H83)+$G83*10,1)),$F83*тех!AZ$10*тех!AZ$6,)</f>
        <v>0</v>
      </c>
      <c r="AM83" s="64">
        <f>IF(OR(AM$3=DATE(YEAR($H83),MONTH($H83)+$G83,1),AM$3=DATE(YEAR($H83),MONTH($H83)+$G83*2,1),AM$3=DATE(YEAR($H83),MONTH($H83)+$G83*3,1),AM$3=DATE(YEAR($H83),MONTH($H83)+$G83*4,1),AM$3=DATE(YEAR($H83),MONTH($H83)+$G83*5,1),AM$3=DATE(YEAR($H83),MONTH($H83)+$G83*6,1),AM$3=DATE(YEAR($H83),MONTH($H83)+$G83*7,1),AM$3=DATE(YEAR($H83),MONTH($H83)+$G83*8,1),AM$3=DATE(YEAR($H83),MONTH($H83)+$G83*9,1),AM$3=DATE(YEAR($H83),MONTH($H83)+$G83*10,1)),$F83*тех!BA$10*тех!BA$6,)</f>
        <v>0</v>
      </c>
      <c r="AN83" s="64">
        <f>IF(OR(AN$3=DATE(YEAR($H83),MONTH($H83)+$G83,1),AN$3=DATE(YEAR($H83),MONTH($H83)+$G83*2,1),AN$3=DATE(YEAR($H83),MONTH($H83)+$G83*3,1),AN$3=DATE(YEAR($H83),MONTH($H83)+$G83*4,1),AN$3=DATE(YEAR($H83),MONTH($H83)+$G83*5,1),AN$3=DATE(YEAR($H83),MONTH($H83)+$G83*6,1),AN$3=DATE(YEAR($H83),MONTH($H83)+$G83*7,1),AN$3=DATE(YEAR($H83),MONTH($H83)+$G83*8,1),AN$3=DATE(YEAR($H83),MONTH($H83)+$G83*9,1),AN$3=DATE(YEAR($H83),MONTH($H83)+$G83*10,1)),$F83*тех!BB$10*тех!BB$6,)</f>
        <v>0</v>
      </c>
      <c r="AO83" s="64">
        <f>IF(OR(AO$3=DATE(YEAR($H83),MONTH($H83)+$G83,1),AO$3=DATE(YEAR($H83),MONTH($H83)+$G83*2,1),AO$3=DATE(YEAR($H83),MONTH($H83)+$G83*3,1),AO$3=DATE(YEAR($H83),MONTH($H83)+$G83*4,1),AO$3=DATE(YEAR($H83),MONTH($H83)+$G83*5,1),AO$3=DATE(YEAR($H83),MONTH($H83)+$G83*6,1),AO$3=DATE(YEAR($H83),MONTH($H83)+$G83*7,1),AO$3=DATE(YEAR($H83),MONTH($H83)+$G83*8,1),AO$3=DATE(YEAR($H83),MONTH($H83)+$G83*9,1),AO$3=DATE(YEAR($H83),MONTH($H83)+$G83*10,1)),$F83*тех!BC$10*тех!BC$6,)</f>
        <v>0</v>
      </c>
      <c r="AP83" s="64">
        <f>IF(OR(AP$3=DATE(YEAR($H83),MONTH($H83)+$G83,1),AP$3=DATE(YEAR($H83),MONTH($H83)+$G83*2,1),AP$3=DATE(YEAR($H83),MONTH($H83)+$G83*3,1),AP$3=DATE(YEAR($H83),MONTH($H83)+$G83*4,1),AP$3=DATE(YEAR($H83),MONTH($H83)+$G83*5,1),AP$3=DATE(YEAR($H83),MONTH($H83)+$G83*6,1),AP$3=DATE(YEAR($H83),MONTH($H83)+$G83*7,1),AP$3=DATE(YEAR($H83),MONTH($H83)+$G83*8,1),AP$3=DATE(YEAR($H83),MONTH($H83)+$G83*9,1),AP$3=DATE(YEAR($H83),MONTH($H83)+$G83*10,1)),$F83*тех!BD$10*тех!BD$6,)</f>
        <v>0</v>
      </c>
      <c r="AQ83" s="64">
        <f>IF(OR(AQ$3=DATE(YEAR($H83),MONTH($H83)+$G83,1),AQ$3=DATE(YEAR($H83),MONTH($H83)+$G83*2,1),AQ$3=DATE(YEAR($H83),MONTH($H83)+$G83*3,1),AQ$3=DATE(YEAR($H83),MONTH($H83)+$G83*4,1),AQ$3=DATE(YEAR($H83),MONTH($H83)+$G83*5,1),AQ$3=DATE(YEAR($H83),MONTH($H83)+$G83*6,1),AQ$3=DATE(YEAR($H83),MONTH($H83)+$G83*7,1),AQ$3=DATE(YEAR($H83),MONTH($H83)+$G83*8,1),AQ$3=DATE(YEAR($H83),MONTH($H83)+$G83*9,1),AQ$3=DATE(YEAR($H83),MONTH($H83)+$G83*10,1)),$F83*тех!BE$10*тех!BE$6,)</f>
        <v>0</v>
      </c>
      <c r="AR83" s="64">
        <f>IF(OR(AR$3=DATE(YEAR($H83),MONTH($H83)+$G83,1),AR$3=DATE(YEAR($H83),MONTH($H83)+$G83*2,1),AR$3=DATE(YEAR($H83),MONTH($H83)+$G83*3,1),AR$3=DATE(YEAR($H83),MONTH($H83)+$G83*4,1),AR$3=DATE(YEAR($H83),MONTH($H83)+$G83*5,1),AR$3=DATE(YEAR($H83),MONTH($H83)+$G83*6,1),AR$3=DATE(YEAR($H83),MONTH($H83)+$G83*7,1),AR$3=DATE(YEAR($H83),MONTH($H83)+$G83*8,1),AR$3=DATE(YEAR($H83),MONTH($H83)+$G83*9,1),AR$3=DATE(YEAR($H83),MONTH($H83)+$G83*10,1)),$F83*тех!BF$10*тех!BF$6,)</f>
        <v>0</v>
      </c>
      <c r="AS83" s="64">
        <f>IF(OR(AS$3=DATE(YEAR($H83),MONTH($H83)+$G83,1),AS$3=DATE(YEAR($H83),MONTH($H83)+$G83*2,1),AS$3=DATE(YEAR($H83),MONTH($H83)+$G83*3,1),AS$3=DATE(YEAR($H83),MONTH($H83)+$G83*4,1),AS$3=DATE(YEAR($H83),MONTH($H83)+$G83*5,1),AS$3=DATE(YEAR($H83),MONTH($H83)+$G83*6,1),AS$3=DATE(YEAR($H83),MONTH($H83)+$G83*7,1),AS$3=DATE(YEAR($H83),MONTH($H83)+$G83*8,1),AS$3=DATE(YEAR($H83),MONTH($H83)+$G83*9,1),AS$3=DATE(YEAR($H83),MONTH($H83)+$G83*10,1)),$F83*тех!BG$10*тех!BG$6,)</f>
        <v>0</v>
      </c>
      <c r="AT83" s="64">
        <f>IF(OR(AT$3=DATE(YEAR($H83),MONTH($H83)+$G83,1),AT$3=DATE(YEAR($H83),MONTH($H83)+$G83*2,1),AT$3=DATE(YEAR($H83),MONTH($H83)+$G83*3,1),AT$3=DATE(YEAR($H83),MONTH($H83)+$G83*4,1),AT$3=DATE(YEAR($H83),MONTH($H83)+$G83*5,1),AT$3=DATE(YEAR($H83),MONTH($H83)+$G83*6,1),AT$3=DATE(YEAR($H83),MONTH($H83)+$G83*7,1),AT$3=DATE(YEAR($H83),MONTH($H83)+$G83*8,1),AT$3=DATE(YEAR($H83),MONTH($H83)+$G83*9,1),AT$3=DATE(YEAR($H83),MONTH($H83)+$G83*10,1)),$F83*тех!BH$10*тех!BH$6,)</f>
        <v>0</v>
      </c>
      <c r="AU83" s="64">
        <f>IF(OR(AU$3=DATE(YEAR($H83),MONTH($H83)+$G83,1),AU$3=DATE(YEAR($H83),MONTH($H83)+$G83*2,1),AU$3=DATE(YEAR($H83),MONTH($H83)+$G83*3,1),AU$3=DATE(YEAR($H83),MONTH($H83)+$G83*4,1),AU$3=DATE(YEAR($H83),MONTH($H83)+$G83*5,1),AU$3=DATE(YEAR($H83),MONTH($H83)+$G83*6,1),AU$3=DATE(YEAR($H83),MONTH($H83)+$G83*7,1),AU$3=DATE(YEAR($H83),MONTH($H83)+$G83*8,1),AU$3=DATE(YEAR($H83),MONTH($H83)+$G83*9,1),AU$3=DATE(YEAR($H83),MONTH($H83)+$G83*10,1)),$F83*тех!BI$10*тех!BI$6,)</f>
        <v>0</v>
      </c>
      <c r="AV83" s="64">
        <f>IF(OR(AV$3=DATE(YEAR($H83),MONTH($H83)+$G83,1),AV$3=DATE(YEAR($H83),MONTH($H83)+$G83*2,1),AV$3=DATE(YEAR($H83),MONTH($H83)+$G83*3,1),AV$3=DATE(YEAR($H83),MONTH($H83)+$G83*4,1),AV$3=DATE(YEAR($H83),MONTH($H83)+$G83*5,1),AV$3=DATE(YEAR($H83),MONTH($H83)+$G83*6,1),AV$3=DATE(YEAR($H83),MONTH($H83)+$G83*7,1),AV$3=DATE(YEAR($H83),MONTH($H83)+$G83*8,1),AV$3=DATE(YEAR($H83),MONTH($H83)+$G83*9,1),AV$3=DATE(YEAR($H83),MONTH($H83)+$G83*10,1)),$F83*тех!BJ$10*тех!BJ$6,)</f>
        <v>0</v>
      </c>
      <c r="AW83" s="64">
        <f>IF(OR(AW$3=DATE(YEAR($H83),MONTH($H83)+$G83,1),AW$3=DATE(YEAR($H83),MONTH($H83)+$G83*2,1),AW$3=DATE(YEAR($H83),MONTH($H83)+$G83*3,1),AW$3=DATE(YEAR($H83),MONTH($H83)+$G83*4,1),AW$3=DATE(YEAR($H83),MONTH($H83)+$G83*5,1),AW$3=DATE(YEAR($H83),MONTH($H83)+$G83*6,1),AW$3=DATE(YEAR($H83),MONTH($H83)+$G83*7,1),AW$3=DATE(YEAR($H83),MONTH($H83)+$G83*8,1),AW$3=DATE(YEAR($H83),MONTH($H83)+$G83*9,1),AW$3=DATE(YEAR($H83),MONTH($H83)+$G83*10,1)),$F83*тех!BK$10*тех!BK$6,)</f>
        <v>0</v>
      </c>
      <c r="AX83" s="64">
        <f>IF(OR(AX$3=DATE(YEAR($H83),MONTH($H83)+$G83,1),AX$3=DATE(YEAR($H83),MONTH($H83)+$G83*2,1),AX$3=DATE(YEAR($H83),MONTH($H83)+$G83*3,1),AX$3=DATE(YEAR($H83),MONTH($H83)+$G83*4,1),AX$3=DATE(YEAR($H83),MONTH($H83)+$G83*5,1),AX$3=DATE(YEAR($H83),MONTH($H83)+$G83*6,1),AX$3=DATE(YEAR($H83),MONTH($H83)+$G83*7,1),AX$3=DATE(YEAR($H83),MONTH($H83)+$G83*8,1),AX$3=DATE(YEAR($H83),MONTH($H83)+$G83*9,1),AX$3=DATE(YEAR($H83),MONTH($H83)+$G83*10,1)),$F83*тех!BL$10*тех!BL$6,)</f>
        <v>0</v>
      </c>
      <c r="AY83" s="64">
        <f>IF(OR(AY$3=DATE(YEAR($H83),MONTH($H83)+$G83,1),AY$3=DATE(YEAR($H83),MONTH($H83)+$G83*2,1),AY$3=DATE(YEAR($H83),MONTH($H83)+$G83*3,1),AY$3=DATE(YEAR($H83),MONTH($H83)+$G83*4,1),AY$3=DATE(YEAR($H83),MONTH($H83)+$G83*5,1),AY$3=DATE(YEAR($H83),MONTH($H83)+$G83*6,1),AY$3=DATE(YEAR($H83),MONTH($H83)+$G83*7,1),AY$3=DATE(YEAR($H83),MONTH($H83)+$G83*8,1),AY$3=DATE(YEAR($H83),MONTH($H83)+$G83*9,1),AY$3=DATE(YEAR($H83),MONTH($H83)+$G83*10,1)),$F83*тех!BM$10*тех!BM$6,)</f>
        <v>0</v>
      </c>
      <c r="AZ83" s="64">
        <f>IF(OR(AZ$3=DATE(YEAR($H83),MONTH($H83)+$G83,1),AZ$3=DATE(YEAR($H83),MONTH($H83)+$G83*2,1),AZ$3=DATE(YEAR($H83),MONTH($H83)+$G83*3,1),AZ$3=DATE(YEAR($H83),MONTH($H83)+$G83*4,1),AZ$3=DATE(YEAR($H83),MONTH($H83)+$G83*5,1),AZ$3=DATE(YEAR($H83),MONTH($H83)+$G83*6,1),AZ$3=DATE(YEAR($H83),MONTH($H83)+$G83*7,1),AZ$3=DATE(YEAR($H83),MONTH($H83)+$G83*8,1),AZ$3=DATE(YEAR($H83),MONTH($H83)+$G83*9,1),AZ$3=DATE(YEAR($H83),MONTH($H83)+$G83*10,1)),$F83*тех!BN$10*тех!BN$6,)</f>
        <v>0</v>
      </c>
      <c r="BA83" s="64">
        <f>IF(OR(BA$3=DATE(YEAR($H83),MONTH($H83)+$G83,1),BA$3=DATE(YEAR($H83),MONTH($H83)+$G83*2,1),BA$3=DATE(YEAR($H83),MONTH($H83)+$G83*3,1),BA$3=DATE(YEAR($H83),MONTH($H83)+$G83*4,1),BA$3=DATE(YEAR($H83),MONTH($H83)+$G83*5,1),BA$3=DATE(YEAR($H83),MONTH($H83)+$G83*6,1),BA$3=DATE(YEAR($H83),MONTH($H83)+$G83*7,1),BA$3=DATE(YEAR($H83),MONTH($H83)+$G83*8,1),BA$3=DATE(YEAR($H83),MONTH($H83)+$G83*9,1),BA$3=DATE(YEAR($H83),MONTH($H83)+$G83*10,1)),$F83*тех!BO$10*тех!BO$6,)</f>
        <v>0</v>
      </c>
      <c r="BB83" s="64">
        <f>IF(OR(BB$3=DATE(YEAR($H83),MONTH($H83)+$G83,1),BB$3=DATE(YEAR($H83),MONTH($H83)+$G83*2,1),BB$3=DATE(YEAR($H83),MONTH($H83)+$G83*3,1),BB$3=DATE(YEAR($H83),MONTH($H83)+$G83*4,1),BB$3=DATE(YEAR($H83),MONTH($H83)+$G83*5,1),BB$3=DATE(YEAR($H83),MONTH($H83)+$G83*6,1),BB$3=DATE(YEAR($H83),MONTH($H83)+$G83*7,1),BB$3=DATE(YEAR($H83),MONTH($H83)+$G83*8,1),BB$3=DATE(YEAR($H83),MONTH($H83)+$G83*9,1),BB$3=DATE(YEAR($H83),MONTH($H83)+$G83*10,1)),$F83*тех!BP$10*тех!BP$6,)</f>
        <v>0</v>
      </c>
      <c r="BC83" s="64">
        <f>IF(OR(BC$3=DATE(YEAR($H83),MONTH($H83)+$G83,1),BC$3=DATE(YEAR($H83),MONTH($H83)+$G83*2,1),BC$3=DATE(YEAR($H83),MONTH($H83)+$G83*3,1),BC$3=DATE(YEAR($H83),MONTH($H83)+$G83*4,1),BC$3=DATE(YEAR($H83),MONTH($H83)+$G83*5,1),BC$3=DATE(YEAR($H83),MONTH($H83)+$G83*6,1),BC$3=DATE(YEAR($H83),MONTH($H83)+$G83*7,1),BC$3=DATE(YEAR($H83),MONTH($H83)+$G83*8,1),BC$3=DATE(YEAR($H83),MONTH($H83)+$G83*9,1),BC$3=DATE(YEAR($H83),MONTH($H83)+$G83*10,1)),$F83*тех!BQ$10*тех!BQ$6,)</f>
        <v>0</v>
      </c>
      <c r="BD83" s="64">
        <f>IF(OR(BD$3=DATE(YEAR($H83),MONTH($H83)+$G83,1),BD$3=DATE(YEAR($H83),MONTH($H83)+$G83*2,1),BD$3=DATE(YEAR($H83),MONTH($H83)+$G83*3,1),BD$3=DATE(YEAR($H83),MONTH($H83)+$G83*4,1),BD$3=DATE(YEAR($H83),MONTH($H83)+$G83*5,1),BD$3=DATE(YEAR($H83),MONTH($H83)+$G83*6,1),BD$3=DATE(YEAR($H83),MONTH($H83)+$G83*7,1),BD$3=DATE(YEAR($H83),MONTH($H83)+$G83*8,1),BD$3=DATE(YEAR($H83),MONTH($H83)+$G83*9,1),BD$3=DATE(YEAR($H83),MONTH($H83)+$G83*10,1)),$F83*тех!BR$10*тех!BR$6,)</f>
        <v>0</v>
      </c>
      <c r="BE83" s="64">
        <f>IF(OR(BE$3=DATE(YEAR($H83),MONTH($H83)+$G83,1),BE$3=DATE(YEAR($H83),MONTH($H83)+$G83*2,1),BE$3=DATE(YEAR($H83),MONTH($H83)+$G83*3,1),BE$3=DATE(YEAR($H83),MONTH($H83)+$G83*4,1),BE$3=DATE(YEAR($H83),MONTH($H83)+$G83*5,1),BE$3=DATE(YEAR($H83),MONTH($H83)+$G83*6,1),BE$3=DATE(YEAR($H83),MONTH($H83)+$G83*7,1),BE$3=DATE(YEAR($H83),MONTH($H83)+$G83*8,1),BE$3=DATE(YEAR($H83),MONTH($H83)+$G83*9,1),BE$3=DATE(YEAR($H83),MONTH($H83)+$G83*10,1)),$F83*тех!BS$10*тех!BS$6,)</f>
        <v>0</v>
      </c>
      <c r="BF83" s="64">
        <f>IF(OR(BF$3=DATE(YEAR($H83),MONTH($H83)+$G83,1),BF$3=DATE(YEAR($H83),MONTH($H83)+$G83*2,1),BF$3=DATE(YEAR($H83),MONTH($H83)+$G83*3,1),BF$3=DATE(YEAR($H83),MONTH($H83)+$G83*4,1),BF$3=DATE(YEAR($H83),MONTH($H83)+$G83*5,1),BF$3=DATE(YEAR($H83),MONTH($H83)+$G83*6,1),BF$3=DATE(YEAR($H83),MONTH($H83)+$G83*7,1),BF$3=DATE(YEAR($H83),MONTH($H83)+$G83*8,1),BF$3=DATE(YEAR($H83),MONTH($H83)+$G83*9,1),BF$3=DATE(YEAR($H83),MONTH($H83)+$G83*10,1)),$F83*тех!BT$10*тех!BT$6,)</f>
        <v>0</v>
      </c>
      <c r="BG83" s="64">
        <f>IF(OR(BG$3=DATE(YEAR($H83),MONTH($H83)+$G83,1),BG$3=DATE(YEAR($H83),MONTH($H83)+$G83*2,1),BG$3=DATE(YEAR($H83),MONTH($H83)+$G83*3,1),BG$3=DATE(YEAR($H83),MONTH($H83)+$G83*4,1),BG$3=DATE(YEAR($H83),MONTH($H83)+$G83*5,1),BG$3=DATE(YEAR($H83),MONTH($H83)+$G83*6,1),BG$3=DATE(YEAR($H83),MONTH($H83)+$G83*7,1),BG$3=DATE(YEAR($H83),MONTH($H83)+$G83*8,1),BG$3=DATE(YEAR($H83),MONTH($H83)+$G83*9,1),BG$3=DATE(YEAR($H83),MONTH($H83)+$G83*10,1)),$F83*тех!BU$10*тех!BU$6,)</f>
        <v>0</v>
      </c>
      <c r="BH83" s="64">
        <f>IF(OR(BH$3=DATE(YEAR($H83),MONTH($H83)+$G83,1),BH$3=DATE(YEAR($H83),MONTH($H83)+$G83*2,1),BH$3=DATE(YEAR($H83),MONTH($H83)+$G83*3,1),BH$3=DATE(YEAR($H83),MONTH($H83)+$G83*4,1),BH$3=DATE(YEAR($H83),MONTH($H83)+$G83*5,1),BH$3=DATE(YEAR($H83),MONTH($H83)+$G83*6,1),BH$3=DATE(YEAR($H83),MONTH($H83)+$G83*7,1),BH$3=DATE(YEAR($H83),MONTH($H83)+$G83*8,1),BH$3=DATE(YEAR($H83),MONTH($H83)+$G83*9,1),BH$3=DATE(YEAR($H83),MONTH($H83)+$G83*10,1)),$F83*тех!BV$10*тех!BV$6,)</f>
        <v>0</v>
      </c>
      <c r="BI83" s="64">
        <f>IF(OR(BI$3=DATE(YEAR($H83),MONTH($H83)+$G83,1),BI$3=DATE(YEAR($H83),MONTH($H83)+$G83*2,1),BI$3=DATE(YEAR($H83),MONTH($H83)+$G83*3,1),BI$3=DATE(YEAR($H83),MONTH($H83)+$G83*4,1),BI$3=DATE(YEAR($H83),MONTH($H83)+$G83*5,1),BI$3=DATE(YEAR($H83),MONTH($H83)+$G83*6,1),BI$3=DATE(YEAR($H83),MONTH($H83)+$G83*7,1),BI$3=DATE(YEAR($H83),MONTH($H83)+$G83*8,1),BI$3=DATE(YEAR($H83),MONTH($H83)+$G83*9,1),BI$3=DATE(YEAR($H83),MONTH($H83)+$G83*10,1)),$F83*тех!BW$10*тех!BW$6,)</f>
        <v>0</v>
      </c>
      <c r="BJ83" s="64">
        <f>IF(OR(BJ$3=DATE(YEAR($H83),MONTH($H83)+$G83,1),BJ$3=DATE(YEAR($H83),MONTH($H83)+$G83*2,1),BJ$3=DATE(YEAR($H83),MONTH($H83)+$G83*3,1),BJ$3=DATE(YEAR($H83),MONTH($H83)+$G83*4,1),BJ$3=DATE(YEAR($H83),MONTH($H83)+$G83*5,1),BJ$3=DATE(YEAR($H83),MONTH($H83)+$G83*6,1),BJ$3=DATE(YEAR($H83),MONTH($H83)+$G83*7,1),BJ$3=DATE(YEAR($H83),MONTH($H83)+$G83*8,1),BJ$3=DATE(YEAR($H83),MONTH($H83)+$G83*9,1),BJ$3=DATE(YEAR($H83),MONTH($H83)+$G83*10,1)),$F83*тех!BX$10*тех!BX$6,)</f>
        <v>0</v>
      </c>
      <c r="BK83" s="64">
        <f>IF(OR(BK$3=DATE(YEAR($H83),MONTH($H83)+$G83,1),BK$3=DATE(YEAR($H83),MONTH($H83)+$G83*2,1),BK$3=DATE(YEAR($H83),MONTH($H83)+$G83*3,1),BK$3=DATE(YEAR($H83),MONTH($H83)+$G83*4,1),BK$3=DATE(YEAR($H83),MONTH($H83)+$G83*5,1),BK$3=DATE(YEAR($H83),MONTH($H83)+$G83*6,1),BK$3=DATE(YEAR($H83),MONTH($H83)+$G83*7,1),BK$3=DATE(YEAR($H83),MONTH($H83)+$G83*8,1),BK$3=DATE(YEAR($H83),MONTH($H83)+$G83*9,1),BK$3=DATE(YEAR($H83),MONTH($H83)+$G83*10,1)),$F83*тех!BY$10*тех!BY$6,)</f>
        <v>0</v>
      </c>
      <c r="BL83" s="64">
        <f>IF(OR(BL$3=DATE(YEAR($H83),MONTH($H83)+$G83,1),BL$3=DATE(YEAR($H83),MONTH($H83)+$G83*2,1),BL$3=DATE(YEAR($H83),MONTH($H83)+$G83*3,1),BL$3=DATE(YEAR($H83),MONTH($H83)+$G83*4,1),BL$3=DATE(YEAR($H83),MONTH($H83)+$G83*5,1),BL$3=DATE(YEAR($H83),MONTH($H83)+$G83*6,1),BL$3=DATE(YEAR($H83),MONTH($H83)+$G83*7,1),BL$3=DATE(YEAR($H83),MONTH($H83)+$G83*8,1),BL$3=DATE(YEAR($H83),MONTH($H83)+$G83*9,1),BL$3=DATE(YEAR($H83),MONTH($H83)+$G83*10,1)),$F83*тех!BZ$10*тех!BZ$6,)</f>
        <v>0</v>
      </c>
      <c r="BM83" s="64">
        <f>IF(OR(BM$3=DATE(YEAR($H83),MONTH($H83)+$G83,1),BM$3=DATE(YEAR($H83),MONTH($H83)+$G83*2,1),BM$3=DATE(YEAR($H83),MONTH($H83)+$G83*3,1),BM$3=DATE(YEAR($H83),MONTH($H83)+$G83*4,1),BM$3=DATE(YEAR($H83),MONTH($H83)+$G83*5,1),BM$3=DATE(YEAR($H83),MONTH($H83)+$G83*6,1),BM$3=DATE(YEAR($H83),MONTH($H83)+$G83*7,1),BM$3=DATE(YEAR($H83),MONTH($H83)+$G83*8,1),BM$3=DATE(YEAR($H83),MONTH($H83)+$G83*9,1),BM$3=DATE(YEAR($H83),MONTH($H83)+$G83*10,1)),$F83*тех!CA$10*тех!CA$6,)</f>
        <v>0</v>
      </c>
      <c r="BN83" s="64">
        <f>IF(OR(BN$3=DATE(YEAR($H83),MONTH($H83)+$G83,1),BN$3=DATE(YEAR($H83),MONTH($H83)+$G83*2,1),BN$3=DATE(YEAR($H83),MONTH($H83)+$G83*3,1),BN$3=DATE(YEAR($H83),MONTH($H83)+$G83*4,1),BN$3=DATE(YEAR($H83),MONTH($H83)+$G83*5,1),BN$3=DATE(YEAR($H83),MONTH($H83)+$G83*6,1),BN$3=DATE(YEAR($H83),MONTH($H83)+$G83*7,1),BN$3=DATE(YEAR($H83),MONTH($H83)+$G83*8,1),BN$3=DATE(YEAR($H83),MONTH($H83)+$G83*9,1),BN$3=DATE(YEAR($H83),MONTH($H83)+$G83*10,1)),$F83*тех!CB$10*тех!CB$6,)</f>
        <v>0</v>
      </c>
      <c r="BO83" s="64">
        <f>IF(OR(BO$3=DATE(YEAR($H83),MONTH($H83)+$G83,1),BO$3=DATE(YEAR($H83),MONTH($H83)+$G83*2,1),BO$3=DATE(YEAR($H83),MONTH($H83)+$G83*3,1),BO$3=DATE(YEAR($H83),MONTH($H83)+$G83*4,1),BO$3=DATE(YEAR($H83),MONTH($H83)+$G83*5,1),BO$3=DATE(YEAR($H83),MONTH($H83)+$G83*6,1),BO$3=DATE(YEAR($H83),MONTH($H83)+$G83*7,1),BO$3=DATE(YEAR($H83),MONTH($H83)+$G83*8,1),BO$3=DATE(YEAR($H83),MONTH($H83)+$G83*9,1),BO$3=DATE(YEAR($H83),MONTH($H83)+$G83*10,1)),$F83*тех!CC$10*тех!CC$6,)</f>
        <v>0</v>
      </c>
      <c r="BP83" s="64">
        <f>IF(OR(BP$3=DATE(YEAR($H83),MONTH($H83)+$G83,1),BP$3=DATE(YEAR($H83),MONTH($H83)+$G83*2,1),BP$3=DATE(YEAR($H83),MONTH($H83)+$G83*3,1),BP$3=DATE(YEAR($H83),MONTH($H83)+$G83*4,1),BP$3=DATE(YEAR($H83),MONTH($H83)+$G83*5,1),BP$3=DATE(YEAR($H83),MONTH($H83)+$G83*6,1),BP$3=DATE(YEAR($H83),MONTH($H83)+$G83*7,1),BP$3=DATE(YEAR($H83),MONTH($H83)+$G83*8,1),BP$3=DATE(YEAR($H83),MONTH($H83)+$G83*9,1),BP$3=DATE(YEAR($H83),MONTH($H83)+$G83*10,1)),$F83*тех!CD$10*тех!CD$6,)</f>
        <v>0</v>
      </c>
      <c r="BQ83" s="64">
        <f>IF(OR(BQ$3=DATE(YEAR($H83),MONTH($H83)+$G83,1),BQ$3=DATE(YEAR($H83),MONTH($H83)+$G83*2,1),BQ$3=DATE(YEAR($H83),MONTH($H83)+$G83*3,1),BQ$3=DATE(YEAR($H83),MONTH($H83)+$G83*4,1),BQ$3=DATE(YEAR($H83),MONTH($H83)+$G83*5,1),BQ$3=DATE(YEAR($H83),MONTH($H83)+$G83*6,1),BQ$3=DATE(YEAR($H83),MONTH($H83)+$G83*7,1),BQ$3=DATE(YEAR($H83),MONTH($H83)+$G83*8,1),BQ$3=DATE(YEAR($H83),MONTH($H83)+$G83*9,1),BQ$3=DATE(YEAR($H83),MONTH($H83)+$G83*10,1)),$F83*тех!CE$10*тех!CE$6,)</f>
        <v>0</v>
      </c>
    </row>
    <row r="84" spans="2:71" hidden="1">
      <c r="B84" s="3">
        <v>78</v>
      </c>
      <c r="C84" s="19"/>
      <c r="D84" s="19"/>
      <c r="E84" s="19"/>
      <c r="F84" s="76">
        <f t="shared" si="1"/>
        <v>0</v>
      </c>
      <c r="G84" s="19"/>
      <c r="H84" s="19"/>
      <c r="J84" s="76">
        <f>IF($H84=J$3,$F84,)*тех!X$6</f>
        <v>0</v>
      </c>
      <c r="K84" s="76">
        <f>IF($H84=K$3,$F84,)*тех!Y$6</f>
        <v>0</v>
      </c>
      <c r="L84" s="76">
        <f>IF($H84=L$3,$F84,)*тех!Z$6</f>
        <v>0</v>
      </c>
      <c r="M84" s="76">
        <f>IF($H84=M$3,$F84,)*тех!AA$6</f>
        <v>0</v>
      </c>
      <c r="N84" s="76">
        <f>IF($H84=N$3,$F84,)*тех!AB$6</f>
        <v>0</v>
      </c>
      <c r="O84" s="76">
        <f>IF($H84=O$3,$F84,)*тех!AC$6</f>
        <v>0</v>
      </c>
      <c r="P84" s="64">
        <f>IF(OR(P$3=DATE(YEAR($H84),MONTH($H84)+$G84,1),P$3=DATE(YEAR($H84),MONTH($H84)+$G84*2,1),P$3=DATE(YEAR($H84),MONTH($H84)+$G84*3,1),P$3=DATE(YEAR($H84),MONTH($H84)+$G84*4,1),P$3=DATE(YEAR($H84),MONTH($H84)+$G84*5,1),P$3=DATE(YEAR($H84),MONTH($H84)+$G84*6,1),P$3=DATE(YEAR($H84),MONTH($H84)+$G84*7,1),P$3=DATE(YEAR($H84),MONTH($H84)+$G84*8,1),P$3=DATE(YEAR($H84),MONTH($H84)+$G84*9,1),P$3=DATE(YEAR($H84),MONTH($H84)+$G84*10,1)),$F84*тех!AD$10*тех!AD$6,)</f>
        <v>0</v>
      </c>
      <c r="Q84" s="64">
        <f>IF(OR(Q$3=DATE(YEAR($H84),MONTH($H84)+$G84,1),Q$3=DATE(YEAR($H84),MONTH($H84)+$G84*2,1),Q$3=DATE(YEAR($H84),MONTH($H84)+$G84*3,1),Q$3=DATE(YEAR($H84),MONTH($H84)+$G84*4,1),Q$3=DATE(YEAR($H84),MONTH($H84)+$G84*5,1),Q$3=DATE(YEAR($H84),MONTH($H84)+$G84*6,1),Q$3=DATE(YEAR($H84),MONTH($H84)+$G84*7,1),Q$3=DATE(YEAR($H84),MONTH($H84)+$G84*8,1),Q$3=DATE(YEAR($H84),MONTH($H84)+$G84*9,1),Q$3=DATE(YEAR($H84),MONTH($H84)+$G84*10,1)),$F84*тех!AE$10*тех!AE$6,)</f>
        <v>0</v>
      </c>
      <c r="R84" s="64">
        <f>IF(OR(R$3=DATE(YEAR($H84),MONTH($H84)+$G84,1),R$3=DATE(YEAR($H84),MONTH($H84)+$G84*2,1),R$3=DATE(YEAR($H84),MONTH($H84)+$G84*3,1),R$3=DATE(YEAR($H84),MONTH($H84)+$G84*4,1),R$3=DATE(YEAR($H84),MONTH($H84)+$G84*5,1),R$3=DATE(YEAR($H84),MONTH($H84)+$G84*6,1),R$3=DATE(YEAR($H84),MONTH($H84)+$G84*7,1),R$3=DATE(YEAR($H84),MONTH($H84)+$G84*8,1),R$3=DATE(YEAR($H84),MONTH($H84)+$G84*9,1),R$3=DATE(YEAR($H84),MONTH($H84)+$G84*10,1)),$F84*тех!AF$10*тех!AF$6,)</f>
        <v>0</v>
      </c>
      <c r="S84" s="64">
        <f>IF(OR(S$3=DATE(YEAR($H84),MONTH($H84)+$G84,1),S$3=DATE(YEAR($H84),MONTH($H84)+$G84*2,1),S$3=DATE(YEAR($H84),MONTH($H84)+$G84*3,1),S$3=DATE(YEAR($H84),MONTH($H84)+$G84*4,1),S$3=DATE(YEAR($H84),MONTH($H84)+$G84*5,1),S$3=DATE(YEAR($H84),MONTH($H84)+$G84*6,1),S$3=DATE(YEAR($H84),MONTH($H84)+$G84*7,1),S$3=DATE(YEAR($H84),MONTH($H84)+$G84*8,1),S$3=DATE(YEAR($H84),MONTH($H84)+$G84*9,1),S$3=DATE(YEAR($H84),MONTH($H84)+$G84*10,1)),$F84*тех!AG$10*тех!AG$6,)</f>
        <v>0</v>
      </c>
      <c r="T84" s="64">
        <f>IF(OR(T$3=DATE(YEAR($H84),MONTH($H84)+$G84,1),T$3=DATE(YEAR($H84),MONTH($H84)+$G84*2,1),T$3=DATE(YEAR($H84),MONTH($H84)+$G84*3,1),T$3=DATE(YEAR($H84),MONTH($H84)+$G84*4,1),T$3=DATE(YEAR($H84),MONTH($H84)+$G84*5,1),T$3=DATE(YEAR($H84),MONTH($H84)+$G84*6,1),T$3=DATE(YEAR($H84),MONTH($H84)+$G84*7,1),T$3=DATE(YEAR($H84),MONTH($H84)+$G84*8,1),T$3=DATE(YEAR($H84),MONTH($H84)+$G84*9,1),T$3=DATE(YEAR($H84),MONTH($H84)+$G84*10,1)),$F84*тех!AH$10*тех!AH$6,)</f>
        <v>0</v>
      </c>
      <c r="U84" s="64">
        <f>IF(OR(U$3=DATE(YEAR($H84),MONTH($H84)+$G84,1),U$3=DATE(YEAR($H84),MONTH($H84)+$G84*2,1),U$3=DATE(YEAR($H84),MONTH($H84)+$G84*3,1),U$3=DATE(YEAR($H84),MONTH($H84)+$G84*4,1),U$3=DATE(YEAR($H84),MONTH($H84)+$G84*5,1),U$3=DATE(YEAR($H84),MONTH($H84)+$G84*6,1),U$3=DATE(YEAR($H84),MONTH($H84)+$G84*7,1),U$3=DATE(YEAR($H84),MONTH($H84)+$G84*8,1),U$3=DATE(YEAR($H84),MONTH($H84)+$G84*9,1),U$3=DATE(YEAR($H84),MONTH($H84)+$G84*10,1)),$F84*тех!AI$10*тех!AI$6,)</f>
        <v>0</v>
      </c>
      <c r="V84" s="64">
        <f>IF(OR(V$3=DATE(YEAR($H84),MONTH($H84)+$G84,1),V$3=DATE(YEAR($H84),MONTH($H84)+$G84*2,1),V$3=DATE(YEAR($H84),MONTH($H84)+$G84*3,1),V$3=DATE(YEAR($H84),MONTH($H84)+$G84*4,1),V$3=DATE(YEAR($H84),MONTH($H84)+$G84*5,1),V$3=DATE(YEAR($H84),MONTH($H84)+$G84*6,1),V$3=DATE(YEAR($H84),MONTH($H84)+$G84*7,1),V$3=DATE(YEAR($H84),MONTH($H84)+$G84*8,1),V$3=DATE(YEAR($H84),MONTH($H84)+$G84*9,1),V$3=DATE(YEAR($H84),MONTH($H84)+$G84*10,1)),$F84*тех!AJ$10*тех!AJ$6,)</f>
        <v>0</v>
      </c>
      <c r="W84" s="64">
        <f>IF(OR(W$3=DATE(YEAR($H84),MONTH($H84)+$G84,1),W$3=DATE(YEAR($H84),MONTH($H84)+$G84*2,1),W$3=DATE(YEAR($H84),MONTH($H84)+$G84*3,1),W$3=DATE(YEAR($H84),MONTH($H84)+$G84*4,1),W$3=DATE(YEAR($H84),MONTH($H84)+$G84*5,1),W$3=DATE(YEAR($H84),MONTH($H84)+$G84*6,1),W$3=DATE(YEAR($H84),MONTH($H84)+$G84*7,1),W$3=DATE(YEAR($H84),MONTH($H84)+$G84*8,1),W$3=DATE(YEAR($H84),MONTH($H84)+$G84*9,1),W$3=DATE(YEAR($H84),MONTH($H84)+$G84*10,1)),$F84*тех!AK$10*тех!AK$6,)</f>
        <v>0</v>
      </c>
      <c r="X84" s="64">
        <f>IF(OR(X$3=DATE(YEAR($H84),MONTH($H84)+$G84,1),X$3=DATE(YEAR($H84),MONTH($H84)+$G84*2,1),X$3=DATE(YEAR($H84),MONTH($H84)+$G84*3,1),X$3=DATE(YEAR($H84),MONTH($H84)+$G84*4,1),X$3=DATE(YEAR($H84),MONTH($H84)+$G84*5,1),X$3=DATE(YEAR($H84),MONTH($H84)+$G84*6,1),X$3=DATE(YEAR($H84),MONTH($H84)+$G84*7,1),X$3=DATE(YEAR($H84),MONTH($H84)+$G84*8,1),X$3=DATE(YEAR($H84),MONTH($H84)+$G84*9,1),X$3=DATE(YEAR($H84),MONTH($H84)+$G84*10,1)),$F84*тех!AL$10*тех!AL$6,)</f>
        <v>0</v>
      </c>
      <c r="Y84" s="64">
        <f>IF(OR(Y$3=DATE(YEAR($H84),MONTH($H84)+$G84,1),Y$3=DATE(YEAR($H84),MONTH($H84)+$G84*2,1),Y$3=DATE(YEAR($H84),MONTH($H84)+$G84*3,1),Y$3=DATE(YEAR($H84),MONTH($H84)+$G84*4,1),Y$3=DATE(YEAR($H84),MONTH($H84)+$G84*5,1),Y$3=DATE(YEAR($H84),MONTH($H84)+$G84*6,1),Y$3=DATE(YEAR($H84),MONTH($H84)+$G84*7,1),Y$3=DATE(YEAR($H84),MONTH($H84)+$G84*8,1),Y$3=DATE(YEAR($H84),MONTH($H84)+$G84*9,1),Y$3=DATE(YEAR($H84),MONTH($H84)+$G84*10,1)),$F84*тех!AM$10*тех!AM$6,)</f>
        <v>0</v>
      </c>
      <c r="Z84" s="64">
        <f>IF(OR(Z$3=DATE(YEAR($H84),MONTH($H84)+$G84,1),Z$3=DATE(YEAR($H84),MONTH($H84)+$G84*2,1),Z$3=DATE(YEAR($H84),MONTH($H84)+$G84*3,1),Z$3=DATE(YEAR($H84),MONTH($H84)+$G84*4,1),Z$3=DATE(YEAR($H84),MONTH($H84)+$G84*5,1),Z$3=DATE(YEAR($H84),MONTH($H84)+$G84*6,1),Z$3=DATE(YEAR($H84),MONTH($H84)+$G84*7,1),Z$3=DATE(YEAR($H84),MONTH($H84)+$G84*8,1),Z$3=DATE(YEAR($H84),MONTH($H84)+$G84*9,1),Z$3=DATE(YEAR($H84),MONTH($H84)+$G84*10,1)),$F84*тех!AN$10*тех!AN$6,)</f>
        <v>0</v>
      </c>
      <c r="AA84" s="64">
        <f>IF(OR(AA$3=DATE(YEAR($H84),MONTH($H84)+$G84,1),AA$3=DATE(YEAR($H84),MONTH($H84)+$G84*2,1),AA$3=DATE(YEAR($H84),MONTH($H84)+$G84*3,1),AA$3=DATE(YEAR($H84),MONTH($H84)+$G84*4,1),AA$3=DATE(YEAR($H84),MONTH($H84)+$G84*5,1),AA$3=DATE(YEAR($H84),MONTH($H84)+$G84*6,1),AA$3=DATE(YEAR($H84),MONTH($H84)+$G84*7,1),AA$3=DATE(YEAR($H84),MONTH($H84)+$G84*8,1),AA$3=DATE(YEAR($H84),MONTH($H84)+$G84*9,1),AA$3=DATE(YEAR($H84),MONTH($H84)+$G84*10,1)),$F84*тех!AO$10*тех!AO$6,)</f>
        <v>0</v>
      </c>
      <c r="AB84" s="64">
        <f>IF(OR(AB$3=DATE(YEAR($H84),MONTH($H84)+$G84,1),AB$3=DATE(YEAR($H84),MONTH($H84)+$G84*2,1),AB$3=DATE(YEAR($H84),MONTH($H84)+$G84*3,1),AB$3=DATE(YEAR($H84),MONTH($H84)+$G84*4,1),AB$3=DATE(YEAR($H84),MONTH($H84)+$G84*5,1),AB$3=DATE(YEAR($H84),MONTH($H84)+$G84*6,1),AB$3=DATE(YEAR($H84),MONTH($H84)+$G84*7,1),AB$3=DATE(YEAR($H84),MONTH($H84)+$G84*8,1),AB$3=DATE(YEAR($H84),MONTH($H84)+$G84*9,1),AB$3=DATE(YEAR($H84),MONTH($H84)+$G84*10,1)),$F84*тех!AP$10*тех!AP$6,)</f>
        <v>0</v>
      </c>
      <c r="AC84" s="64">
        <f>IF(OR(AC$3=DATE(YEAR($H84),MONTH($H84)+$G84,1),AC$3=DATE(YEAR($H84),MONTH($H84)+$G84*2,1),AC$3=DATE(YEAR($H84),MONTH($H84)+$G84*3,1),AC$3=DATE(YEAR($H84),MONTH($H84)+$G84*4,1),AC$3=DATE(YEAR($H84),MONTH($H84)+$G84*5,1),AC$3=DATE(YEAR($H84),MONTH($H84)+$G84*6,1),AC$3=DATE(YEAR($H84),MONTH($H84)+$G84*7,1),AC$3=DATE(YEAR($H84),MONTH($H84)+$G84*8,1),AC$3=DATE(YEAR($H84),MONTH($H84)+$G84*9,1),AC$3=DATE(YEAR($H84),MONTH($H84)+$G84*10,1)),$F84*тех!AQ$10*тех!AQ$6,)</f>
        <v>0</v>
      </c>
      <c r="AD84" s="64">
        <f>IF(OR(AD$3=DATE(YEAR($H84),MONTH($H84)+$G84,1),AD$3=DATE(YEAR($H84),MONTH($H84)+$G84*2,1),AD$3=DATE(YEAR($H84),MONTH($H84)+$G84*3,1),AD$3=DATE(YEAR($H84),MONTH($H84)+$G84*4,1),AD$3=DATE(YEAR($H84),MONTH($H84)+$G84*5,1),AD$3=DATE(YEAR($H84),MONTH($H84)+$G84*6,1),AD$3=DATE(YEAR($H84),MONTH($H84)+$G84*7,1),AD$3=DATE(YEAR($H84),MONTH($H84)+$G84*8,1),AD$3=DATE(YEAR($H84),MONTH($H84)+$G84*9,1),AD$3=DATE(YEAR($H84),MONTH($H84)+$G84*10,1)),$F84*тех!AR$10*тех!AR$6,)</f>
        <v>0</v>
      </c>
      <c r="AE84" s="64">
        <f>IF(OR(AE$3=DATE(YEAR($H84),MONTH($H84)+$G84,1),AE$3=DATE(YEAR($H84),MONTH($H84)+$G84*2,1),AE$3=DATE(YEAR($H84),MONTH($H84)+$G84*3,1),AE$3=DATE(YEAR($H84),MONTH($H84)+$G84*4,1),AE$3=DATE(YEAR($H84),MONTH($H84)+$G84*5,1),AE$3=DATE(YEAR($H84),MONTH($H84)+$G84*6,1),AE$3=DATE(YEAR($H84),MONTH($H84)+$G84*7,1),AE$3=DATE(YEAR($H84),MONTH($H84)+$G84*8,1),AE$3=DATE(YEAR($H84),MONTH($H84)+$G84*9,1),AE$3=DATE(YEAR($H84),MONTH($H84)+$G84*10,1)),$F84*тех!AS$10*тех!AS$6,)</f>
        <v>0</v>
      </c>
      <c r="AF84" s="64">
        <f>IF(OR(AF$3=DATE(YEAR($H84),MONTH($H84)+$G84,1),AF$3=DATE(YEAR($H84),MONTH($H84)+$G84*2,1),AF$3=DATE(YEAR($H84),MONTH($H84)+$G84*3,1),AF$3=DATE(YEAR($H84),MONTH($H84)+$G84*4,1),AF$3=DATE(YEAR($H84),MONTH($H84)+$G84*5,1),AF$3=DATE(YEAR($H84),MONTH($H84)+$G84*6,1),AF$3=DATE(YEAR($H84),MONTH($H84)+$G84*7,1),AF$3=DATE(YEAR($H84),MONTH($H84)+$G84*8,1),AF$3=DATE(YEAR($H84),MONTH($H84)+$G84*9,1),AF$3=DATE(YEAR($H84),MONTH($H84)+$G84*10,1)),$F84*тех!AT$10*тех!AT$6,)</f>
        <v>0</v>
      </c>
      <c r="AG84" s="64">
        <f>IF(OR(AG$3=DATE(YEAR($H84),MONTH($H84)+$G84,1),AG$3=DATE(YEAR($H84),MONTH($H84)+$G84*2,1),AG$3=DATE(YEAR($H84),MONTH($H84)+$G84*3,1),AG$3=DATE(YEAR($H84),MONTH($H84)+$G84*4,1),AG$3=DATE(YEAR($H84),MONTH($H84)+$G84*5,1),AG$3=DATE(YEAR($H84),MONTH($H84)+$G84*6,1),AG$3=DATE(YEAR($H84),MONTH($H84)+$G84*7,1),AG$3=DATE(YEAR($H84),MONTH($H84)+$G84*8,1),AG$3=DATE(YEAR($H84),MONTH($H84)+$G84*9,1),AG$3=DATE(YEAR($H84),MONTH($H84)+$G84*10,1)),$F84*тех!AU$10*тех!AU$6,)</f>
        <v>0</v>
      </c>
      <c r="AH84" s="64">
        <f>IF(OR(AH$3=DATE(YEAR($H84),MONTH($H84)+$G84,1),AH$3=DATE(YEAR($H84),MONTH($H84)+$G84*2,1),AH$3=DATE(YEAR($H84),MONTH($H84)+$G84*3,1),AH$3=DATE(YEAR($H84),MONTH($H84)+$G84*4,1),AH$3=DATE(YEAR($H84),MONTH($H84)+$G84*5,1),AH$3=DATE(YEAR($H84),MONTH($H84)+$G84*6,1),AH$3=DATE(YEAR($H84),MONTH($H84)+$G84*7,1),AH$3=DATE(YEAR($H84),MONTH($H84)+$G84*8,1),AH$3=DATE(YEAR($H84),MONTH($H84)+$G84*9,1),AH$3=DATE(YEAR($H84),MONTH($H84)+$G84*10,1)),$F84*тех!AV$10*тех!AV$6,)</f>
        <v>0</v>
      </c>
      <c r="AI84" s="64">
        <f>IF(OR(AI$3=DATE(YEAR($H84),MONTH($H84)+$G84,1),AI$3=DATE(YEAR($H84),MONTH($H84)+$G84*2,1),AI$3=DATE(YEAR($H84),MONTH($H84)+$G84*3,1),AI$3=DATE(YEAR($H84),MONTH($H84)+$G84*4,1),AI$3=DATE(YEAR($H84),MONTH($H84)+$G84*5,1),AI$3=DATE(YEAR($H84),MONTH($H84)+$G84*6,1),AI$3=DATE(YEAR($H84),MONTH($H84)+$G84*7,1),AI$3=DATE(YEAR($H84),MONTH($H84)+$G84*8,1),AI$3=DATE(YEAR($H84),MONTH($H84)+$G84*9,1),AI$3=DATE(YEAR($H84),MONTH($H84)+$G84*10,1)),$F84*тех!AW$10*тех!AW$6,)</f>
        <v>0</v>
      </c>
      <c r="AJ84" s="64">
        <f>IF(OR(AJ$3=DATE(YEAR($H84),MONTH($H84)+$G84,1),AJ$3=DATE(YEAR($H84),MONTH($H84)+$G84*2,1),AJ$3=DATE(YEAR($H84),MONTH($H84)+$G84*3,1),AJ$3=DATE(YEAR($H84),MONTH($H84)+$G84*4,1),AJ$3=DATE(YEAR($H84),MONTH($H84)+$G84*5,1),AJ$3=DATE(YEAR($H84),MONTH($H84)+$G84*6,1),AJ$3=DATE(YEAR($H84),MONTH($H84)+$G84*7,1),AJ$3=DATE(YEAR($H84),MONTH($H84)+$G84*8,1),AJ$3=DATE(YEAR($H84),MONTH($H84)+$G84*9,1),AJ$3=DATE(YEAR($H84),MONTH($H84)+$G84*10,1)),$F84*тех!AX$10*тех!AX$6,)</f>
        <v>0</v>
      </c>
      <c r="AK84" s="64">
        <f>IF(OR(AK$3=DATE(YEAR($H84),MONTH($H84)+$G84,1),AK$3=DATE(YEAR($H84),MONTH($H84)+$G84*2,1),AK$3=DATE(YEAR($H84),MONTH($H84)+$G84*3,1),AK$3=DATE(YEAR($H84),MONTH($H84)+$G84*4,1),AK$3=DATE(YEAR($H84),MONTH($H84)+$G84*5,1),AK$3=DATE(YEAR($H84),MONTH($H84)+$G84*6,1),AK$3=DATE(YEAR($H84),MONTH($H84)+$G84*7,1),AK$3=DATE(YEAR($H84),MONTH($H84)+$G84*8,1),AK$3=DATE(YEAR($H84),MONTH($H84)+$G84*9,1),AK$3=DATE(YEAR($H84),MONTH($H84)+$G84*10,1)),$F84*тех!AY$10*тех!AY$6,)</f>
        <v>0</v>
      </c>
      <c r="AL84" s="64">
        <f>IF(OR(AL$3=DATE(YEAR($H84),MONTH($H84)+$G84,1),AL$3=DATE(YEAR($H84),MONTH($H84)+$G84*2,1),AL$3=DATE(YEAR($H84),MONTH($H84)+$G84*3,1),AL$3=DATE(YEAR($H84),MONTH($H84)+$G84*4,1),AL$3=DATE(YEAR($H84),MONTH($H84)+$G84*5,1),AL$3=DATE(YEAR($H84),MONTH($H84)+$G84*6,1),AL$3=DATE(YEAR($H84),MONTH($H84)+$G84*7,1),AL$3=DATE(YEAR($H84),MONTH($H84)+$G84*8,1),AL$3=DATE(YEAR($H84),MONTH($H84)+$G84*9,1),AL$3=DATE(YEAR($H84),MONTH($H84)+$G84*10,1)),$F84*тех!AZ$10*тех!AZ$6,)</f>
        <v>0</v>
      </c>
      <c r="AM84" s="64">
        <f>IF(OR(AM$3=DATE(YEAR($H84),MONTH($H84)+$G84,1),AM$3=DATE(YEAR($H84),MONTH($H84)+$G84*2,1),AM$3=DATE(YEAR($H84),MONTH($H84)+$G84*3,1),AM$3=DATE(YEAR($H84),MONTH($H84)+$G84*4,1),AM$3=DATE(YEAR($H84),MONTH($H84)+$G84*5,1),AM$3=DATE(YEAR($H84),MONTH($H84)+$G84*6,1),AM$3=DATE(YEAR($H84),MONTH($H84)+$G84*7,1),AM$3=DATE(YEAR($H84),MONTH($H84)+$G84*8,1),AM$3=DATE(YEAR($H84),MONTH($H84)+$G84*9,1),AM$3=DATE(YEAR($H84),MONTH($H84)+$G84*10,1)),$F84*тех!BA$10*тех!BA$6,)</f>
        <v>0</v>
      </c>
      <c r="AN84" s="64">
        <f>IF(OR(AN$3=DATE(YEAR($H84),MONTH($H84)+$G84,1),AN$3=DATE(YEAR($H84),MONTH($H84)+$G84*2,1),AN$3=DATE(YEAR($H84),MONTH($H84)+$G84*3,1),AN$3=DATE(YEAR($H84),MONTH($H84)+$G84*4,1),AN$3=DATE(YEAR($H84),MONTH($H84)+$G84*5,1),AN$3=DATE(YEAR($H84),MONTH($H84)+$G84*6,1),AN$3=DATE(YEAR($H84),MONTH($H84)+$G84*7,1),AN$3=DATE(YEAR($H84),MONTH($H84)+$G84*8,1),AN$3=DATE(YEAR($H84),MONTH($H84)+$G84*9,1),AN$3=DATE(YEAR($H84),MONTH($H84)+$G84*10,1)),$F84*тех!BB$10*тех!BB$6,)</f>
        <v>0</v>
      </c>
      <c r="AO84" s="64">
        <f>IF(OR(AO$3=DATE(YEAR($H84),MONTH($H84)+$G84,1),AO$3=DATE(YEAR($H84),MONTH($H84)+$G84*2,1),AO$3=DATE(YEAR($H84),MONTH($H84)+$G84*3,1),AO$3=DATE(YEAR($H84),MONTH($H84)+$G84*4,1),AO$3=DATE(YEAR($H84),MONTH($H84)+$G84*5,1),AO$3=DATE(YEAR($H84),MONTH($H84)+$G84*6,1),AO$3=DATE(YEAR($H84),MONTH($H84)+$G84*7,1),AO$3=DATE(YEAR($H84),MONTH($H84)+$G84*8,1),AO$3=DATE(YEAR($H84),MONTH($H84)+$G84*9,1),AO$3=DATE(YEAR($H84),MONTH($H84)+$G84*10,1)),$F84*тех!BC$10*тех!BC$6,)</f>
        <v>0</v>
      </c>
      <c r="AP84" s="64">
        <f>IF(OR(AP$3=DATE(YEAR($H84),MONTH($H84)+$G84,1),AP$3=DATE(YEAR($H84),MONTH($H84)+$G84*2,1),AP$3=DATE(YEAR($H84),MONTH($H84)+$G84*3,1),AP$3=DATE(YEAR($H84),MONTH($H84)+$G84*4,1),AP$3=DATE(YEAR($H84),MONTH($H84)+$G84*5,1),AP$3=DATE(YEAR($H84),MONTH($H84)+$G84*6,1),AP$3=DATE(YEAR($H84),MONTH($H84)+$G84*7,1),AP$3=DATE(YEAR($H84),MONTH($H84)+$G84*8,1),AP$3=DATE(YEAR($H84),MONTH($H84)+$G84*9,1),AP$3=DATE(YEAR($H84),MONTH($H84)+$G84*10,1)),$F84*тех!BD$10*тех!BD$6,)</f>
        <v>0</v>
      </c>
      <c r="AQ84" s="64">
        <f>IF(OR(AQ$3=DATE(YEAR($H84),MONTH($H84)+$G84,1),AQ$3=DATE(YEAR($H84),MONTH($H84)+$G84*2,1),AQ$3=DATE(YEAR($H84),MONTH($H84)+$G84*3,1),AQ$3=DATE(YEAR($H84),MONTH($H84)+$G84*4,1),AQ$3=DATE(YEAR($H84),MONTH($H84)+$G84*5,1),AQ$3=DATE(YEAR($H84),MONTH($H84)+$G84*6,1),AQ$3=DATE(YEAR($H84),MONTH($H84)+$G84*7,1),AQ$3=DATE(YEAR($H84),MONTH($H84)+$G84*8,1),AQ$3=DATE(YEAR($H84),MONTH($H84)+$G84*9,1),AQ$3=DATE(YEAR($H84),MONTH($H84)+$G84*10,1)),$F84*тех!BE$10*тех!BE$6,)</f>
        <v>0</v>
      </c>
      <c r="AR84" s="64">
        <f>IF(OR(AR$3=DATE(YEAR($H84),MONTH($H84)+$G84,1),AR$3=DATE(YEAR($H84),MONTH($H84)+$G84*2,1),AR$3=DATE(YEAR($H84),MONTH($H84)+$G84*3,1),AR$3=DATE(YEAR($H84),MONTH($H84)+$G84*4,1),AR$3=DATE(YEAR($H84),MONTH($H84)+$G84*5,1),AR$3=DATE(YEAR($H84),MONTH($H84)+$G84*6,1),AR$3=DATE(YEAR($H84),MONTH($H84)+$G84*7,1),AR$3=DATE(YEAR($H84),MONTH($H84)+$G84*8,1),AR$3=DATE(YEAR($H84),MONTH($H84)+$G84*9,1),AR$3=DATE(YEAR($H84),MONTH($H84)+$G84*10,1)),$F84*тех!BF$10*тех!BF$6,)</f>
        <v>0</v>
      </c>
      <c r="AS84" s="64">
        <f>IF(OR(AS$3=DATE(YEAR($H84),MONTH($H84)+$G84,1),AS$3=DATE(YEAR($H84),MONTH($H84)+$G84*2,1),AS$3=DATE(YEAR($H84),MONTH($H84)+$G84*3,1),AS$3=DATE(YEAR($H84),MONTH($H84)+$G84*4,1),AS$3=DATE(YEAR($H84),MONTH($H84)+$G84*5,1),AS$3=DATE(YEAR($H84),MONTH($H84)+$G84*6,1),AS$3=DATE(YEAR($H84),MONTH($H84)+$G84*7,1),AS$3=DATE(YEAR($H84),MONTH($H84)+$G84*8,1),AS$3=DATE(YEAR($H84),MONTH($H84)+$G84*9,1),AS$3=DATE(YEAR($H84),MONTH($H84)+$G84*10,1)),$F84*тех!BG$10*тех!BG$6,)</f>
        <v>0</v>
      </c>
      <c r="AT84" s="64">
        <f>IF(OR(AT$3=DATE(YEAR($H84),MONTH($H84)+$G84,1),AT$3=DATE(YEAR($H84),MONTH($H84)+$G84*2,1),AT$3=DATE(YEAR($H84),MONTH($H84)+$G84*3,1),AT$3=DATE(YEAR($H84),MONTH($H84)+$G84*4,1),AT$3=DATE(YEAR($H84),MONTH($H84)+$G84*5,1),AT$3=DATE(YEAR($H84),MONTH($H84)+$G84*6,1),AT$3=DATE(YEAR($H84),MONTH($H84)+$G84*7,1),AT$3=DATE(YEAR($H84),MONTH($H84)+$G84*8,1),AT$3=DATE(YEAR($H84),MONTH($H84)+$G84*9,1),AT$3=DATE(YEAR($H84),MONTH($H84)+$G84*10,1)),$F84*тех!BH$10*тех!BH$6,)</f>
        <v>0</v>
      </c>
      <c r="AU84" s="64">
        <f>IF(OR(AU$3=DATE(YEAR($H84),MONTH($H84)+$G84,1),AU$3=DATE(YEAR($H84),MONTH($H84)+$G84*2,1),AU$3=DATE(YEAR($H84),MONTH($H84)+$G84*3,1),AU$3=DATE(YEAR($H84),MONTH($H84)+$G84*4,1),AU$3=DATE(YEAR($H84),MONTH($H84)+$G84*5,1),AU$3=DATE(YEAR($H84),MONTH($H84)+$G84*6,1),AU$3=DATE(YEAR($H84),MONTH($H84)+$G84*7,1),AU$3=DATE(YEAR($H84),MONTH($H84)+$G84*8,1),AU$3=DATE(YEAR($H84),MONTH($H84)+$G84*9,1),AU$3=DATE(YEAR($H84),MONTH($H84)+$G84*10,1)),$F84*тех!BI$10*тех!BI$6,)</f>
        <v>0</v>
      </c>
      <c r="AV84" s="64">
        <f>IF(OR(AV$3=DATE(YEAR($H84),MONTH($H84)+$G84,1),AV$3=DATE(YEAR($H84),MONTH($H84)+$G84*2,1),AV$3=DATE(YEAR($H84),MONTH($H84)+$G84*3,1),AV$3=DATE(YEAR($H84),MONTH($H84)+$G84*4,1),AV$3=DATE(YEAR($H84),MONTH($H84)+$G84*5,1),AV$3=DATE(YEAR($H84),MONTH($H84)+$G84*6,1),AV$3=DATE(YEAR($H84),MONTH($H84)+$G84*7,1),AV$3=DATE(YEAR($H84),MONTH($H84)+$G84*8,1),AV$3=DATE(YEAR($H84),MONTH($H84)+$G84*9,1),AV$3=DATE(YEAR($H84),MONTH($H84)+$G84*10,1)),$F84*тех!BJ$10*тех!BJ$6,)</f>
        <v>0</v>
      </c>
      <c r="AW84" s="64">
        <f>IF(OR(AW$3=DATE(YEAR($H84),MONTH($H84)+$G84,1),AW$3=DATE(YEAR($H84),MONTH($H84)+$G84*2,1),AW$3=DATE(YEAR($H84),MONTH($H84)+$G84*3,1),AW$3=DATE(YEAR($H84),MONTH($H84)+$G84*4,1),AW$3=DATE(YEAR($H84),MONTH($H84)+$G84*5,1),AW$3=DATE(YEAR($H84),MONTH($H84)+$G84*6,1),AW$3=DATE(YEAR($H84),MONTH($H84)+$G84*7,1),AW$3=DATE(YEAR($H84),MONTH($H84)+$G84*8,1),AW$3=DATE(YEAR($H84),MONTH($H84)+$G84*9,1),AW$3=DATE(YEAR($H84),MONTH($H84)+$G84*10,1)),$F84*тех!BK$10*тех!BK$6,)</f>
        <v>0</v>
      </c>
      <c r="AX84" s="64">
        <f>IF(OR(AX$3=DATE(YEAR($H84),MONTH($H84)+$G84,1),AX$3=DATE(YEAR($H84),MONTH($H84)+$G84*2,1),AX$3=DATE(YEAR($H84),MONTH($H84)+$G84*3,1),AX$3=DATE(YEAR($H84),MONTH($H84)+$G84*4,1),AX$3=DATE(YEAR($H84),MONTH($H84)+$G84*5,1),AX$3=DATE(YEAR($H84),MONTH($H84)+$G84*6,1),AX$3=DATE(YEAR($H84),MONTH($H84)+$G84*7,1),AX$3=DATE(YEAR($H84),MONTH($H84)+$G84*8,1),AX$3=DATE(YEAR($H84),MONTH($H84)+$G84*9,1),AX$3=DATE(YEAR($H84),MONTH($H84)+$G84*10,1)),$F84*тех!BL$10*тех!BL$6,)</f>
        <v>0</v>
      </c>
      <c r="AY84" s="64">
        <f>IF(OR(AY$3=DATE(YEAR($H84),MONTH($H84)+$G84,1),AY$3=DATE(YEAR($H84),MONTH($H84)+$G84*2,1),AY$3=DATE(YEAR($H84),MONTH($H84)+$G84*3,1),AY$3=DATE(YEAR($H84),MONTH($H84)+$G84*4,1),AY$3=DATE(YEAR($H84),MONTH($H84)+$G84*5,1),AY$3=DATE(YEAR($H84),MONTH($H84)+$G84*6,1),AY$3=DATE(YEAR($H84),MONTH($H84)+$G84*7,1),AY$3=DATE(YEAR($H84),MONTH($H84)+$G84*8,1),AY$3=DATE(YEAR($H84),MONTH($H84)+$G84*9,1),AY$3=DATE(YEAR($H84),MONTH($H84)+$G84*10,1)),$F84*тех!BM$10*тех!BM$6,)</f>
        <v>0</v>
      </c>
      <c r="AZ84" s="64">
        <f>IF(OR(AZ$3=DATE(YEAR($H84),MONTH($H84)+$G84,1),AZ$3=DATE(YEAR($H84),MONTH($H84)+$G84*2,1),AZ$3=DATE(YEAR($H84),MONTH($H84)+$G84*3,1),AZ$3=DATE(YEAR($H84),MONTH($H84)+$G84*4,1),AZ$3=DATE(YEAR($H84),MONTH($H84)+$G84*5,1),AZ$3=DATE(YEAR($H84),MONTH($H84)+$G84*6,1),AZ$3=DATE(YEAR($H84),MONTH($H84)+$G84*7,1),AZ$3=DATE(YEAR($H84),MONTH($H84)+$G84*8,1),AZ$3=DATE(YEAR($H84),MONTH($H84)+$G84*9,1),AZ$3=DATE(YEAR($H84),MONTH($H84)+$G84*10,1)),$F84*тех!BN$10*тех!BN$6,)</f>
        <v>0</v>
      </c>
      <c r="BA84" s="64">
        <f>IF(OR(BA$3=DATE(YEAR($H84),MONTH($H84)+$G84,1),BA$3=DATE(YEAR($H84),MONTH($H84)+$G84*2,1),BA$3=DATE(YEAR($H84),MONTH($H84)+$G84*3,1),BA$3=DATE(YEAR($H84),MONTH($H84)+$G84*4,1),BA$3=DATE(YEAR($H84),MONTH($H84)+$G84*5,1),BA$3=DATE(YEAR($H84),MONTH($H84)+$G84*6,1),BA$3=DATE(YEAR($H84),MONTH($H84)+$G84*7,1),BA$3=DATE(YEAR($H84),MONTH($H84)+$G84*8,1),BA$3=DATE(YEAR($H84),MONTH($H84)+$G84*9,1),BA$3=DATE(YEAR($H84),MONTH($H84)+$G84*10,1)),$F84*тех!BO$10*тех!BO$6,)</f>
        <v>0</v>
      </c>
      <c r="BB84" s="64">
        <f>IF(OR(BB$3=DATE(YEAR($H84),MONTH($H84)+$G84,1),BB$3=DATE(YEAR($H84),MONTH($H84)+$G84*2,1),BB$3=DATE(YEAR($H84),MONTH($H84)+$G84*3,1),BB$3=DATE(YEAR($H84),MONTH($H84)+$G84*4,1),BB$3=DATE(YEAR($H84),MONTH($H84)+$G84*5,1),BB$3=DATE(YEAR($H84),MONTH($H84)+$G84*6,1),BB$3=DATE(YEAR($H84),MONTH($H84)+$G84*7,1),BB$3=DATE(YEAR($H84),MONTH($H84)+$G84*8,1),BB$3=DATE(YEAR($H84),MONTH($H84)+$G84*9,1),BB$3=DATE(YEAR($H84),MONTH($H84)+$G84*10,1)),$F84*тех!BP$10*тех!BP$6,)</f>
        <v>0</v>
      </c>
      <c r="BC84" s="64">
        <f>IF(OR(BC$3=DATE(YEAR($H84),MONTH($H84)+$G84,1),BC$3=DATE(YEAR($H84),MONTH($H84)+$G84*2,1),BC$3=DATE(YEAR($H84),MONTH($H84)+$G84*3,1),BC$3=DATE(YEAR($H84),MONTH($H84)+$G84*4,1),BC$3=DATE(YEAR($H84),MONTH($H84)+$G84*5,1),BC$3=DATE(YEAR($H84),MONTH($H84)+$G84*6,1),BC$3=DATE(YEAR($H84),MONTH($H84)+$G84*7,1),BC$3=DATE(YEAR($H84),MONTH($H84)+$G84*8,1),BC$3=DATE(YEAR($H84),MONTH($H84)+$G84*9,1),BC$3=DATE(YEAR($H84),MONTH($H84)+$G84*10,1)),$F84*тех!BQ$10*тех!BQ$6,)</f>
        <v>0</v>
      </c>
      <c r="BD84" s="64">
        <f>IF(OR(BD$3=DATE(YEAR($H84),MONTH($H84)+$G84,1),BD$3=DATE(YEAR($H84),MONTH($H84)+$G84*2,1),BD$3=DATE(YEAR($H84),MONTH($H84)+$G84*3,1),BD$3=DATE(YEAR($H84),MONTH($H84)+$G84*4,1),BD$3=DATE(YEAR($H84),MONTH($H84)+$G84*5,1),BD$3=DATE(YEAR($H84),MONTH($H84)+$G84*6,1),BD$3=DATE(YEAR($H84),MONTH($H84)+$G84*7,1),BD$3=DATE(YEAR($H84),MONTH($H84)+$G84*8,1),BD$3=DATE(YEAR($H84),MONTH($H84)+$G84*9,1),BD$3=DATE(YEAR($H84),MONTH($H84)+$G84*10,1)),$F84*тех!BR$10*тех!BR$6,)</f>
        <v>0</v>
      </c>
      <c r="BE84" s="64">
        <f>IF(OR(BE$3=DATE(YEAR($H84),MONTH($H84)+$G84,1),BE$3=DATE(YEAR($H84),MONTH($H84)+$G84*2,1),BE$3=DATE(YEAR($H84),MONTH($H84)+$G84*3,1),BE$3=DATE(YEAR($H84),MONTH($H84)+$G84*4,1),BE$3=DATE(YEAR($H84),MONTH($H84)+$G84*5,1),BE$3=DATE(YEAR($H84),MONTH($H84)+$G84*6,1),BE$3=DATE(YEAR($H84),MONTH($H84)+$G84*7,1),BE$3=DATE(YEAR($H84),MONTH($H84)+$G84*8,1),BE$3=DATE(YEAR($H84),MONTH($H84)+$G84*9,1),BE$3=DATE(YEAR($H84),MONTH($H84)+$G84*10,1)),$F84*тех!BS$10*тех!BS$6,)</f>
        <v>0</v>
      </c>
      <c r="BF84" s="64">
        <f>IF(OR(BF$3=DATE(YEAR($H84),MONTH($H84)+$G84,1),BF$3=DATE(YEAR($H84),MONTH($H84)+$G84*2,1),BF$3=DATE(YEAR($H84),MONTH($H84)+$G84*3,1),BF$3=DATE(YEAR($H84),MONTH($H84)+$G84*4,1),BF$3=DATE(YEAR($H84),MONTH($H84)+$G84*5,1),BF$3=DATE(YEAR($H84),MONTH($H84)+$G84*6,1),BF$3=DATE(YEAR($H84),MONTH($H84)+$G84*7,1),BF$3=DATE(YEAR($H84),MONTH($H84)+$G84*8,1),BF$3=DATE(YEAR($H84),MONTH($H84)+$G84*9,1),BF$3=DATE(YEAR($H84),MONTH($H84)+$G84*10,1)),$F84*тех!BT$10*тех!BT$6,)</f>
        <v>0</v>
      </c>
      <c r="BG84" s="64">
        <f>IF(OR(BG$3=DATE(YEAR($H84),MONTH($H84)+$G84,1),BG$3=DATE(YEAR($H84),MONTH($H84)+$G84*2,1),BG$3=DATE(YEAR($H84),MONTH($H84)+$G84*3,1),BG$3=DATE(YEAR($H84),MONTH($H84)+$G84*4,1),BG$3=DATE(YEAR($H84),MONTH($H84)+$G84*5,1),BG$3=DATE(YEAR($H84),MONTH($H84)+$G84*6,1),BG$3=DATE(YEAR($H84),MONTH($H84)+$G84*7,1),BG$3=DATE(YEAR($H84),MONTH($H84)+$G84*8,1),BG$3=DATE(YEAR($H84),MONTH($H84)+$G84*9,1),BG$3=DATE(YEAR($H84),MONTH($H84)+$G84*10,1)),$F84*тех!BU$10*тех!BU$6,)</f>
        <v>0</v>
      </c>
      <c r="BH84" s="64">
        <f>IF(OR(BH$3=DATE(YEAR($H84),MONTH($H84)+$G84,1),BH$3=DATE(YEAR($H84),MONTH($H84)+$G84*2,1),BH$3=DATE(YEAR($H84),MONTH($H84)+$G84*3,1),BH$3=DATE(YEAR($H84),MONTH($H84)+$G84*4,1),BH$3=DATE(YEAR($H84),MONTH($H84)+$G84*5,1),BH$3=DATE(YEAR($H84),MONTH($H84)+$G84*6,1),BH$3=DATE(YEAR($H84),MONTH($H84)+$G84*7,1),BH$3=DATE(YEAR($H84),MONTH($H84)+$G84*8,1),BH$3=DATE(YEAR($H84),MONTH($H84)+$G84*9,1),BH$3=DATE(YEAR($H84),MONTH($H84)+$G84*10,1)),$F84*тех!BV$10*тех!BV$6,)</f>
        <v>0</v>
      </c>
      <c r="BI84" s="64">
        <f>IF(OR(BI$3=DATE(YEAR($H84),MONTH($H84)+$G84,1),BI$3=DATE(YEAR($H84),MONTH($H84)+$G84*2,1),BI$3=DATE(YEAR($H84),MONTH($H84)+$G84*3,1),BI$3=DATE(YEAR($H84),MONTH($H84)+$G84*4,1),BI$3=DATE(YEAR($H84),MONTH($H84)+$G84*5,1),BI$3=DATE(YEAR($H84),MONTH($H84)+$G84*6,1),BI$3=DATE(YEAR($H84),MONTH($H84)+$G84*7,1),BI$3=DATE(YEAR($H84),MONTH($H84)+$G84*8,1),BI$3=DATE(YEAR($H84),MONTH($H84)+$G84*9,1),BI$3=DATE(YEAR($H84),MONTH($H84)+$G84*10,1)),$F84*тех!BW$10*тех!BW$6,)</f>
        <v>0</v>
      </c>
      <c r="BJ84" s="64">
        <f>IF(OR(BJ$3=DATE(YEAR($H84),MONTH($H84)+$G84,1),BJ$3=DATE(YEAR($H84),MONTH($H84)+$G84*2,1),BJ$3=DATE(YEAR($H84),MONTH($H84)+$G84*3,1),BJ$3=DATE(YEAR($H84),MONTH($H84)+$G84*4,1),BJ$3=DATE(YEAR($H84),MONTH($H84)+$G84*5,1),BJ$3=DATE(YEAR($H84),MONTH($H84)+$G84*6,1),BJ$3=DATE(YEAR($H84),MONTH($H84)+$G84*7,1),BJ$3=DATE(YEAR($H84),MONTH($H84)+$G84*8,1),BJ$3=DATE(YEAR($H84),MONTH($H84)+$G84*9,1),BJ$3=DATE(YEAR($H84),MONTH($H84)+$G84*10,1)),$F84*тех!BX$10*тех!BX$6,)</f>
        <v>0</v>
      </c>
      <c r="BK84" s="64">
        <f>IF(OR(BK$3=DATE(YEAR($H84),MONTH($H84)+$G84,1),BK$3=DATE(YEAR($H84),MONTH($H84)+$G84*2,1),BK$3=DATE(YEAR($H84),MONTH($H84)+$G84*3,1),BK$3=DATE(YEAR($H84),MONTH($H84)+$G84*4,1),BK$3=DATE(YEAR($H84),MONTH($H84)+$G84*5,1),BK$3=DATE(YEAR($H84),MONTH($H84)+$G84*6,1),BK$3=DATE(YEAR($H84),MONTH($H84)+$G84*7,1),BK$3=DATE(YEAR($H84),MONTH($H84)+$G84*8,1),BK$3=DATE(YEAR($H84),MONTH($H84)+$G84*9,1),BK$3=DATE(YEAR($H84),MONTH($H84)+$G84*10,1)),$F84*тех!BY$10*тех!BY$6,)</f>
        <v>0</v>
      </c>
      <c r="BL84" s="64">
        <f>IF(OR(BL$3=DATE(YEAR($H84),MONTH($H84)+$G84,1),BL$3=DATE(YEAR($H84),MONTH($H84)+$G84*2,1),BL$3=DATE(YEAR($H84),MONTH($H84)+$G84*3,1),BL$3=DATE(YEAR($H84),MONTH($H84)+$G84*4,1),BL$3=DATE(YEAR($H84),MONTH($H84)+$G84*5,1),BL$3=DATE(YEAR($H84),MONTH($H84)+$G84*6,1),BL$3=DATE(YEAR($H84),MONTH($H84)+$G84*7,1),BL$3=DATE(YEAR($H84),MONTH($H84)+$G84*8,1),BL$3=DATE(YEAR($H84),MONTH($H84)+$G84*9,1),BL$3=DATE(YEAR($H84),MONTH($H84)+$G84*10,1)),$F84*тех!BZ$10*тех!BZ$6,)</f>
        <v>0</v>
      </c>
      <c r="BM84" s="64">
        <f>IF(OR(BM$3=DATE(YEAR($H84),MONTH($H84)+$G84,1),BM$3=DATE(YEAR($H84),MONTH($H84)+$G84*2,1),BM$3=DATE(YEAR($H84),MONTH($H84)+$G84*3,1),BM$3=DATE(YEAR($H84),MONTH($H84)+$G84*4,1),BM$3=DATE(YEAR($H84),MONTH($H84)+$G84*5,1),BM$3=DATE(YEAR($H84),MONTH($H84)+$G84*6,1),BM$3=DATE(YEAR($H84),MONTH($H84)+$G84*7,1),BM$3=DATE(YEAR($H84),MONTH($H84)+$G84*8,1),BM$3=DATE(YEAR($H84),MONTH($H84)+$G84*9,1),BM$3=DATE(YEAR($H84),MONTH($H84)+$G84*10,1)),$F84*тех!CA$10*тех!CA$6,)</f>
        <v>0</v>
      </c>
      <c r="BN84" s="64">
        <f>IF(OR(BN$3=DATE(YEAR($H84),MONTH($H84)+$G84,1),BN$3=DATE(YEAR($H84),MONTH($H84)+$G84*2,1),BN$3=DATE(YEAR($H84),MONTH($H84)+$G84*3,1),BN$3=DATE(YEAR($H84),MONTH($H84)+$G84*4,1),BN$3=DATE(YEAR($H84),MONTH($H84)+$G84*5,1),BN$3=DATE(YEAR($H84),MONTH($H84)+$G84*6,1),BN$3=DATE(YEAR($H84),MONTH($H84)+$G84*7,1),BN$3=DATE(YEAR($H84),MONTH($H84)+$G84*8,1),BN$3=DATE(YEAR($H84),MONTH($H84)+$G84*9,1),BN$3=DATE(YEAR($H84),MONTH($H84)+$G84*10,1)),$F84*тех!CB$10*тех!CB$6,)</f>
        <v>0</v>
      </c>
      <c r="BO84" s="64">
        <f>IF(OR(BO$3=DATE(YEAR($H84),MONTH($H84)+$G84,1),BO$3=DATE(YEAR($H84),MONTH($H84)+$G84*2,1),BO$3=DATE(YEAR($H84),MONTH($H84)+$G84*3,1),BO$3=DATE(YEAR($H84),MONTH($H84)+$G84*4,1),BO$3=DATE(YEAR($H84),MONTH($H84)+$G84*5,1),BO$3=DATE(YEAR($H84),MONTH($H84)+$G84*6,1),BO$3=DATE(YEAR($H84),MONTH($H84)+$G84*7,1),BO$3=DATE(YEAR($H84),MONTH($H84)+$G84*8,1),BO$3=DATE(YEAR($H84),MONTH($H84)+$G84*9,1),BO$3=DATE(YEAR($H84),MONTH($H84)+$G84*10,1)),$F84*тех!CC$10*тех!CC$6,)</f>
        <v>0</v>
      </c>
      <c r="BP84" s="64">
        <f>IF(OR(BP$3=DATE(YEAR($H84),MONTH($H84)+$G84,1),BP$3=DATE(YEAR($H84),MONTH($H84)+$G84*2,1),BP$3=DATE(YEAR($H84),MONTH($H84)+$G84*3,1),BP$3=DATE(YEAR($H84),MONTH($H84)+$G84*4,1),BP$3=DATE(YEAR($H84),MONTH($H84)+$G84*5,1),BP$3=DATE(YEAR($H84),MONTH($H84)+$G84*6,1),BP$3=DATE(YEAR($H84),MONTH($H84)+$G84*7,1),BP$3=DATE(YEAR($H84),MONTH($H84)+$G84*8,1),BP$3=DATE(YEAR($H84),MONTH($H84)+$G84*9,1),BP$3=DATE(YEAR($H84),MONTH($H84)+$G84*10,1)),$F84*тех!CD$10*тех!CD$6,)</f>
        <v>0</v>
      </c>
      <c r="BQ84" s="64">
        <f>IF(OR(BQ$3=DATE(YEAR($H84),MONTH($H84)+$G84,1),BQ$3=DATE(YEAR($H84),MONTH($H84)+$G84*2,1),BQ$3=DATE(YEAR($H84),MONTH($H84)+$G84*3,1),BQ$3=DATE(YEAR($H84),MONTH($H84)+$G84*4,1),BQ$3=DATE(YEAR($H84),MONTH($H84)+$G84*5,1),BQ$3=DATE(YEAR($H84),MONTH($H84)+$G84*6,1),BQ$3=DATE(YEAR($H84),MONTH($H84)+$G84*7,1),BQ$3=DATE(YEAR($H84),MONTH($H84)+$G84*8,1),BQ$3=DATE(YEAR($H84),MONTH($H84)+$G84*9,1),BQ$3=DATE(YEAR($H84),MONTH($H84)+$G84*10,1)),$F84*тех!CE$10*тех!CE$6,)</f>
        <v>0</v>
      </c>
    </row>
    <row r="85" spans="2:71" hidden="1">
      <c r="B85" s="3">
        <v>79</v>
      </c>
      <c r="C85" s="19"/>
      <c r="D85" s="19"/>
      <c r="E85" s="19"/>
      <c r="F85" s="76">
        <f t="shared" si="1"/>
        <v>0</v>
      </c>
      <c r="G85" s="19"/>
      <c r="H85" s="19"/>
      <c r="J85" s="76">
        <f>IF($H85=J$3,$F85,)*тех!X$6</f>
        <v>0</v>
      </c>
      <c r="K85" s="76">
        <f>IF($H85=K$3,$F85,)*тех!Y$6</f>
        <v>0</v>
      </c>
      <c r="L85" s="76">
        <f>IF($H85=L$3,$F85,)*тех!Z$6</f>
        <v>0</v>
      </c>
      <c r="M85" s="76">
        <f>IF($H85=M$3,$F85,)*тех!AA$6</f>
        <v>0</v>
      </c>
      <c r="N85" s="76">
        <f>IF($H85=N$3,$F85,)*тех!AB$6</f>
        <v>0</v>
      </c>
      <c r="O85" s="76">
        <f>IF($H85=O$3,$F85,)*тех!AC$6</f>
        <v>0</v>
      </c>
      <c r="P85" s="64">
        <f>IF(OR(P$3=DATE(YEAR($H85),MONTH($H85)+$G85,1),P$3=DATE(YEAR($H85),MONTH($H85)+$G85*2,1),P$3=DATE(YEAR($H85),MONTH($H85)+$G85*3,1),P$3=DATE(YEAR($H85),MONTH($H85)+$G85*4,1),P$3=DATE(YEAR($H85),MONTH($H85)+$G85*5,1),P$3=DATE(YEAR($H85),MONTH($H85)+$G85*6,1),P$3=DATE(YEAR($H85),MONTH($H85)+$G85*7,1),P$3=DATE(YEAR($H85),MONTH($H85)+$G85*8,1),P$3=DATE(YEAR($H85),MONTH($H85)+$G85*9,1),P$3=DATE(YEAR($H85),MONTH($H85)+$G85*10,1)),$F85*тех!AD$10*тех!AD$6,)</f>
        <v>0</v>
      </c>
      <c r="Q85" s="64">
        <f>IF(OR(Q$3=DATE(YEAR($H85),MONTH($H85)+$G85,1),Q$3=DATE(YEAR($H85),MONTH($H85)+$G85*2,1),Q$3=DATE(YEAR($H85),MONTH($H85)+$G85*3,1),Q$3=DATE(YEAR($H85),MONTH($H85)+$G85*4,1),Q$3=DATE(YEAR($H85),MONTH($H85)+$G85*5,1),Q$3=DATE(YEAR($H85),MONTH($H85)+$G85*6,1),Q$3=DATE(YEAR($H85),MONTH($H85)+$G85*7,1),Q$3=DATE(YEAR($H85),MONTH($H85)+$G85*8,1),Q$3=DATE(YEAR($H85),MONTH($H85)+$G85*9,1),Q$3=DATE(YEAR($H85),MONTH($H85)+$G85*10,1)),$F85*тех!AE$10*тех!AE$6,)</f>
        <v>0</v>
      </c>
      <c r="R85" s="64">
        <f>IF(OR(R$3=DATE(YEAR($H85),MONTH($H85)+$G85,1),R$3=DATE(YEAR($H85),MONTH($H85)+$G85*2,1),R$3=DATE(YEAR($H85),MONTH($H85)+$G85*3,1),R$3=DATE(YEAR($H85),MONTH($H85)+$G85*4,1),R$3=DATE(YEAR($H85),MONTH($H85)+$G85*5,1),R$3=DATE(YEAR($H85),MONTH($H85)+$G85*6,1),R$3=DATE(YEAR($H85),MONTH($H85)+$G85*7,1),R$3=DATE(YEAR($H85),MONTH($H85)+$G85*8,1),R$3=DATE(YEAR($H85),MONTH($H85)+$G85*9,1),R$3=DATE(YEAR($H85),MONTH($H85)+$G85*10,1)),$F85*тех!AF$10*тех!AF$6,)</f>
        <v>0</v>
      </c>
      <c r="S85" s="64">
        <f>IF(OR(S$3=DATE(YEAR($H85),MONTH($H85)+$G85,1),S$3=DATE(YEAR($H85),MONTH($H85)+$G85*2,1),S$3=DATE(YEAR($H85),MONTH($H85)+$G85*3,1),S$3=DATE(YEAR($H85),MONTH($H85)+$G85*4,1),S$3=DATE(YEAR($H85),MONTH($H85)+$G85*5,1),S$3=DATE(YEAR($H85),MONTH($H85)+$G85*6,1),S$3=DATE(YEAR($H85),MONTH($H85)+$G85*7,1),S$3=DATE(YEAR($H85),MONTH($H85)+$G85*8,1),S$3=DATE(YEAR($H85),MONTH($H85)+$G85*9,1),S$3=DATE(YEAR($H85),MONTH($H85)+$G85*10,1)),$F85*тех!AG$10*тех!AG$6,)</f>
        <v>0</v>
      </c>
      <c r="T85" s="64">
        <f>IF(OR(T$3=DATE(YEAR($H85),MONTH($H85)+$G85,1),T$3=DATE(YEAR($H85),MONTH($H85)+$G85*2,1),T$3=DATE(YEAR($H85),MONTH($H85)+$G85*3,1),T$3=DATE(YEAR($H85),MONTH($H85)+$G85*4,1),T$3=DATE(YEAR($H85),MONTH($H85)+$G85*5,1),T$3=DATE(YEAR($H85),MONTH($H85)+$G85*6,1),T$3=DATE(YEAR($H85),MONTH($H85)+$G85*7,1),T$3=DATE(YEAR($H85),MONTH($H85)+$G85*8,1),T$3=DATE(YEAR($H85),MONTH($H85)+$G85*9,1),T$3=DATE(YEAR($H85),MONTH($H85)+$G85*10,1)),$F85*тех!AH$10*тех!AH$6,)</f>
        <v>0</v>
      </c>
      <c r="U85" s="64">
        <f>IF(OR(U$3=DATE(YEAR($H85),MONTH($H85)+$G85,1),U$3=DATE(YEAR($H85),MONTH($H85)+$G85*2,1),U$3=DATE(YEAR($H85),MONTH($H85)+$G85*3,1),U$3=DATE(YEAR($H85),MONTH($H85)+$G85*4,1),U$3=DATE(YEAR($H85),MONTH($H85)+$G85*5,1),U$3=DATE(YEAR($H85),MONTH($H85)+$G85*6,1),U$3=DATE(YEAR($H85),MONTH($H85)+$G85*7,1),U$3=DATE(YEAR($H85),MONTH($H85)+$G85*8,1),U$3=DATE(YEAR($H85),MONTH($H85)+$G85*9,1),U$3=DATE(YEAR($H85),MONTH($H85)+$G85*10,1)),$F85*тех!AI$10*тех!AI$6,)</f>
        <v>0</v>
      </c>
      <c r="V85" s="64">
        <f>IF(OR(V$3=DATE(YEAR($H85),MONTH($H85)+$G85,1),V$3=DATE(YEAR($H85),MONTH($H85)+$G85*2,1),V$3=DATE(YEAR($H85),MONTH($H85)+$G85*3,1),V$3=DATE(YEAR($H85),MONTH($H85)+$G85*4,1),V$3=DATE(YEAR($H85),MONTH($H85)+$G85*5,1),V$3=DATE(YEAR($H85),MONTH($H85)+$G85*6,1),V$3=DATE(YEAR($H85),MONTH($H85)+$G85*7,1),V$3=DATE(YEAR($H85),MONTH($H85)+$G85*8,1),V$3=DATE(YEAR($H85),MONTH($H85)+$G85*9,1),V$3=DATE(YEAR($H85),MONTH($H85)+$G85*10,1)),$F85*тех!AJ$10*тех!AJ$6,)</f>
        <v>0</v>
      </c>
      <c r="W85" s="64">
        <f>IF(OR(W$3=DATE(YEAR($H85),MONTH($H85)+$G85,1),W$3=DATE(YEAR($H85),MONTH($H85)+$G85*2,1),W$3=DATE(YEAR($H85),MONTH($H85)+$G85*3,1),W$3=DATE(YEAR($H85),MONTH($H85)+$G85*4,1),W$3=DATE(YEAR($H85),MONTH($H85)+$G85*5,1),W$3=DATE(YEAR($H85),MONTH($H85)+$G85*6,1),W$3=DATE(YEAR($H85),MONTH($H85)+$G85*7,1),W$3=DATE(YEAR($H85),MONTH($H85)+$G85*8,1),W$3=DATE(YEAR($H85),MONTH($H85)+$G85*9,1),W$3=DATE(YEAR($H85),MONTH($H85)+$G85*10,1)),$F85*тех!AK$10*тех!AK$6,)</f>
        <v>0</v>
      </c>
      <c r="X85" s="64">
        <f>IF(OR(X$3=DATE(YEAR($H85),MONTH($H85)+$G85,1),X$3=DATE(YEAR($H85),MONTH($H85)+$G85*2,1),X$3=DATE(YEAR($H85),MONTH($H85)+$G85*3,1),X$3=DATE(YEAR($H85),MONTH($H85)+$G85*4,1),X$3=DATE(YEAR($H85),MONTH($H85)+$G85*5,1),X$3=DATE(YEAR($H85),MONTH($H85)+$G85*6,1),X$3=DATE(YEAR($H85),MONTH($H85)+$G85*7,1),X$3=DATE(YEAR($H85),MONTH($H85)+$G85*8,1),X$3=DATE(YEAR($H85),MONTH($H85)+$G85*9,1),X$3=DATE(YEAR($H85),MONTH($H85)+$G85*10,1)),$F85*тех!AL$10*тех!AL$6,)</f>
        <v>0</v>
      </c>
      <c r="Y85" s="64">
        <f>IF(OR(Y$3=DATE(YEAR($H85),MONTH($H85)+$G85,1),Y$3=DATE(YEAR($H85),MONTH($H85)+$G85*2,1),Y$3=DATE(YEAR($H85),MONTH($H85)+$G85*3,1),Y$3=DATE(YEAR($H85),MONTH($H85)+$G85*4,1),Y$3=DATE(YEAR($H85),MONTH($H85)+$G85*5,1),Y$3=DATE(YEAR($H85),MONTH($H85)+$G85*6,1),Y$3=DATE(YEAR($H85),MONTH($H85)+$G85*7,1),Y$3=DATE(YEAR($H85),MONTH($H85)+$G85*8,1),Y$3=DATE(YEAR($H85),MONTH($H85)+$G85*9,1),Y$3=DATE(YEAR($H85),MONTH($H85)+$G85*10,1)),$F85*тех!AM$10*тех!AM$6,)</f>
        <v>0</v>
      </c>
      <c r="Z85" s="64">
        <f>IF(OR(Z$3=DATE(YEAR($H85),MONTH($H85)+$G85,1),Z$3=DATE(YEAR($H85),MONTH($H85)+$G85*2,1),Z$3=DATE(YEAR($H85),MONTH($H85)+$G85*3,1),Z$3=DATE(YEAR($H85),MONTH($H85)+$G85*4,1),Z$3=DATE(YEAR($H85),MONTH($H85)+$G85*5,1),Z$3=DATE(YEAR($H85),MONTH($H85)+$G85*6,1),Z$3=DATE(YEAR($H85),MONTH($H85)+$G85*7,1),Z$3=DATE(YEAR($H85),MONTH($H85)+$G85*8,1),Z$3=DATE(YEAR($H85),MONTH($H85)+$G85*9,1),Z$3=DATE(YEAR($H85),MONTH($H85)+$G85*10,1)),$F85*тех!AN$10*тех!AN$6,)</f>
        <v>0</v>
      </c>
      <c r="AA85" s="64">
        <f>IF(OR(AA$3=DATE(YEAR($H85),MONTH($H85)+$G85,1),AA$3=DATE(YEAR($H85),MONTH($H85)+$G85*2,1),AA$3=DATE(YEAR($H85),MONTH($H85)+$G85*3,1),AA$3=DATE(YEAR($H85),MONTH($H85)+$G85*4,1),AA$3=DATE(YEAR($H85),MONTH($H85)+$G85*5,1),AA$3=DATE(YEAR($H85),MONTH($H85)+$G85*6,1),AA$3=DATE(YEAR($H85),MONTH($H85)+$G85*7,1),AA$3=DATE(YEAR($H85),MONTH($H85)+$G85*8,1),AA$3=DATE(YEAR($H85),MONTH($H85)+$G85*9,1),AA$3=DATE(YEAR($H85),MONTH($H85)+$G85*10,1)),$F85*тех!AO$10*тех!AO$6,)</f>
        <v>0</v>
      </c>
      <c r="AB85" s="64">
        <f>IF(OR(AB$3=DATE(YEAR($H85),MONTH($H85)+$G85,1),AB$3=DATE(YEAR($H85),MONTH($H85)+$G85*2,1),AB$3=DATE(YEAR($H85),MONTH($H85)+$G85*3,1),AB$3=DATE(YEAR($H85),MONTH($H85)+$G85*4,1),AB$3=DATE(YEAR($H85),MONTH($H85)+$G85*5,1),AB$3=DATE(YEAR($H85),MONTH($H85)+$G85*6,1),AB$3=DATE(YEAR($H85),MONTH($H85)+$G85*7,1),AB$3=DATE(YEAR($H85),MONTH($H85)+$G85*8,1),AB$3=DATE(YEAR($H85),MONTH($H85)+$G85*9,1),AB$3=DATE(YEAR($H85),MONTH($H85)+$G85*10,1)),$F85*тех!AP$10*тех!AP$6,)</f>
        <v>0</v>
      </c>
      <c r="AC85" s="64">
        <f>IF(OR(AC$3=DATE(YEAR($H85),MONTH($H85)+$G85,1),AC$3=DATE(YEAR($H85),MONTH($H85)+$G85*2,1),AC$3=DATE(YEAR($H85),MONTH($H85)+$G85*3,1),AC$3=DATE(YEAR($H85),MONTH($H85)+$G85*4,1),AC$3=DATE(YEAR($H85),MONTH($H85)+$G85*5,1),AC$3=DATE(YEAR($H85),MONTH($H85)+$G85*6,1),AC$3=DATE(YEAR($H85),MONTH($H85)+$G85*7,1),AC$3=DATE(YEAR($H85),MONTH($H85)+$G85*8,1),AC$3=DATE(YEAR($H85),MONTH($H85)+$G85*9,1),AC$3=DATE(YEAR($H85),MONTH($H85)+$G85*10,1)),$F85*тех!AQ$10*тех!AQ$6,)</f>
        <v>0</v>
      </c>
      <c r="AD85" s="64">
        <f>IF(OR(AD$3=DATE(YEAR($H85),MONTH($H85)+$G85,1),AD$3=DATE(YEAR($H85),MONTH($H85)+$G85*2,1),AD$3=DATE(YEAR($H85),MONTH($H85)+$G85*3,1),AD$3=DATE(YEAR($H85),MONTH($H85)+$G85*4,1),AD$3=DATE(YEAR($H85),MONTH($H85)+$G85*5,1),AD$3=DATE(YEAR($H85),MONTH($H85)+$G85*6,1),AD$3=DATE(YEAR($H85),MONTH($H85)+$G85*7,1),AD$3=DATE(YEAR($H85),MONTH($H85)+$G85*8,1),AD$3=DATE(YEAR($H85),MONTH($H85)+$G85*9,1),AD$3=DATE(YEAR($H85),MONTH($H85)+$G85*10,1)),$F85*тех!AR$10*тех!AR$6,)</f>
        <v>0</v>
      </c>
      <c r="AE85" s="64">
        <f>IF(OR(AE$3=DATE(YEAR($H85),MONTH($H85)+$G85,1),AE$3=DATE(YEAR($H85),MONTH($H85)+$G85*2,1),AE$3=DATE(YEAR($H85),MONTH($H85)+$G85*3,1),AE$3=DATE(YEAR($H85),MONTH($H85)+$G85*4,1),AE$3=DATE(YEAR($H85),MONTH($H85)+$G85*5,1),AE$3=DATE(YEAR($H85),MONTH($H85)+$G85*6,1),AE$3=DATE(YEAR($H85),MONTH($H85)+$G85*7,1),AE$3=DATE(YEAR($H85),MONTH($H85)+$G85*8,1),AE$3=DATE(YEAR($H85),MONTH($H85)+$G85*9,1),AE$3=DATE(YEAR($H85),MONTH($H85)+$G85*10,1)),$F85*тех!AS$10*тех!AS$6,)</f>
        <v>0</v>
      </c>
      <c r="AF85" s="64">
        <f>IF(OR(AF$3=DATE(YEAR($H85),MONTH($H85)+$G85,1),AF$3=DATE(YEAR($H85),MONTH($H85)+$G85*2,1),AF$3=DATE(YEAR($H85),MONTH($H85)+$G85*3,1),AF$3=DATE(YEAR($H85),MONTH($H85)+$G85*4,1),AF$3=DATE(YEAR($H85),MONTH($H85)+$G85*5,1),AF$3=DATE(YEAR($H85),MONTH($H85)+$G85*6,1),AF$3=DATE(YEAR($H85),MONTH($H85)+$G85*7,1),AF$3=DATE(YEAR($H85),MONTH($H85)+$G85*8,1),AF$3=DATE(YEAR($H85),MONTH($H85)+$G85*9,1),AF$3=DATE(YEAR($H85),MONTH($H85)+$G85*10,1)),$F85*тех!AT$10*тех!AT$6,)</f>
        <v>0</v>
      </c>
      <c r="AG85" s="64">
        <f>IF(OR(AG$3=DATE(YEAR($H85),MONTH($H85)+$G85,1),AG$3=DATE(YEAR($H85),MONTH($H85)+$G85*2,1),AG$3=DATE(YEAR($H85),MONTH($H85)+$G85*3,1),AG$3=DATE(YEAR($H85),MONTH($H85)+$G85*4,1),AG$3=DATE(YEAR($H85),MONTH($H85)+$G85*5,1),AG$3=DATE(YEAR($H85),MONTH($H85)+$G85*6,1),AG$3=DATE(YEAR($H85),MONTH($H85)+$G85*7,1),AG$3=DATE(YEAR($H85),MONTH($H85)+$G85*8,1),AG$3=DATE(YEAR($H85),MONTH($H85)+$G85*9,1),AG$3=DATE(YEAR($H85),MONTH($H85)+$G85*10,1)),$F85*тех!AU$10*тех!AU$6,)</f>
        <v>0</v>
      </c>
      <c r="AH85" s="64">
        <f>IF(OR(AH$3=DATE(YEAR($H85),MONTH($H85)+$G85,1),AH$3=DATE(YEAR($H85),MONTH($H85)+$G85*2,1),AH$3=DATE(YEAR($H85),MONTH($H85)+$G85*3,1),AH$3=DATE(YEAR($H85),MONTH($H85)+$G85*4,1),AH$3=DATE(YEAR($H85),MONTH($H85)+$G85*5,1),AH$3=DATE(YEAR($H85),MONTH($H85)+$G85*6,1),AH$3=DATE(YEAR($H85),MONTH($H85)+$G85*7,1),AH$3=DATE(YEAR($H85),MONTH($H85)+$G85*8,1),AH$3=DATE(YEAR($H85),MONTH($H85)+$G85*9,1),AH$3=DATE(YEAR($H85),MONTH($H85)+$G85*10,1)),$F85*тех!AV$10*тех!AV$6,)</f>
        <v>0</v>
      </c>
      <c r="AI85" s="64">
        <f>IF(OR(AI$3=DATE(YEAR($H85),MONTH($H85)+$G85,1),AI$3=DATE(YEAR($H85),MONTH($H85)+$G85*2,1),AI$3=DATE(YEAR($H85),MONTH($H85)+$G85*3,1),AI$3=DATE(YEAR($H85),MONTH($H85)+$G85*4,1),AI$3=DATE(YEAR($H85),MONTH($H85)+$G85*5,1),AI$3=DATE(YEAR($H85),MONTH($H85)+$G85*6,1),AI$3=DATE(YEAR($H85),MONTH($H85)+$G85*7,1),AI$3=DATE(YEAR($H85),MONTH($H85)+$G85*8,1),AI$3=DATE(YEAR($H85),MONTH($H85)+$G85*9,1),AI$3=DATE(YEAR($H85),MONTH($H85)+$G85*10,1)),$F85*тех!AW$10*тех!AW$6,)</f>
        <v>0</v>
      </c>
      <c r="AJ85" s="64">
        <f>IF(OR(AJ$3=DATE(YEAR($H85),MONTH($H85)+$G85,1),AJ$3=DATE(YEAR($H85),MONTH($H85)+$G85*2,1),AJ$3=DATE(YEAR($H85),MONTH($H85)+$G85*3,1),AJ$3=DATE(YEAR($H85),MONTH($H85)+$G85*4,1),AJ$3=DATE(YEAR($H85),MONTH($H85)+$G85*5,1),AJ$3=DATE(YEAR($H85),MONTH($H85)+$G85*6,1),AJ$3=DATE(YEAR($H85),MONTH($H85)+$G85*7,1),AJ$3=DATE(YEAR($H85),MONTH($H85)+$G85*8,1),AJ$3=DATE(YEAR($H85),MONTH($H85)+$G85*9,1),AJ$3=DATE(YEAR($H85),MONTH($H85)+$G85*10,1)),$F85*тех!AX$10*тех!AX$6,)</f>
        <v>0</v>
      </c>
      <c r="AK85" s="64">
        <f>IF(OR(AK$3=DATE(YEAR($H85),MONTH($H85)+$G85,1),AK$3=DATE(YEAR($H85),MONTH($H85)+$G85*2,1),AK$3=DATE(YEAR($H85),MONTH($H85)+$G85*3,1),AK$3=DATE(YEAR($H85),MONTH($H85)+$G85*4,1),AK$3=DATE(YEAR($H85),MONTH($H85)+$G85*5,1),AK$3=DATE(YEAR($H85),MONTH($H85)+$G85*6,1),AK$3=DATE(YEAR($H85),MONTH($H85)+$G85*7,1),AK$3=DATE(YEAR($H85),MONTH($H85)+$G85*8,1),AK$3=DATE(YEAR($H85),MONTH($H85)+$G85*9,1),AK$3=DATE(YEAR($H85),MONTH($H85)+$G85*10,1)),$F85*тех!AY$10*тех!AY$6,)</f>
        <v>0</v>
      </c>
      <c r="AL85" s="64">
        <f>IF(OR(AL$3=DATE(YEAR($H85),MONTH($H85)+$G85,1),AL$3=DATE(YEAR($H85),MONTH($H85)+$G85*2,1),AL$3=DATE(YEAR($H85),MONTH($H85)+$G85*3,1),AL$3=DATE(YEAR($H85),MONTH($H85)+$G85*4,1),AL$3=DATE(YEAR($H85),MONTH($H85)+$G85*5,1),AL$3=DATE(YEAR($H85),MONTH($H85)+$G85*6,1),AL$3=DATE(YEAR($H85),MONTH($H85)+$G85*7,1),AL$3=DATE(YEAR($H85),MONTH($H85)+$G85*8,1),AL$3=DATE(YEAR($H85),MONTH($H85)+$G85*9,1),AL$3=DATE(YEAR($H85),MONTH($H85)+$G85*10,1)),$F85*тех!AZ$10*тех!AZ$6,)</f>
        <v>0</v>
      </c>
      <c r="AM85" s="64">
        <f>IF(OR(AM$3=DATE(YEAR($H85),MONTH($H85)+$G85,1),AM$3=DATE(YEAR($H85),MONTH($H85)+$G85*2,1),AM$3=DATE(YEAR($H85),MONTH($H85)+$G85*3,1),AM$3=DATE(YEAR($H85),MONTH($H85)+$G85*4,1),AM$3=DATE(YEAR($H85),MONTH($H85)+$G85*5,1),AM$3=DATE(YEAR($H85),MONTH($H85)+$G85*6,1),AM$3=DATE(YEAR($H85),MONTH($H85)+$G85*7,1),AM$3=DATE(YEAR($H85),MONTH($H85)+$G85*8,1),AM$3=DATE(YEAR($H85),MONTH($H85)+$G85*9,1),AM$3=DATE(YEAR($H85),MONTH($H85)+$G85*10,1)),$F85*тех!BA$10*тех!BA$6,)</f>
        <v>0</v>
      </c>
      <c r="AN85" s="64">
        <f>IF(OR(AN$3=DATE(YEAR($H85),MONTH($H85)+$G85,1),AN$3=DATE(YEAR($H85),MONTH($H85)+$G85*2,1),AN$3=DATE(YEAR($H85),MONTH($H85)+$G85*3,1),AN$3=DATE(YEAR($H85),MONTH($H85)+$G85*4,1),AN$3=DATE(YEAR($H85),MONTH($H85)+$G85*5,1),AN$3=DATE(YEAR($H85),MONTH($H85)+$G85*6,1),AN$3=DATE(YEAR($H85),MONTH($H85)+$G85*7,1),AN$3=DATE(YEAR($H85),MONTH($H85)+$G85*8,1),AN$3=DATE(YEAR($H85),MONTH($H85)+$G85*9,1),AN$3=DATE(YEAR($H85),MONTH($H85)+$G85*10,1)),$F85*тех!BB$10*тех!BB$6,)</f>
        <v>0</v>
      </c>
      <c r="AO85" s="64">
        <f>IF(OR(AO$3=DATE(YEAR($H85),MONTH($H85)+$G85,1),AO$3=DATE(YEAR($H85),MONTH($H85)+$G85*2,1),AO$3=DATE(YEAR($H85),MONTH($H85)+$G85*3,1),AO$3=DATE(YEAR($H85),MONTH($H85)+$G85*4,1),AO$3=DATE(YEAR($H85),MONTH($H85)+$G85*5,1),AO$3=DATE(YEAR($H85),MONTH($H85)+$G85*6,1),AO$3=DATE(YEAR($H85),MONTH($H85)+$G85*7,1),AO$3=DATE(YEAR($H85),MONTH($H85)+$G85*8,1),AO$3=DATE(YEAR($H85),MONTH($H85)+$G85*9,1),AO$3=DATE(YEAR($H85),MONTH($H85)+$G85*10,1)),$F85*тех!BC$10*тех!BC$6,)</f>
        <v>0</v>
      </c>
      <c r="AP85" s="64">
        <f>IF(OR(AP$3=DATE(YEAR($H85),MONTH($H85)+$G85,1),AP$3=DATE(YEAR($H85),MONTH($H85)+$G85*2,1),AP$3=DATE(YEAR($H85),MONTH($H85)+$G85*3,1),AP$3=DATE(YEAR($H85),MONTH($H85)+$G85*4,1),AP$3=DATE(YEAR($H85),MONTH($H85)+$G85*5,1),AP$3=DATE(YEAR($H85),MONTH($H85)+$G85*6,1),AP$3=DATE(YEAR($H85),MONTH($H85)+$G85*7,1),AP$3=DATE(YEAR($H85),MONTH($H85)+$G85*8,1),AP$3=DATE(YEAR($H85),MONTH($H85)+$G85*9,1),AP$3=DATE(YEAR($H85),MONTH($H85)+$G85*10,1)),$F85*тех!BD$10*тех!BD$6,)</f>
        <v>0</v>
      </c>
      <c r="AQ85" s="64">
        <f>IF(OR(AQ$3=DATE(YEAR($H85),MONTH($H85)+$G85,1),AQ$3=DATE(YEAR($H85),MONTH($H85)+$G85*2,1),AQ$3=DATE(YEAR($H85),MONTH($H85)+$G85*3,1),AQ$3=DATE(YEAR($H85),MONTH($H85)+$G85*4,1),AQ$3=DATE(YEAR($H85),MONTH($H85)+$G85*5,1),AQ$3=DATE(YEAR($H85),MONTH($H85)+$G85*6,1),AQ$3=DATE(YEAR($H85),MONTH($H85)+$G85*7,1),AQ$3=DATE(YEAR($H85),MONTH($H85)+$G85*8,1),AQ$3=DATE(YEAR($H85),MONTH($H85)+$G85*9,1),AQ$3=DATE(YEAR($H85),MONTH($H85)+$G85*10,1)),$F85*тех!BE$10*тех!BE$6,)</f>
        <v>0</v>
      </c>
      <c r="AR85" s="64">
        <f>IF(OR(AR$3=DATE(YEAR($H85),MONTH($H85)+$G85,1),AR$3=DATE(YEAR($H85),MONTH($H85)+$G85*2,1),AR$3=DATE(YEAR($H85),MONTH($H85)+$G85*3,1),AR$3=DATE(YEAR($H85),MONTH($H85)+$G85*4,1),AR$3=DATE(YEAR($H85),MONTH($H85)+$G85*5,1),AR$3=DATE(YEAR($H85),MONTH($H85)+$G85*6,1),AR$3=DATE(YEAR($H85),MONTH($H85)+$G85*7,1),AR$3=DATE(YEAR($H85),MONTH($H85)+$G85*8,1),AR$3=DATE(YEAR($H85),MONTH($H85)+$G85*9,1),AR$3=DATE(YEAR($H85),MONTH($H85)+$G85*10,1)),$F85*тех!BF$10*тех!BF$6,)</f>
        <v>0</v>
      </c>
      <c r="AS85" s="64">
        <f>IF(OR(AS$3=DATE(YEAR($H85),MONTH($H85)+$G85,1),AS$3=DATE(YEAR($H85),MONTH($H85)+$G85*2,1),AS$3=DATE(YEAR($H85),MONTH($H85)+$G85*3,1),AS$3=DATE(YEAR($H85),MONTH($H85)+$G85*4,1),AS$3=DATE(YEAR($H85),MONTH($H85)+$G85*5,1),AS$3=DATE(YEAR($H85),MONTH($H85)+$G85*6,1),AS$3=DATE(YEAR($H85),MONTH($H85)+$G85*7,1),AS$3=DATE(YEAR($H85),MONTH($H85)+$G85*8,1),AS$3=DATE(YEAR($H85),MONTH($H85)+$G85*9,1),AS$3=DATE(YEAR($H85),MONTH($H85)+$G85*10,1)),$F85*тех!BG$10*тех!BG$6,)</f>
        <v>0</v>
      </c>
      <c r="AT85" s="64">
        <f>IF(OR(AT$3=DATE(YEAR($H85),MONTH($H85)+$G85,1),AT$3=DATE(YEAR($H85),MONTH($H85)+$G85*2,1),AT$3=DATE(YEAR($H85),MONTH($H85)+$G85*3,1),AT$3=DATE(YEAR($H85),MONTH($H85)+$G85*4,1),AT$3=DATE(YEAR($H85),MONTH($H85)+$G85*5,1),AT$3=DATE(YEAR($H85),MONTH($H85)+$G85*6,1),AT$3=DATE(YEAR($H85),MONTH($H85)+$G85*7,1),AT$3=DATE(YEAR($H85),MONTH($H85)+$G85*8,1),AT$3=DATE(YEAR($H85),MONTH($H85)+$G85*9,1),AT$3=DATE(YEAR($H85),MONTH($H85)+$G85*10,1)),$F85*тех!BH$10*тех!BH$6,)</f>
        <v>0</v>
      </c>
      <c r="AU85" s="64">
        <f>IF(OR(AU$3=DATE(YEAR($H85),MONTH($H85)+$G85,1),AU$3=DATE(YEAR($H85),MONTH($H85)+$G85*2,1),AU$3=DATE(YEAR($H85),MONTH($H85)+$G85*3,1),AU$3=DATE(YEAR($H85),MONTH($H85)+$G85*4,1),AU$3=DATE(YEAR($H85),MONTH($H85)+$G85*5,1),AU$3=DATE(YEAR($H85),MONTH($H85)+$G85*6,1),AU$3=DATE(YEAR($H85),MONTH($H85)+$G85*7,1),AU$3=DATE(YEAR($H85),MONTH($H85)+$G85*8,1),AU$3=DATE(YEAR($H85),MONTH($H85)+$G85*9,1),AU$3=DATE(YEAR($H85),MONTH($H85)+$G85*10,1)),$F85*тех!BI$10*тех!BI$6,)</f>
        <v>0</v>
      </c>
      <c r="AV85" s="64">
        <f>IF(OR(AV$3=DATE(YEAR($H85),MONTH($H85)+$G85,1),AV$3=DATE(YEAR($H85),MONTH($H85)+$G85*2,1),AV$3=DATE(YEAR($H85),MONTH($H85)+$G85*3,1),AV$3=DATE(YEAR($H85),MONTH($H85)+$G85*4,1),AV$3=DATE(YEAR($H85),MONTH($H85)+$G85*5,1),AV$3=DATE(YEAR($H85),MONTH($H85)+$G85*6,1),AV$3=DATE(YEAR($H85),MONTH($H85)+$G85*7,1),AV$3=DATE(YEAR($H85),MONTH($H85)+$G85*8,1),AV$3=DATE(YEAR($H85),MONTH($H85)+$G85*9,1),AV$3=DATE(YEAR($H85),MONTH($H85)+$G85*10,1)),$F85*тех!BJ$10*тех!BJ$6,)</f>
        <v>0</v>
      </c>
      <c r="AW85" s="64">
        <f>IF(OR(AW$3=DATE(YEAR($H85),MONTH($H85)+$G85,1),AW$3=DATE(YEAR($H85),MONTH($H85)+$G85*2,1),AW$3=DATE(YEAR($H85),MONTH($H85)+$G85*3,1),AW$3=DATE(YEAR($H85),MONTH($H85)+$G85*4,1),AW$3=DATE(YEAR($H85),MONTH($H85)+$G85*5,1),AW$3=DATE(YEAR($H85),MONTH($H85)+$G85*6,1),AW$3=DATE(YEAR($H85),MONTH($H85)+$G85*7,1),AW$3=DATE(YEAR($H85),MONTH($H85)+$G85*8,1),AW$3=DATE(YEAR($H85),MONTH($H85)+$G85*9,1),AW$3=DATE(YEAR($H85),MONTH($H85)+$G85*10,1)),$F85*тех!BK$10*тех!BK$6,)</f>
        <v>0</v>
      </c>
      <c r="AX85" s="64">
        <f>IF(OR(AX$3=DATE(YEAR($H85),MONTH($H85)+$G85,1),AX$3=DATE(YEAR($H85),MONTH($H85)+$G85*2,1),AX$3=DATE(YEAR($H85),MONTH($H85)+$G85*3,1),AX$3=DATE(YEAR($H85),MONTH($H85)+$G85*4,1),AX$3=DATE(YEAR($H85),MONTH($H85)+$G85*5,1),AX$3=DATE(YEAR($H85),MONTH($H85)+$G85*6,1),AX$3=DATE(YEAR($H85),MONTH($H85)+$G85*7,1),AX$3=DATE(YEAR($H85),MONTH($H85)+$G85*8,1),AX$3=DATE(YEAR($H85),MONTH($H85)+$G85*9,1),AX$3=DATE(YEAR($H85),MONTH($H85)+$G85*10,1)),$F85*тех!BL$10*тех!BL$6,)</f>
        <v>0</v>
      </c>
      <c r="AY85" s="64">
        <f>IF(OR(AY$3=DATE(YEAR($H85),MONTH($H85)+$G85,1),AY$3=DATE(YEAR($H85),MONTH($H85)+$G85*2,1),AY$3=DATE(YEAR($H85),MONTH($H85)+$G85*3,1),AY$3=DATE(YEAR($H85),MONTH($H85)+$G85*4,1),AY$3=DATE(YEAR($H85),MONTH($H85)+$G85*5,1),AY$3=DATE(YEAR($H85),MONTH($H85)+$G85*6,1),AY$3=DATE(YEAR($H85),MONTH($H85)+$G85*7,1),AY$3=DATE(YEAR($H85),MONTH($H85)+$G85*8,1),AY$3=DATE(YEAR($H85),MONTH($H85)+$G85*9,1),AY$3=DATE(YEAR($H85),MONTH($H85)+$G85*10,1)),$F85*тех!BM$10*тех!BM$6,)</f>
        <v>0</v>
      </c>
      <c r="AZ85" s="64">
        <f>IF(OR(AZ$3=DATE(YEAR($H85),MONTH($H85)+$G85,1),AZ$3=DATE(YEAR($H85),MONTH($H85)+$G85*2,1),AZ$3=DATE(YEAR($H85),MONTH($H85)+$G85*3,1),AZ$3=DATE(YEAR($H85),MONTH($H85)+$G85*4,1),AZ$3=DATE(YEAR($H85),MONTH($H85)+$G85*5,1),AZ$3=DATE(YEAR($H85),MONTH($H85)+$G85*6,1),AZ$3=DATE(YEAR($H85),MONTH($H85)+$G85*7,1),AZ$3=DATE(YEAR($H85),MONTH($H85)+$G85*8,1),AZ$3=DATE(YEAR($H85),MONTH($H85)+$G85*9,1),AZ$3=DATE(YEAR($H85),MONTH($H85)+$G85*10,1)),$F85*тех!BN$10*тех!BN$6,)</f>
        <v>0</v>
      </c>
      <c r="BA85" s="64">
        <f>IF(OR(BA$3=DATE(YEAR($H85),MONTH($H85)+$G85,1),BA$3=DATE(YEAR($H85),MONTH($H85)+$G85*2,1),BA$3=DATE(YEAR($H85),MONTH($H85)+$G85*3,1),BA$3=DATE(YEAR($H85),MONTH($H85)+$G85*4,1),BA$3=DATE(YEAR($H85),MONTH($H85)+$G85*5,1),BA$3=DATE(YEAR($H85),MONTH($H85)+$G85*6,1),BA$3=DATE(YEAR($H85),MONTH($H85)+$G85*7,1),BA$3=DATE(YEAR($H85),MONTH($H85)+$G85*8,1),BA$3=DATE(YEAR($H85),MONTH($H85)+$G85*9,1),BA$3=DATE(YEAR($H85),MONTH($H85)+$G85*10,1)),$F85*тех!BO$10*тех!BO$6,)</f>
        <v>0</v>
      </c>
      <c r="BB85" s="64">
        <f>IF(OR(BB$3=DATE(YEAR($H85),MONTH($H85)+$G85,1),BB$3=DATE(YEAR($H85),MONTH($H85)+$G85*2,1),BB$3=DATE(YEAR($H85),MONTH($H85)+$G85*3,1),BB$3=DATE(YEAR($H85),MONTH($H85)+$G85*4,1),BB$3=DATE(YEAR($H85),MONTH($H85)+$G85*5,1),BB$3=DATE(YEAR($H85),MONTH($H85)+$G85*6,1),BB$3=DATE(YEAR($H85),MONTH($H85)+$G85*7,1),BB$3=DATE(YEAR($H85),MONTH($H85)+$G85*8,1),BB$3=DATE(YEAR($H85),MONTH($H85)+$G85*9,1),BB$3=DATE(YEAR($H85),MONTH($H85)+$G85*10,1)),$F85*тех!BP$10*тех!BP$6,)</f>
        <v>0</v>
      </c>
      <c r="BC85" s="64">
        <f>IF(OR(BC$3=DATE(YEAR($H85),MONTH($H85)+$G85,1),BC$3=DATE(YEAR($H85),MONTH($H85)+$G85*2,1),BC$3=DATE(YEAR($H85),MONTH($H85)+$G85*3,1),BC$3=DATE(YEAR($H85),MONTH($H85)+$G85*4,1),BC$3=DATE(YEAR($H85),MONTH($H85)+$G85*5,1),BC$3=DATE(YEAR($H85),MONTH($H85)+$G85*6,1),BC$3=DATE(YEAR($H85),MONTH($H85)+$G85*7,1),BC$3=DATE(YEAR($H85),MONTH($H85)+$G85*8,1),BC$3=DATE(YEAR($H85),MONTH($H85)+$G85*9,1),BC$3=DATE(YEAR($H85),MONTH($H85)+$G85*10,1)),$F85*тех!BQ$10*тех!BQ$6,)</f>
        <v>0</v>
      </c>
      <c r="BD85" s="64">
        <f>IF(OR(BD$3=DATE(YEAR($H85),MONTH($H85)+$G85,1),BD$3=DATE(YEAR($H85),MONTH($H85)+$G85*2,1),BD$3=DATE(YEAR($H85),MONTH($H85)+$G85*3,1),BD$3=DATE(YEAR($H85),MONTH($H85)+$G85*4,1),BD$3=DATE(YEAR($H85),MONTH($H85)+$G85*5,1),BD$3=DATE(YEAR($H85),MONTH($H85)+$G85*6,1),BD$3=DATE(YEAR($H85),MONTH($H85)+$G85*7,1),BD$3=DATE(YEAR($H85),MONTH($H85)+$G85*8,1),BD$3=DATE(YEAR($H85),MONTH($H85)+$G85*9,1),BD$3=DATE(YEAR($H85),MONTH($H85)+$G85*10,1)),$F85*тех!BR$10*тех!BR$6,)</f>
        <v>0</v>
      </c>
      <c r="BE85" s="64">
        <f>IF(OR(BE$3=DATE(YEAR($H85),MONTH($H85)+$G85,1),BE$3=DATE(YEAR($H85),MONTH($H85)+$G85*2,1),BE$3=DATE(YEAR($H85),MONTH($H85)+$G85*3,1),BE$3=DATE(YEAR($H85),MONTH($H85)+$G85*4,1),BE$3=DATE(YEAR($H85),MONTH($H85)+$G85*5,1),BE$3=DATE(YEAR($H85),MONTH($H85)+$G85*6,1),BE$3=DATE(YEAR($H85),MONTH($H85)+$G85*7,1),BE$3=DATE(YEAR($H85),MONTH($H85)+$G85*8,1),BE$3=DATE(YEAR($H85),MONTH($H85)+$G85*9,1),BE$3=DATE(YEAR($H85),MONTH($H85)+$G85*10,1)),$F85*тех!BS$10*тех!BS$6,)</f>
        <v>0</v>
      </c>
      <c r="BF85" s="64">
        <f>IF(OR(BF$3=DATE(YEAR($H85),MONTH($H85)+$G85,1),BF$3=DATE(YEAR($H85),MONTH($H85)+$G85*2,1),BF$3=DATE(YEAR($H85),MONTH($H85)+$G85*3,1),BF$3=DATE(YEAR($H85),MONTH($H85)+$G85*4,1),BF$3=DATE(YEAR($H85),MONTH($H85)+$G85*5,1),BF$3=DATE(YEAR($H85),MONTH($H85)+$G85*6,1),BF$3=DATE(YEAR($H85),MONTH($H85)+$G85*7,1),BF$3=DATE(YEAR($H85),MONTH($H85)+$G85*8,1),BF$3=DATE(YEAR($H85),MONTH($H85)+$G85*9,1),BF$3=DATE(YEAR($H85),MONTH($H85)+$G85*10,1)),$F85*тех!BT$10*тех!BT$6,)</f>
        <v>0</v>
      </c>
      <c r="BG85" s="64">
        <f>IF(OR(BG$3=DATE(YEAR($H85),MONTH($H85)+$G85,1),BG$3=DATE(YEAR($H85),MONTH($H85)+$G85*2,1),BG$3=DATE(YEAR($H85),MONTH($H85)+$G85*3,1),BG$3=DATE(YEAR($H85),MONTH($H85)+$G85*4,1),BG$3=DATE(YEAR($H85),MONTH($H85)+$G85*5,1),BG$3=DATE(YEAR($H85),MONTH($H85)+$G85*6,1),BG$3=DATE(YEAR($H85),MONTH($H85)+$G85*7,1),BG$3=DATE(YEAR($H85),MONTH($H85)+$G85*8,1),BG$3=DATE(YEAR($H85),MONTH($H85)+$G85*9,1),BG$3=DATE(YEAR($H85),MONTH($H85)+$G85*10,1)),$F85*тех!BU$10*тех!BU$6,)</f>
        <v>0</v>
      </c>
      <c r="BH85" s="64">
        <f>IF(OR(BH$3=DATE(YEAR($H85),MONTH($H85)+$G85,1),BH$3=DATE(YEAR($H85),MONTH($H85)+$G85*2,1),BH$3=DATE(YEAR($H85),MONTH($H85)+$G85*3,1),BH$3=DATE(YEAR($H85),MONTH($H85)+$G85*4,1),BH$3=DATE(YEAR($H85),MONTH($H85)+$G85*5,1),BH$3=DATE(YEAR($H85),MONTH($H85)+$G85*6,1),BH$3=DATE(YEAR($H85),MONTH($H85)+$G85*7,1),BH$3=DATE(YEAR($H85),MONTH($H85)+$G85*8,1),BH$3=DATE(YEAR($H85),MONTH($H85)+$G85*9,1),BH$3=DATE(YEAR($H85),MONTH($H85)+$G85*10,1)),$F85*тех!BV$10*тех!BV$6,)</f>
        <v>0</v>
      </c>
      <c r="BI85" s="64">
        <f>IF(OR(BI$3=DATE(YEAR($H85),MONTH($H85)+$G85,1),BI$3=DATE(YEAR($H85),MONTH($H85)+$G85*2,1),BI$3=DATE(YEAR($H85),MONTH($H85)+$G85*3,1),BI$3=DATE(YEAR($H85),MONTH($H85)+$G85*4,1),BI$3=DATE(YEAR($H85),MONTH($H85)+$G85*5,1),BI$3=DATE(YEAR($H85),MONTH($H85)+$G85*6,1),BI$3=DATE(YEAR($H85),MONTH($H85)+$G85*7,1),BI$3=DATE(YEAR($H85),MONTH($H85)+$G85*8,1),BI$3=DATE(YEAR($H85),MONTH($H85)+$G85*9,1),BI$3=DATE(YEAR($H85),MONTH($H85)+$G85*10,1)),$F85*тех!BW$10*тех!BW$6,)</f>
        <v>0</v>
      </c>
      <c r="BJ85" s="64">
        <f>IF(OR(BJ$3=DATE(YEAR($H85),MONTH($H85)+$G85,1),BJ$3=DATE(YEAR($H85),MONTH($H85)+$G85*2,1),BJ$3=DATE(YEAR($H85),MONTH($H85)+$G85*3,1),BJ$3=DATE(YEAR($H85),MONTH($H85)+$G85*4,1),BJ$3=DATE(YEAR($H85),MONTH($H85)+$G85*5,1),BJ$3=DATE(YEAR($H85),MONTH($H85)+$G85*6,1),BJ$3=DATE(YEAR($H85),MONTH($H85)+$G85*7,1),BJ$3=DATE(YEAR($H85),MONTH($H85)+$G85*8,1),BJ$3=DATE(YEAR($H85),MONTH($H85)+$G85*9,1),BJ$3=DATE(YEAR($H85),MONTH($H85)+$G85*10,1)),$F85*тех!BX$10*тех!BX$6,)</f>
        <v>0</v>
      </c>
      <c r="BK85" s="64">
        <f>IF(OR(BK$3=DATE(YEAR($H85),MONTH($H85)+$G85,1),BK$3=DATE(YEAR($H85),MONTH($H85)+$G85*2,1),BK$3=DATE(YEAR($H85),MONTH($H85)+$G85*3,1),BK$3=DATE(YEAR($H85),MONTH($H85)+$G85*4,1),BK$3=DATE(YEAR($H85),MONTH($H85)+$G85*5,1),BK$3=DATE(YEAR($H85),MONTH($H85)+$G85*6,1),BK$3=DATE(YEAR($H85),MONTH($H85)+$G85*7,1),BK$3=DATE(YEAR($H85),MONTH($H85)+$G85*8,1),BK$3=DATE(YEAR($H85),MONTH($H85)+$G85*9,1),BK$3=DATE(YEAR($H85),MONTH($H85)+$G85*10,1)),$F85*тех!BY$10*тех!BY$6,)</f>
        <v>0</v>
      </c>
      <c r="BL85" s="64">
        <f>IF(OR(BL$3=DATE(YEAR($H85),MONTH($H85)+$G85,1),BL$3=DATE(YEAR($H85),MONTH($H85)+$G85*2,1),BL$3=DATE(YEAR($H85),MONTH($H85)+$G85*3,1),BL$3=DATE(YEAR($H85),MONTH($H85)+$G85*4,1),BL$3=DATE(YEAR($H85),MONTH($H85)+$G85*5,1),BL$3=DATE(YEAR($H85),MONTH($H85)+$G85*6,1),BL$3=DATE(YEAR($H85),MONTH($H85)+$G85*7,1),BL$3=DATE(YEAR($H85),MONTH($H85)+$G85*8,1),BL$3=DATE(YEAR($H85),MONTH($H85)+$G85*9,1),BL$3=DATE(YEAR($H85),MONTH($H85)+$G85*10,1)),$F85*тех!BZ$10*тех!BZ$6,)</f>
        <v>0</v>
      </c>
      <c r="BM85" s="64">
        <f>IF(OR(BM$3=DATE(YEAR($H85),MONTH($H85)+$G85,1),BM$3=DATE(YEAR($H85),MONTH($H85)+$G85*2,1),BM$3=DATE(YEAR($H85),MONTH($H85)+$G85*3,1),BM$3=DATE(YEAR($H85),MONTH($H85)+$G85*4,1),BM$3=DATE(YEAR($H85),MONTH($H85)+$G85*5,1),BM$3=DATE(YEAR($H85),MONTH($H85)+$G85*6,1),BM$3=DATE(YEAR($H85),MONTH($H85)+$G85*7,1),BM$3=DATE(YEAR($H85),MONTH($H85)+$G85*8,1),BM$3=DATE(YEAR($H85),MONTH($H85)+$G85*9,1),BM$3=DATE(YEAR($H85),MONTH($H85)+$G85*10,1)),$F85*тех!CA$10*тех!CA$6,)</f>
        <v>0</v>
      </c>
      <c r="BN85" s="64">
        <f>IF(OR(BN$3=DATE(YEAR($H85),MONTH($H85)+$G85,1),BN$3=DATE(YEAR($H85),MONTH($H85)+$G85*2,1),BN$3=DATE(YEAR($H85),MONTH($H85)+$G85*3,1),BN$3=DATE(YEAR($H85),MONTH($H85)+$G85*4,1),BN$3=DATE(YEAR($H85),MONTH($H85)+$G85*5,1),BN$3=DATE(YEAR($H85),MONTH($H85)+$G85*6,1),BN$3=DATE(YEAR($H85),MONTH($H85)+$G85*7,1),BN$3=DATE(YEAR($H85),MONTH($H85)+$G85*8,1),BN$3=DATE(YEAR($H85),MONTH($H85)+$G85*9,1),BN$3=DATE(YEAR($H85),MONTH($H85)+$G85*10,1)),$F85*тех!CB$10*тех!CB$6,)</f>
        <v>0</v>
      </c>
      <c r="BO85" s="64">
        <f>IF(OR(BO$3=DATE(YEAR($H85),MONTH($H85)+$G85,1),BO$3=DATE(YEAR($H85),MONTH($H85)+$G85*2,1),BO$3=DATE(YEAR($H85),MONTH($H85)+$G85*3,1),BO$3=DATE(YEAR($H85),MONTH($H85)+$G85*4,1),BO$3=DATE(YEAR($H85),MONTH($H85)+$G85*5,1),BO$3=DATE(YEAR($H85),MONTH($H85)+$G85*6,1),BO$3=DATE(YEAR($H85),MONTH($H85)+$G85*7,1),BO$3=DATE(YEAR($H85),MONTH($H85)+$G85*8,1),BO$3=DATE(YEAR($H85),MONTH($H85)+$G85*9,1),BO$3=DATE(YEAR($H85),MONTH($H85)+$G85*10,1)),$F85*тех!CC$10*тех!CC$6,)</f>
        <v>0</v>
      </c>
      <c r="BP85" s="64">
        <f>IF(OR(BP$3=DATE(YEAR($H85),MONTH($H85)+$G85,1),BP$3=DATE(YEAR($H85),MONTH($H85)+$G85*2,1),BP$3=DATE(YEAR($H85),MONTH($H85)+$G85*3,1),BP$3=DATE(YEAR($H85),MONTH($H85)+$G85*4,1),BP$3=DATE(YEAR($H85),MONTH($H85)+$G85*5,1),BP$3=DATE(YEAR($H85),MONTH($H85)+$G85*6,1),BP$3=DATE(YEAR($H85),MONTH($H85)+$G85*7,1),BP$3=DATE(YEAR($H85),MONTH($H85)+$G85*8,1),BP$3=DATE(YEAR($H85),MONTH($H85)+$G85*9,1),BP$3=DATE(YEAR($H85),MONTH($H85)+$G85*10,1)),$F85*тех!CD$10*тех!CD$6,)</f>
        <v>0</v>
      </c>
      <c r="BQ85" s="64">
        <f>IF(OR(BQ$3=DATE(YEAR($H85),MONTH($H85)+$G85,1),BQ$3=DATE(YEAR($H85),MONTH($H85)+$G85*2,1),BQ$3=DATE(YEAR($H85),MONTH($H85)+$G85*3,1),BQ$3=DATE(YEAR($H85),MONTH($H85)+$G85*4,1),BQ$3=DATE(YEAR($H85),MONTH($H85)+$G85*5,1),BQ$3=DATE(YEAR($H85),MONTH($H85)+$G85*6,1),BQ$3=DATE(YEAR($H85),MONTH($H85)+$G85*7,1),BQ$3=DATE(YEAR($H85),MONTH($H85)+$G85*8,1),BQ$3=DATE(YEAR($H85),MONTH($H85)+$G85*9,1),BQ$3=DATE(YEAR($H85),MONTH($H85)+$G85*10,1)),$F85*тех!CE$10*тех!CE$6,)</f>
        <v>0</v>
      </c>
    </row>
    <row r="86" spans="2:71" hidden="1">
      <c r="B86" s="3">
        <v>80</v>
      </c>
      <c r="C86" s="19"/>
      <c r="D86" s="19"/>
      <c r="E86" s="19"/>
      <c r="F86" s="76">
        <f t="shared" si="1"/>
        <v>0</v>
      </c>
      <c r="G86" s="19"/>
      <c r="H86" s="19"/>
      <c r="J86" s="76">
        <f>IF($H86=J$3,$F86,)*тех!X$6</f>
        <v>0</v>
      </c>
      <c r="K86" s="76">
        <f>IF($H86=K$3,$F86,)*тех!Y$6</f>
        <v>0</v>
      </c>
      <c r="L86" s="76">
        <f>IF($H86=L$3,$F86,)*тех!Z$6</f>
        <v>0</v>
      </c>
      <c r="M86" s="76">
        <f>IF($H86=M$3,$F86,)*тех!AA$6</f>
        <v>0</v>
      </c>
      <c r="N86" s="76">
        <f>IF($H86=N$3,$F86,)*тех!AB$6</f>
        <v>0</v>
      </c>
      <c r="O86" s="76">
        <f>IF($H86=O$3,$F86,)*тех!AC$6</f>
        <v>0</v>
      </c>
      <c r="P86" s="64">
        <f>IF(OR(P$3=DATE(YEAR($H86),MONTH($H86)+$G86,1),P$3=DATE(YEAR($H86),MONTH($H86)+$G86*2,1),P$3=DATE(YEAR($H86),MONTH($H86)+$G86*3,1),P$3=DATE(YEAR($H86),MONTH($H86)+$G86*4,1),P$3=DATE(YEAR($H86),MONTH($H86)+$G86*5,1),P$3=DATE(YEAR($H86),MONTH($H86)+$G86*6,1),P$3=DATE(YEAR($H86),MONTH($H86)+$G86*7,1),P$3=DATE(YEAR($H86),MONTH($H86)+$G86*8,1),P$3=DATE(YEAR($H86),MONTH($H86)+$G86*9,1),P$3=DATE(YEAR($H86),MONTH($H86)+$G86*10,1)),$F86*тех!AD$10*тех!AD$6,)</f>
        <v>0</v>
      </c>
      <c r="Q86" s="64">
        <f>IF(OR(Q$3=DATE(YEAR($H86),MONTH($H86)+$G86,1),Q$3=DATE(YEAR($H86),MONTH($H86)+$G86*2,1),Q$3=DATE(YEAR($H86),MONTH($H86)+$G86*3,1),Q$3=DATE(YEAR($H86),MONTH($H86)+$G86*4,1),Q$3=DATE(YEAR($H86),MONTH($H86)+$G86*5,1),Q$3=DATE(YEAR($H86),MONTH($H86)+$G86*6,1),Q$3=DATE(YEAR($H86),MONTH($H86)+$G86*7,1),Q$3=DATE(YEAR($H86),MONTH($H86)+$G86*8,1),Q$3=DATE(YEAR($H86),MONTH($H86)+$G86*9,1),Q$3=DATE(YEAR($H86),MONTH($H86)+$G86*10,1)),$F86*тех!AE$10*тех!AE$6,)</f>
        <v>0</v>
      </c>
      <c r="R86" s="64">
        <f>IF(OR(R$3=DATE(YEAR($H86),MONTH($H86)+$G86,1),R$3=DATE(YEAR($H86),MONTH($H86)+$G86*2,1),R$3=DATE(YEAR($H86),MONTH($H86)+$G86*3,1),R$3=DATE(YEAR($H86),MONTH($H86)+$G86*4,1),R$3=DATE(YEAR($H86),MONTH($H86)+$G86*5,1),R$3=DATE(YEAR($H86),MONTH($H86)+$G86*6,1),R$3=DATE(YEAR($H86),MONTH($H86)+$G86*7,1),R$3=DATE(YEAR($H86),MONTH($H86)+$G86*8,1),R$3=DATE(YEAR($H86),MONTH($H86)+$G86*9,1),R$3=DATE(YEAR($H86),MONTH($H86)+$G86*10,1)),$F86*тех!AF$10*тех!AF$6,)</f>
        <v>0</v>
      </c>
      <c r="S86" s="64">
        <f>IF(OR(S$3=DATE(YEAR($H86),MONTH($H86)+$G86,1),S$3=DATE(YEAR($H86),MONTH($H86)+$G86*2,1),S$3=DATE(YEAR($H86),MONTH($H86)+$G86*3,1),S$3=DATE(YEAR($H86),MONTH($H86)+$G86*4,1),S$3=DATE(YEAR($H86),MONTH($H86)+$G86*5,1),S$3=DATE(YEAR($H86),MONTH($H86)+$G86*6,1),S$3=DATE(YEAR($H86),MONTH($H86)+$G86*7,1),S$3=DATE(YEAR($H86),MONTH($H86)+$G86*8,1),S$3=DATE(YEAR($H86),MONTH($H86)+$G86*9,1),S$3=DATE(YEAR($H86),MONTH($H86)+$G86*10,1)),$F86*тех!AG$10*тех!AG$6,)</f>
        <v>0</v>
      </c>
      <c r="T86" s="64">
        <f>IF(OR(T$3=DATE(YEAR($H86),MONTH($H86)+$G86,1),T$3=DATE(YEAR($H86),MONTH($H86)+$G86*2,1),T$3=DATE(YEAR($H86),MONTH($H86)+$G86*3,1),T$3=DATE(YEAR($H86),MONTH($H86)+$G86*4,1),T$3=DATE(YEAR($H86),MONTH($H86)+$G86*5,1),T$3=DATE(YEAR($H86),MONTH($H86)+$G86*6,1),T$3=DATE(YEAR($H86),MONTH($H86)+$G86*7,1),T$3=DATE(YEAR($H86),MONTH($H86)+$G86*8,1),T$3=DATE(YEAR($H86),MONTH($H86)+$G86*9,1),T$3=DATE(YEAR($H86),MONTH($H86)+$G86*10,1)),$F86*тех!AH$10*тех!AH$6,)</f>
        <v>0</v>
      </c>
      <c r="U86" s="64">
        <f>IF(OR(U$3=DATE(YEAR($H86),MONTH($H86)+$G86,1),U$3=DATE(YEAR($H86),MONTH($H86)+$G86*2,1),U$3=DATE(YEAR($H86),MONTH($H86)+$G86*3,1),U$3=DATE(YEAR($H86),MONTH($H86)+$G86*4,1),U$3=DATE(YEAR($H86),MONTH($H86)+$G86*5,1),U$3=DATE(YEAR($H86),MONTH($H86)+$G86*6,1),U$3=DATE(YEAR($H86),MONTH($H86)+$G86*7,1),U$3=DATE(YEAR($H86),MONTH($H86)+$G86*8,1),U$3=DATE(YEAR($H86),MONTH($H86)+$G86*9,1),U$3=DATE(YEAR($H86),MONTH($H86)+$G86*10,1)),$F86*тех!AI$10*тех!AI$6,)</f>
        <v>0</v>
      </c>
      <c r="V86" s="64">
        <f>IF(OR(V$3=DATE(YEAR($H86),MONTH($H86)+$G86,1),V$3=DATE(YEAR($H86),MONTH($H86)+$G86*2,1),V$3=DATE(YEAR($H86),MONTH($H86)+$G86*3,1),V$3=DATE(YEAR($H86),MONTH($H86)+$G86*4,1),V$3=DATE(YEAR($H86),MONTH($H86)+$G86*5,1),V$3=DATE(YEAR($H86),MONTH($H86)+$G86*6,1),V$3=DATE(YEAR($H86),MONTH($H86)+$G86*7,1),V$3=DATE(YEAR($H86),MONTH($H86)+$G86*8,1),V$3=DATE(YEAR($H86),MONTH($H86)+$G86*9,1),V$3=DATE(YEAR($H86),MONTH($H86)+$G86*10,1)),$F86*тех!AJ$10*тех!AJ$6,)</f>
        <v>0</v>
      </c>
      <c r="W86" s="64">
        <f>IF(OR(W$3=DATE(YEAR($H86),MONTH($H86)+$G86,1),W$3=DATE(YEAR($H86),MONTH($H86)+$G86*2,1),W$3=DATE(YEAR($H86),MONTH($H86)+$G86*3,1),W$3=DATE(YEAR($H86),MONTH($H86)+$G86*4,1),W$3=DATE(YEAR($H86),MONTH($H86)+$G86*5,1),W$3=DATE(YEAR($H86),MONTH($H86)+$G86*6,1),W$3=DATE(YEAR($H86),MONTH($H86)+$G86*7,1),W$3=DATE(YEAR($H86),MONTH($H86)+$G86*8,1),W$3=DATE(YEAR($H86),MONTH($H86)+$G86*9,1),W$3=DATE(YEAR($H86),MONTH($H86)+$G86*10,1)),$F86*тех!AK$10*тех!AK$6,)</f>
        <v>0</v>
      </c>
      <c r="X86" s="64">
        <f>IF(OR(X$3=DATE(YEAR($H86),MONTH($H86)+$G86,1),X$3=DATE(YEAR($H86),MONTH($H86)+$G86*2,1),X$3=DATE(YEAR($H86),MONTH($H86)+$G86*3,1),X$3=DATE(YEAR($H86),MONTH($H86)+$G86*4,1),X$3=DATE(YEAR($H86),MONTH($H86)+$G86*5,1),X$3=DATE(YEAR($H86),MONTH($H86)+$G86*6,1),X$3=DATE(YEAR($H86),MONTH($H86)+$G86*7,1),X$3=DATE(YEAR($H86),MONTH($H86)+$G86*8,1),X$3=DATE(YEAR($H86),MONTH($H86)+$G86*9,1),X$3=DATE(YEAR($H86),MONTH($H86)+$G86*10,1)),$F86*тех!AL$10*тех!AL$6,)</f>
        <v>0</v>
      </c>
      <c r="Y86" s="64">
        <f>IF(OR(Y$3=DATE(YEAR($H86),MONTH($H86)+$G86,1),Y$3=DATE(YEAR($H86),MONTH($H86)+$G86*2,1),Y$3=DATE(YEAR($H86),MONTH($H86)+$G86*3,1),Y$3=DATE(YEAR($H86),MONTH($H86)+$G86*4,1),Y$3=DATE(YEAR($H86),MONTH($H86)+$G86*5,1),Y$3=DATE(YEAR($H86),MONTH($H86)+$G86*6,1),Y$3=DATE(YEAR($H86),MONTH($H86)+$G86*7,1),Y$3=DATE(YEAR($H86),MONTH($H86)+$G86*8,1),Y$3=DATE(YEAR($H86),MONTH($H86)+$G86*9,1),Y$3=DATE(YEAR($H86),MONTH($H86)+$G86*10,1)),$F86*тех!AM$10*тех!AM$6,)</f>
        <v>0</v>
      </c>
      <c r="Z86" s="64">
        <f>IF(OR(Z$3=DATE(YEAR($H86),MONTH($H86)+$G86,1),Z$3=DATE(YEAR($H86),MONTH($H86)+$G86*2,1),Z$3=DATE(YEAR($H86),MONTH($H86)+$G86*3,1),Z$3=DATE(YEAR($H86),MONTH($H86)+$G86*4,1),Z$3=DATE(YEAR($H86),MONTH($H86)+$G86*5,1),Z$3=DATE(YEAR($H86),MONTH($H86)+$G86*6,1),Z$3=DATE(YEAR($H86),MONTH($H86)+$G86*7,1),Z$3=DATE(YEAR($H86),MONTH($H86)+$G86*8,1),Z$3=DATE(YEAR($H86),MONTH($H86)+$G86*9,1),Z$3=DATE(YEAR($H86),MONTH($H86)+$G86*10,1)),$F86*тех!AN$10*тех!AN$6,)</f>
        <v>0</v>
      </c>
      <c r="AA86" s="64">
        <f>IF(OR(AA$3=DATE(YEAR($H86),MONTH($H86)+$G86,1),AA$3=DATE(YEAR($H86),MONTH($H86)+$G86*2,1),AA$3=DATE(YEAR($H86),MONTH($H86)+$G86*3,1),AA$3=DATE(YEAR($H86),MONTH($H86)+$G86*4,1),AA$3=DATE(YEAR($H86),MONTH($H86)+$G86*5,1),AA$3=DATE(YEAR($H86),MONTH($H86)+$G86*6,1),AA$3=DATE(YEAR($H86),MONTH($H86)+$G86*7,1),AA$3=DATE(YEAR($H86),MONTH($H86)+$G86*8,1),AA$3=DATE(YEAR($H86),MONTH($H86)+$G86*9,1),AA$3=DATE(YEAR($H86),MONTH($H86)+$G86*10,1)),$F86*тех!AO$10*тех!AO$6,)</f>
        <v>0</v>
      </c>
      <c r="AB86" s="64">
        <f>IF(OR(AB$3=DATE(YEAR($H86),MONTH($H86)+$G86,1),AB$3=DATE(YEAR($H86),MONTH($H86)+$G86*2,1),AB$3=DATE(YEAR($H86),MONTH($H86)+$G86*3,1),AB$3=DATE(YEAR($H86),MONTH($H86)+$G86*4,1),AB$3=DATE(YEAR($H86),MONTH($H86)+$G86*5,1),AB$3=DATE(YEAR($H86),MONTH($H86)+$G86*6,1),AB$3=DATE(YEAR($H86),MONTH($H86)+$G86*7,1),AB$3=DATE(YEAR($H86),MONTH($H86)+$G86*8,1),AB$3=DATE(YEAR($H86),MONTH($H86)+$G86*9,1),AB$3=DATE(YEAR($H86),MONTH($H86)+$G86*10,1)),$F86*тех!AP$10*тех!AP$6,)</f>
        <v>0</v>
      </c>
      <c r="AC86" s="64">
        <f>IF(OR(AC$3=DATE(YEAR($H86),MONTH($H86)+$G86,1),AC$3=DATE(YEAR($H86),MONTH($H86)+$G86*2,1),AC$3=DATE(YEAR($H86),MONTH($H86)+$G86*3,1),AC$3=DATE(YEAR($H86),MONTH($H86)+$G86*4,1),AC$3=DATE(YEAR($H86),MONTH($H86)+$G86*5,1),AC$3=DATE(YEAR($H86),MONTH($H86)+$G86*6,1),AC$3=DATE(YEAR($H86),MONTH($H86)+$G86*7,1),AC$3=DATE(YEAR($H86),MONTH($H86)+$G86*8,1),AC$3=DATE(YEAR($H86),MONTH($H86)+$G86*9,1),AC$3=DATE(YEAR($H86),MONTH($H86)+$G86*10,1)),$F86*тех!AQ$10*тех!AQ$6,)</f>
        <v>0</v>
      </c>
      <c r="AD86" s="64">
        <f>IF(OR(AD$3=DATE(YEAR($H86),MONTH($H86)+$G86,1),AD$3=DATE(YEAR($H86),MONTH($H86)+$G86*2,1),AD$3=DATE(YEAR($H86),MONTH($H86)+$G86*3,1),AD$3=DATE(YEAR($H86),MONTH($H86)+$G86*4,1),AD$3=DATE(YEAR($H86),MONTH($H86)+$G86*5,1),AD$3=DATE(YEAR($H86),MONTH($H86)+$G86*6,1),AD$3=DATE(YEAR($H86),MONTH($H86)+$G86*7,1),AD$3=DATE(YEAR($H86),MONTH($H86)+$G86*8,1),AD$3=DATE(YEAR($H86),MONTH($H86)+$G86*9,1),AD$3=DATE(YEAR($H86),MONTH($H86)+$G86*10,1)),$F86*тех!AR$10*тех!AR$6,)</f>
        <v>0</v>
      </c>
      <c r="AE86" s="64">
        <f>IF(OR(AE$3=DATE(YEAR($H86),MONTH($H86)+$G86,1),AE$3=DATE(YEAR($H86),MONTH($H86)+$G86*2,1),AE$3=DATE(YEAR($H86),MONTH($H86)+$G86*3,1),AE$3=DATE(YEAR($H86),MONTH($H86)+$G86*4,1),AE$3=DATE(YEAR($H86),MONTH($H86)+$G86*5,1),AE$3=DATE(YEAR($H86),MONTH($H86)+$G86*6,1),AE$3=DATE(YEAR($H86),MONTH($H86)+$G86*7,1),AE$3=DATE(YEAR($H86),MONTH($H86)+$G86*8,1),AE$3=DATE(YEAR($H86),MONTH($H86)+$G86*9,1),AE$3=DATE(YEAR($H86),MONTH($H86)+$G86*10,1)),$F86*тех!AS$10*тех!AS$6,)</f>
        <v>0</v>
      </c>
      <c r="AF86" s="64">
        <f>IF(OR(AF$3=DATE(YEAR($H86),MONTH($H86)+$G86,1),AF$3=DATE(YEAR($H86),MONTH($H86)+$G86*2,1),AF$3=DATE(YEAR($H86),MONTH($H86)+$G86*3,1),AF$3=DATE(YEAR($H86),MONTH($H86)+$G86*4,1),AF$3=DATE(YEAR($H86),MONTH($H86)+$G86*5,1),AF$3=DATE(YEAR($H86),MONTH($H86)+$G86*6,1),AF$3=DATE(YEAR($H86),MONTH($H86)+$G86*7,1),AF$3=DATE(YEAR($H86),MONTH($H86)+$G86*8,1),AF$3=DATE(YEAR($H86),MONTH($H86)+$G86*9,1),AF$3=DATE(YEAR($H86),MONTH($H86)+$G86*10,1)),$F86*тех!AT$10*тех!AT$6,)</f>
        <v>0</v>
      </c>
      <c r="AG86" s="64">
        <f>IF(OR(AG$3=DATE(YEAR($H86),MONTH($H86)+$G86,1),AG$3=DATE(YEAR($H86),MONTH($H86)+$G86*2,1),AG$3=DATE(YEAR($H86),MONTH($H86)+$G86*3,1),AG$3=DATE(YEAR($H86),MONTH($H86)+$G86*4,1),AG$3=DATE(YEAR($H86),MONTH($H86)+$G86*5,1),AG$3=DATE(YEAR($H86),MONTH($H86)+$G86*6,1),AG$3=DATE(YEAR($H86),MONTH($H86)+$G86*7,1),AG$3=DATE(YEAR($H86),MONTH($H86)+$G86*8,1),AG$3=DATE(YEAR($H86),MONTH($H86)+$G86*9,1),AG$3=DATE(YEAR($H86),MONTH($H86)+$G86*10,1)),$F86*тех!AU$10*тех!AU$6,)</f>
        <v>0</v>
      </c>
      <c r="AH86" s="64">
        <f>IF(OR(AH$3=DATE(YEAR($H86),MONTH($H86)+$G86,1),AH$3=DATE(YEAR($H86),MONTH($H86)+$G86*2,1),AH$3=DATE(YEAR($H86),MONTH($H86)+$G86*3,1),AH$3=DATE(YEAR($H86),MONTH($H86)+$G86*4,1),AH$3=DATE(YEAR($H86),MONTH($H86)+$G86*5,1),AH$3=DATE(YEAR($H86),MONTH($H86)+$G86*6,1),AH$3=DATE(YEAR($H86),MONTH($H86)+$G86*7,1),AH$3=DATE(YEAR($H86),MONTH($H86)+$G86*8,1),AH$3=DATE(YEAR($H86),MONTH($H86)+$G86*9,1),AH$3=DATE(YEAR($H86),MONTH($H86)+$G86*10,1)),$F86*тех!AV$10*тех!AV$6,)</f>
        <v>0</v>
      </c>
      <c r="AI86" s="64">
        <f>IF(OR(AI$3=DATE(YEAR($H86),MONTH($H86)+$G86,1),AI$3=DATE(YEAR($H86),MONTH($H86)+$G86*2,1),AI$3=DATE(YEAR($H86),MONTH($H86)+$G86*3,1),AI$3=DATE(YEAR($H86),MONTH($H86)+$G86*4,1),AI$3=DATE(YEAR($H86),MONTH($H86)+$G86*5,1),AI$3=DATE(YEAR($H86),MONTH($H86)+$G86*6,1),AI$3=DATE(YEAR($H86),MONTH($H86)+$G86*7,1),AI$3=DATE(YEAR($H86),MONTH($H86)+$G86*8,1),AI$3=DATE(YEAR($H86),MONTH($H86)+$G86*9,1),AI$3=DATE(YEAR($H86),MONTH($H86)+$G86*10,1)),$F86*тех!AW$10*тех!AW$6,)</f>
        <v>0</v>
      </c>
      <c r="AJ86" s="64">
        <f>IF(OR(AJ$3=DATE(YEAR($H86),MONTH($H86)+$G86,1),AJ$3=DATE(YEAR($H86),MONTH($H86)+$G86*2,1),AJ$3=DATE(YEAR($H86),MONTH($H86)+$G86*3,1),AJ$3=DATE(YEAR($H86),MONTH($H86)+$G86*4,1),AJ$3=DATE(YEAR($H86),MONTH($H86)+$G86*5,1),AJ$3=DATE(YEAR($H86),MONTH($H86)+$G86*6,1),AJ$3=DATE(YEAR($H86),MONTH($H86)+$G86*7,1),AJ$3=DATE(YEAR($H86),MONTH($H86)+$G86*8,1),AJ$3=DATE(YEAR($H86),MONTH($H86)+$G86*9,1),AJ$3=DATE(YEAR($H86),MONTH($H86)+$G86*10,1)),$F86*тех!AX$10*тех!AX$6,)</f>
        <v>0</v>
      </c>
      <c r="AK86" s="64">
        <f>IF(OR(AK$3=DATE(YEAR($H86),MONTH($H86)+$G86,1),AK$3=DATE(YEAR($H86),MONTH($H86)+$G86*2,1),AK$3=DATE(YEAR($H86),MONTH($H86)+$G86*3,1),AK$3=DATE(YEAR($H86),MONTH($H86)+$G86*4,1),AK$3=DATE(YEAR($H86),MONTH($H86)+$G86*5,1),AK$3=DATE(YEAR($H86),MONTH($H86)+$G86*6,1),AK$3=DATE(YEAR($H86),MONTH($H86)+$G86*7,1),AK$3=DATE(YEAR($H86),MONTH($H86)+$G86*8,1),AK$3=DATE(YEAR($H86),MONTH($H86)+$G86*9,1),AK$3=DATE(YEAR($H86),MONTH($H86)+$G86*10,1)),$F86*тех!AY$10*тех!AY$6,)</f>
        <v>0</v>
      </c>
      <c r="AL86" s="64">
        <f>IF(OR(AL$3=DATE(YEAR($H86),MONTH($H86)+$G86,1),AL$3=DATE(YEAR($H86),MONTH($H86)+$G86*2,1),AL$3=DATE(YEAR($H86),MONTH($H86)+$G86*3,1),AL$3=DATE(YEAR($H86),MONTH($H86)+$G86*4,1),AL$3=DATE(YEAR($H86),MONTH($H86)+$G86*5,1),AL$3=DATE(YEAR($H86),MONTH($H86)+$G86*6,1),AL$3=DATE(YEAR($H86),MONTH($H86)+$G86*7,1),AL$3=DATE(YEAR($H86),MONTH($H86)+$G86*8,1),AL$3=DATE(YEAR($H86),MONTH($H86)+$G86*9,1),AL$3=DATE(YEAR($H86),MONTH($H86)+$G86*10,1)),$F86*тех!AZ$10*тех!AZ$6,)</f>
        <v>0</v>
      </c>
      <c r="AM86" s="64">
        <f>IF(OR(AM$3=DATE(YEAR($H86),MONTH($H86)+$G86,1),AM$3=DATE(YEAR($H86),MONTH($H86)+$G86*2,1),AM$3=DATE(YEAR($H86),MONTH($H86)+$G86*3,1),AM$3=DATE(YEAR($H86),MONTH($H86)+$G86*4,1),AM$3=DATE(YEAR($H86),MONTH($H86)+$G86*5,1),AM$3=DATE(YEAR($H86),MONTH($H86)+$G86*6,1),AM$3=DATE(YEAR($H86),MONTH($H86)+$G86*7,1),AM$3=DATE(YEAR($H86),MONTH($H86)+$G86*8,1),AM$3=DATE(YEAR($H86),MONTH($H86)+$G86*9,1),AM$3=DATE(YEAR($H86),MONTH($H86)+$G86*10,1)),$F86*тех!BA$10*тех!BA$6,)</f>
        <v>0</v>
      </c>
      <c r="AN86" s="64">
        <f>IF(OR(AN$3=DATE(YEAR($H86),MONTH($H86)+$G86,1),AN$3=DATE(YEAR($H86),MONTH($H86)+$G86*2,1),AN$3=DATE(YEAR($H86),MONTH($H86)+$G86*3,1),AN$3=DATE(YEAR($H86),MONTH($H86)+$G86*4,1),AN$3=DATE(YEAR($H86),MONTH($H86)+$G86*5,1),AN$3=DATE(YEAR($H86),MONTH($H86)+$G86*6,1),AN$3=DATE(YEAR($H86),MONTH($H86)+$G86*7,1),AN$3=DATE(YEAR($H86),MONTH($H86)+$G86*8,1),AN$3=DATE(YEAR($H86),MONTH($H86)+$G86*9,1),AN$3=DATE(YEAR($H86),MONTH($H86)+$G86*10,1)),$F86*тех!BB$10*тех!BB$6,)</f>
        <v>0</v>
      </c>
      <c r="AO86" s="64">
        <f>IF(OR(AO$3=DATE(YEAR($H86),MONTH($H86)+$G86,1),AO$3=DATE(YEAR($H86),MONTH($H86)+$G86*2,1),AO$3=DATE(YEAR($H86),MONTH($H86)+$G86*3,1),AO$3=DATE(YEAR($H86),MONTH($H86)+$G86*4,1),AO$3=DATE(YEAR($H86),MONTH($H86)+$G86*5,1),AO$3=DATE(YEAR($H86),MONTH($H86)+$G86*6,1),AO$3=DATE(YEAR($H86),MONTH($H86)+$G86*7,1),AO$3=DATE(YEAR($H86),MONTH($H86)+$G86*8,1),AO$3=DATE(YEAR($H86),MONTH($H86)+$G86*9,1),AO$3=DATE(YEAR($H86),MONTH($H86)+$G86*10,1)),$F86*тех!BC$10*тех!BC$6,)</f>
        <v>0</v>
      </c>
      <c r="AP86" s="64">
        <f>IF(OR(AP$3=DATE(YEAR($H86),MONTH($H86)+$G86,1),AP$3=DATE(YEAR($H86),MONTH($H86)+$G86*2,1),AP$3=DATE(YEAR($H86),MONTH($H86)+$G86*3,1),AP$3=DATE(YEAR($H86),MONTH($H86)+$G86*4,1),AP$3=DATE(YEAR($H86),MONTH($H86)+$G86*5,1),AP$3=DATE(YEAR($H86),MONTH($H86)+$G86*6,1),AP$3=DATE(YEAR($H86),MONTH($H86)+$G86*7,1),AP$3=DATE(YEAR($H86),MONTH($H86)+$G86*8,1),AP$3=DATE(YEAR($H86),MONTH($H86)+$G86*9,1),AP$3=DATE(YEAR($H86),MONTH($H86)+$G86*10,1)),$F86*тех!BD$10*тех!BD$6,)</f>
        <v>0</v>
      </c>
      <c r="AQ86" s="64">
        <f>IF(OR(AQ$3=DATE(YEAR($H86),MONTH($H86)+$G86,1),AQ$3=DATE(YEAR($H86),MONTH($H86)+$G86*2,1),AQ$3=DATE(YEAR($H86),MONTH($H86)+$G86*3,1),AQ$3=DATE(YEAR($H86),MONTH($H86)+$G86*4,1),AQ$3=DATE(YEAR($H86),MONTH($H86)+$G86*5,1),AQ$3=DATE(YEAR($H86),MONTH($H86)+$G86*6,1),AQ$3=DATE(YEAR($H86),MONTH($H86)+$G86*7,1),AQ$3=DATE(YEAR($H86),MONTH($H86)+$G86*8,1),AQ$3=DATE(YEAR($H86),MONTH($H86)+$G86*9,1),AQ$3=DATE(YEAR($H86),MONTH($H86)+$G86*10,1)),$F86*тех!BE$10*тех!BE$6,)</f>
        <v>0</v>
      </c>
      <c r="AR86" s="64">
        <f>IF(OR(AR$3=DATE(YEAR($H86),MONTH($H86)+$G86,1),AR$3=DATE(YEAR($H86),MONTH($H86)+$G86*2,1),AR$3=DATE(YEAR($H86),MONTH($H86)+$G86*3,1),AR$3=DATE(YEAR($H86),MONTH($H86)+$G86*4,1),AR$3=DATE(YEAR($H86),MONTH($H86)+$G86*5,1),AR$3=DATE(YEAR($H86),MONTH($H86)+$G86*6,1),AR$3=DATE(YEAR($H86),MONTH($H86)+$G86*7,1),AR$3=DATE(YEAR($H86),MONTH($H86)+$G86*8,1),AR$3=DATE(YEAR($H86),MONTH($H86)+$G86*9,1),AR$3=DATE(YEAR($H86),MONTH($H86)+$G86*10,1)),$F86*тех!BF$10*тех!BF$6,)</f>
        <v>0</v>
      </c>
      <c r="AS86" s="64">
        <f>IF(OR(AS$3=DATE(YEAR($H86),MONTH($H86)+$G86,1),AS$3=DATE(YEAR($H86),MONTH($H86)+$G86*2,1),AS$3=DATE(YEAR($H86),MONTH($H86)+$G86*3,1),AS$3=DATE(YEAR($H86),MONTH($H86)+$G86*4,1),AS$3=DATE(YEAR($H86),MONTH($H86)+$G86*5,1),AS$3=DATE(YEAR($H86),MONTH($H86)+$G86*6,1),AS$3=DATE(YEAR($H86),MONTH($H86)+$G86*7,1),AS$3=DATE(YEAR($H86),MONTH($H86)+$G86*8,1),AS$3=DATE(YEAR($H86),MONTH($H86)+$G86*9,1),AS$3=DATE(YEAR($H86),MONTH($H86)+$G86*10,1)),$F86*тех!BG$10*тех!BG$6,)</f>
        <v>0</v>
      </c>
      <c r="AT86" s="64">
        <f>IF(OR(AT$3=DATE(YEAR($H86),MONTH($H86)+$G86,1),AT$3=DATE(YEAR($H86),MONTH($H86)+$G86*2,1),AT$3=DATE(YEAR($H86),MONTH($H86)+$G86*3,1),AT$3=DATE(YEAR($H86),MONTH($H86)+$G86*4,1),AT$3=DATE(YEAR($H86),MONTH($H86)+$G86*5,1),AT$3=DATE(YEAR($H86),MONTH($H86)+$G86*6,1),AT$3=DATE(YEAR($H86),MONTH($H86)+$G86*7,1),AT$3=DATE(YEAR($H86),MONTH($H86)+$G86*8,1),AT$3=DATE(YEAR($H86),MONTH($H86)+$G86*9,1),AT$3=DATE(YEAR($H86),MONTH($H86)+$G86*10,1)),$F86*тех!BH$10*тех!BH$6,)</f>
        <v>0</v>
      </c>
      <c r="AU86" s="64">
        <f>IF(OR(AU$3=DATE(YEAR($H86),MONTH($H86)+$G86,1),AU$3=DATE(YEAR($H86),MONTH($H86)+$G86*2,1),AU$3=DATE(YEAR($H86),MONTH($H86)+$G86*3,1),AU$3=DATE(YEAR($H86),MONTH($H86)+$G86*4,1),AU$3=DATE(YEAR($H86),MONTH($H86)+$G86*5,1),AU$3=DATE(YEAR($H86),MONTH($H86)+$G86*6,1),AU$3=DATE(YEAR($H86),MONTH($H86)+$G86*7,1),AU$3=DATE(YEAR($H86),MONTH($H86)+$G86*8,1),AU$3=DATE(YEAR($H86),MONTH($H86)+$G86*9,1),AU$3=DATE(YEAR($H86),MONTH($H86)+$G86*10,1)),$F86*тех!BI$10*тех!BI$6,)</f>
        <v>0</v>
      </c>
      <c r="AV86" s="64">
        <f>IF(OR(AV$3=DATE(YEAR($H86),MONTH($H86)+$G86,1),AV$3=DATE(YEAR($H86),MONTH($H86)+$G86*2,1),AV$3=DATE(YEAR($H86),MONTH($H86)+$G86*3,1),AV$3=DATE(YEAR($H86),MONTH($H86)+$G86*4,1),AV$3=DATE(YEAR($H86),MONTH($H86)+$G86*5,1),AV$3=DATE(YEAR($H86),MONTH($H86)+$G86*6,1),AV$3=DATE(YEAR($H86),MONTH($H86)+$G86*7,1),AV$3=DATE(YEAR($H86),MONTH($H86)+$G86*8,1),AV$3=DATE(YEAR($H86),MONTH($H86)+$G86*9,1),AV$3=DATE(YEAR($H86),MONTH($H86)+$G86*10,1)),$F86*тех!BJ$10*тех!BJ$6,)</f>
        <v>0</v>
      </c>
      <c r="AW86" s="64">
        <f>IF(OR(AW$3=DATE(YEAR($H86),MONTH($H86)+$G86,1),AW$3=DATE(YEAR($H86),MONTH($H86)+$G86*2,1),AW$3=DATE(YEAR($H86),MONTH($H86)+$G86*3,1),AW$3=DATE(YEAR($H86),MONTH($H86)+$G86*4,1),AW$3=DATE(YEAR($H86),MONTH($H86)+$G86*5,1),AW$3=DATE(YEAR($H86),MONTH($H86)+$G86*6,1),AW$3=DATE(YEAR($H86),MONTH($H86)+$G86*7,1),AW$3=DATE(YEAR($H86),MONTH($H86)+$G86*8,1),AW$3=DATE(YEAR($H86),MONTH($H86)+$G86*9,1),AW$3=DATE(YEAR($H86),MONTH($H86)+$G86*10,1)),$F86*тех!BK$10*тех!BK$6,)</f>
        <v>0</v>
      </c>
      <c r="AX86" s="64">
        <f>IF(OR(AX$3=DATE(YEAR($H86),MONTH($H86)+$G86,1),AX$3=DATE(YEAR($H86),MONTH($H86)+$G86*2,1),AX$3=DATE(YEAR($H86),MONTH($H86)+$G86*3,1),AX$3=DATE(YEAR($H86),MONTH($H86)+$G86*4,1),AX$3=DATE(YEAR($H86),MONTH($H86)+$G86*5,1),AX$3=DATE(YEAR($H86),MONTH($H86)+$G86*6,1),AX$3=DATE(YEAR($H86),MONTH($H86)+$G86*7,1),AX$3=DATE(YEAR($H86),MONTH($H86)+$G86*8,1),AX$3=DATE(YEAR($H86),MONTH($H86)+$G86*9,1),AX$3=DATE(YEAR($H86),MONTH($H86)+$G86*10,1)),$F86*тех!BL$10*тех!BL$6,)</f>
        <v>0</v>
      </c>
      <c r="AY86" s="64">
        <f>IF(OR(AY$3=DATE(YEAR($H86),MONTH($H86)+$G86,1),AY$3=DATE(YEAR($H86),MONTH($H86)+$G86*2,1),AY$3=DATE(YEAR($H86),MONTH($H86)+$G86*3,1),AY$3=DATE(YEAR($H86),MONTH($H86)+$G86*4,1),AY$3=DATE(YEAR($H86),MONTH($H86)+$G86*5,1),AY$3=DATE(YEAR($H86),MONTH($H86)+$G86*6,1),AY$3=DATE(YEAR($H86),MONTH($H86)+$G86*7,1),AY$3=DATE(YEAR($H86),MONTH($H86)+$G86*8,1),AY$3=DATE(YEAR($H86),MONTH($H86)+$G86*9,1),AY$3=DATE(YEAR($H86),MONTH($H86)+$G86*10,1)),$F86*тех!BM$10*тех!BM$6,)</f>
        <v>0</v>
      </c>
      <c r="AZ86" s="64">
        <f>IF(OR(AZ$3=DATE(YEAR($H86),MONTH($H86)+$G86,1),AZ$3=DATE(YEAR($H86),MONTH($H86)+$G86*2,1),AZ$3=DATE(YEAR($H86),MONTH($H86)+$G86*3,1),AZ$3=DATE(YEAR($H86),MONTH($H86)+$G86*4,1),AZ$3=DATE(YEAR($H86),MONTH($H86)+$G86*5,1),AZ$3=DATE(YEAR($H86),MONTH($H86)+$G86*6,1),AZ$3=DATE(YEAR($H86),MONTH($H86)+$G86*7,1),AZ$3=DATE(YEAR($H86),MONTH($H86)+$G86*8,1),AZ$3=DATE(YEAR($H86),MONTH($H86)+$G86*9,1),AZ$3=DATE(YEAR($H86),MONTH($H86)+$G86*10,1)),$F86*тех!BN$10*тех!BN$6,)</f>
        <v>0</v>
      </c>
      <c r="BA86" s="64">
        <f>IF(OR(BA$3=DATE(YEAR($H86),MONTH($H86)+$G86,1),BA$3=DATE(YEAR($H86),MONTH($H86)+$G86*2,1),BA$3=DATE(YEAR($H86),MONTH($H86)+$G86*3,1),BA$3=DATE(YEAR($H86),MONTH($H86)+$G86*4,1),BA$3=DATE(YEAR($H86),MONTH($H86)+$G86*5,1),BA$3=DATE(YEAR($H86),MONTH($H86)+$G86*6,1),BA$3=DATE(YEAR($H86),MONTH($H86)+$G86*7,1),BA$3=DATE(YEAR($H86),MONTH($H86)+$G86*8,1),BA$3=DATE(YEAR($H86),MONTH($H86)+$G86*9,1),BA$3=DATE(YEAR($H86),MONTH($H86)+$G86*10,1)),$F86*тех!BO$10*тех!BO$6,)</f>
        <v>0</v>
      </c>
      <c r="BB86" s="64">
        <f>IF(OR(BB$3=DATE(YEAR($H86),MONTH($H86)+$G86,1),BB$3=DATE(YEAR($H86),MONTH($H86)+$G86*2,1),BB$3=DATE(YEAR($H86),MONTH($H86)+$G86*3,1),BB$3=DATE(YEAR($H86),MONTH($H86)+$G86*4,1),BB$3=DATE(YEAR($H86),MONTH($H86)+$G86*5,1),BB$3=DATE(YEAR($H86),MONTH($H86)+$G86*6,1),BB$3=DATE(YEAR($H86),MONTH($H86)+$G86*7,1),BB$3=DATE(YEAR($H86),MONTH($H86)+$G86*8,1),BB$3=DATE(YEAR($H86),MONTH($H86)+$G86*9,1),BB$3=DATE(YEAR($H86),MONTH($H86)+$G86*10,1)),$F86*тех!BP$10*тех!BP$6,)</f>
        <v>0</v>
      </c>
      <c r="BC86" s="64">
        <f>IF(OR(BC$3=DATE(YEAR($H86),MONTH($H86)+$G86,1),BC$3=DATE(YEAR($H86),MONTH($H86)+$G86*2,1),BC$3=DATE(YEAR($H86),MONTH($H86)+$G86*3,1),BC$3=DATE(YEAR($H86),MONTH($H86)+$G86*4,1),BC$3=DATE(YEAR($H86),MONTH($H86)+$G86*5,1),BC$3=DATE(YEAR($H86),MONTH($H86)+$G86*6,1),BC$3=DATE(YEAR($H86),MONTH($H86)+$G86*7,1),BC$3=DATE(YEAR($H86),MONTH($H86)+$G86*8,1),BC$3=DATE(YEAR($H86),MONTH($H86)+$G86*9,1),BC$3=DATE(YEAR($H86),MONTH($H86)+$G86*10,1)),$F86*тех!BQ$10*тех!BQ$6,)</f>
        <v>0</v>
      </c>
      <c r="BD86" s="64">
        <f>IF(OR(BD$3=DATE(YEAR($H86),MONTH($H86)+$G86,1),BD$3=DATE(YEAR($H86),MONTH($H86)+$G86*2,1),BD$3=DATE(YEAR($H86),MONTH($H86)+$G86*3,1),BD$3=DATE(YEAR($H86),MONTH($H86)+$G86*4,1),BD$3=DATE(YEAR($H86),MONTH($H86)+$G86*5,1),BD$3=DATE(YEAR($H86),MONTH($H86)+$G86*6,1),BD$3=DATE(YEAR($H86),MONTH($H86)+$G86*7,1),BD$3=DATE(YEAR($H86),MONTH($H86)+$G86*8,1),BD$3=DATE(YEAR($H86),MONTH($H86)+$G86*9,1),BD$3=DATE(YEAR($H86),MONTH($H86)+$G86*10,1)),$F86*тех!BR$10*тех!BR$6,)</f>
        <v>0</v>
      </c>
      <c r="BE86" s="64">
        <f>IF(OR(BE$3=DATE(YEAR($H86),MONTH($H86)+$G86,1),BE$3=DATE(YEAR($H86),MONTH($H86)+$G86*2,1),BE$3=DATE(YEAR($H86),MONTH($H86)+$G86*3,1),BE$3=DATE(YEAR($H86),MONTH($H86)+$G86*4,1),BE$3=DATE(YEAR($H86),MONTH($H86)+$G86*5,1),BE$3=DATE(YEAR($H86),MONTH($H86)+$G86*6,1),BE$3=DATE(YEAR($H86),MONTH($H86)+$G86*7,1),BE$3=DATE(YEAR($H86),MONTH($H86)+$G86*8,1),BE$3=DATE(YEAR($H86),MONTH($H86)+$G86*9,1),BE$3=DATE(YEAR($H86),MONTH($H86)+$G86*10,1)),$F86*тех!BS$10*тех!BS$6,)</f>
        <v>0</v>
      </c>
      <c r="BF86" s="64">
        <f>IF(OR(BF$3=DATE(YEAR($H86),MONTH($H86)+$G86,1),BF$3=DATE(YEAR($H86),MONTH($H86)+$G86*2,1),BF$3=DATE(YEAR($H86),MONTH($H86)+$G86*3,1),BF$3=DATE(YEAR($H86),MONTH($H86)+$G86*4,1),BF$3=DATE(YEAR($H86),MONTH($H86)+$G86*5,1),BF$3=DATE(YEAR($H86),MONTH($H86)+$G86*6,1),BF$3=DATE(YEAR($H86),MONTH($H86)+$G86*7,1),BF$3=DATE(YEAR($H86),MONTH($H86)+$G86*8,1),BF$3=DATE(YEAR($H86),MONTH($H86)+$G86*9,1),BF$3=DATE(YEAR($H86),MONTH($H86)+$G86*10,1)),$F86*тех!BT$10*тех!BT$6,)</f>
        <v>0</v>
      </c>
      <c r="BG86" s="64">
        <f>IF(OR(BG$3=DATE(YEAR($H86),MONTH($H86)+$G86,1),BG$3=DATE(YEAR($H86),MONTH($H86)+$G86*2,1),BG$3=DATE(YEAR($H86),MONTH($H86)+$G86*3,1),BG$3=DATE(YEAR($H86),MONTH($H86)+$G86*4,1),BG$3=DATE(YEAR($H86),MONTH($H86)+$G86*5,1),BG$3=DATE(YEAR($H86),MONTH($H86)+$G86*6,1),BG$3=DATE(YEAR($H86),MONTH($H86)+$G86*7,1),BG$3=DATE(YEAR($H86),MONTH($H86)+$G86*8,1),BG$3=DATE(YEAR($H86),MONTH($H86)+$G86*9,1),BG$3=DATE(YEAR($H86),MONTH($H86)+$G86*10,1)),$F86*тех!BU$10*тех!BU$6,)</f>
        <v>0</v>
      </c>
      <c r="BH86" s="64">
        <f>IF(OR(BH$3=DATE(YEAR($H86),MONTH($H86)+$G86,1),BH$3=DATE(YEAR($H86),MONTH($H86)+$G86*2,1),BH$3=DATE(YEAR($H86),MONTH($H86)+$G86*3,1),BH$3=DATE(YEAR($H86),MONTH($H86)+$G86*4,1),BH$3=DATE(YEAR($H86),MONTH($H86)+$G86*5,1),BH$3=DATE(YEAR($H86),MONTH($H86)+$G86*6,1),BH$3=DATE(YEAR($H86),MONTH($H86)+$G86*7,1),BH$3=DATE(YEAR($H86),MONTH($H86)+$G86*8,1),BH$3=DATE(YEAR($H86),MONTH($H86)+$G86*9,1),BH$3=DATE(YEAR($H86),MONTH($H86)+$G86*10,1)),$F86*тех!BV$10*тех!BV$6,)</f>
        <v>0</v>
      </c>
      <c r="BI86" s="64">
        <f>IF(OR(BI$3=DATE(YEAR($H86),MONTH($H86)+$G86,1),BI$3=DATE(YEAR($H86),MONTH($H86)+$G86*2,1),BI$3=DATE(YEAR($H86),MONTH($H86)+$G86*3,1),BI$3=DATE(YEAR($H86),MONTH($H86)+$G86*4,1),BI$3=DATE(YEAR($H86),MONTH($H86)+$G86*5,1),BI$3=DATE(YEAR($H86),MONTH($H86)+$G86*6,1),BI$3=DATE(YEAR($H86),MONTH($H86)+$G86*7,1),BI$3=DATE(YEAR($H86),MONTH($H86)+$G86*8,1),BI$3=DATE(YEAR($H86),MONTH($H86)+$G86*9,1),BI$3=DATE(YEAR($H86),MONTH($H86)+$G86*10,1)),$F86*тех!BW$10*тех!BW$6,)</f>
        <v>0</v>
      </c>
      <c r="BJ86" s="64">
        <f>IF(OR(BJ$3=DATE(YEAR($H86),MONTH($H86)+$G86,1),BJ$3=DATE(YEAR($H86),MONTH($H86)+$G86*2,1),BJ$3=DATE(YEAR($H86),MONTH($H86)+$G86*3,1),BJ$3=DATE(YEAR($H86),MONTH($H86)+$G86*4,1),BJ$3=DATE(YEAR($H86),MONTH($H86)+$G86*5,1),BJ$3=DATE(YEAR($H86),MONTH($H86)+$G86*6,1),BJ$3=DATE(YEAR($H86),MONTH($H86)+$G86*7,1),BJ$3=DATE(YEAR($H86),MONTH($H86)+$G86*8,1),BJ$3=DATE(YEAR($H86),MONTH($H86)+$G86*9,1),BJ$3=DATE(YEAR($H86),MONTH($H86)+$G86*10,1)),$F86*тех!BX$10*тех!BX$6,)</f>
        <v>0</v>
      </c>
      <c r="BK86" s="64">
        <f>IF(OR(BK$3=DATE(YEAR($H86),MONTH($H86)+$G86,1),BK$3=DATE(YEAR($H86),MONTH($H86)+$G86*2,1),BK$3=DATE(YEAR($H86),MONTH($H86)+$G86*3,1),BK$3=DATE(YEAR($H86),MONTH($H86)+$G86*4,1),BK$3=DATE(YEAR($H86),MONTH($H86)+$G86*5,1),BK$3=DATE(YEAR($H86),MONTH($H86)+$G86*6,1),BK$3=DATE(YEAR($H86),MONTH($H86)+$G86*7,1),BK$3=DATE(YEAR($H86),MONTH($H86)+$G86*8,1),BK$3=DATE(YEAR($H86),MONTH($H86)+$G86*9,1),BK$3=DATE(YEAR($H86),MONTH($H86)+$G86*10,1)),$F86*тех!BY$10*тех!BY$6,)</f>
        <v>0</v>
      </c>
      <c r="BL86" s="64">
        <f>IF(OR(BL$3=DATE(YEAR($H86),MONTH($H86)+$G86,1),BL$3=DATE(YEAR($H86),MONTH($H86)+$G86*2,1),BL$3=DATE(YEAR($H86),MONTH($H86)+$G86*3,1),BL$3=DATE(YEAR($H86),MONTH($H86)+$G86*4,1),BL$3=DATE(YEAR($H86),MONTH($H86)+$G86*5,1),BL$3=DATE(YEAR($H86),MONTH($H86)+$G86*6,1),BL$3=DATE(YEAR($H86),MONTH($H86)+$G86*7,1),BL$3=DATE(YEAR($H86),MONTH($H86)+$G86*8,1),BL$3=DATE(YEAR($H86),MONTH($H86)+$G86*9,1),BL$3=DATE(YEAR($H86),MONTH($H86)+$G86*10,1)),$F86*тех!BZ$10*тех!BZ$6,)</f>
        <v>0</v>
      </c>
      <c r="BM86" s="64">
        <f>IF(OR(BM$3=DATE(YEAR($H86),MONTH($H86)+$G86,1),BM$3=DATE(YEAR($H86),MONTH($H86)+$G86*2,1),BM$3=DATE(YEAR($H86),MONTH($H86)+$G86*3,1),BM$3=DATE(YEAR($H86),MONTH($H86)+$G86*4,1),BM$3=DATE(YEAR($H86),MONTH($H86)+$G86*5,1),BM$3=DATE(YEAR($H86),MONTH($H86)+$G86*6,1),BM$3=DATE(YEAR($H86),MONTH($H86)+$G86*7,1),BM$3=DATE(YEAR($H86),MONTH($H86)+$G86*8,1),BM$3=DATE(YEAR($H86),MONTH($H86)+$G86*9,1),BM$3=DATE(YEAR($H86),MONTH($H86)+$G86*10,1)),$F86*тех!CA$10*тех!CA$6,)</f>
        <v>0</v>
      </c>
      <c r="BN86" s="64">
        <f>IF(OR(BN$3=DATE(YEAR($H86),MONTH($H86)+$G86,1),BN$3=DATE(YEAR($H86),MONTH($H86)+$G86*2,1),BN$3=DATE(YEAR($H86),MONTH($H86)+$G86*3,1),BN$3=DATE(YEAR($H86),MONTH($H86)+$G86*4,1),BN$3=DATE(YEAR($H86),MONTH($H86)+$G86*5,1),BN$3=DATE(YEAR($H86),MONTH($H86)+$G86*6,1),BN$3=DATE(YEAR($H86),MONTH($H86)+$G86*7,1),BN$3=DATE(YEAR($H86),MONTH($H86)+$G86*8,1),BN$3=DATE(YEAR($H86),MONTH($H86)+$G86*9,1),BN$3=DATE(YEAR($H86),MONTH($H86)+$G86*10,1)),$F86*тех!CB$10*тех!CB$6,)</f>
        <v>0</v>
      </c>
      <c r="BO86" s="64">
        <f>IF(OR(BO$3=DATE(YEAR($H86),MONTH($H86)+$G86,1),BO$3=DATE(YEAR($H86),MONTH($H86)+$G86*2,1),BO$3=DATE(YEAR($H86),MONTH($H86)+$G86*3,1),BO$3=DATE(YEAR($H86),MONTH($H86)+$G86*4,1),BO$3=DATE(YEAR($H86),MONTH($H86)+$G86*5,1),BO$3=DATE(YEAR($H86),MONTH($H86)+$G86*6,1),BO$3=DATE(YEAR($H86),MONTH($H86)+$G86*7,1),BO$3=DATE(YEAR($H86),MONTH($H86)+$G86*8,1),BO$3=DATE(YEAR($H86),MONTH($H86)+$G86*9,1),BO$3=DATE(YEAR($H86),MONTH($H86)+$G86*10,1)),$F86*тех!CC$10*тех!CC$6,)</f>
        <v>0</v>
      </c>
      <c r="BP86" s="64">
        <f>IF(OR(BP$3=DATE(YEAR($H86),MONTH($H86)+$G86,1),BP$3=DATE(YEAR($H86),MONTH($H86)+$G86*2,1),BP$3=DATE(YEAR($H86),MONTH($H86)+$G86*3,1),BP$3=DATE(YEAR($H86),MONTH($H86)+$G86*4,1),BP$3=DATE(YEAR($H86),MONTH($H86)+$G86*5,1),BP$3=DATE(YEAR($H86),MONTH($H86)+$G86*6,1),BP$3=DATE(YEAR($H86),MONTH($H86)+$G86*7,1),BP$3=DATE(YEAR($H86),MONTH($H86)+$G86*8,1),BP$3=DATE(YEAR($H86),MONTH($H86)+$G86*9,1),BP$3=DATE(YEAR($H86),MONTH($H86)+$G86*10,1)),$F86*тех!CD$10*тех!CD$6,)</f>
        <v>0</v>
      </c>
      <c r="BQ86" s="64">
        <f>IF(OR(BQ$3=DATE(YEAR($H86),MONTH($H86)+$G86,1),BQ$3=DATE(YEAR($H86),MONTH($H86)+$G86*2,1),BQ$3=DATE(YEAR($H86),MONTH($H86)+$G86*3,1),BQ$3=DATE(YEAR($H86),MONTH($H86)+$G86*4,1),BQ$3=DATE(YEAR($H86),MONTH($H86)+$G86*5,1),BQ$3=DATE(YEAR($H86),MONTH($H86)+$G86*6,1),BQ$3=DATE(YEAR($H86),MONTH($H86)+$G86*7,1),BQ$3=DATE(YEAR($H86),MONTH($H86)+$G86*8,1),BQ$3=DATE(YEAR($H86),MONTH($H86)+$G86*9,1),BQ$3=DATE(YEAR($H86),MONTH($H86)+$G86*10,1)),$F86*тех!CE$10*тех!CE$6,)</f>
        <v>0</v>
      </c>
    </row>
    <row r="87" spans="2:71">
      <c r="C87" s="3" t="s">
        <v>218</v>
      </c>
      <c r="F87" s="76"/>
      <c r="J87" s="76"/>
      <c r="K87" s="76">
        <f>SUM($J7:J$86)*Параметры!$C$56*тех!Y$6</f>
        <v>320</v>
      </c>
      <c r="L87" s="76">
        <f>SUM($J7:K$86)*Параметры!$C$56*тех!Z$6</f>
        <v>320</v>
      </c>
      <c r="M87" s="76">
        <f>SUM($J7:L$86)*Параметры!$C$56*тех!AA$6</f>
        <v>320</v>
      </c>
      <c r="N87" s="76">
        <f>SUM($J7:M$86)*Параметры!$C$56*тех!AB$6</f>
        <v>320</v>
      </c>
      <c r="O87" s="76">
        <f>SUM($J7:N$86)*Параметры!$C$56*тех!AC$6</f>
        <v>320</v>
      </c>
      <c r="P87" s="76">
        <f>SUM($J7:$O$86)*Параметры!$C$56*тех!AD$10*тех!AD$6</f>
        <v>320</v>
      </c>
      <c r="Q87" s="76">
        <f>SUM($J7:$O$86)*Параметры!$C$56*тех!AE$10*тех!AE$6</f>
        <v>320</v>
      </c>
      <c r="R87" s="76">
        <f>SUM($J7:$O$86)*Параметры!$C$56*тех!AF$10*тех!AF$6</f>
        <v>320</v>
      </c>
      <c r="S87" s="76">
        <f>SUM($J7:$O$86)*Параметры!$C$56*тех!AG$10*тех!AG$6</f>
        <v>320</v>
      </c>
      <c r="T87" s="76">
        <f>SUM($J7:$O$86)*Параметры!$C$56*тех!AH$10*тех!AH$6</f>
        <v>320</v>
      </c>
      <c r="U87" s="76">
        <f>SUM($J7:$O$86)*Параметры!$C$56*тех!AI$10*тех!AI$6</f>
        <v>320</v>
      </c>
      <c r="V87" s="76">
        <f>SUM($J7:$O$86)*Параметры!$C$56*тех!AJ$10*тех!AJ$6</f>
        <v>0</v>
      </c>
      <c r="W87" s="76">
        <f>SUM($J7:$O$86)*Параметры!$C$56*тех!AK$10*тех!AK$6</f>
        <v>0</v>
      </c>
      <c r="X87" s="76">
        <f>SUM($J7:$O$86)*Параметры!$C$56*тех!AL$10*тех!AL$6</f>
        <v>0</v>
      </c>
      <c r="Y87" s="76">
        <f>SUM($J7:$O$86)*Параметры!$C$56*тех!AM$10*тех!AM$6</f>
        <v>0</v>
      </c>
      <c r="Z87" s="76">
        <f>SUM($J7:$O$86)*Параметры!$C$56*тех!AN$10*тех!AN$6</f>
        <v>0</v>
      </c>
      <c r="AA87" s="76">
        <f>SUM($J7:$O$86)*Параметры!$C$56*тех!AO$10*тех!AO$6</f>
        <v>0</v>
      </c>
      <c r="AB87" s="76">
        <f>SUM($J7:$O$86)*Параметры!$C$56*тех!AP$10*тех!AP$6</f>
        <v>0</v>
      </c>
      <c r="AC87" s="76">
        <f>SUM($J7:$O$86)*Параметры!$C$56*тех!AQ$10*тех!AQ$6</f>
        <v>0</v>
      </c>
      <c r="AD87" s="76">
        <f>SUM($J7:$O$86)*Параметры!$C$56*тех!AR$10*тех!AR$6</f>
        <v>0</v>
      </c>
      <c r="AE87" s="76">
        <f>SUM($J7:$O$86)*Параметры!$C$56*тех!AS$10*тех!AS$6</f>
        <v>0</v>
      </c>
      <c r="AF87" s="76">
        <f>SUM($J7:$O$86)*Параметры!$C$56*тех!AT$10*тех!AT$6</f>
        <v>0</v>
      </c>
      <c r="AG87" s="76">
        <f>SUM($J7:$O$86)*Параметры!$C$56*тех!AU$10*тех!AU$6</f>
        <v>0</v>
      </c>
      <c r="AH87" s="76">
        <f>SUM($J7:$O$86)*Параметры!$C$56*тех!AV$10*тех!AV$6</f>
        <v>0</v>
      </c>
      <c r="AI87" s="76">
        <f>SUM($J7:$O$86)*Параметры!$C$56*тех!AW$10*тех!AW$6</f>
        <v>0</v>
      </c>
      <c r="AJ87" s="76">
        <f>SUM($J7:$O$86)*Параметры!$C$56*тех!AX$10*тех!AX$6</f>
        <v>0</v>
      </c>
      <c r="AK87" s="76">
        <f>SUM($J7:$O$86)*Параметры!$C$56*тех!AY$10*тех!AY$6</f>
        <v>0</v>
      </c>
      <c r="AL87" s="76">
        <f>SUM($J7:$O$86)*Параметры!$C$56*тех!AZ$10*тех!AZ$6</f>
        <v>0</v>
      </c>
      <c r="AM87" s="76">
        <f>SUM($J7:$O$86)*Параметры!$C$56*тех!BA$10*тех!BA$6</f>
        <v>0</v>
      </c>
      <c r="AN87" s="76">
        <f>SUM($J7:$O$86)*Параметры!$C$56*тех!BB$10*тех!BB$6</f>
        <v>0</v>
      </c>
      <c r="AO87" s="76">
        <f>SUM($J7:$O$86)*Параметры!$C$56*тех!BC$10*тех!BC$6</f>
        <v>0</v>
      </c>
      <c r="AP87" s="76">
        <f>SUM($J7:$O$86)*Параметры!$C$56*тех!BD$10*тех!BD$6</f>
        <v>0</v>
      </c>
      <c r="AQ87" s="76">
        <f>SUM($J7:$O$86)*Параметры!$C$56*тех!BE$10*тех!BE$6</f>
        <v>0</v>
      </c>
      <c r="AR87" s="76">
        <f>SUM($J7:$O$86)*Параметры!$C$56*тех!BF$10*тех!BF$6</f>
        <v>0</v>
      </c>
      <c r="AS87" s="76">
        <f>SUM($J7:$O$86)*Параметры!$C$56*тех!BG$10*тех!BG$6</f>
        <v>0</v>
      </c>
      <c r="AT87" s="76">
        <f>SUM($J7:$O$86)*Параметры!$C$56*тех!BH$10*тех!BH$6</f>
        <v>0</v>
      </c>
      <c r="AU87" s="76">
        <f>SUM($J7:$O$86)*Параметры!$C$56*тех!BI$10*тех!BI$6</f>
        <v>0</v>
      </c>
      <c r="AV87" s="76">
        <f>SUM($J7:$O$86)*Параметры!$C$56*тех!BJ$10*тех!BJ$6</f>
        <v>0</v>
      </c>
      <c r="AW87" s="76">
        <f>SUM($J7:$O$86)*Параметры!$C$56*тех!BK$10*тех!BK$6</f>
        <v>0</v>
      </c>
      <c r="AX87" s="76">
        <f>SUM($J7:$O$86)*Параметры!$C$56*тех!BL$10*тех!BL$6</f>
        <v>0</v>
      </c>
      <c r="AY87" s="76">
        <f>SUM($J7:$O$86)*Параметры!$C$56*тех!BM$10*тех!BM$6</f>
        <v>0</v>
      </c>
      <c r="AZ87" s="76">
        <f>SUM($J7:$O$86)*Параметры!$C$56*тех!BN$10*тех!BN$6</f>
        <v>0</v>
      </c>
      <c r="BA87" s="76">
        <f>SUM($J7:$O$86)*Параметры!$C$56*тех!BO$10*тех!BO$6</f>
        <v>0</v>
      </c>
      <c r="BB87" s="76">
        <f>SUM($J7:$O$86)*Параметры!$C$56*тех!BP$10*тех!BP$6</f>
        <v>0</v>
      </c>
      <c r="BC87" s="76">
        <f>SUM($J7:$O$86)*Параметры!$C$56*тех!BQ$10*тех!BQ$6</f>
        <v>0</v>
      </c>
      <c r="BD87" s="76">
        <f>SUM($J7:$O$86)*Параметры!$C$56*тех!BR$10*тех!BR$6</f>
        <v>0</v>
      </c>
      <c r="BE87" s="76">
        <f>SUM($J7:$O$86)*Параметры!$C$56*тех!BS$10*тех!BS$6</f>
        <v>0</v>
      </c>
      <c r="BF87" s="76">
        <f>SUM($J7:$O$86)*Параметры!$C$56*тех!BT$10*тех!BT$6</f>
        <v>0</v>
      </c>
      <c r="BG87" s="76">
        <f>SUM($J7:$O$86)*Параметры!$C$56*тех!BU$10*тех!BU$6</f>
        <v>0</v>
      </c>
      <c r="BH87" s="76">
        <f>SUM($J7:$O$86)*Параметры!$C$56*тех!BV$10*тех!BV$6</f>
        <v>0</v>
      </c>
      <c r="BI87" s="76">
        <f>SUM($J7:$O$86)*Параметры!$C$56*тех!BW$10*тех!BW$6</f>
        <v>0</v>
      </c>
      <c r="BJ87" s="76">
        <f>SUM($J7:$O$86)*Параметры!$C$56*тех!BX$10*тех!BX$6</f>
        <v>0</v>
      </c>
      <c r="BK87" s="76">
        <f>SUM($J7:$O$86)*Параметры!$C$56*тех!BY$10*тех!BY$6</f>
        <v>0</v>
      </c>
      <c r="BL87" s="76">
        <f>SUM($J7:$O$86)*Параметры!$C$56*тех!BZ$10*тех!BZ$6</f>
        <v>0</v>
      </c>
      <c r="BM87" s="76">
        <f>SUM($J7:$O$86)*Параметры!$C$56*тех!CA$10*тех!CA$6</f>
        <v>0</v>
      </c>
      <c r="BN87" s="76">
        <f>SUM($J7:$O$86)*Параметры!$C$56*тех!CB$10*тех!CB$6</f>
        <v>0</v>
      </c>
      <c r="BO87" s="76">
        <f>SUM($J7:$O$86)*Параметры!$C$56*тех!CC$10*тех!CC$6</f>
        <v>0</v>
      </c>
      <c r="BP87" s="76">
        <f>SUM($J7:$O$86)*Параметры!$C$56*тех!CD$10*тех!CD$6</f>
        <v>0</v>
      </c>
      <c r="BQ87" s="76">
        <f>SUM($J7:$O$86)*Параметры!$C$56*тех!CE$10*тех!CE$6</f>
        <v>0</v>
      </c>
      <c r="BS87" s="76"/>
    </row>
    <row r="88" spans="2:71" ht="15.75">
      <c r="B88" s="8"/>
      <c r="C88" s="102" t="s">
        <v>214</v>
      </c>
      <c r="D88" s="8"/>
      <c r="E88" s="104">
        <f>SUM(E7:E86)</f>
        <v>1</v>
      </c>
      <c r="F88" s="104">
        <f>SUM(F7:F86)</f>
        <v>16000</v>
      </c>
      <c r="G88" s="8"/>
      <c r="H88" s="8"/>
      <c r="J88" s="338">
        <f>SUM(J7:J87)</f>
        <v>16000</v>
      </c>
      <c r="K88" s="338">
        <f t="shared" ref="K88:BQ88" si="2">SUM(K7:K87)</f>
        <v>320</v>
      </c>
      <c r="L88" s="338">
        <f t="shared" si="2"/>
        <v>320</v>
      </c>
      <c r="M88" s="338">
        <f t="shared" si="2"/>
        <v>320</v>
      </c>
      <c r="N88" s="338">
        <f t="shared" si="2"/>
        <v>320</v>
      </c>
      <c r="O88" s="338">
        <f t="shared" si="2"/>
        <v>320</v>
      </c>
      <c r="P88" s="338">
        <f t="shared" si="2"/>
        <v>320</v>
      </c>
      <c r="Q88" s="338">
        <f t="shared" si="2"/>
        <v>320</v>
      </c>
      <c r="R88" s="338">
        <f t="shared" si="2"/>
        <v>320</v>
      </c>
      <c r="S88" s="338">
        <f t="shared" si="2"/>
        <v>320</v>
      </c>
      <c r="T88" s="338">
        <f t="shared" si="2"/>
        <v>320</v>
      </c>
      <c r="U88" s="338">
        <f t="shared" si="2"/>
        <v>320</v>
      </c>
      <c r="V88" s="338">
        <f t="shared" si="2"/>
        <v>0</v>
      </c>
      <c r="W88" s="338">
        <f t="shared" si="2"/>
        <v>0</v>
      </c>
      <c r="X88" s="338">
        <f t="shared" si="2"/>
        <v>0</v>
      </c>
      <c r="Y88" s="338">
        <f t="shared" si="2"/>
        <v>0</v>
      </c>
      <c r="Z88" s="338">
        <f t="shared" si="2"/>
        <v>0</v>
      </c>
      <c r="AA88" s="338">
        <f t="shared" si="2"/>
        <v>0</v>
      </c>
      <c r="AB88" s="338">
        <f t="shared" si="2"/>
        <v>0</v>
      </c>
      <c r="AC88" s="338">
        <f t="shared" si="2"/>
        <v>0</v>
      </c>
      <c r="AD88" s="338">
        <f t="shared" si="2"/>
        <v>0</v>
      </c>
      <c r="AE88" s="338">
        <f t="shared" si="2"/>
        <v>0</v>
      </c>
      <c r="AF88" s="338">
        <f t="shared" si="2"/>
        <v>0</v>
      </c>
      <c r="AG88" s="338">
        <f t="shared" si="2"/>
        <v>0</v>
      </c>
      <c r="AH88" s="338">
        <f t="shared" si="2"/>
        <v>0</v>
      </c>
      <c r="AI88" s="338">
        <f t="shared" si="2"/>
        <v>0</v>
      </c>
      <c r="AJ88" s="338">
        <f t="shared" si="2"/>
        <v>0</v>
      </c>
      <c r="AK88" s="338">
        <f t="shared" si="2"/>
        <v>0</v>
      </c>
      <c r="AL88" s="338">
        <f t="shared" si="2"/>
        <v>0</v>
      </c>
      <c r="AM88" s="338">
        <f t="shared" si="2"/>
        <v>0</v>
      </c>
      <c r="AN88" s="338">
        <f t="shared" si="2"/>
        <v>0</v>
      </c>
      <c r="AO88" s="338">
        <f t="shared" si="2"/>
        <v>0</v>
      </c>
      <c r="AP88" s="338">
        <f t="shared" si="2"/>
        <v>0</v>
      </c>
      <c r="AQ88" s="338">
        <f t="shared" si="2"/>
        <v>0</v>
      </c>
      <c r="AR88" s="338">
        <f t="shared" si="2"/>
        <v>0</v>
      </c>
      <c r="AS88" s="338">
        <f t="shared" si="2"/>
        <v>0</v>
      </c>
      <c r="AT88" s="338">
        <f t="shared" si="2"/>
        <v>0</v>
      </c>
      <c r="AU88" s="338">
        <f t="shared" si="2"/>
        <v>0</v>
      </c>
      <c r="AV88" s="338">
        <f t="shared" si="2"/>
        <v>0</v>
      </c>
      <c r="AW88" s="338">
        <f t="shared" si="2"/>
        <v>0</v>
      </c>
      <c r="AX88" s="338">
        <f t="shared" si="2"/>
        <v>0</v>
      </c>
      <c r="AY88" s="338">
        <f t="shared" si="2"/>
        <v>0</v>
      </c>
      <c r="AZ88" s="338">
        <f t="shared" si="2"/>
        <v>0</v>
      </c>
      <c r="BA88" s="338">
        <f t="shared" si="2"/>
        <v>0</v>
      </c>
      <c r="BB88" s="338">
        <f t="shared" si="2"/>
        <v>0</v>
      </c>
      <c r="BC88" s="338">
        <f t="shared" si="2"/>
        <v>0</v>
      </c>
      <c r="BD88" s="338">
        <f t="shared" si="2"/>
        <v>0</v>
      </c>
      <c r="BE88" s="338">
        <f t="shared" si="2"/>
        <v>0</v>
      </c>
      <c r="BF88" s="338">
        <f t="shared" si="2"/>
        <v>0</v>
      </c>
      <c r="BG88" s="338">
        <f t="shared" si="2"/>
        <v>0</v>
      </c>
      <c r="BH88" s="338">
        <f t="shared" si="2"/>
        <v>0</v>
      </c>
      <c r="BI88" s="338">
        <f t="shared" si="2"/>
        <v>0</v>
      </c>
      <c r="BJ88" s="338">
        <f t="shared" si="2"/>
        <v>0</v>
      </c>
      <c r="BK88" s="338">
        <f t="shared" si="2"/>
        <v>0</v>
      </c>
      <c r="BL88" s="338">
        <f t="shared" si="2"/>
        <v>0</v>
      </c>
      <c r="BM88" s="338">
        <f t="shared" si="2"/>
        <v>0</v>
      </c>
      <c r="BN88" s="338">
        <f t="shared" si="2"/>
        <v>0</v>
      </c>
      <c r="BO88" s="338">
        <f t="shared" si="2"/>
        <v>0</v>
      </c>
      <c r="BP88" s="338">
        <f t="shared" si="2"/>
        <v>0</v>
      </c>
      <c r="BQ88" s="338">
        <f t="shared" si="2"/>
        <v>0</v>
      </c>
    </row>
    <row r="89" spans="2:71">
      <c r="C89" s="6" t="s">
        <v>325</v>
      </c>
    </row>
    <row r="90" spans="2:71">
      <c r="B90" s="3">
        <v>1</v>
      </c>
      <c r="C90" s="19" t="s">
        <v>227</v>
      </c>
      <c r="D90" s="19">
        <v>0</v>
      </c>
      <c r="E90" s="19">
        <v>0</v>
      </c>
      <c r="F90" s="76">
        <f>D90*E90</f>
        <v>0</v>
      </c>
      <c r="G90" s="19">
        <v>6</v>
      </c>
      <c r="H90" s="20">
        <f>$J$3</f>
        <v>42370</v>
      </c>
      <c r="J90" s="76">
        <f>IF($H90=J$3,$F90,)*тех!X$6</f>
        <v>0</v>
      </c>
      <c r="K90" s="76">
        <f>IF($H90=K$3,$F90,)*тех!Y$6</f>
        <v>0</v>
      </c>
      <c r="L90" s="76">
        <f>IF($H90=L$3,$F90,)*тех!Z$6</f>
        <v>0</v>
      </c>
      <c r="M90" s="76">
        <f>IF($H90=M$3,$F90,)*тех!AA$6</f>
        <v>0</v>
      </c>
      <c r="N90" s="76">
        <f>IF($H90=N$3,$F90,)*тех!AB$6</f>
        <v>0</v>
      </c>
      <c r="O90" s="76">
        <f>IF($H90=O$3,$F90,)*тех!AC$6</f>
        <v>0</v>
      </c>
      <c r="P90" s="76">
        <f>IF(OR(P$3=DATE(YEAR($H90),MONTH($H90)+$G90,1),P$3=DATE(YEAR($H90),MONTH($H90)+$G90*2,1),P$3=DATE(YEAR($H90),MONTH($H90)+$G90*3,1),P$3=DATE(YEAR($H90),MONTH($H90)+$G90*4,1),P$3=DATE(YEAR($H90),MONTH($H90)+$G90*5,1),P$3=DATE(YEAR($H90),MONTH($H90)+$G90*6,1),P$3=DATE(YEAR($H90),MONTH($H90)+$G90*7,1),P$3=DATE(YEAR($H90),MONTH($H90)+$G90*8,1),P$3=DATE(YEAR($H90),MONTH($H90)+$G90*9,1),P$3=DATE(YEAR($H90),MONTH($H90)+$G90*10,1)),$F90*тех!AD$10*тех!AD$6,)</f>
        <v>0</v>
      </c>
      <c r="Q90" s="76">
        <f>IF(OR(Q$3=DATE(YEAR($H90),MONTH($H90)+$G90,1),Q$3=DATE(YEAR($H90),MONTH($H90)+$G90*2,1),Q$3=DATE(YEAR($H90),MONTH($H90)+$G90*3,1),Q$3=DATE(YEAR($H90),MONTH($H90)+$G90*4,1),Q$3=DATE(YEAR($H90),MONTH($H90)+$G90*5,1),Q$3=DATE(YEAR($H90),MONTH($H90)+$G90*6,1),Q$3=DATE(YEAR($H90),MONTH($H90)+$G90*7,1),Q$3=DATE(YEAR($H90),MONTH($H90)+$G90*8,1),Q$3=DATE(YEAR($H90),MONTH($H90)+$G90*9,1),Q$3=DATE(YEAR($H90),MONTH($H90)+$G90*10,1)),$F90*тех!AE$10*тех!AE$6,)</f>
        <v>0</v>
      </c>
      <c r="R90" s="76">
        <f>IF(OR(R$3=DATE(YEAR($H90),MONTH($H90)+$G90,1),R$3=DATE(YEAR($H90),MONTH($H90)+$G90*2,1),R$3=DATE(YEAR($H90),MONTH($H90)+$G90*3,1),R$3=DATE(YEAR($H90),MONTH($H90)+$G90*4,1),R$3=DATE(YEAR($H90),MONTH($H90)+$G90*5,1),R$3=DATE(YEAR($H90),MONTH($H90)+$G90*6,1),R$3=DATE(YEAR($H90),MONTH($H90)+$G90*7,1),R$3=DATE(YEAR($H90),MONTH($H90)+$G90*8,1),R$3=DATE(YEAR($H90),MONTH($H90)+$G90*9,1),R$3=DATE(YEAR($H90),MONTH($H90)+$G90*10,1)),$F90*тех!AF$10*тех!AF$6,)</f>
        <v>0</v>
      </c>
      <c r="S90" s="76">
        <f>IF(OR(S$3=DATE(YEAR($H90),MONTH($H90)+$G90,1),S$3=DATE(YEAR($H90),MONTH($H90)+$G90*2,1),S$3=DATE(YEAR($H90),MONTH($H90)+$G90*3,1),S$3=DATE(YEAR($H90),MONTH($H90)+$G90*4,1),S$3=DATE(YEAR($H90),MONTH($H90)+$G90*5,1),S$3=DATE(YEAR($H90),MONTH($H90)+$G90*6,1),S$3=DATE(YEAR($H90),MONTH($H90)+$G90*7,1),S$3=DATE(YEAR($H90),MONTH($H90)+$G90*8,1),S$3=DATE(YEAR($H90),MONTH($H90)+$G90*9,1),S$3=DATE(YEAR($H90),MONTH($H90)+$G90*10,1)),$F90*тех!AG$10*тех!AG$6,)</f>
        <v>0</v>
      </c>
      <c r="T90" s="76">
        <f>IF(OR(T$3=DATE(YEAR($H90),MONTH($H90)+$G90,1),T$3=DATE(YEAR($H90),MONTH($H90)+$G90*2,1),T$3=DATE(YEAR($H90),MONTH($H90)+$G90*3,1),T$3=DATE(YEAR($H90),MONTH($H90)+$G90*4,1),T$3=DATE(YEAR($H90),MONTH($H90)+$G90*5,1),T$3=DATE(YEAR($H90),MONTH($H90)+$G90*6,1),T$3=DATE(YEAR($H90),MONTH($H90)+$G90*7,1),T$3=DATE(YEAR($H90),MONTH($H90)+$G90*8,1),T$3=DATE(YEAR($H90),MONTH($H90)+$G90*9,1),T$3=DATE(YEAR($H90),MONTH($H90)+$G90*10,1)),$F90*тех!AH$10*тех!AH$6,)</f>
        <v>0</v>
      </c>
      <c r="U90" s="76">
        <f>IF(OR(U$3=DATE(YEAR($H90),MONTH($H90)+$G90,1),U$3=DATE(YEAR($H90),MONTH($H90)+$G90*2,1),U$3=DATE(YEAR($H90),MONTH($H90)+$G90*3,1),U$3=DATE(YEAR($H90),MONTH($H90)+$G90*4,1),U$3=DATE(YEAR($H90),MONTH($H90)+$G90*5,1),U$3=DATE(YEAR($H90),MONTH($H90)+$G90*6,1),U$3=DATE(YEAR($H90),MONTH($H90)+$G90*7,1),U$3=DATE(YEAR($H90),MONTH($H90)+$G90*8,1),U$3=DATE(YEAR($H90),MONTH($H90)+$G90*9,1),U$3=DATE(YEAR($H90),MONTH($H90)+$G90*10,1)),$F90*тех!AI$10*тех!AI$6,)</f>
        <v>0</v>
      </c>
      <c r="V90" s="76">
        <f>IF(OR(V$3=DATE(YEAR($H90),MONTH($H90)+$G90,1),V$3=DATE(YEAR($H90),MONTH($H90)+$G90*2,1),V$3=DATE(YEAR($H90),MONTH($H90)+$G90*3,1),V$3=DATE(YEAR($H90),MONTH($H90)+$G90*4,1),V$3=DATE(YEAR($H90),MONTH($H90)+$G90*5,1),V$3=DATE(YEAR($H90),MONTH($H90)+$G90*6,1),V$3=DATE(YEAR($H90),MONTH($H90)+$G90*7,1),V$3=DATE(YEAR($H90),MONTH($H90)+$G90*8,1),V$3=DATE(YEAR($H90),MONTH($H90)+$G90*9,1),V$3=DATE(YEAR($H90),MONTH($H90)+$G90*10,1)),$F90*тех!AJ$10*тех!AJ$6,)</f>
        <v>0</v>
      </c>
      <c r="W90" s="76">
        <f>IF(OR(W$3=DATE(YEAR($H90),MONTH($H90)+$G90,1),W$3=DATE(YEAR($H90),MONTH($H90)+$G90*2,1),W$3=DATE(YEAR($H90),MONTH($H90)+$G90*3,1),W$3=DATE(YEAR($H90),MONTH($H90)+$G90*4,1),W$3=DATE(YEAR($H90),MONTH($H90)+$G90*5,1),W$3=DATE(YEAR($H90),MONTH($H90)+$G90*6,1),W$3=DATE(YEAR($H90),MONTH($H90)+$G90*7,1),W$3=DATE(YEAR($H90),MONTH($H90)+$G90*8,1),W$3=DATE(YEAR($H90),MONTH($H90)+$G90*9,1),W$3=DATE(YEAR($H90),MONTH($H90)+$G90*10,1)),$F90*тех!AK$10*тех!AK$6,)</f>
        <v>0</v>
      </c>
      <c r="X90" s="76">
        <f>IF(OR(X$3=DATE(YEAR($H90),MONTH($H90)+$G90,1),X$3=DATE(YEAR($H90),MONTH($H90)+$G90*2,1),X$3=DATE(YEAR($H90),MONTH($H90)+$G90*3,1),X$3=DATE(YEAR($H90),MONTH($H90)+$G90*4,1),X$3=DATE(YEAR($H90),MONTH($H90)+$G90*5,1),X$3=DATE(YEAR($H90),MONTH($H90)+$G90*6,1),X$3=DATE(YEAR($H90),MONTH($H90)+$G90*7,1),X$3=DATE(YEAR($H90),MONTH($H90)+$G90*8,1),X$3=DATE(YEAR($H90),MONTH($H90)+$G90*9,1),X$3=DATE(YEAR($H90),MONTH($H90)+$G90*10,1)),$F90*тех!AL$10*тех!AL$6,)</f>
        <v>0</v>
      </c>
      <c r="Y90" s="76">
        <f>IF(OR(Y$3=DATE(YEAR($H90),MONTH($H90)+$G90,1),Y$3=DATE(YEAR($H90),MONTH($H90)+$G90*2,1),Y$3=DATE(YEAR($H90),MONTH($H90)+$G90*3,1),Y$3=DATE(YEAR($H90),MONTH($H90)+$G90*4,1),Y$3=DATE(YEAR($H90),MONTH($H90)+$G90*5,1),Y$3=DATE(YEAR($H90),MONTH($H90)+$G90*6,1),Y$3=DATE(YEAR($H90),MONTH($H90)+$G90*7,1),Y$3=DATE(YEAR($H90),MONTH($H90)+$G90*8,1),Y$3=DATE(YEAR($H90),MONTH($H90)+$G90*9,1),Y$3=DATE(YEAR($H90),MONTH($H90)+$G90*10,1)),$F90*тех!AM$10*тех!AM$6,)</f>
        <v>0</v>
      </c>
      <c r="Z90" s="76">
        <f>IF(OR(Z$3=DATE(YEAR($H90),MONTH($H90)+$G90,1),Z$3=DATE(YEAR($H90),MONTH($H90)+$G90*2,1),Z$3=DATE(YEAR($H90),MONTH($H90)+$G90*3,1),Z$3=DATE(YEAR($H90),MONTH($H90)+$G90*4,1),Z$3=DATE(YEAR($H90),MONTH($H90)+$G90*5,1),Z$3=DATE(YEAR($H90),MONTH($H90)+$G90*6,1),Z$3=DATE(YEAR($H90),MONTH($H90)+$G90*7,1),Z$3=DATE(YEAR($H90),MONTH($H90)+$G90*8,1),Z$3=DATE(YEAR($H90),MONTH($H90)+$G90*9,1),Z$3=DATE(YEAR($H90),MONTH($H90)+$G90*10,1)),$F90*тех!AN$10*тех!AN$6,)</f>
        <v>0</v>
      </c>
      <c r="AA90" s="76">
        <f>IF(OR(AA$3=DATE(YEAR($H90),MONTH($H90)+$G90,1),AA$3=DATE(YEAR($H90),MONTH($H90)+$G90*2,1),AA$3=DATE(YEAR($H90),MONTH($H90)+$G90*3,1),AA$3=DATE(YEAR($H90),MONTH($H90)+$G90*4,1),AA$3=DATE(YEAR($H90),MONTH($H90)+$G90*5,1),AA$3=DATE(YEAR($H90),MONTH($H90)+$G90*6,1),AA$3=DATE(YEAR($H90),MONTH($H90)+$G90*7,1),AA$3=DATE(YEAR($H90),MONTH($H90)+$G90*8,1),AA$3=DATE(YEAR($H90),MONTH($H90)+$G90*9,1),AA$3=DATE(YEAR($H90),MONTH($H90)+$G90*10,1)),$F90*тех!AO$10*тех!AO$6,)</f>
        <v>0</v>
      </c>
      <c r="AB90" s="76">
        <f>IF(OR(AB$3=DATE(YEAR($H90),MONTH($H90)+$G90,1),AB$3=DATE(YEAR($H90),MONTH($H90)+$G90*2,1),AB$3=DATE(YEAR($H90),MONTH($H90)+$G90*3,1),AB$3=DATE(YEAR($H90),MONTH($H90)+$G90*4,1),AB$3=DATE(YEAR($H90),MONTH($H90)+$G90*5,1),AB$3=DATE(YEAR($H90),MONTH($H90)+$G90*6,1),AB$3=DATE(YEAR($H90),MONTH($H90)+$G90*7,1),AB$3=DATE(YEAR($H90),MONTH($H90)+$G90*8,1),AB$3=DATE(YEAR($H90),MONTH($H90)+$G90*9,1),AB$3=DATE(YEAR($H90),MONTH($H90)+$G90*10,1)),$F90*тех!AP$10*тех!AP$6,)</f>
        <v>0</v>
      </c>
      <c r="AC90" s="76">
        <f>IF(OR(AC$3=DATE(YEAR($H90),MONTH($H90)+$G90,1),AC$3=DATE(YEAR($H90),MONTH($H90)+$G90*2,1),AC$3=DATE(YEAR($H90),MONTH($H90)+$G90*3,1),AC$3=DATE(YEAR($H90),MONTH($H90)+$G90*4,1),AC$3=DATE(YEAR($H90),MONTH($H90)+$G90*5,1),AC$3=DATE(YEAR($H90),MONTH($H90)+$G90*6,1),AC$3=DATE(YEAR($H90),MONTH($H90)+$G90*7,1),AC$3=DATE(YEAR($H90),MONTH($H90)+$G90*8,1),AC$3=DATE(YEAR($H90),MONTH($H90)+$G90*9,1),AC$3=DATE(YEAR($H90),MONTH($H90)+$G90*10,1)),$F90*тех!AQ$10*тех!AQ$6,)</f>
        <v>0</v>
      </c>
      <c r="AD90" s="76">
        <f>IF(OR(AD$3=DATE(YEAR($H90),MONTH($H90)+$G90,1),AD$3=DATE(YEAR($H90),MONTH($H90)+$G90*2,1),AD$3=DATE(YEAR($H90),MONTH($H90)+$G90*3,1),AD$3=DATE(YEAR($H90),MONTH($H90)+$G90*4,1),AD$3=DATE(YEAR($H90),MONTH($H90)+$G90*5,1),AD$3=DATE(YEAR($H90),MONTH($H90)+$G90*6,1),AD$3=DATE(YEAR($H90),MONTH($H90)+$G90*7,1),AD$3=DATE(YEAR($H90),MONTH($H90)+$G90*8,1),AD$3=DATE(YEAR($H90),MONTH($H90)+$G90*9,1),AD$3=DATE(YEAR($H90),MONTH($H90)+$G90*10,1)),$F90*тех!AR$10*тех!AR$6,)</f>
        <v>0</v>
      </c>
      <c r="AE90" s="76">
        <f>IF(OR(AE$3=DATE(YEAR($H90),MONTH($H90)+$G90,1),AE$3=DATE(YEAR($H90),MONTH($H90)+$G90*2,1),AE$3=DATE(YEAR($H90),MONTH($H90)+$G90*3,1),AE$3=DATE(YEAR($H90),MONTH($H90)+$G90*4,1),AE$3=DATE(YEAR($H90),MONTH($H90)+$G90*5,1),AE$3=DATE(YEAR($H90),MONTH($H90)+$G90*6,1),AE$3=DATE(YEAR($H90),MONTH($H90)+$G90*7,1),AE$3=DATE(YEAR($H90),MONTH($H90)+$G90*8,1),AE$3=DATE(YEAR($H90),MONTH($H90)+$G90*9,1),AE$3=DATE(YEAR($H90),MONTH($H90)+$G90*10,1)),$F90*тех!AS$10*тех!AS$6,)</f>
        <v>0</v>
      </c>
      <c r="AF90" s="76">
        <f>IF(OR(AF$3=DATE(YEAR($H90),MONTH($H90)+$G90,1),AF$3=DATE(YEAR($H90),MONTH($H90)+$G90*2,1),AF$3=DATE(YEAR($H90),MONTH($H90)+$G90*3,1),AF$3=DATE(YEAR($H90),MONTH($H90)+$G90*4,1),AF$3=DATE(YEAR($H90),MONTH($H90)+$G90*5,1),AF$3=DATE(YEAR($H90),MONTH($H90)+$G90*6,1),AF$3=DATE(YEAR($H90),MONTH($H90)+$G90*7,1),AF$3=DATE(YEAR($H90),MONTH($H90)+$G90*8,1),AF$3=DATE(YEAR($H90),MONTH($H90)+$G90*9,1),AF$3=DATE(YEAR($H90),MONTH($H90)+$G90*10,1)),$F90*тех!AT$10*тех!AT$6,)</f>
        <v>0</v>
      </c>
      <c r="AG90" s="76">
        <f>IF(OR(AG$3=DATE(YEAR($H90),MONTH($H90)+$G90,1),AG$3=DATE(YEAR($H90),MONTH($H90)+$G90*2,1),AG$3=DATE(YEAR($H90),MONTH($H90)+$G90*3,1),AG$3=DATE(YEAR($H90),MONTH($H90)+$G90*4,1),AG$3=DATE(YEAR($H90),MONTH($H90)+$G90*5,1),AG$3=DATE(YEAR($H90),MONTH($H90)+$G90*6,1),AG$3=DATE(YEAR($H90),MONTH($H90)+$G90*7,1),AG$3=DATE(YEAR($H90),MONTH($H90)+$G90*8,1),AG$3=DATE(YEAR($H90),MONTH($H90)+$G90*9,1),AG$3=DATE(YEAR($H90),MONTH($H90)+$G90*10,1)),$F90*тех!AU$10*тех!AU$6,)</f>
        <v>0</v>
      </c>
      <c r="AH90" s="76">
        <f>IF(OR(AH$3=DATE(YEAR($H90),MONTH($H90)+$G90,1),AH$3=DATE(YEAR($H90),MONTH($H90)+$G90*2,1),AH$3=DATE(YEAR($H90),MONTH($H90)+$G90*3,1),AH$3=DATE(YEAR($H90),MONTH($H90)+$G90*4,1),AH$3=DATE(YEAR($H90),MONTH($H90)+$G90*5,1),AH$3=DATE(YEAR($H90),MONTH($H90)+$G90*6,1),AH$3=DATE(YEAR($H90),MONTH($H90)+$G90*7,1),AH$3=DATE(YEAR($H90),MONTH($H90)+$G90*8,1),AH$3=DATE(YEAR($H90),MONTH($H90)+$G90*9,1),AH$3=DATE(YEAR($H90),MONTH($H90)+$G90*10,1)),$F90*тех!AV$10*тех!AV$6,)</f>
        <v>0</v>
      </c>
      <c r="AI90" s="76">
        <f>IF(OR(AI$3=DATE(YEAR($H90),MONTH($H90)+$G90,1),AI$3=DATE(YEAR($H90),MONTH($H90)+$G90*2,1),AI$3=DATE(YEAR($H90),MONTH($H90)+$G90*3,1),AI$3=DATE(YEAR($H90),MONTH($H90)+$G90*4,1),AI$3=DATE(YEAR($H90),MONTH($H90)+$G90*5,1),AI$3=DATE(YEAR($H90),MONTH($H90)+$G90*6,1),AI$3=DATE(YEAR($H90),MONTH($H90)+$G90*7,1),AI$3=DATE(YEAR($H90),MONTH($H90)+$G90*8,1),AI$3=DATE(YEAR($H90),MONTH($H90)+$G90*9,1),AI$3=DATE(YEAR($H90),MONTH($H90)+$G90*10,1)),$F90*тех!AW$10*тех!AW$6,)</f>
        <v>0</v>
      </c>
      <c r="AJ90" s="76">
        <f>IF(OR(AJ$3=DATE(YEAR($H90),MONTH($H90)+$G90,1),AJ$3=DATE(YEAR($H90),MONTH($H90)+$G90*2,1),AJ$3=DATE(YEAR($H90),MONTH($H90)+$G90*3,1),AJ$3=DATE(YEAR($H90),MONTH($H90)+$G90*4,1),AJ$3=DATE(YEAR($H90),MONTH($H90)+$G90*5,1),AJ$3=DATE(YEAR($H90),MONTH($H90)+$G90*6,1),AJ$3=DATE(YEAR($H90),MONTH($H90)+$G90*7,1),AJ$3=DATE(YEAR($H90),MONTH($H90)+$G90*8,1),AJ$3=DATE(YEAR($H90),MONTH($H90)+$G90*9,1),AJ$3=DATE(YEAR($H90),MONTH($H90)+$G90*10,1)),$F90*тех!AX$10*тех!AX$6,)</f>
        <v>0</v>
      </c>
      <c r="AK90" s="76">
        <f>IF(OR(AK$3=DATE(YEAR($H90),MONTH($H90)+$G90,1),AK$3=DATE(YEAR($H90),MONTH($H90)+$G90*2,1),AK$3=DATE(YEAR($H90),MONTH($H90)+$G90*3,1),AK$3=DATE(YEAR($H90),MONTH($H90)+$G90*4,1),AK$3=DATE(YEAR($H90),MONTH($H90)+$G90*5,1),AK$3=DATE(YEAR($H90),MONTH($H90)+$G90*6,1),AK$3=DATE(YEAR($H90),MONTH($H90)+$G90*7,1),AK$3=DATE(YEAR($H90),MONTH($H90)+$G90*8,1),AK$3=DATE(YEAR($H90),MONTH($H90)+$G90*9,1),AK$3=DATE(YEAR($H90),MONTH($H90)+$G90*10,1)),$F90*тех!AY$10*тех!AY$6,)</f>
        <v>0</v>
      </c>
      <c r="AL90" s="76">
        <f>IF(OR(AL$3=DATE(YEAR($H90),MONTH($H90)+$G90,1),AL$3=DATE(YEAR($H90),MONTH($H90)+$G90*2,1),AL$3=DATE(YEAR($H90),MONTH($H90)+$G90*3,1),AL$3=DATE(YEAR($H90),MONTH($H90)+$G90*4,1),AL$3=DATE(YEAR($H90),MONTH($H90)+$G90*5,1),AL$3=DATE(YEAR($H90),MONTH($H90)+$G90*6,1),AL$3=DATE(YEAR($H90),MONTH($H90)+$G90*7,1),AL$3=DATE(YEAR($H90),MONTH($H90)+$G90*8,1),AL$3=DATE(YEAR($H90),MONTH($H90)+$G90*9,1),AL$3=DATE(YEAR($H90),MONTH($H90)+$G90*10,1)),$F90*тех!AZ$10*тех!AZ$6,)</f>
        <v>0</v>
      </c>
      <c r="AM90" s="76">
        <f>IF(OR(AM$3=DATE(YEAR($H90),MONTH($H90)+$G90,1),AM$3=DATE(YEAR($H90),MONTH($H90)+$G90*2,1),AM$3=DATE(YEAR($H90),MONTH($H90)+$G90*3,1),AM$3=DATE(YEAR($H90),MONTH($H90)+$G90*4,1),AM$3=DATE(YEAR($H90),MONTH($H90)+$G90*5,1),AM$3=DATE(YEAR($H90),MONTH($H90)+$G90*6,1),AM$3=DATE(YEAR($H90),MONTH($H90)+$G90*7,1),AM$3=DATE(YEAR($H90),MONTH($H90)+$G90*8,1),AM$3=DATE(YEAR($H90),MONTH($H90)+$G90*9,1),AM$3=DATE(YEAR($H90),MONTH($H90)+$G90*10,1)),$F90*тех!BA$10*тех!BA$6,)</f>
        <v>0</v>
      </c>
      <c r="AN90" s="76">
        <f>IF(OR(AN$3=DATE(YEAR($H90),MONTH($H90)+$G90,1),AN$3=DATE(YEAR($H90),MONTH($H90)+$G90*2,1),AN$3=DATE(YEAR($H90),MONTH($H90)+$G90*3,1),AN$3=DATE(YEAR($H90),MONTH($H90)+$G90*4,1),AN$3=DATE(YEAR($H90),MONTH($H90)+$G90*5,1),AN$3=DATE(YEAR($H90),MONTH($H90)+$G90*6,1),AN$3=DATE(YEAR($H90),MONTH($H90)+$G90*7,1),AN$3=DATE(YEAR($H90),MONTH($H90)+$G90*8,1),AN$3=DATE(YEAR($H90),MONTH($H90)+$G90*9,1),AN$3=DATE(YEAR($H90),MONTH($H90)+$G90*10,1)),$F90*тех!BB$10*тех!BB$6,)</f>
        <v>0</v>
      </c>
      <c r="AO90" s="76">
        <f>IF(OR(AO$3=DATE(YEAR($H90),MONTH($H90)+$G90,1),AO$3=DATE(YEAR($H90),MONTH($H90)+$G90*2,1),AO$3=DATE(YEAR($H90),MONTH($H90)+$G90*3,1),AO$3=DATE(YEAR($H90),MONTH($H90)+$G90*4,1),AO$3=DATE(YEAR($H90),MONTH($H90)+$G90*5,1),AO$3=DATE(YEAR($H90),MONTH($H90)+$G90*6,1),AO$3=DATE(YEAR($H90),MONTH($H90)+$G90*7,1),AO$3=DATE(YEAR($H90),MONTH($H90)+$G90*8,1),AO$3=DATE(YEAR($H90),MONTH($H90)+$G90*9,1),AO$3=DATE(YEAR($H90),MONTH($H90)+$G90*10,1)),$F90*тех!BC$10*тех!BC$6,)</f>
        <v>0</v>
      </c>
      <c r="AP90" s="76">
        <f>IF(OR(AP$3=DATE(YEAR($H90),MONTH($H90)+$G90,1),AP$3=DATE(YEAR($H90),MONTH($H90)+$G90*2,1),AP$3=DATE(YEAR($H90),MONTH($H90)+$G90*3,1),AP$3=DATE(YEAR($H90),MONTH($H90)+$G90*4,1),AP$3=DATE(YEAR($H90),MONTH($H90)+$G90*5,1),AP$3=DATE(YEAR($H90),MONTH($H90)+$G90*6,1),AP$3=DATE(YEAR($H90),MONTH($H90)+$G90*7,1),AP$3=DATE(YEAR($H90),MONTH($H90)+$G90*8,1),AP$3=DATE(YEAR($H90),MONTH($H90)+$G90*9,1),AP$3=DATE(YEAR($H90),MONTH($H90)+$G90*10,1)),$F90*тех!BD$10*тех!BD$6,)</f>
        <v>0</v>
      </c>
      <c r="AQ90" s="76">
        <f>IF(OR(AQ$3=DATE(YEAR($H90),MONTH($H90)+$G90,1),AQ$3=DATE(YEAR($H90),MONTH($H90)+$G90*2,1),AQ$3=DATE(YEAR($H90),MONTH($H90)+$G90*3,1),AQ$3=DATE(YEAR($H90),MONTH($H90)+$G90*4,1),AQ$3=DATE(YEAR($H90),MONTH($H90)+$G90*5,1),AQ$3=DATE(YEAR($H90),MONTH($H90)+$G90*6,1),AQ$3=DATE(YEAR($H90),MONTH($H90)+$G90*7,1),AQ$3=DATE(YEAR($H90),MONTH($H90)+$G90*8,1),AQ$3=DATE(YEAR($H90),MONTH($H90)+$G90*9,1),AQ$3=DATE(YEAR($H90),MONTH($H90)+$G90*10,1)),$F90*тех!BE$10*тех!BE$6,)</f>
        <v>0</v>
      </c>
      <c r="AR90" s="76">
        <f>IF(OR(AR$3=DATE(YEAR($H90),MONTH($H90)+$G90,1),AR$3=DATE(YEAR($H90),MONTH($H90)+$G90*2,1),AR$3=DATE(YEAR($H90),MONTH($H90)+$G90*3,1),AR$3=DATE(YEAR($H90),MONTH($H90)+$G90*4,1),AR$3=DATE(YEAR($H90),MONTH($H90)+$G90*5,1),AR$3=DATE(YEAR($H90),MONTH($H90)+$G90*6,1),AR$3=DATE(YEAR($H90),MONTH($H90)+$G90*7,1),AR$3=DATE(YEAR($H90),MONTH($H90)+$G90*8,1),AR$3=DATE(YEAR($H90),MONTH($H90)+$G90*9,1),AR$3=DATE(YEAR($H90),MONTH($H90)+$G90*10,1)),$F90*тех!BF$10*тех!BF$6,)</f>
        <v>0</v>
      </c>
      <c r="AS90" s="76">
        <f>IF(OR(AS$3=DATE(YEAR($H90),MONTH($H90)+$G90,1),AS$3=DATE(YEAR($H90),MONTH($H90)+$G90*2,1),AS$3=DATE(YEAR($H90),MONTH($H90)+$G90*3,1),AS$3=DATE(YEAR($H90),MONTH($H90)+$G90*4,1),AS$3=DATE(YEAR($H90),MONTH($H90)+$G90*5,1),AS$3=DATE(YEAR($H90),MONTH($H90)+$G90*6,1),AS$3=DATE(YEAR($H90),MONTH($H90)+$G90*7,1),AS$3=DATE(YEAR($H90),MONTH($H90)+$G90*8,1),AS$3=DATE(YEAR($H90),MONTH($H90)+$G90*9,1),AS$3=DATE(YEAR($H90),MONTH($H90)+$G90*10,1)),$F90*тех!BG$10*тех!BG$6,)</f>
        <v>0</v>
      </c>
      <c r="AT90" s="76">
        <f>IF(OR(AT$3=DATE(YEAR($H90),MONTH($H90)+$G90,1),AT$3=DATE(YEAR($H90),MONTH($H90)+$G90*2,1),AT$3=DATE(YEAR($H90),MONTH($H90)+$G90*3,1),AT$3=DATE(YEAR($H90),MONTH($H90)+$G90*4,1),AT$3=DATE(YEAR($H90),MONTH($H90)+$G90*5,1),AT$3=DATE(YEAR($H90),MONTH($H90)+$G90*6,1),AT$3=DATE(YEAR($H90),MONTH($H90)+$G90*7,1),AT$3=DATE(YEAR($H90),MONTH($H90)+$G90*8,1),AT$3=DATE(YEAR($H90),MONTH($H90)+$G90*9,1),AT$3=DATE(YEAR($H90),MONTH($H90)+$G90*10,1)),$F90*тех!BH$10*тех!BH$6,)</f>
        <v>0</v>
      </c>
      <c r="AU90" s="76">
        <f>IF(OR(AU$3=DATE(YEAR($H90),MONTH($H90)+$G90,1),AU$3=DATE(YEAR($H90),MONTH($H90)+$G90*2,1),AU$3=DATE(YEAR($H90),MONTH($H90)+$G90*3,1),AU$3=DATE(YEAR($H90),MONTH($H90)+$G90*4,1),AU$3=DATE(YEAR($H90),MONTH($H90)+$G90*5,1),AU$3=DATE(YEAR($H90),MONTH($H90)+$G90*6,1),AU$3=DATE(YEAR($H90),MONTH($H90)+$G90*7,1),AU$3=DATE(YEAR($H90),MONTH($H90)+$G90*8,1),AU$3=DATE(YEAR($H90),MONTH($H90)+$G90*9,1),AU$3=DATE(YEAR($H90),MONTH($H90)+$G90*10,1)),$F90*тех!BI$10*тех!BI$6,)</f>
        <v>0</v>
      </c>
      <c r="AV90" s="76">
        <f>IF(OR(AV$3=DATE(YEAR($H90),MONTH($H90)+$G90,1),AV$3=DATE(YEAR($H90),MONTH($H90)+$G90*2,1),AV$3=DATE(YEAR($H90),MONTH($H90)+$G90*3,1),AV$3=DATE(YEAR($H90),MONTH($H90)+$G90*4,1),AV$3=DATE(YEAR($H90),MONTH($H90)+$G90*5,1),AV$3=DATE(YEAR($H90),MONTH($H90)+$G90*6,1),AV$3=DATE(YEAR($H90),MONTH($H90)+$G90*7,1),AV$3=DATE(YEAR($H90),MONTH($H90)+$G90*8,1),AV$3=DATE(YEAR($H90),MONTH($H90)+$G90*9,1),AV$3=DATE(YEAR($H90),MONTH($H90)+$G90*10,1)),$F90*тех!BJ$10*тех!BJ$6,)</f>
        <v>0</v>
      </c>
      <c r="AW90" s="76">
        <f>IF(OR(AW$3=DATE(YEAR($H90),MONTH($H90)+$G90,1),AW$3=DATE(YEAR($H90),MONTH($H90)+$G90*2,1),AW$3=DATE(YEAR($H90),MONTH($H90)+$G90*3,1),AW$3=DATE(YEAR($H90),MONTH($H90)+$G90*4,1),AW$3=DATE(YEAR($H90),MONTH($H90)+$G90*5,1),AW$3=DATE(YEAR($H90),MONTH($H90)+$G90*6,1),AW$3=DATE(YEAR($H90),MONTH($H90)+$G90*7,1),AW$3=DATE(YEAR($H90),MONTH($H90)+$G90*8,1),AW$3=DATE(YEAR($H90),MONTH($H90)+$G90*9,1),AW$3=DATE(YEAR($H90),MONTH($H90)+$G90*10,1)),$F90*тех!BK$10*тех!BK$6,)</f>
        <v>0</v>
      </c>
      <c r="AX90" s="76">
        <f>IF(OR(AX$3=DATE(YEAR($H90),MONTH($H90)+$G90,1),AX$3=DATE(YEAR($H90),MONTH($H90)+$G90*2,1),AX$3=DATE(YEAR($H90),MONTH($H90)+$G90*3,1),AX$3=DATE(YEAR($H90),MONTH($H90)+$G90*4,1),AX$3=DATE(YEAR($H90),MONTH($H90)+$G90*5,1),AX$3=DATE(YEAR($H90),MONTH($H90)+$G90*6,1),AX$3=DATE(YEAR($H90),MONTH($H90)+$G90*7,1),AX$3=DATE(YEAR($H90),MONTH($H90)+$G90*8,1),AX$3=DATE(YEAR($H90),MONTH($H90)+$G90*9,1),AX$3=DATE(YEAR($H90),MONTH($H90)+$G90*10,1)),$F90*тех!BL$10*тех!BL$6,)</f>
        <v>0</v>
      </c>
      <c r="AY90" s="76">
        <f>IF(OR(AY$3=DATE(YEAR($H90),MONTH($H90)+$G90,1),AY$3=DATE(YEAR($H90),MONTH($H90)+$G90*2,1),AY$3=DATE(YEAR($H90),MONTH($H90)+$G90*3,1),AY$3=DATE(YEAR($H90),MONTH($H90)+$G90*4,1),AY$3=DATE(YEAR($H90),MONTH($H90)+$G90*5,1),AY$3=DATE(YEAR($H90),MONTH($H90)+$G90*6,1),AY$3=DATE(YEAR($H90),MONTH($H90)+$G90*7,1),AY$3=DATE(YEAR($H90),MONTH($H90)+$G90*8,1),AY$3=DATE(YEAR($H90),MONTH($H90)+$G90*9,1),AY$3=DATE(YEAR($H90),MONTH($H90)+$G90*10,1)),$F90*тех!BM$10*тех!BM$6,)</f>
        <v>0</v>
      </c>
      <c r="AZ90" s="76">
        <f>IF(OR(AZ$3=DATE(YEAR($H90),MONTH($H90)+$G90,1),AZ$3=DATE(YEAR($H90),MONTH($H90)+$G90*2,1),AZ$3=DATE(YEAR($H90),MONTH($H90)+$G90*3,1),AZ$3=DATE(YEAR($H90),MONTH($H90)+$G90*4,1),AZ$3=DATE(YEAR($H90),MONTH($H90)+$G90*5,1),AZ$3=DATE(YEAR($H90),MONTH($H90)+$G90*6,1),AZ$3=DATE(YEAR($H90),MONTH($H90)+$G90*7,1),AZ$3=DATE(YEAR($H90),MONTH($H90)+$G90*8,1),AZ$3=DATE(YEAR($H90),MONTH($H90)+$G90*9,1),AZ$3=DATE(YEAR($H90),MONTH($H90)+$G90*10,1)),$F90*тех!BN$10*тех!BN$6,)</f>
        <v>0</v>
      </c>
      <c r="BA90" s="76">
        <f>IF(OR(BA$3=DATE(YEAR($H90),MONTH($H90)+$G90,1),BA$3=DATE(YEAR($H90),MONTH($H90)+$G90*2,1),BA$3=DATE(YEAR($H90),MONTH($H90)+$G90*3,1),BA$3=DATE(YEAR($H90),MONTH($H90)+$G90*4,1),BA$3=DATE(YEAR($H90),MONTH($H90)+$G90*5,1),BA$3=DATE(YEAR($H90),MONTH($H90)+$G90*6,1),BA$3=DATE(YEAR($H90),MONTH($H90)+$G90*7,1),BA$3=DATE(YEAR($H90),MONTH($H90)+$G90*8,1),BA$3=DATE(YEAR($H90),MONTH($H90)+$G90*9,1),BA$3=DATE(YEAR($H90),MONTH($H90)+$G90*10,1)),$F90*тех!BO$10*тех!BO$6,)</f>
        <v>0</v>
      </c>
      <c r="BB90" s="76">
        <f>IF(OR(BB$3=DATE(YEAR($H90),MONTH($H90)+$G90,1),BB$3=DATE(YEAR($H90),MONTH($H90)+$G90*2,1),BB$3=DATE(YEAR($H90),MONTH($H90)+$G90*3,1),BB$3=DATE(YEAR($H90),MONTH($H90)+$G90*4,1),BB$3=DATE(YEAR($H90),MONTH($H90)+$G90*5,1),BB$3=DATE(YEAR($H90),MONTH($H90)+$G90*6,1),BB$3=DATE(YEAR($H90),MONTH($H90)+$G90*7,1),BB$3=DATE(YEAR($H90),MONTH($H90)+$G90*8,1),BB$3=DATE(YEAR($H90),MONTH($H90)+$G90*9,1),BB$3=DATE(YEAR($H90),MONTH($H90)+$G90*10,1)),$F90*тех!BP$10*тех!BP$6,)</f>
        <v>0</v>
      </c>
      <c r="BC90" s="76">
        <f>IF(OR(BC$3=DATE(YEAR($H90),MONTH($H90)+$G90,1),BC$3=DATE(YEAR($H90),MONTH($H90)+$G90*2,1),BC$3=DATE(YEAR($H90),MONTH($H90)+$G90*3,1),BC$3=DATE(YEAR($H90),MONTH($H90)+$G90*4,1),BC$3=DATE(YEAR($H90),MONTH($H90)+$G90*5,1),BC$3=DATE(YEAR($H90),MONTH($H90)+$G90*6,1),BC$3=DATE(YEAR($H90),MONTH($H90)+$G90*7,1),BC$3=DATE(YEAR($H90),MONTH($H90)+$G90*8,1),BC$3=DATE(YEAR($H90),MONTH($H90)+$G90*9,1),BC$3=DATE(YEAR($H90),MONTH($H90)+$G90*10,1)),$F90*тех!BQ$10*тех!BQ$6,)</f>
        <v>0</v>
      </c>
      <c r="BD90" s="76">
        <f>IF(OR(BD$3=DATE(YEAR($H90),MONTH($H90)+$G90,1),BD$3=DATE(YEAR($H90),MONTH($H90)+$G90*2,1),BD$3=DATE(YEAR($H90),MONTH($H90)+$G90*3,1),BD$3=DATE(YEAR($H90),MONTH($H90)+$G90*4,1),BD$3=DATE(YEAR($H90),MONTH($H90)+$G90*5,1),BD$3=DATE(YEAR($H90),MONTH($H90)+$G90*6,1),BD$3=DATE(YEAR($H90),MONTH($H90)+$G90*7,1),BD$3=DATE(YEAR($H90),MONTH($H90)+$G90*8,1),BD$3=DATE(YEAR($H90),MONTH($H90)+$G90*9,1),BD$3=DATE(YEAR($H90),MONTH($H90)+$G90*10,1)),$F90*тех!BR$10*тех!BR$6,)</f>
        <v>0</v>
      </c>
      <c r="BE90" s="76">
        <f>IF(OR(BE$3=DATE(YEAR($H90),MONTH($H90)+$G90,1),BE$3=DATE(YEAR($H90),MONTH($H90)+$G90*2,1),BE$3=DATE(YEAR($H90),MONTH($H90)+$G90*3,1),BE$3=DATE(YEAR($H90),MONTH($H90)+$G90*4,1),BE$3=DATE(YEAR($H90),MONTH($H90)+$G90*5,1),BE$3=DATE(YEAR($H90),MONTH($H90)+$G90*6,1),BE$3=DATE(YEAR($H90),MONTH($H90)+$G90*7,1),BE$3=DATE(YEAR($H90),MONTH($H90)+$G90*8,1),BE$3=DATE(YEAR($H90),MONTH($H90)+$G90*9,1),BE$3=DATE(YEAR($H90),MONTH($H90)+$G90*10,1)),$F90*тех!BS$10*тех!BS$6,)</f>
        <v>0</v>
      </c>
      <c r="BF90" s="76">
        <f>IF(OR(BF$3=DATE(YEAR($H90),MONTH($H90)+$G90,1),BF$3=DATE(YEAR($H90),MONTH($H90)+$G90*2,1),BF$3=DATE(YEAR($H90),MONTH($H90)+$G90*3,1),BF$3=DATE(YEAR($H90),MONTH($H90)+$G90*4,1),BF$3=DATE(YEAR($H90),MONTH($H90)+$G90*5,1),BF$3=DATE(YEAR($H90),MONTH($H90)+$G90*6,1),BF$3=DATE(YEAR($H90),MONTH($H90)+$G90*7,1),BF$3=DATE(YEAR($H90),MONTH($H90)+$G90*8,1),BF$3=DATE(YEAR($H90),MONTH($H90)+$G90*9,1),BF$3=DATE(YEAR($H90),MONTH($H90)+$G90*10,1)),$F90*тех!BT$10*тех!BT$6,)</f>
        <v>0</v>
      </c>
      <c r="BG90" s="76">
        <f>IF(OR(BG$3=DATE(YEAR($H90),MONTH($H90)+$G90,1),BG$3=DATE(YEAR($H90),MONTH($H90)+$G90*2,1),BG$3=DATE(YEAR($H90),MONTH($H90)+$G90*3,1),BG$3=DATE(YEAR($H90),MONTH($H90)+$G90*4,1),BG$3=DATE(YEAR($H90),MONTH($H90)+$G90*5,1),BG$3=DATE(YEAR($H90),MONTH($H90)+$G90*6,1),BG$3=DATE(YEAR($H90),MONTH($H90)+$G90*7,1),BG$3=DATE(YEAR($H90),MONTH($H90)+$G90*8,1),BG$3=DATE(YEAR($H90),MONTH($H90)+$G90*9,1),BG$3=DATE(YEAR($H90),MONTH($H90)+$G90*10,1)),$F90*тех!BU$10*тех!BU$6,)</f>
        <v>0</v>
      </c>
      <c r="BH90" s="76">
        <f>IF(OR(BH$3=DATE(YEAR($H90),MONTH($H90)+$G90,1),BH$3=DATE(YEAR($H90),MONTH($H90)+$G90*2,1),BH$3=DATE(YEAR($H90),MONTH($H90)+$G90*3,1),BH$3=DATE(YEAR($H90),MONTH($H90)+$G90*4,1),BH$3=DATE(YEAR($H90),MONTH($H90)+$G90*5,1),BH$3=DATE(YEAR($H90),MONTH($H90)+$G90*6,1),BH$3=DATE(YEAR($H90),MONTH($H90)+$G90*7,1),BH$3=DATE(YEAR($H90),MONTH($H90)+$G90*8,1),BH$3=DATE(YEAR($H90),MONTH($H90)+$G90*9,1),BH$3=DATE(YEAR($H90),MONTH($H90)+$G90*10,1)),$F90*тех!BV$10*тех!BV$6,)</f>
        <v>0</v>
      </c>
      <c r="BI90" s="76">
        <f>IF(OR(BI$3=DATE(YEAR($H90),MONTH($H90)+$G90,1),BI$3=DATE(YEAR($H90),MONTH($H90)+$G90*2,1),BI$3=DATE(YEAR($H90),MONTH($H90)+$G90*3,1),BI$3=DATE(YEAR($H90),MONTH($H90)+$G90*4,1),BI$3=DATE(YEAR($H90),MONTH($H90)+$G90*5,1),BI$3=DATE(YEAR($H90),MONTH($H90)+$G90*6,1),BI$3=DATE(YEAR($H90),MONTH($H90)+$G90*7,1),BI$3=DATE(YEAR($H90),MONTH($H90)+$G90*8,1),BI$3=DATE(YEAR($H90),MONTH($H90)+$G90*9,1),BI$3=DATE(YEAR($H90),MONTH($H90)+$G90*10,1)),$F90*тех!BW$10*тех!BW$6,)</f>
        <v>0</v>
      </c>
      <c r="BJ90" s="76">
        <f>IF(OR(BJ$3=DATE(YEAR($H90),MONTH($H90)+$G90,1),BJ$3=DATE(YEAR($H90),MONTH($H90)+$G90*2,1),BJ$3=DATE(YEAR($H90),MONTH($H90)+$G90*3,1),BJ$3=DATE(YEAR($H90),MONTH($H90)+$G90*4,1),BJ$3=DATE(YEAR($H90),MONTH($H90)+$G90*5,1),BJ$3=DATE(YEAR($H90),MONTH($H90)+$G90*6,1),BJ$3=DATE(YEAR($H90),MONTH($H90)+$G90*7,1),BJ$3=DATE(YEAR($H90),MONTH($H90)+$G90*8,1),BJ$3=DATE(YEAR($H90),MONTH($H90)+$G90*9,1),BJ$3=DATE(YEAR($H90),MONTH($H90)+$G90*10,1)),$F90*тех!BX$10*тех!BX$6,)</f>
        <v>0</v>
      </c>
      <c r="BK90" s="76">
        <f>IF(OR(BK$3=DATE(YEAR($H90),MONTH($H90)+$G90,1),BK$3=DATE(YEAR($H90),MONTH($H90)+$G90*2,1),BK$3=DATE(YEAR($H90),MONTH($H90)+$G90*3,1),BK$3=DATE(YEAR($H90),MONTH($H90)+$G90*4,1),BK$3=DATE(YEAR($H90),MONTH($H90)+$G90*5,1),BK$3=DATE(YEAR($H90),MONTH($H90)+$G90*6,1),BK$3=DATE(YEAR($H90),MONTH($H90)+$G90*7,1),BK$3=DATE(YEAR($H90),MONTH($H90)+$G90*8,1),BK$3=DATE(YEAR($H90),MONTH($H90)+$G90*9,1),BK$3=DATE(YEAR($H90),MONTH($H90)+$G90*10,1)),$F90*тех!BY$10*тех!BY$6,)</f>
        <v>0</v>
      </c>
      <c r="BL90" s="76">
        <f>IF(OR(BL$3=DATE(YEAR($H90),MONTH($H90)+$G90,1),BL$3=DATE(YEAR($H90),MONTH($H90)+$G90*2,1),BL$3=DATE(YEAR($H90),MONTH($H90)+$G90*3,1),BL$3=DATE(YEAR($H90),MONTH($H90)+$G90*4,1),BL$3=DATE(YEAR($H90),MONTH($H90)+$G90*5,1),BL$3=DATE(YEAR($H90),MONTH($H90)+$G90*6,1),BL$3=DATE(YEAR($H90),MONTH($H90)+$G90*7,1),BL$3=DATE(YEAR($H90),MONTH($H90)+$G90*8,1),BL$3=DATE(YEAR($H90),MONTH($H90)+$G90*9,1),BL$3=DATE(YEAR($H90),MONTH($H90)+$G90*10,1)),$F90*тех!BZ$10*тех!BZ$6,)</f>
        <v>0</v>
      </c>
      <c r="BM90" s="76">
        <f>IF(OR(BM$3=DATE(YEAR($H90),MONTH($H90)+$G90,1),BM$3=DATE(YEAR($H90),MONTH($H90)+$G90*2,1),BM$3=DATE(YEAR($H90),MONTH($H90)+$G90*3,1),BM$3=DATE(YEAR($H90),MONTH($H90)+$G90*4,1),BM$3=DATE(YEAR($H90),MONTH($H90)+$G90*5,1),BM$3=DATE(YEAR($H90),MONTH($H90)+$G90*6,1),BM$3=DATE(YEAR($H90),MONTH($H90)+$G90*7,1),BM$3=DATE(YEAR($H90),MONTH($H90)+$G90*8,1),BM$3=DATE(YEAR($H90),MONTH($H90)+$G90*9,1),BM$3=DATE(YEAR($H90),MONTH($H90)+$G90*10,1)),$F90*тех!CA$10*тех!CA$6,)</f>
        <v>0</v>
      </c>
      <c r="BN90" s="76">
        <f>IF(OR(BN$3=DATE(YEAR($H90),MONTH($H90)+$G90,1),BN$3=DATE(YEAR($H90),MONTH($H90)+$G90*2,1),BN$3=DATE(YEAR($H90),MONTH($H90)+$G90*3,1),BN$3=DATE(YEAR($H90),MONTH($H90)+$G90*4,1),BN$3=DATE(YEAR($H90),MONTH($H90)+$G90*5,1),BN$3=DATE(YEAR($H90),MONTH($H90)+$G90*6,1),BN$3=DATE(YEAR($H90),MONTH($H90)+$G90*7,1),BN$3=DATE(YEAR($H90),MONTH($H90)+$G90*8,1),BN$3=DATE(YEAR($H90),MONTH($H90)+$G90*9,1),BN$3=DATE(YEAR($H90),MONTH($H90)+$G90*10,1)),$F90*тех!CB$10*тех!CB$6,)</f>
        <v>0</v>
      </c>
      <c r="BO90" s="76">
        <f>IF(OR(BO$3=DATE(YEAR($H90),MONTH($H90)+$G90,1),BO$3=DATE(YEAR($H90),MONTH($H90)+$G90*2,1),BO$3=DATE(YEAR($H90),MONTH($H90)+$G90*3,1),BO$3=DATE(YEAR($H90),MONTH($H90)+$G90*4,1),BO$3=DATE(YEAR($H90),MONTH($H90)+$G90*5,1),BO$3=DATE(YEAR($H90),MONTH($H90)+$G90*6,1),BO$3=DATE(YEAR($H90),MONTH($H90)+$G90*7,1),BO$3=DATE(YEAR($H90),MONTH($H90)+$G90*8,1),BO$3=DATE(YEAR($H90),MONTH($H90)+$G90*9,1),BO$3=DATE(YEAR($H90),MONTH($H90)+$G90*10,1)),$F90*тех!CC$10*тех!CC$6,)</f>
        <v>0</v>
      </c>
      <c r="BP90" s="76">
        <f>IF(OR(BP$3=DATE(YEAR($H90),MONTH($H90)+$G90,1),BP$3=DATE(YEAR($H90),MONTH($H90)+$G90*2,1),BP$3=DATE(YEAR($H90),MONTH($H90)+$G90*3,1),BP$3=DATE(YEAR($H90),MONTH($H90)+$G90*4,1),BP$3=DATE(YEAR($H90),MONTH($H90)+$G90*5,1),BP$3=DATE(YEAR($H90),MONTH($H90)+$G90*6,1),BP$3=DATE(YEAR($H90),MONTH($H90)+$G90*7,1),BP$3=DATE(YEAR($H90),MONTH($H90)+$G90*8,1),BP$3=DATE(YEAR($H90),MONTH($H90)+$G90*9,1),BP$3=DATE(YEAR($H90),MONTH($H90)+$G90*10,1)),$F90*тех!CD$10*тех!CD$6,)</f>
        <v>0</v>
      </c>
      <c r="BQ90" s="76">
        <f>IF(OR(BQ$3=DATE(YEAR($H90),MONTH($H90)+$G90,1),BQ$3=DATE(YEAR($H90),MONTH($H90)+$G90*2,1),BQ$3=DATE(YEAR($H90),MONTH($H90)+$G90*3,1),BQ$3=DATE(YEAR($H90),MONTH($H90)+$G90*4,1),BQ$3=DATE(YEAR($H90),MONTH($H90)+$G90*5,1),BQ$3=DATE(YEAR($H90),MONTH($H90)+$G90*6,1),BQ$3=DATE(YEAR($H90),MONTH($H90)+$G90*7,1),BQ$3=DATE(YEAR($H90),MONTH($H90)+$G90*8,1),BQ$3=DATE(YEAR($H90),MONTH($H90)+$G90*9,1),BQ$3=DATE(YEAR($H90),MONTH($H90)+$G90*10,1)),$F90*тех!CE$10*тех!CE$6,)</f>
        <v>0</v>
      </c>
    </row>
    <row r="91" spans="2:71">
      <c r="B91" s="3">
        <v>2</v>
      </c>
      <c r="C91" s="19"/>
      <c r="D91" s="19"/>
      <c r="E91" s="19"/>
      <c r="F91" s="76">
        <f t="shared" ref="F91:F139" si="3">D91*E91</f>
        <v>0</v>
      </c>
      <c r="G91" s="19"/>
      <c r="H91" s="19"/>
      <c r="J91" s="76">
        <f>IF($H91=J$3,$F91,)*тех!X$6</f>
        <v>0</v>
      </c>
      <c r="K91" s="76">
        <f>IF($H91=K$3,$F91,)*тех!Y$6</f>
        <v>0</v>
      </c>
      <c r="L91" s="76">
        <f>IF($H91=L$3,$F91,)*тех!Z$6</f>
        <v>0</v>
      </c>
      <c r="M91" s="76">
        <f>IF($H91=M$3,$F91,)*тех!AA$6</f>
        <v>0</v>
      </c>
      <c r="N91" s="76">
        <f>IF($H91=N$3,$F91,)*тех!AB$6</f>
        <v>0</v>
      </c>
      <c r="O91" s="76">
        <f>IF($H91=O$3,$F91,)*тех!AC$6</f>
        <v>0</v>
      </c>
      <c r="P91" s="76">
        <f>IF(OR(P$3=DATE(YEAR($H91),MONTH($H91)+$G91,1),P$3=DATE(YEAR($H91),MONTH($H91)+$G91*2,1),P$3=DATE(YEAR($H91),MONTH($H91)+$G91*3,1),P$3=DATE(YEAR($H91),MONTH($H91)+$G91*4,1),P$3=DATE(YEAR($H91),MONTH($H91)+$G91*5,1),P$3=DATE(YEAR($H91),MONTH($H91)+$G91*6,1),P$3=DATE(YEAR($H91),MONTH($H91)+$G91*7,1),P$3=DATE(YEAR($H91),MONTH($H91)+$G91*8,1),P$3=DATE(YEAR($H91),MONTH($H91)+$G91*9,1),P$3=DATE(YEAR($H91),MONTH($H91)+$G91*10,1)),$F91*тех!AD$10*тех!AD$6,)</f>
        <v>0</v>
      </c>
      <c r="Q91" s="76">
        <f>IF(OR(Q$3=DATE(YEAR($H91),MONTH($H91)+$G91,1),Q$3=DATE(YEAR($H91),MONTH($H91)+$G91*2,1),Q$3=DATE(YEAR($H91),MONTH($H91)+$G91*3,1),Q$3=DATE(YEAR($H91),MONTH($H91)+$G91*4,1),Q$3=DATE(YEAR($H91),MONTH($H91)+$G91*5,1),Q$3=DATE(YEAR($H91),MONTH($H91)+$G91*6,1),Q$3=DATE(YEAR($H91),MONTH($H91)+$G91*7,1),Q$3=DATE(YEAR($H91),MONTH($H91)+$G91*8,1),Q$3=DATE(YEAR($H91),MONTH($H91)+$G91*9,1),Q$3=DATE(YEAR($H91),MONTH($H91)+$G91*10,1)),$F91*тех!AE$10*тех!AE$6,)</f>
        <v>0</v>
      </c>
      <c r="R91" s="76">
        <f>IF(OR(R$3=DATE(YEAR($H91),MONTH($H91)+$G91,1),R$3=DATE(YEAR($H91),MONTH($H91)+$G91*2,1),R$3=DATE(YEAR($H91),MONTH($H91)+$G91*3,1),R$3=DATE(YEAR($H91),MONTH($H91)+$G91*4,1),R$3=DATE(YEAR($H91),MONTH($H91)+$G91*5,1),R$3=DATE(YEAR($H91),MONTH($H91)+$G91*6,1),R$3=DATE(YEAR($H91),MONTH($H91)+$G91*7,1),R$3=DATE(YEAR($H91),MONTH($H91)+$G91*8,1),R$3=DATE(YEAR($H91),MONTH($H91)+$G91*9,1),R$3=DATE(YEAR($H91),MONTH($H91)+$G91*10,1)),$F91*тех!AF$10*тех!AF$6,)</f>
        <v>0</v>
      </c>
      <c r="S91" s="76">
        <f>IF(OR(S$3=DATE(YEAR($H91),MONTH($H91)+$G91,1),S$3=DATE(YEAR($H91),MONTH($H91)+$G91*2,1),S$3=DATE(YEAR($H91),MONTH($H91)+$G91*3,1),S$3=DATE(YEAR($H91),MONTH($H91)+$G91*4,1),S$3=DATE(YEAR($H91),MONTH($H91)+$G91*5,1),S$3=DATE(YEAR($H91),MONTH($H91)+$G91*6,1),S$3=DATE(YEAR($H91),MONTH($H91)+$G91*7,1),S$3=DATE(YEAR($H91),MONTH($H91)+$G91*8,1),S$3=DATE(YEAR($H91),MONTH($H91)+$G91*9,1),S$3=DATE(YEAR($H91),MONTH($H91)+$G91*10,1)),$F91*тех!AG$10*тех!AG$6,)</f>
        <v>0</v>
      </c>
      <c r="T91" s="76">
        <f>IF(OR(T$3=DATE(YEAR($H91),MONTH($H91)+$G91,1),T$3=DATE(YEAR($H91),MONTH($H91)+$G91*2,1),T$3=DATE(YEAR($H91),MONTH($H91)+$G91*3,1),T$3=DATE(YEAR($H91),MONTH($H91)+$G91*4,1),T$3=DATE(YEAR($H91),MONTH($H91)+$G91*5,1),T$3=DATE(YEAR($H91),MONTH($H91)+$G91*6,1),T$3=DATE(YEAR($H91),MONTH($H91)+$G91*7,1),T$3=DATE(YEAR($H91),MONTH($H91)+$G91*8,1),T$3=DATE(YEAR($H91),MONTH($H91)+$G91*9,1),T$3=DATE(YEAR($H91),MONTH($H91)+$G91*10,1)),$F91*тех!AH$10*тех!AH$6,)</f>
        <v>0</v>
      </c>
      <c r="U91" s="76">
        <f>IF(OR(U$3=DATE(YEAR($H91),MONTH($H91)+$G91,1),U$3=DATE(YEAR($H91),MONTH($H91)+$G91*2,1),U$3=DATE(YEAR($H91),MONTH($H91)+$G91*3,1),U$3=DATE(YEAR($H91),MONTH($H91)+$G91*4,1),U$3=DATE(YEAR($H91),MONTH($H91)+$G91*5,1),U$3=DATE(YEAR($H91),MONTH($H91)+$G91*6,1),U$3=DATE(YEAR($H91),MONTH($H91)+$G91*7,1),U$3=DATE(YEAR($H91),MONTH($H91)+$G91*8,1),U$3=DATE(YEAR($H91),MONTH($H91)+$G91*9,1),U$3=DATE(YEAR($H91),MONTH($H91)+$G91*10,1)),$F91*тех!AI$10*тех!AI$6,)</f>
        <v>0</v>
      </c>
      <c r="V91" s="76">
        <f>IF(OR(V$3=DATE(YEAR($H91),MONTH($H91)+$G91,1),V$3=DATE(YEAR($H91),MONTH($H91)+$G91*2,1),V$3=DATE(YEAR($H91),MONTH($H91)+$G91*3,1),V$3=DATE(YEAR($H91),MONTH($H91)+$G91*4,1),V$3=DATE(YEAR($H91),MONTH($H91)+$G91*5,1),V$3=DATE(YEAR($H91),MONTH($H91)+$G91*6,1),V$3=DATE(YEAR($H91),MONTH($H91)+$G91*7,1),V$3=DATE(YEAR($H91),MONTH($H91)+$G91*8,1),V$3=DATE(YEAR($H91),MONTH($H91)+$G91*9,1),V$3=DATE(YEAR($H91),MONTH($H91)+$G91*10,1)),$F91*тех!AJ$10*тех!AJ$6,)</f>
        <v>0</v>
      </c>
      <c r="W91" s="76">
        <f>IF(OR(W$3=DATE(YEAR($H91),MONTH($H91)+$G91,1),W$3=DATE(YEAR($H91),MONTH($H91)+$G91*2,1),W$3=DATE(YEAR($H91),MONTH($H91)+$G91*3,1),W$3=DATE(YEAR($H91),MONTH($H91)+$G91*4,1),W$3=DATE(YEAR($H91),MONTH($H91)+$G91*5,1),W$3=DATE(YEAR($H91),MONTH($H91)+$G91*6,1),W$3=DATE(YEAR($H91),MONTH($H91)+$G91*7,1),W$3=DATE(YEAR($H91),MONTH($H91)+$G91*8,1),W$3=DATE(YEAR($H91),MONTH($H91)+$G91*9,1),W$3=DATE(YEAR($H91),MONTH($H91)+$G91*10,1)),$F91*тех!AK$10*тех!AK$6,)</f>
        <v>0</v>
      </c>
      <c r="X91" s="76">
        <f>IF(OR(X$3=DATE(YEAR($H91),MONTH($H91)+$G91,1),X$3=DATE(YEAR($H91),MONTH($H91)+$G91*2,1),X$3=DATE(YEAR($H91),MONTH($H91)+$G91*3,1),X$3=DATE(YEAR($H91),MONTH($H91)+$G91*4,1),X$3=DATE(YEAR($H91),MONTH($H91)+$G91*5,1),X$3=DATE(YEAR($H91),MONTH($H91)+$G91*6,1),X$3=DATE(YEAR($H91),MONTH($H91)+$G91*7,1),X$3=DATE(YEAR($H91),MONTH($H91)+$G91*8,1),X$3=DATE(YEAR($H91),MONTH($H91)+$G91*9,1),X$3=DATE(YEAR($H91),MONTH($H91)+$G91*10,1)),$F91*тех!AL$10*тех!AL$6,)</f>
        <v>0</v>
      </c>
      <c r="Y91" s="76">
        <f>IF(OR(Y$3=DATE(YEAR($H91),MONTH($H91)+$G91,1),Y$3=DATE(YEAR($H91),MONTH($H91)+$G91*2,1),Y$3=DATE(YEAR($H91),MONTH($H91)+$G91*3,1),Y$3=DATE(YEAR($H91),MONTH($H91)+$G91*4,1),Y$3=DATE(YEAR($H91),MONTH($H91)+$G91*5,1),Y$3=DATE(YEAR($H91),MONTH($H91)+$G91*6,1),Y$3=DATE(YEAR($H91),MONTH($H91)+$G91*7,1),Y$3=DATE(YEAR($H91),MONTH($H91)+$G91*8,1),Y$3=DATE(YEAR($H91),MONTH($H91)+$G91*9,1),Y$3=DATE(YEAR($H91),MONTH($H91)+$G91*10,1)),$F91*тех!AM$10*тех!AM$6,)</f>
        <v>0</v>
      </c>
      <c r="Z91" s="76">
        <f>IF(OR(Z$3=DATE(YEAR($H91),MONTH($H91)+$G91,1),Z$3=DATE(YEAR($H91),MONTH($H91)+$G91*2,1),Z$3=DATE(YEAR($H91),MONTH($H91)+$G91*3,1),Z$3=DATE(YEAR($H91),MONTH($H91)+$G91*4,1),Z$3=DATE(YEAR($H91),MONTH($H91)+$G91*5,1),Z$3=DATE(YEAR($H91),MONTH($H91)+$G91*6,1),Z$3=DATE(YEAR($H91),MONTH($H91)+$G91*7,1),Z$3=DATE(YEAR($H91),MONTH($H91)+$G91*8,1),Z$3=DATE(YEAR($H91),MONTH($H91)+$G91*9,1),Z$3=DATE(YEAR($H91),MONTH($H91)+$G91*10,1)),$F91*тех!AN$10*тех!AN$6,)</f>
        <v>0</v>
      </c>
      <c r="AA91" s="76">
        <f>IF(OR(AA$3=DATE(YEAR($H91),MONTH($H91)+$G91,1),AA$3=DATE(YEAR($H91),MONTH($H91)+$G91*2,1),AA$3=DATE(YEAR($H91),MONTH($H91)+$G91*3,1),AA$3=DATE(YEAR($H91),MONTH($H91)+$G91*4,1),AA$3=DATE(YEAR($H91),MONTH($H91)+$G91*5,1),AA$3=DATE(YEAR($H91),MONTH($H91)+$G91*6,1),AA$3=DATE(YEAR($H91),MONTH($H91)+$G91*7,1),AA$3=DATE(YEAR($H91),MONTH($H91)+$G91*8,1),AA$3=DATE(YEAR($H91),MONTH($H91)+$G91*9,1),AA$3=DATE(YEAR($H91),MONTH($H91)+$G91*10,1)),$F91*тех!AO$10*тех!AO$6,)</f>
        <v>0</v>
      </c>
      <c r="AB91" s="76">
        <f>IF(OR(AB$3=DATE(YEAR($H91),MONTH($H91)+$G91,1),AB$3=DATE(YEAR($H91),MONTH($H91)+$G91*2,1),AB$3=DATE(YEAR($H91),MONTH($H91)+$G91*3,1),AB$3=DATE(YEAR($H91),MONTH($H91)+$G91*4,1),AB$3=DATE(YEAR($H91),MONTH($H91)+$G91*5,1),AB$3=DATE(YEAR($H91),MONTH($H91)+$G91*6,1),AB$3=DATE(YEAR($H91),MONTH($H91)+$G91*7,1),AB$3=DATE(YEAR($H91),MONTH($H91)+$G91*8,1),AB$3=DATE(YEAR($H91),MONTH($H91)+$G91*9,1),AB$3=DATE(YEAR($H91),MONTH($H91)+$G91*10,1)),$F91*тех!AP$10*тех!AP$6,)</f>
        <v>0</v>
      </c>
      <c r="AC91" s="76">
        <f>IF(OR(AC$3=DATE(YEAR($H91),MONTH($H91)+$G91,1),AC$3=DATE(YEAR($H91),MONTH($H91)+$G91*2,1),AC$3=DATE(YEAR($H91),MONTH($H91)+$G91*3,1),AC$3=DATE(YEAR($H91),MONTH($H91)+$G91*4,1),AC$3=DATE(YEAR($H91),MONTH($H91)+$G91*5,1),AC$3=DATE(YEAR($H91),MONTH($H91)+$G91*6,1),AC$3=DATE(YEAR($H91),MONTH($H91)+$G91*7,1),AC$3=DATE(YEAR($H91),MONTH($H91)+$G91*8,1),AC$3=DATE(YEAR($H91),MONTH($H91)+$G91*9,1),AC$3=DATE(YEAR($H91),MONTH($H91)+$G91*10,1)),$F91*тех!AQ$10*тех!AQ$6,)</f>
        <v>0</v>
      </c>
      <c r="AD91" s="76">
        <f>IF(OR(AD$3=DATE(YEAR($H91),MONTH($H91)+$G91,1),AD$3=DATE(YEAR($H91),MONTH($H91)+$G91*2,1),AD$3=DATE(YEAR($H91),MONTH($H91)+$G91*3,1),AD$3=DATE(YEAR($H91),MONTH($H91)+$G91*4,1),AD$3=DATE(YEAR($H91),MONTH($H91)+$G91*5,1),AD$3=DATE(YEAR($H91),MONTH($H91)+$G91*6,1),AD$3=DATE(YEAR($H91),MONTH($H91)+$G91*7,1),AD$3=DATE(YEAR($H91),MONTH($H91)+$G91*8,1),AD$3=DATE(YEAR($H91),MONTH($H91)+$G91*9,1),AD$3=DATE(YEAR($H91),MONTH($H91)+$G91*10,1)),$F91*тех!AR$10*тех!AR$6,)</f>
        <v>0</v>
      </c>
      <c r="AE91" s="76">
        <f>IF(OR(AE$3=DATE(YEAR($H91),MONTH($H91)+$G91,1),AE$3=DATE(YEAR($H91),MONTH($H91)+$G91*2,1),AE$3=DATE(YEAR($H91),MONTH($H91)+$G91*3,1),AE$3=DATE(YEAR($H91),MONTH($H91)+$G91*4,1),AE$3=DATE(YEAR($H91),MONTH($H91)+$G91*5,1),AE$3=DATE(YEAR($H91),MONTH($H91)+$G91*6,1),AE$3=DATE(YEAR($H91),MONTH($H91)+$G91*7,1),AE$3=DATE(YEAR($H91),MONTH($H91)+$G91*8,1),AE$3=DATE(YEAR($H91),MONTH($H91)+$G91*9,1),AE$3=DATE(YEAR($H91),MONTH($H91)+$G91*10,1)),$F91*тех!AS$10*тех!AS$6,)</f>
        <v>0</v>
      </c>
      <c r="AF91" s="76">
        <f>IF(OR(AF$3=DATE(YEAR($H91),MONTH($H91)+$G91,1),AF$3=DATE(YEAR($H91),MONTH($H91)+$G91*2,1),AF$3=DATE(YEAR($H91),MONTH($H91)+$G91*3,1),AF$3=DATE(YEAR($H91),MONTH($H91)+$G91*4,1),AF$3=DATE(YEAR($H91),MONTH($H91)+$G91*5,1),AF$3=DATE(YEAR($H91),MONTH($H91)+$G91*6,1),AF$3=DATE(YEAR($H91),MONTH($H91)+$G91*7,1),AF$3=DATE(YEAR($H91),MONTH($H91)+$G91*8,1),AF$3=DATE(YEAR($H91),MONTH($H91)+$G91*9,1),AF$3=DATE(YEAR($H91),MONTH($H91)+$G91*10,1)),$F91*тех!AT$10*тех!AT$6,)</f>
        <v>0</v>
      </c>
      <c r="AG91" s="76">
        <f>IF(OR(AG$3=DATE(YEAR($H91),MONTH($H91)+$G91,1),AG$3=DATE(YEAR($H91),MONTH($H91)+$G91*2,1),AG$3=DATE(YEAR($H91),MONTH($H91)+$G91*3,1),AG$3=DATE(YEAR($H91),MONTH($H91)+$G91*4,1),AG$3=DATE(YEAR($H91),MONTH($H91)+$G91*5,1),AG$3=DATE(YEAR($H91),MONTH($H91)+$G91*6,1),AG$3=DATE(YEAR($H91),MONTH($H91)+$G91*7,1),AG$3=DATE(YEAR($H91),MONTH($H91)+$G91*8,1),AG$3=DATE(YEAR($H91),MONTH($H91)+$G91*9,1),AG$3=DATE(YEAR($H91),MONTH($H91)+$G91*10,1)),$F91*тех!AU$10*тех!AU$6,)</f>
        <v>0</v>
      </c>
      <c r="AH91" s="76">
        <f>IF(OR(AH$3=DATE(YEAR($H91),MONTH($H91)+$G91,1),AH$3=DATE(YEAR($H91),MONTH($H91)+$G91*2,1),AH$3=DATE(YEAR($H91),MONTH($H91)+$G91*3,1),AH$3=DATE(YEAR($H91),MONTH($H91)+$G91*4,1),AH$3=DATE(YEAR($H91),MONTH($H91)+$G91*5,1),AH$3=DATE(YEAR($H91),MONTH($H91)+$G91*6,1),AH$3=DATE(YEAR($H91),MONTH($H91)+$G91*7,1),AH$3=DATE(YEAR($H91),MONTH($H91)+$G91*8,1),AH$3=DATE(YEAR($H91),MONTH($H91)+$G91*9,1),AH$3=DATE(YEAR($H91),MONTH($H91)+$G91*10,1)),$F91*тех!AV$10*тех!AV$6,)</f>
        <v>0</v>
      </c>
      <c r="AI91" s="76">
        <f>IF(OR(AI$3=DATE(YEAR($H91),MONTH($H91)+$G91,1),AI$3=DATE(YEAR($H91),MONTH($H91)+$G91*2,1),AI$3=DATE(YEAR($H91),MONTH($H91)+$G91*3,1),AI$3=DATE(YEAR($H91),MONTH($H91)+$G91*4,1),AI$3=DATE(YEAR($H91),MONTH($H91)+$G91*5,1),AI$3=DATE(YEAR($H91),MONTH($H91)+$G91*6,1),AI$3=DATE(YEAR($H91),MONTH($H91)+$G91*7,1),AI$3=DATE(YEAR($H91),MONTH($H91)+$G91*8,1),AI$3=DATE(YEAR($H91),MONTH($H91)+$G91*9,1),AI$3=DATE(YEAR($H91),MONTH($H91)+$G91*10,1)),$F91*тех!AW$10*тех!AW$6,)</f>
        <v>0</v>
      </c>
      <c r="AJ91" s="76">
        <f>IF(OR(AJ$3=DATE(YEAR($H91),MONTH($H91)+$G91,1),AJ$3=DATE(YEAR($H91),MONTH($H91)+$G91*2,1),AJ$3=DATE(YEAR($H91),MONTH($H91)+$G91*3,1),AJ$3=DATE(YEAR($H91),MONTH($H91)+$G91*4,1),AJ$3=DATE(YEAR($H91),MONTH($H91)+$G91*5,1),AJ$3=DATE(YEAR($H91),MONTH($H91)+$G91*6,1),AJ$3=DATE(YEAR($H91),MONTH($H91)+$G91*7,1),AJ$3=DATE(YEAR($H91),MONTH($H91)+$G91*8,1),AJ$3=DATE(YEAR($H91),MONTH($H91)+$G91*9,1),AJ$3=DATE(YEAR($H91),MONTH($H91)+$G91*10,1)),$F91*тех!AX$10*тех!AX$6,)</f>
        <v>0</v>
      </c>
      <c r="AK91" s="76">
        <f>IF(OR(AK$3=DATE(YEAR($H91),MONTH($H91)+$G91,1),AK$3=DATE(YEAR($H91),MONTH($H91)+$G91*2,1),AK$3=DATE(YEAR($H91),MONTH($H91)+$G91*3,1),AK$3=DATE(YEAR($H91),MONTH($H91)+$G91*4,1),AK$3=DATE(YEAR($H91),MONTH($H91)+$G91*5,1),AK$3=DATE(YEAR($H91),MONTH($H91)+$G91*6,1),AK$3=DATE(YEAR($H91),MONTH($H91)+$G91*7,1),AK$3=DATE(YEAR($H91),MONTH($H91)+$G91*8,1),AK$3=DATE(YEAR($H91),MONTH($H91)+$G91*9,1),AK$3=DATE(YEAR($H91),MONTH($H91)+$G91*10,1)),$F91*тех!AY$10*тех!AY$6,)</f>
        <v>0</v>
      </c>
      <c r="AL91" s="76">
        <f>IF(OR(AL$3=DATE(YEAR($H91),MONTH($H91)+$G91,1),AL$3=DATE(YEAR($H91),MONTH($H91)+$G91*2,1),AL$3=DATE(YEAR($H91),MONTH($H91)+$G91*3,1),AL$3=DATE(YEAR($H91),MONTH($H91)+$G91*4,1),AL$3=DATE(YEAR($H91),MONTH($H91)+$G91*5,1),AL$3=DATE(YEAR($H91),MONTH($H91)+$G91*6,1),AL$3=DATE(YEAR($H91),MONTH($H91)+$G91*7,1),AL$3=DATE(YEAR($H91),MONTH($H91)+$G91*8,1),AL$3=DATE(YEAR($H91),MONTH($H91)+$G91*9,1),AL$3=DATE(YEAR($H91),MONTH($H91)+$G91*10,1)),$F91*тех!AZ$10*тех!AZ$6,)</f>
        <v>0</v>
      </c>
      <c r="AM91" s="76">
        <f>IF(OR(AM$3=DATE(YEAR($H91),MONTH($H91)+$G91,1),AM$3=DATE(YEAR($H91),MONTH($H91)+$G91*2,1),AM$3=DATE(YEAR($H91),MONTH($H91)+$G91*3,1),AM$3=DATE(YEAR($H91),MONTH($H91)+$G91*4,1),AM$3=DATE(YEAR($H91),MONTH($H91)+$G91*5,1),AM$3=DATE(YEAR($H91),MONTH($H91)+$G91*6,1),AM$3=DATE(YEAR($H91),MONTH($H91)+$G91*7,1),AM$3=DATE(YEAR($H91),MONTH($H91)+$G91*8,1),AM$3=DATE(YEAR($H91),MONTH($H91)+$G91*9,1),AM$3=DATE(YEAR($H91),MONTH($H91)+$G91*10,1)),$F91*тех!BA$10*тех!BA$6,)</f>
        <v>0</v>
      </c>
      <c r="AN91" s="76">
        <f>IF(OR(AN$3=DATE(YEAR($H91),MONTH($H91)+$G91,1),AN$3=DATE(YEAR($H91),MONTH($H91)+$G91*2,1),AN$3=DATE(YEAR($H91),MONTH($H91)+$G91*3,1),AN$3=DATE(YEAR($H91),MONTH($H91)+$G91*4,1),AN$3=DATE(YEAR($H91),MONTH($H91)+$G91*5,1),AN$3=DATE(YEAR($H91),MONTH($H91)+$G91*6,1),AN$3=DATE(YEAR($H91),MONTH($H91)+$G91*7,1),AN$3=DATE(YEAR($H91),MONTH($H91)+$G91*8,1),AN$3=DATE(YEAR($H91),MONTH($H91)+$G91*9,1),AN$3=DATE(YEAR($H91),MONTH($H91)+$G91*10,1)),$F91*тех!BB$10*тех!BB$6,)</f>
        <v>0</v>
      </c>
      <c r="AO91" s="76">
        <f>IF(OR(AO$3=DATE(YEAR($H91),MONTH($H91)+$G91,1),AO$3=DATE(YEAR($H91),MONTH($H91)+$G91*2,1),AO$3=DATE(YEAR($H91),MONTH($H91)+$G91*3,1),AO$3=DATE(YEAR($H91),MONTH($H91)+$G91*4,1),AO$3=DATE(YEAR($H91),MONTH($H91)+$G91*5,1),AO$3=DATE(YEAR($H91),MONTH($H91)+$G91*6,1),AO$3=DATE(YEAR($H91),MONTH($H91)+$G91*7,1),AO$3=DATE(YEAR($H91),MONTH($H91)+$G91*8,1),AO$3=DATE(YEAR($H91),MONTH($H91)+$G91*9,1),AO$3=DATE(YEAR($H91),MONTH($H91)+$G91*10,1)),$F91*тех!BC$10*тех!BC$6,)</f>
        <v>0</v>
      </c>
      <c r="AP91" s="76">
        <f>IF(OR(AP$3=DATE(YEAR($H91),MONTH($H91)+$G91,1),AP$3=DATE(YEAR($H91),MONTH($H91)+$G91*2,1),AP$3=DATE(YEAR($H91),MONTH($H91)+$G91*3,1),AP$3=DATE(YEAR($H91),MONTH($H91)+$G91*4,1),AP$3=DATE(YEAR($H91),MONTH($H91)+$G91*5,1),AP$3=DATE(YEAR($H91),MONTH($H91)+$G91*6,1),AP$3=DATE(YEAR($H91),MONTH($H91)+$G91*7,1),AP$3=DATE(YEAR($H91),MONTH($H91)+$G91*8,1),AP$3=DATE(YEAR($H91),MONTH($H91)+$G91*9,1),AP$3=DATE(YEAR($H91),MONTH($H91)+$G91*10,1)),$F91*тех!BD$10*тех!BD$6,)</f>
        <v>0</v>
      </c>
      <c r="AQ91" s="76">
        <f>IF(OR(AQ$3=DATE(YEAR($H91),MONTH($H91)+$G91,1),AQ$3=DATE(YEAR($H91),MONTH($H91)+$G91*2,1),AQ$3=DATE(YEAR($H91),MONTH($H91)+$G91*3,1),AQ$3=DATE(YEAR($H91),MONTH($H91)+$G91*4,1),AQ$3=DATE(YEAR($H91),MONTH($H91)+$G91*5,1),AQ$3=DATE(YEAR($H91),MONTH($H91)+$G91*6,1),AQ$3=DATE(YEAR($H91),MONTH($H91)+$G91*7,1),AQ$3=DATE(YEAR($H91),MONTH($H91)+$G91*8,1),AQ$3=DATE(YEAR($H91),MONTH($H91)+$G91*9,1),AQ$3=DATE(YEAR($H91),MONTH($H91)+$G91*10,1)),$F91*тех!BE$10*тех!BE$6,)</f>
        <v>0</v>
      </c>
      <c r="AR91" s="76">
        <f>IF(OR(AR$3=DATE(YEAR($H91),MONTH($H91)+$G91,1),AR$3=DATE(YEAR($H91),MONTH($H91)+$G91*2,1),AR$3=DATE(YEAR($H91),MONTH($H91)+$G91*3,1),AR$3=DATE(YEAR($H91),MONTH($H91)+$G91*4,1),AR$3=DATE(YEAR($H91),MONTH($H91)+$G91*5,1),AR$3=DATE(YEAR($H91),MONTH($H91)+$G91*6,1),AR$3=DATE(YEAR($H91),MONTH($H91)+$G91*7,1),AR$3=DATE(YEAR($H91),MONTH($H91)+$G91*8,1),AR$3=DATE(YEAR($H91),MONTH($H91)+$G91*9,1),AR$3=DATE(YEAR($H91),MONTH($H91)+$G91*10,1)),$F91*тех!BF$10*тех!BF$6,)</f>
        <v>0</v>
      </c>
      <c r="AS91" s="76">
        <f>IF(OR(AS$3=DATE(YEAR($H91),MONTH($H91)+$G91,1),AS$3=DATE(YEAR($H91),MONTH($H91)+$G91*2,1),AS$3=DATE(YEAR($H91),MONTH($H91)+$G91*3,1),AS$3=DATE(YEAR($H91),MONTH($H91)+$G91*4,1),AS$3=DATE(YEAR($H91),MONTH($H91)+$G91*5,1),AS$3=DATE(YEAR($H91),MONTH($H91)+$G91*6,1),AS$3=DATE(YEAR($H91),MONTH($H91)+$G91*7,1),AS$3=DATE(YEAR($H91),MONTH($H91)+$G91*8,1),AS$3=DATE(YEAR($H91),MONTH($H91)+$G91*9,1),AS$3=DATE(YEAR($H91),MONTH($H91)+$G91*10,1)),$F91*тех!BG$10*тех!BG$6,)</f>
        <v>0</v>
      </c>
      <c r="AT91" s="76">
        <f>IF(OR(AT$3=DATE(YEAR($H91),MONTH($H91)+$G91,1),AT$3=DATE(YEAR($H91),MONTH($H91)+$G91*2,1),AT$3=DATE(YEAR($H91),MONTH($H91)+$G91*3,1),AT$3=DATE(YEAR($H91),MONTH($H91)+$G91*4,1),AT$3=DATE(YEAR($H91),MONTH($H91)+$G91*5,1),AT$3=DATE(YEAR($H91),MONTH($H91)+$G91*6,1),AT$3=DATE(YEAR($H91),MONTH($H91)+$G91*7,1),AT$3=DATE(YEAR($H91),MONTH($H91)+$G91*8,1),AT$3=DATE(YEAR($H91),MONTH($H91)+$G91*9,1),AT$3=DATE(YEAR($H91),MONTH($H91)+$G91*10,1)),$F91*тех!BH$10*тех!BH$6,)</f>
        <v>0</v>
      </c>
      <c r="AU91" s="76">
        <f>IF(OR(AU$3=DATE(YEAR($H91),MONTH($H91)+$G91,1),AU$3=DATE(YEAR($H91),MONTH($H91)+$G91*2,1),AU$3=DATE(YEAR($H91),MONTH($H91)+$G91*3,1),AU$3=DATE(YEAR($H91),MONTH($H91)+$G91*4,1),AU$3=DATE(YEAR($H91),MONTH($H91)+$G91*5,1),AU$3=DATE(YEAR($H91),MONTH($H91)+$G91*6,1),AU$3=DATE(YEAR($H91),MONTH($H91)+$G91*7,1),AU$3=DATE(YEAR($H91),MONTH($H91)+$G91*8,1),AU$3=DATE(YEAR($H91),MONTH($H91)+$G91*9,1),AU$3=DATE(YEAR($H91),MONTH($H91)+$G91*10,1)),$F91*тех!BI$10*тех!BI$6,)</f>
        <v>0</v>
      </c>
      <c r="AV91" s="76">
        <f>IF(OR(AV$3=DATE(YEAR($H91),MONTH($H91)+$G91,1),AV$3=DATE(YEAR($H91),MONTH($H91)+$G91*2,1),AV$3=DATE(YEAR($H91),MONTH($H91)+$G91*3,1),AV$3=DATE(YEAR($H91),MONTH($H91)+$G91*4,1),AV$3=DATE(YEAR($H91),MONTH($H91)+$G91*5,1),AV$3=DATE(YEAR($H91),MONTH($H91)+$G91*6,1),AV$3=DATE(YEAR($H91),MONTH($H91)+$G91*7,1),AV$3=DATE(YEAR($H91),MONTH($H91)+$G91*8,1),AV$3=DATE(YEAR($H91),MONTH($H91)+$G91*9,1),AV$3=DATE(YEAR($H91),MONTH($H91)+$G91*10,1)),$F91*тех!BJ$10*тех!BJ$6,)</f>
        <v>0</v>
      </c>
      <c r="AW91" s="76">
        <f>IF(OR(AW$3=DATE(YEAR($H91),MONTH($H91)+$G91,1),AW$3=DATE(YEAR($H91),MONTH($H91)+$G91*2,1),AW$3=DATE(YEAR($H91),MONTH($H91)+$G91*3,1),AW$3=DATE(YEAR($H91),MONTH($H91)+$G91*4,1),AW$3=DATE(YEAR($H91),MONTH($H91)+$G91*5,1),AW$3=DATE(YEAR($H91),MONTH($H91)+$G91*6,1),AW$3=DATE(YEAR($H91),MONTH($H91)+$G91*7,1),AW$3=DATE(YEAR($H91),MONTH($H91)+$G91*8,1),AW$3=DATE(YEAR($H91),MONTH($H91)+$G91*9,1),AW$3=DATE(YEAR($H91),MONTH($H91)+$G91*10,1)),$F91*тех!BK$10*тех!BK$6,)</f>
        <v>0</v>
      </c>
      <c r="AX91" s="76">
        <f>IF(OR(AX$3=DATE(YEAR($H91),MONTH($H91)+$G91,1),AX$3=DATE(YEAR($H91),MONTH($H91)+$G91*2,1),AX$3=DATE(YEAR($H91),MONTH($H91)+$G91*3,1),AX$3=DATE(YEAR($H91),MONTH($H91)+$G91*4,1),AX$3=DATE(YEAR($H91),MONTH($H91)+$G91*5,1),AX$3=DATE(YEAR($H91),MONTH($H91)+$G91*6,1),AX$3=DATE(YEAR($H91),MONTH($H91)+$G91*7,1),AX$3=DATE(YEAR($H91),MONTH($H91)+$G91*8,1),AX$3=DATE(YEAR($H91),MONTH($H91)+$G91*9,1),AX$3=DATE(YEAR($H91),MONTH($H91)+$G91*10,1)),$F91*тех!BL$10*тех!BL$6,)</f>
        <v>0</v>
      </c>
      <c r="AY91" s="76">
        <f>IF(OR(AY$3=DATE(YEAR($H91),MONTH($H91)+$G91,1),AY$3=DATE(YEAR($H91),MONTH($H91)+$G91*2,1),AY$3=DATE(YEAR($H91),MONTH($H91)+$G91*3,1),AY$3=DATE(YEAR($H91),MONTH($H91)+$G91*4,1),AY$3=DATE(YEAR($H91),MONTH($H91)+$G91*5,1),AY$3=DATE(YEAR($H91),MONTH($H91)+$G91*6,1),AY$3=DATE(YEAR($H91),MONTH($H91)+$G91*7,1),AY$3=DATE(YEAR($H91),MONTH($H91)+$G91*8,1),AY$3=DATE(YEAR($H91),MONTH($H91)+$G91*9,1),AY$3=DATE(YEAR($H91),MONTH($H91)+$G91*10,1)),$F91*тех!BM$10*тех!BM$6,)</f>
        <v>0</v>
      </c>
      <c r="AZ91" s="76">
        <f>IF(OR(AZ$3=DATE(YEAR($H91),MONTH($H91)+$G91,1),AZ$3=DATE(YEAR($H91),MONTH($H91)+$G91*2,1),AZ$3=DATE(YEAR($H91),MONTH($H91)+$G91*3,1),AZ$3=DATE(YEAR($H91),MONTH($H91)+$G91*4,1),AZ$3=DATE(YEAR($H91),MONTH($H91)+$G91*5,1),AZ$3=DATE(YEAR($H91),MONTH($H91)+$G91*6,1),AZ$3=DATE(YEAR($H91),MONTH($H91)+$G91*7,1),AZ$3=DATE(YEAR($H91),MONTH($H91)+$G91*8,1),AZ$3=DATE(YEAR($H91),MONTH($H91)+$G91*9,1),AZ$3=DATE(YEAR($H91),MONTH($H91)+$G91*10,1)),$F91*тех!BN$10*тех!BN$6,)</f>
        <v>0</v>
      </c>
      <c r="BA91" s="76">
        <f>IF(OR(BA$3=DATE(YEAR($H91),MONTH($H91)+$G91,1),BA$3=DATE(YEAR($H91),MONTH($H91)+$G91*2,1),BA$3=DATE(YEAR($H91),MONTH($H91)+$G91*3,1),BA$3=DATE(YEAR($H91),MONTH($H91)+$G91*4,1),BA$3=DATE(YEAR($H91),MONTH($H91)+$G91*5,1),BA$3=DATE(YEAR($H91),MONTH($H91)+$G91*6,1),BA$3=DATE(YEAR($H91),MONTH($H91)+$G91*7,1),BA$3=DATE(YEAR($H91),MONTH($H91)+$G91*8,1),BA$3=DATE(YEAR($H91),MONTH($H91)+$G91*9,1),BA$3=DATE(YEAR($H91),MONTH($H91)+$G91*10,1)),$F91*тех!BO$10*тех!BO$6,)</f>
        <v>0</v>
      </c>
      <c r="BB91" s="76">
        <f>IF(OR(BB$3=DATE(YEAR($H91),MONTH($H91)+$G91,1),BB$3=DATE(YEAR($H91),MONTH($H91)+$G91*2,1),BB$3=DATE(YEAR($H91),MONTH($H91)+$G91*3,1),BB$3=DATE(YEAR($H91),MONTH($H91)+$G91*4,1),BB$3=DATE(YEAR($H91),MONTH($H91)+$G91*5,1),BB$3=DATE(YEAR($H91),MONTH($H91)+$G91*6,1),BB$3=DATE(YEAR($H91),MONTH($H91)+$G91*7,1),BB$3=DATE(YEAR($H91),MONTH($H91)+$G91*8,1),BB$3=DATE(YEAR($H91),MONTH($H91)+$G91*9,1),BB$3=DATE(YEAR($H91),MONTH($H91)+$G91*10,1)),$F91*тех!BP$10*тех!BP$6,)</f>
        <v>0</v>
      </c>
      <c r="BC91" s="76">
        <f>IF(OR(BC$3=DATE(YEAR($H91),MONTH($H91)+$G91,1),BC$3=DATE(YEAR($H91),MONTH($H91)+$G91*2,1),BC$3=DATE(YEAR($H91),MONTH($H91)+$G91*3,1),BC$3=DATE(YEAR($H91),MONTH($H91)+$G91*4,1),BC$3=DATE(YEAR($H91),MONTH($H91)+$G91*5,1),BC$3=DATE(YEAR($H91),MONTH($H91)+$G91*6,1),BC$3=DATE(YEAR($H91),MONTH($H91)+$G91*7,1),BC$3=DATE(YEAR($H91),MONTH($H91)+$G91*8,1),BC$3=DATE(YEAR($H91),MONTH($H91)+$G91*9,1),BC$3=DATE(YEAR($H91),MONTH($H91)+$G91*10,1)),$F91*тех!BQ$10*тех!BQ$6,)</f>
        <v>0</v>
      </c>
      <c r="BD91" s="76">
        <f>IF(OR(BD$3=DATE(YEAR($H91),MONTH($H91)+$G91,1),BD$3=DATE(YEAR($H91),MONTH($H91)+$G91*2,1),BD$3=DATE(YEAR($H91),MONTH($H91)+$G91*3,1),BD$3=DATE(YEAR($H91),MONTH($H91)+$G91*4,1),BD$3=DATE(YEAR($H91),MONTH($H91)+$G91*5,1),BD$3=DATE(YEAR($H91),MONTH($H91)+$G91*6,1),BD$3=DATE(YEAR($H91),MONTH($H91)+$G91*7,1),BD$3=DATE(YEAR($H91),MONTH($H91)+$G91*8,1),BD$3=DATE(YEAR($H91),MONTH($H91)+$G91*9,1),BD$3=DATE(YEAR($H91),MONTH($H91)+$G91*10,1)),$F91*тех!BR$10*тех!BR$6,)</f>
        <v>0</v>
      </c>
      <c r="BE91" s="76">
        <f>IF(OR(BE$3=DATE(YEAR($H91),MONTH($H91)+$G91,1),BE$3=DATE(YEAR($H91),MONTH($H91)+$G91*2,1),BE$3=DATE(YEAR($H91),MONTH($H91)+$G91*3,1),BE$3=DATE(YEAR($H91),MONTH($H91)+$G91*4,1),BE$3=DATE(YEAR($H91),MONTH($H91)+$G91*5,1),BE$3=DATE(YEAR($H91),MONTH($H91)+$G91*6,1),BE$3=DATE(YEAR($H91),MONTH($H91)+$G91*7,1),BE$3=DATE(YEAR($H91),MONTH($H91)+$G91*8,1),BE$3=DATE(YEAR($H91),MONTH($H91)+$G91*9,1),BE$3=DATE(YEAR($H91),MONTH($H91)+$G91*10,1)),$F91*тех!BS$10*тех!BS$6,)</f>
        <v>0</v>
      </c>
      <c r="BF91" s="76">
        <f>IF(OR(BF$3=DATE(YEAR($H91),MONTH($H91)+$G91,1),BF$3=DATE(YEAR($H91),MONTH($H91)+$G91*2,1),BF$3=DATE(YEAR($H91),MONTH($H91)+$G91*3,1),BF$3=DATE(YEAR($H91),MONTH($H91)+$G91*4,1),BF$3=DATE(YEAR($H91),MONTH($H91)+$G91*5,1),BF$3=DATE(YEAR($H91),MONTH($H91)+$G91*6,1),BF$3=DATE(YEAR($H91),MONTH($H91)+$G91*7,1),BF$3=DATE(YEAR($H91),MONTH($H91)+$G91*8,1),BF$3=DATE(YEAR($H91),MONTH($H91)+$G91*9,1),BF$3=DATE(YEAR($H91),MONTH($H91)+$G91*10,1)),$F91*тех!BT$10*тех!BT$6,)</f>
        <v>0</v>
      </c>
      <c r="BG91" s="76">
        <f>IF(OR(BG$3=DATE(YEAR($H91),MONTH($H91)+$G91,1),BG$3=DATE(YEAR($H91),MONTH($H91)+$G91*2,1),BG$3=DATE(YEAR($H91),MONTH($H91)+$G91*3,1),BG$3=DATE(YEAR($H91),MONTH($H91)+$G91*4,1),BG$3=DATE(YEAR($H91),MONTH($H91)+$G91*5,1),BG$3=DATE(YEAR($H91),MONTH($H91)+$G91*6,1),BG$3=DATE(YEAR($H91),MONTH($H91)+$G91*7,1),BG$3=DATE(YEAR($H91),MONTH($H91)+$G91*8,1),BG$3=DATE(YEAR($H91),MONTH($H91)+$G91*9,1),BG$3=DATE(YEAR($H91),MONTH($H91)+$G91*10,1)),$F91*тех!BU$10*тех!BU$6,)</f>
        <v>0</v>
      </c>
      <c r="BH91" s="76">
        <f>IF(OR(BH$3=DATE(YEAR($H91),MONTH($H91)+$G91,1),BH$3=DATE(YEAR($H91),MONTH($H91)+$G91*2,1),BH$3=DATE(YEAR($H91),MONTH($H91)+$G91*3,1),BH$3=DATE(YEAR($H91),MONTH($H91)+$G91*4,1),BH$3=DATE(YEAR($H91),MONTH($H91)+$G91*5,1),BH$3=DATE(YEAR($H91),MONTH($H91)+$G91*6,1),BH$3=DATE(YEAR($H91),MONTH($H91)+$G91*7,1),BH$3=DATE(YEAR($H91),MONTH($H91)+$G91*8,1),BH$3=DATE(YEAR($H91),MONTH($H91)+$G91*9,1),BH$3=DATE(YEAR($H91),MONTH($H91)+$G91*10,1)),$F91*тех!BV$10*тех!BV$6,)</f>
        <v>0</v>
      </c>
      <c r="BI91" s="76">
        <f>IF(OR(BI$3=DATE(YEAR($H91),MONTH($H91)+$G91,1),BI$3=DATE(YEAR($H91),MONTH($H91)+$G91*2,1),BI$3=DATE(YEAR($H91),MONTH($H91)+$G91*3,1),BI$3=DATE(YEAR($H91),MONTH($H91)+$G91*4,1),BI$3=DATE(YEAR($H91),MONTH($H91)+$G91*5,1),BI$3=DATE(YEAR($H91),MONTH($H91)+$G91*6,1),BI$3=DATE(YEAR($H91),MONTH($H91)+$G91*7,1),BI$3=DATE(YEAR($H91),MONTH($H91)+$G91*8,1),BI$3=DATE(YEAR($H91),MONTH($H91)+$G91*9,1),BI$3=DATE(YEAR($H91),MONTH($H91)+$G91*10,1)),$F91*тех!BW$10*тех!BW$6,)</f>
        <v>0</v>
      </c>
      <c r="BJ91" s="76">
        <f>IF(OR(BJ$3=DATE(YEAR($H91),MONTH($H91)+$G91,1),BJ$3=DATE(YEAR($H91),MONTH($H91)+$G91*2,1),BJ$3=DATE(YEAR($H91),MONTH($H91)+$G91*3,1),BJ$3=DATE(YEAR($H91),MONTH($H91)+$G91*4,1),BJ$3=DATE(YEAR($H91),MONTH($H91)+$G91*5,1),BJ$3=DATE(YEAR($H91),MONTH($H91)+$G91*6,1),BJ$3=DATE(YEAR($H91),MONTH($H91)+$G91*7,1),BJ$3=DATE(YEAR($H91),MONTH($H91)+$G91*8,1),BJ$3=DATE(YEAR($H91),MONTH($H91)+$G91*9,1),BJ$3=DATE(YEAR($H91),MONTH($H91)+$G91*10,1)),$F91*тех!BX$10*тех!BX$6,)</f>
        <v>0</v>
      </c>
      <c r="BK91" s="76">
        <f>IF(OR(BK$3=DATE(YEAR($H91),MONTH($H91)+$G91,1),BK$3=DATE(YEAR($H91),MONTH($H91)+$G91*2,1),BK$3=DATE(YEAR($H91),MONTH($H91)+$G91*3,1),BK$3=DATE(YEAR($H91),MONTH($H91)+$G91*4,1),BK$3=DATE(YEAR($H91),MONTH($H91)+$G91*5,1),BK$3=DATE(YEAR($H91),MONTH($H91)+$G91*6,1),BK$3=DATE(YEAR($H91),MONTH($H91)+$G91*7,1),BK$3=DATE(YEAR($H91),MONTH($H91)+$G91*8,1),BK$3=DATE(YEAR($H91),MONTH($H91)+$G91*9,1),BK$3=DATE(YEAR($H91),MONTH($H91)+$G91*10,1)),$F91*тех!BY$10*тех!BY$6,)</f>
        <v>0</v>
      </c>
      <c r="BL91" s="76">
        <f>IF(OR(BL$3=DATE(YEAR($H91),MONTH($H91)+$G91,1),BL$3=DATE(YEAR($H91),MONTH($H91)+$G91*2,1),BL$3=DATE(YEAR($H91),MONTH($H91)+$G91*3,1),BL$3=DATE(YEAR($H91),MONTH($H91)+$G91*4,1),BL$3=DATE(YEAR($H91),MONTH($H91)+$G91*5,1),BL$3=DATE(YEAR($H91),MONTH($H91)+$G91*6,1),BL$3=DATE(YEAR($H91),MONTH($H91)+$G91*7,1),BL$3=DATE(YEAR($H91),MONTH($H91)+$G91*8,1),BL$3=DATE(YEAR($H91),MONTH($H91)+$G91*9,1),BL$3=DATE(YEAR($H91),MONTH($H91)+$G91*10,1)),$F91*тех!BZ$10*тех!BZ$6,)</f>
        <v>0</v>
      </c>
      <c r="BM91" s="76">
        <f>IF(OR(BM$3=DATE(YEAR($H91),MONTH($H91)+$G91,1),BM$3=DATE(YEAR($H91),MONTH($H91)+$G91*2,1),BM$3=DATE(YEAR($H91),MONTH($H91)+$G91*3,1),BM$3=DATE(YEAR($H91),MONTH($H91)+$G91*4,1),BM$3=DATE(YEAR($H91),MONTH($H91)+$G91*5,1),BM$3=DATE(YEAR($H91),MONTH($H91)+$G91*6,1),BM$3=DATE(YEAR($H91),MONTH($H91)+$G91*7,1),BM$3=DATE(YEAR($H91),MONTH($H91)+$G91*8,1),BM$3=DATE(YEAR($H91),MONTH($H91)+$G91*9,1),BM$3=DATE(YEAR($H91),MONTH($H91)+$G91*10,1)),$F91*тех!CA$10*тех!CA$6,)</f>
        <v>0</v>
      </c>
      <c r="BN91" s="76">
        <f>IF(OR(BN$3=DATE(YEAR($H91),MONTH($H91)+$G91,1),BN$3=DATE(YEAR($H91),MONTH($H91)+$G91*2,1),BN$3=DATE(YEAR($H91),MONTH($H91)+$G91*3,1),BN$3=DATE(YEAR($H91),MONTH($H91)+$G91*4,1),BN$3=DATE(YEAR($H91),MONTH($H91)+$G91*5,1),BN$3=DATE(YEAR($H91),MONTH($H91)+$G91*6,1),BN$3=DATE(YEAR($H91),MONTH($H91)+$G91*7,1),BN$3=DATE(YEAR($H91),MONTH($H91)+$G91*8,1),BN$3=DATE(YEAR($H91),MONTH($H91)+$G91*9,1),BN$3=DATE(YEAR($H91),MONTH($H91)+$G91*10,1)),$F91*тех!CB$10*тех!CB$6,)</f>
        <v>0</v>
      </c>
      <c r="BO91" s="76">
        <f>IF(OR(BO$3=DATE(YEAR($H91),MONTH($H91)+$G91,1),BO$3=DATE(YEAR($H91),MONTH($H91)+$G91*2,1),BO$3=DATE(YEAR($H91),MONTH($H91)+$G91*3,1),BO$3=DATE(YEAR($H91),MONTH($H91)+$G91*4,1),BO$3=DATE(YEAR($H91),MONTH($H91)+$G91*5,1),BO$3=DATE(YEAR($H91),MONTH($H91)+$G91*6,1),BO$3=DATE(YEAR($H91),MONTH($H91)+$G91*7,1),BO$3=DATE(YEAR($H91),MONTH($H91)+$G91*8,1),BO$3=DATE(YEAR($H91),MONTH($H91)+$G91*9,1),BO$3=DATE(YEAR($H91),MONTH($H91)+$G91*10,1)),$F91*тех!CC$10*тех!CC$6,)</f>
        <v>0</v>
      </c>
      <c r="BP91" s="76">
        <f>IF(OR(BP$3=DATE(YEAR($H91),MONTH($H91)+$G91,1),BP$3=DATE(YEAR($H91),MONTH($H91)+$G91*2,1),BP$3=DATE(YEAR($H91),MONTH($H91)+$G91*3,1),BP$3=DATE(YEAR($H91),MONTH($H91)+$G91*4,1),BP$3=DATE(YEAR($H91),MONTH($H91)+$G91*5,1),BP$3=DATE(YEAR($H91),MONTH($H91)+$G91*6,1),BP$3=DATE(YEAR($H91),MONTH($H91)+$G91*7,1),BP$3=DATE(YEAR($H91),MONTH($H91)+$G91*8,1),BP$3=DATE(YEAR($H91),MONTH($H91)+$G91*9,1),BP$3=DATE(YEAR($H91),MONTH($H91)+$G91*10,1)),$F91*тех!CD$10*тех!CD$6,)</f>
        <v>0</v>
      </c>
      <c r="BQ91" s="76">
        <f>IF(OR(BQ$3=DATE(YEAR($H91),MONTH($H91)+$G91,1),BQ$3=DATE(YEAR($H91),MONTH($H91)+$G91*2,1),BQ$3=DATE(YEAR($H91),MONTH($H91)+$G91*3,1),BQ$3=DATE(YEAR($H91),MONTH($H91)+$G91*4,1),BQ$3=DATE(YEAR($H91),MONTH($H91)+$G91*5,1),BQ$3=DATE(YEAR($H91),MONTH($H91)+$G91*6,1),BQ$3=DATE(YEAR($H91),MONTH($H91)+$G91*7,1),BQ$3=DATE(YEAR($H91),MONTH($H91)+$G91*8,1),BQ$3=DATE(YEAR($H91),MONTH($H91)+$G91*9,1),BQ$3=DATE(YEAR($H91),MONTH($H91)+$G91*10,1)),$F91*тех!CE$10*тех!CE$6,)</f>
        <v>0</v>
      </c>
    </row>
    <row r="92" spans="2:71" hidden="1" outlineLevel="1">
      <c r="B92" s="3">
        <v>3</v>
      </c>
      <c r="C92" s="19"/>
      <c r="D92" s="19"/>
      <c r="E92" s="19"/>
      <c r="F92" s="76">
        <f t="shared" si="3"/>
        <v>0</v>
      </c>
      <c r="G92" s="19"/>
      <c r="H92" s="19"/>
      <c r="J92" s="76">
        <f>IF($H92=J$3,$F92,)*тех!X$6</f>
        <v>0</v>
      </c>
      <c r="K92" s="76">
        <f>IF($H92=K$3,$F92,)*тех!Y$6</f>
        <v>0</v>
      </c>
      <c r="L92" s="76">
        <f>IF($H92=L$3,$F92,)*тех!Z$6</f>
        <v>0</v>
      </c>
      <c r="M92" s="76">
        <f>IF($H92=M$3,$F92,)*тех!AA$6</f>
        <v>0</v>
      </c>
      <c r="N92" s="76">
        <f>IF($H92=N$3,$F92,)*тех!AB$6</f>
        <v>0</v>
      </c>
      <c r="O92" s="76">
        <f>IF($H92=O$3,$F92,)*тех!AC$6</f>
        <v>0</v>
      </c>
      <c r="P92" s="76">
        <f>IF(OR(P$3=DATE(YEAR($H92),MONTH($H92)+$G92,1),P$3=DATE(YEAR($H92),MONTH($H92)+$G92*2,1),P$3=DATE(YEAR($H92),MONTH($H92)+$G92*3,1),P$3=DATE(YEAR($H92),MONTH($H92)+$G92*4,1),P$3=DATE(YEAR($H92),MONTH($H92)+$G92*5,1),P$3=DATE(YEAR($H92),MONTH($H92)+$G92*6,1),P$3=DATE(YEAR($H92),MONTH($H92)+$G92*7,1),P$3=DATE(YEAR($H92),MONTH($H92)+$G92*8,1),P$3=DATE(YEAR($H92),MONTH($H92)+$G92*9,1),P$3=DATE(YEAR($H92),MONTH($H92)+$G92*10,1)),$F92*тех!AD$10*тех!AD$6,)</f>
        <v>0</v>
      </c>
      <c r="Q92" s="76">
        <f>IF(OR(Q$3=DATE(YEAR($H92),MONTH($H92)+$G92,1),Q$3=DATE(YEAR($H92),MONTH($H92)+$G92*2,1),Q$3=DATE(YEAR($H92),MONTH($H92)+$G92*3,1),Q$3=DATE(YEAR($H92),MONTH($H92)+$G92*4,1),Q$3=DATE(YEAR($H92),MONTH($H92)+$G92*5,1),Q$3=DATE(YEAR($H92),MONTH($H92)+$G92*6,1),Q$3=DATE(YEAR($H92),MONTH($H92)+$G92*7,1),Q$3=DATE(YEAR($H92),MONTH($H92)+$G92*8,1),Q$3=DATE(YEAR($H92),MONTH($H92)+$G92*9,1),Q$3=DATE(YEAR($H92),MONTH($H92)+$G92*10,1)),$F92*тех!AE$10*тех!AE$6,)</f>
        <v>0</v>
      </c>
      <c r="R92" s="76">
        <f>IF(OR(R$3=DATE(YEAR($H92),MONTH($H92)+$G92,1),R$3=DATE(YEAR($H92),MONTH($H92)+$G92*2,1),R$3=DATE(YEAR($H92),MONTH($H92)+$G92*3,1),R$3=DATE(YEAR($H92),MONTH($H92)+$G92*4,1),R$3=DATE(YEAR($H92),MONTH($H92)+$G92*5,1),R$3=DATE(YEAR($H92),MONTH($H92)+$G92*6,1),R$3=DATE(YEAR($H92),MONTH($H92)+$G92*7,1),R$3=DATE(YEAR($H92),MONTH($H92)+$G92*8,1),R$3=DATE(YEAR($H92),MONTH($H92)+$G92*9,1),R$3=DATE(YEAR($H92),MONTH($H92)+$G92*10,1)),$F92*тех!AF$10*тех!AF$6,)</f>
        <v>0</v>
      </c>
      <c r="S92" s="76">
        <f>IF(OR(S$3=DATE(YEAR($H92),MONTH($H92)+$G92,1),S$3=DATE(YEAR($H92),MONTH($H92)+$G92*2,1),S$3=DATE(YEAR($H92),MONTH($H92)+$G92*3,1),S$3=DATE(YEAR($H92),MONTH($H92)+$G92*4,1),S$3=DATE(YEAR($H92),MONTH($H92)+$G92*5,1),S$3=DATE(YEAR($H92),MONTH($H92)+$G92*6,1),S$3=DATE(YEAR($H92),MONTH($H92)+$G92*7,1),S$3=DATE(YEAR($H92),MONTH($H92)+$G92*8,1),S$3=DATE(YEAR($H92),MONTH($H92)+$G92*9,1),S$3=DATE(YEAR($H92),MONTH($H92)+$G92*10,1)),$F92*тех!AG$10*тех!AG$6,)</f>
        <v>0</v>
      </c>
      <c r="T92" s="76">
        <f>IF(OR(T$3=DATE(YEAR($H92),MONTH($H92)+$G92,1),T$3=DATE(YEAR($H92),MONTH($H92)+$G92*2,1),T$3=DATE(YEAR($H92),MONTH($H92)+$G92*3,1),T$3=DATE(YEAR($H92),MONTH($H92)+$G92*4,1),T$3=DATE(YEAR($H92),MONTH($H92)+$G92*5,1),T$3=DATE(YEAR($H92),MONTH($H92)+$G92*6,1),T$3=DATE(YEAR($H92),MONTH($H92)+$G92*7,1),T$3=DATE(YEAR($H92),MONTH($H92)+$G92*8,1),T$3=DATE(YEAR($H92),MONTH($H92)+$G92*9,1),T$3=DATE(YEAR($H92),MONTH($H92)+$G92*10,1)),$F92*тех!AH$10*тех!AH$6,)</f>
        <v>0</v>
      </c>
      <c r="U92" s="76">
        <f>IF(OR(U$3=DATE(YEAR($H92),MONTH($H92)+$G92,1),U$3=DATE(YEAR($H92),MONTH($H92)+$G92*2,1),U$3=DATE(YEAR($H92),MONTH($H92)+$G92*3,1),U$3=DATE(YEAR($H92),MONTH($H92)+$G92*4,1),U$3=DATE(YEAR($H92),MONTH($H92)+$G92*5,1),U$3=DATE(YEAR($H92),MONTH($H92)+$G92*6,1),U$3=DATE(YEAR($H92),MONTH($H92)+$G92*7,1),U$3=DATE(YEAR($H92),MONTH($H92)+$G92*8,1),U$3=DATE(YEAR($H92),MONTH($H92)+$G92*9,1),U$3=DATE(YEAR($H92),MONTH($H92)+$G92*10,1)),$F92*тех!AI$10*тех!AI$6,)</f>
        <v>0</v>
      </c>
      <c r="V92" s="76">
        <f>IF(OR(V$3=DATE(YEAR($H92),MONTH($H92)+$G92,1),V$3=DATE(YEAR($H92),MONTH($H92)+$G92*2,1),V$3=DATE(YEAR($H92),MONTH($H92)+$G92*3,1),V$3=DATE(YEAR($H92),MONTH($H92)+$G92*4,1),V$3=DATE(YEAR($H92),MONTH($H92)+$G92*5,1),V$3=DATE(YEAR($H92),MONTH($H92)+$G92*6,1),V$3=DATE(YEAR($H92),MONTH($H92)+$G92*7,1),V$3=DATE(YEAR($H92),MONTH($H92)+$G92*8,1),V$3=DATE(YEAR($H92),MONTH($H92)+$G92*9,1),V$3=DATE(YEAR($H92),MONTH($H92)+$G92*10,1)),$F92*тех!AJ$10*тех!AJ$6,)</f>
        <v>0</v>
      </c>
      <c r="W92" s="76">
        <f>IF(OR(W$3=DATE(YEAR($H92),MONTH($H92)+$G92,1),W$3=DATE(YEAR($H92),MONTH($H92)+$G92*2,1),W$3=DATE(YEAR($H92),MONTH($H92)+$G92*3,1),W$3=DATE(YEAR($H92),MONTH($H92)+$G92*4,1),W$3=DATE(YEAR($H92),MONTH($H92)+$G92*5,1),W$3=DATE(YEAR($H92),MONTH($H92)+$G92*6,1),W$3=DATE(YEAR($H92),MONTH($H92)+$G92*7,1),W$3=DATE(YEAR($H92),MONTH($H92)+$G92*8,1),W$3=DATE(YEAR($H92),MONTH($H92)+$G92*9,1),W$3=DATE(YEAR($H92),MONTH($H92)+$G92*10,1)),$F92*тех!AK$10*тех!AK$6,)</f>
        <v>0</v>
      </c>
      <c r="X92" s="76">
        <f>IF(OR(X$3=DATE(YEAR($H92),MONTH($H92)+$G92,1),X$3=DATE(YEAR($H92),MONTH($H92)+$G92*2,1),X$3=DATE(YEAR($H92),MONTH($H92)+$G92*3,1),X$3=DATE(YEAR($H92),MONTH($H92)+$G92*4,1),X$3=DATE(YEAR($H92),MONTH($H92)+$G92*5,1),X$3=DATE(YEAR($H92),MONTH($H92)+$G92*6,1),X$3=DATE(YEAR($H92),MONTH($H92)+$G92*7,1),X$3=DATE(YEAR($H92),MONTH($H92)+$G92*8,1),X$3=DATE(YEAR($H92),MONTH($H92)+$G92*9,1),X$3=DATE(YEAR($H92),MONTH($H92)+$G92*10,1)),$F92*тех!AL$10*тех!AL$6,)</f>
        <v>0</v>
      </c>
      <c r="Y92" s="76">
        <f>IF(OR(Y$3=DATE(YEAR($H92),MONTH($H92)+$G92,1),Y$3=DATE(YEAR($H92),MONTH($H92)+$G92*2,1),Y$3=DATE(YEAR($H92),MONTH($H92)+$G92*3,1),Y$3=DATE(YEAR($H92),MONTH($H92)+$G92*4,1),Y$3=DATE(YEAR($H92),MONTH($H92)+$G92*5,1),Y$3=DATE(YEAR($H92),MONTH($H92)+$G92*6,1),Y$3=DATE(YEAR($H92),MONTH($H92)+$G92*7,1),Y$3=DATE(YEAR($H92),MONTH($H92)+$G92*8,1),Y$3=DATE(YEAR($H92),MONTH($H92)+$G92*9,1),Y$3=DATE(YEAR($H92),MONTH($H92)+$G92*10,1)),$F92*тех!AM$10*тех!AM$6,)</f>
        <v>0</v>
      </c>
      <c r="Z92" s="76">
        <f>IF(OR(Z$3=DATE(YEAR($H92),MONTH($H92)+$G92,1),Z$3=DATE(YEAR($H92),MONTH($H92)+$G92*2,1),Z$3=DATE(YEAR($H92),MONTH($H92)+$G92*3,1),Z$3=DATE(YEAR($H92),MONTH($H92)+$G92*4,1),Z$3=DATE(YEAR($H92),MONTH($H92)+$G92*5,1),Z$3=DATE(YEAR($H92),MONTH($H92)+$G92*6,1),Z$3=DATE(YEAR($H92),MONTH($H92)+$G92*7,1),Z$3=DATE(YEAR($H92),MONTH($H92)+$G92*8,1),Z$3=DATE(YEAR($H92),MONTH($H92)+$G92*9,1),Z$3=DATE(YEAR($H92),MONTH($H92)+$G92*10,1)),$F92*тех!AN$10*тех!AN$6,)</f>
        <v>0</v>
      </c>
      <c r="AA92" s="76">
        <f>IF(OR(AA$3=DATE(YEAR($H92),MONTH($H92)+$G92,1),AA$3=DATE(YEAR($H92),MONTH($H92)+$G92*2,1),AA$3=DATE(YEAR($H92),MONTH($H92)+$G92*3,1),AA$3=DATE(YEAR($H92),MONTH($H92)+$G92*4,1),AA$3=DATE(YEAR($H92),MONTH($H92)+$G92*5,1),AA$3=DATE(YEAR($H92),MONTH($H92)+$G92*6,1),AA$3=DATE(YEAR($H92),MONTH($H92)+$G92*7,1),AA$3=DATE(YEAR($H92),MONTH($H92)+$G92*8,1),AA$3=DATE(YEAR($H92),MONTH($H92)+$G92*9,1),AA$3=DATE(YEAR($H92),MONTH($H92)+$G92*10,1)),$F92*тех!AO$10*тех!AO$6,)</f>
        <v>0</v>
      </c>
      <c r="AB92" s="76">
        <f>IF(OR(AB$3=DATE(YEAR($H92),MONTH($H92)+$G92,1),AB$3=DATE(YEAR($H92),MONTH($H92)+$G92*2,1),AB$3=DATE(YEAR($H92),MONTH($H92)+$G92*3,1),AB$3=DATE(YEAR($H92),MONTH($H92)+$G92*4,1),AB$3=DATE(YEAR($H92),MONTH($H92)+$G92*5,1),AB$3=DATE(YEAR($H92),MONTH($H92)+$G92*6,1),AB$3=DATE(YEAR($H92),MONTH($H92)+$G92*7,1),AB$3=DATE(YEAR($H92),MONTH($H92)+$G92*8,1),AB$3=DATE(YEAR($H92),MONTH($H92)+$G92*9,1),AB$3=DATE(YEAR($H92),MONTH($H92)+$G92*10,1)),$F92*тех!AP$10*тех!AP$6,)</f>
        <v>0</v>
      </c>
      <c r="AC92" s="76">
        <f>IF(OR(AC$3=DATE(YEAR($H92),MONTH($H92)+$G92,1),AC$3=DATE(YEAR($H92),MONTH($H92)+$G92*2,1),AC$3=DATE(YEAR($H92),MONTH($H92)+$G92*3,1),AC$3=DATE(YEAR($H92),MONTH($H92)+$G92*4,1),AC$3=DATE(YEAR($H92),MONTH($H92)+$G92*5,1),AC$3=DATE(YEAR($H92),MONTH($H92)+$G92*6,1),AC$3=DATE(YEAR($H92),MONTH($H92)+$G92*7,1),AC$3=DATE(YEAR($H92),MONTH($H92)+$G92*8,1),AC$3=DATE(YEAR($H92),MONTH($H92)+$G92*9,1),AC$3=DATE(YEAR($H92),MONTH($H92)+$G92*10,1)),$F92*тех!AQ$10*тех!AQ$6,)</f>
        <v>0</v>
      </c>
      <c r="AD92" s="76">
        <f>IF(OR(AD$3=DATE(YEAR($H92),MONTH($H92)+$G92,1),AD$3=DATE(YEAR($H92),MONTH($H92)+$G92*2,1),AD$3=DATE(YEAR($H92),MONTH($H92)+$G92*3,1),AD$3=DATE(YEAR($H92),MONTH($H92)+$G92*4,1),AD$3=DATE(YEAR($H92),MONTH($H92)+$G92*5,1),AD$3=DATE(YEAR($H92),MONTH($H92)+$G92*6,1),AD$3=DATE(YEAR($H92),MONTH($H92)+$G92*7,1),AD$3=DATE(YEAR($H92),MONTH($H92)+$G92*8,1),AD$3=DATE(YEAR($H92),MONTH($H92)+$G92*9,1),AD$3=DATE(YEAR($H92),MONTH($H92)+$G92*10,1)),$F92*тех!AR$10*тех!AR$6,)</f>
        <v>0</v>
      </c>
      <c r="AE92" s="76">
        <f>IF(OR(AE$3=DATE(YEAR($H92),MONTH($H92)+$G92,1),AE$3=DATE(YEAR($H92),MONTH($H92)+$G92*2,1),AE$3=DATE(YEAR($H92),MONTH($H92)+$G92*3,1),AE$3=DATE(YEAR($H92),MONTH($H92)+$G92*4,1),AE$3=DATE(YEAR($H92),MONTH($H92)+$G92*5,1),AE$3=DATE(YEAR($H92),MONTH($H92)+$G92*6,1),AE$3=DATE(YEAR($H92),MONTH($H92)+$G92*7,1),AE$3=DATE(YEAR($H92),MONTH($H92)+$G92*8,1),AE$3=DATE(YEAR($H92),MONTH($H92)+$G92*9,1),AE$3=DATE(YEAR($H92),MONTH($H92)+$G92*10,1)),$F92*тех!AS$10*тех!AS$6,)</f>
        <v>0</v>
      </c>
      <c r="AF92" s="76">
        <f>IF(OR(AF$3=DATE(YEAR($H92),MONTH($H92)+$G92,1),AF$3=DATE(YEAR($H92),MONTH($H92)+$G92*2,1),AF$3=DATE(YEAR($H92),MONTH($H92)+$G92*3,1),AF$3=DATE(YEAR($H92),MONTH($H92)+$G92*4,1),AF$3=DATE(YEAR($H92),MONTH($H92)+$G92*5,1),AF$3=DATE(YEAR($H92),MONTH($H92)+$G92*6,1),AF$3=DATE(YEAR($H92),MONTH($H92)+$G92*7,1),AF$3=DATE(YEAR($H92),MONTH($H92)+$G92*8,1),AF$3=DATE(YEAR($H92),MONTH($H92)+$G92*9,1),AF$3=DATE(YEAR($H92),MONTH($H92)+$G92*10,1)),$F92*тех!AT$10*тех!AT$6,)</f>
        <v>0</v>
      </c>
      <c r="AG92" s="76">
        <f>IF(OR(AG$3=DATE(YEAR($H92),MONTH($H92)+$G92,1),AG$3=DATE(YEAR($H92),MONTH($H92)+$G92*2,1),AG$3=DATE(YEAR($H92),MONTH($H92)+$G92*3,1),AG$3=DATE(YEAR($H92),MONTH($H92)+$G92*4,1),AG$3=DATE(YEAR($H92),MONTH($H92)+$G92*5,1),AG$3=DATE(YEAR($H92),MONTH($H92)+$G92*6,1),AG$3=DATE(YEAR($H92),MONTH($H92)+$G92*7,1),AG$3=DATE(YEAR($H92),MONTH($H92)+$G92*8,1),AG$3=DATE(YEAR($H92),MONTH($H92)+$G92*9,1),AG$3=DATE(YEAR($H92),MONTH($H92)+$G92*10,1)),$F92*тех!AU$10*тех!AU$6,)</f>
        <v>0</v>
      </c>
      <c r="AH92" s="76">
        <f>IF(OR(AH$3=DATE(YEAR($H92),MONTH($H92)+$G92,1),AH$3=DATE(YEAR($H92),MONTH($H92)+$G92*2,1),AH$3=DATE(YEAR($H92),MONTH($H92)+$G92*3,1),AH$3=DATE(YEAR($H92),MONTH($H92)+$G92*4,1),AH$3=DATE(YEAR($H92),MONTH($H92)+$G92*5,1),AH$3=DATE(YEAR($H92),MONTH($H92)+$G92*6,1),AH$3=DATE(YEAR($H92),MONTH($H92)+$G92*7,1),AH$3=DATE(YEAR($H92),MONTH($H92)+$G92*8,1),AH$3=DATE(YEAR($H92),MONTH($H92)+$G92*9,1),AH$3=DATE(YEAR($H92),MONTH($H92)+$G92*10,1)),$F92*тех!AV$10*тех!AV$6,)</f>
        <v>0</v>
      </c>
      <c r="AI92" s="76">
        <f>IF(OR(AI$3=DATE(YEAR($H92),MONTH($H92)+$G92,1),AI$3=DATE(YEAR($H92),MONTH($H92)+$G92*2,1),AI$3=DATE(YEAR($H92),MONTH($H92)+$G92*3,1),AI$3=DATE(YEAR($H92),MONTH($H92)+$G92*4,1),AI$3=DATE(YEAR($H92),MONTH($H92)+$G92*5,1),AI$3=DATE(YEAR($H92),MONTH($H92)+$G92*6,1),AI$3=DATE(YEAR($H92),MONTH($H92)+$G92*7,1),AI$3=DATE(YEAR($H92),MONTH($H92)+$G92*8,1),AI$3=DATE(YEAR($H92),MONTH($H92)+$G92*9,1),AI$3=DATE(YEAR($H92),MONTH($H92)+$G92*10,1)),$F92*тех!AW$10*тех!AW$6,)</f>
        <v>0</v>
      </c>
      <c r="AJ92" s="76">
        <f>IF(OR(AJ$3=DATE(YEAR($H92),MONTH($H92)+$G92,1),AJ$3=DATE(YEAR($H92),MONTH($H92)+$G92*2,1),AJ$3=DATE(YEAR($H92),MONTH($H92)+$G92*3,1),AJ$3=DATE(YEAR($H92),MONTH($H92)+$G92*4,1),AJ$3=DATE(YEAR($H92),MONTH($H92)+$G92*5,1),AJ$3=DATE(YEAR($H92),MONTH($H92)+$G92*6,1),AJ$3=DATE(YEAR($H92),MONTH($H92)+$G92*7,1),AJ$3=DATE(YEAR($H92),MONTH($H92)+$G92*8,1),AJ$3=DATE(YEAR($H92),MONTH($H92)+$G92*9,1),AJ$3=DATE(YEAR($H92),MONTH($H92)+$G92*10,1)),$F92*тех!AX$10*тех!AX$6,)</f>
        <v>0</v>
      </c>
      <c r="AK92" s="76">
        <f>IF(OR(AK$3=DATE(YEAR($H92),MONTH($H92)+$G92,1),AK$3=DATE(YEAR($H92),MONTH($H92)+$G92*2,1),AK$3=DATE(YEAR($H92),MONTH($H92)+$G92*3,1),AK$3=DATE(YEAR($H92),MONTH($H92)+$G92*4,1),AK$3=DATE(YEAR($H92),MONTH($H92)+$G92*5,1),AK$3=DATE(YEAR($H92),MONTH($H92)+$G92*6,1),AK$3=DATE(YEAR($H92),MONTH($H92)+$G92*7,1),AK$3=DATE(YEAR($H92),MONTH($H92)+$G92*8,1),AK$3=DATE(YEAR($H92),MONTH($H92)+$G92*9,1),AK$3=DATE(YEAR($H92),MONTH($H92)+$G92*10,1)),$F92*тех!AY$10*тех!AY$6,)</f>
        <v>0</v>
      </c>
      <c r="AL92" s="76">
        <f>IF(OR(AL$3=DATE(YEAR($H92),MONTH($H92)+$G92,1),AL$3=DATE(YEAR($H92),MONTH($H92)+$G92*2,1),AL$3=DATE(YEAR($H92),MONTH($H92)+$G92*3,1),AL$3=DATE(YEAR($H92),MONTH($H92)+$G92*4,1),AL$3=DATE(YEAR($H92),MONTH($H92)+$G92*5,1),AL$3=DATE(YEAR($H92),MONTH($H92)+$G92*6,1),AL$3=DATE(YEAR($H92),MONTH($H92)+$G92*7,1),AL$3=DATE(YEAR($H92),MONTH($H92)+$G92*8,1),AL$3=DATE(YEAR($H92),MONTH($H92)+$G92*9,1),AL$3=DATE(YEAR($H92),MONTH($H92)+$G92*10,1)),$F92*тех!AZ$10*тех!AZ$6,)</f>
        <v>0</v>
      </c>
      <c r="AM92" s="76">
        <f>IF(OR(AM$3=DATE(YEAR($H92),MONTH($H92)+$G92,1),AM$3=DATE(YEAR($H92),MONTH($H92)+$G92*2,1),AM$3=DATE(YEAR($H92),MONTH($H92)+$G92*3,1),AM$3=DATE(YEAR($H92),MONTH($H92)+$G92*4,1),AM$3=DATE(YEAR($H92),MONTH($H92)+$G92*5,1),AM$3=DATE(YEAR($H92),MONTH($H92)+$G92*6,1),AM$3=DATE(YEAR($H92),MONTH($H92)+$G92*7,1),AM$3=DATE(YEAR($H92),MONTH($H92)+$G92*8,1),AM$3=DATE(YEAR($H92),MONTH($H92)+$G92*9,1),AM$3=DATE(YEAR($H92),MONTH($H92)+$G92*10,1)),$F92*тех!BA$10*тех!BA$6,)</f>
        <v>0</v>
      </c>
      <c r="AN92" s="76">
        <f>IF(OR(AN$3=DATE(YEAR($H92),MONTH($H92)+$G92,1),AN$3=DATE(YEAR($H92),MONTH($H92)+$G92*2,1),AN$3=DATE(YEAR($H92),MONTH($H92)+$G92*3,1),AN$3=DATE(YEAR($H92),MONTH($H92)+$G92*4,1),AN$3=DATE(YEAR($H92),MONTH($H92)+$G92*5,1),AN$3=DATE(YEAR($H92),MONTH($H92)+$G92*6,1),AN$3=DATE(YEAR($H92),MONTH($H92)+$G92*7,1),AN$3=DATE(YEAR($H92),MONTH($H92)+$G92*8,1),AN$3=DATE(YEAR($H92),MONTH($H92)+$G92*9,1),AN$3=DATE(YEAR($H92),MONTH($H92)+$G92*10,1)),$F92*тех!BB$10*тех!BB$6,)</f>
        <v>0</v>
      </c>
      <c r="AO92" s="76">
        <f>IF(OR(AO$3=DATE(YEAR($H92),MONTH($H92)+$G92,1),AO$3=DATE(YEAR($H92),MONTH($H92)+$G92*2,1),AO$3=DATE(YEAR($H92),MONTH($H92)+$G92*3,1),AO$3=DATE(YEAR($H92),MONTH($H92)+$G92*4,1),AO$3=DATE(YEAR($H92),MONTH($H92)+$G92*5,1),AO$3=DATE(YEAR($H92),MONTH($H92)+$G92*6,1),AO$3=DATE(YEAR($H92),MONTH($H92)+$G92*7,1),AO$3=DATE(YEAR($H92),MONTH($H92)+$G92*8,1),AO$3=DATE(YEAR($H92),MONTH($H92)+$G92*9,1),AO$3=DATE(YEAR($H92),MONTH($H92)+$G92*10,1)),$F92*тех!BC$10*тех!BC$6,)</f>
        <v>0</v>
      </c>
      <c r="AP92" s="76">
        <f>IF(OR(AP$3=DATE(YEAR($H92),MONTH($H92)+$G92,1),AP$3=DATE(YEAR($H92),MONTH($H92)+$G92*2,1),AP$3=DATE(YEAR($H92),MONTH($H92)+$G92*3,1),AP$3=DATE(YEAR($H92),MONTH($H92)+$G92*4,1),AP$3=DATE(YEAR($H92),MONTH($H92)+$G92*5,1),AP$3=DATE(YEAR($H92),MONTH($H92)+$G92*6,1),AP$3=DATE(YEAR($H92),MONTH($H92)+$G92*7,1),AP$3=DATE(YEAR($H92),MONTH($H92)+$G92*8,1),AP$3=DATE(YEAR($H92),MONTH($H92)+$G92*9,1),AP$3=DATE(YEAR($H92),MONTH($H92)+$G92*10,1)),$F92*тех!BD$10*тех!BD$6,)</f>
        <v>0</v>
      </c>
      <c r="AQ92" s="76">
        <f>IF(OR(AQ$3=DATE(YEAR($H92),MONTH($H92)+$G92,1),AQ$3=DATE(YEAR($H92),MONTH($H92)+$G92*2,1),AQ$3=DATE(YEAR($H92),MONTH($H92)+$G92*3,1),AQ$3=DATE(YEAR($H92),MONTH($H92)+$G92*4,1),AQ$3=DATE(YEAR($H92),MONTH($H92)+$G92*5,1),AQ$3=DATE(YEAR($H92),MONTH($H92)+$G92*6,1),AQ$3=DATE(YEAR($H92),MONTH($H92)+$G92*7,1),AQ$3=DATE(YEAR($H92),MONTH($H92)+$G92*8,1),AQ$3=DATE(YEAR($H92),MONTH($H92)+$G92*9,1),AQ$3=DATE(YEAR($H92),MONTH($H92)+$G92*10,1)),$F92*тех!BE$10*тех!BE$6,)</f>
        <v>0</v>
      </c>
      <c r="AR92" s="76">
        <f>IF(OR(AR$3=DATE(YEAR($H92),MONTH($H92)+$G92,1),AR$3=DATE(YEAR($H92),MONTH($H92)+$G92*2,1),AR$3=DATE(YEAR($H92),MONTH($H92)+$G92*3,1),AR$3=DATE(YEAR($H92),MONTH($H92)+$G92*4,1),AR$3=DATE(YEAR($H92),MONTH($H92)+$G92*5,1),AR$3=DATE(YEAR($H92),MONTH($H92)+$G92*6,1),AR$3=DATE(YEAR($H92),MONTH($H92)+$G92*7,1),AR$3=DATE(YEAR($H92),MONTH($H92)+$G92*8,1),AR$3=DATE(YEAR($H92),MONTH($H92)+$G92*9,1),AR$3=DATE(YEAR($H92),MONTH($H92)+$G92*10,1)),$F92*тех!BF$10*тех!BF$6,)</f>
        <v>0</v>
      </c>
      <c r="AS92" s="76">
        <f>IF(OR(AS$3=DATE(YEAR($H92),MONTH($H92)+$G92,1),AS$3=DATE(YEAR($H92),MONTH($H92)+$G92*2,1),AS$3=DATE(YEAR($H92),MONTH($H92)+$G92*3,1),AS$3=DATE(YEAR($H92),MONTH($H92)+$G92*4,1),AS$3=DATE(YEAR($H92),MONTH($H92)+$G92*5,1),AS$3=DATE(YEAR($H92),MONTH($H92)+$G92*6,1),AS$3=DATE(YEAR($H92),MONTH($H92)+$G92*7,1),AS$3=DATE(YEAR($H92),MONTH($H92)+$G92*8,1),AS$3=DATE(YEAR($H92),MONTH($H92)+$G92*9,1),AS$3=DATE(YEAR($H92),MONTH($H92)+$G92*10,1)),$F92*тех!BG$10*тех!BG$6,)</f>
        <v>0</v>
      </c>
      <c r="AT92" s="76">
        <f>IF(OR(AT$3=DATE(YEAR($H92),MONTH($H92)+$G92,1),AT$3=DATE(YEAR($H92),MONTH($H92)+$G92*2,1),AT$3=DATE(YEAR($H92),MONTH($H92)+$G92*3,1),AT$3=DATE(YEAR($H92),MONTH($H92)+$G92*4,1),AT$3=DATE(YEAR($H92),MONTH($H92)+$G92*5,1),AT$3=DATE(YEAR($H92),MONTH($H92)+$G92*6,1),AT$3=DATE(YEAR($H92),MONTH($H92)+$G92*7,1),AT$3=DATE(YEAR($H92),MONTH($H92)+$G92*8,1),AT$3=DATE(YEAR($H92),MONTH($H92)+$G92*9,1),AT$3=DATE(YEAR($H92),MONTH($H92)+$G92*10,1)),$F92*тех!BH$10*тех!BH$6,)</f>
        <v>0</v>
      </c>
      <c r="AU92" s="76">
        <f>IF(OR(AU$3=DATE(YEAR($H92),MONTH($H92)+$G92,1),AU$3=DATE(YEAR($H92),MONTH($H92)+$G92*2,1),AU$3=DATE(YEAR($H92),MONTH($H92)+$G92*3,1),AU$3=DATE(YEAR($H92),MONTH($H92)+$G92*4,1),AU$3=DATE(YEAR($H92),MONTH($H92)+$G92*5,1),AU$3=DATE(YEAR($H92),MONTH($H92)+$G92*6,1),AU$3=DATE(YEAR($H92),MONTH($H92)+$G92*7,1),AU$3=DATE(YEAR($H92),MONTH($H92)+$G92*8,1),AU$3=DATE(YEAR($H92),MONTH($H92)+$G92*9,1),AU$3=DATE(YEAR($H92),MONTH($H92)+$G92*10,1)),$F92*тех!BI$10*тех!BI$6,)</f>
        <v>0</v>
      </c>
      <c r="AV92" s="76">
        <f>IF(OR(AV$3=DATE(YEAR($H92),MONTH($H92)+$G92,1),AV$3=DATE(YEAR($H92),MONTH($H92)+$G92*2,1),AV$3=DATE(YEAR($H92),MONTH($H92)+$G92*3,1),AV$3=DATE(YEAR($H92),MONTH($H92)+$G92*4,1),AV$3=DATE(YEAR($H92),MONTH($H92)+$G92*5,1),AV$3=DATE(YEAR($H92),MONTH($H92)+$G92*6,1),AV$3=DATE(YEAR($H92),MONTH($H92)+$G92*7,1),AV$3=DATE(YEAR($H92),MONTH($H92)+$G92*8,1),AV$3=DATE(YEAR($H92),MONTH($H92)+$G92*9,1),AV$3=DATE(YEAR($H92),MONTH($H92)+$G92*10,1)),$F92*тех!BJ$10*тех!BJ$6,)</f>
        <v>0</v>
      </c>
      <c r="AW92" s="76">
        <f>IF(OR(AW$3=DATE(YEAR($H92),MONTH($H92)+$G92,1),AW$3=DATE(YEAR($H92),MONTH($H92)+$G92*2,1),AW$3=DATE(YEAR($H92),MONTH($H92)+$G92*3,1),AW$3=DATE(YEAR($H92),MONTH($H92)+$G92*4,1),AW$3=DATE(YEAR($H92),MONTH($H92)+$G92*5,1),AW$3=DATE(YEAR($H92),MONTH($H92)+$G92*6,1),AW$3=DATE(YEAR($H92),MONTH($H92)+$G92*7,1),AW$3=DATE(YEAR($H92),MONTH($H92)+$G92*8,1),AW$3=DATE(YEAR($H92),MONTH($H92)+$G92*9,1),AW$3=DATE(YEAR($H92),MONTH($H92)+$G92*10,1)),$F92*тех!BK$10*тех!BK$6,)</f>
        <v>0</v>
      </c>
      <c r="AX92" s="76">
        <f>IF(OR(AX$3=DATE(YEAR($H92),MONTH($H92)+$G92,1),AX$3=DATE(YEAR($H92),MONTH($H92)+$G92*2,1),AX$3=DATE(YEAR($H92),MONTH($H92)+$G92*3,1),AX$3=DATE(YEAR($H92),MONTH($H92)+$G92*4,1),AX$3=DATE(YEAR($H92),MONTH($H92)+$G92*5,1),AX$3=DATE(YEAR($H92),MONTH($H92)+$G92*6,1),AX$3=DATE(YEAR($H92),MONTH($H92)+$G92*7,1),AX$3=DATE(YEAR($H92),MONTH($H92)+$G92*8,1),AX$3=DATE(YEAR($H92),MONTH($H92)+$G92*9,1),AX$3=DATE(YEAR($H92),MONTH($H92)+$G92*10,1)),$F92*тех!BL$10*тех!BL$6,)</f>
        <v>0</v>
      </c>
      <c r="AY92" s="76">
        <f>IF(OR(AY$3=DATE(YEAR($H92),MONTH($H92)+$G92,1),AY$3=DATE(YEAR($H92),MONTH($H92)+$G92*2,1),AY$3=DATE(YEAR($H92),MONTH($H92)+$G92*3,1),AY$3=DATE(YEAR($H92),MONTH($H92)+$G92*4,1),AY$3=DATE(YEAR($H92),MONTH($H92)+$G92*5,1),AY$3=DATE(YEAR($H92),MONTH($H92)+$G92*6,1),AY$3=DATE(YEAR($H92),MONTH($H92)+$G92*7,1),AY$3=DATE(YEAR($H92),MONTH($H92)+$G92*8,1),AY$3=DATE(YEAR($H92),MONTH($H92)+$G92*9,1),AY$3=DATE(YEAR($H92),MONTH($H92)+$G92*10,1)),$F92*тех!BM$10*тех!BM$6,)</f>
        <v>0</v>
      </c>
      <c r="AZ92" s="76">
        <f>IF(OR(AZ$3=DATE(YEAR($H92),MONTH($H92)+$G92,1),AZ$3=DATE(YEAR($H92),MONTH($H92)+$G92*2,1),AZ$3=DATE(YEAR($H92),MONTH($H92)+$G92*3,1),AZ$3=DATE(YEAR($H92),MONTH($H92)+$G92*4,1),AZ$3=DATE(YEAR($H92),MONTH($H92)+$G92*5,1),AZ$3=DATE(YEAR($H92),MONTH($H92)+$G92*6,1),AZ$3=DATE(YEAR($H92),MONTH($H92)+$G92*7,1),AZ$3=DATE(YEAR($H92),MONTH($H92)+$G92*8,1),AZ$3=DATE(YEAR($H92),MONTH($H92)+$G92*9,1),AZ$3=DATE(YEAR($H92),MONTH($H92)+$G92*10,1)),$F92*тех!BN$10*тех!BN$6,)</f>
        <v>0</v>
      </c>
      <c r="BA92" s="76">
        <f>IF(OR(BA$3=DATE(YEAR($H92),MONTH($H92)+$G92,1),BA$3=DATE(YEAR($H92),MONTH($H92)+$G92*2,1),BA$3=DATE(YEAR($H92),MONTH($H92)+$G92*3,1),BA$3=DATE(YEAR($H92),MONTH($H92)+$G92*4,1),BA$3=DATE(YEAR($H92),MONTH($H92)+$G92*5,1),BA$3=DATE(YEAR($H92),MONTH($H92)+$G92*6,1),BA$3=DATE(YEAR($H92),MONTH($H92)+$G92*7,1),BA$3=DATE(YEAR($H92),MONTH($H92)+$G92*8,1),BA$3=DATE(YEAR($H92),MONTH($H92)+$G92*9,1),BA$3=DATE(YEAR($H92),MONTH($H92)+$G92*10,1)),$F92*тех!BO$10*тех!BO$6,)</f>
        <v>0</v>
      </c>
      <c r="BB92" s="76">
        <f>IF(OR(BB$3=DATE(YEAR($H92),MONTH($H92)+$G92,1),BB$3=DATE(YEAR($H92),MONTH($H92)+$G92*2,1),BB$3=DATE(YEAR($H92),MONTH($H92)+$G92*3,1),BB$3=DATE(YEAR($H92),MONTH($H92)+$G92*4,1),BB$3=DATE(YEAR($H92),MONTH($H92)+$G92*5,1),BB$3=DATE(YEAR($H92),MONTH($H92)+$G92*6,1),BB$3=DATE(YEAR($H92),MONTH($H92)+$G92*7,1),BB$3=DATE(YEAR($H92),MONTH($H92)+$G92*8,1),BB$3=DATE(YEAR($H92),MONTH($H92)+$G92*9,1),BB$3=DATE(YEAR($H92),MONTH($H92)+$G92*10,1)),$F92*тех!BP$10*тех!BP$6,)</f>
        <v>0</v>
      </c>
      <c r="BC92" s="76">
        <f>IF(OR(BC$3=DATE(YEAR($H92),MONTH($H92)+$G92,1),BC$3=DATE(YEAR($H92),MONTH($H92)+$G92*2,1),BC$3=DATE(YEAR($H92),MONTH($H92)+$G92*3,1),BC$3=DATE(YEAR($H92),MONTH($H92)+$G92*4,1),BC$3=DATE(YEAR($H92),MONTH($H92)+$G92*5,1),BC$3=DATE(YEAR($H92),MONTH($H92)+$G92*6,1),BC$3=DATE(YEAR($H92),MONTH($H92)+$G92*7,1),BC$3=DATE(YEAR($H92),MONTH($H92)+$G92*8,1),BC$3=DATE(YEAR($H92),MONTH($H92)+$G92*9,1),BC$3=DATE(YEAR($H92),MONTH($H92)+$G92*10,1)),$F92*тех!BQ$10*тех!BQ$6,)</f>
        <v>0</v>
      </c>
      <c r="BD92" s="76">
        <f>IF(OR(BD$3=DATE(YEAR($H92),MONTH($H92)+$G92,1),BD$3=DATE(YEAR($H92),MONTH($H92)+$G92*2,1),BD$3=DATE(YEAR($H92),MONTH($H92)+$G92*3,1),BD$3=DATE(YEAR($H92),MONTH($H92)+$G92*4,1),BD$3=DATE(YEAR($H92),MONTH($H92)+$G92*5,1),BD$3=DATE(YEAR($H92),MONTH($H92)+$G92*6,1),BD$3=DATE(YEAR($H92),MONTH($H92)+$G92*7,1),BD$3=DATE(YEAR($H92),MONTH($H92)+$G92*8,1),BD$3=DATE(YEAR($H92),MONTH($H92)+$G92*9,1),BD$3=DATE(YEAR($H92),MONTH($H92)+$G92*10,1)),$F92*тех!BR$10*тех!BR$6,)</f>
        <v>0</v>
      </c>
      <c r="BE92" s="76">
        <f>IF(OR(BE$3=DATE(YEAR($H92),MONTH($H92)+$G92,1),BE$3=DATE(YEAR($H92),MONTH($H92)+$G92*2,1),BE$3=DATE(YEAR($H92),MONTH($H92)+$G92*3,1),BE$3=DATE(YEAR($H92),MONTH($H92)+$G92*4,1),BE$3=DATE(YEAR($H92),MONTH($H92)+$G92*5,1),BE$3=DATE(YEAR($H92),MONTH($H92)+$G92*6,1),BE$3=DATE(YEAR($H92),MONTH($H92)+$G92*7,1),BE$3=DATE(YEAR($H92),MONTH($H92)+$G92*8,1),BE$3=DATE(YEAR($H92),MONTH($H92)+$G92*9,1),BE$3=DATE(YEAR($H92),MONTH($H92)+$G92*10,1)),$F92*тех!BS$10*тех!BS$6,)</f>
        <v>0</v>
      </c>
      <c r="BF92" s="76">
        <f>IF(OR(BF$3=DATE(YEAR($H92),MONTH($H92)+$G92,1),BF$3=DATE(YEAR($H92),MONTH($H92)+$G92*2,1),BF$3=DATE(YEAR($H92),MONTH($H92)+$G92*3,1),BF$3=DATE(YEAR($H92),MONTH($H92)+$G92*4,1),BF$3=DATE(YEAR($H92),MONTH($H92)+$G92*5,1),BF$3=DATE(YEAR($H92),MONTH($H92)+$G92*6,1),BF$3=DATE(YEAR($H92),MONTH($H92)+$G92*7,1),BF$3=DATE(YEAR($H92),MONTH($H92)+$G92*8,1),BF$3=DATE(YEAR($H92),MONTH($H92)+$G92*9,1),BF$3=DATE(YEAR($H92),MONTH($H92)+$G92*10,1)),$F92*тех!BT$10*тех!BT$6,)</f>
        <v>0</v>
      </c>
      <c r="BG92" s="76">
        <f>IF(OR(BG$3=DATE(YEAR($H92),MONTH($H92)+$G92,1),BG$3=DATE(YEAR($H92),MONTH($H92)+$G92*2,1),BG$3=DATE(YEAR($H92),MONTH($H92)+$G92*3,1),BG$3=DATE(YEAR($H92),MONTH($H92)+$G92*4,1),BG$3=DATE(YEAR($H92),MONTH($H92)+$G92*5,1),BG$3=DATE(YEAR($H92),MONTH($H92)+$G92*6,1),BG$3=DATE(YEAR($H92),MONTH($H92)+$G92*7,1),BG$3=DATE(YEAR($H92),MONTH($H92)+$G92*8,1),BG$3=DATE(YEAR($H92),MONTH($H92)+$G92*9,1),BG$3=DATE(YEAR($H92),MONTH($H92)+$G92*10,1)),$F92*тех!BU$10*тех!BU$6,)</f>
        <v>0</v>
      </c>
      <c r="BH92" s="76">
        <f>IF(OR(BH$3=DATE(YEAR($H92),MONTH($H92)+$G92,1),BH$3=DATE(YEAR($H92),MONTH($H92)+$G92*2,1),BH$3=DATE(YEAR($H92),MONTH($H92)+$G92*3,1),BH$3=DATE(YEAR($H92),MONTH($H92)+$G92*4,1),BH$3=DATE(YEAR($H92),MONTH($H92)+$G92*5,1),BH$3=DATE(YEAR($H92),MONTH($H92)+$G92*6,1),BH$3=DATE(YEAR($H92),MONTH($H92)+$G92*7,1),BH$3=DATE(YEAR($H92),MONTH($H92)+$G92*8,1),BH$3=DATE(YEAR($H92),MONTH($H92)+$G92*9,1),BH$3=DATE(YEAR($H92),MONTH($H92)+$G92*10,1)),$F92*тех!BV$10*тех!BV$6,)</f>
        <v>0</v>
      </c>
      <c r="BI92" s="76">
        <f>IF(OR(BI$3=DATE(YEAR($H92),MONTH($H92)+$G92,1),BI$3=DATE(YEAR($H92),MONTH($H92)+$G92*2,1),BI$3=DATE(YEAR($H92),MONTH($H92)+$G92*3,1),BI$3=DATE(YEAR($H92),MONTH($H92)+$G92*4,1),BI$3=DATE(YEAR($H92),MONTH($H92)+$G92*5,1),BI$3=DATE(YEAR($H92),MONTH($H92)+$G92*6,1),BI$3=DATE(YEAR($H92),MONTH($H92)+$G92*7,1),BI$3=DATE(YEAR($H92),MONTH($H92)+$G92*8,1),BI$3=DATE(YEAR($H92),MONTH($H92)+$G92*9,1),BI$3=DATE(YEAR($H92),MONTH($H92)+$G92*10,1)),$F92*тех!BW$10*тех!BW$6,)</f>
        <v>0</v>
      </c>
      <c r="BJ92" s="76">
        <f>IF(OR(BJ$3=DATE(YEAR($H92),MONTH($H92)+$G92,1),BJ$3=DATE(YEAR($H92),MONTH($H92)+$G92*2,1),BJ$3=DATE(YEAR($H92),MONTH($H92)+$G92*3,1),BJ$3=DATE(YEAR($H92),MONTH($H92)+$G92*4,1),BJ$3=DATE(YEAR($H92),MONTH($H92)+$G92*5,1),BJ$3=DATE(YEAR($H92),MONTH($H92)+$G92*6,1),BJ$3=DATE(YEAR($H92),MONTH($H92)+$G92*7,1),BJ$3=DATE(YEAR($H92),MONTH($H92)+$G92*8,1),BJ$3=DATE(YEAR($H92),MONTH($H92)+$G92*9,1),BJ$3=DATE(YEAR($H92),MONTH($H92)+$G92*10,1)),$F92*тех!BX$10*тех!BX$6,)</f>
        <v>0</v>
      </c>
      <c r="BK92" s="76">
        <f>IF(OR(BK$3=DATE(YEAR($H92),MONTH($H92)+$G92,1),BK$3=DATE(YEAR($H92),MONTH($H92)+$G92*2,1),BK$3=DATE(YEAR($H92),MONTH($H92)+$G92*3,1),BK$3=DATE(YEAR($H92),MONTH($H92)+$G92*4,1),BK$3=DATE(YEAR($H92),MONTH($H92)+$G92*5,1),BK$3=DATE(YEAR($H92),MONTH($H92)+$G92*6,1),BK$3=DATE(YEAR($H92),MONTH($H92)+$G92*7,1),BK$3=DATE(YEAR($H92),MONTH($H92)+$G92*8,1),BK$3=DATE(YEAR($H92),MONTH($H92)+$G92*9,1),BK$3=DATE(YEAR($H92),MONTH($H92)+$G92*10,1)),$F92*тех!BY$10*тех!BY$6,)</f>
        <v>0</v>
      </c>
      <c r="BL92" s="76">
        <f>IF(OR(BL$3=DATE(YEAR($H92),MONTH($H92)+$G92,1),BL$3=DATE(YEAR($H92),MONTH($H92)+$G92*2,1),BL$3=DATE(YEAR($H92),MONTH($H92)+$G92*3,1),BL$3=DATE(YEAR($H92),MONTH($H92)+$G92*4,1),BL$3=DATE(YEAR($H92),MONTH($H92)+$G92*5,1),BL$3=DATE(YEAR($H92),MONTH($H92)+$G92*6,1),BL$3=DATE(YEAR($H92),MONTH($H92)+$G92*7,1),BL$3=DATE(YEAR($H92),MONTH($H92)+$G92*8,1),BL$3=DATE(YEAR($H92),MONTH($H92)+$G92*9,1),BL$3=DATE(YEAR($H92),MONTH($H92)+$G92*10,1)),$F92*тех!BZ$10*тех!BZ$6,)</f>
        <v>0</v>
      </c>
      <c r="BM92" s="76">
        <f>IF(OR(BM$3=DATE(YEAR($H92),MONTH($H92)+$G92,1),BM$3=DATE(YEAR($H92),MONTH($H92)+$G92*2,1),BM$3=DATE(YEAR($H92),MONTH($H92)+$G92*3,1),BM$3=DATE(YEAR($H92),MONTH($H92)+$G92*4,1),BM$3=DATE(YEAR($H92),MONTH($H92)+$G92*5,1),BM$3=DATE(YEAR($H92),MONTH($H92)+$G92*6,1),BM$3=DATE(YEAR($H92),MONTH($H92)+$G92*7,1),BM$3=DATE(YEAR($H92),MONTH($H92)+$G92*8,1),BM$3=DATE(YEAR($H92),MONTH($H92)+$G92*9,1),BM$3=DATE(YEAR($H92),MONTH($H92)+$G92*10,1)),$F92*тех!CA$10*тех!CA$6,)</f>
        <v>0</v>
      </c>
      <c r="BN92" s="76">
        <f>IF(OR(BN$3=DATE(YEAR($H92),MONTH($H92)+$G92,1),BN$3=DATE(YEAR($H92),MONTH($H92)+$G92*2,1),BN$3=DATE(YEAR($H92),MONTH($H92)+$G92*3,1),BN$3=DATE(YEAR($H92),MONTH($H92)+$G92*4,1),BN$3=DATE(YEAR($H92),MONTH($H92)+$G92*5,1),BN$3=DATE(YEAR($H92),MONTH($H92)+$G92*6,1),BN$3=DATE(YEAR($H92),MONTH($H92)+$G92*7,1),BN$3=DATE(YEAR($H92),MONTH($H92)+$G92*8,1),BN$3=DATE(YEAR($H92),MONTH($H92)+$G92*9,1),BN$3=DATE(YEAR($H92),MONTH($H92)+$G92*10,1)),$F92*тех!CB$10*тех!CB$6,)</f>
        <v>0</v>
      </c>
      <c r="BO92" s="76">
        <f>IF(OR(BO$3=DATE(YEAR($H92),MONTH($H92)+$G92,1),BO$3=DATE(YEAR($H92),MONTH($H92)+$G92*2,1),BO$3=DATE(YEAR($H92),MONTH($H92)+$G92*3,1),BO$3=DATE(YEAR($H92),MONTH($H92)+$G92*4,1),BO$3=DATE(YEAR($H92),MONTH($H92)+$G92*5,1),BO$3=DATE(YEAR($H92),MONTH($H92)+$G92*6,1),BO$3=DATE(YEAR($H92),MONTH($H92)+$G92*7,1),BO$3=DATE(YEAR($H92),MONTH($H92)+$G92*8,1),BO$3=DATE(YEAR($H92),MONTH($H92)+$G92*9,1),BO$3=DATE(YEAR($H92),MONTH($H92)+$G92*10,1)),$F92*тех!CC$10*тех!CC$6,)</f>
        <v>0</v>
      </c>
      <c r="BP92" s="76">
        <f>IF(OR(BP$3=DATE(YEAR($H92),MONTH($H92)+$G92,1),BP$3=DATE(YEAR($H92),MONTH($H92)+$G92*2,1),BP$3=DATE(YEAR($H92),MONTH($H92)+$G92*3,1),BP$3=DATE(YEAR($H92),MONTH($H92)+$G92*4,1),BP$3=DATE(YEAR($H92),MONTH($H92)+$G92*5,1),BP$3=DATE(YEAR($H92),MONTH($H92)+$G92*6,1),BP$3=DATE(YEAR($H92),MONTH($H92)+$G92*7,1),BP$3=DATE(YEAR($H92),MONTH($H92)+$G92*8,1),BP$3=DATE(YEAR($H92),MONTH($H92)+$G92*9,1),BP$3=DATE(YEAR($H92),MONTH($H92)+$G92*10,1)),$F92*тех!CD$10*тех!CD$6,)</f>
        <v>0</v>
      </c>
      <c r="BQ92" s="76">
        <f>IF(OR(BQ$3=DATE(YEAR($H92),MONTH($H92)+$G92,1),BQ$3=DATE(YEAR($H92),MONTH($H92)+$G92*2,1),BQ$3=DATE(YEAR($H92),MONTH($H92)+$G92*3,1),BQ$3=DATE(YEAR($H92),MONTH($H92)+$G92*4,1),BQ$3=DATE(YEAR($H92),MONTH($H92)+$G92*5,1),BQ$3=DATE(YEAR($H92),MONTH($H92)+$G92*6,1),BQ$3=DATE(YEAR($H92),MONTH($H92)+$G92*7,1),BQ$3=DATE(YEAR($H92),MONTH($H92)+$G92*8,1),BQ$3=DATE(YEAR($H92),MONTH($H92)+$G92*9,1),BQ$3=DATE(YEAR($H92),MONTH($H92)+$G92*10,1)),$F92*тех!CE$10*тех!CE$6,)</f>
        <v>0</v>
      </c>
    </row>
    <row r="93" spans="2:71" hidden="1" outlineLevel="1">
      <c r="B93" s="3">
        <v>4</v>
      </c>
      <c r="C93" s="19"/>
      <c r="D93" s="19"/>
      <c r="E93" s="19"/>
      <c r="F93" s="76">
        <f t="shared" si="3"/>
        <v>0</v>
      </c>
      <c r="G93" s="19"/>
      <c r="H93" s="19"/>
      <c r="J93" s="76">
        <f>IF($H93=J$3,$F93,)*тех!X$6</f>
        <v>0</v>
      </c>
      <c r="K93" s="76">
        <f>IF($H93=K$3,$F93,)*тех!Y$6</f>
        <v>0</v>
      </c>
      <c r="L93" s="76">
        <f>IF($H93=L$3,$F93,)*тех!Z$6</f>
        <v>0</v>
      </c>
      <c r="M93" s="76">
        <f>IF($H93=M$3,$F93,)*тех!AA$6</f>
        <v>0</v>
      </c>
      <c r="N93" s="76">
        <f>IF($H93=N$3,$F93,)*тех!AB$6</f>
        <v>0</v>
      </c>
      <c r="O93" s="76">
        <f>IF($H93=O$3,$F93,)*тех!AC$6</f>
        <v>0</v>
      </c>
      <c r="P93" s="76">
        <f>IF(OR(P$3=DATE(YEAR($H93),MONTH($H93)+$G93,1),P$3=DATE(YEAR($H93),MONTH($H93)+$G93*2,1),P$3=DATE(YEAR($H93),MONTH($H93)+$G93*3,1),P$3=DATE(YEAR($H93),MONTH($H93)+$G93*4,1),P$3=DATE(YEAR($H93),MONTH($H93)+$G93*5,1),P$3=DATE(YEAR($H93),MONTH($H93)+$G93*6,1),P$3=DATE(YEAR($H93),MONTH($H93)+$G93*7,1),P$3=DATE(YEAR($H93),MONTH($H93)+$G93*8,1),P$3=DATE(YEAR($H93),MONTH($H93)+$G93*9,1),P$3=DATE(YEAR($H93),MONTH($H93)+$G93*10,1)),$F93*тех!AD$10*тех!AD$6,)</f>
        <v>0</v>
      </c>
      <c r="Q93" s="76">
        <f>IF(OR(Q$3=DATE(YEAR($H93),MONTH($H93)+$G93,1),Q$3=DATE(YEAR($H93),MONTH($H93)+$G93*2,1),Q$3=DATE(YEAR($H93),MONTH($H93)+$G93*3,1),Q$3=DATE(YEAR($H93),MONTH($H93)+$G93*4,1),Q$3=DATE(YEAR($H93),MONTH($H93)+$G93*5,1),Q$3=DATE(YEAR($H93),MONTH($H93)+$G93*6,1),Q$3=DATE(YEAR($H93),MONTH($H93)+$G93*7,1),Q$3=DATE(YEAR($H93),MONTH($H93)+$G93*8,1),Q$3=DATE(YEAR($H93),MONTH($H93)+$G93*9,1),Q$3=DATE(YEAR($H93),MONTH($H93)+$G93*10,1)),$F93*тех!AE$10*тех!AE$6,)</f>
        <v>0</v>
      </c>
      <c r="R93" s="76">
        <f>IF(OR(R$3=DATE(YEAR($H93),MONTH($H93)+$G93,1),R$3=DATE(YEAR($H93),MONTH($H93)+$G93*2,1),R$3=DATE(YEAR($H93),MONTH($H93)+$G93*3,1),R$3=DATE(YEAR($H93),MONTH($H93)+$G93*4,1),R$3=DATE(YEAR($H93),MONTH($H93)+$G93*5,1),R$3=DATE(YEAR($H93),MONTH($H93)+$G93*6,1),R$3=DATE(YEAR($H93),MONTH($H93)+$G93*7,1),R$3=DATE(YEAR($H93),MONTH($H93)+$G93*8,1),R$3=DATE(YEAR($H93),MONTH($H93)+$G93*9,1),R$3=DATE(YEAR($H93),MONTH($H93)+$G93*10,1)),$F93*тех!AF$10*тех!AF$6,)</f>
        <v>0</v>
      </c>
      <c r="S93" s="76">
        <f>IF(OR(S$3=DATE(YEAR($H93),MONTH($H93)+$G93,1),S$3=DATE(YEAR($H93),MONTH($H93)+$G93*2,1),S$3=DATE(YEAR($H93),MONTH($H93)+$G93*3,1),S$3=DATE(YEAR($H93),MONTH($H93)+$G93*4,1),S$3=DATE(YEAR($H93),MONTH($H93)+$G93*5,1),S$3=DATE(YEAR($H93),MONTH($H93)+$G93*6,1),S$3=DATE(YEAR($H93),MONTH($H93)+$G93*7,1),S$3=DATE(YEAR($H93),MONTH($H93)+$G93*8,1),S$3=DATE(YEAR($H93),MONTH($H93)+$G93*9,1),S$3=DATE(YEAR($H93),MONTH($H93)+$G93*10,1)),$F93*тех!AG$10*тех!AG$6,)</f>
        <v>0</v>
      </c>
      <c r="T93" s="76">
        <f>IF(OR(T$3=DATE(YEAR($H93),MONTH($H93)+$G93,1),T$3=DATE(YEAR($H93),MONTH($H93)+$G93*2,1),T$3=DATE(YEAR($H93),MONTH($H93)+$G93*3,1),T$3=DATE(YEAR($H93),MONTH($H93)+$G93*4,1),T$3=DATE(YEAR($H93),MONTH($H93)+$G93*5,1),T$3=DATE(YEAR($H93),MONTH($H93)+$G93*6,1),T$3=DATE(YEAR($H93),MONTH($H93)+$G93*7,1),T$3=DATE(YEAR($H93),MONTH($H93)+$G93*8,1),T$3=DATE(YEAR($H93),MONTH($H93)+$G93*9,1),T$3=DATE(YEAR($H93),MONTH($H93)+$G93*10,1)),$F93*тех!AH$10*тех!AH$6,)</f>
        <v>0</v>
      </c>
      <c r="U93" s="76">
        <f>IF(OR(U$3=DATE(YEAR($H93),MONTH($H93)+$G93,1),U$3=DATE(YEAR($H93),MONTH($H93)+$G93*2,1),U$3=DATE(YEAR($H93),MONTH($H93)+$G93*3,1),U$3=DATE(YEAR($H93),MONTH($H93)+$G93*4,1),U$3=DATE(YEAR($H93),MONTH($H93)+$G93*5,1),U$3=DATE(YEAR($H93),MONTH($H93)+$G93*6,1),U$3=DATE(YEAR($H93),MONTH($H93)+$G93*7,1),U$3=DATE(YEAR($H93),MONTH($H93)+$G93*8,1),U$3=DATE(YEAR($H93),MONTH($H93)+$G93*9,1),U$3=DATE(YEAR($H93),MONTH($H93)+$G93*10,1)),$F93*тех!AI$10*тех!AI$6,)</f>
        <v>0</v>
      </c>
      <c r="V93" s="76">
        <f>IF(OR(V$3=DATE(YEAR($H93),MONTH($H93)+$G93,1),V$3=DATE(YEAR($H93),MONTH($H93)+$G93*2,1),V$3=DATE(YEAR($H93),MONTH($H93)+$G93*3,1),V$3=DATE(YEAR($H93),MONTH($H93)+$G93*4,1),V$3=DATE(YEAR($H93),MONTH($H93)+$G93*5,1),V$3=DATE(YEAR($H93),MONTH($H93)+$G93*6,1),V$3=DATE(YEAR($H93),MONTH($H93)+$G93*7,1),V$3=DATE(YEAR($H93),MONTH($H93)+$G93*8,1),V$3=DATE(YEAR($H93),MONTH($H93)+$G93*9,1),V$3=DATE(YEAR($H93),MONTH($H93)+$G93*10,1)),$F93*тех!AJ$10*тех!AJ$6,)</f>
        <v>0</v>
      </c>
      <c r="W93" s="76">
        <f>IF(OR(W$3=DATE(YEAR($H93),MONTH($H93)+$G93,1),W$3=DATE(YEAR($H93),MONTH($H93)+$G93*2,1),W$3=DATE(YEAR($H93),MONTH($H93)+$G93*3,1),W$3=DATE(YEAR($H93),MONTH($H93)+$G93*4,1),W$3=DATE(YEAR($H93),MONTH($H93)+$G93*5,1),W$3=DATE(YEAR($H93),MONTH($H93)+$G93*6,1),W$3=DATE(YEAR($H93),MONTH($H93)+$G93*7,1),W$3=DATE(YEAR($H93),MONTH($H93)+$G93*8,1),W$3=DATE(YEAR($H93),MONTH($H93)+$G93*9,1),W$3=DATE(YEAR($H93),MONTH($H93)+$G93*10,1)),$F93*тех!AK$10*тех!AK$6,)</f>
        <v>0</v>
      </c>
      <c r="X93" s="76">
        <f>IF(OR(X$3=DATE(YEAR($H93),MONTH($H93)+$G93,1),X$3=DATE(YEAR($H93),MONTH($H93)+$G93*2,1),X$3=DATE(YEAR($H93),MONTH($H93)+$G93*3,1),X$3=DATE(YEAR($H93),MONTH($H93)+$G93*4,1),X$3=DATE(YEAR($H93),MONTH($H93)+$G93*5,1),X$3=DATE(YEAR($H93),MONTH($H93)+$G93*6,1),X$3=DATE(YEAR($H93),MONTH($H93)+$G93*7,1),X$3=DATE(YEAR($H93),MONTH($H93)+$G93*8,1),X$3=DATE(YEAR($H93),MONTH($H93)+$G93*9,1),X$3=DATE(YEAR($H93),MONTH($H93)+$G93*10,1)),$F93*тех!AL$10*тех!AL$6,)</f>
        <v>0</v>
      </c>
      <c r="Y93" s="76">
        <f>IF(OR(Y$3=DATE(YEAR($H93),MONTH($H93)+$G93,1),Y$3=DATE(YEAR($H93),MONTH($H93)+$G93*2,1),Y$3=DATE(YEAR($H93),MONTH($H93)+$G93*3,1),Y$3=DATE(YEAR($H93),MONTH($H93)+$G93*4,1),Y$3=DATE(YEAR($H93),MONTH($H93)+$G93*5,1),Y$3=DATE(YEAR($H93),MONTH($H93)+$G93*6,1),Y$3=DATE(YEAR($H93),MONTH($H93)+$G93*7,1),Y$3=DATE(YEAR($H93),MONTH($H93)+$G93*8,1),Y$3=DATE(YEAR($H93),MONTH($H93)+$G93*9,1),Y$3=DATE(YEAR($H93),MONTH($H93)+$G93*10,1)),$F93*тех!AM$10*тех!AM$6,)</f>
        <v>0</v>
      </c>
      <c r="Z93" s="76">
        <f>IF(OR(Z$3=DATE(YEAR($H93),MONTH($H93)+$G93,1),Z$3=DATE(YEAR($H93),MONTH($H93)+$G93*2,1),Z$3=DATE(YEAR($H93),MONTH($H93)+$G93*3,1),Z$3=DATE(YEAR($H93),MONTH($H93)+$G93*4,1),Z$3=DATE(YEAR($H93),MONTH($H93)+$G93*5,1),Z$3=DATE(YEAR($H93),MONTH($H93)+$G93*6,1),Z$3=DATE(YEAR($H93),MONTH($H93)+$G93*7,1),Z$3=DATE(YEAR($H93),MONTH($H93)+$G93*8,1),Z$3=DATE(YEAR($H93),MONTH($H93)+$G93*9,1),Z$3=DATE(YEAR($H93),MONTH($H93)+$G93*10,1)),$F93*тех!AN$10*тех!AN$6,)</f>
        <v>0</v>
      </c>
      <c r="AA93" s="76">
        <f>IF(OR(AA$3=DATE(YEAR($H93),MONTH($H93)+$G93,1),AA$3=DATE(YEAR($H93),MONTH($H93)+$G93*2,1),AA$3=DATE(YEAR($H93),MONTH($H93)+$G93*3,1),AA$3=DATE(YEAR($H93),MONTH($H93)+$G93*4,1),AA$3=DATE(YEAR($H93),MONTH($H93)+$G93*5,1),AA$3=DATE(YEAR($H93),MONTH($H93)+$G93*6,1),AA$3=DATE(YEAR($H93),MONTH($H93)+$G93*7,1),AA$3=DATE(YEAR($H93),MONTH($H93)+$G93*8,1),AA$3=DATE(YEAR($H93),MONTH($H93)+$G93*9,1),AA$3=DATE(YEAR($H93),MONTH($H93)+$G93*10,1)),$F93*тех!AO$10*тех!AO$6,)</f>
        <v>0</v>
      </c>
      <c r="AB93" s="76">
        <f>IF(OR(AB$3=DATE(YEAR($H93),MONTH($H93)+$G93,1),AB$3=DATE(YEAR($H93),MONTH($H93)+$G93*2,1),AB$3=DATE(YEAR($H93),MONTH($H93)+$G93*3,1),AB$3=DATE(YEAR($H93),MONTH($H93)+$G93*4,1),AB$3=DATE(YEAR($H93),MONTH($H93)+$G93*5,1),AB$3=DATE(YEAR($H93),MONTH($H93)+$G93*6,1),AB$3=DATE(YEAR($H93),MONTH($H93)+$G93*7,1),AB$3=DATE(YEAR($H93),MONTH($H93)+$G93*8,1),AB$3=DATE(YEAR($H93),MONTH($H93)+$G93*9,1),AB$3=DATE(YEAR($H93),MONTH($H93)+$G93*10,1)),$F93*тех!AP$10*тех!AP$6,)</f>
        <v>0</v>
      </c>
      <c r="AC93" s="76">
        <f>IF(OR(AC$3=DATE(YEAR($H93),MONTH($H93)+$G93,1),AC$3=DATE(YEAR($H93),MONTH($H93)+$G93*2,1),AC$3=DATE(YEAR($H93),MONTH($H93)+$G93*3,1),AC$3=DATE(YEAR($H93),MONTH($H93)+$G93*4,1),AC$3=DATE(YEAR($H93),MONTH($H93)+$G93*5,1),AC$3=DATE(YEAR($H93),MONTH($H93)+$G93*6,1),AC$3=DATE(YEAR($H93),MONTH($H93)+$G93*7,1),AC$3=DATE(YEAR($H93),MONTH($H93)+$G93*8,1),AC$3=DATE(YEAR($H93),MONTH($H93)+$G93*9,1),AC$3=DATE(YEAR($H93),MONTH($H93)+$G93*10,1)),$F93*тех!AQ$10*тех!AQ$6,)</f>
        <v>0</v>
      </c>
      <c r="AD93" s="76">
        <f>IF(OR(AD$3=DATE(YEAR($H93),MONTH($H93)+$G93,1),AD$3=DATE(YEAR($H93),MONTH($H93)+$G93*2,1),AD$3=DATE(YEAR($H93),MONTH($H93)+$G93*3,1),AD$3=DATE(YEAR($H93),MONTH($H93)+$G93*4,1),AD$3=DATE(YEAR($H93),MONTH($H93)+$G93*5,1),AD$3=DATE(YEAR($H93),MONTH($H93)+$G93*6,1),AD$3=DATE(YEAR($H93),MONTH($H93)+$G93*7,1),AD$3=DATE(YEAR($H93),MONTH($H93)+$G93*8,1),AD$3=DATE(YEAR($H93),MONTH($H93)+$G93*9,1),AD$3=DATE(YEAR($H93),MONTH($H93)+$G93*10,1)),$F93*тех!AR$10*тех!AR$6,)</f>
        <v>0</v>
      </c>
      <c r="AE93" s="76">
        <f>IF(OR(AE$3=DATE(YEAR($H93),MONTH($H93)+$G93,1),AE$3=DATE(YEAR($H93),MONTH($H93)+$G93*2,1),AE$3=DATE(YEAR($H93),MONTH($H93)+$G93*3,1),AE$3=DATE(YEAR($H93),MONTH($H93)+$G93*4,1),AE$3=DATE(YEAR($H93),MONTH($H93)+$G93*5,1),AE$3=DATE(YEAR($H93),MONTH($H93)+$G93*6,1),AE$3=DATE(YEAR($H93),MONTH($H93)+$G93*7,1),AE$3=DATE(YEAR($H93),MONTH($H93)+$G93*8,1),AE$3=DATE(YEAR($H93),MONTH($H93)+$G93*9,1),AE$3=DATE(YEAR($H93),MONTH($H93)+$G93*10,1)),$F93*тех!AS$10*тех!AS$6,)</f>
        <v>0</v>
      </c>
      <c r="AF93" s="76">
        <f>IF(OR(AF$3=DATE(YEAR($H93),MONTH($H93)+$G93,1),AF$3=DATE(YEAR($H93),MONTH($H93)+$G93*2,1),AF$3=DATE(YEAR($H93),MONTH($H93)+$G93*3,1),AF$3=DATE(YEAR($H93),MONTH($H93)+$G93*4,1),AF$3=DATE(YEAR($H93),MONTH($H93)+$G93*5,1),AF$3=DATE(YEAR($H93),MONTH($H93)+$G93*6,1),AF$3=DATE(YEAR($H93),MONTH($H93)+$G93*7,1),AF$3=DATE(YEAR($H93),MONTH($H93)+$G93*8,1),AF$3=DATE(YEAR($H93),MONTH($H93)+$G93*9,1),AF$3=DATE(YEAR($H93),MONTH($H93)+$G93*10,1)),$F93*тех!AT$10*тех!AT$6,)</f>
        <v>0</v>
      </c>
      <c r="AG93" s="76">
        <f>IF(OR(AG$3=DATE(YEAR($H93),MONTH($H93)+$G93,1),AG$3=DATE(YEAR($H93),MONTH($H93)+$G93*2,1),AG$3=DATE(YEAR($H93),MONTH($H93)+$G93*3,1),AG$3=DATE(YEAR($H93),MONTH($H93)+$G93*4,1),AG$3=DATE(YEAR($H93),MONTH($H93)+$G93*5,1),AG$3=DATE(YEAR($H93),MONTH($H93)+$G93*6,1),AG$3=DATE(YEAR($H93),MONTH($H93)+$G93*7,1),AG$3=DATE(YEAR($H93),MONTH($H93)+$G93*8,1),AG$3=DATE(YEAR($H93),MONTH($H93)+$G93*9,1),AG$3=DATE(YEAR($H93),MONTH($H93)+$G93*10,1)),$F93*тех!AU$10*тех!AU$6,)</f>
        <v>0</v>
      </c>
      <c r="AH93" s="76">
        <f>IF(OR(AH$3=DATE(YEAR($H93),MONTH($H93)+$G93,1),AH$3=DATE(YEAR($H93),MONTH($H93)+$G93*2,1),AH$3=DATE(YEAR($H93),MONTH($H93)+$G93*3,1),AH$3=DATE(YEAR($H93),MONTH($H93)+$G93*4,1),AH$3=DATE(YEAR($H93),MONTH($H93)+$G93*5,1),AH$3=DATE(YEAR($H93),MONTH($H93)+$G93*6,1),AH$3=DATE(YEAR($H93),MONTH($H93)+$G93*7,1),AH$3=DATE(YEAR($H93),MONTH($H93)+$G93*8,1),AH$3=DATE(YEAR($H93),MONTH($H93)+$G93*9,1),AH$3=DATE(YEAR($H93),MONTH($H93)+$G93*10,1)),$F93*тех!AV$10*тех!AV$6,)</f>
        <v>0</v>
      </c>
      <c r="AI93" s="76">
        <f>IF(OR(AI$3=DATE(YEAR($H93),MONTH($H93)+$G93,1),AI$3=DATE(YEAR($H93),MONTH($H93)+$G93*2,1),AI$3=DATE(YEAR($H93),MONTH($H93)+$G93*3,1),AI$3=DATE(YEAR($H93),MONTH($H93)+$G93*4,1),AI$3=DATE(YEAR($H93),MONTH($H93)+$G93*5,1),AI$3=DATE(YEAR($H93),MONTH($H93)+$G93*6,1),AI$3=DATE(YEAR($H93),MONTH($H93)+$G93*7,1),AI$3=DATE(YEAR($H93),MONTH($H93)+$G93*8,1),AI$3=DATE(YEAR($H93),MONTH($H93)+$G93*9,1),AI$3=DATE(YEAR($H93),MONTH($H93)+$G93*10,1)),$F93*тех!AW$10*тех!AW$6,)</f>
        <v>0</v>
      </c>
      <c r="AJ93" s="76">
        <f>IF(OR(AJ$3=DATE(YEAR($H93),MONTH($H93)+$G93,1),AJ$3=DATE(YEAR($H93),MONTH($H93)+$G93*2,1),AJ$3=DATE(YEAR($H93),MONTH($H93)+$G93*3,1),AJ$3=DATE(YEAR($H93),MONTH($H93)+$G93*4,1),AJ$3=DATE(YEAR($H93),MONTH($H93)+$G93*5,1),AJ$3=DATE(YEAR($H93),MONTH($H93)+$G93*6,1),AJ$3=DATE(YEAR($H93),MONTH($H93)+$G93*7,1),AJ$3=DATE(YEAR($H93),MONTH($H93)+$G93*8,1),AJ$3=DATE(YEAR($H93),MONTH($H93)+$G93*9,1),AJ$3=DATE(YEAR($H93),MONTH($H93)+$G93*10,1)),$F93*тех!AX$10*тех!AX$6,)</f>
        <v>0</v>
      </c>
      <c r="AK93" s="76">
        <f>IF(OR(AK$3=DATE(YEAR($H93),MONTH($H93)+$G93,1),AK$3=DATE(YEAR($H93),MONTH($H93)+$G93*2,1),AK$3=DATE(YEAR($H93),MONTH($H93)+$G93*3,1),AK$3=DATE(YEAR($H93),MONTH($H93)+$G93*4,1),AK$3=DATE(YEAR($H93),MONTH($H93)+$G93*5,1),AK$3=DATE(YEAR($H93),MONTH($H93)+$G93*6,1),AK$3=DATE(YEAR($H93),MONTH($H93)+$G93*7,1),AK$3=DATE(YEAR($H93),MONTH($H93)+$G93*8,1),AK$3=DATE(YEAR($H93),MONTH($H93)+$G93*9,1),AK$3=DATE(YEAR($H93),MONTH($H93)+$G93*10,1)),$F93*тех!AY$10*тех!AY$6,)</f>
        <v>0</v>
      </c>
      <c r="AL93" s="76">
        <f>IF(OR(AL$3=DATE(YEAR($H93),MONTH($H93)+$G93,1),AL$3=DATE(YEAR($H93),MONTH($H93)+$G93*2,1),AL$3=DATE(YEAR($H93),MONTH($H93)+$G93*3,1),AL$3=DATE(YEAR($H93),MONTH($H93)+$G93*4,1),AL$3=DATE(YEAR($H93),MONTH($H93)+$G93*5,1),AL$3=DATE(YEAR($H93),MONTH($H93)+$G93*6,1),AL$3=DATE(YEAR($H93),MONTH($H93)+$G93*7,1),AL$3=DATE(YEAR($H93),MONTH($H93)+$G93*8,1),AL$3=DATE(YEAR($H93),MONTH($H93)+$G93*9,1),AL$3=DATE(YEAR($H93),MONTH($H93)+$G93*10,1)),$F93*тех!AZ$10*тех!AZ$6,)</f>
        <v>0</v>
      </c>
      <c r="AM93" s="76">
        <f>IF(OR(AM$3=DATE(YEAR($H93),MONTH($H93)+$G93,1),AM$3=DATE(YEAR($H93),MONTH($H93)+$G93*2,1),AM$3=DATE(YEAR($H93),MONTH($H93)+$G93*3,1),AM$3=DATE(YEAR($H93),MONTH($H93)+$G93*4,1),AM$3=DATE(YEAR($H93),MONTH($H93)+$G93*5,1),AM$3=DATE(YEAR($H93),MONTH($H93)+$G93*6,1),AM$3=DATE(YEAR($H93),MONTH($H93)+$G93*7,1),AM$3=DATE(YEAR($H93),MONTH($H93)+$G93*8,1),AM$3=DATE(YEAR($H93),MONTH($H93)+$G93*9,1),AM$3=DATE(YEAR($H93),MONTH($H93)+$G93*10,1)),$F93*тех!BA$10*тех!BA$6,)</f>
        <v>0</v>
      </c>
      <c r="AN93" s="76">
        <f>IF(OR(AN$3=DATE(YEAR($H93),MONTH($H93)+$G93,1),AN$3=DATE(YEAR($H93),MONTH($H93)+$G93*2,1),AN$3=DATE(YEAR($H93),MONTH($H93)+$G93*3,1),AN$3=DATE(YEAR($H93),MONTH($H93)+$G93*4,1),AN$3=DATE(YEAR($H93),MONTH($H93)+$G93*5,1),AN$3=DATE(YEAR($H93),MONTH($H93)+$G93*6,1),AN$3=DATE(YEAR($H93),MONTH($H93)+$G93*7,1),AN$3=DATE(YEAR($H93),MONTH($H93)+$G93*8,1),AN$3=DATE(YEAR($H93),MONTH($H93)+$G93*9,1),AN$3=DATE(YEAR($H93),MONTH($H93)+$G93*10,1)),$F93*тех!BB$10*тех!BB$6,)</f>
        <v>0</v>
      </c>
      <c r="AO93" s="76">
        <f>IF(OR(AO$3=DATE(YEAR($H93),MONTH($H93)+$G93,1),AO$3=DATE(YEAR($H93),MONTH($H93)+$G93*2,1),AO$3=DATE(YEAR($H93),MONTH($H93)+$G93*3,1),AO$3=DATE(YEAR($H93),MONTH($H93)+$G93*4,1),AO$3=DATE(YEAR($H93),MONTH($H93)+$G93*5,1),AO$3=DATE(YEAR($H93),MONTH($H93)+$G93*6,1),AO$3=DATE(YEAR($H93),MONTH($H93)+$G93*7,1),AO$3=DATE(YEAR($H93),MONTH($H93)+$G93*8,1),AO$3=DATE(YEAR($H93),MONTH($H93)+$G93*9,1),AO$3=DATE(YEAR($H93),MONTH($H93)+$G93*10,1)),$F93*тех!BC$10*тех!BC$6,)</f>
        <v>0</v>
      </c>
      <c r="AP93" s="76">
        <f>IF(OR(AP$3=DATE(YEAR($H93),MONTH($H93)+$G93,1),AP$3=DATE(YEAR($H93),MONTH($H93)+$G93*2,1),AP$3=DATE(YEAR($H93),MONTH($H93)+$G93*3,1),AP$3=DATE(YEAR($H93),MONTH($H93)+$G93*4,1),AP$3=DATE(YEAR($H93),MONTH($H93)+$G93*5,1),AP$3=DATE(YEAR($H93),MONTH($H93)+$G93*6,1),AP$3=DATE(YEAR($H93),MONTH($H93)+$G93*7,1),AP$3=DATE(YEAR($H93),MONTH($H93)+$G93*8,1),AP$3=DATE(YEAR($H93),MONTH($H93)+$G93*9,1),AP$3=DATE(YEAR($H93),MONTH($H93)+$G93*10,1)),$F93*тех!BD$10*тех!BD$6,)</f>
        <v>0</v>
      </c>
      <c r="AQ93" s="76">
        <f>IF(OR(AQ$3=DATE(YEAR($H93),MONTH($H93)+$G93,1),AQ$3=DATE(YEAR($H93),MONTH($H93)+$G93*2,1),AQ$3=DATE(YEAR($H93),MONTH($H93)+$G93*3,1),AQ$3=DATE(YEAR($H93),MONTH($H93)+$G93*4,1),AQ$3=DATE(YEAR($H93),MONTH($H93)+$G93*5,1),AQ$3=DATE(YEAR($H93),MONTH($H93)+$G93*6,1),AQ$3=DATE(YEAR($H93),MONTH($H93)+$G93*7,1),AQ$3=DATE(YEAR($H93),MONTH($H93)+$G93*8,1),AQ$3=DATE(YEAR($H93),MONTH($H93)+$G93*9,1),AQ$3=DATE(YEAR($H93),MONTH($H93)+$G93*10,1)),$F93*тех!BE$10*тех!BE$6,)</f>
        <v>0</v>
      </c>
      <c r="AR93" s="76">
        <f>IF(OR(AR$3=DATE(YEAR($H93),MONTH($H93)+$G93,1),AR$3=DATE(YEAR($H93),MONTH($H93)+$G93*2,1),AR$3=DATE(YEAR($H93),MONTH($H93)+$G93*3,1),AR$3=DATE(YEAR($H93),MONTH($H93)+$G93*4,1),AR$3=DATE(YEAR($H93),MONTH($H93)+$G93*5,1),AR$3=DATE(YEAR($H93),MONTH($H93)+$G93*6,1),AR$3=DATE(YEAR($H93),MONTH($H93)+$G93*7,1),AR$3=DATE(YEAR($H93),MONTH($H93)+$G93*8,1),AR$3=DATE(YEAR($H93),MONTH($H93)+$G93*9,1),AR$3=DATE(YEAR($H93),MONTH($H93)+$G93*10,1)),$F93*тех!BF$10*тех!BF$6,)</f>
        <v>0</v>
      </c>
      <c r="AS93" s="76">
        <f>IF(OR(AS$3=DATE(YEAR($H93),MONTH($H93)+$G93,1),AS$3=DATE(YEAR($H93),MONTH($H93)+$G93*2,1),AS$3=DATE(YEAR($H93),MONTH($H93)+$G93*3,1),AS$3=DATE(YEAR($H93),MONTH($H93)+$G93*4,1),AS$3=DATE(YEAR($H93),MONTH($H93)+$G93*5,1),AS$3=DATE(YEAR($H93),MONTH($H93)+$G93*6,1),AS$3=DATE(YEAR($H93),MONTH($H93)+$G93*7,1),AS$3=DATE(YEAR($H93),MONTH($H93)+$G93*8,1),AS$3=DATE(YEAR($H93),MONTH($H93)+$G93*9,1),AS$3=DATE(YEAR($H93),MONTH($H93)+$G93*10,1)),$F93*тех!BG$10*тех!BG$6,)</f>
        <v>0</v>
      </c>
      <c r="AT93" s="76">
        <f>IF(OR(AT$3=DATE(YEAR($H93),MONTH($H93)+$G93,1),AT$3=DATE(YEAR($H93),MONTH($H93)+$G93*2,1),AT$3=DATE(YEAR($H93),MONTH($H93)+$G93*3,1),AT$3=DATE(YEAR($H93),MONTH($H93)+$G93*4,1),AT$3=DATE(YEAR($H93),MONTH($H93)+$G93*5,1),AT$3=DATE(YEAR($H93),MONTH($H93)+$G93*6,1),AT$3=DATE(YEAR($H93),MONTH($H93)+$G93*7,1),AT$3=DATE(YEAR($H93),MONTH($H93)+$G93*8,1),AT$3=DATE(YEAR($H93),MONTH($H93)+$G93*9,1),AT$3=DATE(YEAR($H93),MONTH($H93)+$G93*10,1)),$F93*тех!BH$10*тех!BH$6,)</f>
        <v>0</v>
      </c>
      <c r="AU93" s="76">
        <f>IF(OR(AU$3=DATE(YEAR($H93),MONTH($H93)+$G93,1),AU$3=DATE(YEAR($H93),MONTH($H93)+$G93*2,1),AU$3=DATE(YEAR($H93),MONTH($H93)+$G93*3,1),AU$3=DATE(YEAR($H93),MONTH($H93)+$G93*4,1),AU$3=DATE(YEAR($H93),MONTH($H93)+$G93*5,1),AU$3=DATE(YEAR($H93),MONTH($H93)+$G93*6,1),AU$3=DATE(YEAR($H93),MONTH($H93)+$G93*7,1),AU$3=DATE(YEAR($H93),MONTH($H93)+$G93*8,1),AU$3=DATE(YEAR($H93),MONTH($H93)+$G93*9,1),AU$3=DATE(YEAR($H93),MONTH($H93)+$G93*10,1)),$F93*тех!BI$10*тех!BI$6,)</f>
        <v>0</v>
      </c>
      <c r="AV93" s="76">
        <f>IF(OR(AV$3=DATE(YEAR($H93),MONTH($H93)+$G93,1),AV$3=DATE(YEAR($H93),MONTH($H93)+$G93*2,1),AV$3=DATE(YEAR($H93),MONTH($H93)+$G93*3,1),AV$3=DATE(YEAR($H93),MONTH($H93)+$G93*4,1),AV$3=DATE(YEAR($H93),MONTH($H93)+$G93*5,1),AV$3=DATE(YEAR($H93),MONTH($H93)+$G93*6,1),AV$3=DATE(YEAR($H93),MONTH($H93)+$G93*7,1),AV$3=DATE(YEAR($H93),MONTH($H93)+$G93*8,1),AV$3=DATE(YEAR($H93),MONTH($H93)+$G93*9,1),AV$3=DATE(YEAR($H93),MONTH($H93)+$G93*10,1)),$F93*тех!BJ$10*тех!BJ$6,)</f>
        <v>0</v>
      </c>
      <c r="AW93" s="76">
        <f>IF(OR(AW$3=DATE(YEAR($H93),MONTH($H93)+$G93,1),AW$3=DATE(YEAR($H93),MONTH($H93)+$G93*2,1),AW$3=DATE(YEAR($H93),MONTH($H93)+$G93*3,1),AW$3=DATE(YEAR($H93),MONTH($H93)+$G93*4,1),AW$3=DATE(YEAR($H93),MONTH($H93)+$G93*5,1),AW$3=DATE(YEAR($H93),MONTH($H93)+$G93*6,1),AW$3=DATE(YEAR($H93),MONTH($H93)+$G93*7,1),AW$3=DATE(YEAR($H93),MONTH($H93)+$G93*8,1),AW$3=DATE(YEAR($H93),MONTH($H93)+$G93*9,1),AW$3=DATE(YEAR($H93),MONTH($H93)+$G93*10,1)),$F93*тех!BK$10*тех!BK$6,)</f>
        <v>0</v>
      </c>
      <c r="AX93" s="76">
        <f>IF(OR(AX$3=DATE(YEAR($H93),MONTH($H93)+$G93,1),AX$3=DATE(YEAR($H93),MONTH($H93)+$G93*2,1),AX$3=DATE(YEAR($H93),MONTH($H93)+$G93*3,1),AX$3=DATE(YEAR($H93),MONTH($H93)+$G93*4,1),AX$3=DATE(YEAR($H93),MONTH($H93)+$G93*5,1),AX$3=DATE(YEAR($H93),MONTH($H93)+$G93*6,1),AX$3=DATE(YEAR($H93),MONTH($H93)+$G93*7,1),AX$3=DATE(YEAR($H93),MONTH($H93)+$G93*8,1),AX$3=DATE(YEAR($H93),MONTH($H93)+$G93*9,1),AX$3=DATE(YEAR($H93),MONTH($H93)+$G93*10,1)),$F93*тех!BL$10*тех!BL$6,)</f>
        <v>0</v>
      </c>
      <c r="AY93" s="76">
        <f>IF(OR(AY$3=DATE(YEAR($H93),MONTH($H93)+$G93,1),AY$3=DATE(YEAR($H93),MONTH($H93)+$G93*2,1),AY$3=DATE(YEAR($H93),MONTH($H93)+$G93*3,1),AY$3=DATE(YEAR($H93),MONTH($H93)+$G93*4,1),AY$3=DATE(YEAR($H93),MONTH($H93)+$G93*5,1),AY$3=DATE(YEAR($H93),MONTH($H93)+$G93*6,1),AY$3=DATE(YEAR($H93),MONTH($H93)+$G93*7,1),AY$3=DATE(YEAR($H93),MONTH($H93)+$G93*8,1),AY$3=DATE(YEAR($H93),MONTH($H93)+$G93*9,1),AY$3=DATE(YEAR($H93),MONTH($H93)+$G93*10,1)),$F93*тех!BM$10*тех!BM$6,)</f>
        <v>0</v>
      </c>
      <c r="AZ93" s="76">
        <f>IF(OR(AZ$3=DATE(YEAR($H93),MONTH($H93)+$G93,1),AZ$3=DATE(YEAR($H93),MONTH($H93)+$G93*2,1),AZ$3=DATE(YEAR($H93),MONTH($H93)+$G93*3,1),AZ$3=DATE(YEAR($H93),MONTH($H93)+$G93*4,1),AZ$3=DATE(YEAR($H93),MONTH($H93)+$G93*5,1),AZ$3=DATE(YEAR($H93),MONTH($H93)+$G93*6,1),AZ$3=DATE(YEAR($H93),MONTH($H93)+$G93*7,1),AZ$3=DATE(YEAR($H93),MONTH($H93)+$G93*8,1),AZ$3=DATE(YEAR($H93),MONTH($H93)+$G93*9,1),AZ$3=DATE(YEAR($H93),MONTH($H93)+$G93*10,1)),$F93*тех!BN$10*тех!BN$6,)</f>
        <v>0</v>
      </c>
      <c r="BA93" s="76">
        <f>IF(OR(BA$3=DATE(YEAR($H93),MONTH($H93)+$G93,1),BA$3=DATE(YEAR($H93),MONTH($H93)+$G93*2,1),BA$3=DATE(YEAR($H93),MONTH($H93)+$G93*3,1),BA$3=DATE(YEAR($H93),MONTH($H93)+$G93*4,1),BA$3=DATE(YEAR($H93),MONTH($H93)+$G93*5,1),BA$3=DATE(YEAR($H93),MONTH($H93)+$G93*6,1),BA$3=DATE(YEAR($H93),MONTH($H93)+$G93*7,1),BA$3=DATE(YEAR($H93),MONTH($H93)+$G93*8,1),BA$3=DATE(YEAR($H93),MONTH($H93)+$G93*9,1),BA$3=DATE(YEAR($H93),MONTH($H93)+$G93*10,1)),$F93*тех!BO$10*тех!BO$6,)</f>
        <v>0</v>
      </c>
      <c r="BB93" s="76">
        <f>IF(OR(BB$3=DATE(YEAR($H93),MONTH($H93)+$G93,1),BB$3=DATE(YEAR($H93),MONTH($H93)+$G93*2,1),BB$3=DATE(YEAR($H93),MONTH($H93)+$G93*3,1),BB$3=DATE(YEAR($H93),MONTH($H93)+$G93*4,1),BB$3=DATE(YEAR($H93),MONTH($H93)+$G93*5,1),BB$3=DATE(YEAR($H93),MONTH($H93)+$G93*6,1),BB$3=DATE(YEAR($H93),MONTH($H93)+$G93*7,1),BB$3=DATE(YEAR($H93),MONTH($H93)+$G93*8,1),BB$3=DATE(YEAR($H93),MONTH($H93)+$G93*9,1),BB$3=DATE(YEAR($H93),MONTH($H93)+$G93*10,1)),$F93*тех!BP$10*тех!BP$6,)</f>
        <v>0</v>
      </c>
      <c r="BC93" s="76">
        <f>IF(OR(BC$3=DATE(YEAR($H93),MONTH($H93)+$G93,1),BC$3=DATE(YEAR($H93),MONTH($H93)+$G93*2,1),BC$3=DATE(YEAR($H93),MONTH($H93)+$G93*3,1),BC$3=DATE(YEAR($H93),MONTH($H93)+$G93*4,1),BC$3=DATE(YEAR($H93),MONTH($H93)+$G93*5,1),BC$3=DATE(YEAR($H93),MONTH($H93)+$G93*6,1),BC$3=DATE(YEAR($H93),MONTH($H93)+$G93*7,1),BC$3=DATE(YEAR($H93),MONTH($H93)+$G93*8,1),BC$3=DATE(YEAR($H93),MONTH($H93)+$G93*9,1),BC$3=DATE(YEAR($H93),MONTH($H93)+$G93*10,1)),$F93*тех!BQ$10*тех!BQ$6,)</f>
        <v>0</v>
      </c>
      <c r="BD93" s="76">
        <f>IF(OR(BD$3=DATE(YEAR($H93),MONTH($H93)+$G93,1),BD$3=DATE(YEAR($H93),MONTH($H93)+$G93*2,1),BD$3=DATE(YEAR($H93),MONTH($H93)+$G93*3,1),BD$3=DATE(YEAR($H93),MONTH($H93)+$G93*4,1),BD$3=DATE(YEAR($H93),MONTH($H93)+$G93*5,1),BD$3=DATE(YEAR($H93),MONTH($H93)+$G93*6,1),BD$3=DATE(YEAR($H93),MONTH($H93)+$G93*7,1),BD$3=DATE(YEAR($H93),MONTH($H93)+$G93*8,1),BD$3=DATE(YEAR($H93),MONTH($H93)+$G93*9,1),BD$3=DATE(YEAR($H93),MONTH($H93)+$G93*10,1)),$F93*тех!BR$10*тех!BR$6,)</f>
        <v>0</v>
      </c>
      <c r="BE93" s="76">
        <f>IF(OR(BE$3=DATE(YEAR($H93),MONTH($H93)+$G93,1),BE$3=DATE(YEAR($H93),MONTH($H93)+$G93*2,1),BE$3=DATE(YEAR($H93),MONTH($H93)+$G93*3,1),BE$3=DATE(YEAR($H93),MONTH($H93)+$G93*4,1),BE$3=DATE(YEAR($H93),MONTH($H93)+$G93*5,1),BE$3=DATE(YEAR($H93),MONTH($H93)+$G93*6,1),BE$3=DATE(YEAR($H93),MONTH($H93)+$G93*7,1),BE$3=DATE(YEAR($H93),MONTH($H93)+$G93*8,1),BE$3=DATE(YEAR($H93),MONTH($H93)+$G93*9,1),BE$3=DATE(YEAR($H93),MONTH($H93)+$G93*10,1)),$F93*тех!BS$10*тех!BS$6,)</f>
        <v>0</v>
      </c>
      <c r="BF93" s="76">
        <f>IF(OR(BF$3=DATE(YEAR($H93),MONTH($H93)+$G93,1),BF$3=DATE(YEAR($H93),MONTH($H93)+$G93*2,1),BF$3=DATE(YEAR($H93),MONTH($H93)+$G93*3,1),BF$3=DATE(YEAR($H93),MONTH($H93)+$G93*4,1),BF$3=DATE(YEAR($H93),MONTH($H93)+$G93*5,1),BF$3=DATE(YEAR($H93),MONTH($H93)+$G93*6,1),BF$3=DATE(YEAR($H93),MONTH($H93)+$G93*7,1),BF$3=DATE(YEAR($H93),MONTH($H93)+$G93*8,1),BF$3=DATE(YEAR($H93),MONTH($H93)+$G93*9,1),BF$3=DATE(YEAR($H93),MONTH($H93)+$G93*10,1)),$F93*тех!BT$10*тех!BT$6,)</f>
        <v>0</v>
      </c>
      <c r="BG93" s="76">
        <f>IF(OR(BG$3=DATE(YEAR($H93),MONTH($H93)+$G93,1),BG$3=DATE(YEAR($H93),MONTH($H93)+$G93*2,1),BG$3=DATE(YEAR($H93),MONTH($H93)+$G93*3,1),BG$3=DATE(YEAR($H93),MONTH($H93)+$G93*4,1),BG$3=DATE(YEAR($H93),MONTH($H93)+$G93*5,1),BG$3=DATE(YEAR($H93),MONTH($H93)+$G93*6,1),BG$3=DATE(YEAR($H93),MONTH($H93)+$G93*7,1),BG$3=DATE(YEAR($H93),MONTH($H93)+$G93*8,1),BG$3=DATE(YEAR($H93),MONTH($H93)+$G93*9,1),BG$3=DATE(YEAR($H93),MONTH($H93)+$G93*10,1)),$F93*тех!BU$10*тех!BU$6,)</f>
        <v>0</v>
      </c>
      <c r="BH93" s="76">
        <f>IF(OR(BH$3=DATE(YEAR($H93),MONTH($H93)+$G93,1),BH$3=DATE(YEAR($H93),MONTH($H93)+$G93*2,1),BH$3=DATE(YEAR($H93),MONTH($H93)+$G93*3,1),BH$3=DATE(YEAR($H93),MONTH($H93)+$G93*4,1),BH$3=DATE(YEAR($H93),MONTH($H93)+$G93*5,1),BH$3=DATE(YEAR($H93),MONTH($H93)+$G93*6,1),BH$3=DATE(YEAR($H93),MONTH($H93)+$G93*7,1),BH$3=DATE(YEAR($H93),MONTH($H93)+$G93*8,1),BH$3=DATE(YEAR($H93),MONTH($H93)+$G93*9,1),BH$3=DATE(YEAR($H93),MONTH($H93)+$G93*10,1)),$F93*тех!BV$10*тех!BV$6,)</f>
        <v>0</v>
      </c>
      <c r="BI93" s="76">
        <f>IF(OR(BI$3=DATE(YEAR($H93),MONTH($H93)+$G93,1),BI$3=DATE(YEAR($H93),MONTH($H93)+$G93*2,1),BI$3=DATE(YEAR($H93),MONTH($H93)+$G93*3,1),BI$3=DATE(YEAR($H93),MONTH($H93)+$G93*4,1),BI$3=DATE(YEAR($H93),MONTH($H93)+$G93*5,1),BI$3=DATE(YEAR($H93),MONTH($H93)+$G93*6,1),BI$3=DATE(YEAR($H93),MONTH($H93)+$G93*7,1),BI$3=DATE(YEAR($H93),MONTH($H93)+$G93*8,1),BI$3=DATE(YEAR($H93),MONTH($H93)+$G93*9,1),BI$3=DATE(YEAR($H93),MONTH($H93)+$G93*10,1)),$F93*тех!BW$10*тех!BW$6,)</f>
        <v>0</v>
      </c>
      <c r="BJ93" s="76">
        <f>IF(OR(BJ$3=DATE(YEAR($H93),MONTH($H93)+$G93,1),BJ$3=DATE(YEAR($H93),MONTH($H93)+$G93*2,1),BJ$3=DATE(YEAR($H93),MONTH($H93)+$G93*3,1),BJ$3=DATE(YEAR($H93),MONTH($H93)+$G93*4,1),BJ$3=DATE(YEAR($H93),MONTH($H93)+$G93*5,1),BJ$3=DATE(YEAR($H93),MONTH($H93)+$G93*6,1),BJ$3=DATE(YEAR($H93),MONTH($H93)+$G93*7,1),BJ$3=DATE(YEAR($H93),MONTH($H93)+$G93*8,1),BJ$3=DATE(YEAR($H93),MONTH($H93)+$G93*9,1),BJ$3=DATE(YEAR($H93),MONTH($H93)+$G93*10,1)),$F93*тех!BX$10*тех!BX$6,)</f>
        <v>0</v>
      </c>
      <c r="BK93" s="76">
        <f>IF(OR(BK$3=DATE(YEAR($H93),MONTH($H93)+$G93,1),BK$3=DATE(YEAR($H93),MONTH($H93)+$G93*2,1),BK$3=DATE(YEAR($H93),MONTH($H93)+$G93*3,1),BK$3=DATE(YEAR($H93),MONTH($H93)+$G93*4,1),BK$3=DATE(YEAR($H93),MONTH($H93)+$G93*5,1),BK$3=DATE(YEAR($H93),MONTH($H93)+$G93*6,1),BK$3=DATE(YEAR($H93),MONTH($H93)+$G93*7,1),BK$3=DATE(YEAR($H93),MONTH($H93)+$G93*8,1),BK$3=DATE(YEAR($H93),MONTH($H93)+$G93*9,1),BK$3=DATE(YEAR($H93),MONTH($H93)+$G93*10,1)),$F93*тех!BY$10*тех!BY$6,)</f>
        <v>0</v>
      </c>
      <c r="BL93" s="76">
        <f>IF(OR(BL$3=DATE(YEAR($H93),MONTH($H93)+$G93,1),BL$3=DATE(YEAR($H93),MONTH($H93)+$G93*2,1),BL$3=DATE(YEAR($H93),MONTH($H93)+$G93*3,1),BL$3=DATE(YEAR($H93),MONTH($H93)+$G93*4,1),BL$3=DATE(YEAR($H93),MONTH($H93)+$G93*5,1),BL$3=DATE(YEAR($H93),MONTH($H93)+$G93*6,1),BL$3=DATE(YEAR($H93),MONTH($H93)+$G93*7,1),BL$3=DATE(YEAR($H93),MONTH($H93)+$G93*8,1),BL$3=DATE(YEAR($H93),MONTH($H93)+$G93*9,1),BL$3=DATE(YEAR($H93),MONTH($H93)+$G93*10,1)),$F93*тех!BZ$10*тех!BZ$6,)</f>
        <v>0</v>
      </c>
      <c r="BM93" s="76">
        <f>IF(OR(BM$3=DATE(YEAR($H93),MONTH($H93)+$G93,1),BM$3=DATE(YEAR($H93),MONTH($H93)+$G93*2,1),BM$3=DATE(YEAR($H93),MONTH($H93)+$G93*3,1),BM$3=DATE(YEAR($H93),MONTH($H93)+$G93*4,1),BM$3=DATE(YEAR($H93),MONTH($H93)+$G93*5,1),BM$3=DATE(YEAR($H93),MONTH($H93)+$G93*6,1),BM$3=DATE(YEAR($H93),MONTH($H93)+$G93*7,1),BM$3=DATE(YEAR($H93),MONTH($H93)+$G93*8,1),BM$3=DATE(YEAR($H93),MONTH($H93)+$G93*9,1),BM$3=DATE(YEAR($H93),MONTH($H93)+$G93*10,1)),$F93*тех!CA$10*тех!CA$6,)</f>
        <v>0</v>
      </c>
      <c r="BN93" s="76">
        <f>IF(OR(BN$3=DATE(YEAR($H93),MONTH($H93)+$G93,1),BN$3=DATE(YEAR($H93),MONTH($H93)+$G93*2,1),BN$3=DATE(YEAR($H93),MONTH($H93)+$G93*3,1),BN$3=DATE(YEAR($H93),MONTH($H93)+$G93*4,1),BN$3=DATE(YEAR($H93),MONTH($H93)+$G93*5,1),BN$3=DATE(YEAR($H93),MONTH($H93)+$G93*6,1),BN$3=DATE(YEAR($H93),MONTH($H93)+$G93*7,1),BN$3=DATE(YEAR($H93),MONTH($H93)+$G93*8,1),BN$3=DATE(YEAR($H93),MONTH($H93)+$G93*9,1),BN$3=DATE(YEAR($H93),MONTH($H93)+$G93*10,1)),$F93*тех!CB$10*тех!CB$6,)</f>
        <v>0</v>
      </c>
      <c r="BO93" s="76">
        <f>IF(OR(BO$3=DATE(YEAR($H93),MONTH($H93)+$G93,1),BO$3=DATE(YEAR($H93),MONTH($H93)+$G93*2,1),BO$3=DATE(YEAR($H93),MONTH($H93)+$G93*3,1),BO$3=DATE(YEAR($H93),MONTH($H93)+$G93*4,1),BO$3=DATE(YEAR($H93),MONTH($H93)+$G93*5,1),BO$3=DATE(YEAR($H93),MONTH($H93)+$G93*6,1),BO$3=DATE(YEAR($H93),MONTH($H93)+$G93*7,1),BO$3=DATE(YEAR($H93),MONTH($H93)+$G93*8,1),BO$3=DATE(YEAR($H93),MONTH($H93)+$G93*9,1),BO$3=DATE(YEAR($H93),MONTH($H93)+$G93*10,1)),$F93*тех!CC$10*тех!CC$6,)</f>
        <v>0</v>
      </c>
      <c r="BP93" s="76">
        <f>IF(OR(BP$3=DATE(YEAR($H93),MONTH($H93)+$G93,1),BP$3=DATE(YEAR($H93),MONTH($H93)+$G93*2,1),BP$3=DATE(YEAR($H93),MONTH($H93)+$G93*3,1),BP$3=DATE(YEAR($H93),MONTH($H93)+$G93*4,1),BP$3=DATE(YEAR($H93),MONTH($H93)+$G93*5,1),BP$3=DATE(YEAR($H93),MONTH($H93)+$G93*6,1),BP$3=DATE(YEAR($H93),MONTH($H93)+$G93*7,1),BP$3=DATE(YEAR($H93),MONTH($H93)+$G93*8,1),BP$3=DATE(YEAR($H93),MONTH($H93)+$G93*9,1),BP$3=DATE(YEAR($H93),MONTH($H93)+$G93*10,1)),$F93*тех!CD$10*тех!CD$6,)</f>
        <v>0</v>
      </c>
      <c r="BQ93" s="76">
        <f>IF(OR(BQ$3=DATE(YEAR($H93),MONTH($H93)+$G93,1),BQ$3=DATE(YEAR($H93),MONTH($H93)+$G93*2,1),BQ$3=DATE(YEAR($H93),MONTH($H93)+$G93*3,1),BQ$3=DATE(YEAR($H93),MONTH($H93)+$G93*4,1),BQ$3=DATE(YEAR($H93),MONTH($H93)+$G93*5,1),BQ$3=DATE(YEAR($H93),MONTH($H93)+$G93*6,1),BQ$3=DATE(YEAR($H93),MONTH($H93)+$G93*7,1),BQ$3=DATE(YEAR($H93),MONTH($H93)+$G93*8,1),BQ$3=DATE(YEAR($H93),MONTH($H93)+$G93*9,1),BQ$3=DATE(YEAR($H93),MONTH($H93)+$G93*10,1)),$F93*тех!CE$10*тех!CE$6,)</f>
        <v>0</v>
      </c>
    </row>
    <row r="94" spans="2:71" hidden="1" outlineLevel="1">
      <c r="B94" s="3">
        <v>5</v>
      </c>
      <c r="C94" s="19"/>
      <c r="D94" s="19"/>
      <c r="E94" s="19"/>
      <c r="F94" s="76">
        <f t="shared" si="3"/>
        <v>0</v>
      </c>
      <c r="G94" s="19"/>
      <c r="H94" s="19"/>
      <c r="J94" s="76">
        <f>IF($H94=J$3,$F94,)*тех!X$6</f>
        <v>0</v>
      </c>
      <c r="K94" s="76">
        <f>IF($H94=K$3,$F94,)*тех!Y$6</f>
        <v>0</v>
      </c>
      <c r="L94" s="76">
        <f>IF($H94=L$3,$F94,)*тех!Z$6</f>
        <v>0</v>
      </c>
      <c r="M94" s="76">
        <f>IF($H94=M$3,$F94,)*тех!AA$6</f>
        <v>0</v>
      </c>
      <c r="N94" s="76">
        <f>IF($H94=N$3,$F94,)*тех!AB$6</f>
        <v>0</v>
      </c>
      <c r="O94" s="76">
        <f>IF($H94=O$3,$F94,)*тех!AC$6</f>
        <v>0</v>
      </c>
      <c r="P94" s="76">
        <f>IF(OR(P$3=DATE(YEAR($H94),MONTH($H94)+$G94,1),P$3=DATE(YEAR($H94),MONTH($H94)+$G94*2,1),P$3=DATE(YEAR($H94),MONTH($H94)+$G94*3,1),P$3=DATE(YEAR($H94),MONTH($H94)+$G94*4,1),P$3=DATE(YEAR($H94),MONTH($H94)+$G94*5,1),P$3=DATE(YEAR($H94),MONTH($H94)+$G94*6,1),P$3=DATE(YEAR($H94),MONTH($H94)+$G94*7,1),P$3=DATE(YEAR($H94),MONTH($H94)+$G94*8,1),P$3=DATE(YEAR($H94),MONTH($H94)+$G94*9,1),P$3=DATE(YEAR($H94),MONTH($H94)+$G94*10,1)),$F94*тех!AD$10*тех!AD$6,)</f>
        <v>0</v>
      </c>
      <c r="Q94" s="76">
        <f>IF(OR(Q$3=DATE(YEAR($H94),MONTH($H94)+$G94,1),Q$3=DATE(YEAR($H94),MONTH($H94)+$G94*2,1),Q$3=DATE(YEAR($H94),MONTH($H94)+$G94*3,1),Q$3=DATE(YEAR($H94),MONTH($H94)+$G94*4,1),Q$3=DATE(YEAR($H94),MONTH($H94)+$G94*5,1),Q$3=DATE(YEAR($H94),MONTH($H94)+$G94*6,1),Q$3=DATE(YEAR($H94),MONTH($H94)+$G94*7,1),Q$3=DATE(YEAR($H94),MONTH($H94)+$G94*8,1),Q$3=DATE(YEAR($H94),MONTH($H94)+$G94*9,1),Q$3=DATE(YEAR($H94),MONTH($H94)+$G94*10,1)),$F94*тех!AE$10*тех!AE$6,)</f>
        <v>0</v>
      </c>
      <c r="R94" s="76">
        <f>IF(OR(R$3=DATE(YEAR($H94),MONTH($H94)+$G94,1),R$3=DATE(YEAR($H94),MONTH($H94)+$G94*2,1),R$3=DATE(YEAR($H94),MONTH($H94)+$G94*3,1),R$3=DATE(YEAR($H94),MONTH($H94)+$G94*4,1),R$3=DATE(YEAR($H94),MONTH($H94)+$G94*5,1),R$3=DATE(YEAR($H94),MONTH($H94)+$G94*6,1),R$3=DATE(YEAR($H94),MONTH($H94)+$G94*7,1),R$3=DATE(YEAR($H94),MONTH($H94)+$G94*8,1),R$3=DATE(YEAR($H94),MONTH($H94)+$G94*9,1),R$3=DATE(YEAR($H94),MONTH($H94)+$G94*10,1)),$F94*тех!AF$10*тех!AF$6,)</f>
        <v>0</v>
      </c>
      <c r="S94" s="76">
        <f>IF(OR(S$3=DATE(YEAR($H94),MONTH($H94)+$G94,1),S$3=DATE(YEAR($H94),MONTH($H94)+$G94*2,1),S$3=DATE(YEAR($H94),MONTH($H94)+$G94*3,1),S$3=DATE(YEAR($H94),MONTH($H94)+$G94*4,1),S$3=DATE(YEAR($H94),MONTH($H94)+$G94*5,1),S$3=DATE(YEAR($H94),MONTH($H94)+$G94*6,1),S$3=DATE(YEAR($H94),MONTH($H94)+$G94*7,1),S$3=DATE(YEAR($H94),MONTH($H94)+$G94*8,1),S$3=DATE(YEAR($H94),MONTH($H94)+$G94*9,1),S$3=DATE(YEAR($H94),MONTH($H94)+$G94*10,1)),$F94*тех!AG$10*тех!AG$6,)</f>
        <v>0</v>
      </c>
      <c r="T94" s="76">
        <f>IF(OR(T$3=DATE(YEAR($H94),MONTH($H94)+$G94,1),T$3=DATE(YEAR($H94),MONTH($H94)+$G94*2,1),T$3=DATE(YEAR($H94),MONTH($H94)+$G94*3,1),T$3=DATE(YEAR($H94),MONTH($H94)+$G94*4,1),T$3=DATE(YEAR($H94),MONTH($H94)+$G94*5,1),T$3=DATE(YEAR($H94),MONTH($H94)+$G94*6,1),T$3=DATE(YEAR($H94),MONTH($H94)+$G94*7,1),T$3=DATE(YEAR($H94),MONTH($H94)+$G94*8,1),T$3=DATE(YEAR($H94),MONTH($H94)+$G94*9,1),T$3=DATE(YEAR($H94),MONTH($H94)+$G94*10,1)),$F94*тех!AH$10*тех!AH$6,)</f>
        <v>0</v>
      </c>
      <c r="U94" s="76">
        <f>IF(OR(U$3=DATE(YEAR($H94),MONTH($H94)+$G94,1),U$3=DATE(YEAR($H94),MONTH($H94)+$G94*2,1),U$3=DATE(YEAR($H94),MONTH($H94)+$G94*3,1),U$3=DATE(YEAR($H94),MONTH($H94)+$G94*4,1),U$3=DATE(YEAR($H94),MONTH($H94)+$G94*5,1),U$3=DATE(YEAR($H94),MONTH($H94)+$G94*6,1),U$3=DATE(YEAR($H94),MONTH($H94)+$G94*7,1),U$3=DATE(YEAR($H94),MONTH($H94)+$G94*8,1),U$3=DATE(YEAR($H94),MONTH($H94)+$G94*9,1),U$3=DATE(YEAR($H94),MONTH($H94)+$G94*10,1)),$F94*тех!AI$10*тех!AI$6,)</f>
        <v>0</v>
      </c>
      <c r="V94" s="76">
        <f>IF(OR(V$3=DATE(YEAR($H94),MONTH($H94)+$G94,1),V$3=DATE(YEAR($H94),MONTH($H94)+$G94*2,1),V$3=DATE(YEAR($H94),MONTH($H94)+$G94*3,1),V$3=DATE(YEAR($H94),MONTH($H94)+$G94*4,1),V$3=DATE(YEAR($H94),MONTH($H94)+$G94*5,1),V$3=DATE(YEAR($H94),MONTH($H94)+$G94*6,1),V$3=DATE(YEAR($H94),MONTH($H94)+$G94*7,1),V$3=DATE(YEAR($H94),MONTH($H94)+$G94*8,1),V$3=DATE(YEAR($H94),MONTH($H94)+$G94*9,1),V$3=DATE(YEAR($H94),MONTH($H94)+$G94*10,1)),$F94*тех!AJ$10*тех!AJ$6,)</f>
        <v>0</v>
      </c>
      <c r="W94" s="76">
        <f>IF(OR(W$3=DATE(YEAR($H94),MONTH($H94)+$G94,1),W$3=DATE(YEAR($H94),MONTH($H94)+$G94*2,1),W$3=DATE(YEAR($H94),MONTH($H94)+$G94*3,1),W$3=DATE(YEAR($H94),MONTH($H94)+$G94*4,1),W$3=DATE(YEAR($H94),MONTH($H94)+$G94*5,1),W$3=DATE(YEAR($H94),MONTH($H94)+$G94*6,1),W$3=DATE(YEAR($H94),MONTH($H94)+$G94*7,1),W$3=DATE(YEAR($H94),MONTH($H94)+$G94*8,1),W$3=DATE(YEAR($H94),MONTH($H94)+$G94*9,1),W$3=DATE(YEAR($H94),MONTH($H94)+$G94*10,1)),$F94*тех!AK$10*тех!AK$6,)</f>
        <v>0</v>
      </c>
      <c r="X94" s="76">
        <f>IF(OR(X$3=DATE(YEAR($H94),MONTH($H94)+$G94,1),X$3=DATE(YEAR($H94),MONTH($H94)+$G94*2,1),X$3=DATE(YEAR($H94),MONTH($H94)+$G94*3,1),X$3=DATE(YEAR($H94),MONTH($H94)+$G94*4,1),X$3=DATE(YEAR($H94),MONTH($H94)+$G94*5,1),X$3=DATE(YEAR($H94),MONTH($H94)+$G94*6,1),X$3=DATE(YEAR($H94),MONTH($H94)+$G94*7,1),X$3=DATE(YEAR($H94),MONTH($H94)+$G94*8,1),X$3=DATE(YEAR($H94),MONTH($H94)+$G94*9,1),X$3=DATE(YEAR($H94),MONTH($H94)+$G94*10,1)),$F94*тех!AL$10*тех!AL$6,)</f>
        <v>0</v>
      </c>
      <c r="Y94" s="76">
        <f>IF(OR(Y$3=DATE(YEAR($H94),MONTH($H94)+$G94,1),Y$3=DATE(YEAR($H94),MONTH($H94)+$G94*2,1),Y$3=DATE(YEAR($H94),MONTH($H94)+$G94*3,1),Y$3=DATE(YEAR($H94),MONTH($H94)+$G94*4,1),Y$3=DATE(YEAR($H94),MONTH($H94)+$G94*5,1),Y$3=DATE(YEAR($H94),MONTH($H94)+$G94*6,1),Y$3=DATE(YEAR($H94),MONTH($H94)+$G94*7,1),Y$3=DATE(YEAR($H94),MONTH($H94)+$G94*8,1),Y$3=DATE(YEAR($H94),MONTH($H94)+$G94*9,1),Y$3=DATE(YEAR($H94),MONTH($H94)+$G94*10,1)),$F94*тех!AM$10*тех!AM$6,)</f>
        <v>0</v>
      </c>
      <c r="Z94" s="76">
        <f>IF(OR(Z$3=DATE(YEAR($H94),MONTH($H94)+$G94,1),Z$3=DATE(YEAR($H94),MONTH($H94)+$G94*2,1),Z$3=DATE(YEAR($H94),MONTH($H94)+$G94*3,1),Z$3=DATE(YEAR($H94),MONTH($H94)+$G94*4,1),Z$3=DATE(YEAR($H94),MONTH($H94)+$G94*5,1),Z$3=DATE(YEAR($H94),MONTH($H94)+$G94*6,1),Z$3=DATE(YEAR($H94),MONTH($H94)+$G94*7,1),Z$3=DATE(YEAR($H94),MONTH($H94)+$G94*8,1),Z$3=DATE(YEAR($H94),MONTH($H94)+$G94*9,1),Z$3=DATE(YEAR($H94),MONTH($H94)+$G94*10,1)),$F94*тех!AN$10*тех!AN$6,)</f>
        <v>0</v>
      </c>
      <c r="AA94" s="76">
        <f>IF(OR(AA$3=DATE(YEAR($H94),MONTH($H94)+$G94,1),AA$3=DATE(YEAR($H94),MONTH($H94)+$G94*2,1),AA$3=DATE(YEAR($H94),MONTH($H94)+$G94*3,1),AA$3=DATE(YEAR($H94),MONTH($H94)+$G94*4,1),AA$3=DATE(YEAR($H94),MONTH($H94)+$G94*5,1),AA$3=DATE(YEAR($H94),MONTH($H94)+$G94*6,1),AA$3=DATE(YEAR($H94),MONTH($H94)+$G94*7,1),AA$3=DATE(YEAR($H94),MONTH($H94)+$G94*8,1),AA$3=DATE(YEAR($H94),MONTH($H94)+$G94*9,1),AA$3=DATE(YEAR($H94),MONTH($H94)+$G94*10,1)),$F94*тех!AO$10*тех!AO$6,)</f>
        <v>0</v>
      </c>
      <c r="AB94" s="76">
        <f>IF(OR(AB$3=DATE(YEAR($H94),MONTH($H94)+$G94,1),AB$3=DATE(YEAR($H94),MONTH($H94)+$G94*2,1),AB$3=DATE(YEAR($H94),MONTH($H94)+$G94*3,1),AB$3=DATE(YEAR($H94),MONTH($H94)+$G94*4,1),AB$3=DATE(YEAR($H94),MONTH($H94)+$G94*5,1),AB$3=DATE(YEAR($H94),MONTH($H94)+$G94*6,1),AB$3=DATE(YEAR($H94),MONTH($H94)+$G94*7,1),AB$3=DATE(YEAR($H94),MONTH($H94)+$G94*8,1),AB$3=DATE(YEAR($H94),MONTH($H94)+$G94*9,1),AB$3=DATE(YEAR($H94),MONTH($H94)+$G94*10,1)),$F94*тех!AP$10*тех!AP$6,)</f>
        <v>0</v>
      </c>
      <c r="AC94" s="76">
        <f>IF(OR(AC$3=DATE(YEAR($H94),MONTH($H94)+$G94,1),AC$3=DATE(YEAR($H94),MONTH($H94)+$G94*2,1),AC$3=DATE(YEAR($H94),MONTH($H94)+$G94*3,1),AC$3=DATE(YEAR($H94),MONTH($H94)+$G94*4,1),AC$3=DATE(YEAR($H94),MONTH($H94)+$G94*5,1),AC$3=DATE(YEAR($H94),MONTH($H94)+$G94*6,1),AC$3=DATE(YEAR($H94),MONTH($H94)+$G94*7,1),AC$3=DATE(YEAR($H94),MONTH($H94)+$G94*8,1),AC$3=DATE(YEAR($H94),MONTH($H94)+$G94*9,1),AC$3=DATE(YEAR($H94),MONTH($H94)+$G94*10,1)),$F94*тех!AQ$10*тех!AQ$6,)</f>
        <v>0</v>
      </c>
      <c r="AD94" s="76">
        <f>IF(OR(AD$3=DATE(YEAR($H94),MONTH($H94)+$G94,1),AD$3=DATE(YEAR($H94),MONTH($H94)+$G94*2,1),AD$3=DATE(YEAR($H94),MONTH($H94)+$G94*3,1),AD$3=DATE(YEAR($H94),MONTH($H94)+$G94*4,1),AD$3=DATE(YEAR($H94),MONTH($H94)+$G94*5,1),AD$3=DATE(YEAR($H94),MONTH($H94)+$G94*6,1),AD$3=DATE(YEAR($H94),MONTH($H94)+$G94*7,1),AD$3=DATE(YEAR($H94),MONTH($H94)+$G94*8,1),AD$3=DATE(YEAR($H94),MONTH($H94)+$G94*9,1),AD$3=DATE(YEAR($H94),MONTH($H94)+$G94*10,1)),$F94*тех!AR$10*тех!AR$6,)</f>
        <v>0</v>
      </c>
      <c r="AE94" s="76">
        <f>IF(OR(AE$3=DATE(YEAR($H94),MONTH($H94)+$G94,1),AE$3=DATE(YEAR($H94),MONTH($H94)+$G94*2,1),AE$3=DATE(YEAR($H94),MONTH($H94)+$G94*3,1),AE$3=DATE(YEAR($H94),MONTH($H94)+$G94*4,1),AE$3=DATE(YEAR($H94),MONTH($H94)+$G94*5,1),AE$3=DATE(YEAR($H94),MONTH($H94)+$G94*6,1),AE$3=DATE(YEAR($H94),MONTH($H94)+$G94*7,1),AE$3=DATE(YEAR($H94),MONTH($H94)+$G94*8,1),AE$3=DATE(YEAR($H94),MONTH($H94)+$G94*9,1),AE$3=DATE(YEAR($H94),MONTH($H94)+$G94*10,1)),$F94*тех!AS$10*тех!AS$6,)</f>
        <v>0</v>
      </c>
      <c r="AF94" s="76">
        <f>IF(OR(AF$3=DATE(YEAR($H94),MONTH($H94)+$G94,1),AF$3=DATE(YEAR($H94),MONTH($H94)+$G94*2,1),AF$3=DATE(YEAR($H94),MONTH($H94)+$G94*3,1),AF$3=DATE(YEAR($H94),MONTH($H94)+$G94*4,1),AF$3=DATE(YEAR($H94),MONTH($H94)+$G94*5,1),AF$3=DATE(YEAR($H94),MONTH($H94)+$G94*6,1),AF$3=DATE(YEAR($H94),MONTH($H94)+$G94*7,1),AF$3=DATE(YEAR($H94),MONTH($H94)+$G94*8,1),AF$3=DATE(YEAR($H94),MONTH($H94)+$G94*9,1),AF$3=DATE(YEAR($H94),MONTH($H94)+$G94*10,1)),$F94*тех!AT$10*тех!AT$6,)</f>
        <v>0</v>
      </c>
      <c r="AG94" s="76">
        <f>IF(OR(AG$3=DATE(YEAR($H94),MONTH($H94)+$G94,1),AG$3=DATE(YEAR($H94),MONTH($H94)+$G94*2,1),AG$3=DATE(YEAR($H94),MONTH($H94)+$G94*3,1),AG$3=DATE(YEAR($H94),MONTH($H94)+$G94*4,1),AG$3=DATE(YEAR($H94),MONTH($H94)+$G94*5,1),AG$3=DATE(YEAR($H94),MONTH($H94)+$G94*6,1),AG$3=DATE(YEAR($H94),MONTH($H94)+$G94*7,1),AG$3=DATE(YEAR($H94),MONTH($H94)+$G94*8,1),AG$3=DATE(YEAR($H94),MONTH($H94)+$G94*9,1),AG$3=DATE(YEAR($H94),MONTH($H94)+$G94*10,1)),$F94*тех!AU$10*тех!AU$6,)</f>
        <v>0</v>
      </c>
      <c r="AH94" s="76">
        <f>IF(OR(AH$3=DATE(YEAR($H94),MONTH($H94)+$G94,1),AH$3=DATE(YEAR($H94),MONTH($H94)+$G94*2,1),AH$3=DATE(YEAR($H94),MONTH($H94)+$G94*3,1),AH$3=DATE(YEAR($H94),MONTH($H94)+$G94*4,1),AH$3=DATE(YEAR($H94),MONTH($H94)+$G94*5,1),AH$3=DATE(YEAR($H94),MONTH($H94)+$G94*6,1),AH$3=DATE(YEAR($H94),MONTH($H94)+$G94*7,1),AH$3=DATE(YEAR($H94),MONTH($H94)+$G94*8,1),AH$3=DATE(YEAR($H94),MONTH($H94)+$G94*9,1),AH$3=DATE(YEAR($H94),MONTH($H94)+$G94*10,1)),$F94*тех!AV$10*тех!AV$6,)</f>
        <v>0</v>
      </c>
      <c r="AI94" s="76">
        <f>IF(OR(AI$3=DATE(YEAR($H94),MONTH($H94)+$G94,1),AI$3=DATE(YEAR($H94),MONTH($H94)+$G94*2,1),AI$3=DATE(YEAR($H94),MONTH($H94)+$G94*3,1),AI$3=DATE(YEAR($H94),MONTH($H94)+$G94*4,1),AI$3=DATE(YEAR($H94),MONTH($H94)+$G94*5,1),AI$3=DATE(YEAR($H94),MONTH($H94)+$G94*6,1),AI$3=DATE(YEAR($H94),MONTH($H94)+$G94*7,1),AI$3=DATE(YEAR($H94),MONTH($H94)+$G94*8,1),AI$3=DATE(YEAR($H94),MONTH($H94)+$G94*9,1),AI$3=DATE(YEAR($H94),MONTH($H94)+$G94*10,1)),$F94*тех!AW$10*тех!AW$6,)</f>
        <v>0</v>
      </c>
      <c r="AJ94" s="76">
        <f>IF(OR(AJ$3=DATE(YEAR($H94),MONTH($H94)+$G94,1),AJ$3=DATE(YEAR($H94),MONTH($H94)+$G94*2,1),AJ$3=DATE(YEAR($H94),MONTH($H94)+$G94*3,1),AJ$3=DATE(YEAR($H94),MONTH($H94)+$G94*4,1),AJ$3=DATE(YEAR($H94),MONTH($H94)+$G94*5,1),AJ$3=DATE(YEAR($H94),MONTH($H94)+$G94*6,1),AJ$3=DATE(YEAR($H94),MONTH($H94)+$G94*7,1),AJ$3=DATE(YEAR($H94),MONTH($H94)+$G94*8,1),AJ$3=DATE(YEAR($H94),MONTH($H94)+$G94*9,1),AJ$3=DATE(YEAR($H94),MONTH($H94)+$G94*10,1)),$F94*тех!AX$10*тех!AX$6,)</f>
        <v>0</v>
      </c>
      <c r="AK94" s="76">
        <f>IF(OR(AK$3=DATE(YEAR($H94),MONTH($H94)+$G94,1),AK$3=DATE(YEAR($H94),MONTH($H94)+$G94*2,1),AK$3=DATE(YEAR($H94),MONTH($H94)+$G94*3,1),AK$3=DATE(YEAR($H94),MONTH($H94)+$G94*4,1),AK$3=DATE(YEAR($H94),MONTH($H94)+$G94*5,1),AK$3=DATE(YEAR($H94),MONTH($H94)+$G94*6,1),AK$3=DATE(YEAR($H94),MONTH($H94)+$G94*7,1),AK$3=DATE(YEAR($H94),MONTH($H94)+$G94*8,1),AK$3=DATE(YEAR($H94),MONTH($H94)+$G94*9,1),AK$3=DATE(YEAR($H94),MONTH($H94)+$G94*10,1)),$F94*тех!AY$10*тех!AY$6,)</f>
        <v>0</v>
      </c>
      <c r="AL94" s="76">
        <f>IF(OR(AL$3=DATE(YEAR($H94),MONTH($H94)+$G94,1),AL$3=DATE(YEAR($H94),MONTH($H94)+$G94*2,1),AL$3=DATE(YEAR($H94),MONTH($H94)+$G94*3,1),AL$3=DATE(YEAR($H94),MONTH($H94)+$G94*4,1),AL$3=DATE(YEAR($H94),MONTH($H94)+$G94*5,1),AL$3=DATE(YEAR($H94),MONTH($H94)+$G94*6,1),AL$3=DATE(YEAR($H94),MONTH($H94)+$G94*7,1),AL$3=DATE(YEAR($H94),MONTH($H94)+$G94*8,1),AL$3=DATE(YEAR($H94),MONTH($H94)+$G94*9,1),AL$3=DATE(YEAR($H94),MONTH($H94)+$G94*10,1)),$F94*тех!AZ$10*тех!AZ$6,)</f>
        <v>0</v>
      </c>
      <c r="AM94" s="76">
        <f>IF(OR(AM$3=DATE(YEAR($H94),MONTH($H94)+$G94,1),AM$3=DATE(YEAR($H94),MONTH($H94)+$G94*2,1),AM$3=DATE(YEAR($H94),MONTH($H94)+$G94*3,1),AM$3=DATE(YEAR($H94),MONTH($H94)+$G94*4,1),AM$3=DATE(YEAR($H94),MONTH($H94)+$G94*5,1),AM$3=DATE(YEAR($H94),MONTH($H94)+$G94*6,1),AM$3=DATE(YEAR($H94),MONTH($H94)+$G94*7,1),AM$3=DATE(YEAR($H94),MONTH($H94)+$G94*8,1),AM$3=DATE(YEAR($H94),MONTH($H94)+$G94*9,1),AM$3=DATE(YEAR($H94),MONTH($H94)+$G94*10,1)),$F94*тех!BA$10*тех!BA$6,)</f>
        <v>0</v>
      </c>
      <c r="AN94" s="76">
        <f>IF(OR(AN$3=DATE(YEAR($H94),MONTH($H94)+$G94,1),AN$3=DATE(YEAR($H94),MONTH($H94)+$G94*2,1),AN$3=DATE(YEAR($H94),MONTH($H94)+$G94*3,1),AN$3=DATE(YEAR($H94),MONTH($H94)+$G94*4,1),AN$3=DATE(YEAR($H94),MONTH($H94)+$G94*5,1),AN$3=DATE(YEAR($H94),MONTH($H94)+$G94*6,1),AN$3=DATE(YEAR($H94),MONTH($H94)+$G94*7,1),AN$3=DATE(YEAR($H94),MONTH($H94)+$G94*8,1),AN$3=DATE(YEAR($H94),MONTH($H94)+$G94*9,1),AN$3=DATE(YEAR($H94),MONTH($H94)+$G94*10,1)),$F94*тех!BB$10*тех!BB$6,)</f>
        <v>0</v>
      </c>
      <c r="AO94" s="76">
        <f>IF(OR(AO$3=DATE(YEAR($H94),MONTH($H94)+$G94,1),AO$3=DATE(YEAR($H94),MONTH($H94)+$G94*2,1),AO$3=DATE(YEAR($H94),MONTH($H94)+$G94*3,1),AO$3=DATE(YEAR($H94),MONTH($H94)+$G94*4,1),AO$3=DATE(YEAR($H94),MONTH($H94)+$G94*5,1),AO$3=DATE(YEAR($H94),MONTH($H94)+$G94*6,1),AO$3=DATE(YEAR($H94),MONTH($H94)+$G94*7,1),AO$3=DATE(YEAR($H94),MONTH($H94)+$G94*8,1),AO$3=DATE(YEAR($H94),MONTH($H94)+$G94*9,1),AO$3=DATE(YEAR($H94),MONTH($H94)+$G94*10,1)),$F94*тех!BC$10*тех!BC$6,)</f>
        <v>0</v>
      </c>
      <c r="AP94" s="76">
        <f>IF(OR(AP$3=DATE(YEAR($H94),MONTH($H94)+$G94,1),AP$3=DATE(YEAR($H94),MONTH($H94)+$G94*2,1),AP$3=DATE(YEAR($H94),MONTH($H94)+$G94*3,1),AP$3=DATE(YEAR($H94),MONTH($H94)+$G94*4,1),AP$3=DATE(YEAR($H94),MONTH($H94)+$G94*5,1),AP$3=DATE(YEAR($H94),MONTH($H94)+$G94*6,1),AP$3=DATE(YEAR($H94),MONTH($H94)+$G94*7,1),AP$3=DATE(YEAR($H94),MONTH($H94)+$G94*8,1),AP$3=DATE(YEAR($H94),MONTH($H94)+$G94*9,1),AP$3=DATE(YEAR($H94),MONTH($H94)+$G94*10,1)),$F94*тех!BD$10*тех!BD$6,)</f>
        <v>0</v>
      </c>
      <c r="AQ94" s="76">
        <f>IF(OR(AQ$3=DATE(YEAR($H94),MONTH($H94)+$G94,1),AQ$3=DATE(YEAR($H94),MONTH($H94)+$G94*2,1),AQ$3=DATE(YEAR($H94),MONTH($H94)+$G94*3,1),AQ$3=DATE(YEAR($H94),MONTH($H94)+$G94*4,1),AQ$3=DATE(YEAR($H94),MONTH($H94)+$G94*5,1),AQ$3=DATE(YEAR($H94),MONTH($H94)+$G94*6,1),AQ$3=DATE(YEAR($H94),MONTH($H94)+$G94*7,1),AQ$3=DATE(YEAR($H94),MONTH($H94)+$G94*8,1),AQ$3=DATE(YEAR($H94),MONTH($H94)+$G94*9,1),AQ$3=DATE(YEAR($H94),MONTH($H94)+$G94*10,1)),$F94*тех!BE$10*тех!BE$6,)</f>
        <v>0</v>
      </c>
      <c r="AR94" s="76">
        <f>IF(OR(AR$3=DATE(YEAR($H94),MONTH($H94)+$G94,1),AR$3=DATE(YEAR($H94),MONTH($H94)+$G94*2,1),AR$3=DATE(YEAR($H94),MONTH($H94)+$G94*3,1),AR$3=DATE(YEAR($H94),MONTH($H94)+$G94*4,1),AR$3=DATE(YEAR($H94),MONTH($H94)+$G94*5,1),AR$3=DATE(YEAR($H94),MONTH($H94)+$G94*6,1),AR$3=DATE(YEAR($H94),MONTH($H94)+$G94*7,1),AR$3=DATE(YEAR($H94),MONTH($H94)+$G94*8,1),AR$3=DATE(YEAR($H94),MONTH($H94)+$G94*9,1),AR$3=DATE(YEAR($H94),MONTH($H94)+$G94*10,1)),$F94*тех!BF$10*тех!BF$6,)</f>
        <v>0</v>
      </c>
      <c r="AS94" s="76">
        <f>IF(OR(AS$3=DATE(YEAR($H94),MONTH($H94)+$G94,1),AS$3=DATE(YEAR($H94),MONTH($H94)+$G94*2,1),AS$3=DATE(YEAR($H94),MONTH($H94)+$G94*3,1),AS$3=DATE(YEAR($H94),MONTH($H94)+$G94*4,1),AS$3=DATE(YEAR($H94),MONTH($H94)+$G94*5,1),AS$3=DATE(YEAR($H94),MONTH($H94)+$G94*6,1),AS$3=DATE(YEAR($H94),MONTH($H94)+$G94*7,1),AS$3=DATE(YEAR($H94),MONTH($H94)+$G94*8,1),AS$3=DATE(YEAR($H94),MONTH($H94)+$G94*9,1),AS$3=DATE(YEAR($H94),MONTH($H94)+$G94*10,1)),$F94*тех!BG$10*тех!BG$6,)</f>
        <v>0</v>
      </c>
      <c r="AT94" s="76">
        <f>IF(OR(AT$3=DATE(YEAR($H94),MONTH($H94)+$G94,1),AT$3=DATE(YEAR($H94),MONTH($H94)+$G94*2,1),AT$3=DATE(YEAR($H94),MONTH($H94)+$G94*3,1),AT$3=DATE(YEAR($H94),MONTH($H94)+$G94*4,1),AT$3=DATE(YEAR($H94),MONTH($H94)+$G94*5,1),AT$3=DATE(YEAR($H94),MONTH($H94)+$G94*6,1),AT$3=DATE(YEAR($H94),MONTH($H94)+$G94*7,1),AT$3=DATE(YEAR($H94),MONTH($H94)+$G94*8,1),AT$3=DATE(YEAR($H94),MONTH($H94)+$G94*9,1),AT$3=DATE(YEAR($H94),MONTH($H94)+$G94*10,1)),$F94*тех!BH$10*тех!BH$6,)</f>
        <v>0</v>
      </c>
      <c r="AU94" s="76">
        <f>IF(OR(AU$3=DATE(YEAR($H94),MONTH($H94)+$G94,1),AU$3=DATE(YEAR($H94),MONTH($H94)+$G94*2,1),AU$3=DATE(YEAR($H94),MONTH($H94)+$G94*3,1),AU$3=DATE(YEAR($H94),MONTH($H94)+$G94*4,1),AU$3=DATE(YEAR($H94),MONTH($H94)+$G94*5,1),AU$3=DATE(YEAR($H94),MONTH($H94)+$G94*6,1),AU$3=DATE(YEAR($H94),MONTH($H94)+$G94*7,1),AU$3=DATE(YEAR($H94),MONTH($H94)+$G94*8,1),AU$3=DATE(YEAR($H94),MONTH($H94)+$G94*9,1),AU$3=DATE(YEAR($H94),MONTH($H94)+$G94*10,1)),$F94*тех!BI$10*тех!BI$6,)</f>
        <v>0</v>
      </c>
      <c r="AV94" s="76">
        <f>IF(OR(AV$3=DATE(YEAR($H94),MONTH($H94)+$G94,1),AV$3=DATE(YEAR($H94),MONTH($H94)+$G94*2,1),AV$3=DATE(YEAR($H94),MONTH($H94)+$G94*3,1),AV$3=DATE(YEAR($H94),MONTH($H94)+$G94*4,1),AV$3=DATE(YEAR($H94),MONTH($H94)+$G94*5,1),AV$3=DATE(YEAR($H94),MONTH($H94)+$G94*6,1),AV$3=DATE(YEAR($H94),MONTH($H94)+$G94*7,1),AV$3=DATE(YEAR($H94),MONTH($H94)+$G94*8,1),AV$3=DATE(YEAR($H94),MONTH($H94)+$G94*9,1),AV$3=DATE(YEAR($H94),MONTH($H94)+$G94*10,1)),$F94*тех!BJ$10*тех!BJ$6,)</f>
        <v>0</v>
      </c>
      <c r="AW94" s="76">
        <f>IF(OR(AW$3=DATE(YEAR($H94),MONTH($H94)+$G94,1),AW$3=DATE(YEAR($H94),MONTH($H94)+$G94*2,1),AW$3=DATE(YEAR($H94),MONTH($H94)+$G94*3,1),AW$3=DATE(YEAR($H94),MONTH($H94)+$G94*4,1),AW$3=DATE(YEAR($H94),MONTH($H94)+$G94*5,1),AW$3=DATE(YEAR($H94),MONTH($H94)+$G94*6,1),AW$3=DATE(YEAR($H94),MONTH($H94)+$G94*7,1),AW$3=DATE(YEAR($H94),MONTH($H94)+$G94*8,1),AW$3=DATE(YEAR($H94),MONTH($H94)+$G94*9,1),AW$3=DATE(YEAR($H94),MONTH($H94)+$G94*10,1)),$F94*тех!BK$10*тех!BK$6,)</f>
        <v>0</v>
      </c>
      <c r="AX94" s="76">
        <f>IF(OR(AX$3=DATE(YEAR($H94),MONTH($H94)+$G94,1),AX$3=DATE(YEAR($H94),MONTH($H94)+$G94*2,1),AX$3=DATE(YEAR($H94),MONTH($H94)+$G94*3,1),AX$3=DATE(YEAR($H94),MONTH($H94)+$G94*4,1),AX$3=DATE(YEAR($H94),MONTH($H94)+$G94*5,1),AX$3=DATE(YEAR($H94),MONTH($H94)+$G94*6,1),AX$3=DATE(YEAR($H94),MONTH($H94)+$G94*7,1),AX$3=DATE(YEAR($H94),MONTH($H94)+$G94*8,1),AX$3=DATE(YEAR($H94),MONTH($H94)+$G94*9,1),AX$3=DATE(YEAR($H94),MONTH($H94)+$G94*10,1)),$F94*тех!BL$10*тех!BL$6,)</f>
        <v>0</v>
      </c>
      <c r="AY94" s="76">
        <f>IF(OR(AY$3=DATE(YEAR($H94),MONTH($H94)+$G94,1),AY$3=DATE(YEAR($H94),MONTH($H94)+$G94*2,1),AY$3=DATE(YEAR($H94),MONTH($H94)+$G94*3,1),AY$3=DATE(YEAR($H94),MONTH($H94)+$G94*4,1),AY$3=DATE(YEAR($H94),MONTH($H94)+$G94*5,1),AY$3=DATE(YEAR($H94),MONTH($H94)+$G94*6,1),AY$3=DATE(YEAR($H94),MONTH($H94)+$G94*7,1),AY$3=DATE(YEAR($H94),MONTH($H94)+$G94*8,1),AY$3=DATE(YEAR($H94),MONTH($H94)+$G94*9,1),AY$3=DATE(YEAR($H94),MONTH($H94)+$G94*10,1)),$F94*тех!BM$10*тех!BM$6,)</f>
        <v>0</v>
      </c>
      <c r="AZ94" s="76">
        <f>IF(OR(AZ$3=DATE(YEAR($H94),MONTH($H94)+$G94,1),AZ$3=DATE(YEAR($H94),MONTH($H94)+$G94*2,1),AZ$3=DATE(YEAR($H94),MONTH($H94)+$G94*3,1),AZ$3=DATE(YEAR($H94),MONTH($H94)+$G94*4,1),AZ$3=DATE(YEAR($H94),MONTH($H94)+$G94*5,1),AZ$3=DATE(YEAR($H94),MONTH($H94)+$G94*6,1),AZ$3=DATE(YEAR($H94),MONTH($H94)+$G94*7,1),AZ$3=DATE(YEAR($H94),MONTH($H94)+$G94*8,1),AZ$3=DATE(YEAR($H94),MONTH($H94)+$G94*9,1),AZ$3=DATE(YEAR($H94),MONTH($H94)+$G94*10,1)),$F94*тех!BN$10*тех!BN$6,)</f>
        <v>0</v>
      </c>
      <c r="BA94" s="76">
        <f>IF(OR(BA$3=DATE(YEAR($H94),MONTH($H94)+$G94,1),BA$3=DATE(YEAR($H94),MONTH($H94)+$G94*2,1),BA$3=DATE(YEAR($H94),MONTH($H94)+$G94*3,1),BA$3=DATE(YEAR($H94),MONTH($H94)+$G94*4,1),BA$3=DATE(YEAR($H94),MONTH($H94)+$G94*5,1),BA$3=DATE(YEAR($H94),MONTH($H94)+$G94*6,1),BA$3=DATE(YEAR($H94),MONTH($H94)+$G94*7,1),BA$3=DATE(YEAR($H94),MONTH($H94)+$G94*8,1),BA$3=DATE(YEAR($H94),MONTH($H94)+$G94*9,1),BA$3=DATE(YEAR($H94),MONTH($H94)+$G94*10,1)),$F94*тех!BO$10*тех!BO$6,)</f>
        <v>0</v>
      </c>
      <c r="BB94" s="76">
        <f>IF(OR(BB$3=DATE(YEAR($H94),MONTH($H94)+$G94,1),BB$3=DATE(YEAR($H94),MONTH($H94)+$G94*2,1),BB$3=DATE(YEAR($H94),MONTH($H94)+$G94*3,1),BB$3=DATE(YEAR($H94),MONTH($H94)+$G94*4,1),BB$3=DATE(YEAR($H94),MONTH($H94)+$G94*5,1),BB$3=DATE(YEAR($H94),MONTH($H94)+$G94*6,1),BB$3=DATE(YEAR($H94),MONTH($H94)+$G94*7,1),BB$3=DATE(YEAR($H94),MONTH($H94)+$G94*8,1),BB$3=DATE(YEAR($H94),MONTH($H94)+$G94*9,1),BB$3=DATE(YEAR($H94),MONTH($H94)+$G94*10,1)),$F94*тех!BP$10*тех!BP$6,)</f>
        <v>0</v>
      </c>
      <c r="BC94" s="76">
        <f>IF(OR(BC$3=DATE(YEAR($H94),MONTH($H94)+$G94,1),BC$3=DATE(YEAR($H94),MONTH($H94)+$G94*2,1),BC$3=DATE(YEAR($H94),MONTH($H94)+$G94*3,1),BC$3=DATE(YEAR($H94),MONTH($H94)+$G94*4,1),BC$3=DATE(YEAR($H94),MONTH($H94)+$G94*5,1),BC$3=DATE(YEAR($H94),MONTH($H94)+$G94*6,1),BC$3=DATE(YEAR($H94),MONTH($H94)+$G94*7,1),BC$3=DATE(YEAR($H94),MONTH($H94)+$G94*8,1),BC$3=DATE(YEAR($H94),MONTH($H94)+$G94*9,1),BC$3=DATE(YEAR($H94),MONTH($H94)+$G94*10,1)),$F94*тех!BQ$10*тех!BQ$6,)</f>
        <v>0</v>
      </c>
      <c r="BD94" s="76">
        <f>IF(OR(BD$3=DATE(YEAR($H94),MONTH($H94)+$G94,1),BD$3=DATE(YEAR($H94),MONTH($H94)+$G94*2,1),BD$3=DATE(YEAR($H94),MONTH($H94)+$G94*3,1),BD$3=DATE(YEAR($H94),MONTH($H94)+$G94*4,1),BD$3=DATE(YEAR($H94),MONTH($H94)+$G94*5,1),BD$3=DATE(YEAR($H94),MONTH($H94)+$G94*6,1),BD$3=DATE(YEAR($H94),MONTH($H94)+$G94*7,1),BD$3=DATE(YEAR($H94),MONTH($H94)+$G94*8,1),BD$3=DATE(YEAR($H94),MONTH($H94)+$G94*9,1),BD$3=DATE(YEAR($H94),MONTH($H94)+$G94*10,1)),$F94*тех!BR$10*тех!BR$6,)</f>
        <v>0</v>
      </c>
      <c r="BE94" s="76">
        <f>IF(OR(BE$3=DATE(YEAR($H94),MONTH($H94)+$G94,1),BE$3=DATE(YEAR($H94),MONTH($H94)+$G94*2,1),BE$3=DATE(YEAR($H94),MONTH($H94)+$G94*3,1),BE$3=DATE(YEAR($H94),MONTH($H94)+$G94*4,1),BE$3=DATE(YEAR($H94),MONTH($H94)+$G94*5,1),BE$3=DATE(YEAR($H94),MONTH($H94)+$G94*6,1),BE$3=DATE(YEAR($H94),MONTH($H94)+$G94*7,1),BE$3=DATE(YEAR($H94),MONTH($H94)+$G94*8,1),BE$3=DATE(YEAR($H94),MONTH($H94)+$G94*9,1),BE$3=DATE(YEAR($H94),MONTH($H94)+$G94*10,1)),$F94*тех!BS$10*тех!BS$6,)</f>
        <v>0</v>
      </c>
      <c r="BF94" s="76">
        <f>IF(OR(BF$3=DATE(YEAR($H94),MONTH($H94)+$G94,1),BF$3=DATE(YEAR($H94),MONTH($H94)+$G94*2,1),BF$3=DATE(YEAR($H94),MONTH($H94)+$G94*3,1),BF$3=DATE(YEAR($H94),MONTH($H94)+$G94*4,1),BF$3=DATE(YEAR($H94),MONTH($H94)+$G94*5,1),BF$3=DATE(YEAR($H94),MONTH($H94)+$G94*6,1),BF$3=DATE(YEAR($H94),MONTH($H94)+$G94*7,1),BF$3=DATE(YEAR($H94),MONTH($H94)+$G94*8,1),BF$3=DATE(YEAR($H94),MONTH($H94)+$G94*9,1),BF$3=DATE(YEAR($H94),MONTH($H94)+$G94*10,1)),$F94*тех!BT$10*тех!BT$6,)</f>
        <v>0</v>
      </c>
      <c r="BG94" s="76">
        <f>IF(OR(BG$3=DATE(YEAR($H94),MONTH($H94)+$G94,1),BG$3=DATE(YEAR($H94),MONTH($H94)+$G94*2,1),BG$3=DATE(YEAR($H94),MONTH($H94)+$G94*3,1),BG$3=DATE(YEAR($H94),MONTH($H94)+$G94*4,1),BG$3=DATE(YEAR($H94),MONTH($H94)+$G94*5,1),BG$3=DATE(YEAR($H94),MONTH($H94)+$G94*6,1),BG$3=DATE(YEAR($H94),MONTH($H94)+$G94*7,1),BG$3=DATE(YEAR($H94),MONTH($H94)+$G94*8,1),BG$3=DATE(YEAR($H94),MONTH($H94)+$G94*9,1),BG$3=DATE(YEAR($H94),MONTH($H94)+$G94*10,1)),$F94*тех!BU$10*тех!BU$6,)</f>
        <v>0</v>
      </c>
      <c r="BH94" s="76">
        <f>IF(OR(BH$3=DATE(YEAR($H94),MONTH($H94)+$G94,1),BH$3=DATE(YEAR($H94),MONTH($H94)+$G94*2,1),BH$3=DATE(YEAR($H94),MONTH($H94)+$G94*3,1),BH$3=DATE(YEAR($H94),MONTH($H94)+$G94*4,1),BH$3=DATE(YEAR($H94),MONTH($H94)+$G94*5,1),BH$3=DATE(YEAR($H94),MONTH($H94)+$G94*6,1),BH$3=DATE(YEAR($H94),MONTH($H94)+$G94*7,1),BH$3=DATE(YEAR($H94),MONTH($H94)+$G94*8,1),BH$3=DATE(YEAR($H94),MONTH($H94)+$G94*9,1),BH$3=DATE(YEAR($H94),MONTH($H94)+$G94*10,1)),$F94*тех!BV$10*тех!BV$6,)</f>
        <v>0</v>
      </c>
      <c r="BI94" s="76">
        <f>IF(OR(BI$3=DATE(YEAR($H94),MONTH($H94)+$G94,1),BI$3=DATE(YEAR($H94),MONTH($H94)+$G94*2,1),BI$3=DATE(YEAR($H94),MONTH($H94)+$G94*3,1),BI$3=DATE(YEAR($H94),MONTH($H94)+$G94*4,1),BI$3=DATE(YEAR($H94),MONTH($H94)+$G94*5,1),BI$3=DATE(YEAR($H94),MONTH($H94)+$G94*6,1),BI$3=DATE(YEAR($H94),MONTH($H94)+$G94*7,1),BI$3=DATE(YEAR($H94),MONTH($H94)+$G94*8,1),BI$3=DATE(YEAR($H94),MONTH($H94)+$G94*9,1),BI$3=DATE(YEAR($H94),MONTH($H94)+$G94*10,1)),$F94*тех!BW$10*тех!BW$6,)</f>
        <v>0</v>
      </c>
      <c r="BJ94" s="76">
        <f>IF(OR(BJ$3=DATE(YEAR($H94),MONTH($H94)+$G94,1),BJ$3=DATE(YEAR($H94),MONTH($H94)+$G94*2,1),BJ$3=DATE(YEAR($H94),MONTH($H94)+$G94*3,1),BJ$3=DATE(YEAR($H94),MONTH($H94)+$G94*4,1),BJ$3=DATE(YEAR($H94),MONTH($H94)+$G94*5,1),BJ$3=DATE(YEAR($H94),MONTH($H94)+$G94*6,1),BJ$3=DATE(YEAR($H94),MONTH($H94)+$G94*7,1),BJ$3=DATE(YEAR($H94),MONTH($H94)+$G94*8,1),BJ$3=DATE(YEAR($H94),MONTH($H94)+$G94*9,1),BJ$3=DATE(YEAR($H94),MONTH($H94)+$G94*10,1)),$F94*тех!BX$10*тех!BX$6,)</f>
        <v>0</v>
      </c>
      <c r="BK94" s="76">
        <f>IF(OR(BK$3=DATE(YEAR($H94),MONTH($H94)+$G94,1),BK$3=DATE(YEAR($H94),MONTH($H94)+$G94*2,1),BK$3=DATE(YEAR($H94),MONTH($H94)+$G94*3,1),BK$3=DATE(YEAR($H94),MONTH($H94)+$G94*4,1),BK$3=DATE(YEAR($H94),MONTH($H94)+$G94*5,1),BK$3=DATE(YEAR($H94),MONTH($H94)+$G94*6,1),BK$3=DATE(YEAR($H94),MONTH($H94)+$G94*7,1),BK$3=DATE(YEAR($H94),MONTH($H94)+$G94*8,1),BK$3=DATE(YEAR($H94),MONTH($H94)+$G94*9,1),BK$3=DATE(YEAR($H94),MONTH($H94)+$G94*10,1)),$F94*тех!BY$10*тех!BY$6,)</f>
        <v>0</v>
      </c>
      <c r="BL94" s="76">
        <f>IF(OR(BL$3=DATE(YEAR($H94),MONTH($H94)+$G94,1),BL$3=DATE(YEAR($H94),MONTH($H94)+$G94*2,1),BL$3=DATE(YEAR($H94),MONTH($H94)+$G94*3,1),BL$3=DATE(YEAR($H94),MONTH($H94)+$G94*4,1),BL$3=DATE(YEAR($H94),MONTH($H94)+$G94*5,1),BL$3=DATE(YEAR($H94),MONTH($H94)+$G94*6,1),BL$3=DATE(YEAR($H94),MONTH($H94)+$G94*7,1),BL$3=DATE(YEAR($H94),MONTH($H94)+$G94*8,1),BL$3=DATE(YEAR($H94),MONTH($H94)+$G94*9,1),BL$3=DATE(YEAR($H94),MONTH($H94)+$G94*10,1)),$F94*тех!BZ$10*тех!BZ$6,)</f>
        <v>0</v>
      </c>
      <c r="BM94" s="76">
        <f>IF(OR(BM$3=DATE(YEAR($H94),MONTH($H94)+$G94,1),BM$3=DATE(YEAR($H94),MONTH($H94)+$G94*2,1),BM$3=DATE(YEAR($H94),MONTH($H94)+$G94*3,1),BM$3=DATE(YEAR($H94),MONTH($H94)+$G94*4,1),BM$3=DATE(YEAR($H94),MONTH($H94)+$G94*5,1),BM$3=DATE(YEAR($H94),MONTH($H94)+$G94*6,1),BM$3=DATE(YEAR($H94),MONTH($H94)+$G94*7,1),BM$3=DATE(YEAR($H94),MONTH($H94)+$G94*8,1),BM$3=DATE(YEAR($H94),MONTH($H94)+$G94*9,1),BM$3=DATE(YEAR($H94),MONTH($H94)+$G94*10,1)),$F94*тех!CA$10*тех!CA$6,)</f>
        <v>0</v>
      </c>
      <c r="BN94" s="76">
        <f>IF(OR(BN$3=DATE(YEAR($H94),MONTH($H94)+$G94,1),BN$3=DATE(YEAR($H94),MONTH($H94)+$G94*2,1),BN$3=DATE(YEAR($H94),MONTH($H94)+$G94*3,1),BN$3=DATE(YEAR($H94),MONTH($H94)+$G94*4,1),BN$3=DATE(YEAR($H94),MONTH($H94)+$G94*5,1),BN$3=DATE(YEAR($H94),MONTH($H94)+$G94*6,1),BN$3=DATE(YEAR($H94),MONTH($H94)+$G94*7,1),BN$3=DATE(YEAR($H94),MONTH($H94)+$G94*8,1),BN$3=DATE(YEAR($H94),MONTH($H94)+$G94*9,1),BN$3=DATE(YEAR($H94),MONTH($H94)+$G94*10,1)),$F94*тех!CB$10*тех!CB$6,)</f>
        <v>0</v>
      </c>
      <c r="BO94" s="76">
        <f>IF(OR(BO$3=DATE(YEAR($H94),MONTH($H94)+$G94,1),BO$3=DATE(YEAR($H94),MONTH($H94)+$G94*2,1),BO$3=DATE(YEAR($H94),MONTH($H94)+$G94*3,1),BO$3=DATE(YEAR($H94),MONTH($H94)+$G94*4,1),BO$3=DATE(YEAR($H94),MONTH($H94)+$G94*5,1),BO$3=DATE(YEAR($H94),MONTH($H94)+$G94*6,1),BO$3=DATE(YEAR($H94),MONTH($H94)+$G94*7,1),BO$3=DATE(YEAR($H94),MONTH($H94)+$G94*8,1),BO$3=DATE(YEAR($H94),MONTH($H94)+$G94*9,1),BO$3=DATE(YEAR($H94),MONTH($H94)+$G94*10,1)),$F94*тех!CC$10*тех!CC$6,)</f>
        <v>0</v>
      </c>
      <c r="BP94" s="76">
        <f>IF(OR(BP$3=DATE(YEAR($H94),MONTH($H94)+$G94,1),BP$3=DATE(YEAR($H94),MONTH($H94)+$G94*2,1),BP$3=DATE(YEAR($H94),MONTH($H94)+$G94*3,1),BP$3=DATE(YEAR($H94),MONTH($H94)+$G94*4,1),BP$3=DATE(YEAR($H94),MONTH($H94)+$G94*5,1),BP$3=DATE(YEAR($H94),MONTH($H94)+$G94*6,1),BP$3=DATE(YEAR($H94),MONTH($H94)+$G94*7,1),BP$3=DATE(YEAR($H94),MONTH($H94)+$G94*8,1),BP$3=DATE(YEAR($H94),MONTH($H94)+$G94*9,1),BP$3=DATE(YEAR($H94),MONTH($H94)+$G94*10,1)),$F94*тех!CD$10*тех!CD$6,)</f>
        <v>0</v>
      </c>
      <c r="BQ94" s="76">
        <f>IF(OR(BQ$3=DATE(YEAR($H94),MONTH($H94)+$G94,1),BQ$3=DATE(YEAR($H94),MONTH($H94)+$G94*2,1),BQ$3=DATE(YEAR($H94),MONTH($H94)+$G94*3,1),BQ$3=DATE(YEAR($H94),MONTH($H94)+$G94*4,1),BQ$3=DATE(YEAR($H94),MONTH($H94)+$G94*5,1),BQ$3=DATE(YEAR($H94),MONTH($H94)+$G94*6,1),BQ$3=DATE(YEAR($H94),MONTH($H94)+$G94*7,1),BQ$3=DATE(YEAR($H94),MONTH($H94)+$G94*8,1),BQ$3=DATE(YEAR($H94),MONTH($H94)+$G94*9,1),BQ$3=DATE(YEAR($H94),MONTH($H94)+$G94*10,1)),$F94*тех!CE$10*тех!CE$6,)</f>
        <v>0</v>
      </c>
    </row>
    <row r="95" spans="2:71" hidden="1" outlineLevel="1">
      <c r="B95" s="3">
        <v>6</v>
      </c>
      <c r="C95" s="19"/>
      <c r="D95" s="19"/>
      <c r="E95" s="19"/>
      <c r="F95" s="76">
        <f t="shared" si="3"/>
        <v>0</v>
      </c>
      <c r="G95" s="19"/>
      <c r="H95" s="19"/>
      <c r="J95" s="76">
        <f>IF($H95=J$3,$F95,)*тех!X$6</f>
        <v>0</v>
      </c>
      <c r="K95" s="76">
        <f>IF($H95=K$3,$F95,)*тех!Y$6</f>
        <v>0</v>
      </c>
      <c r="L95" s="76">
        <f>IF($H95=L$3,$F95,)*тех!Z$6</f>
        <v>0</v>
      </c>
      <c r="M95" s="76">
        <f>IF($H95=M$3,$F95,)*тех!AA$6</f>
        <v>0</v>
      </c>
      <c r="N95" s="76">
        <f>IF($H95=N$3,$F95,)*тех!AB$6</f>
        <v>0</v>
      </c>
      <c r="O95" s="76">
        <f>IF($H95=O$3,$F95,)*тех!AC$6</f>
        <v>0</v>
      </c>
      <c r="P95" s="76">
        <f>IF(OR(P$3=DATE(YEAR($H95),MONTH($H95)+$G95,1),P$3=DATE(YEAR($H95),MONTH($H95)+$G95*2,1),P$3=DATE(YEAR($H95),MONTH($H95)+$G95*3,1),P$3=DATE(YEAR($H95),MONTH($H95)+$G95*4,1),P$3=DATE(YEAR($H95),MONTH($H95)+$G95*5,1),P$3=DATE(YEAR($H95),MONTH($H95)+$G95*6,1),P$3=DATE(YEAR($H95),MONTH($H95)+$G95*7,1),P$3=DATE(YEAR($H95),MONTH($H95)+$G95*8,1),P$3=DATE(YEAR($H95),MONTH($H95)+$G95*9,1),P$3=DATE(YEAR($H95),MONTH($H95)+$G95*10,1)),$F95*тех!AD$10*тех!AD$6,)</f>
        <v>0</v>
      </c>
      <c r="Q95" s="76">
        <f>IF(OR(Q$3=DATE(YEAR($H95),MONTH($H95)+$G95,1),Q$3=DATE(YEAR($H95),MONTH($H95)+$G95*2,1),Q$3=DATE(YEAR($H95),MONTH($H95)+$G95*3,1),Q$3=DATE(YEAR($H95),MONTH($H95)+$G95*4,1),Q$3=DATE(YEAR($H95),MONTH($H95)+$G95*5,1),Q$3=DATE(YEAR($H95),MONTH($H95)+$G95*6,1),Q$3=DATE(YEAR($H95),MONTH($H95)+$G95*7,1),Q$3=DATE(YEAR($H95),MONTH($H95)+$G95*8,1),Q$3=DATE(YEAR($H95),MONTH($H95)+$G95*9,1),Q$3=DATE(YEAR($H95),MONTH($H95)+$G95*10,1)),$F95*тех!AE$10*тех!AE$6,)</f>
        <v>0</v>
      </c>
      <c r="R95" s="76">
        <f>IF(OR(R$3=DATE(YEAR($H95),MONTH($H95)+$G95,1),R$3=DATE(YEAR($H95),MONTH($H95)+$G95*2,1),R$3=DATE(YEAR($H95),MONTH($H95)+$G95*3,1),R$3=DATE(YEAR($H95),MONTH($H95)+$G95*4,1),R$3=DATE(YEAR($H95),MONTH($H95)+$G95*5,1),R$3=DATE(YEAR($H95),MONTH($H95)+$G95*6,1),R$3=DATE(YEAR($H95),MONTH($H95)+$G95*7,1),R$3=DATE(YEAR($H95),MONTH($H95)+$G95*8,1),R$3=DATE(YEAR($H95),MONTH($H95)+$G95*9,1),R$3=DATE(YEAR($H95),MONTH($H95)+$G95*10,1)),$F95*тех!AF$10*тех!AF$6,)</f>
        <v>0</v>
      </c>
      <c r="S95" s="76">
        <f>IF(OR(S$3=DATE(YEAR($H95),MONTH($H95)+$G95,1),S$3=DATE(YEAR($H95),MONTH($H95)+$G95*2,1),S$3=DATE(YEAR($H95),MONTH($H95)+$G95*3,1),S$3=DATE(YEAR($H95),MONTH($H95)+$G95*4,1),S$3=DATE(YEAR($H95),MONTH($H95)+$G95*5,1),S$3=DATE(YEAR($H95),MONTH($H95)+$G95*6,1),S$3=DATE(YEAR($H95),MONTH($H95)+$G95*7,1),S$3=DATE(YEAR($H95),MONTH($H95)+$G95*8,1),S$3=DATE(YEAR($H95),MONTH($H95)+$G95*9,1),S$3=DATE(YEAR($H95),MONTH($H95)+$G95*10,1)),$F95*тех!AG$10*тех!AG$6,)</f>
        <v>0</v>
      </c>
      <c r="T95" s="76">
        <f>IF(OR(T$3=DATE(YEAR($H95),MONTH($H95)+$G95,1),T$3=DATE(YEAR($H95),MONTH($H95)+$G95*2,1),T$3=DATE(YEAR($H95),MONTH($H95)+$G95*3,1),T$3=DATE(YEAR($H95),MONTH($H95)+$G95*4,1),T$3=DATE(YEAR($H95),MONTH($H95)+$G95*5,1),T$3=DATE(YEAR($H95),MONTH($H95)+$G95*6,1),T$3=DATE(YEAR($H95),MONTH($H95)+$G95*7,1),T$3=DATE(YEAR($H95),MONTH($H95)+$G95*8,1),T$3=DATE(YEAR($H95),MONTH($H95)+$G95*9,1),T$3=DATE(YEAR($H95),MONTH($H95)+$G95*10,1)),$F95*тех!AH$10*тех!AH$6,)</f>
        <v>0</v>
      </c>
      <c r="U95" s="76">
        <f>IF(OR(U$3=DATE(YEAR($H95),MONTH($H95)+$G95,1),U$3=DATE(YEAR($H95),MONTH($H95)+$G95*2,1),U$3=DATE(YEAR($H95),MONTH($H95)+$G95*3,1),U$3=DATE(YEAR($H95),MONTH($H95)+$G95*4,1),U$3=DATE(YEAR($H95),MONTH($H95)+$G95*5,1),U$3=DATE(YEAR($H95),MONTH($H95)+$G95*6,1),U$3=DATE(YEAR($H95),MONTH($H95)+$G95*7,1),U$3=DATE(YEAR($H95),MONTH($H95)+$G95*8,1),U$3=DATE(YEAR($H95),MONTH($H95)+$G95*9,1),U$3=DATE(YEAR($H95),MONTH($H95)+$G95*10,1)),$F95*тех!AI$10*тех!AI$6,)</f>
        <v>0</v>
      </c>
      <c r="V95" s="76">
        <f>IF(OR(V$3=DATE(YEAR($H95),MONTH($H95)+$G95,1),V$3=DATE(YEAR($H95),MONTH($H95)+$G95*2,1),V$3=DATE(YEAR($H95),MONTH($H95)+$G95*3,1),V$3=DATE(YEAR($H95),MONTH($H95)+$G95*4,1),V$3=DATE(YEAR($H95),MONTH($H95)+$G95*5,1),V$3=DATE(YEAR($H95),MONTH($H95)+$G95*6,1),V$3=DATE(YEAR($H95),MONTH($H95)+$G95*7,1),V$3=DATE(YEAR($H95),MONTH($H95)+$G95*8,1),V$3=DATE(YEAR($H95),MONTH($H95)+$G95*9,1),V$3=DATE(YEAR($H95),MONTH($H95)+$G95*10,1)),$F95*тех!AJ$10*тех!AJ$6,)</f>
        <v>0</v>
      </c>
      <c r="W95" s="76">
        <f>IF(OR(W$3=DATE(YEAR($H95),MONTH($H95)+$G95,1),W$3=DATE(YEAR($H95),MONTH($H95)+$G95*2,1),W$3=DATE(YEAR($H95),MONTH($H95)+$G95*3,1),W$3=DATE(YEAR($H95),MONTH($H95)+$G95*4,1),W$3=DATE(YEAR($H95),MONTH($H95)+$G95*5,1),W$3=DATE(YEAR($H95),MONTH($H95)+$G95*6,1),W$3=DATE(YEAR($H95),MONTH($H95)+$G95*7,1),W$3=DATE(YEAR($H95),MONTH($H95)+$G95*8,1),W$3=DATE(YEAR($H95),MONTH($H95)+$G95*9,1),W$3=DATE(YEAR($H95),MONTH($H95)+$G95*10,1)),$F95*тех!AK$10*тех!AK$6,)</f>
        <v>0</v>
      </c>
      <c r="X95" s="76">
        <f>IF(OR(X$3=DATE(YEAR($H95),MONTH($H95)+$G95,1),X$3=DATE(YEAR($H95),MONTH($H95)+$G95*2,1),X$3=DATE(YEAR($H95),MONTH($H95)+$G95*3,1),X$3=DATE(YEAR($H95),MONTH($H95)+$G95*4,1),X$3=DATE(YEAR($H95),MONTH($H95)+$G95*5,1),X$3=DATE(YEAR($H95),MONTH($H95)+$G95*6,1),X$3=DATE(YEAR($H95),MONTH($H95)+$G95*7,1),X$3=DATE(YEAR($H95),MONTH($H95)+$G95*8,1),X$3=DATE(YEAR($H95),MONTH($H95)+$G95*9,1),X$3=DATE(YEAR($H95),MONTH($H95)+$G95*10,1)),$F95*тех!AL$10*тех!AL$6,)</f>
        <v>0</v>
      </c>
      <c r="Y95" s="76">
        <f>IF(OR(Y$3=DATE(YEAR($H95),MONTH($H95)+$G95,1),Y$3=DATE(YEAR($H95),MONTH($H95)+$G95*2,1),Y$3=DATE(YEAR($H95),MONTH($H95)+$G95*3,1),Y$3=DATE(YEAR($H95),MONTH($H95)+$G95*4,1),Y$3=DATE(YEAR($H95),MONTH($H95)+$G95*5,1),Y$3=DATE(YEAR($H95),MONTH($H95)+$G95*6,1),Y$3=DATE(YEAR($H95),MONTH($H95)+$G95*7,1),Y$3=DATE(YEAR($H95),MONTH($H95)+$G95*8,1),Y$3=DATE(YEAR($H95),MONTH($H95)+$G95*9,1),Y$3=DATE(YEAR($H95),MONTH($H95)+$G95*10,1)),$F95*тех!AM$10*тех!AM$6,)</f>
        <v>0</v>
      </c>
      <c r="Z95" s="76">
        <f>IF(OR(Z$3=DATE(YEAR($H95),MONTH($H95)+$G95,1),Z$3=DATE(YEAR($H95),MONTH($H95)+$G95*2,1),Z$3=DATE(YEAR($H95),MONTH($H95)+$G95*3,1),Z$3=DATE(YEAR($H95),MONTH($H95)+$G95*4,1),Z$3=DATE(YEAR($H95),MONTH($H95)+$G95*5,1),Z$3=DATE(YEAR($H95),MONTH($H95)+$G95*6,1),Z$3=DATE(YEAR($H95),MONTH($H95)+$G95*7,1),Z$3=DATE(YEAR($H95),MONTH($H95)+$G95*8,1),Z$3=DATE(YEAR($H95),MONTH($H95)+$G95*9,1),Z$3=DATE(YEAR($H95),MONTH($H95)+$G95*10,1)),$F95*тех!AN$10*тех!AN$6,)</f>
        <v>0</v>
      </c>
      <c r="AA95" s="76">
        <f>IF(OR(AA$3=DATE(YEAR($H95),MONTH($H95)+$G95,1),AA$3=DATE(YEAR($H95),MONTH($H95)+$G95*2,1),AA$3=DATE(YEAR($H95),MONTH($H95)+$G95*3,1),AA$3=DATE(YEAR($H95),MONTH($H95)+$G95*4,1),AA$3=DATE(YEAR($H95),MONTH($H95)+$G95*5,1),AA$3=DATE(YEAR($H95),MONTH($H95)+$G95*6,1),AA$3=DATE(YEAR($H95),MONTH($H95)+$G95*7,1),AA$3=DATE(YEAR($H95),MONTH($H95)+$G95*8,1),AA$3=DATE(YEAR($H95),MONTH($H95)+$G95*9,1),AA$3=DATE(YEAR($H95),MONTH($H95)+$G95*10,1)),$F95*тех!AO$10*тех!AO$6,)</f>
        <v>0</v>
      </c>
      <c r="AB95" s="76">
        <f>IF(OR(AB$3=DATE(YEAR($H95),MONTH($H95)+$G95,1),AB$3=DATE(YEAR($H95),MONTH($H95)+$G95*2,1),AB$3=DATE(YEAR($H95),MONTH($H95)+$G95*3,1),AB$3=DATE(YEAR($H95),MONTH($H95)+$G95*4,1),AB$3=DATE(YEAR($H95),MONTH($H95)+$G95*5,1),AB$3=DATE(YEAR($H95),MONTH($H95)+$G95*6,1),AB$3=DATE(YEAR($H95),MONTH($H95)+$G95*7,1),AB$3=DATE(YEAR($H95),MONTH($H95)+$G95*8,1),AB$3=DATE(YEAR($H95),MONTH($H95)+$G95*9,1),AB$3=DATE(YEAR($H95),MONTH($H95)+$G95*10,1)),$F95*тех!AP$10*тех!AP$6,)</f>
        <v>0</v>
      </c>
      <c r="AC95" s="76">
        <f>IF(OR(AC$3=DATE(YEAR($H95),MONTH($H95)+$G95,1),AC$3=DATE(YEAR($H95),MONTH($H95)+$G95*2,1),AC$3=DATE(YEAR($H95),MONTH($H95)+$G95*3,1),AC$3=DATE(YEAR($H95),MONTH($H95)+$G95*4,1),AC$3=DATE(YEAR($H95),MONTH($H95)+$G95*5,1),AC$3=DATE(YEAR($H95),MONTH($H95)+$G95*6,1),AC$3=DATE(YEAR($H95),MONTH($H95)+$G95*7,1),AC$3=DATE(YEAR($H95),MONTH($H95)+$G95*8,1),AC$3=DATE(YEAR($H95),MONTH($H95)+$G95*9,1),AC$3=DATE(YEAR($H95),MONTH($H95)+$G95*10,1)),$F95*тех!AQ$10*тех!AQ$6,)</f>
        <v>0</v>
      </c>
      <c r="AD95" s="76">
        <f>IF(OR(AD$3=DATE(YEAR($H95),MONTH($H95)+$G95,1),AD$3=DATE(YEAR($H95),MONTH($H95)+$G95*2,1),AD$3=DATE(YEAR($H95),MONTH($H95)+$G95*3,1),AD$3=DATE(YEAR($H95),MONTH($H95)+$G95*4,1),AD$3=DATE(YEAR($H95),MONTH($H95)+$G95*5,1),AD$3=DATE(YEAR($H95),MONTH($H95)+$G95*6,1),AD$3=DATE(YEAR($H95),MONTH($H95)+$G95*7,1),AD$3=DATE(YEAR($H95),MONTH($H95)+$G95*8,1),AD$3=DATE(YEAR($H95),MONTH($H95)+$G95*9,1),AD$3=DATE(YEAR($H95),MONTH($H95)+$G95*10,1)),$F95*тех!AR$10*тех!AR$6,)</f>
        <v>0</v>
      </c>
      <c r="AE95" s="76">
        <f>IF(OR(AE$3=DATE(YEAR($H95),MONTH($H95)+$G95,1),AE$3=DATE(YEAR($H95),MONTH($H95)+$G95*2,1),AE$3=DATE(YEAR($H95),MONTH($H95)+$G95*3,1),AE$3=DATE(YEAR($H95),MONTH($H95)+$G95*4,1),AE$3=DATE(YEAR($H95),MONTH($H95)+$G95*5,1),AE$3=DATE(YEAR($H95),MONTH($H95)+$G95*6,1),AE$3=DATE(YEAR($H95),MONTH($H95)+$G95*7,1),AE$3=DATE(YEAR($H95),MONTH($H95)+$G95*8,1),AE$3=DATE(YEAR($H95),MONTH($H95)+$G95*9,1),AE$3=DATE(YEAR($H95),MONTH($H95)+$G95*10,1)),$F95*тех!AS$10*тех!AS$6,)</f>
        <v>0</v>
      </c>
      <c r="AF95" s="76">
        <f>IF(OR(AF$3=DATE(YEAR($H95),MONTH($H95)+$G95,1),AF$3=DATE(YEAR($H95),MONTH($H95)+$G95*2,1),AF$3=DATE(YEAR($H95),MONTH($H95)+$G95*3,1),AF$3=DATE(YEAR($H95),MONTH($H95)+$G95*4,1),AF$3=DATE(YEAR($H95),MONTH($H95)+$G95*5,1),AF$3=DATE(YEAR($H95),MONTH($H95)+$G95*6,1),AF$3=DATE(YEAR($H95),MONTH($H95)+$G95*7,1),AF$3=DATE(YEAR($H95),MONTH($H95)+$G95*8,1),AF$3=DATE(YEAR($H95),MONTH($H95)+$G95*9,1),AF$3=DATE(YEAR($H95),MONTH($H95)+$G95*10,1)),$F95*тех!AT$10*тех!AT$6,)</f>
        <v>0</v>
      </c>
      <c r="AG95" s="76">
        <f>IF(OR(AG$3=DATE(YEAR($H95),MONTH($H95)+$G95,1),AG$3=DATE(YEAR($H95),MONTH($H95)+$G95*2,1),AG$3=DATE(YEAR($H95),MONTH($H95)+$G95*3,1),AG$3=DATE(YEAR($H95),MONTH($H95)+$G95*4,1),AG$3=DATE(YEAR($H95),MONTH($H95)+$G95*5,1),AG$3=DATE(YEAR($H95),MONTH($H95)+$G95*6,1),AG$3=DATE(YEAR($H95),MONTH($H95)+$G95*7,1),AG$3=DATE(YEAR($H95),MONTH($H95)+$G95*8,1),AG$3=DATE(YEAR($H95),MONTH($H95)+$G95*9,1),AG$3=DATE(YEAR($H95),MONTH($H95)+$G95*10,1)),$F95*тех!AU$10*тех!AU$6,)</f>
        <v>0</v>
      </c>
      <c r="AH95" s="76">
        <f>IF(OR(AH$3=DATE(YEAR($H95),MONTH($H95)+$G95,1),AH$3=DATE(YEAR($H95),MONTH($H95)+$G95*2,1),AH$3=DATE(YEAR($H95),MONTH($H95)+$G95*3,1),AH$3=DATE(YEAR($H95),MONTH($H95)+$G95*4,1),AH$3=DATE(YEAR($H95),MONTH($H95)+$G95*5,1),AH$3=DATE(YEAR($H95),MONTH($H95)+$G95*6,1),AH$3=DATE(YEAR($H95),MONTH($H95)+$G95*7,1),AH$3=DATE(YEAR($H95),MONTH($H95)+$G95*8,1),AH$3=DATE(YEAR($H95),MONTH($H95)+$G95*9,1),AH$3=DATE(YEAR($H95),MONTH($H95)+$G95*10,1)),$F95*тех!AV$10*тех!AV$6,)</f>
        <v>0</v>
      </c>
      <c r="AI95" s="76">
        <f>IF(OR(AI$3=DATE(YEAR($H95),MONTH($H95)+$G95,1),AI$3=DATE(YEAR($H95),MONTH($H95)+$G95*2,1),AI$3=DATE(YEAR($H95),MONTH($H95)+$G95*3,1),AI$3=DATE(YEAR($H95),MONTH($H95)+$G95*4,1),AI$3=DATE(YEAR($H95),MONTH($H95)+$G95*5,1),AI$3=DATE(YEAR($H95),MONTH($H95)+$G95*6,1),AI$3=DATE(YEAR($H95),MONTH($H95)+$G95*7,1),AI$3=DATE(YEAR($H95),MONTH($H95)+$G95*8,1),AI$3=DATE(YEAR($H95),MONTH($H95)+$G95*9,1),AI$3=DATE(YEAR($H95),MONTH($H95)+$G95*10,1)),$F95*тех!AW$10*тех!AW$6,)</f>
        <v>0</v>
      </c>
      <c r="AJ95" s="76">
        <f>IF(OR(AJ$3=DATE(YEAR($H95),MONTH($H95)+$G95,1),AJ$3=DATE(YEAR($H95),MONTH($H95)+$G95*2,1),AJ$3=DATE(YEAR($H95),MONTH($H95)+$G95*3,1),AJ$3=DATE(YEAR($H95),MONTH($H95)+$G95*4,1),AJ$3=DATE(YEAR($H95),MONTH($H95)+$G95*5,1),AJ$3=DATE(YEAR($H95),MONTH($H95)+$G95*6,1),AJ$3=DATE(YEAR($H95),MONTH($H95)+$G95*7,1),AJ$3=DATE(YEAR($H95),MONTH($H95)+$G95*8,1),AJ$3=DATE(YEAR($H95),MONTH($H95)+$G95*9,1),AJ$3=DATE(YEAR($H95),MONTH($H95)+$G95*10,1)),$F95*тех!AX$10*тех!AX$6,)</f>
        <v>0</v>
      </c>
      <c r="AK95" s="76">
        <f>IF(OR(AK$3=DATE(YEAR($H95),MONTH($H95)+$G95,1),AK$3=DATE(YEAR($H95),MONTH($H95)+$G95*2,1),AK$3=DATE(YEAR($H95),MONTH($H95)+$G95*3,1),AK$3=DATE(YEAR($H95),MONTH($H95)+$G95*4,1),AK$3=DATE(YEAR($H95),MONTH($H95)+$G95*5,1),AK$3=DATE(YEAR($H95),MONTH($H95)+$G95*6,1),AK$3=DATE(YEAR($H95),MONTH($H95)+$G95*7,1),AK$3=DATE(YEAR($H95),MONTH($H95)+$G95*8,1),AK$3=DATE(YEAR($H95),MONTH($H95)+$G95*9,1),AK$3=DATE(YEAR($H95),MONTH($H95)+$G95*10,1)),$F95*тех!AY$10*тех!AY$6,)</f>
        <v>0</v>
      </c>
      <c r="AL95" s="76">
        <f>IF(OR(AL$3=DATE(YEAR($H95),MONTH($H95)+$G95,1),AL$3=DATE(YEAR($H95),MONTH($H95)+$G95*2,1),AL$3=DATE(YEAR($H95),MONTH($H95)+$G95*3,1),AL$3=DATE(YEAR($H95),MONTH($H95)+$G95*4,1),AL$3=DATE(YEAR($H95),MONTH($H95)+$G95*5,1),AL$3=DATE(YEAR($H95),MONTH($H95)+$G95*6,1),AL$3=DATE(YEAR($H95),MONTH($H95)+$G95*7,1),AL$3=DATE(YEAR($H95),MONTH($H95)+$G95*8,1),AL$3=DATE(YEAR($H95),MONTH($H95)+$G95*9,1),AL$3=DATE(YEAR($H95),MONTH($H95)+$G95*10,1)),$F95*тех!AZ$10*тех!AZ$6,)</f>
        <v>0</v>
      </c>
      <c r="AM95" s="76">
        <f>IF(OR(AM$3=DATE(YEAR($H95),MONTH($H95)+$G95,1),AM$3=DATE(YEAR($H95),MONTH($H95)+$G95*2,1),AM$3=DATE(YEAR($H95),MONTH($H95)+$G95*3,1),AM$3=DATE(YEAR($H95),MONTH($H95)+$G95*4,1),AM$3=DATE(YEAR($H95),MONTH($H95)+$G95*5,1),AM$3=DATE(YEAR($H95),MONTH($H95)+$G95*6,1),AM$3=DATE(YEAR($H95),MONTH($H95)+$G95*7,1),AM$3=DATE(YEAR($H95),MONTH($H95)+$G95*8,1),AM$3=DATE(YEAR($H95),MONTH($H95)+$G95*9,1),AM$3=DATE(YEAR($H95),MONTH($H95)+$G95*10,1)),$F95*тех!BA$10*тех!BA$6,)</f>
        <v>0</v>
      </c>
      <c r="AN95" s="76">
        <f>IF(OR(AN$3=DATE(YEAR($H95),MONTH($H95)+$G95,1),AN$3=DATE(YEAR($H95),MONTH($H95)+$G95*2,1),AN$3=DATE(YEAR($H95),MONTH($H95)+$G95*3,1),AN$3=DATE(YEAR($H95),MONTH($H95)+$G95*4,1),AN$3=DATE(YEAR($H95),MONTH($H95)+$G95*5,1),AN$3=DATE(YEAR($H95),MONTH($H95)+$G95*6,1),AN$3=DATE(YEAR($H95),MONTH($H95)+$G95*7,1),AN$3=DATE(YEAR($H95),MONTH($H95)+$G95*8,1),AN$3=DATE(YEAR($H95),MONTH($H95)+$G95*9,1),AN$3=DATE(YEAR($H95),MONTH($H95)+$G95*10,1)),$F95*тех!BB$10*тех!BB$6,)</f>
        <v>0</v>
      </c>
      <c r="AO95" s="76">
        <f>IF(OR(AO$3=DATE(YEAR($H95),MONTH($H95)+$G95,1),AO$3=DATE(YEAR($H95),MONTH($H95)+$G95*2,1),AO$3=DATE(YEAR($H95),MONTH($H95)+$G95*3,1),AO$3=DATE(YEAR($H95),MONTH($H95)+$G95*4,1),AO$3=DATE(YEAR($H95),MONTH($H95)+$G95*5,1),AO$3=DATE(YEAR($H95),MONTH($H95)+$G95*6,1),AO$3=DATE(YEAR($H95),MONTH($H95)+$G95*7,1),AO$3=DATE(YEAR($H95),MONTH($H95)+$G95*8,1),AO$3=DATE(YEAR($H95),MONTH($H95)+$G95*9,1),AO$3=DATE(YEAR($H95),MONTH($H95)+$G95*10,1)),$F95*тех!BC$10*тех!BC$6,)</f>
        <v>0</v>
      </c>
      <c r="AP95" s="76">
        <f>IF(OR(AP$3=DATE(YEAR($H95),MONTH($H95)+$G95,1),AP$3=DATE(YEAR($H95),MONTH($H95)+$G95*2,1),AP$3=DATE(YEAR($H95),MONTH($H95)+$G95*3,1),AP$3=DATE(YEAR($H95),MONTH($H95)+$G95*4,1),AP$3=DATE(YEAR($H95),MONTH($H95)+$G95*5,1),AP$3=DATE(YEAR($H95),MONTH($H95)+$G95*6,1),AP$3=DATE(YEAR($H95),MONTH($H95)+$G95*7,1),AP$3=DATE(YEAR($H95),MONTH($H95)+$G95*8,1),AP$3=DATE(YEAR($H95),MONTH($H95)+$G95*9,1),AP$3=DATE(YEAR($H95),MONTH($H95)+$G95*10,1)),$F95*тех!BD$10*тех!BD$6,)</f>
        <v>0</v>
      </c>
      <c r="AQ95" s="76">
        <f>IF(OR(AQ$3=DATE(YEAR($H95),MONTH($H95)+$G95,1),AQ$3=DATE(YEAR($H95),MONTH($H95)+$G95*2,1),AQ$3=DATE(YEAR($H95),MONTH($H95)+$G95*3,1),AQ$3=DATE(YEAR($H95),MONTH($H95)+$G95*4,1),AQ$3=DATE(YEAR($H95),MONTH($H95)+$G95*5,1),AQ$3=DATE(YEAR($H95),MONTH($H95)+$G95*6,1),AQ$3=DATE(YEAR($H95),MONTH($H95)+$G95*7,1),AQ$3=DATE(YEAR($H95),MONTH($H95)+$G95*8,1),AQ$3=DATE(YEAR($H95),MONTH($H95)+$G95*9,1),AQ$3=DATE(YEAR($H95),MONTH($H95)+$G95*10,1)),$F95*тех!BE$10*тех!BE$6,)</f>
        <v>0</v>
      </c>
      <c r="AR95" s="76">
        <f>IF(OR(AR$3=DATE(YEAR($H95),MONTH($H95)+$G95,1),AR$3=DATE(YEAR($H95),MONTH($H95)+$G95*2,1),AR$3=DATE(YEAR($H95),MONTH($H95)+$G95*3,1),AR$3=DATE(YEAR($H95),MONTH($H95)+$G95*4,1),AR$3=DATE(YEAR($H95),MONTH($H95)+$G95*5,1),AR$3=DATE(YEAR($H95),MONTH($H95)+$G95*6,1),AR$3=DATE(YEAR($H95),MONTH($H95)+$G95*7,1),AR$3=DATE(YEAR($H95),MONTH($H95)+$G95*8,1),AR$3=DATE(YEAR($H95),MONTH($H95)+$G95*9,1),AR$3=DATE(YEAR($H95),MONTH($H95)+$G95*10,1)),$F95*тех!BF$10*тех!BF$6,)</f>
        <v>0</v>
      </c>
      <c r="AS95" s="76">
        <f>IF(OR(AS$3=DATE(YEAR($H95),MONTH($H95)+$G95,1),AS$3=DATE(YEAR($H95),MONTH($H95)+$G95*2,1),AS$3=DATE(YEAR($H95),MONTH($H95)+$G95*3,1),AS$3=DATE(YEAR($H95),MONTH($H95)+$G95*4,1),AS$3=DATE(YEAR($H95),MONTH($H95)+$G95*5,1),AS$3=DATE(YEAR($H95),MONTH($H95)+$G95*6,1),AS$3=DATE(YEAR($H95),MONTH($H95)+$G95*7,1),AS$3=DATE(YEAR($H95),MONTH($H95)+$G95*8,1),AS$3=DATE(YEAR($H95),MONTH($H95)+$G95*9,1),AS$3=DATE(YEAR($H95),MONTH($H95)+$G95*10,1)),$F95*тех!BG$10*тех!BG$6,)</f>
        <v>0</v>
      </c>
      <c r="AT95" s="76">
        <f>IF(OR(AT$3=DATE(YEAR($H95),MONTH($H95)+$G95,1),AT$3=DATE(YEAR($H95),MONTH($H95)+$G95*2,1),AT$3=DATE(YEAR($H95),MONTH($H95)+$G95*3,1),AT$3=DATE(YEAR($H95),MONTH($H95)+$G95*4,1),AT$3=DATE(YEAR($H95),MONTH($H95)+$G95*5,1),AT$3=DATE(YEAR($H95),MONTH($H95)+$G95*6,1),AT$3=DATE(YEAR($H95),MONTH($H95)+$G95*7,1),AT$3=DATE(YEAR($H95),MONTH($H95)+$G95*8,1),AT$3=DATE(YEAR($H95),MONTH($H95)+$G95*9,1),AT$3=DATE(YEAR($H95),MONTH($H95)+$G95*10,1)),$F95*тех!BH$10*тех!BH$6,)</f>
        <v>0</v>
      </c>
      <c r="AU95" s="76">
        <f>IF(OR(AU$3=DATE(YEAR($H95),MONTH($H95)+$G95,1),AU$3=DATE(YEAR($H95),MONTH($H95)+$G95*2,1),AU$3=DATE(YEAR($H95),MONTH($H95)+$G95*3,1),AU$3=DATE(YEAR($H95),MONTH($H95)+$G95*4,1),AU$3=DATE(YEAR($H95),MONTH($H95)+$G95*5,1),AU$3=DATE(YEAR($H95),MONTH($H95)+$G95*6,1),AU$3=DATE(YEAR($H95),MONTH($H95)+$G95*7,1),AU$3=DATE(YEAR($H95),MONTH($H95)+$G95*8,1),AU$3=DATE(YEAR($H95),MONTH($H95)+$G95*9,1),AU$3=DATE(YEAR($H95),MONTH($H95)+$G95*10,1)),$F95*тех!BI$10*тех!BI$6,)</f>
        <v>0</v>
      </c>
      <c r="AV95" s="76">
        <f>IF(OR(AV$3=DATE(YEAR($H95),MONTH($H95)+$G95,1),AV$3=DATE(YEAR($H95),MONTH($H95)+$G95*2,1),AV$3=DATE(YEAR($H95),MONTH($H95)+$G95*3,1),AV$3=DATE(YEAR($H95),MONTH($H95)+$G95*4,1),AV$3=DATE(YEAR($H95),MONTH($H95)+$G95*5,1),AV$3=DATE(YEAR($H95),MONTH($H95)+$G95*6,1),AV$3=DATE(YEAR($H95),MONTH($H95)+$G95*7,1),AV$3=DATE(YEAR($H95),MONTH($H95)+$G95*8,1),AV$3=DATE(YEAR($H95),MONTH($H95)+$G95*9,1),AV$3=DATE(YEAR($H95),MONTH($H95)+$G95*10,1)),$F95*тех!BJ$10*тех!BJ$6,)</f>
        <v>0</v>
      </c>
      <c r="AW95" s="76">
        <f>IF(OR(AW$3=DATE(YEAR($H95),MONTH($H95)+$G95,1),AW$3=DATE(YEAR($H95),MONTH($H95)+$G95*2,1),AW$3=DATE(YEAR($H95),MONTH($H95)+$G95*3,1),AW$3=DATE(YEAR($H95),MONTH($H95)+$G95*4,1),AW$3=DATE(YEAR($H95),MONTH($H95)+$G95*5,1),AW$3=DATE(YEAR($H95),MONTH($H95)+$G95*6,1),AW$3=DATE(YEAR($H95),MONTH($H95)+$G95*7,1),AW$3=DATE(YEAR($H95),MONTH($H95)+$G95*8,1),AW$3=DATE(YEAR($H95),MONTH($H95)+$G95*9,1),AW$3=DATE(YEAR($H95),MONTH($H95)+$G95*10,1)),$F95*тех!BK$10*тех!BK$6,)</f>
        <v>0</v>
      </c>
      <c r="AX95" s="76">
        <f>IF(OR(AX$3=DATE(YEAR($H95),MONTH($H95)+$G95,1),AX$3=DATE(YEAR($H95),MONTH($H95)+$G95*2,1),AX$3=DATE(YEAR($H95),MONTH($H95)+$G95*3,1),AX$3=DATE(YEAR($H95),MONTH($H95)+$G95*4,1),AX$3=DATE(YEAR($H95),MONTH($H95)+$G95*5,1),AX$3=DATE(YEAR($H95),MONTH($H95)+$G95*6,1),AX$3=DATE(YEAR($H95),MONTH($H95)+$G95*7,1),AX$3=DATE(YEAR($H95),MONTH($H95)+$G95*8,1),AX$3=DATE(YEAR($H95),MONTH($H95)+$G95*9,1),AX$3=DATE(YEAR($H95),MONTH($H95)+$G95*10,1)),$F95*тех!BL$10*тех!BL$6,)</f>
        <v>0</v>
      </c>
      <c r="AY95" s="76">
        <f>IF(OR(AY$3=DATE(YEAR($H95),MONTH($H95)+$G95,1),AY$3=DATE(YEAR($H95),MONTH($H95)+$G95*2,1),AY$3=DATE(YEAR($H95),MONTH($H95)+$G95*3,1),AY$3=DATE(YEAR($H95),MONTH($H95)+$G95*4,1),AY$3=DATE(YEAR($H95),MONTH($H95)+$G95*5,1),AY$3=DATE(YEAR($H95),MONTH($H95)+$G95*6,1),AY$3=DATE(YEAR($H95),MONTH($H95)+$G95*7,1),AY$3=DATE(YEAR($H95),MONTH($H95)+$G95*8,1),AY$3=DATE(YEAR($H95),MONTH($H95)+$G95*9,1),AY$3=DATE(YEAR($H95),MONTH($H95)+$G95*10,1)),$F95*тех!BM$10*тех!BM$6,)</f>
        <v>0</v>
      </c>
      <c r="AZ95" s="76">
        <f>IF(OR(AZ$3=DATE(YEAR($H95),MONTH($H95)+$G95,1),AZ$3=DATE(YEAR($H95),MONTH($H95)+$G95*2,1),AZ$3=DATE(YEAR($H95),MONTH($H95)+$G95*3,1),AZ$3=DATE(YEAR($H95),MONTH($H95)+$G95*4,1),AZ$3=DATE(YEAR($H95),MONTH($H95)+$G95*5,1),AZ$3=DATE(YEAR($H95),MONTH($H95)+$G95*6,1),AZ$3=DATE(YEAR($H95),MONTH($H95)+$G95*7,1),AZ$3=DATE(YEAR($H95),MONTH($H95)+$G95*8,1),AZ$3=DATE(YEAR($H95),MONTH($H95)+$G95*9,1),AZ$3=DATE(YEAR($H95),MONTH($H95)+$G95*10,1)),$F95*тех!BN$10*тех!BN$6,)</f>
        <v>0</v>
      </c>
      <c r="BA95" s="76">
        <f>IF(OR(BA$3=DATE(YEAR($H95),MONTH($H95)+$G95,1),BA$3=DATE(YEAR($H95),MONTH($H95)+$G95*2,1),BA$3=DATE(YEAR($H95),MONTH($H95)+$G95*3,1),BA$3=DATE(YEAR($H95),MONTH($H95)+$G95*4,1),BA$3=DATE(YEAR($H95),MONTH($H95)+$G95*5,1),BA$3=DATE(YEAR($H95),MONTH($H95)+$G95*6,1),BA$3=DATE(YEAR($H95),MONTH($H95)+$G95*7,1),BA$3=DATE(YEAR($H95),MONTH($H95)+$G95*8,1),BA$3=DATE(YEAR($H95),MONTH($H95)+$G95*9,1),BA$3=DATE(YEAR($H95),MONTH($H95)+$G95*10,1)),$F95*тех!BO$10*тех!BO$6,)</f>
        <v>0</v>
      </c>
      <c r="BB95" s="76">
        <f>IF(OR(BB$3=DATE(YEAR($H95),MONTH($H95)+$G95,1),BB$3=DATE(YEAR($H95),MONTH($H95)+$G95*2,1),BB$3=DATE(YEAR($H95),MONTH($H95)+$G95*3,1),BB$3=DATE(YEAR($H95),MONTH($H95)+$G95*4,1),BB$3=DATE(YEAR($H95),MONTH($H95)+$G95*5,1),BB$3=DATE(YEAR($H95),MONTH($H95)+$G95*6,1),BB$3=DATE(YEAR($H95),MONTH($H95)+$G95*7,1),BB$3=DATE(YEAR($H95),MONTH($H95)+$G95*8,1),BB$3=DATE(YEAR($H95),MONTH($H95)+$G95*9,1),BB$3=DATE(YEAR($H95),MONTH($H95)+$G95*10,1)),$F95*тех!BP$10*тех!BP$6,)</f>
        <v>0</v>
      </c>
      <c r="BC95" s="76">
        <f>IF(OR(BC$3=DATE(YEAR($H95),MONTH($H95)+$G95,1),BC$3=DATE(YEAR($H95),MONTH($H95)+$G95*2,1),BC$3=DATE(YEAR($H95),MONTH($H95)+$G95*3,1),BC$3=DATE(YEAR($H95),MONTH($H95)+$G95*4,1),BC$3=DATE(YEAR($H95),MONTH($H95)+$G95*5,1),BC$3=DATE(YEAR($H95),MONTH($H95)+$G95*6,1),BC$3=DATE(YEAR($H95),MONTH($H95)+$G95*7,1),BC$3=DATE(YEAR($H95),MONTH($H95)+$G95*8,1),BC$3=DATE(YEAR($H95),MONTH($H95)+$G95*9,1),BC$3=DATE(YEAR($H95),MONTH($H95)+$G95*10,1)),$F95*тех!BQ$10*тех!BQ$6,)</f>
        <v>0</v>
      </c>
      <c r="BD95" s="76">
        <f>IF(OR(BD$3=DATE(YEAR($H95),MONTH($H95)+$G95,1),BD$3=DATE(YEAR($H95),MONTH($H95)+$G95*2,1),BD$3=DATE(YEAR($H95),MONTH($H95)+$G95*3,1),BD$3=DATE(YEAR($H95),MONTH($H95)+$G95*4,1),BD$3=DATE(YEAR($H95),MONTH($H95)+$G95*5,1),BD$3=DATE(YEAR($H95),MONTH($H95)+$G95*6,1),BD$3=DATE(YEAR($H95),MONTH($H95)+$G95*7,1),BD$3=DATE(YEAR($H95),MONTH($H95)+$G95*8,1),BD$3=DATE(YEAR($H95),MONTH($H95)+$G95*9,1),BD$3=DATE(YEAR($H95),MONTH($H95)+$G95*10,1)),$F95*тех!BR$10*тех!BR$6,)</f>
        <v>0</v>
      </c>
      <c r="BE95" s="76">
        <f>IF(OR(BE$3=DATE(YEAR($H95),MONTH($H95)+$G95,1),BE$3=DATE(YEAR($H95),MONTH($H95)+$G95*2,1),BE$3=DATE(YEAR($H95),MONTH($H95)+$G95*3,1),BE$3=DATE(YEAR($H95),MONTH($H95)+$G95*4,1),BE$3=DATE(YEAR($H95),MONTH($H95)+$G95*5,1),BE$3=DATE(YEAR($H95),MONTH($H95)+$G95*6,1),BE$3=DATE(YEAR($H95),MONTH($H95)+$G95*7,1),BE$3=DATE(YEAR($H95),MONTH($H95)+$G95*8,1),BE$3=DATE(YEAR($H95),MONTH($H95)+$G95*9,1),BE$3=DATE(YEAR($H95),MONTH($H95)+$G95*10,1)),$F95*тех!BS$10*тех!BS$6,)</f>
        <v>0</v>
      </c>
      <c r="BF95" s="76">
        <f>IF(OR(BF$3=DATE(YEAR($H95),MONTH($H95)+$G95,1),BF$3=DATE(YEAR($H95),MONTH($H95)+$G95*2,1),BF$3=DATE(YEAR($H95),MONTH($H95)+$G95*3,1),BF$3=DATE(YEAR($H95),MONTH($H95)+$G95*4,1),BF$3=DATE(YEAR($H95),MONTH($H95)+$G95*5,1),BF$3=DATE(YEAR($H95),MONTH($H95)+$G95*6,1),BF$3=DATE(YEAR($H95),MONTH($H95)+$G95*7,1),BF$3=DATE(YEAR($H95),MONTH($H95)+$G95*8,1),BF$3=DATE(YEAR($H95),MONTH($H95)+$G95*9,1),BF$3=DATE(YEAR($H95),MONTH($H95)+$G95*10,1)),$F95*тех!BT$10*тех!BT$6,)</f>
        <v>0</v>
      </c>
      <c r="BG95" s="76">
        <f>IF(OR(BG$3=DATE(YEAR($H95),MONTH($H95)+$G95,1),BG$3=DATE(YEAR($H95),MONTH($H95)+$G95*2,1),BG$3=DATE(YEAR($H95),MONTH($H95)+$G95*3,1),BG$3=DATE(YEAR($H95),MONTH($H95)+$G95*4,1),BG$3=DATE(YEAR($H95),MONTH($H95)+$G95*5,1),BG$3=DATE(YEAR($H95),MONTH($H95)+$G95*6,1),BG$3=DATE(YEAR($H95),MONTH($H95)+$G95*7,1),BG$3=DATE(YEAR($H95),MONTH($H95)+$G95*8,1),BG$3=DATE(YEAR($H95),MONTH($H95)+$G95*9,1),BG$3=DATE(YEAR($H95),MONTH($H95)+$G95*10,1)),$F95*тех!BU$10*тех!BU$6,)</f>
        <v>0</v>
      </c>
      <c r="BH95" s="76">
        <f>IF(OR(BH$3=DATE(YEAR($H95),MONTH($H95)+$G95,1),BH$3=DATE(YEAR($H95),MONTH($H95)+$G95*2,1),BH$3=DATE(YEAR($H95),MONTH($H95)+$G95*3,1),BH$3=DATE(YEAR($H95),MONTH($H95)+$G95*4,1),BH$3=DATE(YEAR($H95),MONTH($H95)+$G95*5,1),BH$3=DATE(YEAR($H95),MONTH($H95)+$G95*6,1),BH$3=DATE(YEAR($H95),MONTH($H95)+$G95*7,1),BH$3=DATE(YEAR($H95),MONTH($H95)+$G95*8,1),BH$3=DATE(YEAR($H95),MONTH($H95)+$G95*9,1),BH$3=DATE(YEAR($H95),MONTH($H95)+$G95*10,1)),$F95*тех!BV$10*тех!BV$6,)</f>
        <v>0</v>
      </c>
      <c r="BI95" s="76">
        <f>IF(OR(BI$3=DATE(YEAR($H95),MONTH($H95)+$G95,1),BI$3=DATE(YEAR($H95),MONTH($H95)+$G95*2,1),BI$3=DATE(YEAR($H95),MONTH($H95)+$G95*3,1),BI$3=DATE(YEAR($H95),MONTH($H95)+$G95*4,1),BI$3=DATE(YEAR($H95),MONTH($H95)+$G95*5,1),BI$3=DATE(YEAR($H95),MONTH($H95)+$G95*6,1),BI$3=DATE(YEAR($H95),MONTH($H95)+$G95*7,1),BI$3=DATE(YEAR($H95),MONTH($H95)+$G95*8,1),BI$3=DATE(YEAR($H95),MONTH($H95)+$G95*9,1),BI$3=DATE(YEAR($H95),MONTH($H95)+$G95*10,1)),$F95*тех!BW$10*тех!BW$6,)</f>
        <v>0</v>
      </c>
      <c r="BJ95" s="76">
        <f>IF(OR(BJ$3=DATE(YEAR($H95),MONTH($H95)+$G95,1),BJ$3=DATE(YEAR($H95),MONTH($H95)+$G95*2,1),BJ$3=DATE(YEAR($H95),MONTH($H95)+$G95*3,1),BJ$3=DATE(YEAR($H95),MONTH($H95)+$G95*4,1),BJ$3=DATE(YEAR($H95),MONTH($H95)+$G95*5,1),BJ$3=DATE(YEAR($H95),MONTH($H95)+$G95*6,1),BJ$3=DATE(YEAR($H95),MONTH($H95)+$G95*7,1),BJ$3=DATE(YEAR($H95),MONTH($H95)+$G95*8,1),BJ$3=DATE(YEAR($H95),MONTH($H95)+$G95*9,1),BJ$3=DATE(YEAR($H95),MONTH($H95)+$G95*10,1)),$F95*тех!BX$10*тех!BX$6,)</f>
        <v>0</v>
      </c>
      <c r="BK95" s="76">
        <f>IF(OR(BK$3=DATE(YEAR($H95),MONTH($H95)+$G95,1),BK$3=DATE(YEAR($H95),MONTH($H95)+$G95*2,1),BK$3=DATE(YEAR($H95),MONTH($H95)+$G95*3,1),BK$3=DATE(YEAR($H95),MONTH($H95)+$G95*4,1),BK$3=DATE(YEAR($H95),MONTH($H95)+$G95*5,1),BK$3=DATE(YEAR($H95),MONTH($H95)+$G95*6,1),BK$3=DATE(YEAR($H95),MONTH($H95)+$G95*7,1),BK$3=DATE(YEAR($H95),MONTH($H95)+$G95*8,1),BK$3=DATE(YEAR($H95),MONTH($H95)+$G95*9,1),BK$3=DATE(YEAR($H95),MONTH($H95)+$G95*10,1)),$F95*тех!BY$10*тех!BY$6,)</f>
        <v>0</v>
      </c>
      <c r="BL95" s="76">
        <f>IF(OR(BL$3=DATE(YEAR($H95),MONTH($H95)+$G95,1),BL$3=DATE(YEAR($H95),MONTH($H95)+$G95*2,1),BL$3=DATE(YEAR($H95),MONTH($H95)+$G95*3,1),BL$3=DATE(YEAR($H95),MONTH($H95)+$G95*4,1),BL$3=DATE(YEAR($H95),MONTH($H95)+$G95*5,1),BL$3=DATE(YEAR($H95),MONTH($H95)+$G95*6,1),BL$3=DATE(YEAR($H95),MONTH($H95)+$G95*7,1),BL$3=DATE(YEAR($H95),MONTH($H95)+$G95*8,1),BL$3=DATE(YEAR($H95),MONTH($H95)+$G95*9,1),BL$3=DATE(YEAR($H95),MONTH($H95)+$G95*10,1)),$F95*тех!BZ$10*тех!BZ$6,)</f>
        <v>0</v>
      </c>
      <c r="BM95" s="76">
        <f>IF(OR(BM$3=DATE(YEAR($H95),MONTH($H95)+$G95,1),BM$3=DATE(YEAR($H95),MONTH($H95)+$G95*2,1),BM$3=DATE(YEAR($H95),MONTH($H95)+$G95*3,1),BM$3=DATE(YEAR($H95),MONTH($H95)+$G95*4,1),BM$3=DATE(YEAR($H95),MONTH($H95)+$G95*5,1),BM$3=DATE(YEAR($H95),MONTH($H95)+$G95*6,1),BM$3=DATE(YEAR($H95),MONTH($H95)+$G95*7,1),BM$3=DATE(YEAR($H95),MONTH($H95)+$G95*8,1),BM$3=DATE(YEAR($H95),MONTH($H95)+$G95*9,1),BM$3=DATE(YEAR($H95),MONTH($H95)+$G95*10,1)),$F95*тех!CA$10*тех!CA$6,)</f>
        <v>0</v>
      </c>
      <c r="BN95" s="76">
        <f>IF(OR(BN$3=DATE(YEAR($H95),MONTH($H95)+$G95,1),BN$3=DATE(YEAR($H95),MONTH($H95)+$G95*2,1),BN$3=DATE(YEAR($H95),MONTH($H95)+$G95*3,1),BN$3=DATE(YEAR($H95),MONTH($H95)+$G95*4,1),BN$3=DATE(YEAR($H95),MONTH($H95)+$G95*5,1),BN$3=DATE(YEAR($H95),MONTH($H95)+$G95*6,1),BN$3=DATE(YEAR($H95),MONTH($H95)+$G95*7,1),BN$3=DATE(YEAR($H95),MONTH($H95)+$G95*8,1),BN$3=DATE(YEAR($H95),MONTH($H95)+$G95*9,1),BN$3=DATE(YEAR($H95),MONTH($H95)+$G95*10,1)),$F95*тех!CB$10*тех!CB$6,)</f>
        <v>0</v>
      </c>
      <c r="BO95" s="76">
        <f>IF(OR(BO$3=DATE(YEAR($H95),MONTH($H95)+$G95,1),BO$3=DATE(YEAR($H95),MONTH($H95)+$G95*2,1),BO$3=DATE(YEAR($H95),MONTH($H95)+$G95*3,1),BO$3=DATE(YEAR($H95),MONTH($H95)+$G95*4,1),BO$3=DATE(YEAR($H95),MONTH($H95)+$G95*5,1),BO$3=DATE(YEAR($H95),MONTH($H95)+$G95*6,1),BO$3=DATE(YEAR($H95),MONTH($H95)+$G95*7,1),BO$3=DATE(YEAR($H95),MONTH($H95)+$G95*8,1),BO$3=DATE(YEAR($H95),MONTH($H95)+$G95*9,1),BO$3=DATE(YEAR($H95),MONTH($H95)+$G95*10,1)),$F95*тех!CC$10*тех!CC$6,)</f>
        <v>0</v>
      </c>
      <c r="BP95" s="76">
        <f>IF(OR(BP$3=DATE(YEAR($H95),MONTH($H95)+$G95,1),BP$3=DATE(YEAR($H95),MONTH($H95)+$G95*2,1),BP$3=DATE(YEAR($H95),MONTH($H95)+$G95*3,1),BP$3=DATE(YEAR($H95),MONTH($H95)+$G95*4,1),BP$3=DATE(YEAR($H95),MONTH($H95)+$G95*5,1),BP$3=DATE(YEAR($H95),MONTH($H95)+$G95*6,1),BP$3=DATE(YEAR($H95),MONTH($H95)+$G95*7,1),BP$3=DATE(YEAR($H95),MONTH($H95)+$G95*8,1),BP$3=DATE(YEAR($H95),MONTH($H95)+$G95*9,1),BP$3=DATE(YEAR($H95),MONTH($H95)+$G95*10,1)),$F95*тех!CD$10*тех!CD$6,)</f>
        <v>0</v>
      </c>
      <c r="BQ95" s="76">
        <f>IF(OR(BQ$3=DATE(YEAR($H95),MONTH($H95)+$G95,1),BQ$3=DATE(YEAR($H95),MONTH($H95)+$G95*2,1),BQ$3=DATE(YEAR($H95),MONTH($H95)+$G95*3,1),BQ$3=DATE(YEAR($H95),MONTH($H95)+$G95*4,1),BQ$3=DATE(YEAR($H95),MONTH($H95)+$G95*5,1),BQ$3=DATE(YEAR($H95),MONTH($H95)+$G95*6,1),BQ$3=DATE(YEAR($H95),MONTH($H95)+$G95*7,1),BQ$3=DATE(YEAR($H95),MONTH($H95)+$G95*8,1),BQ$3=DATE(YEAR($H95),MONTH($H95)+$G95*9,1),BQ$3=DATE(YEAR($H95),MONTH($H95)+$G95*10,1)),$F95*тех!CE$10*тех!CE$6,)</f>
        <v>0</v>
      </c>
    </row>
    <row r="96" spans="2:71" hidden="1" outlineLevel="1">
      <c r="B96" s="3">
        <v>7</v>
      </c>
      <c r="C96" s="19"/>
      <c r="D96" s="19"/>
      <c r="E96" s="19"/>
      <c r="F96" s="76">
        <f t="shared" si="3"/>
        <v>0</v>
      </c>
      <c r="G96" s="19"/>
      <c r="H96" s="19"/>
      <c r="J96" s="76">
        <f>IF($H96=J$3,$F96,)*тех!X$6</f>
        <v>0</v>
      </c>
      <c r="K96" s="76">
        <f>IF($H96=K$3,$F96,)*тех!Y$6</f>
        <v>0</v>
      </c>
      <c r="L96" s="76">
        <f>IF($H96=L$3,$F96,)*тех!Z$6</f>
        <v>0</v>
      </c>
      <c r="M96" s="76">
        <f>IF($H96=M$3,$F96,)*тех!AA$6</f>
        <v>0</v>
      </c>
      <c r="N96" s="76">
        <f>IF($H96=N$3,$F96,)*тех!AB$6</f>
        <v>0</v>
      </c>
      <c r="O96" s="76">
        <f>IF($H96=O$3,$F96,)*тех!AC$6</f>
        <v>0</v>
      </c>
      <c r="P96" s="76">
        <f>IF(OR(P$3=DATE(YEAR($H96),MONTH($H96)+$G96,1),P$3=DATE(YEAR($H96),MONTH($H96)+$G96*2,1),P$3=DATE(YEAR($H96),MONTH($H96)+$G96*3,1),P$3=DATE(YEAR($H96),MONTH($H96)+$G96*4,1),P$3=DATE(YEAR($H96),MONTH($H96)+$G96*5,1),P$3=DATE(YEAR($H96),MONTH($H96)+$G96*6,1),P$3=DATE(YEAR($H96),MONTH($H96)+$G96*7,1),P$3=DATE(YEAR($H96),MONTH($H96)+$G96*8,1),P$3=DATE(YEAR($H96),MONTH($H96)+$G96*9,1),P$3=DATE(YEAR($H96),MONTH($H96)+$G96*10,1)),$F96*тех!AD$10*тех!AD$6,)</f>
        <v>0</v>
      </c>
      <c r="Q96" s="76">
        <f>IF(OR(Q$3=DATE(YEAR($H96),MONTH($H96)+$G96,1),Q$3=DATE(YEAR($H96),MONTH($H96)+$G96*2,1),Q$3=DATE(YEAR($H96),MONTH($H96)+$G96*3,1),Q$3=DATE(YEAR($H96),MONTH($H96)+$G96*4,1),Q$3=DATE(YEAR($H96),MONTH($H96)+$G96*5,1),Q$3=DATE(YEAR($H96),MONTH($H96)+$G96*6,1),Q$3=DATE(YEAR($H96),MONTH($H96)+$G96*7,1),Q$3=DATE(YEAR($H96),MONTH($H96)+$G96*8,1),Q$3=DATE(YEAR($H96),MONTH($H96)+$G96*9,1),Q$3=DATE(YEAR($H96),MONTH($H96)+$G96*10,1)),$F96*тех!AE$10*тех!AE$6,)</f>
        <v>0</v>
      </c>
      <c r="R96" s="76">
        <f>IF(OR(R$3=DATE(YEAR($H96),MONTH($H96)+$G96,1),R$3=DATE(YEAR($H96),MONTH($H96)+$G96*2,1),R$3=DATE(YEAR($H96),MONTH($H96)+$G96*3,1),R$3=DATE(YEAR($H96),MONTH($H96)+$G96*4,1),R$3=DATE(YEAR($H96),MONTH($H96)+$G96*5,1),R$3=DATE(YEAR($H96),MONTH($H96)+$G96*6,1),R$3=DATE(YEAR($H96),MONTH($H96)+$G96*7,1),R$3=DATE(YEAR($H96),MONTH($H96)+$G96*8,1),R$3=DATE(YEAR($H96),MONTH($H96)+$G96*9,1),R$3=DATE(YEAR($H96),MONTH($H96)+$G96*10,1)),$F96*тех!AF$10*тех!AF$6,)</f>
        <v>0</v>
      </c>
      <c r="S96" s="76">
        <f>IF(OR(S$3=DATE(YEAR($H96),MONTH($H96)+$G96,1),S$3=DATE(YEAR($H96),MONTH($H96)+$G96*2,1),S$3=DATE(YEAR($H96),MONTH($H96)+$G96*3,1),S$3=DATE(YEAR($H96),MONTH($H96)+$G96*4,1),S$3=DATE(YEAR($H96),MONTH($H96)+$G96*5,1),S$3=DATE(YEAR($H96),MONTH($H96)+$G96*6,1),S$3=DATE(YEAR($H96),MONTH($H96)+$G96*7,1),S$3=DATE(YEAR($H96),MONTH($H96)+$G96*8,1),S$3=DATE(YEAR($H96),MONTH($H96)+$G96*9,1),S$3=DATE(YEAR($H96),MONTH($H96)+$G96*10,1)),$F96*тех!AG$10*тех!AG$6,)</f>
        <v>0</v>
      </c>
      <c r="T96" s="76">
        <f>IF(OR(T$3=DATE(YEAR($H96),MONTH($H96)+$G96,1),T$3=DATE(YEAR($H96),MONTH($H96)+$G96*2,1),T$3=DATE(YEAR($H96),MONTH($H96)+$G96*3,1),T$3=DATE(YEAR($H96),MONTH($H96)+$G96*4,1),T$3=DATE(YEAR($H96),MONTH($H96)+$G96*5,1),T$3=DATE(YEAR($H96),MONTH($H96)+$G96*6,1),T$3=DATE(YEAR($H96),MONTH($H96)+$G96*7,1),T$3=DATE(YEAR($H96),MONTH($H96)+$G96*8,1),T$3=DATE(YEAR($H96),MONTH($H96)+$G96*9,1),T$3=DATE(YEAR($H96),MONTH($H96)+$G96*10,1)),$F96*тех!AH$10*тех!AH$6,)</f>
        <v>0</v>
      </c>
      <c r="U96" s="76">
        <f>IF(OR(U$3=DATE(YEAR($H96),MONTH($H96)+$G96,1),U$3=DATE(YEAR($H96),MONTH($H96)+$G96*2,1),U$3=DATE(YEAR($H96),MONTH($H96)+$G96*3,1),U$3=DATE(YEAR($H96),MONTH($H96)+$G96*4,1),U$3=DATE(YEAR($H96),MONTH($H96)+$G96*5,1),U$3=DATE(YEAR($H96),MONTH($H96)+$G96*6,1),U$3=DATE(YEAR($H96),MONTH($H96)+$G96*7,1),U$3=DATE(YEAR($H96),MONTH($H96)+$G96*8,1),U$3=DATE(YEAR($H96),MONTH($H96)+$G96*9,1),U$3=DATE(YEAR($H96),MONTH($H96)+$G96*10,1)),$F96*тех!AI$10*тех!AI$6,)</f>
        <v>0</v>
      </c>
      <c r="V96" s="76">
        <f>IF(OR(V$3=DATE(YEAR($H96),MONTH($H96)+$G96,1),V$3=DATE(YEAR($H96),MONTH($H96)+$G96*2,1),V$3=DATE(YEAR($H96),MONTH($H96)+$G96*3,1),V$3=DATE(YEAR($H96),MONTH($H96)+$G96*4,1),V$3=DATE(YEAR($H96),MONTH($H96)+$G96*5,1),V$3=DATE(YEAR($H96),MONTH($H96)+$G96*6,1),V$3=DATE(YEAR($H96),MONTH($H96)+$G96*7,1),V$3=DATE(YEAR($H96),MONTH($H96)+$G96*8,1),V$3=DATE(YEAR($H96),MONTH($H96)+$G96*9,1),V$3=DATE(YEAR($H96),MONTH($H96)+$G96*10,1)),$F96*тех!AJ$10*тех!AJ$6,)</f>
        <v>0</v>
      </c>
      <c r="W96" s="76">
        <f>IF(OR(W$3=DATE(YEAR($H96),MONTH($H96)+$G96,1),W$3=DATE(YEAR($H96),MONTH($H96)+$G96*2,1),W$3=DATE(YEAR($H96),MONTH($H96)+$G96*3,1),W$3=DATE(YEAR($H96),MONTH($H96)+$G96*4,1),W$3=DATE(YEAR($H96),MONTH($H96)+$G96*5,1),W$3=DATE(YEAR($H96),MONTH($H96)+$G96*6,1),W$3=DATE(YEAR($H96),MONTH($H96)+$G96*7,1),W$3=DATE(YEAR($H96),MONTH($H96)+$G96*8,1),W$3=DATE(YEAR($H96),MONTH($H96)+$G96*9,1),W$3=DATE(YEAR($H96),MONTH($H96)+$G96*10,1)),$F96*тех!AK$10*тех!AK$6,)</f>
        <v>0</v>
      </c>
      <c r="X96" s="76">
        <f>IF(OR(X$3=DATE(YEAR($H96),MONTH($H96)+$G96,1),X$3=DATE(YEAR($H96),MONTH($H96)+$G96*2,1),X$3=DATE(YEAR($H96),MONTH($H96)+$G96*3,1),X$3=DATE(YEAR($H96),MONTH($H96)+$G96*4,1),X$3=DATE(YEAR($H96),MONTH($H96)+$G96*5,1),X$3=DATE(YEAR($H96),MONTH($H96)+$G96*6,1),X$3=DATE(YEAR($H96),MONTH($H96)+$G96*7,1),X$3=DATE(YEAR($H96),MONTH($H96)+$G96*8,1),X$3=DATE(YEAR($H96),MONTH($H96)+$G96*9,1),X$3=DATE(YEAR($H96),MONTH($H96)+$G96*10,1)),$F96*тех!AL$10*тех!AL$6,)</f>
        <v>0</v>
      </c>
      <c r="Y96" s="76">
        <f>IF(OR(Y$3=DATE(YEAR($H96),MONTH($H96)+$G96,1),Y$3=DATE(YEAR($H96),MONTH($H96)+$G96*2,1),Y$3=DATE(YEAR($H96),MONTH($H96)+$G96*3,1),Y$3=DATE(YEAR($H96),MONTH($H96)+$G96*4,1),Y$3=DATE(YEAR($H96),MONTH($H96)+$G96*5,1),Y$3=DATE(YEAR($H96),MONTH($H96)+$G96*6,1),Y$3=DATE(YEAR($H96),MONTH($H96)+$G96*7,1),Y$3=DATE(YEAR($H96),MONTH($H96)+$G96*8,1),Y$3=DATE(YEAR($H96),MONTH($H96)+$G96*9,1),Y$3=DATE(YEAR($H96),MONTH($H96)+$G96*10,1)),$F96*тех!AM$10*тех!AM$6,)</f>
        <v>0</v>
      </c>
      <c r="Z96" s="76">
        <f>IF(OR(Z$3=DATE(YEAR($H96),MONTH($H96)+$G96,1),Z$3=DATE(YEAR($H96),MONTH($H96)+$G96*2,1),Z$3=DATE(YEAR($H96),MONTH($H96)+$G96*3,1),Z$3=DATE(YEAR($H96),MONTH($H96)+$G96*4,1),Z$3=DATE(YEAR($H96),MONTH($H96)+$G96*5,1),Z$3=DATE(YEAR($H96),MONTH($H96)+$G96*6,1),Z$3=DATE(YEAR($H96),MONTH($H96)+$G96*7,1),Z$3=DATE(YEAR($H96),MONTH($H96)+$G96*8,1),Z$3=DATE(YEAR($H96),MONTH($H96)+$G96*9,1),Z$3=DATE(YEAR($H96),MONTH($H96)+$G96*10,1)),$F96*тех!AN$10*тех!AN$6,)</f>
        <v>0</v>
      </c>
      <c r="AA96" s="76">
        <f>IF(OR(AA$3=DATE(YEAR($H96),MONTH($H96)+$G96,1),AA$3=DATE(YEAR($H96),MONTH($H96)+$G96*2,1),AA$3=DATE(YEAR($H96),MONTH($H96)+$G96*3,1),AA$3=DATE(YEAR($H96),MONTH($H96)+$G96*4,1),AA$3=DATE(YEAR($H96),MONTH($H96)+$G96*5,1),AA$3=DATE(YEAR($H96),MONTH($H96)+$G96*6,1),AA$3=DATE(YEAR($H96),MONTH($H96)+$G96*7,1),AA$3=DATE(YEAR($H96),MONTH($H96)+$G96*8,1),AA$3=DATE(YEAR($H96),MONTH($H96)+$G96*9,1),AA$3=DATE(YEAR($H96),MONTH($H96)+$G96*10,1)),$F96*тех!AO$10*тех!AO$6,)</f>
        <v>0</v>
      </c>
      <c r="AB96" s="76">
        <f>IF(OR(AB$3=DATE(YEAR($H96),MONTH($H96)+$G96,1),AB$3=DATE(YEAR($H96),MONTH($H96)+$G96*2,1),AB$3=DATE(YEAR($H96),MONTH($H96)+$G96*3,1),AB$3=DATE(YEAR($H96),MONTH($H96)+$G96*4,1),AB$3=DATE(YEAR($H96),MONTH($H96)+$G96*5,1),AB$3=DATE(YEAR($H96),MONTH($H96)+$G96*6,1),AB$3=DATE(YEAR($H96),MONTH($H96)+$G96*7,1),AB$3=DATE(YEAR($H96),MONTH($H96)+$G96*8,1),AB$3=DATE(YEAR($H96),MONTH($H96)+$G96*9,1),AB$3=DATE(YEAR($H96),MONTH($H96)+$G96*10,1)),$F96*тех!AP$10*тех!AP$6,)</f>
        <v>0</v>
      </c>
      <c r="AC96" s="76">
        <f>IF(OR(AC$3=DATE(YEAR($H96),MONTH($H96)+$G96,1),AC$3=DATE(YEAR($H96),MONTH($H96)+$G96*2,1),AC$3=DATE(YEAR($H96),MONTH($H96)+$G96*3,1),AC$3=DATE(YEAR($H96),MONTH($H96)+$G96*4,1),AC$3=DATE(YEAR($H96),MONTH($H96)+$G96*5,1),AC$3=DATE(YEAR($H96),MONTH($H96)+$G96*6,1),AC$3=DATE(YEAR($H96),MONTH($H96)+$G96*7,1),AC$3=DATE(YEAR($H96),MONTH($H96)+$G96*8,1),AC$3=DATE(YEAR($H96),MONTH($H96)+$G96*9,1),AC$3=DATE(YEAR($H96),MONTH($H96)+$G96*10,1)),$F96*тех!AQ$10*тех!AQ$6,)</f>
        <v>0</v>
      </c>
      <c r="AD96" s="76">
        <f>IF(OR(AD$3=DATE(YEAR($H96),MONTH($H96)+$G96,1),AD$3=DATE(YEAR($H96),MONTH($H96)+$G96*2,1),AD$3=DATE(YEAR($H96),MONTH($H96)+$G96*3,1),AD$3=DATE(YEAR($H96),MONTH($H96)+$G96*4,1),AD$3=DATE(YEAR($H96),MONTH($H96)+$G96*5,1),AD$3=DATE(YEAR($H96),MONTH($H96)+$G96*6,1),AD$3=DATE(YEAR($H96),MONTH($H96)+$G96*7,1),AD$3=DATE(YEAR($H96),MONTH($H96)+$G96*8,1),AD$3=DATE(YEAR($H96),MONTH($H96)+$G96*9,1),AD$3=DATE(YEAR($H96),MONTH($H96)+$G96*10,1)),$F96*тех!AR$10*тех!AR$6,)</f>
        <v>0</v>
      </c>
      <c r="AE96" s="76">
        <f>IF(OR(AE$3=DATE(YEAR($H96),MONTH($H96)+$G96,1),AE$3=DATE(YEAR($H96),MONTH($H96)+$G96*2,1),AE$3=DATE(YEAR($H96),MONTH($H96)+$G96*3,1),AE$3=DATE(YEAR($H96),MONTH($H96)+$G96*4,1),AE$3=DATE(YEAR($H96),MONTH($H96)+$G96*5,1),AE$3=DATE(YEAR($H96),MONTH($H96)+$G96*6,1),AE$3=DATE(YEAR($H96),MONTH($H96)+$G96*7,1),AE$3=DATE(YEAR($H96),MONTH($H96)+$G96*8,1),AE$3=DATE(YEAR($H96),MONTH($H96)+$G96*9,1),AE$3=DATE(YEAR($H96),MONTH($H96)+$G96*10,1)),$F96*тех!AS$10*тех!AS$6,)</f>
        <v>0</v>
      </c>
      <c r="AF96" s="76">
        <f>IF(OR(AF$3=DATE(YEAR($H96),MONTH($H96)+$G96,1),AF$3=DATE(YEAR($H96),MONTH($H96)+$G96*2,1),AF$3=DATE(YEAR($H96),MONTH($H96)+$G96*3,1),AF$3=DATE(YEAR($H96),MONTH($H96)+$G96*4,1),AF$3=DATE(YEAR($H96),MONTH($H96)+$G96*5,1),AF$3=DATE(YEAR($H96),MONTH($H96)+$G96*6,1),AF$3=DATE(YEAR($H96),MONTH($H96)+$G96*7,1),AF$3=DATE(YEAR($H96),MONTH($H96)+$G96*8,1),AF$3=DATE(YEAR($H96),MONTH($H96)+$G96*9,1),AF$3=DATE(YEAR($H96),MONTH($H96)+$G96*10,1)),$F96*тех!AT$10*тех!AT$6,)</f>
        <v>0</v>
      </c>
      <c r="AG96" s="76">
        <f>IF(OR(AG$3=DATE(YEAR($H96),MONTH($H96)+$G96,1),AG$3=DATE(YEAR($H96),MONTH($H96)+$G96*2,1),AG$3=DATE(YEAR($H96),MONTH($H96)+$G96*3,1),AG$3=DATE(YEAR($H96),MONTH($H96)+$G96*4,1),AG$3=DATE(YEAR($H96),MONTH($H96)+$G96*5,1),AG$3=DATE(YEAR($H96),MONTH($H96)+$G96*6,1),AG$3=DATE(YEAR($H96),MONTH($H96)+$G96*7,1),AG$3=DATE(YEAR($H96),MONTH($H96)+$G96*8,1),AG$3=DATE(YEAR($H96),MONTH($H96)+$G96*9,1),AG$3=DATE(YEAR($H96),MONTH($H96)+$G96*10,1)),$F96*тех!AU$10*тех!AU$6,)</f>
        <v>0</v>
      </c>
      <c r="AH96" s="76">
        <f>IF(OR(AH$3=DATE(YEAR($H96),MONTH($H96)+$G96,1),AH$3=DATE(YEAR($H96),MONTH($H96)+$G96*2,1),AH$3=DATE(YEAR($H96),MONTH($H96)+$G96*3,1),AH$3=DATE(YEAR($H96),MONTH($H96)+$G96*4,1),AH$3=DATE(YEAR($H96),MONTH($H96)+$G96*5,1),AH$3=DATE(YEAR($H96),MONTH($H96)+$G96*6,1),AH$3=DATE(YEAR($H96),MONTH($H96)+$G96*7,1),AH$3=DATE(YEAR($H96),MONTH($H96)+$G96*8,1),AH$3=DATE(YEAR($H96),MONTH($H96)+$G96*9,1),AH$3=DATE(YEAR($H96),MONTH($H96)+$G96*10,1)),$F96*тех!AV$10*тех!AV$6,)</f>
        <v>0</v>
      </c>
      <c r="AI96" s="76">
        <f>IF(OR(AI$3=DATE(YEAR($H96),MONTH($H96)+$G96,1),AI$3=DATE(YEAR($H96),MONTH($H96)+$G96*2,1),AI$3=DATE(YEAR($H96),MONTH($H96)+$G96*3,1),AI$3=DATE(YEAR($H96),MONTH($H96)+$G96*4,1),AI$3=DATE(YEAR($H96),MONTH($H96)+$G96*5,1),AI$3=DATE(YEAR($H96),MONTH($H96)+$G96*6,1),AI$3=DATE(YEAR($H96),MONTH($H96)+$G96*7,1),AI$3=DATE(YEAR($H96),MONTH($H96)+$G96*8,1),AI$3=DATE(YEAR($H96),MONTH($H96)+$G96*9,1),AI$3=DATE(YEAR($H96),MONTH($H96)+$G96*10,1)),$F96*тех!AW$10*тех!AW$6,)</f>
        <v>0</v>
      </c>
      <c r="AJ96" s="76">
        <f>IF(OR(AJ$3=DATE(YEAR($H96),MONTH($H96)+$G96,1),AJ$3=DATE(YEAR($H96),MONTH($H96)+$G96*2,1),AJ$3=DATE(YEAR($H96),MONTH($H96)+$G96*3,1),AJ$3=DATE(YEAR($H96),MONTH($H96)+$G96*4,1),AJ$3=DATE(YEAR($H96),MONTH($H96)+$G96*5,1),AJ$3=DATE(YEAR($H96),MONTH($H96)+$G96*6,1),AJ$3=DATE(YEAR($H96),MONTH($H96)+$G96*7,1),AJ$3=DATE(YEAR($H96),MONTH($H96)+$G96*8,1),AJ$3=DATE(YEAR($H96),MONTH($H96)+$G96*9,1),AJ$3=DATE(YEAR($H96),MONTH($H96)+$G96*10,1)),$F96*тех!AX$10*тех!AX$6,)</f>
        <v>0</v>
      </c>
      <c r="AK96" s="76">
        <f>IF(OR(AK$3=DATE(YEAR($H96),MONTH($H96)+$G96,1),AK$3=DATE(YEAR($H96),MONTH($H96)+$G96*2,1),AK$3=DATE(YEAR($H96),MONTH($H96)+$G96*3,1),AK$3=DATE(YEAR($H96),MONTH($H96)+$G96*4,1),AK$3=DATE(YEAR($H96),MONTH($H96)+$G96*5,1),AK$3=DATE(YEAR($H96),MONTH($H96)+$G96*6,1),AK$3=DATE(YEAR($H96),MONTH($H96)+$G96*7,1),AK$3=DATE(YEAR($H96),MONTH($H96)+$G96*8,1),AK$3=DATE(YEAR($H96),MONTH($H96)+$G96*9,1),AK$3=DATE(YEAR($H96),MONTH($H96)+$G96*10,1)),$F96*тех!AY$10*тех!AY$6,)</f>
        <v>0</v>
      </c>
      <c r="AL96" s="76">
        <f>IF(OR(AL$3=DATE(YEAR($H96),MONTH($H96)+$G96,1),AL$3=DATE(YEAR($H96),MONTH($H96)+$G96*2,1),AL$3=DATE(YEAR($H96),MONTH($H96)+$G96*3,1),AL$3=DATE(YEAR($H96),MONTH($H96)+$G96*4,1),AL$3=DATE(YEAR($H96),MONTH($H96)+$G96*5,1),AL$3=DATE(YEAR($H96),MONTH($H96)+$G96*6,1),AL$3=DATE(YEAR($H96),MONTH($H96)+$G96*7,1),AL$3=DATE(YEAR($H96),MONTH($H96)+$G96*8,1),AL$3=DATE(YEAR($H96),MONTH($H96)+$G96*9,1),AL$3=DATE(YEAR($H96),MONTH($H96)+$G96*10,1)),$F96*тех!AZ$10*тех!AZ$6,)</f>
        <v>0</v>
      </c>
      <c r="AM96" s="76">
        <f>IF(OR(AM$3=DATE(YEAR($H96),MONTH($H96)+$G96,1),AM$3=DATE(YEAR($H96),MONTH($H96)+$G96*2,1),AM$3=DATE(YEAR($H96),MONTH($H96)+$G96*3,1),AM$3=DATE(YEAR($H96),MONTH($H96)+$G96*4,1),AM$3=DATE(YEAR($H96),MONTH($H96)+$G96*5,1),AM$3=DATE(YEAR($H96),MONTH($H96)+$G96*6,1),AM$3=DATE(YEAR($H96),MONTH($H96)+$G96*7,1),AM$3=DATE(YEAR($H96),MONTH($H96)+$G96*8,1),AM$3=DATE(YEAR($H96),MONTH($H96)+$G96*9,1),AM$3=DATE(YEAR($H96),MONTH($H96)+$G96*10,1)),$F96*тех!BA$10*тех!BA$6,)</f>
        <v>0</v>
      </c>
      <c r="AN96" s="76">
        <f>IF(OR(AN$3=DATE(YEAR($H96),MONTH($H96)+$G96,1),AN$3=DATE(YEAR($H96),MONTH($H96)+$G96*2,1),AN$3=DATE(YEAR($H96),MONTH($H96)+$G96*3,1),AN$3=DATE(YEAR($H96),MONTH($H96)+$G96*4,1),AN$3=DATE(YEAR($H96),MONTH($H96)+$G96*5,1),AN$3=DATE(YEAR($H96),MONTH($H96)+$G96*6,1),AN$3=DATE(YEAR($H96),MONTH($H96)+$G96*7,1),AN$3=DATE(YEAR($H96),MONTH($H96)+$G96*8,1),AN$3=DATE(YEAR($H96),MONTH($H96)+$G96*9,1),AN$3=DATE(YEAR($H96),MONTH($H96)+$G96*10,1)),$F96*тех!BB$10*тех!BB$6,)</f>
        <v>0</v>
      </c>
      <c r="AO96" s="76">
        <f>IF(OR(AO$3=DATE(YEAR($H96),MONTH($H96)+$G96,1),AO$3=DATE(YEAR($H96),MONTH($H96)+$G96*2,1),AO$3=DATE(YEAR($H96),MONTH($H96)+$G96*3,1),AO$3=DATE(YEAR($H96),MONTH($H96)+$G96*4,1),AO$3=DATE(YEAR($H96),MONTH($H96)+$G96*5,1),AO$3=DATE(YEAR($H96),MONTH($H96)+$G96*6,1),AO$3=DATE(YEAR($H96),MONTH($H96)+$G96*7,1),AO$3=DATE(YEAR($H96),MONTH($H96)+$G96*8,1),AO$3=DATE(YEAR($H96),MONTH($H96)+$G96*9,1),AO$3=DATE(YEAR($H96),MONTH($H96)+$G96*10,1)),$F96*тех!BC$10*тех!BC$6,)</f>
        <v>0</v>
      </c>
      <c r="AP96" s="76">
        <f>IF(OR(AP$3=DATE(YEAR($H96),MONTH($H96)+$G96,1),AP$3=DATE(YEAR($H96),MONTH($H96)+$G96*2,1),AP$3=DATE(YEAR($H96),MONTH($H96)+$G96*3,1),AP$3=DATE(YEAR($H96),MONTH($H96)+$G96*4,1),AP$3=DATE(YEAR($H96),MONTH($H96)+$G96*5,1),AP$3=DATE(YEAR($H96),MONTH($H96)+$G96*6,1),AP$3=DATE(YEAR($H96),MONTH($H96)+$G96*7,1),AP$3=DATE(YEAR($H96),MONTH($H96)+$G96*8,1),AP$3=DATE(YEAR($H96),MONTH($H96)+$G96*9,1),AP$3=DATE(YEAR($H96),MONTH($H96)+$G96*10,1)),$F96*тех!BD$10*тех!BD$6,)</f>
        <v>0</v>
      </c>
      <c r="AQ96" s="76">
        <f>IF(OR(AQ$3=DATE(YEAR($H96),MONTH($H96)+$G96,1),AQ$3=DATE(YEAR($H96),MONTH($H96)+$G96*2,1),AQ$3=DATE(YEAR($H96),MONTH($H96)+$G96*3,1),AQ$3=DATE(YEAR($H96),MONTH($H96)+$G96*4,1),AQ$3=DATE(YEAR($H96),MONTH($H96)+$G96*5,1),AQ$3=DATE(YEAR($H96),MONTH($H96)+$G96*6,1),AQ$3=DATE(YEAR($H96),MONTH($H96)+$G96*7,1),AQ$3=DATE(YEAR($H96),MONTH($H96)+$G96*8,1),AQ$3=DATE(YEAR($H96),MONTH($H96)+$G96*9,1),AQ$3=DATE(YEAR($H96),MONTH($H96)+$G96*10,1)),$F96*тех!BE$10*тех!BE$6,)</f>
        <v>0</v>
      </c>
      <c r="AR96" s="76">
        <f>IF(OR(AR$3=DATE(YEAR($H96),MONTH($H96)+$G96,1),AR$3=DATE(YEAR($H96),MONTH($H96)+$G96*2,1),AR$3=DATE(YEAR($H96),MONTH($H96)+$G96*3,1),AR$3=DATE(YEAR($H96),MONTH($H96)+$G96*4,1),AR$3=DATE(YEAR($H96),MONTH($H96)+$G96*5,1),AR$3=DATE(YEAR($H96),MONTH($H96)+$G96*6,1),AR$3=DATE(YEAR($H96),MONTH($H96)+$G96*7,1),AR$3=DATE(YEAR($H96),MONTH($H96)+$G96*8,1),AR$3=DATE(YEAR($H96),MONTH($H96)+$G96*9,1),AR$3=DATE(YEAR($H96),MONTH($H96)+$G96*10,1)),$F96*тех!BF$10*тех!BF$6,)</f>
        <v>0</v>
      </c>
      <c r="AS96" s="76">
        <f>IF(OR(AS$3=DATE(YEAR($H96),MONTH($H96)+$G96,1),AS$3=DATE(YEAR($H96),MONTH($H96)+$G96*2,1),AS$3=DATE(YEAR($H96),MONTH($H96)+$G96*3,1),AS$3=DATE(YEAR($H96),MONTH($H96)+$G96*4,1),AS$3=DATE(YEAR($H96),MONTH($H96)+$G96*5,1),AS$3=DATE(YEAR($H96),MONTH($H96)+$G96*6,1),AS$3=DATE(YEAR($H96),MONTH($H96)+$G96*7,1),AS$3=DATE(YEAR($H96),MONTH($H96)+$G96*8,1),AS$3=DATE(YEAR($H96),MONTH($H96)+$G96*9,1),AS$3=DATE(YEAR($H96),MONTH($H96)+$G96*10,1)),$F96*тех!BG$10*тех!BG$6,)</f>
        <v>0</v>
      </c>
      <c r="AT96" s="76">
        <f>IF(OR(AT$3=DATE(YEAR($H96),MONTH($H96)+$G96,1),AT$3=DATE(YEAR($H96),MONTH($H96)+$G96*2,1),AT$3=DATE(YEAR($H96),MONTH($H96)+$G96*3,1),AT$3=DATE(YEAR($H96),MONTH($H96)+$G96*4,1),AT$3=DATE(YEAR($H96),MONTH($H96)+$G96*5,1),AT$3=DATE(YEAR($H96),MONTH($H96)+$G96*6,1),AT$3=DATE(YEAR($H96),MONTH($H96)+$G96*7,1),AT$3=DATE(YEAR($H96),MONTH($H96)+$G96*8,1),AT$3=DATE(YEAR($H96),MONTH($H96)+$G96*9,1),AT$3=DATE(YEAR($H96),MONTH($H96)+$G96*10,1)),$F96*тех!BH$10*тех!BH$6,)</f>
        <v>0</v>
      </c>
      <c r="AU96" s="76">
        <f>IF(OR(AU$3=DATE(YEAR($H96),MONTH($H96)+$G96,1),AU$3=DATE(YEAR($H96),MONTH($H96)+$G96*2,1),AU$3=DATE(YEAR($H96),MONTH($H96)+$G96*3,1),AU$3=DATE(YEAR($H96),MONTH($H96)+$G96*4,1),AU$3=DATE(YEAR($H96),MONTH($H96)+$G96*5,1),AU$3=DATE(YEAR($H96),MONTH($H96)+$G96*6,1),AU$3=DATE(YEAR($H96),MONTH($H96)+$G96*7,1),AU$3=DATE(YEAR($H96),MONTH($H96)+$G96*8,1),AU$3=DATE(YEAR($H96),MONTH($H96)+$G96*9,1),AU$3=DATE(YEAR($H96),MONTH($H96)+$G96*10,1)),$F96*тех!BI$10*тех!BI$6,)</f>
        <v>0</v>
      </c>
      <c r="AV96" s="76">
        <f>IF(OR(AV$3=DATE(YEAR($H96),MONTH($H96)+$G96,1),AV$3=DATE(YEAR($H96),MONTH($H96)+$G96*2,1),AV$3=DATE(YEAR($H96),MONTH($H96)+$G96*3,1),AV$3=DATE(YEAR($H96),MONTH($H96)+$G96*4,1),AV$3=DATE(YEAR($H96),MONTH($H96)+$G96*5,1),AV$3=DATE(YEAR($H96),MONTH($H96)+$G96*6,1),AV$3=DATE(YEAR($H96),MONTH($H96)+$G96*7,1),AV$3=DATE(YEAR($H96),MONTH($H96)+$G96*8,1),AV$3=DATE(YEAR($H96),MONTH($H96)+$G96*9,1),AV$3=DATE(YEAR($H96),MONTH($H96)+$G96*10,1)),$F96*тех!BJ$10*тех!BJ$6,)</f>
        <v>0</v>
      </c>
      <c r="AW96" s="76">
        <f>IF(OR(AW$3=DATE(YEAR($H96),MONTH($H96)+$G96,1),AW$3=DATE(YEAR($H96),MONTH($H96)+$G96*2,1),AW$3=DATE(YEAR($H96),MONTH($H96)+$G96*3,1),AW$3=DATE(YEAR($H96),MONTH($H96)+$G96*4,1),AW$3=DATE(YEAR($H96),MONTH($H96)+$G96*5,1),AW$3=DATE(YEAR($H96),MONTH($H96)+$G96*6,1),AW$3=DATE(YEAR($H96),MONTH($H96)+$G96*7,1),AW$3=DATE(YEAR($H96),MONTH($H96)+$G96*8,1),AW$3=DATE(YEAR($H96),MONTH($H96)+$G96*9,1),AW$3=DATE(YEAR($H96),MONTH($H96)+$G96*10,1)),$F96*тех!BK$10*тех!BK$6,)</f>
        <v>0</v>
      </c>
      <c r="AX96" s="76">
        <f>IF(OR(AX$3=DATE(YEAR($H96),MONTH($H96)+$G96,1),AX$3=DATE(YEAR($H96),MONTH($H96)+$G96*2,1),AX$3=DATE(YEAR($H96),MONTH($H96)+$G96*3,1),AX$3=DATE(YEAR($H96),MONTH($H96)+$G96*4,1),AX$3=DATE(YEAR($H96),MONTH($H96)+$G96*5,1),AX$3=DATE(YEAR($H96),MONTH($H96)+$G96*6,1),AX$3=DATE(YEAR($H96),MONTH($H96)+$G96*7,1),AX$3=DATE(YEAR($H96),MONTH($H96)+$G96*8,1),AX$3=DATE(YEAR($H96),MONTH($H96)+$G96*9,1),AX$3=DATE(YEAR($H96),MONTH($H96)+$G96*10,1)),$F96*тех!BL$10*тех!BL$6,)</f>
        <v>0</v>
      </c>
      <c r="AY96" s="76">
        <f>IF(OR(AY$3=DATE(YEAR($H96),MONTH($H96)+$G96,1),AY$3=DATE(YEAR($H96),MONTH($H96)+$G96*2,1),AY$3=DATE(YEAR($H96),MONTH($H96)+$G96*3,1),AY$3=DATE(YEAR($H96),MONTH($H96)+$G96*4,1),AY$3=DATE(YEAR($H96),MONTH($H96)+$G96*5,1),AY$3=DATE(YEAR($H96),MONTH($H96)+$G96*6,1),AY$3=DATE(YEAR($H96),MONTH($H96)+$G96*7,1),AY$3=DATE(YEAR($H96),MONTH($H96)+$G96*8,1),AY$3=DATE(YEAR($H96),MONTH($H96)+$G96*9,1),AY$3=DATE(YEAR($H96),MONTH($H96)+$G96*10,1)),$F96*тех!BM$10*тех!BM$6,)</f>
        <v>0</v>
      </c>
      <c r="AZ96" s="76">
        <f>IF(OR(AZ$3=DATE(YEAR($H96),MONTH($H96)+$G96,1),AZ$3=DATE(YEAR($H96),MONTH($H96)+$G96*2,1),AZ$3=DATE(YEAR($H96),MONTH($H96)+$G96*3,1),AZ$3=DATE(YEAR($H96),MONTH($H96)+$G96*4,1),AZ$3=DATE(YEAR($H96),MONTH($H96)+$G96*5,1),AZ$3=DATE(YEAR($H96),MONTH($H96)+$G96*6,1),AZ$3=DATE(YEAR($H96),MONTH($H96)+$G96*7,1),AZ$3=DATE(YEAR($H96),MONTH($H96)+$G96*8,1),AZ$3=DATE(YEAR($H96),MONTH($H96)+$G96*9,1),AZ$3=DATE(YEAR($H96),MONTH($H96)+$G96*10,1)),$F96*тех!BN$10*тех!BN$6,)</f>
        <v>0</v>
      </c>
      <c r="BA96" s="76">
        <f>IF(OR(BA$3=DATE(YEAR($H96),MONTH($H96)+$G96,1),BA$3=DATE(YEAR($H96),MONTH($H96)+$G96*2,1),BA$3=DATE(YEAR($H96),MONTH($H96)+$G96*3,1),BA$3=DATE(YEAR($H96),MONTH($H96)+$G96*4,1),BA$3=DATE(YEAR($H96),MONTH($H96)+$G96*5,1),BA$3=DATE(YEAR($H96),MONTH($H96)+$G96*6,1),BA$3=DATE(YEAR($H96),MONTH($H96)+$G96*7,1),BA$3=DATE(YEAR($H96),MONTH($H96)+$G96*8,1),BA$3=DATE(YEAR($H96),MONTH($H96)+$G96*9,1),BA$3=DATE(YEAR($H96),MONTH($H96)+$G96*10,1)),$F96*тех!BO$10*тех!BO$6,)</f>
        <v>0</v>
      </c>
      <c r="BB96" s="76">
        <f>IF(OR(BB$3=DATE(YEAR($H96),MONTH($H96)+$G96,1),BB$3=DATE(YEAR($H96),MONTH($H96)+$G96*2,1),BB$3=DATE(YEAR($H96),MONTH($H96)+$G96*3,1),BB$3=DATE(YEAR($H96),MONTH($H96)+$G96*4,1),BB$3=DATE(YEAR($H96),MONTH($H96)+$G96*5,1),BB$3=DATE(YEAR($H96),MONTH($H96)+$G96*6,1),BB$3=DATE(YEAR($H96),MONTH($H96)+$G96*7,1),BB$3=DATE(YEAR($H96),MONTH($H96)+$G96*8,1),BB$3=DATE(YEAR($H96),MONTH($H96)+$G96*9,1),BB$3=DATE(YEAR($H96),MONTH($H96)+$G96*10,1)),$F96*тех!BP$10*тех!BP$6,)</f>
        <v>0</v>
      </c>
      <c r="BC96" s="76">
        <f>IF(OR(BC$3=DATE(YEAR($H96),MONTH($H96)+$G96,1),BC$3=DATE(YEAR($H96),MONTH($H96)+$G96*2,1),BC$3=DATE(YEAR($H96),MONTH($H96)+$G96*3,1),BC$3=DATE(YEAR($H96),MONTH($H96)+$G96*4,1),BC$3=DATE(YEAR($H96),MONTH($H96)+$G96*5,1),BC$3=DATE(YEAR($H96),MONTH($H96)+$G96*6,1),BC$3=DATE(YEAR($H96),MONTH($H96)+$G96*7,1),BC$3=DATE(YEAR($H96),MONTH($H96)+$G96*8,1),BC$3=DATE(YEAR($H96),MONTH($H96)+$G96*9,1),BC$3=DATE(YEAR($H96),MONTH($H96)+$G96*10,1)),$F96*тех!BQ$10*тех!BQ$6,)</f>
        <v>0</v>
      </c>
      <c r="BD96" s="76">
        <f>IF(OR(BD$3=DATE(YEAR($H96),MONTH($H96)+$G96,1),BD$3=DATE(YEAR($H96),MONTH($H96)+$G96*2,1),BD$3=DATE(YEAR($H96),MONTH($H96)+$G96*3,1),BD$3=DATE(YEAR($H96),MONTH($H96)+$G96*4,1),BD$3=DATE(YEAR($H96),MONTH($H96)+$G96*5,1),BD$3=DATE(YEAR($H96),MONTH($H96)+$G96*6,1),BD$3=DATE(YEAR($H96),MONTH($H96)+$G96*7,1),BD$3=DATE(YEAR($H96),MONTH($H96)+$G96*8,1),BD$3=DATE(YEAR($H96),MONTH($H96)+$G96*9,1),BD$3=DATE(YEAR($H96),MONTH($H96)+$G96*10,1)),$F96*тех!BR$10*тех!BR$6,)</f>
        <v>0</v>
      </c>
      <c r="BE96" s="76">
        <f>IF(OR(BE$3=DATE(YEAR($H96),MONTH($H96)+$G96,1),BE$3=DATE(YEAR($H96),MONTH($H96)+$G96*2,1),BE$3=DATE(YEAR($H96),MONTH($H96)+$G96*3,1),BE$3=DATE(YEAR($H96),MONTH($H96)+$G96*4,1),BE$3=DATE(YEAR($H96),MONTH($H96)+$G96*5,1),BE$3=DATE(YEAR($H96),MONTH($H96)+$G96*6,1),BE$3=DATE(YEAR($H96),MONTH($H96)+$G96*7,1),BE$3=DATE(YEAR($H96),MONTH($H96)+$G96*8,1),BE$3=DATE(YEAR($H96),MONTH($H96)+$G96*9,1),BE$3=DATE(YEAR($H96),MONTH($H96)+$G96*10,1)),$F96*тех!BS$10*тех!BS$6,)</f>
        <v>0</v>
      </c>
      <c r="BF96" s="76">
        <f>IF(OR(BF$3=DATE(YEAR($H96),MONTH($H96)+$G96,1),BF$3=DATE(YEAR($H96),MONTH($H96)+$G96*2,1),BF$3=DATE(YEAR($H96),MONTH($H96)+$G96*3,1),BF$3=DATE(YEAR($H96),MONTH($H96)+$G96*4,1),BF$3=DATE(YEAR($H96),MONTH($H96)+$G96*5,1),BF$3=DATE(YEAR($H96),MONTH($H96)+$G96*6,1),BF$3=DATE(YEAR($H96),MONTH($H96)+$G96*7,1),BF$3=DATE(YEAR($H96),MONTH($H96)+$G96*8,1),BF$3=DATE(YEAR($H96),MONTH($H96)+$G96*9,1),BF$3=DATE(YEAR($H96),MONTH($H96)+$G96*10,1)),$F96*тех!BT$10*тех!BT$6,)</f>
        <v>0</v>
      </c>
      <c r="BG96" s="76">
        <f>IF(OR(BG$3=DATE(YEAR($H96),MONTH($H96)+$G96,1),BG$3=DATE(YEAR($H96),MONTH($H96)+$G96*2,1),BG$3=DATE(YEAR($H96),MONTH($H96)+$G96*3,1),BG$3=DATE(YEAR($H96),MONTH($H96)+$G96*4,1),BG$3=DATE(YEAR($H96),MONTH($H96)+$G96*5,1),BG$3=DATE(YEAR($H96),MONTH($H96)+$G96*6,1),BG$3=DATE(YEAR($H96),MONTH($H96)+$G96*7,1),BG$3=DATE(YEAR($H96),MONTH($H96)+$G96*8,1),BG$3=DATE(YEAR($H96),MONTH($H96)+$G96*9,1),BG$3=DATE(YEAR($H96),MONTH($H96)+$G96*10,1)),$F96*тех!BU$10*тех!BU$6,)</f>
        <v>0</v>
      </c>
      <c r="BH96" s="76">
        <f>IF(OR(BH$3=DATE(YEAR($H96),MONTH($H96)+$G96,1),BH$3=DATE(YEAR($H96),MONTH($H96)+$G96*2,1),BH$3=DATE(YEAR($H96),MONTH($H96)+$G96*3,1),BH$3=DATE(YEAR($H96),MONTH($H96)+$G96*4,1),BH$3=DATE(YEAR($H96),MONTH($H96)+$G96*5,1),BH$3=DATE(YEAR($H96),MONTH($H96)+$G96*6,1),BH$3=DATE(YEAR($H96),MONTH($H96)+$G96*7,1),BH$3=DATE(YEAR($H96),MONTH($H96)+$G96*8,1),BH$3=DATE(YEAR($H96),MONTH($H96)+$G96*9,1),BH$3=DATE(YEAR($H96),MONTH($H96)+$G96*10,1)),$F96*тех!BV$10*тех!BV$6,)</f>
        <v>0</v>
      </c>
      <c r="BI96" s="76">
        <f>IF(OR(BI$3=DATE(YEAR($H96),MONTH($H96)+$G96,1),BI$3=DATE(YEAR($H96),MONTH($H96)+$G96*2,1),BI$3=DATE(YEAR($H96),MONTH($H96)+$G96*3,1),BI$3=DATE(YEAR($H96),MONTH($H96)+$G96*4,1),BI$3=DATE(YEAR($H96),MONTH($H96)+$G96*5,1),BI$3=DATE(YEAR($H96),MONTH($H96)+$G96*6,1),BI$3=DATE(YEAR($H96),MONTH($H96)+$G96*7,1),BI$3=DATE(YEAR($H96),MONTH($H96)+$G96*8,1),BI$3=DATE(YEAR($H96),MONTH($H96)+$G96*9,1),BI$3=DATE(YEAR($H96),MONTH($H96)+$G96*10,1)),$F96*тех!BW$10*тех!BW$6,)</f>
        <v>0</v>
      </c>
      <c r="BJ96" s="76">
        <f>IF(OR(BJ$3=DATE(YEAR($H96),MONTH($H96)+$G96,1),BJ$3=DATE(YEAR($H96),MONTH($H96)+$G96*2,1),BJ$3=DATE(YEAR($H96),MONTH($H96)+$G96*3,1),BJ$3=DATE(YEAR($H96),MONTH($H96)+$G96*4,1),BJ$3=DATE(YEAR($H96),MONTH($H96)+$G96*5,1),BJ$3=DATE(YEAR($H96),MONTH($H96)+$G96*6,1),BJ$3=DATE(YEAR($H96),MONTH($H96)+$G96*7,1),BJ$3=DATE(YEAR($H96),MONTH($H96)+$G96*8,1),BJ$3=DATE(YEAR($H96),MONTH($H96)+$G96*9,1),BJ$3=DATE(YEAR($H96),MONTH($H96)+$G96*10,1)),$F96*тех!BX$10*тех!BX$6,)</f>
        <v>0</v>
      </c>
      <c r="BK96" s="76">
        <f>IF(OR(BK$3=DATE(YEAR($H96),MONTH($H96)+$G96,1),BK$3=DATE(YEAR($H96),MONTH($H96)+$G96*2,1),BK$3=DATE(YEAR($H96),MONTH($H96)+$G96*3,1),BK$3=DATE(YEAR($H96),MONTH($H96)+$G96*4,1),BK$3=DATE(YEAR($H96),MONTH($H96)+$G96*5,1),BK$3=DATE(YEAR($H96),MONTH($H96)+$G96*6,1),BK$3=DATE(YEAR($H96),MONTH($H96)+$G96*7,1),BK$3=DATE(YEAR($H96),MONTH($H96)+$G96*8,1),BK$3=DATE(YEAR($H96),MONTH($H96)+$G96*9,1),BK$3=DATE(YEAR($H96),MONTH($H96)+$G96*10,1)),$F96*тех!BY$10*тех!BY$6,)</f>
        <v>0</v>
      </c>
      <c r="BL96" s="76">
        <f>IF(OR(BL$3=DATE(YEAR($H96),MONTH($H96)+$G96,1),BL$3=DATE(YEAR($H96),MONTH($H96)+$G96*2,1),BL$3=DATE(YEAR($H96),MONTH($H96)+$G96*3,1),BL$3=DATE(YEAR($H96),MONTH($H96)+$G96*4,1),BL$3=DATE(YEAR($H96),MONTH($H96)+$G96*5,1),BL$3=DATE(YEAR($H96),MONTH($H96)+$G96*6,1),BL$3=DATE(YEAR($H96),MONTH($H96)+$G96*7,1),BL$3=DATE(YEAR($H96),MONTH($H96)+$G96*8,1),BL$3=DATE(YEAR($H96),MONTH($H96)+$G96*9,1),BL$3=DATE(YEAR($H96),MONTH($H96)+$G96*10,1)),$F96*тех!BZ$10*тех!BZ$6,)</f>
        <v>0</v>
      </c>
      <c r="BM96" s="76">
        <f>IF(OR(BM$3=DATE(YEAR($H96),MONTH($H96)+$G96,1),BM$3=DATE(YEAR($H96),MONTH($H96)+$G96*2,1),BM$3=DATE(YEAR($H96),MONTH($H96)+$G96*3,1),BM$3=DATE(YEAR($H96),MONTH($H96)+$G96*4,1),BM$3=DATE(YEAR($H96),MONTH($H96)+$G96*5,1),BM$3=DATE(YEAR($H96),MONTH($H96)+$G96*6,1),BM$3=DATE(YEAR($H96),MONTH($H96)+$G96*7,1),BM$3=DATE(YEAR($H96),MONTH($H96)+$G96*8,1),BM$3=DATE(YEAR($H96),MONTH($H96)+$G96*9,1),BM$3=DATE(YEAR($H96),MONTH($H96)+$G96*10,1)),$F96*тех!CA$10*тех!CA$6,)</f>
        <v>0</v>
      </c>
      <c r="BN96" s="76">
        <f>IF(OR(BN$3=DATE(YEAR($H96),MONTH($H96)+$G96,1),BN$3=DATE(YEAR($H96),MONTH($H96)+$G96*2,1),BN$3=DATE(YEAR($H96),MONTH($H96)+$G96*3,1),BN$3=DATE(YEAR($H96),MONTH($H96)+$G96*4,1),BN$3=DATE(YEAR($H96),MONTH($H96)+$G96*5,1),BN$3=DATE(YEAR($H96),MONTH($H96)+$G96*6,1),BN$3=DATE(YEAR($H96),MONTH($H96)+$G96*7,1),BN$3=DATE(YEAR($H96),MONTH($H96)+$G96*8,1),BN$3=DATE(YEAR($H96),MONTH($H96)+$G96*9,1),BN$3=DATE(YEAR($H96),MONTH($H96)+$G96*10,1)),$F96*тех!CB$10*тех!CB$6,)</f>
        <v>0</v>
      </c>
      <c r="BO96" s="76">
        <f>IF(OR(BO$3=DATE(YEAR($H96),MONTH($H96)+$G96,1),BO$3=DATE(YEAR($H96),MONTH($H96)+$G96*2,1),BO$3=DATE(YEAR($H96),MONTH($H96)+$G96*3,1),BO$3=DATE(YEAR($H96),MONTH($H96)+$G96*4,1),BO$3=DATE(YEAR($H96),MONTH($H96)+$G96*5,1),BO$3=DATE(YEAR($H96),MONTH($H96)+$G96*6,1),BO$3=DATE(YEAR($H96),MONTH($H96)+$G96*7,1),BO$3=DATE(YEAR($H96),MONTH($H96)+$G96*8,1),BO$3=DATE(YEAR($H96),MONTH($H96)+$G96*9,1),BO$3=DATE(YEAR($H96),MONTH($H96)+$G96*10,1)),$F96*тех!CC$10*тех!CC$6,)</f>
        <v>0</v>
      </c>
      <c r="BP96" s="76">
        <f>IF(OR(BP$3=DATE(YEAR($H96),MONTH($H96)+$G96,1),BP$3=DATE(YEAR($H96),MONTH($H96)+$G96*2,1),BP$3=DATE(YEAR($H96),MONTH($H96)+$G96*3,1),BP$3=DATE(YEAR($H96),MONTH($H96)+$G96*4,1),BP$3=DATE(YEAR($H96),MONTH($H96)+$G96*5,1),BP$3=DATE(YEAR($H96),MONTH($H96)+$G96*6,1),BP$3=DATE(YEAR($H96),MONTH($H96)+$G96*7,1),BP$3=DATE(YEAR($H96),MONTH($H96)+$G96*8,1),BP$3=DATE(YEAR($H96),MONTH($H96)+$G96*9,1),BP$3=DATE(YEAR($H96),MONTH($H96)+$G96*10,1)),$F96*тех!CD$10*тех!CD$6,)</f>
        <v>0</v>
      </c>
      <c r="BQ96" s="76">
        <f>IF(OR(BQ$3=DATE(YEAR($H96),MONTH($H96)+$G96,1),BQ$3=DATE(YEAR($H96),MONTH($H96)+$G96*2,1),BQ$3=DATE(YEAR($H96),MONTH($H96)+$G96*3,1),BQ$3=DATE(YEAR($H96),MONTH($H96)+$G96*4,1),BQ$3=DATE(YEAR($H96),MONTH($H96)+$G96*5,1),BQ$3=DATE(YEAR($H96),MONTH($H96)+$G96*6,1),BQ$3=DATE(YEAR($H96),MONTH($H96)+$G96*7,1),BQ$3=DATE(YEAR($H96),MONTH($H96)+$G96*8,1),BQ$3=DATE(YEAR($H96),MONTH($H96)+$G96*9,1),BQ$3=DATE(YEAR($H96),MONTH($H96)+$G96*10,1)),$F96*тех!CE$10*тех!CE$6,)</f>
        <v>0</v>
      </c>
    </row>
    <row r="97" spans="2:69" hidden="1" outlineLevel="1">
      <c r="B97" s="3">
        <v>8</v>
      </c>
      <c r="C97" s="19"/>
      <c r="D97" s="19"/>
      <c r="E97" s="19"/>
      <c r="F97" s="76">
        <f t="shared" si="3"/>
        <v>0</v>
      </c>
      <c r="G97" s="19"/>
      <c r="H97" s="19"/>
      <c r="J97" s="76">
        <f>IF($H97=J$3,$F97,)*тех!X$6</f>
        <v>0</v>
      </c>
      <c r="K97" s="76">
        <f>IF($H97=K$3,$F97,)*тех!Y$6</f>
        <v>0</v>
      </c>
      <c r="L97" s="76">
        <f>IF($H97=L$3,$F97,)*тех!Z$6</f>
        <v>0</v>
      </c>
      <c r="M97" s="76">
        <f>IF($H97=M$3,$F97,)*тех!AA$6</f>
        <v>0</v>
      </c>
      <c r="N97" s="76">
        <f>IF($H97=N$3,$F97,)*тех!AB$6</f>
        <v>0</v>
      </c>
      <c r="O97" s="76">
        <f>IF($H97=O$3,$F97,)*тех!AC$6</f>
        <v>0</v>
      </c>
      <c r="P97" s="76">
        <f>IF(OR(P$3=DATE(YEAR($H97),MONTH($H97)+$G97,1),P$3=DATE(YEAR($H97),MONTH($H97)+$G97*2,1),P$3=DATE(YEAR($H97),MONTH($H97)+$G97*3,1),P$3=DATE(YEAR($H97),MONTH($H97)+$G97*4,1),P$3=DATE(YEAR($H97),MONTH($H97)+$G97*5,1),P$3=DATE(YEAR($H97),MONTH($H97)+$G97*6,1),P$3=DATE(YEAR($H97),MONTH($H97)+$G97*7,1),P$3=DATE(YEAR($H97),MONTH($H97)+$G97*8,1),P$3=DATE(YEAR($H97),MONTH($H97)+$G97*9,1),P$3=DATE(YEAR($H97),MONTH($H97)+$G97*10,1)),$F97*тех!AD$10*тех!AD$6,)</f>
        <v>0</v>
      </c>
      <c r="Q97" s="76">
        <f>IF(OR(Q$3=DATE(YEAR($H97),MONTH($H97)+$G97,1),Q$3=DATE(YEAR($H97),MONTH($H97)+$G97*2,1),Q$3=DATE(YEAR($H97),MONTH($H97)+$G97*3,1),Q$3=DATE(YEAR($H97),MONTH($H97)+$G97*4,1),Q$3=DATE(YEAR($H97),MONTH($H97)+$G97*5,1),Q$3=DATE(YEAR($H97),MONTH($H97)+$G97*6,1),Q$3=DATE(YEAR($H97),MONTH($H97)+$G97*7,1),Q$3=DATE(YEAR($H97),MONTH($H97)+$G97*8,1),Q$3=DATE(YEAR($H97),MONTH($H97)+$G97*9,1),Q$3=DATE(YEAR($H97),MONTH($H97)+$G97*10,1)),$F97*тех!AE$10*тех!AE$6,)</f>
        <v>0</v>
      </c>
      <c r="R97" s="76">
        <f>IF(OR(R$3=DATE(YEAR($H97),MONTH($H97)+$G97,1),R$3=DATE(YEAR($H97),MONTH($H97)+$G97*2,1),R$3=DATE(YEAR($H97),MONTH($H97)+$G97*3,1),R$3=DATE(YEAR($H97),MONTH($H97)+$G97*4,1),R$3=DATE(YEAR($H97),MONTH($H97)+$G97*5,1),R$3=DATE(YEAR($H97),MONTH($H97)+$G97*6,1),R$3=DATE(YEAR($H97),MONTH($H97)+$G97*7,1),R$3=DATE(YEAR($H97),MONTH($H97)+$G97*8,1),R$3=DATE(YEAR($H97),MONTH($H97)+$G97*9,1),R$3=DATE(YEAR($H97),MONTH($H97)+$G97*10,1)),$F97*тех!AF$10*тех!AF$6,)</f>
        <v>0</v>
      </c>
      <c r="S97" s="76">
        <f>IF(OR(S$3=DATE(YEAR($H97),MONTH($H97)+$G97,1),S$3=DATE(YEAR($H97),MONTH($H97)+$G97*2,1),S$3=DATE(YEAR($H97),MONTH($H97)+$G97*3,1),S$3=DATE(YEAR($H97),MONTH($H97)+$G97*4,1),S$3=DATE(YEAR($H97),MONTH($H97)+$G97*5,1),S$3=DATE(YEAR($H97),MONTH($H97)+$G97*6,1),S$3=DATE(YEAR($H97),MONTH($H97)+$G97*7,1),S$3=DATE(YEAR($H97),MONTH($H97)+$G97*8,1),S$3=DATE(YEAR($H97),MONTH($H97)+$G97*9,1),S$3=DATE(YEAR($H97),MONTH($H97)+$G97*10,1)),$F97*тех!AG$10*тех!AG$6,)</f>
        <v>0</v>
      </c>
      <c r="T97" s="76">
        <f>IF(OR(T$3=DATE(YEAR($H97),MONTH($H97)+$G97,1),T$3=DATE(YEAR($H97),MONTH($H97)+$G97*2,1),T$3=DATE(YEAR($H97),MONTH($H97)+$G97*3,1),T$3=DATE(YEAR($H97),MONTH($H97)+$G97*4,1),T$3=DATE(YEAR($H97),MONTH($H97)+$G97*5,1),T$3=DATE(YEAR($H97),MONTH($H97)+$G97*6,1),T$3=DATE(YEAR($H97),MONTH($H97)+$G97*7,1),T$3=DATE(YEAR($H97),MONTH($H97)+$G97*8,1),T$3=DATE(YEAR($H97),MONTH($H97)+$G97*9,1),T$3=DATE(YEAR($H97),MONTH($H97)+$G97*10,1)),$F97*тех!AH$10*тех!AH$6,)</f>
        <v>0</v>
      </c>
      <c r="U97" s="76">
        <f>IF(OR(U$3=DATE(YEAR($H97),MONTH($H97)+$G97,1),U$3=DATE(YEAR($H97),MONTH($H97)+$G97*2,1),U$3=DATE(YEAR($H97),MONTH($H97)+$G97*3,1),U$3=DATE(YEAR($H97),MONTH($H97)+$G97*4,1),U$3=DATE(YEAR($H97),MONTH($H97)+$G97*5,1),U$3=DATE(YEAR($H97),MONTH($H97)+$G97*6,1),U$3=DATE(YEAR($H97),MONTH($H97)+$G97*7,1),U$3=DATE(YEAR($H97),MONTH($H97)+$G97*8,1),U$3=DATE(YEAR($H97),MONTH($H97)+$G97*9,1),U$3=DATE(YEAR($H97),MONTH($H97)+$G97*10,1)),$F97*тех!AI$10*тех!AI$6,)</f>
        <v>0</v>
      </c>
      <c r="V97" s="76">
        <f>IF(OR(V$3=DATE(YEAR($H97),MONTH($H97)+$G97,1),V$3=DATE(YEAR($H97),MONTH($H97)+$G97*2,1),V$3=DATE(YEAR($H97),MONTH($H97)+$G97*3,1),V$3=DATE(YEAR($H97),MONTH($H97)+$G97*4,1),V$3=DATE(YEAR($H97),MONTH($H97)+$G97*5,1),V$3=DATE(YEAR($H97),MONTH($H97)+$G97*6,1),V$3=DATE(YEAR($H97),MONTH($H97)+$G97*7,1),V$3=DATE(YEAR($H97),MONTH($H97)+$G97*8,1),V$3=DATE(YEAR($H97),MONTH($H97)+$G97*9,1),V$3=DATE(YEAR($H97),MONTH($H97)+$G97*10,1)),$F97*тех!AJ$10*тех!AJ$6,)</f>
        <v>0</v>
      </c>
      <c r="W97" s="76">
        <f>IF(OR(W$3=DATE(YEAR($H97),MONTH($H97)+$G97,1),W$3=DATE(YEAR($H97),MONTH($H97)+$G97*2,1),W$3=DATE(YEAR($H97),MONTH($H97)+$G97*3,1),W$3=DATE(YEAR($H97),MONTH($H97)+$G97*4,1),W$3=DATE(YEAR($H97),MONTH($H97)+$G97*5,1),W$3=DATE(YEAR($H97),MONTH($H97)+$G97*6,1),W$3=DATE(YEAR($H97),MONTH($H97)+$G97*7,1),W$3=DATE(YEAR($H97),MONTH($H97)+$G97*8,1),W$3=DATE(YEAR($H97),MONTH($H97)+$G97*9,1),W$3=DATE(YEAR($H97),MONTH($H97)+$G97*10,1)),$F97*тех!AK$10*тех!AK$6,)</f>
        <v>0</v>
      </c>
      <c r="X97" s="76">
        <f>IF(OR(X$3=DATE(YEAR($H97),MONTH($H97)+$G97,1),X$3=DATE(YEAR($H97),MONTH($H97)+$G97*2,1),X$3=DATE(YEAR($H97),MONTH($H97)+$G97*3,1),X$3=DATE(YEAR($H97),MONTH($H97)+$G97*4,1),X$3=DATE(YEAR($H97),MONTH($H97)+$G97*5,1),X$3=DATE(YEAR($H97),MONTH($H97)+$G97*6,1),X$3=DATE(YEAR($H97),MONTH($H97)+$G97*7,1),X$3=DATE(YEAR($H97),MONTH($H97)+$G97*8,1),X$3=DATE(YEAR($H97),MONTH($H97)+$G97*9,1),X$3=DATE(YEAR($H97),MONTH($H97)+$G97*10,1)),$F97*тех!AL$10*тех!AL$6,)</f>
        <v>0</v>
      </c>
      <c r="Y97" s="76">
        <f>IF(OR(Y$3=DATE(YEAR($H97),MONTH($H97)+$G97,1),Y$3=DATE(YEAR($H97),MONTH($H97)+$G97*2,1),Y$3=DATE(YEAR($H97),MONTH($H97)+$G97*3,1),Y$3=DATE(YEAR($H97),MONTH($H97)+$G97*4,1),Y$3=DATE(YEAR($H97),MONTH($H97)+$G97*5,1),Y$3=DATE(YEAR($H97),MONTH($H97)+$G97*6,1),Y$3=DATE(YEAR($H97),MONTH($H97)+$G97*7,1),Y$3=DATE(YEAR($H97),MONTH($H97)+$G97*8,1),Y$3=DATE(YEAR($H97),MONTH($H97)+$G97*9,1),Y$3=DATE(YEAR($H97),MONTH($H97)+$G97*10,1)),$F97*тех!AM$10*тех!AM$6,)</f>
        <v>0</v>
      </c>
      <c r="Z97" s="76">
        <f>IF(OR(Z$3=DATE(YEAR($H97),MONTH($H97)+$G97,1),Z$3=DATE(YEAR($H97),MONTH($H97)+$G97*2,1),Z$3=DATE(YEAR($H97),MONTH($H97)+$G97*3,1),Z$3=DATE(YEAR($H97),MONTH($H97)+$G97*4,1),Z$3=DATE(YEAR($H97),MONTH($H97)+$G97*5,1),Z$3=DATE(YEAR($H97),MONTH($H97)+$G97*6,1),Z$3=DATE(YEAR($H97),MONTH($H97)+$G97*7,1),Z$3=DATE(YEAR($H97),MONTH($H97)+$G97*8,1),Z$3=DATE(YEAR($H97),MONTH($H97)+$G97*9,1),Z$3=DATE(YEAR($H97),MONTH($H97)+$G97*10,1)),$F97*тех!AN$10*тех!AN$6,)</f>
        <v>0</v>
      </c>
      <c r="AA97" s="76">
        <f>IF(OR(AA$3=DATE(YEAR($H97),MONTH($H97)+$G97,1),AA$3=DATE(YEAR($H97),MONTH($H97)+$G97*2,1),AA$3=DATE(YEAR($H97),MONTH($H97)+$G97*3,1),AA$3=DATE(YEAR($H97),MONTH($H97)+$G97*4,1),AA$3=DATE(YEAR($H97),MONTH($H97)+$G97*5,1),AA$3=DATE(YEAR($H97),MONTH($H97)+$G97*6,1),AA$3=DATE(YEAR($H97),MONTH($H97)+$G97*7,1),AA$3=DATE(YEAR($H97),MONTH($H97)+$G97*8,1),AA$3=DATE(YEAR($H97),MONTH($H97)+$G97*9,1),AA$3=DATE(YEAR($H97),MONTH($H97)+$G97*10,1)),$F97*тех!AO$10*тех!AO$6,)</f>
        <v>0</v>
      </c>
      <c r="AB97" s="76">
        <f>IF(OR(AB$3=DATE(YEAR($H97),MONTH($H97)+$G97,1),AB$3=DATE(YEAR($H97),MONTH($H97)+$G97*2,1),AB$3=DATE(YEAR($H97),MONTH($H97)+$G97*3,1),AB$3=DATE(YEAR($H97),MONTH($H97)+$G97*4,1),AB$3=DATE(YEAR($H97),MONTH($H97)+$G97*5,1),AB$3=DATE(YEAR($H97),MONTH($H97)+$G97*6,1),AB$3=DATE(YEAR($H97),MONTH($H97)+$G97*7,1),AB$3=DATE(YEAR($H97),MONTH($H97)+$G97*8,1),AB$3=DATE(YEAR($H97),MONTH($H97)+$G97*9,1),AB$3=DATE(YEAR($H97),MONTH($H97)+$G97*10,1)),$F97*тех!AP$10*тех!AP$6,)</f>
        <v>0</v>
      </c>
      <c r="AC97" s="76">
        <f>IF(OR(AC$3=DATE(YEAR($H97),MONTH($H97)+$G97,1),AC$3=DATE(YEAR($H97),MONTH($H97)+$G97*2,1),AC$3=DATE(YEAR($H97),MONTH($H97)+$G97*3,1),AC$3=DATE(YEAR($H97),MONTH($H97)+$G97*4,1),AC$3=DATE(YEAR($H97),MONTH($H97)+$G97*5,1),AC$3=DATE(YEAR($H97),MONTH($H97)+$G97*6,1),AC$3=DATE(YEAR($H97),MONTH($H97)+$G97*7,1),AC$3=DATE(YEAR($H97),MONTH($H97)+$G97*8,1),AC$3=DATE(YEAR($H97),MONTH($H97)+$G97*9,1),AC$3=DATE(YEAR($H97),MONTH($H97)+$G97*10,1)),$F97*тех!AQ$10*тех!AQ$6,)</f>
        <v>0</v>
      </c>
      <c r="AD97" s="76">
        <f>IF(OR(AD$3=DATE(YEAR($H97),MONTH($H97)+$G97,1),AD$3=DATE(YEAR($H97),MONTH($H97)+$G97*2,1),AD$3=DATE(YEAR($H97),MONTH($H97)+$G97*3,1),AD$3=DATE(YEAR($H97),MONTH($H97)+$G97*4,1),AD$3=DATE(YEAR($H97),MONTH($H97)+$G97*5,1),AD$3=DATE(YEAR($H97),MONTH($H97)+$G97*6,1),AD$3=DATE(YEAR($H97),MONTH($H97)+$G97*7,1),AD$3=DATE(YEAR($H97),MONTH($H97)+$G97*8,1),AD$3=DATE(YEAR($H97),MONTH($H97)+$G97*9,1),AD$3=DATE(YEAR($H97),MONTH($H97)+$G97*10,1)),$F97*тех!AR$10*тех!AR$6,)</f>
        <v>0</v>
      </c>
      <c r="AE97" s="76">
        <f>IF(OR(AE$3=DATE(YEAR($H97),MONTH($H97)+$G97,1),AE$3=DATE(YEAR($H97),MONTH($H97)+$G97*2,1),AE$3=DATE(YEAR($H97),MONTH($H97)+$G97*3,1),AE$3=DATE(YEAR($H97),MONTH($H97)+$G97*4,1),AE$3=DATE(YEAR($H97),MONTH($H97)+$G97*5,1),AE$3=DATE(YEAR($H97),MONTH($H97)+$G97*6,1),AE$3=DATE(YEAR($H97),MONTH($H97)+$G97*7,1),AE$3=DATE(YEAR($H97),MONTH($H97)+$G97*8,1),AE$3=DATE(YEAR($H97),MONTH($H97)+$G97*9,1),AE$3=DATE(YEAR($H97),MONTH($H97)+$G97*10,1)),$F97*тех!AS$10*тех!AS$6,)</f>
        <v>0</v>
      </c>
      <c r="AF97" s="76">
        <f>IF(OR(AF$3=DATE(YEAR($H97),MONTH($H97)+$G97,1),AF$3=DATE(YEAR($H97),MONTH($H97)+$G97*2,1),AF$3=DATE(YEAR($H97),MONTH($H97)+$G97*3,1),AF$3=DATE(YEAR($H97),MONTH($H97)+$G97*4,1),AF$3=DATE(YEAR($H97),MONTH($H97)+$G97*5,1),AF$3=DATE(YEAR($H97),MONTH($H97)+$G97*6,1),AF$3=DATE(YEAR($H97),MONTH($H97)+$G97*7,1),AF$3=DATE(YEAR($H97),MONTH($H97)+$G97*8,1),AF$3=DATE(YEAR($H97),MONTH($H97)+$G97*9,1),AF$3=DATE(YEAR($H97),MONTH($H97)+$G97*10,1)),$F97*тех!AT$10*тех!AT$6,)</f>
        <v>0</v>
      </c>
      <c r="AG97" s="76">
        <f>IF(OR(AG$3=DATE(YEAR($H97),MONTH($H97)+$G97,1),AG$3=DATE(YEAR($H97),MONTH($H97)+$G97*2,1),AG$3=DATE(YEAR($H97),MONTH($H97)+$G97*3,1),AG$3=DATE(YEAR($H97),MONTH($H97)+$G97*4,1),AG$3=DATE(YEAR($H97),MONTH($H97)+$G97*5,1),AG$3=DATE(YEAR($H97),MONTH($H97)+$G97*6,1),AG$3=DATE(YEAR($H97),MONTH($H97)+$G97*7,1),AG$3=DATE(YEAR($H97),MONTH($H97)+$G97*8,1),AG$3=DATE(YEAR($H97),MONTH($H97)+$G97*9,1),AG$3=DATE(YEAR($H97),MONTH($H97)+$G97*10,1)),$F97*тех!AU$10*тех!AU$6,)</f>
        <v>0</v>
      </c>
      <c r="AH97" s="76">
        <f>IF(OR(AH$3=DATE(YEAR($H97),MONTH($H97)+$G97,1),AH$3=DATE(YEAR($H97),MONTH($H97)+$G97*2,1),AH$3=DATE(YEAR($H97),MONTH($H97)+$G97*3,1),AH$3=DATE(YEAR($H97),MONTH($H97)+$G97*4,1),AH$3=DATE(YEAR($H97),MONTH($H97)+$G97*5,1),AH$3=DATE(YEAR($H97),MONTH($H97)+$G97*6,1),AH$3=DATE(YEAR($H97),MONTH($H97)+$G97*7,1),AH$3=DATE(YEAR($H97),MONTH($H97)+$G97*8,1),AH$3=DATE(YEAR($H97),MONTH($H97)+$G97*9,1),AH$3=DATE(YEAR($H97),MONTH($H97)+$G97*10,1)),$F97*тех!AV$10*тех!AV$6,)</f>
        <v>0</v>
      </c>
      <c r="AI97" s="76">
        <f>IF(OR(AI$3=DATE(YEAR($H97),MONTH($H97)+$G97,1),AI$3=DATE(YEAR($H97),MONTH($H97)+$G97*2,1),AI$3=DATE(YEAR($H97),MONTH($H97)+$G97*3,1),AI$3=DATE(YEAR($H97),MONTH($H97)+$G97*4,1),AI$3=DATE(YEAR($H97),MONTH($H97)+$G97*5,1),AI$3=DATE(YEAR($H97),MONTH($H97)+$G97*6,1),AI$3=DATE(YEAR($H97),MONTH($H97)+$G97*7,1),AI$3=DATE(YEAR($H97),MONTH($H97)+$G97*8,1),AI$3=DATE(YEAR($H97),MONTH($H97)+$G97*9,1),AI$3=DATE(YEAR($H97),MONTH($H97)+$G97*10,1)),$F97*тех!AW$10*тех!AW$6,)</f>
        <v>0</v>
      </c>
      <c r="AJ97" s="76">
        <f>IF(OR(AJ$3=DATE(YEAR($H97),MONTH($H97)+$G97,1),AJ$3=DATE(YEAR($H97),MONTH($H97)+$G97*2,1),AJ$3=DATE(YEAR($H97),MONTH($H97)+$G97*3,1),AJ$3=DATE(YEAR($H97),MONTH($H97)+$G97*4,1),AJ$3=DATE(YEAR($H97),MONTH($H97)+$G97*5,1),AJ$3=DATE(YEAR($H97),MONTH($H97)+$G97*6,1),AJ$3=DATE(YEAR($H97),MONTH($H97)+$G97*7,1),AJ$3=DATE(YEAR($H97),MONTH($H97)+$G97*8,1),AJ$3=DATE(YEAR($H97),MONTH($H97)+$G97*9,1),AJ$3=DATE(YEAR($H97),MONTH($H97)+$G97*10,1)),$F97*тех!AX$10*тех!AX$6,)</f>
        <v>0</v>
      </c>
      <c r="AK97" s="76">
        <f>IF(OR(AK$3=DATE(YEAR($H97),MONTH($H97)+$G97,1),AK$3=DATE(YEAR($H97),MONTH($H97)+$G97*2,1),AK$3=DATE(YEAR($H97),MONTH($H97)+$G97*3,1),AK$3=DATE(YEAR($H97),MONTH($H97)+$G97*4,1),AK$3=DATE(YEAR($H97),MONTH($H97)+$G97*5,1),AK$3=DATE(YEAR($H97),MONTH($H97)+$G97*6,1),AK$3=DATE(YEAR($H97),MONTH($H97)+$G97*7,1),AK$3=DATE(YEAR($H97),MONTH($H97)+$G97*8,1),AK$3=DATE(YEAR($H97),MONTH($H97)+$G97*9,1),AK$3=DATE(YEAR($H97),MONTH($H97)+$G97*10,1)),$F97*тех!AY$10*тех!AY$6,)</f>
        <v>0</v>
      </c>
      <c r="AL97" s="76">
        <f>IF(OR(AL$3=DATE(YEAR($H97),MONTH($H97)+$G97,1),AL$3=DATE(YEAR($H97),MONTH($H97)+$G97*2,1),AL$3=DATE(YEAR($H97),MONTH($H97)+$G97*3,1),AL$3=DATE(YEAR($H97),MONTH($H97)+$G97*4,1),AL$3=DATE(YEAR($H97),MONTH($H97)+$G97*5,1),AL$3=DATE(YEAR($H97),MONTH($H97)+$G97*6,1),AL$3=DATE(YEAR($H97),MONTH($H97)+$G97*7,1),AL$3=DATE(YEAR($H97),MONTH($H97)+$G97*8,1),AL$3=DATE(YEAR($H97),MONTH($H97)+$G97*9,1),AL$3=DATE(YEAR($H97),MONTH($H97)+$G97*10,1)),$F97*тех!AZ$10*тех!AZ$6,)</f>
        <v>0</v>
      </c>
      <c r="AM97" s="76">
        <f>IF(OR(AM$3=DATE(YEAR($H97),MONTH($H97)+$G97,1),AM$3=DATE(YEAR($H97),MONTH($H97)+$G97*2,1),AM$3=DATE(YEAR($H97),MONTH($H97)+$G97*3,1),AM$3=DATE(YEAR($H97),MONTH($H97)+$G97*4,1),AM$3=DATE(YEAR($H97),MONTH($H97)+$G97*5,1),AM$3=DATE(YEAR($H97),MONTH($H97)+$G97*6,1),AM$3=DATE(YEAR($H97),MONTH($H97)+$G97*7,1),AM$3=DATE(YEAR($H97),MONTH($H97)+$G97*8,1),AM$3=DATE(YEAR($H97),MONTH($H97)+$G97*9,1),AM$3=DATE(YEAR($H97),MONTH($H97)+$G97*10,1)),$F97*тех!BA$10*тех!BA$6,)</f>
        <v>0</v>
      </c>
      <c r="AN97" s="76">
        <f>IF(OR(AN$3=DATE(YEAR($H97),MONTH($H97)+$G97,1),AN$3=DATE(YEAR($H97),MONTH($H97)+$G97*2,1),AN$3=DATE(YEAR($H97),MONTH($H97)+$G97*3,1),AN$3=DATE(YEAR($H97),MONTH($H97)+$G97*4,1),AN$3=DATE(YEAR($H97),MONTH($H97)+$G97*5,1),AN$3=DATE(YEAR($H97),MONTH($H97)+$G97*6,1),AN$3=DATE(YEAR($H97),MONTH($H97)+$G97*7,1),AN$3=DATE(YEAR($H97),MONTH($H97)+$G97*8,1),AN$3=DATE(YEAR($H97),MONTH($H97)+$G97*9,1),AN$3=DATE(YEAR($H97),MONTH($H97)+$G97*10,1)),$F97*тех!BB$10*тех!BB$6,)</f>
        <v>0</v>
      </c>
      <c r="AO97" s="76">
        <f>IF(OR(AO$3=DATE(YEAR($H97),MONTH($H97)+$G97,1),AO$3=DATE(YEAR($H97),MONTH($H97)+$G97*2,1),AO$3=DATE(YEAR($H97),MONTH($H97)+$G97*3,1),AO$3=DATE(YEAR($H97),MONTH($H97)+$G97*4,1),AO$3=DATE(YEAR($H97),MONTH($H97)+$G97*5,1),AO$3=DATE(YEAR($H97),MONTH($H97)+$G97*6,1),AO$3=DATE(YEAR($H97),MONTH($H97)+$G97*7,1),AO$3=DATE(YEAR($H97),MONTH($H97)+$G97*8,1),AO$3=DATE(YEAR($H97),MONTH($H97)+$G97*9,1),AO$3=DATE(YEAR($H97),MONTH($H97)+$G97*10,1)),$F97*тех!BC$10*тех!BC$6,)</f>
        <v>0</v>
      </c>
      <c r="AP97" s="76">
        <f>IF(OR(AP$3=DATE(YEAR($H97),MONTH($H97)+$G97,1),AP$3=DATE(YEAR($H97),MONTH($H97)+$G97*2,1),AP$3=DATE(YEAR($H97),MONTH($H97)+$G97*3,1),AP$3=DATE(YEAR($H97),MONTH($H97)+$G97*4,1),AP$3=DATE(YEAR($H97),MONTH($H97)+$G97*5,1),AP$3=DATE(YEAR($H97),MONTH($H97)+$G97*6,1),AP$3=DATE(YEAR($H97),MONTH($H97)+$G97*7,1),AP$3=DATE(YEAR($H97),MONTH($H97)+$G97*8,1),AP$3=DATE(YEAR($H97),MONTH($H97)+$G97*9,1),AP$3=DATE(YEAR($H97),MONTH($H97)+$G97*10,1)),$F97*тех!BD$10*тех!BD$6,)</f>
        <v>0</v>
      </c>
      <c r="AQ97" s="76">
        <f>IF(OR(AQ$3=DATE(YEAR($H97),MONTH($H97)+$G97,1),AQ$3=DATE(YEAR($H97),MONTH($H97)+$G97*2,1),AQ$3=DATE(YEAR($H97),MONTH($H97)+$G97*3,1),AQ$3=DATE(YEAR($H97),MONTH($H97)+$G97*4,1),AQ$3=DATE(YEAR($H97),MONTH($H97)+$G97*5,1),AQ$3=DATE(YEAR($H97),MONTH($H97)+$G97*6,1),AQ$3=DATE(YEAR($H97),MONTH($H97)+$G97*7,1),AQ$3=DATE(YEAR($H97),MONTH($H97)+$G97*8,1),AQ$3=DATE(YEAR($H97),MONTH($H97)+$G97*9,1),AQ$3=DATE(YEAR($H97),MONTH($H97)+$G97*10,1)),$F97*тех!BE$10*тех!BE$6,)</f>
        <v>0</v>
      </c>
      <c r="AR97" s="76">
        <f>IF(OR(AR$3=DATE(YEAR($H97),MONTH($H97)+$G97,1),AR$3=DATE(YEAR($H97),MONTH($H97)+$G97*2,1),AR$3=DATE(YEAR($H97),MONTH($H97)+$G97*3,1),AR$3=DATE(YEAR($H97),MONTH($H97)+$G97*4,1),AR$3=DATE(YEAR($H97),MONTH($H97)+$G97*5,1),AR$3=DATE(YEAR($H97),MONTH($H97)+$G97*6,1),AR$3=DATE(YEAR($H97),MONTH($H97)+$G97*7,1),AR$3=DATE(YEAR($H97),MONTH($H97)+$G97*8,1),AR$3=DATE(YEAR($H97),MONTH($H97)+$G97*9,1),AR$3=DATE(YEAR($H97),MONTH($H97)+$G97*10,1)),$F97*тех!BF$10*тех!BF$6,)</f>
        <v>0</v>
      </c>
      <c r="AS97" s="76">
        <f>IF(OR(AS$3=DATE(YEAR($H97),MONTH($H97)+$G97,1),AS$3=DATE(YEAR($H97),MONTH($H97)+$G97*2,1),AS$3=DATE(YEAR($H97),MONTH($H97)+$G97*3,1),AS$3=DATE(YEAR($H97),MONTH($H97)+$G97*4,1),AS$3=DATE(YEAR($H97),MONTH($H97)+$G97*5,1),AS$3=DATE(YEAR($H97),MONTH($H97)+$G97*6,1),AS$3=DATE(YEAR($H97),MONTH($H97)+$G97*7,1),AS$3=DATE(YEAR($H97),MONTH($H97)+$G97*8,1),AS$3=DATE(YEAR($H97),MONTH($H97)+$G97*9,1),AS$3=DATE(YEAR($H97),MONTH($H97)+$G97*10,1)),$F97*тех!BG$10*тех!BG$6,)</f>
        <v>0</v>
      </c>
      <c r="AT97" s="76">
        <f>IF(OR(AT$3=DATE(YEAR($H97),MONTH($H97)+$G97,1),AT$3=DATE(YEAR($H97),MONTH($H97)+$G97*2,1),AT$3=DATE(YEAR($H97),MONTH($H97)+$G97*3,1),AT$3=DATE(YEAR($H97),MONTH($H97)+$G97*4,1),AT$3=DATE(YEAR($H97),MONTH($H97)+$G97*5,1),AT$3=DATE(YEAR($H97),MONTH($H97)+$G97*6,1),AT$3=DATE(YEAR($H97),MONTH($H97)+$G97*7,1),AT$3=DATE(YEAR($H97),MONTH($H97)+$G97*8,1),AT$3=DATE(YEAR($H97),MONTH($H97)+$G97*9,1),AT$3=DATE(YEAR($H97),MONTH($H97)+$G97*10,1)),$F97*тех!BH$10*тех!BH$6,)</f>
        <v>0</v>
      </c>
      <c r="AU97" s="76">
        <f>IF(OR(AU$3=DATE(YEAR($H97),MONTH($H97)+$G97,1),AU$3=DATE(YEAR($H97),MONTH($H97)+$G97*2,1),AU$3=DATE(YEAR($H97),MONTH($H97)+$G97*3,1),AU$3=DATE(YEAR($H97),MONTH($H97)+$G97*4,1),AU$3=DATE(YEAR($H97),MONTH($H97)+$G97*5,1),AU$3=DATE(YEAR($H97),MONTH($H97)+$G97*6,1),AU$3=DATE(YEAR($H97),MONTH($H97)+$G97*7,1),AU$3=DATE(YEAR($H97),MONTH($H97)+$G97*8,1),AU$3=DATE(YEAR($H97),MONTH($H97)+$G97*9,1),AU$3=DATE(YEAR($H97),MONTH($H97)+$G97*10,1)),$F97*тех!BI$10*тех!BI$6,)</f>
        <v>0</v>
      </c>
      <c r="AV97" s="76">
        <f>IF(OR(AV$3=DATE(YEAR($H97),MONTH($H97)+$G97,1),AV$3=DATE(YEAR($H97),MONTH($H97)+$G97*2,1),AV$3=DATE(YEAR($H97),MONTH($H97)+$G97*3,1),AV$3=DATE(YEAR($H97),MONTH($H97)+$G97*4,1),AV$3=DATE(YEAR($H97),MONTH($H97)+$G97*5,1),AV$3=DATE(YEAR($H97),MONTH($H97)+$G97*6,1),AV$3=DATE(YEAR($H97),MONTH($H97)+$G97*7,1),AV$3=DATE(YEAR($H97),MONTH($H97)+$G97*8,1),AV$3=DATE(YEAR($H97),MONTH($H97)+$G97*9,1),AV$3=DATE(YEAR($H97),MONTH($H97)+$G97*10,1)),$F97*тех!BJ$10*тех!BJ$6,)</f>
        <v>0</v>
      </c>
      <c r="AW97" s="76">
        <f>IF(OR(AW$3=DATE(YEAR($H97),MONTH($H97)+$G97,1),AW$3=DATE(YEAR($H97),MONTH($H97)+$G97*2,1),AW$3=DATE(YEAR($H97),MONTH($H97)+$G97*3,1),AW$3=DATE(YEAR($H97),MONTH($H97)+$G97*4,1),AW$3=DATE(YEAR($H97),MONTH($H97)+$G97*5,1),AW$3=DATE(YEAR($H97),MONTH($H97)+$G97*6,1),AW$3=DATE(YEAR($H97),MONTH($H97)+$G97*7,1),AW$3=DATE(YEAR($H97),MONTH($H97)+$G97*8,1),AW$3=DATE(YEAR($H97),MONTH($H97)+$G97*9,1),AW$3=DATE(YEAR($H97),MONTH($H97)+$G97*10,1)),$F97*тех!BK$10*тех!BK$6,)</f>
        <v>0</v>
      </c>
      <c r="AX97" s="76">
        <f>IF(OR(AX$3=DATE(YEAR($H97),MONTH($H97)+$G97,1),AX$3=DATE(YEAR($H97),MONTH($H97)+$G97*2,1),AX$3=DATE(YEAR($H97),MONTH($H97)+$G97*3,1),AX$3=DATE(YEAR($H97),MONTH($H97)+$G97*4,1),AX$3=DATE(YEAR($H97),MONTH($H97)+$G97*5,1),AX$3=DATE(YEAR($H97),MONTH($H97)+$G97*6,1),AX$3=DATE(YEAR($H97),MONTH($H97)+$G97*7,1),AX$3=DATE(YEAR($H97),MONTH($H97)+$G97*8,1),AX$3=DATE(YEAR($H97),MONTH($H97)+$G97*9,1),AX$3=DATE(YEAR($H97),MONTH($H97)+$G97*10,1)),$F97*тех!BL$10*тех!BL$6,)</f>
        <v>0</v>
      </c>
      <c r="AY97" s="76">
        <f>IF(OR(AY$3=DATE(YEAR($H97),MONTH($H97)+$G97,1),AY$3=DATE(YEAR($H97),MONTH($H97)+$G97*2,1),AY$3=DATE(YEAR($H97),MONTH($H97)+$G97*3,1),AY$3=DATE(YEAR($H97),MONTH($H97)+$G97*4,1),AY$3=DATE(YEAR($H97),MONTH($H97)+$G97*5,1),AY$3=DATE(YEAR($H97),MONTH($H97)+$G97*6,1),AY$3=DATE(YEAR($H97),MONTH($H97)+$G97*7,1),AY$3=DATE(YEAR($H97),MONTH($H97)+$G97*8,1),AY$3=DATE(YEAR($H97),MONTH($H97)+$G97*9,1),AY$3=DATE(YEAR($H97),MONTH($H97)+$G97*10,1)),$F97*тех!BM$10*тех!BM$6,)</f>
        <v>0</v>
      </c>
      <c r="AZ97" s="76">
        <f>IF(OR(AZ$3=DATE(YEAR($H97),MONTH($H97)+$G97,1),AZ$3=DATE(YEAR($H97),MONTH($H97)+$G97*2,1),AZ$3=DATE(YEAR($H97),MONTH($H97)+$G97*3,1),AZ$3=DATE(YEAR($H97),MONTH($H97)+$G97*4,1),AZ$3=DATE(YEAR($H97),MONTH($H97)+$G97*5,1),AZ$3=DATE(YEAR($H97),MONTH($H97)+$G97*6,1),AZ$3=DATE(YEAR($H97),MONTH($H97)+$G97*7,1),AZ$3=DATE(YEAR($H97),MONTH($H97)+$G97*8,1),AZ$3=DATE(YEAR($H97),MONTH($H97)+$G97*9,1),AZ$3=DATE(YEAR($H97),MONTH($H97)+$G97*10,1)),$F97*тех!BN$10*тех!BN$6,)</f>
        <v>0</v>
      </c>
      <c r="BA97" s="76">
        <f>IF(OR(BA$3=DATE(YEAR($H97),MONTH($H97)+$G97,1),BA$3=DATE(YEAR($H97),MONTH($H97)+$G97*2,1),BA$3=DATE(YEAR($H97),MONTH($H97)+$G97*3,1),BA$3=DATE(YEAR($H97),MONTH($H97)+$G97*4,1),BA$3=DATE(YEAR($H97),MONTH($H97)+$G97*5,1),BA$3=DATE(YEAR($H97),MONTH($H97)+$G97*6,1),BA$3=DATE(YEAR($H97),MONTH($H97)+$G97*7,1),BA$3=DATE(YEAR($H97),MONTH($H97)+$G97*8,1),BA$3=DATE(YEAR($H97),MONTH($H97)+$G97*9,1),BA$3=DATE(YEAR($H97),MONTH($H97)+$G97*10,1)),$F97*тех!BO$10*тех!BO$6,)</f>
        <v>0</v>
      </c>
      <c r="BB97" s="76">
        <f>IF(OR(BB$3=DATE(YEAR($H97),MONTH($H97)+$G97,1),BB$3=DATE(YEAR($H97),MONTH($H97)+$G97*2,1),BB$3=DATE(YEAR($H97),MONTH($H97)+$G97*3,1),BB$3=DATE(YEAR($H97),MONTH($H97)+$G97*4,1),BB$3=DATE(YEAR($H97),MONTH($H97)+$G97*5,1),BB$3=DATE(YEAR($H97),MONTH($H97)+$G97*6,1),BB$3=DATE(YEAR($H97),MONTH($H97)+$G97*7,1),BB$3=DATE(YEAR($H97),MONTH($H97)+$G97*8,1),BB$3=DATE(YEAR($H97),MONTH($H97)+$G97*9,1),BB$3=DATE(YEAR($H97),MONTH($H97)+$G97*10,1)),$F97*тех!BP$10*тех!BP$6,)</f>
        <v>0</v>
      </c>
      <c r="BC97" s="76">
        <f>IF(OR(BC$3=DATE(YEAR($H97),MONTH($H97)+$G97,1),BC$3=DATE(YEAR($H97),MONTH($H97)+$G97*2,1),BC$3=DATE(YEAR($H97),MONTH($H97)+$G97*3,1),BC$3=DATE(YEAR($H97),MONTH($H97)+$G97*4,1),BC$3=DATE(YEAR($H97),MONTH($H97)+$G97*5,1),BC$3=DATE(YEAR($H97),MONTH($H97)+$G97*6,1),BC$3=DATE(YEAR($H97),MONTH($H97)+$G97*7,1),BC$3=DATE(YEAR($H97),MONTH($H97)+$G97*8,1),BC$3=DATE(YEAR($H97),MONTH($H97)+$G97*9,1),BC$3=DATE(YEAR($H97),MONTH($H97)+$G97*10,1)),$F97*тех!BQ$10*тех!BQ$6,)</f>
        <v>0</v>
      </c>
      <c r="BD97" s="76">
        <f>IF(OR(BD$3=DATE(YEAR($H97),MONTH($H97)+$G97,1),BD$3=DATE(YEAR($H97),MONTH($H97)+$G97*2,1),BD$3=DATE(YEAR($H97),MONTH($H97)+$G97*3,1),BD$3=DATE(YEAR($H97),MONTH($H97)+$G97*4,1),BD$3=DATE(YEAR($H97),MONTH($H97)+$G97*5,1),BD$3=DATE(YEAR($H97),MONTH($H97)+$G97*6,1),BD$3=DATE(YEAR($H97),MONTH($H97)+$G97*7,1),BD$3=DATE(YEAR($H97),MONTH($H97)+$G97*8,1),BD$3=DATE(YEAR($H97),MONTH($H97)+$G97*9,1),BD$3=DATE(YEAR($H97),MONTH($H97)+$G97*10,1)),$F97*тех!BR$10*тех!BR$6,)</f>
        <v>0</v>
      </c>
      <c r="BE97" s="76">
        <f>IF(OR(BE$3=DATE(YEAR($H97),MONTH($H97)+$G97,1),BE$3=DATE(YEAR($H97),MONTH($H97)+$G97*2,1),BE$3=DATE(YEAR($H97),MONTH($H97)+$G97*3,1),BE$3=DATE(YEAR($H97),MONTH($H97)+$G97*4,1),BE$3=DATE(YEAR($H97),MONTH($H97)+$G97*5,1),BE$3=DATE(YEAR($H97),MONTH($H97)+$G97*6,1),BE$3=DATE(YEAR($H97),MONTH($H97)+$G97*7,1),BE$3=DATE(YEAR($H97),MONTH($H97)+$G97*8,1),BE$3=DATE(YEAR($H97),MONTH($H97)+$G97*9,1),BE$3=DATE(YEAR($H97),MONTH($H97)+$G97*10,1)),$F97*тех!BS$10*тех!BS$6,)</f>
        <v>0</v>
      </c>
      <c r="BF97" s="76">
        <f>IF(OR(BF$3=DATE(YEAR($H97),MONTH($H97)+$G97,1),BF$3=DATE(YEAR($H97),MONTH($H97)+$G97*2,1),BF$3=DATE(YEAR($H97),MONTH($H97)+$G97*3,1),BF$3=DATE(YEAR($H97),MONTH($H97)+$G97*4,1),BF$3=DATE(YEAR($H97),MONTH($H97)+$G97*5,1),BF$3=DATE(YEAR($H97),MONTH($H97)+$G97*6,1),BF$3=DATE(YEAR($H97),MONTH($H97)+$G97*7,1),BF$3=DATE(YEAR($H97),MONTH($H97)+$G97*8,1),BF$3=DATE(YEAR($H97),MONTH($H97)+$G97*9,1),BF$3=DATE(YEAR($H97),MONTH($H97)+$G97*10,1)),$F97*тех!BT$10*тех!BT$6,)</f>
        <v>0</v>
      </c>
      <c r="BG97" s="76">
        <f>IF(OR(BG$3=DATE(YEAR($H97),MONTH($H97)+$G97,1),BG$3=DATE(YEAR($H97),MONTH($H97)+$G97*2,1),BG$3=DATE(YEAR($H97),MONTH($H97)+$G97*3,1),BG$3=DATE(YEAR($H97),MONTH($H97)+$G97*4,1),BG$3=DATE(YEAR($H97),MONTH($H97)+$G97*5,1),BG$3=DATE(YEAR($H97),MONTH($H97)+$G97*6,1),BG$3=DATE(YEAR($H97),MONTH($H97)+$G97*7,1),BG$3=DATE(YEAR($H97),MONTH($H97)+$G97*8,1),BG$3=DATE(YEAR($H97),MONTH($H97)+$G97*9,1),BG$3=DATE(YEAR($H97),MONTH($H97)+$G97*10,1)),$F97*тех!BU$10*тех!BU$6,)</f>
        <v>0</v>
      </c>
      <c r="BH97" s="76">
        <f>IF(OR(BH$3=DATE(YEAR($H97),MONTH($H97)+$G97,1),BH$3=DATE(YEAR($H97),MONTH($H97)+$G97*2,1),BH$3=DATE(YEAR($H97),MONTH($H97)+$G97*3,1),BH$3=DATE(YEAR($H97),MONTH($H97)+$G97*4,1),BH$3=DATE(YEAR($H97),MONTH($H97)+$G97*5,1),BH$3=DATE(YEAR($H97),MONTH($H97)+$G97*6,1),BH$3=DATE(YEAR($H97),MONTH($H97)+$G97*7,1),BH$3=DATE(YEAR($H97),MONTH($H97)+$G97*8,1),BH$3=DATE(YEAR($H97),MONTH($H97)+$G97*9,1),BH$3=DATE(YEAR($H97),MONTH($H97)+$G97*10,1)),$F97*тех!BV$10*тех!BV$6,)</f>
        <v>0</v>
      </c>
      <c r="BI97" s="76">
        <f>IF(OR(BI$3=DATE(YEAR($H97),MONTH($H97)+$G97,1),BI$3=DATE(YEAR($H97),MONTH($H97)+$G97*2,1),BI$3=DATE(YEAR($H97),MONTH($H97)+$G97*3,1),BI$3=DATE(YEAR($H97),MONTH($H97)+$G97*4,1),BI$3=DATE(YEAR($H97),MONTH($H97)+$G97*5,1),BI$3=DATE(YEAR($H97),MONTH($H97)+$G97*6,1),BI$3=DATE(YEAR($H97),MONTH($H97)+$G97*7,1),BI$3=DATE(YEAR($H97),MONTH($H97)+$G97*8,1),BI$3=DATE(YEAR($H97),MONTH($H97)+$G97*9,1),BI$3=DATE(YEAR($H97),MONTH($H97)+$G97*10,1)),$F97*тех!BW$10*тех!BW$6,)</f>
        <v>0</v>
      </c>
      <c r="BJ97" s="76">
        <f>IF(OR(BJ$3=DATE(YEAR($H97),MONTH($H97)+$G97,1),BJ$3=DATE(YEAR($H97),MONTH($H97)+$G97*2,1),BJ$3=DATE(YEAR($H97),MONTH($H97)+$G97*3,1),BJ$3=DATE(YEAR($H97),MONTH($H97)+$G97*4,1),BJ$3=DATE(YEAR($H97),MONTH($H97)+$G97*5,1),BJ$3=DATE(YEAR($H97),MONTH($H97)+$G97*6,1),BJ$3=DATE(YEAR($H97),MONTH($H97)+$G97*7,1),BJ$3=DATE(YEAR($H97),MONTH($H97)+$G97*8,1),BJ$3=DATE(YEAR($H97),MONTH($H97)+$G97*9,1),BJ$3=DATE(YEAR($H97),MONTH($H97)+$G97*10,1)),$F97*тех!BX$10*тех!BX$6,)</f>
        <v>0</v>
      </c>
      <c r="BK97" s="76">
        <f>IF(OR(BK$3=DATE(YEAR($H97),MONTH($H97)+$G97,1),BK$3=DATE(YEAR($H97),MONTH($H97)+$G97*2,1),BK$3=DATE(YEAR($H97),MONTH($H97)+$G97*3,1),BK$3=DATE(YEAR($H97),MONTH($H97)+$G97*4,1),BK$3=DATE(YEAR($H97),MONTH($H97)+$G97*5,1),BK$3=DATE(YEAR($H97),MONTH($H97)+$G97*6,1),BK$3=DATE(YEAR($H97),MONTH($H97)+$G97*7,1),BK$3=DATE(YEAR($H97),MONTH($H97)+$G97*8,1),BK$3=DATE(YEAR($H97),MONTH($H97)+$G97*9,1),BK$3=DATE(YEAR($H97),MONTH($H97)+$G97*10,1)),$F97*тех!BY$10*тех!BY$6,)</f>
        <v>0</v>
      </c>
      <c r="BL97" s="76">
        <f>IF(OR(BL$3=DATE(YEAR($H97),MONTH($H97)+$G97,1),BL$3=DATE(YEAR($H97),MONTH($H97)+$G97*2,1),BL$3=DATE(YEAR($H97),MONTH($H97)+$G97*3,1),BL$3=DATE(YEAR($H97),MONTH($H97)+$G97*4,1),BL$3=DATE(YEAR($H97),MONTH($H97)+$G97*5,1),BL$3=DATE(YEAR($H97),MONTH($H97)+$G97*6,1),BL$3=DATE(YEAR($H97),MONTH($H97)+$G97*7,1),BL$3=DATE(YEAR($H97),MONTH($H97)+$G97*8,1),BL$3=DATE(YEAR($H97),MONTH($H97)+$G97*9,1),BL$3=DATE(YEAR($H97),MONTH($H97)+$G97*10,1)),$F97*тех!BZ$10*тех!BZ$6,)</f>
        <v>0</v>
      </c>
      <c r="BM97" s="76">
        <f>IF(OR(BM$3=DATE(YEAR($H97),MONTH($H97)+$G97,1),BM$3=DATE(YEAR($H97),MONTH($H97)+$G97*2,1),BM$3=DATE(YEAR($H97),MONTH($H97)+$G97*3,1),BM$3=DATE(YEAR($H97),MONTH($H97)+$G97*4,1),BM$3=DATE(YEAR($H97),MONTH($H97)+$G97*5,1),BM$3=DATE(YEAR($H97),MONTH($H97)+$G97*6,1),BM$3=DATE(YEAR($H97),MONTH($H97)+$G97*7,1),BM$3=DATE(YEAR($H97),MONTH($H97)+$G97*8,1),BM$3=DATE(YEAR($H97),MONTH($H97)+$G97*9,1),BM$3=DATE(YEAR($H97),MONTH($H97)+$G97*10,1)),$F97*тех!CA$10*тех!CA$6,)</f>
        <v>0</v>
      </c>
      <c r="BN97" s="76">
        <f>IF(OR(BN$3=DATE(YEAR($H97),MONTH($H97)+$G97,1),BN$3=DATE(YEAR($H97),MONTH($H97)+$G97*2,1),BN$3=DATE(YEAR($H97),MONTH($H97)+$G97*3,1),BN$3=DATE(YEAR($H97),MONTH($H97)+$G97*4,1),BN$3=DATE(YEAR($H97),MONTH($H97)+$G97*5,1),BN$3=DATE(YEAR($H97),MONTH($H97)+$G97*6,1),BN$3=DATE(YEAR($H97),MONTH($H97)+$G97*7,1),BN$3=DATE(YEAR($H97),MONTH($H97)+$G97*8,1),BN$3=DATE(YEAR($H97),MONTH($H97)+$G97*9,1),BN$3=DATE(YEAR($H97),MONTH($H97)+$G97*10,1)),$F97*тех!CB$10*тех!CB$6,)</f>
        <v>0</v>
      </c>
      <c r="BO97" s="76">
        <f>IF(OR(BO$3=DATE(YEAR($H97),MONTH($H97)+$G97,1),BO$3=DATE(YEAR($H97),MONTH($H97)+$G97*2,1),BO$3=DATE(YEAR($H97),MONTH($H97)+$G97*3,1),BO$3=DATE(YEAR($H97),MONTH($H97)+$G97*4,1),BO$3=DATE(YEAR($H97),MONTH($H97)+$G97*5,1),BO$3=DATE(YEAR($H97),MONTH($H97)+$G97*6,1),BO$3=DATE(YEAR($H97),MONTH($H97)+$G97*7,1),BO$3=DATE(YEAR($H97),MONTH($H97)+$G97*8,1),BO$3=DATE(YEAR($H97),MONTH($H97)+$G97*9,1),BO$3=DATE(YEAR($H97),MONTH($H97)+$G97*10,1)),$F97*тех!CC$10*тех!CC$6,)</f>
        <v>0</v>
      </c>
      <c r="BP97" s="76">
        <f>IF(OR(BP$3=DATE(YEAR($H97),MONTH($H97)+$G97,1),BP$3=DATE(YEAR($H97),MONTH($H97)+$G97*2,1),BP$3=DATE(YEAR($H97),MONTH($H97)+$G97*3,1),BP$3=DATE(YEAR($H97),MONTH($H97)+$G97*4,1),BP$3=DATE(YEAR($H97),MONTH($H97)+$G97*5,1),BP$3=DATE(YEAR($H97),MONTH($H97)+$G97*6,1),BP$3=DATE(YEAR($H97),MONTH($H97)+$G97*7,1),BP$3=DATE(YEAR($H97),MONTH($H97)+$G97*8,1),BP$3=DATE(YEAR($H97),MONTH($H97)+$G97*9,1),BP$3=DATE(YEAR($H97),MONTH($H97)+$G97*10,1)),$F97*тех!CD$10*тех!CD$6,)</f>
        <v>0</v>
      </c>
      <c r="BQ97" s="76">
        <f>IF(OR(BQ$3=DATE(YEAR($H97),MONTH($H97)+$G97,1),BQ$3=DATE(YEAR($H97),MONTH($H97)+$G97*2,1),BQ$3=DATE(YEAR($H97),MONTH($H97)+$G97*3,1),BQ$3=DATE(YEAR($H97),MONTH($H97)+$G97*4,1),BQ$3=DATE(YEAR($H97),MONTH($H97)+$G97*5,1),BQ$3=DATE(YEAR($H97),MONTH($H97)+$G97*6,1),BQ$3=DATE(YEAR($H97),MONTH($H97)+$G97*7,1),BQ$3=DATE(YEAR($H97),MONTH($H97)+$G97*8,1),BQ$3=DATE(YEAR($H97),MONTH($H97)+$G97*9,1),BQ$3=DATE(YEAR($H97),MONTH($H97)+$G97*10,1)),$F97*тех!CE$10*тех!CE$6,)</f>
        <v>0</v>
      </c>
    </row>
    <row r="98" spans="2:69" hidden="1" outlineLevel="1">
      <c r="B98" s="3">
        <v>9</v>
      </c>
      <c r="C98" s="19"/>
      <c r="D98" s="19"/>
      <c r="E98" s="19"/>
      <c r="F98" s="76">
        <f t="shared" si="3"/>
        <v>0</v>
      </c>
      <c r="G98" s="19"/>
      <c r="H98" s="19"/>
      <c r="J98" s="76">
        <f>IF($H98=J$3,$F98,)*тех!X$6</f>
        <v>0</v>
      </c>
      <c r="K98" s="76">
        <f>IF($H98=K$3,$F98,)*тех!Y$6</f>
        <v>0</v>
      </c>
      <c r="L98" s="76">
        <f>IF($H98=L$3,$F98,)*тех!Z$6</f>
        <v>0</v>
      </c>
      <c r="M98" s="76">
        <f>IF($H98=M$3,$F98,)*тех!AA$6</f>
        <v>0</v>
      </c>
      <c r="N98" s="76">
        <f>IF($H98=N$3,$F98,)*тех!AB$6</f>
        <v>0</v>
      </c>
      <c r="O98" s="76">
        <f>IF($H98=O$3,$F98,)*тех!AC$6</f>
        <v>0</v>
      </c>
      <c r="P98" s="76">
        <f>IF(OR(P$3=DATE(YEAR($H98),MONTH($H98)+$G98,1),P$3=DATE(YEAR($H98),MONTH($H98)+$G98*2,1),P$3=DATE(YEAR($H98),MONTH($H98)+$G98*3,1),P$3=DATE(YEAR($H98),MONTH($H98)+$G98*4,1),P$3=DATE(YEAR($H98),MONTH($H98)+$G98*5,1),P$3=DATE(YEAR($H98),MONTH($H98)+$G98*6,1),P$3=DATE(YEAR($H98),MONTH($H98)+$G98*7,1),P$3=DATE(YEAR($H98),MONTH($H98)+$G98*8,1),P$3=DATE(YEAR($H98),MONTH($H98)+$G98*9,1),P$3=DATE(YEAR($H98),MONTH($H98)+$G98*10,1)),$F98*тех!AD$10*тех!AD$6,)</f>
        <v>0</v>
      </c>
      <c r="Q98" s="76">
        <f>IF(OR(Q$3=DATE(YEAR($H98),MONTH($H98)+$G98,1),Q$3=DATE(YEAR($H98),MONTH($H98)+$G98*2,1),Q$3=DATE(YEAR($H98),MONTH($H98)+$G98*3,1),Q$3=DATE(YEAR($H98),MONTH($H98)+$G98*4,1),Q$3=DATE(YEAR($H98),MONTH($H98)+$G98*5,1),Q$3=DATE(YEAR($H98),MONTH($H98)+$G98*6,1),Q$3=DATE(YEAR($H98),MONTH($H98)+$G98*7,1),Q$3=DATE(YEAR($H98),MONTH($H98)+$G98*8,1),Q$3=DATE(YEAR($H98),MONTH($H98)+$G98*9,1),Q$3=DATE(YEAR($H98),MONTH($H98)+$G98*10,1)),$F98*тех!AE$10*тех!AE$6,)</f>
        <v>0</v>
      </c>
      <c r="R98" s="76">
        <f>IF(OR(R$3=DATE(YEAR($H98),MONTH($H98)+$G98,1),R$3=DATE(YEAR($H98),MONTH($H98)+$G98*2,1),R$3=DATE(YEAR($H98),MONTH($H98)+$G98*3,1),R$3=DATE(YEAR($H98),MONTH($H98)+$G98*4,1),R$3=DATE(YEAR($H98),MONTH($H98)+$G98*5,1),R$3=DATE(YEAR($H98),MONTH($H98)+$G98*6,1),R$3=DATE(YEAR($H98),MONTH($H98)+$G98*7,1),R$3=DATE(YEAR($H98),MONTH($H98)+$G98*8,1),R$3=DATE(YEAR($H98),MONTH($H98)+$G98*9,1),R$3=DATE(YEAR($H98),MONTH($H98)+$G98*10,1)),$F98*тех!AF$10*тех!AF$6,)</f>
        <v>0</v>
      </c>
      <c r="S98" s="76">
        <f>IF(OR(S$3=DATE(YEAR($H98),MONTH($H98)+$G98,1),S$3=DATE(YEAR($H98),MONTH($H98)+$G98*2,1),S$3=DATE(YEAR($H98),MONTH($H98)+$G98*3,1),S$3=DATE(YEAR($H98),MONTH($H98)+$G98*4,1),S$3=DATE(YEAR($H98),MONTH($H98)+$G98*5,1),S$3=DATE(YEAR($H98),MONTH($H98)+$G98*6,1),S$3=DATE(YEAR($H98),MONTH($H98)+$G98*7,1),S$3=DATE(YEAR($H98),MONTH($H98)+$G98*8,1),S$3=DATE(YEAR($H98),MONTH($H98)+$G98*9,1),S$3=DATE(YEAR($H98),MONTH($H98)+$G98*10,1)),$F98*тех!AG$10*тех!AG$6,)</f>
        <v>0</v>
      </c>
      <c r="T98" s="76">
        <f>IF(OR(T$3=DATE(YEAR($H98),MONTH($H98)+$G98,1),T$3=DATE(YEAR($H98),MONTH($H98)+$G98*2,1),T$3=DATE(YEAR($H98),MONTH($H98)+$G98*3,1),T$3=DATE(YEAR($H98),MONTH($H98)+$G98*4,1),T$3=DATE(YEAR($H98),MONTH($H98)+$G98*5,1),T$3=DATE(YEAR($H98),MONTH($H98)+$G98*6,1),T$3=DATE(YEAR($H98),MONTH($H98)+$G98*7,1),T$3=DATE(YEAR($H98),MONTH($H98)+$G98*8,1),T$3=DATE(YEAR($H98),MONTH($H98)+$G98*9,1),T$3=DATE(YEAR($H98),MONTH($H98)+$G98*10,1)),$F98*тех!AH$10*тех!AH$6,)</f>
        <v>0</v>
      </c>
      <c r="U98" s="76">
        <f>IF(OR(U$3=DATE(YEAR($H98),MONTH($H98)+$G98,1),U$3=DATE(YEAR($H98),MONTH($H98)+$G98*2,1),U$3=DATE(YEAR($H98),MONTH($H98)+$G98*3,1),U$3=DATE(YEAR($H98),MONTH($H98)+$G98*4,1),U$3=DATE(YEAR($H98),MONTH($H98)+$G98*5,1),U$3=DATE(YEAR($H98),MONTH($H98)+$G98*6,1),U$3=DATE(YEAR($H98),MONTH($H98)+$G98*7,1),U$3=DATE(YEAR($H98),MONTH($H98)+$G98*8,1),U$3=DATE(YEAR($H98),MONTH($H98)+$G98*9,1),U$3=DATE(YEAR($H98),MONTH($H98)+$G98*10,1)),$F98*тех!AI$10*тех!AI$6,)</f>
        <v>0</v>
      </c>
      <c r="V98" s="76">
        <f>IF(OR(V$3=DATE(YEAR($H98),MONTH($H98)+$G98,1),V$3=DATE(YEAR($H98),MONTH($H98)+$G98*2,1),V$3=DATE(YEAR($H98),MONTH($H98)+$G98*3,1),V$3=DATE(YEAR($H98),MONTH($H98)+$G98*4,1),V$3=DATE(YEAR($H98),MONTH($H98)+$G98*5,1),V$3=DATE(YEAR($H98),MONTH($H98)+$G98*6,1),V$3=DATE(YEAR($H98),MONTH($H98)+$G98*7,1),V$3=DATE(YEAR($H98),MONTH($H98)+$G98*8,1),V$3=DATE(YEAR($H98),MONTH($H98)+$G98*9,1),V$3=DATE(YEAR($H98),MONTH($H98)+$G98*10,1)),$F98*тех!AJ$10*тех!AJ$6,)</f>
        <v>0</v>
      </c>
      <c r="W98" s="76">
        <f>IF(OR(W$3=DATE(YEAR($H98),MONTH($H98)+$G98,1),W$3=DATE(YEAR($H98),MONTH($H98)+$G98*2,1),W$3=DATE(YEAR($H98),MONTH($H98)+$G98*3,1),W$3=DATE(YEAR($H98),MONTH($H98)+$G98*4,1),W$3=DATE(YEAR($H98),MONTH($H98)+$G98*5,1),W$3=DATE(YEAR($H98),MONTH($H98)+$G98*6,1),W$3=DATE(YEAR($H98),MONTH($H98)+$G98*7,1),W$3=DATE(YEAR($H98),MONTH($H98)+$G98*8,1),W$3=DATE(YEAR($H98),MONTH($H98)+$G98*9,1),W$3=DATE(YEAR($H98),MONTH($H98)+$G98*10,1)),$F98*тех!AK$10*тех!AK$6,)</f>
        <v>0</v>
      </c>
      <c r="X98" s="76">
        <f>IF(OR(X$3=DATE(YEAR($H98),MONTH($H98)+$G98,1),X$3=DATE(YEAR($H98),MONTH($H98)+$G98*2,1),X$3=DATE(YEAR($H98),MONTH($H98)+$G98*3,1),X$3=DATE(YEAR($H98),MONTH($H98)+$G98*4,1),X$3=DATE(YEAR($H98),MONTH($H98)+$G98*5,1),X$3=DATE(YEAR($H98),MONTH($H98)+$G98*6,1),X$3=DATE(YEAR($H98),MONTH($H98)+$G98*7,1),X$3=DATE(YEAR($H98),MONTH($H98)+$G98*8,1),X$3=DATE(YEAR($H98),MONTH($H98)+$G98*9,1),X$3=DATE(YEAR($H98),MONTH($H98)+$G98*10,1)),$F98*тех!AL$10*тех!AL$6,)</f>
        <v>0</v>
      </c>
      <c r="Y98" s="76">
        <f>IF(OR(Y$3=DATE(YEAR($H98),MONTH($H98)+$G98,1),Y$3=DATE(YEAR($H98),MONTH($H98)+$G98*2,1),Y$3=DATE(YEAR($H98),MONTH($H98)+$G98*3,1),Y$3=DATE(YEAR($H98),MONTH($H98)+$G98*4,1),Y$3=DATE(YEAR($H98),MONTH($H98)+$G98*5,1),Y$3=DATE(YEAR($H98),MONTH($H98)+$G98*6,1),Y$3=DATE(YEAR($H98),MONTH($H98)+$G98*7,1),Y$3=DATE(YEAR($H98),MONTH($H98)+$G98*8,1),Y$3=DATE(YEAR($H98),MONTH($H98)+$G98*9,1),Y$3=DATE(YEAR($H98),MONTH($H98)+$G98*10,1)),$F98*тех!AM$10*тех!AM$6,)</f>
        <v>0</v>
      </c>
      <c r="Z98" s="76">
        <f>IF(OR(Z$3=DATE(YEAR($H98),MONTH($H98)+$G98,1),Z$3=DATE(YEAR($H98),MONTH($H98)+$G98*2,1),Z$3=DATE(YEAR($H98),MONTH($H98)+$G98*3,1),Z$3=DATE(YEAR($H98),MONTH($H98)+$G98*4,1),Z$3=DATE(YEAR($H98),MONTH($H98)+$G98*5,1),Z$3=DATE(YEAR($H98),MONTH($H98)+$G98*6,1),Z$3=DATE(YEAR($H98),MONTH($H98)+$G98*7,1),Z$3=DATE(YEAR($H98),MONTH($H98)+$G98*8,1),Z$3=DATE(YEAR($H98),MONTH($H98)+$G98*9,1),Z$3=DATE(YEAR($H98),MONTH($H98)+$G98*10,1)),$F98*тех!AN$10*тех!AN$6,)</f>
        <v>0</v>
      </c>
      <c r="AA98" s="76">
        <f>IF(OR(AA$3=DATE(YEAR($H98),MONTH($H98)+$G98,1),AA$3=DATE(YEAR($H98),MONTH($H98)+$G98*2,1),AA$3=DATE(YEAR($H98),MONTH($H98)+$G98*3,1),AA$3=DATE(YEAR($H98),MONTH($H98)+$G98*4,1),AA$3=DATE(YEAR($H98),MONTH($H98)+$G98*5,1),AA$3=DATE(YEAR($H98),MONTH($H98)+$G98*6,1),AA$3=DATE(YEAR($H98),MONTH($H98)+$G98*7,1),AA$3=DATE(YEAR($H98),MONTH($H98)+$G98*8,1),AA$3=DATE(YEAR($H98),MONTH($H98)+$G98*9,1),AA$3=DATE(YEAR($H98),MONTH($H98)+$G98*10,1)),$F98*тех!AO$10*тех!AO$6,)</f>
        <v>0</v>
      </c>
      <c r="AB98" s="76">
        <f>IF(OR(AB$3=DATE(YEAR($H98),MONTH($H98)+$G98,1),AB$3=DATE(YEAR($H98),MONTH($H98)+$G98*2,1),AB$3=DATE(YEAR($H98),MONTH($H98)+$G98*3,1),AB$3=DATE(YEAR($H98),MONTH($H98)+$G98*4,1),AB$3=DATE(YEAR($H98),MONTH($H98)+$G98*5,1),AB$3=DATE(YEAR($H98),MONTH($H98)+$G98*6,1),AB$3=DATE(YEAR($H98),MONTH($H98)+$G98*7,1),AB$3=DATE(YEAR($H98),MONTH($H98)+$G98*8,1),AB$3=DATE(YEAR($H98),MONTH($H98)+$G98*9,1),AB$3=DATE(YEAR($H98),MONTH($H98)+$G98*10,1)),$F98*тех!AP$10*тех!AP$6,)</f>
        <v>0</v>
      </c>
      <c r="AC98" s="76">
        <f>IF(OR(AC$3=DATE(YEAR($H98),MONTH($H98)+$G98,1),AC$3=DATE(YEAR($H98),MONTH($H98)+$G98*2,1),AC$3=DATE(YEAR($H98),MONTH($H98)+$G98*3,1),AC$3=DATE(YEAR($H98),MONTH($H98)+$G98*4,1),AC$3=DATE(YEAR($H98),MONTH($H98)+$G98*5,1),AC$3=DATE(YEAR($H98),MONTH($H98)+$G98*6,1),AC$3=DATE(YEAR($H98),MONTH($H98)+$G98*7,1),AC$3=DATE(YEAR($H98),MONTH($H98)+$G98*8,1),AC$3=DATE(YEAR($H98),MONTH($H98)+$G98*9,1),AC$3=DATE(YEAR($H98),MONTH($H98)+$G98*10,1)),$F98*тех!AQ$10*тех!AQ$6,)</f>
        <v>0</v>
      </c>
      <c r="AD98" s="76">
        <f>IF(OR(AD$3=DATE(YEAR($H98),MONTH($H98)+$G98,1),AD$3=DATE(YEAR($H98),MONTH($H98)+$G98*2,1),AD$3=DATE(YEAR($H98),MONTH($H98)+$G98*3,1),AD$3=DATE(YEAR($H98),MONTH($H98)+$G98*4,1),AD$3=DATE(YEAR($H98),MONTH($H98)+$G98*5,1),AD$3=DATE(YEAR($H98),MONTH($H98)+$G98*6,1),AD$3=DATE(YEAR($H98),MONTH($H98)+$G98*7,1),AD$3=DATE(YEAR($H98),MONTH($H98)+$G98*8,1),AD$3=DATE(YEAR($H98),MONTH($H98)+$G98*9,1),AD$3=DATE(YEAR($H98),MONTH($H98)+$G98*10,1)),$F98*тех!AR$10*тех!AR$6,)</f>
        <v>0</v>
      </c>
      <c r="AE98" s="76">
        <f>IF(OR(AE$3=DATE(YEAR($H98),MONTH($H98)+$G98,1),AE$3=DATE(YEAR($H98),MONTH($H98)+$G98*2,1),AE$3=DATE(YEAR($H98),MONTH($H98)+$G98*3,1),AE$3=DATE(YEAR($H98),MONTH($H98)+$G98*4,1),AE$3=DATE(YEAR($H98),MONTH($H98)+$G98*5,1),AE$3=DATE(YEAR($H98),MONTH($H98)+$G98*6,1),AE$3=DATE(YEAR($H98),MONTH($H98)+$G98*7,1),AE$3=DATE(YEAR($H98),MONTH($H98)+$G98*8,1),AE$3=DATE(YEAR($H98),MONTH($H98)+$G98*9,1),AE$3=DATE(YEAR($H98),MONTH($H98)+$G98*10,1)),$F98*тех!AS$10*тех!AS$6,)</f>
        <v>0</v>
      </c>
      <c r="AF98" s="76">
        <f>IF(OR(AF$3=DATE(YEAR($H98),MONTH($H98)+$G98,1),AF$3=DATE(YEAR($H98),MONTH($H98)+$G98*2,1),AF$3=DATE(YEAR($H98),MONTH($H98)+$G98*3,1),AF$3=DATE(YEAR($H98),MONTH($H98)+$G98*4,1),AF$3=DATE(YEAR($H98),MONTH($H98)+$G98*5,1),AF$3=DATE(YEAR($H98),MONTH($H98)+$G98*6,1),AF$3=DATE(YEAR($H98),MONTH($H98)+$G98*7,1),AF$3=DATE(YEAR($H98),MONTH($H98)+$G98*8,1),AF$3=DATE(YEAR($H98),MONTH($H98)+$G98*9,1),AF$3=DATE(YEAR($H98),MONTH($H98)+$G98*10,1)),$F98*тех!AT$10*тех!AT$6,)</f>
        <v>0</v>
      </c>
      <c r="AG98" s="76">
        <f>IF(OR(AG$3=DATE(YEAR($H98),MONTH($H98)+$G98,1),AG$3=DATE(YEAR($H98),MONTH($H98)+$G98*2,1),AG$3=DATE(YEAR($H98),MONTH($H98)+$G98*3,1),AG$3=DATE(YEAR($H98),MONTH($H98)+$G98*4,1),AG$3=DATE(YEAR($H98),MONTH($H98)+$G98*5,1),AG$3=DATE(YEAR($H98),MONTH($H98)+$G98*6,1),AG$3=DATE(YEAR($H98),MONTH($H98)+$G98*7,1),AG$3=DATE(YEAR($H98),MONTH($H98)+$G98*8,1),AG$3=DATE(YEAR($H98),MONTH($H98)+$G98*9,1),AG$3=DATE(YEAR($H98),MONTH($H98)+$G98*10,1)),$F98*тех!AU$10*тех!AU$6,)</f>
        <v>0</v>
      </c>
      <c r="AH98" s="76">
        <f>IF(OR(AH$3=DATE(YEAR($H98),MONTH($H98)+$G98,1),AH$3=DATE(YEAR($H98),MONTH($H98)+$G98*2,1),AH$3=DATE(YEAR($H98),MONTH($H98)+$G98*3,1),AH$3=DATE(YEAR($H98),MONTH($H98)+$G98*4,1),AH$3=DATE(YEAR($H98),MONTH($H98)+$G98*5,1),AH$3=DATE(YEAR($H98),MONTH($H98)+$G98*6,1),AH$3=DATE(YEAR($H98),MONTH($H98)+$G98*7,1),AH$3=DATE(YEAR($H98),MONTH($H98)+$G98*8,1),AH$3=DATE(YEAR($H98),MONTH($H98)+$G98*9,1),AH$3=DATE(YEAR($H98),MONTH($H98)+$G98*10,1)),$F98*тех!AV$10*тех!AV$6,)</f>
        <v>0</v>
      </c>
      <c r="AI98" s="76">
        <f>IF(OR(AI$3=DATE(YEAR($H98),MONTH($H98)+$G98,1),AI$3=DATE(YEAR($H98),MONTH($H98)+$G98*2,1),AI$3=DATE(YEAR($H98),MONTH($H98)+$G98*3,1),AI$3=DATE(YEAR($H98),MONTH($H98)+$G98*4,1),AI$3=DATE(YEAR($H98),MONTH($H98)+$G98*5,1),AI$3=DATE(YEAR($H98),MONTH($H98)+$G98*6,1),AI$3=DATE(YEAR($H98),MONTH($H98)+$G98*7,1),AI$3=DATE(YEAR($H98),MONTH($H98)+$G98*8,1),AI$3=DATE(YEAR($H98),MONTH($H98)+$G98*9,1),AI$3=DATE(YEAR($H98),MONTH($H98)+$G98*10,1)),$F98*тех!AW$10*тех!AW$6,)</f>
        <v>0</v>
      </c>
      <c r="AJ98" s="76">
        <f>IF(OR(AJ$3=DATE(YEAR($H98),MONTH($H98)+$G98,1),AJ$3=DATE(YEAR($H98),MONTH($H98)+$G98*2,1),AJ$3=DATE(YEAR($H98),MONTH($H98)+$G98*3,1),AJ$3=DATE(YEAR($H98),MONTH($H98)+$G98*4,1),AJ$3=DATE(YEAR($H98),MONTH($H98)+$G98*5,1),AJ$3=DATE(YEAR($H98),MONTH($H98)+$G98*6,1),AJ$3=DATE(YEAR($H98),MONTH($H98)+$G98*7,1),AJ$3=DATE(YEAR($H98),MONTH($H98)+$G98*8,1),AJ$3=DATE(YEAR($H98),MONTH($H98)+$G98*9,1),AJ$3=DATE(YEAR($H98),MONTH($H98)+$G98*10,1)),$F98*тех!AX$10*тех!AX$6,)</f>
        <v>0</v>
      </c>
      <c r="AK98" s="76">
        <f>IF(OR(AK$3=DATE(YEAR($H98),MONTH($H98)+$G98,1),AK$3=DATE(YEAR($H98),MONTH($H98)+$G98*2,1),AK$3=DATE(YEAR($H98),MONTH($H98)+$G98*3,1),AK$3=DATE(YEAR($H98),MONTH($H98)+$G98*4,1),AK$3=DATE(YEAR($H98),MONTH($H98)+$G98*5,1),AK$3=DATE(YEAR($H98),MONTH($H98)+$G98*6,1),AK$3=DATE(YEAR($H98),MONTH($H98)+$G98*7,1),AK$3=DATE(YEAR($H98),MONTH($H98)+$G98*8,1),AK$3=DATE(YEAR($H98),MONTH($H98)+$G98*9,1),AK$3=DATE(YEAR($H98),MONTH($H98)+$G98*10,1)),$F98*тех!AY$10*тех!AY$6,)</f>
        <v>0</v>
      </c>
      <c r="AL98" s="76">
        <f>IF(OR(AL$3=DATE(YEAR($H98),MONTH($H98)+$G98,1),AL$3=DATE(YEAR($H98),MONTH($H98)+$G98*2,1),AL$3=DATE(YEAR($H98),MONTH($H98)+$G98*3,1),AL$3=DATE(YEAR($H98),MONTH($H98)+$G98*4,1),AL$3=DATE(YEAR($H98),MONTH($H98)+$G98*5,1),AL$3=DATE(YEAR($H98),MONTH($H98)+$G98*6,1),AL$3=DATE(YEAR($H98),MONTH($H98)+$G98*7,1),AL$3=DATE(YEAR($H98),MONTH($H98)+$G98*8,1),AL$3=DATE(YEAR($H98),MONTH($H98)+$G98*9,1),AL$3=DATE(YEAR($H98),MONTH($H98)+$G98*10,1)),$F98*тех!AZ$10*тех!AZ$6,)</f>
        <v>0</v>
      </c>
      <c r="AM98" s="76">
        <f>IF(OR(AM$3=DATE(YEAR($H98),MONTH($H98)+$G98,1),AM$3=DATE(YEAR($H98),MONTH($H98)+$G98*2,1),AM$3=DATE(YEAR($H98),MONTH($H98)+$G98*3,1),AM$3=DATE(YEAR($H98),MONTH($H98)+$G98*4,1),AM$3=DATE(YEAR($H98),MONTH($H98)+$G98*5,1),AM$3=DATE(YEAR($H98),MONTH($H98)+$G98*6,1),AM$3=DATE(YEAR($H98),MONTH($H98)+$G98*7,1),AM$3=DATE(YEAR($H98),MONTH($H98)+$G98*8,1),AM$3=DATE(YEAR($H98),MONTH($H98)+$G98*9,1),AM$3=DATE(YEAR($H98),MONTH($H98)+$G98*10,1)),$F98*тех!BA$10*тех!BA$6,)</f>
        <v>0</v>
      </c>
      <c r="AN98" s="76">
        <f>IF(OR(AN$3=DATE(YEAR($H98),MONTH($H98)+$G98,1),AN$3=DATE(YEAR($H98),MONTH($H98)+$G98*2,1),AN$3=DATE(YEAR($H98),MONTH($H98)+$G98*3,1),AN$3=DATE(YEAR($H98),MONTH($H98)+$G98*4,1),AN$3=DATE(YEAR($H98),MONTH($H98)+$G98*5,1),AN$3=DATE(YEAR($H98),MONTH($H98)+$G98*6,1),AN$3=DATE(YEAR($H98),MONTH($H98)+$G98*7,1),AN$3=DATE(YEAR($H98),MONTH($H98)+$G98*8,1),AN$3=DATE(YEAR($H98),MONTH($H98)+$G98*9,1),AN$3=DATE(YEAR($H98),MONTH($H98)+$G98*10,1)),$F98*тех!BB$10*тех!BB$6,)</f>
        <v>0</v>
      </c>
      <c r="AO98" s="76">
        <f>IF(OR(AO$3=DATE(YEAR($H98),MONTH($H98)+$G98,1),AO$3=DATE(YEAR($H98),MONTH($H98)+$G98*2,1),AO$3=DATE(YEAR($H98),MONTH($H98)+$G98*3,1),AO$3=DATE(YEAR($H98),MONTH($H98)+$G98*4,1),AO$3=DATE(YEAR($H98),MONTH($H98)+$G98*5,1),AO$3=DATE(YEAR($H98),MONTH($H98)+$G98*6,1),AO$3=DATE(YEAR($H98),MONTH($H98)+$G98*7,1),AO$3=DATE(YEAR($H98),MONTH($H98)+$G98*8,1),AO$3=DATE(YEAR($H98),MONTH($H98)+$G98*9,1),AO$3=DATE(YEAR($H98),MONTH($H98)+$G98*10,1)),$F98*тех!BC$10*тех!BC$6,)</f>
        <v>0</v>
      </c>
      <c r="AP98" s="76">
        <f>IF(OR(AP$3=DATE(YEAR($H98),MONTH($H98)+$G98,1),AP$3=DATE(YEAR($H98),MONTH($H98)+$G98*2,1),AP$3=DATE(YEAR($H98),MONTH($H98)+$G98*3,1),AP$3=DATE(YEAR($H98),MONTH($H98)+$G98*4,1),AP$3=DATE(YEAR($H98),MONTH($H98)+$G98*5,1),AP$3=DATE(YEAR($H98),MONTH($H98)+$G98*6,1),AP$3=DATE(YEAR($H98),MONTH($H98)+$G98*7,1),AP$3=DATE(YEAR($H98),MONTH($H98)+$G98*8,1),AP$3=DATE(YEAR($H98),MONTH($H98)+$G98*9,1),AP$3=DATE(YEAR($H98),MONTH($H98)+$G98*10,1)),$F98*тех!BD$10*тех!BD$6,)</f>
        <v>0</v>
      </c>
      <c r="AQ98" s="76">
        <f>IF(OR(AQ$3=DATE(YEAR($H98),MONTH($H98)+$G98,1),AQ$3=DATE(YEAR($H98),MONTH($H98)+$G98*2,1),AQ$3=DATE(YEAR($H98),MONTH($H98)+$G98*3,1),AQ$3=DATE(YEAR($H98),MONTH($H98)+$G98*4,1),AQ$3=DATE(YEAR($H98),MONTH($H98)+$G98*5,1),AQ$3=DATE(YEAR($H98),MONTH($H98)+$G98*6,1),AQ$3=DATE(YEAR($H98),MONTH($H98)+$G98*7,1),AQ$3=DATE(YEAR($H98),MONTH($H98)+$G98*8,1),AQ$3=DATE(YEAR($H98),MONTH($H98)+$G98*9,1),AQ$3=DATE(YEAR($H98),MONTH($H98)+$G98*10,1)),$F98*тех!BE$10*тех!BE$6,)</f>
        <v>0</v>
      </c>
      <c r="AR98" s="76">
        <f>IF(OR(AR$3=DATE(YEAR($H98),MONTH($H98)+$G98,1),AR$3=DATE(YEAR($H98),MONTH($H98)+$G98*2,1),AR$3=DATE(YEAR($H98),MONTH($H98)+$G98*3,1),AR$3=DATE(YEAR($H98),MONTH($H98)+$G98*4,1),AR$3=DATE(YEAR($H98),MONTH($H98)+$G98*5,1),AR$3=DATE(YEAR($H98),MONTH($H98)+$G98*6,1),AR$3=DATE(YEAR($H98),MONTH($H98)+$G98*7,1),AR$3=DATE(YEAR($H98),MONTH($H98)+$G98*8,1),AR$3=DATE(YEAR($H98),MONTH($H98)+$G98*9,1),AR$3=DATE(YEAR($H98),MONTH($H98)+$G98*10,1)),$F98*тех!BF$10*тех!BF$6,)</f>
        <v>0</v>
      </c>
      <c r="AS98" s="76">
        <f>IF(OR(AS$3=DATE(YEAR($H98),MONTH($H98)+$G98,1),AS$3=DATE(YEAR($H98),MONTH($H98)+$G98*2,1),AS$3=DATE(YEAR($H98),MONTH($H98)+$G98*3,1),AS$3=DATE(YEAR($H98),MONTH($H98)+$G98*4,1),AS$3=DATE(YEAR($H98),MONTH($H98)+$G98*5,1),AS$3=DATE(YEAR($H98),MONTH($H98)+$G98*6,1),AS$3=DATE(YEAR($H98),MONTH($H98)+$G98*7,1),AS$3=DATE(YEAR($H98),MONTH($H98)+$G98*8,1),AS$3=DATE(YEAR($H98),MONTH($H98)+$G98*9,1),AS$3=DATE(YEAR($H98),MONTH($H98)+$G98*10,1)),$F98*тех!BG$10*тех!BG$6,)</f>
        <v>0</v>
      </c>
      <c r="AT98" s="76">
        <f>IF(OR(AT$3=DATE(YEAR($H98),MONTH($H98)+$G98,1),AT$3=DATE(YEAR($H98),MONTH($H98)+$G98*2,1),AT$3=DATE(YEAR($H98),MONTH($H98)+$G98*3,1),AT$3=DATE(YEAR($H98),MONTH($H98)+$G98*4,1),AT$3=DATE(YEAR($H98),MONTH($H98)+$G98*5,1),AT$3=DATE(YEAR($H98),MONTH($H98)+$G98*6,1),AT$3=DATE(YEAR($H98),MONTH($H98)+$G98*7,1),AT$3=DATE(YEAR($H98),MONTH($H98)+$G98*8,1),AT$3=DATE(YEAR($H98),MONTH($H98)+$G98*9,1),AT$3=DATE(YEAR($H98),MONTH($H98)+$G98*10,1)),$F98*тех!BH$10*тех!BH$6,)</f>
        <v>0</v>
      </c>
      <c r="AU98" s="76">
        <f>IF(OR(AU$3=DATE(YEAR($H98),MONTH($H98)+$G98,1),AU$3=DATE(YEAR($H98),MONTH($H98)+$G98*2,1),AU$3=DATE(YEAR($H98),MONTH($H98)+$G98*3,1),AU$3=DATE(YEAR($H98),MONTH($H98)+$G98*4,1),AU$3=DATE(YEAR($H98),MONTH($H98)+$G98*5,1),AU$3=DATE(YEAR($H98),MONTH($H98)+$G98*6,1),AU$3=DATE(YEAR($H98),MONTH($H98)+$G98*7,1),AU$3=DATE(YEAR($H98),MONTH($H98)+$G98*8,1),AU$3=DATE(YEAR($H98),MONTH($H98)+$G98*9,1),AU$3=DATE(YEAR($H98),MONTH($H98)+$G98*10,1)),$F98*тех!BI$10*тех!BI$6,)</f>
        <v>0</v>
      </c>
      <c r="AV98" s="76">
        <f>IF(OR(AV$3=DATE(YEAR($H98),MONTH($H98)+$G98,1),AV$3=DATE(YEAR($H98),MONTH($H98)+$G98*2,1),AV$3=DATE(YEAR($H98),MONTH($H98)+$G98*3,1),AV$3=DATE(YEAR($H98),MONTH($H98)+$G98*4,1),AV$3=DATE(YEAR($H98),MONTH($H98)+$G98*5,1),AV$3=DATE(YEAR($H98),MONTH($H98)+$G98*6,1),AV$3=DATE(YEAR($H98),MONTH($H98)+$G98*7,1),AV$3=DATE(YEAR($H98),MONTH($H98)+$G98*8,1),AV$3=DATE(YEAR($H98),MONTH($H98)+$G98*9,1),AV$3=DATE(YEAR($H98),MONTH($H98)+$G98*10,1)),$F98*тех!BJ$10*тех!BJ$6,)</f>
        <v>0</v>
      </c>
      <c r="AW98" s="76">
        <f>IF(OR(AW$3=DATE(YEAR($H98),MONTH($H98)+$G98,1),AW$3=DATE(YEAR($H98),MONTH($H98)+$G98*2,1),AW$3=DATE(YEAR($H98),MONTH($H98)+$G98*3,1),AW$3=DATE(YEAR($H98),MONTH($H98)+$G98*4,1),AW$3=DATE(YEAR($H98),MONTH($H98)+$G98*5,1),AW$3=DATE(YEAR($H98),MONTH($H98)+$G98*6,1),AW$3=DATE(YEAR($H98),MONTH($H98)+$G98*7,1),AW$3=DATE(YEAR($H98),MONTH($H98)+$G98*8,1),AW$3=DATE(YEAR($H98),MONTH($H98)+$G98*9,1),AW$3=DATE(YEAR($H98),MONTH($H98)+$G98*10,1)),$F98*тех!BK$10*тех!BK$6,)</f>
        <v>0</v>
      </c>
      <c r="AX98" s="76">
        <f>IF(OR(AX$3=DATE(YEAR($H98),MONTH($H98)+$G98,1),AX$3=DATE(YEAR($H98),MONTH($H98)+$G98*2,1),AX$3=DATE(YEAR($H98),MONTH($H98)+$G98*3,1),AX$3=DATE(YEAR($H98),MONTH($H98)+$G98*4,1),AX$3=DATE(YEAR($H98),MONTH($H98)+$G98*5,1),AX$3=DATE(YEAR($H98),MONTH($H98)+$G98*6,1),AX$3=DATE(YEAR($H98),MONTH($H98)+$G98*7,1),AX$3=DATE(YEAR($H98),MONTH($H98)+$G98*8,1),AX$3=DATE(YEAR($H98),MONTH($H98)+$G98*9,1),AX$3=DATE(YEAR($H98),MONTH($H98)+$G98*10,1)),$F98*тех!BL$10*тех!BL$6,)</f>
        <v>0</v>
      </c>
      <c r="AY98" s="76">
        <f>IF(OR(AY$3=DATE(YEAR($H98),MONTH($H98)+$G98,1),AY$3=DATE(YEAR($H98),MONTH($H98)+$G98*2,1),AY$3=DATE(YEAR($H98),MONTH($H98)+$G98*3,1),AY$3=DATE(YEAR($H98),MONTH($H98)+$G98*4,1),AY$3=DATE(YEAR($H98),MONTH($H98)+$G98*5,1),AY$3=DATE(YEAR($H98),MONTH($H98)+$G98*6,1),AY$3=DATE(YEAR($H98),MONTH($H98)+$G98*7,1),AY$3=DATE(YEAR($H98),MONTH($H98)+$G98*8,1),AY$3=DATE(YEAR($H98),MONTH($H98)+$G98*9,1),AY$3=DATE(YEAR($H98),MONTH($H98)+$G98*10,1)),$F98*тех!BM$10*тех!BM$6,)</f>
        <v>0</v>
      </c>
      <c r="AZ98" s="76">
        <f>IF(OR(AZ$3=DATE(YEAR($H98),MONTH($H98)+$G98,1),AZ$3=DATE(YEAR($H98),MONTH($H98)+$G98*2,1),AZ$3=DATE(YEAR($H98),MONTH($H98)+$G98*3,1),AZ$3=DATE(YEAR($H98),MONTH($H98)+$G98*4,1),AZ$3=DATE(YEAR($H98),MONTH($H98)+$G98*5,1),AZ$3=DATE(YEAR($H98),MONTH($H98)+$G98*6,1),AZ$3=DATE(YEAR($H98),MONTH($H98)+$G98*7,1),AZ$3=DATE(YEAR($H98),MONTH($H98)+$G98*8,1),AZ$3=DATE(YEAR($H98),MONTH($H98)+$G98*9,1),AZ$3=DATE(YEAR($H98),MONTH($H98)+$G98*10,1)),$F98*тех!BN$10*тех!BN$6,)</f>
        <v>0</v>
      </c>
      <c r="BA98" s="76">
        <f>IF(OR(BA$3=DATE(YEAR($H98),MONTH($H98)+$G98,1),BA$3=DATE(YEAR($H98),MONTH($H98)+$G98*2,1),BA$3=DATE(YEAR($H98),MONTH($H98)+$G98*3,1),BA$3=DATE(YEAR($H98),MONTH($H98)+$G98*4,1),BA$3=DATE(YEAR($H98),MONTH($H98)+$G98*5,1),BA$3=DATE(YEAR($H98),MONTH($H98)+$G98*6,1),BA$3=DATE(YEAR($H98),MONTH($H98)+$G98*7,1),BA$3=DATE(YEAR($H98),MONTH($H98)+$G98*8,1),BA$3=DATE(YEAR($H98),MONTH($H98)+$G98*9,1),BA$3=DATE(YEAR($H98),MONTH($H98)+$G98*10,1)),$F98*тех!BO$10*тех!BO$6,)</f>
        <v>0</v>
      </c>
      <c r="BB98" s="76">
        <f>IF(OR(BB$3=DATE(YEAR($H98),MONTH($H98)+$G98,1),BB$3=DATE(YEAR($H98),MONTH($H98)+$G98*2,1),BB$3=DATE(YEAR($H98),MONTH($H98)+$G98*3,1),BB$3=DATE(YEAR($H98),MONTH($H98)+$G98*4,1),BB$3=DATE(YEAR($H98),MONTH($H98)+$G98*5,1),BB$3=DATE(YEAR($H98),MONTH($H98)+$G98*6,1),BB$3=DATE(YEAR($H98),MONTH($H98)+$G98*7,1),BB$3=DATE(YEAR($H98),MONTH($H98)+$G98*8,1),BB$3=DATE(YEAR($H98),MONTH($H98)+$G98*9,1),BB$3=DATE(YEAR($H98),MONTH($H98)+$G98*10,1)),$F98*тех!BP$10*тех!BP$6,)</f>
        <v>0</v>
      </c>
      <c r="BC98" s="76">
        <f>IF(OR(BC$3=DATE(YEAR($H98),MONTH($H98)+$G98,1),BC$3=DATE(YEAR($H98),MONTH($H98)+$G98*2,1),BC$3=DATE(YEAR($H98),MONTH($H98)+$G98*3,1),BC$3=DATE(YEAR($H98),MONTH($H98)+$G98*4,1),BC$3=DATE(YEAR($H98),MONTH($H98)+$G98*5,1),BC$3=DATE(YEAR($H98),MONTH($H98)+$G98*6,1),BC$3=DATE(YEAR($H98),MONTH($H98)+$G98*7,1),BC$3=DATE(YEAR($H98),MONTH($H98)+$G98*8,1),BC$3=DATE(YEAR($H98),MONTH($H98)+$G98*9,1),BC$3=DATE(YEAR($H98),MONTH($H98)+$G98*10,1)),$F98*тех!BQ$10*тех!BQ$6,)</f>
        <v>0</v>
      </c>
      <c r="BD98" s="76">
        <f>IF(OR(BD$3=DATE(YEAR($H98),MONTH($H98)+$G98,1),BD$3=DATE(YEAR($H98),MONTH($H98)+$G98*2,1),BD$3=DATE(YEAR($H98),MONTH($H98)+$G98*3,1),BD$3=DATE(YEAR($H98),MONTH($H98)+$G98*4,1),BD$3=DATE(YEAR($H98),MONTH($H98)+$G98*5,1),BD$3=DATE(YEAR($H98),MONTH($H98)+$G98*6,1),BD$3=DATE(YEAR($H98),MONTH($H98)+$G98*7,1),BD$3=DATE(YEAR($H98),MONTH($H98)+$G98*8,1),BD$3=DATE(YEAR($H98),MONTH($H98)+$G98*9,1),BD$3=DATE(YEAR($H98),MONTH($H98)+$G98*10,1)),$F98*тех!BR$10*тех!BR$6,)</f>
        <v>0</v>
      </c>
      <c r="BE98" s="76">
        <f>IF(OR(BE$3=DATE(YEAR($H98),MONTH($H98)+$G98,1),BE$3=DATE(YEAR($H98),MONTH($H98)+$G98*2,1),BE$3=DATE(YEAR($H98),MONTH($H98)+$G98*3,1),BE$3=DATE(YEAR($H98),MONTH($H98)+$G98*4,1),BE$3=DATE(YEAR($H98),MONTH($H98)+$G98*5,1),BE$3=DATE(YEAR($H98),MONTH($H98)+$G98*6,1),BE$3=DATE(YEAR($H98),MONTH($H98)+$G98*7,1),BE$3=DATE(YEAR($H98),MONTH($H98)+$G98*8,1),BE$3=DATE(YEAR($H98),MONTH($H98)+$G98*9,1),BE$3=DATE(YEAR($H98),MONTH($H98)+$G98*10,1)),$F98*тех!BS$10*тех!BS$6,)</f>
        <v>0</v>
      </c>
      <c r="BF98" s="76">
        <f>IF(OR(BF$3=DATE(YEAR($H98),MONTH($H98)+$G98,1),BF$3=DATE(YEAR($H98),MONTH($H98)+$G98*2,1),BF$3=DATE(YEAR($H98),MONTH($H98)+$G98*3,1),BF$3=DATE(YEAR($H98),MONTH($H98)+$G98*4,1),BF$3=DATE(YEAR($H98),MONTH($H98)+$G98*5,1),BF$3=DATE(YEAR($H98),MONTH($H98)+$G98*6,1),BF$3=DATE(YEAR($H98),MONTH($H98)+$G98*7,1),BF$3=DATE(YEAR($H98),MONTH($H98)+$G98*8,1),BF$3=DATE(YEAR($H98),MONTH($H98)+$G98*9,1),BF$3=DATE(YEAR($H98),MONTH($H98)+$G98*10,1)),$F98*тех!BT$10*тех!BT$6,)</f>
        <v>0</v>
      </c>
      <c r="BG98" s="76">
        <f>IF(OR(BG$3=DATE(YEAR($H98),MONTH($H98)+$G98,1),BG$3=DATE(YEAR($H98),MONTH($H98)+$G98*2,1),BG$3=DATE(YEAR($H98),MONTH($H98)+$G98*3,1),BG$3=DATE(YEAR($H98),MONTH($H98)+$G98*4,1),BG$3=DATE(YEAR($H98),MONTH($H98)+$G98*5,1),BG$3=DATE(YEAR($H98),MONTH($H98)+$G98*6,1),BG$3=DATE(YEAR($H98),MONTH($H98)+$G98*7,1),BG$3=DATE(YEAR($H98),MONTH($H98)+$G98*8,1),BG$3=DATE(YEAR($H98),MONTH($H98)+$G98*9,1),BG$3=DATE(YEAR($H98),MONTH($H98)+$G98*10,1)),$F98*тех!BU$10*тех!BU$6,)</f>
        <v>0</v>
      </c>
      <c r="BH98" s="76">
        <f>IF(OR(BH$3=DATE(YEAR($H98),MONTH($H98)+$G98,1),BH$3=DATE(YEAR($H98),MONTH($H98)+$G98*2,1),BH$3=DATE(YEAR($H98),MONTH($H98)+$G98*3,1),BH$3=DATE(YEAR($H98),MONTH($H98)+$G98*4,1),BH$3=DATE(YEAR($H98),MONTH($H98)+$G98*5,1),BH$3=DATE(YEAR($H98),MONTH($H98)+$G98*6,1),BH$3=DATE(YEAR($H98),MONTH($H98)+$G98*7,1),BH$3=DATE(YEAR($H98),MONTH($H98)+$G98*8,1),BH$3=DATE(YEAR($H98),MONTH($H98)+$G98*9,1),BH$3=DATE(YEAR($H98),MONTH($H98)+$G98*10,1)),$F98*тех!BV$10*тех!BV$6,)</f>
        <v>0</v>
      </c>
      <c r="BI98" s="76">
        <f>IF(OR(BI$3=DATE(YEAR($H98),MONTH($H98)+$G98,1),BI$3=DATE(YEAR($H98),MONTH($H98)+$G98*2,1),BI$3=DATE(YEAR($H98),MONTH($H98)+$G98*3,1),BI$3=DATE(YEAR($H98),MONTH($H98)+$G98*4,1),BI$3=DATE(YEAR($H98),MONTH($H98)+$G98*5,1),BI$3=DATE(YEAR($H98),MONTH($H98)+$G98*6,1),BI$3=DATE(YEAR($H98),MONTH($H98)+$G98*7,1),BI$3=DATE(YEAR($H98),MONTH($H98)+$G98*8,1),BI$3=DATE(YEAR($H98),MONTH($H98)+$G98*9,1),BI$3=DATE(YEAR($H98),MONTH($H98)+$G98*10,1)),$F98*тех!BW$10*тех!BW$6,)</f>
        <v>0</v>
      </c>
      <c r="BJ98" s="76">
        <f>IF(OR(BJ$3=DATE(YEAR($H98),MONTH($H98)+$G98,1),BJ$3=DATE(YEAR($H98),MONTH($H98)+$G98*2,1),BJ$3=DATE(YEAR($H98),MONTH($H98)+$G98*3,1),BJ$3=DATE(YEAR($H98),MONTH($H98)+$G98*4,1),BJ$3=DATE(YEAR($H98),MONTH($H98)+$G98*5,1),BJ$3=DATE(YEAR($H98),MONTH($H98)+$G98*6,1),BJ$3=DATE(YEAR($H98),MONTH($H98)+$G98*7,1),BJ$3=DATE(YEAR($H98),MONTH($H98)+$G98*8,1),BJ$3=DATE(YEAR($H98),MONTH($H98)+$G98*9,1),BJ$3=DATE(YEAR($H98),MONTH($H98)+$G98*10,1)),$F98*тех!BX$10*тех!BX$6,)</f>
        <v>0</v>
      </c>
      <c r="BK98" s="76">
        <f>IF(OR(BK$3=DATE(YEAR($H98),MONTH($H98)+$G98,1),BK$3=DATE(YEAR($H98),MONTH($H98)+$G98*2,1),BK$3=DATE(YEAR($H98),MONTH($H98)+$G98*3,1),BK$3=DATE(YEAR($H98),MONTH($H98)+$G98*4,1),BK$3=DATE(YEAR($H98),MONTH($H98)+$G98*5,1),BK$3=DATE(YEAR($H98),MONTH($H98)+$G98*6,1),BK$3=DATE(YEAR($H98),MONTH($H98)+$G98*7,1),BK$3=DATE(YEAR($H98),MONTH($H98)+$G98*8,1),BK$3=DATE(YEAR($H98),MONTH($H98)+$G98*9,1),BK$3=DATE(YEAR($H98),MONTH($H98)+$G98*10,1)),$F98*тех!BY$10*тех!BY$6,)</f>
        <v>0</v>
      </c>
      <c r="BL98" s="76">
        <f>IF(OR(BL$3=DATE(YEAR($H98),MONTH($H98)+$G98,1),BL$3=DATE(YEAR($H98),MONTH($H98)+$G98*2,1),BL$3=DATE(YEAR($H98),MONTH($H98)+$G98*3,1),BL$3=DATE(YEAR($H98),MONTH($H98)+$G98*4,1),BL$3=DATE(YEAR($H98),MONTH($H98)+$G98*5,1),BL$3=DATE(YEAR($H98),MONTH($H98)+$G98*6,1),BL$3=DATE(YEAR($H98),MONTH($H98)+$G98*7,1),BL$3=DATE(YEAR($H98),MONTH($H98)+$G98*8,1),BL$3=DATE(YEAR($H98),MONTH($H98)+$G98*9,1),BL$3=DATE(YEAR($H98),MONTH($H98)+$G98*10,1)),$F98*тех!BZ$10*тех!BZ$6,)</f>
        <v>0</v>
      </c>
      <c r="BM98" s="76">
        <f>IF(OR(BM$3=DATE(YEAR($H98),MONTH($H98)+$G98,1),BM$3=DATE(YEAR($H98),MONTH($H98)+$G98*2,1),BM$3=DATE(YEAR($H98),MONTH($H98)+$G98*3,1),BM$3=DATE(YEAR($H98),MONTH($H98)+$G98*4,1),BM$3=DATE(YEAR($H98),MONTH($H98)+$G98*5,1),BM$3=DATE(YEAR($H98),MONTH($H98)+$G98*6,1),BM$3=DATE(YEAR($H98),MONTH($H98)+$G98*7,1),BM$3=DATE(YEAR($H98),MONTH($H98)+$G98*8,1),BM$3=DATE(YEAR($H98),MONTH($H98)+$G98*9,1),BM$3=DATE(YEAR($H98),MONTH($H98)+$G98*10,1)),$F98*тех!CA$10*тех!CA$6,)</f>
        <v>0</v>
      </c>
      <c r="BN98" s="76">
        <f>IF(OR(BN$3=DATE(YEAR($H98),MONTH($H98)+$G98,1),BN$3=DATE(YEAR($H98),MONTH($H98)+$G98*2,1),BN$3=DATE(YEAR($H98),MONTH($H98)+$G98*3,1),BN$3=DATE(YEAR($H98),MONTH($H98)+$G98*4,1),BN$3=DATE(YEAR($H98),MONTH($H98)+$G98*5,1),BN$3=DATE(YEAR($H98),MONTH($H98)+$G98*6,1),BN$3=DATE(YEAR($H98),MONTH($H98)+$G98*7,1),BN$3=DATE(YEAR($H98),MONTH($H98)+$G98*8,1),BN$3=DATE(YEAR($H98),MONTH($H98)+$G98*9,1),BN$3=DATE(YEAR($H98),MONTH($H98)+$G98*10,1)),$F98*тех!CB$10*тех!CB$6,)</f>
        <v>0</v>
      </c>
      <c r="BO98" s="76">
        <f>IF(OR(BO$3=DATE(YEAR($H98),MONTH($H98)+$G98,1),BO$3=DATE(YEAR($H98),MONTH($H98)+$G98*2,1),BO$3=DATE(YEAR($H98),MONTH($H98)+$G98*3,1),BO$3=DATE(YEAR($H98),MONTH($H98)+$G98*4,1),BO$3=DATE(YEAR($H98),MONTH($H98)+$G98*5,1),BO$3=DATE(YEAR($H98),MONTH($H98)+$G98*6,1),BO$3=DATE(YEAR($H98),MONTH($H98)+$G98*7,1),BO$3=DATE(YEAR($H98),MONTH($H98)+$G98*8,1),BO$3=DATE(YEAR($H98),MONTH($H98)+$G98*9,1),BO$3=DATE(YEAR($H98),MONTH($H98)+$G98*10,1)),$F98*тех!CC$10*тех!CC$6,)</f>
        <v>0</v>
      </c>
      <c r="BP98" s="76">
        <f>IF(OR(BP$3=DATE(YEAR($H98),MONTH($H98)+$G98,1),BP$3=DATE(YEAR($H98),MONTH($H98)+$G98*2,1),BP$3=DATE(YEAR($H98),MONTH($H98)+$G98*3,1),BP$3=DATE(YEAR($H98),MONTH($H98)+$G98*4,1),BP$3=DATE(YEAR($H98),MONTH($H98)+$G98*5,1),BP$3=DATE(YEAR($H98),MONTH($H98)+$G98*6,1),BP$3=DATE(YEAR($H98),MONTH($H98)+$G98*7,1),BP$3=DATE(YEAR($H98),MONTH($H98)+$G98*8,1),BP$3=DATE(YEAR($H98),MONTH($H98)+$G98*9,1),BP$3=DATE(YEAR($H98),MONTH($H98)+$G98*10,1)),$F98*тех!CD$10*тех!CD$6,)</f>
        <v>0</v>
      </c>
      <c r="BQ98" s="76">
        <f>IF(OR(BQ$3=DATE(YEAR($H98),MONTH($H98)+$G98,1),BQ$3=DATE(YEAR($H98),MONTH($H98)+$G98*2,1),BQ$3=DATE(YEAR($H98),MONTH($H98)+$G98*3,1),BQ$3=DATE(YEAR($H98),MONTH($H98)+$G98*4,1),BQ$3=DATE(YEAR($H98),MONTH($H98)+$G98*5,1),BQ$3=DATE(YEAR($H98),MONTH($H98)+$G98*6,1),BQ$3=DATE(YEAR($H98),MONTH($H98)+$G98*7,1),BQ$3=DATE(YEAR($H98),MONTH($H98)+$G98*8,1),BQ$3=DATE(YEAR($H98),MONTH($H98)+$G98*9,1),BQ$3=DATE(YEAR($H98),MONTH($H98)+$G98*10,1)),$F98*тех!CE$10*тех!CE$6,)</f>
        <v>0</v>
      </c>
    </row>
    <row r="99" spans="2:69" hidden="1" outlineLevel="1">
      <c r="B99" s="3">
        <v>10</v>
      </c>
      <c r="C99" s="19"/>
      <c r="D99" s="19"/>
      <c r="E99" s="19"/>
      <c r="F99" s="76">
        <f t="shared" si="3"/>
        <v>0</v>
      </c>
      <c r="G99" s="19"/>
      <c r="H99" s="19"/>
      <c r="J99" s="76">
        <f>IF($H99=J$3,$F99,)*тех!X$6</f>
        <v>0</v>
      </c>
      <c r="K99" s="76">
        <f>IF($H99=K$3,$F99,)*тех!Y$6</f>
        <v>0</v>
      </c>
      <c r="L99" s="76">
        <f>IF($H99=L$3,$F99,)*тех!Z$6</f>
        <v>0</v>
      </c>
      <c r="M99" s="76">
        <f>IF($H99=M$3,$F99,)*тех!AA$6</f>
        <v>0</v>
      </c>
      <c r="N99" s="76">
        <f>IF($H99=N$3,$F99,)*тех!AB$6</f>
        <v>0</v>
      </c>
      <c r="O99" s="76">
        <f>IF($H99=O$3,$F99,)*тех!AC$6</f>
        <v>0</v>
      </c>
      <c r="P99" s="76">
        <f>IF(OR(P$3=DATE(YEAR($H99),MONTH($H99)+$G99,1),P$3=DATE(YEAR($H99),MONTH($H99)+$G99*2,1),P$3=DATE(YEAR($H99),MONTH($H99)+$G99*3,1),P$3=DATE(YEAR($H99),MONTH($H99)+$G99*4,1),P$3=DATE(YEAR($H99),MONTH($H99)+$G99*5,1),P$3=DATE(YEAR($H99),MONTH($H99)+$G99*6,1),P$3=DATE(YEAR($H99),MONTH($H99)+$G99*7,1),P$3=DATE(YEAR($H99),MONTH($H99)+$G99*8,1),P$3=DATE(YEAR($H99),MONTH($H99)+$G99*9,1),P$3=DATE(YEAR($H99),MONTH($H99)+$G99*10,1)),$F99*тех!AD$10*тех!AD$6,)</f>
        <v>0</v>
      </c>
      <c r="Q99" s="76">
        <f>IF(OR(Q$3=DATE(YEAR($H99),MONTH($H99)+$G99,1),Q$3=DATE(YEAR($H99),MONTH($H99)+$G99*2,1),Q$3=DATE(YEAR($H99),MONTH($H99)+$G99*3,1),Q$3=DATE(YEAR($H99),MONTH($H99)+$G99*4,1),Q$3=DATE(YEAR($H99),MONTH($H99)+$G99*5,1),Q$3=DATE(YEAR($H99),MONTH($H99)+$G99*6,1),Q$3=DATE(YEAR($H99),MONTH($H99)+$G99*7,1),Q$3=DATE(YEAR($H99),MONTH($H99)+$G99*8,1),Q$3=DATE(YEAR($H99),MONTH($H99)+$G99*9,1),Q$3=DATE(YEAR($H99),MONTH($H99)+$G99*10,1)),$F99*тех!AE$10*тех!AE$6,)</f>
        <v>0</v>
      </c>
      <c r="R99" s="76">
        <f>IF(OR(R$3=DATE(YEAR($H99),MONTH($H99)+$G99,1),R$3=DATE(YEAR($H99),MONTH($H99)+$G99*2,1),R$3=DATE(YEAR($H99),MONTH($H99)+$G99*3,1),R$3=DATE(YEAR($H99),MONTH($H99)+$G99*4,1),R$3=DATE(YEAR($H99),MONTH($H99)+$G99*5,1),R$3=DATE(YEAR($H99),MONTH($H99)+$G99*6,1),R$3=DATE(YEAR($H99),MONTH($H99)+$G99*7,1),R$3=DATE(YEAR($H99),MONTH($H99)+$G99*8,1),R$3=DATE(YEAR($H99),MONTH($H99)+$G99*9,1),R$3=DATE(YEAR($H99),MONTH($H99)+$G99*10,1)),$F99*тех!AF$10*тех!AF$6,)</f>
        <v>0</v>
      </c>
      <c r="S99" s="76">
        <f>IF(OR(S$3=DATE(YEAR($H99),MONTH($H99)+$G99,1),S$3=DATE(YEAR($H99),MONTH($H99)+$G99*2,1),S$3=DATE(YEAR($H99),MONTH($H99)+$G99*3,1),S$3=DATE(YEAR($H99),MONTH($H99)+$G99*4,1),S$3=DATE(YEAR($H99),MONTH($H99)+$G99*5,1),S$3=DATE(YEAR($H99),MONTH($H99)+$G99*6,1),S$3=DATE(YEAR($H99),MONTH($H99)+$G99*7,1),S$3=DATE(YEAR($H99),MONTH($H99)+$G99*8,1),S$3=DATE(YEAR($H99),MONTH($H99)+$G99*9,1),S$3=DATE(YEAR($H99),MONTH($H99)+$G99*10,1)),$F99*тех!AG$10*тех!AG$6,)</f>
        <v>0</v>
      </c>
      <c r="T99" s="76">
        <f>IF(OR(T$3=DATE(YEAR($H99),MONTH($H99)+$G99,1),T$3=DATE(YEAR($H99),MONTH($H99)+$G99*2,1),T$3=DATE(YEAR($H99),MONTH($H99)+$G99*3,1),T$3=DATE(YEAR($H99),MONTH($H99)+$G99*4,1),T$3=DATE(YEAR($H99),MONTH($H99)+$G99*5,1),T$3=DATE(YEAR($H99),MONTH($H99)+$G99*6,1),T$3=DATE(YEAR($H99),MONTH($H99)+$G99*7,1),T$3=DATE(YEAR($H99),MONTH($H99)+$G99*8,1),T$3=DATE(YEAR($H99),MONTH($H99)+$G99*9,1),T$3=DATE(YEAR($H99),MONTH($H99)+$G99*10,1)),$F99*тех!AH$10*тех!AH$6,)</f>
        <v>0</v>
      </c>
      <c r="U99" s="76">
        <f>IF(OR(U$3=DATE(YEAR($H99),MONTH($H99)+$G99,1),U$3=DATE(YEAR($H99),MONTH($H99)+$G99*2,1),U$3=DATE(YEAR($H99),MONTH($H99)+$G99*3,1),U$3=DATE(YEAR($H99),MONTH($H99)+$G99*4,1),U$3=DATE(YEAR($H99),MONTH($H99)+$G99*5,1),U$3=DATE(YEAR($H99),MONTH($H99)+$G99*6,1),U$3=DATE(YEAR($H99),MONTH($H99)+$G99*7,1),U$3=DATE(YEAR($H99),MONTH($H99)+$G99*8,1),U$3=DATE(YEAR($H99),MONTH($H99)+$G99*9,1),U$3=DATE(YEAR($H99),MONTH($H99)+$G99*10,1)),$F99*тех!AI$10*тех!AI$6,)</f>
        <v>0</v>
      </c>
      <c r="V99" s="76">
        <f>IF(OR(V$3=DATE(YEAR($H99),MONTH($H99)+$G99,1),V$3=DATE(YEAR($H99),MONTH($H99)+$G99*2,1),V$3=DATE(YEAR($H99),MONTH($H99)+$G99*3,1),V$3=DATE(YEAR($H99),MONTH($H99)+$G99*4,1),V$3=DATE(YEAR($H99),MONTH($H99)+$G99*5,1),V$3=DATE(YEAR($H99),MONTH($H99)+$G99*6,1),V$3=DATE(YEAR($H99),MONTH($H99)+$G99*7,1),V$3=DATE(YEAR($H99),MONTH($H99)+$G99*8,1),V$3=DATE(YEAR($H99),MONTH($H99)+$G99*9,1),V$3=DATE(YEAR($H99),MONTH($H99)+$G99*10,1)),$F99*тех!AJ$10*тех!AJ$6,)</f>
        <v>0</v>
      </c>
      <c r="W99" s="76">
        <f>IF(OR(W$3=DATE(YEAR($H99),MONTH($H99)+$G99,1),W$3=DATE(YEAR($H99),MONTH($H99)+$G99*2,1),W$3=DATE(YEAR($H99),MONTH($H99)+$G99*3,1),W$3=DATE(YEAR($H99),MONTH($H99)+$G99*4,1),W$3=DATE(YEAR($H99),MONTH($H99)+$G99*5,1),W$3=DATE(YEAR($H99),MONTH($H99)+$G99*6,1),W$3=DATE(YEAR($H99),MONTH($H99)+$G99*7,1),W$3=DATE(YEAR($H99),MONTH($H99)+$G99*8,1),W$3=DATE(YEAR($H99),MONTH($H99)+$G99*9,1),W$3=DATE(YEAR($H99),MONTH($H99)+$G99*10,1)),$F99*тех!AK$10*тех!AK$6,)</f>
        <v>0</v>
      </c>
      <c r="X99" s="76">
        <f>IF(OR(X$3=DATE(YEAR($H99),MONTH($H99)+$G99,1),X$3=DATE(YEAR($H99),MONTH($H99)+$G99*2,1),X$3=DATE(YEAR($H99),MONTH($H99)+$G99*3,1),X$3=DATE(YEAR($H99),MONTH($H99)+$G99*4,1),X$3=DATE(YEAR($H99),MONTH($H99)+$G99*5,1),X$3=DATE(YEAR($H99),MONTH($H99)+$G99*6,1),X$3=DATE(YEAR($H99),MONTH($H99)+$G99*7,1),X$3=DATE(YEAR($H99),MONTH($H99)+$G99*8,1),X$3=DATE(YEAR($H99),MONTH($H99)+$G99*9,1),X$3=DATE(YEAR($H99),MONTH($H99)+$G99*10,1)),$F99*тех!AL$10*тех!AL$6,)</f>
        <v>0</v>
      </c>
      <c r="Y99" s="76">
        <f>IF(OR(Y$3=DATE(YEAR($H99),MONTH($H99)+$G99,1),Y$3=DATE(YEAR($H99),MONTH($H99)+$G99*2,1),Y$3=DATE(YEAR($H99),MONTH($H99)+$G99*3,1),Y$3=DATE(YEAR($H99),MONTH($H99)+$G99*4,1),Y$3=DATE(YEAR($H99),MONTH($H99)+$G99*5,1),Y$3=DATE(YEAR($H99),MONTH($H99)+$G99*6,1),Y$3=DATE(YEAR($H99),MONTH($H99)+$G99*7,1),Y$3=DATE(YEAR($H99),MONTH($H99)+$G99*8,1),Y$3=DATE(YEAR($H99),MONTH($H99)+$G99*9,1),Y$3=DATE(YEAR($H99),MONTH($H99)+$G99*10,1)),$F99*тех!AM$10*тех!AM$6,)</f>
        <v>0</v>
      </c>
      <c r="Z99" s="76">
        <f>IF(OR(Z$3=DATE(YEAR($H99),MONTH($H99)+$G99,1),Z$3=DATE(YEAR($H99),MONTH($H99)+$G99*2,1),Z$3=DATE(YEAR($H99),MONTH($H99)+$G99*3,1),Z$3=DATE(YEAR($H99),MONTH($H99)+$G99*4,1),Z$3=DATE(YEAR($H99),MONTH($H99)+$G99*5,1),Z$3=DATE(YEAR($H99),MONTH($H99)+$G99*6,1),Z$3=DATE(YEAR($H99),MONTH($H99)+$G99*7,1),Z$3=DATE(YEAR($H99),MONTH($H99)+$G99*8,1),Z$3=DATE(YEAR($H99),MONTH($H99)+$G99*9,1),Z$3=DATE(YEAR($H99),MONTH($H99)+$G99*10,1)),$F99*тех!AN$10*тех!AN$6,)</f>
        <v>0</v>
      </c>
      <c r="AA99" s="76">
        <f>IF(OR(AA$3=DATE(YEAR($H99),MONTH($H99)+$G99,1),AA$3=DATE(YEAR($H99),MONTH($H99)+$G99*2,1),AA$3=DATE(YEAR($H99),MONTH($H99)+$G99*3,1),AA$3=DATE(YEAR($H99),MONTH($H99)+$G99*4,1),AA$3=DATE(YEAR($H99),MONTH($H99)+$G99*5,1),AA$3=DATE(YEAR($H99),MONTH($H99)+$G99*6,1),AA$3=DATE(YEAR($H99),MONTH($H99)+$G99*7,1),AA$3=DATE(YEAR($H99),MONTH($H99)+$G99*8,1),AA$3=DATE(YEAR($H99),MONTH($H99)+$G99*9,1),AA$3=DATE(YEAR($H99),MONTH($H99)+$G99*10,1)),$F99*тех!AO$10*тех!AO$6,)</f>
        <v>0</v>
      </c>
      <c r="AB99" s="76">
        <f>IF(OR(AB$3=DATE(YEAR($H99),MONTH($H99)+$G99,1),AB$3=DATE(YEAR($H99),MONTH($H99)+$G99*2,1),AB$3=DATE(YEAR($H99),MONTH($H99)+$G99*3,1),AB$3=DATE(YEAR($H99),MONTH($H99)+$G99*4,1),AB$3=DATE(YEAR($H99),MONTH($H99)+$G99*5,1),AB$3=DATE(YEAR($H99),MONTH($H99)+$G99*6,1),AB$3=DATE(YEAR($H99),MONTH($H99)+$G99*7,1),AB$3=DATE(YEAR($H99),MONTH($H99)+$G99*8,1),AB$3=DATE(YEAR($H99),MONTH($H99)+$G99*9,1),AB$3=DATE(YEAR($H99),MONTH($H99)+$G99*10,1)),$F99*тех!AP$10*тех!AP$6,)</f>
        <v>0</v>
      </c>
      <c r="AC99" s="76">
        <f>IF(OR(AC$3=DATE(YEAR($H99),MONTH($H99)+$G99,1),AC$3=DATE(YEAR($H99),MONTH($H99)+$G99*2,1),AC$3=DATE(YEAR($H99),MONTH($H99)+$G99*3,1),AC$3=DATE(YEAR($H99),MONTH($H99)+$G99*4,1),AC$3=DATE(YEAR($H99),MONTH($H99)+$G99*5,1),AC$3=DATE(YEAR($H99),MONTH($H99)+$G99*6,1),AC$3=DATE(YEAR($H99),MONTH($H99)+$G99*7,1),AC$3=DATE(YEAR($H99),MONTH($H99)+$G99*8,1),AC$3=DATE(YEAR($H99),MONTH($H99)+$G99*9,1),AC$3=DATE(YEAR($H99),MONTH($H99)+$G99*10,1)),$F99*тех!AQ$10*тех!AQ$6,)</f>
        <v>0</v>
      </c>
      <c r="AD99" s="76">
        <f>IF(OR(AD$3=DATE(YEAR($H99),MONTH($H99)+$G99,1),AD$3=DATE(YEAR($H99),MONTH($H99)+$G99*2,1),AD$3=DATE(YEAR($H99),MONTH($H99)+$G99*3,1),AD$3=DATE(YEAR($H99),MONTH($H99)+$G99*4,1),AD$3=DATE(YEAR($H99),MONTH($H99)+$G99*5,1),AD$3=DATE(YEAR($H99),MONTH($H99)+$G99*6,1),AD$3=DATE(YEAR($H99),MONTH($H99)+$G99*7,1),AD$3=DATE(YEAR($H99),MONTH($H99)+$G99*8,1),AD$3=DATE(YEAR($H99),MONTH($H99)+$G99*9,1),AD$3=DATE(YEAR($H99),MONTH($H99)+$G99*10,1)),$F99*тех!AR$10*тех!AR$6,)</f>
        <v>0</v>
      </c>
      <c r="AE99" s="76">
        <f>IF(OR(AE$3=DATE(YEAR($H99),MONTH($H99)+$G99,1),AE$3=DATE(YEAR($H99),MONTH($H99)+$G99*2,1),AE$3=DATE(YEAR($H99),MONTH($H99)+$G99*3,1),AE$3=DATE(YEAR($H99),MONTH($H99)+$G99*4,1),AE$3=DATE(YEAR($H99),MONTH($H99)+$G99*5,1),AE$3=DATE(YEAR($H99),MONTH($H99)+$G99*6,1),AE$3=DATE(YEAR($H99),MONTH($H99)+$G99*7,1),AE$3=DATE(YEAR($H99),MONTH($H99)+$G99*8,1),AE$3=DATE(YEAR($H99),MONTH($H99)+$G99*9,1),AE$3=DATE(YEAR($H99),MONTH($H99)+$G99*10,1)),$F99*тех!AS$10*тех!AS$6,)</f>
        <v>0</v>
      </c>
      <c r="AF99" s="76">
        <f>IF(OR(AF$3=DATE(YEAR($H99),MONTH($H99)+$G99,1),AF$3=DATE(YEAR($H99),MONTH($H99)+$G99*2,1),AF$3=DATE(YEAR($H99),MONTH($H99)+$G99*3,1),AF$3=DATE(YEAR($H99),MONTH($H99)+$G99*4,1),AF$3=DATE(YEAR($H99),MONTH($H99)+$G99*5,1),AF$3=DATE(YEAR($H99),MONTH($H99)+$G99*6,1),AF$3=DATE(YEAR($H99),MONTH($H99)+$G99*7,1),AF$3=DATE(YEAR($H99),MONTH($H99)+$G99*8,1),AF$3=DATE(YEAR($H99),MONTH($H99)+$G99*9,1),AF$3=DATE(YEAR($H99),MONTH($H99)+$G99*10,1)),$F99*тех!AT$10*тех!AT$6,)</f>
        <v>0</v>
      </c>
      <c r="AG99" s="76">
        <f>IF(OR(AG$3=DATE(YEAR($H99),MONTH($H99)+$G99,1),AG$3=DATE(YEAR($H99),MONTH($H99)+$G99*2,1),AG$3=DATE(YEAR($H99),MONTH($H99)+$G99*3,1),AG$3=DATE(YEAR($H99),MONTH($H99)+$G99*4,1),AG$3=DATE(YEAR($H99),MONTH($H99)+$G99*5,1),AG$3=DATE(YEAR($H99),MONTH($H99)+$G99*6,1),AG$3=DATE(YEAR($H99),MONTH($H99)+$G99*7,1),AG$3=DATE(YEAR($H99),MONTH($H99)+$G99*8,1),AG$3=DATE(YEAR($H99),MONTH($H99)+$G99*9,1),AG$3=DATE(YEAR($H99),MONTH($H99)+$G99*10,1)),$F99*тех!AU$10*тех!AU$6,)</f>
        <v>0</v>
      </c>
      <c r="AH99" s="76">
        <f>IF(OR(AH$3=DATE(YEAR($H99),MONTH($H99)+$G99,1),AH$3=DATE(YEAR($H99),MONTH($H99)+$G99*2,1),AH$3=DATE(YEAR($H99),MONTH($H99)+$G99*3,1),AH$3=DATE(YEAR($H99),MONTH($H99)+$G99*4,1),AH$3=DATE(YEAR($H99),MONTH($H99)+$G99*5,1),AH$3=DATE(YEAR($H99),MONTH($H99)+$G99*6,1),AH$3=DATE(YEAR($H99),MONTH($H99)+$G99*7,1),AH$3=DATE(YEAR($H99),MONTH($H99)+$G99*8,1),AH$3=DATE(YEAR($H99),MONTH($H99)+$G99*9,1),AH$3=DATE(YEAR($H99),MONTH($H99)+$G99*10,1)),$F99*тех!AV$10*тех!AV$6,)</f>
        <v>0</v>
      </c>
      <c r="AI99" s="76">
        <f>IF(OR(AI$3=DATE(YEAR($H99),MONTH($H99)+$G99,1),AI$3=DATE(YEAR($H99),MONTH($H99)+$G99*2,1),AI$3=DATE(YEAR($H99),MONTH($H99)+$G99*3,1),AI$3=DATE(YEAR($H99),MONTH($H99)+$G99*4,1),AI$3=DATE(YEAR($H99),MONTH($H99)+$G99*5,1),AI$3=DATE(YEAR($H99),MONTH($H99)+$G99*6,1),AI$3=DATE(YEAR($H99),MONTH($H99)+$G99*7,1),AI$3=DATE(YEAR($H99),MONTH($H99)+$G99*8,1),AI$3=DATE(YEAR($H99),MONTH($H99)+$G99*9,1),AI$3=DATE(YEAR($H99),MONTH($H99)+$G99*10,1)),$F99*тех!AW$10*тех!AW$6,)</f>
        <v>0</v>
      </c>
      <c r="AJ99" s="76">
        <f>IF(OR(AJ$3=DATE(YEAR($H99),MONTH($H99)+$G99,1),AJ$3=DATE(YEAR($H99),MONTH($H99)+$G99*2,1),AJ$3=DATE(YEAR($H99),MONTH($H99)+$G99*3,1),AJ$3=DATE(YEAR($H99),MONTH($H99)+$G99*4,1),AJ$3=DATE(YEAR($H99),MONTH($H99)+$G99*5,1),AJ$3=DATE(YEAR($H99),MONTH($H99)+$G99*6,1),AJ$3=DATE(YEAR($H99),MONTH($H99)+$G99*7,1),AJ$3=DATE(YEAR($H99),MONTH($H99)+$G99*8,1),AJ$3=DATE(YEAR($H99),MONTH($H99)+$G99*9,1),AJ$3=DATE(YEAR($H99),MONTH($H99)+$G99*10,1)),$F99*тех!AX$10*тех!AX$6,)</f>
        <v>0</v>
      </c>
      <c r="AK99" s="76">
        <f>IF(OR(AK$3=DATE(YEAR($H99),MONTH($H99)+$G99,1),AK$3=DATE(YEAR($H99),MONTH($H99)+$G99*2,1),AK$3=DATE(YEAR($H99),MONTH($H99)+$G99*3,1),AK$3=DATE(YEAR($H99),MONTH($H99)+$G99*4,1),AK$3=DATE(YEAR($H99),MONTH($H99)+$G99*5,1),AK$3=DATE(YEAR($H99),MONTH($H99)+$G99*6,1),AK$3=DATE(YEAR($H99),MONTH($H99)+$G99*7,1),AK$3=DATE(YEAR($H99),MONTH($H99)+$G99*8,1),AK$3=DATE(YEAR($H99),MONTH($H99)+$G99*9,1),AK$3=DATE(YEAR($H99),MONTH($H99)+$G99*10,1)),$F99*тех!AY$10*тех!AY$6,)</f>
        <v>0</v>
      </c>
      <c r="AL99" s="76">
        <f>IF(OR(AL$3=DATE(YEAR($H99),MONTH($H99)+$G99,1),AL$3=DATE(YEAR($H99),MONTH($H99)+$G99*2,1),AL$3=DATE(YEAR($H99),MONTH($H99)+$G99*3,1),AL$3=DATE(YEAR($H99),MONTH($H99)+$G99*4,1),AL$3=DATE(YEAR($H99),MONTH($H99)+$G99*5,1),AL$3=DATE(YEAR($H99),MONTH($H99)+$G99*6,1),AL$3=DATE(YEAR($H99),MONTH($H99)+$G99*7,1),AL$3=DATE(YEAR($H99),MONTH($H99)+$G99*8,1),AL$3=DATE(YEAR($H99),MONTH($H99)+$G99*9,1),AL$3=DATE(YEAR($H99),MONTH($H99)+$G99*10,1)),$F99*тех!AZ$10*тех!AZ$6,)</f>
        <v>0</v>
      </c>
      <c r="AM99" s="76">
        <f>IF(OR(AM$3=DATE(YEAR($H99),MONTH($H99)+$G99,1),AM$3=DATE(YEAR($H99),MONTH($H99)+$G99*2,1),AM$3=DATE(YEAR($H99),MONTH($H99)+$G99*3,1),AM$3=DATE(YEAR($H99),MONTH($H99)+$G99*4,1),AM$3=DATE(YEAR($H99),MONTH($H99)+$G99*5,1),AM$3=DATE(YEAR($H99),MONTH($H99)+$G99*6,1),AM$3=DATE(YEAR($H99),MONTH($H99)+$G99*7,1),AM$3=DATE(YEAR($H99),MONTH($H99)+$G99*8,1),AM$3=DATE(YEAR($H99),MONTH($H99)+$G99*9,1),AM$3=DATE(YEAR($H99),MONTH($H99)+$G99*10,1)),$F99*тех!BA$10*тех!BA$6,)</f>
        <v>0</v>
      </c>
      <c r="AN99" s="76">
        <f>IF(OR(AN$3=DATE(YEAR($H99),MONTH($H99)+$G99,1),AN$3=DATE(YEAR($H99),MONTH($H99)+$G99*2,1),AN$3=DATE(YEAR($H99),MONTH($H99)+$G99*3,1),AN$3=DATE(YEAR($H99),MONTH($H99)+$G99*4,1),AN$3=DATE(YEAR($H99),MONTH($H99)+$G99*5,1),AN$3=DATE(YEAR($H99),MONTH($H99)+$G99*6,1),AN$3=DATE(YEAR($H99),MONTH($H99)+$G99*7,1),AN$3=DATE(YEAR($H99),MONTH($H99)+$G99*8,1),AN$3=DATE(YEAR($H99),MONTH($H99)+$G99*9,1),AN$3=DATE(YEAR($H99),MONTH($H99)+$G99*10,1)),$F99*тех!BB$10*тех!BB$6,)</f>
        <v>0</v>
      </c>
      <c r="AO99" s="76">
        <f>IF(OR(AO$3=DATE(YEAR($H99),MONTH($H99)+$G99,1),AO$3=DATE(YEAR($H99),MONTH($H99)+$G99*2,1),AO$3=DATE(YEAR($H99),MONTH($H99)+$G99*3,1),AO$3=DATE(YEAR($H99),MONTH($H99)+$G99*4,1),AO$3=DATE(YEAR($H99),MONTH($H99)+$G99*5,1),AO$3=DATE(YEAR($H99),MONTH($H99)+$G99*6,1),AO$3=DATE(YEAR($H99),MONTH($H99)+$G99*7,1),AO$3=DATE(YEAR($H99),MONTH($H99)+$G99*8,1),AO$3=DATE(YEAR($H99),MONTH($H99)+$G99*9,1),AO$3=DATE(YEAR($H99),MONTH($H99)+$G99*10,1)),$F99*тех!BC$10*тех!BC$6,)</f>
        <v>0</v>
      </c>
      <c r="AP99" s="76">
        <f>IF(OR(AP$3=DATE(YEAR($H99),MONTH($H99)+$G99,1),AP$3=DATE(YEAR($H99),MONTH($H99)+$G99*2,1),AP$3=DATE(YEAR($H99),MONTH($H99)+$G99*3,1),AP$3=DATE(YEAR($H99),MONTH($H99)+$G99*4,1),AP$3=DATE(YEAR($H99),MONTH($H99)+$G99*5,1),AP$3=DATE(YEAR($H99),MONTH($H99)+$G99*6,1),AP$3=DATE(YEAR($H99),MONTH($H99)+$G99*7,1),AP$3=DATE(YEAR($H99),MONTH($H99)+$G99*8,1),AP$3=DATE(YEAR($H99),MONTH($H99)+$G99*9,1),AP$3=DATE(YEAR($H99),MONTH($H99)+$G99*10,1)),$F99*тех!BD$10*тех!BD$6,)</f>
        <v>0</v>
      </c>
      <c r="AQ99" s="76">
        <f>IF(OR(AQ$3=DATE(YEAR($H99),MONTH($H99)+$G99,1),AQ$3=DATE(YEAR($H99),MONTH($H99)+$G99*2,1),AQ$3=DATE(YEAR($H99),MONTH($H99)+$G99*3,1),AQ$3=DATE(YEAR($H99),MONTH($H99)+$G99*4,1),AQ$3=DATE(YEAR($H99),MONTH($H99)+$G99*5,1),AQ$3=DATE(YEAR($H99),MONTH($H99)+$G99*6,1),AQ$3=DATE(YEAR($H99),MONTH($H99)+$G99*7,1),AQ$3=DATE(YEAR($H99),MONTH($H99)+$G99*8,1),AQ$3=DATE(YEAR($H99),MONTH($H99)+$G99*9,1),AQ$3=DATE(YEAR($H99),MONTH($H99)+$G99*10,1)),$F99*тех!BE$10*тех!BE$6,)</f>
        <v>0</v>
      </c>
      <c r="AR99" s="76">
        <f>IF(OR(AR$3=DATE(YEAR($H99),MONTH($H99)+$G99,1),AR$3=DATE(YEAR($H99),MONTH($H99)+$G99*2,1),AR$3=DATE(YEAR($H99),MONTH($H99)+$G99*3,1),AR$3=DATE(YEAR($H99),MONTH($H99)+$G99*4,1),AR$3=DATE(YEAR($H99),MONTH($H99)+$G99*5,1),AR$3=DATE(YEAR($H99),MONTH($H99)+$G99*6,1),AR$3=DATE(YEAR($H99),MONTH($H99)+$G99*7,1),AR$3=DATE(YEAR($H99),MONTH($H99)+$G99*8,1),AR$3=DATE(YEAR($H99),MONTH($H99)+$G99*9,1),AR$3=DATE(YEAR($H99),MONTH($H99)+$G99*10,1)),$F99*тех!BF$10*тех!BF$6,)</f>
        <v>0</v>
      </c>
      <c r="AS99" s="76">
        <f>IF(OR(AS$3=DATE(YEAR($H99),MONTH($H99)+$G99,1),AS$3=DATE(YEAR($H99),MONTH($H99)+$G99*2,1),AS$3=DATE(YEAR($H99),MONTH($H99)+$G99*3,1),AS$3=DATE(YEAR($H99),MONTH($H99)+$G99*4,1),AS$3=DATE(YEAR($H99),MONTH($H99)+$G99*5,1),AS$3=DATE(YEAR($H99),MONTH($H99)+$G99*6,1),AS$3=DATE(YEAR($H99),MONTH($H99)+$G99*7,1),AS$3=DATE(YEAR($H99),MONTH($H99)+$G99*8,1),AS$3=DATE(YEAR($H99),MONTH($H99)+$G99*9,1),AS$3=DATE(YEAR($H99),MONTH($H99)+$G99*10,1)),$F99*тех!BG$10*тех!BG$6,)</f>
        <v>0</v>
      </c>
      <c r="AT99" s="76">
        <f>IF(OR(AT$3=DATE(YEAR($H99),MONTH($H99)+$G99,1),AT$3=DATE(YEAR($H99),MONTH($H99)+$G99*2,1),AT$3=DATE(YEAR($H99),MONTH($H99)+$G99*3,1),AT$3=DATE(YEAR($H99),MONTH($H99)+$G99*4,1),AT$3=DATE(YEAR($H99),MONTH($H99)+$G99*5,1),AT$3=DATE(YEAR($H99),MONTH($H99)+$G99*6,1),AT$3=DATE(YEAR($H99),MONTH($H99)+$G99*7,1),AT$3=DATE(YEAR($H99),MONTH($H99)+$G99*8,1),AT$3=DATE(YEAR($H99),MONTH($H99)+$G99*9,1),AT$3=DATE(YEAR($H99),MONTH($H99)+$G99*10,1)),$F99*тех!BH$10*тех!BH$6,)</f>
        <v>0</v>
      </c>
      <c r="AU99" s="76">
        <f>IF(OR(AU$3=DATE(YEAR($H99),MONTH($H99)+$G99,1),AU$3=DATE(YEAR($H99),MONTH($H99)+$G99*2,1),AU$3=DATE(YEAR($H99),MONTH($H99)+$G99*3,1),AU$3=DATE(YEAR($H99),MONTH($H99)+$G99*4,1),AU$3=DATE(YEAR($H99),MONTH($H99)+$G99*5,1),AU$3=DATE(YEAR($H99),MONTH($H99)+$G99*6,1),AU$3=DATE(YEAR($H99),MONTH($H99)+$G99*7,1),AU$3=DATE(YEAR($H99),MONTH($H99)+$G99*8,1),AU$3=DATE(YEAR($H99),MONTH($H99)+$G99*9,1),AU$3=DATE(YEAR($H99),MONTH($H99)+$G99*10,1)),$F99*тех!BI$10*тех!BI$6,)</f>
        <v>0</v>
      </c>
      <c r="AV99" s="76">
        <f>IF(OR(AV$3=DATE(YEAR($H99),MONTH($H99)+$G99,1),AV$3=DATE(YEAR($H99),MONTH($H99)+$G99*2,1),AV$3=DATE(YEAR($H99),MONTH($H99)+$G99*3,1),AV$3=DATE(YEAR($H99),MONTH($H99)+$G99*4,1),AV$3=DATE(YEAR($H99),MONTH($H99)+$G99*5,1),AV$3=DATE(YEAR($H99),MONTH($H99)+$G99*6,1),AV$3=DATE(YEAR($H99),MONTH($H99)+$G99*7,1),AV$3=DATE(YEAR($H99),MONTH($H99)+$G99*8,1),AV$3=DATE(YEAR($H99),MONTH($H99)+$G99*9,1),AV$3=DATE(YEAR($H99),MONTH($H99)+$G99*10,1)),$F99*тех!BJ$10*тех!BJ$6,)</f>
        <v>0</v>
      </c>
      <c r="AW99" s="76">
        <f>IF(OR(AW$3=DATE(YEAR($H99),MONTH($H99)+$G99,1),AW$3=DATE(YEAR($H99),MONTH($H99)+$G99*2,1),AW$3=DATE(YEAR($H99),MONTH($H99)+$G99*3,1),AW$3=DATE(YEAR($H99),MONTH($H99)+$G99*4,1),AW$3=DATE(YEAR($H99),MONTH($H99)+$G99*5,1),AW$3=DATE(YEAR($H99),MONTH($H99)+$G99*6,1),AW$3=DATE(YEAR($H99),MONTH($H99)+$G99*7,1),AW$3=DATE(YEAR($H99),MONTH($H99)+$G99*8,1),AW$3=DATE(YEAR($H99),MONTH($H99)+$G99*9,1),AW$3=DATE(YEAR($H99),MONTH($H99)+$G99*10,1)),$F99*тех!BK$10*тех!BK$6,)</f>
        <v>0</v>
      </c>
      <c r="AX99" s="76">
        <f>IF(OR(AX$3=DATE(YEAR($H99),MONTH($H99)+$G99,1),AX$3=DATE(YEAR($H99),MONTH($H99)+$G99*2,1),AX$3=DATE(YEAR($H99),MONTH($H99)+$G99*3,1),AX$3=DATE(YEAR($H99),MONTH($H99)+$G99*4,1),AX$3=DATE(YEAR($H99),MONTH($H99)+$G99*5,1),AX$3=DATE(YEAR($H99),MONTH($H99)+$G99*6,1),AX$3=DATE(YEAR($H99),MONTH($H99)+$G99*7,1),AX$3=DATE(YEAR($H99),MONTH($H99)+$G99*8,1),AX$3=DATE(YEAR($H99),MONTH($H99)+$G99*9,1),AX$3=DATE(YEAR($H99),MONTH($H99)+$G99*10,1)),$F99*тех!BL$10*тех!BL$6,)</f>
        <v>0</v>
      </c>
      <c r="AY99" s="76">
        <f>IF(OR(AY$3=DATE(YEAR($H99),MONTH($H99)+$G99,1),AY$3=DATE(YEAR($H99),MONTH($H99)+$G99*2,1),AY$3=DATE(YEAR($H99),MONTH($H99)+$G99*3,1),AY$3=DATE(YEAR($H99),MONTH($H99)+$G99*4,1),AY$3=DATE(YEAR($H99),MONTH($H99)+$G99*5,1),AY$3=DATE(YEAR($H99),MONTH($H99)+$G99*6,1),AY$3=DATE(YEAR($H99),MONTH($H99)+$G99*7,1),AY$3=DATE(YEAR($H99),MONTH($H99)+$G99*8,1),AY$3=DATE(YEAR($H99),MONTH($H99)+$G99*9,1),AY$3=DATE(YEAR($H99),MONTH($H99)+$G99*10,1)),$F99*тех!BM$10*тех!BM$6,)</f>
        <v>0</v>
      </c>
      <c r="AZ99" s="76">
        <f>IF(OR(AZ$3=DATE(YEAR($H99),MONTH($H99)+$G99,1),AZ$3=DATE(YEAR($H99),MONTH($H99)+$G99*2,1),AZ$3=DATE(YEAR($H99),MONTH($H99)+$G99*3,1),AZ$3=DATE(YEAR($H99),MONTH($H99)+$G99*4,1),AZ$3=DATE(YEAR($H99),MONTH($H99)+$G99*5,1),AZ$3=DATE(YEAR($H99),MONTH($H99)+$G99*6,1),AZ$3=DATE(YEAR($H99),MONTH($H99)+$G99*7,1),AZ$3=DATE(YEAR($H99),MONTH($H99)+$G99*8,1),AZ$3=DATE(YEAR($H99),MONTH($H99)+$G99*9,1),AZ$3=DATE(YEAR($H99),MONTH($H99)+$G99*10,1)),$F99*тех!BN$10*тех!BN$6,)</f>
        <v>0</v>
      </c>
      <c r="BA99" s="76">
        <f>IF(OR(BA$3=DATE(YEAR($H99),MONTH($H99)+$G99,1),BA$3=DATE(YEAR($H99),MONTH($H99)+$G99*2,1),BA$3=DATE(YEAR($H99),MONTH($H99)+$G99*3,1),BA$3=DATE(YEAR($H99),MONTH($H99)+$G99*4,1),BA$3=DATE(YEAR($H99),MONTH($H99)+$G99*5,1),BA$3=DATE(YEAR($H99),MONTH($H99)+$G99*6,1),BA$3=DATE(YEAR($H99),MONTH($H99)+$G99*7,1),BA$3=DATE(YEAR($H99),MONTH($H99)+$G99*8,1),BA$3=DATE(YEAR($H99),MONTH($H99)+$G99*9,1),BA$3=DATE(YEAR($H99),MONTH($H99)+$G99*10,1)),$F99*тех!BO$10*тех!BO$6,)</f>
        <v>0</v>
      </c>
      <c r="BB99" s="76">
        <f>IF(OR(BB$3=DATE(YEAR($H99),MONTH($H99)+$G99,1),BB$3=DATE(YEAR($H99),MONTH($H99)+$G99*2,1),BB$3=DATE(YEAR($H99),MONTH($H99)+$G99*3,1),BB$3=DATE(YEAR($H99),MONTH($H99)+$G99*4,1),BB$3=DATE(YEAR($H99),MONTH($H99)+$G99*5,1),BB$3=DATE(YEAR($H99),MONTH($H99)+$G99*6,1),BB$3=DATE(YEAR($H99),MONTH($H99)+$G99*7,1),BB$3=DATE(YEAR($H99),MONTH($H99)+$G99*8,1),BB$3=DATE(YEAR($H99),MONTH($H99)+$G99*9,1),BB$3=DATE(YEAR($H99),MONTH($H99)+$G99*10,1)),$F99*тех!BP$10*тех!BP$6,)</f>
        <v>0</v>
      </c>
      <c r="BC99" s="76">
        <f>IF(OR(BC$3=DATE(YEAR($H99),MONTH($H99)+$G99,1),BC$3=DATE(YEAR($H99),MONTH($H99)+$G99*2,1),BC$3=DATE(YEAR($H99),MONTH($H99)+$G99*3,1),BC$3=DATE(YEAR($H99),MONTH($H99)+$G99*4,1),BC$3=DATE(YEAR($H99),MONTH($H99)+$G99*5,1),BC$3=DATE(YEAR($H99),MONTH($H99)+$G99*6,1),BC$3=DATE(YEAR($H99),MONTH($H99)+$G99*7,1),BC$3=DATE(YEAR($H99),MONTH($H99)+$G99*8,1),BC$3=DATE(YEAR($H99),MONTH($H99)+$G99*9,1),BC$3=DATE(YEAR($H99),MONTH($H99)+$G99*10,1)),$F99*тех!BQ$10*тех!BQ$6,)</f>
        <v>0</v>
      </c>
      <c r="BD99" s="76">
        <f>IF(OR(BD$3=DATE(YEAR($H99),MONTH($H99)+$G99,1),BD$3=DATE(YEAR($H99),MONTH($H99)+$G99*2,1),BD$3=DATE(YEAR($H99),MONTH($H99)+$G99*3,1),BD$3=DATE(YEAR($H99),MONTH($H99)+$G99*4,1),BD$3=DATE(YEAR($H99),MONTH($H99)+$G99*5,1),BD$3=DATE(YEAR($H99),MONTH($H99)+$G99*6,1),BD$3=DATE(YEAR($H99),MONTH($H99)+$G99*7,1),BD$3=DATE(YEAR($H99),MONTH($H99)+$G99*8,1),BD$3=DATE(YEAR($H99),MONTH($H99)+$G99*9,1),BD$3=DATE(YEAR($H99),MONTH($H99)+$G99*10,1)),$F99*тех!BR$10*тех!BR$6,)</f>
        <v>0</v>
      </c>
      <c r="BE99" s="76">
        <f>IF(OR(BE$3=DATE(YEAR($H99),MONTH($H99)+$G99,1),BE$3=DATE(YEAR($H99),MONTH($H99)+$G99*2,1),BE$3=DATE(YEAR($H99),MONTH($H99)+$G99*3,1),BE$3=DATE(YEAR($H99),MONTH($H99)+$G99*4,1),BE$3=DATE(YEAR($H99),MONTH($H99)+$G99*5,1),BE$3=DATE(YEAR($H99),MONTH($H99)+$G99*6,1),BE$3=DATE(YEAR($H99),MONTH($H99)+$G99*7,1),BE$3=DATE(YEAR($H99),MONTH($H99)+$G99*8,1),BE$3=DATE(YEAR($H99),MONTH($H99)+$G99*9,1),BE$3=DATE(YEAR($H99),MONTH($H99)+$G99*10,1)),$F99*тех!BS$10*тех!BS$6,)</f>
        <v>0</v>
      </c>
      <c r="BF99" s="76">
        <f>IF(OR(BF$3=DATE(YEAR($H99),MONTH($H99)+$G99,1),BF$3=DATE(YEAR($H99),MONTH($H99)+$G99*2,1),BF$3=DATE(YEAR($H99),MONTH($H99)+$G99*3,1),BF$3=DATE(YEAR($H99),MONTH($H99)+$G99*4,1),BF$3=DATE(YEAR($H99),MONTH($H99)+$G99*5,1),BF$3=DATE(YEAR($H99),MONTH($H99)+$G99*6,1),BF$3=DATE(YEAR($H99),MONTH($H99)+$G99*7,1),BF$3=DATE(YEAR($H99),MONTH($H99)+$G99*8,1),BF$3=DATE(YEAR($H99),MONTH($H99)+$G99*9,1),BF$3=DATE(YEAR($H99),MONTH($H99)+$G99*10,1)),$F99*тех!BT$10*тех!BT$6,)</f>
        <v>0</v>
      </c>
      <c r="BG99" s="76">
        <f>IF(OR(BG$3=DATE(YEAR($H99),MONTH($H99)+$G99,1),BG$3=DATE(YEAR($H99),MONTH($H99)+$G99*2,1),BG$3=DATE(YEAR($H99),MONTH($H99)+$G99*3,1),BG$3=DATE(YEAR($H99),MONTH($H99)+$G99*4,1),BG$3=DATE(YEAR($H99),MONTH($H99)+$G99*5,1),BG$3=DATE(YEAR($H99),MONTH($H99)+$G99*6,1),BG$3=DATE(YEAR($H99),MONTH($H99)+$G99*7,1),BG$3=DATE(YEAR($H99),MONTH($H99)+$G99*8,1),BG$3=DATE(YEAR($H99),MONTH($H99)+$G99*9,1),BG$3=DATE(YEAR($H99),MONTH($H99)+$G99*10,1)),$F99*тех!BU$10*тех!BU$6,)</f>
        <v>0</v>
      </c>
      <c r="BH99" s="76">
        <f>IF(OR(BH$3=DATE(YEAR($H99),MONTH($H99)+$G99,1),BH$3=DATE(YEAR($H99),MONTH($H99)+$G99*2,1),BH$3=DATE(YEAR($H99),MONTH($H99)+$G99*3,1),BH$3=DATE(YEAR($H99),MONTH($H99)+$G99*4,1),BH$3=DATE(YEAR($H99),MONTH($H99)+$G99*5,1),BH$3=DATE(YEAR($H99),MONTH($H99)+$G99*6,1),BH$3=DATE(YEAR($H99),MONTH($H99)+$G99*7,1),BH$3=DATE(YEAR($H99),MONTH($H99)+$G99*8,1),BH$3=DATE(YEAR($H99),MONTH($H99)+$G99*9,1),BH$3=DATE(YEAR($H99),MONTH($H99)+$G99*10,1)),$F99*тех!BV$10*тех!BV$6,)</f>
        <v>0</v>
      </c>
      <c r="BI99" s="76">
        <f>IF(OR(BI$3=DATE(YEAR($H99),MONTH($H99)+$G99,1),BI$3=DATE(YEAR($H99),MONTH($H99)+$G99*2,1),BI$3=DATE(YEAR($H99),MONTH($H99)+$G99*3,1),BI$3=DATE(YEAR($H99),MONTH($H99)+$G99*4,1),BI$3=DATE(YEAR($H99),MONTH($H99)+$G99*5,1),BI$3=DATE(YEAR($H99),MONTH($H99)+$G99*6,1),BI$3=DATE(YEAR($H99),MONTH($H99)+$G99*7,1),BI$3=DATE(YEAR($H99),MONTH($H99)+$G99*8,1),BI$3=DATE(YEAR($H99),MONTH($H99)+$G99*9,1),BI$3=DATE(YEAR($H99),MONTH($H99)+$G99*10,1)),$F99*тех!BW$10*тех!BW$6,)</f>
        <v>0</v>
      </c>
      <c r="BJ99" s="76">
        <f>IF(OR(BJ$3=DATE(YEAR($H99),MONTH($H99)+$G99,1),BJ$3=DATE(YEAR($H99),MONTH($H99)+$G99*2,1),BJ$3=DATE(YEAR($H99),MONTH($H99)+$G99*3,1),BJ$3=DATE(YEAR($H99),MONTH($H99)+$G99*4,1),BJ$3=DATE(YEAR($H99),MONTH($H99)+$G99*5,1),BJ$3=DATE(YEAR($H99),MONTH($H99)+$G99*6,1),BJ$3=DATE(YEAR($H99),MONTH($H99)+$G99*7,1),BJ$3=DATE(YEAR($H99),MONTH($H99)+$G99*8,1),BJ$3=DATE(YEAR($H99),MONTH($H99)+$G99*9,1),BJ$3=DATE(YEAR($H99),MONTH($H99)+$G99*10,1)),$F99*тех!BX$10*тех!BX$6,)</f>
        <v>0</v>
      </c>
      <c r="BK99" s="76">
        <f>IF(OR(BK$3=DATE(YEAR($H99),MONTH($H99)+$G99,1),BK$3=DATE(YEAR($H99),MONTH($H99)+$G99*2,1),BK$3=DATE(YEAR($H99),MONTH($H99)+$G99*3,1),BK$3=DATE(YEAR($H99),MONTH($H99)+$G99*4,1),BK$3=DATE(YEAR($H99),MONTH($H99)+$G99*5,1),BK$3=DATE(YEAR($H99),MONTH($H99)+$G99*6,1),BK$3=DATE(YEAR($H99),MONTH($H99)+$G99*7,1),BK$3=DATE(YEAR($H99),MONTH($H99)+$G99*8,1),BK$3=DATE(YEAR($H99),MONTH($H99)+$G99*9,1),BK$3=DATE(YEAR($H99),MONTH($H99)+$G99*10,1)),$F99*тех!BY$10*тех!BY$6,)</f>
        <v>0</v>
      </c>
      <c r="BL99" s="76">
        <f>IF(OR(BL$3=DATE(YEAR($H99),MONTH($H99)+$G99,1),BL$3=DATE(YEAR($H99),MONTH($H99)+$G99*2,1),BL$3=DATE(YEAR($H99),MONTH($H99)+$G99*3,1),BL$3=DATE(YEAR($H99),MONTH($H99)+$G99*4,1),BL$3=DATE(YEAR($H99),MONTH($H99)+$G99*5,1),BL$3=DATE(YEAR($H99),MONTH($H99)+$G99*6,1),BL$3=DATE(YEAR($H99),MONTH($H99)+$G99*7,1),BL$3=DATE(YEAR($H99),MONTH($H99)+$G99*8,1),BL$3=DATE(YEAR($H99),MONTH($H99)+$G99*9,1),BL$3=DATE(YEAR($H99),MONTH($H99)+$G99*10,1)),$F99*тех!BZ$10*тех!BZ$6,)</f>
        <v>0</v>
      </c>
      <c r="BM99" s="76">
        <f>IF(OR(BM$3=DATE(YEAR($H99),MONTH($H99)+$G99,1),BM$3=DATE(YEAR($H99),MONTH($H99)+$G99*2,1),BM$3=DATE(YEAR($H99),MONTH($H99)+$G99*3,1),BM$3=DATE(YEAR($H99),MONTH($H99)+$G99*4,1),BM$3=DATE(YEAR($H99),MONTH($H99)+$G99*5,1),BM$3=DATE(YEAR($H99),MONTH($H99)+$G99*6,1),BM$3=DATE(YEAR($H99),MONTH($H99)+$G99*7,1),BM$3=DATE(YEAR($H99),MONTH($H99)+$G99*8,1),BM$3=DATE(YEAR($H99),MONTH($H99)+$G99*9,1),BM$3=DATE(YEAR($H99),MONTH($H99)+$G99*10,1)),$F99*тех!CA$10*тех!CA$6,)</f>
        <v>0</v>
      </c>
      <c r="BN99" s="76">
        <f>IF(OR(BN$3=DATE(YEAR($H99),MONTH($H99)+$G99,1),BN$3=DATE(YEAR($H99),MONTH($H99)+$G99*2,1),BN$3=DATE(YEAR($H99),MONTH($H99)+$G99*3,1),BN$3=DATE(YEAR($H99),MONTH($H99)+$G99*4,1),BN$3=DATE(YEAR($H99),MONTH($H99)+$G99*5,1),BN$3=DATE(YEAR($H99),MONTH($H99)+$G99*6,1),BN$3=DATE(YEAR($H99),MONTH($H99)+$G99*7,1),BN$3=DATE(YEAR($H99),MONTH($H99)+$G99*8,1),BN$3=DATE(YEAR($H99),MONTH($H99)+$G99*9,1),BN$3=DATE(YEAR($H99),MONTH($H99)+$G99*10,1)),$F99*тех!CB$10*тех!CB$6,)</f>
        <v>0</v>
      </c>
      <c r="BO99" s="76">
        <f>IF(OR(BO$3=DATE(YEAR($H99),MONTH($H99)+$G99,1),BO$3=DATE(YEAR($H99),MONTH($H99)+$G99*2,1),BO$3=DATE(YEAR($H99),MONTH($H99)+$G99*3,1),BO$3=DATE(YEAR($H99),MONTH($H99)+$G99*4,1),BO$3=DATE(YEAR($H99),MONTH($H99)+$G99*5,1),BO$3=DATE(YEAR($H99),MONTH($H99)+$G99*6,1),BO$3=DATE(YEAR($H99),MONTH($H99)+$G99*7,1),BO$3=DATE(YEAR($H99),MONTH($H99)+$G99*8,1),BO$3=DATE(YEAR($H99),MONTH($H99)+$G99*9,1),BO$3=DATE(YEAR($H99),MONTH($H99)+$G99*10,1)),$F99*тех!CC$10*тех!CC$6,)</f>
        <v>0</v>
      </c>
      <c r="BP99" s="76">
        <f>IF(OR(BP$3=DATE(YEAR($H99),MONTH($H99)+$G99,1),BP$3=DATE(YEAR($H99),MONTH($H99)+$G99*2,1),BP$3=DATE(YEAR($H99),MONTH($H99)+$G99*3,1),BP$3=DATE(YEAR($H99),MONTH($H99)+$G99*4,1),BP$3=DATE(YEAR($H99),MONTH($H99)+$G99*5,1),BP$3=DATE(YEAR($H99),MONTH($H99)+$G99*6,1),BP$3=DATE(YEAR($H99),MONTH($H99)+$G99*7,1),BP$3=DATE(YEAR($H99),MONTH($H99)+$G99*8,1),BP$3=DATE(YEAR($H99),MONTH($H99)+$G99*9,1),BP$3=DATE(YEAR($H99),MONTH($H99)+$G99*10,1)),$F99*тех!CD$10*тех!CD$6,)</f>
        <v>0</v>
      </c>
      <c r="BQ99" s="76">
        <f>IF(OR(BQ$3=DATE(YEAR($H99),MONTH($H99)+$G99,1),BQ$3=DATE(YEAR($H99),MONTH($H99)+$G99*2,1),BQ$3=DATE(YEAR($H99),MONTH($H99)+$G99*3,1),BQ$3=DATE(YEAR($H99),MONTH($H99)+$G99*4,1),BQ$3=DATE(YEAR($H99),MONTH($H99)+$G99*5,1),BQ$3=DATE(YEAR($H99),MONTH($H99)+$G99*6,1),BQ$3=DATE(YEAR($H99),MONTH($H99)+$G99*7,1),BQ$3=DATE(YEAR($H99),MONTH($H99)+$G99*8,1),BQ$3=DATE(YEAR($H99),MONTH($H99)+$G99*9,1),BQ$3=DATE(YEAR($H99),MONTH($H99)+$G99*10,1)),$F99*тех!CE$10*тех!CE$6,)</f>
        <v>0</v>
      </c>
    </row>
    <row r="100" spans="2:69" hidden="1" outlineLevel="1">
      <c r="B100" s="3">
        <v>11</v>
      </c>
      <c r="C100" s="19"/>
      <c r="D100" s="19"/>
      <c r="E100" s="19"/>
      <c r="F100" s="76">
        <f t="shared" si="3"/>
        <v>0</v>
      </c>
      <c r="G100" s="19"/>
      <c r="H100" s="19"/>
      <c r="J100" s="76">
        <f>IF($H100=J$3,$F100,)*тех!X$6</f>
        <v>0</v>
      </c>
      <c r="K100" s="76">
        <f>IF($H100=K$3,$F100,)*тех!Y$6</f>
        <v>0</v>
      </c>
      <c r="L100" s="76">
        <f>IF($H100=L$3,$F100,)*тех!Z$6</f>
        <v>0</v>
      </c>
      <c r="M100" s="76">
        <f>IF($H100=M$3,$F100,)*тех!AA$6</f>
        <v>0</v>
      </c>
      <c r="N100" s="76">
        <f>IF($H100=N$3,$F100,)*тех!AB$6</f>
        <v>0</v>
      </c>
      <c r="O100" s="76">
        <f>IF($H100=O$3,$F100,)*тех!AC$6</f>
        <v>0</v>
      </c>
      <c r="P100" s="76">
        <f>IF(OR(P$3=DATE(YEAR($H100),MONTH($H100)+$G100,1),P$3=DATE(YEAR($H100),MONTH($H100)+$G100*2,1),P$3=DATE(YEAR($H100),MONTH($H100)+$G100*3,1),P$3=DATE(YEAR($H100),MONTH($H100)+$G100*4,1),P$3=DATE(YEAR($H100),MONTH($H100)+$G100*5,1),P$3=DATE(YEAR($H100),MONTH($H100)+$G100*6,1),P$3=DATE(YEAR($H100),MONTH($H100)+$G100*7,1),P$3=DATE(YEAR($H100),MONTH($H100)+$G100*8,1),P$3=DATE(YEAR($H100),MONTH($H100)+$G100*9,1),P$3=DATE(YEAR($H100),MONTH($H100)+$G100*10,1)),$F100*тех!AD$10*тех!AD$6,)</f>
        <v>0</v>
      </c>
      <c r="Q100" s="76">
        <f>IF(OR(Q$3=DATE(YEAR($H100),MONTH($H100)+$G100,1),Q$3=DATE(YEAR($H100),MONTH($H100)+$G100*2,1),Q$3=DATE(YEAR($H100),MONTH($H100)+$G100*3,1),Q$3=DATE(YEAR($H100),MONTH($H100)+$G100*4,1),Q$3=DATE(YEAR($H100),MONTH($H100)+$G100*5,1),Q$3=DATE(YEAR($H100),MONTH($H100)+$G100*6,1),Q$3=DATE(YEAR($H100),MONTH($H100)+$G100*7,1),Q$3=DATE(YEAR($H100),MONTH($H100)+$G100*8,1),Q$3=DATE(YEAR($H100),MONTH($H100)+$G100*9,1),Q$3=DATE(YEAR($H100),MONTH($H100)+$G100*10,1)),$F100*тех!AE$10*тех!AE$6,)</f>
        <v>0</v>
      </c>
      <c r="R100" s="76">
        <f>IF(OR(R$3=DATE(YEAR($H100),MONTH($H100)+$G100,1),R$3=DATE(YEAR($H100),MONTH($H100)+$G100*2,1),R$3=DATE(YEAR($H100),MONTH($H100)+$G100*3,1),R$3=DATE(YEAR($H100),MONTH($H100)+$G100*4,1),R$3=DATE(YEAR($H100),MONTH($H100)+$G100*5,1),R$3=DATE(YEAR($H100),MONTH($H100)+$G100*6,1),R$3=DATE(YEAR($H100),MONTH($H100)+$G100*7,1),R$3=DATE(YEAR($H100),MONTH($H100)+$G100*8,1),R$3=DATE(YEAR($H100),MONTH($H100)+$G100*9,1),R$3=DATE(YEAR($H100),MONTH($H100)+$G100*10,1)),$F100*тех!AF$10*тех!AF$6,)</f>
        <v>0</v>
      </c>
      <c r="S100" s="76">
        <f>IF(OR(S$3=DATE(YEAR($H100),MONTH($H100)+$G100,1),S$3=DATE(YEAR($H100),MONTH($H100)+$G100*2,1),S$3=DATE(YEAR($H100),MONTH($H100)+$G100*3,1),S$3=DATE(YEAR($H100),MONTH($H100)+$G100*4,1),S$3=DATE(YEAR($H100),MONTH($H100)+$G100*5,1),S$3=DATE(YEAR($H100),MONTH($H100)+$G100*6,1),S$3=DATE(YEAR($H100),MONTH($H100)+$G100*7,1),S$3=DATE(YEAR($H100),MONTH($H100)+$G100*8,1),S$3=DATE(YEAR($H100),MONTH($H100)+$G100*9,1),S$3=DATE(YEAR($H100),MONTH($H100)+$G100*10,1)),$F100*тех!AG$10*тех!AG$6,)</f>
        <v>0</v>
      </c>
      <c r="T100" s="76">
        <f>IF(OR(T$3=DATE(YEAR($H100),MONTH($H100)+$G100,1),T$3=DATE(YEAR($H100),MONTH($H100)+$G100*2,1),T$3=DATE(YEAR($H100),MONTH($H100)+$G100*3,1),T$3=DATE(YEAR($H100),MONTH($H100)+$G100*4,1),T$3=DATE(YEAR($H100),MONTH($H100)+$G100*5,1),T$3=DATE(YEAR($H100),MONTH($H100)+$G100*6,1),T$3=DATE(YEAR($H100),MONTH($H100)+$G100*7,1),T$3=DATE(YEAR($H100),MONTH($H100)+$G100*8,1),T$3=DATE(YEAR($H100),MONTH($H100)+$G100*9,1),T$3=DATE(YEAR($H100),MONTH($H100)+$G100*10,1)),$F100*тех!AH$10*тех!AH$6,)</f>
        <v>0</v>
      </c>
      <c r="U100" s="76">
        <f>IF(OR(U$3=DATE(YEAR($H100),MONTH($H100)+$G100,1),U$3=DATE(YEAR($H100),MONTH($H100)+$G100*2,1),U$3=DATE(YEAR($H100),MONTH($H100)+$G100*3,1),U$3=DATE(YEAR($H100),MONTH($H100)+$G100*4,1),U$3=DATE(YEAR($H100),MONTH($H100)+$G100*5,1),U$3=DATE(YEAR($H100),MONTH($H100)+$G100*6,1),U$3=DATE(YEAR($H100),MONTH($H100)+$G100*7,1),U$3=DATE(YEAR($H100),MONTH($H100)+$G100*8,1),U$3=DATE(YEAR($H100),MONTH($H100)+$G100*9,1),U$3=DATE(YEAR($H100),MONTH($H100)+$G100*10,1)),$F100*тех!AI$10*тех!AI$6,)</f>
        <v>0</v>
      </c>
      <c r="V100" s="76">
        <f>IF(OR(V$3=DATE(YEAR($H100),MONTH($H100)+$G100,1),V$3=DATE(YEAR($H100),MONTH($H100)+$G100*2,1),V$3=DATE(YEAR($H100),MONTH($H100)+$G100*3,1),V$3=DATE(YEAR($H100),MONTH($H100)+$G100*4,1),V$3=DATE(YEAR($H100),MONTH($H100)+$G100*5,1),V$3=DATE(YEAR($H100),MONTH($H100)+$G100*6,1),V$3=DATE(YEAR($H100),MONTH($H100)+$G100*7,1),V$3=DATE(YEAR($H100),MONTH($H100)+$G100*8,1),V$3=DATE(YEAR($H100),MONTH($H100)+$G100*9,1),V$3=DATE(YEAR($H100),MONTH($H100)+$G100*10,1)),$F100*тех!AJ$10*тех!AJ$6,)</f>
        <v>0</v>
      </c>
      <c r="W100" s="76">
        <f>IF(OR(W$3=DATE(YEAR($H100),MONTH($H100)+$G100,1),W$3=DATE(YEAR($H100),MONTH($H100)+$G100*2,1),W$3=DATE(YEAR($H100),MONTH($H100)+$G100*3,1),W$3=DATE(YEAR($H100),MONTH($H100)+$G100*4,1),W$3=DATE(YEAR($H100),MONTH($H100)+$G100*5,1),W$3=DATE(YEAR($H100),MONTH($H100)+$G100*6,1),W$3=DATE(YEAR($H100),MONTH($H100)+$G100*7,1),W$3=DATE(YEAR($H100),MONTH($H100)+$G100*8,1),W$3=DATE(YEAR($H100),MONTH($H100)+$G100*9,1),W$3=DATE(YEAR($H100),MONTH($H100)+$G100*10,1)),$F100*тех!AK$10*тех!AK$6,)</f>
        <v>0</v>
      </c>
      <c r="X100" s="76">
        <f>IF(OR(X$3=DATE(YEAR($H100),MONTH($H100)+$G100,1),X$3=DATE(YEAR($H100),MONTH($H100)+$G100*2,1),X$3=DATE(YEAR($H100),MONTH($H100)+$G100*3,1),X$3=DATE(YEAR($H100),MONTH($H100)+$G100*4,1),X$3=DATE(YEAR($H100),MONTH($H100)+$G100*5,1),X$3=DATE(YEAR($H100),MONTH($H100)+$G100*6,1),X$3=DATE(YEAR($H100),MONTH($H100)+$G100*7,1),X$3=DATE(YEAR($H100),MONTH($H100)+$G100*8,1),X$3=DATE(YEAR($H100),MONTH($H100)+$G100*9,1),X$3=DATE(YEAR($H100),MONTH($H100)+$G100*10,1)),$F100*тех!AL$10*тех!AL$6,)</f>
        <v>0</v>
      </c>
      <c r="Y100" s="76">
        <f>IF(OR(Y$3=DATE(YEAR($H100),MONTH($H100)+$G100,1),Y$3=DATE(YEAR($H100),MONTH($H100)+$G100*2,1),Y$3=DATE(YEAR($H100),MONTH($H100)+$G100*3,1),Y$3=DATE(YEAR($H100),MONTH($H100)+$G100*4,1),Y$3=DATE(YEAR($H100),MONTH($H100)+$G100*5,1),Y$3=DATE(YEAR($H100),MONTH($H100)+$G100*6,1),Y$3=DATE(YEAR($H100),MONTH($H100)+$G100*7,1),Y$3=DATE(YEAR($H100),MONTH($H100)+$G100*8,1),Y$3=DATE(YEAR($H100),MONTH($H100)+$G100*9,1),Y$3=DATE(YEAR($H100),MONTH($H100)+$G100*10,1)),$F100*тех!AM$10*тех!AM$6,)</f>
        <v>0</v>
      </c>
      <c r="Z100" s="76">
        <f>IF(OR(Z$3=DATE(YEAR($H100),MONTH($H100)+$G100,1),Z$3=DATE(YEAR($H100),MONTH($H100)+$G100*2,1),Z$3=DATE(YEAR($H100),MONTH($H100)+$G100*3,1),Z$3=DATE(YEAR($H100),MONTH($H100)+$G100*4,1),Z$3=DATE(YEAR($H100),MONTH($H100)+$G100*5,1),Z$3=DATE(YEAR($H100),MONTH($H100)+$G100*6,1),Z$3=DATE(YEAR($H100),MONTH($H100)+$G100*7,1),Z$3=DATE(YEAR($H100),MONTH($H100)+$G100*8,1),Z$3=DATE(YEAR($H100),MONTH($H100)+$G100*9,1),Z$3=DATE(YEAR($H100),MONTH($H100)+$G100*10,1)),$F100*тех!AN$10*тех!AN$6,)</f>
        <v>0</v>
      </c>
      <c r="AA100" s="76">
        <f>IF(OR(AA$3=DATE(YEAR($H100),MONTH($H100)+$G100,1),AA$3=DATE(YEAR($H100),MONTH($H100)+$G100*2,1),AA$3=DATE(YEAR($H100),MONTH($H100)+$G100*3,1),AA$3=DATE(YEAR($H100),MONTH($H100)+$G100*4,1),AA$3=DATE(YEAR($H100),MONTH($H100)+$G100*5,1),AA$3=DATE(YEAR($H100),MONTH($H100)+$G100*6,1),AA$3=DATE(YEAR($H100),MONTH($H100)+$G100*7,1),AA$3=DATE(YEAR($H100),MONTH($H100)+$G100*8,1),AA$3=DATE(YEAR($H100),MONTH($H100)+$G100*9,1),AA$3=DATE(YEAR($H100),MONTH($H100)+$G100*10,1)),$F100*тех!AO$10*тех!AO$6,)</f>
        <v>0</v>
      </c>
      <c r="AB100" s="76">
        <f>IF(OR(AB$3=DATE(YEAR($H100),MONTH($H100)+$G100,1),AB$3=DATE(YEAR($H100),MONTH($H100)+$G100*2,1),AB$3=DATE(YEAR($H100),MONTH($H100)+$G100*3,1),AB$3=DATE(YEAR($H100),MONTH($H100)+$G100*4,1),AB$3=DATE(YEAR($H100),MONTH($H100)+$G100*5,1),AB$3=DATE(YEAR($H100),MONTH($H100)+$G100*6,1),AB$3=DATE(YEAR($H100),MONTH($H100)+$G100*7,1),AB$3=DATE(YEAR($H100),MONTH($H100)+$G100*8,1),AB$3=DATE(YEAR($H100),MONTH($H100)+$G100*9,1),AB$3=DATE(YEAR($H100),MONTH($H100)+$G100*10,1)),$F100*тех!AP$10*тех!AP$6,)</f>
        <v>0</v>
      </c>
      <c r="AC100" s="76">
        <f>IF(OR(AC$3=DATE(YEAR($H100),MONTH($H100)+$G100,1),AC$3=DATE(YEAR($H100),MONTH($H100)+$G100*2,1),AC$3=DATE(YEAR($H100),MONTH($H100)+$G100*3,1),AC$3=DATE(YEAR($H100),MONTH($H100)+$G100*4,1),AC$3=DATE(YEAR($H100),MONTH($H100)+$G100*5,1),AC$3=DATE(YEAR($H100),MONTH($H100)+$G100*6,1),AC$3=DATE(YEAR($H100),MONTH($H100)+$G100*7,1),AC$3=DATE(YEAR($H100),MONTH($H100)+$G100*8,1),AC$3=DATE(YEAR($H100),MONTH($H100)+$G100*9,1),AC$3=DATE(YEAR($H100),MONTH($H100)+$G100*10,1)),$F100*тех!AQ$10*тех!AQ$6,)</f>
        <v>0</v>
      </c>
      <c r="AD100" s="76">
        <f>IF(OR(AD$3=DATE(YEAR($H100),MONTH($H100)+$G100,1),AD$3=DATE(YEAR($H100),MONTH($H100)+$G100*2,1),AD$3=DATE(YEAR($H100),MONTH($H100)+$G100*3,1),AD$3=DATE(YEAR($H100),MONTH($H100)+$G100*4,1),AD$3=DATE(YEAR($H100),MONTH($H100)+$G100*5,1),AD$3=DATE(YEAR($H100),MONTH($H100)+$G100*6,1),AD$3=DATE(YEAR($H100),MONTH($H100)+$G100*7,1),AD$3=DATE(YEAR($H100),MONTH($H100)+$G100*8,1),AD$3=DATE(YEAR($H100),MONTH($H100)+$G100*9,1),AD$3=DATE(YEAR($H100),MONTH($H100)+$G100*10,1)),$F100*тех!AR$10*тех!AR$6,)</f>
        <v>0</v>
      </c>
      <c r="AE100" s="76">
        <f>IF(OR(AE$3=DATE(YEAR($H100),MONTH($H100)+$G100,1),AE$3=DATE(YEAR($H100),MONTH($H100)+$G100*2,1),AE$3=DATE(YEAR($H100),MONTH($H100)+$G100*3,1),AE$3=DATE(YEAR($H100),MONTH($H100)+$G100*4,1),AE$3=DATE(YEAR($H100),MONTH($H100)+$G100*5,1),AE$3=DATE(YEAR($H100),MONTH($H100)+$G100*6,1),AE$3=DATE(YEAR($H100),MONTH($H100)+$G100*7,1),AE$3=DATE(YEAR($H100),MONTH($H100)+$G100*8,1),AE$3=DATE(YEAR($H100),MONTH($H100)+$G100*9,1),AE$3=DATE(YEAR($H100),MONTH($H100)+$G100*10,1)),$F100*тех!AS$10*тех!AS$6,)</f>
        <v>0</v>
      </c>
      <c r="AF100" s="76">
        <f>IF(OR(AF$3=DATE(YEAR($H100),MONTH($H100)+$G100,1),AF$3=DATE(YEAR($H100),MONTH($H100)+$G100*2,1),AF$3=DATE(YEAR($H100),MONTH($H100)+$G100*3,1),AF$3=DATE(YEAR($H100),MONTH($H100)+$G100*4,1),AF$3=DATE(YEAR($H100),MONTH($H100)+$G100*5,1),AF$3=DATE(YEAR($H100),MONTH($H100)+$G100*6,1),AF$3=DATE(YEAR($H100),MONTH($H100)+$G100*7,1),AF$3=DATE(YEAR($H100),MONTH($H100)+$G100*8,1),AF$3=DATE(YEAR($H100),MONTH($H100)+$G100*9,1),AF$3=DATE(YEAR($H100),MONTH($H100)+$G100*10,1)),$F100*тех!AT$10*тех!AT$6,)</f>
        <v>0</v>
      </c>
      <c r="AG100" s="76">
        <f>IF(OR(AG$3=DATE(YEAR($H100),MONTH($H100)+$G100,1),AG$3=DATE(YEAR($H100),MONTH($H100)+$G100*2,1),AG$3=DATE(YEAR($H100),MONTH($H100)+$G100*3,1),AG$3=DATE(YEAR($H100),MONTH($H100)+$G100*4,1),AG$3=DATE(YEAR($H100),MONTH($H100)+$G100*5,1),AG$3=DATE(YEAR($H100),MONTH($H100)+$G100*6,1),AG$3=DATE(YEAR($H100),MONTH($H100)+$G100*7,1),AG$3=DATE(YEAR($H100),MONTH($H100)+$G100*8,1),AG$3=DATE(YEAR($H100),MONTH($H100)+$G100*9,1),AG$3=DATE(YEAR($H100),MONTH($H100)+$G100*10,1)),$F100*тех!AU$10*тех!AU$6,)</f>
        <v>0</v>
      </c>
      <c r="AH100" s="76">
        <f>IF(OR(AH$3=DATE(YEAR($H100),MONTH($H100)+$G100,1),AH$3=DATE(YEAR($H100),MONTH($H100)+$G100*2,1),AH$3=DATE(YEAR($H100),MONTH($H100)+$G100*3,1),AH$3=DATE(YEAR($H100),MONTH($H100)+$G100*4,1),AH$3=DATE(YEAR($H100),MONTH($H100)+$G100*5,1),AH$3=DATE(YEAR($H100),MONTH($H100)+$G100*6,1),AH$3=DATE(YEAR($H100),MONTH($H100)+$G100*7,1),AH$3=DATE(YEAR($H100),MONTH($H100)+$G100*8,1),AH$3=DATE(YEAR($H100),MONTH($H100)+$G100*9,1),AH$3=DATE(YEAR($H100),MONTH($H100)+$G100*10,1)),$F100*тех!AV$10*тех!AV$6,)</f>
        <v>0</v>
      </c>
      <c r="AI100" s="76">
        <f>IF(OR(AI$3=DATE(YEAR($H100),MONTH($H100)+$G100,1),AI$3=DATE(YEAR($H100),MONTH($H100)+$G100*2,1),AI$3=DATE(YEAR($H100),MONTH($H100)+$G100*3,1),AI$3=DATE(YEAR($H100),MONTH($H100)+$G100*4,1),AI$3=DATE(YEAR($H100),MONTH($H100)+$G100*5,1),AI$3=DATE(YEAR($H100),MONTH($H100)+$G100*6,1),AI$3=DATE(YEAR($H100),MONTH($H100)+$G100*7,1),AI$3=DATE(YEAR($H100),MONTH($H100)+$G100*8,1),AI$3=DATE(YEAR($H100),MONTH($H100)+$G100*9,1),AI$3=DATE(YEAR($H100),MONTH($H100)+$G100*10,1)),$F100*тех!AW$10*тех!AW$6,)</f>
        <v>0</v>
      </c>
      <c r="AJ100" s="76">
        <f>IF(OR(AJ$3=DATE(YEAR($H100),MONTH($H100)+$G100,1),AJ$3=DATE(YEAR($H100),MONTH($H100)+$G100*2,1),AJ$3=DATE(YEAR($H100),MONTH($H100)+$G100*3,1),AJ$3=DATE(YEAR($H100),MONTH($H100)+$G100*4,1),AJ$3=DATE(YEAR($H100),MONTH($H100)+$G100*5,1),AJ$3=DATE(YEAR($H100),MONTH($H100)+$G100*6,1),AJ$3=DATE(YEAR($H100),MONTH($H100)+$G100*7,1),AJ$3=DATE(YEAR($H100),MONTH($H100)+$G100*8,1),AJ$3=DATE(YEAR($H100),MONTH($H100)+$G100*9,1),AJ$3=DATE(YEAR($H100),MONTH($H100)+$G100*10,1)),$F100*тех!AX$10*тех!AX$6,)</f>
        <v>0</v>
      </c>
      <c r="AK100" s="76">
        <f>IF(OR(AK$3=DATE(YEAR($H100),MONTH($H100)+$G100,1),AK$3=DATE(YEAR($H100),MONTH($H100)+$G100*2,1),AK$3=DATE(YEAR($H100),MONTH($H100)+$G100*3,1),AK$3=DATE(YEAR($H100),MONTH($H100)+$G100*4,1),AK$3=DATE(YEAR($H100),MONTH($H100)+$G100*5,1),AK$3=DATE(YEAR($H100),MONTH($H100)+$G100*6,1),AK$3=DATE(YEAR($H100),MONTH($H100)+$G100*7,1),AK$3=DATE(YEAR($H100),MONTH($H100)+$G100*8,1),AK$3=DATE(YEAR($H100),MONTH($H100)+$G100*9,1),AK$3=DATE(YEAR($H100),MONTH($H100)+$G100*10,1)),$F100*тех!AY$10*тех!AY$6,)</f>
        <v>0</v>
      </c>
      <c r="AL100" s="76">
        <f>IF(OR(AL$3=DATE(YEAR($H100),MONTH($H100)+$G100,1),AL$3=DATE(YEAR($H100),MONTH($H100)+$G100*2,1),AL$3=DATE(YEAR($H100),MONTH($H100)+$G100*3,1),AL$3=DATE(YEAR($H100),MONTH($H100)+$G100*4,1),AL$3=DATE(YEAR($H100),MONTH($H100)+$G100*5,1),AL$3=DATE(YEAR($H100),MONTH($H100)+$G100*6,1),AL$3=DATE(YEAR($H100),MONTH($H100)+$G100*7,1),AL$3=DATE(YEAR($H100),MONTH($H100)+$G100*8,1),AL$3=DATE(YEAR($H100),MONTH($H100)+$G100*9,1),AL$3=DATE(YEAR($H100),MONTH($H100)+$G100*10,1)),$F100*тех!AZ$10*тех!AZ$6,)</f>
        <v>0</v>
      </c>
      <c r="AM100" s="76">
        <f>IF(OR(AM$3=DATE(YEAR($H100),MONTH($H100)+$G100,1),AM$3=DATE(YEAR($H100),MONTH($H100)+$G100*2,1),AM$3=DATE(YEAR($H100),MONTH($H100)+$G100*3,1),AM$3=DATE(YEAR($H100),MONTH($H100)+$G100*4,1),AM$3=DATE(YEAR($H100),MONTH($H100)+$G100*5,1),AM$3=DATE(YEAR($H100),MONTH($H100)+$G100*6,1),AM$3=DATE(YEAR($H100),MONTH($H100)+$G100*7,1),AM$3=DATE(YEAR($H100),MONTH($H100)+$G100*8,1),AM$3=DATE(YEAR($H100),MONTH($H100)+$G100*9,1),AM$3=DATE(YEAR($H100),MONTH($H100)+$G100*10,1)),$F100*тех!BA$10*тех!BA$6,)</f>
        <v>0</v>
      </c>
      <c r="AN100" s="76">
        <f>IF(OR(AN$3=DATE(YEAR($H100),MONTH($H100)+$G100,1),AN$3=DATE(YEAR($H100),MONTH($H100)+$G100*2,1),AN$3=DATE(YEAR($H100),MONTH($H100)+$G100*3,1),AN$3=DATE(YEAR($H100),MONTH($H100)+$G100*4,1),AN$3=DATE(YEAR($H100),MONTH($H100)+$G100*5,1),AN$3=DATE(YEAR($H100),MONTH($H100)+$G100*6,1),AN$3=DATE(YEAR($H100),MONTH($H100)+$G100*7,1),AN$3=DATE(YEAR($H100),MONTH($H100)+$G100*8,1),AN$3=DATE(YEAR($H100),MONTH($H100)+$G100*9,1),AN$3=DATE(YEAR($H100),MONTH($H100)+$G100*10,1)),$F100*тех!BB$10*тех!BB$6,)</f>
        <v>0</v>
      </c>
      <c r="AO100" s="76">
        <f>IF(OR(AO$3=DATE(YEAR($H100),MONTH($H100)+$G100,1),AO$3=DATE(YEAR($H100),MONTH($H100)+$G100*2,1),AO$3=DATE(YEAR($H100),MONTH($H100)+$G100*3,1),AO$3=DATE(YEAR($H100),MONTH($H100)+$G100*4,1),AO$3=DATE(YEAR($H100),MONTH($H100)+$G100*5,1),AO$3=DATE(YEAR($H100),MONTH($H100)+$G100*6,1),AO$3=DATE(YEAR($H100),MONTH($H100)+$G100*7,1),AO$3=DATE(YEAR($H100),MONTH($H100)+$G100*8,1),AO$3=DATE(YEAR($H100),MONTH($H100)+$G100*9,1),AO$3=DATE(YEAR($H100),MONTH($H100)+$G100*10,1)),$F100*тех!BC$10*тех!BC$6,)</f>
        <v>0</v>
      </c>
      <c r="AP100" s="76">
        <f>IF(OR(AP$3=DATE(YEAR($H100),MONTH($H100)+$G100,1),AP$3=DATE(YEAR($H100),MONTH($H100)+$G100*2,1),AP$3=DATE(YEAR($H100),MONTH($H100)+$G100*3,1),AP$3=DATE(YEAR($H100),MONTH($H100)+$G100*4,1),AP$3=DATE(YEAR($H100),MONTH($H100)+$G100*5,1),AP$3=DATE(YEAR($H100),MONTH($H100)+$G100*6,1),AP$3=DATE(YEAR($H100),MONTH($H100)+$G100*7,1),AP$3=DATE(YEAR($H100),MONTH($H100)+$G100*8,1),AP$3=DATE(YEAR($H100),MONTH($H100)+$G100*9,1),AP$3=DATE(YEAR($H100),MONTH($H100)+$G100*10,1)),$F100*тех!BD$10*тех!BD$6,)</f>
        <v>0</v>
      </c>
      <c r="AQ100" s="76">
        <f>IF(OR(AQ$3=DATE(YEAR($H100),MONTH($H100)+$G100,1),AQ$3=DATE(YEAR($H100),MONTH($H100)+$G100*2,1),AQ$3=DATE(YEAR($H100),MONTH($H100)+$G100*3,1),AQ$3=DATE(YEAR($H100),MONTH($H100)+$G100*4,1),AQ$3=DATE(YEAR($H100),MONTH($H100)+$G100*5,1),AQ$3=DATE(YEAR($H100),MONTH($H100)+$G100*6,1),AQ$3=DATE(YEAR($H100),MONTH($H100)+$G100*7,1),AQ$3=DATE(YEAR($H100),MONTH($H100)+$G100*8,1),AQ$3=DATE(YEAR($H100),MONTH($H100)+$G100*9,1),AQ$3=DATE(YEAR($H100),MONTH($H100)+$G100*10,1)),$F100*тех!BE$10*тех!BE$6,)</f>
        <v>0</v>
      </c>
      <c r="AR100" s="76">
        <f>IF(OR(AR$3=DATE(YEAR($H100),MONTH($H100)+$G100,1),AR$3=DATE(YEAR($H100),MONTH($H100)+$G100*2,1),AR$3=DATE(YEAR($H100),MONTH($H100)+$G100*3,1),AR$3=DATE(YEAR($H100),MONTH($H100)+$G100*4,1),AR$3=DATE(YEAR($H100),MONTH($H100)+$G100*5,1),AR$3=DATE(YEAR($H100),MONTH($H100)+$G100*6,1),AR$3=DATE(YEAR($H100),MONTH($H100)+$G100*7,1),AR$3=DATE(YEAR($H100),MONTH($H100)+$G100*8,1),AR$3=DATE(YEAR($H100),MONTH($H100)+$G100*9,1),AR$3=DATE(YEAR($H100),MONTH($H100)+$G100*10,1)),$F100*тех!BF$10*тех!BF$6,)</f>
        <v>0</v>
      </c>
      <c r="AS100" s="76">
        <f>IF(OR(AS$3=DATE(YEAR($H100),MONTH($H100)+$G100,1),AS$3=DATE(YEAR($H100),MONTH($H100)+$G100*2,1),AS$3=DATE(YEAR($H100),MONTH($H100)+$G100*3,1),AS$3=DATE(YEAR($H100),MONTH($H100)+$G100*4,1),AS$3=DATE(YEAR($H100),MONTH($H100)+$G100*5,1),AS$3=DATE(YEAR($H100),MONTH($H100)+$G100*6,1),AS$3=DATE(YEAR($H100),MONTH($H100)+$G100*7,1),AS$3=DATE(YEAR($H100),MONTH($H100)+$G100*8,1),AS$3=DATE(YEAR($H100),MONTH($H100)+$G100*9,1),AS$3=DATE(YEAR($H100),MONTH($H100)+$G100*10,1)),$F100*тех!BG$10*тех!BG$6,)</f>
        <v>0</v>
      </c>
      <c r="AT100" s="76">
        <f>IF(OR(AT$3=DATE(YEAR($H100),MONTH($H100)+$G100,1),AT$3=DATE(YEAR($H100),MONTH($H100)+$G100*2,1),AT$3=DATE(YEAR($H100),MONTH($H100)+$G100*3,1),AT$3=DATE(YEAR($H100),MONTH($H100)+$G100*4,1),AT$3=DATE(YEAR($H100),MONTH($H100)+$G100*5,1),AT$3=DATE(YEAR($H100),MONTH($H100)+$G100*6,1),AT$3=DATE(YEAR($H100),MONTH($H100)+$G100*7,1),AT$3=DATE(YEAR($H100),MONTH($H100)+$G100*8,1),AT$3=DATE(YEAR($H100),MONTH($H100)+$G100*9,1),AT$3=DATE(YEAR($H100),MONTH($H100)+$G100*10,1)),$F100*тех!BH$10*тех!BH$6,)</f>
        <v>0</v>
      </c>
      <c r="AU100" s="76">
        <f>IF(OR(AU$3=DATE(YEAR($H100),MONTH($H100)+$G100,1),AU$3=DATE(YEAR($H100),MONTH($H100)+$G100*2,1),AU$3=DATE(YEAR($H100),MONTH($H100)+$G100*3,1),AU$3=DATE(YEAR($H100),MONTH($H100)+$G100*4,1),AU$3=DATE(YEAR($H100),MONTH($H100)+$G100*5,1),AU$3=DATE(YEAR($H100),MONTH($H100)+$G100*6,1),AU$3=DATE(YEAR($H100),MONTH($H100)+$G100*7,1),AU$3=DATE(YEAR($H100),MONTH($H100)+$G100*8,1),AU$3=DATE(YEAR($H100),MONTH($H100)+$G100*9,1),AU$3=DATE(YEAR($H100),MONTH($H100)+$G100*10,1)),$F100*тех!BI$10*тех!BI$6,)</f>
        <v>0</v>
      </c>
      <c r="AV100" s="76">
        <f>IF(OR(AV$3=DATE(YEAR($H100),MONTH($H100)+$G100,1),AV$3=DATE(YEAR($H100),MONTH($H100)+$G100*2,1),AV$3=DATE(YEAR($H100),MONTH($H100)+$G100*3,1),AV$3=DATE(YEAR($H100),MONTH($H100)+$G100*4,1),AV$3=DATE(YEAR($H100),MONTH($H100)+$G100*5,1),AV$3=DATE(YEAR($H100),MONTH($H100)+$G100*6,1),AV$3=DATE(YEAR($H100),MONTH($H100)+$G100*7,1),AV$3=DATE(YEAR($H100),MONTH($H100)+$G100*8,1),AV$3=DATE(YEAR($H100),MONTH($H100)+$G100*9,1),AV$3=DATE(YEAR($H100),MONTH($H100)+$G100*10,1)),$F100*тех!BJ$10*тех!BJ$6,)</f>
        <v>0</v>
      </c>
      <c r="AW100" s="76">
        <f>IF(OR(AW$3=DATE(YEAR($H100),MONTH($H100)+$G100,1),AW$3=DATE(YEAR($H100),MONTH($H100)+$G100*2,1),AW$3=DATE(YEAR($H100),MONTH($H100)+$G100*3,1),AW$3=DATE(YEAR($H100),MONTH($H100)+$G100*4,1),AW$3=DATE(YEAR($H100),MONTH($H100)+$G100*5,1),AW$3=DATE(YEAR($H100),MONTH($H100)+$G100*6,1),AW$3=DATE(YEAR($H100),MONTH($H100)+$G100*7,1),AW$3=DATE(YEAR($H100),MONTH($H100)+$G100*8,1),AW$3=DATE(YEAR($H100),MONTH($H100)+$G100*9,1),AW$3=DATE(YEAR($H100),MONTH($H100)+$G100*10,1)),$F100*тех!BK$10*тех!BK$6,)</f>
        <v>0</v>
      </c>
      <c r="AX100" s="76">
        <f>IF(OR(AX$3=DATE(YEAR($H100),MONTH($H100)+$G100,1),AX$3=DATE(YEAR($H100),MONTH($H100)+$G100*2,1),AX$3=DATE(YEAR($H100),MONTH($H100)+$G100*3,1),AX$3=DATE(YEAR($H100),MONTH($H100)+$G100*4,1),AX$3=DATE(YEAR($H100),MONTH($H100)+$G100*5,1),AX$3=DATE(YEAR($H100),MONTH($H100)+$G100*6,1),AX$3=DATE(YEAR($H100),MONTH($H100)+$G100*7,1),AX$3=DATE(YEAR($H100),MONTH($H100)+$G100*8,1),AX$3=DATE(YEAR($H100),MONTH($H100)+$G100*9,1),AX$3=DATE(YEAR($H100),MONTH($H100)+$G100*10,1)),$F100*тех!BL$10*тех!BL$6,)</f>
        <v>0</v>
      </c>
      <c r="AY100" s="76">
        <f>IF(OR(AY$3=DATE(YEAR($H100),MONTH($H100)+$G100,1),AY$3=DATE(YEAR($H100),MONTH($H100)+$G100*2,1),AY$3=DATE(YEAR($H100),MONTH($H100)+$G100*3,1),AY$3=DATE(YEAR($H100),MONTH($H100)+$G100*4,1),AY$3=DATE(YEAR($H100),MONTH($H100)+$G100*5,1),AY$3=DATE(YEAR($H100),MONTH($H100)+$G100*6,1),AY$3=DATE(YEAR($H100),MONTH($H100)+$G100*7,1),AY$3=DATE(YEAR($H100),MONTH($H100)+$G100*8,1),AY$3=DATE(YEAR($H100),MONTH($H100)+$G100*9,1),AY$3=DATE(YEAR($H100),MONTH($H100)+$G100*10,1)),$F100*тех!BM$10*тех!BM$6,)</f>
        <v>0</v>
      </c>
      <c r="AZ100" s="76">
        <f>IF(OR(AZ$3=DATE(YEAR($H100),MONTH($H100)+$G100,1),AZ$3=DATE(YEAR($H100),MONTH($H100)+$G100*2,1),AZ$3=DATE(YEAR($H100),MONTH($H100)+$G100*3,1),AZ$3=DATE(YEAR($H100),MONTH($H100)+$G100*4,1),AZ$3=DATE(YEAR($H100),MONTH($H100)+$G100*5,1),AZ$3=DATE(YEAR($H100),MONTH($H100)+$G100*6,1),AZ$3=DATE(YEAR($H100),MONTH($H100)+$G100*7,1),AZ$3=DATE(YEAR($H100),MONTH($H100)+$G100*8,1),AZ$3=DATE(YEAR($H100),MONTH($H100)+$G100*9,1),AZ$3=DATE(YEAR($H100),MONTH($H100)+$G100*10,1)),$F100*тех!BN$10*тех!BN$6,)</f>
        <v>0</v>
      </c>
      <c r="BA100" s="76">
        <f>IF(OR(BA$3=DATE(YEAR($H100),MONTH($H100)+$G100,1),BA$3=DATE(YEAR($H100),MONTH($H100)+$G100*2,1),BA$3=DATE(YEAR($H100),MONTH($H100)+$G100*3,1),BA$3=DATE(YEAR($H100),MONTH($H100)+$G100*4,1),BA$3=DATE(YEAR($H100),MONTH($H100)+$G100*5,1),BA$3=DATE(YEAR($H100),MONTH($H100)+$G100*6,1),BA$3=DATE(YEAR($H100),MONTH($H100)+$G100*7,1),BA$3=DATE(YEAR($H100),MONTH($H100)+$G100*8,1),BA$3=DATE(YEAR($H100),MONTH($H100)+$G100*9,1),BA$3=DATE(YEAR($H100),MONTH($H100)+$G100*10,1)),$F100*тех!BO$10*тех!BO$6,)</f>
        <v>0</v>
      </c>
      <c r="BB100" s="76">
        <f>IF(OR(BB$3=DATE(YEAR($H100),MONTH($H100)+$G100,1),BB$3=DATE(YEAR($H100),MONTH($H100)+$G100*2,1),BB$3=DATE(YEAR($H100),MONTH($H100)+$G100*3,1),BB$3=DATE(YEAR($H100),MONTH($H100)+$G100*4,1),BB$3=DATE(YEAR($H100),MONTH($H100)+$G100*5,1),BB$3=DATE(YEAR($H100),MONTH($H100)+$G100*6,1),BB$3=DATE(YEAR($H100),MONTH($H100)+$G100*7,1),BB$3=DATE(YEAR($H100),MONTH($H100)+$G100*8,1),BB$3=DATE(YEAR($H100),MONTH($H100)+$G100*9,1),BB$3=DATE(YEAR($H100),MONTH($H100)+$G100*10,1)),$F100*тех!BP$10*тех!BP$6,)</f>
        <v>0</v>
      </c>
      <c r="BC100" s="76">
        <f>IF(OR(BC$3=DATE(YEAR($H100),MONTH($H100)+$G100,1),BC$3=DATE(YEAR($H100),MONTH($H100)+$G100*2,1),BC$3=DATE(YEAR($H100),MONTH($H100)+$G100*3,1),BC$3=DATE(YEAR($H100),MONTH($H100)+$G100*4,1),BC$3=DATE(YEAR($H100),MONTH($H100)+$G100*5,1),BC$3=DATE(YEAR($H100),MONTH($H100)+$G100*6,1),BC$3=DATE(YEAR($H100),MONTH($H100)+$G100*7,1),BC$3=DATE(YEAR($H100),MONTH($H100)+$G100*8,1),BC$3=DATE(YEAR($H100),MONTH($H100)+$G100*9,1),BC$3=DATE(YEAR($H100),MONTH($H100)+$G100*10,1)),$F100*тех!BQ$10*тех!BQ$6,)</f>
        <v>0</v>
      </c>
      <c r="BD100" s="76">
        <f>IF(OR(BD$3=DATE(YEAR($H100),MONTH($H100)+$G100,1),BD$3=DATE(YEAR($H100),MONTH($H100)+$G100*2,1),BD$3=DATE(YEAR($H100),MONTH($H100)+$G100*3,1),BD$3=DATE(YEAR($H100),MONTH($H100)+$G100*4,1),BD$3=DATE(YEAR($H100),MONTH($H100)+$G100*5,1),BD$3=DATE(YEAR($H100),MONTH($H100)+$G100*6,1),BD$3=DATE(YEAR($H100),MONTH($H100)+$G100*7,1),BD$3=DATE(YEAR($H100),MONTH($H100)+$G100*8,1),BD$3=DATE(YEAR($H100),MONTH($H100)+$G100*9,1),BD$3=DATE(YEAR($H100),MONTH($H100)+$G100*10,1)),$F100*тех!BR$10*тех!BR$6,)</f>
        <v>0</v>
      </c>
      <c r="BE100" s="76">
        <f>IF(OR(BE$3=DATE(YEAR($H100),MONTH($H100)+$G100,1),BE$3=DATE(YEAR($H100),MONTH($H100)+$G100*2,1),BE$3=DATE(YEAR($H100),MONTH($H100)+$G100*3,1),BE$3=DATE(YEAR($H100),MONTH($H100)+$G100*4,1),BE$3=DATE(YEAR($H100),MONTH($H100)+$G100*5,1),BE$3=DATE(YEAR($H100),MONTH($H100)+$G100*6,1),BE$3=DATE(YEAR($H100),MONTH($H100)+$G100*7,1),BE$3=DATE(YEAR($H100),MONTH($H100)+$G100*8,1),BE$3=DATE(YEAR($H100),MONTH($H100)+$G100*9,1),BE$3=DATE(YEAR($H100),MONTH($H100)+$G100*10,1)),$F100*тех!BS$10*тех!BS$6,)</f>
        <v>0</v>
      </c>
      <c r="BF100" s="76">
        <f>IF(OR(BF$3=DATE(YEAR($H100),MONTH($H100)+$G100,1),BF$3=DATE(YEAR($H100),MONTH($H100)+$G100*2,1),BF$3=DATE(YEAR($H100),MONTH($H100)+$G100*3,1),BF$3=DATE(YEAR($H100),MONTH($H100)+$G100*4,1),BF$3=DATE(YEAR($H100),MONTH($H100)+$G100*5,1),BF$3=DATE(YEAR($H100),MONTH($H100)+$G100*6,1),BF$3=DATE(YEAR($H100),MONTH($H100)+$G100*7,1),BF$3=DATE(YEAR($H100),MONTH($H100)+$G100*8,1),BF$3=DATE(YEAR($H100),MONTH($H100)+$G100*9,1),BF$3=DATE(YEAR($H100),MONTH($H100)+$G100*10,1)),$F100*тех!BT$10*тех!BT$6,)</f>
        <v>0</v>
      </c>
      <c r="BG100" s="76">
        <f>IF(OR(BG$3=DATE(YEAR($H100),MONTH($H100)+$G100,1),BG$3=DATE(YEAR($H100),MONTH($H100)+$G100*2,1),BG$3=DATE(YEAR($H100),MONTH($H100)+$G100*3,1),BG$3=DATE(YEAR($H100),MONTH($H100)+$G100*4,1),BG$3=DATE(YEAR($H100),MONTH($H100)+$G100*5,1),BG$3=DATE(YEAR($H100),MONTH($H100)+$G100*6,1),BG$3=DATE(YEAR($H100),MONTH($H100)+$G100*7,1),BG$3=DATE(YEAR($H100),MONTH($H100)+$G100*8,1),BG$3=DATE(YEAR($H100),MONTH($H100)+$G100*9,1),BG$3=DATE(YEAR($H100),MONTH($H100)+$G100*10,1)),$F100*тех!BU$10*тех!BU$6,)</f>
        <v>0</v>
      </c>
      <c r="BH100" s="76">
        <f>IF(OR(BH$3=DATE(YEAR($H100),MONTH($H100)+$G100,1),BH$3=DATE(YEAR($H100),MONTH($H100)+$G100*2,1),BH$3=DATE(YEAR($H100),MONTH($H100)+$G100*3,1),BH$3=DATE(YEAR($H100),MONTH($H100)+$G100*4,1),BH$3=DATE(YEAR($H100),MONTH($H100)+$G100*5,1),BH$3=DATE(YEAR($H100),MONTH($H100)+$G100*6,1),BH$3=DATE(YEAR($H100),MONTH($H100)+$G100*7,1),BH$3=DATE(YEAR($H100),MONTH($H100)+$G100*8,1),BH$3=DATE(YEAR($H100),MONTH($H100)+$G100*9,1),BH$3=DATE(YEAR($H100),MONTH($H100)+$G100*10,1)),$F100*тех!BV$10*тех!BV$6,)</f>
        <v>0</v>
      </c>
      <c r="BI100" s="76">
        <f>IF(OR(BI$3=DATE(YEAR($H100),MONTH($H100)+$G100,1),BI$3=DATE(YEAR($H100),MONTH($H100)+$G100*2,1),BI$3=DATE(YEAR($H100),MONTH($H100)+$G100*3,1),BI$3=DATE(YEAR($H100),MONTH($H100)+$G100*4,1),BI$3=DATE(YEAR($H100),MONTH($H100)+$G100*5,1),BI$3=DATE(YEAR($H100),MONTH($H100)+$G100*6,1),BI$3=DATE(YEAR($H100),MONTH($H100)+$G100*7,1),BI$3=DATE(YEAR($H100),MONTH($H100)+$G100*8,1),BI$3=DATE(YEAR($H100),MONTH($H100)+$G100*9,1),BI$3=DATE(YEAR($H100),MONTH($H100)+$G100*10,1)),$F100*тех!BW$10*тех!BW$6,)</f>
        <v>0</v>
      </c>
      <c r="BJ100" s="76">
        <f>IF(OR(BJ$3=DATE(YEAR($H100),MONTH($H100)+$G100,1),BJ$3=DATE(YEAR($H100),MONTH($H100)+$G100*2,1),BJ$3=DATE(YEAR($H100),MONTH($H100)+$G100*3,1),BJ$3=DATE(YEAR($H100),MONTH($H100)+$G100*4,1),BJ$3=DATE(YEAR($H100),MONTH($H100)+$G100*5,1),BJ$3=DATE(YEAR($H100),MONTH($H100)+$G100*6,1),BJ$3=DATE(YEAR($H100),MONTH($H100)+$G100*7,1),BJ$3=DATE(YEAR($H100),MONTH($H100)+$G100*8,1),BJ$3=DATE(YEAR($H100),MONTH($H100)+$G100*9,1),BJ$3=DATE(YEAR($H100),MONTH($H100)+$G100*10,1)),$F100*тех!BX$10*тех!BX$6,)</f>
        <v>0</v>
      </c>
      <c r="BK100" s="76">
        <f>IF(OR(BK$3=DATE(YEAR($H100),MONTH($H100)+$G100,1),BK$3=DATE(YEAR($H100),MONTH($H100)+$G100*2,1),BK$3=DATE(YEAR($H100),MONTH($H100)+$G100*3,1),BK$3=DATE(YEAR($H100),MONTH($H100)+$G100*4,1),BK$3=DATE(YEAR($H100),MONTH($H100)+$G100*5,1),BK$3=DATE(YEAR($H100),MONTH($H100)+$G100*6,1),BK$3=DATE(YEAR($H100),MONTH($H100)+$G100*7,1),BK$3=DATE(YEAR($H100),MONTH($H100)+$G100*8,1),BK$3=DATE(YEAR($H100),MONTH($H100)+$G100*9,1),BK$3=DATE(YEAR($H100),MONTH($H100)+$G100*10,1)),$F100*тех!BY$10*тех!BY$6,)</f>
        <v>0</v>
      </c>
      <c r="BL100" s="76">
        <f>IF(OR(BL$3=DATE(YEAR($H100),MONTH($H100)+$G100,1),BL$3=DATE(YEAR($H100),MONTH($H100)+$G100*2,1),BL$3=DATE(YEAR($H100),MONTH($H100)+$G100*3,1),BL$3=DATE(YEAR($H100),MONTH($H100)+$G100*4,1),BL$3=DATE(YEAR($H100),MONTH($H100)+$G100*5,1),BL$3=DATE(YEAR($H100),MONTH($H100)+$G100*6,1),BL$3=DATE(YEAR($H100),MONTH($H100)+$G100*7,1),BL$3=DATE(YEAR($H100),MONTH($H100)+$G100*8,1),BL$3=DATE(YEAR($H100),MONTH($H100)+$G100*9,1),BL$3=DATE(YEAR($H100),MONTH($H100)+$G100*10,1)),$F100*тех!BZ$10*тех!BZ$6,)</f>
        <v>0</v>
      </c>
      <c r="BM100" s="76">
        <f>IF(OR(BM$3=DATE(YEAR($H100),MONTH($H100)+$G100,1),BM$3=DATE(YEAR($H100),MONTH($H100)+$G100*2,1),BM$3=DATE(YEAR($H100),MONTH($H100)+$G100*3,1),BM$3=DATE(YEAR($H100),MONTH($H100)+$G100*4,1),BM$3=DATE(YEAR($H100),MONTH($H100)+$G100*5,1),BM$3=DATE(YEAR($H100),MONTH($H100)+$G100*6,1),BM$3=DATE(YEAR($H100),MONTH($H100)+$G100*7,1),BM$3=DATE(YEAR($H100),MONTH($H100)+$G100*8,1),BM$3=DATE(YEAR($H100),MONTH($H100)+$G100*9,1),BM$3=DATE(YEAR($H100),MONTH($H100)+$G100*10,1)),$F100*тех!CA$10*тех!CA$6,)</f>
        <v>0</v>
      </c>
      <c r="BN100" s="76">
        <f>IF(OR(BN$3=DATE(YEAR($H100),MONTH($H100)+$G100,1),BN$3=DATE(YEAR($H100),MONTH($H100)+$G100*2,1),BN$3=DATE(YEAR($H100),MONTH($H100)+$G100*3,1),BN$3=DATE(YEAR($H100),MONTH($H100)+$G100*4,1),BN$3=DATE(YEAR($H100),MONTH($H100)+$G100*5,1),BN$3=DATE(YEAR($H100),MONTH($H100)+$G100*6,1),BN$3=DATE(YEAR($H100),MONTH($H100)+$G100*7,1),BN$3=DATE(YEAR($H100),MONTH($H100)+$G100*8,1),BN$3=DATE(YEAR($H100),MONTH($H100)+$G100*9,1),BN$3=DATE(YEAR($H100),MONTH($H100)+$G100*10,1)),$F100*тех!CB$10*тех!CB$6,)</f>
        <v>0</v>
      </c>
      <c r="BO100" s="76">
        <f>IF(OR(BO$3=DATE(YEAR($H100),MONTH($H100)+$G100,1),BO$3=DATE(YEAR($H100),MONTH($H100)+$G100*2,1),BO$3=DATE(YEAR($H100),MONTH($H100)+$G100*3,1),BO$3=DATE(YEAR($H100),MONTH($H100)+$G100*4,1),BO$3=DATE(YEAR($H100),MONTH($H100)+$G100*5,1),BO$3=DATE(YEAR($H100),MONTH($H100)+$G100*6,1),BO$3=DATE(YEAR($H100),MONTH($H100)+$G100*7,1),BO$3=DATE(YEAR($H100),MONTH($H100)+$G100*8,1),BO$3=DATE(YEAR($H100),MONTH($H100)+$G100*9,1),BO$3=DATE(YEAR($H100),MONTH($H100)+$G100*10,1)),$F100*тех!CC$10*тех!CC$6,)</f>
        <v>0</v>
      </c>
      <c r="BP100" s="76">
        <f>IF(OR(BP$3=DATE(YEAR($H100),MONTH($H100)+$G100,1),BP$3=DATE(YEAR($H100),MONTH($H100)+$G100*2,1),BP$3=DATE(YEAR($H100),MONTH($H100)+$G100*3,1),BP$3=DATE(YEAR($H100),MONTH($H100)+$G100*4,1),BP$3=DATE(YEAR($H100),MONTH($H100)+$G100*5,1),BP$3=DATE(YEAR($H100),MONTH($H100)+$G100*6,1),BP$3=DATE(YEAR($H100),MONTH($H100)+$G100*7,1),BP$3=DATE(YEAR($H100),MONTH($H100)+$G100*8,1),BP$3=DATE(YEAR($H100),MONTH($H100)+$G100*9,1),BP$3=DATE(YEAR($H100),MONTH($H100)+$G100*10,1)),$F100*тех!CD$10*тех!CD$6,)</f>
        <v>0</v>
      </c>
      <c r="BQ100" s="76">
        <f>IF(OR(BQ$3=DATE(YEAR($H100),MONTH($H100)+$G100,1),BQ$3=DATE(YEAR($H100),MONTH($H100)+$G100*2,1),BQ$3=DATE(YEAR($H100),MONTH($H100)+$G100*3,1),BQ$3=DATE(YEAR($H100),MONTH($H100)+$G100*4,1),BQ$3=DATE(YEAR($H100),MONTH($H100)+$G100*5,1),BQ$3=DATE(YEAR($H100),MONTH($H100)+$G100*6,1),BQ$3=DATE(YEAR($H100),MONTH($H100)+$G100*7,1),BQ$3=DATE(YEAR($H100),MONTH($H100)+$G100*8,1),BQ$3=DATE(YEAR($H100),MONTH($H100)+$G100*9,1),BQ$3=DATE(YEAR($H100),MONTH($H100)+$G100*10,1)),$F100*тех!CE$10*тех!CE$6,)</f>
        <v>0</v>
      </c>
    </row>
    <row r="101" spans="2:69" hidden="1" outlineLevel="1">
      <c r="B101" s="3">
        <v>12</v>
      </c>
      <c r="C101" s="19"/>
      <c r="D101" s="19"/>
      <c r="E101" s="19"/>
      <c r="F101" s="76">
        <f t="shared" si="3"/>
        <v>0</v>
      </c>
      <c r="G101" s="19"/>
      <c r="H101" s="19"/>
      <c r="J101" s="76">
        <f>IF($H101=J$3,$F101,)*тех!X$6</f>
        <v>0</v>
      </c>
      <c r="K101" s="76">
        <f>IF($H101=K$3,$F101,)*тех!Y$6</f>
        <v>0</v>
      </c>
      <c r="L101" s="76">
        <f>IF($H101=L$3,$F101,)*тех!Z$6</f>
        <v>0</v>
      </c>
      <c r="M101" s="76">
        <f>IF($H101=M$3,$F101,)*тех!AA$6</f>
        <v>0</v>
      </c>
      <c r="N101" s="76">
        <f>IF($H101=N$3,$F101,)*тех!AB$6</f>
        <v>0</v>
      </c>
      <c r="O101" s="76">
        <f>IF($H101=O$3,$F101,)*тех!AC$6</f>
        <v>0</v>
      </c>
      <c r="P101" s="76">
        <f>IF(OR(P$3=DATE(YEAR($H101),MONTH($H101)+$G101,1),P$3=DATE(YEAR($H101),MONTH($H101)+$G101*2,1),P$3=DATE(YEAR($H101),MONTH($H101)+$G101*3,1),P$3=DATE(YEAR($H101),MONTH($H101)+$G101*4,1),P$3=DATE(YEAR($H101),MONTH($H101)+$G101*5,1),P$3=DATE(YEAR($H101),MONTH($H101)+$G101*6,1),P$3=DATE(YEAR($H101),MONTH($H101)+$G101*7,1),P$3=DATE(YEAR($H101),MONTH($H101)+$G101*8,1),P$3=DATE(YEAR($H101),MONTH($H101)+$G101*9,1),P$3=DATE(YEAR($H101),MONTH($H101)+$G101*10,1)),$F101*тех!AD$10*тех!AD$6,)</f>
        <v>0</v>
      </c>
      <c r="Q101" s="76">
        <f>IF(OR(Q$3=DATE(YEAR($H101),MONTH($H101)+$G101,1),Q$3=DATE(YEAR($H101),MONTH($H101)+$G101*2,1),Q$3=DATE(YEAR($H101),MONTH($H101)+$G101*3,1),Q$3=DATE(YEAR($H101),MONTH($H101)+$G101*4,1),Q$3=DATE(YEAR($H101),MONTH($H101)+$G101*5,1),Q$3=DATE(YEAR($H101),MONTH($H101)+$G101*6,1),Q$3=DATE(YEAR($H101),MONTH($H101)+$G101*7,1),Q$3=DATE(YEAR($H101),MONTH($H101)+$G101*8,1),Q$3=DATE(YEAR($H101),MONTH($H101)+$G101*9,1),Q$3=DATE(YEAR($H101),MONTH($H101)+$G101*10,1)),$F101*тех!AE$10*тех!AE$6,)</f>
        <v>0</v>
      </c>
      <c r="R101" s="76">
        <f>IF(OR(R$3=DATE(YEAR($H101),MONTH($H101)+$G101,1),R$3=DATE(YEAR($H101),MONTH($H101)+$G101*2,1),R$3=DATE(YEAR($H101),MONTH($H101)+$G101*3,1),R$3=DATE(YEAR($H101),MONTH($H101)+$G101*4,1),R$3=DATE(YEAR($H101),MONTH($H101)+$G101*5,1),R$3=DATE(YEAR($H101),MONTH($H101)+$G101*6,1),R$3=DATE(YEAR($H101),MONTH($H101)+$G101*7,1),R$3=DATE(YEAR($H101),MONTH($H101)+$G101*8,1),R$3=DATE(YEAR($H101),MONTH($H101)+$G101*9,1),R$3=DATE(YEAR($H101),MONTH($H101)+$G101*10,1)),$F101*тех!AF$10*тех!AF$6,)</f>
        <v>0</v>
      </c>
      <c r="S101" s="76">
        <f>IF(OR(S$3=DATE(YEAR($H101),MONTH($H101)+$G101,1),S$3=DATE(YEAR($H101),MONTH($H101)+$G101*2,1),S$3=DATE(YEAR($H101),MONTH($H101)+$G101*3,1),S$3=DATE(YEAR($H101),MONTH($H101)+$G101*4,1),S$3=DATE(YEAR($H101),MONTH($H101)+$G101*5,1),S$3=DATE(YEAR($H101),MONTH($H101)+$G101*6,1),S$3=DATE(YEAR($H101),MONTH($H101)+$G101*7,1),S$3=DATE(YEAR($H101),MONTH($H101)+$G101*8,1),S$3=DATE(YEAR($H101),MONTH($H101)+$G101*9,1),S$3=DATE(YEAR($H101),MONTH($H101)+$G101*10,1)),$F101*тех!AG$10*тех!AG$6,)</f>
        <v>0</v>
      </c>
      <c r="T101" s="76">
        <f>IF(OR(T$3=DATE(YEAR($H101),MONTH($H101)+$G101,1),T$3=DATE(YEAR($H101),MONTH($H101)+$G101*2,1),T$3=DATE(YEAR($H101),MONTH($H101)+$G101*3,1),T$3=DATE(YEAR($H101),MONTH($H101)+$G101*4,1),T$3=DATE(YEAR($H101),MONTH($H101)+$G101*5,1),T$3=DATE(YEAR($H101),MONTH($H101)+$G101*6,1),T$3=DATE(YEAR($H101),MONTH($H101)+$G101*7,1),T$3=DATE(YEAR($H101),MONTH($H101)+$G101*8,1),T$3=DATE(YEAR($H101),MONTH($H101)+$G101*9,1),T$3=DATE(YEAR($H101),MONTH($H101)+$G101*10,1)),$F101*тех!AH$10*тех!AH$6,)</f>
        <v>0</v>
      </c>
      <c r="U101" s="76">
        <f>IF(OR(U$3=DATE(YEAR($H101),MONTH($H101)+$G101,1),U$3=DATE(YEAR($H101),MONTH($H101)+$G101*2,1),U$3=DATE(YEAR($H101),MONTH($H101)+$G101*3,1),U$3=DATE(YEAR($H101),MONTH($H101)+$G101*4,1),U$3=DATE(YEAR($H101),MONTH($H101)+$G101*5,1),U$3=DATE(YEAR($H101),MONTH($H101)+$G101*6,1),U$3=DATE(YEAR($H101),MONTH($H101)+$G101*7,1),U$3=DATE(YEAR($H101),MONTH($H101)+$G101*8,1),U$3=DATE(YEAR($H101),MONTH($H101)+$G101*9,1),U$3=DATE(YEAR($H101),MONTH($H101)+$G101*10,1)),$F101*тех!AI$10*тех!AI$6,)</f>
        <v>0</v>
      </c>
      <c r="V101" s="76">
        <f>IF(OR(V$3=DATE(YEAR($H101),MONTH($H101)+$G101,1),V$3=DATE(YEAR($H101),MONTH($H101)+$G101*2,1),V$3=DATE(YEAR($H101),MONTH($H101)+$G101*3,1),V$3=DATE(YEAR($H101),MONTH($H101)+$G101*4,1),V$3=DATE(YEAR($H101),MONTH($H101)+$G101*5,1),V$3=DATE(YEAR($H101),MONTH($H101)+$G101*6,1),V$3=DATE(YEAR($H101),MONTH($H101)+$G101*7,1),V$3=DATE(YEAR($H101),MONTH($H101)+$G101*8,1),V$3=DATE(YEAR($H101),MONTH($H101)+$G101*9,1),V$3=DATE(YEAR($H101),MONTH($H101)+$G101*10,1)),$F101*тех!AJ$10*тех!AJ$6,)</f>
        <v>0</v>
      </c>
      <c r="W101" s="76">
        <f>IF(OR(W$3=DATE(YEAR($H101),MONTH($H101)+$G101,1),W$3=DATE(YEAR($H101),MONTH($H101)+$G101*2,1),W$3=DATE(YEAR($H101),MONTH($H101)+$G101*3,1),W$3=DATE(YEAR($H101),MONTH($H101)+$G101*4,1),W$3=DATE(YEAR($H101),MONTH($H101)+$G101*5,1),W$3=DATE(YEAR($H101),MONTH($H101)+$G101*6,1),W$3=DATE(YEAR($H101),MONTH($H101)+$G101*7,1),W$3=DATE(YEAR($H101),MONTH($H101)+$G101*8,1),W$3=DATE(YEAR($H101),MONTH($H101)+$G101*9,1),W$3=DATE(YEAR($H101),MONTH($H101)+$G101*10,1)),$F101*тех!AK$10*тех!AK$6,)</f>
        <v>0</v>
      </c>
      <c r="X101" s="76">
        <f>IF(OR(X$3=DATE(YEAR($H101),MONTH($H101)+$G101,1),X$3=DATE(YEAR($H101),MONTH($H101)+$G101*2,1),X$3=DATE(YEAR($H101),MONTH($H101)+$G101*3,1),X$3=DATE(YEAR($H101),MONTH($H101)+$G101*4,1),X$3=DATE(YEAR($H101),MONTH($H101)+$G101*5,1),X$3=DATE(YEAR($H101),MONTH($H101)+$G101*6,1),X$3=DATE(YEAR($H101),MONTH($H101)+$G101*7,1),X$3=DATE(YEAR($H101),MONTH($H101)+$G101*8,1),X$3=DATE(YEAR($H101),MONTH($H101)+$G101*9,1),X$3=DATE(YEAR($H101),MONTH($H101)+$G101*10,1)),$F101*тех!AL$10*тех!AL$6,)</f>
        <v>0</v>
      </c>
      <c r="Y101" s="76">
        <f>IF(OR(Y$3=DATE(YEAR($H101),MONTH($H101)+$G101,1),Y$3=DATE(YEAR($H101),MONTH($H101)+$G101*2,1),Y$3=DATE(YEAR($H101),MONTH($H101)+$G101*3,1),Y$3=DATE(YEAR($H101),MONTH($H101)+$G101*4,1),Y$3=DATE(YEAR($H101),MONTH($H101)+$G101*5,1),Y$3=DATE(YEAR($H101),MONTH($H101)+$G101*6,1),Y$3=DATE(YEAR($H101),MONTH($H101)+$G101*7,1),Y$3=DATE(YEAR($H101),MONTH($H101)+$G101*8,1),Y$3=DATE(YEAR($H101),MONTH($H101)+$G101*9,1),Y$3=DATE(YEAR($H101),MONTH($H101)+$G101*10,1)),$F101*тех!AM$10*тех!AM$6,)</f>
        <v>0</v>
      </c>
      <c r="Z101" s="76">
        <f>IF(OR(Z$3=DATE(YEAR($H101),MONTH($H101)+$G101,1),Z$3=DATE(YEAR($H101),MONTH($H101)+$G101*2,1),Z$3=DATE(YEAR($H101),MONTH($H101)+$G101*3,1),Z$3=DATE(YEAR($H101),MONTH($H101)+$G101*4,1),Z$3=DATE(YEAR($H101),MONTH($H101)+$G101*5,1),Z$3=DATE(YEAR($H101),MONTH($H101)+$G101*6,1),Z$3=DATE(YEAR($H101),MONTH($H101)+$G101*7,1),Z$3=DATE(YEAR($H101),MONTH($H101)+$G101*8,1),Z$3=DATE(YEAR($H101),MONTH($H101)+$G101*9,1),Z$3=DATE(YEAR($H101),MONTH($H101)+$G101*10,1)),$F101*тех!AN$10*тех!AN$6,)</f>
        <v>0</v>
      </c>
      <c r="AA101" s="76">
        <f>IF(OR(AA$3=DATE(YEAR($H101),MONTH($H101)+$G101,1),AA$3=DATE(YEAR($H101),MONTH($H101)+$G101*2,1),AA$3=DATE(YEAR($H101),MONTH($H101)+$G101*3,1),AA$3=DATE(YEAR($H101),MONTH($H101)+$G101*4,1),AA$3=DATE(YEAR($H101),MONTH($H101)+$G101*5,1),AA$3=DATE(YEAR($H101),MONTH($H101)+$G101*6,1),AA$3=DATE(YEAR($H101),MONTH($H101)+$G101*7,1),AA$3=DATE(YEAR($H101),MONTH($H101)+$G101*8,1),AA$3=DATE(YEAR($H101),MONTH($H101)+$G101*9,1),AA$3=DATE(YEAR($H101),MONTH($H101)+$G101*10,1)),$F101*тех!AO$10*тех!AO$6,)</f>
        <v>0</v>
      </c>
      <c r="AB101" s="76">
        <f>IF(OR(AB$3=DATE(YEAR($H101),MONTH($H101)+$G101,1),AB$3=DATE(YEAR($H101),MONTH($H101)+$G101*2,1),AB$3=DATE(YEAR($H101),MONTH($H101)+$G101*3,1),AB$3=DATE(YEAR($H101),MONTH($H101)+$G101*4,1),AB$3=DATE(YEAR($H101),MONTH($H101)+$G101*5,1),AB$3=DATE(YEAR($H101),MONTH($H101)+$G101*6,1),AB$3=DATE(YEAR($H101),MONTH($H101)+$G101*7,1),AB$3=DATE(YEAR($H101),MONTH($H101)+$G101*8,1),AB$3=DATE(YEAR($H101),MONTH($H101)+$G101*9,1),AB$3=DATE(YEAR($H101),MONTH($H101)+$G101*10,1)),$F101*тех!AP$10*тех!AP$6,)</f>
        <v>0</v>
      </c>
      <c r="AC101" s="76">
        <f>IF(OR(AC$3=DATE(YEAR($H101),MONTH($H101)+$G101,1),AC$3=DATE(YEAR($H101),MONTH($H101)+$G101*2,1),AC$3=DATE(YEAR($H101),MONTH($H101)+$G101*3,1),AC$3=DATE(YEAR($H101),MONTH($H101)+$G101*4,1),AC$3=DATE(YEAR($H101),MONTH($H101)+$G101*5,1),AC$3=DATE(YEAR($H101),MONTH($H101)+$G101*6,1),AC$3=DATE(YEAR($H101),MONTH($H101)+$G101*7,1),AC$3=DATE(YEAR($H101),MONTH($H101)+$G101*8,1),AC$3=DATE(YEAR($H101),MONTH($H101)+$G101*9,1),AC$3=DATE(YEAR($H101),MONTH($H101)+$G101*10,1)),$F101*тех!AQ$10*тех!AQ$6,)</f>
        <v>0</v>
      </c>
      <c r="AD101" s="76">
        <f>IF(OR(AD$3=DATE(YEAR($H101),MONTH($H101)+$G101,1),AD$3=DATE(YEAR($H101),MONTH($H101)+$G101*2,1),AD$3=DATE(YEAR($H101),MONTH($H101)+$G101*3,1),AD$3=DATE(YEAR($H101),MONTH($H101)+$G101*4,1),AD$3=DATE(YEAR($H101),MONTH($H101)+$G101*5,1),AD$3=DATE(YEAR($H101),MONTH($H101)+$G101*6,1),AD$3=DATE(YEAR($H101),MONTH($H101)+$G101*7,1),AD$3=DATE(YEAR($H101),MONTH($H101)+$G101*8,1),AD$3=DATE(YEAR($H101),MONTH($H101)+$G101*9,1),AD$3=DATE(YEAR($H101),MONTH($H101)+$G101*10,1)),$F101*тех!AR$10*тех!AR$6,)</f>
        <v>0</v>
      </c>
      <c r="AE101" s="76">
        <f>IF(OR(AE$3=DATE(YEAR($H101),MONTH($H101)+$G101,1),AE$3=DATE(YEAR($H101),MONTH($H101)+$G101*2,1),AE$3=DATE(YEAR($H101),MONTH($H101)+$G101*3,1),AE$3=DATE(YEAR($H101),MONTH($H101)+$G101*4,1),AE$3=DATE(YEAR($H101),MONTH($H101)+$G101*5,1),AE$3=DATE(YEAR($H101),MONTH($H101)+$G101*6,1),AE$3=DATE(YEAR($H101),MONTH($H101)+$G101*7,1),AE$3=DATE(YEAR($H101),MONTH($H101)+$G101*8,1),AE$3=DATE(YEAR($H101),MONTH($H101)+$G101*9,1),AE$3=DATE(YEAR($H101),MONTH($H101)+$G101*10,1)),$F101*тех!AS$10*тех!AS$6,)</f>
        <v>0</v>
      </c>
      <c r="AF101" s="76">
        <f>IF(OR(AF$3=DATE(YEAR($H101),MONTH($H101)+$G101,1),AF$3=DATE(YEAR($H101),MONTH($H101)+$G101*2,1),AF$3=DATE(YEAR($H101),MONTH($H101)+$G101*3,1),AF$3=DATE(YEAR($H101),MONTH($H101)+$G101*4,1),AF$3=DATE(YEAR($H101),MONTH($H101)+$G101*5,1),AF$3=DATE(YEAR($H101),MONTH($H101)+$G101*6,1),AF$3=DATE(YEAR($H101),MONTH($H101)+$G101*7,1),AF$3=DATE(YEAR($H101),MONTH($H101)+$G101*8,1),AF$3=DATE(YEAR($H101),MONTH($H101)+$G101*9,1),AF$3=DATE(YEAR($H101),MONTH($H101)+$G101*10,1)),$F101*тех!AT$10*тех!AT$6,)</f>
        <v>0</v>
      </c>
      <c r="AG101" s="76">
        <f>IF(OR(AG$3=DATE(YEAR($H101),MONTH($H101)+$G101,1),AG$3=DATE(YEAR($H101),MONTH($H101)+$G101*2,1),AG$3=DATE(YEAR($H101),MONTH($H101)+$G101*3,1),AG$3=DATE(YEAR($H101),MONTH($H101)+$G101*4,1),AG$3=DATE(YEAR($H101),MONTH($H101)+$G101*5,1),AG$3=DATE(YEAR($H101),MONTH($H101)+$G101*6,1),AG$3=DATE(YEAR($H101),MONTH($H101)+$G101*7,1),AG$3=DATE(YEAR($H101),MONTH($H101)+$G101*8,1),AG$3=DATE(YEAR($H101),MONTH($H101)+$G101*9,1),AG$3=DATE(YEAR($H101),MONTH($H101)+$G101*10,1)),$F101*тех!AU$10*тех!AU$6,)</f>
        <v>0</v>
      </c>
      <c r="AH101" s="76">
        <f>IF(OR(AH$3=DATE(YEAR($H101),MONTH($H101)+$G101,1),AH$3=DATE(YEAR($H101),MONTH($H101)+$G101*2,1),AH$3=DATE(YEAR($H101),MONTH($H101)+$G101*3,1),AH$3=DATE(YEAR($H101),MONTH($H101)+$G101*4,1),AH$3=DATE(YEAR($H101),MONTH($H101)+$G101*5,1),AH$3=DATE(YEAR($H101),MONTH($H101)+$G101*6,1),AH$3=DATE(YEAR($H101),MONTH($H101)+$G101*7,1),AH$3=DATE(YEAR($H101),MONTH($H101)+$G101*8,1),AH$3=DATE(YEAR($H101),MONTH($H101)+$G101*9,1),AH$3=DATE(YEAR($H101),MONTH($H101)+$G101*10,1)),$F101*тех!AV$10*тех!AV$6,)</f>
        <v>0</v>
      </c>
      <c r="AI101" s="76">
        <f>IF(OR(AI$3=DATE(YEAR($H101),MONTH($H101)+$G101,1),AI$3=DATE(YEAR($H101),MONTH($H101)+$G101*2,1),AI$3=DATE(YEAR($H101),MONTH($H101)+$G101*3,1),AI$3=DATE(YEAR($H101),MONTH($H101)+$G101*4,1),AI$3=DATE(YEAR($H101),MONTH($H101)+$G101*5,1),AI$3=DATE(YEAR($H101),MONTH($H101)+$G101*6,1),AI$3=DATE(YEAR($H101),MONTH($H101)+$G101*7,1),AI$3=DATE(YEAR($H101),MONTH($H101)+$G101*8,1),AI$3=DATE(YEAR($H101),MONTH($H101)+$G101*9,1),AI$3=DATE(YEAR($H101),MONTH($H101)+$G101*10,1)),$F101*тех!AW$10*тех!AW$6,)</f>
        <v>0</v>
      </c>
      <c r="AJ101" s="76">
        <f>IF(OR(AJ$3=DATE(YEAR($H101),MONTH($H101)+$G101,1),AJ$3=DATE(YEAR($H101),MONTH($H101)+$G101*2,1),AJ$3=DATE(YEAR($H101),MONTH($H101)+$G101*3,1),AJ$3=DATE(YEAR($H101),MONTH($H101)+$G101*4,1),AJ$3=DATE(YEAR($H101),MONTH($H101)+$G101*5,1),AJ$3=DATE(YEAR($H101),MONTH($H101)+$G101*6,1),AJ$3=DATE(YEAR($H101),MONTH($H101)+$G101*7,1),AJ$3=DATE(YEAR($H101),MONTH($H101)+$G101*8,1),AJ$3=DATE(YEAR($H101),MONTH($H101)+$G101*9,1),AJ$3=DATE(YEAR($H101),MONTH($H101)+$G101*10,1)),$F101*тех!AX$10*тех!AX$6,)</f>
        <v>0</v>
      </c>
      <c r="AK101" s="76">
        <f>IF(OR(AK$3=DATE(YEAR($H101),MONTH($H101)+$G101,1),AK$3=DATE(YEAR($H101),MONTH($H101)+$G101*2,1),AK$3=DATE(YEAR($H101),MONTH($H101)+$G101*3,1),AK$3=DATE(YEAR($H101),MONTH($H101)+$G101*4,1),AK$3=DATE(YEAR($H101),MONTH($H101)+$G101*5,1),AK$3=DATE(YEAR($H101),MONTH($H101)+$G101*6,1),AK$3=DATE(YEAR($H101),MONTH($H101)+$G101*7,1),AK$3=DATE(YEAR($H101),MONTH($H101)+$G101*8,1),AK$3=DATE(YEAR($H101),MONTH($H101)+$G101*9,1),AK$3=DATE(YEAR($H101),MONTH($H101)+$G101*10,1)),$F101*тех!AY$10*тех!AY$6,)</f>
        <v>0</v>
      </c>
      <c r="AL101" s="76">
        <f>IF(OR(AL$3=DATE(YEAR($H101),MONTH($H101)+$G101,1),AL$3=DATE(YEAR($H101),MONTH($H101)+$G101*2,1),AL$3=DATE(YEAR($H101),MONTH($H101)+$G101*3,1),AL$3=DATE(YEAR($H101),MONTH($H101)+$G101*4,1),AL$3=DATE(YEAR($H101),MONTH($H101)+$G101*5,1),AL$3=DATE(YEAR($H101),MONTH($H101)+$G101*6,1),AL$3=DATE(YEAR($H101),MONTH($H101)+$G101*7,1),AL$3=DATE(YEAR($H101),MONTH($H101)+$G101*8,1),AL$3=DATE(YEAR($H101),MONTH($H101)+$G101*9,1),AL$3=DATE(YEAR($H101),MONTH($H101)+$G101*10,1)),$F101*тех!AZ$10*тех!AZ$6,)</f>
        <v>0</v>
      </c>
      <c r="AM101" s="76">
        <f>IF(OR(AM$3=DATE(YEAR($H101),MONTH($H101)+$G101,1),AM$3=DATE(YEAR($H101),MONTH($H101)+$G101*2,1),AM$3=DATE(YEAR($H101),MONTH($H101)+$G101*3,1),AM$3=DATE(YEAR($H101),MONTH($H101)+$G101*4,1),AM$3=DATE(YEAR($H101),MONTH($H101)+$G101*5,1),AM$3=DATE(YEAR($H101),MONTH($H101)+$G101*6,1),AM$3=DATE(YEAR($H101),MONTH($H101)+$G101*7,1),AM$3=DATE(YEAR($H101),MONTH($H101)+$G101*8,1),AM$3=DATE(YEAR($H101),MONTH($H101)+$G101*9,1),AM$3=DATE(YEAR($H101),MONTH($H101)+$G101*10,1)),$F101*тех!BA$10*тех!BA$6,)</f>
        <v>0</v>
      </c>
      <c r="AN101" s="76">
        <f>IF(OR(AN$3=DATE(YEAR($H101),MONTH($H101)+$G101,1),AN$3=DATE(YEAR($H101),MONTH($H101)+$G101*2,1),AN$3=DATE(YEAR($H101),MONTH($H101)+$G101*3,1),AN$3=DATE(YEAR($H101),MONTH($H101)+$G101*4,1),AN$3=DATE(YEAR($H101),MONTH($H101)+$G101*5,1),AN$3=DATE(YEAR($H101),MONTH($H101)+$G101*6,1),AN$3=DATE(YEAR($H101),MONTH($H101)+$G101*7,1),AN$3=DATE(YEAR($H101),MONTH($H101)+$G101*8,1),AN$3=DATE(YEAR($H101),MONTH($H101)+$G101*9,1),AN$3=DATE(YEAR($H101),MONTH($H101)+$G101*10,1)),$F101*тех!BB$10*тех!BB$6,)</f>
        <v>0</v>
      </c>
      <c r="AO101" s="76">
        <f>IF(OR(AO$3=DATE(YEAR($H101),MONTH($H101)+$G101,1),AO$3=DATE(YEAR($H101),MONTH($H101)+$G101*2,1),AO$3=DATE(YEAR($H101),MONTH($H101)+$G101*3,1),AO$3=DATE(YEAR($H101),MONTH($H101)+$G101*4,1),AO$3=DATE(YEAR($H101),MONTH($H101)+$G101*5,1),AO$3=DATE(YEAR($H101),MONTH($H101)+$G101*6,1),AO$3=DATE(YEAR($H101),MONTH($H101)+$G101*7,1),AO$3=DATE(YEAR($H101),MONTH($H101)+$G101*8,1),AO$3=DATE(YEAR($H101),MONTH($H101)+$G101*9,1),AO$3=DATE(YEAR($H101),MONTH($H101)+$G101*10,1)),$F101*тех!BC$10*тех!BC$6,)</f>
        <v>0</v>
      </c>
      <c r="AP101" s="76">
        <f>IF(OR(AP$3=DATE(YEAR($H101),MONTH($H101)+$G101,1),AP$3=DATE(YEAR($H101),MONTH($H101)+$G101*2,1),AP$3=DATE(YEAR($H101),MONTH($H101)+$G101*3,1),AP$3=DATE(YEAR($H101),MONTH($H101)+$G101*4,1),AP$3=DATE(YEAR($H101),MONTH($H101)+$G101*5,1),AP$3=DATE(YEAR($H101),MONTH($H101)+$G101*6,1),AP$3=DATE(YEAR($H101),MONTH($H101)+$G101*7,1),AP$3=DATE(YEAR($H101),MONTH($H101)+$G101*8,1),AP$3=DATE(YEAR($H101),MONTH($H101)+$G101*9,1),AP$3=DATE(YEAR($H101),MONTH($H101)+$G101*10,1)),$F101*тех!BD$10*тех!BD$6,)</f>
        <v>0</v>
      </c>
      <c r="AQ101" s="76">
        <f>IF(OR(AQ$3=DATE(YEAR($H101),MONTH($H101)+$G101,1),AQ$3=DATE(YEAR($H101),MONTH($H101)+$G101*2,1),AQ$3=DATE(YEAR($H101),MONTH($H101)+$G101*3,1),AQ$3=DATE(YEAR($H101),MONTH($H101)+$G101*4,1),AQ$3=DATE(YEAR($H101),MONTH($H101)+$G101*5,1),AQ$3=DATE(YEAR($H101),MONTH($H101)+$G101*6,1),AQ$3=DATE(YEAR($H101),MONTH($H101)+$G101*7,1),AQ$3=DATE(YEAR($H101),MONTH($H101)+$G101*8,1),AQ$3=DATE(YEAR($H101),MONTH($H101)+$G101*9,1),AQ$3=DATE(YEAR($H101),MONTH($H101)+$G101*10,1)),$F101*тех!BE$10*тех!BE$6,)</f>
        <v>0</v>
      </c>
      <c r="AR101" s="76">
        <f>IF(OR(AR$3=DATE(YEAR($H101),MONTH($H101)+$G101,1),AR$3=DATE(YEAR($H101),MONTH($H101)+$G101*2,1),AR$3=DATE(YEAR($H101),MONTH($H101)+$G101*3,1),AR$3=DATE(YEAR($H101),MONTH($H101)+$G101*4,1),AR$3=DATE(YEAR($H101),MONTH($H101)+$G101*5,1),AR$3=DATE(YEAR($H101),MONTH($H101)+$G101*6,1),AR$3=DATE(YEAR($H101),MONTH($H101)+$G101*7,1),AR$3=DATE(YEAR($H101),MONTH($H101)+$G101*8,1),AR$3=DATE(YEAR($H101),MONTH($H101)+$G101*9,1),AR$3=DATE(YEAR($H101),MONTH($H101)+$G101*10,1)),$F101*тех!BF$10*тех!BF$6,)</f>
        <v>0</v>
      </c>
      <c r="AS101" s="76">
        <f>IF(OR(AS$3=DATE(YEAR($H101),MONTH($H101)+$G101,1),AS$3=DATE(YEAR($H101),MONTH($H101)+$G101*2,1),AS$3=DATE(YEAR($H101),MONTH($H101)+$G101*3,1),AS$3=DATE(YEAR($H101),MONTH($H101)+$G101*4,1),AS$3=DATE(YEAR($H101),MONTH($H101)+$G101*5,1),AS$3=DATE(YEAR($H101),MONTH($H101)+$G101*6,1),AS$3=DATE(YEAR($H101),MONTH($H101)+$G101*7,1),AS$3=DATE(YEAR($H101),MONTH($H101)+$G101*8,1),AS$3=DATE(YEAR($H101),MONTH($H101)+$G101*9,1),AS$3=DATE(YEAR($H101),MONTH($H101)+$G101*10,1)),$F101*тех!BG$10*тех!BG$6,)</f>
        <v>0</v>
      </c>
      <c r="AT101" s="76">
        <f>IF(OR(AT$3=DATE(YEAR($H101),MONTH($H101)+$G101,1),AT$3=DATE(YEAR($H101),MONTH($H101)+$G101*2,1),AT$3=DATE(YEAR($H101),MONTH($H101)+$G101*3,1),AT$3=DATE(YEAR($H101),MONTH($H101)+$G101*4,1),AT$3=DATE(YEAR($H101),MONTH($H101)+$G101*5,1),AT$3=DATE(YEAR($H101),MONTH($H101)+$G101*6,1),AT$3=DATE(YEAR($H101),MONTH($H101)+$G101*7,1),AT$3=DATE(YEAR($H101),MONTH($H101)+$G101*8,1),AT$3=DATE(YEAR($H101),MONTH($H101)+$G101*9,1),AT$3=DATE(YEAR($H101),MONTH($H101)+$G101*10,1)),$F101*тех!BH$10*тех!BH$6,)</f>
        <v>0</v>
      </c>
      <c r="AU101" s="76">
        <f>IF(OR(AU$3=DATE(YEAR($H101),MONTH($H101)+$G101,1),AU$3=DATE(YEAR($H101),MONTH($H101)+$G101*2,1),AU$3=DATE(YEAR($H101),MONTH($H101)+$G101*3,1),AU$3=DATE(YEAR($H101),MONTH($H101)+$G101*4,1),AU$3=DATE(YEAR($H101),MONTH($H101)+$G101*5,1),AU$3=DATE(YEAR($H101),MONTH($H101)+$G101*6,1),AU$3=DATE(YEAR($H101),MONTH($H101)+$G101*7,1),AU$3=DATE(YEAR($H101),MONTH($H101)+$G101*8,1),AU$3=DATE(YEAR($H101),MONTH($H101)+$G101*9,1),AU$3=DATE(YEAR($H101),MONTH($H101)+$G101*10,1)),$F101*тех!BI$10*тех!BI$6,)</f>
        <v>0</v>
      </c>
      <c r="AV101" s="76">
        <f>IF(OR(AV$3=DATE(YEAR($H101),MONTH($H101)+$G101,1),AV$3=DATE(YEAR($H101),MONTH($H101)+$G101*2,1),AV$3=DATE(YEAR($H101),MONTH($H101)+$G101*3,1),AV$3=DATE(YEAR($H101),MONTH($H101)+$G101*4,1),AV$3=DATE(YEAR($H101),MONTH($H101)+$G101*5,1),AV$3=DATE(YEAR($H101),MONTH($H101)+$G101*6,1),AV$3=DATE(YEAR($H101),MONTH($H101)+$G101*7,1),AV$3=DATE(YEAR($H101),MONTH($H101)+$G101*8,1),AV$3=DATE(YEAR($H101),MONTH($H101)+$G101*9,1),AV$3=DATE(YEAR($H101),MONTH($H101)+$G101*10,1)),$F101*тех!BJ$10*тех!BJ$6,)</f>
        <v>0</v>
      </c>
      <c r="AW101" s="76">
        <f>IF(OR(AW$3=DATE(YEAR($H101),MONTH($H101)+$G101,1),AW$3=DATE(YEAR($H101),MONTH($H101)+$G101*2,1),AW$3=DATE(YEAR($H101),MONTH($H101)+$G101*3,1),AW$3=DATE(YEAR($H101),MONTH($H101)+$G101*4,1),AW$3=DATE(YEAR($H101),MONTH($H101)+$G101*5,1),AW$3=DATE(YEAR($H101),MONTH($H101)+$G101*6,1),AW$3=DATE(YEAR($H101),MONTH($H101)+$G101*7,1),AW$3=DATE(YEAR($H101),MONTH($H101)+$G101*8,1),AW$3=DATE(YEAR($H101),MONTH($H101)+$G101*9,1),AW$3=DATE(YEAR($H101),MONTH($H101)+$G101*10,1)),$F101*тех!BK$10*тех!BK$6,)</f>
        <v>0</v>
      </c>
      <c r="AX101" s="76">
        <f>IF(OR(AX$3=DATE(YEAR($H101),MONTH($H101)+$G101,1),AX$3=DATE(YEAR($H101),MONTH($H101)+$G101*2,1),AX$3=DATE(YEAR($H101),MONTH($H101)+$G101*3,1),AX$3=DATE(YEAR($H101),MONTH($H101)+$G101*4,1),AX$3=DATE(YEAR($H101),MONTH($H101)+$G101*5,1),AX$3=DATE(YEAR($H101),MONTH($H101)+$G101*6,1),AX$3=DATE(YEAR($H101),MONTH($H101)+$G101*7,1),AX$3=DATE(YEAR($H101),MONTH($H101)+$G101*8,1),AX$3=DATE(YEAR($H101),MONTH($H101)+$G101*9,1),AX$3=DATE(YEAR($H101),MONTH($H101)+$G101*10,1)),$F101*тех!BL$10*тех!BL$6,)</f>
        <v>0</v>
      </c>
      <c r="AY101" s="76">
        <f>IF(OR(AY$3=DATE(YEAR($H101),MONTH($H101)+$G101,1),AY$3=DATE(YEAR($H101),MONTH($H101)+$G101*2,1),AY$3=DATE(YEAR($H101),MONTH($H101)+$G101*3,1),AY$3=DATE(YEAR($H101),MONTH($H101)+$G101*4,1),AY$3=DATE(YEAR($H101),MONTH($H101)+$G101*5,1),AY$3=DATE(YEAR($H101),MONTH($H101)+$G101*6,1),AY$3=DATE(YEAR($H101),MONTH($H101)+$G101*7,1),AY$3=DATE(YEAR($H101),MONTH($H101)+$G101*8,1),AY$3=DATE(YEAR($H101),MONTH($H101)+$G101*9,1),AY$3=DATE(YEAR($H101),MONTH($H101)+$G101*10,1)),$F101*тех!BM$10*тех!BM$6,)</f>
        <v>0</v>
      </c>
      <c r="AZ101" s="76">
        <f>IF(OR(AZ$3=DATE(YEAR($H101),MONTH($H101)+$G101,1),AZ$3=DATE(YEAR($H101),MONTH($H101)+$G101*2,1),AZ$3=DATE(YEAR($H101),MONTH($H101)+$G101*3,1),AZ$3=DATE(YEAR($H101),MONTH($H101)+$G101*4,1),AZ$3=DATE(YEAR($H101),MONTH($H101)+$G101*5,1),AZ$3=DATE(YEAR($H101),MONTH($H101)+$G101*6,1),AZ$3=DATE(YEAR($H101),MONTH($H101)+$G101*7,1),AZ$3=DATE(YEAR($H101),MONTH($H101)+$G101*8,1),AZ$3=DATE(YEAR($H101),MONTH($H101)+$G101*9,1),AZ$3=DATE(YEAR($H101),MONTH($H101)+$G101*10,1)),$F101*тех!BN$10*тех!BN$6,)</f>
        <v>0</v>
      </c>
      <c r="BA101" s="76">
        <f>IF(OR(BA$3=DATE(YEAR($H101),MONTH($H101)+$G101,1),BA$3=DATE(YEAR($H101),MONTH($H101)+$G101*2,1),BA$3=DATE(YEAR($H101),MONTH($H101)+$G101*3,1),BA$3=DATE(YEAR($H101),MONTH($H101)+$G101*4,1),BA$3=DATE(YEAR($H101),MONTH($H101)+$G101*5,1),BA$3=DATE(YEAR($H101),MONTH($H101)+$G101*6,1),BA$3=DATE(YEAR($H101),MONTH($H101)+$G101*7,1),BA$3=DATE(YEAR($H101),MONTH($H101)+$G101*8,1),BA$3=DATE(YEAR($H101),MONTH($H101)+$G101*9,1),BA$3=DATE(YEAR($H101),MONTH($H101)+$G101*10,1)),$F101*тех!BO$10*тех!BO$6,)</f>
        <v>0</v>
      </c>
      <c r="BB101" s="76">
        <f>IF(OR(BB$3=DATE(YEAR($H101),MONTH($H101)+$G101,1),BB$3=DATE(YEAR($H101),MONTH($H101)+$G101*2,1),BB$3=DATE(YEAR($H101),MONTH($H101)+$G101*3,1),BB$3=DATE(YEAR($H101),MONTH($H101)+$G101*4,1),BB$3=DATE(YEAR($H101),MONTH($H101)+$G101*5,1),BB$3=DATE(YEAR($H101),MONTH($H101)+$G101*6,1),BB$3=DATE(YEAR($H101),MONTH($H101)+$G101*7,1),BB$3=DATE(YEAR($H101),MONTH($H101)+$G101*8,1),BB$3=DATE(YEAR($H101),MONTH($H101)+$G101*9,1),BB$3=DATE(YEAR($H101),MONTH($H101)+$G101*10,1)),$F101*тех!BP$10*тех!BP$6,)</f>
        <v>0</v>
      </c>
      <c r="BC101" s="76">
        <f>IF(OR(BC$3=DATE(YEAR($H101),MONTH($H101)+$G101,1),BC$3=DATE(YEAR($H101),MONTH($H101)+$G101*2,1),BC$3=DATE(YEAR($H101),MONTH($H101)+$G101*3,1),BC$3=DATE(YEAR($H101),MONTH($H101)+$G101*4,1),BC$3=DATE(YEAR($H101),MONTH($H101)+$G101*5,1),BC$3=DATE(YEAR($H101),MONTH($H101)+$G101*6,1),BC$3=DATE(YEAR($H101),MONTH($H101)+$G101*7,1),BC$3=DATE(YEAR($H101),MONTH($H101)+$G101*8,1),BC$3=DATE(YEAR($H101),MONTH($H101)+$G101*9,1),BC$3=DATE(YEAR($H101),MONTH($H101)+$G101*10,1)),$F101*тех!BQ$10*тех!BQ$6,)</f>
        <v>0</v>
      </c>
      <c r="BD101" s="76">
        <f>IF(OR(BD$3=DATE(YEAR($H101),MONTH($H101)+$G101,1),BD$3=DATE(YEAR($H101),MONTH($H101)+$G101*2,1),BD$3=DATE(YEAR($H101),MONTH($H101)+$G101*3,1),BD$3=DATE(YEAR($H101),MONTH($H101)+$G101*4,1),BD$3=DATE(YEAR($H101),MONTH($H101)+$G101*5,1),BD$3=DATE(YEAR($H101),MONTH($H101)+$G101*6,1),BD$3=DATE(YEAR($H101),MONTH($H101)+$G101*7,1),BD$3=DATE(YEAR($H101),MONTH($H101)+$G101*8,1),BD$3=DATE(YEAR($H101),MONTH($H101)+$G101*9,1),BD$3=DATE(YEAR($H101),MONTH($H101)+$G101*10,1)),$F101*тех!BR$10*тех!BR$6,)</f>
        <v>0</v>
      </c>
      <c r="BE101" s="76">
        <f>IF(OR(BE$3=DATE(YEAR($H101),MONTH($H101)+$G101,1),BE$3=DATE(YEAR($H101),MONTH($H101)+$G101*2,1),BE$3=DATE(YEAR($H101),MONTH($H101)+$G101*3,1),BE$3=DATE(YEAR($H101),MONTH($H101)+$G101*4,1),BE$3=DATE(YEAR($H101),MONTH($H101)+$G101*5,1),BE$3=DATE(YEAR($H101),MONTH($H101)+$G101*6,1),BE$3=DATE(YEAR($H101),MONTH($H101)+$G101*7,1),BE$3=DATE(YEAR($H101),MONTH($H101)+$G101*8,1),BE$3=DATE(YEAR($H101),MONTH($H101)+$G101*9,1),BE$3=DATE(YEAR($H101),MONTH($H101)+$G101*10,1)),$F101*тех!BS$10*тех!BS$6,)</f>
        <v>0</v>
      </c>
      <c r="BF101" s="76">
        <f>IF(OR(BF$3=DATE(YEAR($H101),MONTH($H101)+$G101,1),BF$3=DATE(YEAR($H101),MONTH($H101)+$G101*2,1),BF$3=DATE(YEAR($H101),MONTH($H101)+$G101*3,1),BF$3=DATE(YEAR($H101),MONTH($H101)+$G101*4,1),BF$3=DATE(YEAR($H101),MONTH($H101)+$G101*5,1),BF$3=DATE(YEAR($H101),MONTH($H101)+$G101*6,1),BF$3=DATE(YEAR($H101),MONTH($H101)+$G101*7,1),BF$3=DATE(YEAR($H101),MONTH($H101)+$G101*8,1),BF$3=DATE(YEAR($H101),MONTH($H101)+$G101*9,1),BF$3=DATE(YEAR($H101),MONTH($H101)+$G101*10,1)),$F101*тех!BT$10*тех!BT$6,)</f>
        <v>0</v>
      </c>
      <c r="BG101" s="76">
        <f>IF(OR(BG$3=DATE(YEAR($H101),MONTH($H101)+$G101,1),BG$3=DATE(YEAR($H101),MONTH($H101)+$G101*2,1),BG$3=DATE(YEAR($H101),MONTH($H101)+$G101*3,1),BG$3=DATE(YEAR($H101),MONTH($H101)+$G101*4,1),BG$3=DATE(YEAR($H101),MONTH($H101)+$G101*5,1),BG$3=DATE(YEAR($H101),MONTH($H101)+$G101*6,1),BG$3=DATE(YEAR($H101),MONTH($H101)+$G101*7,1),BG$3=DATE(YEAR($H101),MONTH($H101)+$G101*8,1),BG$3=DATE(YEAR($H101),MONTH($H101)+$G101*9,1),BG$3=DATE(YEAR($H101),MONTH($H101)+$G101*10,1)),$F101*тех!BU$10*тех!BU$6,)</f>
        <v>0</v>
      </c>
      <c r="BH101" s="76">
        <f>IF(OR(BH$3=DATE(YEAR($H101),MONTH($H101)+$G101,1),BH$3=DATE(YEAR($H101),MONTH($H101)+$G101*2,1),BH$3=DATE(YEAR($H101),MONTH($H101)+$G101*3,1),BH$3=DATE(YEAR($H101),MONTH($H101)+$G101*4,1),BH$3=DATE(YEAR($H101),MONTH($H101)+$G101*5,1),BH$3=DATE(YEAR($H101),MONTH($H101)+$G101*6,1),BH$3=DATE(YEAR($H101),MONTH($H101)+$G101*7,1),BH$3=DATE(YEAR($H101),MONTH($H101)+$G101*8,1),BH$3=DATE(YEAR($H101),MONTH($H101)+$G101*9,1),BH$3=DATE(YEAR($H101),MONTH($H101)+$G101*10,1)),$F101*тех!BV$10*тех!BV$6,)</f>
        <v>0</v>
      </c>
      <c r="BI101" s="76">
        <f>IF(OR(BI$3=DATE(YEAR($H101),MONTH($H101)+$G101,1),BI$3=DATE(YEAR($H101),MONTH($H101)+$G101*2,1),BI$3=DATE(YEAR($H101),MONTH($H101)+$G101*3,1),BI$3=DATE(YEAR($H101),MONTH($H101)+$G101*4,1),BI$3=DATE(YEAR($H101),MONTH($H101)+$G101*5,1),BI$3=DATE(YEAR($H101),MONTH($H101)+$G101*6,1),BI$3=DATE(YEAR($H101),MONTH($H101)+$G101*7,1),BI$3=DATE(YEAR($H101),MONTH($H101)+$G101*8,1),BI$3=DATE(YEAR($H101),MONTH($H101)+$G101*9,1),BI$3=DATE(YEAR($H101),MONTH($H101)+$G101*10,1)),$F101*тех!BW$10*тех!BW$6,)</f>
        <v>0</v>
      </c>
      <c r="BJ101" s="76">
        <f>IF(OR(BJ$3=DATE(YEAR($H101),MONTH($H101)+$G101,1),BJ$3=DATE(YEAR($H101),MONTH($H101)+$G101*2,1),BJ$3=DATE(YEAR($H101),MONTH($H101)+$G101*3,1),BJ$3=DATE(YEAR($H101),MONTH($H101)+$G101*4,1),BJ$3=DATE(YEAR($H101),MONTH($H101)+$G101*5,1),BJ$3=DATE(YEAR($H101),MONTH($H101)+$G101*6,1),BJ$3=DATE(YEAR($H101),MONTH($H101)+$G101*7,1),BJ$3=DATE(YEAR($H101),MONTH($H101)+$G101*8,1),BJ$3=DATE(YEAR($H101),MONTH($H101)+$G101*9,1),BJ$3=DATE(YEAR($H101),MONTH($H101)+$G101*10,1)),$F101*тех!BX$10*тех!BX$6,)</f>
        <v>0</v>
      </c>
      <c r="BK101" s="76">
        <f>IF(OR(BK$3=DATE(YEAR($H101),MONTH($H101)+$G101,1),BK$3=DATE(YEAR($H101),MONTH($H101)+$G101*2,1),BK$3=DATE(YEAR($H101),MONTH($H101)+$G101*3,1),BK$3=DATE(YEAR($H101),MONTH($H101)+$G101*4,1),BK$3=DATE(YEAR($H101),MONTH($H101)+$G101*5,1),BK$3=DATE(YEAR($H101),MONTH($H101)+$G101*6,1),BK$3=DATE(YEAR($H101),MONTH($H101)+$G101*7,1),BK$3=DATE(YEAR($H101),MONTH($H101)+$G101*8,1),BK$3=DATE(YEAR($H101),MONTH($H101)+$G101*9,1),BK$3=DATE(YEAR($H101),MONTH($H101)+$G101*10,1)),$F101*тех!BY$10*тех!BY$6,)</f>
        <v>0</v>
      </c>
      <c r="BL101" s="76">
        <f>IF(OR(BL$3=DATE(YEAR($H101),MONTH($H101)+$G101,1),BL$3=DATE(YEAR($H101),MONTH($H101)+$G101*2,1),BL$3=DATE(YEAR($H101),MONTH($H101)+$G101*3,1),BL$3=DATE(YEAR($H101),MONTH($H101)+$G101*4,1),BL$3=DATE(YEAR($H101),MONTH($H101)+$G101*5,1),BL$3=DATE(YEAR($H101),MONTH($H101)+$G101*6,1),BL$3=DATE(YEAR($H101),MONTH($H101)+$G101*7,1),BL$3=DATE(YEAR($H101),MONTH($H101)+$G101*8,1),BL$3=DATE(YEAR($H101),MONTH($H101)+$G101*9,1),BL$3=DATE(YEAR($H101),MONTH($H101)+$G101*10,1)),$F101*тех!BZ$10*тех!BZ$6,)</f>
        <v>0</v>
      </c>
      <c r="BM101" s="76">
        <f>IF(OR(BM$3=DATE(YEAR($H101),MONTH($H101)+$G101,1),BM$3=DATE(YEAR($H101),MONTH($H101)+$G101*2,1),BM$3=DATE(YEAR($H101),MONTH($H101)+$G101*3,1),BM$3=DATE(YEAR($H101),MONTH($H101)+$G101*4,1),BM$3=DATE(YEAR($H101),MONTH($H101)+$G101*5,1),BM$3=DATE(YEAR($H101),MONTH($H101)+$G101*6,1),BM$3=DATE(YEAR($H101),MONTH($H101)+$G101*7,1),BM$3=DATE(YEAR($H101),MONTH($H101)+$G101*8,1),BM$3=DATE(YEAR($H101),MONTH($H101)+$G101*9,1),BM$3=DATE(YEAR($H101),MONTH($H101)+$G101*10,1)),$F101*тех!CA$10*тех!CA$6,)</f>
        <v>0</v>
      </c>
      <c r="BN101" s="76">
        <f>IF(OR(BN$3=DATE(YEAR($H101),MONTH($H101)+$G101,1),BN$3=DATE(YEAR($H101),MONTH($H101)+$G101*2,1),BN$3=DATE(YEAR($H101),MONTH($H101)+$G101*3,1),BN$3=DATE(YEAR($H101),MONTH($H101)+$G101*4,1),BN$3=DATE(YEAR($H101),MONTH($H101)+$G101*5,1),BN$3=DATE(YEAR($H101),MONTH($H101)+$G101*6,1),BN$3=DATE(YEAR($H101),MONTH($H101)+$G101*7,1),BN$3=DATE(YEAR($H101),MONTH($H101)+$G101*8,1),BN$3=DATE(YEAR($H101),MONTH($H101)+$G101*9,1),BN$3=DATE(YEAR($H101),MONTH($H101)+$G101*10,1)),$F101*тех!CB$10*тех!CB$6,)</f>
        <v>0</v>
      </c>
      <c r="BO101" s="76">
        <f>IF(OR(BO$3=DATE(YEAR($H101),MONTH($H101)+$G101,1),BO$3=DATE(YEAR($H101),MONTH($H101)+$G101*2,1),BO$3=DATE(YEAR($H101),MONTH($H101)+$G101*3,1),BO$3=DATE(YEAR($H101),MONTH($H101)+$G101*4,1),BO$3=DATE(YEAR($H101),MONTH($H101)+$G101*5,1),BO$3=DATE(YEAR($H101),MONTH($H101)+$G101*6,1),BO$3=DATE(YEAR($H101),MONTH($H101)+$G101*7,1),BO$3=DATE(YEAR($H101),MONTH($H101)+$G101*8,1),BO$3=DATE(YEAR($H101),MONTH($H101)+$G101*9,1),BO$3=DATE(YEAR($H101),MONTH($H101)+$G101*10,1)),$F101*тех!CC$10*тех!CC$6,)</f>
        <v>0</v>
      </c>
      <c r="BP101" s="76">
        <f>IF(OR(BP$3=DATE(YEAR($H101),MONTH($H101)+$G101,1),BP$3=DATE(YEAR($H101),MONTH($H101)+$G101*2,1),BP$3=DATE(YEAR($H101),MONTH($H101)+$G101*3,1),BP$3=DATE(YEAR($H101),MONTH($H101)+$G101*4,1),BP$3=DATE(YEAR($H101),MONTH($H101)+$G101*5,1),BP$3=DATE(YEAR($H101),MONTH($H101)+$G101*6,1),BP$3=DATE(YEAR($H101),MONTH($H101)+$G101*7,1),BP$3=DATE(YEAR($H101),MONTH($H101)+$G101*8,1),BP$3=DATE(YEAR($H101),MONTH($H101)+$G101*9,1),BP$3=DATE(YEAR($H101),MONTH($H101)+$G101*10,1)),$F101*тех!CD$10*тех!CD$6,)</f>
        <v>0</v>
      </c>
      <c r="BQ101" s="76">
        <f>IF(OR(BQ$3=DATE(YEAR($H101),MONTH($H101)+$G101,1),BQ$3=DATE(YEAR($H101),MONTH($H101)+$G101*2,1),BQ$3=DATE(YEAR($H101),MONTH($H101)+$G101*3,1),BQ$3=DATE(YEAR($H101),MONTH($H101)+$G101*4,1),BQ$3=DATE(YEAR($H101),MONTH($H101)+$G101*5,1),BQ$3=DATE(YEAR($H101),MONTH($H101)+$G101*6,1),BQ$3=DATE(YEAR($H101),MONTH($H101)+$G101*7,1),BQ$3=DATE(YEAR($H101),MONTH($H101)+$G101*8,1),BQ$3=DATE(YEAR($H101),MONTH($H101)+$G101*9,1),BQ$3=DATE(YEAR($H101),MONTH($H101)+$G101*10,1)),$F101*тех!CE$10*тех!CE$6,)</f>
        <v>0</v>
      </c>
    </row>
    <row r="102" spans="2:69" hidden="1" outlineLevel="1">
      <c r="B102" s="3">
        <v>13</v>
      </c>
      <c r="C102" s="19"/>
      <c r="D102" s="19"/>
      <c r="E102" s="19"/>
      <c r="F102" s="76">
        <f t="shared" si="3"/>
        <v>0</v>
      </c>
      <c r="G102" s="19"/>
      <c r="H102" s="19"/>
      <c r="J102" s="76">
        <f>IF($H102=J$3,$F102,)*тех!X$6</f>
        <v>0</v>
      </c>
      <c r="K102" s="76">
        <f>IF($H102=K$3,$F102,)*тех!Y$6</f>
        <v>0</v>
      </c>
      <c r="L102" s="76">
        <f>IF($H102=L$3,$F102,)*тех!Z$6</f>
        <v>0</v>
      </c>
      <c r="M102" s="76">
        <f>IF($H102=M$3,$F102,)*тех!AA$6</f>
        <v>0</v>
      </c>
      <c r="N102" s="76">
        <f>IF($H102=N$3,$F102,)*тех!AB$6</f>
        <v>0</v>
      </c>
      <c r="O102" s="76">
        <f>IF($H102=O$3,$F102,)*тех!AC$6</f>
        <v>0</v>
      </c>
      <c r="P102" s="76">
        <f>IF(OR(P$3=DATE(YEAR($H102),MONTH($H102)+$G102,1),P$3=DATE(YEAR($H102),MONTH($H102)+$G102*2,1),P$3=DATE(YEAR($H102),MONTH($H102)+$G102*3,1),P$3=DATE(YEAR($H102),MONTH($H102)+$G102*4,1),P$3=DATE(YEAR($H102),MONTH($H102)+$G102*5,1),P$3=DATE(YEAR($H102),MONTH($H102)+$G102*6,1),P$3=DATE(YEAR($H102),MONTH($H102)+$G102*7,1),P$3=DATE(YEAR($H102),MONTH($H102)+$G102*8,1),P$3=DATE(YEAR($H102),MONTH($H102)+$G102*9,1),P$3=DATE(YEAR($H102),MONTH($H102)+$G102*10,1)),$F102*тех!AD$10*тех!AD$6,)</f>
        <v>0</v>
      </c>
      <c r="Q102" s="76">
        <f>IF(OR(Q$3=DATE(YEAR($H102),MONTH($H102)+$G102,1),Q$3=DATE(YEAR($H102),MONTH($H102)+$G102*2,1),Q$3=DATE(YEAR($H102),MONTH($H102)+$G102*3,1),Q$3=DATE(YEAR($H102),MONTH($H102)+$G102*4,1),Q$3=DATE(YEAR($H102),MONTH($H102)+$G102*5,1),Q$3=DATE(YEAR($H102),MONTH($H102)+$G102*6,1),Q$3=DATE(YEAR($H102),MONTH($H102)+$G102*7,1),Q$3=DATE(YEAR($H102),MONTH($H102)+$G102*8,1),Q$3=DATE(YEAR($H102),MONTH($H102)+$G102*9,1),Q$3=DATE(YEAR($H102),MONTH($H102)+$G102*10,1)),$F102*тех!AE$10*тех!AE$6,)</f>
        <v>0</v>
      </c>
      <c r="R102" s="76">
        <f>IF(OR(R$3=DATE(YEAR($H102),MONTH($H102)+$G102,1),R$3=DATE(YEAR($H102),MONTH($H102)+$G102*2,1),R$3=DATE(YEAR($H102),MONTH($H102)+$G102*3,1),R$3=DATE(YEAR($H102),MONTH($H102)+$G102*4,1),R$3=DATE(YEAR($H102),MONTH($H102)+$G102*5,1),R$3=DATE(YEAR($H102),MONTH($H102)+$G102*6,1),R$3=DATE(YEAR($H102),MONTH($H102)+$G102*7,1),R$3=DATE(YEAR($H102),MONTH($H102)+$G102*8,1),R$3=DATE(YEAR($H102),MONTH($H102)+$G102*9,1),R$3=DATE(YEAR($H102),MONTH($H102)+$G102*10,1)),$F102*тех!AF$10*тех!AF$6,)</f>
        <v>0</v>
      </c>
      <c r="S102" s="76">
        <f>IF(OR(S$3=DATE(YEAR($H102),MONTH($H102)+$G102,1),S$3=DATE(YEAR($H102),MONTH($H102)+$G102*2,1),S$3=DATE(YEAR($H102),MONTH($H102)+$G102*3,1),S$3=DATE(YEAR($H102),MONTH($H102)+$G102*4,1),S$3=DATE(YEAR($H102),MONTH($H102)+$G102*5,1),S$3=DATE(YEAR($H102),MONTH($H102)+$G102*6,1),S$3=DATE(YEAR($H102),MONTH($H102)+$G102*7,1),S$3=DATE(YEAR($H102),MONTH($H102)+$G102*8,1),S$3=DATE(YEAR($H102),MONTH($H102)+$G102*9,1),S$3=DATE(YEAR($H102),MONTH($H102)+$G102*10,1)),$F102*тех!AG$10*тех!AG$6,)</f>
        <v>0</v>
      </c>
      <c r="T102" s="76">
        <f>IF(OR(T$3=DATE(YEAR($H102),MONTH($H102)+$G102,1),T$3=DATE(YEAR($H102),MONTH($H102)+$G102*2,1),T$3=DATE(YEAR($H102),MONTH($H102)+$G102*3,1),T$3=DATE(YEAR($H102),MONTH($H102)+$G102*4,1),T$3=DATE(YEAR($H102),MONTH($H102)+$G102*5,1),T$3=DATE(YEAR($H102),MONTH($H102)+$G102*6,1),T$3=DATE(YEAR($H102),MONTH($H102)+$G102*7,1),T$3=DATE(YEAR($H102),MONTH($H102)+$G102*8,1),T$3=DATE(YEAR($H102),MONTH($H102)+$G102*9,1),T$3=DATE(YEAR($H102),MONTH($H102)+$G102*10,1)),$F102*тех!AH$10*тех!AH$6,)</f>
        <v>0</v>
      </c>
      <c r="U102" s="76">
        <f>IF(OR(U$3=DATE(YEAR($H102),MONTH($H102)+$G102,1),U$3=DATE(YEAR($H102),MONTH($H102)+$G102*2,1),U$3=DATE(YEAR($H102),MONTH($H102)+$G102*3,1),U$3=DATE(YEAR($H102),MONTH($H102)+$G102*4,1),U$3=DATE(YEAR($H102),MONTH($H102)+$G102*5,1),U$3=DATE(YEAR($H102),MONTH($H102)+$G102*6,1),U$3=DATE(YEAR($H102),MONTH($H102)+$G102*7,1),U$3=DATE(YEAR($H102),MONTH($H102)+$G102*8,1),U$3=DATE(YEAR($H102),MONTH($H102)+$G102*9,1),U$3=DATE(YEAR($H102),MONTH($H102)+$G102*10,1)),$F102*тех!AI$10*тех!AI$6,)</f>
        <v>0</v>
      </c>
      <c r="V102" s="76">
        <f>IF(OR(V$3=DATE(YEAR($H102),MONTH($H102)+$G102,1),V$3=DATE(YEAR($H102),MONTH($H102)+$G102*2,1),V$3=DATE(YEAR($H102),MONTH($H102)+$G102*3,1),V$3=DATE(YEAR($H102),MONTH($H102)+$G102*4,1),V$3=DATE(YEAR($H102),MONTH($H102)+$G102*5,1),V$3=DATE(YEAR($H102),MONTH($H102)+$G102*6,1),V$3=DATE(YEAR($H102),MONTH($H102)+$G102*7,1),V$3=DATE(YEAR($H102),MONTH($H102)+$G102*8,1),V$3=DATE(YEAR($H102),MONTH($H102)+$G102*9,1),V$3=DATE(YEAR($H102),MONTH($H102)+$G102*10,1)),$F102*тех!AJ$10*тех!AJ$6,)</f>
        <v>0</v>
      </c>
      <c r="W102" s="76">
        <f>IF(OR(W$3=DATE(YEAR($H102),MONTH($H102)+$G102,1),W$3=DATE(YEAR($H102),MONTH($H102)+$G102*2,1),W$3=DATE(YEAR($H102),MONTH($H102)+$G102*3,1),W$3=DATE(YEAR($H102),MONTH($H102)+$G102*4,1),W$3=DATE(YEAR($H102),MONTH($H102)+$G102*5,1),W$3=DATE(YEAR($H102),MONTH($H102)+$G102*6,1),W$3=DATE(YEAR($H102),MONTH($H102)+$G102*7,1),W$3=DATE(YEAR($H102),MONTH($H102)+$G102*8,1),W$3=DATE(YEAR($H102),MONTH($H102)+$G102*9,1),W$3=DATE(YEAR($H102),MONTH($H102)+$G102*10,1)),$F102*тех!AK$10*тех!AK$6,)</f>
        <v>0</v>
      </c>
      <c r="X102" s="76">
        <f>IF(OR(X$3=DATE(YEAR($H102),MONTH($H102)+$G102,1),X$3=DATE(YEAR($H102),MONTH($H102)+$G102*2,1),X$3=DATE(YEAR($H102),MONTH($H102)+$G102*3,1),X$3=DATE(YEAR($H102),MONTH($H102)+$G102*4,1),X$3=DATE(YEAR($H102),MONTH($H102)+$G102*5,1),X$3=DATE(YEAR($H102),MONTH($H102)+$G102*6,1),X$3=DATE(YEAR($H102),MONTH($H102)+$G102*7,1),X$3=DATE(YEAR($H102),MONTH($H102)+$G102*8,1),X$3=DATE(YEAR($H102),MONTH($H102)+$G102*9,1),X$3=DATE(YEAR($H102),MONTH($H102)+$G102*10,1)),$F102*тех!AL$10*тех!AL$6,)</f>
        <v>0</v>
      </c>
      <c r="Y102" s="76">
        <f>IF(OR(Y$3=DATE(YEAR($H102),MONTH($H102)+$G102,1),Y$3=DATE(YEAR($H102),MONTH($H102)+$G102*2,1),Y$3=DATE(YEAR($H102),MONTH($H102)+$G102*3,1),Y$3=DATE(YEAR($H102),MONTH($H102)+$G102*4,1),Y$3=DATE(YEAR($H102),MONTH($H102)+$G102*5,1),Y$3=DATE(YEAR($H102),MONTH($H102)+$G102*6,1),Y$3=DATE(YEAR($H102),MONTH($H102)+$G102*7,1),Y$3=DATE(YEAR($H102),MONTH($H102)+$G102*8,1),Y$3=DATE(YEAR($H102),MONTH($H102)+$G102*9,1),Y$3=DATE(YEAR($H102),MONTH($H102)+$G102*10,1)),$F102*тех!AM$10*тех!AM$6,)</f>
        <v>0</v>
      </c>
      <c r="Z102" s="76">
        <f>IF(OR(Z$3=DATE(YEAR($H102),MONTH($H102)+$G102,1),Z$3=DATE(YEAR($H102),MONTH($H102)+$G102*2,1),Z$3=DATE(YEAR($H102),MONTH($H102)+$G102*3,1),Z$3=DATE(YEAR($H102),MONTH($H102)+$G102*4,1),Z$3=DATE(YEAR($H102),MONTH($H102)+$G102*5,1),Z$3=DATE(YEAR($H102),MONTH($H102)+$G102*6,1),Z$3=DATE(YEAR($H102),MONTH($H102)+$G102*7,1),Z$3=DATE(YEAR($H102),MONTH($H102)+$G102*8,1),Z$3=DATE(YEAR($H102),MONTH($H102)+$G102*9,1),Z$3=DATE(YEAR($H102),MONTH($H102)+$G102*10,1)),$F102*тех!AN$10*тех!AN$6,)</f>
        <v>0</v>
      </c>
      <c r="AA102" s="76">
        <f>IF(OR(AA$3=DATE(YEAR($H102),MONTH($H102)+$G102,1),AA$3=DATE(YEAR($H102),MONTH($H102)+$G102*2,1),AA$3=DATE(YEAR($H102),MONTH($H102)+$G102*3,1),AA$3=DATE(YEAR($H102),MONTH($H102)+$G102*4,1),AA$3=DATE(YEAR($H102),MONTH($H102)+$G102*5,1),AA$3=DATE(YEAR($H102),MONTH($H102)+$G102*6,1),AA$3=DATE(YEAR($H102),MONTH($H102)+$G102*7,1),AA$3=DATE(YEAR($H102),MONTH($H102)+$G102*8,1),AA$3=DATE(YEAR($H102),MONTH($H102)+$G102*9,1),AA$3=DATE(YEAR($H102),MONTH($H102)+$G102*10,1)),$F102*тех!AO$10*тех!AO$6,)</f>
        <v>0</v>
      </c>
      <c r="AB102" s="76">
        <f>IF(OR(AB$3=DATE(YEAR($H102),MONTH($H102)+$G102,1),AB$3=DATE(YEAR($H102),MONTH($H102)+$G102*2,1),AB$3=DATE(YEAR($H102),MONTH($H102)+$G102*3,1),AB$3=DATE(YEAR($H102),MONTH($H102)+$G102*4,1),AB$3=DATE(YEAR($H102),MONTH($H102)+$G102*5,1),AB$3=DATE(YEAR($H102),MONTH($H102)+$G102*6,1),AB$3=DATE(YEAR($H102),MONTH($H102)+$G102*7,1),AB$3=DATE(YEAR($H102),MONTH($H102)+$G102*8,1),AB$3=DATE(YEAR($H102),MONTH($H102)+$G102*9,1),AB$3=DATE(YEAR($H102),MONTH($H102)+$G102*10,1)),$F102*тех!AP$10*тех!AP$6,)</f>
        <v>0</v>
      </c>
      <c r="AC102" s="76">
        <f>IF(OR(AC$3=DATE(YEAR($H102),MONTH($H102)+$G102,1),AC$3=DATE(YEAR($H102),MONTH($H102)+$G102*2,1),AC$3=DATE(YEAR($H102),MONTH($H102)+$G102*3,1),AC$3=DATE(YEAR($H102),MONTH($H102)+$G102*4,1),AC$3=DATE(YEAR($H102),MONTH($H102)+$G102*5,1),AC$3=DATE(YEAR($H102),MONTH($H102)+$G102*6,1),AC$3=DATE(YEAR($H102),MONTH($H102)+$G102*7,1),AC$3=DATE(YEAR($H102),MONTH($H102)+$G102*8,1),AC$3=DATE(YEAR($H102),MONTH($H102)+$G102*9,1),AC$3=DATE(YEAR($H102),MONTH($H102)+$G102*10,1)),$F102*тех!AQ$10*тех!AQ$6,)</f>
        <v>0</v>
      </c>
      <c r="AD102" s="76">
        <f>IF(OR(AD$3=DATE(YEAR($H102),MONTH($H102)+$G102,1),AD$3=DATE(YEAR($H102),MONTH($H102)+$G102*2,1),AD$3=DATE(YEAR($H102),MONTH($H102)+$G102*3,1),AD$3=DATE(YEAR($H102),MONTH($H102)+$G102*4,1),AD$3=DATE(YEAR($H102),MONTH($H102)+$G102*5,1),AD$3=DATE(YEAR($H102),MONTH($H102)+$G102*6,1),AD$3=DATE(YEAR($H102),MONTH($H102)+$G102*7,1),AD$3=DATE(YEAR($H102),MONTH($H102)+$G102*8,1),AD$3=DATE(YEAR($H102),MONTH($H102)+$G102*9,1),AD$3=DATE(YEAR($H102),MONTH($H102)+$G102*10,1)),$F102*тех!AR$10*тех!AR$6,)</f>
        <v>0</v>
      </c>
      <c r="AE102" s="76">
        <f>IF(OR(AE$3=DATE(YEAR($H102),MONTH($H102)+$G102,1),AE$3=DATE(YEAR($H102),MONTH($H102)+$G102*2,1),AE$3=DATE(YEAR($H102),MONTH($H102)+$G102*3,1),AE$3=DATE(YEAR($H102),MONTH($H102)+$G102*4,1),AE$3=DATE(YEAR($H102),MONTH($H102)+$G102*5,1),AE$3=DATE(YEAR($H102),MONTH($H102)+$G102*6,1),AE$3=DATE(YEAR($H102),MONTH($H102)+$G102*7,1),AE$3=DATE(YEAR($H102),MONTH($H102)+$G102*8,1),AE$3=DATE(YEAR($H102),MONTH($H102)+$G102*9,1),AE$3=DATE(YEAR($H102),MONTH($H102)+$G102*10,1)),$F102*тех!AS$10*тех!AS$6,)</f>
        <v>0</v>
      </c>
      <c r="AF102" s="76">
        <f>IF(OR(AF$3=DATE(YEAR($H102),MONTH($H102)+$G102,1),AF$3=DATE(YEAR($H102),MONTH($H102)+$G102*2,1),AF$3=DATE(YEAR($H102),MONTH($H102)+$G102*3,1),AF$3=DATE(YEAR($H102),MONTH($H102)+$G102*4,1),AF$3=DATE(YEAR($H102),MONTH($H102)+$G102*5,1),AF$3=DATE(YEAR($H102),MONTH($H102)+$G102*6,1),AF$3=DATE(YEAR($H102),MONTH($H102)+$G102*7,1),AF$3=DATE(YEAR($H102),MONTH($H102)+$G102*8,1),AF$3=DATE(YEAR($H102),MONTH($H102)+$G102*9,1),AF$3=DATE(YEAR($H102),MONTH($H102)+$G102*10,1)),$F102*тех!AT$10*тех!AT$6,)</f>
        <v>0</v>
      </c>
      <c r="AG102" s="76">
        <f>IF(OR(AG$3=DATE(YEAR($H102),MONTH($H102)+$G102,1),AG$3=DATE(YEAR($H102),MONTH($H102)+$G102*2,1),AG$3=DATE(YEAR($H102),MONTH($H102)+$G102*3,1),AG$3=DATE(YEAR($H102),MONTH($H102)+$G102*4,1),AG$3=DATE(YEAR($H102),MONTH($H102)+$G102*5,1),AG$3=DATE(YEAR($H102),MONTH($H102)+$G102*6,1),AG$3=DATE(YEAR($H102),MONTH($H102)+$G102*7,1),AG$3=DATE(YEAR($H102),MONTH($H102)+$G102*8,1),AG$3=DATE(YEAR($H102),MONTH($H102)+$G102*9,1),AG$3=DATE(YEAR($H102),MONTH($H102)+$G102*10,1)),$F102*тех!AU$10*тех!AU$6,)</f>
        <v>0</v>
      </c>
      <c r="AH102" s="76">
        <f>IF(OR(AH$3=DATE(YEAR($H102),MONTH($H102)+$G102,1),AH$3=DATE(YEAR($H102),MONTH($H102)+$G102*2,1),AH$3=DATE(YEAR($H102),MONTH($H102)+$G102*3,1),AH$3=DATE(YEAR($H102),MONTH($H102)+$G102*4,1),AH$3=DATE(YEAR($H102),MONTH($H102)+$G102*5,1),AH$3=DATE(YEAR($H102),MONTH($H102)+$G102*6,1),AH$3=DATE(YEAR($H102),MONTH($H102)+$G102*7,1),AH$3=DATE(YEAR($H102),MONTH($H102)+$G102*8,1),AH$3=DATE(YEAR($H102),MONTH($H102)+$G102*9,1),AH$3=DATE(YEAR($H102),MONTH($H102)+$G102*10,1)),$F102*тех!AV$10*тех!AV$6,)</f>
        <v>0</v>
      </c>
      <c r="AI102" s="76">
        <f>IF(OR(AI$3=DATE(YEAR($H102),MONTH($H102)+$G102,1),AI$3=DATE(YEAR($H102),MONTH($H102)+$G102*2,1),AI$3=DATE(YEAR($H102),MONTH($H102)+$G102*3,1),AI$3=DATE(YEAR($H102),MONTH($H102)+$G102*4,1),AI$3=DATE(YEAR($H102),MONTH($H102)+$G102*5,1),AI$3=DATE(YEAR($H102),MONTH($H102)+$G102*6,1),AI$3=DATE(YEAR($H102),MONTH($H102)+$G102*7,1),AI$3=DATE(YEAR($H102),MONTH($H102)+$G102*8,1),AI$3=DATE(YEAR($H102),MONTH($H102)+$G102*9,1),AI$3=DATE(YEAR($H102),MONTH($H102)+$G102*10,1)),$F102*тех!AW$10*тех!AW$6,)</f>
        <v>0</v>
      </c>
      <c r="AJ102" s="76">
        <f>IF(OR(AJ$3=DATE(YEAR($H102),MONTH($H102)+$G102,1),AJ$3=DATE(YEAR($H102),MONTH($H102)+$G102*2,1),AJ$3=DATE(YEAR($H102),MONTH($H102)+$G102*3,1),AJ$3=DATE(YEAR($H102),MONTH($H102)+$G102*4,1),AJ$3=DATE(YEAR($H102),MONTH($H102)+$G102*5,1),AJ$3=DATE(YEAR($H102),MONTH($H102)+$G102*6,1),AJ$3=DATE(YEAR($H102),MONTH($H102)+$G102*7,1),AJ$3=DATE(YEAR($H102),MONTH($H102)+$G102*8,1),AJ$3=DATE(YEAR($H102),MONTH($H102)+$G102*9,1),AJ$3=DATE(YEAR($H102),MONTH($H102)+$G102*10,1)),$F102*тех!AX$10*тех!AX$6,)</f>
        <v>0</v>
      </c>
      <c r="AK102" s="76">
        <f>IF(OR(AK$3=DATE(YEAR($H102),MONTH($H102)+$G102,1),AK$3=DATE(YEAR($H102),MONTH($H102)+$G102*2,1),AK$3=DATE(YEAR($H102),MONTH($H102)+$G102*3,1),AK$3=DATE(YEAR($H102),MONTH($H102)+$G102*4,1),AK$3=DATE(YEAR($H102),MONTH($H102)+$G102*5,1),AK$3=DATE(YEAR($H102),MONTH($H102)+$G102*6,1),AK$3=DATE(YEAR($H102),MONTH($H102)+$G102*7,1),AK$3=DATE(YEAR($H102),MONTH($H102)+$G102*8,1),AK$3=DATE(YEAR($H102),MONTH($H102)+$G102*9,1),AK$3=DATE(YEAR($H102),MONTH($H102)+$G102*10,1)),$F102*тех!AY$10*тех!AY$6,)</f>
        <v>0</v>
      </c>
      <c r="AL102" s="76">
        <f>IF(OR(AL$3=DATE(YEAR($H102),MONTH($H102)+$G102,1),AL$3=DATE(YEAR($H102),MONTH($H102)+$G102*2,1),AL$3=DATE(YEAR($H102),MONTH($H102)+$G102*3,1),AL$3=DATE(YEAR($H102),MONTH($H102)+$G102*4,1),AL$3=DATE(YEAR($H102),MONTH($H102)+$G102*5,1),AL$3=DATE(YEAR($H102),MONTH($H102)+$G102*6,1),AL$3=DATE(YEAR($H102),MONTH($H102)+$G102*7,1),AL$3=DATE(YEAR($H102),MONTH($H102)+$G102*8,1),AL$3=DATE(YEAR($H102),MONTH($H102)+$G102*9,1),AL$3=DATE(YEAR($H102),MONTH($H102)+$G102*10,1)),$F102*тех!AZ$10*тех!AZ$6,)</f>
        <v>0</v>
      </c>
      <c r="AM102" s="76">
        <f>IF(OR(AM$3=DATE(YEAR($H102),MONTH($H102)+$G102,1),AM$3=DATE(YEAR($H102),MONTH($H102)+$G102*2,1),AM$3=DATE(YEAR($H102),MONTH($H102)+$G102*3,1),AM$3=DATE(YEAR($H102),MONTH($H102)+$G102*4,1),AM$3=DATE(YEAR($H102),MONTH($H102)+$G102*5,1),AM$3=DATE(YEAR($H102),MONTH($H102)+$G102*6,1),AM$3=DATE(YEAR($H102),MONTH($H102)+$G102*7,1),AM$3=DATE(YEAR($H102),MONTH($H102)+$G102*8,1),AM$3=DATE(YEAR($H102),MONTH($H102)+$G102*9,1),AM$3=DATE(YEAR($H102),MONTH($H102)+$G102*10,1)),$F102*тех!BA$10*тех!BA$6,)</f>
        <v>0</v>
      </c>
      <c r="AN102" s="76">
        <f>IF(OR(AN$3=DATE(YEAR($H102),MONTH($H102)+$G102,1),AN$3=DATE(YEAR($H102),MONTH($H102)+$G102*2,1),AN$3=DATE(YEAR($H102),MONTH($H102)+$G102*3,1),AN$3=DATE(YEAR($H102),MONTH($H102)+$G102*4,1),AN$3=DATE(YEAR($H102),MONTH($H102)+$G102*5,1),AN$3=DATE(YEAR($H102),MONTH($H102)+$G102*6,1),AN$3=DATE(YEAR($H102),MONTH($H102)+$G102*7,1),AN$3=DATE(YEAR($H102),MONTH($H102)+$G102*8,1),AN$3=DATE(YEAR($H102),MONTH($H102)+$G102*9,1),AN$3=DATE(YEAR($H102),MONTH($H102)+$G102*10,1)),$F102*тех!BB$10*тех!BB$6,)</f>
        <v>0</v>
      </c>
      <c r="AO102" s="76">
        <f>IF(OR(AO$3=DATE(YEAR($H102),MONTH($H102)+$G102,1),AO$3=DATE(YEAR($H102),MONTH($H102)+$G102*2,1),AO$3=DATE(YEAR($H102),MONTH($H102)+$G102*3,1),AO$3=DATE(YEAR($H102),MONTH($H102)+$G102*4,1),AO$3=DATE(YEAR($H102),MONTH($H102)+$G102*5,1),AO$3=DATE(YEAR($H102),MONTH($H102)+$G102*6,1),AO$3=DATE(YEAR($H102),MONTH($H102)+$G102*7,1),AO$3=DATE(YEAR($H102),MONTH($H102)+$G102*8,1),AO$3=DATE(YEAR($H102),MONTH($H102)+$G102*9,1),AO$3=DATE(YEAR($H102),MONTH($H102)+$G102*10,1)),$F102*тех!BC$10*тех!BC$6,)</f>
        <v>0</v>
      </c>
      <c r="AP102" s="76">
        <f>IF(OR(AP$3=DATE(YEAR($H102),MONTH($H102)+$G102,1),AP$3=DATE(YEAR($H102),MONTH($H102)+$G102*2,1),AP$3=DATE(YEAR($H102),MONTH($H102)+$G102*3,1),AP$3=DATE(YEAR($H102),MONTH($H102)+$G102*4,1),AP$3=DATE(YEAR($H102),MONTH($H102)+$G102*5,1),AP$3=DATE(YEAR($H102),MONTH($H102)+$G102*6,1),AP$3=DATE(YEAR($H102),MONTH($H102)+$G102*7,1),AP$3=DATE(YEAR($H102),MONTH($H102)+$G102*8,1),AP$3=DATE(YEAR($H102),MONTH($H102)+$G102*9,1),AP$3=DATE(YEAR($H102),MONTH($H102)+$G102*10,1)),$F102*тех!BD$10*тех!BD$6,)</f>
        <v>0</v>
      </c>
      <c r="AQ102" s="76">
        <f>IF(OR(AQ$3=DATE(YEAR($H102),MONTH($H102)+$G102,1),AQ$3=DATE(YEAR($H102),MONTH($H102)+$G102*2,1),AQ$3=DATE(YEAR($H102),MONTH($H102)+$G102*3,1),AQ$3=DATE(YEAR($H102),MONTH($H102)+$G102*4,1),AQ$3=DATE(YEAR($H102),MONTH($H102)+$G102*5,1),AQ$3=DATE(YEAR($H102),MONTH($H102)+$G102*6,1),AQ$3=DATE(YEAR($H102),MONTH($H102)+$G102*7,1),AQ$3=DATE(YEAR($H102),MONTH($H102)+$G102*8,1),AQ$3=DATE(YEAR($H102),MONTH($H102)+$G102*9,1),AQ$3=DATE(YEAR($H102),MONTH($H102)+$G102*10,1)),$F102*тех!BE$10*тех!BE$6,)</f>
        <v>0</v>
      </c>
      <c r="AR102" s="76">
        <f>IF(OR(AR$3=DATE(YEAR($H102),MONTH($H102)+$G102,1),AR$3=DATE(YEAR($H102),MONTH($H102)+$G102*2,1),AR$3=DATE(YEAR($H102),MONTH($H102)+$G102*3,1),AR$3=DATE(YEAR($H102),MONTH($H102)+$G102*4,1),AR$3=DATE(YEAR($H102),MONTH($H102)+$G102*5,1),AR$3=DATE(YEAR($H102),MONTH($H102)+$G102*6,1),AR$3=DATE(YEAR($H102),MONTH($H102)+$G102*7,1),AR$3=DATE(YEAR($H102),MONTH($H102)+$G102*8,1),AR$3=DATE(YEAR($H102),MONTH($H102)+$G102*9,1),AR$3=DATE(YEAR($H102),MONTH($H102)+$G102*10,1)),$F102*тех!BF$10*тех!BF$6,)</f>
        <v>0</v>
      </c>
      <c r="AS102" s="76">
        <f>IF(OR(AS$3=DATE(YEAR($H102),MONTH($H102)+$G102,1),AS$3=DATE(YEAR($H102),MONTH($H102)+$G102*2,1),AS$3=DATE(YEAR($H102),MONTH($H102)+$G102*3,1),AS$3=DATE(YEAR($H102),MONTH($H102)+$G102*4,1),AS$3=DATE(YEAR($H102),MONTH($H102)+$G102*5,1),AS$3=DATE(YEAR($H102),MONTH($H102)+$G102*6,1),AS$3=DATE(YEAR($H102),MONTH($H102)+$G102*7,1),AS$3=DATE(YEAR($H102),MONTH($H102)+$G102*8,1),AS$3=DATE(YEAR($H102),MONTH($H102)+$G102*9,1),AS$3=DATE(YEAR($H102),MONTH($H102)+$G102*10,1)),$F102*тех!BG$10*тех!BG$6,)</f>
        <v>0</v>
      </c>
      <c r="AT102" s="76">
        <f>IF(OR(AT$3=DATE(YEAR($H102),MONTH($H102)+$G102,1),AT$3=DATE(YEAR($H102),MONTH($H102)+$G102*2,1),AT$3=DATE(YEAR($H102),MONTH($H102)+$G102*3,1),AT$3=DATE(YEAR($H102),MONTH($H102)+$G102*4,1),AT$3=DATE(YEAR($H102),MONTH($H102)+$G102*5,1),AT$3=DATE(YEAR($H102),MONTH($H102)+$G102*6,1),AT$3=DATE(YEAR($H102),MONTH($H102)+$G102*7,1),AT$3=DATE(YEAR($H102),MONTH($H102)+$G102*8,1),AT$3=DATE(YEAR($H102),MONTH($H102)+$G102*9,1),AT$3=DATE(YEAR($H102),MONTH($H102)+$G102*10,1)),$F102*тех!BH$10*тех!BH$6,)</f>
        <v>0</v>
      </c>
      <c r="AU102" s="76">
        <f>IF(OR(AU$3=DATE(YEAR($H102),MONTH($H102)+$G102,1),AU$3=DATE(YEAR($H102),MONTH($H102)+$G102*2,1),AU$3=DATE(YEAR($H102),MONTH($H102)+$G102*3,1),AU$3=DATE(YEAR($H102),MONTH($H102)+$G102*4,1),AU$3=DATE(YEAR($H102),MONTH($H102)+$G102*5,1),AU$3=DATE(YEAR($H102),MONTH($H102)+$G102*6,1),AU$3=DATE(YEAR($H102),MONTH($H102)+$G102*7,1),AU$3=DATE(YEAR($H102),MONTH($H102)+$G102*8,1),AU$3=DATE(YEAR($H102),MONTH($H102)+$G102*9,1),AU$3=DATE(YEAR($H102),MONTH($H102)+$G102*10,1)),$F102*тех!BI$10*тех!BI$6,)</f>
        <v>0</v>
      </c>
      <c r="AV102" s="76">
        <f>IF(OR(AV$3=DATE(YEAR($H102),MONTH($H102)+$G102,1),AV$3=DATE(YEAR($H102),MONTH($H102)+$G102*2,1),AV$3=DATE(YEAR($H102),MONTH($H102)+$G102*3,1),AV$3=DATE(YEAR($H102),MONTH($H102)+$G102*4,1),AV$3=DATE(YEAR($H102),MONTH($H102)+$G102*5,1),AV$3=DATE(YEAR($H102),MONTH($H102)+$G102*6,1),AV$3=DATE(YEAR($H102),MONTH($H102)+$G102*7,1),AV$3=DATE(YEAR($H102),MONTH($H102)+$G102*8,1),AV$3=DATE(YEAR($H102),MONTH($H102)+$G102*9,1),AV$3=DATE(YEAR($H102),MONTH($H102)+$G102*10,1)),$F102*тех!BJ$10*тех!BJ$6,)</f>
        <v>0</v>
      </c>
      <c r="AW102" s="76">
        <f>IF(OR(AW$3=DATE(YEAR($H102),MONTH($H102)+$G102,1),AW$3=DATE(YEAR($H102),MONTH($H102)+$G102*2,1),AW$3=DATE(YEAR($H102),MONTH($H102)+$G102*3,1),AW$3=DATE(YEAR($H102),MONTH($H102)+$G102*4,1),AW$3=DATE(YEAR($H102),MONTH($H102)+$G102*5,1),AW$3=DATE(YEAR($H102),MONTH($H102)+$G102*6,1),AW$3=DATE(YEAR($H102),MONTH($H102)+$G102*7,1),AW$3=DATE(YEAR($H102),MONTH($H102)+$G102*8,1),AW$3=DATE(YEAR($H102),MONTH($H102)+$G102*9,1),AW$3=DATE(YEAR($H102),MONTH($H102)+$G102*10,1)),$F102*тех!BK$10*тех!BK$6,)</f>
        <v>0</v>
      </c>
      <c r="AX102" s="76">
        <f>IF(OR(AX$3=DATE(YEAR($H102),MONTH($H102)+$G102,1),AX$3=DATE(YEAR($H102),MONTH($H102)+$G102*2,1),AX$3=DATE(YEAR($H102),MONTH($H102)+$G102*3,1),AX$3=DATE(YEAR($H102),MONTH($H102)+$G102*4,1),AX$3=DATE(YEAR($H102),MONTH($H102)+$G102*5,1),AX$3=DATE(YEAR($H102),MONTH($H102)+$G102*6,1),AX$3=DATE(YEAR($H102),MONTH($H102)+$G102*7,1),AX$3=DATE(YEAR($H102),MONTH($H102)+$G102*8,1),AX$3=DATE(YEAR($H102),MONTH($H102)+$G102*9,1),AX$3=DATE(YEAR($H102),MONTH($H102)+$G102*10,1)),$F102*тех!BL$10*тех!BL$6,)</f>
        <v>0</v>
      </c>
      <c r="AY102" s="76">
        <f>IF(OR(AY$3=DATE(YEAR($H102),MONTH($H102)+$G102,1),AY$3=DATE(YEAR($H102),MONTH($H102)+$G102*2,1),AY$3=DATE(YEAR($H102),MONTH($H102)+$G102*3,1),AY$3=DATE(YEAR($H102),MONTH($H102)+$G102*4,1),AY$3=DATE(YEAR($H102),MONTH($H102)+$G102*5,1),AY$3=DATE(YEAR($H102),MONTH($H102)+$G102*6,1),AY$3=DATE(YEAR($H102),MONTH($H102)+$G102*7,1),AY$3=DATE(YEAR($H102),MONTH($H102)+$G102*8,1),AY$3=DATE(YEAR($H102),MONTH($H102)+$G102*9,1),AY$3=DATE(YEAR($H102),MONTH($H102)+$G102*10,1)),$F102*тех!BM$10*тех!BM$6,)</f>
        <v>0</v>
      </c>
      <c r="AZ102" s="76">
        <f>IF(OR(AZ$3=DATE(YEAR($H102),MONTH($H102)+$G102,1),AZ$3=DATE(YEAR($H102),MONTH($H102)+$G102*2,1),AZ$3=DATE(YEAR($H102),MONTH($H102)+$G102*3,1),AZ$3=DATE(YEAR($H102),MONTH($H102)+$G102*4,1),AZ$3=DATE(YEAR($H102),MONTH($H102)+$G102*5,1),AZ$3=DATE(YEAR($H102),MONTH($H102)+$G102*6,1),AZ$3=DATE(YEAR($H102),MONTH($H102)+$G102*7,1),AZ$3=DATE(YEAR($H102),MONTH($H102)+$G102*8,1),AZ$3=DATE(YEAR($H102),MONTH($H102)+$G102*9,1),AZ$3=DATE(YEAR($H102),MONTH($H102)+$G102*10,1)),$F102*тех!BN$10*тех!BN$6,)</f>
        <v>0</v>
      </c>
      <c r="BA102" s="76">
        <f>IF(OR(BA$3=DATE(YEAR($H102),MONTH($H102)+$G102,1),BA$3=DATE(YEAR($H102),MONTH($H102)+$G102*2,1),BA$3=DATE(YEAR($H102),MONTH($H102)+$G102*3,1),BA$3=DATE(YEAR($H102),MONTH($H102)+$G102*4,1),BA$3=DATE(YEAR($H102),MONTH($H102)+$G102*5,1),BA$3=DATE(YEAR($H102),MONTH($H102)+$G102*6,1),BA$3=DATE(YEAR($H102),MONTH($H102)+$G102*7,1),BA$3=DATE(YEAR($H102),MONTH($H102)+$G102*8,1),BA$3=DATE(YEAR($H102),MONTH($H102)+$G102*9,1),BA$3=DATE(YEAR($H102),MONTH($H102)+$G102*10,1)),$F102*тех!BO$10*тех!BO$6,)</f>
        <v>0</v>
      </c>
      <c r="BB102" s="76">
        <f>IF(OR(BB$3=DATE(YEAR($H102),MONTH($H102)+$G102,1),BB$3=DATE(YEAR($H102),MONTH($H102)+$G102*2,1),BB$3=DATE(YEAR($H102),MONTH($H102)+$G102*3,1),BB$3=DATE(YEAR($H102),MONTH($H102)+$G102*4,1),BB$3=DATE(YEAR($H102),MONTH($H102)+$G102*5,1),BB$3=DATE(YEAR($H102),MONTH($H102)+$G102*6,1),BB$3=DATE(YEAR($H102),MONTH($H102)+$G102*7,1),BB$3=DATE(YEAR($H102),MONTH($H102)+$G102*8,1),BB$3=DATE(YEAR($H102),MONTH($H102)+$G102*9,1),BB$3=DATE(YEAR($H102),MONTH($H102)+$G102*10,1)),$F102*тех!BP$10*тех!BP$6,)</f>
        <v>0</v>
      </c>
      <c r="BC102" s="76">
        <f>IF(OR(BC$3=DATE(YEAR($H102),MONTH($H102)+$G102,1),BC$3=DATE(YEAR($H102),MONTH($H102)+$G102*2,1),BC$3=DATE(YEAR($H102),MONTH($H102)+$G102*3,1),BC$3=DATE(YEAR($H102),MONTH($H102)+$G102*4,1),BC$3=DATE(YEAR($H102),MONTH($H102)+$G102*5,1),BC$3=DATE(YEAR($H102),MONTH($H102)+$G102*6,1),BC$3=DATE(YEAR($H102),MONTH($H102)+$G102*7,1),BC$3=DATE(YEAR($H102),MONTH($H102)+$G102*8,1),BC$3=DATE(YEAR($H102),MONTH($H102)+$G102*9,1),BC$3=DATE(YEAR($H102),MONTH($H102)+$G102*10,1)),$F102*тех!BQ$10*тех!BQ$6,)</f>
        <v>0</v>
      </c>
      <c r="BD102" s="76">
        <f>IF(OR(BD$3=DATE(YEAR($H102),MONTH($H102)+$G102,1),BD$3=DATE(YEAR($H102),MONTH($H102)+$G102*2,1),BD$3=DATE(YEAR($H102),MONTH($H102)+$G102*3,1),BD$3=DATE(YEAR($H102),MONTH($H102)+$G102*4,1),BD$3=DATE(YEAR($H102),MONTH($H102)+$G102*5,1),BD$3=DATE(YEAR($H102),MONTH($H102)+$G102*6,1),BD$3=DATE(YEAR($H102),MONTH($H102)+$G102*7,1),BD$3=DATE(YEAR($H102),MONTH($H102)+$G102*8,1),BD$3=DATE(YEAR($H102),MONTH($H102)+$G102*9,1),BD$3=DATE(YEAR($H102),MONTH($H102)+$G102*10,1)),$F102*тех!BR$10*тех!BR$6,)</f>
        <v>0</v>
      </c>
      <c r="BE102" s="76">
        <f>IF(OR(BE$3=DATE(YEAR($H102),MONTH($H102)+$G102,1),BE$3=DATE(YEAR($H102),MONTH($H102)+$G102*2,1),BE$3=DATE(YEAR($H102),MONTH($H102)+$G102*3,1),BE$3=DATE(YEAR($H102),MONTH($H102)+$G102*4,1),BE$3=DATE(YEAR($H102),MONTH($H102)+$G102*5,1),BE$3=DATE(YEAR($H102),MONTH($H102)+$G102*6,1),BE$3=DATE(YEAR($H102),MONTH($H102)+$G102*7,1),BE$3=DATE(YEAR($H102),MONTH($H102)+$G102*8,1),BE$3=DATE(YEAR($H102),MONTH($H102)+$G102*9,1),BE$3=DATE(YEAR($H102),MONTH($H102)+$G102*10,1)),$F102*тех!BS$10*тех!BS$6,)</f>
        <v>0</v>
      </c>
      <c r="BF102" s="76">
        <f>IF(OR(BF$3=DATE(YEAR($H102),MONTH($H102)+$G102,1),BF$3=DATE(YEAR($H102),MONTH($H102)+$G102*2,1),BF$3=DATE(YEAR($H102),MONTH($H102)+$G102*3,1),BF$3=DATE(YEAR($H102),MONTH($H102)+$G102*4,1),BF$3=DATE(YEAR($H102),MONTH($H102)+$G102*5,1),BF$3=DATE(YEAR($H102),MONTH($H102)+$G102*6,1),BF$3=DATE(YEAR($H102),MONTH($H102)+$G102*7,1),BF$3=DATE(YEAR($H102),MONTH($H102)+$G102*8,1),BF$3=DATE(YEAR($H102),MONTH($H102)+$G102*9,1),BF$3=DATE(YEAR($H102),MONTH($H102)+$G102*10,1)),$F102*тех!BT$10*тех!BT$6,)</f>
        <v>0</v>
      </c>
      <c r="BG102" s="76">
        <f>IF(OR(BG$3=DATE(YEAR($H102),MONTH($H102)+$G102,1),BG$3=DATE(YEAR($H102),MONTH($H102)+$G102*2,1),BG$3=DATE(YEAR($H102),MONTH($H102)+$G102*3,1),BG$3=DATE(YEAR($H102),MONTH($H102)+$G102*4,1),BG$3=DATE(YEAR($H102),MONTH($H102)+$G102*5,1),BG$3=DATE(YEAR($H102),MONTH($H102)+$G102*6,1),BG$3=DATE(YEAR($H102),MONTH($H102)+$G102*7,1),BG$3=DATE(YEAR($H102),MONTH($H102)+$G102*8,1),BG$3=DATE(YEAR($H102),MONTH($H102)+$G102*9,1),BG$3=DATE(YEAR($H102),MONTH($H102)+$G102*10,1)),$F102*тех!BU$10*тех!BU$6,)</f>
        <v>0</v>
      </c>
      <c r="BH102" s="76">
        <f>IF(OR(BH$3=DATE(YEAR($H102),MONTH($H102)+$G102,1),BH$3=DATE(YEAR($H102),MONTH($H102)+$G102*2,1),BH$3=DATE(YEAR($H102),MONTH($H102)+$G102*3,1),BH$3=DATE(YEAR($H102),MONTH($H102)+$G102*4,1),BH$3=DATE(YEAR($H102),MONTH($H102)+$G102*5,1),BH$3=DATE(YEAR($H102),MONTH($H102)+$G102*6,1),BH$3=DATE(YEAR($H102),MONTH($H102)+$G102*7,1),BH$3=DATE(YEAR($H102),MONTH($H102)+$G102*8,1),BH$3=DATE(YEAR($H102),MONTH($H102)+$G102*9,1),BH$3=DATE(YEAR($H102),MONTH($H102)+$G102*10,1)),$F102*тех!BV$10*тех!BV$6,)</f>
        <v>0</v>
      </c>
      <c r="BI102" s="76">
        <f>IF(OR(BI$3=DATE(YEAR($H102),MONTH($H102)+$G102,1),BI$3=DATE(YEAR($H102),MONTH($H102)+$G102*2,1),BI$3=DATE(YEAR($H102),MONTH($H102)+$G102*3,1),BI$3=DATE(YEAR($H102),MONTH($H102)+$G102*4,1),BI$3=DATE(YEAR($H102),MONTH($H102)+$G102*5,1),BI$3=DATE(YEAR($H102),MONTH($H102)+$G102*6,1),BI$3=DATE(YEAR($H102),MONTH($H102)+$G102*7,1),BI$3=DATE(YEAR($H102),MONTH($H102)+$G102*8,1),BI$3=DATE(YEAR($H102),MONTH($H102)+$G102*9,1),BI$3=DATE(YEAR($H102),MONTH($H102)+$G102*10,1)),$F102*тех!BW$10*тех!BW$6,)</f>
        <v>0</v>
      </c>
      <c r="BJ102" s="76">
        <f>IF(OR(BJ$3=DATE(YEAR($H102),MONTH($H102)+$G102,1),BJ$3=DATE(YEAR($H102),MONTH($H102)+$G102*2,1),BJ$3=DATE(YEAR($H102),MONTH($H102)+$G102*3,1),BJ$3=DATE(YEAR($H102),MONTH($H102)+$G102*4,1),BJ$3=DATE(YEAR($H102),MONTH($H102)+$G102*5,1),BJ$3=DATE(YEAR($H102),MONTH($H102)+$G102*6,1),BJ$3=DATE(YEAR($H102),MONTH($H102)+$G102*7,1),BJ$3=DATE(YEAR($H102),MONTH($H102)+$G102*8,1),BJ$3=DATE(YEAR($H102),MONTH($H102)+$G102*9,1),BJ$3=DATE(YEAR($H102),MONTH($H102)+$G102*10,1)),$F102*тех!BX$10*тех!BX$6,)</f>
        <v>0</v>
      </c>
      <c r="BK102" s="76">
        <f>IF(OR(BK$3=DATE(YEAR($H102),MONTH($H102)+$G102,1),BK$3=DATE(YEAR($H102),MONTH($H102)+$G102*2,1),BK$3=DATE(YEAR($H102),MONTH($H102)+$G102*3,1),BK$3=DATE(YEAR($H102),MONTH($H102)+$G102*4,1),BK$3=DATE(YEAR($H102),MONTH($H102)+$G102*5,1),BK$3=DATE(YEAR($H102),MONTH($H102)+$G102*6,1),BK$3=DATE(YEAR($H102),MONTH($H102)+$G102*7,1),BK$3=DATE(YEAR($H102),MONTH($H102)+$G102*8,1),BK$3=DATE(YEAR($H102),MONTH($H102)+$G102*9,1),BK$3=DATE(YEAR($H102),MONTH($H102)+$G102*10,1)),$F102*тех!BY$10*тех!BY$6,)</f>
        <v>0</v>
      </c>
      <c r="BL102" s="76">
        <f>IF(OR(BL$3=DATE(YEAR($H102),MONTH($H102)+$G102,1),BL$3=DATE(YEAR($H102),MONTH($H102)+$G102*2,1),BL$3=DATE(YEAR($H102),MONTH($H102)+$G102*3,1),BL$3=DATE(YEAR($H102),MONTH($H102)+$G102*4,1),BL$3=DATE(YEAR($H102),MONTH($H102)+$G102*5,1),BL$3=DATE(YEAR($H102),MONTH($H102)+$G102*6,1),BL$3=DATE(YEAR($H102),MONTH($H102)+$G102*7,1),BL$3=DATE(YEAR($H102),MONTH($H102)+$G102*8,1),BL$3=DATE(YEAR($H102),MONTH($H102)+$G102*9,1),BL$3=DATE(YEAR($H102),MONTH($H102)+$G102*10,1)),$F102*тех!BZ$10*тех!BZ$6,)</f>
        <v>0</v>
      </c>
      <c r="BM102" s="76">
        <f>IF(OR(BM$3=DATE(YEAR($H102),MONTH($H102)+$G102,1),BM$3=DATE(YEAR($H102),MONTH($H102)+$G102*2,1),BM$3=DATE(YEAR($H102),MONTH($H102)+$G102*3,1),BM$3=DATE(YEAR($H102),MONTH($H102)+$G102*4,1),BM$3=DATE(YEAR($H102),MONTH($H102)+$G102*5,1),BM$3=DATE(YEAR($H102),MONTH($H102)+$G102*6,1),BM$3=DATE(YEAR($H102),MONTH($H102)+$G102*7,1),BM$3=DATE(YEAR($H102),MONTH($H102)+$G102*8,1),BM$3=DATE(YEAR($H102),MONTH($H102)+$G102*9,1),BM$3=DATE(YEAR($H102),MONTH($H102)+$G102*10,1)),$F102*тех!CA$10*тех!CA$6,)</f>
        <v>0</v>
      </c>
      <c r="BN102" s="76">
        <f>IF(OR(BN$3=DATE(YEAR($H102),MONTH($H102)+$G102,1),BN$3=DATE(YEAR($H102),MONTH($H102)+$G102*2,1),BN$3=DATE(YEAR($H102),MONTH($H102)+$G102*3,1),BN$3=DATE(YEAR($H102),MONTH($H102)+$G102*4,1),BN$3=DATE(YEAR($H102),MONTH($H102)+$G102*5,1),BN$3=DATE(YEAR($H102),MONTH($H102)+$G102*6,1),BN$3=DATE(YEAR($H102),MONTH($H102)+$G102*7,1),BN$3=DATE(YEAR($H102),MONTH($H102)+$G102*8,1),BN$3=DATE(YEAR($H102),MONTH($H102)+$G102*9,1),BN$3=DATE(YEAR($H102),MONTH($H102)+$G102*10,1)),$F102*тех!CB$10*тех!CB$6,)</f>
        <v>0</v>
      </c>
      <c r="BO102" s="76">
        <f>IF(OR(BO$3=DATE(YEAR($H102),MONTH($H102)+$G102,1),BO$3=DATE(YEAR($H102),MONTH($H102)+$G102*2,1),BO$3=DATE(YEAR($H102),MONTH($H102)+$G102*3,1),BO$3=DATE(YEAR($H102),MONTH($H102)+$G102*4,1),BO$3=DATE(YEAR($H102),MONTH($H102)+$G102*5,1),BO$3=DATE(YEAR($H102),MONTH($H102)+$G102*6,1),BO$3=DATE(YEAR($H102),MONTH($H102)+$G102*7,1),BO$3=DATE(YEAR($H102),MONTH($H102)+$G102*8,1),BO$3=DATE(YEAR($H102),MONTH($H102)+$G102*9,1),BO$3=DATE(YEAR($H102),MONTH($H102)+$G102*10,1)),$F102*тех!CC$10*тех!CC$6,)</f>
        <v>0</v>
      </c>
      <c r="BP102" s="76">
        <f>IF(OR(BP$3=DATE(YEAR($H102),MONTH($H102)+$G102,1),BP$3=DATE(YEAR($H102),MONTH($H102)+$G102*2,1),BP$3=DATE(YEAR($H102),MONTH($H102)+$G102*3,1),BP$3=DATE(YEAR($H102),MONTH($H102)+$G102*4,1),BP$3=DATE(YEAR($H102),MONTH($H102)+$G102*5,1),BP$3=DATE(YEAR($H102),MONTH($H102)+$G102*6,1),BP$3=DATE(YEAR($H102),MONTH($H102)+$G102*7,1),BP$3=DATE(YEAR($H102),MONTH($H102)+$G102*8,1),BP$3=DATE(YEAR($H102),MONTH($H102)+$G102*9,1),BP$3=DATE(YEAR($H102),MONTH($H102)+$G102*10,1)),$F102*тех!CD$10*тех!CD$6,)</f>
        <v>0</v>
      </c>
      <c r="BQ102" s="76">
        <f>IF(OR(BQ$3=DATE(YEAR($H102),MONTH($H102)+$G102,1),BQ$3=DATE(YEAR($H102),MONTH($H102)+$G102*2,1),BQ$3=DATE(YEAR($H102),MONTH($H102)+$G102*3,1),BQ$3=DATE(YEAR($H102),MONTH($H102)+$G102*4,1),BQ$3=DATE(YEAR($H102),MONTH($H102)+$G102*5,1),BQ$3=DATE(YEAR($H102),MONTH($H102)+$G102*6,1),BQ$3=DATE(YEAR($H102),MONTH($H102)+$G102*7,1),BQ$3=DATE(YEAR($H102),MONTH($H102)+$G102*8,1),BQ$3=DATE(YEAR($H102),MONTH($H102)+$G102*9,1),BQ$3=DATE(YEAR($H102),MONTH($H102)+$G102*10,1)),$F102*тех!CE$10*тех!CE$6,)</f>
        <v>0</v>
      </c>
    </row>
    <row r="103" spans="2:69" hidden="1" outlineLevel="1">
      <c r="B103" s="3">
        <v>14</v>
      </c>
      <c r="C103" s="19"/>
      <c r="D103" s="19"/>
      <c r="E103" s="19"/>
      <c r="F103" s="76">
        <f t="shared" si="3"/>
        <v>0</v>
      </c>
      <c r="G103" s="19"/>
      <c r="H103" s="19"/>
      <c r="J103" s="76">
        <f>IF($H103=J$3,$F103,)*тех!X$6</f>
        <v>0</v>
      </c>
      <c r="K103" s="76">
        <f>IF($H103=K$3,$F103,)*тех!Y$6</f>
        <v>0</v>
      </c>
      <c r="L103" s="76">
        <f>IF($H103=L$3,$F103,)*тех!Z$6</f>
        <v>0</v>
      </c>
      <c r="M103" s="76">
        <f>IF($H103=M$3,$F103,)*тех!AA$6</f>
        <v>0</v>
      </c>
      <c r="N103" s="76">
        <f>IF($H103=N$3,$F103,)*тех!AB$6</f>
        <v>0</v>
      </c>
      <c r="O103" s="76">
        <f>IF($H103=O$3,$F103,)*тех!AC$6</f>
        <v>0</v>
      </c>
      <c r="P103" s="76">
        <f>IF(OR(P$3=DATE(YEAR($H103),MONTH($H103)+$G103,1),P$3=DATE(YEAR($H103),MONTH($H103)+$G103*2,1),P$3=DATE(YEAR($H103),MONTH($H103)+$G103*3,1),P$3=DATE(YEAR($H103),MONTH($H103)+$G103*4,1),P$3=DATE(YEAR($H103),MONTH($H103)+$G103*5,1),P$3=DATE(YEAR($H103),MONTH($H103)+$G103*6,1),P$3=DATE(YEAR($H103),MONTH($H103)+$G103*7,1),P$3=DATE(YEAR($H103),MONTH($H103)+$G103*8,1),P$3=DATE(YEAR($H103),MONTH($H103)+$G103*9,1),P$3=DATE(YEAR($H103),MONTH($H103)+$G103*10,1)),$F103*тех!AD$10*тех!AD$6,)</f>
        <v>0</v>
      </c>
      <c r="Q103" s="76">
        <f>IF(OR(Q$3=DATE(YEAR($H103),MONTH($H103)+$G103,1),Q$3=DATE(YEAR($H103),MONTH($H103)+$G103*2,1),Q$3=DATE(YEAR($H103),MONTH($H103)+$G103*3,1),Q$3=DATE(YEAR($H103),MONTH($H103)+$G103*4,1),Q$3=DATE(YEAR($H103),MONTH($H103)+$G103*5,1),Q$3=DATE(YEAR($H103),MONTH($H103)+$G103*6,1),Q$3=DATE(YEAR($H103),MONTH($H103)+$G103*7,1),Q$3=DATE(YEAR($H103),MONTH($H103)+$G103*8,1),Q$3=DATE(YEAR($H103),MONTH($H103)+$G103*9,1),Q$3=DATE(YEAR($H103),MONTH($H103)+$G103*10,1)),$F103*тех!AE$10*тех!AE$6,)</f>
        <v>0</v>
      </c>
      <c r="R103" s="76">
        <f>IF(OR(R$3=DATE(YEAR($H103),MONTH($H103)+$G103,1),R$3=DATE(YEAR($H103),MONTH($H103)+$G103*2,1),R$3=DATE(YEAR($H103),MONTH($H103)+$G103*3,1),R$3=DATE(YEAR($H103),MONTH($H103)+$G103*4,1),R$3=DATE(YEAR($H103),MONTH($H103)+$G103*5,1),R$3=DATE(YEAR($H103),MONTH($H103)+$G103*6,1),R$3=DATE(YEAR($H103),MONTH($H103)+$G103*7,1),R$3=DATE(YEAR($H103),MONTH($H103)+$G103*8,1),R$3=DATE(YEAR($H103),MONTH($H103)+$G103*9,1),R$3=DATE(YEAR($H103),MONTH($H103)+$G103*10,1)),$F103*тех!AF$10*тех!AF$6,)</f>
        <v>0</v>
      </c>
      <c r="S103" s="76">
        <f>IF(OR(S$3=DATE(YEAR($H103),MONTH($H103)+$G103,1),S$3=DATE(YEAR($H103),MONTH($H103)+$G103*2,1),S$3=DATE(YEAR($H103),MONTH($H103)+$G103*3,1),S$3=DATE(YEAR($H103),MONTH($H103)+$G103*4,1),S$3=DATE(YEAR($H103),MONTH($H103)+$G103*5,1),S$3=DATE(YEAR($H103),MONTH($H103)+$G103*6,1),S$3=DATE(YEAR($H103),MONTH($H103)+$G103*7,1),S$3=DATE(YEAR($H103),MONTH($H103)+$G103*8,1),S$3=DATE(YEAR($H103),MONTH($H103)+$G103*9,1),S$3=DATE(YEAR($H103),MONTH($H103)+$G103*10,1)),$F103*тех!AG$10*тех!AG$6,)</f>
        <v>0</v>
      </c>
      <c r="T103" s="76">
        <f>IF(OR(T$3=DATE(YEAR($H103),MONTH($H103)+$G103,1),T$3=DATE(YEAR($H103),MONTH($H103)+$G103*2,1),T$3=DATE(YEAR($H103),MONTH($H103)+$G103*3,1),T$3=DATE(YEAR($H103),MONTH($H103)+$G103*4,1),T$3=DATE(YEAR($H103),MONTH($H103)+$G103*5,1),T$3=DATE(YEAR($H103),MONTH($H103)+$G103*6,1),T$3=DATE(YEAR($H103),MONTH($H103)+$G103*7,1),T$3=DATE(YEAR($H103),MONTH($H103)+$G103*8,1),T$3=DATE(YEAR($H103),MONTH($H103)+$G103*9,1),T$3=DATE(YEAR($H103),MONTH($H103)+$G103*10,1)),$F103*тех!AH$10*тех!AH$6,)</f>
        <v>0</v>
      </c>
      <c r="U103" s="76">
        <f>IF(OR(U$3=DATE(YEAR($H103),MONTH($H103)+$G103,1),U$3=DATE(YEAR($H103),MONTH($H103)+$G103*2,1),U$3=DATE(YEAR($H103),MONTH($H103)+$G103*3,1),U$3=DATE(YEAR($H103),MONTH($H103)+$G103*4,1),U$3=DATE(YEAR($H103),MONTH($H103)+$G103*5,1),U$3=DATE(YEAR($H103),MONTH($H103)+$G103*6,1),U$3=DATE(YEAR($H103),MONTH($H103)+$G103*7,1),U$3=DATE(YEAR($H103),MONTH($H103)+$G103*8,1),U$3=DATE(YEAR($H103),MONTH($H103)+$G103*9,1),U$3=DATE(YEAR($H103),MONTH($H103)+$G103*10,1)),$F103*тех!AI$10*тех!AI$6,)</f>
        <v>0</v>
      </c>
      <c r="V103" s="76">
        <f>IF(OR(V$3=DATE(YEAR($H103),MONTH($H103)+$G103,1),V$3=DATE(YEAR($H103),MONTH($H103)+$G103*2,1),V$3=DATE(YEAR($H103),MONTH($H103)+$G103*3,1),V$3=DATE(YEAR($H103),MONTH($H103)+$G103*4,1),V$3=DATE(YEAR($H103),MONTH($H103)+$G103*5,1),V$3=DATE(YEAR($H103),MONTH($H103)+$G103*6,1),V$3=DATE(YEAR($H103),MONTH($H103)+$G103*7,1),V$3=DATE(YEAR($H103),MONTH($H103)+$G103*8,1),V$3=DATE(YEAR($H103),MONTH($H103)+$G103*9,1),V$3=DATE(YEAR($H103),MONTH($H103)+$G103*10,1)),$F103*тех!AJ$10*тех!AJ$6,)</f>
        <v>0</v>
      </c>
      <c r="W103" s="76">
        <f>IF(OR(W$3=DATE(YEAR($H103),MONTH($H103)+$G103,1),W$3=DATE(YEAR($H103),MONTH($H103)+$G103*2,1),W$3=DATE(YEAR($H103),MONTH($H103)+$G103*3,1),W$3=DATE(YEAR($H103),MONTH($H103)+$G103*4,1),W$3=DATE(YEAR($H103),MONTH($H103)+$G103*5,1),W$3=DATE(YEAR($H103),MONTH($H103)+$G103*6,1),W$3=DATE(YEAR($H103),MONTH($H103)+$G103*7,1),W$3=DATE(YEAR($H103),MONTH($H103)+$G103*8,1),W$3=DATE(YEAR($H103),MONTH($H103)+$G103*9,1),W$3=DATE(YEAR($H103),MONTH($H103)+$G103*10,1)),$F103*тех!AK$10*тех!AK$6,)</f>
        <v>0</v>
      </c>
      <c r="X103" s="76">
        <f>IF(OR(X$3=DATE(YEAR($H103),MONTH($H103)+$G103,1),X$3=DATE(YEAR($H103),MONTH($H103)+$G103*2,1),X$3=DATE(YEAR($H103),MONTH($H103)+$G103*3,1),X$3=DATE(YEAR($H103),MONTH($H103)+$G103*4,1),X$3=DATE(YEAR($H103),MONTH($H103)+$G103*5,1),X$3=DATE(YEAR($H103),MONTH($H103)+$G103*6,1),X$3=DATE(YEAR($H103),MONTH($H103)+$G103*7,1),X$3=DATE(YEAR($H103),MONTH($H103)+$G103*8,1),X$3=DATE(YEAR($H103),MONTH($H103)+$G103*9,1),X$3=DATE(YEAR($H103),MONTH($H103)+$G103*10,1)),$F103*тех!AL$10*тех!AL$6,)</f>
        <v>0</v>
      </c>
      <c r="Y103" s="76">
        <f>IF(OR(Y$3=DATE(YEAR($H103),MONTH($H103)+$G103,1),Y$3=DATE(YEAR($H103),MONTH($H103)+$G103*2,1),Y$3=DATE(YEAR($H103),MONTH($H103)+$G103*3,1),Y$3=DATE(YEAR($H103),MONTH($H103)+$G103*4,1),Y$3=DATE(YEAR($H103),MONTH($H103)+$G103*5,1),Y$3=DATE(YEAR($H103),MONTH($H103)+$G103*6,1),Y$3=DATE(YEAR($H103),MONTH($H103)+$G103*7,1),Y$3=DATE(YEAR($H103),MONTH($H103)+$G103*8,1),Y$3=DATE(YEAR($H103),MONTH($H103)+$G103*9,1),Y$3=DATE(YEAR($H103),MONTH($H103)+$G103*10,1)),$F103*тех!AM$10*тех!AM$6,)</f>
        <v>0</v>
      </c>
      <c r="Z103" s="76">
        <f>IF(OR(Z$3=DATE(YEAR($H103),MONTH($H103)+$G103,1),Z$3=DATE(YEAR($H103),MONTH($H103)+$G103*2,1),Z$3=DATE(YEAR($H103),MONTH($H103)+$G103*3,1),Z$3=DATE(YEAR($H103),MONTH($H103)+$G103*4,1),Z$3=DATE(YEAR($H103),MONTH($H103)+$G103*5,1),Z$3=DATE(YEAR($H103),MONTH($H103)+$G103*6,1),Z$3=DATE(YEAR($H103),MONTH($H103)+$G103*7,1),Z$3=DATE(YEAR($H103),MONTH($H103)+$G103*8,1),Z$3=DATE(YEAR($H103),MONTH($H103)+$G103*9,1),Z$3=DATE(YEAR($H103),MONTH($H103)+$G103*10,1)),$F103*тех!AN$10*тех!AN$6,)</f>
        <v>0</v>
      </c>
      <c r="AA103" s="76">
        <f>IF(OR(AA$3=DATE(YEAR($H103),MONTH($H103)+$G103,1),AA$3=DATE(YEAR($H103),MONTH($H103)+$G103*2,1),AA$3=DATE(YEAR($H103),MONTH($H103)+$G103*3,1),AA$3=DATE(YEAR($H103),MONTH($H103)+$G103*4,1),AA$3=DATE(YEAR($H103),MONTH($H103)+$G103*5,1),AA$3=DATE(YEAR($H103),MONTH($H103)+$G103*6,1),AA$3=DATE(YEAR($H103),MONTH($H103)+$G103*7,1),AA$3=DATE(YEAR($H103),MONTH($H103)+$G103*8,1),AA$3=DATE(YEAR($H103),MONTH($H103)+$G103*9,1),AA$3=DATE(YEAR($H103),MONTH($H103)+$G103*10,1)),$F103*тех!AO$10*тех!AO$6,)</f>
        <v>0</v>
      </c>
      <c r="AB103" s="76">
        <f>IF(OR(AB$3=DATE(YEAR($H103),MONTH($H103)+$G103,1),AB$3=DATE(YEAR($H103),MONTH($H103)+$G103*2,1),AB$3=DATE(YEAR($H103),MONTH($H103)+$G103*3,1),AB$3=DATE(YEAR($H103),MONTH($H103)+$G103*4,1),AB$3=DATE(YEAR($H103),MONTH($H103)+$G103*5,1),AB$3=DATE(YEAR($H103),MONTH($H103)+$G103*6,1),AB$3=DATE(YEAR($H103),MONTH($H103)+$G103*7,1),AB$3=DATE(YEAR($H103),MONTH($H103)+$G103*8,1),AB$3=DATE(YEAR($H103),MONTH($H103)+$G103*9,1),AB$3=DATE(YEAR($H103),MONTH($H103)+$G103*10,1)),$F103*тех!AP$10*тех!AP$6,)</f>
        <v>0</v>
      </c>
      <c r="AC103" s="76">
        <f>IF(OR(AC$3=DATE(YEAR($H103),MONTH($H103)+$G103,1),AC$3=DATE(YEAR($H103),MONTH($H103)+$G103*2,1),AC$3=DATE(YEAR($H103),MONTH($H103)+$G103*3,1),AC$3=DATE(YEAR($H103),MONTH($H103)+$G103*4,1),AC$3=DATE(YEAR($H103),MONTH($H103)+$G103*5,1),AC$3=DATE(YEAR($H103),MONTH($H103)+$G103*6,1),AC$3=DATE(YEAR($H103),MONTH($H103)+$G103*7,1),AC$3=DATE(YEAR($H103),MONTH($H103)+$G103*8,1),AC$3=DATE(YEAR($H103),MONTH($H103)+$G103*9,1),AC$3=DATE(YEAR($H103),MONTH($H103)+$G103*10,1)),$F103*тех!AQ$10*тех!AQ$6,)</f>
        <v>0</v>
      </c>
      <c r="AD103" s="76">
        <f>IF(OR(AD$3=DATE(YEAR($H103),MONTH($H103)+$G103,1),AD$3=DATE(YEAR($H103),MONTH($H103)+$G103*2,1),AD$3=DATE(YEAR($H103),MONTH($H103)+$G103*3,1),AD$3=DATE(YEAR($H103),MONTH($H103)+$G103*4,1),AD$3=DATE(YEAR($H103),MONTH($H103)+$G103*5,1),AD$3=DATE(YEAR($H103),MONTH($H103)+$G103*6,1),AD$3=DATE(YEAR($H103),MONTH($H103)+$G103*7,1),AD$3=DATE(YEAR($H103),MONTH($H103)+$G103*8,1),AD$3=DATE(YEAR($H103),MONTH($H103)+$G103*9,1),AD$3=DATE(YEAR($H103),MONTH($H103)+$G103*10,1)),$F103*тех!AR$10*тех!AR$6,)</f>
        <v>0</v>
      </c>
      <c r="AE103" s="76">
        <f>IF(OR(AE$3=DATE(YEAR($H103),MONTH($H103)+$G103,1),AE$3=DATE(YEAR($H103),MONTH($H103)+$G103*2,1),AE$3=DATE(YEAR($H103),MONTH($H103)+$G103*3,1),AE$3=DATE(YEAR($H103),MONTH($H103)+$G103*4,1),AE$3=DATE(YEAR($H103),MONTH($H103)+$G103*5,1),AE$3=DATE(YEAR($H103),MONTH($H103)+$G103*6,1),AE$3=DATE(YEAR($H103),MONTH($H103)+$G103*7,1),AE$3=DATE(YEAR($H103),MONTH($H103)+$G103*8,1),AE$3=DATE(YEAR($H103),MONTH($H103)+$G103*9,1),AE$3=DATE(YEAR($H103),MONTH($H103)+$G103*10,1)),$F103*тех!AS$10*тех!AS$6,)</f>
        <v>0</v>
      </c>
      <c r="AF103" s="76">
        <f>IF(OR(AF$3=DATE(YEAR($H103),MONTH($H103)+$G103,1),AF$3=DATE(YEAR($H103),MONTH($H103)+$G103*2,1),AF$3=DATE(YEAR($H103),MONTH($H103)+$G103*3,1),AF$3=DATE(YEAR($H103),MONTH($H103)+$G103*4,1),AF$3=DATE(YEAR($H103),MONTH($H103)+$G103*5,1),AF$3=DATE(YEAR($H103),MONTH($H103)+$G103*6,1),AF$3=DATE(YEAR($H103),MONTH($H103)+$G103*7,1),AF$3=DATE(YEAR($H103),MONTH($H103)+$G103*8,1),AF$3=DATE(YEAR($H103),MONTH($H103)+$G103*9,1),AF$3=DATE(YEAR($H103),MONTH($H103)+$G103*10,1)),$F103*тех!AT$10*тех!AT$6,)</f>
        <v>0</v>
      </c>
      <c r="AG103" s="76">
        <f>IF(OR(AG$3=DATE(YEAR($H103),MONTH($H103)+$G103,1),AG$3=DATE(YEAR($H103),MONTH($H103)+$G103*2,1),AG$3=DATE(YEAR($H103),MONTH($H103)+$G103*3,1),AG$3=DATE(YEAR($H103),MONTH($H103)+$G103*4,1),AG$3=DATE(YEAR($H103),MONTH($H103)+$G103*5,1),AG$3=DATE(YEAR($H103),MONTH($H103)+$G103*6,1),AG$3=DATE(YEAR($H103),MONTH($H103)+$G103*7,1),AG$3=DATE(YEAR($H103),MONTH($H103)+$G103*8,1),AG$3=DATE(YEAR($H103),MONTH($H103)+$G103*9,1),AG$3=DATE(YEAR($H103),MONTH($H103)+$G103*10,1)),$F103*тех!AU$10*тех!AU$6,)</f>
        <v>0</v>
      </c>
      <c r="AH103" s="76">
        <f>IF(OR(AH$3=DATE(YEAR($H103),MONTH($H103)+$G103,1),AH$3=DATE(YEAR($H103),MONTH($H103)+$G103*2,1),AH$3=DATE(YEAR($H103),MONTH($H103)+$G103*3,1),AH$3=DATE(YEAR($H103),MONTH($H103)+$G103*4,1),AH$3=DATE(YEAR($H103),MONTH($H103)+$G103*5,1),AH$3=DATE(YEAR($H103),MONTH($H103)+$G103*6,1),AH$3=DATE(YEAR($H103),MONTH($H103)+$G103*7,1),AH$3=DATE(YEAR($H103),MONTH($H103)+$G103*8,1),AH$3=DATE(YEAR($H103),MONTH($H103)+$G103*9,1),AH$3=DATE(YEAR($H103),MONTH($H103)+$G103*10,1)),$F103*тех!AV$10*тех!AV$6,)</f>
        <v>0</v>
      </c>
      <c r="AI103" s="76">
        <f>IF(OR(AI$3=DATE(YEAR($H103),MONTH($H103)+$G103,1),AI$3=DATE(YEAR($H103),MONTH($H103)+$G103*2,1),AI$3=DATE(YEAR($H103),MONTH($H103)+$G103*3,1),AI$3=DATE(YEAR($H103),MONTH($H103)+$G103*4,1),AI$3=DATE(YEAR($H103),MONTH($H103)+$G103*5,1),AI$3=DATE(YEAR($H103),MONTH($H103)+$G103*6,1),AI$3=DATE(YEAR($H103),MONTH($H103)+$G103*7,1),AI$3=DATE(YEAR($H103),MONTH($H103)+$G103*8,1),AI$3=DATE(YEAR($H103),MONTH($H103)+$G103*9,1),AI$3=DATE(YEAR($H103),MONTH($H103)+$G103*10,1)),$F103*тех!AW$10*тех!AW$6,)</f>
        <v>0</v>
      </c>
      <c r="AJ103" s="76">
        <f>IF(OR(AJ$3=DATE(YEAR($H103),MONTH($H103)+$G103,1),AJ$3=DATE(YEAR($H103),MONTH($H103)+$G103*2,1),AJ$3=DATE(YEAR($H103),MONTH($H103)+$G103*3,1),AJ$3=DATE(YEAR($H103),MONTH($H103)+$G103*4,1),AJ$3=DATE(YEAR($H103),MONTH($H103)+$G103*5,1),AJ$3=DATE(YEAR($H103),MONTH($H103)+$G103*6,1),AJ$3=DATE(YEAR($H103),MONTH($H103)+$G103*7,1),AJ$3=DATE(YEAR($H103),MONTH($H103)+$G103*8,1),AJ$3=DATE(YEAR($H103),MONTH($H103)+$G103*9,1),AJ$3=DATE(YEAR($H103),MONTH($H103)+$G103*10,1)),$F103*тех!AX$10*тех!AX$6,)</f>
        <v>0</v>
      </c>
      <c r="AK103" s="76">
        <f>IF(OR(AK$3=DATE(YEAR($H103),MONTH($H103)+$G103,1),AK$3=DATE(YEAR($H103),MONTH($H103)+$G103*2,1),AK$3=DATE(YEAR($H103),MONTH($H103)+$G103*3,1),AK$3=DATE(YEAR($H103),MONTH($H103)+$G103*4,1),AK$3=DATE(YEAR($H103),MONTH($H103)+$G103*5,1),AK$3=DATE(YEAR($H103),MONTH($H103)+$G103*6,1),AK$3=DATE(YEAR($H103),MONTH($H103)+$G103*7,1),AK$3=DATE(YEAR($H103),MONTH($H103)+$G103*8,1),AK$3=DATE(YEAR($H103),MONTH($H103)+$G103*9,1),AK$3=DATE(YEAR($H103),MONTH($H103)+$G103*10,1)),$F103*тех!AY$10*тех!AY$6,)</f>
        <v>0</v>
      </c>
      <c r="AL103" s="76">
        <f>IF(OR(AL$3=DATE(YEAR($H103),MONTH($H103)+$G103,1),AL$3=DATE(YEAR($H103),MONTH($H103)+$G103*2,1),AL$3=DATE(YEAR($H103),MONTH($H103)+$G103*3,1),AL$3=DATE(YEAR($H103),MONTH($H103)+$G103*4,1),AL$3=DATE(YEAR($H103),MONTH($H103)+$G103*5,1),AL$3=DATE(YEAR($H103),MONTH($H103)+$G103*6,1),AL$3=DATE(YEAR($H103),MONTH($H103)+$G103*7,1),AL$3=DATE(YEAR($H103),MONTH($H103)+$G103*8,1),AL$3=DATE(YEAR($H103),MONTH($H103)+$G103*9,1),AL$3=DATE(YEAR($H103),MONTH($H103)+$G103*10,1)),$F103*тех!AZ$10*тех!AZ$6,)</f>
        <v>0</v>
      </c>
      <c r="AM103" s="76">
        <f>IF(OR(AM$3=DATE(YEAR($H103),MONTH($H103)+$G103,1),AM$3=DATE(YEAR($H103),MONTH($H103)+$G103*2,1),AM$3=DATE(YEAR($H103),MONTH($H103)+$G103*3,1),AM$3=DATE(YEAR($H103),MONTH($H103)+$G103*4,1),AM$3=DATE(YEAR($H103),MONTH($H103)+$G103*5,1),AM$3=DATE(YEAR($H103),MONTH($H103)+$G103*6,1),AM$3=DATE(YEAR($H103),MONTH($H103)+$G103*7,1),AM$3=DATE(YEAR($H103),MONTH($H103)+$G103*8,1),AM$3=DATE(YEAR($H103),MONTH($H103)+$G103*9,1),AM$3=DATE(YEAR($H103),MONTH($H103)+$G103*10,1)),$F103*тех!BA$10*тех!BA$6,)</f>
        <v>0</v>
      </c>
      <c r="AN103" s="76">
        <f>IF(OR(AN$3=DATE(YEAR($H103),MONTH($H103)+$G103,1),AN$3=DATE(YEAR($H103),MONTH($H103)+$G103*2,1),AN$3=DATE(YEAR($H103),MONTH($H103)+$G103*3,1),AN$3=DATE(YEAR($H103),MONTH($H103)+$G103*4,1),AN$3=DATE(YEAR($H103),MONTH($H103)+$G103*5,1),AN$3=DATE(YEAR($H103),MONTH($H103)+$G103*6,1),AN$3=DATE(YEAR($H103),MONTH($H103)+$G103*7,1),AN$3=DATE(YEAR($H103),MONTH($H103)+$G103*8,1),AN$3=DATE(YEAR($H103),MONTH($H103)+$G103*9,1),AN$3=DATE(YEAR($H103),MONTH($H103)+$G103*10,1)),$F103*тех!BB$10*тех!BB$6,)</f>
        <v>0</v>
      </c>
      <c r="AO103" s="76">
        <f>IF(OR(AO$3=DATE(YEAR($H103),MONTH($H103)+$G103,1),AO$3=DATE(YEAR($H103),MONTH($H103)+$G103*2,1),AO$3=DATE(YEAR($H103),MONTH($H103)+$G103*3,1),AO$3=DATE(YEAR($H103),MONTH($H103)+$G103*4,1),AO$3=DATE(YEAR($H103),MONTH($H103)+$G103*5,1),AO$3=DATE(YEAR($H103),MONTH($H103)+$G103*6,1),AO$3=DATE(YEAR($H103),MONTH($H103)+$G103*7,1),AO$3=DATE(YEAR($H103),MONTH($H103)+$G103*8,1),AO$3=DATE(YEAR($H103),MONTH($H103)+$G103*9,1),AO$3=DATE(YEAR($H103),MONTH($H103)+$G103*10,1)),$F103*тех!BC$10*тех!BC$6,)</f>
        <v>0</v>
      </c>
      <c r="AP103" s="76">
        <f>IF(OR(AP$3=DATE(YEAR($H103),MONTH($H103)+$G103,1),AP$3=DATE(YEAR($H103),MONTH($H103)+$G103*2,1),AP$3=DATE(YEAR($H103),MONTH($H103)+$G103*3,1),AP$3=DATE(YEAR($H103),MONTH($H103)+$G103*4,1),AP$3=DATE(YEAR($H103),MONTH($H103)+$G103*5,1),AP$3=DATE(YEAR($H103),MONTH($H103)+$G103*6,1),AP$3=DATE(YEAR($H103),MONTH($H103)+$G103*7,1),AP$3=DATE(YEAR($H103),MONTH($H103)+$G103*8,1),AP$3=DATE(YEAR($H103),MONTH($H103)+$G103*9,1),AP$3=DATE(YEAR($H103),MONTH($H103)+$G103*10,1)),$F103*тех!BD$10*тех!BD$6,)</f>
        <v>0</v>
      </c>
      <c r="AQ103" s="76">
        <f>IF(OR(AQ$3=DATE(YEAR($H103),MONTH($H103)+$G103,1),AQ$3=DATE(YEAR($H103),MONTH($H103)+$G103*2,1),AQ$3=DATE(YEAR($H103),MONTH($H103)+$G103*3,1),AQ$3=DATE(YEAR($H103),MONTH($H103)+$G103*4,1),AQ$3=DATE(YEAR($H103),MONTH($H103)+$G103*5,1),AQ$3=DATE(YEAR($H103),MONTH($H103)+$G103*6,1),AQ$3=DATE(YEAR($H103),MONTH($H103)+$G103*7,1),AQ$3=DATE(YEAR($H103),MONTH($H103)+$G103*8,1),AQ$3=DATE(YEAR($H103),MONTH($H103)+$G103*9,1),AQ$3=DATE(YEAR($H103),MONTH($H103)+$G103*10,1)),$F103*тех!BE$10*тех!BE$6,)</f>
        <v>0</v>
      </c>
      <c r="AR103" s="76">
        <f>IF(OR(AR$3=DATE(YEAR($H103),MONTH($H103)+$G103,1),AR$3=DATE(YEAR($H103),MONTH($H103)+$G103*2,1),AR$3=DATE(YEAR($H103),MONTH($H103)+$G103*3,1),AR$3=DATE(YEAR($H103),MONTH($H103)+$G103*4,1),AR$3=DATE(YEAR($H103),MONTH($H103)+$G103*5,1),AR$3=DATE(YEAR($H103),MONTH($H103)+$G103*6,1),AR$3=DATE(YEAR($H103),MONTH($H103)+$G103*7,1),AR$3=DATE(YEAR($H103),MONTH($H103)+$G103*8,1),AR$3=DATE(YEAR($H103),MONTH($H103)+$G103*9,1),AR$3=DATE(YEAR($H103),MONTH($H103)+$G103*10,1)),$F103*тех!BF$10*тех!BF$6,)</f>
        <v>0</v>
      </c>
      <c r="AS103" s="76">
        <f>IF(OR(AS$3=DATE(YEAR($H103),MONTH($H103)+$G103,1),AS$3=DATE(YEAR($H103),MONTH($H103)+$G103*2,1),AS$3=DATE(YEAR($H103),MONTH($H103)+$G103*3,1),AS$3=DATE(YEAR($H103),MONTH($H103)+$G103*4,1),AS$3=DATE(YEAR($H103),MONTH($H103)+$G103*5,1),AS$3=DATE(YEAR($H103),MONTH($H103)+$G103*6,1),AS$3=DATE(YEAR($H103),MONTH($H103)+$G103*7,1),AS$3=DATE(YEAR($H103),MONTH($H103)+$G103*8,1),AS$3=DATE(YEAR($H103),MONTH($H103)+$G103*9,1),AS$3=DATE(YEAR($H103),MONTH($H103)+$G103*10,1)),$F103*тех!BG$10*тех!BG$6,)</f>
        <v>0</v>
      </c>
      <c r="AT103" s="76">
        <f>IF(OR(AT$3=DATE(YEAR($H103),MONTH($H103)+$G103,1),AT$3=DATE(YEAR($H103),MONTH($H103)+$G103*2,1),AT$3=DATE(YEAR($H103),MONTH($H103)+$G103*3,1),AT$3=DATE(YEAR($H103),MONTH($H103)+$G103*4,1),AT$3=DATE(YEAR($H103),MONTH($H103)+$G103*5,1),AT$3=DATE(YEAR($H103),MONTH($H103)+$G103*6,1),AT$3=DATE(YEAR($H103),MONTH($H103)+$G103*7,1),AT$3=DATE(YEAR($H103),MONTH($H103)+$G103*8,1),AT$3=DATE(YEAR($H103),MONTH($H103)+$G103*9,1),AT$3=DATE(YEAR($H103),MONTH($H103)+$G103*10,1)),$F103*тех!BH$10*тех!BH$6,)</f>
        <v>0</v>
      </c>
      <c r="AU103" s="76">
        <f>IF(OR(AU$3=DATE(YEAR($H103),MONTH($H103)+$G103,1),AU$3=DATE(YEAR($H103),MONTH($H103)+$G103*2,1),AU$3=DATE(YEAR($H103),MONTH($H103)+$G103*3,1),AU$3=DATE(YEAR($H103),MONTH($H103)+$G103*4,1),AU$3=DATE(YEAR($H103),MONTH($H103)+$G103*5,1),AU$3=DATE(YEAR($H103),MONTH($H103)+$G103*6,1),AU$3=DATE(YEAR($H103),MONTH($H103)+$G103*7,1),AU$3=DATE(YEAR($H103),MONTH($H103)+$G103*8,1),AU$3=DATE(YEAR($H103),MONTH($H103)+$G103*9,1),AU$3=DATE(YEAR($H103),MONTH($H103)+$G103*10,1)),$F103*тех!BI$10*тех!BI$6,)</f>
        <v>0</v>
      </c>
      <c r="AV103" s="76">
        <f>IF(OR(AV$3=DATE(YEAR($H103),MONTH($H103)+$G103,1),AV$3=DATE(YEAR($H103),MONTH($H103)+$G103*2,1),AV$3=DATE(YEAR($H103),MONTH($H103)+$G103*3,1),AV$3=DATE(YEAR($H103),MONTH($H103)+$G103*4,1),AV$3=DATE(YEAR($H103),MONTH($H103)+$G103*5,1),AV$3=DATE(YEAR($H103),MONTH($H103)+$G103*6,1),AV$3=DATE(YEAR($H103),MONTH($H103)+$G103*7,1),AV$3=DATE(YEAR($H103),MONTH($H103)+$G103*8,1),AV$3=DATE(YEAR($H103),MONTH($H103)+$G103*9,1),AV$3=DATE(YEAR($H103),MONTH($H103)+$G103*10,1)),$F103*тех!BJ$10*тех!BJ$6,)</f>
        <v>0</v>
      </c>
      <c r="AW103" s="76">
        <f>IF(OR(AW$3=DATE(YEAR($H103),MONTH($H103)+$G103,1),AW$3=DATE(YEAR($H103),MONTH($H103)+$G103*2,1),AW$3=DATE(YEAR($H103),MONTH($H103)+$G103*3,1),AW$3=DATE(YEAR($H103),MONTH($H103)+$G103*4,1),AW$3=DATE(YEAR($H103),MONTH($H103)+$G103*5,1),AW$3=DATE(YEAR($H103),MONTH($H103)+$G103*6,1),AW$3=DATE(YEAR($H103),MONTH($H103)+$G103*7,1),AW$3=DATE(YEAR($H103),MONTH($H103)+$G103*8,1),AW$3=DATE(YEAR($H103),MONTH($H103)+$G103*9,1),AW$3=DATE(YEAR($H103),MONTH($H103)+$G103*10,1)),$F103*тех!BK$10*тех!BK$6,)</f>
        <v>0</v>
      </c>
      <c r="AX103" s="76">
        <f>IF(OR(AX$3=DATE(YEAR($H103),MONTH($H103)+$G103,1),AX$3=DATE(YEAR($H103),MONTH($H103)+$G103*2,1),AX$3=DATE(YEAR($H103),MONTH($H103)+$G103*3,1),AX$3=DATE(YEAR($H103),MONTH($H103)+$G103*4,1),AX$3=DATE(YEAR($H103),MONTH($H103)+$G103*5,1),AX$3=DATE(YEAR($H103),MONTH($H103)+$G103*6,1),AX$3=DATE(YEAR($H103),MONTH($H103)+$G103*7,1),AX$3=DATE(YEAR($H103),MONTH($H103)+$G103*8,1),AX$3=DATE(YEAR($H103),MONTH($H103)+$G103*9,1),AX$3=DATE(YEAR($H103),MONTH($H103)+$G103*10,1)),$F103*тех!BL$10*тех!BL$6,)</f>
        <v>0</v>
      </c>
      <c r="AY103" s="76">
        <f>IF(OR(AY$3=DATE(YEAR($H103),MONTH($H103)+$G103,1),AY$3=DATE(YEAR($H103),MONTH($H103)+$G103*2,1),AY$3=DATE(YEAR($H103),MONTH($H103)+$G103*3,1),AY$3=DATE(YEAR($H103),MONTH($H103)+$G103*4,1),AY$3=DATE(YEAR($H103),MONTH($H103)+$G103*5,1),AY$3=DATE(YEAR($H103),MONTH($H103)+$G103*6,1),AY$3=DATE(YEAR($H103),MONTH($H103)+$G103*7,1),AY$3=DATE(YEAR($H103),MONTH($H103)+$G103*8,1),AY$3=DATE(YEAR($H103),MONTH($H103)+$G103*9,1),AY$3=DATE(YEAR($H103),MONTH($H103)+$G103*10,1)),$F103*тех!BM$10*тех!BM$6,)</f>
        <v>0</v>
      </c>
      <c r="AZ103" s="76">
        <f>IF(OR(AZ$3=DATE(YEAR($H103),MONTH($H103)+$G103,1),AZ$3=DATE(YEAR($H103),MONTH($H103)+$G103*2,1),AZ$3=DATE(YEAR($H103),MONTH($H103)+$G103*3,1),AZ$3=DATE(YEAR($H103),MONTH($H103)+$G103*4,1),AZ$3=DATE(YEAR($H103),MONTH($H103)+$G103*5,1),AZ$3=DATE(YEAR($H103),MONTH($H103)+$G103*6,1),AZ$3=DATE(YEAR($H103),MONTH($H103)+$G103*7,1),AZ$3=DATE(YEAR($H103),MONTH($H103)+$G103*8,1),AZ$3=DATE(YEAR($H103),MONTH($H103)+$G103*9,1),AZ$3=DATE(YEAR($H103),MONTH($H103)+$G103*10,1)),$F103*тех!BN$10*тех!BN$6,)</f>
        <v>0</v>
      </c>
      <c r="BA103" s="76">
        <f>IF(OR(BA$3=DATE(YEAR($H103),MONTH($H103)+$G103,1),BA$3=DATE(YEAR($H103),MONTH($H103)+$G103*2,1),BA$3=DATE(YEAR($H103),MONTH($H103)+$G103*3,1),BA$3=DATE(YEAR($H103),MONTH($H103)+$G103*4,1),BA$3=DATE(YEAR($H103),MONTH($H103)+$G103*5,1),BA$3=DATE(YEAR($H103),MONTH($H103)+$G103*6,1),BA$3=DATE(YEAR($H103),MONTH($H103)+$G103*7,1),BA$3=DATE(YEAR($H103),MONTH($H103)+$G103*8,1),BA$3=DATE(YEAR($H103),MONTH($H103)+$G103*9,1),BA$3=DATE(YEAR($H103),MONTH($H103)+$G103*10,1)),$F103*тех!BO$10*тех!BO$6,)</f>
        <v>0</v>
      </c>
      <c r="BB103" s="76">
        <f>IF(OR(BB$3=DATE(YEAR($H103),MONTH($H103)+$G103,1),BB$3=DATE(YEAR($H103),MONTH($H103)+$G103*2,1),BB$3=DATE(YEAR($H103),MONTH($H103)+$G103*3,1),BB$3=DATE(YEAR($H103),MONTH($H103)+$G103*4,1),BB$3=DATE(YEAR($H103),MONTH($H103)+$G103*5,1),BB$3=DATE(YEAR($H103),MONTH($H103)+$G103*6,1),BB$3=DATE(YEAR($H103),MONTH($H103)+$G103*7,1),BB$3=DATE(YEAR($H103),MONTH($H103)+$G103*8,1),BB$3=DATE(YEAR($H103),MONTH($H103)+$G103*9,1),BB$3=DATE(YEAR($H103),MONTH($H103)+$G103*10,1)),$F103*тех!BP$10*тех!BP$6,)</f>
        <v>0</v>
      </c>
      <c r="BC103" s="76">
        <f>IF(OR(BC$3=DATE(YEAR($H103),MONTH($H103)+$G103,1),BC$3=DATE(YEAR($H103),MONTH($H103)+$G103*2,1),BC$3=DATE(YEAR($H103),MONTH($H103)+$G103*3,1),BC$3=DATE(YEAR($H103),MONTH($H103)+$G103*4,1),BC$3=DATE(YEAR($H103),MONTH($H103)+$G103*5,1),BC$3=DATE(YEAR($H103),MONTH($H103)+$G103*6,1),BC$3=DATE(YEAR($H103),MONTH($H103)+$G103*7,1),BC$3=DATE(YEAR($H103),MONTH($H103)+$G103*8,1),BC$3=DATE(YEAR($H103),MONTH($H103)+$G103*9,1),BC$3=DATE(YEAR($H103),MONTH($H103)+$G103*10,1)),$F103*тех!BQ$10*тех!BQ$6,)</f>
        <v>0</v>
      </c>
      <c r="BD103" s="76">
        <f>IF(OR(BD$3=DATE(YEAR($H103),MONTH($H103)+$G103,1),BD$3=DATE(YEAR($H103),MONTH($H103)+$G103*2,1),BD$3=DATE(YEAR($H103),MONTH($H103)+$G103*3,1),BD$3=DATE(YEAR($H103),MONTH($H103)+$G103*4,1),BD$3=DATE(YEAR($H103),MONTH($H103)+$G103*5,1),BD$3=DATE(YEAR($H103),MONTH($H103)+$G103*6,1),BD$3=DATE(YEAR($H103),MONTH($H103)+$G103*7,1),BD$3=DATE(YEAR($H103),MONTH($H103)+$G103*8,1),BD$3=DATE(YEAR($H103),MONTH($H103)+$G103*9,1),BD$3=DATE(YEAR($H103),MONTH($H103)+$G103*10,1)),$F103*тех!BR$10*тех!BR$6,)</f>
        <v>0</v>
      </c>
      <c r="BE103" s="76">
        <f>IF(OR(BE$3=DATE(YEAR($H103),MONTH($H103)+$G103,1),BE$3=DATE(YEAR($H103),MONTH($H103)+$G103*2,1),BE$3=DATE(YEAR($H103),MONTH($H103)+$G103*3,1),BE$3=DATE(YEAR($H103),MONTH($H103)+$G103*4,1),BE$3=DATE(YEAR($H103),MONTH($H103)+$G103*5,1),BE$3=DATE(YEAR($H103),MONTH($H103)+$G103*6,1),BE$3=DATE(YEAR($H103),MONTH($H103)+$G103*7,1),BE$3=DATE(YEAR($H103),MONTH($H103)+$G103*8,1),BE$3=DATE(YEAR($H103),MONTH($H103)+$G103*9,1),BE$3=DATE(YEAR($H103),MONTH($H103)+$G103*10,1)),$F103*тех!BS$10*тех!BS$6,)</f>
        <v>0</v>
      </c>
      <c r="BF103" s="76">
        <f>IF(OR(BF$3=DATE(YEAR($H103),MONTH($H103)+$G103,1),BF$3=DATE(YEAR($H103),MONTH($H103)+$G103*2,1),BF$3=DATE(YEAR($H103),MONTH($H103)+$G103*3,1),BF$3=DATE(YEAR($H103),MONTH($H103)+$G103*4,1),BF$3=DATE(YEAR($H103),MONTH($H103)+$G103*5,1),BF$3=DATE(YEAR($H103),MONTH($H103)+$G103*6,1),BF$3=DATE(YEAR($H103),MONTH($H103)+$G103*7,1),BF$3=DATE(YEAR($H103),MONTH($H103)+$G103*8,1),BF$3=DATE(YEAR($H103),MONTH($H103)+$G103*9,1),BF$3=DATE(YEAR($H103),MONTH($H103)+$G103*10,1)),$F103*тех!BT$10*тех!BT$6,)</f>
        <v>0</v>
      </c>
      <c r="BG103" s="76">
        <f>IF(OR(BG$3=DATE(YEAR($H103),MONTH($H103)+$G103,1),BG$3=DATE(YEAR($H103),MONTH($H103)+$G103*2,1),BG$3=DATE(YEAR($H103),MONTH($H103)+$G103*3,1),BG$3=DATE(YEAR($H103),MONTH($H103)+$G103*4,1),BG$3=DATE(YEAR($H103),MONTH($H103)+$G103*5,1),BG$3=DATE(YEAR($H103),MONTH($H103)+$G103*6,1),BG$3=DATE(YEAR($H103),MONTH($H103)+$G103*7,1),BG$3=DATE(YEAR($H103),MONTH($H103)+$G103*8,1),BG$3=DATE(YEAR($H103),MONTH($H103)+$G103*9,1),BG$3=DATE(YEAR($H103),MONTH($H103)+$G103*10,1)),$F103*тех!BU$10*тех!BU$6,)</f>
        <v>0</v>
      </c>
      <c r="BH103" s="76">
        <f>IF(OR(BH$3=DATE(YEAR($H103),MONTH($H103)+$G103,1),BH$3=DATE(YEAR($H103),MONTH($H103)+$G103*2,1),BH$3=DATE(YEAR($H103),MONTH($H103)+$G103*3,1),BH$3=DATE(YEAR($H103),MONTH($H103)+$G103*4,1),BH$3=DATE(YEAR($H103),MONTH($H103)+$G103*5,1),BH$3=DATE(YEAR($H103),MONTH($H103)+$G103*6,1),BH$3=DATE(YEAR($H103),MONTH($H103)+$G103*7,1),BH$3=DATE(YEAR($H103),MONTH($H103)+$G103*8,1),BH$3=DATE(YEAR($H103),MONTH($H103)+$G103*9,1),BH$3=DATE(YEAR($H103),MONTH($H103)+$G103*10,1)),$F103*тех!BV$10*тех!BV$6,)</f>
        <v>0</v>
      </c>
      <c r="BI103" s="76">
        <f>IF(OR(BI$3=DATE(YEAR($H103),MONTH($H103)+$G103,1),BI$3=DATE(YEAR($H103),MONTH($H103)+$G103*2,1),BI$3=DATE(YEAR($H103),MONTH($H103)+$G103*3,1),BI$3=DATE(YEAR($H103),MONTH($H103)+$G103*4,1),BI$3=DATE(YEAR($H103),MONTH($H103)+$G103*5,1),BI$3=DATE(YEAR($H103),MONTH($H103)+$G103*6,1),BI$3=DATE(YEAR($H103),MONTH($H103)+$G103*7,1),BI$3=DATE(YEAR($H103),MONTH($H103)+$G103*8,1),BI$3=DATE(YEAR($H103),MONTH($H103)+$G103*9,1),BI$3=DATE(YEAR($H103),MONTH($H103)+$G103*10,1)),$F103*тех!BW$10*тех!BW$6,)</f>
        <v>0</v>
      </c>
      <c r="BJ103" s="76">
        <f>IF(OR(BJ$3=DATE(YEAR($H103),MONTH($H103)+$G103,1),BJ$3=DATE(YEAR($H103),MONTH($H103)+$G103*2,1),BJ$3=DATE(YEAR($H103),MONTH($H103)+$G103*3,1),BJ$3=DATE(YEAR($H103),MONTH($H103)+$G103*4,1),BJ$3=DATE(YEAR($H103),MONTH($H103)+$G103*5,1),BJ$3=DATE(YEAR($H103),MONTH($H103)+$G103*6,1),BJ$3=DATE(YEAR($H103),MONTH($H103)+$G103*7,1),BJ$3=DATE(YEAR($H103),MONTH($H103)+$G103*8,1),BJ$3=DATE(YEAR($H103),MONTH($H103)+$G103*9,1),BJ$3=DATE(YEAR($H103),MONTH($H103)+$G103*10,1)),$F103*тех!BX$10*тех!BX$6,)</f>
        <v>0</v>
      </c>
      <c r="BK103" s="76">
        <f>IF(OR(BK$3=DATE(YEAR($H103),MONTH($H103)+$G103,1),BK$3=DATE(YEAR($H103),MONTH($H103)+$G103*2,1),BK$3=DATE(YEAR($H103),MONTH($H103)+$G103*3,1),BK$3=DATE(YEAR($H103),MONTH($H103)+$G103*4,1),BK$3=DATE(YEAR($H103),MONTH($H103)+$G103*5,1),BK$3=DATE(YEAR($H103),MONTH($H103)+$G103*6,1),BK$3=DATE(YEAR($H103),MONTH($H103)+$G103*7,1),BK$3=DATE(YEAR($H103),MONTH($H103)+$G103*8,1),BK$3=DATE(YEAR($H103),MONTH($H103)+$G103*9,1),BK$3=DATE(YEAR($H103),MONTH($H103)+$G103*10,1)),$F103*тех!BY$10*тех!BY$6,)</f>
        <v>0</v>
      </c>
      <c r="BL103" s="76">
        <f>IF(OR(BL$3=DATE(YEAR($H103),MONTH($H103)+$G103,1),BL$3=DATE(YEAR($H103),MONTH($H103)+$G103*2,1),BL$3=DATE(YEAR($H103),MONTH($H103)+$G103*3,1),BL$3=DATE(YEAR($H103),MONTH($H103)+$G103*4,1),BL$3=DATE(YEAR($H103),MONTH($H103)+$G103*5,1),BL$3=DATE(YEAR($H103),MONTH($H103)+$G103*6,1),BL$3=DATE(YEAR($H103),MONTH($H103)+$G103*7,1),BL$3=DATE(YEAR($H103),MONTH($H103)+$G103*8,1),BL$3=DATE(YEAR($H103),MONTH($H103)+$G103*9,1),BL$3=DATE(YEAR($H103),MONTH($H103)+$G103*10,1)),$F103*тех!BZ$10*тех!BZ$6,)</f>
        <v>0</v>
      </c>
      <c r="BM103" s="76">
        <f>IF(OR(BM$3=DATE(YEAR($H103),MONTH($H103)+$G103,1),BM$3=DATE(YEAR($H103),MONTH($H103)+$G103*2,1),BM$3=DATE(YEAR($H103),MONTH($H103)+$G103*3,1),BM$3=DATE(YEAR($H103),MONTH($H103)+$G103*4,1),BM$3=DATE(YEAR($H103),MONTH($H103)+$G103*5,1),BM$3=DATE(YEAR($H103),MONTH($H103)+$G103*6,1),BM$3=DATE(YEAR($H103),MONTH($H103)+$G103*7,1),BM$3=DATE(YEAR($H103),MONTH($H103)+$G103*8,1),BM$3=DATE(YEAR($H103),MONTH($H103)+$G103*9,1),BM$3=DATE(YEAR($H103),MONTH($H103)+$G103*10,1)),$F103*тех!CA$10*тех!CA$6,)</f>
        <v>0</v>
      </c>
      <c r="BN103" s="76">
        <f>IF(OR(BN$3=DATE(YEAR($H103),MONTH($H103)+$G103,1),BN$3=DATE(YEAR($H103),MONTH($H103)+$G103*2,1),BN$3=DATE(YEAR($H103),MONTH($H103)+$G103*3,1),BN$3=DATE(YEAR($H103),MONTH($H103)+$G103*4,1),BN$3=DATE(YEAR($H103),MONTH($H103)+$G103*5,1),BN$3=DATE(YEAR($H103),MONTH($H103)+$G103*6,1),BN$3=DATE(YEAR($H103),MONTH($H103)+$G103*7,1),BN$3=DATE(YEAR($H103),MONTH($H103)+$G103*8,1),BN$3=DATE(YEAR($H103),MONTH($H103)+$G103*9,1),BN$3=DATE(YEAR($H103),MONTH($H103)+$G103*10,1)),$F103*тех!CB$10*тех!CB$6,)</f>
        <v>0</v>
      </c>
      <c r="BO103" s="76">
        <f>IF(OR(BO$3=DATE(YEAR($H103),MONTH($H103)+$G103,1),BO$3=DATE(YEAR($H103),MONTH($H103)+$G103*2,1),BO$3=DATE(YEAR($H103),MONTH($H103)+$G103*3,1),BO$3=DATE(YEAR($H103),MONTH($H103)+$G103*4,1),BO$3=DATE(YEAR($H103),MONTH($H103)+$G103*5,1),BO$3=DATE(YEAR($H103),MONTH($H103)+$G103*6,1),BO$3=DATE(YEAR($H103),MONTH($H103)+$G103*7,1),BO$3=DATE(YEAR($H103),MONTH($H103)+$G103*8,1),BO$3=DATE(YEAR($H103),MONTH($H103)+$G103*9,1),BO$3=DATE(YEAR($H103),MONTH($H103)+$G103*10,1)),$F103*тех!CC$10*тех!CC$6,)</f>
        <v>0</v>
      </c>
      <c r="BP103" s="76">
        <f>IF(OR(BP$3=DATE(YEAR($H103),MONTH($H103)+$G103,1),BP$3=DATE(YEAR($H103),MONTH($H103)+$G103*2,1),BP$3=DATE(YEAR($H103),MONTH($H103)+$G103*3,1),BP$3=DATE(YEAR($H103),MONTH($H103)+$G103*4,1),BP$3=DATE(YEAR($H103),MONTH($H103)+$G103*5,1),BP$3=DATE(YEAR($H103),MONTH($H103)+$G103*6,1),BP$3=DATE(YEAR($H103),MONTH($H103)+$G103*7,1),BP$3=DATE(YEAR($H103),MONTH($H103)+$G103*8,1),BP$3=DATE(YEAR($H103),MONTH($H103)+$G103*9,1),BP$3=DATE(YEAR($H103),MONTH($H103)+$G103*10,1)),$F103*тех!CD$10*тех!CD$6,)</f>
        <v>0</v>
      </c>
      <c r="BQ103" s="76">
        <f>IF(OR(BQ$3=DATE(YEAR($H103),MONTH($H103)+$G103,1),BQ$3=DATE(YEAR($H103),MONTH($H103)+$G103*2,1),BQ$3=DATE(YEAR($H103),MONTH($H103)+$G103*3,1),BQ$3=DATE(YEAR($H103),MONTH($H103)+$G103*4,1),BQ$3=DATE(YEAR($H103),MONTH($H103)+$G103*5,1),BQ$3=DATE(YEAR($H103),MONTH($H103)+$G103*6,1),BQ$3=DATE(YEAR($H103),MONTH($H103)+$G103*7,1),BQ$3=DATE(YEAR($H103),MONTH($H103)+$G103*8,1),BQ$3=DATE(YEAR($H103),MONTH($H103)+$G103*9,1),BQ$3=DATE(YEAR($H103),MONTH($H103)+$G103*10,1)),$F103*тех!CE$10*тех!CE$6,)</f>
        <v>0</v>
      </c>
    </row>
    <row r="104" spans="2:69" hidden="1" outlineLevel="1">
      <c r="B104" s="3">
        <v>15</v>
      </c>
      <c r="C104" s="19"/>
      <c r="D104" s="19"/>
      <c r="E104" s="19"/>
      <c r="F104" s="76">
        <f t="shared" si="3"/>
        <v>0</v>
      </c>
      <c r="G104" s="19"/>
      <c r="H104" s="19"/>
      <c r="J104" s="76">
        <f>IF($H104=J$3,$F104,)*тех!X$6</f>
        <v>0</v>
      </c>
      <c r="K104" s="76">
        <f>IF($H104=K$3,$F104,)*тех!Y$6</f>
        <v>0</v>
      </c>
      <c r="L104" s="76">
        <f>IF($H104=L$3,$F104,)*тех!Z$6</f>
        <v>0</v>
      </c>
      <c r="M104" s="76">
        <f>IF($H104=M$3,$F104,)*тех!AA$6</f>
        <v>0</v>
      </c>
      <c r="N104" s="76">
        <f>IF($H104=N$3,$F104,)*тех!AB$6</f>
        <v>0</v>
      </c>
      <c r="O104" s="76">
        <f>IF($H104=O$3,$F104,)*тех!AC$6</f>
        <v>0</v>
      </c>
      <c r="P104" s="76">
        <f>IF(OR(P$3=DATE(YEAR($H104),MONTH($H104)+$G104,1),P$3=DATE(YEAR($H104),MONTH($H104)+$G104*2,1),P$3=DATE(YEAR($H104),MONTH($H104)+$G104*3,1),P$3=DATE(YEAR($H104),MONTH($H104)+$G104*4,1),P$3=DATE(YEAR($H104),MONTH($H104)+$G104*5,1),P$3=DATE(YEAR($H104),MONTH($H104)+$G104*6,1),P$3=DATE(YEAR($H104),MONTH($H104)+$G104*7,1),P$3=DATE(YEAR($H104),MONTH($H104)+$G104*8,1),P$3=DATE(YEAR($H104),MONTH($H104)+$G104*9,1),P$3=DATE(YEAR($H104),MONTH($H104)+$G104*10,1)),$F104*тех!AD$10*тех!AD$6,)</f>
        <v>0</v>
      </c>
      <c r="Q104" s="76">
        <f>IF(OR(Q$3=DATE(YEAR($H104),MONTH($H104)+$G104,1),Q$3=DATE(YEAR($H104),MONTH($H104)+$G104*2,1),Q$3=DATE(YEAR($H104),MONTH($H104)+$G104*3,1),Q$3=DATE(YEAR($H104),MONTH($H104)+$G104*4,1),Q$3=DATE(YEAR($H104),MONTH($H104)+$G104*5,1),Q$3=DATE(YEAR($H104),MONTH($H104)+$G104*6,1),Q$3=DATE(YEAR($H104),MONTH($H104)+$G104*7,1),Q$3=DATE(YEAR($H104),MONTH($H104)+$G104*8,1),Q$3=DATE(YEAR($H104),MONTH($H104)+$G104*9,1),Q$3=DATE(YEAR($H104),MONTH($H104)+$G104*10,1)),$F104*тех!AE$10*тех!AE$6,)</f>
        <v>0</v>
      </c>
      <c r="R104" s="76">
        <f>IF(OR(R$3=DATE(YEAR($H104),MONTH($H104)+$G104,1),R$3=DATE(YEAR($H104),MONTH($H104)+$G104*2,1),R$3=DATE(YEAR($H104),MONTH($H104)+$G104*3,1),R$3=DATE(YEAR($H104),MONTH($H104)+$G104*4,1),R$3=DATE(YEAR($H104),MONTH($H104)+$G104*5,1),R$3=DATE(YEAR($H104),MONTH($H104)+$G104*6,1),R$3=DATE(YEAR($H104),MONTH($H104)+$G104*7,1),R$3=DATE(YEAR($H104),MONTH($H104)+$G104*8,1),R$3=DATE(YEAR($H104),MONTH($H104)+$G104*9,1),R$3=DATE(YEAR($H104),MONTH($H104)+$G104*10,1)),$F104*тех!AF$10*тех!AF$6,)</f>
        <v>0</v>
      </c>
      <c r="S104" s="76">
        <f>IF(OR(S$3=DATE(YEAR($H104),MONTH($H104)+$G104,1),S$3=DATE(YEAR($H104),MONTH($H104)+$G104*2,1),S$3=DATE(YEAR($H104),MONTH($H104)+$G104*3,1),S$3=DATE(YEAR($H104),MONTH($H104)+$G104*4,1),S$3=DATE(YEAR($H104),MONTH($H104)+$G104*5,1),S$3=DATE(YEAR($H104),MONTH($H104)+$G104*6,1),S$3=DATE(YEAR($H104),MONTH($H104)+$G104*7,1),S$3=DATE(YEAR($H104),MONTH($H104)+$G104*8,1),S$3=DATE(YEAR($H104),MONTH($H104)+$G104*9,1),S$3=DATE(YEAR($H104),MONTH($H104)+$G104*10,1)),$F104*тех!AG$10*тех!AG$6,)</f>
        <v>0</v>
      </c>
      <c r="T104" s="76">
        <f>IF(OR(T$3=DATE(YEAR($H104),MONTH($H104)+$G104,1),T$3=DATE(YEAR($H104),MONTH($H104)+$G104*2,1),T$3=DATE(YEAR($H104),MONTH($H104)+$G104*3,1),T$3=DATE(YEAR($H104),MONTH($H104)+$G104*4,1),T$3=DATE(YEAR($H104),MONTH($H104)+$G104*5,1),T$3=DATE(YEAR($H104),MONTH($H104)+$G104*6,1),T$3=DATE(YEAR($H104),MONTH($H104)+$G104*7,1),T$3=DATE(YEAR($H104),MONTH($H104)+$G104*8,1),T$3=DATE(YEAR($H104),MONTH($H104)+$G104*9,1),T$3=DATE(YEAR($H104),MONTH($H104)+$G104*10,1)),$F104*тех!AH$10*тех!AH$6,)</f>
        <v>0</v>
      </c>
      <c r="U104" s="76">
        <f>IF(OR(U$3=DATE(YEAR($H104),MONTH($H104)+$G104,1),U$3=DATE(YEAR($H104),MONTH($H104)+$G104*2,1),U$3=DATE(YEAR($H104),MONTH($H104)+$G104*3,1),U$3=DATE(YEAR($H104),MONTH($H104)+$G104*4,1),U$3=DATE(YEAR($H104),MONTH($H104)+$G104*5,1),U$3=DATE(YEAR($H104),MONTH($H104)+$G104*6,1),U$3=DATE(YEAR($H104),MONTH($H104)+$G104*7,1),U$3=DATE(YEAR($H104),MONTH($H104)+$G104*8,1),U$3=DATE(YEAR($H104),MONTH($H104)+$G104*9,1),U$3=DATE(YEAR($H104),MONTH($H104)+$G104*10,1)),$F104*тех!AI$10*тех!AI$6,)</f>
        <v>0</v>
      </c>
      <c r="V104" s="76">
        <f>IF(OR(V$3=DATE(YEAR($H104),MONTH($H104)+$G104,1),V$3=DATE(YEAR($H104),MONTH($H104)+$G104*2,1),V$3=DATE(YEAR($H104),MONTH($H104)+$G104*3,1),V$3=DATE(YEAR($H104),MONTH($H104)+$G104*4,1),V$3=DATE(YEAR($H104),MONTH($H104)+$G104*5,1),V$3=DATE(YEAR($H104),MONTH($H104)+$G104*6,1),V$3=DATE(YEAR($H104),MONTH($H104)+$G104*7,1),V$3=DATE(YEAR($H104),MONTH($H104)+$G104*8,1),V$3=DATE(YEAR($H104),MONTH($H104)+$G104*9,1),V$3=DATE(YEAR($H104),MONTH($H104)+$G104*10,1)),$F104*тех!AJ$10*тех!AJ$6,)</f>
        <v>0</v>
      </c>
      <c r="W104" s="76">
        <f>IF(OR(W$3=DATE(YEAR($H104),MONTH($H104)+$G104,1),W$3=DATE(YEAR($H104),MONTH($H104)+$G104*2,1),W$3=DATE(YEAR($H104),MONTH($H104)+$G104*3,1),W$3=DATE(YEAR($H104),MONTH($H104)+$G104*4,1),W$3=DATE(YEAR($H104),MONTH($H104)+$G104*5,1),W$3=DATE(YEAR($H104),MONTH($H104)+$G104*6,1),W$3=DATE(YEAR($H104),MONTH($H104)+$G104*7,1),W$3=DATE(YEAR($H104),MONTH($H104)+$G104*8,1),W$3=DATE(YEAR($H104),MONTH($H104)+$G104*9,1),W$3=DATE(YEAR($H104),MONTH($H104)+$G104*10,1)),$F104*тех!AK$10*тех!AK$6,)</f>
        <v>0</v>
      </c>
      <c r="X104" s="76">
        <f>IF(OR(X$3=DATE(YEAR($H104),MONTH($H104)+$G104,1),X$3=DATE(YEAR($H104),MONTH($H104)+$G104*2,1),X$3=DATE(YEAR($H104),MONTH($H104)+$G104*3,1),X$3=DATE(YEAR($H104),MONTH($H104)+$G104*4,1),X$3=DATE(YEAR($H104),MONTH($H104)+$G104*5,1),X$3=DATE(YEAR($H104),MONTH($H104)+$G104*6,1),X$3=DATE(YEAR($H104),MONTH($H104)+$G104*7,1),X$3=DATE(YEAR($H104),MONTH($H104)+$G104*8,1),X$3=DATE(YEAR($H104),MONTH($H104)+$G104*9,1),X$3=DATE(YEAR($H104),MONTH($H104)+$G104*10,1)),$F104*тех!AL$10*тех!AL$6,)</f>
        <v>0</v>
      </c>
      <c r="Y104" s="76">
        <f>IF(OR(Y$3=DATE(YEAR($H104),MONTH($H104)+$G104,1),Y$3=DATE(YEAR($H104),MONTH($H104)+$G104*2,1),Y$3=DATE(YEAR($H104),MONTH($H104)+$G104*3,1),Y$3=DATE(YEAR($H104),MONTH($H104)+$G104*4,1),Y$3=DATE(YEAR($H104),MONTH($H104)+$G104*5,1),Y$3=DATE(YEAR($H104),MONTH($H104)+$G104*6,1),Y$3=DATE(YEAR($H104),MONTH($H104)+$G104*7,1),Y$3=DATE(YEAR($H104),MONTH($H104)+$G104*8,1),Y$3=DATE(YEAR($H104),MONTH($H104)+$G104*9,1),Y$3=DATE(YEAR($H104),MONTH($H104)+$G104*10,1)),$F104*тех!AM$10*тех!AM$6,)</f>
        <v>0</v>
      </c>
      <c r="Z104" s="76">
        <f>IF(OR(Z$3=DATE(YEAR($H104),MONTH($H104)+$G104,1),Z$3=DATE(YEAR($H104),MONTH($H104)+$G104*2,1),Z$3=DATE(YEAR($H104),MONTH($H104)+$G104*3,1),Z$3=DATE(YEAR($H104),MONTH($H104)+$G104*4,1),Z$3=DATE(YEAR($H104),MONTH($H104)+$G104*5,1),Z$3=DATE(YEAR($H104),MONTH($H104)+$G104*6,1),Z$3=DATE(YEAR($H104),MONTH($H104)+$G104*7,1),Z$3=DATE(YEAR($H104),MONTH($H104)+$G104*8,1),Z$3=DATE(YEAR($H104),MONTH($H104)+$G104*9,1),Z$3=DATE(YEAR($H104),MONTH($H104)+$G104*10,1)),$F104*тех!AN$10*тех!AN$6,)</f>
        <v>0</v>
      </c>
      <c r="AA104" s="76">
        <f>IF(OR(AA$3=DATE(YEAR($H104),MONTH($H104)+$G104,1),AA$3=DATE(YEAR($H104),MONTH($H104)+$G104*2,1),AA$3=DATE(YEAR($H104),MONTH($H104)+$G104*3,1),AA$3=DATE(YEAR($H104),MONTH($H104)+$G104*4,1),AA$3=DATE(YEAR($H104),MONTH($H104)+$G104*5,1),AA$3=DATE(YEAR($H104),MONTH($H104)+$G104*6,1),AA$3=DATE(YEAR($H104),MONTH($H104)+$G104*7,1),AA$3=DATE(YEAR($H104),MONTH($H104)+$G104*8,1),AA$3=DATE(YEAR($H104),MONTH($H104)+$G104*9,1),AA$3=DATE(YEAR($H104),MONTH($H104)+$G104*10,1)),$F104*тех!AO$10*тех!AO$6,)</f>
        <v>0</v>
      </c>
      <c r="AB104" s="76">
        <f>IF(OR(AB$3=DATE(YEAR($H104),MONTH($H104)+$G104,1),AB$3=DATE(YEAR($H104),MONTH($H104)+$G104*2,1),AB$3=DATE(YEAR($H104),MONTH($H104)+$G104*3,1),AB$3=DATE(YEAR($H104),MONTH($H104)+$G104*4,1),AB$3=DATE(YEAR($H104),MONTH($H104)+$G104*5,1),AB$3=DATE(YEAR($H104),MONTH($H104)+$G104*6,1),AB$3=DATE(YEAR($H104),MONTH($H104)+$G104*7,1),AB$3=DATE(YEAR($H104),MONTH($H104)+$G104*8,1),AB$3=DATE(YEAR($H104),MONTH($H104)+$G104*9,1),AB$3=DATE(YEAR($H104),MONTH($H104)+$G104*10,1)),$F104*тех!AP$10*тех!AP$6,)</f>
        <v>0</v>
      </c>
      <c r="AC104" s="76">
        <f>IF(OR(AC$3=DATE(YEAR($H104),MONTH($H104)+$G104,1),AC$3=DATE(YEAR($H104),MONTH($H104)+$G104*2,1),AC$3=DATE(YEAR($H104),MONTH($H104)+$G104*3,1),AC$3=DATE(YEAR($H104),MONTH($H104)+$G104*4,1),AC$3=DATE(YEAR($H104),MONTH($H104)+$G104*5,1),AC$3=DATE(YEAR($H104),MONTH($H104)+$G104*6,1),AC$3=DATE(YEAR($H104),MONTH($H104)+$G104*7,1),AC$3=DATE(YEAR($H104),MONTH($H104)+$G104*8,1),AC$3=DATE(YEAR($H104),MONTH($H104)+$G104*9,1),AC$3=DATE(YEAR($H104),MONTH($H104)+$G104*10,1)),$F104*тех!AQ$10*тех!AQ$6,)</f>
        <v>0</v>
      </c>
      <c r="AD104" s="76">
        <f>IF(OR(AD$3=DATE(YEAR($H104),MONTH($H104)+$G104,1),AD$3=DATE(YEAR($H104),MONTH($H104)+$G104*2,1),AD$3=DATE(YEAR($H104),MONTH($H104)+$G104*3,1),AD$3=DATE(YEAR($H104),MONTH($H104)+$G104*4,1),AD$3=DATE(YEAR($H104),MONTH($H104)+$G104*5,1),AD$3=DATE(YEAR($H104),MONTH($H104)+$G104*6,1),AD$3=DATE(YEAR($H104),MONTH($H104)+$G104*7,1),AD$3=DATE(YEAR($H104),MONTH($H104)+$G104*8,1),AD$3=DATE(YEAR($H104),MONTH($H104)+$G104*9,1),AD$3=DATE(YEAR($H104),MONTH($H104)+$G104*10,1)),$F104*тех!AR$10*тех!AR$6,)</f>
        <v>0</v>
      </c>
      <c r="AE104" s="76">
        <f>IF(OR(AE$3=DATE(YEAR($H104),MONTH($H104)+$G104,1),AE$3=DATE(YEAR($H104),MONTH($H104)+$G104*2,1),AE$3=DATE(YEAR($H104),MONTH($H104)+$G104*3,1),AE$3=DATE(YEAR($H104),MONTH($H104)+$G104*4,1),AE$3=DATE(YEAR($H104),MONTH($H104)+$G104*5,1),AE$3=DATE(YEAR($H104),MONTH($H104)+$G104*6,1),AE$3=DATE(YEAR($H104),MONTH($H104)+$G104*7,1),AE$3=DATE(YEAR($H104),MONTH($H104)+$G104*8,1),AE$3=DATE(YEAR($H104),MONTH($H104)+$G104*9,1),AE$3=DATE(YEAR($H104),MONTH($H104)+$G104*10,1)),$F104*тех!AS$10*тех!AS$6,)</f>
        <v>0</v>
      </c>
      <c r="AF104" s="76">
        <f>IF(OR(AF$3=DATE(YEAR($H104),MONTH($H104)+$G104,1),AF$3=DATE(YEAR($H104),MONTH($H104)+$G104*2,1),AF$3=DATE(YEAR($H104),MONTH($H104)+$G104*3,1),AF$3=DATE(YEAR($H104),MONTH($H104)+$G104*4,1),AF$3=DATE(YEAR($H104),MONTH($H104)+$G104*5,1),AF$3=DATE(YEAR($H104),MONTH($H104)+$G104*6,1),AF$3=DATE(YEAR($H104),MONTH($H104)+$G104*7,1),AF$3=DATE(YEAR($H104),MONTH($H104)+$G104*8,1),AF$3=DATE(YEAR($H104),MONTH($H104)+$G104*9,1),AF$3=DATE(YEAR($H104),MONTH($H104)+$G104*10,1)),$F104*тех!AT$10*тех!AT$6,)</f>
        <v>0</v>
      </c>
      <c r="AG104" s="76">
        <f>IF(OR(AG$3=DATE(YEAR($H104),MONTH($H104)+$G104,1),AG$3=DATE(YEAR($H104),MONTH($H104)+$G104*2,1),AG$3=DATE(YEAR($H104),MONTH($H104)+$G104*3,1),AG$3=DATE(YEAR($H104),MONTH($H104)+$G104*4,1),AG$3=DATE(YEAR($H104),MONTH($H104)+$G104*5,1),AG$3=DATE(YEAR($H104),MONTH($H104)+$G104*6,1),AG$3=DATE(YEAR($H104),MONTH($H104)+$G104*7,1),AG$3=DATE(YEAR($H104),MONTH($H104)+$G104*8,1),AG$3=DATE(YEAR($H104),MONTH($H104)+$G104*9,1),AG$3=DATE(YEAR($H104),MONTH($H104)+$G104*10,1)),$F104*тех!AU$10*тех!AU$6,)</f>
        <v>0</v>
      </c>
      <c r="AH104" s="76">
        <f>IF(OR(AH$3=DATE(YEAR($H104),MONTH($H104)+$G104,1),AH$3=DATE(YEAR($H104),MONTH($H104)+$G104*2,1),AH$3=DATE(YEAR($H104),MONTH($H104)+$G104*3,1),AH$3=DATE(YEAR($H104),MONTH($H104)+$G104*4,1),AH$3=DATE(YEAR($H104),MONTH($H104)+$G104*5,1),AH$3=DATE(YEAR($H104),MONTH($H104)+$G104*6,1),AH$3=DATE(YEAR($H104),MONTH($H104)+$G104*7,1),AH$3=DATE(YEAR($H104),MONTH($H104)+$G104*8,1),AH$3=DATE(YEAR($H104),MONTH($H104)+$G104*9,1),AH$3=DATE(YEAR($H104),MONTH($H104)+$G104*10,1)),$F104*тех!AV$10*тех!AV$6,)</f>
        <v>0</v>
      </c>
      <c r="AI104" s="76">
        <f>IF(OR(AI$3=DATE(YEAR($H104),MONTH($H104)+$G104,1),AI$3=DATE(YEAR($H104),MONTH($H104)+$G104*2,1),AI$3=DATE(YEAR($H104),MONTH($H104)+$G104*3,1),AI$3=DATE(YEAR($H104),MONTH($H104)+$G104*4,1),AI$3=DATE(YEAR($H104),MONTH($H104)+$G104*5,1),AI$3=DATE(YEAR($H104),MONTH($H104)+$G104*6,1),AI$3=DATE(YEAR($H104),MONTH($H104)+$G104*7,1),AI$3=DATE(YEAR($H104),MONTH($H104)+$G104*8,1),AI$3=DATE(YEAR($H104),MONTH($H104)+$G104*9,1),AI$3=DATE(YEAR($H104),MONTH($H104)+$G104*10,1)),$F104*тех!AW$10*тех!AW$6,)</f>
        <v>0</v>
      </c>
      <c r="AJ104" s="76">
        <f>IF(OR(AJ$3=DATE(YEAR($H104),MONTH($H104)+$G104,1),AJ$3=DATE(YEAR($H104),MONTH($H104)+$G104*2,1),AJ$3=DATE(YEAR($H104),MONTH($H104)+$G104*3,1),AJ$3=DATE(YEAR($H104),MONTH($H104)+$G104*4,1),AJ$3=DATE(YEAR($H104),MONTH($H104)+$G104*5,1),AJ$3=DATE(YEAR($H104),MONTH($H104)+$G104*6,1),AJ$3=DATE(YEAR($H104),MONTH($H104)+$G104*7,1),AJ$3=DATE(YEAR($H104),MONTH($H104)+$G104*8,1),AJ$3=DATE(YEAR($H104),MONTH($H104)+$G104*9,1),AJ$3=DATE(YEAR($H104),MONTH($H104)+$G104*10,1)),$F104*тех!AX$10*тех!AX$6,)</f>
        <v>0</v>
      </c>
      <c r="AK104" s="76">
        <f>IF(OR(AK$3=DATE(YEAR($H104),MONTH($H104)+$G104,1),AK$3=DATE(YEAR($H104),MONTH($H104)+$G104*2,1),AK$3=DATE(YEAR($H104),MONTH($H104)+$G104*3,1),AK$3=DATE(YEAR($H104),MONTH($H104)+$G104*4,1),AK$3=DATE(YEAR($H104),MONTH($H104)+$G104*5,1),AK$3=DATE(YEAR($H104),MONTH($H104)+$G104*6,1),AK$3=DATE(YEAR($H104),MONTH($H104)+$G104*7,1),AK$3=DATE(YEAR($H104),MONTH($H104)+$G104*8,1),AK$3=DATE(YEAR($H104),MONTH($H104)+$G104*9,1),AK$3=DATE(YEAR($H104),MONTH($H104)+$G104*10,1)),$F104*тех!AY$10*тех!AY$6,)</f>
        <v>0</v>
      </c>
      <c r="AL104" s="76">
        <f>IF(OR(AL$3=DATE(YEAR($H104),MONTH($H104)+$G104,1),AL$3=DATE(YEAR($H104),MONTH($H104)+$G104*2,1),AL$3=DATE(YEAR($H104),MONTH($H104)+$G104*3,1),AL$3=DATE(YEAR($H104),MONTH($H104)+$G104*4,1),AL$3=DATE(YEAR($H104),MONTH($H104)+$G104*5,1),AL$3=DATE(YEAR($H104),MONTH($H104)+$G104*6,1),AL$3=DATE(YEAR($H104),MONTH($H104)+$G104*7,1),AL$3=DATE(YEAR($H104),MONTH($H104)+$G104*8,1),AL$3=DATE(YEAR($H104),MONTH($H104)+$G104*9,1),AL$3=DATE(YEAR($H104),MONTH($H104)+$G104*10,1)),$F104*тех!AZ$10*тех!AZ$6,)</f>
        <v>0</v>
      </c>
      <c r="AM104" s="76">
        <f>IF(OR(AM$3=DATE(YEAR($H104),MONTH($H104)+$G104,1),AM$3=DATE(YEAR($H104),MONTH($H104)+$G104*2,1),AM$3=DATE(YEAR($H104),MONTH($H104)+$G104*3,1),AM$3=DATE(YEAR($H104),MONTH($H104)+$G104*4,1),AM$3=DATE(YEAR($H104),MONTH($H104)+$G104*5,1),AM$3=DATE(YEAR($H104),MONTH($H104)+$G104*6,1),AM$3=DATE(YEAR($H104),MONTH($H104)+$G104*7,1),AM$3=DATE(YEAR($H104),MONTH($H104)+$G104*8,1),AM$3=DATE(YEAR($H104),MONTH($H104)+$G104*9,1),AM$3=DATE(YEAR($H104),MONTH($H104)+$G104*10,1)),$F104*тех!BA$10*тех!BA$6,)</f>
        <v>0</v>
      </c>
      <c r="AN104" s="76">
        <f>IF(OR(AN$3=DATE(YEAR($H104),MONTH($H104)+$G104,1),AN$3=DATE(YEAR($H104),MONTH($H104)+$G104*2,1),AN$3=DATE(YEAR($H104),MONTH($H104)+$G104*3,1),AN$3=DATE(YEAR($H104),MONTH($H104)+$G104*4,1),AN$3=DATE(YEAR($H104),MONTH($H104)+$G104*5,1),AN$3=DATE(YEAR($H104),MONTH($H104)+$G104*6,1),AN$3=DATE(YEAR($H104),MONTH($H104)+$G104*7,1),AN$3=DATE(YEAR($H104),MONTH($H104)+$G104*8,1),AN$3=DATE(YEAR($H104),MONTH($H104)+$G104*9,1),AN$3=DATE(YEAR($H104),MONTH($H104)+$G104*10,1)),$F104*тех!BB$10*тех!BB$6,)</f>
        <v>0</v>
      </c>
      <c r="AO104" s="76">
        <f>IF(OR(AO$3=DATE(YEAR($H104),MONTH($H104)+$G104,1),AO$3=DATE(YEAR($H104),MONTH($H104)+$G104*2,1),AO$3=DATE(YEAR($H104),MONTH($H104)+$G104*3,1),AO$3=DATE(YEAR($H104),MONTH($H104)+$G104*4,1),AO$3=DATE(YEAR($H104),MONTH($H104)+$G104*5,1),AO$3=DATE(YEAR($H104),MONTH($H104)+$G104*6,1),AO$3=DATE(YEAR($H104),MONTH($H104)+$G104*7,1),AO$3=DATE(YEAR($H104),MONTH($H104)+$G104*8,1),AO$3=DATE(YEAR($H104),MONTH($H104)+$G104*9,1),AO$3=DATE(YEAR($H104),MONTH($H104)+$G104*10,1)),$F104*тех!BC$10*тех!BC$6,)</f>
        <v>0</v>
      </c>
      <c r="AP104" s="76">
        <f>IF(OR(AP$3=DATE(YEAR($H104),MONTH($H104)+$G104,1),AP$3=DATE(YEAR($H104),MONTH($H104)+$G104*2,1),AP$3=DATE(YEAR($H104),MONTH($H104)+$G104*3,1),AP$3=DATE(YEAR($H104),MONTH($H104)+$G104*4,1),AP$3=DATE(YEAR($H104),MONTH($H104)+$G104*5,1),AP$3=DATE(YEAR($H104),MONTH($H104)+$G104*6,1),AP$3=DATE(YEAR($H104),MONTH($H104)+$G104*7,1),AP$3=DATE(YEAR($H104),MONTH($H104)+$G104*8,1),AP$3=DATE(YEAR($H104),MONTH($H104)+$G104*9,1),AP$3=DATE(YEAR($H104),MONTH($H104)+$G104*10,1)),$F104*тех!BD$10*тех!BD$6,)</f>
        <v>0</v>
      </c>
      <c r="AQ104" s="76">
        <f>IF(OR(AQ$3=DATE(YEAR($H104),MONTH($H104)+$G104,1),AQ$3=DATE(YEAR($H104),MONTH($H104)+$G104*2,1),AQ$3=DATE(YEAR($H104),MONTH($H104)+$G104*3,1),AQ$3=DATE(YEAR($H104),MONTH($H104)+$G104*4,1),AQ$3=DATE(YEAR($H104),MONTH($H104)+$G104*5,1),AQ$3=DATE(YEAR($H104),MONTH($H104)+$G104*6,1),AQ$3=DATE(YEAR($H104),MONTH($H104)+$G104*7,1),AQ$3=DATE(YEAR($H104),MONTH($H104)+$G104*8,1),AQ$3=DATE(YEAR($H104),MONTH($H104)+$G104*9,1),AQ$3=DATE(YEAR($H104),MONTH($H104)+$G104*10,1)),$F104*тех!BE$10*тех!BE$6,)</f>
        <v>0</v>
      </c>
      <c r="AR104" s="76">
        <f>IF(OR(AR$3=DATE(YEAR($H104),MONTH($H104)+$G104,1),AR$3=DATE(YEAR($H104),MONTH($H104)+$G104*2,1),AR$3=DATE(YEAR($H104),MONTH($H104)+$G104*3,1),AR$3=DATE(YEAR($H104),MONTH($H104)+$G104*4,1),AR$3=DATE(YEAR($H104),MONTH($H104)+$G104*5,1),AR$3=DATE(YEAR($H104),MONTH($H104)+$G104*6,1),AR$3=DATE(YEAR($H104),MONTH($H104)+$G104*7,1),AR$3=DATE(YEAR($H104),MONTH($H104)+$G104*8,1),AR$3=DATE(YEAR($H104),MONTH($H104)+$G104*9,1),AR$3=DATE(YEAR($H104),MONTH($H104)+$G104*10,1)),$F104*тех!BF$10*тех!BF$6,)</f>
        <v>0</v>
      </c>
      <c r="AS104" s="76">
        <f>IF(OR(AS$3=DATE(YEAR($H104),MONTH($H104)+$G104,1),AS$3=DATE(YEAR($H104),MONTH($H104)+$G104*2,1),AS$3=DATE(YEAR($H104),MONTH($H104)+$G104*3,1),AS$3=DATE(YEAR($H104),MONTH($H104)+$G104*4,1),AS$3=DATE(YEAR($H104),MONTH($H104)+$G104*5,1),AS$3=DATE(YEAR($H104),MONTH($H104)+$G104*6,1),AS$3=DATE(YEAR($H104),MONTH($H104)+$G104*7,1),AS$3=DATE(YEAR($H104),MONTH($H104)+$G104*8,1),AS$3=DATE(YEAR($H104),MONTH($H104)+$G104*9,1),AS$3=DATE(YEAR($H104),MONTH($H104)+$G104*10,1)),$F104*тех!BG$10*тех!BG$6,)</f>
        <v>0</v>
      </c>
      <c r="AT104" s="76">
        <f>IF(OR(AT$3=DATE(YEAR($H104),MONTH($H104)+$G104,1),AT$3=DATE(YEAR($H104),MONTH($H104)+$G104*2,1),AT$3=DATE(YEAR($H104),MONTH($H104)+$G104*3,1),AT$3=DATE(YEAR($H104),MONTH($H104)+$G104*4,1),AT$3=DATE(YEAR($H104),MONTH($H104)+$G104*5,1),AT$3=DATE(YEAR($H104),MONTH($H104)+$G104*6,1),AT$3=DATE(YEAR($H104),MONTH($H104)+$G104*7,1),AT$3=DATE(YEAR($H104),MONTH($H104)+$G104*8,1),AT$3=DATE(YEAR($H104),MONTH($H104)+$G104*9,1),AT$3=DATE(YEAR($H104),MONTH($H104)+$G104*10,1)),$F104*тех!BH$10*тех!BH$6,)</f>
        <v>0</v>
      </c>
      <c r="AU104" s="76">
        <f>IF(OR(AU$3=DATE(YEAR($H104),MONTH($H104)+$G104,1),AU$3=DATE(YEAR($H104),MONTH($H104)+$G104*2,1),AU$3=DATE(YEAR($H104),MONTH($H104)+$G104*3,1),AU$3=DATE(YEAR($H104),MONTH($H104)+$G104*4,1),AU$3=DATE(YEAR($H104),MONTH($H104)+$G104*5,1),AU$3=DATE(YEAR($H104),MONTH($H104)+$G104*6,1),AU$3=DATE(YEAR($H104),MONTH($H104)+$G104*7,1),AU$3=DATE(YEAR($H104),MONTH($H104)+$G104*8,1),AU$3=DATE(YEAR($H104),MONTH($H104)+$G104*9,1),AU$3=DATE(YEAR($H104),MONTH($H104)+$G104*10,1)),$F104*тех!BI$10*тех!BI$6,)</f>
        <v>0</v>
      </c>
      <c r="AV104" s="76">
        <f>IF(OR(AV$3=DATE(YEAR($H104),MONTH($H104)+$G104,1),AV$3=DATE(YEAR($H104),MONTH($H104)+$G104*2,1),AV$3=DATE(YEAR($H104),MONTH($H104)+$G104*3,1),AV$3=DATE(YEAR($H104),MONTH($H104)+$G104*4,1),AV$3=DATE(YEAR($H104),MONTH($H104)+$G104*5,1),AV$3=DATE(YEAR($H104),MONTH($H104)+$G104*6,1),AV$3=DATE(YEAR($H104),MONTH($H104)+$G104*7,1),AV$3=DATE(YEAR($H104),MONTH($H104)+$G104*8,1),AV$3=DATE(YEAR($H104),MONTH($H104)+$G104*9,1),AV$3=DATE(YEAR($H104),MONTH($H104)+$G104*10,1)),$F104*тех!BJ$10*тех!BJ$6,)</f>
        <v>0</v>
      </c>
      <c r="AW104" s="76">
        <f>IF(OR(AW$3=DATE(YEAR($H104),MONTH($H104)+$G104,1),AW$3=DATE(YEAR($H104),MONTH($H104)+$G104*2,1),AW$3=DATE(YEAR($H104),MONTH($H104)+$G104*3,1),AW$3=DATE(YEAR($H104),MONTH($H104)+$G104*4,1),AW$3=DATE(YEAR($H104),MONTH($H104)+$G104*5,1),AW$3=DATE(YEAR($H104),MONTH($H104)+$G104*6,1),AW$3=DATE(YEAR($H104),MONTH($H104)+$G104*7,1),AW$3=DATE(YEAR($H104),MONTH($H104)+$G104*8,1),AW$3=DATE(YEAR($H104),MONTH($H104)+$G104*9,1),AW$3=DATE(YEAR($H104),MONTH($H104)+$G104*10,1)),$F104*тех!BK$10*тех!BK$6,)</f>
        <v>0</v>
      </c>
      <c r="AX104" s="76">
        <f>IF(OR(AX$3=DATE(YEAR($H104),MONTH($H104)+$G104,1),AX$3=DATE(YEAR($H104),MONTH($H104)+$G104*2,1),AX$3=DATE(YEAR($H104),MONTH($H104)+$G104*3,1),AX$3=DATE(YEAR($H104),MONTH($H104)+$G104*4,1),AX$3=DATE(YEAR($H104),MONTH($H104)+$G104*5,1),AX$3=DATE(YEAR($H104),MONTH($H104)+$G104*6,1),AX$3=DATE(YEAR($H104),MONTH($H104)+$G104*7,1),AX$3=DATE(YEAR($H104),MONTH($H104)+$G104*8,1),AX$3=DATE(YEAR($H104),MONTH($H104)+$G104*9,1),AX$3=DATE(YEAR($H104),MONTH($H104)+$G104*10,1)),$F104*тех!BL$10*тех!BL$6,)</f>
        <v>0</v>
      </c>
      <c r="AY104" s="76">
        <f>IF(OR(AY$3=DATE(YEAR($H104),MONTH($H104)+$G104,1),AY$3=DATE(YEAR($H104),MONTH($H104)+$G104*2,1),AY$3=DATE(YEAR($H104),MONTH($H104)+$G104*3,1),AY$3=DATE(YEAR($H104),MONTH($H104)+$G104*4,1),AY$3=DATE(YEAR($H104),MONTH($H104)+$G104*5,1),AY$3=DATE(YEAR($H104),MONTH($H104)+$G104*6,1),AY$3=DATE(YEAR($H104),MONTH($H104)+$G104*7,1),AY$3=DATE(YEAR($H104),MONTH($H104)+$G104*8,1),AY$3=DATE(YEAR($H104),MONTH($H104)+$G104*9,1),AY$3=DATE(YEAR($H104),MONTH($H104)+$G104*10,1)),$F104*тех!BM$10*тех!BM$6,)</f>
        <v>0</v>
      </c>
      <c r="AZ104" s="76">
        <f>IF(OR(AZ$3=DATE(YEAR($H104),MONTH($H104)+$G104,1),AZ$3=DATE(YEAR($H104),MONTH($H104)+$G104*2,1),AZ$3=DATE(YEAR($H104),MONTH($H104)+$G104*3,1),AZ$3=DATE(YEAR($H104),MONTH($H104)+$G104*4,1),AZ$3=DATE(YEAR($H104),MONTH($H104)+$G104*5,1),AZ$3=DATE(YEAR($H104),MONTH($H104)+$G104*6,1),AZ$3=DATE(YEAR($H104),MONTH($H104)+$G104*7,1),AZ$3=DATE(YEAR($H104),MONTH($H104)+$G104*8,1),AZ$3=DATE(YEAR($H104),MONTH($H104)+$G104*9,1),AZ$3=DATE(YEAR($H104),MONTH($H104)+$G104*10,1)),$F104*тех!BN$10*тех!BN$6,)</f>
        <v>0</v>
      </c>
      <c r="BA104" s="76">
        <f>IF(OR(BA$3=DATE(YEAR($H104),MONTH($H104)+$G104,1),BA$3=DATE(YEAR($H104),MONTH($H104)+$G104*2,1),BA$3=DATE(YEAR($H104),MONTH($H104)+$G104*3,1),BA$3=DATE(YEAR($H104),MONTH($H104)+$G104*4,1),BA$3=DATE(YEAR($H104),MONTH($H104)+$G104*5,1),BA$3=DATE(YEAR($H104),MONTH($H104)+$G104*6,1),BA$3=DATE(YEAR($H104),MONTH($H104)+$G104*7,1),BA$3=DATE(YEAR($H104),MONTH($H104)+$G104*8,1),BA$3=DATE(YEAR($H104),MONTH($H104)+$G104*9,1),BA$3=DATE(YEAR($H104),MONTH($H104)+$G104*10,1)),$F104*тех!BO$10*тех!BO$6,)</f>
        <v>0</v>
      </c>
      <c r="BB104" s="76">
        <f>IF(OR(BB$3=DATE(YEAR($H104),MONTH($H104)+$G104,1),BB$3=DATE(YEAR($H104),MONTH($H104)+$G104*2,1),BB$3=DATE(YEAR($H104),MONTH($H104)+$G104*3,1),BB$3=DATE(YEAR($H104),MONTH($H104)+$G104*4,1),BB$3=DATE(YEAR($H104),MONTH($H104)+$G104*5,1),BB$3=DATE(YEAR($H104),MONTH($H104)+$G104*6,1),BB$3=DATE(YEAR($H104),MONTH($H104)+$G104*7,1),BB$3=DATE(YEAR($H104),MONTH($H104)+$G104*8,1),BB$3=DATE(YEAR($H104),MONTH($H104)+$G104*9,1),BB$3=DATE(YEAR($H104),MONTH($H104)+$G104*10,1)),$F104*тех!BP$10*тех!BP$6,)</f>
        <v>0</v>
      </c>
      <c r="BC104" s="76">
        <f>IF(OR(BC$3=DATE(YEAR($H104),MONTH($H104)+$G104,1),BC$3=DATE(YEAR($H104),MONTH($H104)+$G104*2,1),BC$3=DATE(YEAR($H104),MONTH($H104)+$G104*3,1),BC$3=DATE(YEAR($H104),MONTH($H104)+$G104*4,1),BC$3=DATE(YEAR($H104),MONTH($H104)+$G104*5,1),BC$3=DATE(YEAR($H104),MONTH($H104)+$G104*6,1),BC$3=DATE(YEAR($H104),MONTH($H104)+$G104*7,1),BC$3=DATE(YEAR($H104),MONTH($H104)+$G104*8,1),BC$3=DATE(YEAR($H104),MONTH($H104)+$G104*9,1),BC$3=DATE(YEAR($H104),MONTH($H104)+$G104*10,1)),$F104*тех!BQ$10*тех!BQ$6,)</f>
        <v>0</v>
      </c>
      <c r="BD104" s="76">
        <f>IF(OR(BD$3=DATE(YEAR($H104),MONTH($H104)+$G104,1),BD$3=DATE(YEAR($H104),MONTH($H104)+$G104*2,1),BD$3=DATE(YEAR($H104),MONTH($H104)+$G104*3,1),BD$3=DATE(YEAR($H104),MONTH($H104)+$G104*4,1),BD$3=DATE(YEAR($H104),MONTH($H104)+$G104*5,1),BD$3=DATE(YEAR($H104),MONTH($H104)+$G104*6,1),BD$3=DATE(YEAR($H104),MONTH($H104)+$G104*7,1),BD$3=DATE(YEAR($H104),MONTH($H104)+$G104*8,1),BD$3=DATE(YEAR($H104),MONTH($H104)+$G104*9,1),BD$3=DATE(YEAR($H104),MONTH($H104)+$G104*10,1)),$F104*тех!BR$10*тех!BR$6,)</f>
        <v>0</v>
      </c>
      <c r="BE104" s="76">
        <f>IF(OR(BE$3=DATE(YEAR($H104),MONTH($H104)+$G104,1),BE$3=DATE(YEAR($H104),MONTH($H104)+$G104*2,1),BE$3=DATE(YEAR($H104),MONTH($H104)+$G104*3,1),BE$3=DATE(YEAR($H104),MONTH($H104)+$G104*4,1),BE$3=DATE(YEAR($H104),MONTH($H104)+$G104*5,1),BE$3=DATE(YEAR($H104),MONTH($H104)+$G104*6,1),BE$3=DATE(YEAR($H104),MONTH($H104)+$G104*7,1),BE$3=DATE(YEAR($H104),MONTH($H104)+$G104*8,1),BE$3=DATE(YEAR($H104),MONTH($H104)+$G104*9,1),BE$3=DATE(YEAR($H104),MONTH($H104)+$G104*10,1)),$F104*тех!BS$10*тех!BS$6,)</f>
        <v>0</v>
      </c>
      <c r="BF104" s="76">
        <f>IF(OR(BF$3=DATE(YEAR($H104),MONTH($H104)+$G104,1),BF$3=DATE(YEAR($H104),MONTH($H104)+$G104*2,1),BF$3=DATE(YEAR($H104),MONTH($H104)+$G104*3,1),BF$3=DATE(YEAR($H104),MONTH($H104)+$G104*4,1),BF$3=DATE(YEAR($H104),MONTH($H104)+$G104*5,1),BF$3=DATE(YEAR($H104),MONTH($H104)+$G104*6,1),BF$3=DATE(YEAR($H104),MONTH($H104)+$G104*7,1),BF$3=DATE(YEAR($H104),MONTH($H104)+$G104*8,1),BF$3=DATE(YEAR($H104),MONTH($H104)+$G104*9,1),BF$3=DATE(YEAR($H104),MONTH($H104)+$G104*10,1)),$F104*тех!BT$10*тех!BT$6,)</f>
        <v>0</v>
      </c>
      <c r="BG104" s="76">
        <f>IF(OR(BG$3=DATE(YEAR($H104),MONTH($H104)+$G104,1),BG$3=DATE(YEAR($H104),MONTH($H104)+$G104*2,1),BG$3=DATE(YEAR($H104),MONTH($H104)+$G104*3,1),BG$3=DATE(YEAR($H104),MONTH($H104)+$G104*4,1),BG$3=DATE(YEAR($H104),MONTH($H104)+$G104*5,1),BG$3=DATE(YEAR($H104),MONTH($H104)+$G104*6,1),BG$3=DATE(YEAR($H104),MONTH($H104)+$G104*7,1),BG$3=DATE(YEAR($H104),MONTH($H104)+$G104*8,1),BG$3=DATE(YEAR($H104),MONTH($H104)+$G104*9,1),BG$3=DATE(YEAR($H104),MONTH($H104)+$G104*10,1)),$F104*тех!BU$10*тех!BU$6,)</f>
        <v>0</v>
      </c>
      <c r="BH104" s="76">
        <f>IF(OR(BH$3=DATE(YEAR($H104),MONTH($H104)+$G104,1),BH$3=DATE(YEAR($H104),MONTH($H104)+$G104*2,1),BH$3=DATE(YEAR($H104),MONTH($H104)+$G104*3,1),BH$3=DATE(YEAR($H104),MONTH($H104)+$G104*4,1),BH$3=DATE(YEAR($H104),MONTH($H104)+$G104*5,1),BH$3=DATE(YEAR($H104),MONTH($H104)+$G104*6,1),BH$3=DATE(YEAR($H104),MONTH($H104)+$G104*7,1),BH$3=DATE(YEAR($H104),MONTH($H104)+$G104*8,1),BH$3=DATE(YEAR($H104),MONTH($H104)+$G104*9,1),BH$3=DATE(YEAR($H104),MONTH($H104)+$G104*10,1)),$F104*тех!BV$10*тех!BV$6,)</f>
        <v>0</v>
      </c>
      <c r="BI104" s="76">
        <f>IF(OR(BI$3=DATE(YEAR($H104),MONTH($H104)+$G104,1),BI$3=DATE(YEAR($H104),MONTH($H104)+$G104*2,1),BI$3=DATE(YEAR($H104),MONTH($H104)+$G104*3,1),BI$3=DATE(YEAR($H104),MONTH($H104)+$G104*4,1),BI$3=DATE(YEAR($H104),MONTH($H104)+$G104*5,1),BI$3=DATE(YEAR($H104),MONTH($H104)+$G104*6,1),BI$3=DATE(YEAR($H104),MONTH($H104)+$G104*7,1),BI$3=DATE(YEAR($H104),MONTH($H104)+$G104*8,1),BI$3=DATE(YEAR($H104),MONTH($H104)+$G104*9,1),BI$3=DATE(YEAR($H104),MONTH($H104)+$G104*10,1)),$F104*тех!BW$10*тех!BW$6,)</f>
        <v>0</v>
      </c>
      <c r="BJ104" s="76">
        <f>IF(OR(BJ$3=DATE(YEAR($H104),MONTH($H104)+$G104,1),BJ$3=DATE(YEAR($H104),MONTH($H104)+$G104*2,1),BJ$3=DATE(YEAR($H104),MONTH($H104)+$G104*3,1),BJ$3=DATE(YEAR($H104),MONTH($H104)+$G104*4,1),BJ$3=DATE(YEAR($H104),MONTH($H104)+$G104*5,1),BJ$3=DATE(YEAR($H104),MONTH($H104)+$G104*6,1),BJ$3=DATE(YEAR($H104),MONTH($H104)+$G104*7,1),BJ$3=DATE(YEAR($H104),MONTH($H104)+$G104*8,1),BJ$3=DATE(YEAR($H104),MONTH($H104)+$G104*9,1),BJ$3=DATE(YEAR($H104),MONTH($H104)+$G104*10,1)),$F104*тех!BX$10*тех!BX$6,)</f>
        <v>0</v>
      </c>
      <c r="BK104" s="76">
        <f>IF(OR(BK$3=DATE(YEAR($H104),MONTH($H104)+$G104,1),BK$3=DATE(YEAR($H104),MONTH($H104)+$G104*2,1),BK$3=DATE(YEAR($H104),MONTH($H104)+$G104*3,1),BK$3=DATE(YEAR($H104),MONTH($H104)+$G104*4,1),BK$3=DATE(YEAR($H104),MONTH($H104)+$G104*5,1),BK$3=DATE(YEAR($H104),MONTH($H104)+$G104*6,1),BK$3=DATE(YEAR($H104),MONTH($H104)+$G104*7,1),BK$3=DATE(YEAR($H104),MONTH($H104)+$G104*8,1),BK$3=DATE(YEAR($H104),MONTH($H104)+$G104*9,1),BK$3=DATE(YEAR($H104),MONTH($H104)+$G104*10,1)),$F104*тех!BY$10*тех!BY$6,)</f>
        <v>0</v>
      </c>
      <c r="BL104" s="76">
        <f>IF(OR(BL$3=DATE(YEAR($H104),MONTH($H104)+$G104,1),BL$3=DATE(YEAR($H104),MONTH($H104)+$G104*2,1),BL$3=DATE(YEAR($H104),MONTH($H104)+$G104*3,1),BL$3=DATE(YEAR($H104),MONTH($H104)+$G104*4,1),BL$3=DATE(YEAR($H104),MONTH($H104)+$G104*5,1),BL$3=DATE(YEAR($H104),MONTH($H104)+$G104*6,1),BL$3=DATE(YEAR($H104),MONTH($H104)+$G104*7,1),BL$3=DATE(YEAR($H104),MONTH($H104)+$G104*8,1),BL$3=DATE(YEAR($H104),MONTH($H104)+$G104*9,1),BL$3=DATE(YEAR($H104),MONTH($H104)+$G104*10,1)),$F104*тех!BZ$10*тех!BZ$6,)</f>
        <v>0</v>
      </c>
      <c r="BM104" s="76">
        <f>IF(OR(BM$3=DATE(YEAR($H104),MONTH($H104)+$G104,1),BM$3=DATE(YEAR($H104),MONTH($H104)+$G104*2,1),BM$3=DATE(YEAR($H104),MONTH($H104)+$G104*3,1),BM$3=DATE(YEAR($H104),MONTH($H104)+$G104*4,1),BM$3=DATE(YEAR($H104),MONTH($H104)+$G104*5,1),BM$3=DATE(YEAR($H104),MONTH($H104)+$G104*6,1),BM$3=DATE(YEAR($H104),MONTH($H104)+$G104*7,1),BM$3=DATE(YEAR($H104),MONTH($H104)+$G104*8,1),BM$3=DATE(YEAR($H104),MONTH($H104)+$G104*9,1),BM$3=DATE(YEAR($H104),MONTH($H104)+$G104*10,1)),$F104*тех!CA$10*тех!CA$6,)</f>
        <v>0</v>
      </c>
      <c r="BN104" s="76">
        <f>IF(OR(BN$3=DATE(YEAR($H104),MONTH($H104)+$G104,1),BN$3=DATE(YEAR($H104),MONTH($H104)+$G104*2,1),BN$3=DATE(YEAR($H104),MONTH($H104)+$G104*3,1),BN$3=DATE(YEAR($H104),MONTH($H104)+$G104*4,1),BN$3=DATE(YEAR($H104),MONTH($H104)+$G104*5,1),BN$3=DATE(YEAR($H104),MONTH($H104)+$G104*6,1),BN$3=DATE(YEAR($H104),MONTH($H104)+$G104*7,1),BN$3=DATE(YEAR($H104),MONTH($H104)+$G104*8,1),BN$3=DATE(YEAR($H104),MONTH($H104)+$G104*9,1),BN$3=DATE(YEAR($H104),MONTH($H104)+$G104*10,1)),$F104*тех!CB$10*тех!CB$6,)</f>
        <v>0</v>
      </c>
      <c r="BO104" s="76">
        <f>IF(OR(BO$3=DATE(YEAR($H104),MONTH($H104)+$G104,1),BO$3=DATE(YEAR($H104),MONTH($H104)+$G104*2,1),BO$3=DATE(YEAR($H104),MONTH($H104)+$G104*3,1),BO$3=DATE(YEAR($H104),MONTH($H104)+$G104*4,1),BO$3=DATE(YEAR($H104),MONTH($H104)+$G104*5,1),BO$3=DATE(YEAR($H104),MONTH($H104)+$G104*6,1),BO$3=DATE(YEAR($H104),MONTH($H104)+$G104*7,1),BO$3=DATE(YEAR($H104),MONTH($H104)+$G104*8,1),BO$3=DATE(YEAR($H104),MONTH($H104)+$G104*9,1),BO$3=DATE(YEAR($H104),MONTH($H104)+$G104*10,1)),$F104*тех!CC$10*тех!CC$6,)</f>
        <v>0</v>
      </c>
      <c r="BP104" s="76">
        <f>IF(OR(BP$3=DATE(YEAR($H104),MONTH($H104)+$G104,1),BP$3=DATE(YEAR($H104),MONTH($H104)+$G104*2,1),BP$3=DATE(YEAR($H104),MONTH($H104)+$G104*3,1),BP$3=DATE(YEAR($H104),MONTH($H104)+$G104*4,1),BP$3=DATE(YEAR($H104),MONTH($H104)+$G104*5,1),BP$3=DATE(YEAR($H104),MONTH($H104)+$G104*6,1),BP$3=DATE(YEAR($H104),MONTH($H104)+$G104*7,1),BP$3=DATE(YEAR($H104),MONTH($H104)+$G104*8,1),BP$3=DATE(YEAR($H104),MONTH($H104)+$G104*9,1),BP$3=DATE(YEAR($H104),MONTH($H104)+$G104*10,1)),$F104*тех!CD$10*тех!CD$6,)</f>
        <v>0</v>
      </c>
      <c r="BQ104" s="76">
        <f>IF(OR(BQ$3=DATE(YEAR($H104),MONTH($H104)+$G104,1),BQ$3=DATE(YEAR($H104),MONTH($H104)+$G104*2,1),BQ$3=DATE(YEAR($H104),MONTH($H104)+$G104*3,1),BQ$3=DATE(YEAR($H104),MONTH($H104)+$G104*4,1),BQ$3=DATE(YEAR($H104),MONTH($H104)+$G104*5,1),BQ$3=DATE(YEAR($H104),MONTH($H104)+$G104*6,1),BQ$3=DATE(YEAR($H104),MONTH($H104)+$G104*7,1),BQ$3=DATE(YEAR($H104),MONTH($H104)+$G104*8,1),BQ$3=DATE(YEAR($H104),MONTH($H104)+$G104*9,1),BQ$3=DATE(YEAR($H104),MONTH($H104)+$G104*10,1)),$F104*тех!CE$10*тех!CE$6,)</f>
        <v>0</v>
      </c>
    </row>
    <row r="105" spans="2:69" hidden="1" collapsed="1">
      <c r="B105" s="3">
        <v>16</v>
      </c>
      <c r="C105" s="19"/>
      <c r="D105" s="19"/>
      <c r="E105" s="19"/>
      <c r="F105" s="76">
        <f t="shared" si="3"/>
        <v>0</v>
      </c>
      <c r="G105" s="19"/>
      <c r="H105" s="19"/>
      <c r="J105" s="76">
        <f>IF($H105=J$3,$F105,)*тех!X$6</f>
        <v>0</v>
      </c>
      <c r="K105" s="76">
        <f>IF($H105=K$3,$F105,)*тех!Y$6</f>
        <v>0</v>
      </c>
      <c r="L105" s="76">
        <f>IF($H105=L$3,$F105,)*тех!Z$6</f>
        <v>0</v>
      </c>
      <c r="M105" s="76">
        <f>IF($H105=M$3,$F105,)*тех!AA$6</f>
        <v>0</v>
      </c>
      <c r="N105" s="76">
        <f>IF($H105=N$3,$F105,)*тех!AB$6</f>
        <v>0</v>
      </c>
      <c r="O105" s="76">
        <f>IF($H105=O$3,$F105,)*тех!AC$6</f>
        <v>0</v>
      </c>
      <c r="P105" s="76">
        <f>IF(OR(P$3=DATE(YEAR($H105),MONTH($H105)+$G105,1),P$3=DATE(YEAR($H105),MONTH($H105)+$G105*2,1),P$3=DATE(YEAR($H105),MONTH($H105)+$G105*3,1),P$3=DATE(YEAR($H105),MONTH($H105)+$G105*4,1),P$3=DATE(YEAR($H105),MONTH($H105)+$G105*5,1),P$3=DATE(YEAR($H105),MONTH($H105)+$G105*6,1),P$3=DATE(YEAR($H105),MONTH($H105)+$G105*7,1),P$3=DATE(YEAR($H105),MONTH($H105)+$G105*8,1),P$3=DATE(YEAR($H105),MONTH($H105)+$G105*9,1),P$3=DATE(YEAR($H105),MONTH($H105)+$G105*10,1)),$F105*тех!AD$10*тех!AD$6,)</f>
        <v>0</v>
      </c>
      <c r="Q105" s="76">
        <f>IF(OR(Q$3=DATE(YEAR($H105),MONTH($H105)+$G105,1),Q$3=DATE(YEAR($H105),MONTH($H105)+$G105*2,1),Q$3=DATE(YEAR($H105),MONTH($H105)+$G105*3,1),Q$3=DATE(YEAR($H105),MONTH($H105)+$G105*4,1),Q$3=DATE(YEAR($H105),MONTH($H105)+$G105*5,1),Q$3=DATE(YEAR($H105),MONTH($H105)+$G105*6,1),Q$3=DATE(YEAR($H105),MONTH($H105)+$G105*7,1),Q$3=DATE(YEAR($H105),MONTH($H105)+$G105*8,1),Q$3=DATE(YEAR($H105),MONTH($H105)+$G105*9,1),Q$3=DATE(YEAR($H105),MONTH($H105)+$G105*10,1)),$F105*тех!AE$10*тех!AE$6,)</f>
        <v>0</v>
      </c>
      <c r="R105" s="76">
        <f>IF(OR(R$3=DATE(YEAR($H105),MONTH($H105)+$G105,1),R$3=DATE(YEAR($H105),MONTH($H105)+$G105*2,1),R$3=DATE(YEAR($H105),MONTH($H105)+$G105*3,1),R$3=DATE(YEAR($H105),MONTH($H105)+$G105*4,1),R$3=DATE(YEAR($H105),MONTH($H105)+$G105*5,1),R$3=DATE(YEAR($H105),MONTH($H105)+$G105*6,1),R$3=DATE(YEAR($H105),MONTH($H105)+$G105*7,1),R$3=DATE(YEAR($H105),MONTH($H105)+$G105*8,1),R$3=DATE(YEAR($H105),MONTH($H105)+$G105*9,1),R$3=DATE(YEAR($H105),MONTH($H105)+$G105*10,1)),$F105*тех!AF$10*тех!AF$6,)</f>
        <v>0</v>
      </c>
      <c r="S105" s="76">
        <f>IF(OR(S$3=DATE(YEAR($H105),MONTH($H105)+$G105,1),S$3=DATE(YEAR($H105),MONTH($H105)+$G105*2,1),S$3=DATE(YEAR($H105),MONTH($H105)+$G105*3,1),S$3=DATE(YEAR($H105),MONTH($H105)+$G105*4,1),S$3=DATE(YEAR($H105),MONTH($H105)+$G105*5,1),S$3=DATE(YEAR($H105),MONTH($H105)+$G105*6,1),S$3=DATE(YEAR($H105),MONTH($H105)+$G105*7,1),S$3=DATE(YEAR($H105),MONTH($H105)+$G105*8,1),S$3=DATE(YEAR($H105),MONTH($H105)+$G105*9,1),S$3=DATE(YEAR($H105),MONTH($H105)+$G105*10,1)),$F105*тех!AG$10*тех!AG$6,)</f>
        <v>0</v>
      </c>
      <c r="T105" s="76">
        <f>IF(OR(T$3=DATE(YEAR($H105),MONTH($H105)+$G105,1),T$3=DATE(YEAR($H105),MONTH($H105)+$G105*2,1),T$3=DATE(YEAR($H105),MONTH($H105)+$G105*3,1),T$3=DATE(YEAR($H105),MONTH($H105)+$G105*4,1),T$3=DATE(YEAR($H105),MONTH($H105)+$G105*5,1),T$3=DATE(YEAR($H105),MONTH($H105)+$G105*6,1),T$3=DATE(YEAR($H105),MONTH($H105)+$G105*7,1),T$3=DATE(YEAR($H105),MONTH($H105)+$G105*8,1),T$3=DATE(YEAR($H105),MONTH($H105)+$G105*9,1),T$3=DATE(YEAR($H105),MONTH($H105)+$G105*10,1)),$F105*тех!AH$10*тех!AH$6,)</f>
        <v>0</v>
      </c>
      <c r="U105" s="76">
        <f>IF(OR(U$3=DATE(YEAR($H105),MONTH($H105)+$G105,1),U$3=DATE(YEAR($H105),MONTH($H105)+$G105*2,1),U$3=DATE(YEAR($H105),MONTH($H105)+$G105*3,1),U$3=DATE(YEAR($H105),MONTH($H105)+$G105*4,1),U$3=DATE(YEAR($H105),MONTH($H105)+$G105*5,1),U$3=DATE(YEAR($H105),MONTH($H105)+$G105*6,1),U$3=DATE(YEAR($H105),MONTH($H105)+$G105*7,1),U$3=DATE(YEAR($H105),MONTH($H105)+$G105*8,1),U$3=DATE(YEAR($H105),MONTH($H105)+$G105*9,1),U$3=DATE(YEAR($H105),MONTH($H105)+$G105*10,1)),$F105*тех!AI$10*тех!AI$6,)</f>
        <v>0</v>
      </c>
      <c r="V105" s="76">
        <f>IF(OR(V$3=DATE(YEAR($H105),MONTH($H105)+$G105,1),V$3=DATE(YEAR($H105),MONTH($H105)+$G105*2,1),V$3=DATE(YEAR($H105),MONTH($H105)+$G105*3,1),V$3=DATE(YEAR($H105),MONTH($H105)+$G105*4,1),V$3=DATE(YEAR($H105),MONTH($H105)+$G105*5,1),V$3=DATE(YEAR($H105),MONTH($H105)+$G105*6,1),V$3=DATE(YEAR($H105),MONTH($H105)+$G105*7,1),V$3=DATE(YEAR($H105),MONTH($H105)+$G105*8,1),V$3=DATE(YEAR($H105),MONTH($H105)+$G105*9,1),V$3=DATE(YEAR($H105),MONTH($H105)+$G105*10,1)),$F105*тех!AJ$10*тех!AJ$6,)</f>
        <v>0</v>
      </c>
      <c r="W105" s="76">
        <f>IF(OR(W$3=DATE(YEAR($H105),MONTH($H105)+$G105,1),W$3=DATE(YEAR($H105),MONTH($H105)+$G105*2,1),W$3=DATE(YEAR($H105),MONTH($H105)+$G105*3,1),W$3=DATE(YEAR($H105),MONTH($H105)+$G105*4,1),W$3=DATE(YEAR($H105),MONTH($H105)+$G105*5,1),W$3=DATE(YEAR($H105),MONTH($H105)+$G105*6,1),W$3=DATE(YEAR($H105),MONTH($H105)+$G105*7,1),W$3=DATE(YEAR($H105),MONTH($H105)+$G105*8,1),W$3=DATE(YEAR($H105),MONTH($H105)+$G105*9,1),W$3=DATE(YEAR($H105),MONTH($H105)+$G105*10,1)),$F105*тех!AK$10*тех!AK$6,)</f>
        <v>0</v>
      </c>
      <c r="X105" s="76">
        <f>IF(OR(X$3=DATE(YEAR($H105),MONTH($H105)+$G105,1),X$3=DATE(YEAR($H105),MONTH($H105)+$G105*2,1),X$3=DATE(YEAR($H105),MONTH($H105)+$G105*3,1),X$3=DATE(YEAR($H105),MONTH($H105)+$G105*4,1),X$3=DATE(YEAR($H105),MONTH($H105)+$G105*5,1),X$3=DATE(YEAR($H105),MONTH($H105)+$G105*6,1),X$3=DATE(YEAR($H105),MONTH($H105)+$G105*7,1),X$3=DATE(YEAR($H105),MONTH($H105)+$G105*8,1),X$3=DATE(YEAR($H105),MONTH($H105)+$G105*9,1),X$3=DATE(YEAR($H105),MONTH($H105)+$G105*10,1)),$F105*тех!AL$10*тех!AL$6,)</f>
        <v>0</v>
      </c>
      <c r="Y105" s="76">
        <f>IF(OR(Y$3=DATE(YEAR($H105),MONTH($H105)+$G105,1),Y$3=DATE(YEAR($H105),MONTH($H105)+$G105*2,1),Y$3=DATE(YEAR($H105),MONTH($H105)+$G105*3,1),Y$3=DATE(YEAR($H105),MONTH($H105)+$G105*4,1),Y$3=DATE(YEAR($H105),MONTH($H105)+$G105*5,1),Y$3=DATE(YEAR($H105),MONTH($H105)+$G105*6,1),Y$3=DATE(YEAR($H105),MONTH($H105)+$G105*7,1),Y$3=DATE(YEAR($H105),MONTH($H105)+$G105*8,1),Y$3=DATE(YEAR($H105),MONTH($H105)+$G105*9,1),Y$3=DATE(YEAR($H105),MONTH($H105)+$G105*10,1)),$F105*тех!AM$10*тех!AM$6,)</f>
        <v>0</v>
      </c>
      <c r="Z105" s="76">
        <f>IF(OR(Z$3=DATE(YEAR($H105),MONTH($H105)+$G105,1),Z$3=DATE(YEAR($H105),MONTH($H105)+$G105*2,1),Z$3=DATE(YEAR($H105),MONTH($H105)+$G105*3,1),Z$3=DATE(YEAR($H105),MONTH($H105)+$G105*4,1),Z$3=DATE(YEAR($H105),MONTH($H105)+$G105*5,1),Z$3=DATE(YEAR($H105),MONTH($H105)+$G105*6,1),Z$3=DATE(YEAR($H105),MONTH($H105)+$G105*7,1),Z$3=DATE(YEAR($H105),MONTH($H105)+$G105*8,1),Z$3=DATE(YEAR($H105),MONTH($H105)+$G105*9,1),Z$3=DATE(YEAR($H105),MONTH($H105)+$G105*10,1)),$F105*тех!AN$10*тех!AN$6,)</f>
        <v>0</v>
      </c>
      <c r="AA105" s="76">
        <f>IF(OR(AA$3=DATE(YEAR($H105),MONTH($H105)+$G105,1),AA$3=DATE(YEAR($H105),MONTH($H105)+$G105*2,1),AA$3=DATE(YEAR($H105),MONTH($H105)+$G105*3,1),AA$3=DATE(YEAR($H105),MONTH($H105)+$G105*4,1),AA$3=DATE(YEAR($H105),MONTH($H105)+$G105*5,1),AA$3=DATE(YEAR($H105),MONTH($H105)+$G105*6,1),AA$3=DATE(YEAR($H105),MONTH($H105)+$G105*7,1),AA$3=DATE(YEAR($H105),MONTH($H105)+$G105*8,1),AA$3=DATE(YEAR($H105),MONTH($H105)+$G105*9,1),AA$3=DATE(YEAR($H105),MONTH($H105)+$G105*10,1)),$F105*тех!AO$10*тех!AO$6,)</f>
        <v>0</v>
      </c>
      <c r="AB105" s="76">
        <f>IF(OR(AB$3=DATE(YEAR($H105),MONTH($H105)+$G105,1),AB$3=DATE(YEAR($H105),MONTH($H105)+$G105*2,1),AB$3=DATE(YEAR($H105),MONTH($H105)+$G105*3,1),AB$3=DATE(YEAR($H105),MONTH($H105)+$G105*4,1),AB$3=DATE(YEAR($H105),MONTH($H105)+$G105*5,1),AB$3=DATE(YEAR($H105),MONTH($H105)+$G105*6,1),AB$3=DATE(YEAR($H105),MONTH($H105)+$G105*7,1),AB$3=DATE(YEAR($H105),MONTH($H105)+$G105*8,1),AB$3=DATE(YEAR($H105),MONTH($H105)+$G105*9,1),AB$3=DATE(YEAR($H105),MONTH($H105)+$G105*10,1)),$F105*тех!AP$10*тех!AP$6,)</f>
        <v>0</v>
      </c>
      <c r="AC105" s="76">
        <f>IF(OR(AC$3=DATE(YEAR($H105),MONTH($H105)+$G105,1),AC$3=DATE(YEAR($H105),MONTH($H105)+$G105*2,1),AC$3=DATE(YEAR($H105),MONTH($H105)+$G105*3,1),AC$3=DATE(YEAR($H105),MONTH($H105)+$G105*4,1),AC$3=DATE(YEAR($H105),MONTH($H105)+$G105*5,1),AC$3=DATE(YEAR($H105),MONTH($H105)+$G105*6,1),AC$3=DATE(YEAR($H105),MONTH($H105)+$G105*7,1),AC$3=DATE(YEAR($H105),MONTH($H105)+$G105*8,1),AC$3=DATE(YEAR($H105),MONTH($H105)+$G105*9,1),AC$3=DATE(YEAR($H105),MONTH($H105)+$G105*10,1)),$F105*тех!AQ$10*тех!AQ$6,)</f>
        <v>0</v>
      </c>
      <c r="AD105" s="76">
        <f>IF(OR(AD$3=DATE(YEAR($H105),MONTH($H105)+$G105,1),AD$3=DATE(YEAR($H105),MONTH($H105)+$G105*2,1),AD$3=DATE(YEAR($H105),MONTH($H105)+$G105*3,1),AD$3=DATE(YEAR($H105),MONTH($H105)+$G105*4,1),AD$3=DATE(YEAR($H105),MONTH($H105)+$G105*5,1),AD$3=DATE(YEAR($H105),MONTH($H105)+$G105*6,1),AD$3=DATE(YEAR($H105),MONTH($H105)+$G105*7,1),AD$3=DATE(YEAR($H105),MONTH($H105)+$G105*8,1),AD$3=DATE(YEAR($H105),MONTH($H105)+$G105*9,1),AD$3=DATE(YEAR($H105),MONTH($H105)+$G105*10,1)),$F105*тех!AR$10*тех!AR$6,)</f>
        <v>0</v>
      </c>
      <c r="AE105" s="76">
        <f>IF(OR(AE$3=DATE(YEAR($H105),MONTH($H105)+$G105,1),AE$3=DATE(YEAR($H105),MONTH($H105)+$G105*2,1),AE$3=DATE(YEAR($H105),MONTH($H105)+$G105*3,1),AE$3=DATE(YEAR($H105),MONTH($H105)+$G105*4,1),AE$3=DATE(YEAR($H105),MONTH($H105)+$G105*5,1),AE$3=DATE(YEAR($H105),MONTH($H105)+$G105*6,1),AE$3=DATE(YEAR($H105),MONTH($H105)+$G105*7,1),AE$3=DATE(YEAR($H105),MONTH($H105)+$G105*8,1),AE$3=DATE(YEAR($H105),MONTH($H105)+$G105*9,1),AE$3=DATE(YEAR($H105),MONTH($H105)+$G105*10,1)),$F105*тех!AS$10*тех!AS$6,)</f>
        <v>0</v>
      </c>
      <c r="AF105" s="76">
        <f>IF(OR(AF$3=DATE(YEAR($H105),MONTH($H105)+$G105,1),AF$3=DATE(YEAR($H105),MONTH($H105)+$G105*2,1),AF$3=DATE(YEAR($H105),MONTH($H105)+$G105*3,1),AF$3=DATE(YEAR($H105),MONTH($H105)+$G105*4,1),AF$3=DATE(YEAR($H105),MONTH($H105)+$G105*5,1),AF$3=DATE(YEAR($H105),MONTH($H105)+$G105*6,1),AF$3=DATE(YEAR($H105),MONTH($H105)+$G105*7,1),AF$3=DATE(YEAR($H105),MONTH($H105)+$G105*8,1),AF$3=DATE(YEAR($H105),MONTH($H105)+$G105*9,1),AF$3=DATE(YEAR($H105),MONTH($H105)+$G105*10,1)),$F105*тех!AT$10*тех!AT$6,)</f>
        <v>0</v>
      </c>
      <c r="AG105" s="76">
        <f>IF(OR(AG$3=DATE(YEAR($H105),MONTH($H105)+$G105,1),AG$3=DATE(YEAR($H105),MONTH($H105)+$G105*2,1),AG$3=DATE(YEAR($H105),MONTH($H105)+$G105*3,1),AG$3=DATE(YEAR($H105),MONTH($H105)+$G105*4,1),AG$3=DATE(YEAR($H105),MONTH($H105)+$G105*5,1),AG$3=DATE(YEAR($H105),MONTH($H105)+$G105*6,1),AG$3=DATE(YEAR($H105),MONTH($H105)+$G105*7,1),AG$3=DATE(YEAR($H105),MONTH($H105)+$G105*8,1),AG$3=DATE(YEAR($H105),MONTH($H105)+$G105*9,1),AG$3=DATE(YEAR($H105),MONTH($H105)+$G105*10,1)),$F105*тех!AU$10*тех!AU$6,)</f>
        <v>0</v>
      </c>
      <c r="AH105" s="76">
        <f>IF(OR(AH$3=DATE(YEAR($H105),MONTH($H105)+$G105,1),AH$3=DATE(YEAR($H105),MONTH($H105)+$G105*2,1),AH$3=DATE(YEAR($H105),MONTH($H105)+$G105*3,1),AH$3=DATE(YEAR($H105),MONTH($H105)+$G105*4,1),AH$3=DATE(YEAR($H105),MONTH($H105)+$G105*5,1),AH$3=DATE(YEAR($H105),MONTH($H105)+$G105*6,1),AH$3=DATE(YEAR($H105),MONTH($H105)+$G105*7,1),AH$3=DATE(YEAR($H105),MONTH($H105)+$G105*8,1),AH$3=DATE(YEAR($H105),MONTH($H105)+$G105*9,1),AH$3=DATE(YEAR($H105),MONTH($H105)+$G105*10,1)),$F105*тех!AV$10*тех!AV$6,)</f>
        <v>0</v>
      </c>
      <c r="AI105" s="76">
        <f>IF(OR(AI$3=DATE(YEAR($H105),MONTH($H105)+$G105,1),AI$3=DATE(YEAR($H105),MONTH($H105)+$G105*2,1),AI$3=DATE(YEAR($H105),MONTH($H105)+$G105*3,1),AI$3=DATE(YEAR($H105),MONTH($H105)+$G105*4,1),AI$3=DATE(YEAR($H105),MONTH($H105)+$G105*5,1),AI$3=DATE(YEAR($H105),MONTH($H105)+$G105*6,1),AI$3=DATE(YEAR($H105),MONTH($H105)+$G105*7,1),AI$3=DATE(YEAR($H105),MONTH($H105)+$G105*8,1),AI$3=DATE(YEAR($H105),MONTH($H105)+$G105*9,1),AI$3=DATE(YEAR($H105),MONTH($H105)+$G105*10,1)),$F105*тех!AW$10*тех!AW$6,)</f>
        <v>0</v>
      </c>
      <c r="AJ105" s="76">
        <f>IF(OR(AJ$3=DATE(YEAR($H105),MONTH($H105)+$G105,1),AJ$3=DATE(YEAR($H105),MONTH($H105)+$G105*2,1),AJ$3=DATE(YEAR($H105),MONTH($H105)+$G105*3,1),AJ$3=DATE(YEAR($H105),MONTH($H105)+$G105*4,1),AJ$3=DATE(YEAR($H105),MONTH($H105)+$G105*5,1),AJ$3=DATE(YEAR($H105),MONTH($H105)+$G105*6,1),AJ$3=DATE(YEAR($H105),MONTH($H105)+$G105*7,1),AJ$3=DATE(YEAR($H105),MONTH($H105)+$G105*8,1),AJ$3=DATE(YEAR($H105),MONTH($H105)+$G105*9,1),AJ$3=DATE(YEAR($H105),MONTH($H105)+$G105*10,1)),$F105*тех!AX$10*тех!AX$6,)</f>
        <v>0</v>
      </c>
      <c r="AK105" s="76">
        <f>IF(OR(AK$3=DATE(YEAR($H105),MONTH($H105)+$G105,1),AK$3=DATE(YEAR($H105),MONTH($H105)+$G105*2,1),AK$3=DATE(YEAR($H105),MONTH($H105)+$G105*3,1),AK$3=DATE(YEAR($H105),MONTH($H105)+$G105*4,1),AK$3=DATE(YEAR($H105),MONTH($H105)+$G105*5,1),AK$3=DATE(YEAR($H105),MONTH($H105)+$G105*6,1),AK$3=DATE(YEAR($H105),MONTH($H105)+$G105*7,1),AK$3=DATE(YEAR($H105),MONTH($H105)+$G105*8,1),AK$3=DATE(YEAR($H105),MONTH($H105)+$G105*9,1),AK$3=DATE(YEAR($H105),MONTH($H105)+$G105*10,1)),$F105*тех!AY$10*тех!AY$6,)</f>
        <v>0</v>
      </c>
      <c r="AL105" s="76">
        <f>IF(OR(AL$3=DATE(YEAR($H105),MONTH($H105)+$G105,1),AL$3=DATE(YEAR($H105),MONTH($H105)+$G105*2,1),AL$3=DATE(YEAR($H105),MONTH($H105)+$G105*3,1),AL$3=DATE(YEAR($H105),MONTH($H105)+$G105*4,1),AL$3=DATE(YEAR($H105),MONTH($H105)+$G105*5,1),AL$3=DATE(YEAR($H105),MONTH($H105)+$G105*6,1),AL$3=DATE(YEAR($H105),MONTH($H105)+$G105*7,1),AL$3=DATE(YEAR($H105),MONTH($H105)+$G105*8,1),AL$3=DATE(YEAR($H105),MONTH($H105)+$G105*9,1),AL$3=DATE(YEAR($H105),MONTH($H105)+$G105*10,1)),$F105*тех!AZ$10*тех!AZ$6,)</f>
        <v>0</v>
      </c>
      <c r="AM105" s="76">
        <f>IF(OR(AM$3=DATE(YEAR($H105),MONTH($H105)+$G105,1),AM$3=DATE(YEAR($H105),MONTH($H105)+$G105*2,1),AM$3=DATE(YEAR($H105),MONTH($H105)+$G105*3,1),AM$3=DATE(YEAR($H105),MONTH($H105)+$G105*4,1),AM$3=DATE(YEAR($H105),MONTH($H105)+$G105*5,1),AM$3=DATE(YEAR($H105),MONTH($H105)+$G105*6,1),AM$3=DATE(YEAR($H105),MONTH($H105)+$G105*7,1),AM$3=DATE(YEAR($H105),MONTH($H105)+$G105*8,1),AM$3=DATE(YEAR($H105),MONTH($H105)+$G105*9,1),AM$3=DATE(YEAR($H105),MONTH($H105)+$G105*10,1)),$F105*тех!BA$10*тех!BA$6,)</f>
        <v>0</v>
      </c>
      <c r="AN105" s="76">
        <f>IF(OR(AN$3=DATE(YEAR($H105),MONTH($H105)+$G105,1),AN$3=DATE(YEAR($H105),MONTH($H105)+$G105*2,1),AN$3=DATE(YEAR($H105),MONTH($H105)+$G105*3,1),AN$3=DATE(YEAR($H105),MONTH($H105)+$G105*4,1),AN$3=DATE(YEAR($H105),MONTH($H105)+$G105*5,1),AN$3=DATE(YEAR($H105),MONTH($H105)+$G105*6,1),AN$3=DATE(YEAR($H105),MONTH($H105)+$G105*7,1),AN$3=DATE(YEAR($H105),MONTH($H105)+$G105*8,1),AN$3=DATE(YEAR($H105),MONTH($H105)+$G105*9,1),AN$3=DATE(YEAR($H105),MONTH($H105)+$G105*10,1)),$F105*тех!BB$10*тех!BB$6,)</f>
        <v>0</v>
      </c>
      <c r="AO105" s="76">
        <f>IF(OR(AO$3=DATE(YEAR($H105),MONTH($H105)+$G105,1),AO$3=DATE(YEAR($H105),MONTH($H105)+$G105*2,1),AO$3=DATE(YEAR($H105),MONTH($H105)+$G105*3,1),AO$3=DATE(YEAR($H105),MONTH($H105)+$G105*4,1),AO$3=DATE(YEAR($H105),MONTH($H105)+$G105*5,1),AO$3=DATE(YEAR($H105),MONTH($H105)+$G105*6,1),AO$3=DATE(YEAR($H105),MONTH($H105)+$G105*7,1),AO$3=DATE(YEAR($H105),MONTH($H105)+$G105*8,1),AO$3=DATE(YEAR($H105),MONTH($H105)+$G105*9,1),AO$3=DATE(YEAR($H105),MONTH($H105)+$G105*10,1)),$F105*тех!BC$10*тех!BC$6,)</f>
        <v>0</v>
      </c>
      <c r="AP105" s="76">
        <f>IF(OR(AP$3=DATE(YEAR($H105),MONTH($H105)+$G105,1),AP$3=DATE(YEAR($H105),MONTH($H105)+$G105*2,1),AP$3=DATE(YEAR($H105),MONTH($H105)+$G105*3,1),AP$3=DATE(YEAR($H105),MONTH($H105)+$G105*4,1),AP$3=DATE(YEAR($H105),MONTH($H105)+$G105*5,1),AP$3=DATE(YEAR($H105),MONTH($H105)+$G105*6,1),AP$3=DATE(YEAR($H105),MONTH($H105)+$G105*7,1),AP$3=DATE(YEAR($H105),MONTH($H105)+$G105*8,1),AP$3=DATE(YEAR($H105),MONTH($H105)+$G105*9,1),AP$3=DATE(YEAR($H105),MONTH($H105)+$G105*10,1)),$F105*тех!BD$10*тех!BD$6,)</f>
        <v>0</v>
      </c>
      <c r="AQ105" s="76">
        <f>IF(OR(AQ$3=DATE(YEAR($H105),MONTH($H105)+$G105,1),AQ$3=DATE(YEAR($H105),MONTH($H105)+$G105*2,1),AQ$3=DATE(YEAR($H105),MONTH($H105)+$G105*3,1),AQ$3=DATE(YEAR($H105),MONTH($H105)+$G105*4,1),AQ$3=DATE(YEAR($H105),MONTH($H105)+$G105*5,1),AQ$3=DATE(YEAR($H105),MONTH($H105)+$G105*6,1),AQ$3=DATE(YEAR($H105),MONTH($H105)+$G105*7,1),AQ$3=DATE(YEAR($H105),MONTH($H105)+$G105*8,1),AQ$3=DATE(YEAR($H105),MONTH($H105)+$G105*9,1),AQ$3=DATE(YEAR($H105),MONTH($H105)+$G105*10,1)),$F105*тех!BE$10*тех!BE$6,)</f>
        <v>0</v>
      </c>
      <c r="AR105" s="76">
        <f>IF(OR(AR$3=DATE(YEAR($H105),MONTH($H105)+$G105,1),AR$3=DATE(YEAR($H105),MONTH($H105)+$G105*2,1),AR$3=DATE(YEAR($H105),MONTH($H105)+$G105*3,1),AR$3=DATE(YEAR($H105),MONTH($H105)+$G105*4,1),AR$3=DATE(YEAR($H105),MONTH($H105)+$G105*5,1),AR$3=DATE(YEAR($H105),MONTH($H105)+$G105*6,1),AR$3=DATE(YEAR($H105),MONTH($H105)+$G105*7,1),AR$3=DATE(YEAR($H105),MONTH($H105)+$G105*8,1),AR$3=DATE(YEAR($H105),MONTH($H105)+$G105*9,1),AR$3=DATE(YEAR($H105),MONTH($H105)+$G105*10,1)),$F105*тех!BF$10*тех!BF$6,)</f>
        <v>0</v>
      </c>
      <c r="AS105" s="76">
        <f>IF(OR(AS$3=DATE(YEAR($H105),MONTH($H105)+$G105,1),AS$3=DATE(YEAR($H105),MONTH($H105)+$G105*2,1),AS$3=DATE(YEAR($H105),MONTH($H105)+$G105*3,1),AS$3=DATE(YEAR($H105),MONTH($H105)+$G105*4,1),AS$3=DATE(YEAR($H105),MONTH($H105)+$G105*5,1),AS$3=DATE(YEAR($H105),MONTH($H105)+$G105*6,1),AS$3=DATE(YEAR($H105),MONTH($H105)+$G105*7,1),AS$3=DATE(YEAR($H105),MONTH($H105)+$G105*8,1),AS$3=DATE(YEAR($H105),MONTH($H105)+$G105*9,1),AS$3=DATE(YEAR($H105),MONTH($H105)+$G105*10,1)),$F105*тех!BG$10*тех!BG$6,)</f>
        <v>0</v>
      </c>
      <c r="AT105" s="76">
        <f>IF(OR(AT$3=DATE(YEAR($H105),MONTH($H105)+$G105,1),AT$3=DATE(YEAR($H105),MONTH($H105)+$G105*2,1),AT$3=DATE(YEAR($H105),MONTH($H105)+$G105*3,1),AT$3=DATE(YEAR($H105),MONTH($H105)+$G105*4,1),AT$3=DATE(YEAR($H105),MONTH($H105)+$G105*5,1),AT$3=DATE(YEAR($H105),MONTH($H105)+$G105*6,1),AT$3=DATE(YEAR($H105),MONTH($H105)+$G105*7,1),AT$3=DATE(YEAR($H105),MONTH($H105)+$G105*8,1),AT$3=DATE(YEAR($H105),MONTH($H105)+$G105*9,1),AT$3=DATE(YEAR($H105),MONTH($H105)+$G105*10,1)),$F105*тех!BH$10*тех!BH$6,)</f>
        <v>0</v>
      </c>
      <c r="AU105" s="76">
        <f>IF(OR(AU$3=DATE(YEAR($H105),MONTH($H105)+$G105,1),AU$3=DATE(YEAR($H105),MONTH($H105)+$G105*2,1),AU$3=DATE(YEAR($H105),MONTH($H105)+$G105*3,1),AU$3=DATE(YEAR($H105),MONTH($H105)+$G105*4,1),AU$3=DATE(YEAR($H105),MONTH($H105)+$G105*5,1),AU$3=DATE(YEAR($H105),MONTH($H105)+$G105*6,1),AU$3=DATE(YEAR($H105),MONTH($H105)+$G105*7,1),AU$3=DATE(YEAR($H105),MONTH($H105)+$G105*8,1),AU$3=DATE(YEAR($H105),MONTH($H105)+$G105*9,1),AU$3=DATE(YEAR($H105),MONTH($H105)+$G105*10,1)),$F105*тех!BI$10*тех!BI$6,)</f>
        <v>0</v>
      </c>
      <c r="AV105" s="76">
        <f>IF(OR(AV$3=DATE(YEAR($H105),MONTH($H105)+$G105,1),AV$3=DATE(YEAR($H105),MONTH($H105)+$G105*2,1),AV$3=DATE(YEAR($H105),MONTH($H105)+$G105*3,1),AV$3=DATE(YEAR($H105),MONTH($H105)+$G105*4,1),AV$3=DATE(YEAR($H105),MONTH($H105)+$G105*5,1),AV$3=DATE(YEAR($H105),MONTH($H105)+$G105*6,1),AV$3=DATE(YEAR($H105),MONTH($H105)+$G105*7,1),AV$3=DATE(YEAR($H105),MONTH($H105)+$G105*8,1),AV$3=DATE(YEAR($H105),MONTH($H105)+$G105*9,1),AV$3=DATE(YEAR($H105),MONTH($H105)+$G105*10,1)),$F105*тех!BJ$10*тех!BJ$6,)</f>
        <v>0</v>
      </c>
      <c r="AW105" s="76">
        <f>IF(OR(AW$3=DATE(YEAR($H105),MONTH($H105)+$G105,1),AW$3=DATE(YEAR($H105),MONTH($H105)+$G105*2,1),AW$3=DATE(YEAR($H105),MONTH($H105)+$G105*3,1),AW$3=DATE(YEAR($H105),MONTH($H105)+$G105*4,1),AW$3=DATE(YEAR($H105),MONTH($H105)+$G105*5,1),AW$3=DATE(YEAR($H105),MONTH($H105)+$G105*6,1),AW$3=DATE(YEAR($H105),MONTH($H105)+$G105*7,1),AW$3=DATE(YEAR($H105),MONTH($H105)+$G105*8,1),AW$3=DATE(YEAR($H105),MONTH($H105)+$G105*9,1),AW$3=DATE(YEAR($H105),MONTH($H105)+$G105*10,1)),$F105*тех!BK$10*тех!BK$6,)</f>
        <v>0</v>
      </c>
      <c r="AX105" s="76">
        <f>IF(OR(AX$3=DATE(YEAR($H105),MONTH($H105)+$G105,1),AX$3=DATE(YEAR($H105),MONTH($H105)+$G105*2,1),AX$3=DATE(YEAR($H105),MONTH($H105)+$G105*3,1),AX$3=DATE(YEAR($H105),MONTH($H105)+$G105*4,1),AX$3=DATE(YEAR($H105),MONTH($H105)+$G105*5,1),AX$3=DATE(YEAR($H105),MONTH($H105)+$G105*6,1),AX$3=DATE(YEAR($H105),MONTH($H105)+$G105*7,1),AX$3=DATE(YEAR($H105),MONTH($H105)+$G105*8,1),AX$3=DATE(YEAR($H105),MONTH($H105)+$G105*9,1),AX$3=DATE(YEAR($H105),MONTH($H105)+$G105*10,1)),$F105*тех!BL$10*тех!BL$6,)</f>
        <v>0</v>
      </c>
      <c r="AY105" s="76">
        <f>IF(OR(AY$3=DATE(YEAR($H105),MONTH($H105)+$G105,1),AY$3=DATE(YEAR($H105),MONTH($H105)+$G105*2,1),AY$3=DATE(YEAR($H105),MONTH($H105)+$G105*3,1),AY$3=DATE(YEAR($H105),MONTH($H105)+$G105*4,1),AY$3=DATE(YEAR($H105),MONTH($H105)+$G105*5,1),AY$3=DATE(YEAR($H105),MONTH($H105)+$G105*6,1),AY$3=DATE(YEAR($H105),MONTH($H105)+$G105*7,1),AY$3=DATE(YEAR($H105),MONTH($H105)+$G105*8,1),AY$3=DATE(YEAR($H105),MONTH($H105)+$G105*9,1),AY$3=DATE(YEAR($H105),MONTH($H105)+$G105*10,1)),$F105*тех!BM$10*тех!BM$6,)</f>
        <v>0</v>
      </c>
      <c r="AZ105" s="76">
        <f>IF(OR(AZ$3=DATE(YEAR($H105),MONTH($H105)+$G105,1),AZ$3=DATE(YEAR($H105),MONTH($H105)+$G105*2,1),AZ$3=DATE(YEAR($H105),MONTH($H105)+$G105*3,1),AZ$3=DATE(YEAR($H105),MONTH($H105)+$G105*4,1),AZ$3=DATE(YEAR($H105),MONTH($H105)+$G105*5,1),AZ$3=DATE(YEAR($H105),MONTH($H105)+$G105*6,1),AZ$3=DATE(YEAR($H105),MONTH($H105)+$G105*7,1),AZ$3=DATE(YEAR($H105),MONTH($H105)+$G105*8,1),AZ$3=DATE(YEAR($H105),MONTH($H105)+$G105*9,1),AZ$3=DATE(YEAR($H105),MONTH($H105)+$G105*10,1)),$F105*тех!BN$10*тех!BN$6,)</f>
        <v>0</v>
      </c>
      <c r="BA105" s="76">
        <f>IF(OR(BA$3=DATE(YEAR($H105),MONTH($H105)+$G105,1),BA$3=DATE(YEAR($H105),MONTH($H105)+$G105*2,1),BA$3=DATE(YEAR($H105),MONTH($H105)+$G105*3,1),BA$3=DATE(YEAR($H105),MONTH($H105)+$G105*4,1),BA$3=DATE(YEAR($H105),MONTH($H105)+$G105*5,1),BA$3=DATE(YEAR($H105),MONTH($H105)+$G105*6,1),BA$3=DATE(YEAR($H105),MONTH($H105)+$G105*7,1),BA$3=DATE(YEAR($H105),MONTH($H105)+$G105*8,1),BA$3=DATE(YEAR($H105),MONTH($H105)+$G105*9,1),BA$3=DATE(YEAR($H105),MONTH($H105)+$G105*10,1)),$F105*тех!BO$10*тех!BO$6,)</f>
        <v>0</v>
      </c>
      <c r="BB105" s="76">
        <f>IF(OR(BB$3=DATE(YEAR($H105),MONTH($H105)+$G105,1),BB$3=DATE(YEAR($H105),MONTH($H105)+$G105*2,1),BB$3=DATE(YEAR($H105),MONTH($H105)+$G105*3,1),BB$3=DATE(YEAR($H105),MONTH($H105)+$G105*4,1),BB$3=DATE(YEAR($H105),MONTH($H105)+$G105*5,1),BB$3=DATE(YEAR($H105),MONTH($H105)+$G105*6,1),BB$3=DATE(YEAR($H105),MONTH($H105)+$G105*7,1),BB$3=DATE(YEAR($H105),MONTH($H105)+$G105*8,1),BB$3=DATE(YEAR($H105),MONTH($H105)+$G105*9,1),BB$3=DATE(YEAR($H105),MONTH($H105)+$G105*10,1)),$F105*тех!BP$10*тех!BP$6,)</f>
        <v>0</v>
      </c>
      <c r="BC105" s="76">
        <f>IF(OR(BC$3=DATE(YEAR($H105),MONTH($H105)+$G105,1),BC$3=DATE(YEAR($H105),MONTH($H105)+$G105*2,1),BC$3=DATE(YEAR($H105),MONTH($H105)+$G105*3,1),BC$3=DATE(YEAR($H105),MONTH($H105)+$G105*4,1),BC$3=DATE(YEAR($H105),MONTH($H105)+$G105*5,1),BC$3=DATE(YEAR($H105),MONTH($H105)+$G105*6,1),BC$3=DATE(YEAR($H105),MONTH($H105)+$G105*7,1),BC$3=DATE(YEAR($H105),MONTH($H105)+$G105*8,1),BC$3=DATE(YEAR($H105),MONTH($H105)+$G105*9,1),BC$3=DATE(YEAR($H105),MONTH($H105)+$G105*10,1)),$F105*тех!BQ$10*тех!BQ$6,)</f>
        <v>0</v>
      </c>
      <c r="BD105" s="76">
        <f>IF(OR(BD$3=DATE(YEAR($H105),MONTH($H105)+$G105,1),BD$3=DATE(YEAR($H105),MONTH($H105)+$G105*2,1),BD$3=DATE(YEAR($H105),MONTH($H105)+$G105*3,1),BD$3=DATE(YEAR($H105),MONTH($H105)+$G105*4,1),BD$3=DATE(YEAR($H105),MONTH($H105)+$G105*5,1),BD$3=DATE(YEAR($H105),MONTH($H105)+$G105*6,1),BD$3=DATE(YEAR($H105),MONTH($H105)+$G105*7,1),BD$3=DATE(YEAR($H105),MONTH($H105)+$G105*8,1),BD$3=DATE(YEAR($H105),MONTH($H105)+$G105*9,1),BD$3=DATE(YEAR($H105),MONTH($H105)+$G105*10,1)),$F105*тех!BR$10*тех!BR$6,)</f>
        <v>0</v>
      </c>
      <c r="BE105" s="76">
        <f>IF(OR(BE$3=DATE(YEAR($H105),MONTH($H105)+$G105,1),BE$3=DATE(YEAR($H105),MONTH($H105)+$G105*2,1),BE$3=DATE(YEAR($H105),MONTH($H105)+$G105*3,1),BE$3=DATE(YEAR($H105),MONTH($H105)+$G105*4,1),BE$3=DATE(YEAR($H105),MONTH($H105)+$G105*5,1),BE$3=DATE(YEAR($H105),MONTH($H105)+$G105*6,1),BE$3=DATE(YEAR($H105),MONTH($H105)+$G105*7,1),BE$3=DATE(YEAR($H105),MONTH($H105)+$G105*8,1),BE$3=DATE(YEAR($H105),MONTH($H105)+$G105*9,1),BE$3=DATE(YEAR($H105),MONTH($H105)+$G105*10,1)),$F105*тех!BS$10*тех!BS$6,)</f>
        <v>0</v>
      </c>
      <c r="BF105" s="76">
        <f>IF(OR(BF$3=DATE(YEAR($H105),MONTH($H105)+$G105,1),BF$3=DATE(YEAR($H105),MONTH($H105)+$G105*2,1),BF$3=DATE(YEAR($H105),MONTH($H105)+$G105*3,1),BF$3=DATE(YEAR($H105),MONTH($H105)+$G105*4,1),BF$3=DATE(YEAR($H105),MONTH($H105)+$G105*5,1),BF$3=DATE(YEAR($H105),MONTH($H105)+$G105*6,1),BF$3=DATE(YEAR($H105),MONTH($H105)+$G105*7,1),BF$3=DATE(YEAR($H105),MONTH($H105)+$G105*8,1),BF$3=DATE(YEAR($H105),MONTH($H105)+$G105*9,1),BF$3=DATE(YEAR($H105),MONTH($H105)+$G105*10,1)),$F105*тех!BT$10*тех!BT$6,)</f>
        <v>0</v>
      </c>
      <c r="BG105" s="76">
        <f>IF(OR(BG$3=DATE(YEAR($H105),MONTH($H105)+$G105,1),BG$3=DATE(YEAR($H105),MONTH($H105)+$G105*2,1),BG$3=DATE(YEAR($H105),MONTH($H105)+$G105*3,1),BG$3=DATE(YEAR($H105),MONTH($H105)+$G105*4,1),BG$3=DATE(YEAR($H105),MONTH($H105)+$G105*5,1),BG$3=DATE(YEAR($H105),MONTH($H105)+$G105*6,1),BG$3=DATE(YEAR($H105),MONTH($H105)+$G105*7,1),BG$3=DATE(YEAR($H105),MONTH($H105)+$G105*8,1),BG$3=DATE(YEAR($H105),MONTH($H105)+$G105*9,1),BG$3=DATE(YEAR($H105),MONTH($H105)+$G105*10,1)),$F105*тех!BU$10*тех!BU$6,)</f>
        <v>0</v>
      </c>
      <c r="BH105" s="76">
        <f>IF(OR(BH$3=DATE(YEAR($H105),MONTH($H105)+$G105,1),BH$3=DATE(YEAR($H105),MONTH($H105)+$G105*2,1),BH$3=DATE(YEAR($H105),MONTH($H105)+$G105*3,1),BH$3=DATE(YEAR($H105),MONTH($H105)+$G105*4,1),BH$3=DATE(YEAR($H105),MONTH($H105)+$G105*5,1),BH$3=DATE(YEAR($H105),MONTH($H105)+$G105*6,1),BH$3=DATE(YEAR($H105),MONTH($H105)+$G105*7,1),BH$3=DATE(YEAR($H105),MONTH($H105)+$G105*8,1),BH$3=DATE(YEAR($H105),MONTH($H105)+$G105*9,1),BH$3=DATE(YEAR($H105),MONTH($H105)+$G105*10,1)),$F105*тех!BV$10*тех!BV$6,)</f>
        <v>0</v>
      </c>
      <c r="BI105" s="76">
        <f>IF(OR(BI$3=DATE(YEAR($H105),MONTH($H105)+$G105,1),BI$3=DATE(YEAR($H105),MONTH($H105)+$G105*2,1),BI$3=DATE(YEAR($H105),MONTH($H105)+$G105*3,1),BI$3=DATE(YEAR($H105),MONTH($H105)+$G105*4,1),BI$3=DATE(YEAR($H105),MONTH($H105)+$G105*5,1),BI$3=DATE(YEAR($H105),MONTH($H105)+$G105*6,1),BI$3=DATE(YEAR($H105),MONTH($H105)+$G105*7,1),BI$3=DATE(YEAR($H105),MONTH($H105)+$G105*8,1),BI$3=DATE(YEAR($H105),MONTH($H105)+$G105*9,1),BI$3=DATE(YEAR($H105),MONTH($H105)+$G105*10,1)),$F105*тех!BW$10*тех!BW$6,)</f>
        <v>0</v>
      </c>
      <c r="BJ105" s="76">
        <f>IF(OR(BJ$3=DATE(YEAR($H105),MONTH($H105)+$G105,1),BJ$3=DATE(YEAR($H105),MONTH($H105)+$G105*2,1),BJ$3=DATE(YEAR($H105),MONTH($H105)+$G105*3,1),BJ$3=DATE(YEAR($H105),MONTH($H105)+$G105*4,1),BJ$3=DATE(YEAR($H105),MONTH($H105)+$G105*5,1),BJ$3=DATE(YEAR($H105),MONTH($H105)+$G105*6,1),BJ$3=DATE(YEAR($H105),MONTH($H105)+$G105*7,1),BJ$3=DATE(YEAR($H105),MONTH($H105)+$G105*8,1),BJ$3=DATE(YEAR($H105),MONTH($H105)+$G105*9,1),BJ$3=DATE(YEAR($H105),MONTH($H105)+$G105*10,1)),$F105*тех!BX$10*тех!BX$6,)</f>
        <v>0</v>
      </c>
      <c r="BK105" s="76">
        <f>IF(OR(BK$3=DATE(YEAR($H105),MONTH($H105)+$G105,1),BK$3=DATE(YEAR($H105),MONTH($H105)+$G105*2,1),BK$3=DATE(YEAR($H105),MONTH($H105)+$G105*3,1),BK$3=DATE(YEAR($H105),MONTH($H105)+$G105*4,1),BK$3=DATE(YEAR($H105),MONTH($H105)+$G105*5,1),BK$3=DATE(YEAR($H105),MONTH($H105)+$G105*6,1),BK$3=DATE(YEAR($H105),MONTH($H105)+$G105*7,1),BK$3=DATE(YEAR($H105),MONTH($H105)+$G105*8,1),BK$3=DATE(YEAR($H105),MONTH($H105)+$G105*9,1),BK$3=DATE(YEAR($H105),MONTH($H105)+$G105*10,1)),$F105*тех!BY$10*тех!BY$6,)</f>
        <v>0</v>
      </c>
      <c r="BL105" s="76">
        <f>IF(OR(BL$3=DATE(YEAR($H105),MONTH($H105)+$G105,1),BL$3=DATE(YEAR($H105),MONTH($H105)+$G105*2,1),BL$3=DATE(YEAR($H105),MONTH($H105)+$G105*3,1),BL$3=DATE(YEAR($H105),MONTH($H105)+$G105*4,1),BL$3=DATE(YEAR($H105),MONTH($H105)+$G105*5,1),BL$3=DATE(YEAR($H105),MONTH($H105)+$G105*6,1),BL$3=DATE(YEAR($H105),MONTH($H105)+$G105*7,1),BL$3=DATE(YEAR($H105),MONTH($H105)+$G105*8,1),BL$3=DATE(YEAR($H105),MONTH($H105)+$G105*9,1),BL$3=DATE(YEAR($H105),MONTH($H105)+$G105*10,1)),$F105*тех!BZ$10*тех!BZ$6,)</f>
        <v>0</v>
      </c>
      <c r="BM105" s="76">
        <f>IF(OR(BM$3=DATE(YEAR($H105),MONTH($H105)+$G105,1),BM$3=DATE(YEAR($H105),MONTH($H105)+$G105*2,1),BM$3=DATE(YEAR($H105),MONTH($H105)+$G105*3,1),BM$3=DATE(YEAR($H105),MONTH($H105)+$G105*4,1),BM$3=DATE(YEAR($H105),MONTH($H105)+$G105*5,1),BM$3=DATE(YEAR($H105),MONTH($H105)+$G105*6,1),BM$3=DATE(YEAR($H105),MONTH($H105)+$G105*7,1),BM$3=DATE(YEAR($H105),MONTH($H105)+$G105*8,1),BM$3=DATE(YEAR($H105),MONTH($H105)+$G105*9,1),BM$3=DATE(YEAR($H105),MONTH($H105)+$G105*10,1)),$F105*тех!CA$10*тех!CA$6,)</f>
        <v>0</v>
      </c>
      <c r="BN105" s="76">
        <f>IF(OR(BN$3=DATE(YEAR($H105),MONTH($H105)+$G105,1),BN$3=DATE(YEAR($H105),MONTH($H105)+$G105*2,1),BN$3=DATE(YEAR($H105),MONTH($H105)+$G105*3,1),BN$3=DATE(YEAR($H105),MONTH($H105)+$G105*4,1),BN$3=DATE(YEAR($H105),MONTH($H105)+$G105*5,1),BN$3=DATE(YEAR($H105),MONTH($H105)+$G105*6,1),BN$3=DATE(YEAR($H105),MONTH($H105)+$G105*7,1),BN$3=DATE(YEAR($H105),MONTH($H105)+$G105*8,1),BN$3=DATE(YEAR($H105),MONTH($H105)+$G105*9,1),BN$3=DATE(YEAR($H105),MONTH($H105)+$G105*10,1)),$F105*тех!CB$10*тех!CB$6,)</f>
        <v>0</v>
      </c>
      <c r="BO105" s="76">
        <f>IF(OR(BO$3=DATE(YEAR($H105),MONTH($H105)+$G105,1),BO$3=DATE(YEAR($H105),MONTH($H105)+$G105*2,1),BO$3=DATE(YEAR($H105),MONTH($H105)+$G105*3,1),BO$3=DATE(YEAR($H105),MONTH($H105)+$G105*4,1),BO$3=DATE(YEAR($H105),MONTH($H105)+$G105*5,1),BO$3=DATE(YEAR($H105),MONTH($H105)+$G105*6,1),BO$3=DATE(YEAR($H105),MONTH($H105)+$G105*7,1),BO$3=DATE(YEAR($H105),MONTH($H105)+$G105*8,1),BO$3=DATE(YEAR($H105),MONTH($H105)+$G105*9,1),BO$3=DATE(YEAR($H105),MONTH($H105)+$G105*10,1)),$F105*тех!CC$10*тех!CC$6,)</f>
        <v>0</v>
      </c>
      <c r="BP105" s="76">
        <f>IF(OR(BP$3=DATE(YEAR($H105),MONTH($H105)+$G105,1),BP$3=DATE(YEAR($H105),MONTH($H105)+$G105*2,1),BP$3=DATE(YEAR($H105),MONTH($H105)+$G105*3,1),BP$3=DATE(YEAR($H105),MONTH($H105)+$G105*4,1),BP$3=DATE(YEAR($H105),MONTH($H105)+$G105*5,1),BP$3=DATE(YEAR($H105),MONTH($H105)+$G105*6,1),BP$3=DATE(YEAR($H105),MONTH($H105)+$G105*7,1),BP$3=DATE(YEAR($H105),MONTH($H105)+$G105*8,1),BP$3=DATE(YEAR($H105),MONTH($H105)+$G105*9,1),BP$3=DATE(YEAR($H105),MONTH($H105)+$G105*10,1)),$F105*тех!CD$10*тех!CD$6,)</f>
        <v>0</v>
      </c>
      <c r="BQ105" s="76">
        <f>IF(OR(BQ$3=DATE(YEAR($H105),MONTH($H105)+$G105,1),BQ$3=DATE(YEAR($H105),MONTH($H105)+$G105*2,1),BQ$3=DATE(YEAR($H105),MONTH($H105)+$G105*3,1),BQ$3=DATE(YEAR($H105),MONTH($H105)+$G105*4,1),BQ$3=DATE(YEAR($H105),MONTH($H105)+$G105*5,1),BQ$3=DATE(YEAR($H105),MONTH($H105)+$G105*6,1),BQ$3=DATE(YEAR($H105),MONTH($H105)+$G105*7,1),BQ$3=DATE(YEAR($H105),MONTH($H105)+$G105*8,1),BQ$3=DATE(YEAR($H105),MONTH($H105)+$G105*9,1),BQ$3=DATE(YEAR($H105),MONTH($H105)+$G105*10,1)),$F105*тех!CE$10*тех!CE$6,)</f>
        <v>0</v>
      </c>
    </row>
    <row r="106" spans="2:69" hidden="1">
      <c r="B106" s="3">
        <v>17</v>
      </c>
      <c r="C106" s="19"/>
      <c r="D106" s="19"/>
      <c r="E106" s="19"/>
      <c r="F106" s="76">
        <f t="shared" si="3"/>
        <v>0</v>
      </c>
      <c r="G106" s="19"/>
      <c r="H106" s="19"/>
      <c r="J106" s="76">
        <f>IF($H106=J$3,$F106,)*тех!X$6</f>
        <v>0</v>
      </c>
      <c r="K106" s="76">
        <f>IF($H106=K$3,$F106,)*тех!Y$6</f>
        <v>0</v>
      </c>
      <c r="L106" s="76">
        <f>IF($H106=L$3,$F106,)*тех!Z$6</f>
        <v>0</v>
      </c>
      <c r="M106" s="76">
        <f>IF($H106=M$3,$F106,)*тех!AA$6</f>
        <v>0</v>
      </c>
      <c r="N106" s="76">
        <f>IF($H106=N$3,$F106,)*тех!AB$6</f>
        <v>0</v>
      </c>
      <c r="O106" s="76">
        <f>IF($H106=O$3,$F106,)*тех!AC$6</f>
        <v>0</v>
      </c>
      <c r="P106" s="76">
        <f>IF(OR(P$3=DATE(YEAR($H106),MONTH($H106)+$G106,1),P$3=DATE(YEAR($H106),MONTH($H106)+$G106*2,1),P$3=DATE(YEAR($H106),MONTH($H106)+$G106*3,1),P$3=DATE(YEAR($H106),MONTH($H106)+$G106*4,1),P$3=DATE(YEAR($H106),MONTH($H106)+$G106*5,1),P$3=DATE(YEAR($H106),MONTH($H106)+$G106*6,1),P$3=DATE(YEAR($H106),MONTH($H106)+$G106*7,1),P$3=DATE(YEAR($H106),MONTH($H106)+$G106*8,1),P$3=DATE(YEAR($H106),MONTH($H106)+$G106*9,1),P$3=DATE(YEAR($H106),MONTH($H106)+$G106*10,1)),$F106*тех!AD$10*тех!AD$6,)</f>
        <v>0</v>
      </c>
      <c r="Q106" s="76">
        <f>IF(OR(Q$3=DATE(YEAR($H106),MONTH($H106)+$G106,1),Q$3=DATE(YEAR($H106),MONTH($H106)+$G106*2,1),Q$3=DATE(YEAR($H106),MONTH($H106)+$G106*3,1),Q$3=DATE(YEAR($H106),MONTH($H106)+$G106*4,1),Q$3=DATE(YEAR($H106),MONTH($H106)+$G106*5,1),Q$3=DATE(YEAR($H106),MONTH($H106)+$G106*6,1),Q$3=DATE(YEAR($H106),MONTH($H106)+$G106*7,1),Q$3=DATE(YEAR($H106),MONTH($H106)+$G106*8,1),Q$3=DATE(YEAR($H106),MONTH($H106)+$G106*9,1),Q$3=DATE(YEAR($H106),MONTH($H106)+$G106*10,1)),$F106*тех!AE$10*тех!AE$6,)</f>
        <v>0</v>
      </c>
      <c r="R106" s="76">
        <f>IF(OR(R$3=DATE(YEAR($H106),MONTH($H106)+$G106,1),R$3=DATE(YEAR($H106),MONTH($H106)+$G106*2,1),R$3=DATE(YEAR($H106),MONTH($H106)+$G106*3,1),R$3=DATE(YEAR($H106),MONTH($H106)+$G106*4,1),R$3=DATE(YEAR($H106),MONTH($H106)+$G106*5,1),R$3=DATE(YEAR($H106),MONTH($H106)+$G106*6,1),R$3=DATE(YEAR($H106),MONTH($H106)+$G106*7,1),R$3=DATE(YEAR($H106),MONTH($H106)+$G106*8,1),R$3=DATE(YEAR($H106),MONTH($H106)+$G106*9,1),R$3=DATE(YEAR($H106),MONTH($H106)+$G106*10,1)),$F106*тех!AF$10*тех!AF$6,)</f>
        <v>0</v>
      </c>
      <c r="S106" s="76">
        <f>IF(OR(S$3=DATE(YEAR($H106),MONTH($H106)+$G106,1),S$3=DATE(YEAR($H106),MONTH($H106)+$G106*2,1),S$3=DATE(YEAR($H106),MONTH($H106)+$G106*3,1),S$3=DATE(YEAR($H106),MONTH($H106)+$G106*4,1),S$3=DATE(YEAR($H106),MONTH($H106)+$G106*5,1),S$3=DATE(YEAR($H106),MONTH($H106)+$G106*6,1),S$3=DATE(YEAR($H106),MONTH($H106)+$G106*7,1),S$3=DATE(YEAR($H106),MONTH($H106)+$G106*8,1),S$3=DATE(YEAR($H106),MONTH($H106)+$G106*9,1),S$3=DATE(YEAR($H106),MONTH($H106)+$G106*10,1)),$F106*тех!AG$10*тех!AG$6,)</f>
        <v>0</v>
      </c>
      <c r="T106" s="76">
        <f>IF(OR(T$3=DATE(YEAR($H106),MONTH($H106)+$G106,1),T$3=DATE(YEAR($H106),MONTH($H106)+$G106*2,1),T$3=DATE(YEAR($H106),MONTH($H106)+$G106*3,1),T$3=DATE(YEAR($H106),MONTH($H106)+$G106*4,1),T$3=DATE(YEAR($H106),MONTH($H106)+$G106*5,1),T$3=DATE(YEAR($H106),MONTH($H106)+$G106*6,1),T$3=DATE(YEAR($H106),MONTH($H106)+$G106*7,1),T$3=DATE(YEAR($H106),MONTH($H106)+$G106*8,1),T$3=DATE(YEAR($H106),MONTH($H106)+$G106*9,1),T$3=DATE(YEAR($H106),MONTH($H106)+$G106*10,1)),$F106*тех!AH$10*тех!AH$6,)</f>
        <v>0</v>
      </c>
      <c r="U106" s="76">
        <f>IF(OR(U$3=DATE(YEAR($H106),MONTH($H106)+$G106,1),U$3=DATE(YEAR($H106),MONTH($H106)+$G106*2,1),U$3=DATE(YEAR($H106),MONTH($H106)+$G106*3,1),U$3=DATE(YEAR($H106),MONTH($H106)+$G106*4,1),U$3=DATE(YEAR($H106),MONTH($H106)+$G106*5,1),U$3=DATE(YEAR($H106),MONTH($H106)+$G106*6,1),U$3=DATE(YEAR($H106),MONTH($H106)+$G106*7,1),U$3=DATE(YEAR($H106),MONTH($H106)+$G106*8,1),U$3=DATE(YEAR($H106),MONTH($H106)+$G106*9,1),U$3=DATE(YEAR($H106),MONTH($H106)+$G106*10,1)),$F106*тех!AI$10*тех!AI$6,)</f>
        <v>0</v>
      </c>
      <c r="V106" s="76">
        <f>IF(OR(V$3=DATE(YEAR($H106),MONTH($H106)+$G106,1),V$3=DATE(YEAR($H106),MONTH($H106)+$G106*2,1),V$3=DATE(YEAR($H106),MONTH($H106)+$G106*3,1),V$3=DATE(YEAR($H106),MONTH($H106)+$G106*4,1),V$3=DATE(YEAR($H106),MONTH($H106)+$G106*5,1),V$3=DATE(YEAR($H106),MONTH($H106)+$G106*6,1),V$3=DATE(YEAR($H106),MONTH($H106)+$G106*7,1),V$3=DATE(YEAR($H106),MONTH($H106)+$G106*8,1),V$3=DATE(YEAR($H106),MONTH($H106)+$G106*9,1),V$3=DATE(YEAR($H106),MONTH($H106)+$G106*10,1)),$F106*тех!AJ$10*тех!AJ$6,)</f>
        <v>0</v>
      </c>
      <c r="W106" s="76">
        <f>IF(OR(W$3=DATE(YEAR($H106),MONTH($H106)+$G106,1),W$3=DATE(YEAR($H106),MONTH($H106)+$G106*2,1),W$3=DATE(YEAR($H106),MONTH($H106)+$G106*3,1),W$3=DATE(YEAR($H106),MONTH($H106)+$G106*4,1),W$3=DATE(YEAR($H106),MONTH($H106)+$G106*5,1),W$3=DATE(YEAR($H106),MONTH($H106)+$G106*6,1),W$3=DATE(YEAR($H106),MONTH($H106)+$G106*7,1),W$3=DATE(YEAR($H106),MONTH($H106)+$G106*8,1),W$3=DATE(YEAR($H106),MONTH($H106)+$G106*9,1),W$3=DATE(YEAR($H106),MONTH($H106)+$G106*10,1)),$F106*тех!AK$10*тех!AK$6,)</f>
        <v>0</v>
      </c>
      <c r="X106" s="76">
        <f>IF(OR(X$3=DATE(YEAR($H106),MONTH($H106)+$G106,1),X$3=DATE(YEAR($H106),MONTH($H106)+$G106*2,1),X$3=DATE(YEAR($H106),MONTH($H106)+$G106*3,1),X$3=DATE(YEAR($H106),MONTH($H106)+$G106*4,1),X$3=DATE(YEAR($H106),MONTH($H106)+$G106*5,1),X$3=DATE(YEAR($H106),MONTH($H106)+$G106*6,1),X$3=DATE(YEAR($H106),MONTH($H106)+$G106*7,1),X$3=DATE(YEAR($H106),MONTH($H106)+$G106*8,1),X$3=DATE(YEAR($H106),MONTH($H106)+$G106*9,1),X$3=DATE(YEAR($H106),MONTH($H106)+$G106*10,1)),$F106*тех!AL$10*тех!AL$6,)</f>
        <v>0</v>
      </c>
      <c r="Y106" s="76">
        <f>IF(OR(Y$3=DATE(YEAR($H106),MONTH($H106)+$G106,1),Y$3=DATE(YEAR($H106),MONTH($H106)+$G106*2,1),Y$3=DATE(YEAR($H106),MONTH($H106)+$G106*3,1),Y$3=DATE(YEAR($H106),MONTH($H106)+$G106*4,1),Y$3=DATE(YEAR($H106),MONTH($H106)+$G106*5,1),Y$3=DATE(YEAR($H106),MONTH($H106)+$G106*6,1),Y$3=DATE(YEAR($H106),MONTH($H106)+$G106*7,1),Y$3=DATE(YEAR($H106),MONTH($H106)+$G106*8,1),Y$3=DATE(YEAR($H106),MONTH($H106)+$G106*9,1),Y$3=DATE(YEAR($H106),MONTH($H106)+$G106*10,1)),$F106*тех!AM$10*тех!AM$6,)</f>
        <v>0</v>
      </c>
      <c r="Z106" s="76">
        <f>IF(OR(Z$3=DATE(YEAR($H106),MONTH($H106)+$G106,1),Z$3=DATE(YEAR($H106),MONTH($H106)+$G106*2,1),Z$3=DATE(YEAR($H106),MONTH($H106)+$G106*3,1),Z$3=DATE(YEAR($H106),MONTH($H106)+$G106*4,1),Z$3=DATE(YEAR($H106),MONTH($H106)+$G106*5,1),Z$3=DATE(YEAR($H106),MONTH($H106)+$G106*6,1),Z$3=DATE(YEAR($H106),MONTH($H106)+$G106*7,1),Z$3=DATE(YEAR($H106),MONTH($H106)+$G106*8,1),Z$3=DATE(YEAR($H106),MONTH($H106)+$G106*9,1),Z$3=DATE(YEAR($H106),MONTH($H106)+$G106*10,1)),$F106*тех!AN$10*тех!AN$6,)</f>
        <v>0</v>
      </c>
      <c r="AA106" s="76">
        <f>IF(OR(AA$3=DATE(YEAR($H106),MONTH($H106)+$G106,1),AA$3=DATE(YEAR($H106),MONTH($H106)+$G106*2,1),AA$3=DATE(YEAR($H106),MONTH($H106)+$G106*3,1),AA$3=DATE(YEAR($H106),MONTH($H106)+$G106*4,1),AA$3=DATE(YEAR($H106),MONTH($H106)+$G106*5,1),AA$3=DATE(YEAR($H106),MONTH($H106)+$G106*6,1),AA$3=DATE(YEAR($H106),MONTH($H106)+$G106*7,1),AA$3=DATE(YEAR($H106),MONTH($H106)+$G106*8,1),AA$3=DATE(YEAR($H106),MONTH($H106)+$G106*9,1),AA$3=DATE(YEAR($H106),MONTH($H106)+$G106*10,1)),$F106*тех!AO$10*тех!AO$6,)</f>
        <v>0</v>
      </c>
      <c r="AB106" s="76">
        <f>IF(OR(AB$3=DATE(YEAR($H106),MONTH($H106)+$G106,1),AB$3=DATE(YEAR($H106),MONTH($H106)+$G106*2,1),AB$3=DATE(YEAR($H106),MONTH($H106)+$G106*3,1),AB$3=DATE(YEAR($H106),MONTH($H106)+$G106*4,1),AB$3=DATE(YEAR($H106),MONTH($H106)+$G106*5,1),AB$3=DATE(YEAR($H106),MONTH($H106)+$G106*6,1),AB$3=DATE(YEAR($H106),MONTH($H106)+$G106*7,1),AB$3=DATE(YEAR($H106),MONTH($H106)+$G106*8,1),AB$3=DATE(YEAR($H106),MONTH($H106)+$G106*9,1),AB$3=DATE(YEAR($H106),MONTH($H106)+$G106*10,1)),$F106*тех!AP$10*тех!AP$6,)</f>
        <v>0</v>
      </c>
      <c r="AC106" s="76">
        <f>IF(OR(AC$3=DATE(YEAR($H106),MONTH($H106)+$G106,1),AC$3=DATE(YEAR($H106),MONTH($H106)+$G106*2,1),AC$3=DATE(YEAR($H106),MONTH($H106)+$G106*3,1),AC$3=DATE(YEAR($H106),MONTH($H106)+$G106*4,1),AC$3=DATE(YEAR($H106),MONTH($H106)+$G106*5,1),AC$3=DATE(YEAR($H106),MONTH($H106)+$G106*6,1),AC$3=DATE(YEAR($H106),MONTH($H106)+$G106*7,1),AC$3=DATE(YEAR($H106),MONTH($H106)+$G106*8,1),AC$3=DATE(YEAR($H106),MONTH($H106)+$G106*9,1),AC$3=DATE(YEAR($H106),MONTH($H106)+$G106*10,1)),$F106*тех!AQ$10*тех!AQ$6,)</f>
        <v>0</v>
      </c>
      <c r="AD106" s="76">
        <f>IF(OR(AD$3=DATE(YEAR($H106),MONTH($H106)+$G106,1),AD$3=DATE(YEAR($H106),MONTH($H106)+$G106*2,1),AD$3=DATE(YEAR($H106),MONTH($H106)+$G106*3,1),AD$3=DATE(YEAR($H106),MONTH($H106)+$G106*4,1),AD$3=DATE(YEAR($H106),MONTH($H106)+$G106*5,1),AD$3=DATE(YEAR($H106),MONTH($H106)+$G106*6,1),AD$3=DATE(YEAR($H106),MONTH($H106)+$G106*7,1),AD$3=DATE(YEAR($H106),MONTH($H106)+$G106*8,1),AD$3=DATE(YEAR($H106),MONTH($H106)+$G106*9,1),AD$3=DATE(YEAR($H106),MONTH($H106)+$G106*10,1)),$F106*тех!AR$10*тех!AR$6,)</f>
        <v>0</v>
      </c>
      <c r="AE106" s="76">
        <f>IF(OR(AE$3=DATE(YEAR($H106),MONTH($H106)+$G106,1),AE$3=DATE(YEAR($H106),MONTH($H106)+$G106*2,1),AE$3=DATE(YEAR($H106),MONTH($H106)+$G106*3,1),AE$3=DATE(YEAR($H106),MONTH($H106)+$G106*4,1),AE$3=DATE(YEAR($H106),MONTH($H106)+$G106*5,1),AE$3=DATE(YEAR($H106),MONTH($H106)+$G106*6,1),AE$3=DATE(YEAR($H106),MONTH($H106)+$G106*7,1),AE$3=DATE(YEAR($H106),MONTH($H106)+$G106*8,1),AE$3=DATE(YEAR($H106),MONTH($H106)+$G106*9,1),AE$3=DATE(YEAR($H106),MONTH($H106)+$G106*10,1)),$F106*тех!AS$10*тех!AS$6,)</f>
        <v>0</v>
      </c>
      <c r="AF106" s="76">
        <f>IF(OR(AF$3=DATE(YEAR($H106),MONTH($H106)+$G106,1),AF$3=DATE(YEAR($H106),MONTH($H106)+$G106*2,1),AF$3=DATE(YEAR($H106),MONTH($H106)+$G106*3,1),AF$3=DATE(YEAR($H106),MONTH($H106)+$G106*4,1),AF$3=DATE(YEAR($H106),MONTH($H106)+$G106*5,1),AF$3=DATE(YEAR($H106),MONTH($H106)+$G106*6,1),AF$3=DATE(YEAR($H106),MONTH($H106)+$G106*7,1),AF$3=DATE(YEAR($H106),MONTH($H106)+$G106*8,1),AF$3=DATE(YEAR($H106),MONTH($H106)+$G106*9,1),AF$3=DATE(YEAR($H106),MONTH($H106)+$G106*10,1)),$F106*тех!AT$10*тех!AT$6,)</f>
        <v>0</v>
      </c>
      <c r="AG106" s="76">
        <f>IF(OR(AG$3=DATE(YEAR($H106),MONTH($H106)+$G106,1),AG$3=DATE(YEAR($H106),MONTH($H106)+$G106*2,1),AG$3=DATE(YEAR($H106),MONTH($H106)+$G106*3,1),AG$3=DATE(YEAR($H106),MONTH($H106)+$G106*4,1),AG$3=DATE(YEAR($H106),MONTH($H106)+$G106*5,1),AG$3=DATE(YEAR($H106),MONTH($H106)+$G106*6,1),AG$3=DATE(YEAR($H106),MONTH($H106)+$G106*7,1),AG$3=DATE(YEAR($H106),MONTH($H106)+$G106*8,1),AG$3=DATE(YEAR($H106),MONTH($H106)+$G106*9,1),AG$3=DATE(YEAR($H106),MONTH($H106)+$G106*10,1)),$F106*тех!AU$10*тех!AU$6,)</f>
        <v>0</v>
      </c>
      <c r="AH106" s="76">
        <f>IF(OR(AH$3=DATE(YEAR($H106),MONTH($H106)+$G106,1),AH$3=DATE(YEAR($H106),MONTH($H106)+$G106*2,1),AH$3=DATE(YEAR($H106),MONTH($H106)+$G106*3,1),AH$3=DATE(YEAR($H106),MONTH($H106)+$G106*4,1),AH$3=DATE(YEAR($H106),MONTH($H106)+$G106*5,1),AH$3=DATE(YEAR($H106),MONTH($H106)+$G106*6,1),AH$3=DATE(YEAR($H106),MONTH($H106)+$G106*7,1),AH$3=DATE(YEAR($H106),MONTH($H106)+$G106*8,1),AH$3=DATE(YEAR($H106),MONTH($H106)+$G106*9,1),AH$3=DATE(YEAR($H106),MONTH($H106)+$G106*10,1)),$F106*тех!AV$10*тех!AV$6,)</f>
        <v>0</v>
      </c>
      <c r="AI106" s="76">
        <f>IF(OR(AI$3=DATE(YEAR($H106),MONTH($H106)+$G106,1),AI$3=DATE(YEAR($H106),MONTH($H106)+$G106*2,1),AI$3=DATE(YEAR($H106),MONTH($H106)+$G106*3,1),AI$3=DATE(YEAR($H106),MONTH($H106)+$G106*4,1),AI$3=DATE(YEAR($H106),MONTH($H106)+$G106*5,1),AI$3=DATE(YEAR($H106),MONTH($H106)+$G106*6,1),AI$3=DATE(YEAR($H106),MONTH($H106)+$G106*7,1),AI$3=DATE(YEAR($H106),MONTH($H106)+$G106*8,1),AI$3=DATE(YEAR($H106),MONTH($H106)+$G106*9,1),AI$3=DATE(YEAR($H106),MONTH($H106)+$G106*10,1)),$F106*тех!AW$10*тех!AW$6,)</f>
        <v>0</v>
      </c>
      <c r="AJ106" s="76">
        <f>IF(OR(AJ$3=DATE(YEAR($H106),MONTH($H106)+$G106,1),AJ$3=DATE(YEAR($H106),MONTH($H106)+$G106*2,1),AJ$3=DATE(YEAR($H106),MONTH($H106)+$G106*3,1),AJ$3=DATE(YEAR($H106),MONTH($H106)+$G106*4,1),AJ$3=DATE(YEAR($H106),MONTH($H106)+$G106*5,1),AJ$3=DATE(YEAR($H106),MONTH($H106)+$G106*6,1),AJ$3=DATE(YEAR($H106),MONTH($H106)+$G106*7,1),AJ$3=DATE(YEAR($H106),MONTH($H106)+$G106*8,1),AJ$3=DATE(YEAR($H106),MONTH($H106)+$G106*9,1),AJ$3=DATE(YEAR($H106),MONTH($H106)+$G106*10,1)),$F106*тех!AX$10*тех!AX$6,)</f>
        <v>0</v>
      </c>
      <c r="AK106" s="76">
        <f>IF(OR(AK$3=DATE(YEAR($H106),MONTH($H106)+$G106,1),AK$3=DATE(YEAR($H106),MONTH($H106)+$G106*2,1),AK$3=DATE(YEAR($H106),MONTH($H106)+$G106*3,1),AK$3=DATE(YEAR($H106),MONTH($H106)+$G106*4,1),AK$3=DATE(YEAR($H106),MONTH($H106)+$G106*5,1),AK$3=DATE(YEAR($H106),MONTH($H106)+$G106*6,1),AK$3=DATE(YEAR($H106),MONTH($H106)+$G106*7,1),AK$3=DATE(YEAR($H106),MONTH($H106)+$G106*8,1),AK$3=DATE(YEAR($H106),MONTH($H106)+$G106*9,1),AK$3=DATE(YEAR($H106),MONTH($H106)+$G106*10,1)),$F106*тех!AY$10*тех!AY$6,)</f>
        <v>0</v>
      </c>
      <c r="AL106" s="76">
        <f>IF(OR(AL$3=DATE(YEAR($H106),MONTH($H106)+$G106,1),AL$3=DATE(YEAR($H106),MONTH($H106)+$G106*2,1),AL$3=DATE(YEAR($H106),MONTH($H106)+$G106*3,1),AL$3=DATE(YEAR($H106),MONTH($H106)+$G106*4,1),AL$3=DATE(YEAR($H106),MONTH($H106)+$G106*5,1),AL$3=DATE(YEAR($H106),MONTH($H106)+$G106*6,1),AL$3=DATE(YEAR($H106),MONTH($H106)+$G106*7,1),AL$3=DATE(YEAR($H106),MONTH($H106)+$G106*8,1),AL$3=DATE(YEAR($H106),MONTH($H106)+$G106*9,1),AL$3=DATE(YEAR($H106),MONTH($H106)+$G106*10,1)),$F106*тех!AZ$10*тех!AZ$6,)</f>
        <v>0</v>
      </c>
      <c r="AM106" s="76">
        <f>IF(OR(AM$3=DATE(YEAR($H106),MONTH($H106)+$G106,1),AM$3=DATE(YEAR($H106),MONTH($H106)+$G106*2,1),AM$3=DATE(YEAR($H106),MONTH($H106)+$G106*3,1),AM$3=DATE(YEAR($H106),MONTH($H106)+$G106*4,1),AM$3=DATE(YEAR($H106),MONTH($H106)+$G106*5,1),AM$3=DATE(YEAR($H106),MONTH($H106)+$G106*6,1),AM$3=DATE(YEAR($H106),MONTH($H106)+$G106*7,1),AM$3=DATE(YEAR($H106),MONTH($H106)+$G106*8,1),AM$3=DATE(YEAR($H106),MONTH($H106)+$G106*9,1),AM$3=DATE(YEAR($H106),MONTH($H106)+$G106*10,1)),$F106*тех!BA$10*тех!BA$6,)</f>
        <v>0</v>
      </c>
      <c r="AN106" s="76">
        <f>IF(OR(AN$3=DATE(YEAR($H106),MONTH($H106)+$G106,1),AN$3=DATE(YEAR($H106),MONTH($H106)+$G106*2,1),AN$3=DATE(YEAR($H106),MONTH($H106)+$G106*3,1),AN$3=DATE(YEAR($H106),MONTH($H106)+$G106*4,1),AN$3=DATE(YEAR($H106),MONTH($H106)+$G106*5,1),AN$3=DATE(YEAR($H106),MONTH($H106)+$G106*6,1),AN$3=DATE(YEAR($H106),MONTH($H106)+$G106*7,1),AN$3=DATE(YEAR($H106),MONTH($H106)+$G106*8,1),AN$3=DATE(YEAR($H106),MONTH($H106)+$G106*9,1),AN$3=DATE(YEAR($H106),MONTH($H106)+$G106*10,1)),$F106*тех!BB$10*тех!BB$6,)</f>
        <v>0</v>
      </c>
      <c r="AO106" s="76">
        <f>IF(OR(AO$3=DATE(YEAR($H106),MONTH($H106)+$G106,1),AO$3=DATE(YEAR($H106),MONTH($H106)+$G106*2,1),AO$3=DATE(YEAR($H106),MONTH($H106)+$G106*3,1),AO$3=DATE(YEAR($H106),MONTH($H106)+$G106*4,1),AO$3=DATE(YEAR($H106),MONTH($H106)+$G106*5,1),AO$3=DATE(YEAR($H106),MONTH($H106)+$G106*6,1),AO$3=DATE(YEAR($H106),MONTH($H106)+$G106*7,1),AO$3=DATE(YEAR($H106),MONTH($H106)+$G106*8,1),AO$3=DATE(YEAR($H106),MONTH($H106)+$G106*9,1),AO$3=DATE(YEAR($H106),MONTH($H106)+$G106*10,1)),$F106*тех!BC$10*тех!BC$6,)</f>
        <v>0</v>
      </c>
      <c r="AP106" s="76">
        <f>IF(OR(AP$3=DATE(YEAR($H106),MONTH($H106)+$G106,1),AP$3=DATE(YEAR($H106),MONTH($H106)+$G106*2,1),AP$3=DATE(YEAR($H106),MONTH($H106)+$G106*3,1),AP$3=DATE(YEAR($H106),MONTH($H106)+$G106*4,1),AP$3=DATE(YEAR($H106),MONTH($H106)+$G106*5,1),AP$3=DATE(YEAR($H106),MONTH($H106)+$G106*6,1),AP$3=DATE(YEAR($H106),MONTH($H106)+$G106*7,1),AP$3=DATE(YEAR($H106),MONTH($H106)+$G106*8,1),AP$3=DATE(YEAR($H106),MONTH($H106)+$G106*9,1),AP$3=DATE(YEAR($H106),MONTH($H106)+$G106*10,1)),$F106*тех!BD$10*тех!BD$6,)</f>
        <v>0</v>
      </c>
      <c r="AQ106" s="76">
        <f>IF(OR(AQ$3=DATE(YEAR($H106),MONTH($H106)+$G106,1),AQ$3=DATE(YEAR($H106),MONTH($H106)+$G106*2,1),AQ$3=DATE(YEAR($H106),MONTH($H106)+$G106*3,1),AQ$3=DATE(YEAR($H106),MONTH($H106)+$G106*4,1),AQ$3=DATE(YEAR($H106),MONTH($H106)+$G106*5,1),AQ$3=DATE(YEAR($H106),MONTH($H106)+$G106*6,1),AQ$3=DATE(YEAR($H106),MONTH($H106)+$G106*7,1),AQ$3=DATE(YEAR($H106),MONTH($H106)+$G106*8,1),AQ$3=DATE(YEAR($H106),MONTH($H106)+$G106*9,1),AQ$3=DATE(YEAR($H106),MONTH($H106)+$G106*10,1)),$F106*тех!BE$10*тех!BE$6,)</f>
        <v>0</v>
      </c>
      <c r="AR106" s="76">
        <f>IF(OR(AR$3=DATE(YEAR($H106),MONTH($H106)+$G106,1),AR$3=DATE(YEAR($H106),MONTH($H106)+$G106*2,1),AR$3=DATE(YEAR($H106),MONTH($H106)+$G106*3,1),AR$3=DATE(YEAR($H106),MONTH($H106)+$G106*4,1),AR$3=DATE(YEAR($H106),MONTH($H106)+$G106*5,1),AR$3=DATE(YEAR($H106),MONTH($H106)+$G106*6,1),AR$3=DATE(YEAR($H106),MONTH($H106)+$G106*7,1),AR$3=DATE(YEAR($H106),MONTH($H106)+$G106*8,1),AR$3=DATE(YEAR($H106),MONTH($H106)+$G106*9,1),AR$3=DATE(YEAR($H106),MONTH($H106)+$G106*10,1)),$F106*тех!BF$10*тех!BF$6,)</f>
        <v>0</v>
      </c>
      <c r="AS106" s="76">
        <f>IF(OR(AS$3=DATE(YEAR($H106),MONTH($H106)+$G106,1),AS$3=DATE(YEAR($H106),MONTH($H106)+$G106*2,1),AS$3=DATE(YEAR($H106),MONTH($H106)+$G106*3,1),AS$3=DATE(YEAR($H106),MONTH($H106)+$G106*4,1),AS$3=DATE(YEAR($H106),MONTH($H106)+$G106*5,1),AS$3=DATE(YEAR($H106),MONTH($H106)+$G106*6,1),AS$3=DATE(YEAR($H106),MONTH($H106)+$G106*7,1),AS$3=DATE(YEAR($H106),MONTH($H106)+$G106*8,1),AS$3=DATE(YEAR($H106),MONTH($H106)+$G106*9,1),AS$3=DATE(YEAR($H106),MONTH($H106)+$G106*10,1)),$F106*тех!BG$10*тех!BG$6,)</f>
        <v>0</v>
      </c>
      <c r="AT106" s="76">
        <f>IF(OR(AT$3=DATE(YEAR($H106),MONTH($H106)+$G106,1),AT$3=DATE(YEAR($H106),MONTH($H106)+$G106*2,1),AT$3=DATE(YEAR($H106),MONTH($H106)+$G106*3,1),AT$3=DATE(YEAR($H106),MONTH($H106)+$G106*4,1),AT$3=DATE(YEAR($H106),MONTH($H106)+$G106*5,1),AT$3=DATE(YEAR($H106),MONTH($H106)+$G106*6,1),AT$3=DATE(YEAR($H106),MONTH($H106)+$G106*7,1),AT$3=DATE(YEAR($H106),MONTH($H106)+$G106*8,1),AT$3=DATE(YEAR($H106),MONTH($H106)+$G106*9,1),AT$3=DATE(YEAR($H106),MONTH($H106)+$G106*10,1)),$F106*тех!BH$10*тех!BH$6,)</f>
        <v>0</v>
      </c>
      <c r="AU106" s="76">
        <f>IF(OR(AU$3=DATE(YEAR($H106),MONTH($H106)+$G106,1),AU$3=DATE(YEAR($H106),MONTH($H106)+$G106*2,1),AU$3=DATE(YEAR($H106),MONTH($H106)+$G106*3,1),AU$3=DATE(YEAR($H106),MONTH($H106)+$G106*4,1),AU$3=DATE(YEAR($H106),MONTH($H106)+$G106*5,1),AU$3=DATE(YEAR($H106),MONTH($H106)+$G106*6,1),AU$3=DATE(YEAR($H106),MONTH($H106)+$G106*7,1),AU$3=DATE(YEAR($H106),MONTH($H106)+$G106*8,1),AU$3=DATE(YEAR($H106),MONTH($H106)+$G106*9,1),AU$3=DATE(YEAR($H106),MONTH($H106)+$G106*10,1)),$F106*тех!BI$10*тех!BI$6,)</f>
        <v>0</v>
      </c>
      <c r="AV106" s="76">
        <f>IF(OR(AV$3=DATE(YEAR($H106),MONTH($H106)+$G106,1),AV$3=DATE(YEAR($H106),MONTH($H106)+$G106*2,1),AV$3=DATE(YEAR($H106),MONTH($H106)+$G106*3,1),AV$3=DATE(YEAR($H106),MONTH($H106)+$G106*4,1),AV$3=DATE(YEAR($H106),MONTH($H106)+$G106*5,1),AV$3=DATE(YEAR($H106),MONTH($H106)+$G106*6,1),AV$3=DATE(YEAR($H106),MONTH($H106)+$G106*7,1),AV$3=DATE(YEAR($H106),MONTH($H106)+$G106*8,1),AV$3=DATE(YEAR($H106),MONTH($H106)+$G106*9,1),AV$3=DATE(YEAR($H106),MONTH($H106)+$G106*10,1)),$F106*тех!BJ$10*тех!BJ$6,)</f>
        <v>0</v>
      </c>
      <c r="AW106" s="76">
        <f>IF(OR(AW$3=DATE(YEAR($H106),MONTH($H106)+$G106,1),AW$3=DATE(YEAR($H106),MONTH($H106)+$G106*2,1),AW$3=DATE(YEAR($H106),MONTH($H106)+$G106*3,1),AW$3=DATE(YEAR($H106),MONTH($H106)+$G106*4,1),AW$3=DATE(YEAR($H106),MONTH($H106)+$G106*5,1),AW$3=DATE(YEAR($H106),MONTH($H106)+$G106*6,1),AW$3=DATE(YEAR($H106),MONTH($H106)+$G106*7,1),AW$3=DATE(YEAR($H106),MONTH($H106)+$G106*8,1),AW$3=DATE(YEAR($H106),MONTH($H106)+$G106*9,1),AW$3=DATE(YEAR($H106),MONTH($H106)+$G106*10,1)),$F106*тех!BK$10*тех!BK$6,)</f>
        <v>0</v>
      </c>
      <c r="AX106" s="76">
        <f>IF(OR(AX$3=DATE(YEAR($H106),MONTH($H106)+$G106,1),AX$3=DATE(YEAR($H106),MONTH($H106)+$G106*2,1),AX$3=DATE(YEAR($H106),MONTH($H106)+$G106*3,1),AX$3=DATE(YEAR($H106),MONTH($H106)+$G106*4,1),AX$3=DATE(YEAR($H106),MONTH($H106)+$G106*5,1),AX$3=DATE(YEAR($H106),MONTH($H106)+$G106*6,1),AX$3=DATE(YEAR($H106),MONTH($H106)+$G106*7,1),AX$3=DATE(YEAR($H106),MONTH($H106)+$G106*8,1),AX$3=DATE(YEAR($H106),MONTH($H106)+$G106*9,1),AX$3=DATE(YEAR($H106),MONTH($H106)+$G106*10,1)),$F106*тех!BL$10*тех!BL$6,)</f>
        <v>0</v>
      </c>
      <c r="AY106" s="76">
        <f>IF(OR(AY$3=DATE(YEAR($H106),MONTH($H106)+$G106,1),AY$3=DATE(YEAR($H106),MONTH($H106)+$G106*2,1),AY$3=DATE(YEAR($H106),MONTH($H106)+$G106*3,1),AY$3=DATE(YEAR($H106),MONTH($H106)+$G106*4,1),AY$3=DATE(YEAR($H106),MONTH($H106)+$G106*5,1),AY$3=DATE(YEAR($H106),MONTH($H106)+$G106*6,1),AY$3=DATE(YEAR($H106),MONTH($H106)+$G106*7,1),AY$3=DATE(YEAR($H106),MONTH($H106)+$G106*8,1),AY$3=DATE(YEAR($H106),MONTH($H106)+$G106*9,1),AY$3=DATE(YEAR($H106),MONTH($H106)+$G106*10,1)),$F106*тех!BM$10*тех!BM$6,)</f>
        <v>0</v>
      </c>
      <c r="AZ106" s="76">
        <f>IF(OR(AZ$3=DATE(YEAR($H106),MONTH($H106)+$G106,1),AZ$3=DATE(YEAR($H106),MONTH($H106)+$G106*2,1),AZ$3=DATE(YEAR($H106),MONTH($H106)+$G106*3,1),AZ$3=DATE(YEAR($H106),MONTH($H106)+$G106*4,1),AZ$3=DATE(YEAR($H106),MONTH($H106)+$G106*5,1),AZ$3=DATE(YEAR($H106),MONTH($H106)+$G106*6,1),AZ$3=DATE(YEAR($H106),MONTH($H106)+$G106*7,1),AZ$3=DATE(YEAR($H106),MONTH($H106)+$G106*8,1),AZ$3=DATE(YEAR($H106),MONTH($H106)+$G106*9,1),AZ$3=DATE(YEAR($H106),MONTH($H106)+$G106*10,1)),$F106*тех!BN$10*тех!BN$6,)</f>
        <v>0</v>
      </c>
      <c r="BA106" s="76">
        <f>IF(OR(BA$3=DATE(YEAR($H106),MONTH($H106)+$G106,1),BA$3=DATE(YEAR($H106),MONTH($H106)+$G106*2,1),BA$3=DATE(YEAR($H106),MONTH($H106)+$G106*3,1),BA$3=DATE(YEAR($H106),MONTH($H106)+$G106*4,1),BA$3=DATE(YEAR($H106),MONTH($H106)+$G106*5,1),BA$3=DATE(YEAR($H106),MONTH($H106)+$G106*6,1),BA$3=DATE(YEAR($H106),MONTH($H106)+$G106*7,1),BA$3=DATE(YEAR($H106),MONTH($H106)+$G106*8,1),BA$3=DATE(YEAR($H106),MONTH($H106)+$G106*9,1),BA$3=DATE(YEAR($H106),MONTH($H106)+$G106*10,1)),$F106*тех!BO$10*тех!BO$6,)</f>
        <v>0</v>
      </c>
      <c r="BB106" s="76">
        <f>IF(OR(BB$3=DATE(YEAR($H106),MONTH($H106)+$G106,1),BB$3=DATE(YEAR($H106),MONTH($H106)+$G106*2,1),BB$3=DATE(YEAR($H106),MONTH($H106)+$G106*3,1),BB$3=DATE(YEAR($H106),MONTH($H106)+$G106*4,1),BB$3=DATE(YEAR($H106),MONTH($H106)+$G106*5,1),BB$3=DATE(YEAR($H106),MONTH($H106)+$G106*6,1),BB$3=DATE(YEAR($H106),MONTH($H106)+$G106*7,1),BB$3=DATE(YEAR($H106),MONTH($H106)+$G106*8,1),BB$3=DATE(YEAR($H106),MONTH($H106)+$G106*9,1),BB$3=DATE(YEAR($H106),MONTH($H106)+$G106*10,1)),$F106*тех!BP$10*тех!BP$6,)</f>
        <v>0</v>
      </c>
      <c r="BC106" s="76">
        <f>IF(OR(BC$3=DATE(YEAR($H106),MONTH($H106)+$G106,1),BC$3=DATE(YEAR($H106),MONTH($H106)+$G106*2,1),BC$3=DATE(YEAR($H106),MONTH($H106)+$G106*3,1),BC$3=DATE(YEAR($H106),MONTH($H106)+$G106*4,1),BC$3=DATE(YEAR($H106),MONTH($H106)+$G106*5,1),BC$3=DATE(YEAR($H106),MONTH($H106)+$G106*6,1),BC$3=DATE(YEAR($H106),MONTH($H106)+$G106*7,1),BC$3=DATE(YEAR($H106),MONTH($H106)+$G106*8,1),BC$3=DATE(YEAR($H106),MONTH($H106)+$G106*9,1),BC$3=DATE(YEAR($H106),MONTH($H106)+$G106*10,1)),$F106*тех!BQ$10*тех!BQ$6,)</f>
        <v>0</v>
      </c>
      <c r="BD106" s="76">
        <f>IF(OR(BD$3=DATE(YEAR($H106),MONTH($H106)+$G106,1),BD$3=DATE(YEAR($H106),MONTH($H106)+$G106*2,1),BD$3=DATE(YEAR($H106),MONTH($H106)+$G106*3,1),BD$3=DATE(YEAR($H106),MONTH($H106)+$G106*4,1),BD$3=DATE(YEAR($H106),MONTH($H106)+$G106*5,1),BD$3=DATE(YEAR($H106),MONTH($H106)+$G106*6,1),BD$3=DATE(YEAR($H106),MONTH($H106)+$G106*7,1),BD$3=DATE(YEAR($H106),MONTH($H106)+$G106*8,1),BD$3=DATE(YEAR($H106),MONTH($H106)+$G106*9,1),BD$3=DATE(YEAR($H106),MONTH($H106)+$G106*10,1)),$F106*тех!BR$10*тех!BR$6,)</f>
        <v>0</v>
      </c>
      <c r="BE106" s="76">
        <f>IF(OR(BE$3=DATE(YEAR($H106),MONTH($H106)+$G106,1),BE$3=DATE(YEAR($H106),MONTH($H106)+$G106*2,1),BE$3=DATE(YEAR($H106),MONTH($H106)+$G106*3,1),BE$3=DATE(YEAR($H106),MONTH($H106)+$G106*4,1),BE$3=DATE(YEAR($H106),MONTH($H106)+$G106*5,1),BE$3=DATE(YEAR($H106),MONTH($H106)+$G106*6,1),BE$3=DATE(YEAR($H106),MONTH($H106)+$G106*7,1),BE$3=DATE(YEAR($H106),MONTH($H106)+$G106*8,1),BE$3=DATE(YEAR($H106),MONTH($H106)+$G106*9,1),BE$3=DATE(YEAR($H106),MONTH($H106)+$G106*10,1)),$F106*тех!BS$10*тех!BS$6,)</f>
        <v>0</v>
      </c>
      <c r="BF106" s="76">
        <f>IF(OR(BF$3=DATE(YEAR($H106),MONTH($H106)+$G106,1),BF$3=DATE(YEAR($H106),MONTH($H106)+$G106*2,1),BF$3=DATE(YEAR($H106),MONTH($H106)+$G106*3,1),BF$3=DATE(YEAR($H106),MONTH($H106)+$G106*4,1),BF$3=DATE(YEAR($H106),MONTH($H106)+$G106*5,1),BF$3=DATE(YEAR($H106),MONTH($H106)+$G106*6,1),BF$3=DATE(YEAR($H106),MONTH($H106)+$G106*7,1),BF$3=DATE(YEAR($H106),MONTH($H106)+$G106*8,1),BF$3=DATE(YEAR($H106),MONTH($H106)+$G106*9,1),BF$3=DATE(YEAR($H106),MONTH($H106)+$G106*10,1)),$F106*тех!BT$10*тех!BT$6,)</f>
        <v>0</v>
      </c>
      <c r="BG106" s="76">
        <f>IF(OR(BG$3=DATE(YEAR($H106),MONTH($H106)+$G106,1),BG$3=DATE(YEAR($H106),MONTH($H106)+$G106*2,1),BG$3=DATE(YEAR($H106),MONTH($H106)+$G106*3,1),BG$3=DATE(YEAR($H106),MONTH($H106)+$G106*4,1),BG$3=DATE(YEAR($H106),MONTH($H106)+$G106*5,1),BG$3=DATE(YEAR($H106),MONTH($H106)+$G106*6,1),BG$3=DATE(YEAR($H106),MONTH($H106)+$G106*7,1),BG$3=DATE(YEAR($H106),MONTH($H106)+$G106*8,1),BG$3=DATE(YEAR($H106),MONTH($H106)+$G106*9,1),BG$3=DATE(YEAR($H106),MONTH($H106)+$G106*10,1)),$F106*тех!BU$10*тех!BU$6,)</f>
        <v>0</v>
      </c>
      <c r="BH106" s="76">
        <f>IF(OR(BH$3=DATE(YEAR($H106),MONTH($H106)+$G106,1),BH$3=DATE(YEAR($H106),MONTH($H106)+$G106*2,1),BH$3=DATE(YEAR($H106),MONTH($H106)+$G106*3,1),BH$3=DATE(YEAR($H106),MONTH($H106)+$G106*4,1),BH$3=DATE(YEAR($H106),MONTH($H106)+$G106*5,1),BH$3=DATE(YEAR($H106),MONTH($H106)+$G106*6,1),BH$3=DATE(YEAR($H106),MONTH($H106)+$G106*7,1),BH$3=DATE(YEAR($H106),MONTH($H106)+$G106*8,1),BH$3=DATE(YEAR($H106),MONTH($H106)+$G106*9,1),BH$3=DATE(YEAR($H106),MONTH($H106)+$G106*10,1)),$F106*тех!BV$10*тех!BV$6,)</f>
        <v>0</v>
      </c>
      <c r="BI106" s="76">
        <f>IF(OR(BI$3=DATE(YEAR($H106),MONTH($H106)+$G106,1),BI$3=DATE(YEAR($H106),MONTH($H106)+$G106*2,1),BI$3=DATE(YEAR($H106),MONTH($H106)+$G106*3,1),BI$3=DATE(YEAR($H106),MONTH($H106)+$G106*4,1),BI$3=DATE(YEAR($H106),MONTH($H106)+$G106*5,1),BI$3=DATE(YEAR($H106),MONTH($H106)+$G106*6,1),BI$3=DATE(YEAR($H106),MONTH($H106)+$G106*7,1),BI$3=DATE(YEAR($H106),MONTH($H106)+$G106*8,1),BI$3=DATE(YEAR($H106),MONTH($H106)+$G106*9,1),BI$3=DATE(YEAR($H106),MONTH($H106)+$G106*10,1)),$F106*тех!BW$10*тех!BW$6,)</f>
        <v>0</v>
      </c>
      <c r="BJ106" s="76">
        <f>IF(OR(BJ$3=DATE(YEAR($H106),MONTH($H106)+$G106,1),BJ$3=DATE(YEAR($H106),MONTH($H106)+$G106*2,1),BJ$3=DATE(YEAR($H106),MONTH($H106)+$G106*3,1),BJ$3=DATE(YEAR($H106),MONTH($H106)+$G106*4,1),BJ$3=DATE(YEAR($H106),MONTH($H106)+$G106*5,1),BJ$3=DATE(YEAR($H106),MONTH($H106)+$G106*6,1),BJ$3=DATE(YEAR($H106),MONTH($H106)+$G106*7,1),BJ$3=DATE(YEAR($H106),MONTH($H106)+$G106*8,1),BJ$3=DATE(YEAR($H106),MONTH($H106)+$G106*9,1),BJ$3=DATE(YEAR($H106),MONTH($H106)+$G106*10,1)),$F106*тех!BX$10*тех!BX$6,)</f>
        <v>0</v>
      </c>
      <c r="BK106" s="76">
        <f>IF(OR(BK$3=DATE(YEAR($H106),MONTH($H106)+$G106,1),BK$3=DATE(YEAR($H106),MONTH($H106)+$G106*2,1),BK$3=DATE(YEAR($H106),MONTH($H106)+$G106*3,1),BK$3=DATE(YEAR($H106),MONTH($H106)+$G106*4,1),BK$3=DATE(YEAR($H106),MONTH($H106)+$G106*5,1),BK$3=DATE(YEAR($H106),MONTH($H106)+$G106*6,1),BK$3=DATE(YEAR($H106),MONTH($H106)+$G106*7,1),BK$3=DATE(YEAR($H106),MONTH($H106)+$G106*8,1),BK$3=DATE(YEAR($H106),MONTH($H106)+$G106*9,1),BK$3=DATE(YEAR($H106),MONTH($H106)+$G106*10,1)),$F106*тех!BY$10*тех!BY$6,)</f>
        <v>0</v>
      </c>
      <c r="BL106" s="76">
        <f>IF(OR(BL$3=DATE(YEAR($H106),MONTH($H106)+$G106,1),BL$3=DATE(YEAR($H106),MONTH($H106)+$G106*2,1),BL$3=DATE(YEAR($H106),MONTH($H106)+$G106*3,1),BL$3=DATE(YEAR($H106),MONTH($H106)+$G106*4,1),BL$3=DATE(YEAR($H106),MONTH($H106)+$G106*5,1),BL$3=DATE(YEAR($H106),MONTH($H106)+$G106*6,1),BL$3=DATE(YEAR($H106),MONTH($H106)+$G106*7,1),BL$3=DATE(YEAR($H106),MONTH($H106)+$G106*8,1),BL$3=DATE(YEAR($H106),MONTH($H106)+$G106*9,1),BL$3=DATE(YEAR($H106),MONTH($H106)+$G106*10,1)),$F106*тех!BZ$10*тех!BZ$6,)</f>
        <v>0</v>
      </c>
      <c r="BM106" s="76">
        <f>IF(OR(BM$3=DATE(YEAR($H106),MONTH($H106)+$G106,1),BM$3=DATE(YEAR($H106),MONTH($H106)+$G106*2,1),BM$3=DATE(YEAR($H106),MONTH($H106)+$G106*3,1),BM$3=DATE(YEAR($H106),MONTH($H106)+$G106*4,1),BM$3=DATE(YEAR($H106),MONTH($H106)+$G106*5,1),BM$3=DATE(YEAR($H106),MONTH($H106)+$G106*6,1),BM$3=DATE(YEAR($H106),MONTH($H106)+$G106*7,1),BM$3=DATE(YEAR($H106),MONTH($H106)+$G106*8,1),BM$3=DATE(YEAR($H106),MONTH($H106)+$G106*9,1),BM$3=DATE(YEAR($H106),MONTH($H106)+$G106*10,1)),$F106*тех!CA$10*тех!CA$6,)</f>
        <v>0</v>
      </c>
      <c r="BN106" s="76">
        <f>IF(OR(BN$3=DATE(YEAR($H106),MONTH($H106)+$G106,1),BN$3=DATE(YEAR($H106),MONTH($H106)+$G106*2,1),BN$3=DATE(YEAR($H106),MONTH($H106)+$G106*3,1),BN$3=DATE(YEAR($H106),MONTH($H106)+$G106*4,1),BN$3=DATE(YEAR($H106),MONTH($H106)+$G106*5,1),BN$3=DATE(YEAR($H106),MONTH($H106)+$G106*6,1),BN$3=DATE(YEAR($H106),MONTH($H106)+$G106*7,1),BN$3=DATE(YEAR($H106),MONTH($H106)+$G106*8,1),BN$3=DATE(YEAR($H106),MONTH($H106)+$G106*9,1),BN$3=DATE(YEAR($H106),MONTH($H106)+$G106*10,1)),$F106*тех!CB$10*тех!CB$6,)</f>
        <v>0</v>
      </c>
      <c r="BO106" s="76">
        <f>IF(OR(BO$3=DATE(YEAR($H106),MONTH($H106)+$G106,1),BO$3=DATE(YEAR($H106),MONTH($H106)+$G106*2,1),BO$3=DATE(YEAR($H106),MONTH($H106)+$G106*3,1),BO$3=DATE(YEAR($H106),MONTH($H106)+$G106*4,1),BO$3=DATE(YEAR($H106),MONTH($H106)+$G106*5,1),BO$3=DATE(YEAR($H106),MONTH($H106)+$G106*6,1),BO$3=DATE(YEAR($H106),MONTH($H106)+$G106*7,1),BO$3=DATE(YEAR($H106),MONTH($H106)+$G106*8,1),BO$3=DATE(YEAR($H106),MONTH($H106)+$G106*9,1),BO$3=DATE(YEAR($H106),MONTH($H106)+$G106*10,1)),$F106*тех!CC$10*тех!CC$6,)</f>
        <v>0</v>
      </c>
      <c r="BP106" s="76">
        <f>IF(OR(BP$3=DATE(YEAR($H106),MONTH($H106)+$G106,1),BP$3=DATE(YEAR($H106),MONTH($H106)+$G106*2,1),BP$3=DATE(YEAR($H106),MONTH($H106)+$G106*3,1),BP$3=DATE(YEAR($H106),MONTH($H106)+$G106*4,1),BP$3=DATE(YEAR($H106),MONTH($H106)+$G106*5,1),BP$3=DATE(YEAR($H106),MONTH($H106)+$G106*6,1),BP$3=DATE(YEAR($H106),MONTH($H106)+$G106*7,1),BP$3=DATE(YEAR($H106),MONTH($H106)+$G106*8,1),BP$3=DATE(YEAR($H106),MONTH($H106)+$G106*9,1),BP$3=DATE(YEAR($H106),MONTH($H106)+$G106*10,1)),$F106*тех!CD$10*тех!CD$6,)</f>
        <v>0</v>
      </c>
      <c r="BQ106" s="76">
        <f>IF(OR(BQ$3=DATE(YEAR($H106),MONTH($H106)+$G106,1),BQ$3=DATE(YEAR($H106),MONTH($H106)+$G106*2,1),BQ$3=DATE(YEAR($H106),MONTH($H106)+$G106*3,1),BQ$3=DATE(YEAR($H106),MONTH($H106)+$G106*4,1),BQ$3=DATE(YEAR($H106),MONTH($H106)+$G106*5,1),BQ$3=DATE(YEAR($H106),MONTH($H106)+$G106*6,1),BQ$3=DATE(YEAR($H106),MONTH($H106)+$G106*7,1),BQ$3=DATE(YEAR($H106),MONTH($H106)+$G106*8,1),BQ$3=DATE(YEAR($H106),MONTH($H106)+$G106*9,1),BQ$3=DATE(YEAR($H106),MONTH($H106)+$G106*10,1)),$F106*тех!CE$10*тех!CE$6,)</f>
        <v>0</v>
      </c>
    </row>
    <row r="107" spans="2:69" hidden="1">
      <c r="B107" s="3">
        <v>18</v>
      </c>
      <c r="C107" s="19"/>
      <c r="D107" s="19"/>
      <c r="E107" s="19"/>
      <c r="F107" s="76">
        <f t="shared" si="3"/>
        <v>0</v>
      </c>
      <c r="G107" s="19"/>
      <c r="H107" s="19"/>
      <c r="J107" s="76">
        <f>IF($H107=J$3,$F107,)*тех!X$6</f>
        <v>0</v>
      </c>
      <c r="K107" s="76">
        <f>IF($H107=K$3,$F107,)*тех!Y$6</f>
        <v>0</v>
      </c>
      <c r="L107" s="76">
        <f>IF($H107=L$3,$F107,)*тех!Z$6</f>
        <v>0</v>
      </c>
      <c r="M107" s="76">
        <f>IF($H107=M$3,$F107,)*тех!AA$6</f>
        <v>0</v>
      </c>
      <c r="N107" s="76">
        <f>IF($H107=N$3,$F107,)*тех!AB$6</f>
        <v>0</v>
      </c>
      <c r="O107" s="76">
        <f>IF($H107=O$3,$F107,)*тех!AC$6</f>
        <v>0</v>
      </c>
      <c r="P107" s="76">
        <f>IF(OR(P$3=DATE(YEAR($H107),MONTH($H107)+$G107,1),P$3=DATE(YEAR($H107),MONTH($H107)+$G107*2,1),P$3=DATE(YEAR($H107),MONTH($H107)+$G107*3,1),P$3=DATE(YEAR($H107),MONTH($H107)+$G107*4,1),P$3=DATE(YEAR($H107),MONTH($H107)+$G107*5,1),P$3=DATE(YEAR($H107),MONTH($H107)+$G107*6,1),P$3=DATE(YEAR($H107),MONTH($H107)+$G107*7,1),P$3=DATE(YEAR($H107),MONTH($H107)+$G107*8,1),P$3=DATE(YEAR($H107),MONTH($H107)+$G107*9,1),P$3=DATE(YEAR($H107),MONTH($H107)+$G107*10,1)),$F107*тех!AD$10*тех!AD$6,)</f>
        <v>0</v>
      </c>
      <c r="Q107" s="76">
        <f>IF(OR(Q$3=DATE(YEAR($H107),MONTH($H107)+$G107,1),Q$3=DATE(YEAR($H107),MONTH($H107)+$G107*2,1),Q$3=DATE(YEAR($H107),MONTH($H107)+$G107*3,1),Q$3=DATE(YEAR($H107),MONTH($H107)+$G107*4,1),Q$3=DATE(YEAR($H107),MONTH($H107)+$G107*5,1),Q$3=DATE(YEAR($H107),MONTH($H107)+$G107*6,1),Q$3=DATE(YEAR($H107),MONTH($H107)+$G107*7,1),Q$3=DATE(YEAR($H107),MONTH($H107)+$G107*8,1),Q$3=DATE(YEAR($H107),MONTH($H107)+$G107*9,1),Q$3=DATE(YEAR($H107),MONTH($H107)+$G107*10,1)),$F107*тех!AE$10*тех!AE$6,)</f>
        <v>0</v>
      </c>
      <c r="R107" s="76">
        <f>IF(OR(R$3=DATE(YEAR($H107),MONTH($H107)+$G107,1),R$3=DATE(YEAR($H107),MONTH($H107)+$G107*2,1),R$3=DATE(YEAR($H107),MONTH($H107)+$G107*3,1),R$3=DATE(YEAR($H107),MONTH($H107)+$G107*4,1),R$3=DATE(YEAR($H107),MONTH($H107)+$G107*5,1),R$3=DATE(YEAR($H107),MONTH($H107)+$G107*6,1),R$3=DATE(YEAR($H107),MONTH($H107)+$G107*7,1),R$3=DATE(YEAR($H107),MONTH($H107)+$G107*8,1),R$3=DATE(YEAR($H107),MONTH($H107)+$G107*9,1),R$3=DATE(YEAR($H107),MONTH($H107)+$G107*10,1)),$F107*тех!AF$10*тех!AF$6,)</f>
        <v>0</v>
      </c>
      <c r="S107" s="76">
        <f>IF(OR(S$3=DATE(YEAR($H107),MONTH($H107)+$G107,1),S$3=DATE(YEAR($H107),MONTH($H107)+$G107*2,1),S$3=DATE(YEAR($H107),MONTH($H107)+$G107*3,1),S$3=DATE(YEAR($H107),MONTH($H107)+$G107*4,1),S$3=DATE(YEAR($H107),MONTH($H107)+$G107*5,1),S$3=DATE(YEAR($H107),MONTH($H107)+$G107*6,1),S$3=DATE(YEAR($H107),MONTH($H107)+$G107*7,1),S$3=DATE(YEAR($H107),MONTH($H107)+$G107*8,1),S$3=DATE(YEAR($H107),MONTH($H107)+$G107*9,1),S$3=DATE(YEAR($H107),MONTH($H107)+$G107*10,1)),$F107*тех!AG$10*тех!AG$6,)</f>
        <v>0</v>
      </c>
      <c r="T107" s="76">
        <f>IF(OR(T$3=DATE(YEAR($H107),MONTH($H107)+$G107,1),T$3=DATE(YEAR($H107),MONTH($H107)+$G107*2,1),T$3=DATE(YEAR($H107),MONTH($H107)+$G107*3,1),T$3=DATE(YEAR($H107),MONTH($H107)+$G107*4,1),T$3=DATE(YEAR($H107),MONTH($H107)+$G107*5,1),T$3=DATE(YEAR($H107),MONTH($H107)+$G107*6,1),T$3=DATE(YEAR($H107),MONTH($H107)+$G107*7,1),T$3=DATE(YEAR($H107),MONTH($H107)+$G107*8,1),T$3=DATE(YEAR($H107),MONTH($H107)+$G107*9,1),T$3=DATE(YEAR($H107),MONTH($H107)+$G107*10,1)),$F107*тех!AH$10*тех!AH$6,)</f>
        <v>0</v>
      </c>
      <c r="U107" s="76">
        <f>IF(OR(U$3=DATE(YEAR($H107),MONTH($H107)+$G107,1),U$3=DATE(YEAR($H107),MONTH($H107)+$G107*2,1),U$3=DATE(YEAR($H107),MONTH($H107)+$G107*3,1),U$3=DATE(YEAR($H107),MONTH($H107)+$G107*4,1),U$3=DATE(YEAR($H107),MONTH($H107)+$G107*5,1),U$3=DATE(YEAR($H107),MONTH($H107)+$G107*6,1),U$3=DATE(YEAR($H107),MONTH($H107)+$G107*7,1),U$3=DATE(YEAR($H107),MONTH($H107)+$G107*8,1),U$3=DATE(YEAR($H107),MONTH($H107)+$G107*9,1),U$3=DATE(YEAR($H107),MONTH($H107)+$G107*10,1)),$F107*тех!AI$10*тех!AI$6,)</f>
        <v>0</v>
      </c>
      <c r="V107" s="76">
        <f>IF(OR(V$3=DATE(YEAR($H107),MONTH($H107)+$G107,1),V$3=DATE(YEAR($H107),MONTH($H107)+$G107*2,1),V$3=DATE(YEAR($H107),MONTH($H107)+$G107*3,1),V$3=DATE(YEAR($H107),MONTH($H107)+$G107*4,1),V$3=DATE(YEAR($H107),MONTH($H107)+$G107*5,1),V$3=DATE(YEAR($H107),MONTH($H107)+$G107*6,1),V$3=DATE(YEAR($H107),MONTH($H107)+$G107*7,1),V$3=DATE(YEAR($H107),MONTH($H107)+$G107*8,1),V$3=DATE(YEAR($H107),MONTH($H107)+$G107*9,1),V$3=DATE(YEAR($H107),MONTH($H107)+$G107*10,1)),$F107*тех!AJ$10*тех!AJ$6,)</f>
        <v>0</v>
      </c>
      <c r="W107" s="76">
        <f>IF(OR(W$3=DATE(YEAR($H107),MONTH($H107)+$G107,1),W$3=DATE(YEAR($H107),MONTH($H107)+$G107*2,1),W$3=DATE(YEAR($H107),MONTH($H107)+$G107*3,1),W$3=DATE(YEAR($H107),MONTH($H107)+$G107*4,1),W$3=DATE(YEAR($H107),MONTH($H107)+$G107*5,1),W$3=DATE(YEAR($H107),MONTH($H107)+$G107*6,1),W$3=DATE(YEAR($H107),MONTH($H107)+$G107*7,1),W$3=DATE(YEAR($H107),MONTH($H107)+$G107*8,1),W$3=DATE(YEAR($H107),MONTH($H107)+$G107*9,1),W$3=DATE(YEAR($H107),MONTH($H107)+$G107*10,1)),$F107*тех!AK$10*тех!AK$6,)</f>
        <v>0</v>
      </c>
      <c r="X107" s="76">
        <f>IF(OR(X$3=DATE(YEAR($H107),MONTH($H107)+$G107,1),X$3=DATE(YEAR($H107),MONTH($H107)+$G107*2,1),X$3=DATE(YEAR($H107),MONTH($H107)+$G107*3,1),X$3=DATE(YEAR($H107),MONTH($H107)+$G107*4,1),X$3=DATE(YEAR($H107),MONTH($H107)+$G107*5,1),X$3=DATE(YEAR($H107),MONTH($H107)+$G107*6,1),X$3=DATE(YEAR($H107),MONTH($H107)+$G107*7,1),X$3=DATE(YEAR($H107),MONTH($H107)+$G107*8,1),X$3=DATE(YEAR($H107),MONTH($H107)+$G107*9,1),X$3=DATE(YEAR($H107),MONTH($H107)+$G107*10,1)),$F107*тех!AL$10*тех!AL$6,)</f>
        <v>0</v>
      </c>
      <c r="Y107" s="76">
        <f>IF(OR(Y$3=DATE(YEAR($H107),MONTH($H107)+$G107,1),Y$3=DATE(YEAR($H107),MONTH($H107)+$G107*2,1),Y$3=DATE(YEAR($H107),MONTH($H107)+$G107*3,1),Y$3=DATE(YEAR($H107),MONTH($H107)+$G107*4,1),Y$3=DATE(YEAR($H107),MONTH($H107)+$G107*5,1),Y$3=DATE(YEAR($H107),MONTH($H107)+$G107*6,1),Y$3=DATE(YEAR($H107),MONTH($H107)+$G107*7,1),Y$3=DATE(YEAR($H107),MONTH($H107)+$G107*8,1),Y$3=DATE(YEAR($H107),MONTH($H107)+$G107*9,1),Y$3=DATE(YEAR($H107),MONTH($H107)+$G107*10,1)),$F107*тех!AM$10*тех!AM$6,)</f>
        <v>0</v>
      </c>
      <c r="Z107" s="76">
        <f>IF(OR(Z$3=DATE(YEAR($H107),MONTH($H107)+$G107,1),Z$3=DATE(YEAR($H107),MONTH($H107)+$G107*2,1),Z$3=DATE(YEAR($H107),MONTH($H107)+$G107*3,1),Z$3=DATE(YEAR($H107),MONTH($H107)+$G107*4,1),Z$3=DATE(YEAR($H107),MONTH($H107)+$G107*5,1),Z$3=DATE(YEAR($H107),MONTH($H107)+$G107*6,1),Z$3=DATE(YEAR($H107),MONTH($H107)+$G107*7,1),Z$3=DATE(YEAR($H107),MONTH($H107)+$G107*8,1),Z$3=DATE(YEAR($H107),MONTH($H107)+$G107*9,1),Z$3=DATE(YEAR($H107),MONTH($H107)+$G107*10,1)),$F107*тех!AN$10*тех!AN$6,)</f>
        <v>0</v>
      </c>
      <c r="AA107" s="76">
        <f>IF(OR(AA$3=DATE(YEAR($H107),MONTH($H107)+$G107,1),AA$3=DATE(YEAR($H107),MONTH($H107)+$G107*2,1),AA$3=DATE(YEAR($H107),MONTH($H107)+$G107*3,1),AA$3=DATE(YEAR($H107),MONTH($H107)+$G107*4,1),AA$3=DATE(YEAR($H107),MONTH($H107)+$G107*5,1),AA$3=DATE(YEAR($H107),MONTH($H107)+$G107*6,1),AA$3=DATE(YEAR($H107),MONTH($H107)+$G107*7,1),AA$3=DATE(YEAR($H107),MONTH($H107)+$G107*8,1),AA$3=DATE(YEAR($H107),MONTH($H107)+$G107*9,1),AA$3=DATE(YEAR($H107),MONTH($H107)+$G107*10,1)),$F107*тех!AO$10*тех!AO$6,)</f>
        <v>0</v>
      </c>
      <c r="AB107" s="76">
        <f>IF(OR(AB$3=DATE(YEAR($H107),MONTH($H107)+$G107,1),AB$3=DATE(YEAR($H107),MONTH($H107)+$G107*2,1),AB$3=DATE(YEAR($H107),MONTH($H107)+$G107*3,1),AB$3=DATE(YEAR($H107),MONTH($H107)+$G107*4,1),AB$3=DATE(YEAR($H107),MONTH($H107)+$G107*5,1),AB$3=DATE(YEAR($H107),MONTH($H107)+$G107*6,1),AB$3=DATE(YEAR($H107),MONTH($H107)+$G107*7,1),AB$3=DATE(YEAR($H107),MONTH($H107)+$G107*8,1),AB$3=DATE(YEAR($H107),MONTH($H107)+$G107*9,1),AB$3=DATE(YEAR($H107),MONTH($H107)+$G107*10,1)),$F107*тех!AP$10*тех!AP$6,)</f>
        <v>0</v>
      </c>
      <c r="AC107" s="76">
        <f>IF(OR(AC$3=DATE(YEAR($H107),MONTH($H107)+$G107,1),AC$3=DATE(YEAR($H107),MONTH($H107)+$G107*2,1),AC$3=DATE(YEAR($H107),MONTH($H107)+$G107*3,1),AC$3=DATE(YEAR($H107),MONTH($H107)+$G107*4,1),AC$3=DATE(YEAR($H107),MONTH($H107)+$G107*5,1),AC$3=DATE(YEAR($H107),MONTH($H107)+$G107*6,1),AC$3=DATE(YEAR($H107),MONTH($H107)+$G107*7,1),AC$3=DATE(YEAR($H107),MONTH($H107)+$G107*8,1),AC$3=DATE(YEAR($H107),MONTH($H107)+$G107*9,1),AC$3=DATE(YEAR($H107),MONTH($H107)+$G107*10,1)),$F107*тех!AQ$10*тех!AQ$6,)</f>
        <v>0</v>
      </c>
      <c r="AD107" s="76">
        <f>IF(OR(AD$3=DATE(YEAR($H107),MONTH($H107)+$G107,1),AD$3=DATE(YEAR($H107),MONTH($H107)+$G107*2,1),AD$3=DATE(YEAR($H107),MONTH($H107)+$G107*3,1),AD$3=DATE(YEAR($H107),MONTH($H107)+$G107*4,1),AD$3=DATE(YEAR($H107),MONTH($H107)+$G107*5,1),AD$3=DATE(YEAR($H107),MONTH($H107)+$G107*6,1),AD$3=DATE(YEAR($H107),MONTH($H107)+$G107*7,1),AD$3=DATE(YEAR($H107),MONTH($H107)+$G107*8,1),AD$3=DATE(YEAR($H107),MONTH($H107)+$G107*9,1),AD$3=DATE(YEAR($H107),MONTH($H107)+$G107*10,1)),$F107*тех!AR$10*тех!AR$6,)</f>
        <v>0</v>
      </c>
      <c r="AE107" s="76">
        <f>IF(OR(AE$3=DATE(YEAR($H107),MONTH($H107)+$G107,1),AE$3=DATE(YEAR($H107),MONTH($H107)+$G107*2,1),AE$3=DATE(YEAR($H107),MONTH($H107)+$G107*3,1),AE$3=DATE(YEAR($H107),MONTH($H107)+$G107*4,1),AE$3=DATE(YEAR($H107),MONTH($H107)+$G107*5,1),AE$3=DATE(YEAR($H107),MONTH($H107)+$G107*6,1),AE$3=DATE(YEAR($H107),MONTH($H107)+$G107*7,1),AE$3=DATE(YEAR($H107),MONTH($H107)+$G107*8,1),AE$3=DATE(YEAR($H107),MONTH($H107)+$G107*9,1),AE$3=DATE(YEAR($H107),MONTH($H107)+$G107*10,1)),$F107*тех!AS$10*тех!AS$6,)</f>
        <v>0</v>
      </c>
      <c r="AF107" s="76">
        <f>IF(OR(AF$3=DATE(YEAR($H107),MONTH($H107)+$G107,1),AF$3=DATE(YEAR($H107),MONTH($H107)+$G107*2,1),AF$3=DATE(YEAR($H107),MONTH($H107)+$G107*3,1),AF$3=DATE(YEAR($H107),MONTH($H107)+$G107*4,1),AF$3=DATE(YEAR($H107),MONTH($H107)+$G107*5,1),AF$3=DATE(YEAR($H107),MONTH($H107)+$G107*6,1),AF$3=DATE(YEAR($H107),MONTH($H107)+$G107*7,1),AF$3=DATE(YEAR($H107),MONTH($H107)+$G107*8,1),AF$3=DATE(YEAR($H107),MONTH($H107)+$G107*9,1),AF$3=DATE(YEAR($H107),MONTH($H107)+$G107*10,1)),$F107*тех!AT$10*тех!AT$6,)</f>
        <v>0</v>
      </c>
      <c r="AG107" s="76">
        <f>IF(OR(AG$3=DATE(YEAR($H107),MONTH($H107)+$G107,1),AG$3=DATE(YEAR($H107),MONTH($H107)+$G107*2,1),AG$3=DATE(YEAR($H107),MONTH($H107)+$G107*3,1),AG$3=DATE(YEAR($H107),MONTH($H107)+$G107*4,1),AG$3=DATE(YEAR($H107),MONTH($H107)+$G107*5,1),AG$3=DATE(YEAR($H107),MONTH($H107)+$G107*6,1),AG$3=DATE(YEAR($H107),MONTH($H107)+$G107*7,1),AG$3=DATE(YEAR($H107),MONTH($H107)+$G107*8,1),AG$3=DATE(YEAR($H107),MONTH($H107)+$G107*9,1),AG$3=DATE(YEAR($H107),MONTH($H107)+$G107*10,1)),$F107*тех!AU$10*тех!AU$6,)</f>
        <v>0</v>
      </c>
      <c r="AH107" s="76">
        <f>IF(OR(AH$3=DATE(YEAR($H107),MONTH($H107)+$G107,1),AH$3=DATE(YEAR($H107),MONTH($H107)+$G107*2,1),AH$3=DATE(YEAR($H107),MONTH($H107)+$G107*3,1),AH$3=DATE(YEAR($H107),MONTH($H107)+$G107*4,1),AH$3=DATE(YEAR($H107),MONTH($H107)+$G107*5,1),AH$3=DATE(YEAR($H107),MONTH($H107)+$G107*6,1),AH$3=DATE(YEAR($H107),MONTH($H107)+$G107*7,1),AH$3=DATE(YEAR($H107),MONTH($H107)+$G107*8,1),AH$3=DATE(YEAR($H107),MONTH($H107)+$G107*9,1),AH$3=DATE(YEAR($H107),MONTH($H107)+$G107*10,1)),$F107*тех!AV$10*тех!AV$6,)</f>
        <v>0</v>
      </c>
      <c r="AI107" s="76">
        <f>IF(OR(AI$3=DATE(YEAR($H107),MONTH($H107)+$G107,1),AI$3=DATE(YEAR($H107),MONTH($H107)+$G107*2,1),AI$3=DATE(YEAR($H107),MONTH($H107)+$G107*3,1),AI$3=DATE(YEAR($H107),MONTH($H107)+$G107*4,1),AI$3=DATE(YEAR($H107),MONTH($H107)+$G107*5,1),AI$3=DATE(YEAR($H107),MONTH($H107)+$G107*6,1),AI$3=DATE(YEAR($H107),MONTH($H107)+$G107*7,1),AI$3=DATE(YEAR($H107),MONTH($H107)+$G107*8,1),AI$3=DATE(YEAR($H107),MONTH($H107)+$G107*9,1),AI$3=DATE(YEAR($H107),MONTH($H107)+$G107*10,1)),$F107*тех!AW$10*тех!AW$6,)</f>
        <v>0</v>
      </c>
      <c r="AJ107" s="76">
        <f>IF(OR(AJ$3=DATE(YEAR($H107),MONTH($H107)+$G107,1),AJ$3=DATE(YEAR($H107),MONTH($H107)+$G107*2,1),AJ$3=DATE(YEAR($H107),MONTH($H107)+$G107*3,1),AJ$3=DATE(YEAR($H107),MONTH($H107)+$G107*4,1),AJ$3=DATE(YEAR($H107),MONTH($H107)+$G107*5,1),AJ$3=DATE(YEAR($H107),MONTH($H107)+$G107*6,1),AJ$3=DATE(YEAR($H107),MONTH($H107)+$G107*7,1),AJ$3=DATE(YEAR($H107),MONTH($H107)+$G107*8,1),AJ$3=DATE(YEAR($H107),MONTH($H107)+$G107*9,1),AJ$3=DATE(YEAR($H107),MONTH($H107)+$G107*10,1)),$F107*тех!AX$10*тех!AX$6,)</f>
        <v>0</v>
      </c>
      <c r="AK107" s="76">
        <f>IF(OR(AK$3=DATE(YEAR($H107),MONTH($H107)+$G107,1),AK$3=DATE(YEAR($H107),MONTH($H107)+$G107*2,1),AK$3=DATE(YEAR($H107),MONTH($H107)+$G107*3,1),AK$3=DATE(YEAR($H107),MONTH($H107)+$G107*4,1),AK$3=DATE(YEAR($H107),MONTH($H107)+$G107*5,1),AK$3=DATE(YEAR($H107),MONTH($H107)+$G107*6,1),AK$3=DATE(YEAR($H107),MONTH($H107)+$G107*7,1),AK$3=DATE(YEAR($H107),MONTH($H107)+$G107*8,1),AK$3=DATE(YEAR($H107),MONTH($H107)+$G107*9,1),AK$3=DATE(YEAR($H107),MONTH($H107)+$G107*10,1)),$F107*тех!AY$10*тех!AY$6,)</f>
        <v>0</v>
      </c>
      <c r="AL107" s="76">
        <f>IF(OR(AL$3=DATE(YEAR($H107),MONTH($H107)+$G107,1),AL$3=DATE(YEAR($H107),MONTH($H107)+$G107*2,1),AL$3=DATE(YEAR($H107),MONTH($H107)+$G107*3,1),AL$3=DATE(YEAR($H107),MONTH($H107)+$G107*4,1),AL$3=DATE(YEAR($H107),MONTH($H107)+$G107*5,1),AL$3=DATE(YEAR($H107),MONTH($H107)+$G107*6,1),AL$3=DATE(YEAR($H107),MONTH($H107)+$G107*7,1),AL$3=DATE(YEAR($H107),MONTH($H107)+$G107*8,1),AL$3=DATE(YEAR($H107),MONTH($H107)+$G107*9,1),AL$3=DATE(YEAR($H107),MONTH($H107)+$G107*10,1)),$F107*тех!AZ$10*тех!AZ$6,)</f>
        <v>0</v>
      </c>
      <c r="AM107" s="76">
        <f>IF(OR(AM$3=DATE(YEAR($H107),MONTH($H107)+$G107,1),AM$3=DATE(YEAR($H107),MONTH($H107)+$G107*2,1),AM$3=DATE(YEAR($H107),MONTH($H107)+$G107*3,1),AM$3=DATE(YEAR($H107),MONTH($H107)+$G107*4,1),AM$3=DATE(YEAR($H107),MONTH($H107)+$G107*5,1),AM$3=DATE(YEAR($H107),MONTH($H107)+$G107*6,1),AM$3=DATE(YEAR($H107),MONTH($H107)+$G107*7,1),AM$3=DATE(YEAR($H107),MONTH($H107)+$G107*8,1),AM$3=DATE(YEAR($H107),MONTH($H107)+$G107*9,1),AM$3=DATE(YEAR($H107),MONTH($H107)+$G107*10,1)),$F107*тех!BA$10*тех!BA$6,)</f>
        <v>0</v>
      </c>
      <c r="AN107" s="76">
        <f>IF(OR(AN$3=DATE(YEAR($H107),MONTH($H107)+$G107,1),AN$3=DATE(YEAR($H107),MONTH($H107)+$G107*2,1),AN$3=DATE(YEAR($H107),MONTH($H107)+$G107*3,1),AN$3=DATE(YEAR($H107),MONTH($H107)+$G107*4,1),AN$3=DATE(YEAR($H107),MONTH($H107)+$G107*5,1),AN$3=DATE(YEAR($H107),MONTH($H107)+$G107*6,1),AN$3=DATE(YEAR($H107),MONTH($H107)+$G107*7,1),AN$3=DATE(YEAR($H107),MONTH($H107)+$G107*8,1),AN$3=DATE(YEAR($H107),MONTH($H107)+$G107*9,1),AN$3=DATE(YEAR($H107),MONTH($H107)+$G107*10,1)),$F107*тех!BB$10*тех!BB$6,)</f>
        <v>0</v>
      </c>
      <c r="AO107" s="76">
        <f>IF(OR(AO$3=DATE(YEAR($H107),MONTH($H107)+$G107,1),AO$3=DATE(YEAR($H107),MONTH($H107)+$G107*2,1),AO$3=DATE(YEAR($H107),MONTH($H107)+$G107*3,1),AO$3=DATE(YEAR($H107),MONTH($H107)+$G107*4,1),AO$3=DATE(YEAR($H107),MONTH($H107)+$G107*5,1),AO$3=DATE(YEAR($H107),MONTH($H107)+$G107*6,1),AO$3=DATE(YEAR($H107),MONTH($H107)+$G107*7,1),AO$3=DATE(YEAR($H107),MONTH($H107)+$G107*8,1),AO$3=DATE(YEAR($H107),MONTH($H107)+$G107*9,1),AO$3=DATE(YEAR($H107),MONTH($H107)+$G107*10,1)),$F107*тех!BC$10*тех!BC$6,)</f>
        <v>0</v>
      </c>
      <c r="AP107" s="76">
        <f>IF(OR(AP$3=DATE(YEAR($H107),MONTH($H107)+$G107,1),AP$3=DATE(YEAR($H107),MONTH($H107)+$G107*2,1),AP$3=DATE(YEAR($H107),MONTH($H107)+$G107*3,1),AP$3=DATE(YEAR($H107),MONTH($H107)+$G107*4,1),AP$3=DATE(YEAR($H107),MONTH($H107)+$G107*5,1),AP$3=DATE(YEAR($H107),MONTH($H107)+$G107*6,1),AP$3=DATE(YEAR($H107),MONTH($H107)+$G107*7,1),AP$3=DATE(YEAR($H107),MONTH($H107)+$G107*8,1),AP$3=DATE(YEAR($H107),MONTH($H107)+$G107*9,1),AP$3=DATE(YEAR($H107),MONTH($H107)+$G107*10,1)),$F107*тех!BD$10*тех!BD$6,)</f>
        <v>0</v>
      </c>
      <c r="AQ107" s="76">
        <f>IF(OR(AQ$3=DATE(YEAR($H107),MONTH($H107)+$G107,1),AQ$3=DATE(YEAR($H107),MONTH($H107)+$G107*2,1),AQ$3=DATE(YEAR($H107),MONTH($H107)+$G107*3,1),AQ$3=DATE(YEAR($H107),MONTH($H107)+$G107*4,1),AQ$3=DATE(YEAR($H107),MONTH($H107)+$G107*5,1),AQ$3=DATE(YEAR($H107),MONTH($H107)+$G107*6,1),AQ$3=DATE(YEAR($H107),MONTH($H107)+$G107*7,1),AQ$3=DATE(YEAR($H107),MONTH($H107)+$G107*8,1),AQ$3=DATE(YEAR($H107),MONTH($H107)+$G107*9,1),AQ$3=DATE(YEAR($H107),MONTH($H107)+$G107*10,1)),$F107*тех!BE$10*тех!BE$6,)</f>
        <v>0</v>
      </c>
      <c r="AR107" s="76">
        <f>IF(OR(AR$3=DATE(YEAR($H107),MONTH($H107)+$G107,1),AR$3=DATE(YEAR($H107),MONTH($H107)+$G107*2,1),AR$3=DATE(YEAR($H107),MONTH($H107)+$G107*3,1),AR$3=DATE(YEAR($H107),MONTH($H107)+$G107*4,1),AR$3=DATE(YEAR($H107),MONTH($H107)+$G107*5,1),AR$3=DATE(YEAR($H107),MONTH($H107)+$G107*6,1),AR$3=DATE(YEAR($H107),MONTH($H107)+$G107*7,1),AR$3=DATE(YEAR($H107),MONTH($H107)+$G107*8,1),AR$3=DATE(YEAR($H107),MONTH($H107)+$G107*9,1),AR$3=DATE(YEAR($H107),MONTH($H107)+$G107*10,1)),$F107*тех!BF$10*тех!BF$6,)</f>
        <v>0</v>
      </c>
      <c r="AS107" s="76">
        <f>IF(OR(AS$3=DATE(YEAR($H107),MONTH($H107)+$G107,1),AS$3=DATE(YEAR($H107),MONTH($H107)+$G107*2,1),AS$3=DATE(YEAR($H107),MONTH($H107)+$G107*3,1),AS$3=DATE(YEAR($H107),MONTH($H107)+$G107*4,1),AS$3=DATE(YEAR($H107),MONTH($H107)+$G107*5,1),AS$3=DATE(YEAR($H107),MONTH($H107)+$G107*6,1),AS$3=DATE(YEAR($H107),MONTH($H107)+$G107*7,1),AS$3=DATE(YEAR($H107),MONTH($H107)+$G107*8,1),AS$3=DATE(YEAR($H107),MONTH($H107)+$G107*9,1),AS$3=DATE(YEAR($H107),MONTH($H107)+$G107*10,1)),$F107*тех!BG$10*тех!BG$6,)</f>
        <v>0</v>
      </c>
      <c r="AT107" s="76">
        <f>IF(OR(AT$3=DATE(YEAR($H107),MONTH($H107)+$G107,1),AT$3=DATE(YEAR($H107),MONTH($H107)+$G107*2,1),AT$3=DATE(YEAR($H107),MONTH($H107)+$G107*3,1),AT$3=DATE(YEAR($H107),MONTH($H107)+$G107*4,1),AT$3=DATE(YEAR($H107),MONTH($H107)+$G107*5,1),AT$3=DATE(YEAR($H107),MONTH($H107)+$G107*6,1),AT$3=DATE(YEAR($H107),MONTH($H107)+$G107*7,1),AT$3=DATE(YEAR($H107),MONTH($H107)+$G107*8,1),AT$3=DATE(YEAR($H107),MONTH($H107)+$G107*9,1),AT$3=DATE(YEAR($H107),MONTH($H107)+$G107*10,1)),$F107*тех!BH$10*тех!BH$6,)</f>
        <v>0</v>
      </c>
      <c r="AU107" s="76">
        <f>IF(OR(AU$3=DATE(YEAR($H107),MONTH($H107)+$G107,1),AU$3=DATE(YEAR($H107),MONTH($H107)+$G107*2,1),AU$3=DATE(YEAR($H107),MONTH($H107)+$G107*3,1),AU$3=DATE(YEAR($H107),MONTH($H107)+$G107*4,1),AU$3=DATE(YEAR($H107),MONTH($H107)+$G107*5,1),AU$3=DATE(YEAR($H107),MONTH($H107)+$G107*6,1),AU$3=DATE(YEAR($H107),MONTH($H107)+$G107*7,1),AU$3=DATE(YEAR($H107),MONTH($H107)+$G107*8,1),AU$3=DATE(YEAR($H107),MONTH($H107)+$G107*9,1),AU$3=DATE(YEAR($H107),MONTH($H107)+$G107*10,1)),$F107*тех!BI$10*тех!BI$6,)</f>
        <v>0</v>
      </c>
      <c r="AV107" s="76">
        <f>IF(OR(AV$3=DATE(YEAR($H107),MONTH($H107)+$G107,1),AV$3=DATE(YEAR($H107),MONTH($H107)+$G107*2,1),AV$3=DATE(YEAR($H107),MONTH($H107)+$G107*3,1),AV$3=DATE(YEAR($H107),MONTH($H107)+$G107*4,1),AV$3=DATE(YEAR($H107),MONTH($H107)+$G107*5,1),AV$3=DATE(YEAR($H107),MONTH($H107)+$G107*6,1),AV$3=DATE(YEAR($H107),MONTH($H107)+$G107*7,1),AV$3=DATE(YEAR($H107),MONTH($H107)+$G107*8,1),AV$3=DATE(YEAR($H107),MONTH($H107)+$G107*9,1),AV$3=DATE(YEAR($H107),MONTH($H107)+$G107*10,1)),$F107*тех!BJ$10*тех!BJ$6,)</f>
        <v>0</v>
      </c>
      <c r="AW107" s="76">
        <f>IF(OR(AW$3=DATE(YEAR($H107),MONTH($H107)+$G107,1),AW$3=DATE(YEAR($H107),MONTH($H107)+$G107*2,1),AW$3=DATE(YEAR($H107),MONTH($H107)+$G107*3,1),AW$3=DATE(YEAR($H107),MONTH($H107)+$G107*4,1),AW$3=DATE(YEAR($H107),MONTH($H107)+$G107*5,1),AW$3=DATE(YEAR($H107),MONTH($H107)+$G107*6,1),AW$3=DATE(YEAR($H107),MONTH($H107)+$G107*7,1),AW$3=DATE(YEAR($H107),MONTH($H107)+$G107*8,1),AW$3=DATE(YEAR($H107),MONTH($H107)+$G107*9,1),AW$3=DATE(YEAR($H107),MONTH($H107)+$G107*10,1)),$F107*тех!BK$10*тех!BK$6,)</f>
        <v>0</v>
      </c>
      <c r="AX107" s="76">
        <f>IF(OR(AX$3=DATE(YEAR($H107),MONTH($H107)+$G107,1),AX$3=DATE(YEAR($H107),MONTH($H107)+$G107*2,1),AX$3=DATE(YEAR($H107),MONTH($H107)+$G107*3,1),AX$3=DATE(YEAR($H107),MONTH($H107)+$G107*4,1),AX$3=DATE(YEAR($H107),MONTH($H107)+$G107*5,1),AX$3=DATE(YEAR($H107),MONTH($H107)+$G107*6,1),AX$3=DATE(YEAR($H107),MONTH($H107)+$G107*7,1),AX$3=DATE(YEAR($H107),MONTH($H107)+$G107*8,1),AX$3=DATE(YEAR($H107),MONTH($H107)+$G107*9,1),AX$3=DATE(YEAR($H107),MONTH($H107)+$G107*10,1)),$F107*тех!BL$10*тех!BL$6,)</f>
        <v>0</v>
      </c>
      <c r="AY107" s="76">
        <f>IF(OR(AY$3=DATE(YEAR($H107),MONTH($H107)+$G107,1),AY$3=DATE(YEAR($H107),MONTH($H107)+$G107*2,1),AY$3=DATE(YEAR($H107),MONTH($H107)+$G107*3,1),AY$3=DATE(YEAR($H107),MONTH($H107)+$G107*4,1),AY$3=DATE(YEAR($H107),MONTH($H107)+$G107*5,1),AY$3=DATE(YEAR($H107),MONTH($H107)+$G107*6,1),AY$3=DATE(YEAR($H107),MONTH($H107)+$G107*7,1),AY$3=DATE(YEAR($H107),MONTH($H107)+$G107*8,1),AY$3=DATE(YEAR($H107),MONTH($H107)+$G107*9,1),AY$3=DATE(YEAR($H107),MONTH($H107)+$G107*10,1)),$F107*тех!BM$10*тех!BM$6,)</f>
        <v>0</v>
      </c>
      <c r="AZ107" s="76">
        <f>IF(OR(AZ$3=DATE(YEAR($H107),MONTH($H107)+$G107,1),AZ$3=DATE(YEAR($H107),MONTH($H107)+$G107*2,1),AZ$3=DATE(YEAR($H107),MONTH($H107)+$G107*3,1),AZ$3=DATE(YEAR($H107),MONTH($H107)+$G107*4,1),AZ$3=DATE(YEAR($H107),MONTH($H107)+$G107*5,1),AZ$3=DATE(YEAR($H107),MONTH($H107)+$G107*6,1),AZ$3=DATE(YEAR($H107),MONTH($H107)+$G107*7,1),AZ$3=DATE(YEAR($H107),MONTH($H107)+$G107*8,1),AZ$3=DATE(YEAR($H107),MONTH($H107)+$G107*9,1),AZ$3=DATE(YEAR($H107),MONTH($H107)+$G107*10,1)),$F107*тех!BN$10*тех!BN$6,)</f>
        <v>0</v>
      </c>
      <c r="BA107" s="76">
        <f>IF(OR(BA$3=DATE(YEAR($H107),MONTH($H107)+$G107,1),BA$3=DATE(YEAR($H107),MONTH($H107)+$G107*2,1),BA$3=DATE(YEAR($H107),MONTH($H107)+$G107*3,1),BA$3=DATE(YEAR($H107),MONTH($H107)+$G107*4,1),BA$3=DATE(YEAR($H107),MONTH($H107)+$G107*5,1),BA$3=DATE(YEAR($H107),MONTH($H107)+$G107*6,1),BA$3=DATE(YEAR($H107),MONTH($H107)+$G107*7,1),BA$3=DATE(YEAR($H107),MONTH($H107)+$G107*8,1),BA$3=DATE(YEAR($H107),MONTH($H107)+$G107*9,1),BA$3=DATE(YEAR($H107),MONTH($H107)+$G107*10,1)),$F107*тех!BO$10*тех!BO$6,)</f>
        <v>0</v>
      </c>
      <c r="BB107" s="76">
        <f>IF(OR(BB$3=DATE(YEAR($H107),MONTH($H107)+$G107,1),BB$3=DATE(YEAR($H107),MONTH($H107)+$G107*2,1),BB$3=DATE(YEAR($H107),MONTH($H107)+$G107*3,1),BB$3=DATE(YEAR($H107),MONTH($H107)+$G107*4,1),BB$3=DATE(YEAR($H107),MONTH($H107)+$G107*5,1),BB$3=DATE(YEAR($H107),MONTH($H107)+$G107*6,1),BB$3=DATE(YEAR($H107),MONTH($H107)+$G107*7,1),BB$3=DATE(YEAR($H107),MONTH($H107)+$G107*8,1),BB$3=DATE(YEAR($H107),MONTH($H107)+$G107*9,1),BB$3=DATE(YEAR($H107),MONTH($H107)+$G107*10,1)),$F107*тех!BP$10*тех!BP$6,)</f>
        <v>0</v>
      </c>
      <c r="BC107" s="76">
        <f>IF(OR(BC$3=DATE(YEAR($H107),MONTH($H107)+$G107,1),BC$3=DATE(YEAR($H107),MONTH($H107)+$G107*2,1),BC$3=DATE(YEAR($H107),MONTH($H107)+$G107*3,1),BC$3=DATE(YEAR($H107),MONTH($H107)+$G107*4,1),BC$3=DATE(YEAR($H107),MONTH($H107)+$G107*5,1),BC$3=DATE(YEAR($H107),MONTH($H107)+$G107*6,1),BC$3=DATE(YEAR($H107),MONTH($H107)+$G107*7,1),BC$3=DATE(YEAR($H107),MONTH($H107)+$G107*8,1),BC$3=DATE(YEAR($H107),MONTH($H107)+$G107*9,1),BC$3=DATE(YEAR($H107),MONTH($H107)+$G107*10,1)),$F107*тех!BQ$10*тех!BQ$6,)</f>
        <v>0</v>
      </c>
      <c r="BD107" s="76">
        <f>IF(OR(BD$3=DATE(YEAR($H107),MONTH($H107)+$G107,1),BD$3=DATE(YEAR($H107),MONTH($H107)+$G107*2,1),BD$3=DATE(YEAR($H107),MONTH($H107)+$G107*3,1),BD$3=DATE(YEAR($H107),MONTH($H107)+$G107*4,1),BD$3=DATE(YEAR($H107),MONTH($H107)+$G107*5,1),BD$3=DATE(YEAR($H107),MONTH($H107)+$G107*6,1),BD$3=DATE(YEAR($H107),MONTH($H107)+$G107*7,1),BD$3=DATE(YEAR($H107),MONTH($H107)+$G107*8,1),BD$3=DATE(YEAR($H107),MONTH($H107)+$G107*9,1),BD$3=DATE(YEAR($H107),MONTH($H107)+$G107*10,1)),$F107*тех!BR$10*тех!BR$6,)</f>
        <v>0</v>
      </c>
      <c r="BE107" s="76">
        <f>IF(OR(BE$3=DATE(YEAR($H107),MONTH($H107)+$G107,1),BE$3=DATE(YEAR($H107),MONTH($H107)+$G107*2,1),BE$3=DATE(YEAR($H107),MONTH($H107)+$G107*3,1),BE$3=DATE(YEAR($H107),MONTH($H107)+$G107*4,1),BE$3=DATE(YEAR($H107),MONTH($H107)+$G107*5,1),BE$3=DATE(YEAR($H107),MONTH($H107)+$G107*6,1),BE$3=DATE(YEAR($H107),MONTH($H107)+$G107*7,1),BE$3=DATE(YEAR($H107),MONTH($H107)+$G107*8,1),BE$3=DATE(YEAR($H107),MONTH($H107)+$G107*9,1),BE$3=DATE(YEAR($H107),MONTH($H107)+$G107*10,1)),$F107*тех!BS$10*тех!BS$6,)</f>
        <v>0</v>
      </c>
      <c r="BF107" s="76">
        <f>IF(OR(BF$3=DATE(YEAR($H107),MONTH($H107)+$G107,1),BF$3=DATE(YEAR($H107),MONTH($H107)+$G107*2,1),BF$3=DATE(YEAR($H107),MONTH($H107)+$G107*3,1),BF$3=DATE(YEAR($H107),MONTH($H107)+$G107*4,1),BF$3=DATE(YEAR($H107),MONTH($H107)+$G107*5,1),BF$3=DATE(YEAR($H107),MONTH($H107)+$G107*6,1),BF$3=DATE(YEAR($H107),MONTH($H107)+$G107*7,1),BF$3=DATE(YEAR($H107),MONTH($H107)+$G107*8,1),BF$3=DATE(YEAR($H107),MONTH($H107)+$G107*9,1),BF$3=DATE(YEAR($H107),MONTH($H107)+$G107*10,1)),$F107*тех!BT$10*тех!BT$6,)</f>
        <v>0</v>
      </c>
      <c r="BG107" s="76">
        <f>IF(OR(BG$3=DATE(YEAR($H107),MONTH($H107)+$G107,1),BG$3=DATE(YEAR($H107),MONTH($H107)+$G107*2,1),BG$3=DATE(YEAR($H107),MONTH($H107)+$G107*3,1),BG$3=DATE(YEAR($H107),MONTH($H107)+$G107*4,1),BG$3=DATE(YEAR($H107),MONTH($H107)+$G107*5,1),BG$3=DATE(YEAR($H107),MONTH($H107)+$G107*6,1),BG$3=DATE(YEAR($H107),MONTH($H107)+$G107*7,1),BG$3=DATE(YEAR($H107),MONTH($H107)+$G107*8,1),BG$3=DATE(YEAR($H107),MONTH($H107)+$G107*9,1),BG$3=DATE(YEAR($H107),MONTH($H107)+$G107*10,1)),$F107*тех!BU$10*тех!BU$6,)</f>
        <v>0</v>
      </c>
      <c r="BH107" s="76">
        <f>IF(OR(BH$3=DATE(YEAR($H107),MONTH($H107)+$G107,1),BH$3=DATE(YEAR($H107),MONTH($H107)+$G107*2,1),BH$3=DATE(YEAR($H107),MONTH($H107)+$G107*3,1),BH$3=DATE(YEAR($H107),MONTH($H107)+$G107*4,1),BH$3=DATE(YEAR($H107),MONTH($H107)+$G107*5,1),BH$3=DATE(YEAR($H107),MONTH($H107)+$G107*6,1),BH$3=DATE(YEAR($H107),MONTH($H107)+$G107*7,1),BH$3=DATE(YEAR($H107),MONTH($H107)+$G107*8,1),BH$3=DATE(YEAR($H107),MONTH($H107)+$G107*9,1),BH$3=DATE(YEAR($H107),MONTH($H107)+$G107*10,1)),$F107*тех!BV$10*тех!BV$6,)</f>
        <v>0</v>
      </c>
      <c r="BI107" s="76">
        <f>IF(OR(BI$3=DATE(YEAR($H107),MONTH($H107)+$G107,1),BI$3=DATE(YEAR($H107),MONTH($H107)+$G107*2,1),BI$3=DATE(YEAR($H107),MONTH($H107)+$G107*3,1),BI$3=DATE(YEAR($H107),MONTH($H107)+$G107*4,1),BI$3=DATE(YEAR($H107),MONTH($H107)+$G107*5,1),BI$3=DATE(YEAR($H107),MONTH($H107)+$G107*6,1),BI$3=DATE(YEAR($H107),MONTH($H107)+$G107*7,1),BI$3=DATE(YEAR($H107),MONTH($H107)+$G107*8,1),BI$3=DATE(YEAR($H107),MONTH($H107)+$G107*9,1),BI$3=DATE(YEAR($H107),MONTH($H107)+$G107*10,1)),$F107*тех!BW$10*тех!BW$6,)</f>
        <v>0</v>
      </c>
      <c r="BJ107" s="76">
        <f>IF(OR(BJ$3=DATE(YEAR($H107),MONTH($H107)+$G107,1),BJ$3=DATE(YEAR($H107),MONTH($H107)+$G107*2,1),BJ$3=DATE(YEAR($H107),MONTH($H107)+$G107*3,1),BJ$3=DATE(YEAR($H107),MONTH($H107)+$G107*4,1),BJ$3=DATE(YEAR($H107),MONTH($H107)+$G107*5,1),BJ$3=DATE(YEAR($H107),MONTH($H107)+$G107*6,1),BJ$3=DATE(YEAR($H107),MONTH($H107)+$G107*7,1),BJ$3=DATE(YEAR($H107),MONTH($H107)+$G107*8,1),BJ$3=DATE(YEAR($H107),MONTH($H107)+$G107*9,1),BJ$3=DATE(YEAR($H107),MONTH($H107)+$G107*10,1)),$F107*тех!BX$10*тех!BX$6,)</f>
        <v>0</v>
      </c>
      <c r="BK107" s="76">
        <f>IF(OR(BK$3=DATE(YEAR($H107),MONTH($H107)+$G107,1),BK$3=DATE(YEAR($H107),MONTH($H107)+$G107*2,1),BK$3=DATE(YEAR($H107),MONTH($H107)+$G107*3,1),BK$3=DATE(YEAR($H107),MONTH($H107)+$G107*4,1),BK$3=DATE(YEAR($H107),MONTH($H107)+$G107*5,1),BK$3=DATE(YEAR($H107),MONTH($H107)+$G107*6,1),BK$3=DATE(YEAR($H107),MONTH($H107)+$G107*7,1),BK$3=DATE(YEAR($H107),MONTH($H107)+$G107*8,1),BK$3=DATE(YEAR($H107),MONTH($H107)+$G107*9,1),BK$3=DATE(YEAR($H107),MONTH($H107)+$G107*10,1)),$F107*тех!BY$10*тех!BY$6,)</f>
        <v>0</v>
      </c>
      <c r="BL107" s="76">
        <f>IF(OR(BL$3=DATE(YEAR($H107),MONTH($H107)+$G107,1),BL$3=DATE(YEAR($H107),MONTH($H107)+$G107*2,1),BL$3=DATE(YEAR($H107),MONTH($H107)+$G107*3,1),BL$3=DATE(YEAR($H107),MONTH($H107)+$G107*4,1),BL$3=DATE(YEAR($H107),MONTH($H107)+$G107*5,1),BL$3=DATE(YEAR($H107),MONTH($H107)+$G107*6,1),BL$3=DATE(YEAR($H107),MONTH($H107)+$G107*7,1),BL$3=DATE(YEAR($H107),MONTH($H107)+$G107*8,1),BL$3=DATE(YEAR($H107),MONTH($H107)+$G107*9,1),BL$3=DATE(YEAR($H107),MONTH($H107)+$G107*10,1)),$F107*тех!BZ$10*тех!BZ$6,)</f>
        <v>0</v>
      </c>
      <c r="BM107" s="76">
        <f>IF(OR(BM$3=DATE(YEAR($H107),MONTH($H107)+$G107,1),BM$3=DATE(YEAR($H107),MONTH($H107)+$G107*2,1),BM$3=DATE(YEAR($H107),MONTH($H107)+$G107*3,1),BM$3=DATE(YEAR($H107),MONTH($H107)+$G107*4,1),BM$3=DATE(YEAR($H107),MONTH($H107)+$G107*5,1),BM$3=DATE(YEAR($H107),MONTH($H107)+$G107*6,1),BM$3=DATE(YEAR($H107),MONTH($H107)+$G107*7,1),BM$3=DATE(YEAR($H107),MONTH($H107)+$G107*8,1),BM$3=DATE(YEAR($H107),MONTH($H107)+$G107*9,1),BM$3=DATE(YEAR($H107),MONTH($H107)+$G107*10,1)),$F107*тех!CA$10*тех!CA$6,)</f>
        <v>0</v>
      </c>
      <c r="BN107" s="76">
        <f>IF(OR(BN$3=DATE(YEAR($H107),MONTH($H107)+$G107,1),BN$3=DATE(YEAR($H107),MONTH($H107)+$G107*2,1),BN$3=DATE(YEAR($H107),MONTH($H107)+$G107*3,1),BN$3=DATE(YEAR($H107),MONTH($H107)+$G107*4,1),BN$3=DATE(YEAR($H107),MONTH($H107)+$G107*5,1),BN$3=DATE(YEAR($H107),MONTH($H107)+$G107*6,1),BN$3=DATE(YEAR($H107),MONTH($H107)+$G107*7,1),BN$3=DATE(YEAR($H107),MONTH($H107)+$G107*8,1),BN$3=DATE(YEAR($H107),MONTH($H107)+$G107*9,1),BN$3=DATE(YEAR($H107),MONTH($H107)+$G107*10,1)),$F107*тех!CB$10*тех!CB$6,)</f>
        <v>0</v>
      </c>
      <c r="BO107" s="76">
        <f>IF(OR(BO$3=DATE(YEAR($H107),MONTH($H107)+$G107,1),BO$3=DATE(YEAR($H107),MONTH($H107)+$G107*2,1),BO$3=DATE(YEAR($H107),MONTH($H107)+$G107*3,1),BO$3=DATE(YEAR($H107),MONTH($H107)+$G107*4,1),BO$3=DATE(YEAR($H107),MONTH($H107)+$G107*5,1),BO$3=DATE(YEAR($H107),MONTH($H107)+$G107*6,1),BO$3=DATE(YEAR($H107),MONTH($H107)+$G107*7,1),BO$3=DATE(YEAR($H107),MONTH($H107)+$G107*8,1),BO$3=DATE(YEAR($H107),MONTH($H107)+$G107*9,1),BO$3=DATE(YEAR($H107),MONTH($H107)+$G107*10,1)),$F107*тех!CC$10*тех!CC$6,)</f>
        <v>0</v>
      </c>
      <c r="BP107" s="76">
        <f>IF(OR(BP$3=DATE(YEAR($H107),MONTH($H107)+$G107,1),BP$3=DATE(YEAR($H107),MONTH($H107)+$G107*2,1),BP$3=DATE(YEAR($H107),MONTH($H107)+$G107*3,1),BP$3=DATE(YEAR($H107),MONTH($H107)+$G107*4,1),BP$3=DATE(YEAR($H107),MONTH($H107)+$G107*5,1),BP$3=DATE(YEAR($H107),MONTH($H107)+$G107*6,1),BP$3=DATE(YEAR($H107),MONTH($H107)+$G107*7,1),BP$3=DATE(YEAR($H107),MONTH($H107)+$G107*8,1),BP$3=DATE(YEAR($H107),MONTH($H107)+$G107*9,1),BP$3=DATE(YEAR($H107),MONTH($H107)+$G107*10,1)),$F107*тех!CD$10*тех!CD$6,)</f>
        <v>0</v>
      </c>
      <c r="BQ107" s="76">
        <f>IF(OR(BQ$3=DATE(YEAR($H107),MONTH($H107)+$G107,1),BQ$3=DATE(YEAR($H107),MONTH($H107)+$G107*2,1),BQ$3=DATE(YEAR($H107),MONTH($H107)+$G107*3,1),BQ$3=DATE(YEAR($H107),MONTH($H107)+$G107*4,1),BQ$3=DATE(YEAR($H107),MONTH($H107)+$G107*5,1),BQ$3=DATE(YEAR($H107),MONTH($H107)+$G107*6,1),BQ$3=DATE(YEAR($H107),MONTH($H107)+$G107*7,1),BQ$3=DATE(YEAR($H107),MONTH($H107)+$G107*8,1),BQ$3=DATE(YEAR($H107),MONTH($H107)+$G107*9,1),BQ$3=DATE(YEAR($H107),MONTH($H107)+$G107*10,1)),$F107*тех!CE$10*тех!CE$6,)</f>
        <v>0</v>
      </c>
    </row>
    <row r="108" spans="2:69" hidden="1">
      <c r="B108" s="3">
        <v>19</v>
      </c>
      <c r="C108" s="19"/>
      <c r="D108" s="19"/>
      <c r="E108" s="19"/>
      <c r="F108" s="76">
        <f t="shared" si="3"/>
        <v>0</v>
      </c>
      <c r="G108" s="19"/>
      <c r="H108" s="19"/>
      <c r="J108" s="76">
        <f>IF($H108=J$3,$F108,)*тех!X$6</f>
        <v>0</v>
      </c>
      <c r="K108" s="76">
        <f>IF($H108=K$3,$F108,)*тех!Y$6</f>
        <v>0</v>
      </c>
      <c r="L108" s="76">
        <f>IF($H108=L$3,$F108,)*тех!Z$6</f>
        <v>0</v>
      </c>
      <c r="M108" s="76">
        <f>IF($H108=M$3,$F108,)*тех!AA$6</f>
        <v>0</v>
      </c>
      <c r="N108" s="76">
        <f>IF($H108=N$3,$F108,)*тех!AB$6</f>
        <v>0</v>
      </c>
      <c r="O108" s="76">
        <f>IF($H108=O$3,$F108,)*тех!AC$6</f>
        <v>0</v>
      </c>
      <c r="P108" s="76">
        <f>IF(OR(P$3=DATE(YEAR($H108),MONTH($H108)+$G108,1),P$3=DATE(YEAR($H108),MONTH($H108)+$G108*2,1),P$3=DATE(YEAR($H108),MONTH($H108)+$G108*3,1),P$3=DATE(YEAR($H108),MONTH($H108)+$G108*4,1),P$3=DATE(YEAR($H108),MONTH($H108)+$G108*5,1),P$3=DATE(YEAR($H108),MONTH($H108)+$G108*6,1),P$3=DATE(YEAR($H108),MONTH($H108)+$G108*7,1),P$3=DATE(YEAR($H108),MONTH($H108)+$G108*8,1),P$3=DATE(YEAR($H108),MONTH($H108)+$G108*9,1),P$3=DATE(YEAR($H108),MONTH($H108)+$G108*10,1)),$F108*тех!AD$10*тех!AD$6,)</f>
        <v>0</v>
      </c>
      <c r="Q108" s="76">
        <f>IF(OR(Q$3=DATE(YEAR($H108),MONTH($H108)+$G108,1),Q$3=DATE(YEAR($H108),MONTH($H108)+$G108*2,1),Q$3=DATE(YEAR($H108),MONTH($H108)+$G108*3,1),Q$3=DATE(YEAR($H108),MONTH($H108)+$G108*4,1),Q$3=DATE(YEAR($H108),MONTH($H108)+$G108*5,1),Q$3=DATE(YEAR($H108),MONTH($H108)+$G108*6,1),Q$3=DATE(YEAR($H108),MONTH($H108)+$G108*7,1),Q$3=DATE(YEAR($H108),MONTH($H108)+$G108*8,1),Q$3=DATE(YEAR($H108),MONTH($H108)+$G108*9,1),Q$3=DATE(YEAR($H108),MONTH($H108)+$G108*10,1)),$F108*тех!AE$10*тех!AE$6,)</f>
        <v>0</v>
      </c>
      <c r="R108" s="76">
        <f>IF(OR(R$3=DATE(YEAR($H108),MONTH($H108)+$G108,1),R$3=DATE(YEAR($H108),MONTH($H108)+$G108*2,1),R$3=DATE(YEAR($H108),MONTH($H108)+$G108*3,1),R$3=DATE(YEAR($H108),MONTH($H108)+$G108*4,1),R$3=DATE(YEAR($H108),MONTH($H108)+$G108*5,1),R$3=DATE(YEAR($H108),MONTH($H108)+$G108*6,1),R$3=DATE(YEAR($H108),MONTH($H108)+$G108*7,1),R$3=DATE(YEAR($H108),MONTH($H108)+$G108*8,1),R$3=DATE(YEAR($H108),MONTH($H108)+$G108*9,1),R$3=DATE(YEAR($H108),MONTH($H108)+$G108*10,1)),$F108*тех!AF$10*тех!AF$6,)</f>
        <v>0</v>
      </c>
      <c r="S108" s="76">
        <f>IF(OR(S$3=DATE(YEAR($H108),MONTH($H108)+$G108,1),S$3=DATE(YEAR($H108),MONTH($H108)+$G108*2,1),S$3=DATE(YEAR($H108),MONTH($H108)+$G108*3,1),S$3=DATE(YEAR($H108),MONTH($H108)+$G108*4,1),S$3=DATE(YEAR($H108),MONTH($H108)+$G108*5,1),S$3=DATE(YEAR($H108),MONTH($H108)+$G108*6,1),S$3=DATE(YEAR($H108),MONTH($H108)+$G108*7,1),S$3=DATE(YEAR($H108),MONTH($H108)+$G108*8,1),S$3=DATE(YEAR($H108),MONTH($H108)+$G108*9,1),S$3=DATE(YEAR($H108),MONTH($H108)+$G108*10,1)),$F108*тех!AG$10*тех!AG$6,)</f>
        <v>0</v>
      </c>
      <c r="T108" s="76">
        <f>IF(OR(T$3=DATE(YEAR($H108),MONTH($H108)+$G108,1),T$3=DATE(YEAR($H108),MONTH($H108)+$G108*2,1),T$3=DATE(YEAR($H108),MONTH($H108)+$G108*3,1),T$3=DATE(YEAR($H108),MONTH($H108)+$G108*4,1),T$3=DATE(YEAR($H108),MONTH($H108)+$G108*5,1),T$3=DATE(YEAR($H108),MONTH($H108)+$G108*6,1),T$3=DATE(YEAR($H108),MONTH($H108)+$G108*7,1),T$3=DATE(YEAR($H108),MONTH($H108)+$G108*8,1),T$3=DATE(YEAR($H108),MONTH($H108)+$G108*9,1),T$3=DATE(YEAR($H108),MONTH($H108)+$G108*10,1)),$F108*тех!AH$10*тех!AH$6,)</f>
        <v>0</v>
      </c>
      <c r="U108" s="76">
        <f>IF(OR(U$3=DATE(YEAR($H108),MONTH($H108)+$G108,1),U$3=DATE(YEAR($H108),MONTH($H108)+$G108*2,1),U$3=DATE(YEAR($H108),MONTH($H108)+$G108*3,1),U$3=DATE(YEAR($H108),MONTH($H108)+$G108*4,1),U$3=DATE(YEAR($H108),MONTH($H108)+$G108*5,1),U$3=DATE(YEAR($H108),MONTH($H108)+$G108*6,1),U$3=DATE(YEAR($H108),MONTH($H108)+$G108*7,1),U$3=DATE(YEAR($H108),MONTH($H108)+$G108*8,1),U$3=DATE(YEAR($H108),MONTH($H108)+$G108*9,1),U$3=DATE(YEAR($H108),MONTH($H108)+$G108*10,1)),$F108*тех!AI$10*тех!AI$6,)</f>
        <v>0</v>
      </c>
      <c r="V108" s="76">
        <f>IF(OR(V$3=DATE(YEAR($H108),MONTH($H108)+$G108,1),V$3=DATE(YEAR($H108),MONTH($H108)+$G108*2,1),V$3=DATE(YEAR($H108),MONTH($H108)+$G108*3,1),V$3=DATE(YEAR($H108),MONTH($H108)+$G108*4,1),V$3=DATE(YEAR($H108),MONTH($H108)+$G108*5,1),V$3=DATE(YEAR($H108),MONTH($H108)+$G108*6,1),V$3=DATE(YEAR($H108),MONTH($H108)+$G108*7,1),V$3=DATE(YEAR($H108),MONTH($H108)+$G108*8,1),V$3=DATE(YEAR($H108),MONTH($H108)+$G108*9,1),V$3=DATE(YEAR($H108),MONTH($H108)+$G108*10,1)),$F108*тех!AJ$10*тех!AJ$6,)</f>
        <v>0</v>
      </c>
      <c r="W108" s="76">
        <f>IF(OR(W$3=DATE(YEAR($H108),MONTH($H108)+$G108,1),W$3=DATE(YEAR($H108),MONTH($H108)+$G108*2,1),W$3=DATE(YEAR($H108),MONTH($H108)+$G108*3,1),W$3=DATE(YEAR($H108),MONTH($H108)+$G108*4,1),W$3=DATE(YEAR($H108),MONTH($H108)+$G108*5,1),W$3=DATE(YEAR($H108),MONTH($H108)+$G108*6,1),W$3=DATE(YEAR($H108),MONTH($H108)+$G108*7,1),W$3=DATE(YEAR($H108),MONTH($H108)+$G108*8,1),W$3=DATE(YEAR($H108),MONTH($H108)+$G108*9,1),W$3=DATE(YEAR($H108),MONTH($H108)+$G108*10,1)),$F108*тех!AK$10*тех!AK$6,)</f>
        <v>0</v>
      </c>
      <c r="X108" s="76">
        <f>IF(OR(X$3=DATE(YEAR($H108),MONTH($H108)+$G108,1),X$3=DATE(YEAR($H108),MONTH($H108)+$G108*2,1),X$3=DATE(YEAR($H108),MONTH($H108)+$G108*3,1),X$3=DATE(YEAR($H108),MONTH($H108)+$G108*4,1),X$3=DATE(YEAR($H108),MONTH($H108)+$G108*5,1),X$3=DATE(YEAR($H108),MONTH($H108)+$G108*6,1),X$3=DATE(YEAR($H108),MONTH($H108)+$G108*7,1),X$3=DATE(YEAR($H108),MONTH($H108)+$G108*8,1),X$3=DATE(YEAR($H108),MONTH($H108)+$G108*9,1),X$3=DATE(YEAR($H108),MONTH($H108)+$G108*10,1)),$F108*тех!AL$10*тех!AL$6,)</f>
        <v>0</v>
      </c>
      <c r="Y108" s="76">
        <f>IF(OR(Y$3=DATE(YEAR($H108),MONTH($H108)+$G108,1),Y$3=DATE(YEAR($H108),MONTH($H108)+$G108*2,1),Y$3=DATE(YEAR($H108),MONTH($H108)+$G108*3,1),Y$3=DATE(YEAR($H108),MONTH($H108)+$G108*4,1),Y$3=DATE(YEAR($H108),MONTH($H108)+$G108*5,1),Y$3=DATE(YEAR($H108),MONTH($H108)+$G108*6,1),Y$3=DATE(YEAR($H108),MONTH($H108)+$G108*7,1),Y$3=DATE(YEAR($H108),MONTH($H108)+$G108*8,1),Y$3=DATE(YEAR($H108),MONTH($H108)+$G108*9,1),Y$3=DATE(YEAR($H108),MONTH($H108)+$G108*10,1)),$F108*тех!AM$10*тех!AM$6,)</f>
        <v>0</v>
      </c>
      <c r="Z108" s="76">
        <f>IF(OR(Z$3=DATE(YEAR($H108),MONTH($H108)+$G108,1),Z$3=DATE(YEAR($H108),MONTH($H108)+$G108*2,1),Z$3=DATE(YEAR($H108),MONTH($H108)+$G108*3,1),Z$3=DATE(YEAR($H108),MONTH($H108)+$G108*4,1),Z$3=DATE(YEAR($H108),MONTH($H108)+$G108*5,1),Z$3=DATE(YEAR($H108),MONTH($H108)+$G108*6,1),Z$3=DATE(YEAR($H108),MONTH($H108)+$G108*7,1),Z$3=DATE(YEAR($H108),MONTH($H108)+$G108*8,1),Z$3=DATE(YEAR($H108),MONTH($H108)+$G108*9,1),Z$3=DATE(YEAR($H108),MONTH($H108)+$G108*10,1)),$F108*тех!AN$10*тех!AN$6,)</f>
        <v>0</v>
      </c>
      <c r="AA108" s="76">
        <f>IF(OR(AA$3=DATE(YEAR($H108),MONTH($H108)+$G108,1),AA$3=DATE(YEAR($H108),MONTH($H108)+$G108*2,1),AA$3=DATE(YEAR($H108),MONTH($H108)+$G108*3,1),AA$3=DATE(YEAR($H108),MONTH($H108)+$G108*4,1),AA$3=DATE(YEAR($H108),MONTH($H108)+$G108*5,1),AA$3=DATE(YEAR($H108),MONTH($H108)+$G108*6,1),AA$3=DATE(YEAR($H108),MONTH($H108)+$G108*7,1),AA$3=DATE(YEAR($H108),MONTH($H108)+$G108*8,1),AA$3=DATE(YEAR($H108),MONTH($H108)+$G108*9,1),AA$3=DATE(YEAR($H108),MONTH($H108)+$G108*10,1)),$F108*тех!AO$10*тех!AO$6,)</f>
        <v>0</v>
      </c>
      <c r="AB108" s="76">
        <f>IF(OR(AB$3=DATE(YEAR($H108),MONTH($H108)+$G108,1),AB$3=DATE(YEAR($H108),MONTH($H108)+$G108*2,1),AB$3=DATE(YEAR($H108),MONTH($H108)+$G108*3,1),AB$3=DATE(YEAR($H108),MONTH($H108)+$G108*4,1),AB$3=DATE(YEAR($H108),MONTH($H108)+$G108*5,1),AB$3=DATE(YEAR($H108),MONTH($H108)+$G108*6,1),AB$3=DATE(YEAR($H108),MONTH($H108)+$G108*7,1),AB$3=DATE(YEAR($H108),MONTH($H108)+$G108*8,1),AB$3=DATE(YEAR($H108),MONTH($H108)+$G108*9,1),AB$3=DATE(YEAR($H108),MONTH($H108)+$G108*10,1)),$F108*тех!AP$10*тех!AP$6,)</f>
        <v>0</v>
      </c>
      <c r="AC108" s="76">
        <f>IF(OR(AC$3=DATE(YEAR($H108),MONTH($H108)+$G108,1),AC$3=DATE(YEAR($H108),MONTH($H108)+$G108*2,1),AC$3=DATE(YEAR($H108),MONTH($H108)+$G108*3,1),AC$3=DATE(YEAR($H108),MONTH($H108)+$G108*4,1),AC$3=DATE(YEAR($H108),MONTH($H108)+$G108*5,1),AC$3=DATE(YEAR($H108),MONTH($H108)+$G108*6,1),AC$3=DATE(YEAR($H108),MONTH($H108)+$G108*7,1),AC$3=DATE(YEAR($H108),MONTH($H108)+$G108*8,1),AC$3=DATE(YEAR($H108),MONTH($H108)+$G108*9,1),AC$3=DATE(YEAR($H108),MONTH($H108)+$G108*10,1)),$F108*тех!AQ$10*тех!AQ$6,)</f>
        <v>0</v>
      </c>
      <c r="AD108" s="76">
        <f>IF(OR(AD$3=DATE(YEAR($H108),MONTH($H108)+$G108,1),AD$3=DATE(YEAR($H108),MONTH($H108)+$G108*2,1),AD$3=DATE(YEAR($H108),MONTH($H108)+$G108*3,1),AD$3=DATE(YEAR($H108),MONTH($H108)+$G108*4,1),AD$3=DATE(YEAR($H108),MONTH($H108)+$G108*5,1),AD$3=DATE(YEAR($H108),MONTH($H108)+$G108*6,1),AD$3=DATE(YEAR($H108),MONTH($H108)+$G108*7,1),AD$3=DATE(YEAR($H108),MONTH($H108)+$G108*8,1),AD$3=DATE(YEAR($H108),MONTH($H108)+$G108*9,1),AD$3=DATE(YEAR($H108),MONTH($H108)+$G108*10,1)),$F108*тех!AR$10*тех!AR$6,)</f>
        <v>0</v>
      </c>
      <c r="AE108" s="76">
        <f>IF(OR(AE$3=DATE(YEAR($H108),MONTH($H108)+$G108,1),AE$3=DATE(YEAR($H108),MONTH($H108)+$G108*2,1),AE$3=DATE(YEAR($H108),MONTH($H108)+$G108*3,1),AE$3=DATE(YEAR($H108),MONTH($H108)+$G108*4,1),AE$3=DATE(YEAR($H108),MONTH($H108)+$G108*5,1),AE$3=DATE(YEAR($H108),MONTH($H108)+$G108*6,1),AE$3=DATE(YEAR($H108),MONTH($H108)+$G108*7,1),AE$3=DATE(YEAR($H108),MONTH($H108)+$G108*8,1),AE$3=DATE(YEAR($H108),MONTH($H108)+$G108*9,1),AE$3=DATE(YEAR($H108),MONTH($H108)+$G108*10,1)),$F108*тех!AS$10*тех!AS$6,)</f>
        <v>0</v>
      </c>
      <c r="AF108" s="76">
        <f>IF(OR(AF$3=DATE(YEAR($H108),MONTH($H108)+$G108,1),AF$3=DATE(YEAR($H108),MONTH($H108)+$G108*2,1),AF$3=DATE(YEAR($H108),MONTH($H108)+$G108*3,1),AF$3=DATE(YEAR($H108),MONTH($H108)+$G108*4,1),AF$3=DATE(YEAR($H108),MONTH($H108)+$G108*5,1),AF$3=DATE(YEAR($H108),MONTH($H108)+$G108*6,1),AF$3=DATE(YEAR($H108),MONTH($H108)+$G108*7,1),AF$3=DATE(YEAR($H108),MONTH($H108)+$G108*8,1),AF$3=DATE(YEAR($H108),MONTH($H108)+$G108*9,1),AF$3=DATE(YEAR($H108),MONTH($H108)+$G108*10,1)),$F108*тех!AT$10*тех!AT$6,)</f>
        <v>0</v>
      </c>
      <c r="AG108" s="76">
        <f>IF(OR(AG$3=DATE(YEAR($H108),MONTH($H108)+$G108,1),AG$3=DATE(YEAR($H108),MONTH($H108)+$G108*2,1),AG$3=DATE(YEAR($H108),MONTH($H108)+$G108*3,1),AG$3=DATE(YEAR($H108),MONTH($H108)+$G108*4,1),AG$3=DATE(YEAR($H108),MONTH($H108)+$G108*5,1),AG$3=DATE(YEAR($H108),MONTH($H108)+$G108*6,1),AG$3=DATE(YEAR($H108),MONTH($H108)+$G108*7,1),AG$3=DATE(YEAR($H108),MONTH($H108)+$G108*8,1),AG$3=DATE(YEAR($H108),MONTH($H108)+$G108*9,1),AG$3=DATE(YEAR($H108),MONTH($H108)+$G108*10,1)),$F108*тех!AU$10*тех!AU$6,)</f>
        <v>0</v>
      </c>
      <c r="AH108" s="76">
        <f>IF(OR(AH$3=DATE(YEAR($H108),MONTH($H108)+$G108,1),AH$3=DATE(YEAR($H108),MONTH($H108)+$G108*2,1),AH$3=DATE(YEAR($H108),MONTH($H108)+$G108*3,1),AH$3=DATE(YEAR($H108),MONTH($H108)+$G108*4,1),AH$3=DATE(YEAR($H108),MONTH($H108)+$G108*5,1),AH$3=DATE(YEAR($H108),MONTH($H108)+$G108*6,1),AH$3=DATE(YEAR($H108),MONTH($H108)+$G108*7,1),AH$3=DATE(YEAR($H108),MONTH($H108)+$G108*8,1),AH$3=DATE(YEAR($H108),MONTH($H108)+$G108*9,1),AH$3=DATE(YEAR($H108),MONTH($H108)+$G108*10,1)),$F108*тех!AV$10*тех!AV$6,)</f>
        <v>0</v>
      </c>
      <c r="AI108" s="76">
        <f>IF(OR(AI$3=DATE(YEAR($H108),MONTH($H108)+$G108,1),AI$3=DATE(YEAR($H108),MONTH($H108)+$G108*2,1),AI$3=DATE(YEAR($H108),MONTH($H108)+$G108*3,1),AI$3=DATE(YEAR($H108),MONTH($H108)+$G108*4,1),AI$3=DATE(YEAR($H108),MONTH($H108)+$G108*5,1),AI$3=DATE(YEAR($H108),MONTH($H108)+$G108*6,1),AI$3=DATE(YEAR($H108),MONTH($H108)+$G108*7,1),AI$3=DATE(YEAR($H108),MONTH($H108)+$G108*8,1),AI$3=DATE(YEAR($H108),MONTH($H108)+$G108*9,1),AI$3=DATE(YEAR($H108),MONTH($H108)+$G108*10,1)),$F108*тех!AW$10*тех!AW$6,)</f>
        <v>0</v>
      </c>
      <c r="AJ108" s="76">
        <f>IF(OR(AJ$3=DATE(YEAR($H108),MONTH($H108)+$G108,1),AJ$3=DATE(YEAR($H108),MONTH($H108)+$G108*2,1),AJ$3=DATE(YEAR($H108),MONTH($H108)+$G108*3,1),AJ$3=DATE(YEAR($H108),MONTH($H108)+$G108*4,1),AJ$3=DATE(YEAR($H108),MONTH($H108)+$G108*5,1),AJ$3=DATE(YEAR($H108),MONTH($H108)+$G108*6,1),AJ$3=DATE(YEAR($H108),MONTH($H108)+$G108*7,1),AJ$3=DATE(YEAR($H108),MONTH($H108)+$G108*8,1),AJ$3=DATE(YEAR($H108),MONTH($H108)+$G108*9,1),AJ$3=DATE(YEAR($H108),MONTH($H108)+$G108*10,1)),$F108*тех!AX$10*тех!AX$6,)</f>
        <v>0</v>
      </c>
      <c r="AK108" s="76">
        <f>IF(OR(AK$3=DATE(YEAR($H108),MONTH($H108)+$G108,1),AK$3=DATE(YEAR($H108),MONTH($H108)+$G108*2,1),AK$3=DATE(YEAR($H108),MONTH($H108)+$G108*3,1),AK$3=DATE(YEAR($H108),MONTH($H108)+$G108*4,1),AK$3=DATE(YEAR($H108),MONTH($H108)+$G108*5,1),AK$3=DATE(YEAR($H108),MONTH($H108)+$G108*6,1),AK$3=DATE(YEAR($H108),MONTH($H108)+$G108*7,1),AK$3=DATE(YEAR($H108),MONTH($H108)+$G108*8,1),AK$3=DATE(YEAR($H108),MONTH($H108)+$G108*9,1),AK$3=DATE(YEAR($H108),MONTH($H108)+$G108*10,1)),$F108*тех!AY$10*тех!AY$6,)</f>
        <v>0</v>
      </c>
      <c r="AL108" s="76">
        <f>IF(OR(AL$3=DATE(YEAR($H108),MONTH($H108)+$G108,1),AL$3=DATE(YEAR($H108),MONTH($H108)+$G108*2,1),AL$3=DATE(YEAR($H108),MONTH($H108)+$G108*3,1),AL$3=DATE(YEAR($H108),MONTH($H108)+$G108*4,1),AL$3=DATE(YEAR($H108),MONTH($H108)+$G108*5,1),AL$3=DATE(YEAR($H108),MONTH($H108)+$G108*6,1),AL$3=DATE(YEAR($H108),MONTH($H108)+$G108*7,1),AL$3=DATE(YEAR($H108),MONTH($H108)+$G108*8,1),AL$3=DATE(YEAR($H108),MONTH($H108)+$G108*9,1),AL$3=DATE(YEAR($H108),MONTH($H108)+$G108*10,1)),$F108*тех!AZ$10*тех!AZ$6,)</f>
        <v>0</v>
      </c>
      <c r="AM108" s="76">
        <f>IF(OR(AM$3=DATE(YEAR($H108),MONTH($H108)+$G108,1),AM$3=DATE(YEAR($H108),MONTH($H108)+$G108*2,1),AM$3=DATE(YEAR($H108),MONTH($H108)+$G108*3,1),AM$3=DATE(YEAR($H108),MONTH($H108)+$G108*4,1),AM$3=DATE(YEAR($H108),MONTH($H108)+$G108*5,1),AM$3=DATE(YEAR($H108),MONTH($H108)+$G108*6,1),AM$3=DATE(YEAR($H108),MONTH($H108)+$G108*7,1),AM$3=DATE(YEAR($H108),MONTH($H108)+$G108*8,1),AM$3=DATE(YEAR($H108),MONTH($H108)+$G108*9,1),AM$3=DATE(YEAR($H108),MONTH($H108)+$G108*10,1)),$F108*тех!BA$10*тех!BA$6,)</f>
        <v>0</v>
      </c>
      <c r="AN108" s="76">
        <f>IF(OR(AN$3=DATE(YEAR($H108),MONTH($H108)+$G108,1),AN$3=DATE(YEAR($H108),MONTH($H108)+$G108*2,1),AN$3=DATE(YEAR($H108),MONTH($H108)+$G108*3,1),AN$3=DATE(YEAR($H108),MONTH($H108)+$G108*4,1),AN$3=DATE(YEAR($H108),MONTH($H108)+$G108*5,1),AN$3=DATE(YEAR($H108),MONTH($H108)+$G108*6,1),AN$3=DATE(YEAR($H108),MONTH($H108)+$G108*7,1),AN$3=DATE(YEAR($H108),MONTH($H108)+$G108*8,1),AN$3=DATE(YEAR($H108),MONTH($H108)+$G108*9,1),AN$3=DATE(YEAR($H108),MONTH($H108)+$G108*10,1)),$F108*тех!BB$10*тех!BB$6,)</f>
        <v>0</v>
      </c>
      <c r="AO108" s="76">
        <f>IF(OR(AO$3=DATE(YEAR($H108),MONTH($H108)+$G108,1),AO$3=DATE(YEAR($H108),MONTH($H108)+$G108*2,1),AO$3=DATE(YEAR($H108),MONTH($H108)+$G108*3,1),AO$3=DATE(YEAR($H108),MONTH($H108)+$G108*4,1),AO$3=DATE(YEAR($H108),MONTH($H108)+$G108*5,1),AO$3=DATE(YEAR($H108),MONTH($H108)+$G108*6,1),AO$3=DATE(YEAR($H108),MONTH($H108)+$G108*7,1),AO$3=DATE(YEAR($H108),MONTH($H108)+$G108*8,1),AO$3=DATE(YEAR($H108),MONTH($H108)+$G108*9,1),AO$3=DATE(YEAR($H108),MONTH($H108)+$G108*10,1)),$F108*тех!BC$10*тех!BC$6,)</f>
        <v>0</v>
      </c>
      <c r="AP108" s="76">
        <f>IF(OR(AP$3=DATE(YEAR($H108),MONTH($H108)+$G108,1),AP$3=DATE(YEAR($H108),MONTH($H108)+$G108*2,1),AP$3=DATE(YEAR($H108),MONTH($H108)+$G108*3,1),AP$3=DATE(YEAR($H108),MONTH($H108)+$G108*4,1),AP$3=DATE(YEAR($H108),MONTH($H108)+$G108*5,1),AP$3=DATE(YEAR($H108),MONTH($H108)+$G108*6,1),AP$3=DATE(YEAR($H108),MONTH($H108)+$G108*7,1),AP$3=DATE(YEAR($H108),MONTH($H108)+$G108*8,1),AP$3=DATE(YEAR($H108),MONTH($H108)+$G108*9,1),AP$3=DATE(YEAR($H108),MONTH($H108)+$G108*10,1)),$F108*тех!BD$10*тех!BD$6,)</f>
        <v>0</v>
      </c>
      <c r="AQ108" s="76">
        <f>IF(OR(AQ$3=DATE(YEAR($H108),MONTH($H108)+$G108,1),AQ$3=DATE(YEAR($H108),MONTH($H108)+$G108*2,1),AQ$3=DATE(YEAR($H108),MONTH($H108)+$G108*3,1),AQ$3=DATE(YEAR($H108),MONTH($H108)+$G108*4,1),AQ$3=DATE(YEAR($H108),MONTH($H108)+$G108*5,1),AQ$3=DATE(YEAR($H108),MONTH($H108)+$G108*6,1),AQ$3=DATE(YEAR($H108),MONTH($H108)+$G108*7,1),AQ$3=DATE(YEAR($H108),MONTH($H108)+$G108*8,1),AQ$3=DATE(YEAR($H108),MONTH($H108)+$G108*9,1),AQ$3=DATE(YEAR($H108),MONTH($H108)+$G108*10,1)),$F108*тех!BE$10*тех!BE$6,)</f>
        <v>0</v>
      </c>
      <c r="AR108" s="76">
        <f>IF(OR(AR$3=DATE(YEAR($H108),MONTH($H108)+$G108,1),AR$3=DATE(YEAR($H108),MONTH($H108)+$G108*2,1),AR$3=DATE(YEAR($H108),MONTH($H108)+$G108*3,1),AR$3=DATE(YEAR($H108),MONTH($H108)+$G108*4,1),AR$3=DATE(YEAR($H108),MONTH($H108)+$G108*5,1),AR$3=DATE(YEAR($H108),MONTH($H108)+$G108*6,1),AR$3=DATE(YEAR($H108),MONTH($H108)+$G108*7,1),AR$3=DATE(YEAR($H108),MONTH($H108)+$G108*8,1),AR$3=DATE(YEAR($H108),MONTH($H108)+$G108*9,1),AR$3=DATE(YEAR($H108),MONTH($H108)+$G108*10,1)),$F108*тех!BF$10*тех!BF$6,)</f>
        <v>0</v>
      </c>
      <c r="AS108" s="76">
        <f>IF(OR(AS$3=DATE(YEAR($H108),MONTH($H108)+$G108,1),AS$3=DATE(YEAR($H108),MONTH($H108)+$G108*2,1),AS$3=DATE(YEAR($H108),MONTH($H108)+$G108*3,1),AS$3=DATE(YEAR($H108),MONTH($H108)+$G108*4,1),AS$3=DATE(YEAR($H108),MONTH($H108)+$G108*5,1),AS$3=DATE(YEAR($H108),MONTH($H108)+$G108*6,1),AS$3=DATE(YEAR($H108),MONTH($H108)+$G108*7,1),AS$3=DATE(YEAR($H108),MONTH($H108)+$G108*8,1),AS$3=DATE(YEAR($H108),MONTH($H108)+$G108*9,1),AS$3=DATE(YEAR($H108),MONTH($H108)+$G108*10,1)),$F108*тех!BG$10*тех!BG$6,)</f>
        <v>0</v>
      </c>
      <c r="AT108" s="76">
        <f>IF(OR(AT$3=DATE(YEAR($H108),MONTH($H108)+$G108,1),AT$3=DATE(YEAR($H108),MONTH($H108)+$G108*2,1),AT$3=DATE(YEAR($H108),MONTH($H108)+$G108*3,1),AT$3=DATE(YEAR($H108),MONTH($H108)+$G108*4,1),AT$3=DATE(YEAR($H108),MONTH($H108)+$G108*5,1),AT$3=DATE(YEAR($H108),MONTH($H108)+$G108*6,1),AT$3=DATE(YEAR($H108),MONTH($H108)+$G108*7,1),AT$3=DATE(YEAR($H108),MONTH($H108)+$G108*8,1),AT$3=DATE(YEAR($H108),MONTH($H108)+$G108*9,1),AT$3=DATE(YEAR($H108),MONTH($H108)+$G108*10,1)),$F108*тех!BH$10*тех!BH$6,)</f>
        <v>0</v>
      </c>
      <c r="AU108" s="76">
        <f>IF(OR(AU$3=DATE(YEAR($H108),MONTH($H108)+$G108,1),AU$3=DATE(YEAR($H108),MONTH($H108)+$G108*2,1),AU$3=DATE(YEAR($H108),MONTH($H108)+$G108*3,1),AU$3=DATE(YEAR($H108),MONTH($H108)+$G108*4,1),AU$3=DATE(YEAR($H108),MONTH($H108)+$G108*5,1),AU$3=DATE(YEAR($H108),MONTH($H108)+$G108*6,1),AU$3=DATE(YEAR($H108),MONTH($H108)+$G108*7,1),AU$3=DATE(YEAR($H108),MONTH($H108)+$G108*8,1),AU$3=DATE(YEAR($H108),MONTH($H108)+$G108*9,1),AU$3=DATE(YEAR($H108),MONTH($H108)+$G108*10,1)),$F108*тех!BI$10*тех!BI$6,)</f>
        <v>0</v>
      </c>
      <c r="AV108" s="76">
        <f>IF(OR(AV$3=DATE(YEAR($H108),MONTH($H108)+$G108,1),AV$3=DATE(YEAR($H108),MONTH($H108)+$G108*2,1),AV$3=DATE(YEAR($H108),MONTH($H108)+$G108*3,1),AV$3=DATE(YEAR($H108),MONTH($H108)+$G108*4,1),AV$3=DATE(YEAR($H108),MONTH($H108)+$G108*5,1),AV$3=DATE(YEAR($H108),MONTH($H108)+$G108*6,1),AV$3=DATE(YEAR($H108),MONTH($H108)+$G108*7,1),AV$3=DATE(YEAR($H108),MONTH($H108)+$G108*8,1),AV$3=DATE(YEAR($H108),MONTH($H108)+$G108*9,1),AV$3=DATE(YEAR($H108),MONTH($H108)+$G108*10,1)),$F108*тех!BJ$10*тех!BJ$6,)</f>
        <v>0</v>
      </c>
      <c r="AW108" s="76">
        <f>IF(OR(AW$3=DATE(YEAR($H108),MONTH($H108)+$G108,1),AW$3=DATE(YEAR($H108),MONTH($H108)+$G108*2,1),AW$3=DATE(YEAR($H108),MONTH($H108)+$G108*3,1),AW$3=DATE(YEAR($H108),MONTH($H108)+$G108*4,1),AW$3=DATE(YEAR($H108),MONTH($H108)+$G108*5,1),AW$3=DATE(YEAR($H108),MONTH($H108)+$G108*6,1),AW$3=DATE(YEAR($H108),MONTH($H108)+$G108*7,1),AW$3=DATE(YEAR($H108),MONTH($H108)+$G108*8,1),AW$3=DATE(YEAR($H108),MONTH($H108)+$G108*9,1),AW$3=DATE(YEAR($H108),MONTH($H108)+$G108*10,1)),$F108*тех!BK$10*тех!BK$6,)</f>
        <v>0</v>
      </c>
      <c r="AX108" s="76">
        <f>IF(OR(AX$3=DATE(YEAR($H108),MONTH($H108)+$G108,1),AX$3=DATE(YEAR($H108),MONTH($H108)+$G108*2,1),AX$3=DATE(YEAR($H108),MONTH($H108)+$G108*3,1),AX$3=DATE(YEAR($H108),MONTH($H108)+$G108*4,1),AX$3=DATE(YEAR($H108),MONTH($H108)+$G108*5,1),AX$3=DATE(YEAR($H108),MONTH($H108)+$G108*6,1),AX$3=DATE(YEAR($H108),MONTH($H108)+$G108*7,1),AX$3=DATE(YEAR($H108),MONTH($H108)+$G108*8,1),AX$3=DATE(YEAR($H108),MONTH($H108)+$G108*9,1),AX$3=DATE(YEAR($H108),MONTH($H108)+$G108*10,1)),$F108*тех!BL$10*тех!BL$6,)</f>
        <v>0</v>
      </c>
      <c r="AY108" s="76">
        <f>IF(OR(AY$3=DATE(YEAR($H108),MONTH($H108)+$G108,1),AY$3=DATE(YEAR($H108),MONTH($H108)+$G108*2,1),AY$3=DATE(YEAR($H108),MONTH($H108)+$G108*3,1),AY$3=DATE(YEAR($H108),MONTH($H108)+$G108*4,1),AY$3=DATE(YEAR($H108),MONTH($H108)+$G108*5,1),AY$3=DATE(YEAR($H108),MONTH($H108)+$G108*6,1),AY$3=DATE(YEAR($H108),MONTH($H108)+$G108*7,1),AY$3=DATE(YEAR($H108),MONTH($H108)+$G108*8,1),AY$3=DATE(YEAR($H108),MONTH($H108)+$G108*9,1),AY$3=DATE(YEAR($H108),MONTH($H108)+$G108*10,1)),$F108*тех!BM$10*тех!BM$6,)</f>
        <v>0</v>
      </c>
      <c r="AZ108" s="76">
        <f>IF(OR(AZ$3=DATE(YEAR($H108),MONTH($H108)+$G108,1),AZ$3=DATE(YEAR($H108),MONTH($H108)+$G108*2,1),AZ$3=DATE(YEAR($H108),MONTH($H108)+$G108*3,1),AZ$3=DATE(YEAR($H108),MONTH($H108)+$G108*4,1),AZ$3=DATE(YEAR($H108),MONTH($H108)+$G108*5,1),AZ$3=DATE(YEAR($H108),MONTH($H108)+$G108*6,1),AZ$3=DATE(YEAR($H108),MONTH($H108)+$G108*7,1),AZ$3=DATE(YEAR($H108),MONTH($H108)+$G108*8,1),AZ$3=DATE(YEAR($H108),MONTH($H108)+$G108*9,1),AZ$3=DATE(YEAR($H108),MONTH($H108)+$G108*10,1)),$F108*тех!BN$10*тех!BN$6,)</f>
        <v>0</v>
      </c>
      <c r="BA108" s="76">
        <f>IF(OR(BA$3=DATE(YEAR($H108),MONTH($H108)+$G108,1),BA$3=DATE(YEAR($H108),MONTH($H108)+$G108*2,1),BA$3=DATE(YEAR($H108),MONTH($H108)+$G108*3,1),BA$3=DATE(YEAR($H108),MONTH($H108)+$G108*4,1),BA$3=DATE(YEAR($H108),MONTH($H108)+$G108*5,1),BA$3=DATE(YEAR($H108),MONTH($H108)+$G108*6,1),BA$3=DATE(YEAR($H108),MONTH($H108)+$G108*7,1),BA$3=DATE(YEAR($H108),MONTH($H108)+$G108*8,1),BA$3=DATE(YEAR($H108),MONTH($H108)+$G108*9,1),BA$3=DATE(YEAR($H108),MONTH($H108)+$G108*10,1)),$F108*тех!BO$10*тех!BO$6,)</f>
        <v>0</v>
      </c>
      <c r="BB108" s="76">
        <f>IF(OR(BB$3=DATE(YEAR($H108),MONTH($H108)+$G108,1),BB$3=DATE(YEAR($H108),MONTH($H108)+$G108*2,1),BB$3=DATE(YEAR($H108),MONTH($H108)+$G108*3,1),BB$3=DATE(YEAR($H108),MONTH($H108)+$G108*4,1),BB$3=DATE(YEAR($H108),MONTH($H108)+$G108*5,1),BB$3=DATE(YEAR($H108),MONTH($H108)+$G108*6,1),BB$3=DATE(YEAR($H108),MONTH($H108)+$G108*7,1),BB$3=DATE(YEAR($H108),MONTH($H108)+$G108*8,1),BB$3=DATE(YEAR($H108),MONTH($H108)+$G108*9,1),BB$3=DATE(YEAR($H108),MONTH($H108)+$G108*10,1)),$F108*тех!BP$10*тех!BP$6,)</f>
        <v>0</v>
      </c>
      <c r="BC108" s="76">
        <f>IF(OR(BC$3=DATE(YEAR($H108),MONTH($H108)+$G108,1),BC$3=DATE(YEAR($H108),MONTH($H108)+$G108*2,1),BC$3=DATE(YEAR($H108),MONTH($H108)+$G108*3,1),BC$3=DATE(YEAR($H108),MONTH($H108)+$G108*4,1),BC$3=DATE(YEAR($H108),MONTH($H108)+$G108*5,1),BC$3=DATE(YEAR($H108),MONTH($H108)+$G108*6,1),BC$3=DATE(YEAR($H108),MONTH($H108)+$G108*7,1),BC$3=DATE(YEAR($H108),MONTH($H108)+$G108*8,1),BC$3=DATE(YEAR($H108),MONTH($H108)+$G108*9,1),BC$3=DATE(YEAR($H108),MONTH($H108)+$G108*10,1)),$F108*тех!BQ$10*тех!BQ$6,)</f>
        <v>0</v>
      </c>
      <c r="BD108" s="76">
        <f>IF(OR(BD$3=DATE(YEAR($H108),MONTH($H108)+$G108,1),BD$3=DATE(YEAR($H108),MONTH($H108)+$G108*2,1),BD$3=DATE(YEAR($H108),MONTH($H108)+$G108*3,1),BD$3=DATE(YEAR($H108),MONTH($H108)+$G108*4,1),BD$3=DATE(YEAR($H108),MONTH($H108)+$G108*5,1),BD$3=DATE(YEAR($H108),MONTH($H108)+$G108*6,1),BD$3=DATE(YEAR($H108),MONTH($H108)+$G108*7,1),BD$3=DATE(YEAR($H108),MONTH($H108)+$G108*8,1),BD$3=DATE(YEAR($H108),MONTH($H108)+$G108*9,1),BD$3=DATE(YEAR($H108),MONTH($H108)+$G108*10,1)),$F108*тех!BR$10*тех!BR$6,)</f>
        <v>0</v>
      </c>
      <c r="BE108" s="76">
        <f>IF(OR(BE$3=DATE(YEAR($H108),MONTH($H108)+$G108,1),BE$3=DATE(YEAR($H108),MONTH($H108)+$G108*2,1),BE$3=DATE(YEAR($H108),MONTH($H108)+$G108*3,1),BE$3=DATE(YEAR($H108),MONTH($H108)+$G108*4,1),BE$3=DATE(YEAR($H108),MONTH($H108)+$G108*5,1),BE$3=DATE(YEAR($H108),MONTH($H108)+$G108*6,1),BE$3=DATE(YEAR($H108),MONTH($H108)+$G108*7,1),BE$3=DATE(YEAR($H108),MONTH($H108)+$G108*8,1),BE$3=DATE(YEAR($H108),MONTH($H108)+$G108*9,1),BE$3=DATE(YEAR($H108),MONTH($H108)+$G108*10,1)),$F108*тех!BS$10*тех!BS$6,)</f>
        <v>0</v>
      </c>
      <c r="BF108" s="76">
        <f>IF(OR(BF$3=DATE(YEAR($H108),MONTH($H108)+$G108,1),BF$3=DATE(YEAR($H108),MONTH($H108)+$G108*2,1),BF$3=DATE(YEAR($H108),MONTH($H108)+$G108*3,1),BF$3=DATE(YEAR($H108),MONTH($H108)+$G108*4,1),BF$3=DATE(YEAR($H108),MONTH($H108)+$G108*5,1),BF$3=DATE(YEAR($H108),MONTH($H108)+$G108*6,1),BF$3=DATE(YEAR($H108),MONTH($H108)+$G108*7,1),BF$3=DATE(YEAR($H108),MONTH($H108)+$G108*8,1),BF$3=DATE(YEAR($H108),MONTH($H108)+$G108*9,1),BF$3=DATE(YEAR($H108),MONTH($H108)+$G108*10,1)),$F108*тех!BT$10*тех!BT$6,)</f>
        <v>0</v>
      </c>
      <c r="BG108" s="76">
        <f>IF(OR(BG$3=DATE(YEAR($H108),MONTH($H108)+$G108,1),BG$3=DATE(YEAR($H108),MONTH($H108)+$G108*2,1),BG$3=DATE(YEAR($H108),MONTH($H108)+$G108*3,1),BG$3=DATE(YEAR($H108),MONTH($H108)+$G108*4,1),BG$3=DATE(YEAR($H108),MONTH($H108)+$G108*5,1),BG$3=DATE(YEAR($H108),MONTH($H108)+$G108*6,1),BG$3=DATE(YEAR($H108),MONTH($H108)+$G108*7,1),BG$3=DATE(YEAR($H108),MONTH($H108)+$G108*8,1),BG$3=DATE(YEAR($H108),MONTH($H108)+$G108*9,1),BG$3=DATE(YEAR($H108),MONTH($H108)+$G108*10,1)),$F108*тех!BU$10*тех!BU$6,)</f>
        <v>0</v>
      </c>
      <c r="BH108" s="76">
        <f>IF(OR(BH$3=DATE(YEAR($H108),MONTH($H108)+$G108,1),BH$3=DATE(YEAR($H108),MONTH($H108)+$G108*2,1),BH$3=DATE(YEAR($H108),MONTH($H108)+$G108*3,1),BH$3=DATE(YEAR($H108),MONTH($H108)+$G108*4,1),BH$3=DATE(YEAR($H108),MONTH($H108)+$G108*5,1),BH$3=DATE(YEAR($H108),MONTH($H108)+$G108*6,1),BH$3=DATE(YEAR($H108),MONTH($H108)+$G108*7,1),BH$3=DATE(YEAR($H108),MONTH($H108)+$G108*8,1),BH$3=DATE(YEAR($H108),MONTH($H108)+$G108*9,1),BH$3=DATE(YEAR($H108),MONTH($H108)+$G108*10,1)),$F108*тех!BV$10*тех!BV$6,)</f>
        <v>0</v>
      </c>
      <c r="BI108" s="76">
        <f>IF(OR(BI$3=DATE(YEAR($H108),MONTH($H108)+$G108,1),BI$3=DATE(YEAR($H108),MONTH($H108)+$G108*2,1),BI$3=DATE(YEAR($H108),MONTH($H108)+$G108*3,1),BI$3=DATE(YEAR($H108),MONTH($H108)+$G108*4,1),BI$3=DATE(YEAR($H108),MONTH($H108)+$G108*5,1),BI$3=DATE(YEAR($H108),MONTH($H108)+$G108*6,1),BI$3=DATE(YEAR($H108),MONTH($H108)+$G108*7,1),BI$3=DATE(YEAR($H108),MONTH($H108)+$G108*8,1),BI$3=DATE(YEAR($H108),MONTH($H108)+$G108*9,1),BI$3=DATE(YEAR($H108),MONTH($H108)+$G108*10,1)),$F108*тех!BW$10*тех!BW$6,)</f>
        <v>0</v>
      </c>
      <c r="BJ108" s="76">
        <f>IF(OR(BJ$3=DATE(YEAR($H108),MONTH($H108)+$G108,1),BJ$3=DATE(YEAR($H108),MONTH($H108)+$G108*2,1),BJ$3=DATE(YEAR($H108),MONTH($H108)+$G108*3,1),BJ$3=DATE(YEAR($H108),MONTH($H108)+$G108*4,1),BJ$3=DATE(YEAR($H108),MONTH($H108)+$G108*5,1),BJ$3=DATE(YEAR($H108),MONTH($H108)+$G108*6,1),BJ$3=DATE(YEAR($H108),MONTH($H108)+$G108*7,1),BJ$3=DATE(YEAR($H108),MONTH($H108)+$G108*8,1),BJ$3=DATE(YEAR($H108),MONTH($H108)+$G108*9,1),BJ$3=DATE(YEAR($H108),MONTH($H108)+$G108*10,1)),$F108*тех!BX$10*тех!BX$6,)</f>
        <v>0</v>
      </c>
      <c r="BK108" s="76">
        <f>IF(OR(BK$3=DATE(YEAR($H108),MONTH($H108)+$G108,1),BK$3=DATE(YEAR($H108),MONTH($H108)+$G108*2,1),BK$3=DATE(YEAR($H108),MONTH($H108)+$G108*3,1),BK$3=DATE(YEAR($H108),MONTH($H108)+$G108*4,1),BK$3=DATE(YEAR($H108),MONTH($H108)+$G108*5,1),BK$3=DATE(YEAR($H108),MONTH($H108)+$G108*6,1),BK$3=DATE(YEAR($H108),MONTH($H108)+$G108*7,1),BK$3=DATE(YEAR($H108),MONTH($H108)+$G108*8,1),BK$3=DATE(YEAR($H108),MONTH($H108)+$G108*9,1),BK$3=DATE(YEAR($H108),MONTH($H108)+$G108*10,1)),$F108*тех!BY$10*тех!BY$6,)</f>
        <v>0</v>
      </c>
      <c r="BL108" s="76">
        <f>IF(OR(BL$3=DATE(YEAR($H108),MONTH($H108)+$G108,1),BL$3=DATE(YEAR($H108),MONTH($H108)+$G108*2,1),BL$3=DATE(YEAR($H108),MONTH($H108)+$G108*3,1),BL$3=DATE(YEAR($H108),MONTH($H108)+$G108*4,1),BL$3=DATE(YEAR($H108),MONTH($H108)+$G108*5,1),BL$3=DATE(YEAR($H108),MONTH($H108)+$G108*6,1),BL$3=DATE(YEAR($H108),MONTH($H108)+$G108*7,1),BL$3=DATE(YEAR($H108),MONTH($H108)+$G108*8,1),BL$3=DATE(YEAR($H108),MONTH($H108)+$G108*9,1),BL$3=DATE(YEAR($H108),MONTH($H108)+$G108*10,1)),$F108*тех!BZ$10*тех!BZ$6,)</f>
        <v>0</v>
      </c>
      <c r="BM108" s="76">
        <f>IF(OR(BM$3=DATE(YEAR($H108),MONTH($H108)+$G108,1),BM$3=DATE(YEAR($H108),MONTH($H108)+$G108*2,1),BM$3=DATE(YEAR($H108),MONTH($H108)+$G108*3,1),BM$3=DATE(YEAR($H108),MONTH($H108)+$G108*4,1),BM$3=DATE(YEAR($H108),MONTH($H108)+$G108*5,1),BM$3=DATE(YEAR($H108),MONTH($H108)+$G108*6,1),BM$3=DATE(YEAR($H108),MONTH($H108)+$G108*7,1),BM$3=DATE(YEAR($H108),MONTH($H108)+$G108*8,1),BM$3=DATE(YEAR($H108),MONTH($H108)+$G108*9,1),BM$3=DATE(YEAR($H108),MONTH($H108)+$G108*10,1)),$F108*тех!CA$10*тех!CA$6,)</f>
        <v>0</v>
      </c>
      <c r="BN108" s="76">
        <f>IF(OR(BN$3=DATE(YEAR($H108),MONTH($H108)+$G108,1),BN$3=DATE(YEAR($H108),MONTH($H108)+$G108*2,1),BN$3=DATE(YEAR($H108),MONTH($H108)+$G108*3,1),BN$3=DATE(YEAR($H108),MONTH($H108)+$G108*4,1),BN$3=DATE(YEAR($H108),MONTH($H108)+$G108*5,1),BN$3=DATE(YEAR($H108),MONTH($H108)+$G108*6,1),BN$3=DATE(YEAR($H108),MONTH($H108)+$G108*7,1),BN$3=DATE(YEAR($H108),MONTH($H108)+$G108*8,1),BN$3=DATE(YEAR($H108),MONTH($H108)+$G108*9,1),BN$3=DATE(YEAR($H108),MONTH($H108)+$G108*10,1)),$F108*тех!CB$10*тех!CB$6,)</f>
        <v>0</v>
      </c>
      <c r="BO108" s="76">
        <f>IF(OR(BO$3=DATE(YEAR($H108),MONTH($H108)+$G108,1),BO$3=DATE(YEAR($H108),MONTH($H108)+$G108*2,1),BO$3=DATE(YEAR($H108),MONTH($H108)+$G108*3,1),BO$3=DATE(YEAR($H108),MONTH($H108)+$G108*4,1),BO$3=DATE(YEAR($H108),MONTH($H108)+$G108*5,1),BO$3=DATE(YEAR($H108),MONTH($H108)+$G108*6,1),BO$3=DATE(YEAR($H108),MONTH($H108)+$G108*7,1),BO$3=DATE(YEAR($H108),MONTH($H108)+$G108*8,1),BO$3=DATE(YEAR($H108),MONTH($H108)+$G108*9,1),BO$3=DATE(YEAR($H108),MONTH($H108)+$G108*10,1)),$F108*тех!CC$10*тех!CC$6,)</f>
        <v>0</v>
      </c>
      <c r="BP108" s="76">
        <f>IF(OR(BP$3=DATE(YEAR($H108),MONTH($H108)+$G108,1),BP$3=DATE(YEAR($H108),MONTH($H108)+$G108*2,1),BP$3=DATE(YEAR($H108),MONTH($H108)+$G108*3,1),BP$3=DATE(YEAR($H108),MONTH($H108)+$G108*4,1),BP$3=DATE(YEAR($H108),MONTH($H108)+$G108*5,1),BP$3=DATE(YEAR($H108),MONTH($H108)+$G108*6,1),BP$3=DATE(YEAR($H108),MONTH($H108)+$G108*7,1),BP$3=DATE(YEAR($H108),MONTH($H108)+$G108*8,1),BP$3=DATE(YEAR($H108),MONTH($H108)+$G108*9,1),BP$3=DATE(YEAR($H108),MONTH($H108)+$G108*10,1)),$F108*тех!CD$10*тех!CD$6,)</f>
        <v>0</v>
      </c>
      <c r="BQ108" s="76">
        <f>IF(OR(BQ$3=DATE(YEAR($H108),MONTH($H108)+$G108,1),BQ$3=DATE(YEAR($H108),MONTH($H108)+$G108*2,1),BQ$3=DATE(YEAR($H108),MONTH($H108)+$G108*3,1),BQ$3=DATE(YEAR($H108),MONTH($H108)+$G108*4,1),BQ$3=DATE(YEAR($H108),MONTH($H108)+$G108*5,1),BQ$3=DATE(YEAR($H108),MONTH($H108)+$G108*6,1),BQ$3=DATE(YEAR($H108),MONTH($H108)+$G108*7,1),BQ$3=DATE(YEAR($H108),MONTH($H108)+$G108*8,1),BQ$3=DATE(YEAR($H108),MONTH($H108)+$G108*9,1),BQ$3=DATE(YEAR($H108),MONTH($H108)+$G108*10,1)),$F108*тех!CE$10*тех!CE$6,)</f>
        <v>0</v>
      </c>
    </row>
    <row r="109" spans="2:69" hidden="1">
      <c r="B109" s="3">
        <v>20</v>
      </c>
      <c r="C109" s="19"/>
      <c r="D109" s="19"/>
      <c r="E109" s="19"/>
      <c r="F109" s="76">
        <f t="shared" si="3"/>
        <v>0</v>
      </c>
      <c r="G109" s="19"/>
      <c r="H109" s="19"/>
      <c r="J109" s="76">
        <f>IF($H109=J$3,$F109,)*тех!X$6</f>
        <v>0</v>
      </c>
      <c r="K109" s="76">
        <f>IF($H109=K$3,$F109,)*тех!Y$6</f>
        <v>0</v>
      </c>
      <c r="L109" s="76">
        <f>IF($H109=L$3,$F109,)*тех!Z$6</f>
        <v>0</v>
      </c>
      <c r="M109" s="76">
        <f>IF($H109=M$3,$F109,)*тех!AA$6</f>
        <v>0</v>
      </c>
      <c r="N109" s="76">
        <f>IF($H109=N$3,$F109,)*тех!AB$6</f>
        <v>0</v>
      </c>
      <c r="O109" s="76">
        <f>IF($H109=O$3,$F109,)*тех!AC$6</f>
        <v>0</v>
      </c>
      <c r="P109" s="76">
        <f>IF(OR(P$3=DATE(YEAR($H109),MONTH($H109)+$G109,1),P$3=DATE(YEAR($H109),MONTH($H109)+$G109*2,1),P$3=DATE(YEAR($H109),MONTH($H109)+$G109*3,1),P$3=DATE(YEAR($H109),MONTH($H109)+$G109*4,1),P$3=DATE(YEAR($H109),MONTH($H109)+$G109*5,1),P$3=DATE(YEAR($H109),MONTH($H109)+$G109*6,1),P$3=DATE(YEAR($H109),MONTH($H109)+$G109*7,1),P$3=DATE(YEAR($H109),MONTH($H109)+$G109*8,1),P$3=DATE(YEAR($H109),MONTH($H109)+$G109*9,1),P$3=DATE(YEAR($H109),MONTH($H109)+$G109*10,1)),$F109*тех!AD$10*тех!AD$6,)</f>
        <v>0</v>
      </c>
      <c r="Q109" s="76">
        <f>IF(OR(Q$3=DATE(YEAR($H109),MONTH($H109)+$G109,1),Q$3=DATE(YEAR($H109),MONTH($H109)+$G109*2,1),Q$3=DATE(YEAR($H109),MONTH($H109)+$G109*3,1),Q$3=DATE(YEAR($H109),MONTH($H109)+$G109*4,1),Q$3=DATE(YEAR($H109),MONTH($H109)+$G109*5,1),Q$3=DATE(YEAR($H109),MONTH($H109)+$G109*6,1),Q$3=DATE(YEAR($H109),MONTH($H109)+$G109*7,1),Q$3=DATE(YEAR($H109),MONTH($H109)+$G109*8,1),Q$3=DATE(YEAR($H109),MONTH($H109)+$G109*9,1),Q$3=DATE(YEAR($H109),MONTH($H109)+$G109*10,1)),$F109*тех!AE$10*тех!AE$6,)</f>
        <v>0</v>
      </c>
      <c r="R109" s="76">
        <f>IF(OR(R$3=DATE(YEAR($H109),MONTH($H109)+$G109,1),R$3=DATE(YEAR($H109),MONTH($H109)+$G109*2,1),R$3=DATE(YEAR($H109),MONTH($H109)+$G109*3,1),R$3=DATE(YEAR($H109),MONTH($H109)+$G109*4,1),R$3=DATE(YEAR($H109),MONTH($H109)+$G109*5,1),R$3=DATE(YEAR($H109),MONTH($H109)+$G109*6,1),R$3=DATE(YEAR($H109),MONTH($H109)+$G109*7,1),R$3=DATE(YEAR($H109),MONTH($H109)+$G109*8,1),R$3=DATE(YEAR($H109),MONTH($H109)+$G109*9,1),R$3=DATE(YEAR($H109),MONTH($H109)+$G109*10,1)),$F109*тех!AF$10*тех!AF$6,)</f>
        <v>0</v>
      </c>
      <c r="S109" s="76">
        <f>IF(OR(S$3=DATE(YEAR($H109),MONTH($H109)+$G109,1),S$3=DATE(YEAR($H109),MONTH($H109)+$G109*2,1),S$3=DATE(YEAR($H109),MONTH($H109)+$G109*3,1),S$3=DATE(YEAR($H109),MONTH($H109)+$G109*4,1),S$3=DATE(YEAR($H109),MONTH($H109)+$G109*5,1),S$3=DATE(YEAR($H109),MONTH($H109)+$G109*6,1),S$3=DATE(YEAR($H109),MONTH($H109)+$G109*7,1),S$3=DATE(YEAR($H109),MONTH($H109)+$G109*8,1),S$3=DATE(YEAR($H109),MONTH($H109)+$G109*9,1),S$3=DATE(YEAR($H109),MONTH($H109)+$G109*10,1)),$F109*тех!AG$10*тех!AG$6,)</f>
        <v>0</v>
      </c>
      <c r="T109" s="76">
        <f>IF(OR(T$3=DATE(YEAR($H109),MONTH($H109)+$G109,1),T$3=DATE(YEAR($H109),MONTH($H109)+$G109*2,1),T$3=DATE(YEAR($H109),MONTH($H109)+$G109*3,1),T$3=DATE(YEAR($H109),MONTH($H109)+$G109*4,1),T$3=DATE(YEAR($H109),MONTH($H109)+$G109*5,1),T$3=DATE(YEAR($H109),MONTH($H109)+$G109*6,1),T$3=DATE(YEAR($H109),MONTH($H109)+$G109*7,1),T$3=DATE(YEAR($H109),MONTH($H109)+$G109*8,1),T$3=DATE(YEAR($H109),MONTH($H109)+$G109*9,1),T$3=DATE(YEAR($H109),MONTH($H109)+$G109*10,1)),$F109*тех!AH$10*тех!AH$6,)</f>
        <v>0</v>
      </c>
      <c r="U109" s="76">
        <f>IF(OR(U$3=DATE(YEAR($H109),MONTH($H109)+$G109,1),U$3=DATE(YEAR($H109),MONTH($H109)+$G109*2,1),U$3=DATE(YEAR($H109),MONTH($H109)+$G109*3,1),U$3=DATE(YEAR($H109),MONTH($H109)+$G109*4,1),U$3=DATE(YEAR($H109),MONTH($H109)+$G109*5,1),U$3=DATE(YEAR($H109),MONTH($H109)+$G109*6,1),U$3=DATE(YEAR($H109),MONTH($H109)+$G109*7,1),U$3=DATE(YEAR($H109),MONTH($H109)+$G109*8,1),U$3=DATE(YEAR($H109),MONTH($H109)+$G109*9,1),U$3=DATE(YEAR($H109),MONTH($H109)+$G109*10,1)),$F109*тех!AI$10*тех!AI$6,)</f>
        <v>0</v>
      </c>
      <c r="V109" s="76">
        <f>IF(OR(V$3=DATE(YEAR($H109),MONTH($H109)+$G109,1),V$3=DATE(YEAR($H109),MONTH($H109)+$G109*2,1),V$3=DATE(YEAR($H109),MONTH($H109)+$G109*3,1),V$3=DATE(YEAR($H109),MONTH($H109)+$G109*4,1),V$3=DATE(YEAR($H109),MONTH($H109)+$G109*5,1),V$3=DATE(YEAR($H109),MONTH($H109)+$G109*6,1),V$3=DATE(YEAR($H109),MONTH($H109)+$G109*7,1),V$3=DATE(YEAR($H109),MONTH($H109)+$G109*8,1),V$3=DATE(YEAR($H109),MONTH($H109)+$G109*9,1),V$3=DATE(YEAR($H109),MONTH($H109)+$G109*10,1)),$F109*тех!AJ$10*тех!AJ$6,)</f>
        <v>0</v>
      </c>
      <c r="W109" s="76">
        <f>IF(OR(W$3=DATE(YEAR($H109),MONTH($H109)+$G109,1),W$3=DATE(YEAR($H109),MONTH($H109)+$G109*2,1),W$3=DATE(YEAR($H109),MONTH($H109)+$G109*3,1),W$3=DATE(YEAR($H109),MONTH($H109)+$G109*4,1),W$3=DATE(YEAR($H109),MONTH($H109)+$G109*5,1),W$3=DATE(YEAR($H109),MONTH($H109)+$G109*6,1),W$3=DATE(YEAR($H109),MONTH($H109)+$G109*7,1),W$3=DATE(YEAR($H109),MONTH($H109)+$G109*8,1),W$3=DATE(YEAR($H109),MONTH($H109)+$G109*9,1),W$3=DATE(YEAR($H109),MONTH($H109)+$G109*10,1)),$F109*тех!AK$10*тех!AK$6,)</f>
        <v>0</v>
      </c>
      <c r="X109" s="76">
        <f>IF(OR(X$3=DATE(YEAR($H109),MONTH($H109)+$G109,1),X$3=DATE(YEAR($H109),MONTH($H109)+$G109*2,1),X$3=DATE(YEAR($H109),MONTH($H109)+$G109*3,1),X$3=DATE(YEAR($H109),MONTH($H109)+$G109*4,1),X$3=DATE(YEAR($H109),MONTH($H109)+$G109*5,1),X$3=DATE(YEAR($H109),MONTH($H109)+$G109*6,1),X$3=DATE(YEAR($H109),MONTH($H109)+$G109*7,1),X$3=DATE(YEAR($H109),MONTH($H109)+$G109*8,1),X$3=DATE(YEAR($H109),MONTH($H109)+$G109*9,1),X$3=DATE(YEAR($H109),MONTH($H109)+$G109*10,1)),$F109*тех!AL$10*тех!AL$6,)</f>
        <v>0</v>
      </c>
      <c r="Y109" s="76">
        <f>IF(OR(Y$3=DATE(YEAR($H109),MONTH($H109)+$G109,1),Y$3=DATE(YEAR($H109),MONTH($H109)+$G109*2,1),Y$3=DATE(YEAR($H109),MONTH($H109)+$G109*3,1),Y$3=DATE(YEAR($H109),MONTH($H109)+$G109*4,1),Y$3=DATE(YEAR($H109),MONTH($H109)+$G109*5,1),Y$3=DATE(YEAR($H109),MONTH($H109)+$G109*6,1),Y$3=DATE(YEAR($H109),MONTH($H109)+$G109*7,1),Y$3=DATE(YEAR($H109),MONTH($H109)+$G109*8,1),Y$3=DATE(YEAR($H109),MONTH($H109)+$G109*9,1),Y$3=DATE(YEAR($H109),MONTH($H109)+$G109*10,1)),$F109*тех!AM$10*тех!AM$6,)</f>
        <v>0</v>
      </c>
      <c r="Z109" s="76">
        <f>IF(OR(Z$3=DATE(YEAR($H109),MONTH($H109)+$G109,1),Z$3=DATE(YEAR($H109),MONTH($H109)+$G109*2,1),Z$3=DATE(YEAR($H109),MONTH($H109)+$G109*3,1),Z$3=DATE(YEAR($H109),MONTH($H109)+$G109*4,1),Z$3=DATE(YEAR($H109),MONTH($H109)+$G109*5,1),Z$3=DATE(YEAR($H109),MONTH($H109)+$G109*6,1),Z$3=DATE(YEAR($H109),MONTH($H109)+$G109*7,1),Z$3=DATE(YEAR($H109),MONTH($H109)+$G109*8,1),Z$3=DATE(YEAR($H109),MONTH($H109)+$G109*9,1),Z$3=DATE(YEAR($H109),MONTH($H109)+$G109*10,1)),$F109*тех!AN$10*тех!AN$6,)</f>
        <v>0</v>
      </c>
      <c r="AA109" s="76">
        <f>IF(OR(AA$3=DATE(YEAR($H109),MONTH($H109)+$G109,1),AA$3=DATE(YEAR($H109),MONTH($H109)+$G109*2,1),AA$3=DATE(YEAR($H109),MONTH($H109)+$G109*3,1),AA$3=DATE(YEAR($H109),MONTH($H109)+$G109*4,1),AA$3=DATE(YEAR($H109),MONTH($H109)+$G109*5,1),AA$3=DATE(YEAR($H109),MONTH($H109)+$G109*6,1),AA$3=DATE(YEAR($H109),MONTH($H109)+$G109*7,1),AA$3=DATE(YEAR($H109),MONTH($H109)+$G109*8,1),AA$3=DATE(YEAR($H109),MONTH($H109)+$G109*9,1),AA$3=DATE(YEAR($H109),MONTH($H109)+$G109*10,1)),$F109*тех!AO$10*тех!AO$6,)</f>
        <v>0</v>
      </c>
      <c r="AB109" s="76">
        <f>IF(OR(AB$3=DATE(YEAR($H109),MONTH($H109)+$G109,1),AB$3=DATE(YEAR($H109),MONTH($H109)+$G109*2,1),AB$3=DATE(YEAR($H109),MONTH($H109)+$G109*3,1),AB$3=DATE(YEAR($H109),MONTH($H109)+$G109*4,1),AB$3=DATE(YEAR($H109),MONTH($H109)+$G109*5,1),AB$3=DATE(YEAR($H109),MONTH($H109)+$G109*6,1),AB$3=DATE(YEAR($H109),MONTH($H109)+$G109*7,1),AB$3=DATE(YEAR($H109),MONTH($H109)+$G109*8,1),AB$3=DATE(YEAR($H109),MONTH($H109)+$G109*9,1),AB$3=DATE(YEAR($H109),MONTH($H109)+$G109*10,1)),$F109*тех!AP$10*тех!AP$6,)</f>
        <v>0</v>
      </c>
      <c r="AC109" s="76">
        <f>IF(OR(AC$3=DATE(YEAR($H109),MONTH($H109)+$G109,1),AC$3=DATE(YEAR($H109),MONTH($H109)+$G109*2,1),AC$3=DATE(YEAR($H109),MONTH($H109)+$G109*3,1),AC$3=DATE(YEAR($H109),MONTH($H109)+$G109*4,1),AC$3=DATE(YEAR($H109),MONTH($H109)+$G109*5,1),AC$3=DATE(YEAR($H109),MONTH($H109)+$G109*6,1),AC$3=DATE(YEAR($H109),MONTH($H109)+$G109*7,1),AC$3=DATE(YEAR($H109),MONTH($H109)+$G109*8,1),AC$3=DATE(YEAR($H109),MONTH($H109)+$G109*9,1),AC$3=DATE(YEAR($H109),MONTH($H109)+$G109*10,1)),$F109*тех!AQ$10*тех!AQ$6,)</f>
        <v>0</v>
      </c>
      <c r="AD109" s="76">
        <f>IF(OR(AD$3=DATE(YEAR($H109),MONTH($H109)+$G109,1),AD$3=DATE(YEAR($H109),MONTH($H109)+$G109*2,1),AD$3=DATE(YEAR($H109),MONTH($H109)+$G109*3,1),AD$3=DATE(YEAR($H109),MONTH($H109)+$G109*4,1),AD$3=DATE(YEAR($H109),MONTH($H109)+$G109*5,1),AD$3=DATE(YEAR($H109),MONTH($H109)+$G109*6,1),AD$3=DATE(YEAR($H109),MONTH($H109)+$G109*7,1),AD$3=DATE(YEAR($H109),MONTH($H109)+$G109*8,1),AD$3=DATE(YEAR($H109),MONTH($H109)+$G109*9,1),AD$3=DATE(YEAR($H109),MONTH($H109)+$G109*10,1)),$F109*тех!AR$10*тех!AR$6,)</f>
        <v>0</v>
      </c>
      <c r="AE109" s="76">
        <f>IF(OR(AE$3=DATE(YEAR($H109),MONTH($H109)+$G109,1),AE$3=DATE(YEAR($H109),MONTH($H109)+$G109*2,1),AE$3=DATE(YEAR($H109),MONTH($H109)+$G109*3,1),AE$3=DATE(YEAR($H109),MONTH($H109)+$G109*4,1),AE$3=DATE(YEAR($H109),MONTH($H109)+$G109*5,1),AE$3=DATE(YEAR($H109),MONTH($H109)+$G109*6,1),AE$3=DATE(YEAR($H109),MONTH($H109)+$G109*7,1),AE$3=DATE(YEAR($H109),MONTH($H109)+$G109*8,1),AE$3=DATE(YEAR($H109),MONTH($H109)+$G109*9,1),AE$3=DATE(YEAR($H109),MONTH($H109)+$G109*10,1)),$F109*тех!AS$10*тех!AS$6,)</f>
        <v>0</v>
      </c>
      <c r="AF109" s="76">
        <f>IF(OR(AF$3=DATE(YEAR($H109),MONTH($H109)+$G109,1),AF$3=DATE(YEAR($H109),MONTH($H109)+$G109*2,1),AF$3=DATE(YEAR($H109),MONTH($H109)+$G109*3,1),AF$3=DATE(YEAR($H109),MONTH($H109)+$G109*4,1),AF$3=DATE(YEAR($H109),MONTH($H109)+$G109*5,1),AF$3=DATE(YEAR($H109),MONTH($H109)+$G109*6,1),AF$3=DATE(YEAR($H109),MONTH($H109)+$G109*7,1),AF$3=DATE(YEAR($H109),MONTH($H109)+$G109*8,1),AF$3=DATE(YEAR($H109),MONTH($H109)+$G109*9,1),AF$3=DATE(YEAR($H109),MONTH($H109)+$G109*10,1)),$F109*тех!AT$10*тех!AT$6,)</f>
        <v>0</v>
      </c>
      <c r="AG109" s="76">
        <f>IF(OR(AG$3=DATE(YEAR($H109),MONTH($H109)+$G109,1),AG$3=DATE(YEAR($H109),MONTH($H109)+$G109*2,1),AG$3=DATE(YEAR($H109),MONTH($H109)+$G109*3,1),AG$3=DATE(YEAR($H109),MONTH($H109)+$G109*4,1),AG$3=DATE(YEAR($H109),MONTH($H109)+$G109*5,1),AG$3=DATE(YEAR($H109),MONTH($H109)+$G109*6,1),AG$3=DATE(YEAR($H109),MONTH($H109)+$G109*7,1),AG$3=DATE(YEAR($H109),MONTH($H109)+$G109*8,1),AG$3=DATE(YEAR($H109),MONTH($H109)+$G109*9,1),AG$3=DATE(YEAR($H109),MONTH($H109)+$G109*10,1)),$F109*тех!AU$10*тех!AU$6,)</f>
        <v>0</v>
      </c>
      <c r="AH109" s="76">
        <f>IF(OR(AH$3=DATE(YEAR($H109),MONTH($H109)+$G109,1),AH$3=DATE(YEAR($H109),MONTH($H109)+$G109*2,1),AH$3=DATE(YEAR($H109),MONTH($H109)+$G109*3,1),AH$3=DATE(YEAR($H109),MONTH($H109)+$G109*4,1),AH$3=DATE(YEAR($H109),MONTH($H109)+$G109*5,1),AH$3=DATE(YEAR($H109),MONTH($H109)+$G109*6,1),AH$3=DATE(YEAR($H109),MONTH($H109)+$G109*7,1),AH$3=DATE(YEAR($H109),MONTH($H109)+$G109*8,1),AH$3=DATE(YEAR($H109),MONTH($H109)+$G109*9,1),AH$3=DATE(YEAR($H109),MONTH($H109)+$G109*10,1)),$F109*тех!AV$10*тех!AV$6,)</f>
        <v>0</v>
      </c>
      <c r="AI109" s="76">
        <f>IF(OR(AI$3=DATE(YEAR($H109),MONTH($H109)+$G109,1),AI$3=DATE(YEAR($H109),MONTH($H109)+$G109*2,1),AI$3=DATE(YEAR($H109),MONTH($H109)+$G109*3,1),AI$3=DATE(YEAR($H109),MONTH($H109)+$G109*4,1),AI$3=DATE(YEAR($H109),MONTH($H109)+$G109*5,1),AI$3=DATE(YEAR($H109),MONTH($H109)+$G109*6,1),AI$3=DATE(YEAR($H109),MONTH($H109)+$G109*7,1),AI$3=DATE(YEAR($H109),MONTH($H109)+$G109*8,1),AI$3=DATE(YEAR($H109),MONTH($H109)+$G109*9,1),AI$3=DATE(YEAR($H109),MONTH($H109)+$G109*10,1)),$F109*тех!AW$10*тех!AW$6,)</f>
        <v>0</v>
      </c>
      <c r="AJ109" s="76">
        <f>IF(OR(AJ$3=DATE(YEAR($H109),MONTH($H109)+$G109,1),AJ$3=DATE(YEAR($H109),MONTH($H109)+$G109*2,1),AJ$3=DATE(YEAR($H109),MONTH($H109)+$G109*3,1),AJ$3=DATE(YEAR($H109),MONTH($H109)+$G109*4,1),AJ$3=DATE(YEAR($H109),MONTH($H109)+$G109*5,1),AJ$3=DATE(YEAR($H109),MONTH($H109)+$G109*6,1),AJ$3=DATE(YEAR($H109),MONTH($H109)+$G109*7,1),AJ$3=DATE(YEAR($H109),MONTH($H109)+$G109*8,1),AJ$3=DATE(YEAR($H109),MONTH($H109)+$G109*9,1),AJ$3=DATE(YEAR($H109),MONTH($H109)+$G109*10,1)),$F109*тех!AX$10*тех!AX$6,)</f>
        <v>0</v>
      </c>
      <c r="AK109" s="76">
        <f>IF(OR(AK$3=DATE(YEAR($H109),MONTH($H109)+$G109,1),AK$3=DATE(YEAR($H109),MONTH($H109)+$G109*2,1),AK$3=DATE(YEAR($H109),MONTH($H109)+$G109*3,1),AK$3=DATE(YEAR($H109),MONTH($H109)+$G109*4,1),AK$3=DATE(YEAR($H109),MONTH($H109)+$G109*5,1),AK$3=DATE(YEAR($H109),MONTH($H109)+$G109*6,1),AK$3=DATE(YEAR($H109),MONTH($H109)+$G109*7,1),AK$3=DATE(YEAR($H109),MONTH($H109)+$G109*8,1),AK$3=DATE(YEAR($H109),MONTH($H109)+$G109*9,1),AK$3=DATE(YEAR($H109),MONTH($H109)+$G109*10,1)),$F109*тех!AY$10*тех!AY$6,)</f>
        <v>0</v>
      </c>
      <c r="AL109" s="76">
        <f>IF(OR(AL$3=DATE(YEAR($H109),MONTH($H109)+$G109,1),AL$3=DATE(YEAR($H109),MONTH($H109)+$G109*2,1),AL$3=DATE(YEAR($H109),MONTH($H109)+$G109*3,1),AL$3=DATE(YEAR($H109),MONTH($H109)+$G109*4,1),AL$3=DATE(YEAR($H109),MONTH($H109)+$G109*5,1),AL$3=DATE(YEAR($H109),MONTH($H109)+$G109*6,1),AL$3=DATE(YEAR($H109),MONTH($H109)+$G109*7,1),AL$3=DATE(YEAR($H109),MONTH($H109)+$G109*8,1),AL$3=DATE(YEAR($H109),MONTH($H109)+$G109*9,1),AL$3=DATE(YEAR($H109),MONTH($H109)+$G109*10,1)),$F109*тех!AZ$10*тех!AZ$6,)</f>
        <v>0</v>
      </c>
      <c r="AM109" s="76">
        <f>IF(OR(AM$3=DATE(YEAR($H109),MONTH($H109)+$G109,1),AM$3=DATE(YEAR($H109),MONTH($H109)+$G109*2,1),AM$3=DATE(YEAR($H109),MONTH($H109)+$G109*3,1),AM$3=DATE(YEAR($H109),MONTH($H109)+$G109*4,1),AM$3=DATE(YEAR($H109),MONTH($H109)+$G109*5,1),AM$3=DATE(YEAR($H109),MONTH($H109)+$G109*6,1),AM$3=DATE(YEAR($H109),MONTH($H109)+$G109*7,1),AM$3=DATE(YEAR($H109),MONTH($H109)+$G109*8,1),AM$3=DATE(YEAR($H109),MONTH($H109)+$G109*9,1),AM$3=DATE(YEAR($H109),MONTH($H109)+$G109*10,1)),$F109*тех!BA$10*тех!BA$6,)</f>
        <v>0</v>
      </c>
      <c r="AN109" s="76">
        <f>IF(OR(AN$3=DATE(YEAR($H109),MONTH($H109)+$G109,1),AN$3=DATE(YEAR($H109),MONTH($H109)+$G109*2,1),AN$3=DATE(YEAR($H109),MONTH($H109)+$G109*3,1),AN$3=DATE(YEAR($H109),MONTH($H109)+$G109*4,1),AN$3=DATE(YEAR($H109),MONTH($H109)+$G109*5,1),AN$3=DATE(YEAR($H109),MONTH($H109)+$G109*6,1),AN$3=DATE(YEAR($H109),MONTH($H109)+$G109*7,1),AN$3=DATE(YEAR($H109),MONTH($H109)+$G109*8,1),AN$3=DATE(YEAR($H109),MONTH($H109)+$G109*9,1),AN$3=DATE(YEAR($H109),MONTH($H109)+$G109*10,1)),$F109*тех!BB$10*тех!BB$6,)</f>
        <v>0</v>
      </c>
      <c r="AO109" s="76">
        <f>IF(OR(AO$3=DATE(YEAR($H109),MONTH($H109)+$G109,1),AO$3=DATE(YEAR($H109),MONTH($H109)+$G109*2,1),AO$3=DATE(YEAR($H109),MONTH($H109)+$G109*3,1),AO$3=DATE(YEAR($H109),MONTH($H109)+$G109*4,1),AO$3=DATE(YEAR($H109),MONTH($H109)+$G109*5,1),AO$3=DATE(YEAR($H109),MONTH($H109)+$G109*6,1),AO$3=DATE(YEAR($H109),MONTH($H109)+$G109*7,1),AO$3=DATE(YEAR($H109),MONTH($H109)+$G109*8,1),AO$3=DATE(YEAR($H109),MONTH($H109)+$G109*9,1),AO$3=DATE(YEAR($H109),MONTH($H109)+$G109*10,1)),$F109*тех!BC$10*тех!BC$6,)</f>
        <v>0</v>
      </c>
      <c r="AP109" s="76">
        <f>IF(OR(AP$3=DATE(YEAR($H109),MONTH($H109)+$G109,1),AP$3=DATE(YEAR($H109),MONTH($H109)+$G109*2,1),AP$3=DATE(YEAR($H109),MONTH($H109)+$G109*3,1),AP$3=DATE(YEAR($H109),MONTH($H109)+$G109*4,1),AP$3=DATE(YEAR($H109),MONTH($H109)+$G109*5,1),AP$3=DATE(YEAR($H109),MONTH($H109)+$G109*6,1),AP$3=DATE(YEAR($H109),MONTH($H109)+$G109*7,1),AP$3=DATE(YEAR($H109),MONTH($H109)+$G109*8,1),AP$3=DATE(YEAR($H109),MONTH($H109)+$G109*9,1),AP$3=DATE(YEAR($H109),MONTH($H109)+$G109*10,1)),$F109*тех!BD$10*тех!BD$6,)</f>
        <v>0</v>
      </c>
      <c r="AQ109" s="76">
        <f>IF(OR(AQ$3=DATE(YEAR($H109),MONTH($H109)+$G109,1),AQ$3=DATE(YEAR($H109),MONTH($H109)+$G109*2,1),AQ$3=DATE(YEAR($H109),MONTH($H109)+$G109*3,1),AQ$3=DATE(YEAR($H109),MONTH($H109)+$G109*4,1),AQ$3=DATE(YEAR($H109),MONTH($H109)+$G109*5,1),AQ$3=DATE(YEAR($H109),MONTH($H109)+$G109*6,1),AQ$3=DATE(YEAR($H109),MONTH($H109)+$G109*7,1),AQ$3=DATE(YEAR($H109),MONTH($H109)+$G109*8,1),AQ$3=DATE(YEAR($H109),MONTH($H109)+$G109*9,1),AQ$3=DATE(YEAR($H109),MONTH($H109)+$G109*10,1)),$F109*тех!BE$10*тех!BE$6,)</f>
        <v>0</v>
      </c>
      <c r="AR109" s="76">
        <f>IF(OR(AR$3=DATE(YEAR($H109),MONTH($H109)+$G109,1),AR$3=DATE(YEAR($H109),MONTH($H109)+$G109*2,1),AR$3=DATE(YEAR($H109),MONTH($H109)+$G109*3,1),AR$3=DATE(YEAR($H109),MONTH($H109)+$G109*4,1),AR$3=DATE(YEAR($H109),MONTH($H109)+$G109*5,1),AR$3=DATE(YEAR($H109),MONTH($H109)+$G109*6,1),AR$3=DATE(YEAR($H109),MONTH($H109)+$G109*7,1),AR$3=DATE(YEAR($H109),MONTH($H109)+$G109*8,1),AR$3=DATE(YEAR($H109),MONTH($H109)+$G109*9,1),AR$3=DATE(YEAR($H109),MONTH($H109)+$G109*10,1)),$F109*тех!BF$10*тех!BF$6,)</f>
        <v>0</v>
      </c>
      <c r="AS109" s="76">
        <f>IF(OR(AS$3=DATE(YEAR($H109),MONTH($H109)+$G109,1),AS$3=DATE(YEAR($H109),MONTH($H109)+$G109*2,1),AS$3=DATE(YEAR($H109),MONTH($H109)+$G109*3,1),AS$3=DATE(YEAR($H109),MONTH($H109)+$G109*4,1),AS$3=DATE(YEAR($H109),MONTH($H109)+$G109*5,1),AS$3=DATE(YEAR($H109),MONTH($H109)+$G109*6,1),AS$3=DATE(YEAR($H109),MONTH($H109)+$G109*7,1),AS$3=DATE(YEAR($H109),MONTH($H109)+$G109*8,1),AS$3=DATE(YEAR($H109),MONTH($H109)+$G109*9,1),AS$3=DATE(YEAR($H109),MONTH($H109)+$G109*10,1)),$F109*тех!BG$10*тех!BG$6,)</f>
        <v>0</v>
      </c>
      <c r="AT109" s="76">
        <f>IF(OR(AT$3=DATE(YEAR($H109),MONTH($H109)+$G109,1),AT$3=DATE(YEAR($H109),MONTH($H109)+$G109*2,1),AT$3=DATE(YEAR($H109),MONTH($H109)+$G109*3,1),AT$3=DATE(YEAR($H109),MONTH($H109)+$G109*4,1),AT$3=DATE(YEAR($H109),MONTH($H109)+$G109*5,1),AT$3=DATE(YEAR($H109),MONTH($H109)+$G109*6,1),AT$3=DATE(YEAR($H109),MONTH($H109)+$G109*7,1),AT$3=DATE(YEAR($H109),MONTH($H109)+$G109*8,1),AT$3=DATE(YEAR($H109),MONTH($H109)+$G109*9,1),AT$3=DATE(YEAR($H109),MONTH($H109)+$G109*10,1)),$F109*тех!BH$10*тех!BH$6,)</f>
        <v>0</v>
      </c>
      <c r="AU109" s="76">
        <f>IF(OR(AU$3=DATE(YEAR($H109),MONTH($H109)+$G109,1),AU$3=DATE(YEAR($H109),MONTH($H109)+$G109*2,1),AU$3=DATE(YEAR($H109),MONTH($H109)+$G109*3,1),AU$3=DATE(YEAR($H109),MONTH($H109)+$G109*4,1),AU$3=DATE(YEAR($H109),MONTH($H109)+$G109*5,1),AU$3=DATE(YEAR($H109),MONTH($H109)+$G109*6,1),AU$3=DATE(YEAR($H109),MONTH($H109)+$G109*7,1),AU$3=DATE(YEAR($H109),MONTH($H109)+$G109*8,1),AU$3=DATE(YEAR($H109),MONTH($H109)+$G109*9,1),AU$3=DATE(YEAR($H109),MONTH($H109)+$G109*10,1)),$F109*тех!BI$10*тех!BI$6,)</f>
        <v>0</v>
      </c>
      <c r="AV109" s="76">
        <f>IF(OR(AV$3=DATE(YEAR($H109),MONTH($H109)+$G109,1),AV$3=DATE(YEAR($H109),MONTH($H109)+$G109*2,1),AV$3=DATE(YEAR($H109),MONTH($H109)+$G109*3,1),AV$3=DATE(YEAR($H109),MONTH($H109)+$G109*4,1),AV$3=DATE(YEAR($H109),MONTH($H109)+$G109*5,1),AV$3=DATE(YEAR($H109),MONTH($H109)+$G109*6,1),AV$3=DATE(YEAR($H109),MONTH($H109)+$G109*7,1),AV$3=DATE(YEAR($H109),MONTH($H109)+$G109*8,1),AV$3=DATE(YEAR($H109),MONTH($H109)+$G109*9,1),AV$3=DATE(YEAR($H109),MONTH($H109)+$G109*10,1)),$F109*тех!BJ$10*тех!BJ$6,)</f>
        <v>0</v>
      </c>
      <c r="AW109" s="76">
        <f>IF(OR(AW$3=DATE(YEAR($H109),MONTH($H109)+$G109,1),AW$3=DATE(YEAR($H109),MONTH($H109)+$G109*2,1),AW$3=DATE(YEAR($H109),MONTH($H109)+$G109*3,1),AW$3=DATE(YEAR($H109),MONTH($H109)+$G109*4,1),AW$3=DATE(YEAR($H109),MONTH($H109)+$G109*5,1),AW$3=DATE(YEAR($H109),MONTH($H109)+$G109*6,1),AW$3=DATE(YEAR($H109),MONTH($H109)+$G109*7,1),AW$3=DATE(YEAR($H109),MONTH($H109)+$G109*8,1),AW$3=DATE(YEAR($H109),MONTH($H109)+$G109*9,1),AW$3=DATE(YEAR($H109),MONTH($H109)+$G109*10,1)),$F109*тех!BK$10*тех!BK$6,)</f>
        <v>0</v>
      </c>
      <c r="AX109" s="76">
        <f>IF(OR(AX$3=DATE(YEAR($H109),MONTH($H109)+$G109,1),AX$3=DATE(YEAR($H109),MONTH($H109)+$G109*2,1),AX$3=DATE(YEAR($H109),MONTH($H109)+$G109*3,1),AX$3=DATE(YEAR($H109),MONTH($H109)+$G109*4,1),AX$3=DATE(YEAR($H109),MONTH($H109)+$G109*5,1),AX$3=DATE(YEAR($H109),MONTH($H109)+$G109*6,1),AX$3=DATE(YEAR($H109),MONTH($H109)+$G109*7,1),AX$3=DATE(YEAR($H109),MONTH($H109)+$G109*8,1),AX$3=DATE(YEAR($H109),MONTH($H109)+$G109*9,1),AX$3=DATE(YEAR($H109),MONTH($H109)+$G109*10,1)),$F109*тех!BL$10*тех!BL$6,)</f>
        <v>0</v>
      </c>
      <c r="AY109" s="76">
        <f>IF(OR(AY$3=DATE(YEAR($H109),MONTH($H109)+$G109,1),AY$3=DATE(YEAR($H109),MONTH($H109)+$G109*2,1),AY$3=DATE(YEAR($H109),MONTH($H109)+$G109*3,1),AY$3=DATE(YEAR($H109),MONTH($H109)+$G109*4,1),AY$3=DATE(YEAR($H109),MONTH($H109)+$G109*5,1),AY$3=DATE(YEAR($H109),MONTH($H109)+$G109*6,1),AY$3=DATE(YEAR($H109),MONTH($H109)+$G109*7,1),AY$3=DATE(YEAR($H109),MONTH($H109)+$G109*8,1),AY$3=DATE(YEAR($H109),MONTH($H109)+$G109*9,1),AY$3=DATE(YEAR($H109),MONTH($H109)+$G109*10,1)),$F109*тех!BM$10*тех!BM$6,)</f>
        <v>0</v>
      </c>
      <c r="AZ109" s="76">
        <f>IF(OR(AZ$3=DATE(YEAR($H109),MONTH($H109)+$G109,1),AZ$3=DATE(YEAR($H109),MONTH($H109)+$G109*2,1),AZ$3=DATE(YEAR($H109),MONTH($H109)+$G109*3,1),AZ$3=DATE(YEAR($H109),MONTH($H109)+$G109*4,1),AZ$3=DATE(YEAR($H109),MONTH($H109)+$G109*5,1),AZ$3=DATE(YEAR($H109),MONTH($H109)+$G109*6,1),AZ$3=DATE(YEAR($H109),MONTH($H109)+$G109*7,1),AZ$3=DATE(YEAR($H109),MONTH($H109)+$G109*8,1),AZ$3=DATE(YEAR($H109),MONTH($H109)+$G109*9,1),AZ$3=DATE(YEAR($H109),MONTH($H109)+$G109*10,1)),$F109*тех!BN$10*тех!BN$6,)</f>
        <v>0</v>
      </c>
      <c r="BA109" s="76">
        <f>IF(OR(BA$3=DATE(YEAR($H109),MONTH($H109)+$G109,1),BA$3=DATE(YEAR($H109),MONTH($H109)+$G109*2,1),BA$3=DATE(YEAR($H109),MONTH($H109)+$G109*3,1),BA$3=DATE(YEAR($H109),MONTH($H109)+$G109*4,1),BA$3=DATE(YEAR($H109),MONTH($H109)+$G109*5,1),BA$3=DATE(YEAR($H109),MONTH($H109)+$G109*6,1),BA$3=DATE(YEAR($H109),MONTH($H109)+$G109*7,1),BA$3=DATE(YEAR($H109),MONTH($H109)+$G109*8,1),BA$3=DATE(YEAR($H109),MONTH($H109)+$G109*9,1),BA$3=DATE(YEAR($H109),MONTH($H109)+$G109*10,1)),$F109*тех!BO$10*тех!BO$6,)</f>
        <v>0</v>
      </c>
      <c r="BB109" s="76">
        <f>IF(OR(BB$3=DATE(YEAR($H109),MONTH($H109)+$G109,1),BB$3=DATE(YEAR($H109),MONTH($H109)+$G109*2,1),BB$3=DATE(YEAR($H109),MONTH($H109)+$G109*3,1),BB$3=DATE(YEAR($H109),MONTH($H109)+$G109*4,1),BB$3=DATE(YEAR($H109),MONTH($H109)+$G109*5,1),BB$3=DATE(YEAR($H109),MONTH($H109)+$G109*6,1),BB$3=DATE(YEAR($H109),MONTH($H109)+$G109*7,1),BB$3=DATE(YEAR($H109),MONTH($H109)+$G109*8,1),BB$3=DATE(YEAR($H109),MONTH($H109)+$G109*9,1),BB$3=DATE(YEAR($H109),MONTH($H109)+$G109*10,1)),$F109*тех!BP$10*тех!BP$6,)</f>
        <v>0</v>
      </c>
      <c r="BC109" s="76">
        <f>IF(OR(BC$3=DATE(YEAR($H109),MONTH($H109)+$G109,1),BC$3=DATE(YEAR($H109),MONTH($H109)+$G109*2,1),BC$3=DATE(YEAR($H109),MONTH($H109)+$G109*3,1),BC$3=DATE(YEAR($H109),MONTH($H109)+$G109*4,1),BC$3=DATE(YEAR($H109),MONTH($H109)+$G109*5,1),BC$3=DATE(YEAR($H109),MONTH($H109)+$G109*6,1),BC$3=DATE(YEAR($H109),MONTH($H109)+$G109*7,1),BC$3=DATE(YEAR($H109),MONTH($H109)+$G109*8,1),BC$3=DATE(YEAR($H109),MONTH($H109)+$G109*9,1),BC$3=DATE(YEAR($H109),MONTH($H109)+$G109*10,1)),$F109*тех!BQ$10*тех!BQ$6,)</f>
        <v>0</v>
      </c>
      <c r="BD109" s="76">
        <f>IF(OR(BD$3=DATE(YEAR($H109),MONTH($H109)+$G109,1),BD$3=DATE(YEAR($H109),MONTH($H109)+$G109*2,1),BD$3=DATE(YEAR($H109),MONTH($H109)+$G109*3,1),BD$3=DATE(YEAR($H109),MONTH($H109)+$G109*4,1),BD$3=DATE(YEAR($H109),MONTH($H109)+$G109*5,1),BD$3=DATE(YEAR($H109),MONTH($H109)+$G109*6,1),BD$3=DATE(YEAR($H109),MONTH($H109)+$G109*7,1),BD$3=DATE(YEAR($H109),MONTH($H109)+$G109*8,1),BD$3=DATE(YEAR($H109),MONTH($H109)+$G109*9,1),BD$3=DATE(YEAR($H109),MONTH($H109)+$G109*10,1)),$F109*тех!BR$10*тех!BR$6,)</f>
        <v>0</v>
      </c>
      <c r="BE109" s="76">
        <f>IF(OR(BE$3=DATE(YEAR($H109),MONTH($H109)+$G109,1),BE$3=DATE(YEAR($H109),MONTH($H109)+$G109*2,1),BE$3=DATE(YEAR($H109),MONTH($H109)+$G109*3,1),BE$3=DATE(YEAR($H109),MONTH($H109)+$G109*4,1),BE$3=DATE(YEAR($H109),MONTH($H109)+$G109*5,1),BE$3=DATE(YEAR($H109),MONTH($H109)+$G109*6,1),BE$3=DATE(YEAR($H109),MONTH($H109)+$G109*7,1),BE$3=DATE(YEAR($H109),MONTH($H109)+$G109*8,1),BE$3=DATE(YEAR($H109),MONTH($H109)+$G109*9,1),BE$3=DATE(YEAR($H109),MONTH($H109)+$G109*10,1)),$F109*тех!BS$10*тех!BS$6,)</f>
        <v>0</v>
      </c>
      <c r="BF109" s="76">
        <f>IF(OR(BF$3=DATE(YEAR($H109),MONTH($H109)+$G109,1),BF$3=DATE(YEAR($H109),MONTH($H109)+$G109*2,1),BF$3=DATE(YEAR($H109),MONTH($H109)+$G109*3,1),BF$3=DATE(YEAR($H109),MONTH($H109)+$G109*4,1),BF$3=DATE(YEAR($H109),MONTH($H109)+$G109*5,1),BF$3=DATE(YEAR($H109),MONTH($H109)+$G109*6,1),BF$3=DATE(YEAR($H109),MONTH($H109)+$G109*7,1),BF$3=DATE(YEAR($H109),MONTH($H109)+$G109*8,1),BF$3=DATE(YEAR($H109),MONTH($H109)+$G109*9,1),BF$3=DATE(YEAR($H109),MONTH($H109)+$G109*10,1)),$F109*тех!BT$10*тех!BT$6,)</f>
        <v>0</v>
      </c>
      <c r="BG109" s="76">
        <f>IF(OR(BG$3=DATE(YEAR($H109),MONTH($H109)+$G109,1),BG$3=DATE(YEAR($H109),MONTH($H109)+$G109*2,1),BG$3=DATE(YEAR($H109),MONTH($H109)+$G109*3,1),BG$3=DATE(YEAR($H109),MONTH($H109)+$G109*4,1),BG$3=DATE(YEAR($H109),MONTH($H109)+$G109*5,1),BG$3=DATE(YEAR($H109),MONTH($H109)+$G109*6,1),BG$3=DATE(YEAR($H109),MONTH($H109)+$G109*7,1),BG$3=DATE(YEAR($H109),MONTH($H109)+$G109*8,1),BG$3=DATE(YEAR($H109),MONTH($H109)+$G109*9,1),BG$3=DATE(YEAR($H109),MONTH($H109)+$G109*10,1)),$F109*тех!BU$10*тех!BU$6,)</f>
        <v>0</v>
      </c>
      <c r="BH109" s="76">
        <f>IF(OR(BH$3=DATE(YEAR($H109),MONTH($H109)+$G109,1),BH$3=DATE(YEAR($H109),MONTH($H109)+$G109*2,1),BH$3=DATE(YEAR($H109),MONTH($H109)+$G109*3,1),BH$3=DATE(YEAR($H109),MONTH($H109)+$G109*4,1),BH$3=DATE(YEAR($H109),MONTH($H109)+$G109*5,1),BH$3=DATE(YEAR($H109),MONTH($H109)+$G109*6,1),BH$3=DATE(YEAR($H109),MONTH($H109)+$G109*7,1),BH$3=DATE(YEAR($H109),MONTH($H109)+$G109*8,1),BH$3=DATE(YEAR($H109),MONTH($H109)+$G109*9,1),BH$3=DATE(YEAR($H109),MONTH($H109)+$G109*10,1)),$F109*тех!BV$10*тех!BV$6,)</f>
        <v>0</v>
      </c>
      <c r="BI109" s="76">
        <f>IF(OR(BI$3=DATE(YEAR($H109),MONTH($H109)+$G109,1),BI$3=DATE(YEAR($H109),MONTH($H109)+$G109*2,1),BI$3=DATE(YEAR($H109),MONTH($H109)+$G109*3,1),BI$3=DATE(YEAR($H109),MONTH($H109)+$G109*4,1),BI$3=DATE(YEAR($H109),MONTH($H109)+$G109*5,1),BI$3=DATE(YEAR($H109),MONTH($H109)+$G109*6,1),BI$3=DATE(YEAR($H109),MONTH($H109)+$G109*7,1),BI$3=DATE(YEAR($H109),MONTH($H109)+$G109*8,1),BI$3=DATE(YEAR($H109),MONTH($H109)+$G109*9,1),BI$3=DATE(YEAR($H109),MONTH($H109)+$G109*10,1)),$F109*тех!BW$10*тех!BW$6,)</f>
        <v>0</v>
      </c>
      <c r="BJ109" s="76">
        <f>IF(OR(BJ$3=DATE(YEAR($H109),MONTH($H109)+$G109,1),BJ$3=DATE(YEAR($H109),MONTH($H109)+$G109*2,1),BJ$3=DATE(YEAR($H109),MONTH($H109)+$G109*3,1),BJ$3=DATE(YEAR($H109),MONTH($H109)+$G109*4,1),BJ$3=DATE(YEAR($H109),MONTH($H109)+$G109*5,1),BJ$3=DATE(YEAR($H109),MONTH($H109)+$G109*6,1),BJ$3=DATE(YEAR($H109),MONTH($H109)+$G109*7,1),BJ$3=DATE(YEAR($H109),MONTH($H109)+$G109*8,1),BJ$3=DATE(YEAR($H109),MONTH($H109)+$G109*9,1),BJ$3=DATE(YEAR($H109),MONTH($H109)+$G109*10,1)),$F109*тех!BX$10*тех!BX$6,)</f>
        <v>0</v>
      </c>
      <c r="BK109" s="76">
        <f>IF(OR(BK$3=DATE(YEAR($H109),MONTH($H109)+$G109,1),BK$3=DATE(YEAR($H109),MONTH($H109)+$G109*2,1),BK$3=DATE(YEAR($H109),MONTH($H109)+$G109*3,1),BK$3=DATE(YEAR($H109),MONTH($H109)+$G109*4,1),BK$3=DATE(YEAR($H109),MONTH($H109)+$G109*5,1),BK$3=DATE(YEAR($H109),MONTH($H109)+$G109*6,1),BK$3=DATE(YEAR($H109),MONTH($H109)+$G109*7,1),BK$3=DATE(YEAR($H109),MONTH($H109)+$G109*8,1),BK$3=DATE(YEAR($H109),MONTH($H109)+$G109*9,1),BK$3=DATE(YEAR($H109),MONTH($H109)+$G109*10,1)),$F109*тех!BY$10*тех!BY$6,)</f>
        <v>0</v>
      </c>
      <c r="BL109" s="76">
        <f>IF(OR(BL$3=DATE(YEAR($H109),MONTH($H109)+$G109,1),BL$3=DATE(YEAR($H109),MONTH($H109)+$G109*2,1),BL$3=DATE(YEAR($H109),MONTH($H109)+$G109*3,1),BL$3=DATE(YEAR($H109),MONTH($H109)+$G109*4,1),BL$3=DATE(YEAR($H109),MONTH($H109)+$G109*5,1),BL$3=DATE(YEAR($H109),MONTH($H109)+$G109*6,1),BL$3=DATE(YEAR($H109),MONTH($H109)+$G109*7,1),BL$3=DATE(YEAR($H109),MONTH($H109)+$G109*8,1),BL$3=DATE(YEAR($H109),MONTH($H109)+$G109*9,1),BL$3=DATE(YEAR($H109),MONTH($H109)+$G109*10,1)),$F109*тех!BZ$10*тех!BZ$6,)</f>
        <v>0</v>
      </c>
      <c r="BM109" s="76">
        <f>IF(OR(BM$3=DATE(YEAR($H109),MONTH($H109)+$G109,1),BM$3=DATE(YEAR($H109),MONTH($H109)+$G109*2,1),BM$3=DATE(YEAR($H109),MONTH($H109)+$G109*3,1),BM$3=DATE(YEAR($H109),MONTH($H109)+$G109*4,1),BM$3=DATE(YEAR($H109),MONTH($H109)+$G109*5,1),BM$3=DATE(YEAR($H109),MONTH($H109)+$G109*6,1),BM$3=DATE(YEAR($H109),MONTH($H109)+$G109*7,1),BM$3=DATE(YEAR($H109),MONTH($H109)+$G109*8,1),BM$3=DATE(YEAR($H109),MONTH($H109)+$G109*9,1),BM$3=DATE(YEAR($H109),MONTH($H109)+$G109*10,1)),$F109*тех!CA$10*тех!CA$6,)</f>
        <v>0</v>
      </c>
      <c r="BN109" s="76">
        <f>IF(OR(BN$3=DATE(YEAR($H109),MONTH($H109)+$G109,1),BN$3=DATE(YEAR($H109),MONTH($H109)+$G109*2,1),BN$3=DATE(YEAR($H109),MONTH($H109)+$G109*3,1),BN$3=DATE(YEAR($H109),MONTH($H109)+$G109*4,1),BN$3=DATE(YEAR($H109),MONTH($H109)+$G109*5,1),BN$3=DATE(YEAR($H109),MONTH($H109)+$G109*6,1),BN$3=DATE(YEAR($H109),MONTH($H109)+$G109*7,1),BN$3=DATE(YEAR($H109),MONTH($H109)+$G109*8,1),BN$3=DATE(YEAR($H109),MONTH($H109)+$G109*9,1),BN$3=DATE(YEAR($H109),MONTH($H109)+$G109*10,1)),$F109*тех!CB$10*тех!CB$6,)</f>
        <v>0</v>
      </c>
      <c r="BO109" s="76">
        <f>IF(OR(BO$3=DATE(YEAR($H109),MONTH($H109)+$G109,1),BO$3=DATE(YEAR($H109),MONTH($H109)+$G109*2,1),BO$3=DATE(YEAR($H109),MONTH($H109)+$G109*3,1),BO$3=DATE(YEAR($H109),MONTH($H109)+$G109*4,1),BO$3=DATE(YEAR($H109),MONTH($H109)+$G109*5,1),BO$3=DATE(YEAR($H109),MONTH($H109)+$G109*6,1),BO$3=DATE(YEAR($H109),MONTH($H109)+$G109*7,1),BO$3=DATE(YEAR($H109),MONTH($H109)+$G109*8,1),BO$3=DATE(YEAR($H109),MONTH($H109)+$G109*9,1),BO$3=DATE(YEAR($H109),MONTH($H109)+$G109*10,1)),$F109*тех!CC$10*тех!CC$6,)</f>
        <v>0</v>
      </c>
      <c r="BP109" s="76">
        <f>IF(OR(BP$3=DATE(YEAR($H109),MONTH($H109)+$G109,1),BP$3=DATE(YEAR($H109),MONTH($H109)+$G109*2,1),BP$3=DATE(YEAR($H109),MONTH($H109)+$G109*3,1),BP$3=DATE(YEAR($H109),MONTH($H109)+$G109*4,1),BP$3=DATE(YEAR($H109),MONTH($H109)+$G109*5,1),BP$3=DATE(YEAR($H109),MONTH($H109)+$G109*6,1),BP$3=DATE(YEAR($H109),MONTH($H109)+$G109*7,1),BP$3=DATE(YEAR($H109),MONTH($H109)+$G109*8,1),BP$3=DATE(YEAR($H109),MONTH($H109)+$G109*9,1),BP$3=DATE(YEAR($H109),MONTH($H109)+$G109*10,1)),$F109*тех!CD$10*тех!CD$6,)</f>
        <v>0</v>
      </c>
      <c r="BQ109" s="76">
        <f>IF(OR(BQ$3=DATE(YEAR($H109),MONTH($H109)+$G109,1),BQ$3=DATE(YEAR($H109),MONTH($H109)+$G109*2,1),BQ$3=DATE(YEAR($H109),MONTH($H109)+$G109*3,1),BQ$3=DATE(YEAR($H109),MONTH($H109)+$G109*4,1),BQ$3=DATE(YEAR($H109),MONTH($H109)+$G109*5,1),BQ$3=DATE(YEAR($H109),MONTH($H109)+$G109*6,1),BQ$3=DATE(YEAR($H109),MONTH($H109)+$G109*7,1),BQ$3=DATE(YEAR($H109),MONTH($H109)+$G109*8,1),BQ$3=DATE(YEAR($H109),MONTH($H109)+$G109*9,1),BQ$3=DATE(YEAR($H109),MONTH($H109)+$G109*10,1)),$F109*тех!CE$10*тех!CE$6,)</f>
        <v>0</v>
      </c>
    </row>
    <row r="110" spans="2:69" hidden="1">
      <c r="B110" s="3">
        <v>21</v>
      </c>
      <c r="C110" s="19"/>
      <c r="D110" s="19"/>
      <c r="E110" s="19"/>
      <c r="F110" s="76">
        <f t="shared" si="3"/>
        <v>0</v>
      </c>
      <c r="G110" s="19"/>
      <c r="H110" s="19"/>
      <c r="J110" s="76">
        <f>IF($H110=J$3,$F110,)*тех!X$6</f>
        <v>0</v>
      </c>
      <c r="K110" s="76">
        <f>IF($H110=K$3,$F110,)*тех!Y$6</f>
        <v>0</v>
      </c>
      <c r="L110" s="76">
        <f>IF($H110=L$3,$F110,)*тех!Z$6</f>
        <v>0</v>
      </c>
      <c r="M110" s="76">
        <f>IF($H110=M$3,$F110,)*тех!AA$6</f>
        <v>0</v>
      </c>
      <c r="N110" s="76">
        <f>IF($H110=N$3,$F110,)*тех!AB$6</f>
        <v>0</v>
      </c>
      <c r="O110" s="76">
        <f>IF($H110=O$3,$F110,)*тех!AC$6</f>
        <v>0</v>
      </c>
      <c r="P110" s="76">
        <f>IF(OR(P$3=DATE(YEAR($H110),MONTH($H110)+$G110,1),P$3=DATE(YEAR($H110),MONTH($H110)+$G110*2,1),P$3=DATE(YEAR($H110),MONTH($H110)+$G110*3,1),P$3=DATE(YEAR($H110),MONTH($H110)+$G110*4,1),P$3=DATE(YEAR($H110),MONTH($H110)+$G110*5,1),P$3=DATE(YEAR($H110),MONTH($H110)+$G110*6,1),P$3=DATE(YEAR($H110),MONTH($H110)+$G110*7,1),P$3=DATE(YEAR($H110),MONTH($H110)+$G110*8,1),P$3=DATE(YEAR($H110),MONTH($H110)+$G110*9,1),P$3=DATE(YEAR($H110),MONTH($H110)+$G110*10,1)),$F110*тех!AD$10*тех!AD$6,)</f>
        <v>0</v>
      </c>
      <c r="Q110" s="76">
        <f>IF(OR(Q$3=DATE(YEAR($H110),MONTH($H110)+$G110,1),Q$3=DATE(YEAR($H110),MONTH($H110)+$G110*2,1),Q$3=DATE(YEAR($H110),MONTH($H110)+$G110*3,1),Q$3=DATE(YEAR($H110),MONTH($H110)+$G110*4,1),Q$3=DATE(YEAR($H110),MONTH($H110)+$G110*5,1),Q$3=DATE(YEAR($H110),MONTH($H110)+$G110*6,1),Q$3=DATE(YEAR($H110),MONTH($H110)+$G110*7,1),Q$3=DATE(YEAR($H110),MONTH($H110)+$G110*8,1),Q$3=DATE(YEAR($H110),MONTH($H110)+$G110*9,1),Q$3=DATE(YEAR($H110),MONTH($H110)+$G110*10,1)),$F110*тех!AE$10*тех!AE$6,)</f>
        <v>0</v>
      </c>
      <c r="R110" s="76">
        <f>IF(OR(R$3=DATE(YEAR($H110),MONTH($H110)+$G110,1),R$3=DATE(YEAR($H110),MONTH($H110)+$G110*2,1),R$3=DATE(YEAR($H110),MONTH($H110)+$G110*3,1),R$3=DATE(YEAR($H110),MONTH($H110)+$G110*4,1),R$3=DATE(YEAR($H110),MONTH($H110)+$G110*5,1),R$3=DATE(YEAR($H110),MONTH($H110)+$G110*6,1),R$3=DATE(YEAR($H110),MONTH($H110)+$G110*7,1),R$3=DATE(YEAR($H110),MONTH($H110)+$G110*8,1),R$3=DATE(YEAR($H110),MONTH($H110)+$G110*9,1),R$3=DATE(YEAR($H110),MONTH($H110)+$G110*10,1)),$F110*тех!AF$10*тех!AF$6,)</f>
        <v>0</v>
      </c>
      <c r="S110" s="76">
        <f>IF(OR(S$3=DATE(YEAR($H110),MONTH($H110)+$G110,1),S$3=DATE(YEAR($H110),MONTH($H110)+$G110*2,1),S$3=DATE(YEAR($H110),MONTH($H110)+$G110*3,1),S$3=DATE(YEAR($H110),MONTH($H110)+$G110*4,1),S$3=DATE(YEAR($H110),MONTH($H110)+$G110*5,1),S$3=DATE(YEAR($H110),MONTH($H110)+$G110*6,1),S$3=DATE(YEAR($H110),MONTH($H110)+$G110*7,1),S$3=DATE(YEAR($H110),MONTH($H110)+$G110*8,1),S$3=DATE(YEAR($H110),MONTH($H110)+$G110*9,1),S$3=DATE(YEAR($H110),MONTH($H110)+$G110*10,1)),$F110*тех!AG$10*тех!AG$6,)</f>
        <v>0</v>
      </c>
      <c r="T110" s="76">
        <f>IF(OR(T$3=DATE(YEAR($H110),MONTH($H110)+$G110,1),T$3=DATE(YEAR($H110),MONTH($H110)+$G110*2,1),T$3=DATE(YEAR($H110),MONTH($H110)+$G110*3,1),T$3=DATE(YEAR($H110),MONTH($H110)+$G110*4,1),T$3=DATE(YEAR($H110),MONTH($H110)+$G110*5,1),T$3=DATE(YEAR($H110),MONTH($H110)+$G110*6,1),T$3=DATE(YEAR($H110),MONTH($H110)+$G110*7,1),T$3=DATE(YEAR($H110),MONTH($H110)+$G110*8,1),T$3=DATE(YEAR($H110),MONTH($H110)+$G110*9,1),T$3=DATE(YEAR($H110),MONTH($H110)+$G110*10,1)),$F110*тех!AH$10*тех!AH$6,)</f>
        <v>0</v>
      </c>
      <c r="U110" s="76">
        <f>IF(OR(U$3=DATE(YEAR($H110),MONTH($H110)+$G110,1),U$3=DATE(YEAR($H110),MONTH($H110)+$G110*2,1),U$3=DATE(YEAR($H110),MONTH($H110)+$G110*3,1),U$3=DATE(YEAR($H110),MONTH($H110)+$G110*4,1),U$3=DATE(YEAR($H110),MONTH($H110)+$G110*5,1),U$3=DATE(YEAR($H110),MONTH($H110)+$G110*6,1),U$3=DATE(YEAR($H110),MONTH($H110)+$G110*7,1),U$3=DATE(YEAR($H110),MONTH($H110)+$G110*8,1),U$3=DATE(YEAR($H110),MONTH($H110)+$G110*9,1),U$3=DATE(YEAR($H110),MONTH($H110)+$G110*10,1)),$F110*тех!AI$10*тех!AI$6,)</f>
        <v>0</v>
      </c>
      <c r="V110" s="76">
        <f>IF(OR(V$3=DATE(YEAR($H110),MONTH($H110)+$G110,1),V$3=DATE(YEAR($H110),MONTH($H110)+$G110*2,1),V$3=DATE(YEAR($H110),MONTH($H110)+$G110*3,1),V$3=DATE(YEAR($H110),MONTH($H110)+$G110*4,1),V$3=DATE(YEAR($H110),MONTH($H110)+$G110*5,1),V$3=DATE(YEAR($H110),MONTH($H110)+$G110*6,1),V$3=DATE(YEAR($H110),MONTH($H110)+$G110*7,1),V$3=DATE(YEAR($H110),MONTH($H110)+$G110*8,1),V$3=DATE(YEAR($H110),MONTH($H110)+$G110*9,1),V$3=DATE(YEAR($H110),MONTH($H110)+$G110*10,1)),$F110*тех!AJ$10*тех!AJ$6,)</f>
        <v>0</v>
      </c>
      <c r="W110" s="76">
        <f>IF(OR(W$3=DATE(YEAR($H110),MONTH($H110)+$G110,1),W$3=DATE(YEAR($H110),MONTH($H110)+$G110*2,1),W$3=DATE(YEAR($H110),MONTH($H110)+$G110*3,1),W$3=DATE(YEAR($H110),MONTH($H110)+$G110*4,1),W$3=DATE(YEAR($H110),MONTH($H110)+$G110*5,1),W$3=DATE(YEAR($H110),MONTH($H110)+$G110*6,1),W$3=DATE(YEAR($H110),MONTH($H110)+$G110*7,1),W$3=DATE(YEAR($H110),MONTH($H110)+$G110*8,1),W$3=DATE(YEAR($H110),MONTH($H110)+$G110*9,1),W$3=DATE(YEAR($H110),MONTH($H110)+$G110*10,1)),$F110*тех!AK$10*тех!AK$6,)</f>
        <v>0</v>
      </c>
      <c r="X110" s="76">
        <f>IF(OR(X$3=DATE(YEAR($H110),MONTH($H110)+$G110,1),X$3=DATE(YEAR($H110),MONTH($H110)+$G110*2,1),X$3=DATE(YEAR($H110),MONTH($H110)+$G110*3,1),X$3=DATE(YEAR($H110),MONTH($H110)+$G110*4,1),X$3=DATE(YEAR($H110),MONTH($H110)+$G110*5,1),X$3=DATE(YEAR($H110),MONTH($H110)+$G110*6,1),X$3=DATE(YEAR($H110),MONTH($H110)+$G110*7,1),X$3=DATE(YEAR($H110),MONTH($H110)+$G110*8,1),X$3=DATE(YEAR($H110),MONTH($H110)+$G110*9,1),X$3=DATE(YEAR($H110),MONTH($H110)+$G110*10,1)),$F110*тех!AL$10*тех!AL$6,)</f>
        <v>0</v>
      </c>
      <c r="Y110" s="76">
        <f>IF(OR(Y$3=DATE(YEAR($H110),MONTH($H110)+$G110,1),Y$3=DATE(YEAR($H110),MONTH($H110)+$G110*2,1),Y$3=DATE(YEAR($H110),MONTH($H110)+$G110*3,1),Y$3=DATE(YEAR($H110),MONTH($H110)+$G110*4,1),Y$3=DATE(YEAR($H110),MONTH($H110)+$G110*5,1),Y$3=DATE(YEAR($H110),MONTH($H110)+$G110*6,1),Y$3=DATE(YEAR($H110),MONTH($H110)+$G110*7,1),Y$3=DATE(YEAR($H110),MONTH($H110)+$G110*8,1),Y$3=DATE(YEAR($H110),MONTH($H110)+$G110*9,1),Y$3=DATE(YEAR($H110),MONTH($H110)+$G110*10,1)),$F110*тех!AM$10*тех!AM$6,)</f>
        <v>0</v>
      </c>
      <c r="Z110" s="76">
        <f>IF(OR(Z$3=DATE(YEAR($H110),MONTH($H110)+$G110,1),Z$3=DATE(YEAR($H110),MONTH($H110)+$G110*2,1),Z$3=DATE(YEAR($H110),MONTH($H110)+$G110*3,1),Z$3=DATE(YEAR($H110),MONTH($H110)+$G110*4,1),Z$3=DATE(YEAR($H110),MONTH($H110)+$G110*5,1),Z$3=DATE(YEAR($H110),MONTH($H110)+$G110*6,1),Z$3=DATE(YEAR($H110),MONTH($H110)+$G110*7,1),Z$3=DATE(YEAR($H110),MONTH($H110)+$G110*8,1),Z$3=DATE(YEAR($H110),MONTH($H110)+$G110*9,1),Z$3=DATE(YEAR($H110),MONTH($H110)+$G110*10,1)),$F110*тех!AN$10*тех!AN$6,)</f>
        <v>0</v>
      </c>
      <c r="AA110" s="76">
        <f>IF(OR(AA$3=DATE(YEAR($H110),MONTH($H110)+$G110,1),AA$3=DATE(YEAR($H110),MONTH($H110)+$G110*2,1),AA$3=DATE(YEAR($H110),MONTH($H110)+$G110*3,1),AA$3=DATE(YEAR($H110),MONTH($H110)+$G110*4,1),AA$3=DATE(YEAR($H110),MONTH($H110)+$G110*5,1),AA$3=DATE(YEAR($H110),MONTH($H110)+$G110*6,1),AA$3=DATE(YEAR($H110),MONTH($H110)+$G110*7,1),AA$3=DATE(YEAR($H110),MONTH($H110)+$G110*8,1),AA$3=DATE(YEAR($H110),MONTH($H110)+$G110*9,1),AA$3=DATE(YEAR($H110),MONTH($H110)+$G110*10,1)),$F110*тех!AO$10*тех!AO$6,)</f>
        <v>0</v>
      </c>
      <c r="AB110" s="76">
        <f>IF(OR(AB$3=DATE(YEAR($H110),MONTH($H110)+$G110,1),AB$3=DATE(YEAR($H110),MONTH($H110)+$G110*2,1),AB$3=DATE(YEAR($H110),MONTH($H110)+$G110*3,1),AB$3=DATE(YEAR($H110),MONTH($H110)+$G110*4,1),AB$3=DATE(YEAR($H110),MONTH($H110)+$G110*5,1),AB$3=DATE(YEAR($H110),MONTH($H110)+$G110*6,1),AB$3=DATE(YEAR($H110),MONTH($H110)+$G110*7,1),AB$3=DATE(YEAR($H110),MONTH($H110)+$G110*8,1),AB$3=DATE(YEAR($H110),MONTH($H110)+$G110*9,1),AB$3=DATE(YEAR($H110),MONTH($H110)+$G110*10,1)),$F110*тех!AP$10*тех!AP$6,)</f>
        <v>0</v>
      </c>
      <c r="AC110" s="76">
        <f>IF(OR(AC$3=DATE(YEAR($H110),MONTH($H110)+$G110,1),AC$3=DATE(YEAR($H110),MONTH($H110)+$G110*2,1),AC$3=DATE(YEAR($H110),MONTH($H110)+$G110*3,1),AC$3=DATE(YEAR($H110),MONTH($H110)+$G110*4,1),AC$3=DATE(YEAR($H110),MONTH($H110)+$G110*5,1),AC$3=DATE(YEAR($H110),MONTH($H110)+$G110*6,1),AC$3=DATE(YEAR($H110),MONTH($H110)+$G110*7,1),AC$3=DATE(YEAR($H110),MONTH($H110)+$G110*8,1),AC$3=DATE(YEAR($H110),MONTH($H110)+$G110*9,1),AC$3=DATE(YEAR($H110),MONTH($H110)+$G110*10,1)),$F110*тех!AQ$10*тех!AQ$6,)</f>
        <v>0</v>
      </c>
      <c r="AD110" s="76">
        <f>IF(OR(AD$3=DATE(YEAR($H110),MONTH($H110)+$G110,1),AD$3=DATE(YEAR($H110),MONTH($H110)+$G110*2,1),AD$3=DATE(YEAR($H110),MONTH($H110)+$G110*3,1),AD$3=DATE(YEAR($H110),MONTH($H110)+$G110*4,1),AD$3=DATE(YEAR($H110),MONTH($H110)+$G110*5,1),AD$3=DATE(YEAR($H110),MONTH($H110)+$G110*6,1),AD$3=DATE(YEAR($H110),MONTH($H110)+$G110*7,1),AD$3=DATE(YEAR($H110),MONTH($H110)+$G110*8,1),AD$3=DATE(YEAR($H110),MONTH($H110)+$G110*9,1),AD$3=DATE(YEAR($H110),MONTH($H110)+$G110*10,1)),$F110*тех!AR$10*тех!AR$6,)</f>
        <v>0</v>
      </c>
      <c r="AE110" s="76">
        <f>IF(OR(AE$3=DATE(YEAR($H110),MONTH($H110)+$G110,1),AE$3=DATE(YEAR($H110),MONTH($H110)+$G110*2,1),AE$3=DATE(YEAR($H110),MONTH($H110)+$G110*3,1),AE$3=DATE(YEAR($H110),MONTH($H110)+$G110*4,1),AE$3=DATE(YEAR($H110),MONTH($H110)+$G110*5,1),AE$3=DATE(YEAR($H110),MONTH($H110)+$G110*6,1),AE$3=DATE(YEAR($H110),MONTH($H110)+$G110*7,1),AE$3=DATE(YEAR($H110),MONTH($H110)+$G110*8,1),AE$3=DATE(YEAR($H110),MONTH($H110)+$G110*9,1),AE$3=DATE(YEAR($H110),MONTH($H110)+$G110*10,1)),$F110*тех!AS$10*тех!AS$6,)</f>
        <v>0</v>
      </c>
      <c r="AF110" s="76">
        <f>IF(OR(AF$3=DATE(YEAR($H110),MONTH($H110)+$G110,1),AF$3=DATE(YEAR($H110),MONTH($H110)+$G110*2,1),AF$3=DATE(YEAR($H110),MONTH($H110)+$G110*3,1),AF$3=DATE(YEAR($H110),MONTH($H110)+$G110*4,1),AF$3=DATE(YEAR($H110),MONTH($H110)+$G110*5,1),AF$3=DATE(YEAR($H110),MONTH($H110)+$G110*6,1),AF$3=DATE(YEAR($H110),MONTH($H110)+$G110*7,1),AF$3=DATE(YEAR($H110),MONTH($H110)+$G110*8,1),AF$3=DATE(YEAR($H110),MONTH($H110)+$G110*9,1),AF$3=DATE(YEAR($H110),MONTH($H110)+$G110*10,1)),$F110*тех!AT$10*тех!AT$6,)</f>
        <v>0</v>
      </c>
      <c r="AG110" s="76">
        <f>IF(OR(AG$3=DATE(YEAR($H110),MONTH($H110)+$G110,1),AG$3=DATE(YEAR($H110),MONTH($H110)+$G110*2,1),AG$3=DATE(YEAR($H110),MONTH($H110)+$G110*3,1),AG$3=DATE(YEAR($H110),MONTH($H110)+$G110*4,1),AG$3=DATE(YEAR($H110),MONTH($H110)+$G110*5,1),AG$3=DATE(YEAR($H110),MONTH($H110)+$G110*6,1),AG$3=DATE(YEAR($H110),MONTH($H110)+$G110*7,1),AG$3=DATE(YEAR($H110),MONTH($H110)+$G110*8,1),AG$3=DATE(YEAR($H110),MONTH($H110)+$G110*9,1),AG$3=DATE(YEAR($H110),MONTH($H110)+$G110*10,1)),$F110*тех!AU$10*тех!AU$6,)</f>
        <v>0</v>
      </c>
      <c r="AH110" s="76">
        <f>IF(OR(AH$3=DATE(YEAR($H110),MONTH($H110)+$G110,1),AH$3=DATE(YEAR($H110),MONTH($H110)+$G110*2,1),AH$3=DATE(YEAR($H110),MONTH($H110)+$G110*3,1),AH$3=DATE(YEAR($H110),MONTH($H110)+$G110*4,1),AH$3=DATE(YEAR($H110),MONTH($H110)+$G110*5,1),AH$3=DATE(YEAR($H110),MONTH($H110)+$G110*6,1),AH$3=DATE(YEAR($H110),MONTH($H110)+$G110*7,1),AH$3=DATE(YEAR($H110),MONTH($H110)+$G110*8,1),AH$3=DATE(YEAR($H110),MONTH($H110)+$G110*9,1),AH$3=DATE(YEAR($H110),MONTH($H110)+$G110*10,1)),$F110*тех!AV$10*тех!AV$6,)</f>
        <v>0</v>
      </c>
      <c r="AI110" s="76">
        <f>IF(OR(AI$3=DATE(YEAR($H110),MONTH($H110)+$G110,1),AI$3=DATE(YEAR($H110),MONTH($H110)+$G110*2,1),AI$3=DATE(YEAR($H110),MONTH($H110)+$G110*3,1),AI$3=DATE(YEAR($H110),MONTH($H110)+$G110*4,1),AI$3=DATE(YEAR($H110),MONTH($H110)+$G110*5,1),AI$3=DATE(YEAR($H110),MONTH($H110)+$G110*6,1),AI$3=DATE(YEAR($H110),MONTH($H110)+$G110*7,1),AI$3=DATE(YEAR($H110),MONTH($H110)+$G110*8,1),AI$3=DATE(YEAR($H110),MONTH($H110)+$G110*9,1),AI$3=DATE(YEAR($H110),MONTH($H110)+$G110*10,1)),$F110*тех!AW$10*тех!AW$6,)</f>
        <v>0</v>
      </c>
      <c r="AJ110" s="76">
        <f>IF(OR(AJ$3=DATE(YEAR($H110),MONTH($H110)+$G110,1),AJ$3=DATE(YEAR($H110),MONTH($H110)+$G110*2,1),AJ$3=DATE(YEAR($H110),MONTH($H110)+$G110*3,1),AJ$3=DATE(YEAR($H110),MONTH($H110)+$G110*4,1),AJ$3=DATE(YEAR($H110),MONTH($H110)+$G110*5,1),AJ$3=DATE(YEAR($H110),MONTH($H110)+$G110*6,1),AJ$3=DATE(YEAR($H110),MONTH($H110)+$G110*7,1),AJ$3=DATE(YEAR($H110),MONTH($H110)+$G110*8,1),AJ$3=DATE(YEAR($H110),MONTH($H110)+$G110*9,1),AJ$3=DATE(YEAR($H110),MONTH($H110)+$G110*10,1)),$F110*тех!AX$10*тех!AX$6,)</f>
        <v>0</v>
      </c>
      <c r="AK110" s="76">
        <f>IF(OR(AK$3=DATE(YEAR($H110),MONTH($H110)+$G110,1),AK$3=DATE(YEAR($H110),MONTH($H110)+$G110*2,1),AK$3=DATE(YEAR($H110),MONTH($H110)+$G110*3,1),AK$3=DATE(YEAR($H110),MONTH($H110)+$G110*4,1),AK$3=DATE(YEAR($H110),MONTH($H110)+$G110*5,1),AK$3=DATE(YEAR($H110),MONTH($H110)+$G110*6,1),AK$3=DATE(YEAR($H110),MONTH($H110)+$G110*7,1),AK$3=DATE(YEAR($H110),MONTH($H110)+$G110*8,1),AK$3=DATE(YEAR($H110),MONTH($H110)+$G110*9,1),AK$3=DATE(YEAR($H110),MONTH($H110)+$G110*10,1)),$F110*тех!AY$10*тех!AY$6,)</f>
        <v>0</v>
      </c>
      <c r="AL110" s="76">
        <f>IF(OR(AL$3=DATE(YEAR($H110),MONTH($H110)+$G110,1),AL$3=DATE(YEAR($H110),MONTH($H110)+$G110*2,1),AL$3=DATE(YEAR($H110),MONTH($H110)+$G110*3,1),AL$3=DATE(YEAR($H110),MONTH($H110)+$G110*4,1),AL$3=DATE(YEAR($H110),MONTH($H110)+$G110*5,1),AL$3=DATE(YEAR($H110),MONTH($H110)+$G110*6,1),AL$3=DATE(YEAR($H110),MONTH($H110)+$G110*7,1),AL$3=DATE(YEAR($H110),MONTH($H110)+$G110*8,1),AL$3=DATE(YEAR($H110),MONTH($H110)+$G110*9,1),AL$3=DATE(YEAR($H110),MONTH($H110)+$G110*10,1)),$F110*тех!AZ$10*тех!AZ$6,)</f>
        <v>0</v>
      </c>
      <c r="AM110" s="76">
        <f>IF(OR(AM$3=DATE(YEAR($H110),MONTH($H110)+$G110,1),AM$3=DATE(YEAR($H110),MONTH($H110)+$G110*2,1),AM$3=DATE(YEAR($H110),MONTH($H110)+$G110*3,1),AM$3=DATE(YEAR($H110),MONTH($H110)+$G110*4,1),AM$3=DATE(YEAR($H110),MONTH($H110)+$G110*5,1),AM$3=DATE(YEAR($H110),MONTH($H110)+$G110*6,1),AM$3=DATE(YEAR($H110),MONTH($H110)+$G110*7,1),AM$3=DATE(YEAR($H110),MONTH($H110)+$G110*8,1),AM$3=DATE(YEAR($H110),MONTH($H110)+$G110*9,1),AM$3=DATE(YEAR($H110),MONTH($H110)+$G110*10,1)),$F110*тех!BA$10*тех!BA$6,)</f>
        <v>0</v>
      </c>
      <c r="AN110" s="76">
        <f>IF(OR(AN$3=DATE(YEAR($H110),MONTH($H110)+$G110,1),AN$3=DATE(YEAR($H110),MONTH($H110)+$G110*2,1),AN$3=DATE(YEAR($H110),MONTH($H110)+$G110*3,1),AN$3=DATE(YEAR($H110),MONTH($H110)+$G110*4,1),AN$3=DATE(YEAR($H110),MONTH($H110)+$G110*5,1),AN$3=DATE(YEAR($H110),MONTH($H110)+$G110*6,1),AN$3=DATE(YEAR($H110),MONTH($H110)+$G110*7,1),AN$3=DATE(YEAR($H110),MONTH($H110)+$G110*8,1),AN$3=DATE(YEAR($H110),MONTH($H110)+$G110*9,1),AN$3=DATE(YEAR($H110),MONTH($H110)+$G110*10,1)),$F110*тех!BB$10*тех!BB$6,)</f>
        <v>0</v>
      </c>
      <c r="AO110" s="76">
        <f>IF(OR(AO$3=DATE(YEAR($H110),MONTH($H110)+$G110,1),AO$3=DATE(YEAR($H110),MONTH($H110)+$G110*2,1),AO$3=DATE(YEAR($H110),MONTH($H110)+$G110*3,1),AO$3=DATE(YEAR($H110),MONTH($H110)+$G110*4,1),AO$3=DATE(YEAR($H110),MONTH($H110)+$G110*5,1),AO$3=DATE(YEAR($H110),MONTH($H110)+$G110*6,1),AO$3=DATE(YEAR($H110),MONTH($H110)+$G110*7,1),AO$3=DATE(YEAR($H110),MONTH($H110)+$G110*8,1),AO$3=DATE(YEAR($H110),MONTH($H110)+$G110*9,1),AO$3=DATE(YEAR($H110),MONTH($H110)+$G110*10,1)),$F110*тех!BC$10*тех!BC$6,)</f>
        <v>0</v>
      </c>
      <c r="AP110" s="76">
        <f>IF(OR(AP$3=DATE(YEAR($H110),MONTH($H110)+$G110,1),AP$3=DATE(YEAR($H110),MONTH($H110)+$G110*2,1),AP$3=DATE(YEAR($H110),MONTH($H110)+$G110*3,1),AP$3=DATE(YEAR($H110),MONTH($H110)+$G110*4,1),AP$3=DATE(YEAR($H110),MONTH($H110)+$G110*5,1),AP$3=DATE(YEAR($H110),MONTH($H110)+$G110*6,1),AP$3=DATE(YEAR($H110),MONTH($H110)+$G110*7,1),AP$3=DATE(YEAR($H110),MONTH($H110)+$G110*8,1),AP$3=DATE(YEAR($H110),MONTH($H110)+$G110*9,1),AP$3=DATE(YEAR($H110),MONTH($H110)+$G110*10,1)),$F110*тех!BD$10*тех!BD$6,)</f>
        <v>0</v>
      </c>
      <c r="AQ110" s="76">
        <f>IF(OR(AQ$3=DATE(YEAR($H110),MONTH($H110)+$G110,1),AQ$3=DATE(YEAR($H110),MONTH($H110)+$G110*2,1),AQ$3=DATE(YEAR($H110),MONTH($H110)+$G110*3,1),AQ$3=DATE(YEAR($H110),MONTH($H110)+$G110*4,1),AQ$3=DATE(YEAR($H110),MONTH($H110)+$G110*5,1),AQ$3=DATE(YEAR($H110),MONTH($H110)+$G110*6,1),AQ$3=DATE(YEAR($H110),MONTH($H110)+$G110*7,1),AQ$3=DATE(YEAR($H110),MONTH($H110)+$G110*8,1),AQ$3=DATE(YEAR($H110),MONTH($H110)+$G110*9,1),AQ$3=DATE(YEAR($H110),MONTH($H110)+$G110*10,1)),$F110*тех!BE$10*тех!BE$6,)</f>
        <v>0</v>
      </c>
      <c r="AR110" s="76">
        <f>IF(OR(AR$3=DATE(YEAR($H110),MONTH($H110)+$G110,1),AR$3=DATE(YEAR($H110),MONTH($H110)+$G110*2,1),AR$3=DATE(YEAR($H110),MONTH($H110)+$G110*3,1),AR$3=DATE(YEAR($H110),MONTH($H110)+$G110*4,1),AR$3=DATE(YEAR($H110),MONTH($H110)+$G110*5,1),AR$3=DATE(YEAR($H110),MONTH($H110)+$G110*6,1),AR$3=DATE(YEAR($H110),MONTH($H110)+$G110*7,1),AR$3=DATE(YEAR($H110),MONTH($H110)+$G110*8,1),AR$3=DATE(YEAR($H110),MONTH($H110)+$G110*9,1),AR$3=DATE(YEAR($H110),MONTH($H110)+$G110*10,1)),$F110*тех!BF$10*тех!BF$6,)</f>
        <v>0</v>
      </c>
      <c r="AS110" s="76">
        <f>IF(OR(AS$3=DATE(YEAR($H110),MONTH($H110)+$G110,1),AS$3=DATE(YEAR($H110),MONTH($H110)+$G110*2,1),AS$3=DATE(YEAR($H110),MONTH($H110)+$G110*3,1),AS$3=DATE(YEAR($H110),MONTH($H110)+$G110*4,1),AS$3=DATE(YEAR($H110),MONTH($H110)+$G110*5,1),AS$3=DATE(YEAR($H110),MONTH($H110)+$G110*6,1),AS$3=DATE(YEAR($H110),MONTH($H110)+$G110*7,1),AS$3=DATE(YEAR($H110),MONTH($H110)+$G110*8,1),AS$3=DATE(YEAR($H110),MONTH($H110)+$G110*9,1),AS$3=DATE(YEAR($H110),MONTH($H110)+$G110*10,1)),$F110*тех!BG$10*тех!BG$6,)</f>
        <v>0</v>
      </c>
      <c r="AT110" s="76">
        <f>IF(OR(AT$3=DATE(YEAR($H110),MONTH($H110)+$G110,1),AT$3=DATE(YEAR($H110),MONTH($H110)+$G110*2,1),AT$3=DATE(YEAR($H110),MONTH($H110)+$G110*3,1),AT$3=DATE(YEAR($H110),MONTH($H110)+$G110*4,1),AT$3=DATE(YEAR($H110),MONTH($H110)+$G110*5,1),AT$3=DATE(YEAR($H110),MONTH($H110)+$G110*6,1),AT$3=DATE(YEAR($H110),MONTH($H110)+$G110*7,1),AT$3=DATE(YEAR($H110),MONTH($H110)+$G110*8,1),AT$3=DATE(YEAR($H110),MONTH($H110)+$G110*9,1),AT$3=DATE(YEAR($H110),MONTH($H110)+$G110*10,1)),$F110*тех!BH$10*тех!BH$6,)</f>
        <v>0</v>
      </c>
      <c r="AU110" s="76">
        <f>IF(OR(AU$3=DATE(YEAR($H110),MONTH($H110)+$G110,1),AU$3=DATE(YEAR($H110),MONTH($H110)+$G110*2,1),AU$3=DATE(YEAR($H110),MONTH($H110)+$G110*3,1),AU$3=DATE(YEAR($H110),MONTH($H110)+$G110*4,1),AU$3=DATE(YEAR($H110),MONTH($H110)+$G110*5,1),AU$3=DATE(YEAR($H110),MONTH($H110)+$G110*6,1),AU$3=DATE(YEAR($H110),MONTH($H110)+$G110*7,1),AU$3=DATE(YEAR($H110),MONTH($H110)+$G110*8,1),AU$3=DATE(YEAR($H110),MONTH($H110)+$G110*9,1),AU$3=DATE(YEAR($H110),MONTH($H110)+$G110*10,1)),$F110*тех!BI$10*тех!BI$6,)</f>
        <v>0</v>
      </c>
      <c r="AV110" s="76">
        <f>IF(OR(AV$3=DATE(YEAR($H110),MONTH($H110)+$G110,1),AV$3=DATE(YEAR($H110),MONTH($H110)+$G110*2,1),AV$3=DATE(YEAR($H110),MONTH($H110)+$G110*3,1),AV$3=DATE(YEAR($H110),MONTH($H110)+$G110*4,1),AV$3=DATE(YEAR($H110),MONTH($H110)+$G110*5,1),AV$3=DATE(YEAR($H110),MONTH($H110)+$G110*6,1),AV$3=DATE(YEAR($H110),MONTH($H110)+$G110*7,1),AV$3=DATE(YEAR($H110),MONTH($H110)+$G110*8,1),AV$3=DATE(YEAR($H110),MONTH($H110)+$G110*9,1),AV$3=DATE(YEAR($H110),MONTH($H110)+$G110*10,1)),$F110*тех!BJ$10*тех!BJ$6,)</f>
        <v>0</v>
      </c>
      <c r="AW110" s="76">
        <f>IF(OR(AW$3=DATE(YEAR($H110),MONTH($H110)+$G110,1),AW$3=DATE(YEAR($H110),MONTH($H110)+$G110*2,1),AW$3=DATE(YEAR($H110),MONTH($H110)+$G110*3,1),AW$3=DATE(YEAR($H110),MONTH($H110)+$G110*4,1),AW$3=DATE(YEAR($H110),MONTH($H110)+$G110*5,1),AW$3=DATE(YEAR($H110),MONTH($H110)+$G110*6,1),AW$3=DATE(YEAR($H110),MONTH($H110)+$G110*7,1),AW$3=DATE(YEAR($H110),MONTH($H110)+$G110*8,1),AW$3=DATE(YEAR($H110),MONTH($H110)+$G110*9,1),AW$3=DATE(YEAR($H110),MONTH($H110)+$G110*10,1)),$F110*тех!BK$10*тех!BK$6,)</f>
        <v>0</v>
      </c>
      <c r="AX110" s="76">
        <f>IF(OR(AX$3=DATE(YEAR($H110),MONTH($H110)+$G110,1),AX$3=DATE(YEAR($H110),MONTH($H110)+$G110*2,1),AX$3=DATE(YEAR($H110),MONTH($H110)+$G110*3,1),AX$3=DATE(YEAR($H110),MONTH($H110)+$G110*4,1),AX$3=DATE(YEAR($H110),MONTH($H110)+$G110*5,1),AX$3=DATE(YEAR($H110),MONTH($H110)+$G110*6,1),AX$3=DATE(YEAR($H110),MONTH($H110)+$G110*7,1),AX$3=DATE(YEAR($H110),MONTH($H110)+$G110*8,1),AX$3=DATE(YEAR($H110),MONTH($H110)+$G110*9,1),AX$3=DATE(YEAR($H110),MONTH($H110)+$G110*10,1)),$F110*тех!BL$10*тех!BL$6,)</f>
        <v>0</v>
      </c>
      <c r="AY110" s="76">
        <f>IF(OR(AY$3=DATE(YEAR($H110),MONTH($H110)+$G110,1),AY$3=DATE(YEAR($H110),MONTH($H110)+$G110*2,1),AY$3=DATE(YEAR($H110),MONTH($H110)+$G110*3,1),AY$3=DATE(YEAR($H110),MONTH($H110)+$G110*4,1),AY$3=DATE(YEAR($H110),MONTH($H110)+$G110*5,1),AY$3=DATE(YEAR($H110),MONTH($H110)+$G110*6,1),AY$3=DATE(YEAR($H110),MONTH($H110)+$G110*7,1),AY$3=DATE(YEAR($H110),MONTH($H110)+$G110*8,1),AY$3=DATE(YEAR($H110),MONTH($H110)+$G110*9,1),AY$3=DATE(YEAR($H110),MONTH($H110)+$G110*10,1)),$F110*тех!BM$10*тех!BM$6,)</f>
        <v>0</v>
      </c>
      <c r="AZ110" s="76">
        <f>IF(OR(AZ$3=DATE(YEAR($H110),MONTH($H110)+$G110,1),AZ$3=DATE(YEAR($H110),MONTH($H110)+$G110*2,1),AZ$3=DATE(YEAR($H110),MONTH($H110)+$G110*3,1),AZ$3=DATE(YEAR($H110),MONTH($H110)+$G110*4,1),AZ$3=DATE(YEAR($H110),MONTH($H110)+$G110*5,1),AZ$3=DATE(YEAR($H110),MONTH($H110)+$G110*6,1),AZ$3=DATE(YEAR($H110),MONTH($H110)+$G110*7,1),AZ$3=DATE(YEAR($H110),MONTH($H110)+$G110*8,1),AZ$3=DATE(YEAR($H110),MONTH($H110)+$G110*9,1),AZ$3=DATE(YEAR($H110),MONTH($H110)+$G110*10,1)),$F110*тех!BN$10*тех!BN$6,)</f>
        <v>0</v>
      </c>
      <c r="BA110" s="76">
        <f>IF(OR(BA$3=DATE(YEAR($H110),MONTH($H110)+$G110,1),BA$3=DATE(YEAR($H110),MONTH($H110)+$G110*2,1),BA$3=DATE(YEAR($H110),MONTH($H110)+$G110*3,1),BA$3=DATE(YEAR($H110),MONTH($H110)+$G110*4,1),BA$3=DATE(YEAR($H110),MONTH($H110)+$G110*5,1),BA$3=DATE(YEAR($H110),MONTH($H110)+$G110*6,1),BA$3=DATE(YEAR($H110),MONTH($H110)+$G110*7,1),BA$3=DATE(YEAR($H110),MONTH($H110)+$G110*8,1),BA$3=DATE(YEAR($H110),MONTH($H110)+$G110*9,1),BA$3=DATE(YEAR($H110),MONTH($H110)+$G110*10,1)),$F110*тех!BO$10*тех!BO$6,)</f>
        <v>0</v>
      </c>
      <c r="BB110" s="76">
        <f>IF(OR(BB$3=DATE(YEAR($H110),MONTH($H110)+$G110,1),BB$3=DATE(YEAR($H110),MONTH($H110)+$G110*2,1),BB$3=DATE(YEAR($H110),MONTH($H110)+$G110*3,1),BB$3=DATE(YEAR($H110),MONTH($H110)+$G110*4,1),BB$3=DATE(YEAR($H110),MONTH($H110)+$G110*5,1),BB$3=DATE(YEAR($H110),MONTH($H110)+$G110*6,1),BB$3=DATE(YEAR($H110),MONTH($H110)+$G110*7,1),BB$3=DATE(YEAR($H110),MONTH($H110)+$G110*8,1),BB$3=DATE(YEAR($H110),MONTH($H110)+$G110*9,1),BB$3=DATE(YEAR($H110),MONTH($H110)+$G110*10,1)),$F110*тех!BP$10*тех!BP$6,)</f>
        <v>0</v>
      </c>
      <c r="BC110" s="76">
        <f>IF(OR(BC$3=DATE(YEAR($H110),MONTH($H110)+$G110,1),BC$3=DATE(YEAR($H110),MONTH($H110)+$G110*2,1),BC$3=DATE(YEAR($H110),MONTH($H110)+$G110*3,1),BC$3=DATE(YEAR($H110),MONTH($H110)+$G110*4,1),BC$3=DATE(YEAR($H110),MONTH($H110)+$G110*5,1),BC$3=DATE(YEAR($H110),MONTH($H110)+$G110*6,1),BC$3=DATE(YEAR($H110),MONTH($H110)+$G110*7,1),BC$3=DATE(YEAR($H110),MONTH($H110)+$G110*8,1),BC$3=DATE(YEAR($H110),MONTH($H110)+$G110*9,1),BC$3=DATE(YEAR($H110),MONTH($H110)+$G110*10,1)),$F110*тех!BQ$10*тех!BQ$6,)</f>
        <v>0</v>
      </c>
      <c r="BD110" s="76">
        <f>IF(OR(BD$3=DATE(YEAR($H110),MONTH($H110)+$G110,1),BD$3=DATE(YEAR($H110),MONTH($H110)+$G110*2,1),BD$3=DATE(YEAR($H110),MONTH($H110)+$G110*3,1),BD$3=DATE(YEAR($H110),MONTH($H110)+$G110*4,1),BD$3=DATE(YEAR($H110),MONTH($H110)+$G110*5,1),BD$3=DATE(YEAR($H110),MONTH($H110)+$G110*6,1),BD$3=DATE(YEAR($H110),MONTH($H110)+$G110*7,1),BD$3=DATE(YEAR($H110),MONTH($H110)+$G110*8,1),BD$3=DATE(YEAR($H110),MONTH($H110)+$G110*9,1),BD$3=DATE(YEAR($H110),MONTH($H110)+$G110*10,1)),$F110*тех!BR$10*тех!BR$6,)</f>
        <v>0</v>
      </c>
      <c r="BE110" s="76">
        <f>IF(OR(BE$3=DATE(YEAR($H110),MONTH($H110)+$G110,1),BE$3=DATE(YEAR($H110),MONTH($H110)+$G110*2,1),BE$3=DATE(YEAR($H110),MONTH($H110)+$G110*3,1),BE$3=DATE(YEAR($H110),MONTH($H110)+$G110*4,1),BE$3=DATE(YEAR($H110),MONTH($H110)+$G110*5,1),BE$3=DATE(YEAR($H110),MONTH($H110)+$G110*6,1),BE$3=DATE(YEAR($H110),MONTH($H110)+$G110*7,1),BE$3=DATE(YEAR($H110),MONTH($H110)+$G110*8,1),BE$3=DATE(YEAR($H110),MONTH($H110)+$G110*9,1),BE$3=DATE(YEAR($H110),MONTH($H110)+$G110*10,1)),$F110*тех!BS$10*тех!BS$6,)</f>
        <v>0</v>
      </c>
      <c r="BF110" s="76">
        <f>IF(OR(BF$3=DATE(YEAR($H110),MONTH($H110)+$G110,1),BF$3=DATE(YEAR($H110),MONTH($H110)+$G110*2,1),BF$3=DATE(YEAR($H110),MONTH($H110)+$G110*3,1),BF$3=DATE(YEAR($H110),MONTH($H110)+$G110*4,1),BF$3=DATE(YEAR($H110),MONTH($H110)+$G110*5,1),BF$3=DATE(YEAR($H110),MONTH($H110)+$G110*6,1),BF$3=DATE(YEAR($H110),MONTH($H110)+$G110*7,1),BF$3=DATE(YEAR($H110),MONTH($H110)+$G110*8,1),BF$3=DATE(YEAR($H110),MONTH($H110)+$G110*9,1),BF$3=DATE(YEAR($H110),MONTH($H110)+$G110*10,1)),$F110*тех!BT$10*тех!BT$6,)</f>
        <v>0</v>
      </c>
      <c r="BG110" s="76">
        <f>IF(OR(BG$3=DATE(YEAR($H110),MONTH($H110)+$G110,1),BG$3=DATE(YEAR($H110),MONTH($H110)+$G110*2,1),BG$3=DATE(YEAR($H110),MONTH($H110)+$G110*3,1),BG$3=DATE(YEAR($H110),MONTH($H110)+$G110*4,1),BG$3=DATE(YEAR($H110),MONTH($H110)+$G110*5,1),BG$3=DATE(YEAR($H110),MONTH($H110)+$G110*6,1),BG$3=DATE(YEAR($H110),MONTH($H110)+$G110*7,1),BG$3=DATE(YEAR($H110),MONTH($H110)+$G110*8,1),BG$3=DATE(YEAR($H110),MONTH($H110)+$G110*9,1),BG$3=DATE(YEAR($H110),MONTH($H110)+$G110*10,1)),$F110*тех!BU$10*тех!BU$6,)</f>
        <v>0</v>
      </c>
      <c r="BH110" s="76">
        <f>IF(OR(BH$3=DATE(YEAR($H110),MONTH($H110)+$G110,1),BH$3=DATE(YEAR($H110),MONTH($H110)+$G110*2,1),BH$3=DATE(YEAR($H110),MONTH($H110)+$G110*3,1),BH$3=DATE(YEAR($H110),MONTH($H110)+$G110*4,1),BH$3=DATE(YEAR($H110),MONTH($H110)+$G110*5,1),BH$3=DATE(YEAR($H110),MONTH($H110)+$G110*6,1),BH$3=DATE(YEAR($H110),MONTH($H110)+$G110*7,1),BH$3=DATE(YEAR($H110),MONTH($H110)+$G110*8,1),BH$3=DATE(YEAR($H110),MONTH($H110)+$G110*9,1),BH$3=DATE(YEAR($H110),MONTH($H110)+$G110*10,1)),$F110*тех!BV$10*тех!BV$6,)</f>
        <v>0</v>
      </c>
      <c r="BI110" s="76">
        <f>IF(OR(BI$3=DATE(YEAR($H110),MONTH($H110)+$G110,1),BI$3=DATE(YEAR($H110),MONTH($H110)+$G110*2,1),BI$3=DATE(YEAR($H110),MONTH($H110)+$G110*3,1),BI$3=DATE(YEAR($H110),MONTH($H110)+$G110*4,1),BI$3=DATE(YEAR($H110),MONTH($H110)+$G110*5,1),BI$3=DATE(YEAR($H110),MONTH($H110)+$G110*6,1),BI$3=DATE(YEAR($H110),MONTH($H110)+$G110*7,1),BI$3=DATE(YEAR($H110),MONTH($H110)+$G110*8,1),BI$3=DATE(YEAR($H110),MONTH($H110)+$G110*9,1),BI$3=DATE(YEAR($H110),MONTH($H110)+$G110*10,1)),$F110*тех!BW$10*тех!BW$6,)</f>
        <v>0</v>
      </c>
      <c r="BJ110" s="76">
        <f>IF(OR(BJ$3=DATE(YEAR($H110),MONTH($H110)+$G110,1),BJ$3=DATE(YEAR($H110),MONTH($H110)+$G110*2,1),BJ$3=DATE(YEAR($H110),MONTH($H110)+$G110*3,1),BJ$3=DATE(YEAR($H110),MONTH($H110)+$G110*4,1),BJ$3=DATE(YEAR($H110),MONTH($H110)+$G110*5,1),BJ$3=DATE(YEAR($H110),MONTH($H110)+$G110*6,1),BJ$3=DATE(YEAR($H110),MONTH($H110)+$G110*7,1),BJ$3=DATE(YEAR($H110),MONTH($H110)+$G110*8,1),BJ$3=DATE(YEAR($H110),MONTH($H110)+$G110*9,1),BJ$3=DATE(YEAR($H110),MONTH($H110)+$G110*10,1)),$F110*тех!BX$10*тех!BX$6,)</f>
        <v>0</v>
      </c>
      <c r="BK110" s="76">
        <f>IF(OR(BK$3=DATE(YEAR($H110),MONTH($H110)+$G110,1),BK$3=DATE(YEAR($H110),MONTH($H110)+$G110*2,1),BK$3=DATE(YEAR($H110),MONTH($H110)+$G110*3,1),BK$3=DATE(YEAR($H110),MONTH($H110)+$G110*4,1),BK$3=DATE(YEAR($H110),MONTH($H110)+$G110*5,1),BK$3=DATE(YEAR($H110),MONTH($H110)+$G110*6,1),BK$3=DATE(YEAR($H110),MONTH($H110)+$G110*7,1),BK$3=DATE(YEAR($H110),MONTH($H110)+$G110*8,1),BK$3=DATE(YEAR($H110),MONTH($H110)+$G110*9,1),BK$3=DATE(YEAR($H110),MONTH($H110)+$G110*10,1)),$F110*тех!BY$10*тех!BY$6,)</f>
        <v>0</v>
      </c>
      <c r="BL110" s="76">
        <f>IF(OR(BL$3=DATE(YEAR($H110),MONTH($H110)+$G110,1),BL$3=DATE(YEAR($H110),MONTH($H110)+$G110*2,1),BL$3=DATE(YEAR($H110),MONTH($H110)+$G110*3,1),BL$3=DATE(YEAR($H110),MONTH($H110)+$G110*4,1),BL$3=DATE(YEAR($H110),MONTH($H110)+$G110*5,1),BL$3=DATE(YEAR($H110),MONTH($H110)+$G110*6,1),BL$3=DATE(YEAR($H110),MONTH($H110)+$G110*7,1),BL$3=DATE(YEAR($H110),MONTH($H110)+$G110*8,1),BL$3=DATE(YEAR($H110),MONTH($H110)+$G110*9,1),BL$3=DATE(YEAR($H110),MONTH($H110)+$G110*10,1)),$F110*тех!BZ$10*тех!BZ$6,)</f>
        <v>0</v>
      </c>
      <c r="BM110" s="76">
        <f>IF(OR(BM$3=DATE(YEAR($H110),MONTH($H110)+$G110,1),BM$3=DATE(YEAR($H110),MONTH($H110)+$G110*2,1),BM$3=DATE(YEAR($H110),MONTH($H110)+$G110*3,1),BM$3=DATE(YEAR($H110),MONTH($H110)+$G110*4,1),BM$3=DATE(YEAR($H110),MONTH($H110)+$G110*5,1),BM$3=DATE(YEAR($H110),MONTH($H110)+$G110*6,1),BM$3=DATE(YEAR($H110),MONTH($H110)+$G110*7,1),BM$3=DATE(YEAR($H110),MONTH($H110)+$G110*8,1),BM$3=DATE(YEAR($H110),MONTH($H110)+$G110*9,1),BM$3=DATE(YEAR($H110),MONTH($H110)+$G110*10,1)),$F110*тех!CA$10*тех!CA$6,)</f>
        <v>0</v>
      </c>
      <c r="BN110" s="76">
        <f>IF(OR(BN$3=DATE(YEAR($H110),MONTH($H110)+$G110,1),BN$3=DATE(YEAR($H110),MONTH($H110)+$G110*2,1),BN$3=DATE(YEAR($H110),MONTH($H110)+$G110*3,1),BN$3=DATE(YEAR($H110),MONTH($H110)+$G110*4,1),BN$3=DATE(YEAR($H110),MONTH($H110)+$G110*5,1),BN$3=DATE(YEAR($H110),MONTH($H110)+$G110*6,1),BN$3=DATE(YEAR($H110),MONTH($H110)+$G110*7,1),BN$3=DATE(YEAR($H110),MONTH($H110)+$G110*8,1),BN$3=DATE(YEAR($H110),MONTH($H110)+$G110*9,1),BN$3=DATE(YEAR($H110),MONTH($H110)+$G110*10,1)),$F110*тех!CB$10*тех!CB$6,)</f>
        <v>0</v>
      </c>
      <c r="BO110" s="76">
        <f>IF(OR(BO$3=DATE(YEAR($H110),MONTH($H110)+$G110,1),BO$3=DATE(YEAR($H110),MONTH($H110)+$G110*2,1),BO$3=DATE(YEAR($H110),MONTH($H110)+$G110*3,1),BO$3=DATE(YEAR($H110),MONTH($H110)+$G110*4,1),BO$3=DATE(YEAR($H110),MONTH($H110)+$G110*5,1),BO$3=DATE(YEAR($H110),MONTH($H110)+$G110*6,1),BO$3=DATE(YEAR($H110),MONTH($H110)+$G110*7,1),BO$3=DATE(YEAR($H110),MONTH($H110)+$G110*8,1),BO$3=DATE(YEAR($H110),MONTH($H110)+$G110*9,1),BO$3=DATE(YEAR($H110),MONTH($H110)+$G110*10,1)),$F110*тех!CC$10*тех!CC$6,)</f>
        <v>0</v>
      </c>
      <c r="BP110" s="76">
        <f>IF(OR(BP$3=DATE(YEAR($H110),MONTH($H110)+$G110,1),BP$3=DATE(YEAR($H110),MONTH($H110)+$G110*2,1),BP$3=DATE(YEAR($H110),MONTH($H110)+$G110*3,1),BP$3=DATE(YEAR($H110),MONTH($H110)+$G110*4,1),BP$3=DATE(YEAR($H110),MONTH($H110)+$G110*5,1),BP$3=DATE(YEAR($H110),MONTH($H110)+$G110*6,1),BP$3=DATE(YEAR($H110),MONTH($H110)+$G110*7,1),BP$3=DATE(YEAR($H110),MONTH($H110)+$G110*8,1),BP$3=DATE(YEAR($H110),MONTH($H110)+$G110*9,1),BP$3=DATE(YEAR($H110),MONTH($H110)+$G110*10,1)),$F110*тех!CD$10*тех!CD$6,)</f>
        <v>0</v>
      </c>
      <c r="BQ110" s="76">
        <f>IF(OR(BQ$3=DATE(YEAR($H110),MONTH($H110)+$G110,1),BQ$3=DATE(YEAR($H110),MONTH($H110)+$G110*2,1),BQ$3=DATE(YEAR($H110),MONTH($H110)+$G110*3,1),BQ$3=DATE(YEAR($H110),MONTH($H110)+$G110*4,1),BQ$3=DATE(YEAR($H110),MONTH($H110)+$G110*5,1),BQ$3=DATE(YEAR($H110),MONTH($H110)+$G110*6,1),BQ$3=DATE(YEAR($H110),MONTH($H110)+$G110*7,1),BQ$3=DATE(YEAR($H110),MONTH($H110)+$G110*8,1),BQ$3=DATE(YEAR($H110),MONTH($H110)+$G110*9,1),BQ$3=DATE(YEAR($H110),MONTH($H110)+$G110*10,1)),$F110*тех!CE$10*тех!CE$6,)</f>
        <v>0</v>
      </c>
    </row>
    <row r="111" spans="2:69" hidden="1">
      <c r="B111" s="3">
        <v>22</v>
      </c>
      <c r="C111" s="19"/>
      <c r="D111" s="19"/>
      <c r="E111" s="19"/>
      <c r="F111" s="76">
        <f t="shared" si="3"/>
        <v>0</v>
      </c>
      <c r="G111" s="19"/>
      <c r="H111" s="19"/>
      <c r="J111" s="76">
        <f>IF($H111=J$3,$F111,)*тех!X$6</f>
        <v>0</v>
      </c>
      <c r="K111" s="76">
        <f>IF($H111=K$3,$F111,)*тех!Y$6</f>
        <v>0</v>
      </c>
      <c r="L111" s="76">
        <f>IF($H111=L$3,$F111,)*тех!Z$6</f>
        <v>0</v>
      </c>
      <c r="M111" s="76">
        <f>IF($H111=M$3,$F111,)*тех!AA$6</f>
        <v>0</v>
      </c>
      <c r="N111" s="76">
        <f>IF($H111=N$3,$F111,)*тех!AB$6</f>
        <v>0</v>
      </c>
      <c r="O111" s="76">
        <f>IF($H111=O$3,$F111,)*тех!AC$6</f>
        <v>0</v>
      </c>
      <c r="P111" s="76">
        <f>IF(OR(P$3=DATE(YEAR($H111),MONTH($H111)+$G111,1),P$3=DATE(YEAR($H111),MONTH($H111)+$G111*2,1),P$3=DATE(YEAR($H111),MONTH($H111)+$G111*3,1),P$3=DATE(YEAR($H111),MONTH($H111)+$G111*4,1),P$3=DATE(YEAR($H111),MONTH($H111)+$G111*5,1),P$3=DATE(YEAR($H111),MONTH($H111)+$G111*6,1),P$3=DATE(YEAR($H111),MONTH($H111)+$G111*7,1),P$3=DATE(YEAR($H111),MONTH($H111)+$G111*8,1),P$3=DATE(YEAR($H111),MONTH($H111)+$G111*9,1),P$3=DATE(YEAR($H111),MONTH($H111)+$G111*10,1)),$F111*тех!AD$10*тех!AD$6,)</f>
        <v>0</v>
      </c>
      <c r="Q111" s="76">
        <f>IF(OR(Q$3=DATE(YEAR($H111),MONTH($H111)+$G111,1),Q$3=DATE(YEAR($H111),MONTH($H111)+$G111*2,1),Q$3=DATE(YEAR($H111),MONTH($H111)+$G111*3,1),Q$3=DATE(YEAR($H111),MONTH($H111)+$G111*4,1),Q$3=DATE(YEAR($H111),MONTH($H111)+$G111*5,1),Q$3=DATE(YEAR($H111),MONTH($H111)+$G111*6,1),Q$3=DATE(YEAR($H111),MONTH($H111)+$G111*7,1),Q$3=DATE(YEAR($H111),MONTH($H111)+$G111*8,1),Q$3=DATE(YEAR($H111),MONTH($H111)+$G111*9,1),Q$3=DATE(YEAR($H111),MONTH($H111)+$G111*10,1)),$F111*тех!AE$10*тех!AE$6,)</f>
        <v>0</v>
      </c>
      <c r="R111" s="76">
        <f>IF(OR(R$3=DATE(YEAR($H111),MONTH($H111)+$G111,1),R$3=DATE(YEAR($H111),MONTH($H111)+$G111*2,1),R$3=DATE(YEAR($H111),MONTH($H111)+$G111*3,1),R$3=DATE(YEAR($H111),MONTH($H111)+$G111*4,1),R$3=DATE(YEAR($H111),MONTH($H111)+$G111*5,1),R$3=DATE(YEAR($H111),MONTH($H111)+$G111*6,1),R$3=DATE(YEAR($H111),MONTH($H111)+$G111*7,1),R$3=DATE(YEAR($H111),MONTH($H111)+$G111*8,1),R$3=DATE(YEAR($H111),MONTH($H111)+$G111*9,1),R$3=DATE(YEAR($H111),MONTH($H111)+$G111*10,1)),$F111*тех!AF$10*тех!AF$6,)</f>
        <v>0</v>
      </c>
      <c r="S111" s="76">
        <f>IF(OR(S$3=DATE(YEAR($H111),MONTH($H111)+$G111,1),S$3=DATE(YEAR($H111),MONTH($H111)+$G111*2,1),S$3=DATE(YEAR($H111),MONTH($H111)+$G111*3,1),S$3=DATE(YEAR($H111),MONTH($H111)+$G111*4,1),S$3=DATE(YEAR($H111),MONTH($H111)+$G111*5,1),S$3=DATE(YEAR($H111),MONTH($H111)+$G111*6,1),S$3=DATE(YEAR($H111),MONTH($H111)+$G111*7,1),S$3=DATE(YEAR($H111),MONTH($H111)+$G111*8,1),S$3=DATE(YEAR($H111),MONTH($H111)+$G111*9,1),S$3=DATE(YEAR($H111),MONTH($H111)+$G111*10,1)),$F111*тех!AG$10*тех!AG$6,)</f>
        <v>0</v>
      </c>
      <c r="T111" s="76">
        <f>IF(OR(T$3=DATE(YEAR($H111),MONTH($H111)+$G111,1),T$3=DATE(YEAR($H111),MONTH($H111)+$G111*2,1),T$3=DATE(YEAR($H111),MONTH($H111)+$G111*3,1),T$3=DATE(YEAR($H111),MONTH($H111)+$G111*4,1),T$3=DATE(YEAR($H111),MONTH($H111)+$G111*5,1),T$3=DATE(YEAR($H111),MONTH($H111)+$G111*6,1),T$3=DATE(YEAR($H111),MONTH($H111)+$G111*7,1),T$3=DATE(YEAR($H111),MONTH($H111)+$G111*8,1),T$3=DATE(YEAR($H111),MONTH($H111)+$G111*9,1),T$3=DATE(YEAR($H111),MONTH($H111)+$G111*10,1)),$F111*тех!AH$10*тех!AH$6,)</f>
        <v>0</v>
      </c>
      <c r="U111" s="76">
        <f>IF(OR(U$3=DATE(YEAR($H111),MONTH($H111)+$G111,1),U$3=DATE(YEAR($H111),MONTH($H111)+$G111*2,1),U$3=DATE(YEAR($H111),MONTH($H111)+$G111*3,1),U$3=DATE(YEAR($H111),MONTH($H111)+$G111*4,1),U$3=DATE(YEAR($H111),MONTH($H111)+$G111*5,1),U$3=DATE(YEAR($H111),MONTH($H111)+$G111*6,1),U$3=DATE(YEAR($H111),MONTH($H111)+$G111*7,1),U$3=DATE(YEAR($H111),MONTH($H111)+$G111*8,1),U$3=DATE(YEAR($H111),MONTH($H111)+$G111*9,1),U$3=DATE(YEAR($H111),MONTH($H111)+$G111*10,1)),$F111*тех!AI$10*тех!AI$6,)</f>
        <v>0</v>
      </c>
      <c r="V111" s="76">
        <f>IF(OR(V$3=DATE(YEAR($H111),MONTH($H111)+$G111,1),V$3=DATE(YEAR($H111),MONTH($H111)+$G111*2,1),V$3=DATE(YEAR($H111),MONTH($H111)+$G111*3,1),V$3=DATE(YEAR($H111),MONTH($H111)+$G111*4,1),V$3=DATE(YEAR($H111),MONTH($H111)+$G111*5,1),V$3=DATE(YEAR($H111),MONTH($H111)+$G111*6,1),V$3=DATE(YEAR($H111),MONTH($H111)+$G111*7,1),V$3=DATE(YEAR($H111),MONTH($H111)+$G111*8,1),V$3=DATE(YEAR($H111),MONTH($H111)+$G111*9,1),V$3=DATE(YEAR($H111),MONTH($H111)+$G111*10,1)),$F111*тех!AJ$10*тех!AJ$6,)</f>
        <v>0</v>
      </c>
      <c r="W111" s="76">
        <f>IF(OR(W$3=DATE(YEAR($H111),MONTH($H111)+$G111,1),W$3=DATE(YEAR($H111),MONTH($H111)+$G111*2,1),W$3=DATE(YEAR($H111),MONTH($H111)+$G111*3,1),W$3=DATE(YEAR($H111),MONTH($H111)+$G111*4,1),W$3=DATE(YEAR($H111),MONTH($H111)+$G111*5,1),W$3=DATE(YEAR($H111),MONTH($H111)+$G111*6,1),W$3=DATE(YEAR($H111),MONTH($H111)+$G111*7,1),W$3=DATE(YEAR($H111),MONTH($H111)+$G111*8,1),W$3=DATE(YEAR($H111),MONTH($H111)+$G111*9,1),W$3=DATE(YEAR($H111),MONTH($H111)+$G111*10,1)),$F111*тех!AK$10*тех!AK$6,)</f>
        <v>0</v>
      </c>
      <c r="X111" s="76">
        <f>IF(OR(X$3=DATE(YEAR($H111),MONTH($H111)+$G111,1),X$3=DATE(YEAR($H111),MONTH($H111)+$G111*2,1),X$3=DATE(YEAR($H111),MONTH($H111)+$G111*3,1),X$3=DATE(YEAR($H111),MONTH($H111)+$G111*4,1),X$3=DATE(YEAR($H111),MONTH($H111)+$G111*5,1),X$3=DATE(YEAR($H111),MONTH($H111)+$G111*6,1),X$3=DATE(YEAR($H111),MONTH($H111)+$G111*7,1),X$3=DATE(YEAR($H111),MONTH($H111)+$G111*8,1),X$3=DATE(YEAR($H111),MONTH($H111)+$G111*9,1),X$3=DATE(YEAR($H111),MONTH($H111)+$G111*10,1)),$F111*тех!AL$10*тех!AL$6,)</f>
        <v>0</v>
      </c>
      <c r="Y111" s="76">
        <f>IF(OR(Y$3=DATE(YEAR($H111),MONTH($H111)+$G111,1),Y$3=DATE(YEAR($H111),MONTH($H111)+$G111*2,1),Y$3=DATE(YEAR($H111),MONTH($H111)+$G111*3,1),Y$3=DATE(YEAR($H111),MONTH($H111)+$G111*4,1),Y$3=DATE(YEAR($H111),MONTH($H111)+$G111*5,1),Y$3=DATE(YEAR($H111),MONTH($H111)+$G111*6,1),Y$3=DATE(YEAR($H111),MONTH($H111)+$G111*7,1),Y$3=DATE(YEAR($H111),MONTH($H111)+$G111*8,1),Y$3=DATE(YEAR($H111),MONTH($H111)+$G111*9,1),Y$3=DATE(YEAR($H111),MONTH($H111)+$G111*10,1)),$F111*тех!AM$10*тех!AM$6,)</f>
        <v>0</v>
      </c>
      <c r="Z111" s="76">
        <f>IF(OR(Z$3=DATE(YEAR($H111),MONTH($H111)+$G111,1),Z$3=DATE(YEAR($H111),MONTH($H111)+$G111*2,1),Z$3=DATE(YEAR($H111),MONTH($H111)+$G111*3,1),Z$3=DATE(YEAR($H111),MONTH($H111)+$G111*4,1),Z$3=DATE(YEAR($H111),MONTH($H111)+$G111*5,1),Z$3=DATE(YEAR($H111),MONTH($H111)+$G111*6,1),Z$3=DATE(YEAR($H111),MONTH($H111)+$G111*7,1),Z$3=DATE(YEAR($H111),MONTH($H111)+$G111*8,1),Z$3=DATE(YEAR($H111),MONTH($H111)+$G111*9,1),Z$3=DATE(YEAR($H111),MONTH($H111)+$G111*10,1)),$F111*тех!AN$10*тех!AN$6,)</f>
        <v>0</v>
      </c>
      <c r="AA111" s="76">
        <f>IF(OR(AA$3=DATE(YEAR($H111),MONTH($H111)+$G111,1),AA$3=DATE(YEAR($H111),MONTH($H111)+$G111*2,1),AA$3=DATE(YEAR($H111),MONTH($H111)+$G111*3,1),AA$3=DATE(YEAR($H111),MONTH($H111)+$G111*4,1),AA$3=DATE(YEAR($H111),MONTH($H111)+$G111*5,1),AA$3=DATE(YEAR($H111),MONTH($H111)+$G111*6,1),AA$3=DATE(YEAR($H111),MONTH($H111)+$G111*7,1),AA$3=DATE(YEAR($H111),MONTH($H111)+$G111*8,1),AA$3=DATE(YEAR($H111),MONTH($H111)+$G111*9,1),AA$3=DATE(YEAR($H111),MONTH($H111)+$G111*10,1)),$F111*тех!AO$10*тех!AO$6,)</f>
        <v>0</v>
      </c>
      <c r="AB111" s="76">
        <f>IF(OR(AB$3=DATE(YEAR($H111),MONTH($H111)+$G111,1),AB$3=DATE(YEAR($H111),MONTH($H111)+$G111*2,1),AB$3=DATE(YEAR($H111),MONTH($H111)+$G111*3,1),AB$3=DATE(YEAR($H111),MONTH($H111)+$G111*4,1),AB$3=DATE(YEAR($H111),MONTH($H111)+$G111*5,1),AB$3=DATE(YEAR($H111),MONTH($H111)+$G111*6,1),AB$3=DATE(YEAR($H111),MONTH($H111)+$G111*7,1),AB$3=DATE(YEAR($H111),MONTH($H111)+$G111*8,1),AB$3=DATE(YEAR($H111),MONTH($H111)+$G111*9,1),AB$3=DATE(YEAR($H111),MONTH($H111)+$G111*10,1)),$F111*тех!AP$10*тех!AP$6,)</f>
        <v>0</v>
      </c>
      <c r="AC111" s="76">
        <f>IF(OR(AC$3=DATE(YEAR($H111),MONTH($H111)+$G111,1),AC$3=DATE(YEAR($H111),MONTH($H111)+$G111*2,1),AC$3=DATE(YEAR($H111),MONTH($H111)+$G111*3,1),AC$3=DATE(YEAR($H111),MONTH($H111)+$G111*4,1),AC$3=DATE(YEAR($H111),MONTH($H111)+$G111*5,1),AC$3=DATE(YEAR($H111),MONTH($H111)+$G111*6,1),AC$3=DATE(YEAR($H111),MONTH($H111)+$G111*7,1),AC$3=DATE(YEAR($H111),MONTH($H111)+$G111*8,1),AC$3=DATE(YEAR($H111),MONTH($H111)+$G111*9,1),AC$3=DATE(YEAR($H111),MONTH($H111)+$G111*10,1)),$F111*тех!AQ$10*тех!AQ$6,)</f>
        <v>0</v>
      </c>
      <c r="AD111" s="76">
        <f>IF(OR(AD$3=DATE(YEAR($H111),MONTH($H111)+$G111,1),AD$3=DATE(YEAR($H111),MONTH($H111)+$G111*2,1),AD$3=DATE(YEAR($H111),MONTH($H111)+$G111*3,1),AD$3=DATE(YEAR($H111),MONTH($H111)+$G111*4,1),AD$3=DATE(YEAR($H111),MONTH($H111)+$G111*5,1),AD$3=DATE(YEAR($H111),MONTH($H111)+$G111*6,1),AD$3=DATE(YEAR($H111),MONTH($H111)+$G111*7,1),AD$3=DATE(YEAR($H111),MONTH($H111)+$G111*8,1),AD$3=DATE(YEAR($H111),MONTH($H111)+$G111*9,1),AD$3=DATE(YEAR($H111),MONTH($H111)+$G111*10,1)),$F111*тех!AR$10*тех!AR$6,)</f>
        <v>0</v>
      </c>
      <c r="AE111" s="76">
        <f>IF(OR(AE$3=DATE(YEAR($H111),MONTH($H111)+$G111,1),AE$3=DATE(YEAR($H111),MONTH($H111)+$G111*2,1),AE$3=DATE(YEAR($H111),MONTH($H111)+$G111*3,1),AE$3=DATE(YEAR($H111),MONTH($H111)+$G111*4,1),AE$3=DATE(YEAR($H111),MONTH($H111)+$G111*5,1),AE$3=DATE(YEAR($H111),MONTH($H111)+$G111*6,1),AE$3=DATE(YEAR($H111),MONTH($H111)+$G111*7,1),AE$3=DATE(YEAR($H111),MONTH($H111)+$G111*8,1),AE$3=DATE(YEAR($H111),MONTH($H111)+$G111*9,1),AE$3=DATE(YEAR($H111),MONTH($H111)+$G111*10,1)),$F111*тех!AS$10*тех!AS$6,)</f>
        <v>0</v>
      </c>
      <c r="AF111" s="76">
        <f>IF(OR(AF$3=DATE(YEAR($H111),MONTH($H111)+$G111,1),AF$3=DATE(YEAR($H111),MONTH($H111)+$G111*2,1),AF$3=DATE(YEAR($H111),MONTH($H111)+$G111*3,1),AF$3=DATE(YEAR($H111),MONTH($H111)+$G111*4,1),AF$3=DATE(YEAR($H111),MONTH($H111)+$G111*5,1),AF$3=DATE(YEAR($H111),MONTH($H111)+$G111*6,1),AF$3=DATE(YEAR($H111),MONTH($H111)+$G111*7,1),AF$3=DATE(YEAR($H111),MONTH($H111)+$G111*8,1),AF$3=DATE(YEAR($H111),MONTH($H111)+$G111*9,1),AF$3=DATE(YEAR($H111),MONTH($H111)+$G111*10,1)),$F111*тех!AT$10*тех!AT$6,)</f>
        <v>0</v>
      </c>
      <c r="AG111" s="76">
        <f>IF(OR(AG$3=DATE(YEAR($H111),MONTH($H111)+$G111,1),AG$3=DATE(YEAR($H111),MONTH($H111)+$G111*2,1),AG$3=DATE(YEAR($H111),MONTH($H111)+$G111*3,1),AG$3=DATE(YEAR($H111),MONTH($H111)+$G111*4,1),AG$3=DATE(YEAR($H111),MONTH($H111)+$G111*5,1),AG$3=DATE(YEAR($H111),MONTH($H111)+$G111*6,1),AG$3=DATE(YEAR($H111),MONTH($H111)+$G111*7,1),AG$3=DATE(YEAR($H111),MONTH($H111)+$G111*8,1),AG$3=DATE(YEAR($H111),MONTH($H111)+$G111*9,1),AG$3=DATE(YEAR($H111),MONTH($H111)+$G111*10,1)),$F111*тех!AU$10*тех!AU$6,)</f>
        <v>0</v>
      </c>
      <c r="AH111" s="76">
        <f>IF(OR(AH$3=DATE(YEAR($H111),MONTH($H111)+$G111,1),AH$3=DATE(YEAR($H111),MONTH($H111)+$G111*2,1),AH$3=DATE(YEAR($H111),MONTH($H111)+$G111*3,1),AH$3=DATE(YEAR($H111),MONTH($H111)+$G111*4,1),AH$3=DATE(YEAR($H111),MONTH($H111)+$G111*5,1),AH$3=DATE(YEAR($H111),MONTH($H111)+$G111*6,1),AH$3=DATE(YEAR($H111),MONTH($H111)+$G111*7,1),AH$3=DATE(YEAR($H111),MONTH($H111)+$G111*8,1),AH$3=DATE(YEAR($H111),MONTH($H111)+$G111*9,1),AH$3=DATE(YEAR($H111),MONTH($H111)+$G111*10,1)),$F111*тех!AV$10*тех!AV$6,)</f>
        <v>0</v>
      </c>
      <c r="AI111" s="76">
        <f>IF(OR(AI$3=DATE(YEAR($H111),MONTH($H111)+$G111,1),AI$3=DATE(YEAR($H111),MONTH($H111)+$G111*2,1),AI$3=DATE(YEAR($H111),MONTH($H111)+$G111*3,1),AI$3=DATE(YEAR($H111),MONTH($H111)+$G111*4,1),AI$3=DATE(YEAR($H111),MONTH($H111)+$G111*5,1),AI$3=DATE(YEAR($H111),MONTH($H111)+$G111*6,1),AI$3=DATE(YEAR($H111),MONTH($H111)+$G111*7,1),AI$3=DATE(YEAR($H111),MONTH($H111)+$G111*8,1),AI$3=DATE(YEAR($H111),MONTH($H111)+$G111*9,1),AI$3=DATE(YEAR($H111),MONTH($H111)+$G111*10,1)),$F111*тех!AW$10*тех!AW$6,)</f>
        <v>0</v>
      </c>
      <c r="AJ111" s="76">
        <f>IF(OR(AJ$3=DATE(YEAR($H111),MONTH($H111)+$G111,1),AJ$3=DATE(YEAR($H111),MONTH($H111)+$G111*2,1),AJ$3=DATE(YEAR($H111),MONTH($H111)+$G111*3,1),AJ$3=DATE(YEAR($H111),MONTH($H111)+$G111*4,1),AJ$3=DATE(YEAR($H111),MONTH($H111)+$G111*5,1),AJ$3=DATE(YEAR($H111),MONTH($H111)+$G111*6,1),AJ$3=DATE(YEAR($H111),MONTH($H111)+$G111*7,1),AJ$3=DATE(YEAR($H111),MONTH($H111)+$G111*8,1),AJ$3=DATE(YEAR($H111),MONTH($H111)+$G111*9,1),AJ$3=DATE(YEAR($H111),MONTH($H111)+$G111*10,1)),$F111*тех!AX$10*тех!AX$6,)</f>
        <v>0</v>
      </c>
      <c r="AK111" s="76">
        <f>IF(OR(AK$3=DATE(YEAR($H111),MONTH($H111)+$G111,1),AK$3=DATE(YEAR($H111),MONTH($H111)+$G111*2,1),AK$3=DATE(YEAR($H111),MONTH($H111)+$G111*3,1),AK$3=DATE(YEAR($H111),MONTH($H111)+$G111*4,1),AK$3=DATE(YEAR($H111),MONTH($H111)+$G111*5,1),AK$3=DATE(YEAR($H111),MONTH($H111)+$G111*6,1),AK$3=DATE(YEAR($H111),MONTH($H111)+$G111*7,1),AK$3=DATE(YEAR($H111),MONTH($H111)+$G111*8,1),AK$3=DATE(YEAR($H111),MONTH($H111)+$G111*9,1),AK$3=DATE(YEAR($H111),MONTH($H111)+$G111*10,1)),$F111*тех!AY$10*тех!AY$6,)</f>
        <v>0</v>
      </c>
      <c r="AL111" s="76">
        <f>IF(OR(AL$3=DATE(YEAR($H111),MONTH($H111)+$G111,1),AL$3=DATE(YEAR($H111),MONTH($H111)+$G111*2,1),AL$3=DATE(YEAR($H111),MONTH($H111)+$G111*3,1),AL$3=DATE(YEAR($H111),MONTH($H111)+$G111*4,1),AL$3=DATE(YEAR($H111),MONTH($H111)+$G111*5,1),AL$3=DATE(YEAR($H111),MONTH($H111)+$G111*6,1),AL$3=DATE(YEAR($H111),MONTH($H111)+$G111*7,1),AL$3=DATE(YEAR($H111),MONTH($H111)+$G111*8,1),AL$3=DATE(YEAR($H111),MONTH($H111)+$G111*9,1),AL$3=DATE(YEAR($H111),MONTH($H111)+$G111*10,1)),$F111*тех!AZ$10*тех!AZ$6,)</f>
        <v>0</v>
      </c>
      <c r="AM111" s="76">
        <f>IF(OR(AM$3=DATE(YEAR($H111),MONTH($H111)+$G111,1),AM$3=DATE(YEAR($H111),MONTH($H111)+$G111*2,1),AM$3=DATE(YEAR($H111),MONTH($H111)+$G111*3,1),AM$3=DATE(YEAR($H111),MONTH($H111)+$G111*4,1),AM$3=DATE(YEAR($H111),MONTH($H111)+$G111*5,1),AM$3=DATE(YEAR($H111),MONTH($H111)+$G111*6,1),AM$3=DATE(YEAR($H111),MONTH($H111)+$G111*7,1),AM$3=DATE(YEAR($H111),MONTH($H111)+$G111*8,1),AM$3=DATE(YEAR($H111),MONTH($H111)+$G111*9,1),AM$3=DATE(YEAR($H111),MONTH($H111)+$G111*10,1)),$F111*тех!BA$10*тех!BA$6,)</f>
        <v>0</v>
      </c>
      <c r="AN111" s="76">
        <f>IF(OR(AN$3=DATE(YEAR($H111),MONTH($H111)+$G111,1),AN$3=DATE(YEAR($H111),MONTH($H111)+$G111*2,1),AN$3=DATE(YEAR($H111),MONTH($H111)+$G111*3,1),AN$3=DATE(YEAR($H111),MONTH($H111)+$G111*4,1),AN$3=DATE(YEAR($H111),MONTH($H111)+$G111*5,1),AN$3=DATE(YEAR($H111),MONTH($H111)+$G111*6,1),AN$3=DATE(YEAR($H111),MONTH($H111)+$G111*7,1),AN$3=DATE(YEAR($H111),MONTH($H111)+$G111*8,1),AN$3=DATE(YEAR($H111),MONTH($H111)+$G111*9,1),AN$3=DATE(YEAR($H111),MONTH($H111)+$G111*10,1)),$F111*тех!BB$10*тех!BB$6,)</f>
        <v>0</v>
      </c>
      <c r="AO111" s="76">
        <f>IF(OR(AO$3=DATE(YEAR($H111),MONTH($H111)+$G111,1),AO$3=DATE(YEAR($H111),MONTH($H111)+$G111*2,1),AO$3=DATE(YEAR($H111),MONTH($H111)+$G111*3,1),AO$3=DATE(YEAR($H111),MONTH($H111)+$G111*4,1),AO$3=DATE(YEAR($H111),MONTH($H111)+$G111*5,1),AO$3=DATE(YEAR($H111),MONTH($H111)+$G111*6,1),AO$3=DATE(YEAR($H111),MONTH($H111)+$G111*7,1),AO$3=DATE(YEAR($H111),MONTH($H111)+$G111*8,1),AO$3=DATE(YEAR($H111),MONTH($H111)+$G111*9,1),AO$3=DATE(YEAR($H111),MONTH($H111)+$G111*10,1)),$F111*тех!BC$10*тех!BC$6,)</f>
        <v>0</v>
      </c>
      <c r="AP111" s="76">
        <f>IF(OR(AP$3=DATE(YEAR($H111),MONTH($H111)+$G111,1),AP$3=DATE(YEAR($H111),MONTH($H111)+$G111*2,1),AP$3=DATE(YEAR($H111),MONTH($H111)+$G111*3,1),AP$3=DATE(YEAR($H111),MONTH($H111)+$G111*4,1),AP$3=DATE(YEAR($H111),MONTH($H111)+$G111*5,1),AP$3=DATE(YEAR($H111),MONTH($H111)+$G111*6,1),AP$3=DATE(YEAR($H111),MONTH($H111)+$G111*7,1),AP$3=DATE(YEAR($H111),MONTH($H111)+$G111*8,1),AP$3=DATE(YEAR($H111),MONTH($H111)+$G111*9,1),AP$3=DATE(YEAR($H111),MONTH($H111)+$G111*10,1)),$F111*тех!BD$10*тех!BD$6,)</f>
        <v>0</v>
      </c>
      <c r="AQ111" s="76">
        <f>IF(OR(AQ$3=DATE(YEAR($H111),MONTH($H111)+$G111,1),AQ$3=DATE(YEAR($H111),MONTH($H111)+$G111*2,1),AQ$3=DATE(YEAR($H111),MONTH($H111)+$G111*3,1),AQ$3=DATE(YEAR($H111),MONTH($H111)+$G111*4,1),AQ$3=DATE(YEAR($H111),MONTH($H111)+$G111*5,1),AQ$3=DATE(YEAR($H111),MONTH($H111)+$G111*6,1),AQ$3=DATE(YEAR($H111),MONTH($H111)+$G111*7,1),AQ$3=DATE(YEAR($H111),MONTH($H111)+$G111*8,1),AQ$3=DATE(YEAR($H111),MONTH($H111)+$G111*9,1),AQ$3=DATE(YEAR($H111),MONTH($H111)+$G111*10,1)),$F111*тех!BE$10*тех!BE$6,)</f>
        <v>0</v>
      </c>
      <c r="AR111" s="76">
        <f>IF(OR(AR$3=DATE(YEAR($H111),MONTH($H111)+$G111,1),AR$3=DATE(YEAR($H111),MONTH($H111)+$G111*2,1),AR$3=DATE(YEAR($H111),MONTH($H111)+$G111*3,1),AR$3=DATE(YEAR($H111),MONTH($H111)+$G111*4,1),AR$3=DATE(YEAR($H111),MONTH($H111)+$G111*5,1),AR$3=DATE(YEAR($H111),MONTH($H111)+$G111*6,1),AR$3=DATE(YEAR($H111),MONTH($H111)+$G111*7,1),AR$3=DATE(YEAR($H111),MONTH($H111)+$G111*8,1),AR$3=DATE(YEAR($H111),MONTH($H111)+$G111*9,1),AR$3=DATE(YEAR($H111),MONTH($H111)+$G111*10,1)),$F111*тех!BF$10*тех!BF$6,)</f>
        <v>0</v>
      </c>
      <c r="AS111" s="76">
        <f>IF(OR(AS$3=DATE(YEAR($H111),MONTH($H111)+$G111,1),AS$3=DATE(YEAR($H111),MONTH($H111)+$G111*2,1),AS$3=DATE(YEAR($H111),MONTH($H111)+$G111*3,1),AS$3=DATE(YEAR($H111),MONTH($H111)+$G111*4,1),AS$3=DATE(YEAR($H111),MONTH($H111)+$G111*5,1),AS$3=DATE(YEAR($H111),MONTH($H111)+$G111*6,1),AS$3=DATE(YEAR($H111),MONTH($H111)+$G111*7,1),AS$3=DATE(YEAR($H111),MONTH($H111)+$G111*8,1),AS$3=DATE(YEAR($H111),MONTH($H111)+$G111*9,1),AS$3=DATE(YEAR($H111),MONTH($H111)+$G111*10,1)),$F111*тех!BG$10*тех!BG$6,)</f>
        <v>0</v>
      </c>
      <c r="AT111" s="76">
        <f>IF(OR(AT$3=DATE(YEAR($H111),MONTH($H111)+$G111,1),AT$3=DATE(YEAR($H111),MONTH($H111)+$G111*2,1),AT$3=DATE(YEAR($H111),MONTH($H111)+$G111*3,1),AT$3=DATE(YEAR($H111),MONTH($H111)+$G111*4,1),AT$3=DATE(YEAR($H111),MONTH($H111)+$G111*5,1),AT$3=DATE(YEAR($H111),MONTH($H111)+$G111*6,1),AT$3=DATE(YEAR($H111),MONTH($H111)+$G111*7,1),AT$3=DATE(YEAR($H111),MONTH($H111)+$G111*8,1),AT$3=DATE(YEAR($H111),MONTH($H111)+$G111*9,1),AT$3=DATE(YEAR($H111),MONTH($H111)+$G111*10,1)),$F111*тех!BH$10*тех!BH$6,)</f>
        <v>0</v>
      </c>
      <c r="AU111" s="76">
        <f>IF(OR(AU$3=DATE(YEAR($H111),MONTH($H111)+$G111,1),AU$3=DATE(YEAR($H111),MONTH($H111)+$G111*2,1),AU$3=DATE(YEAR($H111),MONTH($H111)+$G111*3,1),AU$3=DATE(YEAR($H111),MONTH($H111)+$G111*4,1),AU$3=DATE(YEAR($H111),MONTH($H111)+$G111*5,1),AU$3=DATE(YEAR($H111),MONTH($H111)+$G111*6,1),AU$3=DATE(YEAR($H111),MONTH($H111)+$G111*7,1),AU$3=DATE(YEAR($H111),MONTH($H111)+$G111*8,1),AU$3=DATE(YEAR($H111),MONTH($H111)+$G111*9,1),AU$3=DATE(YEAR($H111),MONTH($H111)+$G111*10,1)),$F111*тех!BI$10*тех!BI$6,)</f>
        <v>0</v>
      </c>
      <c r="AV111" s="76">
        <f>IF(OR(AV$3=DATE(YEAR($H111),MONTH($H111)+$G111,1),AV$3=DATE(YEAR($H111),MONTH($H111)+$G111*2,1),AV$3=DATE(YEAR($H111),MONTH($H111)+$G111*3,1),AV$3=DATE(YEAR($H111),MONTH($H111)+$G111*4,1),AV$3=DATE(YEAR($H111),MONTH($H111)+$G111*5,1),AV$3=DATE(YEAR($H111),MONTH($H111)+$G111*6,1),AV$3=DATE(YEAR($H111),MONTH($H111)+$G111*7,1),AV$3=DATE(YEAR($H111),MONTH($H111)+$G111*8,1),AV$3=DATE(YEAR($H111),MONTH($H111)+$G111*9,1),AV$3=DATE(YEAR($H111),MONTH($H111)+$G111*10,1)),$F111*тех!BJ$10*тех!BJ$6,)</f>
        <v>0</v>
      </c>
      <c r="AW111" s="76">
        <f>IF(OR(AW$3=DATE(YEAR($H111),MONTH($H111)+$G111,1),AW$3=DATE(YEAR($H111),MONTH($H111)+$G111*2,1),AW$3=DATE(YEAR($H111),MONTH($H111)+$G111*3,1),AW$3=DATE(YEAR($H111),MONTH($H111)+$G111*4,1),AW$3=DATE(YEAR($H111),MONTH($H111)+$G111*5,1),AW$3=DATE(YEAR($H111),MONTH($H111)+$G111*6,1),AW$3=DATE(YEAR($H111),MONTH($H111)+$G111*7,1),AW$3=DATE(YEAR($H111),MONTH($H111)+$G111*8,1),AW$3=DATE(YEAR($H111),MONTH($H111)+$G111*9,1),AW$3=DATE(YEAR($H111),MONTH($H111)+$G111*10,1)),$F111*тех!BK$10*тех!BK$6,)</f>
        <v>0</v>
      </c>
      <c r="AX111" s="76">
        <f>IF(OR(AX$3=DATE(YEAR($H111),MONTH($H111)+$G111,1),AX$3=DATE(YEAR($H111),MONTH($H111)+$G111*2,1),AX$3=DATE(YEAR($H111),MONTH($H111)+$G111*3,1),AX$3=DATE(YEAR($H111),MONTH($H111)+$G111*4,1),AX$3=DATE(YEAR($H111),MONTH($H111)+$G111*5,1),AX$3=DATE(YEAR($H111),MONTH($H111)+$G111*6,1),AX$3=DATE(YEAR($H111),MONTH($H111)+$G111*7,1),AX$3=DATE(YEAR($H111),MONTH($H111)+$G111*8,1),AX$3=DATE(YEAR($H111),MONTH($H111)+$G111*9,1),AX$3=DATE(YEAR($H111),MONTH($H111)+$G111*10,1)),$F111*тех!BL$10*тех!BL$6,)</f>
        <v>0</v>
      </c>
      <c r="AY111" s="76">
        <f>IF(OR(AY$3=DATE(YEAR($H111),MONTH($H111)+$G111,1),AY$3=DATE(YEAR($H111),MONTH($H111)+$G111*2,1),AY$3=DATE(YEAR($H111),MONTH($H111)+$G111*3,1),AY$3=DATE(YEAR($H111),MONTH($H111)+$G111*4,1),AY$3=DATE(YEAR($H111),MONTH($H111)+$G111*5,1),AY$3=DATE(YEAR($H111),MONTH($H111)+$G111*6,1),AY$3=DATE(YEAR($H111),MONTH($H111)+$G111*7,1),AY$3=DATE(YEAR($H111),MONTH($H111)+$G111*8,1),AY$3=DATE(YEAR($H111),MONTH($H111)+$G111*9,1),AY$3=DATE(YEAR($H111),MONTH($H111)+$G111*10,1)),$F111*тех!BM$10*тех!BM$6,)</f>
        <v>0</v>
      </c>
      <c r="AZ111" s="76">
        <f>IF(OR(AZ$3=DATE(YEAR($H111),MONTH($H111)+$G111,1),AZ$3=DATE(YEAR($H111),MONTH($H111)+$G111*2,1),AZ$3=DATE(YEAR($H111),MONTH($H111)+$G111*3,1),AZ$3=DATE(YEAR($H111),MONTH($H111)+$G111*4,1),AZ$3=DATE(YEAR($H111),MONTH($H111)+$G111*5,1),AZ$3=DATE(YEAR($H111),MONTH($H111)+$G111*6,1),AZ$3=DATE(YEAR($H111),MONTH($H111)+$G111*7,1),AZ$3=DATE(YEAR($H111),MONTH($H111)+$G111*8,1),AZ$3=DATE(YEAR($H111),MONTH($H111)+$G111*9,1),AZ$3=DATE(YEAR($H111),MONTH($H111)+$G111*10,1)),$F111*тех!BN$10*тех!BN$6,)</f>
        <v>0</v>
      </c>
      <c r="BA111" s="76">
        <f>IF(OR(BA$3=DATE(YEAR($H111),MONTH($H111)+$G111,1),BA$3=DATE(YEAR($H111),MONTH($H111)+$G111*2,1),BA$3=DATE(YEAR($H111),MONTH($H111)+$G111*3,1),BA$3=DATE(YEAR($H111),MONTH($H111)+$G111*4,1),BA$3=DATE(YEAR($H111),MONTH($H111)+$G111*5,1),BA$3=DATE(YEAR($H111),MONTH($H111)+$G111*6,1),BA$3=DATE(YEAR($H111),MONTH($H111)+$G111*7,1),BA$3=DATE(YEAR($H111),MONTH($H111)+$G111*8,1),BA$3=DATE(YEAR($H111),MONTH($H111)+$G111*9,1),BA$3=DATE(YEAR($H111),MONTH($H111)+$G111*10,1)),$F111*тех!BO$10*тех!BO$6,)</f>
        <v>0</v>
      </c>
      <c r="BB111" s="76">
        <f>IF(OR(BB$3=DATE(YEAR($H111),MONTH($H111)+$G111,1),BB$3=DATE(YEAR($H111),MONTH($H111)+$G111*2,1),BB$3=DATE(YEAR($H111),MONTH($H111)+$G111*3,1),BB$3=DATE(YEAR($H111),MONTH($H111)+$G111*4,1),BB$3=DATE(YEAR($H111),MONTH($H111)+$G111*5,1),BB$3=DATE(YEAR($H111),MONTH($H111)+$G111*6,1),BB$3=DATE(YEAR($H111),MONTH($H111)+$G111*7,1),BB$3=DATE(YEAR($H111),MONTH($H111)+$G111*8,1),BB$3=DATE(YEAR($H111),MONTH($H111)+$G111*9,1),BB$3=DATE(YEAR($H111),MONTH($H111)+$G111*10,1)),$F111*тех!BP$10*тех!BP$6,)</f>
        <v>0</v>
      </c>
      <c r="BC111" s="76">
        <f>IF(OR(BC$3=DATE(YEAR($H111),MONTH($H111)+$G111,1),BC$3=DATE(YEAR($H111),MONTH($H111)+$G111*2,1),BC$3=DATE(YEAR($H111),MONTH($H111)+$G111*3,1),BC$3=DATE(YEAR($H111),MONTH($H111)+$G111*4,1),BC$3=DATE(YEAR($H111),MONTH($H111)+$G111*5,1),BC$3=DATE(YEAR($H111),MONTH($H111)+$G111*6,1),BC$3=DATE(YEAR($H111),MONTH($H111)+$G111*7,1),BC$3=DATE(YEAR($H111),MONTH($H111)+$G111*8,1),BC$3=DATE(YEAR($H111),MONTH($H111)+$G111*9,1),BC$3=DATE(YEAR($H111),MONTH($H111)+$G111*10,1)),$F111*тех!BQ$10*тех!BQ$6,)</f>
        <v>0</v>
      </c>
      <c r="BD111" s="76">
        <f>IF(OR(BD$3=DATE(YEAR($H111),MONTH($H111)+$G111,1),BD$3=DATE(YEAR($H111),MONTH($H111)+$G111*2,1),BD$3=DATE(YEAR($H111),MONTH($H111)+$G111*3,1),BD$3=DATE(YEAR($H111),MONTH($H111)+$G111*4,1),BD$3=DATE(YEAR($H111),MONTH($H111)+$G111*5,1),BD$3=DATE(YEAR($H111),MONTH($H111)+$G111*6,1),BD$3=DATE(YEAR($H111),MONTH($H111)+$G111*7,1),BD$3=DATE(YEAR($H111),MONTH($H111)+$G111*8,1),BD$3=DATE(YEAR($H111),MONTH($H111)+$G111*9,1),BD$3=DATE(YEAR($H111),MONTH($H111)+$G111*10,1)),$F111*тех!BR$10*тех!BR$6,)</f>
        <v>0</v>
      </c>
      <c r="BE111" s="76">
        <f>IF(OR(BE$3=DATE(YEAR($H111),MONTH($H111)+$G111,1),BE$3=DATE(YEAR($H111),MONTH($H111)+$G111*2,1),BE$3=DATE(YEAR($H111),MONTH($H111)+$G111*3,1),BE$3=DATE(YEAR($H111),MONTH($H111)+$G111*4,1),BE$3=DATE(YEAR($H111),MONTH($H111)+$G111*5,1),BE$3=DATE(YEAR($H111),MONTH($H111)+$G111*6,1),BE$3=DATE(YEAR($H111),MONTH($H111)+$G111*7,1),BE$3=DATE(YEAR($H111),MONTH($H111)+$G111*8,1),BE$3=DATE(YEAR($H111),MONTH($H111)+$G111*9,1),BE$3=DATE(YEAR($H111),MONTH($H111)+$G111*10,1)),$F111*тех!BS$10*тех!BS$6,)</f>
        <v>0</v>
      </c>
      <c r="BF111" s="76">
        <f>IF(OR(BF$3=DATE(YEAR($H111),MONTH($H111)+$G111,1),BF$3=DATE(YEAR($H111),MONTH($H111)+$G111*2,1),BF$3=DATE(YEAR($H111),MONTH($H111)+$G111*3,1),BF$3=DATE(YEAR($H111),MONTH($H111)+$G111*4,1),BF$3=DATE(YEAR($H111),MONTH($H111)+$G111*5,1),BF$3=DATE(YEAR($H111),MONTH($H111)+$G111*6,1),BF$3=DATE(YEAR($H111),MONTH($H111)+$G111*7,1),BF$3=DATE(YEAR($H111),MONTH($H111)+$G111*8,1),BF$3=DATE(YEAR($H111),MONTH($H111)+$G111*9,1),BF$3=DATE(YEAR($H111),MONTH($H111)+$G111*10,1)),$F111*тех!BT$10*тех!BT$6,)</f>
        <v>0</v>
      </c>
      <c r="BG111" s="76">
        <f>IF(OR(BG$3=DATE(YEAR($H111),MONTH($H111)+$G111,1),BG$3=DATE(YEAR($H111),MONTH($H111)+$G111*2,1),BG$3=DATE(YEAR($H111),MONTH($H111)+$G111*3,1),BG$3=DATE(YEAR($H111),MONTH($H111)+$G111*4,1),BG$3=DATE(YEAR($H111),MONTH($H111)+$G111*5,1),BG$3=DATE(YEAR($H111),MONTH($H111)+$G111*6,1),BG$3=DATE(YEAR($H111),MONTH($H111)+$G111*7,1),BG$3=DATE(YEAR($H111),MONTH($H111)+$G111*8,1),BG$3=DATE(YEAR($H111),MONTH($H111)+$G111*9,1),BG$3=DATE(YEAR($H111),MONTH($H111)+$G111*10,1)),$F111*тех!BU$10*тех!BU$6,)</f>
        <v>0</v>
      </c>
      <c r="BH111" s="76">
        <f>IF(OR(BH$3=DATE(YEAR($H111),MONTH($H111)+$G111,1),BH$3=DATE(YEAR($H111),MONTH($H111)+$G111*2,1),BH$3=DATE(YEAR($H111),MONTH($H111)+$G111*3,1),BH$3=DATE(YEAR($H111),MONTH($H111)+$G111*4,1),BH$3=DATE(YEAR($H111),MONTH($H111)+$G111*5,1),BH$3=DATE(YEAR($H111),MONTH($H111)+$G111*6,1),BH$3=DATE(YEAR($H111),MONTH($H111)+$G111*7,1),BH$3=DATE(YEAR($H111),MONTH($H111)+$G111*8,1),BH$3=DATE(YEAR($H111),MONTH($H111)+$G111*9,1),BH$3=DATE(YEAR($H111),MONTH($H111)+$G111*10,1)),$F111*тех!BV$10*тех!BV$6,)</f>
        <v>0</v>
      </c>
      <c r="BI111" s="76">
        <f>IF(OR(BI$3=DATE(YEAR($H111),MONTH($H111)+$G111,1),BI$3=DATE(YEAR($H111),MONTH($H111)+$G111*2,1),BI$3=DATE(YEAR($H111),MONTH($H111)+$G111*3,1),BI$3=DATE(YEAR($H111),MONTH($H111)+$G111*4,1),BI$3=DATE(YEAR($H111),MONTH($H111)+$G111*5,1),BI$3=DATE(YEAR($H111),MONTH($H111)+$G111*6,1),BI$3=DATE(YEAR($H111),MONTH($H111)+$G111*7,1),BI$3=DATE(YEAR($H111),MONTH($H111)+$G111*8,1),BI$3=DATE(YEAR($H111),MONTH($H111)+$G111*9,1),BI$3=DATE(YEAR($H111),MONTH($H111)+$G111*10,1)),$F111*тех!BW$10*тех!BW$6,)</f>
        <v>0</v>
      </c>
      <c r="BJ111" s="76">
        <f>IF(OR(BJ$3=DATE(YEAR($H111),MONTH($H111)+$G111,1),BJ$3=DATE(YEAR($H111),MONTH($H111)+$G111*2,1),BJ$3=DATE(YEAR($H111),MONTH($H111)+$G111*3,1),BJ$3=DATE(YEAR($H111),MONTH($H111)+$G111*4,1),BJ$3=DATE(YEAR($H111),MONTH($H111)+$G111*5,1),BJ$3=DATE(YEAR($H111),MONTH($H111)+$G111*6,1),BJ$3=DATE(YEAR($H111),MONTH($H111)+$G111*7,1),BJ$3=DATE(YEAR($H111),MONTH($H111)+$G111*8,1),BJ$3=DATE(YEAR($H111),MONTH($H111)+$G111*9,1),BJ$3=DATE(YEAR($H111),MONTH($H111)+$G111*10,1)),$F111*тех!BX$10*тех!BX$6,)</f>
        <v>0</v>
      </c>
      <c r="BK111" s="76">
        <f>IF(OR(BK$3=DATE(YEAR($H111),MONTH($H111)+$G111,1),BK$3=DATE(YEAR($H111),MONTH($H111)+$G111*2,1),BK$3=DATE(YEAR($H111),MONTH($H111)+$G111*3,1),BK$3=DATE(YEAR($H111),MONTH($H111)+$G111*4,1),BK$3=DATE(YEAR($H111),MONTH($H111)+$G111*5,1),BK$3=DATE(YEAR($H111),MONTH($H111)+$G111*6,1),BK$3=DATE(YEAR($H111),MONTH($H111)+$G111*7,1),BK$3=DATE(YEAR($H111),MONTH($H111)+$G111*8,1),BK$3=DATE(YEAR($H111),MONTH($H111)+$G111*9,1),BK$3=DATE(YEAR($H111),MONTH($H111)+$G111*10,1)),$F111*тех!BY$10*тех!BY$6,)</f>
        <v>0</v>
      </c>
      <c r="BL111" s="76">
        <f>IF(OR(BL$3=DATE(YEAR($H111),MONTH($H111)+$G111,1),BL$3=DATE(YEAR($H111),MONTH($H111)+$G111*2,1),BL$3=DATE(YEAR($H111),MONTH($H111)+$G111*3,1),BL$3=DATE(YEAR($H111),MONTH($H111)+$G111*4,1),BL$3=DATE(YEAR($H111),MONTH($H111)+$G111*5,1),BL$3=DATE(YEAR($H111),MONTH($H111)+$G111*6,1),BL$3=DATE(YEAR($H111),MONTH($H111)+$G111*7,1),BL$3=DATE(YEAR($H111),MONTH($H111)+$G111*8,1),BL$3=DATE(YEAR($H111),MONTH($H111)+$G111*9,1),BL$3=DATE(YEAR($H111),MONTH($H111)+$G111*10,1)),$F111*тех!BZ$10*тех!BZ$6,)</f>
        <v>0</v>
      </c>
      <c r="BM111" s="76">
        <f>IF(OR(BM$3=DATE(YEAR($H111),MONTH($H111)+$G111,1),BM$3=DATE(YEAR($H111),MONTH($H111)+$G111*2,1),BM$3=DATE(YEAR($H111),MONTH($H111)+$G111*3,1),BM$3=DATE(YEAR($H111),MONTH($H111)+$G111*4,1),BM$3=DATE(YEAR($H111),MONTH($H111)+$G111*5,1),BM$3=DATE(YEAR($H111),MONTH($H111)+$G111*6,1),BM$3=DATE(YEAR($H111),MONTH($H111)+$G111*7,1),BM$3=DATE(YEAR($H111),MONTH($H111)+$G111*8,1),BM$3=DATE(YEAR($H111),MONTH($H111)+$G111*9,1),BM$3=DATE(YEAR($H111),MONTH($H111)+$G111*10,1)),$F111*тех!CA$10*тех!CA$6,)</f>
        <v>0</v>
      </c>
      <c r="BN111" s="76">
        <f>IF(OR(BN$3=DATE(YEAR($H111),MONTH($H111)+$G111,1),BN$3=DATE(YEAR($H111),MONTH($H111)+$G111*2,1),BN$3=DATE(YEAR($H111),MONTH($H111)+$G111*3,1),BN$3=DATE(YEAR($H111),MONTH($H111)+$G111*4,1),BN$3=DATE(YEAR($H111),MONTH($H111)+$G111*5,1),BN$3=DATE(YEAR($H111),MONTH($H111)+$G111*6,1),BN$3=DATE(YEAR($H111),MONTH($H111)+$G111*7,1),BN$3=DATE(YEAR($H111),MONTH($H111)+$G111*8,1),BN$3=DATE(YEAR($H111),MONTH($H111)+$G111*9,1),BN$3=DATE(YEAR($H111),MONTH($H111)+$G111*10,1)),$F111*тех!CB$10*тех!CB$6,)</f>
        <v>0</v>
      </c>
      <c r="BO111" s="76">
        <f>IF(OR(BO$3=DATE(YEAR($H111),MONTH($H111)+$G111,1),BO$3=DATE(YEAR($H111),MONTH($H111)+$G111*2,1),BO$3=DATE(YEAR($H111),MONTH($H111)+$G111*3,1),BO$3=DATE(YEAR($H111),MONTH($H111)+$G111*4,1),BO$3=DATE(YEAR($H111),MONTH($H111)+$G111*5,1),BO$3=DATE(YEAR($H111),MONTH($H111)+$G111*6,1),BO$3=DATE(YEAR($H111),MONTH($H111)+$G111*7,1),BO$3=DATE(YEAR($H111),MONTH($H111)+$G111*8,1),BO$3=DATE(YEAR($H111),MONTH($H111)+$G111*9,1),BO$3=DATE(YEAR($H111),MONTH($H111)+$G111*10,1)),$F111*тех!CC$10*тех!CC$6,)</f>
        <v>0</v>
      </c>
      <c r="BP111" s="76">
        <f>IF(OR(BP$3=DATE(YEAR($H111),MONTH($H111)+$G111,1),BP$3=DATE(YEAR($H111),MONTH($H111)+$G111*2,1),BP$3=DATE(YEAR($H111),MONTH($H111)+$G111*3,1),BP$3=DATE(YEAR($H111),MONTH($H111)+$G111*4,1),BP$3=DATE(YEAR($H111),MONTH($H111)+$G111*5,1),BP$3=DATE(YEAR($H111),MONTH($H111)+$G111*6,1),BP$3=DATE(YEAR($H111),MONTH($H111)+$G111*7,1),BP$3=DATE(YEAR($H111),MONTH($H111)+$G111*8,1),BP$3=DATE(YEAR($H111),MONTH($H111)+$G111*9,1),BP$3=DATE(YEAR($H111),MONTH($H111)+$G111*10,1)),$F111*тех!CD$10*тех!CD$6,)</f>
        <v>0</v>
      </c>
      <c r="BQ111" s="76">
        <f>IF(OR(BQ$3=DATE(YEAR($H111),MONTH($H111)+$G111,1),BQ$3=DATE(YEAR($H111),MONTH($H111)+$G111*2,1),BQ$3=DATE(YEAR($H111),MONTH($H111)+$G111*3,1),BQ$3=DATE(YEAR($H111),MONTH($H111)+$G111*4,1),BQ$3=DATE(YEAR($H111),MONTH($H111)+$G111*5,1),BQ$3=DATE(YEAR($H111),MONTH($H111)+$G111*6,1),BQ$3=DATE(YEAR($H111),MONTH($H111)+$G111*7,1),BQ$3=DATE(YEAR($H111),MONTH($H111)+$G111*8,1),BQ$3=DATE(YEAR($H111),MONTH($H111)+$G111*9,1),BQ$3=DATE(YEAR($H111),MONTH($H111)+$G111*10,1)),$F111*тех!CE$10*тех!CE$6,)</f>
        <v>0</v>
      </c>
    </row>
    <row r="112" spans="2:69" hidden="1">
      <c r="B112" s="3">
        <v>23</v>
      </c>
      <c r="C112" s="19"/>
      <c r="D112" s="19"/>
      <c r="E112" s="19"/>
      <c r="F112" s="76">
        <f t="shared" si="3"/>
        <v>0</v>
      </c>
      <c r="G112" s="19"/>
      <c r="H112" s="19"/>
      <c r="J112" s="76">
        <f>IF($H112=J$3,$F112,)*тех!X$6</f>
        <v>0</v>
      </c>
      <c r="K112" s="76">
        <f>IF($H112=K$3,$F112,)*тех!Y$6</f>
        <v>0</v>
      </c>
      <c r="L112" s="76">
        <f>IF($H112=L$3,$F112,)*тех!Z$6</f>
        <v>0</v>
      </c>
      <c r="M112" s="76">
        <f>IF($H112=M$3,$F112,)*тех!AA$6</f>
        <v>0</v>
      </c>
      <c r="N112" s="76">
        <f>IF($H112=N$3,$F112,)*тех!AB$6</f>
        <v>0</v>
      </c>
      <c r="O112" s="76">
        <f>IF($H112=O$3,$F112,)*тех!AC$6</f>
        <v>0</v>
      </c>
      <c r="P112" s="76">
        <f>IF(OR(P$3=DATE(YEAR($H112),MONTH($H112)+$G112,1),P$3=DATE(YEAR($H112),MONTH($H112)+$G112*2,1),P$3=DATE(YEAR($H112),MONTH($H112)+$G112*3,1),P$3=DATE(YEAR($H112),MONTH($H112)+$G112*4,1),P$3=DATE(YEAR($H112),MONTH($H112)+$G112*5,1),P$3=DATE(YEAR($H112),MONTH($H112)+$G112*6,1),P$3=DATE(YEAR($H112),MONTH($H112)+$G112*7,1),P$3=DATE(YEAR($H112),MONTH($H112)+$G112*8,1),P$3=DATE(YEAR($H112),MONTH($H112)+$G112*9,1),P$3=DATE(YEAR($H112),MONTH($H112)+$G112*10,1)),$F112*тех!AD$10*тех!AD$6,)</f>
        <v>0</v>
      </c>
      <c r="Q112" s="76">
        <f>IF(OR(Q$3=DATE(YEAR($H112),MONTH($H112)+$G112,1),Q$3=DATE(YEAR($H112),MONTH($H112)+$G112*2,1),Q$3=DATE(YEAR($H112),MONTH($H112)+$G112*3,1),Q$3=DATE(YEAR($H112),MONTH($H112)+$G112*4,1),Q$3=DATE(YEAR($H112),MONTH($H112)+$G112*5,1),Q$3=DATE(YEAR($H112),MONTH($H112)+$G112*6,1),Q$3=DATE(YEAR($H112),MONTH($H112)+$G112*7,1),Q$3=DATE(YEAR($H112),MONTH($H112)+$G112*8,1),Q$3=DATE(YEAR($H112),MONTH($H112)+$G112*9,1),Q$3=DATE(YEAR($H112),MONTH($H112)+$G112*10,1)),$F112*тех!AE$10*тех!AE$6,)</f>
        <v>0</v>
      </c>
      <c r="R112" s="76">
        <f>IF(OR(R$3=DATE(YEAR($H112),MONTH($H112)+$G112,1),R$3=DATE(YEAR($H112),MONTH($H112)+$G112*2,1),R$3=DATE(YEAR($H112),MONTH($H112)+$G112*3,1),R$3=DATE(YEAR($H112),MONTH($H112)+$G112*4,1),R$3=DATE(YEAR($H112),MONTH($H112)+$G112*5,1),R$3=DATE(YEAR($H112),MONTH($H112)+$G112*6,1),R$3=DATE(YEAR($H112),MONTH($H112)+$G112*7,1),R$3=DATE(YEAR($H112),MONTH($H112)+$G112*8,1),R$3=DATE(YEAR($H112),MONTH($H112)+$G112*9,1),R$3=DATE(YEAR($H112),MONTH($H112)+$G112*10,1)),$F112*тех!AF$10*тех!AF$6,)</f>
        <v>0</v>
      </c>
      <c r="S112" s="76">
        <f>IF(OR(S$3=DATE(YEAR($H112),MONTH($H112)+$G112,1),S$3=DATE(YEAR($H112),MONTH($H112)+$G112*2,1),S$3=DATE(YEAR($H112),MONTH($H112)+$G112*3,1),S$3=DATE(YEAR($H112),MONTH($H112)+$G112*4,1),S$3=DATE(YEAR($H112),MONTH($H112)+$G112*5,1),S$3=DATE(YEAR($H112),MONTH($H112)+$G112*6,1),S$3=DATE(YEAR($H112),MONTH($H112)+$G112*7,1),S$3=DATE(YEAR($H112),MONTH($H112)+$G112*8,1),S$3=DATE(YEAR($H112),MONTH($H112)+$G112*9,1),S$3=DATE(YEAR($H112),MONTH($H112)+$G112*10,1)),$F112*тех!AG$10*тех!AG$6,)</f>
        <v>0</v>
      </c>
      <c r="T112" s="76">
        <f>IF(OR(T$3=DATE(YEAR($H112),MONTH($H112)+$G112,1),T$3=DATE(YEAR($H112),MONTH($H112)+$G112*2,1),T$3=DATE(YEAR($H112),MONTH($H112)+$G112*3,1),T$3=DATE(YEAR($H112),MONTH($H112)+$G112*4,1),T$3=DATE(YEAR($H112),MONTH($H112)+$G112*5,1),T$3=DATE(YEAR($H112),MONTH($H112)+$G112*6,1),T$3=DATE(YEAR($H112),MONTH($H112)+$G112*7,1),T$3=DATE(YEAR($H112),MONTH($H112)+$G112*8,1),T$3=DATE(YEAR($H112),MONTH($H112)+$G112*9,1),T$3=DATE(YEAR($H112),MONTH($H112)+$G112*10,1)),$F112*тех!AH$10*тех!AH$6,)</f>
        <v>0</v>
      </c>
      <c r="U112" s="76">
        <f>IF(OR(U$3=DATE(YEAR($H112),MONTH($H112)+$G112,1),U$3=DATE(YEAR($H112),MONTH($H112)+$G112*2,1),U$3=DATE(YEAR($H112),MONTH($H112)+$G112*3,1),U$3=DATE(YEAR($H112),MONTH($H112)+$G112*4,1),U$3=DATE(YEAR($H112),MONTH($H112)+$G112*5,1),U$3=DATE(YEAR($H112),MONTH($H112)+$G112*6,1),U$3=DATE(YEAR($H112),MONTH($H112)+$G112*7,1),U$3=DATE(YEAR($H112),MONTH($H112)+$G112*8,1),U$3=DATE(YEAR($H112),MONTH($H112)+$G112*9,1),U$3=DATE(YEAR($H112),MONTH($H112)+$G112*10,1)),$F112*тех!AI$10*тех!AI$6,)</f>
        <v>0</v>
      </c>
      <c r="V112" s="76">
        <f>IF(OR(V$3=DATE(YEAR($H112),MONTH($H112)+$G112,1),V$3=DATE(YEAR($H112),MONTH($H112)+$G112*2,1),V$3=DATE(YEAR($H112),MONTH($H112)+$G112*3,1),V$3=DATE(YEAR($H112),MONTH($H112)+$G112*4,1),V$3=DATE(YEAR($H112),MONTH($H112)+$G112*5,1),V$3=DATE(YEAR($H112),MONTH($H112)+$G112*6,1),V$3=DATE(YEAR($H112),MONTH($H112)+$G112*7,1),V$3=DATE(YEAR($H112),MONTH($H112)+$G112*8,1),V$3=DATE(YEAR($H112),MONTH($H112)+$G112*9,1),V$3=DATE(YEAR($H112),MONTH($H112)+$G112*10,1)),$F112*тех!AJ$10*тех!AJ$6,)</f>
        <v>0</v>
      </c>
      <c r="W112" s="76">
        <f>IF(OR(W$3=DATE(YEAR($H112),MONTH($H112)+$G112,1),W$3=DATE(YEAR($H112),MONTH($H112)+$G112*2,1),W$3=DATE(YEAR($H112),MONTH($H112)+$G112*3,1),W$3=DATE(YEAR($H112),MONTH($H112)+$G112*4,1),W$3=DATE(YEAR($H112),MONTH($H112)+$G112*5,1),W$3=DATE(YEAR($H112),MONTH($H112)+$G112*6,1),W$3=DATE(YEAR($H112),MONTH($H112)+$G112*7,1),W$3=DATE(YEAR($H112),MONTH($H112)+$G112*8,1),W$3=DATE(YEAR($H112),MONTH($H112)+$G112*9,1),W$3=DATE(YEAR($H112),MONTH($H112)+$G112*10,1)),$F112*тех!AK$10*тех!AK$6,)</f>
        <v>0</v>
      </c>
      <c r="X112" s="76">
        <f>IF(OR(X$3=DATE(YEAR($H112),MONTH($H112)+$G112,1),X$3=DATE(YEAR($H112),MONTH($H112)+$G112*2,1),X$3=DATE(YEAR($H112),MONTH($H112)+$G112*3,1),X$3=DATE(YEAR($H112),MONTH($H112)+$G112*4,1),X$3=DATE(YEAR($H112),MONTH($H112)+$G112*5,1),X$3=DATE(YEAR($H112),MONTH($H112)+$G112*6,1),X$3=DATE(YEAR($H112),MONTH($H112)+$G112*7,1),X$3=DATE(YEAR($H112),MONTH($H112)+$G112*8,1),X$3=DATE(YEAR($H112),MONTH($H112)+$G112*9,1),X$3=DATE(YEAR($H112),MONTH($H112)+$G112*10,1)),$F112*тех!AL$10*тех!AL$6,)</f>
        <v>0</v>
      </c>
      <c r="Y112" s="76">
        <f>IF(OR(Y$3=DATE(YEAR($H112),MONTH($H112)+$G112,1),Y$3=DATE(YEAR($H112),MONTH($H112)+$G112*2,1),Y$3=DATE(YEAR($H112),MONTH($H112)+$G112*3,1),Y$3=DATE(YEAR($H112),MONTH($H112)+$G112*4,1),Y$3=DATE(YEAR($H112),MONTH($H112)+$G112*5,1),Y$3=DATE(YEAR($H112),MONTH($H112)+$G112*6,1),Y$3=DATE(YEAR($H112),MONTH($H112)+$G112*7,1),Y$3=DATE(YEAR($H112),MONTH($H112)+$G112*8,1),Y$3=DATE(YEAR($H112),MONTH($H112)+$G112*9,1),Y$3=DATE(YEAR($H112),MONTH($H112)+$G112*10,1)),$F112*тех!AM$10*тех!AM$6,)</f>
        <v>0</v>
      </c>
      <c r="Z112" s="76">
        <f>IF(OR(Z$3=DATE(YEAR($H112),MONTH($H112)+$G112,1),Z$3=DATE(YEAR($H112),MONTH($H112)+$G112*2,1),Z$3=DATE(YEAR($H112),MONTH($H112)+$G112*3,1),Z$3=DATE(YEAR($H112),MONTH($H112)+$G112*4,1),Z$3=DATE(YEAR($H112),MONTH($H112)+$G112*5,1),Z$3=DATE(YEAR($H112),MONTH($H112)+$G112*6,1),Z$3=DATE(YEAR($H112),MONTH($H112)+$G112*7,1),Z$3=DATE(YEAR($H112),MONTH($H112)+$G112*8,1),Z$3=DATE(YEAR($H112),MONTH($H112)+$G112*9,1),Z$3=DATE(YEAR($H112),MONTH($H112)+$G112*10,1)),$F112*тех!AN$10*тех!AN$6,)</f>
        <v>0</v>
      </c>
      <c r="AA112" s="76">
        <f>IF(OR(AA$3=DATE(YEAR($H112),MONTH($H112)+$G112,1),AA$3=DATE(YEAR($H112),MONTH($H112)+$G112*2,1),AA$3=DATE(YEAR($H112),MONTH($H112)+$G112*3,1),AA$3=DATE(YEAR($H112),MONTH($H112)+$G112*4,1),AA$3=DATE(YEAR($H112),MONTH($H112)+$G112*5,1),AA$3=DATE(YEAR($H112),MONTH($H112)+$G112*6,1),AA$3=DATE(YEAR($H112),MONTH($H112)+$G112*7,1),AA$3=DATE(YEAR($H112),MONTH($H112)+$G112*8,1),AA$3=DATE(YEAR($H112),MONTH($H112)+$G112*9,1),AA$3=DATE(YEAR($H112),MONTH($H112)+$G112*10,1)),$F112*тех!AO$10*тех!AO$6,)</f>
        <v>0</v>
      </c>
      <c r="AB112" s="76">
        <f>IF(OR(AB$3=DATE(YEAR($H112),MONTH($H112)+$G112,1),AB$3=DATE(YEAR($H112),MONTH($H112)+$G112*2,1),AB$3=DATE(YEAR($H112),MONTH($H112)+$G112*3,1),AB$3=DATE(YEAR($H112),MONTH($H112)+$G112*4,1),AB$3=DATE(YEAR($H112),MONTH($H112)+$G112*5,1),AB$3=DATE(YEAR($H112),MONTH($H112)+$G112*6,1),AB$3=DATE(YEAR($H112),MONTH($H112)+$G112*7,1),AB$3=DATE(YEAR($H112),MONTH($H112)+$G112*8,1),AB$3=DATE(YEAR($H112),MONTH($H112)+$G112*9,1),AB$3=DATE(YEAR($H112),MONTH($H112)+$G112*10,1)),$F112*тех!AP$10*тех!AP$6,)</f>
        <v>0</v>
      </c>
      <c r="AC112" s="76">
        <f>IF(OR(AC$3=DATE(YEAR($H112),MONTH($H112)+$G112,1),AC$3=DATE(YEAR($H112),MONTH($H112)+$G112*2,1),AC$3=DATE(YEAR($H112),MONTH($H112)+$G112*3,1),AC$3=DATE(YEAR($H112),MONTH($H112)+$G112*4,1),AC$3=DATE(YEAR($H112),MONTH($H112)+$G112*5,1),AC$3=DATE(YEAR($H112),MONTH($H112)+$G112*6,1),AC$3=DATE(YEAR($H112),MONTH($H112)+$G112*7,1),AC$3=DATE(YEAR($H112),MONTH($H112)+$G112*8,1),AC$3=DATE(YEAR($H112),MONTH($H112)+$G112*9,1),AC$3=DATE(YEAR($H112),MONTH($H112)+$G112*10,1)),$F112*тех!AQ$10*тех!AQ$6,)</f>
        <v>0</v>
      </c>
      <c r="AD112" s="76">
        <f>IF(OR(AD$3=DATE(YEAR($H112),MONTH($H112)+$G112,1),AD$3=DATE(YEAR($H112),MONTH($H112)+$G112*2,1),AD$3=DATE(YEAR($H112),MONTH($H112)+$G112*3,1),AD$3=DATE(YEAR($H112),MONTH($H112)+$G112*4,1),AD$3=DATE(YEAR($H112),MONTH($H112)+$G112*5,1),AD$3=DATE(YEAR($H112),MONTH($H112)+$G112*6,1),AD$3=DATE(YEAR($H112),MONTH($H112)+$G112*7,1),AD$3=DATE(YEAR($H112),MONTH($H112)+$G112*8,1),AD$3=DATE(YEAR($H112),MONTH($H112)+$G112*9,1),AD$3=DATE(YEAR($H112),MONTH($H112)+$G112*10,1)),$F112*тех!AR$10*тех!AR$6,)</f>
        <v>0</v>
      </c>
      <c r="AE112" s="76">
        <f>IF(OR(AE$3=DATE(YEAR($H112),MONTH($H112)+$G112,1),AE$3=DATE(YEAR($H112),MONTH($H112)+$G112*2,1),AE$3=DATE(YEAR($H112),MONTH($H112)+$G112*3,1),AE$3=DATE(YEAR($H112),MONTH($H112)+$G112*4,1),AE$3=DATE(YEAR($H112),MONTH($H112)+$G112*5,1),AE$3=DATE(YEAR($H112),MONTH($H112)+$G112*6,1),AE$3=DATE(YEAR($H112),MONTH($H112)+$G112*7,1),AE$3=DATE(YEAR($H112),MONTH($H112)+$G112*8,1),AE$3=DATE(YEAR($H112),MONTH($H112)+$G112*9,1),AE$3=DATE(YEAR($H112),MONTH($H112)+$G112*10,1)),$F112*тех!AS$10*тех!AS$6,)</f>
        <v>0</v>
      </c>
      <c r="AF112" s="76">
        <f>IF(OR(AF$3=DATE(YEAR($H112),MONTH($H112)+$G112,1),AF$3=DATE(YEAR($H112),MONTH($H112)+$G112*2,1),AF$3=DATE(YEAR($H112),MONTH($H112)+$G112*3,1),AF$3=DATE(YEAR($H112),MONTH($H112)+$G112*4,1),AF$3=DATE(YEAR($H112),MONTH($H112)+$G112*5,1),AF$3=DATE(YEAR($H112),MONTH($H112)+$G112*6,1),AF$3=DATE(YEAR($H112),MONTH($H112)+$G112*7,1),AF$3=DATE(YEAR($H112),MONTH($H112)+$G112*8,1),AF$3=DATE(YEAR($H112),MONTH($H112)+$G112*9,1),AF$3=DATE(YEAR($H112),MONTH($H112)+$G112*10,1)),$F112*тех!AT$10*тех!AT$6,)</f>
        <v>0</v>
      </c>
      <c r="AG112" s="76">
        <f>IF(OR(AG$3=DATE(YEAR($H112),MONTH($H112)+$G112,1),AG$3=DATE(YEAR($H112),MONTH($H112)+$G112*2,1),AG$3=DATE(YEAR($H112),MONTH($H112)+$G112*3,1),AG$3=DATE(YEAR($H112),MONTH($H112)+$G112*4,1),AG$3=DATE(YEAR($H112),MONTH($H112)+$G112*5,1),AG$3=DATE(YEAR($H112),MONTH($H112)+$G112*6,1),AG$3=DATE(YEAR($H112),MONTH($H112)+$G112*7,1),AG$3=DATE(YEAR($H112),MONTH($H112)+$G112*8,1),AG$3=DATE(YEAR($H112),MONTH($H112)+$G112*9,1),AG$3=DATE(YEAR($H112),MONTH($H112)+$G112*10,1)),$F112*тех!AU$10*тех!AU$6,)</f>
        <v>0</v>
      </c>
      <c r="AH112" s="76">
        <f>IF(OR(AH$3=DATE(YEAR($H112),MONTH($H112)+$G112,1),AH$3=DATE(YEAR($H112),MONTH($H112)+$G112*2,1),AH$3=DATE(YEAR($H112),MONTH($H112)+$G112*3,1),AH$3=DATE(YEAR($H112),MONTH($H112)+$G112*4,1),AH$3=DATE(YEAR($H112),MONTH($H112)+$G112*5,1),AH$3=DATE(YEAR($H112),MONTH($H112)+$G112*6,1),AH$3=DATE(YEAR($H112),MONTH($H112)+$G112*7,1),AH$3=DATE(YEAR($H112),MONTH($H112)+$G112*8,1),AH$3=DATE(YEAR($H112),MONTH($H112)+$G112*9,1),AH$3=DATE(YEAR($H112),MONTH($H112)+$G112*10,1)),$F112*тех!AV$10*тех!AV$6,)</f>
        <v>0</v>
      </c>
      <c r="AI112" s="76">
        <f>IF(OR(AI$3=DATE(YEAR($H112),MONTH($H112)+$G112,1),AI$3=DATE(YEAR($H112),MONTH($H112)+$G112*2,1),AI$3=DATE(YEAR($H112),MONTH($H112)+$G112*3,1),AI$3=DATE(YEAR($H112),MONTH($H112)+$G112*4,1),AI$3=DATE(YEAR($H112),MONTH($H112)+$G112*5,1),AI$3=DATE(YEAR($H112),MONTH($H112)+$G112*6,1),AI$3=DATE(YEAR($H112),MONTH($H112)+$G112*7,1),AI$3=DATE(YEAR($H112),MONTH($H112)+$G112*8,1),AI$3=DATE(YEAR($H112),MONTH($H112)+$G112*9,1),AI$3=DATE(YEAR($H112),MONTH($H112)+$G112*10,1)),$F112*тех!AW$10*тех!AW$6,)</f>
        <v>0</v>
      </c>
      <c r="AJ112" s="76">
        <f>IF(OR(AJ$3=DATE(YEAR($H112),MONTH($H112)+$G112,1),AJ$3=DATE(YEAR($H112),MONTH($H112)+$G112*2,1),AJ$3=DATE(YEAR($H112),MONTH($H112)+$G112*3,1),AJ$3=DATE(YEAR($H112),MONTH($H112)+$G112*4,1),AJ$3=DATE(YEAR($H112),MONTH($H112)+$G112*5,1),AJ$3=DATE(YEAR($H112),MONTH($H112)+$G112*6,1),AJ$3=DATE(YEAR($H112),MONTH($H112)+$G112*7,1),AJ$3=DATE(YEAR($H112),MONTH($H112)+$G112*8,1),AJ$3=DATE(YEAR($H112),MONTH($H112)+$G112*9,1),AJ$3=DATE(YEAR($H112),MONTH($H112)+$G112*10,1)),$F112*тех!AX$10*тех!AX$6,)</f>
        <v>0</v>
      </c>
      <c r="AK112" s="76">
        <f>IF(OR(AK$3=DATE(YEAR($H112),MONTH($H112)+$G112,1),AK$3=DATE(YEAR($H112),MONTH($H112)+$G112*2,1),AK$3=DATE(YEAR($H112),MONTH($H112)+$G112*3,1),AK$3=DATE(YEAR($H112),MONTH($H112)+$G112*4,1),AK$3=DATE(YEAR($H112),MONTH($H112)+$G112*5,1),AK$3=DATE(YEAR($H112),MONTH($H112)+$G112*6,1),AK$3=DATE(YEAR($H112),MONTH($H112)+$G112*7,1),AK$3=DATE(YEAR($H112),MONTH($H112)+$G112*8,1),AK$3=DATE(YEAR($H112),MONTH($H112)+$G112*9,1),AK$3=DATE(YEAR($H112),MONTH($H112)+$G112*10,1)),$F112*тех!AY$10*тех!AY$6,)</f>
        <v>0</v>
      </c>
      <c r="AL112" s="76">
        <f>IF(OR(AL$3=DATE(YEAR($H112),MONTH($H112)+$G112,1),AL$3=DATE(YEAR($H112),MONTH($H112)+$G112*2,1),AL$3=DATE(YEAR($H112),MONTH($H112)+$G112*3,1),AL$3=DATE(YEAR($H112),MONTH($H112)+$G112*4,1),AL$3=DATE(YEAR($H112),MONTH($H112)+$G112*5,1),AL$3=DATE(YEAR($H112),MONTH($H112)+$G112*6,1),AL$3=DATE(YEAR($H112),MONTH($H112)+$G112*7,1),AL$3=DATE(YEAR($H112),MONTH($H112)+$G112*8,1),AL$3=DATE(YEAR($H112),MONTH($H112)+$G112*9,1),AL$3=DATE(YEAR($H112),MONTH($H112)+$G112*10,1)),$F112*тех!AZ$10*тех!AZ$6,)</f>
        <v>0</v>
      </c>
      <c r="AM112" s="76">
        <f>IF(OR(AM$3=DATE(YEAR($H112),MONTH($H112)+$G112,1),AM$3=DATE(YEAR($H112),MONTH($H112)+$G112*2,1),AM$3=DATE(YEAR($H112),MONTH($H112)+$G112*3,1),AM$3=DATE(YEAR($H112),MONTH($H112)+$G112*4,1),AM$3=DATE(YEAR($H112),MONTH($H112)+$G112*5,1),AM$3=DATE(YEAR($H112),MONTH($H112)+$G112*6,1),AM$3=DATE(YEAR($H112),MONTH($H112)+$G112*7,1),AM$3=DATE(YEAR($H112),MONTH($H112)+$G112*8,1),AM$3=DATE(YEAR($H112),MONTH($H112)+$G112*9,1),AM$3=DATE(YEAR($H112),MONTH($H112)+$G112*10,1)),$F112*тех!BA$10*тех!BA$6,)</f>
        <v>0</v>
      </c>
      <c r="AN112" s="76">
        <f>IF(OR(AN$3=DATE(YEAR($H112),MONTH($H112)+$G112,1),AN$3=DATE(YEAR($H112),MONTH($H112)+$G112*2,1),AN$3=DATE(YEAR($H112),MONTH($H112)+$G112*3,1),AN$3=DATE(YEAR($H112),MONTH($H112)+$G112*4,1),AN$3=DATE(YEAR($H112),MONTH($H112)+$G112*5,1),AN$3=DATE(YEAR($H112),MONTH($H112)+$G112*6,1),AN$3=DATE(YEAR($H112),MONTH($H112)+$G112*7,1),AN$3=DATE(YEAR($H112),MONTH($H112)+$G112*8,1),AN$3=DATE(YEAR($H112),MONTH($H112)+$G112*9,1),AN$3=DATE(YEAR($H112),MONTH($H112)+$G112*10,1)),$F112*тех!BB$10*тех!BB$6,)</f>
        <v>0</v>
      </c>
      <c r="AO112" s="76">
        <f>IF(OR(AO$3=DATE(YEAR($H112),MONTH($H112)+$G112,1),AO$3=DATE(YEAR($H112),MONTH($H112)+$G112*2,1),AO$3=DATE(YEAR($H112),MONTH($H112)+$G112*3,1),AO$3=DATE(YEAR($H112),MONTH($H112)+$G112*4,1),AO$3=DATE(YEAR($H112),MONTH($H112)+$G112*5,1),AO$3=DATE(YEAR($H112),MONTH($H112)+$G112*6,1),AO$3=DATE(YEAR($H112),MONTH($H112)+$G112*7,1),AO$3=DATE(YEAR($H112),MONTH($H112)+$G112*8,1),AO$3=DATE(YEAR($H112),MONTH($H112)+$G112*9,1),AO$3=DATE(YEAR($H112),MONTH($H112)+$G112*10,1)),$F112*тех!BC$10*тех!BC$6,)</f>
        <v>0</v>
      </c>
      <c r="AP112" s="76">
        <f>IF(OR(AP$3=DATE(YEAR($H112),MONTH($H112)+$G112,1),AP$3=DATE(YEAR($H112),MONTH($H112)+$G112*2,1),AP$3=DATE(YEAR($H112),MONTH($H112)+$G112*3,1),AP$3=DATE(YEAR($H112),MONTH($H112)+$G112*4,1),AP$3=DATE(YEAR($H112),MONTH($H112)+$G112*5,1),AP$3=DATE(YEAR($H112),MONTH($H112)+$G112*6,1),AP$3=DATE(YEAR($H112),MONTH($H112)+$G112*7,1),AP$3=DATE(YEAR($H112),MONTH($H112)+$G112*8,1),AP$3=DATE(YEAR($H112),MONTH($H112)+$G112*9,1),AP$3=DATE(YEAR($H112),MONTH($H112)+$G112*10,1)),$F112*тех!BD$10*тех!BD$6,)</f>
        <v>0</v>
      </c>
      <c r="AQ112" s="76">
        <f>IF(OR(AQ$3=DATE(YEAR($H112),MONTH($H112)+$G112,1),AQ$3=DATE(YEAR($H112),MONTH($H112)+$G112*2,1),AQ$3=DATE(YEAR($H112),MONTH($H112)+$G112*3,1),AQ$3=DATE(YEAR($H112),MONTH($H112)+$G112*4,1),AQ$3=DATE(YEAR($H112),MONTH($H112)+$G112*5,1),AQ$3=DATE(YEAR($H112),MONTH($H112)+$G112*6,1),AQ$3=DATE(YEAR($H112),MONTH($H112)+$G112*7,1),AQ$3=DATE(YEAR($H112),MONTH($H112)+$G112*8,1),AQ$3=DATE(YEAR($H112),MONTH($H112)+$G112*9,1),AQ$3=DATE(YEAR($H112),MONTH($H112)+$G112*10,1)),$F112*тех!BE$10*тех!BE$6,)</f>
        <v>0</v>
      </c>
      <c r="AR112" s="76">
        <f>IF(OR(AR$3=DATE(YEAR($H112),MONTH($H112)+$G112,1),AR$3=DATE(YEAR($H112),MONTH($H112)+$G112*2,1),AR$3=DATE(YEAR($H112),MONTH($H112)+$G112*3,1),AR$3=DATE(YEAR($H112),MONTH($H112)+$G112*4,1),AR$3=DATE(YEAR($H112),MONTH($H112)+$G112*5,1),AR$3=DATE(YEAR($H112),MONTH($H112)+$G112*6,1),AR$3=DATE(YEAR($H112),MONTH($H112)+$G112*7,1),AR$3=DATE(YEAR($H112),MONTH($H112)+$G112*8,1),AR$3=DATE(YEAR($H112),MONTH($H112)+$G112*9,1),AR$3=DATE(YEAR($H112),MONTH($H112)+$G112*10,1)),$F112*тех!BF$10*тех!BF$6,)</f>
        <v>0</v>
      </c>
      <c r="AS112" s="76">
        <f>IF(OR(AS$3=DATE(YEAR($H112),MONTH($H112)+$G112,1),AS$3=DATE(YEAR($H112),MONTH($H112)+$G112*2,1),AS$3=DATE(YEAR($H112),MONTH($H112)+$G112*3,1),AS$3=DATE(YEAR($H112),MONTH($H112)+$G112*4,1),AS$3=DATE(YEAR($H112),MONTH($H112)+$G112*5,1),AS$3=DATE(YEAR($H112),MONTH($H112)+$G112*6,1),AS$3=DATE(YEAR($H112),MONTH($H112)+$G112*7,1),AS$3=DATE(YEAR($H112),MONTH($H112)+$G112*8,1),AS$3=DATE(YEAR($H112),MONTH($H112)+$G112*9,1),AS$3=DATE(YEAR($H112),MONTH($H112)+$G112*10,1)),$F112*тех!BG$10*тех!BG$6,)</f>
        <v>0</v>
      </c>
      <c r="AT112" s="76">
        <f>IF(OR(AT$3=DATE(YEAR($H112),MONTH($H112)+$G112,1),AT$3=DATE(YEAR($H112),MONTH($H112)+$G112*2,1),AT$3=DATE(YEAR($H112),MONTH($H112)+$G112*3,1),AT$3=DATE(YEAR($H112),MONTH($H112)+$G112*4,1),AT$3=DATE(YEAR($H112),MONTH($H112)+$G112*5,1),AT$3=DATE(YEAR($H112),MONTH($H112)+$G112*6,1),AT$3=DATE(YEAR($H112),MONTH($H112)+$G112*7,1),AT$3=DATE(YEAR($H112),MONTH($H112)+$G112*8,1),AT$3=DATE(YEAR($H112),MONTH($H112)+$G112*9,1),AT$3=DATE(YEAR($H112),MONTH($H112)+$G112*10,1)),$F112*тех!BH$10*тех!BH$6,)</f>
        <v>0</v>
      </c>
      <c r="AU112" s="76">
        <f>IF(OR(AU$3=DATE(YEAR($H112),MONTH($H112)+$G112,1),AU$3=DATE(YEAR($H112),MONTH($H112)+$G112*2,1),AU$3=DATE(YEAR($H112),MONTH($H112)+$G112*3,1),AU$3=DATE(YEAR($H112),MONTH($H112)+$G112*4,1),AU$3=DATE(YEAR($H112),MONTH($H112)+$G112*5,1),AU$3=DATE(YEAR($H112),MONTH($H112)+$G112*6,1),AU$3=DATE(YEAR($H112),MONTH($H112)+$G112*7,1),AU$3=DATE(YEAR($H112),MONTH($H112)+$G112*8,1),AU$3=DATE(YEAR($H112),MONTH($H112)+$G112*9,1),AU$3=DATE(YEAR($H112),MONTH($H112)+$G112*10,1)),$F112*тех!BI$10*тех!BI$6,)</f>
        <v>0</v>
      </c>
      <c r="AV112" s="76">
        <f>IF(OR(AV$3=DATE(YEAR($H112),MONTH($H112)+$G112,1),AV$3=DATE(YEAR($H112),MONTH($H112)+$G112*2,1),AV$3=DATE(YEAR($H112),MONTH($H112)+$G112*3,1),AV$3=DATE(YEAR($H112),MONTH($H112)+$G112*4,1),AV$3=DATE(YEAR($H112),MONTH($H112)+$G112*5,1),AV$3=DATE(YEAR($H112),MONTH($H112)+$G112*6,1),AV$3=DATE(YEAR($H112),MONTH($H112)+$G112*7,1),AV$3=DATE(YEAR($H112),MONTH($H112)+$G112*8,1),AV$3=DATE(YEAR($H112),MONTH($H112)+$G112*9,1),AV$3=DATE(YEAR($H112),MONTH($H112)+$G112*10,1)),$F112*тех!BJ$10*тех!BJ$6,)</f>
        <v>0</v>
      </c>
      <c r="AW112" s="76">
        <f>IF(OR(AW$3=DATE(YEAR($H112),MONTH($H112)+$G112,1),AW$3=DATE(YEAR($H112),MONTH($H112)+$G112*2,1),AW$3=DATE(YEAR($H112),MONTH($H112)+$G112*3,1),AW$3=DATE(YEAR($H112),MONTH($H112)+$G112*4,1),AW$3=DATE(YEAR($H112),MONTH($H112)+$G112*5,1),AW$3=DATE(YEAR($H112),MONTH($H112)+$G112*6,1),AW$3=DATE(YEAR($H112),MONTH($H112)+$G112*7,1),AW$3=DATE(YEAR($H112),MONTH($H112)+$G112*8,1),AW$3=DATE(YEAR($H112),MONTH($H112)+$G112*9,1),AW$3=DATE(YEAR($H112),MONTH($H112)+$G112*10,1)),$F112*тех!BK$10*тех!BK$6,)</f>
        <v>0</v>
      </c>
      <c r="AX112" s="76">
        <f>IF(OR(AX$3=DATE(YEAR($H112),MONTH($H112)+$G112,1),AX$3=DATE(YEAR($H112),MONTH($H112)+$G112*2,1),AX$3=DATE(YEAR($H112),MONTH($H112)+$G112*3,1),AX$3=DATE(YEAR($H112),MONTH($H112)+$G112*4,1),AX$3=DATE(YEAR($H112),MONTH($H112)+$G112*5,1),AX$3=DATE(YEAR($H112),MONTH($H112)+$G112*6,1),AX$3=DATE(YEAR($H112),MONTH($H112)+$G112*7,1),AX$3=DATE(YEAR($H112),MONTH($H112)+$G112*8,1),AX$3=DATE(YEAR($H112),MONTH($H112)+$G112*9,1),AX$3=DATE(YEAR($H112),MONTH($H112)+$G112*10,1)),$F112*тех!BL$10*тех!BL$6,)</f>
        <v>0</v>
      </c>
      <c r="AY112" s="76">
        <f>IF(OR(AY$3=DATE(YEAR($H112),MONTH($H112)+$G112,1),AY$3=DATE(YEAR($H112),MONTH($H112)+$G112*2,1),AY$3=DATE(YEAR($H112),MONTH($H112)+$G112*3,1),AY$3=DATE(YEAR($H112),MONTH($H112)+$G112*4,1),AY$3=DATE(YEAR($H112),MONTH($H112)+$G112*5,1),AY$3=DATE(YEAR($H112),MONTH($H112)+$G112*6,1),AY$3=DATE(YEAR($H112),MONTH($H112)+$G112*7,1),AY$3=DATE(YEAR($H112),MONTH($H112)+$G112*8,1),AY$3=DATE(YEAR($H112),MONTH($H112)+$G112*9,1),AY$3=DATE(YEAR($H112),MONTH($H112)+$G112*10,1)),$F112*тех!BM$10*тех!BM$6,)</f>
        <v>0</v>
      </c>
      <c r="AZ112" s="76">
        <f>IF(OR(AZ$3=DATE(YEAR($H112),MONTH($H112)+$G112,1),AZ$3=DATE(YEAR($H112),MONTH($H112)+$G112*2,1),AZ$3=DATE(YEAR($H112),MONTH($H112)+$G112*3,1),AZ$3=DATE(YEAR($H112),MONTH($H112)+$G112*4,1),AZ$3=DATE(YEAR($H112),MONTH($H112)+$G112*5,1),AZ$3=DATE(YEAR($H112),MONTH($H112)+$G112*6,1),AZ$3=DATE(YEAR($H112),MONTH($H112)+$G112*7,1),AZ$3=DATE(YEAR($H112),MONTH($H112)+$G112*8,1),AZ$3=DATE(YEAR($H112),MONTH($H112)+$G112*9,1),AZ$3=DATE(YEAR($H112),MONTH($H112)+$G112*10,1)),$F112*тех!BN$10*тех!BN$6,)</f>
        <v>0</v>
      </c>
      <c r="BA112" s="76">
        <f>IF(OR(BA$3=DATE(YEAR($H112),MONTH($H112)+$G112,1),BA$3=DATE(YEAR($H112),MONTH($H112)+$G112*2,1),BA$3=DATE(YEAR($H112),MONTH($H112)+$G112*3,1),BA$3=DATE(YEAR($H112),MONTH($H112)+$G112*4,1),BA$3=DATE(YEAR($H112),MONTH($H112)+$G112*5,1),BA$3=DATE(YEAR($H112),MONTH($H112)+$G112*6,1),BA$3=DATE(YEAR($H112),MONTH($H112)+$G112*7,1),BA$3=DATE(YEAR($H112),MONTH($H112)+$G112*8,1),BA$3=DATE(YEAR($H112),MONTH($H112)+$G112*9,1),BA$3=DATE(YEAR($H112),MONTH($H112)+$G112*10,1)),$F112*тех!BO$10*тех!BO$6,)</f>
        <v>0</v>
      </c>
      <c r="BB112" s="76">
        <f>IF(OR(BB$3=DATE(YEAR($H112),MONTH($H112)+$G112,1),BB$3=DATE(YEAR($H112),MONTH($H112)+$G112*2,1),BB$3=DATE(YEAR($H112),MONTH($H112)+$G112*3,1),BB$3=DATE(YEAR($H112),MONTH($H112)+$G112*4,1),BB$3=DATE(YEAR($H112),MONTH($H112)+$G112*5,1),BB$3=DATE(YEAR($H112),MONTH($H112)+$G112*6,1),BB$3=DATE(YEAR($H112),MONTH($H112)+$G112*7,1),BB$3=DATE(YEAR($H112),MONTH($H112)+$G112*8,1),BB$3=DATE(YEAR($H112),MONTH($H112)+$G112*9,1),BB$3=DATE(YEAR($H112),MONTH($H112)+$G112*10,1)),$F112*тех!BP$10*тех!BP$6,)</f>
        <v>0</v>
      </c>
      <c r="BC112" s="76">
        <f>IF(OR(BC$3=DATE(YEAR($H112),MONTH($H112)+$G112,1),BC$3=DATE(YEAR($H112),MONTH($H112)+$G112*2,1),BC$3=DATE(YEAR($H112),MONTH($H112)+$G112*3,1),BC$3=DATE(YEAR($H112),MONTH($H112)+$G112*4,1),BC$3=DATE(YEAR($H112),MONTH($H112)+$G112*5,1),BC$3=DATE(YEAR($H112),MONTH($H112)+$G112*6,1),BC$3=DATE(YEAR($H112),MONTH($H112)+$G112*7,1),BC$3=DATE(YEAR($H112),MONTH($H112)+$G112*8,1),BC$3=DATE(YEAR($H112),MONTH($H112)+$G112*9,1),BC$3=DATE(YEAR($H112),MONTH($H112)+$G112*10,1)),$F112*тех!BQ$10*тех!BQ$6,)</f>
        <v>0</v>
      </c>
      <c r="BD112" s="76">
        <f>IF(OR(BD$3=DATE(YEAR($H112),MONTH($H112)+$G112,1),BD$3=DATE(YEAR($H112),MONTH($H112)+$G112*2,1),BD$3=DATE(YEAR($H112),MONTH($H112)+$G112*3,1),BD$3=DATE(YEAR($H112),MONTH($H112)+$G112*4,1),BD$3=DATE(YEAR($H112),MONTH($H112)+$G112*5,1),BD$3=DATE(YEAR($H112),MONTH($H112)+$G112*6,1),BD$3=DATE(YEAR($H112),MONTH($H112)+$G112*7,1),BD$3=DATE(YEAR($H112),MONTH($H112)+$G112*8,1),BD$3=DATE(YEAR($H112),MONTH($H112)+$G112*9,1),BD$3=DATE(YEAR($H112),MONTH($H112)+$G112*10,1)),$F112*тех!BR$10*тех!BR$6,)</f>
        <v>0</v>
      </c>
      <c r="BE112" s="76">
        <f>IF(OR(BE$3=DATE(YEAR($H112),MONTH($H112)+$G112,1),BE$3=DATE(YEAR($H112),MONTH($H112)+$G112*2,1),BE$3=DATE(YEAR($H112),MONTH($H112)+$G112*3,1),BE$3=DATE(YEAR($H112),MONTH($H112)+$G112*4,1),BE$3=DATE(YEAR($H112),MONTH($H112)+$G112*5,1),BE$3=DATE(YEAR($H112),MONTH($H112)+$G112*6,1),BE$3=DATE(YEAR($H112),MONTH($H112)+$G112*7,1),BE$3=DATE(YEAR($H112),MONTH($H112)+$G112*8,1),BE$3=DATE(YEAR($H112),MONTH($H112)+$G112*9,1),BE$3=DATE(YEAR($H112),MONTH($H112)+$G112*10,1)),$F112*тех!BS$10*тех!BS$6,)</f>
        <v>0</v>
      </c>
      <c r="BF112" s="76">
        <f>IF(OR(BF$3=DATE(YEAR($H112),MONTH($H112)+$G112,1),BF$3=DATE(YEAR($H112),MONTH($H112)+$G112*2,1),BF$3=DATE(YEAR($H112),MONTH($H112)+$G112*3,1),BF$3=DATE(YEAR($H112),MONTH($H112)+$G112*4,1),BF$3=DATE(YEAR($H112),MONTH($H112)+$G112*5,1),BF$3=DATE(YEAR($H112),MONTH($H112)+$G112*6,1),BF$3=DATE(YEAR($H112),MONTH($H112)+$G112*7,1),BF$3=DATE(YEAR($H112),MONTH($H112)+$G112*8,1),BF$3=DATE(YEAR($H112),MONTH($H112)+$G112*9,1),BF$3=DATE(YEAR($H112),MONTH($H112)+$G112*10,1)),$F112*тех!BT$10*тех!BT$6,)</f>
        <v>0</v>
      </c>
      <c r="BG112" s="76">
        <f>IF(OR(BG$3=DATE(YEAR($H112),MONTH($H112)+$G112,1),BG$3=DATE(YEAR($H112),MONTH($H112)+$G112*2,1),BG$3=DATE(YEAR($H112),MONTH($H112)+$G112*3,1),BG$3=DATE(YEAR($H112),MONTH($H112)+$G112*4,1),BG$3=DATE(YEAR($H112),MONTH($H112)+$G112*5,1),BG$3=DATE(YEAR($H112),MONTH($H112)+$G112*6,1),BG$3=DATE(YEAR($H112),MONTH($H112)+$G112*7,1),BG$3=DATE(YEAR($H112),MONTH($H112)+$G112*8,1),BG$3=DATE(YEAR($H112),MONTH($H112)+$G112*9,1),BG$3=DATE(YEAR($H112),MONTH($H112)+$G112*10,1)),$F112*тех!BU$10*тех!BU$6,)</f>
        <v>0</v>
      </c>
      <c r="BH112" s="76">
        <f>IF(OR(BH$3=DATE(YEAR($H112),MONTH($H112)+$G112,1),BH$3=DATE(YEAR($H112),MONTH($H112)+$G112*2,1),BH$3=DATE(YEAR($H112),MONTH($H112)+$G112*3,1),BH$3=DATE(YEAR($H112),MONTH($H112)+$G112*4,1),BH$3=DATE(YEAR($H112),MONTH($H112)+$G112*5,1),BH$3=DATE(YEAR($H112),MONTH($H112)+$G112*6,1),BH$3=DATE(YEAR($H112),MONTH($H112)+$G112*7,1),BH$3=DATE(YEAR($H112),MONTH($H112)+$G112*8,1),BH$3=DATE(YEAR($H112),MONTH($H112)+$G112*9,1),BH$3=DATE(YEAR($H112),MONTH($H112)+$G112*10,1)),$F112*тех!BV$10*тех!BV$6,)</f>
        <v>0</v>
      </c>
      <c r="BI112" s="76">
        <f>IF(OR(BI$3=DATE(YEAR($H112),MONTH($H112)+$G112,1),BI$3=DATE(YEAR($H112),MONTH($H112)+$G112*2,1),BI$3=DATE(YEAR($H112),MONTH($H112)+$G112*3,1),BI$3=DATE(YEAR($H112),MONTH($H112)+$G112*4,1),BI$3=DATE(YEAR($H112),MONTH($H112)+$G112*5,1),BI$3=DATE(YEAR($H112),MONTH($H112)+$G112*6,1),BI$3=DATE(YEAR($H112),MONTH($H112)+$G112*7,1),BI$3=DATE(YEAR($H112),MONTH($H112)+$G112*8,1),BI$3=DATE(YEAR($H112),MONTH($H112)+$G112*9,1),BI$3=DATE(YEAR($H112),MONTH($H112)+$G112*10,1)),$F112*тех!BW$10*тех!BW$6,)</f>
        <v>0</v>
      </c>
      <c r="BJ112" s="76">
        <f>IF(OR(BJ$3=DATE(YEAR($H112),MONTH($H112)+$G112,1),BJ$3=DATE(YEAR($H112),MONTH($H112)+$G112*2,1),BJ$3=DATE(YEAR($H112),MONTH($H112)+$G112*3,1),BJ$3=DATE(YEAR($H112),MONTH($H112)+$G112*4,1),BJ$3=DATE(YEAR($H112),MONTH($H112)+$G112*5,1),BJ$3=DATE(YEAR($H112),MONTH($H112)+$G112*6,1),BJ$3=DATE(YEAR($H112),MONTH($H112)+$G112*7,1),BJ$3=DATE(YEAR($H112),MONTH($H112)+$G112*8,1),BJ$3=DATE(YEAR($H112),MONTH($H112)+$G112*9,1),BJ$3=DATE(YEAR($H112),MONTH($H112)+$G112*10,1)),$F112*тех!BX$10*тех!BX$6,)</f>
        <v>0</v>
      </c>
      <c r="BK112" s="76">
        <f>IF(OR(BK$3=DATE(YEAR($H112),MONTH($H112)+$G112,1),BK$3=DATE(YEAR($H112),MONTH($H112)+$G112*2,1),BK$3=DATE(YEAR($H112),MONTH($H112)+$G112*3,1),BK$3=DATE(YEAR($H112),MONTH($H112)+$G112*4,1),BK$3=DATE(YEAR($H112),MONTH($H112)+$G112*5,1),BK$3=DATE(YEAR($H112),MONTH($H112)+$G112*6,1),BK$3=DATE(YEAR($H112),MONTH($H112)+$G112*7,1),BK$3=DATE(YEAR($H112),MONTH($H112)+$G112*8,1),BK$3=DATE(YEAR($H112),MONTH($H112)+$G112*9,1),BK$3=DATE(YEAR($H112),MONTH($H112)+$G112*10,1)),$F112*тех!BY$10*тех!BY$6,)</f>
        <v>0</v>
      </c>
      <c r="BL112" s="76">
        <f>IF(OR(BL$3=DATE(YEAR($H112),MONTH($H112)+$G112,1),BL$3=DATE(YEAR($H112),MONTH($H112)+$G112*2,1),BL$3=DATE(YEAR($H112),MONTH($H112)+$G112*3,1),BL$3=DATE(YEAR($H112),MONTH($H112)+$G112*4,1),BL$3=DATE(YEAR($H112),MONTH($H112)+$G112*5,1),BL$3=DATE(YEAR($H112),MONTH($H112)+$G112*6,1),BL$3=DATE(YEAR($H112),MONTH($H112)+$G112*7,1),BL$3=DATE(YEAR($H112),MONTH($H112)+$G112*8,1),BL$3=DATE(YEAR($H112),MONTH($H112)+$G112*9,1),BL$3=DATE(YEAR($H112),MONTH($H112)+$G112*10,1)),$F112*тех!BZ$10*тех!BZ$6,)</f>
        <v>0</v>
      </c>
      <c r="BM112" s="76">
        <f>IF(OR(BM$3=DATE(YEAR($H112),MONTH($H112)+$G112,1),BM$3=DATE(YEAR($H112),MONTH($H112)+$G112*2,1),BM$3=DATE(YEAR($H112),MONTH($H112)+$G112*3,1),BM$3=DATE(YEAR($H112),MONTH($H112)+$G112*4,1),BM$3=DATE(YEAR($H112),MONTH($H112)+$G112*5,1),BM$3=DATE(YEAR($H112),MONTH($H112)+$G112*6,1),BM$3=DATE(YEAR($H112),MONTH($H112)+$G112*7,1),BM$3=DATE(YEAR($H112),MONTH($H112)+$G112*8,1),BM$3=DATE(YEAR($H112),MONTH($H112)+$G112*9,1),BM$3=DATE(YEAR($H112),MONTH($H112)+$G112*10,1)),$F112*тех!CA$10*тех!CA$6,)</f>
        <v>0</v>
      </c>
      <c r="BN112" s="76">
        <f>IF(OR(BN$3=DATE(YEAR($H112),MONTH($H112)+$G112,1),BN$3=DATE(YEAR($H112),MONTH($H112)+$G112*2,1),BN$3=DATE(YEAR($H112),MONTH($H112)+$G112*3,1),BN$3=DATE(YEAR($H112),MONTH($H112)+$G112*4,1),BN$3=DATE(YEAR($H112),MONTH($H112)+$G112*5,1),BN$3=DATE(YEAR($H112),MONTH($H112)+$G112*6,1),BN$3=DATE(YEAR($H112),MONTH($H112)+$G112*7,1),BN$3=DATE(YEAR($H112),MONTH($H112)+$G112*8,1),BN$3=DATE(YEAR($H112),MONTH($H112)+$G112*9,1),BN$3=DATE(YEAR($H112),MONTH($H112)+$G112*10,1)),$F112*тех!CB$10*тех!CB$6,)</f>
        <v>0</v>
      </c>
      <c r="BO112" s="76">
        <f>IF(OR(BO$3=DATE(YEAR($H112),MONTH($H112)+$G112,1),BO$3=DATE(YEAR($H112),MONTH($H112)+$G112*2,1),BO$3=DATE(YEAR($H112),MONTH($H112)+$G112*3,1),BO$3=DATE(YEAR($H112),MONTH($H112)+$G112*4,1),BO$3=DATE(YEAR($H112),MONTH($H112)+$G112*5,1),BO$3=DATE(YEAR($H112),MONTH($H112)+$G112*6,1),BO$3=DATE(YEAR($H112),MONTH($H112)+$G112*7,1),BO$3=DATE(YEAR($H112),MONTH($H112)+$G112*8,1),BO$3=DATE(YEAR($H112),MONTH($H112)+$G112*9,1),BO$3=DATE(YEAR($H112),MONTH($H112)+$G112*10,1)),$F112*тех!CC$10*тех!CC$6,)</f>
        <v>0</v>
      </c>
      <c r="BP112" s="76">
        <f>IF(OR(BP$3=DATE(YEAR($H112),MONTH($H112)+$G112,1),BP$3=DATE(YEAR($H112),MONTH($H112)+$G112*2,1),BP$3=DATE(YEAR($H112),MONTH($H112)+$G112*3,1),BP$3=DATE(YEAR($H112),MONTH($H112)+$G112*4,1),BP$3=DATE(YEAR($H112),MONTH($H112)+$G112*5,1),BP$3=DATE(YEAR($H112),MONTH($H112)+$G112*6,1),BP$3=DATE(YEAR($H112),MONTH($H112)+$G112*7,1),BP$3=DATE(YEAR($H112),MONTH($H112)+$G112*8,1),BP$3=DATE(YEAR($H112),MONTH($H112)+$G112*9,1),BP$3=DATE(YEAR($H112),MONTH($H112)+$G112*10,1)),$F112*тех!CD$10*тех!CD$6,)</f>
        <v>0</v>
      </c>
      <c r="BQ112" s="76">
        <f>IF(OR(BQ$3=DATE(YEAR($H112),MONTH($H112)+$G112,1),BQ$3=DATE(YEAR($H112),MONTH($H112)+$G112*2,1),BQ$3=DATE(YEAR($H112),MONTH($H112)+$G112*3,1),BQ$3=DATE(YEAR($H112),MONTH($H112)+$G112*4,1),BQ$3=DATE(YEAR($H112),MONTH($H112)+$G112*5,1),BQ$3=DATE(YEAR($H112),MONTH($H112)+$G112*6,1),BQ$3=DATE(YEAR($H112),MONTH($H112)+$G112*7,1),BQ$3=DATE(YEAR($H112),MONTH($H112)+$G112*8,1),BQ$3=DATE(YEAR($H112),MONTH($H112)+$G112*9,1),BQ$3=DATE(YEAR($H112),MONTH($H112)+$G112*10,1)),$F112*тех!CE$10*тех!CE$6,)</f>
        <v>0</v>
      </c>
    </row>
    <row r="113" spans="2:69" hidden="1">
      <c r="B113" s="3">
        <v>24</v>
      </c>
      <c r="C113" s="19"/>
      <c r="D113" s="19"/>
      <c r="E113" s="19"/>
      <c r="F113" s="76">
        <f t="shared" si="3"/>
        <v>0</v>
      </c>
      <c r="G113" s="19"/>
      <c r="H113" s="19"/>
      <c r="J113" s="76">
        <f>IF($H113=J$3,$F113,)*тех!X$6</f>
        <v>0</v>
      </c>
      <c r="K113" s="76">
        <f>IF($H113=K$3,$F113,)*тех!Y$6</f>
        <v>0</v>
      </c>
      <c r="L113" s="76">
        <f>IF($H113=L$3,$F113,)*тех!Z$6</f>
        <v>0</v>
      </c>
      <c r="M113" s="76">
        <f>IF($H113=M$3,$F113,)*тех!AA$6</f>
        <v>0</v>
      </c>
      <c r="N113" s="76">
        <f>IF($H113=N$3,$F113,)*тех!AB$6</f>
        <v>0</v>
      </c>
      <c r="O113" s="76">
        <f>IF($H113=O$3,$F113,)*тех!AC$6</f>
        <v>0</v>
      </c>
      <c r="P113" s="76">
        <f>IF(OR(P$3=DATE(YEAR($H113),MONTH($H113)+$G113,1),P$3=DATE(YEAR($H113),MONTH($H113)+$G113*2,1),P$3=DATE(YEAR($H113),MONTH($H113)+$G113*3,1),P$3=DATE(YEAR($H113),MONTH($H113)+$G113*4,1),P$3=DATE(YEAR($H113),MONTH($H113)+$G113*5,1),P$3=DATE(YEAR($H113),MONTH($H113)+$G113*6,1),P$3=DATE(YEAR($H113),MONTH($H113)+$G113*7,1),P$3=DATE(YEAR($H113),MONTH($H113)+$G113*8,1),P$3=DATE(YEAR($H113),MONTH($H113)+$G113*9,1),P$3=DATE(YEAR($H113),MONTH($H113)+$G113*10,1)),$F113*тех!AD$10*тех!AD$6,)</f>
        <v>0</v>
      </c>
      <c r="Q113" s="76">
        <f>IF(OR(Q$3=DATE(YEAR($H113),MONTH($H113)+$G113,1),Q$3=DATE(YEAR($H113),MONTH($H113)+$G113*2,1),Q$3=DATE(YEAR($H113),MONTH($H113)+$G113*3,1),Q$3=DATE(YEAR($H113),MONTH($H113)+$G113*4,1),Q$3=DATE(YEAR($H113),MONTH($H113)+$G113*5,1),Q$3=DATE(YEAR($H113),MONTH($H113)+$G113*6,1),Q$3=DATE(YEAR($H113),MONTH($H113)+$G113*7,1),Q$3=DATE(YEAR($H113),MONTH($H113)+$G113*8,1),Q$3=DATE(YEAR($H113),MONTH($H113)+$G113*9,1),Q$3=DATE(YEAR($H113),MONTH($H113)+$G113*10,1)),$F113*тех!AE$10*тех!AE$6,)</f>
        <v>0</v>
      </c>
      <c r="R113" s="76">
        <f>IF(OR(R$3=DATE(YEAR($H113),MONTH($H113)+$G113,1),R$3=DATE(YEAR($H113),MONTH($H113)+$G113*2,1),R$3=DATE(YEAR($H113),MONTH($H113)+$G113*3,1),R$3=DATE(YEAR($H113),MONTH($H113)+$G113*4,1),R$3=DATE(YEAR($H113),MONTH($H113)+$G113*5,1),R$3=DATE(YEAR($H113),MONTH($H113)+$G113*6,1),R$3=DATE(YEAR($H113),MONTH($H113)+$G113*7,1),R$3=DATE(YEAR($H113),MONTH($H113)+$G113*8,1),R$3=DATE(YEAR($H113),MONTH($H113)+$G113*9,1),R$3=DATE(YEAR($H113),MONTH($H113)+$G113*10,1)),$F113*тех!AF$10*тех!AF$6,)</f>
        <v>0</v>
      </c>
      <c r="S113" s="76">
        <f>IF(OR(S$3=DATE(YEAR($H113),MONTH($H113)+$G113,1),S$3=DATE(YEAR($H113),MONTH($H113)+$G113*2,1),S$3=DATE(YEAR($H113),MONTH($H113)+$G113*3,1),S$3=DATE(YEAR($H113),MONTH($H113)+$G113*4,1),S$3=DATE(YEAR($H113),MONTH($H113)+$G113*5,1),S$3=DATE(YEAR($H113),MONTH($H113)+$G113*6,1),S$3=DATE(YEAR($H113),MONTH($H113)+$G113*7,1),S$3=DATE(YEAR($H113),MONTH($H113)+$G113*8,1),S$3=DATE(YEAR($H113),MONTH($H113)+$G113*9,1),S$3=DATE(YEAR($H113),MONTH($H113)+$G113*10,1)),$F113*тех!AG$10*тех!AG$6,)</f>
        <v>0</v>
      </c>
      <c r="T113" s="76">
        <f>IF(OR(T$3=DATE(YEAR($H113),MONTH($H113)+$G113,1),T$3=DATE(YEAR($H113),MONTH($H113)+$G113*2,1),T$3=DATE(YEAR($H113),MONTH($H113)+$G113*3,1),T$3=DATE(YEAR($H113),MONTH($H113)+$G113*4,1),T$3=DATE(YEAR($H113),MONTH($H113)+$G113*5,1),T$3=DATE(YEAR($H113),MONTH($H113)+$G113*6,1),T$3=DATE(YEAR($H113),MONTH($H113)+$G113*7,1),T$3=DATE(YEAR($H113),MONTH($H113)+$G113*8,1),T$3=DATE(YEAR($H113),MONTH($H113)+$G113*9,1),T$3=DATE(YEAR($H113),MONTH($H113)+$G113*10,1)),$F113*тех!AH$10*тех!AH$6,)</f>
        <v>0</v>
      </c>
      <c r="U113" s="76">
        <f>IF(OR(U$3=DATE(YEAR($H113),MONTH($H113)+$G113,1),U$3=DATE(YEAR($H113),MONTH($H113)+$G113*2,1),U$3=DATE(YEAR($H113),MONTH($H113)+$G113*3,1),U$3=DATE(YEAR($H113),MONTH($H113)+$G113*4,1),U$3=DATE(YEAR($H113),MONTH($H113)+$G113*5,1),U$3=DATE(YEAR($H113),MONTH($H113)+$G113*6,1),U$3=DATE(YEAR($H113),MONTH($H113)+$G113*7,1),U$3=DATE(YEAR($H113),MONTH($H113)+$G113*8,1),U$3=DATE(YEAR($H113),MONTH($H113)+$G113*9,1),U$3=DATE(YEAR($H113),MONTH($H113)+$G113*10,1)),$F113*тех!AI$10*тех!AI$6,)</f>
        <v>0</v>
      </c>
      <c r="V113" s="76">
        <f>IF(OR(V$3=DATE(YEAR($H113),MONTH($H113)+$G113,1),V$3=DATE(YEAR($H113),MONTH($H113)+$G113*2,1),V$3=DATE(YEAR($H113),MONTH($H113)+$G113*3,1),V$3=DATE(YEAR($H113),MONTH($H113)+$G113*4,1),V$3=DATE(YEAR($H113),MONTH($H113)+$G113*5,1),V$3=DATE(YEAR($H113),MONTH($H113)+$G113*6,1),V$3=DATE(YEAR($H113),MONTH($H113)+$G113*7,1),V$3=DATE(YEAR($H113),MONTH($H113)+$G113*8,1),V$3=DATE(YEAR($H113),MONTH($H113)+$G113*9,1),V$3=DATE(YEAR($H113),MONTH($H113)+$G113*10,1)),$F113*тех!AJ$10*тех!AJ$6,)</f>
        <v>0</v>
      </c>
      <c r="W113" s="76">
        <f>IF(OR(W$3=DATE(YEAR($H113),MONTH($H113)+$G113,1),W$3=DATE(YEAR($H113),MONTH($H113)+$G113*2,1),W$3=DATE(YEAR($H113),MONTH($H113)+$G113*3,1),W$3=DATE(YEAR($H113),MONTH($H113)+$G113*4,1),W$3=DATE(YEAR($H113),MONTH($H113)+$G113*5,1),W$3=DATE(YEAR($H113),MONTH($H113)+$G113*6,1),W$3=DATE(YEAR($H113),MONTH($H113)+$G113*7,1),W$3=DATE(YEAR($H113),MONTH($H113)+$G113*8,1),W$3=DATE(YEAR($H113),MONTH($H113)+$G113*9,1),W$3=DATE(YEAR($H113),MONTH($H113)+$G113*10,1)),$F113*тех!AK$10*тех!AK$6,)</f>
        <v>0</v>
      </c>
      <c r="X113" s="76">
        <f>IF(OR(X$3=DATE(YEAR($H113),MONTH($H113)+$G113,1),X$3=DATE(YEAR($H113),MONTH($H113)+$G113*2,1),X$3=DATE(YEAR($H113),MONTH($H113)+$G113*3,1),X$3=DATE(YEAR($H113),MONTH($H113)+$G113*4,1),X$3=DATE(YEAR($H113),MONTH($H113)+$G113*5,1),X$3=DATE(YEAR($H113),MONTH($H113)+$G113*6,1),X$3=DATE(YEAR($H113),MONTH($H113)+$G113*7,1),X$3=DATE(YEAR($H113),MONTH($H113)+$G113*8,1),X$3=DATE(YEAR($H113),MONTH($H113)+$G113*9,1),X$3=DATE(YEAR($H113),MONTH($H113)+$G113*10,1)),$F113*тех!AL$10*тех!AL$6,)</f>
        <v>0</v>
      </c>
      <c r="Y113" s="76">
        <f>IF(OR(Y$3=DATE(YEAR($H113),MONTH($H113)+$G113,1),Y$3=DATE(YEAR($H113),MONTH($H113)+$G113*2,1),Y$3=DATE(YEAR($H113),MONTH($H113)+$G113*3,1),Y$3=DATE(YEAR($H113),MONTH($H113)+$G113*4,1),Y$3=DATE(YEAR($H113),MONTH($H113)+$G113*5,1),Y$3=DATE(YEAR($H113),MONTH($H113)+$G113*6,1),Y$3=DATE(YEAR($H113),MONTH($H113)+$G113*7,1),Y$3=DATE(YEAR($H113),MONTH($H113)+$G113*8,1),Y$3=DATE(YEAR($H113),MONTH($H113)+$G113*9,1),Y$3=DATE(YEAR($H113),MONTH($H113)+$G113*10,1)),$F113*тех!AM$10*тех!AM$6,)</f>
        <v>0</v>
      </c>
      <c r="Z113" s="76">
        <f>IF(OR(Z$3=DATE(YEAR($H113),MONTH($H113)+$G113,1),Z$3=DATE(YEAR($H113),MONTH($H113)+$G113*2,1),Z$3=DATE(YEAR($H113),MONTH($H113)+$G113*3,1),Z$3=DATE(YEAR($H113),MONTH($H113)+$G113*4,1),Z$3=DATE(YEAR($H113),MONTH($H113)+$G113*5,1),Z$3=DATE(YEAR($H113),MONTH($H113)+$G113*6,1),Z$3=DATE(YEAR($H113),MONTH($H113)+$G113*7,1),Z$3=DATE(YEAR($H113),MONTH($H113)+$G113*8,1),Z$3=DATE(YEAR($H113),MONTH($H113)+$G113*9,1),Z$3=DATE(YEAR($H113),MONTH($H113)+$G113*10,1)),$F113*тех!AN$10*тех!AN$6,)</f>
        <v>0</v>
      </c>
      <c r="AA113" s="76">
        <f>IF(OR(AA$3=DATE(YEAR($H113),MONTH($H113)+$G113,1),AA$3=DATE(YEAR($H113),MONTH($H113)+$G113*2,1),AA$3=DATE(YEAR($H113),MONTH($H113)+$G113*3,1),AA$3=DATE(YEAR($H113),MONTH($H113)+$G113*4,1),AA$3=DATE(YEAR($H113),MONTH($H113)+$G113*5,1),AA$3=DATE(YEAR($H113),MONTH($H113)+$G113*6,1),AA$3=DATE(YEAR($H113),MONTH($H113)+$G113*7,1),AA$3=DATE(YEAR($H113),MONTH($H113)+$G113*8,1),AA$3=DATE(YEAR($H113),MONTH($H113)+$G113*9,1),AA$3=DATE(YEAR($H113),MONTH($H113)+$G113*10,1)),$F113*тех!AO$10*тех!AO$6,)</f>
        <v>0</v>
      </c>
      <c r="AB113" s="76">
        <f>IF(OR(AB$3=DATE(YEAR($H113),MONTH($H113)+$G113,1),AB$3=DATE(YEAR($H113),MONTH($H113)+$G113*2,1),AB$3=DATE(YEAR($H113),MONTH($H113)+$G113*3,1),AB$3=DATE(YEAR($H113),MONTH($H113)+$G113*4,1),AB$3=DATE(YEAR($H113),MONTH($H113)+$G113*5,1),AB$3=DATE(YEAR($H113),MONTH($H113)+$G113*6,1),AB$3=DATE(YEAR($H113),MONTH($H113)+$G113*7,1),AB$3=DATE(YEAR($H113),MONTH($H113)+$G113*8,1),AB$3=DATE(YEAR($H113),MONTH($H113)+$G113*9,1),AB$3=DATE(YEAR($H113),MONTH($H113)+$G113*10,1)),$F113*тех!AP$10*тех!AP$6,)</f>
        <v>0</v>
      </c>
      <c r="AC113" s="76">
        <f>IF(OR(AC$3=DATE(YEAR($H113),MONTH($H113)+$G113,1),AC$3=DATE(YEAR($H113),MONTH($H113)+$G113*2,1),AC$3=DATE(YEAR($H113),MONTH($H113)+$G113*3,1),AC$3=DATE(YEAR($H113),MONTH($H113)+$G113*4,1),AC$3=DATE(YEAR($H113),MONTH($H113)+$G113*5,1),AC$3=DATE(YEAR($H113),MONTH($H113)+$G113*6,1),AC$3=DATE(YEAR($H113),MONTH($H113)+$G113*7,1),AC$3=DATE(YEAR($H113),MONTH($H113)+$G113*8,1),AC$3=DATE(YEAR($H113),MONTH($H113)+$G113*9,1),AC$3=DATE(YEAR($H113),MONTH($H113)+$G113*10,1)),$F113*тех!AQ$10*тех!AQ$6,)</f>
        <v>0</v>
      </c>
      <c r="AD113" s="76">
        <f>IF(OR(AD$3=DATE(YEAR($H113),MONTH($H113)+$G113,1),AD$3=DATE(YEAR($H113),MONTH($H113)+$G113*2,1),AD$3=DATE(YEAR($H113),MONTH($H113)+$G113*3,1),AD$3=DATE(YEAR($H113),MONTH($H113)+$G113*4,1),AD$3=DATE(YEAR($H113),MONTH($H113)+$G113*5,1),AD$3=DATE(YEAR($H113),MONTH($H113)+$G113*6,1),AD$3=DATE(YEAR($H113),MONTH($H113)+$G113*7,1),AD$3=DATE(YEAR($H113),MONTH($H113)+$G113*8,1),AD$3=DATE(YEAR($H113),MONTH($H113)+$G113*9,1),AD$3=DATE(YEAR($H113),MONTH($H113)+$G113*10,1)),$F113*тех!AR$10*тех!AR$6,)</f>
        <v>0</v>
      </c>
      <c r="AE113" s="76">
        <f>IF(OR(AE$3=DATE(YEAR($H113),MONTH($H113)+$G113,1),AE$3=DATE(YEAR($H113),MONTH($H113)+$G113*2,1),AE$3=DATE(YEAR($H113),MONTH($H113)+$G113*3,1),AE$3=DATE(YEAR($H113),MONTH($H113)+$G113*4,1),AE$3=DATE(YEAR($H113),MONTH($H113)+$G113*5,1),AE$3=DATE(YEAR($H113),MONTH($H113)+$G113*6,1),AE$3=DATE(YEAR($H113),MONTH($H113)+$G113*7,1),AE$3=DATE(YEAR($H113),MONTH($H113)+$G113*8,1),AE$3=DATE(YEAR($H113),MONTH($H113)+$G113*9,1),AE$3=DATE(YEAR($H113),MONTH($H113)+$G113*10,1)),$F113*тех!AS$10*тех!AS$6,)</f>
        <v>0</v>
      </c>
      <c r="AF113" s="76">
        <f>IF(OR(AF$3=DATE(YEAR($H113),MONTH($H113)+$G113,1),AF$3=DATE(YEAR($H113),MONTH($H113)+$G113*2,1),AF$3=DATE(YEAR($H113),MONTH($H113)+$G113*3,1),AF$3=DATE(YEAR($H113),MONTH($H113)+$G113*4,1),AF$3=DATE(YEAR($H113),MONTH($H113)+$G113*5,1),AF$3=DATE(YEAR($H113),MONTH($H113)+$G113*6,1),AF$3=DATE(YEAR($H113),MONTH($H113)+$G113*7,1),AF$3=DATE(YEAR($H113),MONTH($H113)+$G113*8,1),AF$3=DATE(YEAR($H113),MONTH($H113)+$G113*9,1),AF$3=DATE(YEAR($H113),MONTH($H113)+$G113*10,1)),$F113*тех!AT$10*тех!AT$6,)</f>
        <v>0</v>
      </c>
      <c r="AG113" s="76">
        <f>IF(OR(AG$3=DATE(YEAR($H113),MONTH($H113)+$G113,1),AG$3=DATE(YEAR($H113),MONTH($H113)+$G113*2,1),AG$3=DATE(YEAR($H113),MONTH($H113)+$G113*3,1),AG$3=DATE(YEAR($H113),MONTH($H113)+$G113*4,1),AG$3=DATE(YEAR($H113),MONTH($H113)+$G113*5,1),AG$3=DATE(YEAR($H113),MONTH($H113)+$G113*6,1),AG$3=DATE(YEAR($H113),MONTH($H113)+$G113*7,1),AG$3=DATE(YEAR($H113),MONTH($H113)+$G113*8,1),AG$3=DATE(YEAR($H113),MONTH($H113)+$G113*9,1),AG$3=DATE(YEAR($H113),MONTH($H113)+$G113*10,1)),$F113*тех!AU$10*тех!AU$6,)</f>
        <v>0</v>
      </c>
      <c r="AH113" s="76">
        <f>IF(OR(AH$3=DATE(YEAR($H113),MONTH($H113)+$G113,1),AH$3=DATE(YEAR($H113),MONTH($H113)+$G113*2,1),AH$3=DATE(YEAR($H113),MONTH($H113)+$G113*3,1),AH$3=DATE(YEAR($H113),MONTH($H113)+$G113*4,1),AH$3=DATE(YEAR($H113),MONTH($H113)+$G113*5,1),AH$3=DATE(YEAR($H113),MONTH($H113)+$G113*6,1),AH$3=DATE(YEAR($H113),MONTH($H113)+$G113*7,1),AH$3=DATE(YEAR($H113),MONTH($H113)+$G113*8,1),AH$3=DATE(YEAR($H113),MONTH($H113)+$G113*9,1),AH$3=DATE(YEAR($H113),MONTH($H113)+$G113*10,1)),$F113*тех!AV$10*тех!AV$6,)</f>
        <v>0</v>
      </c>
      <c r="AI113" s="76">
        <f>IF(OR(AI$3=DATE(YEAR($H113),MONTH($H113)+$G113,1),AI$3=DATE(YEAR($H113),MONTH($H113)+$G113*2,1),AI$3=DATE(YEAR($H113),MONTH($H113)+$G113*3,1),AI$3=DATE(YEAR($H113),MONTH($H113)+$G113*4,1),AI$3=DATE(YEAR($H113),MONTH($H113)+$G113*5,1),AI$3=DATE(YEAR($H113),MONTH($H113)+$G113*6,1),AI$3=DATE(YEAR($H113),MONTH($H113)+$G113*7,1),AI$3=DATE(YEAR($H113),MONTH($H113)+$G113*8,1),AI$3=DATE(YEAR($H113),MONTH($H113)+$G113*9,1),AI$3=DATE(YEAR($H113),MONTH($H113)+$G113*10,1)),$F113*тех!AW$10*тех!AW$6,)</f>
        <v>0</v>
      </c>
      <c r="AJ113" s="76">
        <f>IF(OR(AJ$3=DATE(YEAR($H113),MONTH($H113)+$G113,1),AJ$3=DATE(YEAR($H113),MONTH($H113)+$G113*2,1),AJ$3=DATE(YEAR($H113),MONTH($H113)+$G113*3,1),AJ$3=DATE(YEAR($H113),MONTH($H113)+$G113*4,1),AJ$3=DATE(YEAR($H113),MONTH($H113)+$G113*5,1),AJ$3=DATE(YEAR($H113),MONTH($H113)+$G113*6,1),AJ$3=DATE(YEAR($H113),MONTH($H113)+$G113*7,1),AJ$3=DATE(YEAR($H113),MONTH($H113)+$G113*8,1),AJ$3=DATE(YEAR($H113),MONTH($H113)+$G113*9,1),AJ$3=DATE(YEAR($H113),MONTH($H113)+$G113*10,1)),$F113*тех!AX$10*тех!AX$6,)</f>
        <v>0</v>
      </c>
      <c r="AK113" s="76">
        <f>IF(OR(AK$3=DATE(YEAR($H113),MONTH($H113)+$G113,1),AK$3=DATE(YEAR($H113),MONTH($H113)+$G113*2,1),AK$3=DATE(YEAR($H113),MONTH($H113)+$G113*3,1),AK$3=DATE(YEAR($H113),MONTH($H113)+$G113*4,1),AK$3=DATE(YEAR($H113),MONTH($H113)+$G113*5,1),AK$3=DATE(YEAR($H113),MONTH($H113)+$G113*6,1),AK$3=DATE(YEAR($H113),MONTH($H113)+$G113*7,1),AK$3=DATE(YEAR($H113),MONTH($H113)+$G113*8,1),AK$3=DATE(YEAR($H113),MONTH($H113)+$G113*9,1),AK$3=DATE(YEAR($H113),MONTH($H113)+$G113*10,1)),$F113*тех!AY$10*тех!AY$6,)</f>
        <v>0</v>
      </c>
      <c r="AL113" s="76">
        <f>IF(OR(AL$3=DATE(YEAR($H113),MONTH($H113)+$G113,1),AL$3=DATE(YEAR($H113),MONTH($H113)+$G113*2,1),AL$3=DATE(YEAR($H113),MONTH($H113)+$G113*3,1),AL$3=DATE(YEAR($H113),MONTH($H113)+$G113*4,1),AL$3=DATE(YEAR($H113),MONTH($H113)+$G113*5,1),AL$3=DATE(YEAR($H113),MONTH($H113)+$G113*6,1),AL$3=DATE(YEAR($H113),MONTH($H113)+$G113*7,1),AL$3=DATE(YEAR($H113),MONTH($H113)+$G113*8,1),AL$3=DATE(YEAR($H113),MONTH($H113)+$G113*9,1),AL$3=DATE(YEAR($H113),MONTH($H113)+$G113*10,1)),$F113*тех!AZ$10*тех!AZ$6,)</f>
        <v>0</v>
      </c>
      <c r="AM113" s="76">
        <f>IF(OR(AM$3=DATE(YEAR($H113),MONTH($H113)+$G113,1),AM$3=DATE(YEAR($H113),MONTH($H113)+$G113*2,1),AM$3=DATE(YEAR($H113),MONTH($H113)+$G113*3,1),AM$3=DATE(YEAR($H113),MONTH($H113)+$G113*4,1),AM$3=DATE(YEAR($H113),MONTH($H113)+$G113*5,1),AM$3=DATE(YEAR($H113),MONTH($H113)+$G113*6,1),AM$3=DATE(YEAR($H113),MONTH($H113)+$G113*7,1),AM$3=DATE(YEAR($H113),MONTH($H113)+$G113*8,1),AM$3=DATE(YEAR($H113),MONTH($H113)+$G113*9,1),AM$3=DATE(YEAR($H113),MONTH($H113)+$G113*10,1)),$F113*тех!BA$10*тех!BA$6,)</f>
        <v>0</v>
      </c>
      <c r="AN113" s="76">
        <f>IF(OR(AN$3=DATE(YEAR($H113),MONTH($H113)+$G113,1),AN$3=DATE(YEAR($H113),MONTH($H113)+$G113*2,1),AN$3=DATE(YEAR($H113),MONTH($H113)+$G113*3,1),AN$3=DATE(YEAR($H113),MONTH($H113)+$G113*4,1),AN$3=DATE(YEAR($H113),MONTH($H113)+$G113*5,1),AN$3=DATE(YEAR($H113),MONTH($H113)+$G113*6,1),AN$3=DATE(YEAR($H113),MONTH($H113)+$G113*7,1),AN$3=DATE(YEAR($H113),MONTH($H113)+$G113*8,1),AN$3=DATE(YEAR($H113),MONTH($H113)+$G113*9,1),AN$3=DATE(YEAR($H113),MONTH($H113)+$G113*10,1)),$F113*тех!BB$10*тех!BB$6,)</f>
        <v>0</v>
      </c>
      <c r="AO113" s="76">
        <f>IF(OR(AO$3=DATE(YEAR($H113),MONTH($H113)+$G113,1),AO$3=DATE(YEAR($H113),MONTH($H113)+$G113*2,1),AO$3=DATE(YEAR($H113),MONTH($H113)+$G113*3,1),AO$3=DATE(YEAR($H113),MONTH($H113)+$G113*4,1),AO$3=DATE(YEAR($H113),MONTH($H113)+$G113*5,1),AO$3=DATE(YEAR($H113),MONTH($H113)+$G113*6,1),AO$3=DATE(YEAR($H113),MONTH($H113)+$G113*7,1),AO$3=DATE(YEAR($H113),MONTH($H113)+$G113*8,1),AO$3=DATE(YEAR($H113),MONTH($H113)+$G113*9,1),AO$3=DATE(YEAR($H113),MONTH($H113)+$G113*10,1)),$F113*тех!BC$10*тех!BC$6,)</f>
        <v>0</v>
      </c>
      <c r="AP113" s="76">
        <f>IF(OR(AP$3=DATE(YEAR($H113),MONTH($H113)+$G113,1),AP$3=DATE(YEAR($H113),MONTH($H113)+$G113*2,1),AP$3=DATE(YEAR($H113),MONTH($H113)+$G113*3,1),AP$3=DATE(YEAR($H113),MONTH($H113)+$G113*4,1),AP$3=DATE(YEAR($H113),MONTH($H113)+$G113*5,1),AP$3=DATE(YEAR($H113),MONTH($H113)+$G113*6,1),AP$3=DATE(YEAR($H113),MONTH($H113)+$G113*7,1),AP$3=DATE(YEAR($H113),MONTH($H113)+$G113*8,1),AP$3=DATE(YEAR($H113),MONTH($H113)+$G113*9,1),AP$3=DATE(YEAR($H113),MONTH($H113)+$G113*10,1)),$F113*тех!BD$10*тех!BD$6,)</f>
        <v>0</v>
      </c>
      <c r="AQ113" s="76">
        <f>IF(OR(AQ$3=DATE(YEAR($H113),MONTH($H113)+$G113,1),AQ$3=DATE(YEAR($H113),MONTH($H113)+$G113*2,1),AQ$3=DATE(YEAR($H113),MONTH($H113)+$G113*3,1),AQ$3=DATE(YEAR($H113),MONTH($H113)+$G113*4,1),AQ$3=DATE(YEAR($H113),MONTH($H113)+$G113*5,1),AQ$3=DATE(YEAR($H113),MONTH($H113)+$G113*6,1),AQ$3=DATE(YEAR($H113),MONTH($H113)+$G113*7,1),AQ$3=DATE(YEAR($H113),MONTH($H113)+$G113*8,1),AQ$3=DATE(YEAR($H113),MONTH($H113)+$G113*9,1),AQ$3=DATE(YEAR($H113),MONTH($H113)+$G113*10,1)),$F113*тех!BE$10*тех!BE$6,)</f>
        <v>0</v>
      </c>
      <c r="AR113" s="76">
        <f>IF(OR(AR$3=DATE(YEAR($H113),MONTH($H113)+$G113,1),AR$3=DATE(YEAR($H113),MONTH($H113)+$G113*2,1),AR$3=DATE(YEAR($H113),MONTH($H113)+$G113*3,1),AR$3=DATE(YEAR($H113),MONTH($H113)+$G113*4,1),AR$3=DATE(YEAR($H113),MONTH($H113)+$G113*5,1),AR$3=DATE(YEAR($H113),MONTH($H113)+$G113*6,1),AR$3=DATE(YEAR($H113),MONTH($H113)+$G113*7,1),AR$3=DATE(YEAR($H113),MONTH($H113)+$G113*8,1),AR$3=DATE(YEAR($H113),MONTH($H113)+$G113*9,1),AR$3=DATE(YEAR($H113),MONTH($H113)+$G113*10,1)),$F113*тех!BF$10*тех!BF$6,)</f>
        <v>0</v>
      </c>
      <c r="AS113" s="76">
        <f>IF(OR(AS$3=DATE(YEAR($H113),MONTH($H113)+$G113,1),AS$3=DATE(YEAR($H113),MONTH($H113)+$G113*2,1),AS$3=DATE(YEAR($H113),MONTH($H113)+$G113*3,1),AS$3=DATE(YEAR($H113),MONTH($H113)+$G113*4,1),AS$3=DATE(YEAR($H113),MONTH($H113)+$G113*5,1),AS$3=DATE(YEAR($H113),MONTH($H113)+$G113*6,1),AS$3=DATE(YEAR($H113),MONTH($H113)+$G113*7,1),AS$3=DATE(YEAR($H113),MONTH($H113)+$G113*8,1),AS$3=DATE(YEAR($H113),MONTH($H113)+$G113*9,1),AS$3=DATE(YEAR($H113),MONTH($H113)+$G113*10,1)),$F113*тех!BG$10*тех!BG$6,)</f>
        <v>0</v>
      </c>
      <c r="AT113" s="76">
        <f>IF(OR(AT$3=DATE(YEAR($H113),MONTH($H113)+$G113,1),AT$3=DATE(YEAR($H113),MONTH($H113)+$G113*2,1),AT$3=DATE(YEAR($H113),MONTH($H113)+$G113*3,1),AT$3=DATE(YEAR($H113),MONTH($H113)+$G113*4,1),AT$3=DATE(YEAR($H113),MONTH($H113)+$G113*5,1),AT$3=DATE(YEAR($H113),MONTH($H113)+$G113*6,1),AT$3=DATE(YEAR($H113),MONTH($H113)+$G113*7,1),AT$3=DATE(YEAR($H113),MONTH($H113)+$G113*8,1),AT$3=DATE(YEAR($H113),MONTH($H113)+$G113*9,1),AT$3=DATE(YEAR($H113),MONTH($H113)+$G113*10,1)),$F113*тех!BH$10*тех!BH$6,)</f>
        <v>0</v>
      </c>
      <c r="AU113" s="76">
        <f>IF(OR(AU$3=DATE(YEAR($H113),MONTH($H113)+$G113,1),AU$3=DATE(YEAR($H113),MONTH($H113)+$G113*2,1),AU$3=DATE(YEAR($H113),MONTH($H113)+$G113*3,1),AU$3=DATE(YEAR($H113),MONTH($H113)+$G113*4,1),AU$3=DATE(YEAR($H113),MONTH($H113)+$G113*5,1),AU$3=DATE(YEAR($H113),MONTH($H113)+$G113*6,1),AU$3=DATE(YEAR($H113),MONTH($H113)+$G113*7,1),AU$3=DATE(YEAR($H113),MONTH($H113)+$G113*8,1),AU$3=DATE(YEAR($H113),MONTH($H113)+$G113*9,1),AU$3=DATE(YEAR($H113),MONTH($H113)+$G113*10,1)),$F113*тех!BI$10*тех!BI$6,)</f>
        <v>0</v>
      </c>
      <c r="AV113" s="76">
        <f>IF(OR(AV$3=DATE(YEAR($H113),MONTH($H113)+$G113,1),AV$3=DATE(YEAR($H113),MONTH($H113)+$G113*2,1),AV$3=DATE(YEAR($H113),MONTH($H113)+$G113*3,1),AV$3=DATE(YEAR($H113),MONTH($H113)+$G113*4,1),AV$3=DATE(YEAR($H113),MONTH($H113)+$G113*5,1),AV$3=DATE(YEAR($H113),MONTH($H113)+$G113*6,1),AV$3=DATE(YEAR($H113),MONTH($H113)+$G113*7,1),AV$3=DATE(YEAR($H113),MONTH($H113)+$G113*8,1),AV$3=DATE(YEAR($H113),MONTH($H113)+$G113*9,1),AV$3=DATE(YEAR($H113),MONTH($H113)+$G113*10,1)),$F113*тех!BJ$10*тех!BJ$6,)</f>
        <v>0</v>
      </c>
      <c r="AW113" s="76">
        <f>IF(OR(AW$3=DATE(YEAR($H113),MONTH($H113)+$G113,1),AW$3=DATE(YEAR($H113),MONTH($H113)+$G113*2,1),AW$3=DATE(YEAR($H113),MONTH($H113)+$G113*3,1),AW$3=DATE(YEAR($H113),MONTH($H113)+$G113*4,1),AW$3=DATE(YEAR($H113),MONTH($H113)+$G113*5,1),AW$3=DATE(YEAR($H113),MONTH($H113)+$G113*6,1),AW$3=DATE(YEAR($H113),MONTH($H113)+$G113*7,1),AW$3=DATE(YEAR($H113),MONTH($H113)+$G113*8,1),AW$3=DATE(YEAR($H113),MONTH($H113)+$G113*9,1),AW$3=DATE(YEAR($H113),MONTH($H113)+$G113*10,1)),$F113*тех!BK$10*тех!BK$6,)</f>
        <v>0</v>
      </c>
      <c r="AX113" s="76">
        <f>IF(OR(AX$3=DATE(YEAR($H113),MONTH($H113)+$G113,1),AX$3=DATE(YEAR($H113),MONTH($H113)+$G113*2,1),AX$3=DATE(YEAR($H113),MONTH($H113)+$G113*3,1),AX$3=DATE(YEAR($H113),MONTH($H113)+$G113*4,1),AX$3=DATE(YEAR($H113),MONTH($H113)+$G113*5,1),AX$3=DATE(YEAR($H113),MONTH($H113)+$G113*6,1),AX$3=DATE(YEAR($H113),MONTH($H113)+$G113*7,1),AX$3=DATE(YEAR($H113),MONTH($H113)+$G113*8,1),AX$3=DATE(YEAR($H113),MONTH($H113)+$G113*9,1),AX$3=DATE(YEAR($H113),MONTH($H113)+$G113*10,1)),$F113*тех!BL$10*тех!BL$6,)</f>
        <v>0</v>
      </c>
      <c r="AY113" s="76">
        <f>IF(OR(AY$3=DATE(YEAR($H113),MONTH($H113)+$G113,1),AY$3=DATE(YEAR($H113),MONTH($H113)+$G113*2,1),AY$3=DATE(YEAR($H113),MONTH($H113)+$G113*3,1),AY$3=DATE(YEAR($H113),MONTH($H113)+$G113*4,1),AY$3=DATE(YEAR($H113),MONTH($H113)+$G113*5,1),AY$3=DATE(YEAR($H113),MONTH($H113)+$G113*6,1),AY$3=DATE(YEAR($H113),MONTH($H113)+$G113*7,1),AY$3=DATE(YEAR($H113),MONTH($H113)+$G113*8,1),AY$3=DATE(YEAR($H113),MONTH($H113)+$G113*9,1),AY$3=DATE(YEAR($H113),MONTH($H113)+$G113*10,1)),$F113*тех!BM$10*тех!BM$6,)</f>
        <v>0</v>
      </c>
      <c r="AZ113" s="76">
        <f>IF(OR(AZ$3=DATE(YEAR($H113),MONTH($H113)+$G113,1),AZ$3=DATE(YEAR($H113),MONTH($H113)+$G113*2,1),AZ$3=DATE(YEAR($H113),MONTH($H113)+$G113*3,1),AZ$3=DATE(YEAR($H113),MONTH($H113)+$G113*4,1),AZ$3=DATE(YEAR($H113),MONTH($H113)+$G113*5,1),AZ$3=DATE(YEAR($H113),MONTH($H113)+$G113*6,1),AZ$3=DATE(YEAR($H113),MONTH($H113)+$G113*7,1),AZ$3=DATE(YEAR($H113),MONTH($H113)+$G113*8,1),AZ$3=DATE(YEAR($H113),MONTH($H113)+$G113*9,1),AZ$3=DATE(YEAR($H113),MONTH($H113)+$G113*10,1)),$F113*тех!BN$10*тех!BN$6,)</f>
        <v>0</v>
      </c>
      <c r="BA113" s="76">
        <f>IF(OR(BA$3=DATE(YEAR($H113),MONTH($H113)+$G113,1),BA$3=DATE(YEAR($H113),MONTH($H113)+$G113*2,1),BA$3=DATE(YEAR($H113),MONTH($H113)+$G113*3,1),BA$3=DATE(YEAR($H113),MONTH($H113)+$G113*4,1),BA$3=DATE(YEAR($H113),MONTH($H113)+$G113*5,1),BA$3=DATE(YEAR($H113),MONTH($H113)+$G113*6,1),BA$3=DATE(YEAR($H113),MONTH($H113)+$G113*7,1),BA$3=DATE(YEAR($H113),MONTH($H113)+$G113*8,1),BA$3=DATE(YEAR($H113),MONTH($H113)+$G113*9,1),BA$3=DATE(YEAR($H113),MONTH($H113)+$G113*10,1)),$F113*тех!BO$10*тех!BO$6,)</f>
        <v>0</v>
      </c>
      <c r="BB113" s="76">
        <f>IF(OR(BB$3=DATE(YEAR($H113),MONTH($H113)+$G113,1),BB$3=DATE(YEAR($H113),MONTH($H113)+$G113*2,1),BB$3=DATE(YEAR($H113),MONTH($H113)+$G113*3,1),BB$3=DATE(YEAR($H113),MONTH($H113)+$G113*4,1),BB$3=DATE(YEAR($H113),MONTH($H113)+$G113*5,1),BB$3=DATE(YEAR($H113),MONTH($H113)+$G113*6,1),BB$3=DATE(YEAR($H113),MONTH($H113)+$G113*7,1),BB$3=DATE(YEAR($H113),MONTH($H113)+$G113*8,1),BB$3=DATE(YEAR($H113),MONTH($H113)+$G113*9,1),BB$3=DATE(YEAR($H113),MONTH($H113)+$G113*10,1)),$F113*тех!BP$10*тех!BP$6,)</f>
        <v>0</v>
      </c>
      <c r="BC113" s="76">
        <f>IF(OR(BC$3=DATE(YEAR($H113),MONTH($H113)+$G113,1),BC$3=DATE(YEAR($H113),MONTH($H113)+$G113*2,1),BC$3=DATE(YEAR($H113),MONTH($H113)+$G113*3,1),BC$3=DATE(YEAR($H113),MONTH($H113)+$G113*4,1),BC$3=DATE(YEAR($H113),MONTH($H113)+$G113*5,1),BC$3=DATE(YEAR($H113),MONTH($H113)+$G113*6,1),BC$3=DATE(YEAR($H113),MONTH($H113)+$G113*7,1),BC$3=DATE(YEAR($H113),MONTH($H113)+$G113*8,1),BC$3=DATE(YEAR($H113),MONTH($H113)+$G113*9,1),BC$3=DATE(YEAR($H113),MONTH($H113)+$G113*10,1)),$F113*тех!BQ$10*тех!BQ$6,)</f>
        <v>0</v>
      </c>
      <c r="BD113" s="76">
        <f>IF(OR(BD$3=DATE(YEAR($H113),MONTH($H113)+$G113,1),BD$3=DATE(YEAR($H113),MONTH($H113)+$G113*2,1),BD$3=DATE(YEAR($H113),MONTH($H113)+$G113*3,1),BD$3=DATE(YEAR($H113),MONTH($H113)+$G113*4,1),BD$3=DATE(YEAR($H113),MONTH($H113)+$G113*5,1),BD$3=DATE(YEAR($H113),MONTH($H113)+$G113*6,1),BD$3=DATE(YEAR($H113),MONTH($H113)+$G113*7,1),BD$3=DATE(YEAR($H113),MONTH($H113)+$G113*8,1),BD$3=DATE(YEAR($H113),MONTH($H113)+$G113*9,1),BD$3=DATE(YEAR($H113),MONTH($H113)+$G113*10,1)),$F113*тех!BR$10*тех!BR$6,)</f>
        <v>0</v>
      </c>
      <c r="BE113" s="76">
        <f>IF(OR(BE$3=DATE(YEAR($H113),MONTH($H113)+$G113,1),BE$3=DATE(YEAR($H113),MONTH($H113)+$G113*2,1),BE$3=DATE(YEAR($H113),MONTH($H113)+$G113*3,1),BE$3=DATE(YEAR($H113),MONTH($H113)+$G113*4,1),BE$3=DATE(YEAR($H113),MONTH($H113)+$G113*5,1),BE$3=DATE(YEAR($H113),MONTH($H113)+$G113*6,1),BE$3=DATE(YEAR($H113),MONTH($H113)+$G113*7,1),BE$3=DATE(YEAR($H113),MONTH($H113)+$G113*8,1),BE$3=DATE(YEAR($H113),MONTH($H113)+$G113*9,1),BE$3=DATE(YEAR($H113),MONTH($H113)+$G113*10,1)),$F113*тех!BS$10*тех!BS$6,)</f>
        <v>0</v>
      </c>
      <c r="BF113" s="76">
        <f>IF(OR(BF$3=DATE(YEAR($H113),MONTH($H113)+$G113,1),BF$3=DATE(YEAR($H113),MONTH($H113)+$G113*2,1),BF$3=DATE(YEAR($H113),MONTH($H113)+$G113*3,1),BF$3=DATE(YEAR($H113),MONTH($H113)+$G113*4,1),BF$3=DATE(YEAR($H113),MONTH($H113)+$G113*5,1),BF$3=DATE(YEAR($H113),MONTH($H113)+$G113*6,1),BF$3=DATE(YEAR($H113),MONTH($H113)+$G113*7,1),BF$3=DATE(YEAR($H113),MONTH($H113)+$G113*8,1),BF$3=DATE(YEAR($H113),MONTH($H113)+$G113*9,1),BF$3=DATE(YEAR($H113),MONTH($H113)+$G113*10,1)),$F113*тех!BT$10*тех!BT$6,)</f>
        <v>0</v>
      </c>
      <c r="BG113" s="76">
        <f>IF(OR(BG$3=DATE(YEAR($H113),MONTH($H113)+$G113,1),BG$3=DATE(YEAR($H113),MONTH($H113)+$G113*2,1),BG$3=DATE(YEAR($H113),MONTH($H113)+$G113*3,1),BG$3=DATE(YEAR($H113),MONTH($H113)+$G113*4,1),BG$3=DATE(YEAR($H113),MONTH($H113)+$G113*5,1),BG$3=DATE(YEAR($H113),MONTH($H113)+$G113*6,1),BG$3=DATE(YEAR($H113),MONTH($H113)+$G113*7,1),BG$3=DATE(YEAR($H113),MONTH($H113)+$G113*8,1),BG$3=DATE(YEAR($H113),MONTH($H113)+$G113*9,1),BG$3=DATE(YEAR($H113),MONTH($H113)+$G113*10,1)),$F113*тех!BU$10*тех!BU$6,)</f>
        <v>0</v>
      </c>
      <c r="BH113" s="76">
        <f>IF(OR(BH$3=DATE(YEAR($H113),MONTH($H113)+$G113,1),BH$3=DATE(YEAR($H113),MONTH($H113)+$G113*2,1),BH$3=DATE(YEAR($H113),MONTH($H113)+$G113*3,1),BH$3=DATE(YEAR($H113),MONTH($H113)+$G113*4,1),BH$3=DATE(YEAR($H113),MONTH($H113)+$G113*5,1),BH$3=DATE(YEAR($H113),MONTH($H113)+$G113*6,1),BH$3=DATE(YEAR($H113),MONTH($H113)+$G113*7,1),BH$3=DATE(YEAR($H113),MONTH($H113)+$G113*8,1),BH$3=DATE(YEAR($H113),MONTH($H113)+$G113*9,1),BH$3=DATE(YEAR($H113),MONTH($H113)+$G113*10,1)),$F113*тех!BV$10*тех!BV$6,)</f>
        <v>0</v>
      </c>
      <c r="BI113" s="76">
        <f>IF(OR(BI$3=DATE(YEAR($H113),MONTH($H113)+$G113,1),BI$3=DATE(YEAR($H113),MONTH($H113)+$G113*2,1),BI$3=DATE(YEAR($H113),MONTH($H113)+$G113*3,1),BI$3=DATE(YEAR($H113),MONTH($H113)+$G113*4,1),BI$3=DATE(YEAR($H113),MONTH($H113)+$G113*5,1),BI$3=DATE(YEAR($H113),MONTH($H113)+$G113*6,1),BI$3=DATE(YEAR($H113),MONTH($H113)+$G113*7,1),BI$3=DATE(YEAR($H113),MONTH($H113)+$G113*8,1),BI$3=DATE(YEAR($H113),MONTH($H113)+$G113*9,1),BI$3=DATE(YEAR($H113),MONTH($H113)+$G113*10,1)),$F113*тех!BW$10*тех!BW$6,)</f>
        <v>0</v>
      </c>
      <c r="BJ113" s="76">
        <f>IF(OR(BJ$3=DATE(YEAR($H113),MONTH($H113)+$G113,1),BJ$3=DATE(YEAR($H113),MONTH($H113)+$G113*2,1),BJ$3=DATE(YEAR($H113),MONTH($H113)+$G113*3,1),BJ$3=DATE(YEAR($H113),MONTH($H113)+$G113*4,1),BJ$3=DATE(YEAR($H113),MONTH($H113)+$G113*5,1),BJ$3=DATE(YEAR($H113),MONTH($H113)+$G113*6,1),BJ$3=DATE(YEAR($H113),MONTH($H113)+$G113*7,1),BJ$3=DATE(YEAR($H113),MONTH($H113)+$G113*8,1),BJ$3=DATE(YEAR($H113),MONTH($H113)+$G113*9,1),BJ$3=DATE(YEAR($H113),MONTH($H113)+$G113*10,1)),$F113*тех!BX$10*тех!BX$6,)</f>
        <v>0</v>
      </c>
      <c r="BK113" s="76">
        <f>IF(OR(BK$3=DATE(YEAR($H113),MONTH($H113)+$G113,1),BK$3=DATE(YEAR($H113),MONTH($H113)+$G113*2,1),BK$3=DATE(YEAR($H113),MONTH($H113)+$G113*3,1),BK$3=DATE(YEAR($H113),MONTH($H113)+$G113*4,1),BK$3=DATE(YEAR($H113),MONTH($H113)+$G113*5,1),BK$3=DATE(YEAR($H113),MONTH($H113)+$G113*6,1),BK$3=DATE(YEAR($H113),MONTH($H113)+$G113*7,1),BK$3=DATE(YEAR($H113),MONTH($H113)+$G113*8,1),BK$3=DATE(YEAR($H113),MONTH($H113)+$G113*9,1),BK$3=DATE(YEAR($H113),MONTH($H113)+$G113*10,1)),$F113*тех!BY$10*тех!BY$6,)</f>
        <v>0</v>
      </c>
      <c r="BL113" s="76">
        <f>IF(OR(BL$3=DATE(YEAR($H113),MONTH($H113)+$G113,1),BL$3=DATE(YEAR($H113),MONTH($H113)+$G113*2,1),BL$3=DATE(YEAR($H113),MONTH($H113)+$G113*3,1),BL$3=DATE(YEAR($H113),MONTH($H113)+$G113*4,1),BL$3=DATE(YEAR($H113),MONTH($H113)+$G113*5,1),BL$3=DATE(YEAR($H113),MONTH($H113)+$G113*6,1),BL$3=DATE(YEAR($H113),MONTH($H113)+$G113*7,1),BL$3=DATE(YEAR($H113),MONTH($H113)+$G113*8,1),BL$3=DATE(YEAR($H113),MONTH($H113)+$G113*9,1),BL$3=DATE(YEAR($H113),MONTH($H113)+$G113*10,1)),$F113*тех!BZ$10*тех!BZ$6,)</f>
        <v>0</v>
      </c>
      <c r="BM113" s="76">
        <f>IF(OR(BM$3=DATE(YEAR($H113),MONTH($H113)+$G113,1),BM$3=DATE(YEAR($H113),MONTH($H113)+$G113*2,1),BM$3=DATE(YEAR($H113),MONTH($H113)+$G113*3,1),BM$3=DATE(YEAR($H113),MONTH($H113)+$G113*4,1),BM$3=DATE(YEAR($H113),MONTH($H113)+$G113*5,1),BM$3=DATE(YEAR($H113),MONTH($H113)+$G113*6,1),BM$3=DATE(YEAR($H113),MONTH($H113)+$G113*7,1),BM$3=DATE(YEAR($H113),MONTH($H113)+$G113*8,1),BM$3=DATE(YEAR($H113),MONTH($H113)+$G113*9,1),BM$3=DATE(YEAR($H113),MONTH($H113)+$G113*10,1)),$F113*тех!CA$10*тех!CA$6,)</f>
        <v>0</v>
      </c>
      <c r="BN113" s="76">
        <f>IF(OR(BN$3=DATE(YEAR($H113),MONTH($H113)+$G113,1),BN$3=DATE(YEAR($H113),MONTH($H113)+$G113*2,1),BN$3=DATE(YEAR($H113),MONTH($H113)+$G113*3,1),BN$3=DATE(YEAR($H113),MONTH($H113)+$G113*4,1),BN$3=DATE(YEAR($H113),MONTH($H113)+$G113*5,1),BN$3=DATE(YEAR($H113),MONTH($H113)+$G113*6,1),BN$3=DATE(YEAR($H113),MONTH($H113)+$G113*7,1),BN$3=DATE(YEAR($H113),MONTH($H113)+$G113*8,1),BN$3=DATE(YEAR($H113),MONTH($H113)+$G113*9,1),BN$3=DATE(YEAR($H113),MONTH($H113)+$G113*10,1)),$F113*тех!CB$10*тех!CB$6,)</f>
        <v>0</v>
      </c>
      <c r="BO113" s="76">
        <f>IF(OR(BO$3=DATE(YEAR($H113),MONTH($H113)+$G113,1),BO$3=DATE(YEAR($H113),MONTH($H113)+$G113*2,1),BO$3=DATE(YEAR($H113),MONTH($H113)+$G113*3,1),BO$3=DATE(YEAR($H113),MONTH($H113)+$G113*4,1),BO$3=DATE(YEAR($H113),MONTH($H113)+$G113*5,1),BO$3=DATE(YEAR($H113),MONTH($H113)+$G113*6,1),BO$3=DATE(YEAR($H113),MONTH($H113)+$G113*7,1),BO$3=DATE(YEAR($H113),MONTH($H113)+$G113*8,1),BO$3=DATE(YEAR($H113),MONTH($H113)+$G113*9,1),BO$3=DATE(YEAR($H113),MONTH($H113)+$G113*10,1)),$F113*тех!CC$10*тех!CC$6,)</f>
        <v>0</v>
      </c>
      <c r="BP113" s="76">
        <f>IF(OR(BP$3=DATE(YEAR($H113),MONTH($H113)+$G113,1),BP$3=DATE(YEAR($H113),MONTH($H113)+$G113*2,1),BP$3=DATE(YEAR($H113),MONTH($H113)+$G113*3,1),BP$3=DATE(YEAR($H113),MONTH($H113)+$G113*4,1),BP$3=DATE(YEAR($H113),MONTH($H113)+$G113*5,1),BP$3=DATE(YEAR($H113),MONTH($H113)+$G113*6,1),BP$3=DATE(YEAR($H113),MONTH($H113)+$G113*7,1),BP$3=DATE(YEAR($H113),MONTH($H113)+$G113*8,1),BP$3=DATE(YEAR($H113),MONTH($H113)+$G113*9,1),BP$3=DATE(YEAR($H113),MONTH($H113)+$G113*10,1)),$F113*тех!CD$10*тех!CD$6,)</f>
        <v>0</v>
      </c>
      <c r="BQ113" s="76">
        <f>IF(OR(BQ$3=DATE(YEAR($H113),MONTH($H113)+$G113,1),BQ$3=DATE(YEAR($H113),MONTH($H113)+$G113*2,1),BQ$3=DATE(YEAR($H113),MONTH($H113)+$G113*3,1),BQ$3=DATE(YEAR($H113),MONTH($H113)+$G113*4,1),BQ$3=DATE(YEAR($H113),MONTH($H113)+$G113*5,1),BQ$3=DATE(YEAR($H113),MONTH($H113)+$G113*6,1),BQ$3=DATE(YEAR($H113),MONTH($H113)+$G113*7,1),BQ$3=DATE(YEAR($H113),MONTH($H113)+$G113*8,1),BQ$3=DATE(YEAR($H113),MONTH($H113)+$G113*9,1),BQ$3=DATE(YEAR($H113),MONTH($H113)+$G113*10,1)),$F113*тех!CE$10*тех!CE$6,)</f>
        <v>0</v>
      </c>
    </row>
    <row r="114" spans="2:69" hidden="1">
      <c r="B114" s="3">
        <v>25</v>
      </c>
      <c r="C114" s="19"/>
      <c r="D114" s="19"/>
      <c r="E114" s="19"/>
      <c r="F114" s="76">
        <f t="shared" si="3"/>
        <v>0</v>
      </c>
      <c r="G114" s="19"/>
      <c r="H114" s="19"/>
      <c r="J114" s="76">
        <f>IF($H114=J$3,$F114,)*тех!X$6</f>
        <v>0</v>
      </c>
      <c r="K114" s="76">
        <f>IF($H114=K$3,$F114,)*тех!Y$6</f>
        <v>0</v>
      </c>
      <c r="L114" s="76">
        <f>IF($H114=L$3,$F114,)*тех!Z$6</f>
        <v>0</v>
      </c>
      <c r="M114" s="76">
        <f>IF($H114=M$3,$F114,)*тех!AA$6</f>
        <v>0</v>
      </c>
      <c r="N114" s="76">
        <f>IF($H114=N$3,$F114,)*тех!AB$6</f>
        <v>0</v>
      </c>
      <c r="O114" s="76">
        <f>IF($H114=O$3,$F114,)*тех!AC$6</f>
        <v>0</v>
      </c>
      <c r="P114" s="76">
        <f>IF(OR(P$3=DATE(YEAR($H114),MONTH($H114)+$G114,1),P$3=DATE(YEAR($H114),MONTH($H114)+$G114*2,1),P$3=DATE(YEAR($H114),MONTH($H114)+$G114*3,1),P$3=DATE(YEAR($H114),MONTH($H114)+$G114*4,1),P$3=DATE(YEAR($H114),MONTH($H114)+$G114*5,1),P$3=DATE(YEAR($H114),MONTH($H114)+$G114*6,1),P$3=DATE(YEAR($H114),MONTH($H114)+$G114*7,1),P$3=DATE(YEAR($H114),MONTH($H114)+$G114*8,1),P$3=DATE(YEAR($H114),MONTH($H114)+$G114*9,1),P$3=DATE(YEAR($H114),MONTH($H114)+$G114*10,1)),$F114*тех!AD$10*тех!AD$6,)</f>
        <v>0</v>
      </c>
      <c r="Q114" s="76">
        <f>IF(OR(Q$3=DATE(YEAR($H114),MONTH($H114)+$G114,1),Q$3=DATE(YEAR($H114),MONTH($H114)+$G114*2,1),Q$3=DATE(YEAR($H114),MONTH($H114)+$G114*3,1),Q$3=DATE(YEAR($H114),MONTH($H114)+$G114*4,1),Q$3=DATE(YEAR($H114),MONTH($H114)+$G114*5,1),Q$3=DATE(YEAR($H114),MONTH($H114)+$G114*6,1),Q$3=DATE(YEAR($H114),MONTH($H114)+$G114*7,1),Q$3=DATE(YEAR($H114),MONTH($H114)+$G114*8,1),Q$3=DATE(YEAR($H114),MONTH($H114)+$G114*9,1),Q$3=DATE(YEAR($H114),MONTH($H114)+$G114*10,1)),$F114*тех!AE$10*тех!AE$6,)</f>
        <v>0</v>
      </c>
      <c r="R114" s="76">
        <f>IF(OR(R$3=DATE(YEAR($H114),MONTH($H114)+$G114,1),R$3=DATE(YEAR($H114),MONTH($H114)+$G114*2,1),R$3=DATE(YEAR($H114),MONTH($H114)+$G114*3,1),R$3=DATE(YEAR($H114),MONTH($H114)+$G114*4,1),R$3=DATE(YEAR($H114),MONTH($H114)+$G114*5,1),R$3=DATE(YEAR($H114),MONTH($H114)+$G114*6,1),R$3=DATE(YEAR($H114),MONTH($H114)+$G114*7,1),R$3=DATE(YEAR($H114),MONTH($H114)+$G114*8,1),R$3=DATE(YEAR($H114),MONTH($H114)+$G114*9,1),R$3=DATE(YEAR($H114),MONTH($H114)+$G114*10,1)),$F114*тех!AF$10*тех!AF$6,)</f>
        <v>0</v>
      </c>
      <c r="S114" s="76">
        <f>IF(OR(S$3=DATE(YEAR($H114),MONTH($H114)+$G114,1),S$3=DATE(YEAR($H114),MONTH($H114)+$G114*2,1),S$3=DATE(YEAR($H114),MONTH($H114)+$G114*3,1),S$3=DATE(YEAR($H114),MONTH($H114)+$G114*4,1),S$3=DATE(YEAR($H114),MONTH($H114)+$G114*5,1),S$3=DATE(YEAR($H114),MONTH($H114)+$G114*6,1),S$3=DATE(YEAR($H114),MONTH($H114)+$G114*7,1),S$3=DATE(YEAR($H114),MONTH($H114)+$G114*8,1),S$3=DATE(YEAR($H114),MONTH($H114)+$G114*9,1),S$3=DATE(YEAR($H114),MONTH($H114)+$G114*10,1)),$F114*тех!AG$10*тех!AG$6,)</f>
        <v>0</v>
      </c>
      <c r="T114" s="76">
        <f>IF(OR(T$3=DATE(YEAR($H114),MONTH($H114)+$G114,1),T$3=DATE(YEAR($H114),MONTH($H114)+$G114*2,1),T$3=DATE(YEAR($H114),MONTH($H114)+$G114*3,1),T$3=DATE(YEAR($H114),MONTH($H114)+$G114*4,1),T$3=DATE(YEAR($H114),MONTH($H114)+$G114*5,1),T$3=DATE(YEAR($H114),MONTH($H114)+$G114*6,1),T$3=DATE(YEAR($H114),MONTH($H114)+$G114*7,1),T$3=DATE(YEAR($H114),MONTH($H114)+$G114*8,1),T$3=DATE(YEAR($H114),MONTH($H114)+$G114*9,1),T$3=DATE(YEAR($H114),MONTH($H114)+$G114*10,1)),$F114*тех!AH$10*тех!AH$6,)</f>
        <v>0</v>
      </c>
      <c r="U114" s="76">
        <f>IF(OR(U$3=DATE(YEAR($H114),MONTH($H114)+$G114,1),U$3=DATE(YEAR($H114),MONTH($H114)+$G114*2,1),U$3=DATE(YEAR($H114),MONTH($H114)+$G114*3,1),U$3=DATE(YEAR($H114),MONTH($H114)+$G114*4,1),U$3=DATE(YEAR($H114),MONTH($H114)+$G114*5,1),U$3=DATE(YEAR($H114),MONTH($H114)+$G114*6,1),U$3=DATE(YEAR($H114),MONTH($H114)+$G114*7,1),U$3=DATE(YEAR($H114),MONTH($H114)+$G114*8,1),U$3=DATE(YEAR($H114),MONTH($H114)+$G114*9,1),U$3=DATE(YEAR($H114),MONTH($H114)+$G114*10,1)),$F114*тех!AI$10*тех!AI$6,)</f>
        <v>0</v>
      </c>
      <c r="V114" s="76">
        <f>IF(OR(V$3=DATE(YEAR($H114),MONTH($H114)+$G114,1),V$3=DATE(YEAR($H114),MONTH($H114)+$G114*2,1),V$3=DATE(YEAR($H114),MONTH($H114)+$G114*3,1),V$3=DATE(YEAR($H114),MONTH($H114)+$G114*4,1),V$3=DATE(YEAR($H114),MONTH($H114)+$G114*5,1),V$3=DATE(YEAR($H114),MONTH($H114)+$G114*6,1),V$3=DATE(YEAR($H114),MONTH($H114)+$G114*7,1),V$3=DATE(YEAR($H114),MONTH($H114)+$G114*8,1),V$3=DATE(YEAR($H114),MONTH($H114)+$G114*9,1),V$3=DATE(YEAR($H114),MONTH($H114)+$G114*10,1)),$F114*тех!AJ$10*тех!AJ$6,)</f>
        <v>0</v>
      </c>
      <c r="W114" s="76">
        <f>IF(OR(W$3=DATE(YEAR($H114),MONTH($H114)+$G114,1),W$3=DATE(YEAR($H114),MONTH($H114)+$G114*2,1),W$3=DATE(YEAR($H114),MONTH($H114)+$G114*3,1),W$3=DATE(YEAR($H114),MONTH($H114)+$G114*4,1),W$3=DATE(YEAR($H114),MONTH($H114)+$G114*5,1),W$3=DATE(YEAR($H114),MONTH($H114)+$G114*6,1),W$3=DATE(YEAR($H114),MONTH($H114)+$G114*7,1),W$3=DATE(YEAR($H114),MONTH($H114)+$G114*8,1),W$3=DATE(YEAR($H114),MONTH($H114)+$G114*9,1),W$3=DATE(YEAR($H114),MONTH($H114)+$G114*10,1)),$F114*тех!AK$10*тех!AK$6,)</f>
        <v>0</v>
      </c>
      <c r="X114" s="76">
        <f>IF(OR(X$3=DATE(YEAR($H114),MONTH($H114)+$G114,1),X$3=DATE(YEAR($H114),MONTH($H114)+$G114*2,1),X$3=DATE(YEAR($H114),MONTH($H114)+$G114*3,1),X$3=DATE(YEAR($H114),MONTH($H114)+$G114*4,1),X$3=DATE(YEAR($H114),MONTH($H114)+$G114*5,1),X$3=DATE(YEAR($H114),MONTH($H114)+$G114*6,1),X$3=DATE(YEAR($H114),MONTH($H114)+$G114*7,1),X$3=DATE(YEAR($H114),MONTH($H114)+$G114*8,1),X$3=DATE(YEAR($H114),MONTH($H114)+$G114*9,1),X$3=DATE(YEAR($H114),MONTH($H114)+$G114*10,1)),$F114*тех!AL$10*тех!AL$6,)</f>
        <v>0</v>
      </c>
      <c r="Y114" s="76">
        <f>IF(OR(Y$3=DATE(YEAR($H114),MONTH($H114)+$G114,1),Y$3=DATE(YEAR($H114),MONTH($H114)+$G114*2,1),Y$3=DATE(YEAR($H114),MONTH($H114)+$G114*3,1),Y$3=DATE(YEAR($H114),MONTH($H114)+$G114*4,1),Y$3=DATE(YEAR($H114),MONTH($H114)+$G114*5,1),Y$3=DATE(YEAR($H114),MONTH($H114)+$G114*6,1),Y$3=DATE(YEAR($H114),MONTH($H114)+$G114*7,1),Y$3=DATE(YEAR($H114),MONTH($H114)+$G114*8,1),Y$3=DATE(YEAR($H114),MONTH($H114)+$G114*9,1),Y$3=DATE(YEAR($H114),MONTH($H114)+$G114*10,1)),$F114*тех!AM$10*тех!AM$6,)</f>
        <v>0</v>
      </c>
      <c r="Z114" s="76">
        <f>IF(OR(Z$3=DATE(YEAR($H114),MONTH($H114)+$G114,1),Z$3=DATE(YEAR($H114),MONTH($H114)+$G114*2,1),Z$3=DATE(YEAR($H114),MONTH($H114)+$G114*3,1),Z$3=DATE(YEAR($H114),MONTH($H114)+$G114*4,1),Z$3=DATE(YEAR($H114),MONTH($H114)+$G114*5,1),Z$3=DATE(YEAR($H114),MONTH($H114)+$G114*6,1),Z$3=DATE(YEAR($H114),MONTH($H114)+$G114*7,1),Z$3=DATE(YEAR($H114),MONTH($H114)+$G114*8,1),Z$3=DATE(YEAR($H114),MONTH($H114)+$G114*9,1),Z$3=DATE(YEAR($H114),MONTH($H114)+$G114*10,1)),$F114*тех!AN$10*тех!AN$6,)</f>
        <v>0</v>
      </c>
      <c r="AA114" s="76">
        <f>IF(OR(AA$3=DATE(YEAR($H114),MONTH($H114)+$G114,1),AA$3=DATE(YEAR($H114),MONTH($H114)+$G114*2,1),AA$3=DATE(YEAR($H114),MONTH($H114)+$G114*3,1),AA$3=DATE(YEAR($H114),MONTH($H114)+$G114*4,1),AA$3=DATE(YEAR($H114),MONTH($H114)+$G114*5,1),AA$3=DATE(YEAR($H114),MONTH($H114)+$G114*6,1),AA$3=DATE(YEAR($H114),MONTH($H114)+$G114*7,1),AA$3=DATE(YEAR($H114),MONTH($H114)+$G114*8,1),AA$3=DATE(YEAR($H114),MONTH($H114)+$G114*9,1),AA$3=DATE(YEAR($H114),MONTH($H114)+$G114*10,1)),$F114*тех!AO$10*тех!AO$6,)</f>
        <v>0</v>
      </c>
      <c r="AB114" s="76">
        <f>IF(OR(AB$3=DATE(YEAR($H114),MONTH($H114)+$G114,1),AB$3=DATE(YEAR($H114),MONTH($H114)+$G114*2,1),AB$3=DATE(YEAR($H114),MONTH($H114)+$G114*3,1),AB$3=DATE(YEAR($H114),MONTH($H114)+$G114*4,1),AB$3=DATE(YEAR($H114),MONTH($H114)+$G114*5,1),AB$3=DATE(YEAR($H114),MONTH($H114)+$G114*6,1),AB$3=DATE(YEAR($H114),MONTH($H114)+$G114*7,1),AB$3=DATE(YEAR($H114),MONTH($H114)+$G114*8,1),AB$3=DATE(YEAR($H114),MONTH($H114)+$G114*9,1),AB$3=DATE(YEAR($H114),MONTH($H114)+$G114*10,1)),$F114*тех!AP$10*тех!AP$6,)</f>
        <v>0</v>
      </c>
      <c r="AC114" s="76">
        <f>IF(OR(AC$3=DATE(YEAR($H114),MONTH($H114)+$G114,1),AC$3=DATE(YEAR($H114),MONTH($H114)+$G114*2,1),AC$3=DATE(YEAR($H114),MONTH($H114)+$G114*3,1),AC$3=DATE(YEAR($H114),MONTH($H114)+$G114*4,1),AC$3=DATE(YEAR($H114),MONTH($H114)+$G114*5,1),AC$3=DATE(YEAR($H114),MONTH($H114)+$G114*6,1),AC$3=DATE(YEAR($H114),MONTH($H114)+$G114*7,1),AC$3=DATE(YEAR($H114),MONTH($H114)+$G114*8,1),AC$3=DATE(YEAR($H114),MONTH($H114)+$G114*9,1),AC$3=DATE(YEAR($H114),MONTH($H114)+$G114*10,1)),$F114*тех!AQ$10*тех!AQ$6,)</f>
        <v>0</v>
      </c>
      <c r="AD114" s="76">
        <f>IF(OR(AD$3=DATE(YEAR($H114),MONTH($H114)+$G114,1),AD$3=DATE(YEAR($H114),MONTH($H114)+$G114*2,1),AD$3=DATE(YEAR($H114),MONTH($H114)+$G114*3,1),AD$3=DATE(YEAR($H114),MONTH($H114)+$G114*4,1),AD$3=DATE(YEAR($H114),MONTH($H114)+$G114*5,1),AD$3=DATE(YEAR($H114),MONTH($H114)+$G114*6,1),AD$3=DATE(YEAR($H114),MONTH($H114)+$G114*7,1),AD$3=DATE(YEAR($H114),MONTH($H114)+$G114*8,1),AD$3=DATE(YEAR($H114),MONTH($H114)+$G114*9,1),AD$3=DATE(YEAR($H114),MONTH($H114)+$G114*10,1)),$F114*тех!AR$10*тех!AR$6,)</f>
        <v>0</v>
      </c>
      <c r="AE114" s="76">
        <f>IF(OR(AE$3=DATE(YEAR($H114),MONTH($H114)+$G114,1),AE$3=DATE(YEAR($H114),MONTH($H114)+$G114*2,1),AE$3=DATE(YEAR($H114),MONTH($H114)+$G114*3,1),AE$3=DATE(YEAR($H114),MONTH($H114)+$G114*4,1),AE$3=DATE(YEAR($H114),MONTH($H114)+$G114*5,1),AE$3=DATE(YEAR($H114),MONTH($H114)+$G114*6,1),AE$3=DATE(YEAR($H114),MONTH($H114)+$G114*7,1),AE$3=DATE(YEAR($H114),MONTH($H114)+$G114*8,1),AE$3=DATE(YEAR($H114),MONTH($H114)+$G114*9,1),AE$3=DATE(YEAR($H114),MONTH($H114)+$G114*10,1)),$F114*тех!AS$10*тех!AS$6,)</f>
        <v>0</v>
      </c>
      <c r="AF114" s="76">
        <f>IF(OR(AF$3=DATE(YEAR($H114),MONTH($H114)+$G114,1),AF$3=DATE(YEAR($H114),MONTH($H114)+$G114*2,1),AF$3=DATE(YEAR($H114),MONTH($H114)+$G114*3,1),AF$3=DATE(YEAR($H114),MONTH($H114)+$G114*4,1),AF$3=DATE(YEAR($H114),MONTH($H114)+$G114*5,1),AF$3=DATE(YEAR($H114),MONTH($H114)+$G114*6,1),AF$3=DATE(YEAR($H114),MONTH($H114)+$G114*7,1),AF$3=DATE(YEAR($H114),MONTH($H114)+$G114*8,1),AF$3=DATE(YEAR($H114),MONTH($H114)+$G114*9,1),AF$3=DATE(YEAR($H114),MONTH($H114)+$G114*10,1)),$F114*тех!AT$10*тех!AT$6,)</f>
        <v>0</v>
      </c>
      <c r="AG114" s="76">
        <f>IF(OR(AG$3=DATE(YEAR($H114),MONTH($H114)+$G114,1),AG$3=DATE(YEAR($H114),MONTH($H114)+$G114*2,1),AG$3=DATE(YEAR($H114),MONTH($H114)+$G114*3,1),AG$3=DATE(YEAR($H114),MONTH($H114)+$G114*4,1),AG$3=DATE(YEAR($H114),MONTH($H114)+$G114*5,1),AG$3=DATE(YEAR($H114),MONTH($H114)+$G114*6,1),AG$3=DATE(YEAR($H114),MONTH($H114)+$G114*7,1),AG$3=DATE(YEAR($H114),MONTH($H114)+$G114*8,1),AG$3=DATE(YEAR($H114),MONTH($H114)+$G114*9,1),AG$3=DATE(YEAR($H114),MONTH($H114)+$G114*10,1)),$F114*тех!AU$10*тех!AU$6,)</f>
        <v>0</v>
      </c>
      <c r="AH114" s="76">
        <f>IF(OR(AH$3=DATE(YEAR($H114),MONTH($H114)+$G114,1),AH$3=DATE(YEAR($H114),MONTH($H114)+$G114*2,1),AH$3=DATE(YEAR($H114),MONTH($H114)+$G114*3,1),AH$3=DATE(YEAR($H114),MONTH($H114)+$G114*4,1),AH$3=DATE(YEAR($H114),MONTH($H114)+$G114*5,1),AH$3=DATE(YEAR($H114),MONTH($H114)+$G114*6,1),AH$3=DATE(YEAR($H114),MONTH($H114)+$G114*7,1),AH$3=DATE(YEAR($H114),MONTH($H114)+$G114*8,1),AH$3=DATE(YEAR($H114),MONTH($H114)+$G114*9,1),AH$3=DATE(YEAR($H114),MONTH($H114)+$G114*10,1)),$F114*тех!AV$10*тех!AV$6,)</f>
        <v>0</v>
      </c>
      <c r="AI114" s="76">
        <f>IF(OR(AI$3=DATE(YEAR($H114),MONTH($H114)+$G114,1),AI$3=DATE(YEAR($H114),MONTH($H114)+$G114*2,1),AI$3=DATE(YEAR($H114),MONTH($H114)+$G114*3,1),AI$3=DATE(YEAR($H114),MONTH($H114)+$G114*4,1),AI$3=DATE(YEAR($H114),MONTH($H114)+$G114*5,1),AI$3=DATE(YEAR($H114),MONTH($H114)+$G114*6,1),AI$3=DATE(YEAR($H114),MONTH($H114)+$G114*7,1),AI$3=DATE(YEAR($H114),MONTH($H114)+$G114*8,1),AI$3=DATE(YEAR($H114),MONTH($H114)+$G114*9,1),AI$3=DATE(YEAR($H114),MONTH($H114)+$G114*10,1)),$F114*тех!AW$10*тех!AW$6,)</f>
        <v>0</v>
      </c>
      <c r="AJ114" s="76">
        <f>IF(OR(AJ$3=DATE(YEAR($H114),MONTH($H114)+$G114,1),AJ$3=DATE(YEAR($H114),MONTH($H114)+$G114*2,1),AJ$3=DATE(YEAR($H114),MONTH($H114)+$G114*3,1),AJ$3=DATE(YEAR($H114),MONTH($H114)+$G114*4,1),AJ$3=DATE(YEAR($H114),MONTH($H114)+$G114*5,1),AJ$3=DATE(YEAR($H114),MONTH($H114)+$G114*6,1),AJ$3=DATE(YEAR($H114),MONTH($H114)+$G114*7,1),AJ$3=DATE(YEAR($H114),MONTH($H114)+$G114*8,1),AJ$3=DATE(YEAR($H114),MONTH($H114)+$G114*9,1),AJ$3=DATE(YEAR($H114),MONTH($H114)+$G114*10,1)),$F114*тех!AX$10*тех!AX$6,)</f>
        <v>0</v>
      </c>
      <c r="AK114" s="76">
        <f>IF(OR(AK$3=DATE(YEAR($H114),MONTH($H114)+$G114,1),AK$3=DATE(YEAR($H114),MONTH($H114)+$G114*2,1),AK$3=DATE(YEAR($H114),MONTH($H114)+$G114*3,1),AK$3=DATE(YEAR($H114),MONTH($H114)+$G114*4,1),AK$3=DATE(YEAR($H114),MONTH($H114)+$G114*5,1),AK$3=DATE(YEAR($H114),MONTH($H114)+$G114*6,1),AK$3=DATE(YEAR($H114),MONTH($H114)+$G114*7,1),AK$3=DATE(YEAR($H114),MONTH($H114)+$G114*8,1),AK$3=DATE(YEAR($H114),MONTH($H114)+$G114*9,1),AK$3=DATE(YEAR($H114),MONTH($H114)+$G114*10,1)),$F114*тех!AY$10*тех!AY$6,)</f>
        <v>0</v>
      </c>
      <c r="AL114" s="76">
        <f>IF(OR(AL$3=DATE(YEAR($H114),MONTH($H114)+$G114,1),AL$3=DATE(YEAR($H114),MONTH($H114)+$G114*2,1),AL$3=DATE(YEAR($H114),MONTH($H114)+$G114*3,1),AL$3=DATE(YEAR($H114),MONTH($H114)+$G114*4,1),AL$3=DATE(YEAR($H114),MONTH($H114)+$G114*5,1),AL$3=DATE(YEAR($H114),MONTH($H114)+$G114*6,1),AL$3=DATE(YEAR($H114),MONTH($H114)+$G114*7,1),AL$3=DATE(YEAR($H114),MONTH($H114)+$G114*8,1),AL$3=DATE(YEAR($H114),MONTH($H114)+$G114*9,1),AL$3=DATE(YEAR($H114),MONTH($H114)+$G114*10,1)),$F114*тех!AZ$10*тех!AZ$6,)</f>
        <v>0</v>
      </c>
      <c r="AM114" s="76">
        <f>IF(OR(AM$3=DATE(YEAR($H114),MONTH($H114)+$G114,1),AM$3=DATE(YEAR($H114),MONTH($H114)+$G114*2,1),AM$3=DATE(YEAR($H114),MONTH($H114)+$G114*3,1),AM$3=DATE(YEAR($H114),MONTH($H114)+$G114*4,1),AM$3=DATE(YEAR($H114),MONTH($H114)+$G114*5,1),AM$3=DATE(YEAR($H114),MONTH($H114)+$G114*6,1),AM$3=DATE(YEAR($H114),MONTH($H114)+$G114*7,1),AM$3=DATE(YEAR($H114),MONTH($H114)+$G114*8,1),AM$3=DATE(YEAR($H114),MONTH($H114)+$G114*9,1),AM$3=DATE(YEAR($H114),MONTH($H114)+$G114*10,1)),$F114*тех!BA$10*тех!BA$6,)</f>
        <v>0</v>
      </c>
      <c r="AN114" s="76">
        <f>IF(OR(AN$3=DATE(YEAR($H114),MONTH($H114)+$G114,1),AN$3=DATE(YEAR($H114),MONTH($H114)+$G114*2,1),AN$3=DATE(YEAR($H114),MONTH($H114)+$G114*3,1),AN$3=DATE(YEAR($H114),MONTH($H114)+$G114*4,1),AN$3=DATE(YEAR($H114),MONTH($H114)+$G114*5,1),AN$3=DATE(YEAR($H114),MONTH($H114)+$G114*6,1),AN$3=DATE(YEAR($H114),MONTH($H114)+$G114*7,1),AN$3=DATE(YEAR($H114),MONTH($H114)+$G114*8,1),AN$3=DATE(YEAR($H114),MONTH($H114)+$G114*9,1),AN$3=DATE(YEAR($H114),MONTH($H114)+$G114*10,1)),$F114*тех!BB$10*тех!BB$6,)</f>
        <v>0</v>
      </c>
      <c r="AO114" s="76">
        <f>IF(OR(AO$3=DATE(YEAR($H114),MONTH($H114)+$G114,1),AO$3=DATE(YEAR($H114),MONTH($H114)+$G114*2,1),AO$3=DATE(YEAR($H114),MONTH($H114)+$G114*3,1),AO$3=DATE(YEAR($H114),MONTH($H114)+$G114*4,1),AO$3=DATE(YEAR($H114),MONTH($H114)+$G114*5,1),AO$3=DATE(YEAR($H114),MONTH($H114)+$G114*6,1),AO$3=DATE(YEAR($H114),MONTH($H114)+$G114*7,1),AO$3=DATE(YEAR($H114),MONTH($H114)+$G114*8,1),AO$3=DATE(YEAR($H114),MONTH($H114)+$G114*9,1),AO$3=DATE(YEAR($H114),MONTH($H114)+$G114*10,1)),$F114*тех!BC$10*тех!BC$6,)</f>
        <v>0</v>
      </c>
      <c r="AP114" s="76">
        <f>IF(OR(AP$3=DATE(YEAR($H114),MONTH($H114)+$G114,1),AP$3=DATE(YEAR($H114),MONTH($H114)+$G114*2,1),AP$3=DATE(YEAR($H114),MONTH($H114)+$G114*3,1),AP$3=DATE(YEAR($H114),MONTH($H114)+$G114*4,1),AP$3=DATE(YEAR($H114),MONTH($H114)+$G114*5,1),AP$3=DATE(YEAR($H114),MONTH($H114)+$G114*6,1),AP$3=DATE(YEAR($H114),MONTH($H114)+$G114*7,1),AP$3=DATE(YEAR($H114),MONTH($H114)+$G114*8,1),AP$3=DATE(YEAR($H114),MONTH($H114)+$G114*9,1),AP$3=DATE(YEAR($H114),MONTH($H114)+$G114*10,1)),$F114*тех!BD$10*тех!BD$6,)</f>
        <v>0</v>
      </c>
      <c r="AQ114" s="76">
        <f>IF(OR(AQ$3=DATE(YEAR($H114),MONTH($H114)+$G114,1),AQ$3=DATE(YEAR($H114),MONTH($H114)+$G114*2,1),AQ$3=DATE(YEAR($H114),MONTH($H114)+$G114*3,1),AQ$3=DATE(YEAR($H114),MONTH($H114)+$G114*4,1),AQ$3=DATE(YEAR($H114),MONTH($H114)+$G114*5,1),AQ$3=DATE(YEAR($H114),MONTH($H114)+$G114*6,1),AQ$3=DATE(YEAR($H114),MONTH($H114)+$G114*7,1),AQ$3=DATE(YEAR($H114),MONTH($H114)+$G114*8,1),AQ$3=DATE(YEAR($H114),MONTH($H114)+$G114*9,1),AQ$3=DATE(YEAR($H114),MONTH($H114)+$G114*10,1)),$F114*тех!BE$10*тех!BE$6,)</f>
        <v>0</v>
      </c>
      <c r="AR114" s="76">
        <f>IF(OR(AR$3=DATE(YEAR($H114),MONTH($H114)+$G114,1),AR$3=DATE(YEAR($H114),MONTH($H114)+$G114*2,1),AR$3=DATE(YEAR($H114),MONTH($H114)+$G114*3,1),AR$3=DATE(YEAR($H114),MONTH($H114)+$G114*4,1),AR$3=DATE(YEAR($H114),MONTH($H114)+$G114*5,1),AR$3=DATE(YEAR($H114),MONTH($H114)+$G114*6,1),AR$3=DATE(YEAR($H114),MONTH($H114)+$G114*7,1),AR$3=DATE(YEAR($H114),MONTH($H114)+$G114*8,1),AR$3=DATE(YEAR($H114),MONTH($H114)+$G114*9,1),AR$3=DATE(YEAR($H114),MONTH($H114)+$G114*10,1)),$F114*тех!BF$10*тех!BF$6,)</f>
        <v>0</v>
      </c>
      <c r="AS114" s="76">
        <f>IF(OR(AS$3=DATE(YEAR($H114),MONTH($H114)+$G114,1),AS$3=DATE(YEAR($H114),MONTH($H114)+$G114*2,1),AS$3=DATE(YEAR($H114),MONTH($H114)+$G114*3,1),AS$3=DATE(YEAR($H114),MONTH($H114)+$G114*4,1),AS$3=DATE(YEAR($H114),MONTH($H114)+$G114*5,1),AS$3=DATE(YEAR($H114),MONTH($H114)+$G114*6,1),AS$3=DATE(YEAR($H114),MONTH($H114)+$G114*7,1),AS$3=DATE(YEAR($H114),MONTH($H114)+$G114*8,1),AS$3=DATE(YEAR($H114),MONTH($H114)+$G114*9,1),AS$3=DATE(YEAR($H114),MONTH($H114)+$G114*10,1)),$F114*тех!BG$10*тех!BG$6,)</f>
        <v>0</v>
      </c>
      <c r="AT114" s="76">
        <f>IF(OR(AT$3=DATE(YEAR($H114),MONTH($H114)+$G114,1),AT$3=DATE(YEAR($H114),MONTH($H114)+$G114*2,1),AT$3=DATE(YEAR($H114),MONTH($H114)+$G114*3,1),AT$3=DATE(YEAR($H114),MONTH($H114)+$G114*4,1),AT$3=DATE(YEAR($H114),MONTH($H114)+$G114*5,1),AT$3=DATE(YEAR($H114),MONTH($H114)+$G114*6,1),AT$3=DATE(YEAR($H114),MONTH($H114)+$G114*7,1),AT$3=DATE(YEAR($H114),MONTH($H114)+$G114*8,1),AT$3=DATE(YEAR($H114),MONTH($H114)+$G114*9,1),AT$3=DATE(YEAR($H114),MONTH($H114)+$G114*10,1)),$F114*тех!BH$10*тех!BH$6,)</f>
        <v>0</v>
      </c>
      <c r="AU114" s="76">
        <f>IF(OR(AU$3=DATE(YEAR($H114),MONTH($H114)+$G114,1),AU$3=DATE(YEAR($H114),MONTH($H114)+$G114*2,1),AU$3=DATE(YEAR($H114),MONTH($H114)+$G114*3,1),AU$3=DATE(YEAR($H114),MONTH($H114)+$G114*4,1),AU$3=DATE(YEAR($H114),MONTH($H114)+$G114*5,1),AU$3=DATE(YEAR($H114),MONTH($H114)+$G114*6,1),AU$3=DATE(YEAR($H114),MONTH($H114)+$G114*7,1),AU$3=DATE(YEAR($H114),MONTH($H114)+$G114*8,1),AU$3=DATE(YEAR($H114),MONTH($H114)+$G114*9,1),AU$3=DATE(YEAR($H114),MONTH($H114)+$G114*10,1)),$F114*тех!BI$10*тех!BI$6,)</f>
        <v>0</v>
      </c>
      <c r="AV114" s="76">
        <f>IF(OR(AV$3=DATE(YEAR($H114),MONTH($H114)+$G114,1),AV$3=DATE(YEAR($H114),MONTH($H114)+$G114*2,1),AV$3=DATE(YEAR($H114),MONTH($H114)+$G114*3,1),AV$3=DATE(YEAR($H114),MONTH($H114)+$G114*4,1),AV$3=DATE(YEAR($H114),MONTH($H114)+$G114*5,1),AV$3=DATE(YEAR($H114),MONTH($H114)+$G114*6,1),AV$3=DATE(YEAR($H114),MONTH($H114)+$G114*7,1),AV$3=DATE(YEAR($H114),MONTH($H114)+$G114*8,1),AV$3=DATE(YEAR($H114),MONTH($H114)+$G114*9,1),AV$3=DATE(YEAR($H114),MONTH($H114)+$G114*10,1)),$F114*тех!BJ$10*тех!BJ$6,)</f>
        <v>0</v>
      </c>
      <c r="AW114" s="76">
        <f>IF(OR(AW$3=DATE(YEAR($H114),MONTH($H114)+$G114,1),AW$3=DATE(YEAR($H114),MONTH($H114)+$G114*2,1),AW$3=DATE(YEAR($H114),MONTH($H114)+$G114*3,1),AW$3=DATE(YEAR($H114),MONTH($H114)+$G114*4,1),AW$3=DATE(YEAR($H114),MONTH($H114)+$G114*5,1),AW$3=DATE(YEAR($H114),MONTH($H114)+$G114*6,1),AW$3=DATE(YEAR($H114),MONTH($H114)+$G114*7,1),AW$3=DATE(YEAR($H114),MONTH($H114)+$G114*8,1),AW$3=DATE(YEAR($H114),MONTH($H114)+$G114*9,1),AW$3=DATE(YEAR($H114),MONTH($H114)+$G114*10,1)),$F114*тех!BK$10*тех!BK$6,)</f>
        <v>0</v>
      </c>
      <c r="AX114" s="76">
        <f>IF(OR(AX$3=DATE(YEAR($H114),MONTH($H114)+$G114,1),AX$3=DATE(YEAR($H114),MONTH($H114)+$G114*2,1),AX$3=DATE(YEAR($H114),MONTH($H114)+$G114*3,1),AX$3=DATE(YEAR($H114),MONTH($H114)+$G114*4,1),AX$3=DATE(YEAR($H114),MONTH($H114)+$G114*5,1),AX$3=DATE(YEAR($H114),MONTH($H114)+$G114*6,1),AX$3=DATE(YEAR($H114),MONTH($H114)+$G114*7,1),AX$3=DATE(YEAR($H114),MONTH($H114)+$G114*8,1),AX$3=DATE(YEAR($H114),MONTH($H114)+$G114*9,1),AX$3=DATE(YEAR($H114),MONTH($H114)+$G114*10,1)),$F114*тех!BL$10*тех!BL$6,)</f>
        <v>0</v>
      </c>
      <c r="AY114" s="76">
        <f>IF(OR(AY$3=DATE(YEAR($H114),MONTH($H114)+$G114,1),AY$3=DATE(YEAR($H114),MONTH($H114)+$G114*2,1),AY$3=DATE(YEAR($H114),MONTH($H114)+$G114*3,1),AY$3=DATE(YEAR($H114),MONTH($H114)+$G114*4,1),AY$3=DATE(YEAR($H114),MONTH($H114)+$G114*5,1),AY$3=DATE(YEAR($H114),MONTH($H114)+$G114*6,1),AY$3=DATE(YEAR($H114),MONTH($H114)+$G114*7,1),AY$3=DATE(YEAR($H114),MONTH($H114)+$G114*8,1),AY$3=DATE(YEAR($H114),MONTH($H114)+$G114*9,1),AY$3=DATE(YEAR($H114),MONTH($H114)+$G114*10,1)),$F114*тех!BM$10*тех!BM$6,)</f>
        <v>0</v>
      </c>
      <c r="AZ114" s="76">
        <f>IF(OR(AZ$3=DATE(YEAR($H114),MONTH($H114)+$G114,1),AZ$3=DATE(YEAR($H114),MONTH($H114)+$G114*2,1),AZ$3=DATE(YEAR($H114),MONTH($H114)+$G114*3,1),AZ$3=DATE(YEAR($H114),MONTH($H114)+$G114*4,1),AZ$3=DATE(YEAR($H114),MONTH($H114)+$G114*5,1),AZ$3=DATE(YEAR($H114),MONTH($H114)+$G114*6,1),AZ$3=DATE(YEAR($H114),MONTH($H114)+$G114*7,1),AZ$3=DATE(YEAR($H114),MONTH($H114)+$G114*8,1),AZ$3=DATE(YEAR($H114),MONTH($H114)+$G114*9,1),AZ$3=DATE(YEAR($H114),MONTH($H114)+$G114*10,1)),$F114*тех!BN$10*тех!BN$6,)</f>
        <v>0</v>
      </c>
      <c r="BA114" s="76">
        <f>IF(OR(BA$3=DATE(YEAR($H114),MONTH($H114)+$G114,1),BA$3=DATE(YEAR($H114),MONTH($H114)+$G114*2,1),BA$3=DATE(YEAR($H114),MONTH($H114)+$G114*3,1),BA$3=DATE(YEAR($H114),MONTH($H114)+$G114*4,1),BA$3=DATE(YEAR($H114),MONTH($H114)+$G114*5,1),BA$3=DATE(YEAR($H114),MONTH($H114)+$G114*6,1),BA$3=DATE(YEAR($H114),MONTH($H114)+$G114*7,1),BA$3=DATE(YEAR($H114),MONTH($H114)+$G114*8,1),BA$3=DATE(YEAR($H114),MONTH($H114)+$G114*9,1),BA$3=DATE(YEAR($H114),MONTH($H114)+$G114*10,1)),$F114*тех!BO$10*тех!BO$6,)</f>
        <v>0</v>
      </c>
      <c r="BB114" s="76">
        <f>IF(OR(BB$3=DATE(YEAR($H114),MONTH($H114)+$G114,1),BB$3=DATE(YEAR($H114),MONTH($H114)+$G114*2,1),BB$3=DATE(YEAR($H114),MONTH($H114)+$G114*3,1),BB$3=DATE(YEAR($H114),MONTH($H114)+$G114*4,1),BB$3=DATE(YEAR($H114),MONTH($H114)+$G114*5,1),BB$3=DATE(YEAR($H114),MONTH($H114)+$G114*6,1),BB$3=DATE(YEAR($H114),MONTH($H114)+$G114*7,1),BB$3=DATE(YEAR($H114),MONTH($H114)+$G114*8,1),BB$3=DATE(YEAR($H114),MONTH($H114)+$G114*9,1),BB$3=DATE(YEAR($H114),MONTH($H114)+$G114*10,1)),$F114*тех!BP$10*тех!BP$6,)</f>
        <v>0</v>
      </c>
      <c r="BC114" s="76">
        <f>IF(OR(BC$3=DATE(YEAR($H114),MONTH($H114)+$G114,1),BC$3=DATE(YEAR($H114),MONTH($H114)+$G114*2,1),BC$3=DATE(YEAR($H114),MONTH($H114)+$G114*3,1),BC$3=DATE(YEAR($H114),MONTH($H114)+$G114*4,1),BC$3=DATE(YEAR($H114),MONTH($H114)+$G114*5,1),BC$3=DATE(YEAR($H114),MONTH($H114)+$G114*6,1),BC$3=DATE(YEAR($H114),MONTH($H114)+$G114*7,1),BC$3=DATE(YEAR($H114),MONTH($H114)+$G114*8,1),BC$3=DATE(YEAR($H114),MONTH($H114)+$G114*9,1),BC$3=DATE(YEAR($H114),MONTH($H114)+$G114*10,1)),$F114*тех!BQ$10*тех!BQ$6,)</f>
        <v>0</v>
      </c>
      <c r="BD114" s="76">
        <f>IF(OR(BD$3=DATE(YEAR($H114),MONTH($H114)+$G114,1),BD$3=DATE(YEAR($H114),MONTH($H114)+$G114*2,1),BD$3=DATE(YEAR($H114),MONTH($H114)+$G114*3,1),BD$3=DATE(YEAR($H114),MONTH($H114)+$G114*4,1),BD$3=DATE(YEAR($H114),MONTH($H114)+$G114*5,1),BD$3=DATE(YEAR($H114),MONTH($H114)+$G114*6,1),BD$3=DATE(YEAR($H114),MONTH($H114)+$G114*7,1),BD$3=DATE(YEAR($H114),MONTH($H114)+$G114*8,1),BD$3=DATE(YEAR($H114),MONTH($H114)+$G114*9,1),BD$3=DATE(YEAR($H114),MONTH($H114)+$G114*10,1)),$F114*тех!BR$10*тех!BR$6,)</f>
        <v>0</v>
      </c>
      <c r="BE114" s="76">
        <f>IF(OR(BE$3=DATE(YEAR($H114),MONTH($H114)+$G114,1),BE$3=DATE(YEAR($H114),MONTH($H114)+$G114*2,1),BE$3=DATE(YEAR($H114),MONTH($H114)+$G114*3,1),BE$3=DATE(YEAR($H114),MONTH($H114)+$G114*4,1),BE$3=DATE(YEAR($H114),MONTH($H114)+$G114*5,1),BE$3=DATE(YEAR($H114),MONTH($H114)+$G114*6,1),BE$3=DATE(YEAR($H114),MONTH($H114)+$G114*7,1),BE$3=DATE(YEAR($H114),MONTH($H114)+$G114*8,1),BE$3=DATE(YEAR($H114),MONTH($H114)+$G114*9,1),BE$3=DATE(YEAR($H114),MONTH($H114)+$G114*10,1)),$F114*тех!BS$10*тех!BS$6,)</f>
        <v>0</v>
      </c>
      <c r="BF114" s="76">
        <f>IF(OR(BF$3=DATE(YEAR($H114),MONTH($H114)+$G114,1),BF$3=DATE(YEAR($H114),MONTH($H114)+$G114*2,1),BF$3=DATE(YEAR($H114),MONTH($H114)+$G114*3,1),BF$3=DATE(YEAR($H114),MONTH($H114)+$G114*4,1),BF$3=DATE(YEAR($H114),MONTH($H114)+$G114*5,1),BF$3=DATE(YEAR($H114),MONTH($H114)+$G114*6,1),BF$3=DATE(YEAR($H114),MONTH($H114)+$G114*7,1),BF$3=DATE(YEAR($H114),MONTH($H114)+$G114*8,1),BF$3=DATE(YEAR($H114),MONTH($H114)+$G114*9,1),BF$3=DATE(YEAR($H114),MONTH($H114)+$G114*10,1)),$F114*тех!BT$10*тех!BT$6,)</f>
        <v>0</v>
      </c>
      <c r="BG114" s="76">
        <f>IF(OR(BG$3=DATE(YEAR($H114),MONTH($H114)+$G114,1),BG$3=DATE(YEAR($H114),MONTH($H114)+$G114*2,1),BG$3=DATE(YEAR($H114),MONTH($H114)+$G114*3,1),BG$3=DATE(YEAR($H114),MONTH($H114)+$G114*4,1),BG$3=DATE(YEAR($H114),MONTH($H114)+$G114*5,1),BG$3=DATE(YEAR($H114),MONTH($H114)+$G114*6,1),BG$3=DATE(YEAR($H114),MONTH($H114)+$G114*7,1),BG$3=DATE(YEAR($H114),MONTH($H114)+$G114*8,1),BG$3=DATE(YEAR($H114),MONTH($H114)+$G114*9,1),BG$3=DATE(YEAR($H114),MONTH($H114)+$G114*10,1)),$F114*тех!BU$10*тех!BU$6,)</f>
        <v>0</v>
      </c>
      <c r="BH114" s="76">
        <f>IF(OR(BH$3=DATE(YEAR($H114),MONTH($H114)+$G114,1),BH$3=DATE(YEAR($H114),MONTH($H114)+$G114*2,1),BH$3=DATE(YEAR($H114),MONTH($H114)+$G114*3,1),BH$3=DATE(YEAR($H114),MONTH($H114)+$G114*4,1),BH$3=DATE(YEAR($H114),MONTH($H114)+$G114*5,1),BH$3=DATE(YEAR($H114),MONTH($H114)+$G114*6,1),BH$3=DATE(YEAR($H114),MONTH($H114)+$G114*7,1),BH$3=DATE(YEAR($H114),MONTH($H114)+$G114*8,1),BH$3=DATE(YEAR($H114),MONTH($H114)+$G114*9,1),BH$3=DATE(YEAR($H114),MONTH($H114)+$G114*10,1)),$F114*тех!BV$10*тех!BV$6,)</f>
        <v>0</v>
      </c>
      <c r="BI114" s="76">
        <f>IF(OR(BI$3=DATE(YEAR($H114),MONTH($H114)+$G114,1),BI$3=DATE(YEAR($H114),MONTH($H114)+$G114*2,1),BI$3=DATE(YEAR($H114),MONTH($H114)+$G114*3,1),BI$3=DATE(YEAR($H114),MONTH($H114)+$G114*4,1),BI$3=DATE(YEAR($H114),MONTH($H114)+$G114*5,1),BI$3=DATE(YEAR($H114),MONTH($H114)+$G114*6,1),BI$3=DATE(YEAR($H114),MONTH($H114)+$G114*7,1),BI$3=DATE(YEAR($H114),MONTH($H114)+$G114*8,1),BI$3=DATE(YEAR($H114),MONTH($H114)+$G114*9,1),BI$3=DATE(YEAR($H114),MONTH($H114)+$G114*10,1)),$F114*тех!BW$10*тех!BW$6,)</f>
        <v>0</v>
      </c>
      <c r="BJ114" s="76">
        <f>IF(OR(BJ$3=DATE(YEAR($H114),MONTH($H114)+$G114,1),BJ$3=DATE(YEAR($H114),MONTH($H114)+$G114*2,1),BJ$3=DATE(YEAR($H114),MONTH($H114)+$G114*3,1),BJ$3=DATE(YEAR($H114),MONTH($H114)+$G114*4,1),BJ$3=DATE(YEAR($H114),MONTH($H114)+$G114*5,1),BJ$3=DATE(YEAR($H114),MONTH($H114)+$G114*6,1),BJ$3=DATE(YEAR($H114),MONTH($H114)+$G114*7,1),BJ$3=DATE(YEAR($H114),MONTH($H114)+$G114*8,1),BJ$3=DATE(YEAR($H114),MONTH($H114)+$G114*9,1),BJ$3=DATE(YEAR($H114),MONTH($H114)+$G114*10,1)),$F114*тех!BX$10*тех!BX$6,)</f>
        <v>0</v>
      </c>
      <c r="BK114" s="76">
        <f>IF(OR(BK$3=DATE(YEAR($H114),MONTH($H114)+$G114,1),BK$3=DATE(YEAR($H114),MONTH($H114)+$G114*2,1),BK$3=DATE(YEAR($H114),MONTH($H114)+$G114*3,1),BK$3=DATE(YEAR($H114),MONTH($H114)+$G114*4,1),BK$3=DATE(YEAR($H114),MONTH($H114)+$G114*5,1),BK$3=DATE(YEAR($H114),MONTH($H114)+$G114*6,1),BK$3=DATE(YEAR($H114),MONTH($H114)+$G114*7,1),BK$3=DATE(YEAR($H114),MONTH($H114)+$G114*8,1),BK$3=DATE(YEAR($H114),MONTH($H114)+$G114*9,1),BK$3=DATE(YEAR($H114),MONTH($H114)+$G114*10,1)),$F114*тех!BY$10*тех!BY$6,)</f>
        <v>0</v>
      </c>
      <c r="BL114" s="76">
        <f>IF(OR(BL$3=DATE(YEAR($H114),MONTH($H114)+$G114,1),BL$3=DATE(YEAR($H114),MONTH($H114)+$G114*2,1),BL$3=DATE(YEAR($H114),MONTH($H114)+$G114*3,1),BL$3=DATE(YEAR($H114),MONTH($H114)+$G114*4,1),BL$3=DATE(YEAR($H114),MONTH($H114)+$G114*5,1),BL$3=DATE(YEAR($H114),MONTH($H114)+$G114*6,1),BL$3=DATE(YEAR($H114),MONTH($H114)+$G114*7,1),BL$3=DATE(YEAR($H114),MONTH($H114)+$G114*8,1),BL$3=DATE(YEAR($H114),MONTH($H114)+$G114*9,1),BL$3=DATE(YEAR($H114),MONTH($H114)+$G114*10,1)),$F114*тех!BZ$10*тех!BZ$6,)</f>
        <v>0</v>
      </c>
      <c r="BM114" s="76">
        <f>IF(OR(BM$3=DATE(YEAR($H114),MONTH($H114)+$G114,1),BM$3=DATE(YEAR($H114),MONTH($H114)+$G114*2,1),BM$3=DATE(YEAR($H114),MONTH($H114)+$G114*3,1),BM$3=DATE(YEAR($H114),MONTH($H114)+$G114*4,1),BM$3=DATE(YEAR($H114),MONTH($H114)+$G114*5,1),BM$3=DATE(YEAR($H114),MONTH($H114)+$G114*6,1),BM$3=DATE(YEAR($H114),MONTH($H114)+$G114*7,1),BM$3=DATE(YEAR($H114),MONTH($H114)+$G114*8,1),BM$3=DATE(YEAR($H114),MONTH($H114)+$G114*9,1),BM$3=DATE(YEAR($H114),MONTH($H114)+$G114*10,1)),$F114*тех!CA$10*тех!CA$6,)</f>
        <v>0</v>
      </c>
      <c r="BN114" s="76">
        <f>IF(OR(BN$3=DATE(YEAR($H114),MONTH($H114)+$G114,1),BN$3=DATE(YEAR($H114),MONTH($H114)+$G114*2,1),BN$3=DATE(YEAR($H114),MONTH($H114)+$G114*3,1),BN$3=DATE(YEAR($H114),MONTH($H114)+$G114*4,1),BN$3=DATE(YEAR($H114),MONTH($H114)+$G114*5,1),BN$3=DATE(YEAR($H114),MONTH($H114)+$G114*6,1),BN$3=DATE(YEAR($H114),MONTH($H114)+$G114*7,1),BN$3=DATE(YEAR($H114),MONTH($H114)+$G114*8,1),BN$3=DATE(YEAR($H114),MONTH($H114)+$G114*9,1),BN$3=DATE(YEAR($H114),MONTH($H114)+$G114*10,1)),$F114*тех!CB$10*тех!CB$6,)</f>
        <v>0</v>
      </c>
      <c r="BO114" s="76">
        <f>IF(OR(BO$3=DATE(YEAR($H114),MONTH($H114)+$G114,1),BO$3=DATE(YEAR($H114),MONTH($H114)+$G114*2,1),BO$3=DATE(YEAR($H114),MONTH($H114)+$G114*3,1),BO$3=DATE(YEAR($H114),MONTH($H114)+$G114*4,1),BO$3=DATE(YEAR($H114),MONTH($H114)+$G114*5,1),BO$3=DATE(YEAR($H114),MONTH($H114)+$G114*6,1),BO$3=DATE(YEAR($H114),MONTH($H114)+$G114*7,1),BO$3=DATE(YEAR($H114),MONTH($H114)+$G114*8,1),BO$3=DATE(YEAR($H114),MONTH($H114)+$G114*9,1),BO$3=DATE(YEAR($H114),MONTH($H114)+$G114*10,1)),$F114*тех!CC$10*тех!CC$6,)</f>
        <v>0</v>
      </c>
      <c r="BP114" s="76">
        <f>IF(OR(BP$3=DATE(YEAR($H114),MONTH($H114)+$G114,1),BP$3=DATE(YEAR($H114),MONTH($H114)+$G114*2,1),BP$3=DATE(YEAR($H114),MONTH($H114)+$G114*3,1),BP$3=DATE(YEAR($H114),MONTH($H114)+$G114*4,1),BP$3=DATE(YEAR($H114),MONTH($H114)+$G114*5,1),BP$3=DATE(YEAR($H114),MONTH($H114)+$G114*6,1),BP$3=DATE(YEAR($H114),MONTH($H114)+$G114*7,1),BP$3=DATE(YEAR($H114),MONTH($H114)+$G114*8,1),BP$3=DATE(YEAR($H114),MONTH($H114)+$G114*9,1),BP$3=DATE(YEAR($H114),MONTH($H114)+$G114*10,1)),$F114*тех!CD$10*тех!CD$6,)</f>
        <v>0</v>
      </c>
      <c r="BQ114" s="76">
        <f>IF(OR(BQ$3=DATE(YEAR($H114),MONTH($H114)+$G114,1),BQ$3=DATE(YEAR($H114),MONTH($H114)+$G114*2,1),BQ$3=DATE(YEAR($H114),MONTH($H114)+$G114*3,1),BQ$3=DATE(YEAR($H114),MONTH($H114)+$G114*4,1),BQ$3=DATE(YEAR($H114),MONTH($H114)+$G114*5,1),BQ$3=DATE(YEAR($H114),MONTH($H114)+$G114*6,1),BQ$3=DATE(YEAR($H114),MONTH($H114)+$G114*7,1),BQ$3=DATE(YEAR($H114),MONTH($H114)+$G114*8,1),BQ$3=DATE(YEAR($H114),MONTH($H114)+$G114*9,1),BQ$3=DATE(YEAR($H114),MONTH($H114)+$G114*10,1)),$F114*тех!CE$10*тех!CE$6,)</f>
        <v>0</v>
      </c>
    </row>
    <row r="115" spans="2:69" hidden="1">
      <c r="B115" s="3">
        <v>26</v>
      </c>
      <c r="C115" s="19"/>
      <c r="D115" s="19"/>
      <c r="E115" s="19"/>
      <c r="F115" s="76">
        <f t="shared" si="3"/>
        <v>0</v>
      </c>
      <c r="G115" s="19"/>
      <c r="H115" s="19"/>
      <c r="J115" s="76">
        <f>IF($H115=J$3,$F115,)*тех!X$6</f>
        <v>0</v>
      </c>
      <c r="K115" s="76">
        <f>IF($H115=K$3,$F115,)*тех!Y$6</f>
        <v>0</v>
      </c>
      <c r="L115" s="76">
        <f>IF($H115=L$3,$F115,)*тех!Z$6</f>
        <v>0</v>
      </c>
      <c r="M115" s="76">
        <f>IF($H115=M$3,$F115,)*тех!AA$6</f>
        <v>0</v>
      </c>
      <c r="N115" s="76">
        <f>IF($H115=N$3,$F115,)*тех!AB$6</f>
        <v>0</v>
      </c>
      <c r="O115" s="76">
        <f>IF($H115=O$3,$F115,)*тех!AC$6</f>
        <v>0</v>
      </c>
      <c r="P115" s="76">
        <f>IF(OR(P$3=DATE(YEAR($H115),MONTH($H115)+$G115,1),P$3=DATE(YEAR($H115),MONTH($H115)+$G115*2,1),P$3=DATE(YEAR($H115),MONTH($H115)+$G115*3,1),P$3=DATE(YEAR($H115),MONTH($H115)+$G115*4,1),P$3=DATE(YEAR($H115),MONTH($H115)+$G115*5,1),P$3=DATE(YEAR($H115),MONTH($H115)+$G115*6,1),P$3=DATE(YEAR($H115),MONTH($H115)+$G115*7,1),P$3=DATE(YEAR($H115),MONTH($H115)+$G115*8,1),P$3=DATE(YEAR($H115),MONTH($H115)+$G115*9,1),P$3=DATE(YEAR($H115),MONTH($H115)+$G115*10,1)),$F115*тех!AD$10*тех!AD$6,)</f>
        <v>0</v>
      </c>
      <c r="Q115" s="76">
        <f>IF(OR(Q$3=DATE(YEAR($H115),MONTH($H115)+$G115,1),Q$3=DATE(YEAR($H115),MONTH($H115)+$G115*2,1),Q$3=DATE(YEAR($H115),MONTH($H115)+$G115*3,1),Q$3=DATE(YEAR($H115),MONTH($H115)+$G115*4,1),Q$3=DATE(YEAR($H115),MONTH($H115)+$G115*5,1),Q$3=DATE(YEAR($H115),MONTH($H115)+$G115*6,1),Q$3=DATE(YEAR($H115),MONTH($H115)+$G115*7,1),Q$3=DATE(YEAR($H115),MONTH($H115)+$G115*8,1),Q$3=DATE(YEAR($H115),MONTH($H115)+$G115*9,1),Q$3=DATE(YEAR($H115),MONTH($H115)+$G115*10,1)),$F115*тех!AE$10*тех!AE$6,)</f>
        <v>0</v>
      </c>
      <c r="R115" s="76">
        <f>IF(OR(R$3=DATE(YEAR($H115),MONTH($H115)+$G115,1),R$3=DATE(YEAR($H115),MONTH($H115)+$G115*2,1),R$3=DATE(YEAR($H115),MONTH($H115)+$G115*3,1),R$3=DATE(YEAR($H115),MONTH($H115)+$G115*4,1),R$3=DATE(YEAR($H115),MONTH($H115)+$G115*5,1),R$3=DATE(YEAR($H115),MONTH($H115)+$G115*6,1),R$3=DATE(YEAR($H115),MONTH($H115)+$G115*7,1),R$3=DATE(YEAR($H115),MONTH($H115)+$G115*8,1),R$3=DATE(YEAR($H115),MONTH($H115)+$G115*9,1),R$3=DATE(YEAR($H115),MONTH($H115)+$G115*10,1)),$F115*тех!AF$10*тех!AF$6,)</f>
        <v>0</v>
      </c>
      <c r="S115" s="76">
        <f>IF(OR(S$3=DATE(YEAR($H115),MONTH($H115)+$G115,1),S$3=DATE(YEAR($H115),MONTH($H115)+$G115*2,1),S$3=DATE(YEAR($H115),MONTH($H115)+$G115*3,1),S$3=DATE(YEAR($H115),MONTH($H115)+$G115*4,1),S$3=DATE(YEAR($H115),MONTH($H115)+$G115*5,1),S$3=DATE(YEAR($H115),MONTH($H115)+$G115*6,1),S$3=DATE(YEAR($H115),MONTH($H115)+$G115*7,1),S$3=DATE(YEAR($H115),MONTH($H115)+$G115*8,1),S$3=DATE(YEAR($H115),MONTH($H115)+$G115*9,1),S$3=DATE(YEAR($H115),MONTH($H115)+$G115*10,1)),$F115*тех!AG$10*тех!AG$6,)</f>
        <v>0</v>
      </c>
      <c r="T115" s="76">
        <f>IF(OR(T$3=DATE(YEAR($H115),MONTH($H115)+$G115,1),T$3=DATE(YEAR($H115),MONTH($H115)+$G115*2,1),T$3=DATE(YEAR($H115),MONTH($H115)+$G115*3,1),T$3=DATE(YEAR($H115),MONTH($H115)+$G115*4,1),T$3=DATE(YEAR($H115),MONTH($H115)+$G115*5,1),T$3=DATE(YEAR($H115),MONTH($H115)+$G115*6,1),T$3=DATE(YEAR($H115),MONTH($H115)+$G115*7,1),T$3=DATE(YEAR($H115),MONTH($H115)+$G115*8,1),T$3=DATE(YEAR($H115),MONTH($H115)+$G115*9,1),T$3=DATE(YEAR($H115),MONTH($H115)+$G115*10,1)),$F115*тех!AH$10*тех!AH$6,)</f>
        <v>0</v>
      </c>
      <c r="U115" s="76">
        <f>IF(OR(U$3=DATE(YEAR($H115),MONTH($H115)+$G115,1),U$3=DATE(YEAR($H115),MONTH($H115)+$G115*2,1),U$3=DATE(YEAR($H115),MONTH($H115)+$G115*3,1),U$3=DATE(YEAR($H115),MONTH($H115)+$G115*4,1),U$3=DATE(YEAR($H115),MONTH($H115)+$G115*5,1),U$3=DATE(YEAR($H115),MONTH($H115)+$G115*6,1),U$3=DATE(YEAR($H115),MONTH($H115)+$G115*7,1),U$3=DATE(YEAR($H115),MONTH($H115)+$G115*8,1),U$3=DATE(YEAR($H115),MONTH($H115)+$G115*9,1),U$3=DATE(YEAR($H115),MONTH($H115)+$G115*10,1)),$F115*тех!AI$10*тех!AI$6,)</f>
        <v>0</v>
      </c>
      <c r="V115" s="76">
        <f>IF(OR(V$3=DATE(YEAR($H115),MONTH($H115)+$G115,1),V$3=DATE(YEAR($H115),MONTH($H115)+$G115*2,1),V$3=DATE(YEAR($H115),MONTH($H115)+$G115*3,1),V$3=DATE(YEAR($H115),MONTH($H115)+$G115*4,1),V$3=DATE(YEAR($H115),MONTH($H115)+$G115*5,1),V$3=DATE(YEAR($H115),MONTH($H115)+$G115*6,1),V$3=DATE(YEAR($H115),MONTH($H115)+$G115*7,1),V$3=DATE(YEAR($H115),MONTH($H115)+$G115*8,1),V$3=DATE(YEAR($H115),MONTH($H115)+$G115*9,1),V$3=DATE(YEAR($H115),MONTH($H115)+$G115*10,1)),$F115*тех!AJ$10*тех!AJ$6,)</f>
        <v>0</v>
      </c>
      <c r="W115" s="76">
        <f>IF(OR(W$3=DATE(YEAR($H115),MONTH($H115)+$G115,1),W$3=DATE(YEAR($H115),MONTH($H115)+$G115*2,1),W$3=DATE(YEAR($H115),MONTH($H115)+$G115*3,1),W$3=DATE(YEAR($H115),MONTH($H115)+$G115*4,1),W$3=DATE(YEAR($H115),MONTH($H115)+$G115*5,1),W$3=DATE(YEAR($H115),MONTH($H115)+$G115*6,1),W$3=DATE(YEAR($H115),MONTH($H115)+$G115*7,1),W$3=DATE(YEAR($H115),MONTH($H115)+$G115*8,1),W$3=DATE(YEAR($H115),MONTH($H115)+$G115*9,1),W$3=DATE(YEAR($H115),MONTH($H115)+$G115*10,1)),$F115*тех!AK$10*тех!AK$6,)</f>
        <v>0</v>
      </c>
      <c r="X115" s="76">
        <f>IF(OR(X$3=DATE(YEAR($H115),MONTH($H115)+$G115,1),X$3=DATE(YEAR($H115),MONTH($H115)+$G115*2,1),X$3=DATE(YEAR($H115),MONTH($H115)+$G115*3,1),X$3=DATE(YEAR($H115),MONTH($H115)+$G115*4,1),X$3=DATE(YEAR($H115),MONTH($H115)+$G115*5,1),X$3=DATE(YEAR($H115),MONTH($H115)+$G115*6,1),X$3=DATE(YEAR($H115),MONTH($H115)+$G115*7,1),X$3=DATE(YEAR($H115),MONTH($H115)+$G115*8,1),X$3=DATE(YEAR($H115),MONTH($H115)+$G115*9,1),X$3=DATE(YEAR($H115),MONTH($H115)+$G115*10,1)),$F115*тех!AL$10*тех!AL$6,)</f>
        <v>0</v>
      </c>
      <c r="Y115" s="76">
        <f>IF(OR(Y$3=DATE(YEAR($H115),MONTH($H115)+$G115,1),Y$3=DATE(YEAR($H115),MONTH($H115)+$G115*2,1),Y$3=DATE(YEAR($H115),MONTH($H115)+$G115*3,1),Y$3=DATE(YEAR($H115),MONTH($H115)+$G115*4,1),Y$3=DATE(YEAR($H115),MONTH($H115)+$G115*5,1),Y$3=DATE(YEAR($H115),MONTH($H115)+$G115*6,1),Y$3=DATE(YEAR($H115),MONTH($H115)+$G115*7,1),Y$3=DATE(YEAR($H115),MONTH($H115)+$G115*8,1),Y$3=DATE(YEAR($H115),MONTH($H115)+$G115*9,1),Y$3=DATE(YEAR($H115),MONTH($H115)+$G115*10,1)),$F115*тех!AM$10*тех!AM$6,)</f>
        <v>0</v>
      </c>
      <c r="Z115" s="76">
        <f>IF(OR(Z$3=DATE(YEAR($H115),MONTH($H115)+$G115,1),Z$3=DATE(YEAR($H115),MONTH($H115)+$G115*2,1),Z$3=DATE(YEAR($H115),MONTH($H115)+$G115*3,1),Z$3=DATE(YEAR($H115),MONTH($H115)+$G115*4,1),Z$3=DATE(YEAR($H115),MONTH($H115)+$G115*5,1),Z$3=DATE(YEAR($H115),MONTH($H115)+$G115*6,1),Z$3=DATE(YEAR($H115),MONTH($H115)+$G115*7,1),Z$3=DATE(YEAR($H115),MONTH($H115)+$G115*8,1),Z$3=DATE(YEAR($H115),MONTH($H115)+$G115*9,1),Z$3=DATE(YEAR($H115),MONTH($H115)+$G115*10,1)),$F115*тех!AN$10*тех!AN$6,)</f>
        <v>0</v>
      </c>
      <c r="AA115" s="76">
        <f>IF(OR(AA$3=DATE(YEAR($H115),MONTH($H115)+$G115,1),AA$3=DATE(YEAR($H115),MONTH($H115)+$G115*2,1),AA$3=DATE(YEAR($H115),MONTH($H115)+$G115*3,1),AA$3=DATE(YEAR($H115),MONTH($H115)+$G115*4,1),AA$3=DATE(YEAR($H115),MONTH($H115)+$G115*5,1),AA$3=DATE(YEAR($H115),MONTH($H115)+$G115*6,1),AA$3=DATE(YEAR($H115),MONTH($H115)+$G115*7,1),AA$3=DATE(YEAR($H115),MONTH($H115)+$G115*8,1),AA$3=DATE(YEAR($H115),MONTH($H115)+$G115*9,1),AA$3=DATE(YEAR($H115),MONTH($H115)+$G115*10,1)),$F115*тех!AO$10*тех!AO$6,)</f>
        <v>0</v>
      </c>
      <c r="AB115" s="76">
        <f>IF(OR(AB$3=DATE(YEAR($H115),MONTH($H115)+$G115,1),AB$3=DATE(YEAR($H115),MONTH($H115)+$G115*2,1),AB$3=DATE(YEAR($H115),MONTH($H115)+$G115*3,1),AB$3=DATE(YEAR($H115),MONTH($H115)+$G115*4,1),AB$3=DATE(YEAR($H115),MONTH($H115)+$G115*5,1),AB$3=DATE(YEAR($H115),MONTH($H115)+$G115*6,1),AB$3=DATE(YEAR($H115),MONTH($H115)+$G115*7,1),AB$3=DATE(YEAR($H115),MONTH($H115)+$G115*8,1),AB$3=DATE(YEAR($H115),MONTH($H115)+$G115*9,1),AB$3=DATE(YEAR($H115),MONTH($H115)+$G115*10,1)),$F115*тех!AP$10*тех!AP$6,)</f>
        <v>0</v>
      </c>
      <c r="AC115" s="76">
        <f>IF(OR(AC$3=DATE(YEAR($H115),MONTH($H115)+$G115,1),AC$3=DATE(YEAR($H115),MONTH($H115)+$G115*2,1),AC$3=DATE(YEAR($H115),MONTH($H115)+$G115*3,1),AC$3=DATE(YEAR($H115),MONTH($H115)+$G115*4,1),AC$3=DATE(YEAR($H115),MONTH($H115)+$G115*5,1),AC$3=DATE(YEAR($H115),MONTH($H115)+$G115*6,1),AC$3=DATE(YEAR($H115),MONTH($H115)+$G115*7,1),AC$3=DATE(YEAR($H115),MONTH($H115)+$G115*8,1),AC$3=DATE(YEAR($H115),MONTH($H115)+$G115*9,1),AC$3=DATE(YEAR($H115),MONTH($H115)+$G115*10,1)),$F115*тех!AQ$10*тех!AQ$6,)</f>
        <v>0</v>
      </c>
      <c r="AD115" s="76">
        <f>IF(OR(AD$3=DATE(YEAR($H115),MONTH($H115)+$G115,1),AD$3=DATE(YEAR($H115),MONTH($H115)+$G115*2,1),AD$3=DATE(YEAR($H115),MONTH($H115)+$G115*3,1),AD$3=DATE(YEAR($H115),MONTH($H115)+$G115*4,1),AD$3=DATE(YEAR($H115),MONTH($H115)+$G115*5,1),AD$3=DATE(YEAR($H115),MONTH($H115)+$G115*6,1),AD$3=DATE(YEAR($H115),MONTH($H115)+$G115*7,1),AD$3=DATE(YEAR($H115),MONTH($H115)+$G115*8,1),AD$3=DATE(YEAR($H115),MONTH($H115)+$G115*9,1),AD$3=DATE(YEAR($H115),MONTH($H115)+$G115*10,1)),$F115*тех!AR$10*тех!AR$6,)</f>
        <v>0</v>
      </c>
      <c r="AE115" s="76">
        <f>IF(OR(AE$3=DATE(YEAR($H115),MONTH($H115)+$G115,1),AE$3=DATE(YEAR($H115),MONTH($H115)+$G115*2,1),AE$3=DATE(YEAR($H115),MONTH($H115)+$G115*3,1),AE$3=DATE(YEAR($H115),MONTH($H115)+$G115*4,1),AE$3=DATE(YEAR($H115),MONTH($H115)+$G115*5,1),AE$3=DATE(YEAR($H115),MONTH($H115)+$G115*6,1),AE$3=DATE(YEAR($H115),MONTH($H115)+$G115*7,1),AE$3=DATE(YEAR($H115),MONTH($H115)+$G115*8,1),AE$3=DATE(YEAR($H115),MONTH($H115)+$G115*9,1),AE$3=DATE(YEAR($H115),MONTH($H115)+$G115*10,1)),$F115*тех!AS$10*тех!AS$6,)</f>
        <v>0</v>
      </c>
      <c r="AF115" s="76">
        <f>IF(OR(AF$3=DATE(YEAR($H115),MONTH($H115)+$G115,1),AF$3=DATE(YEAR($H115),MONTH($H115)+$G115*2,1),AF$3=DATE(YEAR($H115),MONTH($H115)+$G115*3,1),AF$3=DATE(YEAR($H115),MONTH($H115)+$G115*4,1),AF$3=DATE(YEAR($H115),MONTH($H115)+$G115*5,1),AF$3=DATE(YEAR($H115),MONTH($H115)+$G115*6,1),AF$3=DATE(YEAR($H115),MONTH($H115)+$G115*7,1),AF$3=DATE(YEAR($H115),MONTH($H115)+$G115*8,1),AF$3=DATE(YEAR($H115),MONTH($H115)+$G115*9,1),AF$3=DATE(YEAR($H115),MONTH($H115)+$G115*10,1)),$F115*тех!AT$10*тех!AT$6,)</f>
        <v>0</v>
      </c>
      <c r="AG115" s="76">
        <f>IF(OR(AG$3=DATE(YEAR($H115),MONTH($H115)+$G115,1),AG$3=DATE(YEAR($H115),MONTH($H115)+$G115*2,1),AG$3=DATE(YEAR($H115),MONTH($H115)+$G115*3,1),AG$3=DATE(YEAR($H115),MONTH($H115)+$G115*4,1),AG$3=DATE(YEAR($H115),MONTH($H115)+$G115*5,1),AG$3=DATE(YEAR($H115),MONTH($H115)+$G115*6,1),AG$3=DATE(YEAR($H115),MONTH($H115)+$G115*7,1),AG$3=DATE(YEAR($H115),MONTH($H115)+$G115*8,1),AG$3=DATE(YEAR($H115),MONTH($H115)+$G115*9,1),AG$3=DATE(YEAR($H115),MONTH($H115)+$G115*10,1)),$F115*тех!AU$10*тех!AU$6,)</f>
        <v>0</v>
      </c>
      <c r="AH115" s="76">
        <f>IF(OR(AH$3=DATE(YEAR($H115),MONTH($H115)+$G115,1),AH$3=DATE(YEAR($H115),MONTH($H115)+$G115*2,1),AH$3=DATE(YEAR($H115),MONTH($H115)+$G115*3,1),AH$3=DATE(YEAR($H115),MONTH($H115)+$G115*4,1),AH$3=DATE(YEAR($H115),MONTH($H115)+$G115*5,1),AH$3=DATE(YEAR($H115),MONTH($H115)+$G115*6,1),AH$3=DATE(YEAR($H115),MONTH($H115)+$G115*7,1),AH$3=DATE(YEAR($H115),MONTH($H115)+$G115*8,1),AH$3=DATE(YEAR($H115),MONTH($H115)+$G115*9,1),AH$3=DATE(YEAR($H115),MONTH($H115)+$G115*10,1)),$F115*тех!AV$10*тех!AV$6,)</f>
        <v>0</v>
      </c>
      <c r="AI115" s="76">
        <f>IF(OR(AI$3=DATE(YEAR($H115),MONTH($H115)+$G115,1),AI$3=DATE(YEAR($H115),MONTH($H115)+$G115*2,1),AI$3=DATE(YEAR($H115),MONTH($H115)+$G115*3,1),AI$3=DATE(YEAR($H115),MONTH($H115)+$G115*4,1),AI$3=DATE(YEAR($H115),MONTH($H115)+$G115*5,1),AI$3=DATE(YEAR($H115),MONTH($H115)+$G115*6,1),AI$3=DATE(YEAR($H115),MONTH($H115)+$G115*7,1),AI$3=DATE(YEAR($H115),MONTH($H115)+$G115*8,1),AI$3=DATE(YEAR($H115),MONTH($H115)+$G115*9,1),AI$3=DATE(YEAR($H115),MONTH($H115)+$G115*10,1)),$F115*тех!AW$10*тех!AW$6,)</f>
        <v>0</v>
      </c>
      <c r="AJ115" s="76">
        <f>IF(OR(AJ$3=DATE(YEAR($H115),MONTH($H115)+$G115,1),AJ$3=DATE(YEAR($H115),MONTH($H115)+$G115*2,1),AJ$3=DATE(YEAR($H115),MONTH($H115)+$G115*3,1),AJ$3=DATE(YEAR($H115),MONTH($H115)+$G115*4,1),AJ$3=DATE(YEAR($H115),MONTH($H115)+$G115*5,1),AJ$3=DATE(YEAR($H115),MONTH($H115)+$G115*6,1),AJ$3=DATE(YEAR($H115),MONTH($H115)+$G115*7,1),AJ$3=DATE(YEAR($H115),MONTH($H115)+$G115*8,1),AJ$3=DATE(YEAR($H115),MONTH($H115)+$G115*9,1),AJ$3=DATE(YEAR($H115),MONTH($H115)+$G115*10,1)),$F115*тех!AX$10*тех!AX$6,)</f>
        <v>0</v>
      </c>
      <c r="AK115" s="76">
        <f>IF(OR(AK$3=DATE(YEAR($H115),MONTH($H115)+$G115,1),AK$3=DATE(YEAR($H115),MONTH($H115)+$G115*2,1),AK$3=DATE(YEAR($H115),MONTH($H115)+$G115*3,1),AK$3=DATE(YEAR($H115),MONTH($H115)+$G115*4,1),AK$3=DATE(YEAR($H115),MONTH($H115)+$G115*5,1),AK$3=DATE(YEAR($H115),MONTH($H115)+$G115*6,1),AK$3=DATE(YEAR($H115),MONTH($H115)+$G115*7,1),AK$3=DATE(YEAR($H115),MONTH($H115)+$G115*8,1),AK$3=DATE(YEAR($H115),MONTH($H115)+$G115*9,1),AK$3=DATE(YEAR($H115),MONTH($H115)+$G115*10,1)),$F115*тех!AY$10*тех!AY$6,)</f>
        <v>0</v>
      </c>
      <c r="AL115" s="76">
        <f>IF(OR(AL$3=DATE(YEAR($H115),MONTH($H115)+$G115,1),AL$3=DATE(YEAR($H115),MONTH($H115)+$G115*2,1),AL$3=DATE(YEAR($H115),MONTH($H115)+$G115*3,1),AL$3=DATE(YEAR($H115),MONTH($H115)+$G115*4,1),AL$3=DATE(YEAR($H115),MONTH($H115)+$G115*5,1),AL$3=DATE(YEAR($H115),MONTH($H115)+$G115*6,1),AL$3=DATE(YEAR($H115),MONTH($H115)+$G115*7,1),AL$3=DATE(YEAR($H115),MONTH($H115)+$G115*8,1),AL$3=DATE(YEAR($H115),MONTH($H115)+$G115*9,1),AL$3=DATE(YEAR($H115),MONTH($H115)+$G115*10,1)),$F115*тех!AZ$10*тех!AZ$6,)</f>
        <v>0</v>
      </c>
      <c r="AM115" s="76">
        <f>IF(OR(AM$3=DATE(YEAR($H115),MONTH($H115)+$G115,1),AM$3=DATE(YEAR($H115),MONTH($H115)+$G115*2,1),AM$3=DATE(YEAR($H115),MONTH($H115)+$G115*3,1),AM$3=DATE(YEAR($H115),MONTH($H115)+$G115*4,1),AM$3=DATE(YEAR($H115),MONTH($H115)+$G115*5,1),AM$3=DATE(YEAR($H115),MONTH($H115)+$G115*6,1),AM$3=DATE(YEAR($H115),MONTH($H115)+$G115*7,1),AM$3=DATE(YEAR($H115),MONTH($H115)+$G115*8,1),AM$3=DATE(YEAR($H115),MONTH($H115)+$G115*9,1),AM$3=DATE(YEAR($H115),MONTH($H115)+$G115*10,1)),$F115*тех!BA$10*тех!BA$6,)</f>
        <v>0</v>
      </c>
      <c r="AN115" s="76">
        <f>IF(OR(AN$3=DATE(YEAR($H115),MONTH($H115)+$G115,1),AN$3=DATE(YEAR($H115),MONTH($H115)+$G115*2,1),AN$3=DATE(YEAR($H115),MONTH($H115)+$G115*3,1),AN$3=DATE(YEAR($H115),MONTH($H115)+$G115*4,1),AN$3=DATE(YEAR($H115),MONTH($H115)+$G115*5,1),AN$3=DATE(YEAR($H115),MONTH($H115)+$G115*6,1),AN$3=DATE(YEAR($H115),MONTH($H115)+$G115*7,1),AN$3=DATE(YEAR($H115),MONTH($H115)+$G115*8,1),AN$3=DATE(YEAR($H115),MONTH($H115)+$G115*9,1),AN$3=DATE(YEAR($H115),MONTH($H115)+$G115*10,1)),$F115*тех!BB$10*тех!BB$6,)</f>
        <v>0</v>
      </c>
      <c r="AO115" s="76">
        <f>IF(OR(AO$3=DATE(YEAR($H115),MONTH($H115)+$G115,1),AO$3=DATE(YEAR($H115),MONTH($H115)+$G115*2,1),AO$3=DATE(YEAR($H115),MONTH($H115)+$G115*3,1),AO$3=DATE(YEAR($H115),MONTH($H115)+$G115*4,1),AO$3=DATE(YEAR($H115),MONTH($H115)+$G115*5,1),AO$3=DATE(YEAR($H115),MONTH($H115)+$G115*6,1),AO$3=DATE(YEAR($H115),MONTH($H115)+$G115*7,1),AO$3=DATE(YEAR($H115),MONTH($H115)+$G115*8,1),AO$3=DATE(YEAR($H115),MONTH($H115)+$G115*9,1),AO$3=DATE(YEAR($H115),MONTH($H115)+$G115*10,1)),$F115*тех!BC$10*тех!BC$6,)</f>
        <v>0</v>
      </c>
      <c r="AP115" s="76">
        <f>IF(OR(AP$3=DATE(YEAR($H115),MONTH($H115)+$G115,1),AP$3=DATE(YEAR($H115),MONTH($H115)+$G115*2,1),AP$3=DATE(YEAR($H115),MONTH($H115)+$G115*3,1),AP$3=DATE(YEAR($H115),MONTH($H115)+$G115*4,1),AP$3=DATE(YEAR($H115),MONTH($H115)+$G115*5,1),AP$3=DATE(YEAR($H115),MONTH($H115)+$G115*6,1),AP$3=DATE(YEAR($H115),MONTH($H115)+$G115*7,1),AP$3=DATE(YEAR($H115),MONTH($H115)+$G115*8,1),AP$3=DATE(YEAR($H115),MONTH($H115)+$G115*9,1),AP$3=DATE(YEAR($H115),MONTH($H115)+$G115*10,1)),$F115*тех!BD$10*тех!BD$6,)</f>
        <v>0</v>
      </c>
      <c r="AQ115" s="76">
        <f>IF(OR(AQ$3=DATE(YEAR($H115),MONTH($H115)+$G115,1),AQ$3=DATE(YEAR($H115),MONTH($H115)+$G115*2,1),AQ$3=DATE(YEAR($H115),MONTH($H115)+$G115*3,1),AQ$3=DATE(YEAR($H115),MONTH($H115)+$G115*4,1),AQ$3=DATE(YEAR($H115),MONTH($H115)+$G115*5,1),AQ$3=DATE(YEAR($H115),MONTH($H115)+$G115*6,1),AQ$3=DATE(YEAR($H115),MONTH($H115)+$G115*7,1),AQ$3=DATE(YEAR($H115),MONTH($H115)+$G115*8,1),AQ$3=DATE(YEAR($H115),MONTH($H115)+$G115*9,1),AQ$3=DATE(YEAR($H115),MONTH($H115)+$G115*10,1)),$F115*тех!BE$10*тех!BE$6,)</f>
        <v>0</v>
      </c>
      <c r="AR115" s="76">
        <f>IF(OR(AR$3=DATE(YEAR($H115),MONTH($H115)+$G115,1),AR$3=DATE(YEAR($H115),MONTH($H115)+$G115*2,1),AR$3=DATE(YEAR($H115),MONTH($H115)+$G115*3,1),AR$3=DATE(YEAR($H115),MONTH($H115)+$G115*4,1),AR$3=DATE(YEAR($H115),MONTH($H115)+$G115*5,1),AR$3=DATE(YEAR($H115),MONTH($H115)+$G115*6,1),AR$3=DATE(YEAR($H115),MONTH($H115)+$G115*7,1),AR$3=DATE(YEAR($H115),MONTH($H115)+$G115*8,1),AR$3=DATE(YEAR($H115),MONTH($H115)+$G115*9,1),AR$3=DATE(YEAR($H115),MONTH($H115)+$G115*10,1)),$F115*тех!BF$10*тех!BF$6,)</f>
        <v>0</v>
      </c>
      <c r="AS115" s="76">
        <f>IF(OR(AS$3=DATE(YEAR($H115),MONTH($H115)+$G115,1),AS$3=DATE(YEAR($H115),MONTH($H115)+$G115*2,1),AS$3=DATE(YEAR($H115),MONTH($H115)+$G115*3,1),AS$3=DATE(YEAR($H115),MONTH($H115)+$G115*4,1),AS$3=DATE(YEAR($H115),MONTH($H115)+$G115*5,1),AS$3=DATE(YEAR($H115),MONTH($H115)+$G115*6,1),AS$3=DATE(YEAR($H115),MONTH($H115)+$G115*7,1),AS$3=DATE(YEAR($H115),MONTH($H115)+$G115*8,1),AS$3=DATE(YEAR($H115),MONTH($H115)+$G115*9,1),AS$3=DATE(YEAR($H115),MONTH($H115)+$G115*10,1)),$F115*тех!BG$10*тех!BG$6,)</f>
        <v>0</v>
      </c>
      <c r="AT115" s="76">
        <f>IF(OR(AT$3=DATE(YEAR($H115),MONTH($H115)+$G115,1),AT$3=DATE(YEAR($H115),MONTH($H115)+$G115*2,1),AT$3=DATE(YEAR($H115),MONTH($H115)+$G115*3,1),AT$3=DATE(YEAR($H115),MONTH($H115)+$G115*4,1),AT$3=DATE(YEAR($H115),MONTH($H115)+$G115*5,1),AT$3=DATE(YEAR($H115),MONTH($H115)+$G115*6,1),AT$3=DATE(YEAR($H115),MONTH($H115)+$G115*7,1),AT$3=DATE(YEAR($H115),MONTH($H115)+$G115*8,1),AT$3=DATE(YEAR($H115),MONTH($H115)+$G115*9,1),AT$3=DATE(YEAR($H115),MONTH($H115)+$G115*10,1)),$F115*тех!BH$10*тех!BH$6,)</f>
        <v>0</v>
      </c>
      <c r="AU115" s="76">
        <f>IF(OR(AU$3=DATE(YEAR($H115),MONTH($H115)+$G115,1),AU$3=DATE(YEAR($H115),MONTH($H115)+$G115*2,1),AU$3=DATE(YEAR($H115),MONTH($H115)+$G115*3,1),AU$3=DATE(YEAR($H115),MONTH($H115)+$G115*4,1),AU$3=DATE(YEAR($H115),MONTH($H115)+$G115*5,1),AU$3=DATE(YEAR($H115),MONTH($H115)+$G115*6,1),AU$3=DATE(YEAR($H115),MONTH($H115)+$G115*7,1),AU$3=DATE(YEAR($H115),MONTH($H115)+$G115*8,1),AU$3=DATE(YEAR($H115),MONTH($H115)+$G115*9,1),AU$3=DATE(YEAR($H115),MONTH($H115)+$G115*10,1)),$F115*тех!BI$10*тех!BI$6,)</f>
        <v>0</v>
      </c>
      <c r="AV115" s="76">
        <f>IF(OR(AV$3=DATE(YEAR($H115),MONTH($H115)+$G115,1),AV$3=DATE(YEAR($H115),MONTH($H115)+$G115*2,1),AV$3=DATE(YEAR($H115),MONTH($H115)+$G115*3,1),AV$3=DATE(YEAR($H115),MONTH($H115)+$G115*4,1),AV$3=DATE(YEAR($H115),MONTH($H115)+$G115*5,1),AV$3=DATE(YEAR($H115),MONTH($H115)+$G115*6,1),AV$3=DATE(YEAR($H115),MONTH($H115)+$G115*7,1),AV$3=DATE(YEAR($H115),MONTH($H115)+$G115*8,1),AV$3=DATE(YEAR($H115),MONTH($H115)+$G115*9,1),AV$3=DATE(YEAR($H115),MONTH($H115)+$G115*10,1)),$F115*тех!BJ$10*тех!BJ$6,)</f>
        <v>0</v>
      </c>
      <c r="AW115" s="76">
        <f>IF(OR(AW$3=DATE(YEAR($H115),MONTH($H115)+$G115,1),AW$3=DATE(YEAR($H115),MONTH($H115)+$G115*2,1),AW$3=DATE(YEAR($H115),MONTH($H115)+$G115*3,1),AW$3=DATE(YEAR($H115),MONTH($H115)+$G115*4,1),AW$3=DATE(YEAR($H115),MONTH($H115)+$G115*5,1),AW$3=DATE(YEAR($H115),MONTH($H115)+$G115*6,1),AW$3=DATE(YEAR($H115),MONTH($H115)+$G115*7,1),AW$3=DATE(YEAR($H115),MONTH($H115)+$G115*8,1),AW$3=DATE(YEAR($H115),MONTH($H115)+$G115*9,1),AW$3=DATE(YEAR($H115),MONTH($H115)+$G115*10,1)),$F115*тех!BK$10*тех!BK$6,)</f>
        <v>0</v>
      </c>
      <c r="AX115" s="76">
        <f>IF(OR(AX$3=DATE(YEAR($H115),MONTH($H115)+$G115,1),AX$3=DATE(YEAR($H115),MONTH($H115)+$G115*2,1),AX$3=DATE(YEAR($H115),MONTH($H115)+$G115*3,1),AX$3=DATE(YEAR($H115),MONTH($H115)+$G115*4,1),AX$3=DATE(YEAR($H115),MONTH($H115)+$G115*5,1),AX$3=DATE(YEAR($H115),MONTH($H115)+$G115*6,1),AX$3=DATE(YEAR($H115),MONTH($H115)+$G115*7,1),AX$3=DATE(YEAR($H115),MONTH($H115)+$G115*8,1),AX$3=DATE(YEAR($H115),MONTH($H115)+$G115*9,1),AX$3=DATE(YEAR($H115),MONTH($H115)+$G115*10,1)),$F115*тех!BL$10*тех!BL$6,)</f>
        <v>0</v>
      </c>
      <c r="AY115" s="76">
        <f>IF(OR(AY$3=DATE(YEAR($H115),MONTH($H115)+$G115,1),AY$3=DATE(YEAR($H115),MONTH($H115)+$G115*2,1),AY$3=DATE(YEAR($H115),MONTH($H115)+$G115*3,1),AY$3=DATE(YEAR($H115),MONTH($H115)+$G115*4,1),AY$3=DATE(YEAR($H115),MONTH($H115)+$G115*5,1),AY$3=DATE(YEAR($H115),MONTH($H115)+$G115*6,1),AY$3=DATE(YEAR($H115),MONTH($H115)+$G115*7,1),AY$3=DATE(YEAR($H115),MONTH($H115)+$G115*8,1),AY$3=DATE(YEAR($H115),MONTH($H115)+$G115*9,1),AY$3=DATE(YEAR($H115),MONTH($H115)+$G115*10,1)),$F115*тех!BM$10*тех!BM$6,)</f>
        <v>0</v>
      </c>
      <c r="AZ115" s="76">
        <f>IF(OR(AZ$3=DATE(YEAR($H115),MONTH($H115)+$G115,1),AZ$3=DATE(YEAR($H115),MONTH($H115)+$G115*2,1),AZ$3=DATE(YEAR($H115),MONTH($H115)+$G115*3,1),AZ$3=DATE(YEAR($H115),MONTH($H115)+$G115*4,1),AZ$3=DATE(YEAR($H115),MONTH($H115)+$G115*5,1),AZ$3=DATE(YEAR($H115),MONTH($H115)+$G115*6,1),AZ$3=DATE(YEAR($H115),MONTH($H115)+$G115*7,1),AZ$3=DATE(YEAR($H115),MONTH($H115)+$G115*8,1),AZ$3=DATE(YEAR($H115),MONTH($H115)+$G115*9,1),AZ$3=DATE(YEAR($H115),MONTH($H115)+$G115*10,1)),$F115*тех!BN$10*тех!BN$6,)</f>
        <v>0</v>
      </c>
      <c r="BA115" s="76">
        <f>IF(OR(BA$3=DATE(YEAR($H115),MONTH($H115)+$G115,1),BA$3=DATE(YEAR($H115),MONTH($H115)+$G115*2,1),BA$3=DATE(YEAR($H115),MONTH($H115)+$G115*3,1),BA$3=DATE(YEAR($H115),MONTH($H115)+$G115*4,1),BA$3=DATE(YEAR($H115),MONTH($H115)+$G115*5,1),BA$3=DATE(YEAR($H115),MONTH($H115)+$G115*6,1),BA$3=DATE(YEAR($H115),MONTH($H115)+$G115*7,1),BA$3=DATE(YEAR($H115),MONTH($H115)+$G115*8,1),BA$3=DATE(YEAR($H115),MONTH($H115)+$G115*9,1),BA$3=DATE(YEAR($H115),MONTH($H115)+$G115*10,1)),$F115*тех!BO$10*тех!BO$6,)</f>
        <v>0</v>
      </c>
      <c r="BB115" s="76">
        <f>IF(OR(BB$3=DATE(YEAR($H115),MONTH($H115)+$G115,1),BB$3=DATE(YEAR($H115),MONTH($H115)+$G115*2,1),BB$3=DATE(YEAR($H115),MONTH($H115)+$G115*3,1),BB$3=DATE(YEAR($H115),MONTH($H115)+$G115*4,1),BB$3=DATE(YEAR($H115),MONTH($H115)+$G115*5,1),BB$3=DATE(YEAR($H115),MONTH($H115)+$G115*6,1),BB$3=DATE(YEAR($H115),MONTH($H115)+$G115*7,1),BB$3=DATE(YEAR($H115),MONTH($H115)+$G115*8,1),BB$3=DATE(YEAR($H115),MONTH($H115)+$G115*9,1),BB$3=DATE(YEAR($H115),MONTH($H115)+$G115*10,1)),$F115*тех!BP$10*тех!BP$6,)</f>
        <v>0</v>
      </c>
      <c r="BC115" s="76">
        <f>IF(OR(BC$3=DATE(YEAR($H115),MONTH($H115)+$G115,1),BC$3=DATE(YEAR($H115),MONTH($H115)+$G115*2,1),BC$3=DATE(YEAR($H115),MONTH($H115)+$G115*3,1),BC$3=DATE(YEAR($H115),MONTH($H115)+$G115*4,1),BC$3=DATE(YEAR($H115),MONTH($H115)+$G115*5,1),BC$3=DATE(YEAR($H115),MONTH($H115)+$G115*6,1),BC$3=DATE(YEAR($H115),MONTH($H115)+$G115*7,1),BC$3=DATE(YEAR($H115),MONTH($H115)+$G115*8,1),BC$3=DATE(YEAR($H115),MONTH($H115)+$G115*9,1),BC$3=DATE(YEAR($H115),MONTH($H115)+$G115*10,1)),$F115*тех!BQ$10*тех!BQ$6,)</f>
        <v>0</v>
      </c>
      <c r="BD115" s="76">
        <f>IF(OR(BD$3=DATE(YEAR($H115),MONTH($H115)+$G115,1),BD$3=DATE(YEAR($H115),MONTH($H115)+$G115*2,1),BD$3=DATE(YEAR($H115),MONTH($H115)+$G115*3,1),BD$3=DATE(YEAR($H115),MONTH($H115)+$G115*4,1),BD$3=DATE(YEAR($H115),MONTH($H115)+$G115*5,1),BD$3=DATE(YEAR($H115),MONTH($H115)+$G115*6,1),BD$3=DATE(YEAR($H115),MONTH($H115)+$G115*7,1),BD$3=DATE(YEAR($H115),MONTH($H115)+$G115*8,1),BD$3=DATE(YEAR($H115),MONTH($H115)+$G115*9,1),BD$3=DATE(YEAR($H115),MONTH($H115)+$G115*10,1)),$F115*тех!BR$10*тех!BR$6,)</f>
        <v>0</v>
      </c>
      <c r="BE115" s="76">
        <f>IF(OR(BE$3=DATE(YEAR($H115),MONTH($H115)+$G115,1),BE$3=DATE(YEAR($H115),MONTH($H115)+$G115*2,1),BE$3=DATE(YEAR($H115),MONTH($H115)+$G115*3,1),BE$3=DATE(YEAR($H115),MONTH($H115)+$G115*4,1),BE$3=DATE(YEAR($H115),MONTH($H115)+$G115*5,1),BE$3=DATE(YEAR($H115),MONTH($H115)+$G115*6,1),BE$3=DATE(YEAR($H115),MONTH($H115)+$G115*7,1),BE$3=DATE(YEAR($H115),MONTH($H115)+$G115*8,1),BE$3=DATE(YEAR($H115),MONTH($H115)+$G115*9,1),BE$3=DATE(YEAR($H115),MONTH($H115)+$G115*10,1)),$F115*тех!BS$10*тех!BS$6,)</f>
        <v>0</v>
      </c>
      <c r="BF115" s="76">
        <f>IF(OR(BF$3=DATE(YEAR($H115),MONTH($H115)+$G115,1),BF$3=DATE(YEAR($H115),MONTH($H115)+$G115*2,1),BF$3=DATE(YEAR($H115),MONTH($H115)+$G115*3,1),BF$3=DATE(YEAR($H115),MONTH($H115)+$G115*4,1),BF$3=DATE(YEAR($H115),MONTH($H115)+$G115*5,1),BF$3=DATE(YEAR($H115),MONTH($H115)+$G115*6,1),BF$3=DATE(YEAR($H115),MONTH($H115)+$G115*7,1),BF$3=DATE(YEAR($H115),MONTH($H115)+$G115*8,1),BF$3=DATE(YEAR($H115),MONTH($H115)+$G115*9,1),BF$3=DATE(YEAR($H115),MONTH($H115)+$G115*10,1)),$F115*тех!BT$10*тех!BT$6,)</f>
        <v>0</v>
      </c>
      <c r="BG115" s="76">
        <f>IF(OR(BG$3=DATE(YEAR($H115),MONTH($H115)+$G115,1),BG$3=DATE(YEAR($H115),MONTH($H115)+$G115*2,1),BG$3=DATE(YEAR($H115),MONTH($H115)+$G115*3,1),BG$3=DATE(YEAR($H115),MONTH($H115)+$G115*4,1),BG$3=DATE(YEAR($H115),MONTH($H115)+$G115*5,1),BG$3=DATE(YEAR($H115),MONTH($H115)+$G115*6,1),BG$3=DATE(YEAR($H115),MONTH($H115)+$G115*7,1),BG$3=DATE(YEAR($H115),MONTH($H115)+$G115*8,1),BG$3=DATE(YEAR($H115),MONTH($H115)+$G115*9,1),BG$3=DATE(YEAR($H115),MONTH($H115)+$G115*10,1)),$F115*тех!BU$10*тех!BU$6,)</f>
        <v>0</v>
      </c>
      <c r="BH115" s="76">
        <f>IF(OR(BH$3=DATE(YEAR($H115),MONTH($H115)+$G115,1),BH$3=DATE(YEAR($H115),MONTH($H115)+$G115*2,1),BH$3=DATE(YEAR($H115),MONTH($H115)+$G115*3,1),BH$3=DATE(YEAR($H115),MONTH($H115)+$G115*4,1),BH$3=DATE(YEAR($H115),MONTH($H115)+$G115*5,1),BH$3=DATE(YEAR($H115),MONTH($H115)+$G115*6,1),BH$3=DATE(YEAR($H115),MONTH($H115)+$G115*7,1),BH$3=DATE(YEAR($H115),MONTH($H115)+$G115*8,1),BH$3=DATE(YEAR($H115),MONTH($H115)+$G115*9,1),BH$3=DATE(YEAR($H115),MONTH($H115)+$G115*10,1)),$F115*тех!BV$10*тех!BV$6,)</f>
        <v>0</v>
      </c>
      <c r="BI115" s="76">
        <f>IF(OR(BI$3=DATE(YEAR($H115),MONTH($H115)+$G115,1),BI$3=DATE(YEAR($H115),MONTH($H115)+$G115*2,1),BI$3=DATE(YEAR($H115),MONTH($H115)+$G115*3,1),BI$3=DATE(YEAR($H115),MONTH($H115)+$G115*4,1),BI$3=DATE(YEAR($H115),MONTH($H115)+$G115*5,1),BI$3=DATE(YEAR($H115),MONTH($H115)+$G115*6,1),BI$3=DATE(YEAR($H115),MONTH($H115)+$G115*7,1),BI$3=DATE(YEAR($H115),MONTH($H115)+$G115*8,1),BI$3=DATE(YEAR($H115),MONTH($H115)+$G115*9,1),BI$3=DATE(YEAR($H115),MONTH($H115)+$G115*10,1)),$F115*тех!BW$10*тех!BW$6,)</f>
        <v>0</v>
      </c>
      <c r="BJ115" s="76">
        <f>IF(OR(BJ$3=DATE(YEAR($H115),MONTH($H115)+$G115,1),BJ$3=DATE(YEAR($H115),MONTH($H115)+$G115*2,1),BJ$3=DATE(YEAR($H115),MONTH($H115)+$G115*3,1),BJ$3=DATE(YEAR($H115),MONTH($H115)+$G115*4,1),BJ$3=DATE(YEAR($H115),MONTH($H115)+$G115*5,1),BJ$3=DATE(YEAR($H115),MONTH($H115)+$G115*6,1),BJ$3=DATE(YEAR($H115),MONTH($H115)+$G115*7,1),BJ$3=DATE(YEAR($H115),MONTH($H115)+$G115*8,1),BJ$3=DATE(YEAR($H115),MONTH($H115)+$G115*9,1),BJ$3=DATE(YEAR($H115),MONTH($H115)+$G115*10,1)),$F115*тех!BX$10*тех!BX$6,)</f>
        <v>0</v>
      </c>
      <c r="BK115" s="76">
        <f>IF(OR(BK$3=DATE(YEAR($H115),MONTH($H115)+$G115,1),BK$3=DATE(YEAR($H115),MONTH($H115)+$G115*2,1),BK$3=DATE(YEAR($H115),MONTH($H115)+$G115*3,1),BK$3=DATE(YEAR($H115),MONTH($H115)+$G115*4,1),BK$3=DATE(YEAR($H115),MONTH($H115)+$G115*5,1),BK$3=DATE(YEAR($H115),MONTH($H115)+$G115*6,1),BK$3=DATE(YEAR($H115),MONTH($H115)+$G115*7,1),BK$3=DATE(YEAR($H115),MONTH($H115)+$G115*8,1),BK$3=DATE(YEAR($H115),MONTH($H115)+$G115*9,1),BK$3=DATE(YEAR($H115),MONTH($H115)+$G115*10,1)),$F115*тех!BY$10*тех!BY$6,)</f>
        <v>0</v>
      </c>
      <c r="BL115" s="76">
        <f>IF(OR(BL$3=DATE(YEAR($H115),MONTH($H115)+$G115,1),BL$3=DATE(YEAR($H115),MONTH($H115)+$G115*2,1),BL$3=DATE(YEAR($H115),MONTH($H115)+$G115*3,1),BL$3=DATE(YEAR($H115),MONTH($H115)+$G115*4,1),BL$3=DATE(YEAR($H115),MONTH($H115)+$G115*5,1),BL$3=DATE(YEAR($H115),MONTH($H115)+$G115*6,1),BL$3=DATE(YEAR($H115),MONTH($H115)+$G115*7,1),BL$3=DATE(YEAR($H115),MONTH($H115)+$G115*8,1),BL$3=DATE(YEAR($H115),MONTH($H115)+$G115*9,1),BL$3=DATE(YEAR($H115),MONTH($H115)+$G115*10,1)),$F115*тех!BZ$10*тех!BZ$6,)</f>
        <v>0</v>
      </c>
      <c r="BM115" s="76">
        <f>IF(OR(BM$3=DATE(YEAR($H115),MONTH($H115)+$G115,1),BM$3=DATE(YEAR($H115),MONTH($H115)+$G115*2,1),BM$3=DATE(YEAR($H115),MONTH($H115)+$G115*3,1),BM$3=DATE(YEAR($H115),MONTH($H115)+$G115*4,1),BM$3=DATE(YEAR($H115),MONTH($H115)+$G115*5,1),BM$3=DATE(YEAR($H115),MONTH($H115)+$G115*6,1),BM$3=DATE(YEAR($H115),MONTH($H115)+$G115*7,1),BM$3=DATE(YEAR($H115),MONTH($H115)+$G115*8,1),BM$3=DATE(YEAR($H115),MONTH($H115)+$G115*9,1),BM$3=DATE(YEAR($H115),MONTH($H115)+$G115*10,1)),$F115*тех!CA$10*тех!CA$6,)</f>
        <v>0</v>
      </c>
      <c r="BN115" s="76">
        <f>IF(OR(BN$3=DATE(YEAR($H115),MONTH($H115)+$G115,1),BN$3=DATE(YEAR($H115),MONTH($H115)+$G115*2,1),BN$3=DATE(YEAR($H115),MONTH($H115)+$G115*3,1),BN$3=DATE(YEAR($H115),MONTH($H115)+$G115*4,1),BN$3=DATE(YEAR($H115),MONTH($H115)+$G115*5,1),BN$3=DATE(YEAR($H115),MONTH($H115)+$G115*6,1),BN$3=DATE(YEAR($H115),MONTH($H115)+$G115*7,1),BN$3=DATE(YEAR($H115),MONTH($H115)+$G115*8,1),BN$3=DATE(YEAR($H115),MONTH($H115)+$G115*9,1),BN$3=DATE(YEAR($H115),MONTH($H115)+$G115*10,1)),$F115*тех!CB$10*тех!CB$6,)</f>
        <v>0</v>
      </c>
      <c r="BO115" s="76">
        <f>IF(OR(BO$3=DATE(YEAR($H115),MONTH($H115)+$G115,1),BO$3=DATE(YEAR($H115),MONTH($H115)+$G115*2,1),BO$3=DATE(YEAR($H115),MONTH($H115)+$G115*3,1),BO$3=DATE(YEAR($H115),MONTH($H115)+$G115*4,1),BO$3=DATE(YEAR($H115),MONTH($H115)+$G115*5,1),BO$3=DATE(YEAR($H115),MONTH($H115)+$G115*6,1),BO$3=DATE(YEAR($H115),MONTH($H115)+$G115*7,1),BO$3=DATE(YEAR($H115),MONTH($H115)+$G115*8,1),BO$3=DATE(YEAR($H115),MONTH($H115)+$G115*9,1),BO$3=DATE(YEAR($H115),MONTH($H115)+$G115*10,1)),$F115*тех!CC$10*тех!CC$6,)</f>
        <v>0</v>
      </c>
      <c r="BP115" s="76">
        <f>IF(OR(BP$3=DATE(YEAR($H115),MONTH($H115)+$G115,1),BP$3=DATE(YEAR($H115),MONTH($H115)+$G115*2,1),BP$3=DATE(YEAR($H115),MONTH($H115)+$G115*3,1),BP$3=DATE(YEAR($H115),MONTH($H115)+$G115*4,1),BP$3=DATE(YEAR($H115),MONTH($H115)+$G115*5,1),BP$3=DATE(YEAR($H115),MONTH($H115)+$G115*6,1),BP$3=DATE(YEAR($H115),MONTH($H115)+$G115*7,1),BP$3=DATE(YEAR($H115),MONTH($H115)+$G115*8,1),BP$3=DATE(YEAR($H115),MONTH($H115)+$G115*9,1),BP$3=DATE(YEAR($H115),MONTH($H115)+$G115*10,1)),$F115*тех!CD$10*тех!CD$6,)</f>
        <v>0</v>
      </c>
      <c r="BQ115" s="76">
        <f>IF(OR(BQ$3=DATE(YEAR($H115),MONTH($H115)+$G115,1),BQ$3=DATE(YEAR($H115),MONTH($H115)+$G115*2,1),BQ$3=DATE(YEAR($H115),MONTH($H115)+$G115*3,1),BQ$3=DATE(YEAR($H115),MONTH($H115)+$G115*4,1),BQ$3=DATE(YEAR($H115),MONTH($H115)+$G115*5,1),BQ$3=DATE(YEAR($H115),MONTH($H115)+$G115*6,1),BQ$3=DATE(YEAR($H115),MONTH($H115)+$G115*7,1),BQ$3=DATE(YEAR($H115),MONTH($H115)+$G115*8,1),BQ$3=DATE(YEAR($H115),MONTH($H115)+$G115*9,1),BQ$3=DATE(YEAR($H115),MONTH($H115)+$G115*10,1)),$F115*тех!CE$10*тех!CE$6,)</f>
        <v>0</v>
      </c>
    </row>
    <row r="116" spans="2:69" hidden="1">
      <c r="B116" s="3">
        <v>27</v>
      </c>
      <c r="C116" s="19"/>
      <c r="D116" s="19"/>
      <c r="E116" s="19"/>
      <c r="F116" s="76">
        <f t="shared" si="3"/>
        <v>0</v>
      </c>
      <c r="G116" s="19"/>
      <c r="H116" s="19"/>
      <c r="J116" s="76">
        <f>IF($H116=J$3,$F116,)*тех!X$6</f>
        <v>0</v>
      </c>
      <c r="K116" s="76">
        <f>IF($H116=K$3,$F116,)*тех!Y$6</f>
        <v>0</v>
      </c>
      <c r="L116" s="76">
        <f>IF($H116=L$3,$F116,)*тех!Z$6</f>
        <v>0</v>
      </c>
      <c r="M116" s="76">
        <f>IF($H116=M$3,$F116,)*тех!AA$6</f>
        <v>0</v>
      </c>
      <c r="N116" s="76">
        <f>IF($H116=N$3,$F116,)*тех!AB$6</f>
        <v>0</v>
      </c>
      <c r="O116" s="76">
        <f>IF($H116=O$3,$F116,)*тех!AC$6</f>
        <v>0</v>
      </c>
      <c r="P116" s="76">
        <f>IF(OR(P$3=DATE(YEAR($H116),MONTH($H116)+$G116,1),P$3=DATE(YEAR($H116),MONTH($H116)+$G116*2,1),P$3=DATE(YEAR($H116),MONTH($H116)+$G116*3,1),P$3=DATE(YEAR($H116),MONTH($H116)+$G116*4,1),P$3=DATE(YEAR($H116),MONTH($H116)+$G116*5,1),P$3=DATE(YEAR($H116),MONTH($H116)+$G116*6,1),P$3=DATE(YEAR($H116),MONTH($H116)+$G116*7,1),P$3=DATE(YEAR($H116),MONTH($H116)+$G116*8,1),P$3=DATE(YEAR($H116),MONTH($H116)+$G116*9,1),P$3=DATE(YEAR($H116),MONTH($H116)+$G116*10,1)),$F116*тех!AD$10*тех!AD$6,)</f>
        <v>0</v>
      </c>
      <c r="Q116" s="76">
        <f>IF(OR(Q$3=DATE(YEAR($H116),MONTH($H116)+$G116,1),Q$3=DATE(YEAR($H116),MONTH($H116)+$G116*2,1),Q$3=DATE(YEAR($H116),MONTH($H116)+$G116*3,1),Q$3=DATE(YEAR($H116),MONTH($H116)+$G116*4,1),Q$3=DATE(YEAR($H116),MONTH($H116)+$G116*5,1),Q$3=DATE(YEAR($H116),MONTH($H116)+$G116*6,1),Q$3=DATE(YEAR($H116),MONTH($H116)+$G116*7,1),Q$3=DATE(YEAR($H116),MONTH($H116)+$G116*8,1),Q$3=DATE(YEAR($H116),MONTH($H116)+$G116*9,1),Q$3=DATE(YEAR($H116),MONTH($H116)+$G116*10,1)),$F116*тех!AE$10*тех!AE$6,)</f>
        <v>0</v>
      </c>
      <c r="R116" s="76">
        <f>IF(OR(R$3=DATE(YEAR($H116),MONTH($H116)+$G116,1),R$3=DATE(YEAR($H116),MONTH($H116)+$G116*2,1),R$3=DATE(YEAR($H116),MONTH($H116)+$G116*3,1),R$3=DATE(YEAR($H116),MONTH($H116)+$G116*4,1),R$3=DATE(YEAR($H116),MONTH($H116)+$G116*5,1),R$3=DATE(YEAR($H116),MONTH($H116)+$G116*6,1),R$3=DATE(YEAR($H116),MONTH($H116)+$G116*7,1),R$3=DATE(YEAR($H116),MONTH($H116)+$G116*8,1),R$3=DATE(YEAR($H116),MONTH($H116)+$G116*9,1),R$3=DATE(YEAR($H116),MONTH($H116)+$G116*10,1)),$F116*тех!AF$10*тех!AF$6,)</f>
        <v>0</v>
      </c>
      <c r="S116" s="76">
        <f>IF(OR(S$3=DATE(YEAR($H116),MONTH($H116)+$G116,1),S$3=DATE(YEAR($H116),MONTH($H116)+$G116*2,1),S$3=DATE(YEAR($H116),MONTH($H116)+$G116*3,1),S$3=DATE(YEAR($H116),MONTH($H116)+$G116*4,1),S$3=DATE(YEAR($H116),MONTH($H116)+$G116*5,1),S$3=DATE(YEAR($H116),MONTH($H116)+$G116*6,1),S$3=DATE(YEAR($H116),MONTH($H116)+$G116*7,1),S$3=DATE(YEAR($H116),MONTH($H116)+$G116*8,1),S$3=DATE(YEAR($H116),MONTH($H116)+$G116*9,1),S$3=DATE(YEAR($H116),MONTH($H116)+$G116*10,1)),$F116*тех!AG$10*тех!AG$6,)</f>
        <v>0</v>
      </c>
      <c r="T116" s="76">
        <f>IF(OR(T$3=DATE(YEAR($H116),MONTH($H116)+$G116,1),T$3=DATE(YEAR($H116),MONTH($H116)+$G116*2,1),T$3=DATE(YEAR($H116),MONTH($H116)+$G116*3,1),T$3=DATE(YEAR($H116),MONTH($H116)+$G116*4,1),T$3=DATE(YEAR($H116),MONTH($H116)+$G116*5,1),T$3=DATE(YEAR($H116),MONTH($H116)+$G116*6,1),T$3=DATE(YEAR($H116),MONTH($H116)+$G116*7,1),T$3=DATE(YEAR($H116),MONTH($H116)+$G116*8,1),T$3=DATE(YEAR($H116),MONTH($H116)+$G116*9,1),T$3=DATE(YEAR($H116),MONTH($H116)+$G116*10,1)),$F116*тех!AH$10*тех!AH$6,)</f>
        <v>0</v>
      </c>
      <c r="U116" s="76">
        <f>IF(OR(U$3=DATE(YEAR($H116),MONTH($H116)+$G116,1),U$3=DATE(YEAR($H116),MONTH($H116)+$G116*2,1),U$3=DATE(YEAR($H116),MONTH($H116)+$G116*3,1),U$3=DATE(YEAR($H116),MONTH($H116)+$G116*4,1),U$3=DATE(YEAR($H116),MONTH($H116)+$G116*5,1),U$3=DATE(YEAR($H116),MONTH($H116)+$G116*6,1),U$3=DATE(YEAR($H116),MONTH($H116)+$G116*7,1),U$3=DATE(YEAR($H116),MONTH($H116)+$G116*8,1),U$3=DATE(YEAR($H116),MONTH($H116)+$G116*9,1),U$3=DATE(YEAR($H116),MONTH($H116)+$G116*10,1)),$F116*тех!AI$10*тех!AI$6,)</f>
        <v>0</v>
      </c>
      <c r="V116" s="76">
        <f>IF(OR(V$3=DATE(YEAR($H116),MONTH($H116)+$G116,1),V$3=DATE(YEAR($H116),MONTH($H116)+$G116*2,1),V$3=DATE(YEAR($H116),MONTH($H116)+$G116*3,1),V$3=DATE(YEAR($H116),MONTH($H116)+$G116*4,1),V$3=DATE(YEAR($H116),MONTH($H116)+$G116*5,1),V$3=DATE(YEAR($H116),MONTH($H116)+$G116*6,1),V$3=DATE(YEAR($H116),MONTH($H116)+$G116*7,1),V$3=DATE(YEAR($H116),MONTH($H116)+$G116*8,1),V$3=DATE(YEAR($H116),MONTH($H116)+$G116*9,1),V$3=DATE(YEAR($H116),MONTH($H116)+$G116*10,1)),$F116*тех!AJ$10*тех!AJ$6,)</f>
        <v>0</v>
      </c>
      <c r="W116" s="76">
        <f>IF(OR(W$3=DATE(YEAR($H116),MONTH($H116)+$G116,1),W$3=DATE(YEAR($H116),MONTH($H116)+$G116*2,1),W$3=DATE(YEAR($H116),MONTH($H116)+$G116*3,1),W$3=DATE(YEAR($H116),MONTH($H116)+$G116*4,1),W$3=DATE(YEAR($H116),MONTH($H116)+$G116*5,1),W$3=DATE(YEAR($H116),MONTH($H116)+$G116*6,1),W$3=DATE(YEAR($H116),MONTH($H116)+$G116*7,1),W$3=DATE(YEAR($H116),MONTH($H116)+$G116*8,1),W$3=DATE(YEAR($H116),MONTH($H116)+$G116*9,1),W$3=DATE(YEAR($H116),MONTH($H116)+$G116*10,1)),$F116*тех!AK$10*тех!AK$6,)</f>
        <v>0</v>
      </c>
      <c r="X116" s="76">
        <f>IF(OR(X$3=DATE(YEAR($H116),MONTH($H116)+$G116,1),X$3=DATE(YEAR($H116),MONTH($H116)+$G116*2,1),X$3=DATE(YEAR($H116),MONTH($H116)+$G116*3,1),X$3=DATE(YEAR($H116),MONTH($H116)+$G116*4,1),X$3=DATE(YEAR($H116),MONTH($H116)+$G116*5,1),X$3=DATE(YEAR($H116),MONTH($H116)+$G116*6,1),X$3=DATE(YEAR($H116),MONTH($H116)+$G116*7,1),X$3=DATE(YEAR($H116),MONTH($H116)+$G116*8,1),X$3=DATE(YEAR($H116),MONTH($H116)+$G116*9,1),X$3=DATE(YEAR($H116),MONTH($H116)+$G116*10,1)),$F116*тех!AL$10*тех!AL$6,)</f>
        <v>0</v>
      </c>
      <c r="Y116" s="76">
        <f>IF(OR(Y$3=DATE(YEAR($H116),MONTH($H116)+$G116,1),Y$3=DATE(YEAR($H116),MONTH($H116)+$G116*2,1),Y$3=DATE(YEAR($H116),MONTH($H116)+$G116*3,1),Y$3=DATE(YEAR($H116),MONTH($H116)+$G116*4,1),Y$3=DATE(YEAR($H116),MONTH($H116)+$G116*5,1),Y$3=DATE(YEAR($H116),MONTH($H116)+$G116*6,1),Y$3=DATE(YEAR($H116),MONTH($H116)+$G116*7,1),Y$3=DATE(YEAR($H116),MONTH($H116)+$G116*8,1),Y$3=DATE(YEAR($H116),MONTH($H116)+$G116*9,1),Y$3=DATE(YEAR($H116),MONTH($H116)+$G116*10,1)),$F116*тех!AM$10*тех!AM$6,)</f>
        <v>0</v>
      </c>
      <c r="Z116" s="76">
        <f>IF(OR(Z$3=DATE(YEAR($H116),MONTH($H116)+$G116,1),Z$3=DATE(YEAR($H116),MONTH($H116)+$G116*2,1),Z$3=DATE(YEAR($H116),MONTH($H116)+$G116*3,1),Z$3=DATE(YEAR($H116),MONTH($H116)+$G116*4,1),Z$3=DATE(YEAR($H116),MONTH($H116)+$G116*5,1),Z$3=DATE(YEAR($H116),MONTH($H116)+$G116*6,1),Z$3=DATE(YEAR($H116),MONTH($H116)+$G116*7,1),Z$3=DATE(YEAR($H116),MONTH($H116)+$G116*8,1),Z$3=DATE(YEAR($H116),MONTH($H116)+$G116*9,1),Z$3=DATE(YEAR($H116),MONTH($H116)+$G116*10,1)),$F116*тех!AN$10*тех!AN$6,)</f>
        <v>0</v>
      </c>
      <c r="AA116" s="76">
        <f>IF(OR(AA$3=DATE(YEAR($H116),MONTH($H116)+$G116,1),AA$3=DATE(YEAR($H116),MONTH($H116)+$G116*2,1),AA$3=DATE(YEAR($H116),MONTH($H116)+$G116*3,1),AA$3=DATE(YEAR($H116),MONTH($H116)+$G116*4,1),AA$3=DATE(YEAR($H116),MONTH($H116)+$G116*5,1),AA$3=DATE(YEAR($H116),MONTH($H116)+$G116*6,1),AA$3=DATE(YEAR($H116),MONTH($H116)+$G116*7,1),AA$3=DATE(YEAR($H116),MONTH($H116)+$G116*8,1),AA$3=DATE(YEAR($H116),MONTH($H116)+$G116*9,1),AA$3=DATE(YEAR($H116),MONTH($H116)+$G116*10,1)),$F116*тех!AO$10*тех!AO$6,)</f>
        <v>0</v>
      </c>
      <c r="AB116" s="76">
        <f>IF(OR(AB$3=DATE(YEAR($H116),MONTH($H116)+$G116,1),AB$3=DATE(YEAR($H116),MONTH($H116)+$G116*2,1),AB$3=DATE(YEAR($H116),MONTH($H116)+$G116*3,1),AB$3=DATE(YEAR($H116),MONTH($H116)+$G116*4,1),AB$3=DATE(YEAR($H116),MONTH($H116)+$G116*5,1),AB$3=DATE(YEAR($H116),MONTH($H116)+$G116*6,1),AB$3=DATE(YEAR($H116),MONTH($H116)+$G116*7,1),AB$3=DATE(YEAR($H116),MONTH($H116)+$G116*8,1),AB$3=DATE(YEAR($H116),MONTH($H116)+$G116*9,1),AB$3=DATE(YEAR($H116),MONTH($H116)+$G116*10,1)),$F116*тех!AP$10*тех!AP$6,)</f>
        <v>0</v>
      </c>
      <c r="AC116" s="76">
        <f>IF(OR(AC$3=DATE(YEAR($H116),MONTH($H116)+$G116,1),AC$3=DATE(YEAR($H116),MONTH($H116)+$G116*2,1),AC$3=DATE(YEAR($H116),MONTH($H116)+$G116*3,1),AC$3=DATE(YEAR($H116),MONTH($H116)+$G116*4,1),AC$3=DATE(YEAR($H116),MONTH($H116)+$G116*5,1),AC$3=DATE(YEAR($H116),MONTH($H116)+$G116*6,1),AC$3=DATE(YEAR($H116),MONTH($H116)+$G116*7,1),AC$3=DATE(YEAR($H116),MONTH($H116)+$G116*8,1),AC$3=DATE(YEAR($H116),MONTH($H116)+$G116*9,1),AC$3=DATE(YEAR($H116),MONTH($H116)+$G116*10,1)),$F116*тех!AQ$10*тех!AQ$6,)</f>
        <v>0</v>
      </c>
      <c r="AD116" s="76">
        <f>IF(OR(AD$3=DATE(YEAR($H116),MONTH($H116)+$G116,1),AD$3=DATE(YEAR($H116),MONTH($H116)+$G116*2,1),AD$3=DATE(YEAR($H116),MONTH($H116)+$G116*3,1),AD$3=DATE(YEAR($H116),MONTH($H116)+$G116*4,1),AD$3=DATE(YEAR($H116),MONTH($H116)+$G116*5,1),AD$3=DATE(YEAR($H116),MONTH($H116)+$G116*6,1),AD$3=DATE(YEAR($H116),MONTH($H116)+$G116*7,1),AD$3=DATE(YEAR($H116),MONTH($H116)+$G116*8,1),AD$3=DATE(YEAR($H116),MONTH($H116)+$G116*9,1),AD$3=DATE(YEAR($H116),MONTH($H116)+$G116*10,1)),$F116*тех!AR$10*тех!AR$6,)</f>
        <v>0</v>
      </c>
      <c r="AE116" s="76">
        <f>IF(OR(AE$3=DATE(YEAR($H116),MONTH($H116)+$G116,1),AE$3=DATE(YEAR($H116),MONTH($H116)+$G116*2,1),AE$3=DATE(YEAR($H116),MONTH($H116)+$G116*3,1),AE$3=DATE(YEAR($H116),MONTH($H116)+$G116*4,1),AE$3=DATE(YEAR($H116),MONTH($H116)+$G116*5,1),AE$3=DATE(YEAR($H116),MONTH($H116)+$G116*6,1),AE$3=DATE(YEAR($H116),MONTH($H116)+$G116*7,1),AE$3=DATE(YEAR($H116),MONTH($H116)+$G116*8,1),AE$3=DATE(YEAR($H116),MONTH($H116)+$G116*9,1),AE$3=DATE(YEAR($H116),MONTH($H116)+$G116*10,1)),$F116*тех!AS$10*тех!AS$6,)</f>
        <v>0</v>
      </c>
      <c r="AF116" s="76">
        <f>IF(OR(AF$3=DATE(YEAR($H116),MONTH($H116)+$G116,1),AF$3=DATE(YEAR($H116),MONTH($H116)+$G116*2,1),AF$3=DATE(YEAR($H116),MONTH($H116)+$G116*3,1),AF$3=DATE(YEAR($H116),MONTH($H116)+$G116*4,1),AF$3=DATE(YEAR($H116),MONTH($H116)+$G116*5,1),AF$3=DATE(YEAR($H116),MONTH($H116)+$G116*6,1),AF$3=DATE(YEAR($H116),MONTH($H116)+$G116*7,1),AF$3=DATE(YEAR($H116),MONTH($H116)+$G116*8,1),AF$3=DATE(YEAR($H116),MONTH($H116)+$G116*9,1),AF$3=DATE(YEAR($H116),MONTH($H116)+$G116*10,1)),$F116*тех!AT$10*тех!AT$6,)</f>
        <v>0</v>
      </c>
      <c r="AG116" s="76">
        <f>IF(OR(AG$3=DATE(YEAR($H116),MONTH($H116)+$G116,1),AG$3=DATE(YEAR($H116),MONTH($H116)+$G116*2,1),AG$3=DATE(YEAR($H116),MONTH($H116)+$G116*3,1),AG$3=DATE(YEAR($H116),MONTH($H116)+$G116*4,1),AG$3=DATE(YEAR($H116),MONTH($H116)+$G116*5,1),AG$3=DATE(YEAR($H116),MONTH($H116)+$G116*6,1),AG$3=DATE(YEAR($H116),MONTH($H116)+$G116*7,1),AG$3=DATE(YEAR($H116),MONTH($H116)+$G116*8,1),AG$3=DATE(YEAR($H116),MONTH($H116)+$G116*9,1),AG$3=DATE(YEAR($H116),MONTH($H116)+$G116*10,1)),$F116*тех!AU$10*тех!AU$6,)</f>
        <v>0</v>
      </c>
      <c r="AH116" s="76">
        <f>IF(OR(AH$3=DATE(YEAR($H116),MONTH($H116)+$G116,1),AH$3=DATE(YEAR($H116),MONTH($H116)+$G116*2,1),AH$3=DATE(YEAR($H116),MONTH($H116)+$G116*3,1),AH$3=DATE(YEAR($H116),MONTH($H116)+$G116*4,1),AH$3=DATE(YEAR($H116),MONTH($H116)+$G116*5,1),AH$3=DATE(YEAR($H116),MONTH($H116)+$G116*6,1),AH$3=DATE(YEAR($H116),MONTH($H116)+$G116*7,1),AH$3=DATE(YEAR($H116),MONTH($H116)+$G116*8,1),AH$3=DATE(YEAR($H116),MONTH($H116)+$G116*9,1),AH$3=DATE(YEAR($H116),MONTH($H116)+$G116*10,1)),$F116*тех!AV$10*тех!AV$6,)</f>
        <v>0</v>
      </c>
      <c r="AI116" s="76">
        <f>IF(OR(AI$3=DATE(YEAR($H116),MONTH($H116)+$G116,1),AI$3=DATE(YEAR($H116),MONTH($H116)+$G116*2,1),AI$3=DATE(YEAR($H116),MONTH($H116)+$G116*3,1),AI$3=DATE(YEAR($H116),MONTH($H116)+$G116*4,1),AI$3=DATE(YEAR($H116),MONTH($H116)+$G116*5,1),AI$3=DATE(YEAR($H116),MONTH($H116)+$G116*6,1),AI$3=DATE(YEAR($H116),MONTH($H116)+$G116*7,1),AI$3=DATE(YEAR($H116),MONTH($H116)+$G116*8,1),AI$3=DATE(YEAR($H116),MONTH($H116)+$G116*9,1),AI$3=DATE(YEAR($H116),MONTH($H116)+$G116*10,1)),$F116*тех!AW$10*тех!AW$6,)</f>
        <v>0</v>
      </c>
      <c r="AJ116" s="76">
        <f>IF(OR(AJ$3=DATE(YEAR($H116),MONTH($H116)+$G116,1),AJ$3=DATE(YEAR($H116),MONTH($H116)+$G116*2,1),AJ$3=DATE(YEAR($H116),MONTH($H116)+$G116*3,1),AJ$3=DATE(YEAR($H116),MONTH($H116)+$G116*4,1),AJ$3=DATE(YEAR($H116),MONTH($H116)+$G116*5,1),AJ$3=DATE(YEAR($H116),MONTH($H116)+$G116*6,1),AJ$3=DATE(YEAR($H116),MONTH($H116)+$G116*7,1),AJ$3=DATE(YEAR($H116),MONTH($H116)+$G116*8,1),AJ$3=DATE(YEAR($H116),MONTH($H116)+$G116*9,1),AJ$3=DATE(YEAR($H116),MONTH($H116)+$G116*10,1)),$F116*тех!AX$10*тех!AX$6,)</f>
        <v>0</v>
      </c>
      <c r="AK116" s="76">
        <f>IF(OR(AK$3=DATE(YEAR($H116),MONTH($H116)+$G116,1),AK$3=DATE(YEAR($H116),MONTH($H116)+$G116*2,1),AK$3=DATE(YEAR($H116),MONTH($H116)+$G116*3,1),AK$3=DATE(YEAR($H116),MONTH($H116)+$G116*4,1),AK$3=DATE(YEAR($H116),MONTH($H116)+$G116*5,1),AK$3=DATE(YEAR($H116),MONTH($H116)+$G116*6,1),AK$3=DATE(YEAR($H116),MONTH($H116)+$G116*7,1),AK$3=DATE(YEAR($H116),MONTH($H116)+$G116*8,1),AK$3=DATE(YEAR($H116),MONTH($H116)+$G116*9,1),AK$3=DATE(YEAR($H116),MONTH($H116)+$G116*10,1)),$F116*тех!AY$10*тех!AY$6,)</f>
        <v>0</v>
      </c>
      <c r="AL116" s="76">
        <f>IF(OR(AL$3=DATE(YEAR($H116),MONTH($H116)+$G116,1),AL$3=DATE(YEAR($H116),MONTH($H116)+$G116*2,1),AL$3=DATE(YEAR($H116),MONTH($H116)+$G116*3,1),AL$3=DATE(YEAR($H116),MONTH($H116)+$G116*4,1),AL$3=DATE(YEAR($H116),MONTH($H116)+$G116*5,1),AL$3=DATE(YEAR($H116),MONTH($H116)+$G116*6,1),AL$3=DATE(YEAR($H116),MONTH($H116)+$G116*7,1),AL$3=DATE(YEAR($H116),MONTH($H116)+$G116*8,1),AL$3=DATE(YEAR($H116),MONTH($H116)+$G116*9,1),AL$3=DATE(YEAR($H116),MONTH($H116)+$G116*10,1)),$F116*тех!AZ$10*тех!AZ$6,)</f>
        <v>0</v>
      </c>
      <c r="AM116" s="76">
        <f>IF(OR(AM$3=DATE(YEAR($H116),MONTH($H116)+$G116,1),AM$3=DATE(YEAR($H116),MONTH($H116)+$G116*2,1),AM$3=DATE(YEAR($H116),MONTH($H116)+$G116*3,1),AM$3=DATE(YEAR($H116),MONTH($H116)+$G116*4,1),AM$3=DATE(YEAR($H116),MONTH($H116)+$G116*5,1),AM$3=DATE(YEAR($H116),MONTH($H116)+$G116*6,1),AM$3=DATE(YEAR($H116),MONTH($H116)+$G116*7,1),AM$3=DATE(YEAR($H116),MONTH($H116)+$G116*8,1),AM$3=DATE(YEAR($H116),MONTH($H116)+$G116*9,1),AM$3=DATE(YEAR($H116),MONTH($H116)+$G116*10,1)),$F116*тех!BA$10*тех!BA$6,)</f>
        <v>0</v>
      </c>
      <c r="AN116" s="76">
        <f>IF(OR(AN$3=DATE(YEAR($H116),MONTH($H116)+$G116,1),AN$3=DATE(YEAR($H116),MONTH($H116)+$G116*2,1),AN$3=DATE(YEAR($H116),MONTH($H116)+$G116*3,1),AN$3=DATE(YEAR($H116),MONTH($H116)+$G116*4,1),AN$3=DATE(YEAR($H116),MONTH($H116)+$G116*5,1),AN$3=DATE(YEAR($H116),MONTH($H116)+$G116*6,1),AN$3=DATE(YEAR($H116),MONTH($H116)+$G116*7,1),AN$3=DATE(YEAR($H116),MONTH($H116)+$G116*8,1),AN$3=DATE(YEAR($H116),MONTH($H116)+$G116*9,1),AN$3=DATE(YEAR($H116),MONTH($H116)+$G116*10,1)),$F116*тех!BB$10*тех!BB$6,)</f>
        <v>0</v>
      </c>
      <c r="AO116" s="76">
        <f>IF(OR(AO$3=DATE(YEAR($H116),MONTH($H116)+$G116,1),AO$3=DATE(YEAR($H116),MONTH($H116)+$G116*2,1),AO$3=DATE(YEAR($H116),MONTH($H116)+$G116*3,1),AO$3=DATE(YEAR($H116),MONTH($H116)+$G116*4,1),AO$3=DATE(YEAR($H116),MONTH($H116)+$G116*5,1),AO$3=DATE(YEAR($H116),MONTH($H116)+$G116*6,1),AO$3=DATE(YEAR($H116),MONTH($H116)+$G116*7,1),AO$3=DATE(YEAR($H116),MONTH($H116)+$G116*8,1),AO$3=DATE(YEAR($H116),MONTH($H116)+$G116*9,1),AO$3=DATE(YEAR($H116),MONTH($H116)+$G116*10,1)),$F116*тех!BC$10*тех!BC$6,)</f>
        <v>0</v>
      </c>
      <c r="AP116" s="76">
        <f>IF(OR(AP$3=DATE(YEAR($H116),MONTH($H116)+$G116,1),AP$3=DATE(YEAR($H116),MONTH($H116)+$G116*2,1),AP$3=DATE(YEAR($H116),MONTH($H116)+$G116*3,1),AP$3=DATE(YEAR($H116),MONTH($H116)+$G116*4,1),AP$3=DATE(YEAR($H116),MONTH($H116)+$G116*5,1),AP$3=DATE(YEAR($H116),MONTH($H116)+$G116*6,1),AP$3=DATE(YEAR($H116),MONTH($H116)+$G116*7,1),AP$3=DATE(YEAR($H116),MONTH($H116)+$G116*8,1),AP$3=DATE(YEAR($H116),MONTH($H116)+$G116*9,1),AP$3=DATE(YEAR($H116),MONTH($H116)+$G116*10,1)),$F116*тех!BD$10*тех!BD$6,)</f>
        <v>0</v>
      </c>
      <c r="AQ116" s="76">
        <f>IF(OR(AQ$3=DATE(YEAR($H116),MONTH($H116)+$G116,1),AQ$3=DATE(YEAR($H116),MONTH($H116)+$G116*2,1),AQ$3=DATE(YEAR($H116),MONTH($H116)+$G116*3,1),AQ$3=DATE(YEAR($H116),MONTH($H116)+$G116*4,1),AQ$3=DATE(YEAR($H116),MONTH($H116)+$G116*5,1),AQ$3=DATE(YEAR($H116),MONTH($H116)+$G116*6,1),AQ$3=DATE(YEAR($H116),MONTH($H116)+$G116*7,1),AQ$3=DATE(YEAR($H116),MONTH($H116)+$G116*8,1),AQ$3=DATE(YEAR($H116),MONTH($H116)+$G116*9,1),AQ$3=DATE(YEAR($H116),MONTH($H116)+$G116*10,1)),$F116*тех!BE$10*тех!BE$6,)</f>
        <v>0</v>
      </c>
      <c r="AR116" s="76">
        <f>IF(OR(AR$3=DATE(YEAR($H116),MONTH($H116)+$G116,1),AR$3=DATE(YEAR($H116),MONTH($H116)+$G116*2,1),AR$3=DATE(YEAR($H116),MONTH($H116)+$G116*3,1),AR$3=DATE(YEAR($H116),MONTH($H116)+$G116*4,1),AR$3=DATE(YEAR($H116),MONTH($H116)+$G116*5,1),AR$3=DATE(YEAR($H116),MONTH($H116)+$G116*6,1),AR$3=DATE(YEAR($H116),MONTH($H116)+$G116*7,1),AR$3=DATE(YEAR($H116),MONTH($H116)+$G116*8,1),AR$3=DATE(YEAR($H116),MONTH($H116)+$G116*9,1),AR$3=DATE(YEAR($H116),MONTH($H116)+$G116*10,1)),$F116*тех!BF$10*тех!BF$6,)</f>
        <v>0</v>
      </c>
      <c r="AS116" s="76">
        <f>IF(OR(AS$3=DATE(YEAR($H116),MONTH($H116)+$G116,1),AS$3=DATE(YEAR($H116),MONTH($H116)+$G116*2,1),AS$3=DATE(YEAR($H116),MONTH($H116)+$G116*3,1),AS$3=DATE(YEAR($H116),MONTH($H116)+$G116*4,1),AS$3=DATE(YEAR($H116),MONTH($H116)+$G116*5,1),AS$3=DATE(YEAR($H116),MONTH($H116)+$G116*6,1),AS$3=DATE(YEAR($H116),MONTH($H116)+$G116*7,1),AS$3=DATE(YEAR($H116),MONTH($H116)+$G116*8,1),AS$3=DATE(YEAR($H116),MONTH($H116)+$G116*9,1),AS$3=DATE(YEAR($H116),MONTH($H116)+$G116*10,1)),$F116*тех!BG$10*тех!BG$6,)</f>
        <v>0</v>
      </c>
      <c r="AT116" s="76">
        <f>IF(OR(AT$3=DATE(YEAR($H116),MONTH($H116)+$G116,1),AT$3=DATE(YEAR($H116),MONTH($H116)+$G116*2,1),AT$3=DATE(YEAR($H116),MONTH($H116)+$G116*3,1),AT$3=DATE(YEAR($H116),MONTH($H116)+$G116*4,1),AT$3=DATE(YEAR($H116),MONTH($H116)+$G116*5,1),AT$3=DATE(YEAR($H116),MONTH($H116)+$G116*6,1),AT$3=DATE(YEAR($H116),MONTH($H116)+$G116*7,1),AT$3=DATE(YEAR($H116),MONTH($H116)+$G116*8,1),AT$3=DATE(YEAR($H116),MONTH($H116)+$G116*9,1),AT$3=DATE(YEAR($H116),MONTH($H116)+$G116*10,1)),$F116*тех!BH$10*тех!BH$6,)</f>
        <v>0</v>
      </c>
      <c r="AU116" s="76">
        <f>IF(OR(AU$3=DATE(YEAR($H116),MONTH($H116)+$G116,1),AU$3=DATE(YEAR($H116),MONTH($H116)+$G116*2,1),AU$3=DATE(YEAR($H116),MONTH($H116)+$G116*3,1),AU$3=DATE(YEAR($H116),MONTH($H116)+$G116*4,1),AU$3=DATE(YEAR($H116),MONTH($H116)+$G116*5,1),AU$3=DATE(YEAR($H116),MONTH($H116)+$G116*6,1),AU$3=DATE(YEAR($H116),MONTH($H116)+$G116*7,1),AU$3=DATE(YEAR($H116),MONTH($H116)+$G116*8,1),AU$3=DATE(YEAR($H116),MONTH($H116)+$G116*9,1),AU$3=DATE(YEAR($H116),MONTH($H116)+$G116*10,1)),$F116*тех!BI$10*тех!BI$6,)</f>
        <v>0</v>
      </c>
      <c r="AV116" s="76">
        <f>IF(OR(AV$3=DATE(YEAR($H116),MONTH($H116)+$G116,1),AV$3=DATE(YEAR($H116),MONTH($H116)+$G116*2,1),AV$3=DATE(YEAR($H116),MONTH($H116)+$G116*3,1),AV$3=DATE(YEAR($H116),MONTH($H116)+$G116*4,1),AV$3=DATE(YEAR($H116),MONTH($H116)+$G116*5,1),AV$3=DATE(YEAR($H116),MONTH($H116)+$G116*6,1),AV$3=DATE(YEAR($H116),MONTH($H116)+$G116*7,1),AV$3=DATE(YEAR($H116),MONTH($H116)+$G116*8,1),AV$3=DATE(YEAR($H116),MONTH($H116)+$G116*9,1),AV$3=DATE(YEAR($H116),MONTH($H116)+$G116*10,1)),$F116*тех!BJ$10*тех!BJ$6,)</f>
        <v>0</v>
      </c>
      <c r="AW116" s="76">
        <f>IF(OR(AW$3=DATE(YEAR($H116),MONTH($H116)+$G116,1),AW$3=DATE(YEAR($H116),MONTH($H116)+$G116*2,1),AW$3=DATE(YEAR($H116),MONTH($H116)+$G116*3,1),AW$3=DATE(YEAR($H116),MONTH($H116)+$G116*4,1),AW$3=DATE(YEAR($H116),MONTH($H116)+$G116*5,1),AW$3=DATE(YEAR($H116),MONTH($H116)+$G116*6,1),AW$3=DATE(YEAR($H116),MONTH($H116)+$G116*7,1),AW$3=DATE(YEAR($H116),MONTH($H116)+$G116*8,1),AW$3=DATE(YEAR($H116),MONTH($H116)+$G116*9,1),AW$3=DATE(YEAR($H116),MONTH($H116)+$G116*10,1)),$F116*тех!BK$10*тех!BK$6,)</f>
        <v>0</v>
      </c>
      <c r="AX116" s="76">
        <f>IF(OR(AX$3=DATE(YEAR($H116),MONTH($H116)+$G116,1),AX$3=DATE(YEAR($H116),MONTH($H116)+$G116*2,1),AX$3=DATE(YEAR($H116),MONTH($H116)+$G116*3,1),AX$3=DATE(YEAR($H116),MONTH($H116)+$G116*4,1),AX$3=DATE(YEAR($H116),MONTH($H116)+$G116*5,1),AX$3=DATE(YEAR($H116),MONTH($H116)+$G116*6,1),AX$3=DATE(YEAR($H116),MONTH($H116)+$G116*7,1),AX$3=DATE(YEAR($H116),MONTH($H116)+$G116*8,1),AX$3=DATE(YEAR($H116),MONTH($H116)+$G116*9,1),AX$3=DATE(YEAR($H116),MONTH($H116)+$G116*10,1)),$F116*тех!BL$10*тех!BL$6,)</f>
        <v>0</v>
      </c>
      <c r="AY116" s="76">
        <f>IF(OR(AY$3=DATE(YEAR($H116),MONTH($H116)+$G116,1),AY$3=DATE(YEAR($H116),MONTH($H116)+$G116*2,1),AY$3=DATE(YEAR($H116),MONTH($H116)+$G116*3,1),AY$3=DATE(YEAR($H116),MONTH($H116)+$G116*4,1),AY$3=DATE(YEAR($H116),MONTH($H116)+$G116*5,1),AY$3=DATE(YEAR($H116),MONTH($H116)+$G116*6,1),AY$3=DATE(YEAR($H116),MONTH($H116)+$G116*7,1),AY$3=DATE(YEAR($H116),MONTH($H116)+$G116*8,1),AY$3=DATE(YEAR($H116),MONTH($H116)+$G116*9,1),AY$3=DATE(YEAR($H116),MONTH($H116)+$G116*10,1)),$F116*тех!BM$10*тех!BM$6,)</f>
        <v>0</v>
      </c>
      <c r="AZ116" s="76">
        <f>IF(OR(AZ$3=DATE(YEAR($H116),MONTH($H116)+$G116,1),AZ$3=DATE(YEAR($H116),MONTH($H116)+$G116*2,1),AZ$3=DATE(YEAR($H116),MONTH($H116)+$G116*3,1),AZ$3=DATE(YEAR($H116),MONTH($H116)+$G116*4,1),AZ$3=DATE(YEAR($H116),MONTH($H116)+$G116*5,1),AZ$3=DATE(YEAR($H116),MONTH($H116)+$G116*6,1),AZ$3=DATE(YEAR($H116),MONTH($H116)+$G116*7,1),AZ$3=DATE(YEAR($H116),MONTH($H116)+$G116*8,1),AZ$3=DATE(YEAR($H116),MONTH($H116)+$G116*9,1),AZ$3=DATE(YEAR($H116),MONTH($H116)+$G116*10,1)),$F116*тех!BN$10*тех!BN$6,)</f>
        <v>0</v>
      </c>
      <c r="BA116" s="76">
        <f>IF(OR(BA$3=DATE(YEAR($H116),MONTH($H116)+$G116,1),BA$3=DATE(YEAR($H116),MONTH($H116)+$G116*2,1),BA$3=DATE(YEAR($H116),MONTH($H116)+$G116*3,1),BA$3=DATE(YEAR($H116),MONTH($H116)+$G116*4,1),BA$3=DATE(YEAR($H116),MONTH($H116)+$G116*5,1),BA$3=DATE(YEAR($H116),MONTH($H116)+$G116*6,1),BA$3=DATE(YEAR($H116),MONTH($H116)+$G116*7,1),BA$3=DATE(YEAR($H116),MONTH($H116)+$G116*8,1),BA$3=DATE(YEAR($H116),MONTH($H116)+$G116*9,1),BA$3=DATE(YEAR($H116),MONTH($H116)+$G116*10,1)),$F116*тех!BO$10*тех!BO$6,)</f>
        <v>0</v>
      </c>
      <c r="BB116" s="76">
        <f>IF(OR(BB$3=DATE(YEAR($H116),MONTH($H116)+$G116,1),BB$3=DATE(YEAR($H116),MONTH($H116)+$G116*2,1),BB$3=DATE(YEAR($H116),MONTH($H116)+$G116*3,1),BB$3=DATE(YEAR($H116),MONTH($H116)+$G116*4,1),BB$3=DATE(YEAR($H116),MONTH($H116)+$G116*5,1),BB$3=DATE(YEAR($H116),MONTH($H116)+$G116*6,1),BB$3=DATE(YEAR($H116),MONTH($H116)+$G116*7,1),BB$3=DATE(YEAR($H116),MONTH($H116)+$G116*8,1),BB$3=DATE(YEAR($H116),MONTH($H116)+$G116*9,1),BB$3=DATE(YEAR($H116),MONTH($H116)+$G116*10,1)),$F116*тех!BP$10*тех!BP$6,)</f>
        <v>0</v>
      </c>
      <c r="BC116" s="76">
        <f>IF(OR(BC$3=DATE(YEAR($H116),MONTH($H116)+$G116,1),BC$3=DATE(YEAR($H116),MONTH($H116)+$G116*2,1),BC$3=DATE(YEAR($H116),MONTH($H116)+$G116*3,1),BC$3=DATE(YEAR($H116),MONTH($H116)+$G116*4,1),BC$3=DATE(YEAR($H116),MONTH($H116)+$G116*5,1),BC$3=DATE(YEAR($H116),MONTH($H116)+$G116*6,1),BC$3=DATE(YEAR($H116),MONTH($H116)+$G116*7,1),BC$3=DATE(YEAR($H116),MONTH($H116)+$G116*8,1),BC$3=DATE(YEAR($H116),MONTH($H116)+$G116*9,1),BC$3=DATE(YEAR($H116),MONTH($H116)+$G116*10,1)),$F116*тех!BQ$10*тех!BQ$6,)</f>
        <v>0</v>
      </c>
      <c r="BD116" s="76">
        <f>IF(OR(BD$3=DATE(YEAR($H116),MONTH($H116)+$G116,1),BD$3=DATE(YEAR($H116),MONTH($H116)+$G116*2,1),BD$3=DATE(YEAR($H116),MONTH($H116)+$G116*3,1),BD$3=DATE(YEAR($H116),MONTH($H116)+$G116*4,1),BD$3=DATE(YEAR($H116),MONTH($H116)+$G116*5,1),BD$3=DATE(YEAR($H116),MONTH($H116)+$G116*6,1),BD$3=DATE(YEAR($H116),MONTH($H116)+$G116*7,1),BD$3=DATE(YEAR($H116),MONTH($H116)+$G116*8,1),BD$3=DATE(YEAR($H116),MONTH($H116)+$G116*9,1),BD$3=DATE(YEAR($H116),MONTH($H116)+$G116*10,1)),$F116*тех!BR$10*тех!BR$6,)</f>
        <v>0</v>
      </c>
      <c r="BE116" s="76">
        <f>IF(OR(BE$3=DATE(YEAR($H116),MONTH($H116)+$G116,1),BE$3=DATE(YEAR($H116),MONTH($H116)+$G116*2,1),BE$3=DATE(YEAR($H116),MONTH($H116)+$G116*3,1),BE$3=DATE(YEAR($H116),MONTH($H116)+$G116*4,1),BE$3=DATE(YEAR($H116),MONTH($H116)+$G116*5,1),BE$3=DATE(YEAR($H116),MONTH($H116)+$G116*6,1),BE$3=DATE(YEAR($H116),MONTH($H116)+$G116*7,1),BE$3=DATE(YEAR($H116),MONTH($H116)+$G116*8,1),BE$3=DATE(YEAR($H116),MONTH($H116)+$G116*9,1),BE$3=DATE(YEAR($H116),MONTH($H116)+$G116*10,1)),$F116*тех!BS$10*тех!BS$6,)</f>
        <v>0</v>
      </c>
      <c r="BF116" s="76">
        <f>IF(OR(BF$3=DATE(YEAR($H116),MONTH($H116)+$G116,1),BF$3=DATE(YEAR($H116),MONTH($H116)+$G116*2,1),BF$3=DATE(YEAR($H116),MONTH($H116)+$G116*3,1),BF$3=DATE(YEAR($H116),MONTH($H116)+$G116*4,1),BF$3=DATE(YEAR($H116),MONTH($H116)+$G116*5,1),BF$3=DATE(YEAR($H116),MONTH($H116)+$G116*6,1),BF$3=DATE(YEAR($H116),MONTH($H116)+$G116*7,1),BF$3=DATE(YEAR($H116),MONTH($H116)+$G116*8,1),BF$3=DATE(YEAR($H116),MONTH($H116)+$G116*9,1),BF$3=DATE(YEAR($H116),MONTH($H116)+$G116*10,1)),$F116*тех!BT$10*тех!BT$6,)</f>
        <v>0</v>
      </c>
      <c r="BG116" s="76">
        <f>IF(OR(BG$3=DATE(YEAR($H116),MONTH($H116)+$G116,1),BG$3=DATE(YEAR($H116),MONTH($H116)+$G116*2,1),BG$3=DATE(YEAR($H116),MONTH($H116)+$G116*3,1),BG$3=DATE(YEAR($H116),MONTH($H116)+$G116*4,1),BG$3=DATE(YEAR($H116),MONTH($H116)+$G116*5,1),BG$3=DATE(YEAR($H116),MONTH($H116)+$G116*6,1),BG$3=DATE(YEAR($H116),MONTH($H116)+$G116*7,1),BG$3=DATE(YEAR($H116),MONTH($H116)+$G116*8,1),BG$3=DATE(YEAR($H116),MONTH($H116)+$G116*9,1),BG$3=DATE(YEAR($H116),MONTH($H116)+$G116*10,1)),$F116*тех!BU$10*тех!BU$6,)</f>
        <v>0</v>
      </c>
      <c r="BH116" s="76">
        <f>IF(OR(BH$3=DATE(YEAR($H116),MONTH($H116)+$G116,1),BH$3=DATE(YEAR($H116),MONTH($H116)+$G116*2,1),BH$3=DATE(YEAR($H116),MONTH($H116)+$G116*3,1),BH$3=DATE(YEAR($H116),MONTH($H116)+$G116*4,1),BH$3=DATE(YEAR($H116),MONTH($H116)+$G116*5,1),BH$3=DATE(YEAR($H116),MONTH($H116)+$G116*6,1),BH$3=DATE(YEAR($H116),MONTH($H116)+$G116*7,1),BH$3=DATE(YEAR($H116),MONTH($H116)+$G116*8,1),BH$3=DATE(YEAR($H116),MONTH($H116)+$G116*9,1),BH$3=DATE(YEAR($H116),MONTH($H116)+$G116*10,1)),$F116*тех!BV$10*тех!BV$6,)</f>
        <v>0</v>
      </c>
      <c r="BI116" s="76">
        <f>IF(OR(BI$3=DATE(YEAR($H116),MONTH($H116)+$G116,1),BI$3=DATE(YEAR($H116),MONTH($H116)+$G116*2,1),BI$3=DATE(YEAR($H116),MONTH($H116)+$G116*3,1),BI$3=DATE(YEAR($H116),MONTH($H116)+$G116*4,1),BI$3=DATE(YEAR($H116),MONTH($H116)+$G116*5,1),BI$3=DATE(YEAR($H116),MONTH($H116)+$G116*6,1),BI$3=DATE(YEAR($H116),MONTH($H116)+$G116*7,1),BI$3=DATE(YEAR($H116),MONTH($H116)+$G116*8,1),BI$3=DATE(YEAR($H116),MONTH($H116)+$G116*9,1),BI$3=DATE(YEAR($H116),MONTH($H116)+$G116*10,1)),$F116*тех!BW$10*тех!BW$6,)</f>
        <v>0</v>
      </c>
      <c r="BJ116" s="76">
        <f>IF(OR(BJ$3=DATE(YEAR($H116),MONTH($H116)+$G116,1),BJ$3=DATE(YEAR($H116),MONTH($H116)+$G116*2,1),BJ$3=DATE(YEAR($H116),MONTH($H116)+$G116*3,1),BJ$3=DATE(YEAR($H116),MONTH($H116)+$G116*4,1),BJ$3=DATE(YEAR($H116),MONTH($H116)+$G116*5,1),BJ$3=DATE(YEAR($H116),MONTH($H116)+$G116*6,1),BJ$3=DATE(YEAR($H116),MONTH($H116)+$G116*7,1),BJ$3=DATE(YEAR($H116),MONTH($H116)+$G116*8,1),BJ$3=DATE(YEAR($H116),MONTH($H116)+$G116*9,1),BJ$3=DATE(YEAR($H116),MONTH($H116)+$G116*10,1)),$F116*тех!BX$10*тех!BX$6,)</f>
        <v>0</v>
      </c>
      <c r="BK116" s="76">
        <f>IF(OR(BK$3=DATE(YEAR($H116),MONTH($H116)+$G116,1),BK$3=DATE(YEAR($H116),MONTH($H116)+$G116*2,1),BK$3=DATE(YEAR($H116),MONTH($H116)+$G116*3,1),BK$3=DATE(YEAR($H116),MONTH($H116)+$G116*4,1),BK$3=DATE(YEAR($H116),MONTH($H116)+$G116*5,1),BK$3=DATE(YEAR($H116),MONTH($H116)+$G116*6,1),BK$3=DATE(YEAR($H116),MONTH($H116)+$G116*7,1),BK$3=DATE(YEAR($H116),MONTH($H116)+$G116*8,1),BK$3=DATE(YEAR($H116),MONTH($H116)+$G116*9,1),BK$3=DATE(YEAR($H116),MONTH($H116)+$G116*10,1)),$F116*тех!BY$10*тех!BY$6,)</f>
        <v>0</v>
      </c>
      <c r="BL116" s="76">
        <f>IF(OR(BL$3=DATE(YEAR($H116),MONTH($H116)+$G116,1),BL$3=DATE(YEAR($H116),MONTH($H116)+$G116*2,1),BL$3=DATE(YEAR($H116),MONTH($H116)+$G116*3,1),BL$3=DATE(YEAR($H116),MONTH($H116)+$G116*4,1),BL$3=DATE(YEAR($H116),MONTH($H116)+$G116*5,1),BL$3=DATE(YEAR($H116),MONTH($H116)+$G116*6,1),BL$3=DATE(YEAR($H116),MONTH($H116)+$G116*7,1),BL$3=DATE(YEAR($H116),MONTH($H116)+$G116*8,1),BL$3=DATE(YEAR($H116),MONTH($H116)+$G116*9,1),BL$3=DATE(YEAR($H116),MONTH($H116)+$G116*10,1)),$F116*тех!BZ$10*тех!BZ$6,)</f>
        <v>0</v>
      </c>
      <c r="BM116" s="76">
        <f>IF(OR(BM$3=DATE(YEAR($H116),MONTH($H116)+$G116,1),BM$3=DATE(YEAR($H116),MONTH($H116)+$G116*2,1),BM$3=DATE(YEAR($H116),MONTH($H116)+$G116*3,1),BM$3=DATE(YEAR($H116),MONTH($H116)+$G116*4,1),BM$3=DATE(YEAR($H116),MONTH($H116)+$G116*5,1),BM$3=DATE(YEAR($H116),MONTH($H116)+$G116*6,1),BM$3=DATE(YEAR($H116),MONTH($H116)+$G116*7,1),BM$3=DATE(YEAR($H116),MONTH($H116)+$G116*8,1),BM$3=DATE(YEAR($H116),MONTH($H116)+$G116*9,1),BM$3=DATE(YEAR($H116),MONTH($H116)+$G116*10,1)),$F116*тех!CA$10*тех!CA$6,)</f>
        <v>0</v>
      </c>
      <c r="BN116" s="76">
        <f>IF(OR(BN$3=DATE(YEAR($H116),MONTH($H116)+$G116,1),BN$3=DATE(YEAR($H116),MONTH($H116)+$G116*2,1),BN$3=DATE(YEAR($H116),MONTH($H116)+$G116*3,1),BN$3=DATE(YEAR($H116),MONTH($H116)+$G116*4,1),BN$3=DATE(YEAR($H116),MONTH($H116)+$G116*5,1),BN$3=DATE(YEAR($H116),MONTH($H116)+$G116*6,1),BN$3=DATE(YEAR($H116),MONTH($H116)+$G116*7,1),BN$3=DATE(YEAR($H116),MONTH($H116)+$G116*8,1),BN$3=DATE(YEAR($H116),MONTH($H116)+$G116*9,1),BN$3=DATE(YEAR($H116),MONTH($H116)+$G116*10,1)),$F116*тех!CB$10*тех!CB$6,)</f>
        <v>0</v>
      </c>
      <c r="BO116" s="76">
        <f>IF(OR(BO$3=DATE(YEAR($H116),MONTH($H116)+$G116,1),BO$3=DATE(YEAR($H116),MONTH($H116)+$G116*2,1),BO$3=DATE(YEAR($H116),MONTH($H116)+$G116*3,1),BO$3=DATE(YEAR($H116),MONTH($H116)+$G116*4,1),BO$3=DATE(YEAR($H116),MONTH($H116)+$G116*5,1),BO$3=DATE(YEAR($H116),MONTH($H116)+$G116*6,1),BO$3=DATE(YEAR($H116),MONTH($H116)+$G116*7,1),BO$3=DATE(YEAR($H116),MONTH($H116)+$G116*8,1),BO$3=DATE(YEAR($H116),MONTH($H116)+$G116*9,1),BO$3=DATE(YEAR($H116),MONTH($H116)+$G116*10,1)),$F116*тех!CC$10*тех!CC$6,)</f>
        <v>0</v>
      </c>
      <c r="BP116" s="76">
        <f>IF(OR(BP$3=DATE(YEAR($H116),MONTH($H116)+$G116,1),BP$3=DATE(YEAR($H116),MONTH($H116)+$G116*2,1),BP$3=DATE(YEAR($H116),MONTH($H116)+$G116*3,1),BP$3=DATE(YEAR($H116),MONTH($H116)+$G116*4,1),BP$3=DATE(YEAR($H116),MONTH($H116)+$G116*5,1),BP$3=DATE(YEAR($H116),MONTH($H116)+$G116*6,1),BP$3=DATE(YEAR($H116),MONTH($H116)+$G116*7,1),BP$3=DATE(YEAR($H116),MONTH($H116)+$G116*8,1),BP$3=DATE(YEAR($H116),MONTH($H116)+$G116*9,1),BP$3=DATE(YEAR($H116),MONTH($H116)+$G116*10,1)),$F116*тех!CD$10*тех!CD$6,)</f>
        <v>0</v>
      </c>
      <c r="BQ116" s="76">
        <f>IF(OR(BQ$3=DATE(YEAR($H116),MONTH($H116)+$G116,1),BQ$3=DATE(YEAR($H116),MONTH($H116)+$G116*2,1),BQ$3=DATE(YEAR($H116),MONTH($H116)+$G116*3,1),BQ$3=DATE(YEAR($H116),MONTH($H116)+$G116*4,1),BQ$3=DATE(YEAR($H116),MONTH($H116)+$G116*5,1),BQ$3=DATE(YEAR($H116),MONTH($H116)+$G116*6,1),BQ$3=DATE(YEAR($H116),MONTH($H116)+$G116*7,1),BQ$3=DATE(YEAR($H116),MONTH($H116)+$G116*8,1),BQ$3=DATE(YEAR($H116),MONTH($H116)+$G116*9,1),BQ$3=DATE(YEAR($H116),MONTH($H116)+$G116*10,1)),$F116*тех!CE$10*тех!CE$6,)</f>
        <v>0</v>
      </c>
    </row>
    <row r="117" spans="2:69" hidden="1">
      <c r="B117" s="3">
        <v>28</v>
      </c>
      <c r="C117" s="19"/>
      <c r="D117" s="19"/>
      <c r="E117" s="19"/>
      <c r="F117" s="76">
        <f t="shared" si="3"/>
        <v>0</v>
      </c>
      <c r="G117" s="19"/>
      <c r="H117" s="19"/>
      <c r="J117" s="76">
        <f>IF($H117=J$3,$F117,)*тех!X$6</f>
        <v>0</v>
      </c>
      <c r="K117" s="76">
        <f>IF($H117=K$3,$F117,)*тех!Y$6</f>
        <v>0</v>
      </c>
      <c r="L117" s="76">
        <f>IF($H117=L$3,$F117,)*тех!Z$6</f>
        <v>0</v>
      </c>
      <c r="M117" s="76">
        <f>IF($H117=M$3,$F117,)*тех!AA$6</f>
        <v>0</v>
      </c>
      <c r="N117" s="76">
        <f>IF($H117=N$3,$F117,)*тех!AB$6</f>
        <v>0</v>
      </c>
      <c r="O117" s="76">
        <f>IF($H117=O$3,$F117,)*тех!AC$6</f>
        <v>0</v>
      </c>
      <c r="P117" s="76">
        <f>IF(OR(P$3=DATE(YEAR($H117),MONTH($H117)+$G117,1),P$3=DATE(YEAR($H117),MONTH($H117)+$G117*2,1),P$3=DATE(YEAR($H117),MONTH($H117)+$G117*3,1),P$3=DATE(YEAR($H117),MONTH($H117)+$G117*4,1),P$3=DATE(YEAR($H117),MONTH($H117)+$G117*5,1),P$3=DATE(YEAR($H117),MONTH($H117)+$G117*6,1),P$3=DATE(YEAR($H117),MONTH($H117)+$G117*7,1),P$3=DATE(YEAR($H117),MONTH($H117)+$G117*8,1),P$3=DATE(YEAR($H117),MONTH($H117)+$G117*9,1),P$3=DATE(YEAR($H117),MONTH($H117)+$G117*10,1)),$F117*тех!AD$10*тех!AD$6,)</f>
        <v>0</v>
      </c>
      <c r="Q117" s="76">
        <f>IF(OR(Q$3=DATE(YEAR($H117),MONTH($H117)+$G117,1),Q$3=DATE(YEAR($H117),MONTH($H117)+$G117*2,1),Q$3=DATE(YEAR($H117),MONTH($H117)+$G117*3,1),Q$3=DATE(YEAR($H117),MONTH($H117)+$G117*4,1),Q$3=DATE(YEAR($H117),MONTH($H117)+$G117*5,1),Q$3=DATE(YEAR($H117),MONTH($H117)+$G117*6,1),Q$3=DATE(YEAR($H117),MONTH($H117)+$G117*7,1),Q$3=DATE(YEAR($H117),MONTH($H117)+$G117*8,1),Q$3=DATE(YEAR($H117),MONTH($H117)+$G117*9,1),Q$3=DATE(YEAR($H117),MONTH($H117)+$G117*10,1)),$F117*тех!AE$10*тех!AE$6,)</f>
        <v>0</v>
      </c>
      <c r="R117" s="76">
        <f>IF(OR(R$3=DATE(YEAR($H117),MONTH($H117)+$G117,1),R$3=DATE(YEAR($H117),MONTH($H117)+$G117*2,1),R$3=DATE(YEAR($H117),MONTH($H117)+$G117*3,1),R$3=DATE(YEAR($H117),MONTH($H117)+$G117*4,1),R$3=DATE(YEAR($H117),MONTH($H117)+$G117*5,1),R$3=DATE(YEAR($H117),MONTH($H117)+$G117*6,1),R$3=DATE(YEAR($H117),MONTH($H117)+$G117*7,1),R$3=DATE(YEAR($H117),MONTH($H117)+$G117*8,1),R$3=DATE(YEAR($H117),MONTH($H117)+$G117*9,1),R$3=DATE(YEAR($H117),MONTH($H117)+$G117*10,1)),$F117*тех!AF$10*тех!AF$6,)</f>
        <v>0</v>
      </c>
      <c r="S117" s="76">
        <f>IF(OR(S$3=DATE(YEAR($H117),MONTH($H117)+$G117,1),S$3=DATE(YEAR($H117),MONTH($H117)+$G117*2,1),S$3=DATE(YEAR($H117),MONTH($H117)+$G117*3,1),S$3=DATE(YEAR($H117),MONTH($H117)+$G117*4,1),S$3=DATE(YEAR($H117),MONTH($H117)+$G117*5,1),S$3=DATE(YEAR($H117),MONTH($H117)+$G117*6,1),S$3=DATE(YEAR($H117),MONTH($H117)+$G117*7,1),S$3=DATE(YEAR($H117),MONTH($H117)+$G117*8,1),S$3=DATE(YEAR($H117),MONTH($H117)+$G117*9,1),S$3=DATE(YEAR($H117),MONTH($H117)+$G117*10,1)),$F117*тех!AG$10*тех!AG$6,)</f>
        <v>0</v>
      </c>
      <c r="T117" s="76">
        <f>IF(OR(T$3=DATE(YEAR($H117),MONTH($H117)+$G117,1),T$3=DATE(YEAR($H117),MONTH($H117)+$G117*2,1),T$3=DATE(YEAR($H117),MONTH($H117)+$G117*3,1),T$3=DATE(YEAR($H117),MONTH($H117)+$G117*4,1),T$3=DATE(YEAR($H117),MONTH($H117)+$G117*5,1),T$3=DATE(YEAR($H117),MONTH($H117)+$G117*6,1),T$3=DATE(YEAR($H117),MONTH($H117)+$G117*7,1),T$3=DATE(YEAR($H117),MONTH($H117)+$G117*8,1),T$3=DATE(YEAR($H117),MONTH($H117)+$G117*9,1),T$3=DATE(YEAR($H117),MONTH($H117)+$G117*10,1)),$F117*тех!AH$10*тех!AH$6,)</f>
        <v>0</v>
      </c>
      <c r="U117" s="76">
        <f>IF(OR(U$3=DATE(YEAR($H117),MONTH($H117)+$G117,1),U$3=DATE(YEAR($H117),MONTH($H117)+$G117*2,1),U$3=DATE(YEAR($H117),MONTH($H117)+$G117*3,1),U$3=DATE(YEAR($H117),MONTH($H117)+$G117*4,1),U$3=DATE(YEAR($H117),MONTH($H117)+$G117*5,1),U$3=DATE(YEAR($H117),MONTH($H117)+$G117*6,1),U$3=DATE(YEAR($H117),MONTH($H117)+$G117*7,1),U$3=DATE(YEAR($H117),MONTH($H117)+$G117*8,1),U$3=DATE(YEAR($H117),MONTH($H117)+$G117*9,1),U$3=DATE(YEAR($H117),MONTH($H117)+$G117*10,1)),$F117*тех!AI$10*тех!AI$6,)</f>
        <v>0</v>
      </c>
      <c r="V117" s="76">
        <f>IF(OR(V$3=DATE(YEAR($H117),MONTH($H117)+$G117,1),V$3=DATE(YEAR($H117),MONTH($H117)+$G117*2,1),V$3=DATE(YEAR($H117),MONTH($H117)+$G117*3,1),V$3=DATE(YEAR($H117),MONTH($H117)+$G117*4,1),V$3=DATE(YEAR($H117),MONTH($H117)+$G117*5,1),V$3=DATE(YEAR($H117),MONTH($H117)+$G117*6,1),V$3=DATE(YEAR($H117),MONTH($H117)+$G117*7,1),V$3=DATE(YEAR($H117),MONTH($H117)+$G117*8,1),V$3=DATE(YEAR($H117),MONTH($H117)+$G117*9,1),V$3=DATE(YEAR($H117),MONTH($H117)+$G117*10,1)),$F117*тех!AJ$10*тех!AJ$6,)</f>
        <v>0</v>
      </c>
      <c r="W117" s="76">
        <f>IF(OR(W$3=DATE(YEAR($H117),MONTH($H117)+$G117,1),W$3=DATE(YEAR($H117),MONTH($H117)+$G117*2,1),W$3=DATE(YEAR($H117),MONTH($H117)+$G117*3,1),W$3=DATE(YEAR($H117),MONTH($H117)+$G117*4,1),W$3=DATE(YEAR($H117),MONTH($H117)+$G117*5,1),W$3=DATE(YEAR($H117),MONTH($H117)+$G117*6,1),W$3=DATE(YEAR($H117),MONTH($H117)+$G117*7,1),W$3=DATE(YEAR($H117),MONTH($H117)+$G117*8,1),W$3=DATE(YEAR($H117),MONTH($H117)+$G117*9,1),W$3=DATE(YEAR($H117),MONTH($H117)+$G117*10,1)),$F117*тех!AK$10*тех!AK$6,)</f>
        <v>0</v>
      </c>
      <c r="X117" s="76">
        <f>IF(OR(X$3=DATE(YEAR($H117),MONTH($H117)+$G117,1),X$3=DATE(YEAR($H117),MONTH($H117)+$G117*2,1),X$3=DATE(YEAR($H117),MONTH($H117)+$G117*3,1),X$3=DATE(YEAR($H117),MONTH($H117)+$G117*4,1),X$3=DATE(YEAR($H117),MONTH($H117)+$G117*5,1),X$3=DATE(YEAR($H117),MONTH($H117)+$G117*6,1),X$3=DATE(YEAR($H117),MONTH($H117)+$G117*7,1),X$3=DATE(YEAR($H117),MONTH($H117)+$G117*8,1),X$3=DATE(YEAR($H117),MONTH($H117)+$G117*9,1),X$3=DATE(YEAR($H117),MONTH($H117)+$G117*10,1)),$F117*тех!AL$10*тех!AL$6,)</f>
        <v>0</v>
      </c>
      <c r="Y117" s="76">
        <f>IF(OR(Y$3=DATE(YEAR($H117),MONTH($H117)+$G117,1),Y$3=DATE(YEAR($H117),MONTH($H117)+$G117*2,1),Y$3=DATE(YEAR($H117),MONTH($H117)+$G117*3,1),Y$3=DATE(YEAR($H117),MONTH($H117)+$G117*4,1),Y$3=DATE(YEAR($H117),MONTH($H117)+$G117*5,1),Y$3=DATE(YEAR($H117),MONTH($H117)+$G117*6,1),Y$3=DATE(YEAR($H117),MONTH($H117)+$G117*7,1),Y$3=DATE(YEAR($H117),MONTH($H117)+$G117*8,1),Y$3=DATE(YEAR($H117),MONTH($H117)+$G117*9,1),Y$3=DATE(YEAR($H117),MONTH($H117)+$G117*10,1)),$F117*тех!AM$10*тех!AM$6,)</f>
        <v>0</v>
      </c>
      <c r="Z117" s="76">
        <f>IF(OR(Z$3=DATE(YEAR($H117),MONTH($H117)+$G117,1),Z$3=DATE(YEAR($H117),MONTH($H117)+$G117*2,1),Z$3=DATE(YEAR($H117),MONTH($H117)+$G117*3,1),Z$3=DATE(YEAR($H117),MONTH($H117)+$G117*4,1),Z$3=DATE(YEAR($H117),MONTH($H117)+$G117*5,1),Z$3=DATE(YEAR($H117),MONTH($H117)+$G117*6,1),Z$3=DATE(YEAR($H117),MONTH($H117)+$G117*7,1),Z$3=DATE(YEAR($H117),MONTH($H117)+$G117*8,1),Z$3=DATE(YEAR($H117),MONTH($H117)+$G117*9,1),Z$3=DATE(YEAR($H117),MONTH($H117)+$G117*10,1)),$F117*тех!AN$10*тех!AN$6,)</f>
        <v>0</v>
      </c>
      <c r="AA117" s="76">
        <f>IF(OR(AA$3=DATE(YEAR($H117),MONTH($H117)+$G117,1),AA$3=DATE(YEAR($H117),MONTH($H117)+$G117*2,1),AA$3=DATE(YEAR($H117),MONTH($H117)+$G117*3,1),AA$3=DATE(YEAR($H117),MONTH($H117)+$G117*4,1),AA$3=DATE(YEAR($H117),MONTH($H117)+$G117*5,1),AA$3=DATE(YEAR($H117),MONTH($H117)+$G117*6,1),AA$3=DATE(YEAR($H117),MONTH($H117)+$G117*7,1),AA$3=DATE(YEAR($H117),MONTH($H117)+$G117*8,1),AA$3=DATE(YEAR($H117),MONTH($H117)+$G117*9,1),AA$3=DATE(YEAR($H117),MONTH($H117)+$G117*10,1)),$F117*тех!AO$10*тех!AO$6,)</f>
        <v>0</v>
      </c>
      <c r="AB117" s="76">
        <f>IF(OR(AB$3=DATE(YEAR($H117),MONTH($H117)+$G117,1),AB$3=DATE(YEAR($H117),MONTH($H117)+$G117*2,1),AB$3=DATE(YEAR($H117),MONTH($H117)+$G117*3,1),AB$3=DATE(YEAR($H117),MONTH($H117)+$G117*4,1),AB$3=DATE(YEAR($H117),MONTH($H117)+$G117*5,1),AB$3=DATE(YEAR($H117),MONTH($H117)+$G117*6,1),AB$3=DATE(YEAR($H117),MONTH($H117)+$G117*7,1),AB$3=DATE(YEAR($H117),MONTH($H117)+$G117*8,1),AB$3=DATE(YEAR($H117),MONTH($H117)+$G117*9,1),AB$3=DATE(YEAR($H117),MONTH($H117)+$G117*10,1)),$F117*тех!AP$10*тех!AP$6,)</f>
        <v>0</v>
      </c>
      <c r="AC117" s="76">
        <f>IF(OR(AC$3=DATE(YEAR($H117),MONTH($H117)+$G117,1),AC$3=DATE(YEAR($H117),MONTH($H117)+$G117*2,1),AC$3=DATE(YEAR($H117),MONTH($H117)+$G117*3,1),AC$3=DATE(YEAR($H117),MONTH($H117)+$G117*4,1),AC$3=DATE(YEAR($H117),MONTH($H117)+$G117*5,1),AC$3=DATE(YEAR($H117),MONTH($H117)+$G117*6,1),AC$3=DATE(YEAR($H117),MONTH($H117)+$G117*7,1),AC$3=DATE(YEAR($H117),MONTH($H117)+$G117*8,1),AC$3=DATE(YEAR($H117),MONTH($H117)+$G117*9,1),AC$3=DATE(YEAR($H117),MONTH($H117)+$G117*10,1)),$F117*тех!AQ$10*тех!AQ$6,)</f>
        <v>0</v>
      </c>
      <c r="AD117" s="76">
        <f>IF(OR(AD$3=DATE(YEAR($H117),MONTH($H117)+$G117,1),AD$3=DATE(YEAR($H117),MONTH($H117)+$G117*2,1),AD$3=DATE(YEAR($H117),MONTH($H117)+$G117*3,1),AD$3=DATE(YEAR($H117),MONTH($H117)+$G117*4,1),AD$3=DATE(YEAR($H117),MONTH($H117)+$G117*5,1),AD$3=DATE(YEAR($H117),MONTH($H117)+$G117*6,1),AD$3=DATE(YEAR($H117),MONTH($H117)+$G117*7,1),AD$3=DATE(YEAR($H117),MONTH($H117)+$G117*8,1),AD$3=DATE(YEAR($H117),MONTH($H117)+$G117*9,1),AD$3=DATE(YEAR($H117),MONTH($H117)+$G117*10,1)),$F117*тех!AR$10*тех!AR$6,)</f>
        <v>0</v>
      </c>
      <c r="AE117" s="76">
        <f>IF(OR(AE$3=DATE(YEAR($H117),MONTH($H117)+$G117,1),AE$3=DATE(YEAR($H117),MONTH($H117)+$G117*2,1),AE$3=DATE(YEAR($H117),MONTH($H117)+$G117*3,1),AE$3=DATE(YEAR($H117),MONTH($H117)+$G117*4,1),AE$3=DATE(YEAR($H117),MONTH($H117)+$G117*5,1),AE$3=DATE(YEAR($H117),MONTH($H117)+$G117*6,1),AE$3=DATE(YEAR($H117),MONTH($H117)+$G117*7,1),AE$3=DATE(YEAR($H117),MONTH($H117)+$G117*8,1),AE$3=DATE(YEAR($H117),MONTH($H117)+$G117*9,1),AE$3=DATE(YEAR($H117),MONTH($H117)+$G117*10,1)),$F117*тех!AS$10*тех!AS$6,)</f>
        <v>0</v>
      </c>
      <c r="AF117" s="76">
        <f>IF(OR(AF$3=DATE(YEAR($H117),MONTH($H117)+$G117,1),AF$3=DATE(YEAR($H117),MONTH($H117)+$G117*2,1),AF$3=DATE(YEAR($H117),MONTH($H117)+$G117*3,1),AF$3=DATE(YEAR($H117),MONTH($H117)+$G117*4,1),AF$3=DATE(YEAR($H117),MONTH($H117)+$G117*5,1),AF$3=DATE(YEAR($H117),MONTH($H117)+$G117*6,1),AF$3=DATE(YEAR($H117),MONTH($H117)+$G117*7,1),AF$3=DATE(YEAR($H117),MONTH($H117)+$G117*8,1),AF$3=DATE(YEAR($H117),MONTH($H117)+$G117*9,1),AF$3=DATE(YEAR($H117),MONTH($H117)+$G117*10,1)),$F117*тех!AT$10*тех!AT$6,)</f>
        <v>0</v>
      </c>
      <c r="AG117" s="76">
        <f>IF(OR(AG$3=DATE(YEAR($H117),MONTH($H117)+$G117,1),AG$3=DATE(YEAR($H117),MONTH($H117)+$G117*2,1),AG$3=DATE(YEAR($H117),MONTH($H117)+$G117*3,1),AG$3=DATE(YEAR($H117),MONTH($H117)+$G117*4,1),AG$3=DATE(YEAR($H117),MONTH($H117)+$G117*5,1),AG$3=DATE(YEAR($H117),MONTH($H117)+$G117*6,1),AG$3=DATE(YEAR($H117),MONTH($H117)+$G117*7,1),AG$3=DATE(YEAR($H117),MONTH($H117)+$G117*8,1),AG$3=DATE(YEAR($H117),MONTH($H117)+$G117*9,1),AG$3=DATE(YEAR($H117),MONTH($H117)+$G117*10,1)),$F117*тех!AU$10*тех!AU$6,)</f>
        <v>0</v>
      </c>
      <c r="AH117" s="76">
        <f>IF(OR(AH$3=DATE(YEAR($H117),MONTH($H117)+$G117,1),AH$3=DATE(YEAR($H117),MONTH($H117)+$G117*2,1),AH$3=DATE(YEAR($H117),MONTH($H117)+$G117*3,1),AH$3=DATE(YEAR($H117),MONTH($H117)+$G117*4,1),AH$3=DATE(YEAR($H117),MONTH($H117)+$G117*5,1),AH$3=DATE(YEAR($H117),MONTH($H117)+$G117*6,1),AH$3=DATE(YEAR($H117),MONTH($H117)+$G117*7,1),AH$3=DATE(YEAR($H117),MONTH($H117)+$G117*8,1),AH$3=DATE(YEAR($H117),MONTH($H117)+$G117*9,1),AH$3=DATE(YEAR($H117),MONTH($H117)+$G117*10,1)),$F117*тех!AV$10*тех!AV$6,)</f>
        <v>0</v>
      </c>
      <c r="AI117" s="76">
        <f>IF(OR(AI$3=DATE(YEAR($H117),MONTH($H117)+$G117,1),AI$3=DATE(YEAR($H117),MONTH($H117)+$G117*2,1),AI$3=DATE(YEAR($H117),MONTH($H117)+$G117*3,1),AI$3=DATE(YEAR($H117),MONTH($H117)+$G117*4,1),AI$3=DATE(YEAR($H117),MONTH($H117)+$G117*5,1),AI$3=DATE(YEAR($H117),MONTH($H117)+$G117*6,1),AI$3=DATE(YEAR($H117),MONTH($H117)+$G117*7,1),AI$3=DATE(YEAR($H117),MONTH($H117)+$G117*8,1),AI$3=DATE(YEAR($H117),MONTH($H117)+$G117*9,1),AI$3=DATE(YEAR($H117),MONTH($H117)+$G117*10,1)),$F117*тех!AW$10*тех!AW$6,)</f>
        <v>0</v>
      </c>
      <c r="AJ117" s="76">
        <f>IF(OR(AJ$3=DATE(YEAR($H117),MONTH($H117)+$G117,1),AJ$3=DATE(YEAR($H117),MONTH($H117)+$G117*2,1),AJ$3=DATE(YEAR($H117),MONTH($H117)+$G117*3,1),AJ$3=DATE(YEAR($H117),MONTH($H117)+$G117*4,1),AJ$3=DATE(YEAR($H117),MONTH($H117)+$G117*5,1),AJ$3=DATE(YEAR($H117),MONTH($H117)+$G117*6,1),AJ$3=DATE(YEAR($H117),MONTH($H117)+$G117*7,1),AJ$3=DATE(YEAR($H117),MONTH($H117)+$G117*8,1),AJ$3=DATE(YEAR($H117),MONTH($H117)+$G117*9,1),AJ$3=DATE(YEAR($H117),MONTH($H117)+$G117*10,1)),$F117*тех!AX$10*тех!AX$6,)</f>
        <v>0</v>
      </c>
      <c r="AK117" s="76">
        <f>IF(OR(AK$3=DATE(YEAR($H117),MONTH($H117)+$G117,1),AK$3=DATE(YEAR($H117),MONTH($H117)+$G117*2,1),AK$3=DATE(YEAR($H117),MONTH($H117)+$G117*3,1),AK$3=DATE(YEAR($H117),MONTH($H117)+$G117*4,1),AK$3=DATE(YEAR($H117),MONTH($H117)+$G117*5,1),AK$3=DATE(YEAR($H117),MONTH($H117)+$G117*6,1),AK$3=DATE(YEAR($H117),MONTH($H117)+$G117*7,1),AK$3=DATE(YEAR($H117),MONTH($H117)+$G117*8,1),AK$3=DATE(YEAR($H117),MONTH($H117)+$G117*9,1),AK$3=DATE(YEAR($H117),MONTH($H117)+$G117*10,1)),$F117*тех!AY$10*тех!AY$6,)</f>
        <v>0</v>
      </c>
      <c r="AL117" s="76">
        <f>IF(OR(AL$3=DATE(YEAR($H117),MONTH($H117)+$G117,1),AL$3=DATE(YEAR($H117),MONTH($H117)+$G117*2,1),AL$3=DATE(YEAR($H117),MONTH($H117)+$G117*3,1),AL$3=DATE(YEAR($H117),MONTH($H117)+$G117*4,1),AL$3=DATE(YEAR($H117),MONTH($H117)+$G117*5,1),AL$3=DATE(YEAR($H117),MONTH($H117)+$G117*6,1),AL$3=DATE(YEAR($H117),MONTH($H117)+$G117*7,1),AL$3=DATE(YEAR($H117),MONTH($H117)+$G117*8,1),AL$3=DATE(YEAR($H117),MONTH($H117)+$G117*9,1),AL$3=DATE(YEAR($H117),MONTH($H117)+$G117*10,1)),$F117*тех!AZ$10*тех!AZ$6,)</f>
        <v>0</v>
      </c>
      <c r="AM117" s="76">
        <f>IF(OR(AM$3=DATE(YEAR($H117),MONTH($H117)+$G117,1),AM$3=DATE(YEAR($H117),MONTH($H117)+$G117*2,1),AM$3=DATE(YEAR($H117),MONTH($H117)+$G117*3,1),AM$3=DATE(YEAR($H117),MONTH($H117)+$G117*4,1),AM$3=DATE(YEAR($H117),MONTH($H117)+$G117*5,1),AM$3=DATE(YEAR($H117),MONTH($H117)+$G117*6,1),AM$3=DATE(YEAR($H117),MONTH($H117)+$G117*7,1),AM$3=DATE(YEAR($H117),MONTH($H117)+$G117*8,1),AM$3=DATE(YEAR($H117),MONTH($H117)+$G117*9,1),AM$3=DATE(YEAR($H117),MONTH($H117)+$G117*10,1)),$F117*тех!BA$10*тех!BA$6,)</f>
        <v>0</v>
      </c>
      <c r="AN117" s="76">
        <f>IF(OR(AN$3=DATE(YEAR($H117),MONTH($H117)+$G117,1),AN$3=DATE(YEAR($H117),MONTH($H117)+$G117*2,1),AN$3=DATE(YEAR($H117),MONTH($H117)+$G117*3,1),AN$3=DATE(YEAR($H117),MONTH($H117)+$G117*4,1),AN$3=DATE(YEAR($H117),MONTH($H117)+$G117*5,1),AN$3=DATE(YEAR($H117),MONTH($H117)+$G117*6,1),AN$3=DATE(YEAR($H117),MONTH($H117)+$G117*7,1),AN$3=DATE(YEAR($H117),MONTH($H117)+$G117*8,1),AN$3=DATE(YEAR($H117),MONTH($H117)+$G117*9,1),AN$3=DATE(YEAR($H117),MONTH($H117)+$G117*10,1)),$F117*тех!BB$10*тех!BB$6,)</f>
        <v>0</v>
      </c>
      <c r="AO117" s="76">
        <f>IF(OR(AO$3=DATE(YEAR($H117),MONTH($H117)+$G117,1),AO$3=DATE(YEAR($H117),MONTH($H117)+$G117*2,1),AO$3=DATE(YEAR($H117),MONTH($H117)+$G117*3,1),AO$3=DATE(YEAR($H117),MONTH($H117)+$G117*4,1),AO$3=DATE(YEAR($H117),MONTH($H117)+$G117*5,1),AO$3=DATE(YEAR($H117),MONTH($H117)+$G117*6,1),AO$3=DATE(YEAR($H117),MONTH($H117)+$G117*7,1),AO$3=DATE(YEAR($H117),MONTH($H117)+$G117*8,1),AO$3=DATE(YEAR($H117),MONTH($H117)+$G117*9,1),AO$3=DATE(YEAR($H117),MONTH($H117)+$G117*10,1)),$F117*тех!BC$10*тех!BC$6,)</f>
        <v>0</v>
      </c>
      <c r="AP117" s="76">
        <f>IF(OR(AP$3=DATE(YEAR($H117),MONTH($H117)+$G117,1),AP$3=DATE(YEAR($H117),MONTH($H117)+$G117*2,1),AP$3=DATE(YEAR($H117),MONTH($H117)+$G117*3,1),AP$3=DATE(YEAR($H117),MONTH($H117)+$G117*4,1),AP$3=DATE(YEAR($H117),MONTH($H117)+$G117*5,1),AP$3=DATE(YEAR($H117),MONTH($H117)+$G117*6,1),AP$3=DATE(YEAR($H117),MONTH($H117)+$G117*7,1),AP$3=DATE(YEAR($H117),MONTH($H117)+$G117*8,1),AP$3=DATE(YEAR($H117),MONTH($H117)+$G117*9,1),AP$3=DATE(YEAR($H117),MONTH($H117)+$G117*10,1)),$F117*тех!BD$10*тех!BD$6,)</f>
        <v>0</v>
      </c>
      <c r="AQ117" s="76">
        <f>IF(OR(AQ$3=DATE(YEAR($H117),MONTH($H117)+$G117,1),AQ$3=DATE(YEAR($H117),MONTH($H117)+$G117*2,1),AQ$3=DATE(YEAR($H117),MONTH($H117)+$G117*3,1),AQ$3=DATE(YEAR($H117),MONTH($H117)+$G117*4,1),AQ$3=DATE(YEAR($H117),MONTH($H117)+$G117*5,1),AQ$3=DATE(YEAR($H117),MONTH($H117)+$G117*6,1),AQ$3=DATE(YEAR($H117),MONTH($H117)+$G117*7,1),AQ$3=DATE(YEAR($H117),MONTH($H117)+$G117*8,1),AQ$3=DATE(YEAR($H117),MONTH($H117)+$G117*9,1),AQ$3=DATE(YEAR($H117),MONTH($H117)+$G117*10,1)),$F117*тех!BE$10*тех!BE$6,)</f>
        <v>0</v>
      </c>
      <c r="AR117" s="76">
        <f>IF(OR(AR$3=DATE(YEAR($H117),MONTH($H117)+$G117,1),AR$3=DATE(YEAR($H117),MONTH($H117)+$G117*2,1),AR$3=DATE(YEAR($H117),MONTH($H117)+$G117*3,1),AR$3=DATE(YEAR($H117),MONTH($H117)+$G117*4,1),AR$3=DATE(YEAR($H117),MONTH($H117)+$G117*5,1),AR$3=DATE(YEAR($H117),MONTH($H117)+$G117*6,1),AR$3=DATE(YEAR($H117),MONTH($H117)+$G117*7,1),AR$3=DATE(YEAR($H117),MONTH($H117)+$G117*8,1),AR$3=DATE(YEAR($H117),MONTH($H117)+$G117*9,1),AR$3=DATE(YEAR($H117),MONTH($H117)+$G117*10,1)),$F117*тех!BF$10*тех!BF$6,)</f>
        <v>0</v>
      </c>
      <c r="AS117" s="76">
        <f>IF(OR(AS$3=DATE(YEAR($H117),MONTH($H117)+$G117,1),AS$3=DATE(YEAR($H117),MONTH($H117)+$G117*2,1),AS$3=DATE(YEAR($H117),MONTH($H117)+$G117*3,1),AS$3=DATE(YEAR($H117),MONTH($H117)+$G117*4,1),AS$3=DATE(YEAR($H117),MONTH($H117)+$G117*5,1),AS$3=DATE(YEAR($H117),MONTH($H117)+$G117*6,1),AS$3=DATE(YEAR($H117),MONTH($H117)+$G117*7,1),AS$3=DATE(YEAR($H117),MONTH($H117)+$G117*8,1),AS$3=DATE(YEAR($H117),MONTH($H117)+$G117*9,1),AS$3=DATE(YEAR($H117),MONTH($H117)+$G117*10,1)),$F117*тех!BG$10*тех!BG$6,)</f>
        <v>0</v>
      </c>
      <c r="AT117" s="76">
        <f>IF(OR(AT$3=DATE(YEAR($H117),MONTH($H117)+$G117,1),AT$3=DATE(YEAR($H117),MONTH($H117)+$G117*2,1),AT$3=DATE(YEAR($H117),MONTH($H117)+$G117*3,1),AT$3=DATE(YEAR($H117),MONTH($H117)+$G117*4,1),AT$3=DATE(YEAR($H117),MONTH($H117)+$G117*5,1),AT$3=DATE(YEAR($H117),MONTH($H117)+$G117*6,1),AT$3=DATE(YEAR($H117),MONTH($H117)+$G117*7,1),AT$3=DATE(YEAR($H117),MONTH($H117)+$G117*8,1),AT$3=DATE(YEAR($H117),MONTH($H117)+$G117*9,1),AT$3=DATE(YEAR($H117),MONTH($H117)+$G117*10,1)),$F117*тех!BH$10*тех!BH$6,)</f>
        <v>0</v>
      </c>
      <c r="AU117" s="76">
        <f>IF(OR(AU$3=DATE(YEAR($H117),MONTH($H117)+$G117,1),AU$3=DATE(YEAR($H117),MONTH($H117)+$G117*2,1),AU$3=DATE(YEAR($H117),MONTH($H117)+$G117*3,1),AU$3=DATE(YEAR($H117),MONTH($H117)+$G117*4,1),AU$3=DATE(YEAR($H117),MONTH($H117)+$G117*5,1),AU$3=DATE(YEAR($H117),MONTH($H117)+$G117*6,1),AU$3=DATE(YEAR($H117),MONTH($H117)+$G117*7,1),AU$3=DATE(YEAR($H117),MONTH($H117)+$G117*8,1),AU$3=DATE(YEAR($H117),MONTH($H117)+$G117*9,1),AU$3=DATE(YEAR($H117),MONTH($H117)+$G117*10,1)),$F117*тех!BI$10*тех!BI$6,)</f>
        <v>0</v>
      </c>
      <c r="AV117" s="76">
        <f>IF(OR(AV$3=DATE(YEAR($H117),MONTH($H117)+$G117,1),AV$3=DATE(YEAR($H117),MONTH($H117)+$G117*2,1),AV$3=DATE(YEAR($H117),MONTH($H117)+$G117*3,1),AV$3=DATE(YEAR($H117),MONTH($H117)+$G117*4,1),AV$3=DATE(YEAR($H117),MONTH($H117)+$G117*5,1),AV$3=DATE(YEAR($H117),MONTH($H117)+$G117*6,1),AV$3=DATE(YEAR($H117),MONTH($H117)+$G117*7,1),AV$3=DATE(YEAR($H117),MONTH($H117)+$G117*8,1),AV$3=DATE(YEAR($H117),MONTH($H117)+$G117*9,1),AV$3=DATE(YEAR($H117),MONTH($H117)+$G117*10,1)),$F117*тех!BJ$10*тех!BJ$6,)</f>
        <v>0</v>
      </c>
      <c r="AW117" s="76">
        <f>IF(OR(AW$3=DATE(YEAR($H117),MONTH($H117)+$G117,1),AW$3=DATE(YEAR($H117),MONTH($H117)+$G117*2,1),AW$3=DATE(YEAR($H117),MONTH($H117)+$G117*3,1),AW$3=DATE(YEAR($H117),MONTH($H117)+$G117*4,1),AW$3=DATE(YEAR($H117),MONTH($H117)+$G117*5,1),AW$3=DATE(YEAR($H117),MONTH($H117)+$G117*6,1),AW$3=DATE(YEAR($H117),MONTH($H117)+$G117*7,1),AW$3=DATE(YEAR($H117),MONTH($H117)+$G117*8,1),AW$3=DATE(YEAR($H117),MONTH($H117)+$G117*9,1),AW$3=DATE(YEAR($H117),MONTH($H117)+$G117*10,1)),$F117*тех!BK$10*тех!BK$6,)</f>
        <v>0</v>
      </c>
      <c r="AX117" s="76">
        <f>IF(OR(AX$3=DATE(YEAR($H117),MONTH($H117)+$G117,1),AX$3=DATE(YEAR($H117),MONTH($H117)+$G117*2,1),AX$3=DATE(YEAR($H117),MONTH($H117)+$G117*3,1),AX$3=DATE(YEAR($H117),MONTH($H117)+$G117*4,1),AX$3=DATE(YEAR($H117),MONTH($H117)+$G117*5,1),AX$3=DATE(YEAR($H117),MONTH($H117)+$G117*6,1),AX$3=DATE(YEAR($H117),MONTH($H117)+$G117*7,1),AX$3=DATE(YEAR($H117),MONTH($H117)+$G117*8,1),AX$3=DATE(YEAR($H117),MONTH($H117)+$G117*9,1),AX$3=DATE(YEAR($H117),MONTH($H117)+$G117*10,1)),$F117*тех!BL$10*тех!BL$6,)</f>
        <v>0</v>
      </c>
      <c r="AY117" s="76">
        <f>IF(OR(AY$3=DATE(YEAR($H117),MONTH($H117)+$G117,1),AY$3=DATE(YEAR($H117),MONTH($H117)+$G117*2,1),AY$3=DATE(YEAR($H117),MONTH($H117)+$G117*3,1),AY$3=DATE(YEAR($H117),MONTH($H117)+$G117*4,1),AY$3=DATE(YEAR($H117),MONTH($H117)+$G117*5,1),AY$3=DATE(YEAR($H117),MONTH($H117)+$G117*6,1),AY$3=DATE(YEAR($H117),MONTH($H117)+$G117*7,1),AY$3=DATE(YEAR($H117),MONTH($H117)+$G117*8,1),AY$3=DATE(YEAR($H117),MONTH($H117)+$G117*9,1),AY$3=DATE(YEAR($H117),MONTH($H117)+$G117*10,1)),$F117*тех!BM$10*тех!BM$6,)</f>
        <v>0</v>
      </c>
      <c r="AZ117" s="76">
        <f>IF(OR(AZ$3=DATE(YEAR($H117),MONTH($H117)+$G117,1),AZ$3=DATE(YEAR($H117),MONTH($H117)+$G117*2,1),AZ$3=DATE(YEAR($H117),MONTH($H117)+$G117*3,1),AZ$3=DATE(YEAR($H117),MONTH($H117)+$G117*4,1),AZ$3=DATE(YEAR($H117),MONTH($H117)+$G117*5,1),AZ$3=DATE(YEAR($H117),MONTH($H117)+$G117*6,1),AZ$3=DATE(YEAR($H117),MONTH($H117)+$G117*7,1),AZ$3=DATE(YEAR($H117),MONTH($H117)+$G117*8,1),AZ$3=DATE(YEAR($H117),MONTH($H117)+$G117*9,1),AZ$3=DATE(YEAR($H117),MONTH($H117)+$G117*10,1)),$F117*тех!BN$10*тех!BN$6,)</f>
        <v>0</v>
      </c>
      <c r="BA117" s="76">
        <f>IF(OR(BA$3=DATE(YEAR($H117),MONTH($H117)+$G117,1),BA$3=DATE(YEAR($H117),MONTH($H117)+$G117*2,1),BA$3=DATE(YEAR($H117),MONTH($H117)+$G117*3,1),BA$3=DATE(YEAR($H117),MONTH($H117)+$G117*4,1),BA$3=DATE(YEAR($H117),MONTH($H117)+$G117*5,1),BA$3=DATE(YEAR($H117),MONTH($H117)+$G117*6,1),BA$3=DATE(YEAR($H117),MONTH($H117)+$G117*7,1),BA$3=DATE(YEAR($H117),MONTH($H117)+$G117*8,1),BA$3=DATE(YEAR($H117),MONTH($H117)+$G117*9,1),BA$3=DATE(YEAR($H117),MONTH($H117)+$G117*10,1)),$F117*тех!BO$10*тех!BO$6,)</f>
        <v>0</v>
      </c>
      <c r="BB117" s="76">
        <f>IF(OR(BB$3=DATE(YEAR($H117),MONTH($H117)+$G117,1),BB$3=DATE(YEAR($H117),MONTH($H117)+$G117*2,1),BB$3=DATE(YEAR($H117),MONTH($H117)+$G117*3,1),BB$3=DATE(YEAR($H117),MONTH($H117)+$G117*4,1),BB$3=DATE(YEAR($H117),MONTH($H117)+$G117*5,1),BB$3=DATE(YEAR($H117),MONTH($H117)+$G117*6,1),BB$3=DATE(YEAR($H117),MONTH($H117)+$G117*7,1),BB$3=DATE(YEAR($H117),MONTH($H117)+$G117*8,1),BB$3=DATE(YEAR($H117),MONTH($H117)+$G117*9,1),BB$3=DATE(YEAR($H117),MONTH($H117)+$G117*10,1)),$F117*тех!BP$10*тех!BP$6,)</f>
        <v>0</v>
      </c>
      <c r="BC117" s="76">
        <f>IF(OR(BC$3=DATE(YEAR($H117),MONTH($H117)+$G117,1),BC$3=DATE(YEAR($H117),MONTH($H117)+$G117*2,1),BC$3=DATE(YEAR($H117),MONTH($H117)+$G117*3,1),BC$3=DATE(YEAR($H117),MONTH($H117)+$G117*4,1),BC$3=DATE(YEAR($H117),MONTH($H117)+$G117*5,1),BC$3=DATE(YEAR($H117),MONTH($H117)+$G117*6,1),BC$3=DATE(YEAR($H117),MONTH($H117)+$G117*7,1),BC$3=DATE(YEAR($H117),MONTH($H117)+$G117*8,1),BC$3=DATE(YEAR($H117),MONTH($H117)+$G117*9,1),BC$3=DATE(YEAR($H117),MONTH($H117)+$G117*10,1)),$F117*тех!BQ$10*тех!BQ$6,)</f>
        <v>0</v>
      </c>
      <c r="BD117" s="76">
        <f>IF(OR(BD$3=DATE(YEAR($H117),MONTH($H117)+$G117,1),BD$3=DATE(YEAR($H117),MONTH($H117)+$G117*2,1),BD$3=DATE(YEAR($H117),MONTH($H117)+$G117*3,1),BD$3=DATE(YEAR($H117),MONTH($H117)+$G117*4,1),BD$3=DATE(YEAR($H117),MONTH($H117)+$G117*5,1),BD$3=DATE(YEAR($H117),MONTH($H117)+$G117*6,1),BD$3=DATE(YEAR($H117),MONTH($H117)+$G117*7,1),BD$3=DATE(YEAR($H117),MONTH($H117)+$G117*8,1),BD$3=DATE(YEAR($H117),MONTH($H117)+$G117*9,1),BD$3=DATE(YEAR($H117),MONTH($H117)+$G117*10,1)),$F117*тех!BR$10*тех!BR$6,)</f>
        <v>0</v>
      </c>
      <c r="BE117" s="76">
        <f>IF(OR(BE$3=DATE(YEAR($H117),MONTH($H117)+$G117,1),BE$3=DATE(YEAR($H117),MONTH($H117)+$G117*2,1),BE$3=DATE(YEAR($H117),MONTH($H117)+$G117*3,1),BE$3=DATE(YEAR($H117),MONTH($H117)+$G117*4,1),BE$3=DATE(YEAR($H117),MONTH($H117)+$G117*5,1),BE$3=DATE(YEAR($H117),MONTH($H117)+$G117*6,1),BE$3=DATE(YEAR($H117),MONTH($H117)+$G117*7,1),BE$3=DATE(YEAR($H117),MONTH($H117)+$G117*8,1),BE$3=DATE(YEAR($H117),MONTH($H117)+$G117*9,1),BE$3=DATE(YEAR($H117),MONTH($H117)+$G117*10,1)),$F117*тех!BS$10*тех!BS$6,)</f>
        <v>0</v>
      </c>
      <c r="BF117" s="76">
        <f>IF(OR(BF$3=DATE(YEAR($H117),MONTH($H117)+$G117,1),BF$3=DATE(YEAR($H117),MONTH($H117)+$G117*2,1),BF$3=DATE(YEAR($H117),MONTH($H117)+$G117*3,1),BF$3=DATE(YEAR($H117),MONTH($H117)+$G117*4,1),BF$3=DATE(YEAR($H117),MONTH($H117)+$G117*5,1),BF$3=DATE(YEAR($H117),MONTH($H117)+$G117*6,1),BF$3=DATE(YEAR($H117),MONTH($H117)+$G117*7,1),BF$3=DATE(YEAR($H117),MONTH($H117)+$G117*8,1),BF$3=DATE(YEAR($H117),MONTH($H117)+$G117*9,1),BF$3=DATE(YEAR($H117),MONTH($H117)+$G117*10,1)),$F117*тех!BT$10*тех!BT$6,)</f>
        <v>0</v>
      </c>
      <c r="BG117" s="76">
        <f>IF(OR(BG$3=DATE(YEAR($H117),MONTH($H117)+$G117,1),BG$3=DATE(YEAR($H117),MONTH($H117)+$G117*2,1),BG$3=DATE(YEAR($H117),MONTH($H117)+$G117*3,1),BG$3=DATE(YEAR($H117),MONTH($H117)+$G117*4,1),BG$3=DATE(YEAR($H117),MONTH($H117)+$G117*5,1),BG$3=DATE(YEAR($H117),MONTH($H117)+$G117*6,1),BG$3=DATE(YEAR($H117),MONTH($H117)+$G117*7,1),BG$3=DATE(YEAR($H117),MONTH($H117)+$G117*8,1),BG$3=DATE(YEAR($H117),MONTH($H117)+$G117*9,1),BG$3=DATE(YEAR($H117),MONTH($H117)+$G117*10,1)),$F117*тех!BU$10*тех!BU$6,)</f>
        <v>0</v>
      </c>
      <c r="BH117" s="76">
        <f>IF(OR(BH$3=DATE(YEAR($H117),MONTH($H117)+$G117,1),BH$3=DATE(YEAR($H117),MONTH($H117)+$G117*2,1),BH$3=DATE(YEAR($H117),MONTH($H117)+$G117*3,1),BH$3=DATE(YEAR($H117),MONTH($H117)+$G117*4,1),BH$3=DATE(YEAR($H117),MONTH($H117)+$G117*5,1),BH$3=DATE(YEAR($H117),MONTH($H117)+$G117*6,1),BH$3=DATE(YEAR($H117),MONTH($H117)+$G117*7,1),BH$3=DATE(YEAR($H117),MONTH($H117)+$G117*8,1),BH$3=DATE(YEAR($H117),MONTH($H117)+$G117*9,1),BH$3=DATE(YEAR($H117),MONTH($H117)+$G117*10,1)),$F117*тех!BV$10*тех!BV$6,)</f>
        <v>0</v>
      </c>
      <c r="BI117" s="76">
        <f>IF(OR(BI$3=DATE(YEAR($H117),MONTH($H117)+$G117,1),BI$3=DATE(YEAR($H117),MONTH($H117)+$G117*2,1),BI$3=DATE(YEAR($H117),MONTH($H117)+$G117*3,1),BI$3=DATE(YEAR($H117),MONTH($H117)+$G117*4,1),BI$3=DATE(YEAR($H117),MONTH($H117)+$G117*5,1),BI$3=DATE(YEAR($H117),MONTH($H117)+$G117*6,1),BI$3=DATE(YEAR($H117),MONTH($H117)+$G117*7,1),BI$3=DATE(YEAR($H117),MONTH($H117)+$G117*8,1),BI$3=DATE(YEAR($H117),MONTH($H117)+$G117*9,1),BI$3=DATE(YEAR($H117),MONTH($H117)+$G117*10,1)),$F117*тех!BW$10*тех!BW$6,)</f>
        <v>0</v>
      </c>
      <c r="BJ117" s="76">
        <f>IF(OR(BJ$3=DATE(YEAR($H117),MONTH($H117)+$G117,1),BJ$3=DATE(YEAR($H117),MONTH($H117)+$G117*2,1),BJ$3=DATE(YEAR($H117),MONTH($H117)+$G117*3,1),BJ$3=DATE(YEAR($H117),MONTH($H117)+$G117*4,1),BJ$3=DATE(YEAR($H117),MONTH($H117)+$G117*5,1),BJ$3=DATE(YEAR($H117),MONTH($H117)+$G117*6,1),BJ$3=DATE(YEAR($H117),MONTH($H117)+$G117*7,1),BJ$3=DATE(YEAR($H117),MONTH($H117)+$G117*8,1),BJ$3=DATE(YEAR($H117),MONTH($H117)+$G117*9,1),BJ$3=DATE(YEAR($H117),MONTH($H117)+$G117*10,1)),$F117*тех!BX$10*тех!BX$6,)</f>
        <v>0</v>
      </c>
      <c r="BK117" s="76">
        <f>IF(OR(BK$3=DATE(YEAR($H117),MONTH($H117)+$G117,1),BK$3=DATE(YEAR($H117),MONTH($H117)+$G117*2,1),BK$3=DATE(YEAR($H117),MONTH($H117)+$G117*3,1),BK$3=DATE(YEAR($H117),MONTH($H117)+$G117*4,1),BK$3=DATE(YEAR($H117),MONTH($H117)+$G117*5,1),BK$3=DATE(YEAR($H117),MONTH($H117)+$G117*6,1),BK$3=DATE(YEAR($H117),MONTH($H117)+$G117*7,1),BK$3=DATE(YEAR($H117),MONTH($H117)+$G117*8,1),BK$3=DATE(YEAR($H117),MONTH($H117)+$G117*9,1),BK$3=DATE(YEAR($H117),MONTH($H117)+$G117*10,1)),$F117*тех!BY$10*тех!BY$6,)</f>
        <v>0</v>
      </c>
      <c r="BL117" s="76">
        <f>IF(OR(BL$3=DATE(YEAR($H117),MONTH($H117)+$G117,1),BL$3=DATE(YEAR($H117),MONTH($H117)+$G117*2,1),BL$3=DATE(YEAR($H117),MONTH($H117)+$G117*3,1),BL$3=DATE(YEAR($H117),MONTH($H117)+$G117*4,1),BL$3=DATE(YEAR($H117),MONTH($H117)+$G117*5,1),BL$3=DATE(YEAR($H117),MONTH($H117)+$G117*6,1),BL$3=DATE(YEAR($H117),MONTH($H117)+$G117*7,1),BL$3=DATE(YEAR($H117),MONTH($H117)+$G117*8,1),BL$3=DATE(YEAR($H117),MONTH($H117)+$G117*9,1),BL$3=DATE(YEAR($H117),MONTH($H117)+$G117*10,1)),$F117*тех!BZ$10*тех!BZ$6,)</f>
        <v>0</v>
      </c>
      <c r="BM117" s="76">
        <f>IF(OR(BM$3=DATE(YEAR($H117),MONTH($H117)+$G117,1),BM$3=DATE(YEAR($H117),MONTH($H117)+$G117*2,1),BM$3=DATE(YEAR($H117),MONTH($H117)+$G117*3,1),BM$3=DATE(YEAR($H117),MONTH($H117)+$G117*4,1),BM$3=DATE(YEAR($H117),MONTH($H117)+$G117*5,1),BM$3=DATE(YEAR($H117),MONTH($H117)+$G117*6,1),BM$3=DATE(YEAR($H117),MONTH($H117)+$G117*7,1),BM$3=DATE(YEAR($H117),MONTH($H117)+$G117*8,1),BM$3=DATE(YEAR($H117),MONTH($H117)+$G117*9,1),BM$3=DATE(YEAR($H117),MONTH($H117)+$G117*10,1)),$F117*тех!CA$10*тех!CA$6,)</f>
        <v>0</v>
      </c>
      <c r="BN117" s="76">
        <f>IF(OR(BN$3=DATE(YEAR($H117),MONTH($H117)+$G117,1),BN$3=DATE(YEAR($H117),MONTH($H117)+$G117*2,1),BN$3=DATE(YEAR($H117),MONTH($H117)+$G117*3,1),BN$3=DATE(YEAR($H117),MONTH($H117)+$G117*4,1),BN$3=DATE(YEAR($H117),MONTH($H117)+$G117*5,1),BN$3=DATE(YEAR($H117),MONTH($H117)+$G117*6,1),BN$3=DATE(YEAR($H117),MONTH($H117)+$G117*7,1),BN$3=DATE(YEAR($H117),MONTH($H117)+$G117*8,1),BN$3=DATE(YEAR($H117),MONTH($H117)+$G117*9,1),BN$3=DATE(YEAR($H117),MONTH($H117)+$G117*10,1)),$F117*тех!CB$10*тех!CB$6,)</f>
        <v>0</v>
      </c>
      <c r="BO117" s="76">
        <f>IF(OR(BO$3=DATE(YEAR($H117),MONTH($H117)+$G117,1),BO$3=DATE(YEAR($H117),MONTH($H117)+$G117*2,1),BO$3=DATE(YEAR($H117),MONTH($H117)+$G117*3,1),BO$3=DATE(YEAR($H117),MONTH($H117)+$G117*4,1),BO$3=DATE(YEAR($H117),MONTH($H117)+$G117*5,1),BO$3=DATE(YEAR($H117),MONTH($H117)+$G117*6,1),BO$3=DATE(YEAR($H117),MONTH($H117)+$G117*7,1),BO$3=DATE(YEAR($H117),MONTH($H117)+$G117*8,1),BO$3=DATE(YEAR($H117),MONTH($H117)+$G117*9,1),BO$3=DATE(YEAR($H117),MONTH($H117)+$G117*10,1)),$F117*тех!CC$10*тех!CC$6,)</f>
        <v>0</v>
      </c>
      <c r="BP117" s="76">
        <f>IF(OR(BP$3=DATE(YEAR($H117),MONTH($H117)+$G117,1),BP$3=DATE(YEAR($H117),MONTH($H117)+$G117*2,1),BP$3=DATE(YEAR($H117),MONTH($H117)+$G117*3,1),BP$3=DATE(YEAR($H117),MONTH($H117)+$G117*4,1),BP$3=DATE(YEAR($H117),MONTH($H117)+$G117*5,1),BP$3=DATE(YEAR($H117),MONTH($H117)+$G117*6,1),BP$3=DATE(YEAR($H117),MONTH($H117)+$G117*7,1),BP$3=DATE(YEAR($H117),MONTH($H117)+$G117*8,1),BP$3=DATE(YEAR($H117),MONTH($H117)+$G117*9,1),BP$3=DATE(YEAR($H117),MONTH($H117)+$G117*10,1)),$F117*тех!CD$10*тех!CD$6,)</f>
        <v>0</v>
      </c>
      <c r="BQ117" s="76">
        <f>IF(OR(BQ$3=DATE(YEAR($H117),MONTH($H117)+$G117,1),BQ$3=DATE(YEAR($H117),MONTH($H117)+$G117*2,1),BQ$3=DATE(YEAR($H117),MONTH($H117)+$G117*3,1),BQ$3=DATE(YEAR($H117),MONTH($H117)+$G117*4,1),BQ$3=DATE(YEAR($H117),MONTH($H117)+$G117*5,1),BQ$3=DATE(YEAR($H117),MONTH($H117)+$G117*6,1),BQ$3=DATE(YEAR($H117),MONTH($H117)+$G117*7,1),BQ$3=DATE(YEAR($H117),MONTH($H117)+$G117*8,1),BQ$3=DATE(YEAR($H117),MONTH($H117)+$G117*9,1),BQ$3=DATE(YEAR($H117),MONTH($H117)+$G117*10,1)),$F117*тех!CE$10*тех!CE$6,)</f>
        <v>0</v>
      </c>
    </row>
    <row r="118" spans="2:69" hidden="1">
      <c r="B118" s="3">
        <v>29</v>
      </c>
      <c r="C118" s="19"/>
      <c r="D118" s="19"/>
      <c r="E118" s="19"/>
      <c r="F118" s="76">
        <f t="shared" si="3"/>
        <v>0</v>
      </c>
      <c r="G118" s="19"/>
      <c r="H118" s="19"/>
      <c r="J118" s="76">
        <f>IF($H118=J$3,$F118,)*тех!X$6</f>
        <v>0</v>
      </c>
      <c r="K118" s="76">
        <f>IF($H118=K$3,$F118,)*тех!Y$6</f>
        <v>0</v>
      </c>
      <c r="L118" s="76">
        <f>IF($H118=L$3,$F118,)*тех!Z$6</f>
        <v>0</v>
      </c>
      <c r="M118" s="76">
        <f>IF($H118=M$3,$F118,)*тех!AA$6</f>
        <v>0</v>
      </c>
      <c r="N118" s="76">
        <f>IF($H118=N$3,$F118,)*тех!AB$6</f>
        <v>0</v>
      </c>
      <c r="O118" s="76">
        <f>IF($H118=O$3,$F118,)*тех!AC$6</f>
        <v>0</v>
      </c>
      <c r="P118" s="76">
        <f>IF(OR(P$3=DATE(YEAR($H118),MONTH($H118)+$G118,1),P$3=DATE(YEAR($H118),MONTH($H118)+$G118*2,1),P$3=DATE(YEAR($H118),MONTH($H118)+$G118*3,1),P$3=DATE(YEAR($H118),MONTH($H118)+$G118*4,1),P$3=DATE(YEAR($H118),MONTH($H118)+$G118*5,1),P$3=DATE(YEAR($H118),MONTH($H118)+$G118*6,1),P$3=DATE(YEAR($H118),MONTH($H118)+$G118*7,1),P$3=DATE(YEAR($H118),MONTH($H118)+$G118*8,1),P$3=DATE(YEAR($H118),MONTH($H118)+$G118*9,1),P$3=DATE(YEAR($H118),MONTH($H118)+$G118*10,1)),$F118*тех!AD$10*тех!AD$6,)</f>
        <v>0</v>
      </c>
      <c r="Q118" s="76">
        <f>IF(OR(Q$3=DATE(YEAR($H118),MONTH($H118)+$G118,1),Q$3=DATE(YEAR($H118),MONTH($H118)+$G118*2,1),Q$3=DATE(YEAR($H118),MONTH($H118)+$G118*3,1),Q$3=DATE(YEAR($H118),MONTH($H118)+$G118*4,1),Q$3=DATE(YEAR($H118),MONTH($H118)+$G118*5,1),Q$3=DATE(YEAR($H118),MONTH($H118)+$G118*6,1),Q$3=DATE(YEAR($H118),MONTH($H118)+$G118*7,1),Q$3=DATE(YEAR($H118),MONTH($H118)+$G118*8,1),Q$3=DATE(YEAR($H118),MONTH($H118)+$G118*9,1),Q$3=DATE(YEAR($H118),MONTH($H118)+$G118*10,1)),$F118*тех!AE$10*тех!AE$6,)</f>
        <v>0</v>
      </c>
      <c r="R118" s="76">
        <f>IF(OR(R$3=DATE(YEAR($H118),MONTH($H118)+$G118,1),R$3=DATE(YEAR($H118),MONTH($H118)+$G118*2,1),R$3=DATE(YEAR($H118),MONTH($H118)+$G118*3,1),R$3=DATE(YEAR($H118),MONTH($H118)+$G118*4,1),R$3=DATE(YEAR($H118),MONTH($H118)+$G118*5,1),R$3=DATE(YEAR($H118),MONTH($H118)+$G118*6,1),R$3=DATE(YEAR($H118),MONTH($H118)+$G118*7,1),R$3=DATE(YEAR($H118),MONTH($H118)+$G118*8,1),R$3=DATE(YEAR($H118),MONTH($H118)+$G118*9,1),R$3=DATE(YEAR($H118),MONTH($H118)+$G118*10,1)),$F118*тех!AF$10*тех!AF$6,)</f>
        <v>0</v>
      </c>
      <c r="S118" s="76">
        <f>IF(OR(S$3=DATE(YEAR($H118),MONTH($H118)+$G118,1),S$3=DATE(YEAR($H118),MONTH($H118)+$G118*2,1),S$3=DATE(YEAR($H118),MONTH($H118)+$G118*3,1),S$3=DATE(YEAR($H118),MONTH($H118)+$G118*4,1),S$3=DATE(YEAR($H118),MONTH($H118)+$G118*5,1),S$3=DATE(YEAR($H118),MONTH($H118)+$G118*6,1),S$3=DATE(YEAR($H118),MONTH($H118)+$G118*7,1),S$3=DATE(YEAR($H118),MONTH($H118)+$G118*8,1),S$3=DATE(YEAR($H118),MONTH($H118)+$G118*9,1),S$3=DATE(YEAR($H118),MONTH($H118)+$G118*10,1)),$F118*тех!AG$10*тех!AG$6,)</f>
        <v>0</v>
      </c>
      <c r="T118" s="76">
        <f>IF(OR(T$3=DATE(YEAR($H118),MONTH($H118)+$G118,1),T$3=DATE(YEAR($H118),MONTH($H118)+$G118*2,1),T$3=DATE(YEAR($H118),MONTH($H118)+$G118*3,1),T$3=DATE(YEAR($H118),MONTH($H118)+$G118*4,1),T$3=DATE(YEAR($H118),MONTH($H118)+$G118*5,1),T$3=DATE(YEAR($H118),MONTH($H118)+$G118*6,1),T$3=DATE(YEAR($H118),MONTH($H118)+$G118*7,1),T$3=DATE(YEAR($H118),MONTH($H118)+$G118*8,1),T$3=DATE(YEAR($H118),MONTH($H118)+$G118*9,1),T$3=DATE(YEAR($H118),MONTH($H118)+$G118*10,1)),$F118*тех!AH$10*тех!AH$6,)</f>
        <v>0</v>
      </c>
      <c r="U118" s="76">
        <f>IF(OR(U$3=DATE(YEAR($H118),MONTH($H118)+$G118,1),U$3=DATE(YEAR($H118),MONTH($H118)+$G118*2,1),U$3=DATE(YEAR($H118),MONTH($H118)+$G118*3,1),U$3=DATE(YEAR($H118),MONTH($H118)+$G118*4,1),U$3=DATE(YEAR($H118),MONTH($H118)+$G118*5,1),U$3=DATE(YEAR($H118),MONTH($H118)+$G118*6,1),U$3=DATE(YEAR($H118),MONTH($H118)+$G118*7,1),U$3=DATE(YEAR($H118),MONTH($H118)+$G118*8,1),U$3=DATE(YEAR($H118),MONTH($H118)+$G118*9,1),U$3=DATE(YEAR($H118),MONTH($H118)+$G118*10,1)),$F118*тех!AI$10*тех!AI$6,)</f>
        <v>0</v>
      </c>
      <c r="V118" s="76">
        <f>IF(OR(V$3=DATE(YEAR($H118),MONTH($H118)+$G118,1),V$3=DATE(YEAR($H118),MONTH($H118)+$G118*2,1),V$3=DATE(YEAR($H118),MONTH($H118)+$G118*3,1),V$3=DATE(YEAR($H118),MONTH($H118)+$G118*4,1),V$3=DATE(YEAR($H118),MONTH($H118)+$G118*5,1),V$3=DATE(YEAR($H118),MONTH($H118)+$G118*6,1),V$3=DATE(YEAR($H118),MONTH($H118)+$G118*7,1),V$3=DATE(YEAR($H118),MONTH($H118)+$G118*8,1),V$3=DATE(YEAR($H118),MONTH($H118)+$G118*9,1),V$3=DATE(YEAR($H118),MONTH($H118)+$G118*10,1)),$F118*тех!AJ$10*тех!AJ$6,)</f>
        <v>0</v>
      </c>
      <c r="W118" s="76">
        <f>IF(OR(W$3=DATE(YEAR($H118),MONTH($H118)+$G118,1),W$3=DATE(YEAR($H118),MONTH($H118)+$G118*2,1),W$3=DATE(YEAR($H118),MONTH($H118)+$G118*3,1),W$3=DATE(YEAR($H118),MONTH($H118)+$G118*4,1),W$3=DATE(YEAR($H118),MONTH($H118)+$G118*5,1),W$3=DATE(YEAR($H118),MONTH($H118)+$G118*6,1),W$3=DATE(YEAR($H118),MONTH($H118)+$G118*7,1),W$3=DATE(YEAR($H118),MONTH($H118)+$G118*8,1),W$3=DATE(YEAR($H118),MONTH($H118)+$G118*9,1),W$3=DATE(YEAR($H118),MONTH($H118)+$G118*10,1)),$F118*тех!AK$10*тех!AK$6,)</f>
        <v>0</v>
      </c>
      <c r="X118" s="76">
        <f>IF(OR(X$3=DATE(YEAR($H118),MONTH($H118)+$G118,1),X$3=DATE(YEAR($H118),MONTH($H118)+$G118*2,1),X$3=DATE(YEAR($H118),MONTH($H118)+$G118*3,1),X$3=DATE(YEAR($H118),MONTH($H118)+$G118*4,1),X$3=DATE(YEAR($H118),MONTH($H118)+$G118*5,1),X$3=DATE(YEAR($H118),MONTH($H118)+$G118*6,1),X$3=DATE(YEAR($H118),MONTH($H118)+$G118*7,1),X$3=DATE(YEAR($H118),MONTH($H118)+$G118*8,1),X$3=DATE(YEAR($H118),MONTH($H118)+$G118*9,1),X$3=DATE(YEAR($H118),MONTH($H118)+$G118*10,1)),$F118*тех!AL$10*тех!AL$6,)</f>
        <v>0</v>
      </c>
      <c r="Y118" s="76">
        <f>IF(OR(Y$3=DATE(YEAR($H118),MONTH($H118)+$G118,1),Y$3=DATE(YEAR($H118),MONTH($H118)+$G118*2,1),Y$3=DATE(YEAR($H118),MONTH($H118)+$G118*3,1),Y$3=DATE(YEAR($H118),MONTH($H118)+$G118*4,1),Y$3=DATE(YEAR($H118),MONTH($H118)+$G118*5,1),Y$3=DATE(YEAR($H118),MONTH($H118)+$G118*6,1),Y$3=DATE(YEAR($H118),MONTH($H118)+$G118*7,1),Y$3=DATE(YEAR($H118),MONTH($H118)+$G118*8,1),Y$3=DATE(YEAR($H118),MONTH($H118)+$G118*9,1),Y$3=DATE(YEAR($H118),MONTH($H118)+$G118*10,1)),$F118*тех!AM$10*тех!AM$6,)</f>
        <v>0</v>
      </c>
      <c r="Z118" s="76">
        <f>IF(OR(Z$3=DATE(YEAR($H118),MONTH($H118)+$G118,1),Z$3=DATE(YEAR($H118),MONTH($H118)+$G118*2,1),Z$3=DATE(YEAR($H118),MONTH($H118)+$G118*3,1),Z$3=DATE(YEAR($H118),MONTH($H118)+$G118*4,1),Z$3=DATE(YEAR($H118),MONTH($H118)+$G118*5,1),Z$3=DATE(YEAR($H118),MONTH($H118)+$G118*6,1),Z$3=DATE(YEAR($H118),MONTH($H118)+$G118*7,1),Z$3=DATE(YEAR($H118),MONTH($H118)+$G118*8,1),Z$3=DATE(YEAR($H118),MONTH($H118)+$G118*9,1),Z$3=DATE(YEAR($H118),MONTH($H118)+$G118*10,1)),$F118*тех!AN$10*тех!AN$6,)</f>
        <v>0</v>
      </c>
      <c r="AA118" s="76">
        <f>IF(OR(AA$3=DATE(YEAR($H118),MONTH($H118)+$G118,1),AA$3=DATE(YEAR($H118),MONTH($H118)+$G118*2,1),AA$3=DATE(YEAR($H118),MONTH($H118)+$G118*3,1),AA$3=DATE(YEAR($H118),MONTH($H118)+$G118*4,1),AA$3=DATE(YEAR($H118),MONTH($H118)+$G118*5,1),AA$3=DATE(YEAR($H118),MONTH($H118)+$G118*6,1),AA$3=DATE(YEAR($H118),MONTH($H118)+$G118*7,1),AA$3=DATE(YEAR($H118),MONTH($H118)+$G118*8,1),AA$3=DATE(YEAR($H118),MONTH($H118)+$G118*9,1),AA$3=DATE(YEAR($H118),MONTH($H118)+$G118*10,1)),$F118*тех!AO$10*тех!AO$6,)</f>
        <v>0</v>
      </c>
      <c r="AB118" s="76">
        <f>IF(OR(AB$3=DATE(YEAR($H118),MONTH($H118)+$G118,1),AB$3=DATE(YEAR($H118),MONTH($H118)+$G118*2,1),AB$3=DATE(YEAR($H118),MONTH($H118)+$G118*3,1),AB$3=DATE(YEAR($H118),MONTH($H118)+$G118*4,1),AB$3=DATE(YEAR($H118),MONTH($H118)+$G118*5,1),AB$3=DATE(YEAR($H118),MONTH($H118)+$G118*6,1),AB$3=DATE(YEAR($H118),MONTH($H118)+$G118*7,1),AB$3=DATE(YEAR($H118),MONTH($H118)+$G118*8,1),AB$3=DATE(YEAR($H118),MONTH($H118)+$G118*9,1),AB$3=DATE(YEAR($H118),MONTH($H118)+$G118*10,1)),$F118*тех!AP$10*тех!AP$6,)</f>
        <v>0</v>
      </c>
      <c r="AC118" s="76">
        <f>IF(OR(AC$3=DATE(YEAR($H118),MONTH($H118)+$G118,1),AC$3=DATE(YEAR($H118),MONTH($H118)+$G118*2,1),AC$3=DATE(YEAR($H118),MONTH($H118)+$G118*3,1),AC$3=DATE(YEAR($H118),MONTH($H118)+$G118*4,1),AC$3=DATE(YEAR($H118),MONTH($H118)+$G118*5,1),AC$3=DATE(YEAR($H118),MONTH($H118)+$G118*6,1),AC$3=DATE(YEAR($H118),MONTH($H118)+$G118*7,1),AC$3=DATE(YEAR($H118),MONTH($H118)+$G118*8,1),AC$3=DATE(YEAR($H118),MONTH($H118)+$G118*9,1),AC$3=DATE(YEAR($H118),MONTH($H118)+$G118*10,1)),$F118*тех!AQ$10*тех!AQ$6,)</f>
        <v>0</v>
      </c>
      <c r="AD118" s="76">
        <f>IF(OR(AD$3=DATE(YEAR($H118),MONTH($H118)+$G118,1),AD$3=DATE(YEAR($H118),MONTH($H118)+$G118*2,1),AD$3=DATE(YEAR($H118),MONTH($H118)+$G118*3,1),AD$3=DATE(YEAR($H118),MONTH($H118)+$G118*4,1),AD$3=DATE(YEAR($H118),MONTH($H118)+$G118*5,1),AD$3=DATE(YEAR($H118),MONTH($H118)+$G118*6,1),AD$3=DATE(YEAR($H118),MONTH($H118)+$G118*7,1),AD$3=DATE(YEAR($H118),MONTH($H118)+$G118*8,1),AD$3=DATE(YEAR($H118),MONTH($H118)+$G118*9,1),AD$3=DATE(YEAR($H118),MONTH($H118)+$G118*10,1)),$F118*тех!AR$10*тех!AR$6,)</f>
        <v>0</v>
      </c>
      <c r="AE118" s="76">
        <f>IF(OR(AE$3=DATE(YEAR($H118),MONTH($H118)+$G118,1),AE$3=DATE(YEAR($H118),MONTH($H118)+$G118*2,1),AE$3=DATE(YEAR($H118),MONTH($H118)+$G118*3,1),AE$3=DATE(YEAR($H118),MONTH($H118)+$G118*4,1),AE$3=DATE(YEAR($H118),MONTH($H118)+$G118*5,1),AE$3=DATE(YEAR($H118),MONTH($H118)+$G118*6,1),AE$3=DATE(YEAR($H118),MONTH($H118)+$G118*7,1),AE$3=DATE(YEAR($H118),MONTH($H118)+$G118*8,1),AE$3=DATE(YEAR($H118),MONTH($H118)+$G118*9,1),AE$3=DATE(YEAR($H118),MONTH($H118)+$G118*10,1)),$F118*тех!AS$10*тех!AS$6,)</f>
        <v>0</v>
      </c>
      <c r="AF118" s="76">
        <f>IF(OR(AF$3=DATE(YEAR($H118),MONTH($H118)+$G118,1),AF$3=DATE(YEAR($H118),MONTH($H118)+$G118*2,1),AF$3=DATE(YEAR($H118),MONTH($H118)+$G118*3,1),AF$3=DATE(YEAR($H118),MONTH($H118)+$G118*4,1),AF$3=DATE(YEAR($H118),MONTH($H118)+$G118*5,1),AF$3=DATE(YEAR($H118),MONTH($H118)+$G118*6,1),AF$3=DATE(YEAR($H118),MONTH($H118)+$G118*7,1),AF$3=DATE(YEAR($H118),MONTH($H118)+$G118*8,1),AF$3=DATE(YEAR($H118),MONTH($H118)+$G118*9,1),AF$3=DATE(YEAR($H118),MONTH($H118)+$G118*10,1)),$F118*тех!AT$10*тех!AT$6,)</f>
        <v>0</v>
      </c>
      <c r="AG118" s="76">
        <f>IF(OR(AG$3=DATE(YEAR($H118),MONTH($H118)+$G118,1),AG$3=DATE(YEAR($H118),MONTH($H118)+$G118*2,1),AG$3=DATE(YEAR($H118),MONTH($H118)+$G118*3,1),AG$3=DATE(YEAR($H118),MONTH($H118)+$G118*4,1),AG$3=DATE(YEAR($H118),MONTH($H118)+$G118*5,1),AG$3=DATE(YEAR($H118),MONTH($H118)+$G118*6,1),AG$3=DATE(YEAR($H118),MONTH($H118)+$G118*7,1),AG$3=DATE(YEAR($H118),MONTH($H118)+$G118*8,1),AG$3=DATE(YEAR($H118),MONTH($H118)+$G118*9,1),AG$3=DATE(YEAR($H118),MONTH($H118)+$G118*10,1)),$F118*тех!AU$10*тех!AU$6,)</f>
        <v>0</v>
      </c>
      <c r="AH118" s="76">
        <f>IF(OR(AH$3=DATE(YEAR($H118),MONTH($H118)+$G118,1),AH$3=DATE(YEAR($H118),MONTH($H118)+$G118*2,1),AH$3=DATE(YEAR($H118),MONTH($H118)+$G118*3,1),AH$3=DATE(YEAR($H118),MONTH($H118)+$G118*4,1),AH$3=DATE(YEAR($H118),MONTH($H118)+$G118*5,1),AH$3=DATE(YEAR($H118),MONTH($H118)+$G118*6,1),AH$3=DATE(YEAR($H118),MONTH($H118)+$G118*7,1),AH$3=DATE(YEAR($H118),MONTH($H118)+$G118*8,1),AH$3=DATE(YEAR($H118),MONTH($H118)+$G118*9,1),AH$3=DATE(YEAR($H118),MONTH($H118)+$G118*10,1)),$F118*тех!AV$10*тех!AV$6,)</f>
        <v>0</v>
      </c>
      <c r="AI118" s="76">
        <f>IF(OR(AI$3=DATE(YEAR($H118),MONTH($H118)+$G118,1),AI$3=DATE(YEAR($H118),MONTH($H118)+$G118*2,1),AI$3=DATE(YEAR($H118),MONTH($H118)+$G118*3,1),AI$3=DATE(YEAR($H118),MONTH($H118)+$G118*4,1),AI$3=DATE(YEAR($H118),MONTH($H118)+$G118*5,1),AI$3=DATE(YEAR($H118),MONTH($H118)+$G118*6,1),AI$3=DATE(YEAR($H118),MONTH($H118)+$G118*7,1),AI$3=DATE(YEAR($H118),MONTH($H118)+$G118*8,1),AI$3=DATE(YEAR($H118),MONTH($H118)+$G118*9,1),AI$3=DATE(YEAR($H118),MONTH($H118)+$G118*10,1)),$F118*тех!AW$10*тех!AW$6,)</f>
        <v>0</v>
      </c>
      <c r="AJ118" s="76">
        <f>IF(OR(AJ$3=DATE(YEAR($H118),MONTH($H118)+$G118,1),AJ$3=DATE(YEAR($H118),MONTH($H118)+$G118*2,1),AJ$3=DATE(YEAR($H118),MONTH($H118)+$G118*3,1),AJ$3=DATE(YEAR($H118),MONTH($H118)+$G118*4,1),AJ$3=DATE(YEAR($H118),MONTH($H118)+$G118*5,1),AJ$3=DATE(YEAR($H118),MONTH($H118)+$G118*6,1),AJ$3=DATE(YEAR($H118),MONTH($H118)+$G118*7,1),AJ$3=DATE(YEAR($H118),MONTH($H118)+$G118*8,1),AJ$3=DATE(YEAR($H118),MONTH($H118)+$G118*9,1),AJ$3=DATE(YEAR($H118),MONTH($H118)+$G118*10,1)),$F118*тех!AX$10*тех!AX$6,)</f>
        <v>0</v>
      </c>
      <c r="AK118" s="76">
        <f>IF(OR(AK$3=DATE(YEAR($H118),MONTH($H118)+$G118,1),AK$3=DATE(YEAR($H118),MONTH($H118)+$G118*2,1),AK$3=DATE(YEAR($H118),MONTH($H118)+$G118*3,1),AK$3=DATE(YEAR($H118),MONTH($H118)+$G118*4,1),AK$3=DATE(YEAR($H118),MONTH($H118)+$G118*5,1),AK$3=DATE(YEAR($H118),MONTH($H118)+$G118*6,1),AK$3=DATE(YEAR($H118),MONTH($H118)+$G118*7,1),AK$3=DATE(YEAR($H118),MONTH($H118)+$G118*8,1),AK$3=DATE(YEAR($H118),MONTH($H118)+$G118*9,1),AK$3=DATE(YEAR($H118),MONTH($H118)+$G118*10,1)),$F118*тех!AY$10*тех!AY$6,)</f>
        <v>0</v>
      </c>
      <c r="AL118" s="76">
        <f>IF(OR(AL$3=DATE(YEAR($H118),MONTH($H118)+$G118,1),AL$3=DATE(YEAR($H118),MONTH($H118)+$G118*2,1),AL$3=DATE(YEAR($H118),MONTH($H118)+$G118*3,1),AL$3=DATE(YEAR($H118),MONTH($H118)+$G118*4,1),AL$3=DATE(YEAR($H118),MONTH($H118)+$G118*5,1),AL$3=DATE(YEAR($H118),MONTH($H118)+$G118*6,1),AL$3=DATE(YEAR($H118),MONTH($H118)+$G118*7,1),AL$3=DATE(YEAR($H118),MONTH($H118)+$G118*8,1),AL$3=DATE(YEAR($H118),MONTH($H118)+$G118*9,1),AL$3=DATE(YEAR($H118),MONTH($H118)+$G118*10,1)),$F118*тех!AZ$10*тех!AZ$6,)</f>
        <v>0</v>
      </c>
      <c r="AM118" s="76">
        <f>IF(OR(AM$3=DATE(YEAR($H118),MONTH($H118)+$G118,1),AM$3=DATE(YEAR($H118),MONTH($H118)+$G118*2,1),AM$3=DATE(YEAR($H118),MONTH($H118)+$G118*3,1),AM$3=DATE(YEAR($H118),MONTH($H118)+$G118*4,1),AM$3=DATE(YEAR($H118),MONTH($H118)+$G118*5,1),AM$3=DATE(YEAR($H118),MONTH($H118)+$G118*6,1),AM$3=DATE(YEAR($H118),MONTH($H118)+$G118*7,1),AM$3=DATE(YEAR($H118),MONTH($H118)+$G118*8,1),AM$3=DATE(YEAR($H118),MONTH($H118)+$G118*9,1),AM$3=DATE(YEAR($H118),MONTH($H118)+$G118*10,1)),$F118*тех!BA$10*тех!BA$6,)</f>
        <v>0</v>
      </c>
      <c r="AN118" s="76">
        <f>IF(OR(AN$3=DATE(YEAR($H118),MONTH($H118)+$G118,1),AN$3=DATE(YEAR($H118),MONTH($H118)+$G118*2,1),AN$3=DATE(YEAR($H118),MONTH($H118)+$G118*3,1),AN$3=DATE(YEAR($H118),MONTH($H118)+$G118*4,1),AN$3=DATE(YEAR($H118),MONTH($H118)+$G118*5,1),AN$3=DATE(YEAR($H118),MONTH($H118)+$G118*6,1),AN$3=DATE(YEAR($H118),MONTH($H118)+$G118*7,1),AN$3=DATE(YEAR($H118),MONTH($H118)+$G118*8,1),AN$3=DATE(YEAR($H118),MONTH($H118)+$G118*9,1),AN$3=DATE(YEAR($H118),MONTH($H118)+$G118*10,1)),$F118*тех!BB$10*тех!BB$6,)</f>
        <v>0</v>
      </c>
      <c r="AO118" s="76">
        <f>IF(OR(AO$3=DATE(YEAR($H118),MONTH($H118)+$G118,1),AO$3=DATE(YEAR($H118),MONTH($H118)+$G118*2,1),AO$3=DATE(YEAR($H118),MONTH($H118)+$G118*3,1),AO$3=DATE(YEAR($H118),MONTH($H118)+$G118*4,1),AO$3=DATE(YEAR($H118),MONTH($H118)+$G118*5,1),AO$3=DATE(YEAR($H118),MONTH($H118)+$G118*6,1),AO$3=DATE(YEAR($H118),MONTH($H118)+$G118*7,1),AO$3=DATE(YEAR($H118),MONTH($H118)+$G118*8,1),AO$3=DATE(YEAR($H118),MONTH($H118)+$G118*9,1),AO$3=DATE(YEAR($H118),MONTH($H118)+$G118*10,1)),$F118*тех!BC$10*тех!BC$6,)</f>
        <v>0</v>
      </c>
      <c r="AP118" s="76">
        <f>IF(OR(AP$3=DATE(YEAR($H118),MONTH($H118)+$G118,1),AP$3=DATE(YEAR($H118),MONTH($H118)+$G118*2,1),AP$3=DATE(YEAR($H118),MONTH($H118)+$G118*3,1),AP$3=DATE(YEAR($H118),MONTH($H118)+$G118*4,1),AP$3=DATE(YEAR($H118),MONTH($H118)+$G118*5,1),AP$3=DATE(YEAR($H118),MONTH($H118)+$G118*6,1),AP$3=DATE(YEAR($H118),MONTH($H118)+$G118*7,1),AP$3=DATE(YEAR($H118),MONTH($H118)+$G118*8,1),AP$3=DATE(YEAR($H118),MONTH($H118)+$G118*9,1),AP$3=DATE(YEAR($H118),MONTH($H118)+$G118*10,1)),$F118*тех!BD$10*тех!BD$6,)</f>
        <v>0</v>
      </c>
      <c r="AQ118" s="76">
        <f>IF(OR(AQ$3=DATE(YEAR($H118),MONTH($H118)+$G118,1),AQ$3=DATE(YEAR($H118),MONTH($H118)+$G118*2,1),AQ$3=DATE(YEAR($H118),MONTH($H118)+$G118*3,1),AQ$3=DATE(YEAR($H118),MONTH($H118)+$G118*4,1),AQ$3=DATE(YEAR($H118),MONTH($H118)+$G118*5,1),AQ$3=DATE(YEAR($H118),MONTH($H118)+$G118*6,1),AQ$3=DATE(YEAR($H118),MONTH($H118)+$G118*7,1),AQ$3=DATE(YEAR($H118),MONTH($H118)+$G118*8,1),AQ$3=DATE(YEAR($H118),MONTH($H118)+$G118*9,1),AQ$3=DATE(YEAR($H118),MONTH($H118)+$G118*10,1)),$F118*тех!BE$10*тех!BE$6,)</f>
        <v>0</v>
      </c>
      <c r="AR118" s="76">
        <f>IF(OR(AR$3=DATE(YEAR($H118),MONTH($H118)+$G118,1),AR$3=DATE(YEAR($H118),MONTH($H118)+$G118*2,1),AR$3=DATE(YEAR($H118),MONTH($H118)+$G118*3,1),AR$3=DATE(YEAR($H118),MONTH($H118)+$G118*4,1),AR$3=DATE(YEAR($H118),MONTH($H118)+$G118*5,1),AR$3=DATE(YEAR($H118),MONTH($H118)+$G118*6,1),AR$3=DATE(YEAR($H118),MONTH($H118)+$G118*7,1),AR$3=DATE(YEAR($H118),MONTH($H118)+$G118*8,1),AR$3=DATE(YEAR($H118),MONTH($H118)+$G118*9,1),AR$3=DATE(YEAR($H118),MONTH($H118)+$G118*10,1)),$F118*тех!BF$10*тех!BF$6,)</f>
        <v>0</v>
      </c>
      <c r="AS118" s="76">
        <f>IF(OR(AS$3=DATE(YEAR($H118),MONTH($H118)+$G118,1),AS$3=DATE(YEAR($H118),MONTH($H118)+$G118*2,1),AS$3=DATE(YEAR($H118),MONTH($H118)+$G118*3,1),AS$3=DATE(YEAR($H118),MONTH($H118)+$G118*4,1),AS$3=DATE(YEAR($H118),MONTH($H118)+$G118*5,1),AS$3=DATE(YEAR($H118),MONTH($H118)+$G118*6,1),AS$3=DATE(YEAR($H118),MONTH($H118)+$G118*7,1),AS$3=DATE(YEAR($H118),MONTH($H118)+$G118*8,1),AS$3=DATE(YEAR($H118),MONTH($H118)+$G118*9,1),AS$3=DATE(YEAR($H118),MONTH($H118)+$G118*10,1)),$F118*тех!BG$10*тех!BG$6,)</f>
        <v>0</v>
      </c>
      <c r="AT118" s="76">
        <f>IF(OR(AT$3=DATE(YEAR($H118),MONTH($H118)+$G118,1),AT$3=DATE(YEAR($H118),MONTH($H118)+$G118*2,1),AT$3=DATE(YEAR($H118),MONTH($H118)+$G118*3,1),AT$3=DATE(YEAR($H118),MONTH($H118)+$G118*4,1),AT$3=DATE(YEAR($H118),MONTH($H118)+$G118*5,1),AT$3=DATE(YEAR($H118),MONTH($H118)+$G118*6,1),AT$3=DATE(YEAR($H118),MONTH($H118)+$G118*7,1),AT$3=DATE(YEAR($H118),MONTH($H118)+$G118*8,1),AT$3=DATE(YEAR($H118),MONTH($H118)+$G118*9,1),AT$3=DATE(YEAR($H118),MONTH($H118)+$G118*10,1)),$F118*тех!BH$10*тех!BH$6,)</f>
        <v>0</v>
      </c>
      <c r="AU118" s="76">
        <f>IF(OR(AU$3=DATE(YEAR($H118),MONTH($H118)+$G118,1),AU$3=DATE(YEAR($H118),MONTH($H118)+$G118*2,1),AU$3=DATE(YEAR($H118),MONTH($H118)+$G118*3,1),AU$3=DATE(YEAR($H118),MONTH($H118)+$G118*4,1),AU$3=DATE(YEAR($H118),MONTH($H118)+$G118*5,1),AU$3=DATE(YEAR($H118),MONTH($H118)+$G118*6,1),AU$3=DATE(YEAR($H118),MONTH($H118)+$G118*7,1),AU$3=DATE(YEAR($H118),MONTH($H118)+$G118*8,1),AU$3=DATE(YEAR($H118),MONTH($H118)+$G118*9,1),AU$3=DATE(YEAR($H118),MONTH($H118)+$G118*10,1)),$F118*тех!BI$10*тех!BI$6,)</f>
        <v>0</v>
      </c>
      <c r="AV118" s="76">
        <f>IF(OR(AV$3=DATE(YEAR($H118),MONTH($H118)+$G118,1),AV$3=DATE(YEAR($H118),MONTH($H118)+$G118*2,1),AV$3=DATE(YEAR($H118),MONTH($H118)+$G118*3,1),AV$3=DATE(YEAR($H118),MONTH($H118)+$G118*4,1),AV$3=DATE(YEAR($H118),MONTH($H118)+$G118*5,1),AV$3=DATE(YEAR($H118),MONTH($H118)+$G118*6,1),AV$3=DATE(YEAR($H118),MONTH($H118)+$G118*7,1),AV$3=DATE(YEAR($H118),MONTH($H118)+$G118*8,1),AV$3=DATE(YEAR($H118),MONTH($H118)+$G118*9,1),AV$3=DATE(YEAR($H118),MONTH($H118)+$G118*10,1)),$F118*тех!BJ$10*тех!BJ$6,)</f>
        <v>0</v>
      </c>
      <c r="AW118" s="76">
        <f>IF(OR(AW$3=DATE(YEAR($H118),MONTH($H118)+$G118,1),AW$3=DATE(YEAR($H118),MONTH($H118)+$G118*2,1),AW$3=DATE(YEAR($H118),MONTH($H118)+$G118*3,1),AW$3=DATE(YEAR($H118),MONTH($H118)+$G118*4,1),AW$3=DATE(YEAR($H118),MONTH($H118)+$G118*5,1),AW$3=DATE(YEAR($H118),MONTH($H118)+$G118*6,1),AW$3=DATE(YEAR($H118),MONTH($H118)+$G118*7,1),AW$3=DATE(YEAR($H118),MONTH($H118)+$G118*8,1),AW$3=DATE(YEAR($H118),MONTH($H118)+$G118*9,1),AW$3=DATE(YEAR($H118),MONTH($H118)+$G118*10,1)),$F118*тех!BK$10*тех!BK$6,)</f>
        <v>0</v>
      </c>
      <c r="AX118" s="76">
        <f>IF(OR(AX$3=DATE(YEAR($H118),MONTH($H118)+$G118,1),AX$3=DATE(YEAR($H118),MONTH($H118)+$G118*2,1),AX$3=DATE(YEAR($H118),MONTH($H118)+$G118*3,1),AX$3=DATE(YEAR($H118),MONTH($H118)+$G118*4,1),AX$3=DATE(YEAR($H118),MONTH($H118)+$G118*5,1),AX$3=DATE(YEAR($H118),MONTH($H118)+$G118*6,1),AX$3=DATE(YEAR($H118),MONTH($H118)+$G118*7,1),AX$3=DATE(YEAR($H118),MONTH($H118)+$G118*8,1),AX$3=DATE(YEAR($H118),MONTH($H118)+$G118*9,1),AX$3=DATE(YEAR($H118),MONTH($H118)+$G118*10,1)),$F118*тех!BL$10*тех!BL$6,)</f>
        <v>0</v>
      </c>
      <c r="AY118" s="76">
        <f>IF(OR(AY$3=DATE(YEAR($H118),MONTH($H118)+$G118,1),AY$3=DATE(YEAR($H118),MONTH($H118)+$G118*2,1),AY$3=DATE(YEAR($H118),MONTH($H118)+$G118*3,1),AY$3=DATE(YEAR($H118),MONTH($H118)+$G118*4,1),AY$3=DATE(YEAR($H118),MONTH($H118)+$G118*5,1),AY$3=DATE(YEAR($H118),MONTH($H118)+$G118*6,1),AY$3=DATE(YEAR($H118),MONTH($H118)+$G118*7,1),AY$3=DATE(YEAR($H118),MONTH($H118)+$G118*8,1),AY$3=DATE(YEAR($H118),MONTH($H118)+$G118*9,1),AY$3=DATE(YEAR($H118),MONTH($H118)+$G118*10,1)),$F118*тех!BM$10*тех!BM$6,)</f>
        <v>0</v>
      </c>
      <c r="AZ118" s="76">
        <f>IF(OR(AZ$3=DATE(YEAR($H118),MONTH($H118)+$G118,1),AZ$3=DATE(YEAR($H118),MONTH($H118)+$G118*2,1),AZ$3=DATE(YEAR($H118),MONTH($H118)+$G118*3,1),AZ$3=DATE(YEAR($H118),MONTH($H118)+$G118*4,1),AZ$3=DATE(YEAR($H118),MONTH($H118)+$G118*5,1),AZ$3=DATE(YEAR($H118),MONTH($H118)+$G118*6,1),AZ$3=DATE(YEAR($H118),MONTH($H118)+$G118*7,1),AZ$3=DATE(YEAR($H118),MONTH($H118)+$G118*8,1),AZ$3=DATE(YEAR($H118),MONTH($H118)+$G118*9,1),AZ$3=DATE(YEAR($H118),MONTH($H118)+$G118*10,1)),$F118*тех!BN$10*тех!BN$6,)</f>
        <v>0</v>
      </c>
      <c r="BA118" s="76">
        <f>IF(OR(BA$3=DATE(YEAR($H118),MONTH($H118)+$G118,1),BA$3=DATE(YEAR($H118),MONTH($H118)+$G118*2,1),BA$3=DATE(YEAR($H118),MONTH($H118)+$G118*3,1),BA$3=DATE(YEAR($H118),MONTH($H118)+$G118*4,1),BA$3=DATE(YEAR($H118),MONTH($H118)+$G118*5,1),BA$3=DATE(YEAR($H118),MONTH($H118)+$G118*6,1),BA$3=DATE(YEAR($H118),MONTH($H118)+$G118*7,1),BA$3=DATE(YEAR($H118),MONTH($H118)+$G118*8,1),BA$3=DATE(YEAR($H118),MONTH($H118)+$G118*9,1),BA$3=DATE(YEAR($H118),MONTH($H118)+$G118*10,1)),$F118*тех!BO$10*тех!BO$6,)</f>
        <v>0</v>
      </c>
      <c r="BB118" s="76">
        <f>IF(OR(BB$3=DATE(YEAR($H118),MONTH($H118)+$G118,1),BB$3=DATE(YEAR($H118),MONTH($H118)+$G118*2,1),BB$3=DATE(YEAR($H118),MONTH($H118)+$G118*3,1),BB$3=DATE(YEAR($H118),MONTH($H118)+$G118*4,1),BB$3=DATE(YEAR($H118),MONTH($H118)+$G118*5,1),BB$3=DATE(YEAR($H118),MONTH($H118)+$G118*6,1),BB$3=DATE(YEAR($H118),MONTH($H118)+$G118*7,1),BB$3=DATE(YEAR($H118),MONTH($H118)+$G118*8,1),BB$3=DATE(YEAR($H118),MONTH($H118)+$G118*9,1),BB$3=DATE(YEAR($H118),MONTH($H118)+$G118*10,1)),$F118*тех!BP$10*тех!BP$6,)</f>
        <v>0</v>
      </c>
      <c r="BC118" s="76">
        <f>IF(OR(BC$3=DATE(YEAR($H118),MONTH($H118)+$G118,1),BC$3=DATE(YEAR($H118),MONTH($H118)+$G118*2,1),BC$3=DATE(YEAR($H118),MONTH($H118)+$G118*3,1),BC$3=DATE(YEAR($H118),MONTH($H118)+$G118*4,1),BC$3=DATE(YEAR($H118),MONTH($H118)+$G118*5,1),BC$3=DATE(YEAR($H118),MONTH($H118)+$G118*6,1),BC$3=DATE(YEAR($H118),MONTH($H118)+$G118*7,1),BC$3=DATE(YEAR($H118),MONTH($H118)+$G118*8,1),BC$3=DATE(YEAR($H118),MONTH($H118)+$G118*9,1),BC$3=DATE(YEAR($H118),MONTH($H118)+$G118*10,1)),$F118*тех!BQ$10*тех!BQ$6,)</f>
        <v>0</v>
      </c>
      <c r="BD118" s="76">
        <f>IF(OR(BD$3=DATE(YEAR($H118),MONTH($H118)+$G118,1),BD$3=DATE(YEAR($H118),MONTH($H118)+$G118*2,1),BD$3=DATE(YEAR($H118),MONTH($H118)+$G118*3,1),BD$3=DATE(YEAR($H118),MONTH($H118)+$G118*4,1),BD$3=DATE(YEAR($H118),MONTH($H118)+$G118*5,1),BD$3=DATE(YEAR($H118),MONTH($H118)+$G118*6,1),BD$3=DATE(YEAR($H118),MONTH($H118)+$G118*7,1),BD$3=DATE(YEAR($H118),MONTH($H118)+$G118*8,1),BD$3=DATE(YEAR($H118),MONTH($H118)+$G118*9,1),BD$3=DATE(YEAR($H118),MONTH($H118)+$G118*10,1)),$F118*тех!BR$10*тех!BR$6,)</f>
        <v>0</v>
      </c>
      <c r="BE118" s="76">
        <f>IF(OR(BE$3=DATE(YEAR($H118),MONTH($H118)+$G118,1),BE$3=DATE(YEAR($H118),MONTH($H118)+$G118*2,1),BE$3=DATE(YEAR($H118),MONTH($H118)+$G118*3,1),BE$3=DATE(YEAR($H118),MONTH($H118)+$G118*4,1),BE$3=DATE(YEAR($H118),MONTH($H118)+$G118*5,1),BE$3=DATE(YEAR($H118),MONTH($H118)+$G118*6,1),BE$3=DATE(YEAR($H118),MONTH($H118)+$G118*7,1),BE$3=DATE(YEAR($H118),MONTH($H118)+$G118*8,1),BE$3=DATE(YEAR($H118),MONTH($H118)+$G118*9,1),BE$3=DATE(YEAR($H118),MONTH($H118)+$G118*10,1)),$F118*тех!BS$10*тех!BS$6,)</f>
        <v>0</v>
      </c>
      <c r="BF118" s="76">
        <f>IF(OR(BF$3=DATE(YEAR($H118),MONTH($H118)+$G118,1),BF$3=DATE(YEAR($H118),MONTH($H118)+$G118*2,1),BF$3=DATE(YEAR($H118),MONTH($H118)+$G118*3,1),BF$3=DATE(YEAR($H118),MONTH($H118)+$G118*4,1),BF$3=DATE(YEAR($H118),MONTH($H118)+$G118*5,1),BF$3=DATE(YEAR($H118),MONTH($H118)+$G118*6,1),BF$3=DATE(YEAR($H118),MONTH($H118)+$G118*7,1),BF$3=DATE(YEAR($H118),MONTH($H118)+$G118*8,1),BF$3=DATE(YEAR($H118),MONTH($H118)+$G118*9,1),BF$3=DATE(YEAR($H118),MONTH($H118)+$G118*10,1)),$F118*тех!BT$10*тех!BT$6,)</f>
        <v>0</v>
      </c>
      <c r="BG118" s="76">
        <f>IF(OR(BG$3=DATE(YEAR($H118),MONTH($H118)+$G118,1),BG$3=DATE(YEAR($H118),MONTH($H118)+$G118*2,1),BG$3=DATE(YEAR($H118),MONTH($H118)+$G118*3,1),BG$3=DATE(YEAR($H118),MONTH($H118)+$G118*4,1),BG$3=DATE(YEAR($H118),MONTH($H118)+$G118*5,1),BG$3=DATE(YEAR($H118),MONTH($H118)+$G118*6,1),BG$3=DATE(YEAR($H118),MONTH($H118)+$G118*7,1),BG$3=DATE(YEAR($H118),MONTH($H118)+$G118*8,1),BG$3=DATE(YEAR($H118),MONTH($H118)+$G118*9,1),BG$3=DATE(YEAR($H118),MONTH($H118)+$G118*10,1)),$F118*тех!BU$10*тех!BU$6,)</f>
        <v>0</v>
      </c>
      <c r="BH118" s="76">
        <f>IF(OR(BH$3=DATE(YEAR($H118),MONTH($H118)+$G118,1),BH$3=DATE(YEAR($H118),MONTH($H118)+$G118*2,1),BH$3=DATE(YEAR($H118),MONTH($H118)+$G118*3,1),BH$3=DATE(YEAR($H118),MONTH($H118)+$G118*4,1),BH$3=DATE(YEAR($H118),MONTH($H118)+$G118*5,1),BH$3=DATE(YEAR($H118),MONTH($H118)+$G118*6,1),BH$3=DATE(YEAR($H118),MONTH($H118)+$G118*7,1),BH$3=DATE(YEAR($H118),MONTH($H118)+$G118*8,1),BH$3=DATE(YEAR($H118),MONTH($H118)+$G118*9,1),BH$3=DATE(YEAR($H118),MONTH($H118)+$G118*10,1)),$F118*тех!BV$10*тех!BV$6,)</f>
        <v>0</v>
      </c>
      <c r="BI118" s="76">
        <f>IF(OR(BI$3=DATE(YEAR($H118),MONTH($H118)+$G118,1),BI$3=DATE(YEAR($H118),MONTH($H118)+$G118*2,1),BI$3=DATE(YEAR($H118),MONTH($H118)+$G118*3,1),BI$3=DATE(YEAR($H118),MONTH($H118)+$G118*4,1),BI$3=DATE(YEAR($H118),MONTH($H118)+$G118*5,1),BI$3=DATE(YEAR($H118),MONTH($H118)+$G118*6,1),BI$3=DATE(YEAR($H118),MONTH($H118)+$G118*7,1),BI$3=DATE(YEAR($H118),MONTH($H118)+$G118*8,1),BI$3=DATE(YEAR($H118),MONTH($H118)+$G118*9,1),BI$3=DATE(YEAR($H118),MONTH($H118)+$G118*10,1)),$F118*тех!BW$10*тех!BW$6,)</f>
        <v>0</v>
      </c>
      <c r="BJ118" s="76">
        <f>IF(OR(BJ$3=DATE(YEAR($H118),MONTH($H118)+$G118,1),BJ$3=DATE(YEAR($H118),MONTH($H118)+$G118*2,1),BJ$3=DATE(YEAR($H118),MONTH($H118)+$G118*3,1),BJ$3=DATE(YEAR($H118),MONTH($H118)+$G118*4,1),BJ$3=DATE(YEAR($H118),MONTH($H118)+$G118*5,1),BJ$3=DATE(YEAR($H118),MONTH($H118)+$G118*6,1),BJ$3=DATE(YEAR($H118),MONTH($H118)+$G118*7,1),BJ$3=DATE(YEAR($H118),MONTH($H118)+$G118*8,1),BJ$3=DATE(YEAR($H118),MONTH($H118)+$G118*9,1),BJ$3=DATE(YEAR($H118),MONTH($H118)+$G118*10,1)),$F118*тех!BX$10*тех!BX$6,)</f>
        <v>0</v>
      </c>
      <c r="BK118" s="76">
        <f>IF(OR(BK$3=DATE(YEAR($H118),MONTH($H118)+$G118,1),BK$3=DATE(YEAR($H118),MONTH($H118)+$G118*2,1),BK$3=DATE(YEAR($H118),MONTH($H118)+$G118*3,1),BK$3=DATE(YEAR($H118),MONTH($H118)+$G118*4,1),BK$3=DATE(YEAR($H118),MONTH($H118)+$G118*5,1),BK$3=DATE(YEAR($H118),MONTH($H118)+$G118*6,1),BK$3=DATE(YEAR($H118),MONTH($H118)+$G118*7,1),BK$3=DATE(YEAR($H118),MONTH($H118)+$G118*8,1),BK$3=DATE(YEAR($H118),MONTH($H118)+$G118*9,1),BK$3=DATE(YEAR($H118),MONTH($H118)+$G118*10,1)),$F118*тех!BY$10*тех!BY$6,)</f>
        <v>0</v>
      </c>
      <c r="BL118" s="76">
        <f>IF(OR(BL$3=DATE(YEAR($H118),MONTH($H118)+$G118,1),BL$3=DATE(YEAR($H118),MONTH($H118)+$G118*2,1),BL$3=DATE(YEAR($H118),MONTH($H118)+$G118*3,1),BL$3=DATE(YEAR($H118),MONTH($H118)+$G118*4,1),BL$3=DATE(YEAR($H118),MONTH($H118)+$G118*5,1),BL$3=DATE(YEAR($H118),MONTH($H118)+$G118*6,1),BL$3=DATE(YEAR($H118),MONTH($H118)+$G118*7,1),BL$3=DATE(YEAR($H118),MONTH($H118)+$G118*8,1),BL$3=DATE(YEAR($H118),MONTH($H118)+$G118*9,1),BL$3=DATE(YEAR($H118),MONTH($H118)+$G118*10,1)),$F118*тех!BZ$10*тех!BZ$6,)</f>
        <v>0</v>
      </c>
      <c r="BM118" s="76">
        <f>IF(OR(BM$3=DATE(YEAR($H118),MONTH($H118)+$G118,1),BM$3=DATE(YEAR($H118),MONTH($H118)+$G118*2,1),BM$3=DATE(YEAR($H118),MONTH($H118)+$G118*3,1),BM$3=DATE(YEAR($H118),MONTH($H118)+$G118*4,1),BM$3=DATE(YEAR($H118),MONTH($H118)+$G118*5,1),BM$3=DATE(YEAR($H118),MONTH($H118)+$G118*6,1),BM$3=DATE(YEAR($H118),MONTH($H118)+$G118*7,1),BM$3=DATE(YEAR($H118),MONTH($H118)+$G118*8,1),BM$3=DATE(YEAR($H118),MONTH($H118)+$G118*9,1),BM$3=DATE(YEAR($H118),MONTH($H118)+$G118*10,1)),$F118*тех!CA$10*тех!CA$6,)</f>
        <v>0</v>
      </c>
      <c r="BN118" s="76">
        <f>IF(OR(BN$3=DATE(YEAR($H118),MONTH($H118)+$G118,1),BN$3=DATE(YEAR($H118),MONTH($H118)+$G118*2,1),BN$3=DATE(YEAR($H118),MONTH($H118)+$G118*3,1),BN$3=DATE(YEAR($H118),MONTH($H118)+$G118*4,1),BN$3=DATE(YEAR($H118),MONTH($H118)+$G118*5,1),BN$3=DATE(YEAR($H118),MONTH($H118)+$G118*6,1),BN$3=DATE(YEAR($H118),MONTH($H118)+$G118*7,1),BN$3=DATE(YEAR($H118),MONTH($H118)+$G118*8,1),BN$3=DATE(YEAR($H118),MONTH($H118)+$G118*9,1),BN$3=DATE(YEAR($H118),MONTH($H118)+$G118*10,1)),$F118*тех!CB$10*тех!CB$6,)</f>
        <v>0</v>
      </c>
      <c r="BO118" s="76">
        <f>IF(OR(BO$3=DATE(YEAR($H118),MONTH($H118)+$G118,1),BO$3=DATE(YEAR($H118),MONTH($H118)+$G118*2,1),BO$3=DATE(YEAR($H118),MONTH($H118)+$G118*3,1),BO$3=DATE(YEAR($H118),MONTH($H118)+$G118*4,1),BO$3=DATE(YEAR($H118),MONTH($H118)+$G118*5,1),BO$3=DATE(YEAR($H118),MONTH($H118)+$G118*6,1),BO$3=DATE(YEAR($H118),MONTH($H118)+$G118*7,1),BO$3=DATE(YEAR($H118),MONTH($H118)+$G118*8,1),BO$3=DATE(YEAR($H118),MONTH($H118)+$G118*9,1),BO$3=DATE(YEAR($H118),MONTH($H118)+$G118*10,1)),$F118*тех!CC$10*тех!CC$6,)</f>
        <v>0</v>
      </c>
      <c r="BP118" s="76">
        <f>IF(OR(BP$3=DATE(YEAR($H118),MONTH($H118)+$G118,1),BP$3=DATE(YEAR($H118),MONTH($H118)+$G118*2,1),BP$3=DATE(YEAR($H118),MONTH($H118)+$G118*3,1),BP$3=DATE(YEAR($H118),MONTH($H118)+$G118*4,1),BP$3=DATE(YEAR($H118),MONTH($H118)+$G118*5,1),BP$3=DATE(YEAR($H118),MONTH($H118)+$G118*6,1),BP$3=DATE(YEAR($H118),MONTH($H118)+$G118*7,1),BP$3=DATE(YEAR($H118),MONTH($H118)+$G118*8,1),BP$3=DATE(YEAR($H118),MONTH($H118)+$G118*9,1),BP$3=DATE(YEAR($H118),MONTH($H118)+$G118*10,1)),$F118*тех!CD$10*тех!CD$6,)</f>
        <v>0</v>
      </c>
      <c r="BQ118" s="76">
        <f>IF(OR(BQ$3=DATE(YEAR($H118),MONTH($H118)+$G118,1),BQ$3=DATE(YEAR($H118),MONTH($H118)+$G118*2,1),BQ$3=DATE(YEAR($H118),MONTH($H118)+$G118*3,1),BQ$3=DATE(YEAR($H118),MONTH($H118)+$G118*4,1),BQ$3=DATE(YEAR($H118),MONTH($H118)+$G118*5,1),BQ$3=DATE(YEAR($H118),MONTH($H118)+$G118*6,1),BQ$3=DATE(YEAR($H118),MONTH($H118)+$G118*7,1),BQ$3=DATE(YEAR($H118),MONTH($H118)+$G118*8,1),BQ$3=DATE(YEAR($H118),MONTH($H118)+$G118*9,1),BQ$3=DATE(YEAR($H118),MONTH($H118)+$G118*10,1)),$F118*тех!CE$10*тех!CE$6,)</f>
        <v>0</v>
      </c>
    </row>
    <row r="119" spans="2:69" hidden="1">
      <c r="B119" s="3">
        <v>30</v>
      </c>
      <c r="C119" s="19"/>
      <c r="D119" s="19"/>
      <c r="E119" s="19"/>
      <c r="F119" s="76">
        <f t="shared" si="3"/>
        <v>0</v>
      </c>
      <c r="G119" s="19"/>
      <c r="H119" s="19"/>
      <c r="J119" s="76">
        <f>IF($H119=J$3,$F119,)*тех!X$6</f>
        <v>0</v>
      </c>
      <c r="K119" s="76">
        <f>IF($H119=K$3,$F119,)*тех!Y$6</f>
        <v>0</v>
      </c>
      <c r="L119" s="76">
        <f>IF($H119=L$3,$F119,)*тех!Z$6</f>
        <v>0</v>
      </c>
      <c r="M119" s="76">
        <f>IF($H119=M$3,$F119,)*тех!AA$6</f>
        <v>0</v>
      </c>
      <c r="N119" s="76">
        <f>IF($H119=N$3,$F119,)*тех!AB$6</f>
        <v>0</v>
      </c>
      <c r="O119" s="76">
        <f>IF($H119=O$3,$F119,)*тех!AC$6</f>
        <v>0</v>
      </c>
      <c r="P119" s="76">
        <f>IF(OR(P$3=DATE(YEAR($H119),MONTH($H119)+$G119,1),P$3=DATE(YEAR($H119),MONTH($H119)+$G119*2,1),P$3=DATE(YEAR($H119),MONTH($H119)+$G119*3,1),P$3=DATE(YEAR($H119),MONTH($H119)+$G119*4,1),P$3=DATE(YEAR($H119),MONTH($H119)+$G119*5,1),P$3=DATE(YEAR($H119),MONTH($H119)+$G119*6,1),P$3=DATE(YEAR($H119),MONTH($H119)+$G119*7,1),P$3=DATE(YEAR($H119),MONTH($H119)+$G119*8,1),P$3=DATE(YEAR($H119),MONTH($H119)+$G119*9,1),P$3=DATE(YEAR($H119),MONTH($H119)+$G119*10,1)),$F119*тех!AD$10*тех!AD$6,)</f>
        <v>0</v>
      </c>
      <c r="Q119" s="76">
        <f>IF(OR(Q$3=DATE(YEAR($H119),MONTH($H119)+$G119,1),Q$3=DATE(YEAR($H119),MONTH($H119)+$G119*2,1),Q$3=DATE(YEAR($H119),MONTH($H119)+$G119*3,1),Q$3=DATE(YEAR($H119),MONTH($H119)+$G119*4,1),Q$3=DATE(YEAR($H119),MONTH($H119)+$G119*5,1),Q$3=DATE(YEAR($H119),MONTH($H119)+$G119*6,1),Q$3=DATE(YEAR($H119),MONTH($H119)+$G119*7,1),Q$3=DATE(YEAR($H119),MONTH($H119)+$G119*8,1),Q$3=DATE(YEAR($H119),MONTH($H119)+$G119*9,1),Q$3=DATE(YEAR($H119),MONTH($H119)+$G119*10,1)),$F119*тех!AE$10*тех!AE$6,)</f>
        <v>0</v>
      </c>
      <c r="R119" s="76">
        <f>IF(OR(R$3=DATE(YEAR($H119),MONTH($H119)+$G119,1),R$3=DATE(YEAR($H119),MONTH($H119)+$G119*2,1),R$3=DATE(YEAR($H119),MONTH($H119)+$G119*3,1),R$3=DATE(YEAR($H119),MONTH($H119)+$G119*4,1),R$3=DATE(YEAR($H119),MONTH($H119)+$G119*5,1),R$3=DATE(YEAR($H119),MONTH($H119)+$G119*6,1),R$3=DATE(YEAR($H119),MONTH($H119)+$G119*7,1),R$3=DATE(YEAR($H119),MONTH($H119)+$G119*8,1),R$3=DATE(YEAR($H119),MONTH($H119)+$G119*9,1),R$3=DATE(YEAR($H119),MONTH($H119)+$G119*10,1)),$F119*тех!AF$10*тех!AF$6,)</f>
        <v>0</v>
      </c>
      <c r="S119" s="76">
        <f>IF(OR(S$3=DATE(YEAR($H119),MONTH($H119)+$G119,1),S$3=DATE(YEAR($H119),MONTH($H119)+$G119*2,1),S$3=DATE(YEAR($H119),MONTH($H119)+$G119*3,1),S$3=DATE(YEAR($H119),MONTH($H119)+$G119*4,1),S$3=DATE(YEAR($H119),MONTH($H119)+$G119*5,1),S$3=DATE(YEAR($H119),MONTH($H119)+$G119*6,1),S$3=DATE(YEAR($H119),MONTH($H119)+$G119*7,1),S$3=DATE(YEAR($H119),MONTH($H119)+$G119*8,1),S$3=DATE(YEAR($H119),MONTH($H119)+$G119*9,1),S$3=DATE(YEAR($H119),MONTH($H119)+$G119*10,1)),$F119*тех!AG$10*тех!AG$6,)</f>
        <v>0</v>
      </c>
      <c r="T119" s="76">
        <f>IF(OR(T$3=DATE(YEAR($H119),MONTH($H119)+$G119,1),T$3=DATE(YEAR($H119),MONTH($H119)+$G119*2,1),T$3=DATE(YEAR($H119),MONTH($H119)+$G119*3,1),T$3=DATE(YEAR($H119),MONTH($H119)+$G119*4,1),T$3=DATE(YEAR($H119),MONTH($H119)+$G119*5,1),T$3=DATE(YEAR($H119),MONTH($H119)+$G119*6,1),T$3=DATE(YEAR($H119),MONTH($H119)+$G119*7,1),T$3=DATE(YEAR($H119),MONTH($H119)+$G119*8,1),T$3=DATE(YEAR($H119),MONTH($H119)+$G119*9,1),T$3=DATE(YEAR($H119),MONTH($H119)+$G119*10,1)),$F119*тех!AH$10*тех!AH$6,)</f>
        <v>0</v>
      </c>
      <c r="U119" s="76">
        <f>IF(OR(U$3=DATE(YEAR($H119),MONTH($H119)+$G119,1),U$3=DATE(YEAR($H119),MONTH($H119)+$G119*2,1),U$3=DATE(YEAR($H119),MONTH($H119)+$G119*3,1),U$3=DATE(YEAR($H119),MONTH($H119)+$G119*4,1),U$3=DATE(YEAR($H119),MONTH($H119)+$G119*5,1),U$3=DATE(YEAR($H119),MONTH($H119)+$G119*6,1),U$3=DATE(YEAR($H119),MONTH($H119)+$G119*7,1),U$3=DATE(YEAR($H119),MONTH($H119)+$G119*8,1),U$3=DATE(YEAR($H119),MONTH($H119)+$G119*9,1),U$3=DATE(YEAR($H119),MONTH($H119)+$G119*10,1)),$F119*тех!AI$10*тех!AI$6,)</f>
        <v>0</v>
      </c>
      <c r="V119" s="76">
        <f>IF(OR(V$3=DATE(YEAR($H119),MONTH($H119)+$G119,1),V$3=DATE(YEAR($H119),MONTH($H119)+$G119*2,1),V$3=DATE(YEAR($H119),MONTH($H119)+$G119*3,1),V$3=DATE(YEAR($H119),MONTH($H119)+$G119*4,1),V$3=DATE(YEAR($H119),MONTH($H119)+$G119*5,1),V$3=DATE(YEAR($H119),MONTH($H119)+$G119*6,1),V$3=DATE(YEAR($H119),MONTH($H119)+$G119*7,1),V$3=DATE(YEAR($H119),MONTH($H119)+$G119*8,1),V$3=DATE(YEAR($H119),MONTH($H119)+$G119*9,1),V$3=DATE(YEAR($H119),MONTH($H119)+$G119*10,1)),$F119*тех!AJ$10*тех!AJ$6,)</f>
        <v>0</v>
      </c>
      <c r="W119" s="76">
        <f>IF(OR(W$3=DATE(YEAR($H119),MONTH($H119)+$G119,1),W$3=DATE(YEAR($H119),MONTH($H119)+$G119*2,1),W$3=DATE(YEAR($H119),MONTH($H119)+$G119*3,1),W$3=DATE(YEAR($H119),MONTH($H119)+$G119*4,1),W$3=DATE(YEAR($H119),MONTH($H119)+$G119*5,1),W$3=DATE(YEAR($H119),MONTH($H119)+$G119*6,1),W$3=DATE(YEAR($H119),MONTH($H119)+$G119*7,1),W$3=DATE(YEAR($H119),MONTH($H119)+$G119*8,1),W$3=DATE(YEAR($H119),MONTH($H119)+$G119*9,1),W$3=DATE(YEAR($H119),MONTH($H119)+$G119*10,1)),$F119*тех!AK$10*тех!AK$6,)</f>
        <v>0</v>
      </c>
      <c r="X119" s="76">
        <f>IF(OR(X$3=DATE(YEAR($H119),MONTH($H119)+$G119,1),X$3=DATE(YEAR($H119),MONTH($H119)+$G119*2,1),X$3=DATE(YEAR($H119),MONTH($H119)+$G119*3,1),X$3=DATE(YEAR($H119),MONTH($H119)+$G119*4,1),X$3=DATE(YEAR($H119),MONTH($H119)+$G119*5,1),X$3=DATE(YEAR($H119),MONTH($H119)+$G119*6,1),X$3=DATE(YEAR($H119),MONTH($H119)+$G119*7,1),X$3=DATE(YEAR($H119),MONTH($H119)+$G119*8,1),X$3=DATE(YEAR($H119),MONTH($H119)+$G119*9,1),X$3=DATE(YEAR($H119),MONTH($H119)+$G119*10,1)),$F119*тех!AL$10*тех!AL$6,)</f>
        <v>0</v>
      </c>
      <c r="Y119" s="76">
        <f>IF(OR(Y$3=DATE(YEAR($H119),MONTH($H119)+$G119,1),Y$3=DATE(YEAR($H119),MONTH($H119)+$G119*2,1),Y$3=DATE(YEAR($H119),MONTH($H119)+$G119*3,1),Y$3=DATE(YEAR($H119),MONTH($H119)+$G119*4,1),Y$3=DATE(YEAR($H119),MONTH($H119)+$G119*5,1),Y$3=DATE(YEAR($H119),MONTH($H119)+$G119*6,1),Y$3=DATE(YEAR($H119),MONTH($H119)+$G119*7,1),Y$3=DATE(YEAR($H119),MONTH($H119)+$G119*8,1),Y$3=DATE(YEAR($H119),MONTH($H119)+$G119*9,1),Y$3=DATE(YEAR($H119),MONTH($H119)+$G119*10,1)),$F119*тех!AM$10*тех!AM$6,)</f>
        <v>0</v>
      </c>
      <c r="Z119" s="76">
        <f>IF(OR(Z$3=DATE(YEAR($H119),MONTH($H119)+$G119,1),Z$3=DATE(YEAR($H119),MONTH($H119)+$G119*2,1),Z$3=DATE(YEAR($H119),MONTH($H119)+$G119*3,1),Z$3=DATE(YEAR($H119),MONTH($H119)+$G119*4,1),Z$3=DATE(YEAR($H119),MONTH($H119)+$G119*5,1),Z$3=DATE(YEAR($H119),MONTH($H119)+$G119*6,1),Z$3=DATE(YEAR($H119),MONTH($H119)+$G119*7,1),Z$3=DATE(YEAR($H119),MONTH($H119)+$G119*8,1),Z$3=DATE(YEAR($H119),MONTH($H119)+$G119*9,1),Z$3=DATE(YEAR($H119),MONTH($H119)+$G119*10,1)),$F119*тех!AN$10*тех!AN$6,)</f>
        <v>0</v>
      </c>
      <c r="AA119" s="76">
        <f>IF(OR(AA$3=DATE(YEAR($H119),MONTH($H119)+$G119,1),AA$3=DATE(YEAR($H119),MONTH($H119)+$G119*2,1),AA$3=DATE(YEAR($H119),MONTH($H119)+$G119*3,1),AA$3=DATE(YEAR($H119),MONTH($H119)+$G119*4,1),AA$3=DATE(YEAR($H119),MONTH($H119)+$G119*5,1),AA$3=DATE(YEAR($H119),MONTH($H119)+$G119*6,1),AA$3=DATE(YEAR($H119),MONTH($H119)+$G119*7,1),AA$3=DATE(YEAR($H119),MONTH($H119)+$G119*8,1),AA$3=DATE(YEAR($H119),MONTH($H119)+$G119*9,1),AA$3=DATE(YEAR($H119),MONTH($H119)+$G119*10,1)),$F119*тех!AO$10*тех!AO$6,)</f>
        <v>0</v>
      </c>
      <c r="AB119" s="76">
        <f>IF(OR(AB$3=DATE(YEAR($H119),MONTH($H119)+$G119,1),AB$3=DATE(YEAR($H119),MONTH($H119)+$G119*2,1),AB$3=DATE(YEAR($H119),MONTH($H119)+$G119*3,1),AB$3=DATE(YEAR($H119),MONTH($H119)+$G119*4,1),AB$3=DATE(YEAR($H119),MONTH($H119)+$G119*5,1),AB$3=DATE(YEAR($H119),MONTH($H119)+$G119*6,1),AB$3=DATE(YEAR($H119),MONTH($H119)+$G119*7,1),AB$3=DATE(YEAR($H119),MONTH($H119)+$G119*8,1),AB$3=DATE(YEAR($H119),MONTH($H119)+$G119*9,1),AB$3=DATE(YEAR($H119),MONTH($H119)+$G119*10,1)),$F119*тех!AP$10*тех!AP$6,)</f>
        <v>0</v>
      </c>
      <c r="AC119" s="76">
        <f>IF(OR(AC$3=DATE(YEAR($H119),MONTH($H119)+$G119,1),AC$3=DATE(YEAR($H119),MONTH($H119)+$G119*2,1),AC$3=DATE(YEAR($H119),MONTH($H119)+$G119*3,1),AC$3=DATE(YEAR($H119),MONTH($H119)+$G119*4,1),AC$3=DATE(YEAR($H119),MONTH($H119)+$G119*5,1),AC$3=DATE(YEAR($H119),MONTH($H119)+$G119*6,1),AC$3=DATE(YEAR($H119),MONTH($H119)+$G119*7,1),AC$3=DATE(YEAR($H119),MONTH($H119)+$G119*8,1),AC$3=DATE(YEAR($H119),MONTH($H119)+$G119*9,1),AC$3=DATE(YEAR($H119),MONTH($H119)+$G119*10,1)),$F119*тех!AQ$10*тех!AQ$6,)</f>
        <v>0</v>
      </c>
      <c r="AD119" s="76">
        <f>IF(OR(AD$3=DATE(YEAR($H119),MONTH($H119)+$G119,1),AD$3=DATE(YEAR($H119),MONTH($H119)+$G119*2,1),AD$3=DATE(YEAR($H119),MONTH($H119)+$G119*3,1),AD$3=DATE(YEAR($H119),MONTH($H119)+$G119*4,1),AD$3=DATE(YEAR($H119),MONTH($H119)+$G119*5,1),AD$3=DATE(YEAR($H119),MONTH($H119)+$G119*6,1),AD$3=DATE(YEAR($H119),MONTH($H119)+$G119*7,1),AD$3=DATE(YEAR($H119),MONTH($H119)+$G119*8,1),AD$3=DATE(YEAR($H119),MONTH($H119)+$G119*9,1),AD$3=DATE(YEAR($H119),MONTH($H119)+$G119*10,1)),$F119*тех!AR$10*тех!AR$6,)</f>
        <v>0</v>
      </c>
      <c r="AE119" s="76">
        <f>IF(OR(AE$3=DATE(YEAR($H119),MONTH($H119)+$G119,1),AE$3=DATE(YEAR($H119),MONTH($H119)+$G119*2,1),AE$3=DATE(YEAR($H119),MONTH($H119)+$G119*3,1),AE$3=DATE(YEAR($H119),MONTH($H119)+$G119*4,1),AE$3=DATE(YEAR($H119),MONTH($H119)+$G119*5,1),AE$3=DATE(YEAR($H119),MONTH($H119)+$G119*6,1),AE$3=DATE(YEAR($H119),MONTH($H119)+$G119*7,1),AE$3=DATE(YEAR($H119),MONTH($H119)+$G119*8,1),AE$3=DATE(YEAR($H119),MONTH($H119)+$G119*9,1),AE$3=DATE(YEAR($H119),MONTH($H119)+$G119*10,1)),$F119*тех!AS$10*тех!AS$6,)</f>
        <v>0</v>
      </c>
      <c r="AF119" s="76">
        <f>IF(OR(AF$3=DATE(YEAR($H119),MONTH($H119)+$G119,1),AF$3=DATE(YEAR($H119),MONTH($H119)+$G119*2,1),AF$3=DATE(YEAR($H119),MONTH($H119)+$G119*3,1),AF$3=DATE(YEAR($H119),MONTH($H119)+$G119*4,1),AF$3=DATE(YEAR($H119),MONTH($H119)+$G119*5,1),AF$3=DATE(YEAR($H119),MONTH($H119)+$G119*6,1),AF$3=DATE(YEAR($H119),MONTH($H119)+$G119*7,1),AF$3=DATE(YEAR($H119),MONTH($H119)+$G119*8,1),AF$3=DATE(YEAR($H119),MONTH($H119)+$G119*9,1),AF$3=DATE(YEAR($H119),MONTH($H119)+$G119*10,1)),$F119*тех!AT$10*тех!AT$6,)</f>
        <v>0</v>
      </c>
      <c r="AG119" s="76">
        <f>IF(OR(AG$3=DATE(YEAR($H119),MONTH($H119)+$G119,1),AG$3=DATE(YEAR($H119),MONTH($H119)+$G119*2,1),AG$3=DATE(YEAR($H119),MONTH($H119)+$G119*3,1),AG$3=DATE(YEAR($H119),MONTH($H119)+$G119*4,1),AG$3=DATE(YEAR($H119),MONTH($H119)+$G119*5,1),AG$3=DATE(YEAR($H119),MONTH($H119)+$G119*6,1),AG$3=DATE(YEAR($H119),MONTH($H119)+$G119*7,1),AG$3=DATE(YEAR($H119),MONTH($H119)+$G119*8,1),AG$3=DATE(YEAR($H119),MONTH($H119)+$G119*9,1),AG$3=DATE(YEAR($H119),MONTH($H119)+$G119*10,1)),$F119*тех!AU$10*тех!AU$6,)</f>
        <v>0</v>
      </c>
      <c r="AH119" s="76">
        <f>IF(OR(AH$3=DATE(YEAR($H119),MONTH($H119)+$G119,1),AH$3=DATE(YEAR($H119),MONTH($H119)+$G119*2,1),AH$3=DATE(YEAR($H119),MONTH($H119)+$G119*3,1),AH$3=DATE(YEAR($H119),MONTH($H119)+$G119*4,1),AH$3=DATE(YEAR($H119),MONTH($H119)+$G119*5,1),AH$3=DATE(YEAR($H119),MONTH($H119)+$G119*6,1),AH$3=DATE(YEAR($H119),MONTH($H119)+$G119*7,1),AH$3=DATE(YEAR($H119),MONTH($H119)+$G119*8,1),AH$3=DATE(YEAR($H119),MONTH($H119)+$G119*9,1),AH$3=DATE(YEAR($H119),MONTH($H119)+$G119*10,1)),$F119*тех!AV$10*тех!AV$6,)</f>
        <v>0</v>
      </c>
      <c r="AI119" s="76">
        <f>IF(OR(AI$3=DATE(YEAR($H119),MONTH($H119)+$G119,1),AI$3=DATE(YEAR($H119),MONTH($H119)+$G119*2,1),AI$3=DATE(YEAR($H119),MONTH($H119)+$G119*3,1),AI$3=DATE(YEAR($H119),MONTH($H119)+$G119*4,1),AI$3=DATE(YEAR($H119),MONTH($H119)+$G119*5,1),AI$3=DATE(YEAR($H119),MONTH($H119)+$G119*6,1),AI$3=DATE(YEAR($H119),MONTH($H119)+$G119*7,1),AI$3=DATE(YEAR($H119),MONTH($H119)+$G119*8,1),AI$3=DATE(YEAR($H119),MONTH($H119)+$G119*9,1),AI$3=DATE(YEAR($H119),MONTH($H119)+$G119*10,1)),$F119*тех!AW$10*тех!AW$6,)</f>
        <v>0</v>
      </c>
      <c r="AJ119" s="76">
        <f>IF(OR(AJ$3=DATE(YEAR($H119),MONTH($H119)+$G119,1),AJ$3=DATE(YEAR($H119),MONTH($H119)+$G119*2,1),AJ$3=DATE(YEAR($H119),MONTH($H119)+$G119*3,1),AJ$3=DATE(YEAR($H119),MONTH($H119)+$G119*4,1),AJ$3=DATE(YEAR($H119),MONTH($H119)+$G119*5,1),AJ$3=DATE(YEAR($H119),MONTH($H119)+$G119*6,1),AJ$3=DATE(YEAR($H119),MONTH($H119)+$G119*7,1),AJ$3=DATE(YEAR($H119),MONTH($H119)+$G119*8,1),AJ$3=DATE(YEAR($H119),MONTH($H119)+$G119*9,1),AJ$3=DATE(YEAR($H119),MONTH($H119)+$G119*10,1)),$F119*тех!AX$10*тех!AX$6,)</f>
        <v>0</v>
      </c>
      <c r="AK119" s="76">
        <f>IF(OR(AK$3=DATE(YEAR($H119),MONTH($H119)+$G119,1),AK$3=DATE(YEAR($H119),MONTH($H119)+$G119*2,1),AK$3=DATE(YEAR($H119),MONTH($H119)+$G119*3,1),AK$3=DATE(YEAR($H119),MONTH($H119)+$G119*4,1),AK$3=DATE(YEAR($H119),MONTH($H119)+$G119*5,1),AK$3=DATE(YEAR($H119),MONTH($H119)+$G119*6,1),AK$3=DATE(YEAR($H119),MONTH($H119)+$G119*7,1),AK$3=DATE(YEAR($H119),MONTH($H119)+$G119*8,1),AK$3=DATE(YEAR($H119),MONTH($H119)+$G119*9,1),AK$3=DATE(YEAR($H119),MONTH($H119)+$G119*10,1)),$F119*тех!AY$10*тех!AY$6,)</f>
        <v>0</v>
      </c>
      <c r="AL119" s="76">
        <f>IF(OR(AL$3=DATE(YEAR($H119),MONTH($H119)+$G119,1),AL$3=DATE(YEAR($H119),MONTH($H119)+$G119*2,1),AL$3=DATE(YEAR($H119),MONTH($H119)+$G119*3,1),AL$3=DATE(YEAR($H119),MONTH($H119)+$G119*4,1),AL$3=DATE(YEAR($H119),MONTH($H119)+$G119*5,1),AL$3=DATE(YEAR($H119),MONTH($H119)+$G119*6,1),AL$3=DATE(YEAR($H119),MONTH($H119)+$G119*7,1),AL$3=DATE(YEAR($H119),MONTH($H119)+$G119*8,1),AL$3=DATE(YEAR($H119),MONTH($H119)+$G119*9,1),AL$3=DATE(YEAR($H119),MONTH($H119)+$G119*10,1)),$F119*тех!AZ$10*тех!AZ$6,)</f>
        <v>0</v>
      </c>
      <c r="AM119" s="76">
        <f>IF(OR(AM$3=DATE(YEAR($H119),MONTH($H119)+$G119,1),AM$3=DATE(YEAR($H119),MONTH($H119)+$G119*2,1),AM$3=DATE(YEAR($H119),MONTH($H119)+$G119*3,1),AM$3=DATE(YEAR($H119),MONTH($H119)+$G119*4,1),AM$3=DATE(YEAR($H119),MONTH($H119)+$G119*5,1),AM$3=DATE(YEAR($H119),MONTH($H119)+$G119*6,1),AM$3=DATE(YEAR($H119),MONTH($H119)+$G119*7,1),AM$3=DATE(YEAR($H119),MONTH($H119)+$G119*8,1),AM$3=DATE(YEAR($H119),MONTH($H119)+$G119*9,1),AM$3=DATE(YEAR($H119),MONTH($H119)+$G119*10,1)),$F119*тех!BA$10*тех!BA$6,)</f>
        <v>0</v>
      </c>
      <c r="AN119" s="76">
        <f>IF(OR(AN$3=DATE(YEAR($H119),MONTH($H119)+$G119,1),AN$3=DATE(YEAR($H119),MONTH($H119)+$G119*2,1),AN$3=DATE(YEAR($H119),MONTH($H119)+$G119*3,1),AN$3=DATE(YEAR($H119),MONTH($H119)+$G119*4,1),AN$3=DATE(YEAR($H119),MONTH($H119)+$G119*5,1),AN$3=DATE(YEAR($H119),MONTH($H119)+$G119*6,1),AN$3=DATE(YEAR($H119),MONTH($H119)+$G119*7,1),AN$3=DATE(YEAR($H119),MONTH($H119)+$G119*8,1),AN$3=DATE(YEAR($H119),MONTH($H119)+$G119*9,1),AN$3=DATE(YEAR($H119),MONTH($H119)+$G119*10,1)),$F119*тех!BB$10*тех!BB$6,)</f>
        <v>0</v>
      </c>
      <c r="AO119" s="76">
        <f>IF(OR(AO$3=DATE(YEAR($H119),MONTH($H119)+$G119,1),AO$3=DATE(YEAR($H119),MONTH($H119)+$G119*2,1),AO$3=DATE(YEAR($H119),MONTH($H119)+$G119*3,1),AO$3=DATE(YEAR($H119),MONTH($H119)+$G119*4,1),AO$3=DATE(YEAR($H119),MONTH($H119)+$G119*5,1),AO$3=DATE(YEAR($H119),MONTH($H119)+$G119*6,1),AO$3=DATE(YEAR($H119),MONTH($H119)+$G119*7,1),AO$3=DATE(YEAR($H119),MONTH($H119)+$G119*8,1),AO$3=DATE(YEAR($H119),MONTH($H119)+$G119*9,1),AO$3=DATE(YEAR($H119),MONTH($H119)+$G119*10,1)),$F119*тех!BC$10*тех!BC$6,)</f>
        <v>0</v>
      </c>
      <c r="AP119" s="76">
        <f>IF(OR(AP$3=DATE(YEAR($H119),MONTH($H119)+$G119,1),AP$3=DATE(YEAR($H119),MONTH($H119)+$G119*2,1),AP$3=DATE(YEAR($H119),MONTH($H119)+$G119*3,1),AP$3=DATE(YEAR($H119),MONTH($H119)+$G119*4,1),AP$3=DATE(YEAR($H119),MONTH($H119)+$G119*5,1),AP$3=DATE(YEAR($H119),MONTH($H119)+$G119*6,1),AP$3=DATE(YEAR($H119),MONTH($H119)+$G119*7,1),AP$3=DATE(YEAR($H119),MONTH($H119)+$G119*8,1),AP$3=DATE(YEAR($H119),MONTH($H119)+$G119*9,1),AP$3=DATE(YEAR($H119),MONTH($H119)+$G119*10,1)),$F119*тех!BD$10*тех!BD$6,)</f>
        <v>0</v>
      </c>
      <c r="AQ119" s="76">
        <f>IF(OR(AQ$3=DATE(YEAR($H119),MONTH($H119)+$G119,1),AQ$3=DATE(YEAR($H119),MONTH($H119)+$G119*2,1),AQ$3=DATE(YEAR($H119),MONTH($H119)+$G119*3,1),AQ$3=DATE(YEAR($H119),MONTH($H119)+$G119*4,1),AQ$3=DATE(YEAR($H119),MONTH($H119)+$G119*5,1),AQ$3=DATE(YEAR($H119),MONTH($H119)+$G119*6,1),AQ$3=DATE(YEAR($H119),MONTH($H119)+$G119*7,1),AQ$3=DATE(YEAR($H119),MONTH($H119)+$G119*8,1),AQ$3=DATE(YEAR($H119),MONTH($H119)+$G119*9,1),AQ$3=DATE(YEAR($H119),MONTH($H119)+$G119*10,1)),$F119*тех!BE$10*тех!BE$6,)</f>
        <v>0</v>
      </c>
      <c r="AR119" s="76">
        <f>IF(OR(AR$3=DATE(YEAR($H119),MONTH($H119)+$G119,1),AR$3=DATE(YEAR($H119),MONTH($H119)+$G119*2,1),AR$3=DATE(YEAR($H119),MONTH($H119)+$G119*3,1),AR$3=DATE(YEAR($H119),MONTH($H119)+$G119*4,1),AR$3=DATE(YEAR($H119),MONTH($H119)+$G119*5,1),AR$3=DATE(YEAR($H119),MONTH($H119)+$G119*6,1),AR$3=DATE(YEAR($H119),MONTH($H119)+$G119*7,1),AR$3=DATE(YEAR($H119),MONTH($H119)+$G119*8,1),AR$3=DATE(YEAR($H119),MONTH($H119)+$G119*9,1),AR$3=DATE(YEAR($H119),MONTH($H119)+$G119*10,1)),$F119*тех!BF$10*тех!BF$6,)</f>
        <v>0</v>
      </c>
      <c r="AS119" s="76">
        <f>IF(OR(AS$3=DATE(YEAR($H119),MONTH($H119)+$G119,1),AS$3=DATE(YEAR($H119),MONTH($H119)+$G119*2,1),AS$3=DATE(YEAR($H119),MONTH($H119)+$G119*3,1),AS$3=DATE(YEAR($H119),MONTH($H119)+$G119*4,1),AS$3=DATE(YEAR($H119),MONTH($H119)+$G119*5,1),AS$3=DATE(YEAR($H119),MONTH($H119)+$G119*6,1),AS$3=DATE(YEAR($H119),MONTH($H119)+$G119*7,1),AS$3=DATE(YEAR($H119),MONTH($H119)+$G119*8,1),AS$3=DATE(YEAR($H119),MONTH($H119)+$G119*9,1),AS$3=DATE(YEAR($H119),MONTH($H119)+$G119*10,1)),$F119*тех!BG$10*тех!BG$6,)</f>
        <v>0</v>
      </c>
      <c r="AT119" s="76">
        <f>IF(OR(AT$3=DATE(YEAR($H119),MONTH($H119)+$G119,1),AT$3=DATE(YEAR($H119),MONTH($H119)+$G119*2,1),AT$3=DATE(YEAR($H119),MONTH($H119)+$G119*3,1),AT$3=DATE(YEAR($H119),MONTH($H119)+$G119*4,1),AT$3=DATE(YEAR($H119),MONTH($H119)+$G119*5,1),AT$3=DATE(YEAR($H119),MONTH($H119)+$G119*6,1),AT$3=DATE(YEAR($H119),MONTH($H119)+$G119*7,1),AT$3=DATE(YEAR($H119),MONTH($H119)+$G119*8,1),AT$3=DATE(YEAR($H119),MONTH($H119)+$G119*9,1),AT$3=DATE(YEAR($H119),MONTH($H119)+$G119*10,1)),$F119*тех!BH$10*тех!BH$6,)</f>
        <v>0</v>
      </c>
      <c r="AU119" s="76">
        <f>IF(OR(AU$3=DATE(YEAR($H119),MONTH($H119)+$G119,1),AU$3=DATE(YEAR($H119),MONTH($H119)+$G119*2,1),AU$3=DATE(YEAR($H119),MONTH($H119)+$G119*3,1),AU$3=DATE(YEAR($H119),MONTH($H119)+$G119*4,1),AU$3=DATE(YEAR($H119),MONTH($H119)+$G119*5,1),AU$3=DATE(YEAR($H119),MONTH($H119)+$G119*6,1),AU$3=DATE(YEAR($H119),MONTH($H119)+$G119*7,1),AU$3=DATE(YEAR($H119),MONTH($H119)+$G119*8,1),AU$3=DATE(YEAR($H119),MONTH($H119)+$G119*9,1),AU$3=DATE(YEAR($H119),MONTH($H119)+$G119*10,1)),$F119*тех!BI$10*тех!BI$6,)</f>
        <v>0</v>
      </c>
      <c r="AV119" s="76">
        <f>IF(OR(AV$3=DATE(YEAR($H119),MONTH($H119)+$G119,1),AV$3=DATE(YEAR($H119),MONTH($H119)+$G119*2,1),AV$3=DATE(YEAR($H119),MONTH($H119)+$G119*3,1),AV$3=DATE(YEAR($H119),MONTH($H119)+$G119*4,1),AV$3=DATE(YEAR($H119),MONTH($H119)+$G119*5,1),AV$3=DATE(YEAR($H119),MONTH($H119)+$G119*6,1),AV$3=DATE(YEAR($H119),MONTH($H119)+$G119*7,1),AV$3=DATE(YEAR($H119),MONTH($H119)+$G119*8,1),AV$3=DATE(YEAR($H119),MONTH($H119)+$G119*9,1),AV$3=DATE(YEAR($H119),MONTH($H119)+$G119*10,1)),$F119*тех!BJ$10*тех!BJ$6,)</f>
        <v>0</v>
      </c>
      <c r="AW119" s="76">
        <f>IF(OR(AW$3=DATE(YEAR($H119),MONTH($H119)+$G119,1),AW$3=DATE(YEAR($H119),MONTH($H119)+$G119*2,1),AW$3=DATE(YEAR($H119),MONTH($H119)+$G119*3,1),AW$3=DATE(YEAR($H119),MONTH($H119)+$G119*4,1),AW$3=DATE(YEAR($H119),MONTH($H119)+$G119*5,1),AW$3=DATE(YEAR($H119),MONTH($H119)+$G119*6,1),AW$3=DATE(YEAR($H119),MONTH($H119)+$G119*7,1),AW$3=DATE(YEAR($H119),MONTH($H119)+$G119*8,1),AW$3=DATE(YEAR($H119),MONTH($H119)+$G119*9,1),AW$3=DATE(YEAR($H119),MONTH($H119)+$G119*10,1)),$F119*тех!BK$10*тех!BK$6,)</f>
        <v>0</v>
      </c>
      <c r="AX119" s="76">
        <f>IF(OR(AX$3=DATE(YEAR($H119),MONTH($H119)+$G119,1),AX$3=DATE(YEAR($H119),MONTH($H119)+$G119*2,1),AX$3=DATE(YEAR($H119),MONTH($H119)+$G119*3,1),AX$3=DATE(YEAR($H119),MONTH($H119)+$G119*4,1),AX$3=DATE(YEAR($H119),MONTH($H119)+$G119*5,1),AX$3=DATE(YEAR($H119),MONTH($H119)+$G119*6,1),AX$3=DATE(YEAR($H119),MONTH($H119)+$G119*7,1),AX$3=DATE(YEAR($H119),MONTH($H119)+$G119*8,1),AX$3=DATE(YEAR($H119),MONTH($H119)+$G119*9,1),AX$3=DATE(YEAR($H119),MONTH($H119)+$G119*10,1)),$F119*тех!BL$10*тех!BL$6,)</f>
        <v>0</v>
      </c>
      <c r="AY119" s="76">
        <f>IF(OR(AY$3=DATE(YEAR($H119),MONTH($H119)+$G119,1),AY$3=DATE(YEAR($H119),MONTH($H119)+$G119*2,1),AY$3=DATE(YEAR($H119),MONTH($H119)+$G119*3,1),AY$3=DATE(YEAR($H119),MONTH($H119)+$G119*4,1),AY$3=DATE(YEAR($H119),MONTH($H119)+$G119*5,1),AY$3=DATE(YEAR($H119),MONTH($H119)+$G119*6,1),AY$3=DATE(YEAR($H119),MONTH($H119)+$G119*7,1),AY$3=DATE(YEAR($H119),MONTH($H119)+$G119*8,1),AY$3=DATE(YEAR($H119),MONTH($H119)+$G119*9,1),AY$3=DATE(YEAR($H119),MONTH($H119)+$G119*10,1)),$F119*тех!BM$10*тех!BM$6,)</f>
        <v>0</v>
      </c>
      <c r="AZ119" s="76">
        <f>IF(OR(AZ$3=DATE(YEAR($H119),MONTH($H119)+$G119,1),AZ$3=DATE(YEAR($H119),MONTH($H119)+$G119*2,1),AZ$3=DATE(YEAR($H119),MONTH($H119)+$G119*3,1),AZ$3=DATE(YEAR($H119),MONTH($H119)+$G119*4,1),AZ$3=DATE(YEAR($H119),MONTH($H119)+$G119*5,1),AZ$3=DATE(YEAR($H119),MONTH($H119)+$G119*6,1),AZ$3=DATE(YEAR($H119),MONTH($H119)+$G119*7,1),AZ$3=DATE(YEAR($H119),MONTH($H119)+$G119*8,1),AZ$3=DATE(YEAR($H119),MONTH($H119)+$G119*9,1),AZ$3=DATE(YEAR($H119),MONTH($H119)+$G119*10,1)),$F119*тех!BN$10*тех!BN$6,)</f>
        <v>0</v>
      </c>
      <c r="BA119" s="76">
        <f>IF(OR(BA$3=DATE(YEAR($H119),MONTH($H119)+$G119,1),BA$3=DATE(YEAR($H119),MONTH($H119)+$G119*2,1),BA$3=DATE(YEAR($H119),MONTH($H119)+$G119*3,1),BA$3=DATE(YEAR($H119),MONTH($H119)+$G119*4,1),BA$3=DATE(YEAR($H119),MONTH($H119)+$G119*5,1),BA$3=DATE(YEAR($H119),MONTH($H119)+$G119*6,1),BA$3=DATE(YEAR($H119),MONTH($H119)+$G119*7,1),BA$3=DATE(YEAR($H119),MONTH($H119)+$G119*8,1),BA$3=DATE(YEAR($H119),MONTH($H119)+$G119*9,1),BA$3=DATE(YEAR($H119),MONTH($H119)+$G119*10,1)),$F119*тех!BO$10*тех!BO$6,)</f>
        <v>0</v>
      </c>
      <c r="BB119" s="76">
        <f>IF(OR(BB$3=DATE(YEAR($H119),MONTH($H119)+$G119,1),BB$3=DATE(YEAR($H119),MONTH($H119)+$G119*2,1),BB$3=DATE(YEAR($H119),MONTH($H119)+$G119*3,1),BB$3=DATE(YEAR($H119),MONTH($H119)+$G119*4,1),BB$3=DATE(YEAR($H119),MONTH($H119)+$G119*5,1),BB$3=DATE(YEAR($H119),MONTH($H119)+$G119*6,1),BB$3=DATE(YEAR($H119),MONTH($H119)+$G119*7,1),BB$3=DATE(YEAR($H119),MONTH($H119)+$G119*8,1),BB$3=DATE(YEAR($H119),MONTH($H119)+$G119*9,1),BB$3=DATE(YEAR($H119),MONTH($H119)+$G119*10,1)),$F119*тех!BP$10*тех!BP$6,)</f>
        <v>0</v>
      </c>
      <c r="BC119" s="76">
        <f>IF(OR(BC$3=DATE(YEAR($H119),MONTH($H119)+$G119,1),BC$3=DATE(YEAR($H119),MONTH($H119)+$G119*2,1),BC$3=DATE(YEAR($H119),MONTH($H119)+$G119*3,1),BC$3=DATE(YEAR($H119),MONTH($H119)+$G119*4,1),BC$3=DATE(YEAR($H119),MONTH($H119)+$G119*5,1),BC$3=DATE(YEAR($H119),MONTH($H119)+$G119*6,1),BC$3=DATE(YEAR($H119),MONTH($H119)+$G119*7,1),BC$3=DATE(YEAR($H119),MONTH($H119)+$G119*8,1),BC$3=DATE(YEAR($H119),MONTH($H119)+$G119*9,1),BC$3=DATE(YEAR($H119),MONTH($H119)+$G119*10,1)),$F119*тех!BQ$10*тех!BQ$6,)</f>
        <v>0</v>
      </c>
      <c r="BD119" s="76">
        <f>IF(OR(BD$3=DATE(YEAR($H119),MONTH($H119)+$G119,1),BD$3=DATE(YEAR($H119),MONTH($H119)+$G119*2,1),BD$3=DATE(YEAR($H119),MONTH($H119)+$G119*3,1),BD$3=DATE(YEAR($H119),MONTH($H119)+$G119*4,1),BD$3=DATE(YEAR($H119),MONTH($H119)+$G119*5,1),BD$3=DATE(YEAR($H119),MONTH($H119)+$G119*6,1),BD$3=DATE(YEAR($H119),MONTH($H119)+$G119*7,1),BD$3=DATE(YEAR($H119),MONTH($H119)+$G119*8,1),BD$3=DATE(YEAR($H119),MONTH($H119)+$G119*9,1),BD$3=DATE(YEAR($H119),MONTH($H119)+$G119*10,1)),$F119*тех!BR$10*тех!BR$6,)</f>
        <v>0</v>
      </c>
      <c r="BE119" s="76">
        <f>IF(OR(BE$3=DATE(YEAR($H119),MONTH($H119)+$G119,1),BE$3=DATE(YEAR($H119),MONTH($H119)+$G119*2,1),BE$3=DATE(YEAR($H119),MONTH($H119)+$G119*3,1),BE$3=DATE(YEAR($H119),MONTH($H119)+$G119*4,1),BE$3=DATE(YEAR($H119),MONTH($H119)+$G119*5,1),BE$3=DATE(YEAR($H119),MONTH($H119)+$G119*6,1),BE$3=DATE(YEAR($H119),MONTH($H119)+$G119*7,1),BE$3=DATE(YEAR($H119),MONTH($H119)+$G119*8,1),BE$3=DATE(YEAR($H119),MONTH($H119)+$G119*9,1),BE$3=DATE(YEAR($H119),MONTH($H119)+$G119*10,1)),$F119*тех!BS$10*тех!BS$6,)</f>
        <v>0</v>
      </c>
      <c r="BF119" s="76">
        <f>IF(OR(BF$3=DATE(YEAR($H119),MONTH($H119)+$G119,1),BF$3=DATE(YEAR($H119),MONTH($H119)+$G119*2,1),BF$3=DATE(YEAR($H119),MONTH($H119)+$G119*3,1),BF$3=DATE(YEAR($H119),MONTH($H119)+$G119*4,1),BF$3=DATE(YEAR($H119),MONTH($H119)+$G119*5,1),BF$3=DATE(YEAR($H119),MONTH($H119)+$G119*6,1),BF$3=DATE(YEAR($H119),MONTH($H119)+$G119*7,1),BF$3=DATE(YEAR($H119),MONTH($H119)+$G119*8,1),BF$3=DATE(YEAR($H119),MONTH($H119)+$G119*9,1),BF$3=DATE(YEAR($H119),MONTH($H119)+$G119*10,1)),$F119*тех!BT$10*тех!BT$6,)</f>
        <v>0</v>
      </c>
      <c r="BG119" s="76">
        <f>IF(OR(BG$3=DATE(YEAR($H119),MONTH($H119)+$G119,1),BG$3=DATE(YEAR($H119),MONTH($H119)+$G119*2,1),BG$3=DATE(YEAR($H119),MONTH($H119)+$G119*3,1),BG$3=DATE(YEAR($H119),MONTH($H119)+$G119*4,1),BG$3=DATE(YEAR($H119),MONTH($H119)+$G119*5,1),BG$3=DATE(YEAR($H119),MONTH($H119)+$G119*6,1),BG$3=DATE(YEAR($H119),MONTH($H119)+$G119*7,1),BG$3=DATE(YEAR($H119),MONTH($H119)+$G119*8,1),BG$3=DATE(YEAR($H119),MONTH($H119)+$G119*9,1),BG$3=DATE(YEAR($H119),MONTH($H119)+$G119*10,1)),$F119*тех!BU$10*тех!BU$6,)</f>
        <v>0</v>
      </c>
      <c r="BH119" s="76">
        <f>IF(OR(BH$3=DATE(YEAR($H119),MONTH($H119)+$G119,1),BH$3=DATE(YEAR($H119),MONTH($H119)+$G119*2,1),BH$3=DATE(YEAR($H119),MONTH($H119)+$G119*3,1),BH$3=DATE(YEAR($H119),MONTH($H119)+$G119*4,1),BH$3=DATE(YEAR($H119),MONTH($H119)+$G119*5,1),BH$3=DATE(YEAR($H119),MONTH($H119)+$G119*6,1),BH$3=DATE(YEAR($H119),MONTH($H119)+$G119*7,1),BH$3=DATE(YEAR($H119),MONTH($H119)+$G119*8,1),BH$3=DATE(YEAR($H119),MONTH($H119)+$G119*9,1),BH$3=DATE(YEAR($H119),MONTH($H119)+$G119*10,1)),$F119*тех!BV$10*тех!BV$6,)</f>
        <v>0</v>
      </c>
      <c r="BI119" s="76">
        <f>IF(OR(BI$3=DATE(YEAR($H119),MONTH($H119)+$G119,1),BI$3=DATE(YEAR($H119),MONTH($H119)+$G119*2,1),BI$3=DATE(YEAR($H119),MONTH($H119)+$G119*3,1),BI$3=DATE(YEAR($H119),MONTH($H119)+$G119*4,1),BI$3=DATE(YEAR($H119),MONTH($H119)+$G119*5,1),BI$3=DATE(YEAR($H119),MONTH($H119)+$G119*6,1),BI$3=DATE(YEAR($H119),MONTH($H119)+$G119*7,1),BI$3=DATE(YEAR($H119),MONTH($H119)+$G119*8,1),BI$3=DATE(YEAR($H119),MONTH($H119)+$G119*9,1),BI$3=DATE(YEAR($H119),MONTH($H119)+$G119*10,1)),$F119*тех!BW$10*тех!BW$6,)</f>
        <v>0</v>
      </c>
      <c r="BJ119" s="76">
        <f>IF(OR(BJ$3=DATE(YEAR($H119),MONTH($H119)+$G119,1),BJ$3=DATE(YEAR($H119),MONTH($H119)+$G119*2,1),BJ$3=DATE(YEAR($H119),MONTH($H119)+$G119*3,1),BJ$3=DATE(YEAR($H119),MONTH($H119)+$G119*4,1),BJ$3=DATE(YEAR($H119),MONTH($H119)+$G119*5,1),BJ$3=DATE(YEAR($H119),MONTH($H119)+$G119*6,1),BJ$3=DATE(YEAR($H119),MONTH($H119)+$G119*7,1),BJ$3=DATE(YEAR($H119),MONTH($H119)+$G119*8,1),BJ$3=DATE(YEAR($H119),MONTH($H119)+$G119*9,1),BJ$3=DATE(YEAR($H119),MONTH($H119)+$G119*10,1)),$F119*тех!BX$10*тех!BX$6,)</f>
        <v>0</v>
      </c>
      <c r="BK119" s="76">
        <f>IF(OR(BK$3=DATE(YEAR($H119),MONTH($H119)+$G119,1),BK$3=DATE(YEAR($H119),MONTH($H119)+$G119*2,1),BK$3=DATE(YEAR($H119),MONTH($H119)+$G119*3,1),BK$3=DATE(YEAR($H119),MONTH($H119)+$G119*4,1),BK$3=DATE(YEAR($H119),MONTH($H119)+$G119*5,1),BK$3=DATE(YEAR($H119),MONTH($H119)+$G119*6,1),BK$3=DATE(YEAR($H119),MONTH($H119)+$G119*7,1),BK$3=DATE(YEAR($H119),MONTH($H119)+$G119*8,1),BK$3=DATE(YEAR($H119),MONTH($H119)+$G119*9,1),BK$3=DATE(YEAR($H119),MONTH($H119)+$G119*10,1)),$F119*тех!BY$10*тех!BY$6,)</f>
        <v>0</v>
      </c>
      <c r="BL119" s="76">
        <f>IF(OR(BL$3=DATE(YEAR($H119),MONTH($H119)+$G119,1),BL$3=DATE(YEAR($H119),MONTH($H119)+$G119*2,1),BL$3=DATE(YEAR($H119),MONTH($H119)+$G119*3,1),BL$3=DATE(YEAR($H119),MONTH($H119)+$G119*4,1),BL$3=DATE(YEAR($H119),MONTH($H119)+$G119*5,1),BL$3=DATE(YEAR($H119),MONTH($H119)+$G119*6,1),BL$3=DATE(YEAR($H119),MONTH($H119)+$G119*7,1),BL$3=DATE(YEAR($H119),MONTH($H119)+$G119*8,1),BL$3=DATE(YEAR($H119),MONTH($H119)+$G119*9,1),BL$3=DATE(YEAR($H119),MONTH($H119)+$G119*10,1)),$F119*тех!BZ$10*тех!BZ$6,)</f>
        <v>0</v>
      </c>
      <c r="BM119" s="76">
        <f>IF(OR(BM$3=DATE(YEAR($H119),MONTH($H119)+$G119,1),BM$3=DATE(YEAR($H119),MONTH($H119)+$G119*2,1),BM$3=DATE(YEAR($H119),MONTH($H119)+$G119*3,1),BM$3=DATE(YEAR($H119),MONTH($H119)+$G119*4,1),BM$3=DATE(YEAR($H119),MONTH($H119)+$G119*5,1),BM$3=DATE(YEAR($H119),MONTH($H119)+$G119*6,1),BM$3=DATE(YEAR($H119),MONTH($H119)+$G119*7,1),BM$3=DATE(YEAR($H119),MONTH($H119)+$G119*8,1),BM$3=DATE(YEAR($H119),MONTH($H119)+$G119*9,1),BM$3=DATE(YEAR($H119),MONTH($H119)+$G119*10,1)),$F119*тех!CA$10*тех!CA$6,)</f>
        <v>0</v>
      </c>
      <c r="BN119" s="76">
        <f>IF(OR(BN$3=DATE(YEAR($H119),MONTH($H119)+$G119,1),BN$3=DATE(YEAR($H119),MONTH($H119)+$G119*2,1),BN$3=DATE(YEAR($H119),MONTH($H119)+$G119*3,1),BN$3=DATE(YEAR($H119),MONTH($H119)+$G119*4,1),BN$3=DATE(YEAR($H119),MONTH($H119)+$G119*5,1),BN$3=DATE(YEAR($H119),MONTH($H119)+$G119*6,1),BN$3=DATE(YEAR($H119),MONTH($H119)+$G119*7,1),BN$3=DATE(YEAR($H119),MONTH($H119)+$G119*8,1),BN$3=DATE(YEAR($H119),MONTH($H119)+$G119*9,1),BN$3=DATE(YEAR($H119),MONTH($H119)+$G119*10,1)),$F119*тех!CB$10*тех!CB$6,)</f>
        <v>0</v>
      </c>
      <c r="BO119" s="76">
        <f>IF(OR(BO$3=DATE(YEAR($H119),MONTH($H119)+$G119,1),BO$3=DATE(YEAR($H119),MONTH($H119)+$G119*2,1),BO$3=DATE(YEAR($H119),MONTH($H119)+$G119*3,1),BO$3=DATE(YEAR($H119),MONTH($H119)+$G119*4,1),BO$3=DATE(YEAR($H119),MONTH($H119)+$G119*5,1),BO$3=DATE(YEAR($H119),MONTH($H119)+$G119*6,1),BO$3=DATE(YEAR($H119),MONTH($H119)+$G119*7,1),BO$3=DATE(YEAR($H119),MONTH($H119)+$G119*8,1),BO$3=DATE(YEAR($H119),MONTH($H119)+$G119*9,1),BO$3=DATE(YEAR($H119),MONTH($H119)+$G119*10,1)),$F119*тех!CC$10*тех!CC$6,)</f>
        <v>0</v>
      </c>
      <c r="BP119" s="76">
        <f>IF(OR(BP$3=DATE(YEAR($H119),MONTH($H119)+$G119,1),BP$3=DATE(YEAR($H119),MONTH($H119)+$G119*2,1),BP$3=DATE(YEAR($H119),MONTH($H119)+$G119*3,1),BP$3=DATE(YEAR($H119),MONTH($H119)+$G119*4,1),BP$3=DATE(YEAR($H119),MONTH($H119)+$G119*5,1),BP$3=DATE(YEAR($H119),MONTH($H119)+$G119*6,1),BP$3=DATE(YEAR($H119),MONTH($H119)+$G119*7,1),BP$3=DATE(YEAR($H119),MONTH($H119)+$G119*8,1),BP$3=DATE(YEAR($H119),MONTH($H119)+$G119*9,1),BP$3=DATE(YEAR($H119),MONTH($H119)+$G119*10,1)),$F119*тех!CD$10*тех!CD$6,)</f>
        <v>0</v>
      </c>
      <c r="BQ119" s="76">
        <f>IF(OR(BQ$3=DATE(YEAR($H119),MONTH($H119)+$G119,1),BQ$3=DATE(YEAR($H119),MONTH($H119)+$G119*2,1),BQ$3=DATE(YEAR($H119),MONTH($H119)+$G119*3,1),BQ$3=DATE(YEAR($H119),MONTH($H119)+$G119*4,1),BQ$3=DATE(YEAR($H119),MONTH($H119)+$G119*5,1),BQ$3=DATE(YEAR($H119),MONTH($H119)+$G119*6,1),BQ$3=DATE(YEAR($H119),MONTH($H119)+$G119*7,1),BQ$3=DATE(YEAR($H119),MONTH($H119)+$G119*8,1),BQ$3=DATE(YEAR($H119),MONTH($H119)+$G119*9,1),BQ$3=DATE(YEAR($H119),MONTH($H119)+$G119*10,1)),$F119*тех!CE$10*тех!CE$6,)</f>
        <v>0</v>
      </c>
    </row>
    <row r="120" spans="2:69" hidden="1">
      <c r="B120" s="3">
        <v>31</v>
      </c>
      <c r="C120" s="19"/>
      <c r="D120" s="19"/>
      <c r="E120" s="19"/>
      <c r="F120" s="76">
        <f t="shared" si="3"/>
        <v>0</v>
      </c>
      <c r="G120" s="19"/>
      <c r="H120" s="19"/>
      <c r="J120" s="76">
        <f>IF($H120=J$3,$F120,)*тех!X$6</f>
        <v>0</v>
      </c>
      <c r="K120" s="76">
        <f>IF($H120=K$3,$F120,)*тех!Y$6</f>
        <v>0</v>
      </c>
      <c r="L120" s="76">
        <f>IF($H120=L$3,$F120,)*тех!Z$6</f>
        <v>0</v>
      </c>
      <c r="M120" s="76">
        <f>IF($H120=M$3,$F120,)*тех!AA$6</f>
        <v>0</v>
      </c>
      <c r="N120" s="76">
        <f>IF($H120=N$3,$F120,)*тех!AB$6</f>
        <v>0</v>
      </c>
      <c r="O120" s="76">
        <f>IF($H120=O$3,$F120,)*тех!AC$6</f>
        <v>0</v>
      </c>
      <c r="P120" s="76">
        <f>IF(OR(P$3=DATE(YEAR($H120),MONTH($H120)+$G120,1),P$3=DATE(YEAR($H120),MONTH($H120)+$G120*2,1),P$3=DATE(YEAR($H120),MONTH($H120)+$G120*3,1),P$3=DATE(YEAR($H120),MONTH($H120)+$G120*4,1),P$3=DATE(YEAR($H120),MONTH($H120)+$G120*5,1),P$3=DATE(YEAR($H120),MONTH($H120)+$G120*6,1),P$3=DATE(YEAR($H120),MONTH($H120)+$G120*7,1),P$3=DATE(YEAR($H120),MONTH($H120)+$G120*8,1),P$3=DATE(YEAR($H120),MONTH($H120)+$G120*9,1),P$3=DATE(YEAR($H120),MONTH($H120)+$G120*10,1)),$F120*тех!AD$10*тех!AD$6,)</f>
        <v>0</v>
      </c>
      <c r="Q120" s="76">
        <f>IF(OR(Q$3=DATE(YEAR($H120),MONTH($H120)+$G120,1),Q$3=DATE(YEAR($H120),MONTH($H120)+$G120*2,1),Q$3=DATE(YEAR($H120),MONTH($H120)+$G120*3,1),Q$3=DATE(YEAR($H120),MONTH($H120)+$G120*4,1),Q$3=DATE(YEAR($H120),MONTH($H120)+$G120*5,1),Q$3=DATE(YEAR($H120),MONTH($H120)+$G120*6,1),Q$3=DATE(YEAR($H120),MONTH($H120)+$G120*7,1),Q$3=DATE(YEAR($H120),MONTH($H120)+$G120*8,1),Q$3=DATE(YEAR($H120),MONTH($H120)+$G120*9,1),Q$3=DATE(YEAR($H120),MONTH($H120)+$G120*10,1)),$F120*тех!AE$10*тех!AE$6,)</f>
        <v>0</v>
      </c>
      <c r="R120" s="76">
        <f>IF(OR(R$3=DATE(YEAR($H120),MONTH($H120)+$G120,1),R$3=DATE(YEAR($H120),MONTH($H120)+$G120*2,1),R$3=DATE(YEAR($H120),MONTH($H120)+$G120*3,1),R$3=DATE(YEAR($H120),MONTH($H120)+$G120*4,1),R$3=DATE(YEAR($H120),MONTH($H120)+$G120*5,1),R$3=DATE(YEAR($H120),MONTH($H120)+$G120*6,1),R$3=DATE(YEAR($H120),MONTH($H120)+$G120*7,1),R$3=DATE(YEAR($H120),MONTH($H120)+$G120*8,1),R$3=DATE(YEAR($H120),MONTH($H120)+$G120*9,1),R$3=DATE(YEAR($H120),MONTH($H120)+$G120*10,1)),$F120*тех!AF$10*тех!AF$6,)</f>
        <v>0</v>
      </c>
      <c r="S120" s="76">
        <f>IF(OR(S$3=DATE(YEAR($H120),MONTH($H120)+$G120,1),S$3=DATE(YEAR($H120),MONTH($H120)+$G120*2,1),S$3=DATE(YEAR($H120),MONTH($H120)+$G120*3,1),S$3=DATE(YEAR($H120),MONTH($H120)+$G120*4,1),S$3=DATE(YEAR($H120),MONTH($H120)+$G120*5,1),S$3=DATE(YEAR($H120),MONTH($H120)+$G120*6,1),S$3=DATE(YEAR($H120),MONTH($H120)+$G120*7,1),S$3=DATE(YEAR($H120),MONTH($H120)+$G120*8,1),S$3=DATE(YEAR($H120),MONTH($H120)+$G120*9,1),S$3=DATE(YEAR($H120),MONTH($H120)+$G120*10,1)),$F120*тех!AG$10*тех!AG$6,)</f>
        <v>0</v>
      </c>
      <c r="T120" s="76">
        <f>IF(OR(T$3=DATE(YEAR($H120),MONTH($H120)+$G120,1),T$3=DATE(YEAR($H120),MONTH($H120)+$G120*2,1),T$3=DATE(YEAR($H120),MONTH($H120)+$G120*3,1),T$3=DATE(YEAR($H120),MONTH($H120)+$G120*4,1),T$3=DATE(YEAR($H120),MONTH($H120)+$G120*5,1),T$3=DATE(YEAR($H120),MONTH($H120)+$G120*6,1),T$3=DATE(YEAR($H120),MONTH($H120)+$G120*7,1),T$3=DATE(YEAR($H120),MONTH($H120)+$G120*8,1),T$3=DATE(YEAR($H120),MONTH($H120)+$G120*9,1),T$3=DATE(YEAR($H120),MONTH($H120)+$G120*10,1)),$F120*тех!AH$10*тех!AH$6,)</f>
        <v>0</v>
      </c>
      <c r="U120" s="76">
        <f>IF(OR(U$3=DATE(YEAR($H120),MONTH($H120)+$G120,1),U$3=DATE(YEAR($H120),MONTH($H120)+$G120*2,1),U$3=DATE(YEAR($H120),MONTH($H120)+$G120*3,1),U$3=DATE(YEAR($H120),MONTH($H120)+$G120*4,1),U$3=DATE(YEAR($H120),MONTH($H120)+$G120*5,1),U$3=DATE(YEAR($H120),MONTH($H120)+$G120*6,1),U$3=DATE(YEAR($H120),MONTH($H120)+$G120*7,1),U$3=DATE(YEAR($H120),MONTH($H120)+$G120*8,1),U$3=DATE(YEAR($H120),MONTH($H120)+$G120*9,1),U$3=DATE(YEAR($H120),MONTH($H120)+$G120*10,1)),$F120*тех!AI$10*тех!AI$6,)</f>
        <v>0</v>
      </c>
      <c r="V120" s="76">
        <f>IF(OR(V$3=DATE(YEAR($H120),MONTH($H120)+$G120,1),V$3=DATE(YEAR($H120),MONTH($H120)+$G120*2,1),V$3=DATE(YEAR($H120),MONTH($H120)+$G120*3,1),V$3=DATE(YEAR($H120),MONTH($H120)+$G120*4,1),V$3=DATE(YEAR($H120),MONTH($H120)+$G120*5,1),V$3=DATE(YEAR($H120),MONTH($H120)+$G120*6,1),V$3=DATE(YEAR($H120),MONTH($H120)+$G120*7,1),V$3=DATE(YEAR($H120),MONTH($H120)+$G120*8,1),V$3=DATE(YEAR($H120),MONTH($H120)+$G120*9,1),V$3=DATE(YEAR($H120),MONTH($H120)+$G120*10,1)),$F120*тех!AJ$10*тех!AJ$6,)</f>
        <v>0</v>
      </c>
      <c r="W120" s="76">
        <f>IF(OR(W$3=DATE(YEAR($H120),MONTH($H120)+$G120,1),W$3=DATE(YEAR($H120),MONTH($H120)+$G120*2,1),W$3=DATE(YEAR($H120),MONTH($H120)+$G120*3,1),W$3=DATE(YEAR($H120),MONTH($H120)+$G120*4,1),W$3=DATE(YEAR($H120),MONTH($H120)+$G120*5,1),W$3=DATE(YEAR($H120),MONTH($H120)+$G120*6,1),W$3=DATE(YEAR($H120),MONTH($H120)+$G120*7,1),W$3=DATE(YEAR($H120),MONTH($H120)+$G120*8,1),W$3=DATE(YEAR($H120),MONTH($H120)+$G120*9,1),W$3=DATE(YEAR($H120),MONTH($H120)+$G120*10,1)),$F120*тех!AK$10*тех!AK$6,)</f>
        <v>0</v>
      </c>
      <c r="X120" s="76">
        <f>IF(OR(X$3=DATE(YEAR($H120),MONTH($H120)+$G120,1),X$3=DATE(YEAR($H120),MONTH($H120)+$G120*2,1),X$3=DATE(YEAR($H120),MONTH($H120)+$G120*3,1),X$3=DATE(YEAR($H120),MONTH($H120)+$G120*4,1),X$3=DATE(YEAR($H120),MONTH($H120)+$G120*5,1),X$3=DATE(YEAR($H120),MONTH($H120)+$G120*6,1),X$3=DATE(YEAR($H120),MONTH($H120)+$G120*7,1),X$3=DATE(YEAR($H120),MONTH($H120)+$G120*8,1),X$3=DATE(YEAR($H120),MONTH($H120)+$G120*9,1),X$3=DATE(YEAR($H120),MONTH($H120)+$G120*10,1)),$F120*тех!AL$10*тех!AL$6,)</f>
        <v>0</v>
      </c>
      <c r="Y120" s="76">
        <f>IF(OR(Y$3=DATE(YEAR($H120),MONTH($H120)+$G120,1),Y$3=DATE(YEAR($H120),MONTH($H120)+$G120*2,1),Y$3=DATE(YEAR($H120),MONTH($H120)+$G120*3,1),Y$3=DATE(YEAR($H120),MONTH($H120)+$G120*4,1),Y$3=DATE(YEAR($H120),MONTH($H120)+$G120*5,1),Y$3=DATE(YEAR($H120),MONTH($H120)+$G120*6,1),Y$3=DATE(YEAR($H120),MONTH($H120)+$G120*7,1),Y$3=DATE(YEAR($H120),MONTH($H120)+$G120*8,1),Y$3=DATE(YEAR($H120),MONTH($H120)+$G120*9,1),Y$3=DATE(YEAR($H120),MONTH($H120)+$G120*10,1)),$F120*тех!AM$10*тех!AM$6,)</f>
        <v>0</v>
      </c>
      <c r="Z120" s="76">
        <f>IF(OR(Z$3=DATE(YEAR($H120),MONTH($H120)+$G120,1),Z$3=DATE(YEAR($H120),MONTH($H120)+$G120*2,1),Z$3=DATE(YEAR($H120),MONTH($H120)+$G120*3,1),Z$3=DATE(YEAR($H120),MONTH($H120)+$G120*4,1),Z$3=DATE(YEAR($H120),MONTH($H120)+$G120*5,1),Z$3=DATE(YEAR($H120),MONTH($H120)+$G120*6,1),Z$3=DATE(YEAR($H120),MONTH($H120)+$G120*7,1),Z$3=DATE(YEAR($H120),MONTH($H120)+$G120*8,1),Z$3=DATE(YEAR($H120),MONTH($H120)+$G120*9,1),Z$3=DATE(YEAR($H120),MONTH($H120)+$G120*10,1)),$F120*тех!AN$10*тех!AN$6,)</f>
        <v>0</v>
      </c>
      <c r="AA120" s="76">
        <f>IF(OR(AA$3=DATE(YEAR($H120),MONTH($H120)+$G120,1),AA$3=DATE(YEAR($H120),MONTH($H120)+$G120*2,1),AA$3=DATE(YEAR($H120),MONTH($H120)+$G120*3,1),AA$3=DATE(YEAR($H120),MONTH($H120)+$G120*4,1),AA$3=DATE(YEAR($H120),MONTH($H120)+$G120*5,1),AA$3=DATE(YEAR($H120),MONTH($H120)+$G120*6,1),AA$3=DATE(YEAR($H120),MONTH($H120)+$G120*7,1),AA$3=DATE(YEAR($H120),MONTH($H120)+$G120*8,1),AA$3=DATE(YEAR($H120),MONTH($H120)+$G120*9,1),AA$3=DATE(YEAR($H120),MONTH($H120)+$G120*10,1)),$F120*тех!AO$10*тех!AO$6,)</f>
        <v>0</v>
      </c>
      <c r="AB120" s="76">
        <f>IF(OR(AB$3=DATE(YEAR($H120),MONTH($H120)+$G120,1),AB$3=DATE(YEAR($H120),MONTH($H120)+$G120*2,1),AB$3=DATE(YEAR($H120),MONTH($H120)+$G120*3,1),AB$3=DATE(YEAR($H120),MONTH($H120)+$G120*4,1),AB$3=DATE(YEAR($H120),MONTH($H120)+$G120*5,1),AB$3=DATE(YEAR($H120),MONTH($H120)+$G120*6,1),AB$3=DATE(YEAR($H120),MONTH($H120)+$G120*7,1),AB$3=DATE(YEAR($H120),MONTH($H120)+$G120*8,1),AB$3=DATE(YEAR($H120),MONTH($H120)+$G120*9,1),AB$3=DATE(YEAR($H120),MONTH($H120)+$G120*10,1)),$F120*тех!AP$10*тех!AP$6,)</f>
        <v>0</v>
      </c>
      <c r="AC120" s="76">
        <f>IF(OR(AC$3=DATE(YEAR($H120),MONTH($H120)+$G120,1),AC$3=DATE(YEAR($H120),MONTH($H120)+$G120*2,1),AC$3=DATE(YEAR($H120),MONTH($H120)+$G120*3,1),AC$3=DATE(YEAR($H120),MONTH($H120)+$G120*4,1),AC$3=DATE(YEAR($H120),MONTH($H120)+$G120*5,1),AC$3=DATE(YEAR($H120),MONTH($H120)+$G120*6,1),AC$3=DATE(YEAR($H120),MONTH($H120)+$G120*7,1),AC$3=DATE(YEAR($H120),MONTH($H120)+$G120*8,1),AC$3=DATE(YEAR($H120),MONTH($H120)+$G120*9,1),AC$3=DATE(YEAR($H120),MONTH($H120)+$G120*10,1)),$F120*тех!AQ$10*тех!AQ$6,)</f>
        <v>0</v>
      </c>
      <c r="AD120" s="76">
        <f>IF(OR(AD$3=DATE(YEAR($H120),MONTH($H120)+$G120,1),AD$3=DATE(YEAR($H120),MONTH($H120)+$G120*2,1),AD$3=DATE(YEAR($H120),MONTH($H120)+$G120*3,1),AD$3=DATE(YEAR($H120),MONTH($H120)+$G120*4,1),AD$3=DATE(YEAR($H120),MONTH($H120)+$G120*5,1),AD$3=DATE(YEAR($H120),MONTH($H120)+$G120*6,1),AD$3=DATE(YEAR($H120),MONTH($H120)+$G120*7,1),AD$3=DATE(YEAR($H120),MONTH($H120)+$G120*8,1),AD$3=DATE(YEAR($H120),MONTH($H120)+$G120*9,1),AD$3=DATE(YEAR($H120),MONTH($H120)+$G120*10,1)),$F120*тех!AR$10*тех!AR$6,)</f>
        <v>0</v>
      </c>
      <c r="AE120" s="76">
        <f>IF(OR(AE$3=DATE(YEAR($H120),MONTH($H120)+$G120,1),AE$3=DATE(YEAR($H120),MONTH($H120)+$G120*2,1),AE$3=DATE(YEAR($H120),MONTH($H120)+$G120*3,1),AE$3=DATE(YEAR($H120),MONTH($H120)+$G120*4,1),AE$3=DATE(YEAR($H120),MONTH($H120)+$G120*5,1),AE$3=DATE(YEAR($H120),MONTH($H120)+$G120*6,1),AE$3=DATE(YEAR($H120),MONTH($H120)+$G120*7,1),AE$3=DATE(YEAR($H120),MONTH($H120)+$G120*8,1),AE$3=DATE(YEAR($H120),MONTH($H120)+$G120*9,1),AE$3=DATE(YEAR($H120),MONTH($H120)+$G120*10,1)),$F120*тех!AS$10*тех!AS$6,)</f>
        <v>0</v>
      </c>
      <c r="AF120" s="76">
        <f>IF(OR(AF$3=DATE(YEAR($H120),MONTH($H120)+$G120,1),AF$3=DATE(YEAR($H120),MONTH($H120)+$G120*2,1),AF$3=DATE(YEAR($H120),MONTH($H120)+$G120*3,1),AF$3=DATE(YEAR($H120),MONTH($H120)+$G120*4,1),AF$3=DATE(YEAR($H120),MONTH($H120)+$G120*5,1),AF$3=DATE(YEAR($H120),MONTH($H120)+$G120*6,1),AF$3=DATE(YEAR($H120),MONTH($H120)+$G120*7,1),AF$3=DATE(YEAR($H120),MONTH($H120)+$G120*8,1),AF$3=DATE(YEAR($H120),MONTH($H120)+$G120*9,1),AF$3=DATE(YEAR($H120),MONTH($H120)+$G120*10,1)),$F120*тех!AT$10*тех!AT$6,)</f>
        <v>0</v>
      </c>
      <c r="AG120" s="76">
        <f>IF(OR(AG$3=DATE(YEAR($H120),MONTH($H120)+$G120,1),AG$3=DATE(YEAR($H120),MONTH($H120)+$G120*2,1),AG$3=DATE(YEAR($H120),MONTH($H120)+$G120*3,1),AG$3=DATE(YEAR($H120),MONTH($H120)+$G120*4,1),AG$3=DATE(YEAR($H120),MONTH($H120)+$G120*5,1),AG$3=DATE(YEAR($H120),MONTH($H120)+$G120*6,1),AG$3=DATE(YEAR($H120),MONTH($H120)+$G120*7,1),AG$3=DATE(YEAR($H120),MONTH($H120)+$G120*8,1),AG$3=DATE(YEAR($H120),MONTH($H120)+$G120*9,1),AG$3=DATE(YEAR($H120),MONTH($H120)+$G120*10,1)),$F120*тех!AU$10*тех!AU$6,)</f>
        <v>0</v>
      </c>
      <c r="AH120" s="76">
        <f>IF(OR(AH$3=DATE(YEAR($H120),MONTH($H120)+$G120,1),AH$3=DATE(YEAR($H120),MONTH($H120)+$G120*2,1),AH$3=DATE(YEAR($H120),MONTH($H120)+$G120*3,1),AH$3=DATE(YEAR($H120),MONTH($H120)+$G120*4,1),AH$3=DATE(YEAR($H120),MONTH($H120)+$G120*5,1),AH$3=DATE(YEAR($H120),MONTH($H120)+$G120*6,1),AH$3=DATE(YEAR($H120),MONTH($H120)+$G120*7,1),AH$3=DATE(YEAR($H120),MONTH($H120)+$G120*8,1),AH$3=DATE(YEAR($H120),MONTH($H120)+$G120*9,1),AH$3=DATE(YEAR($H120),MONTH($H120)+$G120*10,1)),$F120*тех!AV$10*тех!AV$6,)</f>
        <v>0</v>
      </c>
      <c r="AI120" s="76">
        <f>IF(OR(AI$3=DATE(YEAR($H120),MONTH($H120)+$G120,1),AI$3=DATE(YEAR($H120),MONTH($H120)+$G120*2,1),AI$3=DATE(YEAR($H120),MONTH($H120)+$G120*3,1),AI$3=DATE(YEAR($H120),MONTH($H120)+$G120*4,1),AI$3=DATE(YEAR($H120),MONTH($H120)+$G120*5,1),AI$3=DATE(YEAR($H120),MONTH($H120)+$G120*6,1),AI$3=DATE(YEAR($H120),MONTH($H120)+$G120*7,1),AI$3=DATE(YEAR($H120),MONTH($H120)+$G120*8,1),AI$3=DATE(YEAR($H120),MONTH($H120)+$G120*9,1),AI$3=DATE(YEAR($H120),MONTH($H120)+$G120*10,1)),$F120*тех!AW$10*тех!AW$6,)</f>
        <v>0</v>
      </c>
      <c r="AJ120" s="76">
        <f>IF(OR(AJ$3=DATE(YEAR($H120),MONTH($H120)+$G120,1),AJ$3=DATE(YEAR($H120),MONTH($H120)+$G120*2,1),AJ$3=DATE(YEAR($H120),MONTH($H120)+$G120*3,1),AJ$3=DATE(YEAR($H120),MONTH($H120)+$G120*4,1),AJ$3=DATE(YEAR($H120),MONTH($H120)+$G120*5,1),AJ$3=DATE(YEAR($H120),MONTH($H120)+$G120*6,1),AJ$3=DATE(YEAR($H120),MONTH($H120)+$G120*7,1),AJ$3=DATE(YEAR($H120),MONTH($H120)+$G120*8,1),AJ$3=DATE(YEAR($H120),MONTH($H120)+$G120*9,1),AJ$3=DATE(YEAR($H120),MONTH($H120)+$G120*10,1)),$F120*тех!AX$10*тех!AX$6,)</f>
        <v>0</v>
      </c>
      <c r="AK120" s="76">
        <f>IF(OR(AK$3=DATE(YEAR($H120),MONTH($H120)+$G120,1),AK$3=DATE(YEAR($H120),MONTH($H120)+$G120*2,1),AK$3=DATE(YEAR($H120),MONTH($H120)+$G120*3,1),AK$3=DATE(YEAR($H120),MONTH($H120)+$G120*4,1),AK$3=DATE(YEAR($H120),MONTH($H120)+$G120*5,1),AK$3=DATE(YEAR($H120),MONTH($H120)+$G120*6,1),AK$3=DATE(YEAR($H120),MONTH($H120)+$G120*7,1),AK$3=DATE(YEAR($H120),MONTH($H120)+$G120*8,1),AK$3=DATE(YEAR($H120),MONTH($H120)+$G120*9,1),AK$3=DATE(YEAR($H120),MONTH($H120)+$G120*10,1)),$F120*тех!AY$10*тех!AY$6,)</f>
        <v>0</v>
      </c>
      <c r="AL120" s="76">
        <f>IF(OR(AL$3=DATE(YEAR($H120),MONTH($H120)+$G120,1),AL$3=DATE(YEAR($H120),MONTH($H120)+$G120*2,1),AL$3=DATE(YEAR($H120),MONTH($H120)+$G120*3,1),AL$3=DATE(YEAR($H120),MONTH($H120)+$G120*4,1),AL$3=DATE(YEAR($H120),MONTH($H120)+$G120*5,1),AL$3=DATE(YEAR($H120),MONTH($H120)+$G120*6,1),AL$3=DATE(YEAR($H120),MONTH($H120)+$G120*7,1),AL$3=DATE(YEAR($H120),MONTH($H120)+$G120*8,1),AL$3=DATE(YEAR($H120),MONTH($H120)+$G120*9,1),AL$3=DATE(YEAR($H120),MONTH($H120)+$G120*10,1)),$F120*тех!AZ$10*тех!AZ$6,)</f>
        <v>0</v>
      </c>
      <c r="AM120" s="76">
        <f>IF(OR(AM$3=DATE(YEAR($H120),MONTH($H120)+$G120,1),AM$3=DATE(YEAR($H120),MONTH($H120)+$G120*2,1),AM$3=DATE(YEAR($H120),MONTH($H120)+$G120*3,1),AM$3=DATE(YEAR($H120),MONTH($H120)+$G120*4,1),AM$3=DATE(YEAR($H120),MONTH($H120)+$G120*5,1),AM$3=DATE(YEAR($H120),MONTH($H120)+$G120*6,1),AM$3=DATE(YEAR($H120),MONTH($H120)+$G120*7,1),AM$3=DATE(YEAR($H120),MONTH($H120)+$G120*8,1),AM$3=DATE(YEAR($H120),MONTH($H120)+$G120*9,1),AM$3=DATE(YEAR($H120),MONTH($H120)+$G120*10,1)),$F120*тех!BA$10*тех!BA$6,)</f>
        <v>0</v>
      </c>
      <c r="AN120" s="76">
        <f>IF(OR(AN$3=DATE(YEAR($H120),MONTH($H120)+$G120,1),AN$3=DATE(YEAR($H120),MONTH($H120)+$G120*2,1),AN$3=DATE(YEAR($H120),MONTH($H120)+$G120*3,1),AN$3=DATE(YEAR($H120),MONTH($H120)+$G120*4,1),AN$3=DATE(YEAR($H120),MONTH($H120)+$G120*5,1),AN$3=DATE(YEAR($H120),MONTH($H120)+$G120*6,1),AN$3=DATE(YEAR($H120),MONTH($H120)+$G120*7,1),AN$3=DATE(YEAR($H120),MONTH($H120)+$G120*8,1),AN$3=DATE(YEAR($H120),MONTH($H120)+$G120*9,1),AN$3=DATE(YEAR($H120),MONTH($H120)+$G120*10,1)),$F120*тех!BB$10*тех!BB$6,)</f>
        <v>0</v>
      </c>
      <c r="AO120" s="76">
        <f>IF(OR(AO$3=DATE(YEAR($H120),MONTH($H120)+$G120,1),AO$3=DATE(YEAR($H120),MONTH($H120)+$G120*2,1),AO$3=DATE(YEAR($H120),MONTH($H120)+$G120*3,1),AO$3=DATE(YEAR($H120),MONTH($H120)+$G120*4,1),AO$3=DATE(YEAR($H120),MONTH($H120)+$G120*5,1),AO$3=DATE(YEAR($H120),MONTH($H120)+$G120*6,1),AO$3=DATE(YEAR($H120),MONTH($H120)+$G120*7,1),AO$3=DATE(YEAR($H120),MONTH($H120)+$G120*8,1),AO$3=DATE(YEAR($H120),MONTH($H120)+$G120*9,1),AO$3=DATE(YEAR($H120),MONTH($H120)+$G120*10,1)),$F120*тех!BC$10*тех!BC$6,)</f>
        <v>0</v>
      </c>
      <c r="AP120" s="76">
        <f>IF(OR(AP$3=DATE(YEAR($H120),MONTH($H120)+$G120,1),AP$3=DATE(YEAR($H120),MONTH($H120)+$G120*2,1),AP$3=DATE(YEAR($H120),MONTH($H120)+$G120*3,1),AP$3=DATE(YEAR($H120),MONTH($H120)+$G120*4,1),AP$3=DATE(YEAR($H120),MONTH($H120)+$G120*5,1),AP$3=DATE(YEAR($H120),MONTH($H120)+$G120*6,1),AP$3=DATE(YEAR($H120),MONTH($H120)+$G120*7,1),AP$3=DATE(YEAR($H120),MONTH($H120)+$G120*8,1),AP$3=DATE(YEAR($H120),MONTH($H120)+$G120*9,1),AP$3=DATE(YEAR($H120),MONTH($H120)+$G120*10,1)),$F120*тех!BD$10*тех!BD$6,)</f>
        <v>0</v>
      </c>
      <c r="AQ120" s="76">
        <f>IF(OR(AQ$3=DATE(YEAR($H120),MONTH($H120)+$G120,1),AQ$3=DATE(YEAR($H120),MONTH($H120)+$G120*2,1),AQ$3=DATE(YEAR($H120),MONTH($H120)+$G120*3,1),AQ$3=DATE(YEAR($H120),MONTH($H120)+$G120*4,1),AQ$3=DATE(YEAR($H120),MONTH($H120)+$G120*5,1),AQ$3=DATE(YEAR($H120),MONTH($H120)+$G120*6,1),AQ$3=DATE(YEAR($H120),MONTH($H120)+$G120*7,1),AQ$3=DATE(YEAR($H120),MONTH($H120)+$G120*8,1),AQ$3=DATE(YEAR($H120),MONTH($H120)+$G120*9,1),AQ$3=DATE(YEAR($H120),MONTH($H120)+$G120*10,1)),$F120*тех!BE$10*тех!BE$6,)</f>
        <v>0</v>
      </c>
      <c r="AR120" s="76">
        <f>IF(OR(AR$3=DATE(YEAR($H120),MONTH($H120)+$G120,1),AR$3=DATE(YEAR($H120),MONTH($H120)+$G120*2,1),AR$3=DATE(YEAR($H120),MONTH($H120)+$G120*3,1),AR$3=DATE(YEAR($H120),MONTH($H120)+$G120*4,1),AR$3=DATE(YEAR($H120),MONTH($H120)+$G120*5,1),AR$3=DATE(YEAR($H120),MONTH($H120)+$G120*6,1),AR$3=DATE(YEAR($H120),MONTH($H120)+$G120*7,1),AR$3=DATE(YEAR($H120),MONTH($H120)+$G120*8,1),AR$3=DATE(YEAR($H120),MONTH($H120)+$G120*9,1),AR$3=DATE(YEAR($H120),MONTH($H120)+$G120*10,1)),$F120*тех!BF$10*тех!BF$6,)</f>
        <v>0</v>
      </c>
      <c r="AS120" s="76">
        <f>IF(OR(AS$3=DATE(YEAR($H120),MONTH($H120)+$G120,1),AS$3=DATE(YEAR($H120),MONTH($H120)+$G120*2,1),AS$3=DATE(YEAR($H120),MONTH($H120)+$G120*3,1),AS$3=DATE(YEAR($H120),MONTH($H120)+$G120*4,1),AS$3=DATE(YEAR($H120),MONTH($H120)+$G120*5,1),AS$3=DATE(YEAR($H120),MONTH($H120)+$G120*6,1),AS$3=DATE(YEAR($H120),MONTH($H120)+$G120*7,1),AS$3=DATE(YEAR($H120),MONTH($H120)+$G120*8,1),AS$3=DATE(YEAR($H120),MONTH($H120)+$G120*9,1),AS$3=DATE(YEAR($H120),MONTH($H120)+$G120*10,1)),$F120*тех!BG$10*тех!BG$6,)</f>
        <v>0</v>
      </c>
      <c r="AT120" s="76">
        <f>IF(OR(AT$3=DATE(YEAR($H120),MONTH($H120)+$G120,1),AT$3=DATE(YEAR($H120),MONTH($H120)+$G120*2,1),AT$3=DATE(YEAR($H120),MONTH($H120)+$G120*3,1),AT$3=DATE(YEAR($H120),MONTH($H120)+$G120*4,1),AT$3=DATE(YEAR($H120),MONTH($H120)+$G120*5,1),AT$3=DATE(YEAR($H120),MONTH($H120)+$G120*6,1),AT$3=DATE(YEAR($H120),MONTH($H120)+$G120*7,1),AT$3=DATE(YEAR($H120),MONTH($H120)+$G120*8,1),AT$3=DATE(YEAR($H120),MONTH($H120)+$G120*9,1),AT$3=DATE(YEAR($H120),MONTH($H120)+$G120*10,1)),$F120*тех!BH$10*тех!BH$6,)</f>
        <v>0</v>
      </c>
      <c r="AU120" s="76">
        <f>IF(OR(AU$3=DATE(YEAR($H120),MONTH($H120)+$G120,1),AU$3=DATE(YEAR($H120),MONTH($H120)+$G120*2,1),AU$3=DATE(YEAR($H120),MONTH($H120)+$G120*3,1),AU$3=DATE(YEAR($H120),MONTH($H120)+$G120*4,1),AU$3=DATE(YEAR($H120),MONTH($H120)+$G120*5,1),AU$3=DATE(YEAR($H120),MONTH($H120)+$G120*6,1),AU$3=DATE(YEAR($H120),MONTH($H120)+$G120*7,1),AU$3=DATE(YEAR($H120),MONTH($H120)+$G120*8,1),AU$3=DATE(YEAR($H120),MONTH($H120)+$G120*9,1),AU$3=DATE(YEAR($H120),MONTH($H120)+$G120*10,1)),$F120*тех!BI$10*тех!BI$6,)</f>
        <v>0</v>
      </c>
      <c r="AV120" s="76">
        <f>IF(OR(AV$3=DATE(YEAR($H120),MONTH($H120)+$G120,1),AV$3=DATE(YEAR($H120),MONTH($H120)+$G120*2,1),AV$3=DATE(YEAR($H120),MONTH($H120)+$G120*3,1),AV$3=DATE(YEAR($H120),MONTH($H120)+$G120*4,1),AV$3=DATE(YEAR($H120),MONTH($H120)+$G120*5,1),AV$3=DATE(YEAR($H120),MONTH($H120)+$G120*6,1),AV$3=DATE(YEAR($H120),MONTH($H120)+$G120*7,1),AV$3=DATE(YEAR($H120),MONTH($H120)+$G120*8,1),AV$3=DATE(YEAR($H120),MONTH($H120)+$G120*9,1),AV$3=DATE(YEAR($H120),MONTH($H120)+$G120*10,1)),$F120*тех!BJ$10*тех!BJ$6,)</f>
        <v>0</v>
      </c>
      <c r="AW120" s="76">
        <f>IF(OR(AW$3=DATE(YEAR($H120),MONTH($H120)+$G120,1),AW$3=DATE(YEAR($H120),MONTH($H120)+$G120*2,1),AW$3=DATE(YEAR($H120),MONTH($H120)+$G120*3,1),AW$3=DATE(YEAR($H120),MONTH($H120)+$G120*4,1),AW$3=DATE(YEAR($H120),MONTH($H120)+$G120*5,1),AW$3=DATE(YEAR($H120),MONTH($H120)+$G120*6,1),AW$3=DATE(YEAR($H120),MONTH($H120)+$G120*7,1),AW$3=DATE(YEAR($H120),MONTH($H120)+$G120*8,1),AW$3=DATE(YEAR($H120),MONTH($H120)+$G120*9,1),AW$3=DATE(YEAR($H120),MONTH($H120)+$G120*10,1)),$F120*тех!BK$10*тех!BK$6,)</f>
        <v>0</v>
      </c>
      <c r="AX120" s="76">
        <f>IF(OR(AX$3=DATE(YEAR($H120),MONTH($H120)+$G120,1),AX$3=DATE(YEAR($H120),MONTH($H120)+$G120*2,1),AX$3=DATE(YEAR($H120),MONTH($H120)+$G120*3,1),AX$3=DATE(YEAR($H120),MONTH($H120)+$G120*4,1),AX$3=DATE(YEAR($H120),MONTH($H120)+$G120*5,1),AX$3=DATE(YEAR($H120),MONTH($H120)+$G120*6,1),AX$3=DATE(YEAR($H120),MONTH($H120)+$G120*7,1),AX$3=DATE(YEAR($H120),MONTH($H120)+$G120*8,1),AX$3=DATE(YEAR($H120),MONTH($H120)+$G120*9,1),AX$3=DATE(YEAR($H120),MONTH($H120)+$G120*10,1)),$F120*тех!BL$10*тех!BL$6,)</f>
        <v>0</v>
      </c>
      <c r="AY120" s="76">
        <f>IF(OR(AY$3=DATE(YEAR($H120),MONTH($H120)+$G120,1),AY$3=DATE(YEAR($H120),MONTH($H120)+$G120*2,1),AY$3=DATE(YEAR($H120),MONTH($H120)+$G120*3,1),AY$3=DATE(YEAR($H120),MONTH($H120)+$G120*4,1),AY$3=DATE(YEAR($H120),MONTH($H120)+$G120*5,1),AY$3=DATE(YEAR($H120),MONTH($H120)+$G120*6,1),AY$3=DATE(YEAR($H120),MONTH($H120)+$G120*7,1),AY$3=DATE(YEAR($H120),MONTH($H120)+$G120*8,1),AY$3=DATE(YEAR($H120),MONTH($H120)+$G120*9,1),AY$3=DATE(YEAR($H120),MONTH($H120)+$G120*10,1)),$F120*тех!BM$10*тех!BM$6,)</f>
        <v>0</v>
      </c>
      <c r="AZ120" s="76">
        <f>IF(OR(AZ$3=DATE(YEAR($H120),MONTH($H120)+$G120,1),AZ$3=DATE(YEAR($H120),MONTH($H120)+$G120*2,1),AZ$3=DATE(YEAR($H120),MONTH($H120)+$G120*3,1),AZ$3=DATE(YEAR($H120),MONTH($H120)+$G120*4,1),AZ$3=DATE(YEAR($H120),MONTH($H120)+$G120*5,1),AZ$3=DATE(YEAR($H120),MONTH($H120)+$G120*6,1),AZ$3=DATE(YEAR($H120),MONTH($H120)+$G120*7,1),AZ$3=DATE(YEAR($H120),MONTH($H120)+$G120*8,1),AZ$3=DATE(YEAR($H120),MONTH($H120)+$G120*9,1),AZ$3=DATE(YEAR($H120),MONTH($H120)+$G120*10,1)),$F120*тех!BN$10*тех!BN$6,)</f>
        <v>0</v>
      </c>
      <c r="BA120" s="76">
        <f>IF(OR(BA$3=DATE(YEAR($H120),MONTH($H120)+$G120,1),BA$3=DATE(YEAR($H120),MONTH($H120)+$G120*2,1),BA$3=DATE(YEAR($H120),MONTH($H120)+$G120*3,1),BA$3=DATE(YEAR($H120),MONTH($H120)+$G120*4,1),BA$3=DATE(YEAR($H120),MONTH($H120)+$G120*5,1),BA$3=DATE(YEAR($H120),MONTH($H120)+$G120*6,1),BA$3=DATE(YEAR($H120),MONTH($H120)+$G120*7,1),BA$3=DATE(YEAR($H120),MONTH($H120)+$G120*8,1),BA$3=DATE(YEAR($H120),MONTH($H120)+$G120*9,1),BA$3=DATE(YEAR($H120),MONTH($H120)+$G120*10,1)),$F120*тех!BO$10*тех!BO$6,)</f>
        <v>0</v>
      </c>
      <c r="BB120" s="76">
        <f>IF(OR(BB$3=DATE(YEAR($H120),MONTH($H120)+$G120,1),BB$3=DATE(YEAR($H120),MONTH($H120)+$G120*2,1),BB$3=DATE(YEAR($H120),MONTH($H120)+$G120*3,1),BB$3=DATE(YEAR($H120),MONTH($H120)+$G120*4,1),BB$3=DATE(YEAR($H120),MONTH($H120)+$G120*5,1),BB$3=DATE(YEAR($H120),MONTH($H120)+$G120*6,1),BB$3=DATE(YEAR($H120),MONTH($H120)+$G120*7,1),BB$3=DATE(YEAR($H120),MONTH($H120)+$G120*8,1),BB$3=DATE(YEAR($H120),MONTH($H120)+$G120*9,1),BB$3=DATE(YEAR($H120),MONTH($H120)+$G120*10,1)),$F120*тех!BP$10*тех!BP$6,)</f>
        <v>0</v>
      </c>
      <c r="BC120" s="76">
        <f>IF(OR(BC$3=DATE(YEAR($H120),MONTH($H120)+$G120,1),BC$3=DATE(YEAR($H120),MONTH($H120)+$G120*2,1),BC$3=DATE(YEAR($H120),MONTH($H120)+$G120*3,1),BC$3=DATE(YEAR($H120),MONTH($H120)+$G120*4,1),BC$3=DATE(YEAR($H120),MONTH($H120)+$G120*5,1),BC$3=DATE(YEAR($H120),MONTH($H120)+$G120*6,1),BC$3=DATE(YEAR($H120),MONTH($H120)+$G120*7,1),BC$3=DATE(YEAR($H120),MONTH($H120)+$G120*8,1),BC$3=DATE(YEAR($H120),MONTH($H120)+$G120*9,1),BC$3=DATE(YEAR($H120),MONTH($H120)+$G120*10,1)),$F120*тех!BQ$10*тех!BQ$6,)</f>
        <v>0</v>
      </c>
      <c r="BD120" s="76">
        <f>IF(OR(BD$3=DATE(YEAR($H120),MONTH($H120)+$G120,1),BD$3=DATE(YEAR($H120),MONTH($H120)+$G120*2,1),BD$3=DATE(YEAR($H120),MONTH($H120)+$G120*3,1),BD$3=DATE(YEAR($H120),MONTH($H120)+$G120*4,1),BD$3=DATE(YEAR($H120),MONTH($H120)+$G120*5,1),BD$3=DATE(YEAR($H120),MONTH($H120)+$G120*6,1),BD$3=DATE(YEAR($H120),MONTH($H120)+$G120*7,1),BD$3=DATE(YEAR($H120),MONTH($H120)+$G120*8,1),BD$3=DATE(YEAR($H120),MONTH($H120)+$G120*9,1),BD$3=DATE(YEAR($H120),MONTH($H120)+$G120*10,1)),$F120*тех!BR$10*тех!BR$6,)</f>
        <v>0</v>
      </c>
      <c r="BE120" s="76">
        <f>IF(OR(BE$3=DATE(YEAR($H120),MONTH($H120)+$G120,1),BE$3=DATE(YEAR($H120),MONTH($H120)+$G120*2,1),BE$3=DATE(YEAR($H120),MONTH($H120)+$G120*3,1),BE$3=DATE(YEAR($H120),MONTH($H120)+$G120*4,1),BE$3=DATE(YEAR($H120),MONTH($H120)+$G120*5,1),BE$3=DATE(YEAR($H120),MONTH($H120)+$G120*6,1),BE$3=DATE(YEAR($H120),MONTH($H120)+$G120*7,1),BE$3=DATE(YEAR($H120),MONTH($H120)+$G120*8,1),BE$3=DATE(YEAR($H120),MONTH($H120)+$G120*9,1),BE$3=DATE(YEAR($H120),MONTH($H120)+$G120*10,1)),$F120*тех!BS$10*тех!BS$6,)</f>
        <v>0</v>
      </c>
      <c r="BF120" s="76">
        <f>IF(OR(BF$3=DATE(YEAR($H120),MONTH($H120)+$G120,1),BF$3=DATE(YEAR($H120),MONTH($H120)+$G120*2,1),BF$3=DATE(YEAR($H120),MONTH($H120)+$G120*3,1),BF$3=DATE(YEAR($H120),MONTH($H120)+$G120*4,1),BF$3=DATE(YEAR($H120),MONTH($H120)+$G120*5,1),BF$3=DATE(YEAR($H120),MONTH($H120)+$G120*6,1),BF$3=DATE(YEAR($H120),MONTH($H120)+$G120*7,1),BF$3=DATE(YEAR($H120),MONTH($H120)+$G120*8,1),BF$3=DATE(YEAR($H120),MONTH($H120)+$G120*9,1),BF$3=DATE(YEAR($H120),MONTH($H120)+$G120*10,1)),$F120*тех!BT$10*тех!BT$6,)</f>
        <v>0</v>
      </c>
      <c r="BG120" s="76">
        <f>IF(OR(BG$3=DATE(YEAR($H120),MONTH($H120)+$G120,1),BG$3=DATE(YEAR($H120),MONTH($H120)+$G120*2,1),BG$3=DATE(YEAR($H120),MONTH($H120)+$G120*3,1),BG$3=DATE(YEAR($H120),MONTH($H120)+$G120*4,1),BG$3=DATE(YEAR($H120),MONTH($H120)+$G120*5,1),BG$3=DATE(YEAR($H120),MONTH($H120)+$G120*6,1),BG$3=DATE(YEAR($H120),MONTH($H120)+$G120*7,1),BG$3=DATE(YEAR($H120),MONTH($H120)+$G120*8,1),BG$3=DATE(YEAR($H120),MONTH($H120)+$G120*9,1),BG$3=DATE(YEAR($H120),MONTH($H120)+$G120*10,1)),$F120*тех!BU$10*тех!BU$6,)</f>
        <v>0</v>
      </c>
      <c r="BH120" s="76">
        <f>IF(OR(BH$3=DATE(YEAR($H120),MONTH($H120)+$G120,1),BH$3=DATE(YEAR($H120),MONTH($H120)+$G120*2,1),BH$3=DATE(YEAR($H120),MONTH($H120)+$G120*3,1),BH$3=DATE(YEAR($H120),MONTH($H120)+$G120*4,1),BH$3=DATE(YEAR($H120),MONTH($H120)+$G120*5,1),BH$3=DATE(YEAR($H120),MONTH($H120)+$G120*6,1),BH$3=DATE(YEAR($H120),MONTH($H120)+$G120*7,1),BH$3=DATE(YEAR($H120),MONTH($H120)+$G120*8,1),BH$3=DATE(YEAR($H120),MONTH($H120)+$G120*9,1),BH$3=DATE(YEAR($H120),MONTH($H120)+$G120*10,1)),$F120*тех!BV$10*тех!BV$6,)</f>
        <v>0</v>
      </c>
      <c r="BI120" s="76">
        <f>IF(OR(BI$3=DATE(YEAR($H120),MONTH($H120)+$G120,1),BI$3=DATE(YEAR($H120),MONTH($H120)+$G120*2,1),BI$3=DATE(YEAR($H120),MONTH($H120)+$G120*3,1),BI$3=DATE(YEAR($H120),MONTH($H120)+$G120*4,1),BI$3=DATE(YEAR($H120),MONTH($H120)+$G120*5,1),BI$3=DATE(YEAR($H120),MONTH($H120)+$G120*6,1),BI$3=DATE(YEAR($H120),MONTH($H120)+$G120*7,1),BI$3=DATE(YEAR($H120),MONTH($H120)+$G120*8,1),BI$3=DATE(YEAR($H120),MONTH($H120)+$G120*9,1),BI$3=DATE(YEAR($H120),MONTH($H120)+$G120*10,1)),$F120*тех!BW$10*тех!BW$6,)</f>
        <v>0</v>
      </c>
      <c r="BJ120" s="76">
        <f>IF(OR(BJ$3=DATE(YEAR($H120),MONTH($H120)+$G120,1),BJ$3=DATE(YEAR($H120),MONTH($H120)+$G120*2,1),BJ$3=DATE(YEAR($H120),MONTH($H120)+$G120*3,1),BJ$3=DATE(YEAR($H120),MONTH($H120)+$G120*4,1),BJ$3=DATE(YEAR($H120),MONTH($H120)+$G120*5,1),BJ$3=DATE(YEAR($H120),MONTH($H120)+$G120*6,1),BJ$3=DATE(YEAR($H120),MONTH($H120)+$G120*7,1),BJ$3=DATE(YEAR($H120),MONTH($H120)+$G120*8,1),BJ$3=DATE(YEAR($H120),MONTH($H120)+$G120*9,1),BJ$3=DATE(YEAR($H120),MONTH($H120)+$G120*10,1)),$F120*тех!BX$10*тех!BX$6,)</f>
        <v>0</v>
      </c>
      <c r="BK120" s="76">
        <f>IF(OR(BK$3=DATE(YEAR($H120),MONTH($H120)+$G120,1),BK$3=DATE(YEAR($H120),MONTH($H120)+$G120*2,1),BK$3=DATE(YEAR($H120),MONTH($H120)+$G120*3,1),BK$3=DATE(YEAR($H120),MONTH($H120)+$G120*4,1),BK$3=DATE(YEAR($H120),MONTH($H120)+$G120*5,1),BK$3=DATE(YEAR($H120),MONTH($H120)+$G120*6,1),BK$3=DATE(YEAR($H120),MONTH($H120)+$G120*7,1),BK$3=DATE(YEAR($H120),MONTH($H120)+$G120*8,1),BK$3=DATE(YEAR($H120),MONTH($H120)+$G120*9,1),BK$3=DATE(YEAR($H120),MONTH($H120)+$G120*10,1)),$F120*тех!BY$10*тех!BY$6,)</f>
        <v>0</v>
      </c>
      <c r="BL120" s="76">
        <f>IF(OR(BL$3=DATE(YEAR($H120),MONTH($H120)+$G120,1),BL$3=DATE(YEAR($H120),MONTH($H120)+$G120*2,1),BL$3=DATE(YEAR($H120),MONTH($H120)+$G120*3,1),BL$3=DATE(YEAR($H120),MONTH($H120)+$G120*4,1),BL$3=DATE(YEAR($H120),MONTH($H120)+$G120*5,1),BL$3=DATE(YEAR($H120),MONTH($H120)+$G120*6,1),BL$3=DATE(YEAR($H120),MONTH($H120)+$G120*7,1),BL$3=DATE(YEAR($H120),MONTH($H120)+$G120*8,1),BL$3=DATE(YEAR($H120),MONTH($H120)+$G120*9,1),BL$3=DATE(YEAR($H120),MONTH($H120)+$G120*10,1)),$F120*тех!BZ$10*тех!BZ$6,)</f>
        <v>0</v>
      </c>
      <c r="BM120" s="76">
        <f>IF(OR(BM$3=DATE(YEAR($H120),MONTH($H120)+$G120,1),BM$3=DATE(YEAR($H120),MONTH($H120)+$G120*2,1),BM$3=DATE(YEAR($H120),MONTH($H120)+$G120*3,1),BM$3=DATE(YEAR($H120),MONTH($H120)+$G120*4,1),BM$3=DATE(YEAR($H120),MONTH($H120)+$G120*5,1),BM$3=DATE(YEAR($H120),MONTH($H120)+$G120*6,1),BM$3=DATE(YEAR($H120),MONTH($H120)+$G120*7,1),BM$3=DATE(YEAR($H120),MONTH($H120)+$G120*8,1),BM$3=DATE(YEAR($H120),MONTH($H120)+$G120*9,1),BM$3=DATE(YEAR($H120),MONTH($H120)+$G120*10,1)),$F120*тех!CA$10*тех!CA$6,)</f>
        <v>0</v>
      </c>
      <c r="BN120" s="76">
        <f>IF(OR(BN$3=DATE(YEAR($H120),MONTH($H120)+$G120,1),BN$3=DATE(YEAR($H120),MONTH($H120)+$G120*2,1),BN$3=DATE(YEAR($H120),MONTH($H120)+$G120*3,1),BN$3=DATE(YEAR($H120),MONTH($H120)+$G120*4,1),BN$3=DATE(YEAR($H120),MONTH($H120)+$G120*5,1),BN$3=DATE(YEAR($H120),MONTH($H120)+$G120*6,1),BN$3=DATE(YEAR($H120),MONTH($H120)+$G120*7,1),BN$3=DATE(YEAR($H120),MONTH($H120)+$G120*8,1),BN$3=DATE(YEAR($H120),MONTH($H120)+$G120*9,1),BN$3=DATE(YEAR($H120),MONTH($H120)+$G120*10,1)),$F120*тех!CB$10*тех!CB$6,)</f>
        <v>0</v>
      </c>
      <c r="BO120" s="76">
        <f>IF(OR(BO$3=DATE(YEAR($H120),MONTH($H120)+$G120,1),BO$3=DATE(YEAR($H120),MONTH($H120)+$G120*2,1),BO$3=DATE(YEAR($H120),MONTH($H120)+$G120*3,1),BO$3=DATE(YEAR($H120),MONTH($H120)+$G120*4,1),BO$3=DATE(YEAR($H120),MONTH($H120)+$G120*5,1),BO$3=DATE(YEAR($H120),MONTH($H120)+$G120*6,1),BO$3=DATE(YEAR($H120),MONTH($H120)+$G120*7,1),BO$3=DATE(YEAR($H120),MONTH($H120)+$G120*8,1),BO$3=DATE(YEAR($H120),MONTH($H120)+$G120*9,1),BO$3=DATE(YEAR($H120),MONTH($H120)+$G120*10,1)),$F120*тех!CC$10*тех!CC$6,)</f>
        <v>0</v>
      </c>
      <c r="BP120" s="76">
        <f>IF(OR(BP$3=DATE(YEAR($H120),MONTH($H120)+$G120,1),BP$3=DATE(YEAR($H120),MONTH($H120)+$G120*2,1),BP$3=DATE(YEAR($H120),MONTH($H120)+$G120*3,1),BP$3=DATE(YEAR($H120),MONTH($H120)+$G120*4,1),BP$3=DATE(YEAR($H120),MONTH($H120)+$G120*5,1),BP$3=DATE(YEAR($H120),MONTH($H120)+$G120*6,1),BP$3=DATE(YEAR($H120),MONTH($H120)+$G120*7,1),BP$3=DATE(YEAR($H120),MONTH($H120)+$G120*8,1),BP$3=DATE(YEAR($H120),MONTH($H120)+$G120*9,1),BP$3=DATE(YEAR($H120),MONTH($H120)+$G120*10,1)),$F120*тех!CD$10*тех!CD$6,)</f>
        <v>0</v>
      </c>
      <c r="BQ120" s="76">
        <f>IF(OR(BQ$3=DATE(YEAR($H120),MONTH($H120)+$G120,1),BQ$3=DATE(YEAR($H120),MONTH($H120)+$G120*2,1),BQ$3=DATE(YEAR($H120),MONTH($H120)+$G120*3,1),BQ$3=DATE(YEAR($H120),MONTH($H120)+$G120*4,1),BQ$3=DATE(YEAR($H120),MONTH($H120)+$G120*5,1),BQ$3=DATE(YEAR($H120),MONTH($H120)+$G120*6,1),BQ$3=DATE(YEAR($H120),MONTH($H120)+$G120*7,1),BQ$3=DATE(YEAR($H120),MONTH($H120)+$G120*8,1),BQ$3=DATE(YEAR($H120),MONTH($H120)+$G120*9,1),BQ$3=DATE(YEAR($H120),MONTH($H120)+$G120*10,1)),$F120*тех!CE$10*тех!CE$6,)</f>
        <v>0</v>
      </c>
    </row>
    <row r="121" spans="2:69" hidden="1">
      <c r="B121" s="3">
        <v>32</v>
      </c>
      <c r="C121" s="19"/>
      <c r="D121" s="19"/>
      <c r="E121" s="19"/>
      <c r="F121" s="76">
        <f t="shared" si="3"/>
        <v>0</v>
      </c>
      <c r="G121" s="19"/>
      <c r="H121" s="19"/>
      <c r="J121" s="76">
        <f>IF($H121=J$3,$F121,)*тех!X$6</f>
        <v>0</v>
      </c>
      <c r="K121" s="76">
        <f>IF($H121=K$3,$F121,)*тех!Y$6</f>
        <v>0</v>
      </c>
      <c r="L121" s="76">
        <f>IF($H121=L$3,$F121,)*тех!Z$6</f>
        <v>0</v>
      </c>
      <c r="M121" s="76">
        <f>IF($H121=M$3,$F121,)*тех!AA$6</f>
        <v>0</v>
      </c>
      <c r="N121" s="76">
        <f>IF($H121=N$3,$F121,)*тех!AB$6</f>
        <v>0</v>
      </c>
      <c r="O121" s="76">
        <f>IF($H121=O$3,$F121,)*тех!AC$6</f>
        <v>0</v>
      </c>
      <c r="P121" s="76">
        <f>IF(OR(P$3=DATE(YEAR($H121),MONTH($H121)+$G121,1),P$3=DATE(YEAR($H121),MONTH($H121)+$G121*2,1),P$3=DATE(YEAR($H121),MONTH($H121)+$G121*3,1),P$3=DATE(YEAR($H121),MONTH($H121)+$G121*4,1),P$3=DATE(YEAR($H121),MONTH($H121)+$G121*5,1),P$3=DATE(YEAR($H121),MONTH($H121)+$G121*6,1),P$3=DATE(YEAR($H121),MONTH($H121)+$G121*7,1),P$3=DATE(YEAR($H121),MONTH($H121)+$G121*8,1),P$3=DATE(YEAR($H121),MONTH($H121)+$G121*9,1),P$3=DATE(YEAR($H121),MONTH($H121)+$G121*10,1)),$F121*тех!AD$10*тех!AD$6,)</f>
        <v>0</v>
      </c>
      <c r="Q121" s="76">
        <f>IF(OR(Q$3=DATE(YEAR($H121),MONTH($H121)+$G121,1),Q$3=DATE(YEAR($H121),MONTH($H121)+$G121*2,1),Q$3=DATE(YEAR($H121),MONTH($H121)+$G121*3,1),Q$3=DATE(YEAR($H121),MONTH($H121)+$G121*4,1),Q$3=DATE(YEAR($H121),MONTH($H121)+$G121*5,1),Q$3=DATE(YEAR($H121),MONTH($H121)+$G121*6,1),Q$3=DATE(YEAR($H121),MONTH($H121)+$G121*7,1),Q$3=DATE(YEAR($H121),MONTH($H121)+$G121*8,1),Q$3=DATE(YEAR($H121),MONTH($H121)+$G121*9,1),Q$3=DATE(YEAR($H121),MONTH($H121)+$G121*10,1)),$F121*тех!AE$10*тех!AE$6,)</f>
        <v>0</v>
      </c>
      <c r="R121" s="76">
        <f>IF(OR(R$3=DATE(YEAR($H121),MONTH($H121)+$G121,1),R$3=DATE(YEAR($H121),MONTH($H121)+$G121*2,1),R$3=DATE(YEAR($H121),MONTH($H121)+$G121*3,1),R$3=DATE(YEAR($H121),MONTH($H121)+$G121*4,1),R$3=DATE(YEAR($H121),MONTH($H121)+$G121*5,1),R$3=DATE(YEAR($H121),MONTH($H121)+$G121*6,1),R$3=DATE(YEAR($H121),MONTH($H121)+$G121*7,1),R$3=DATE(YEAR($H121),MONTH($H121)+$G121*8,1),R$3=DATE(YEAR($H121),MONTH($H121)+$G121*9,1),R$3=DATE(YEAR($H121),MONTH($H121)+$G121*10,1)),$F121*тех!AF$10*тех!AF$6,)</f>
        <v>0</v>
      </c>
      <c r="S121" s="76">
        <f>IF(OR(S$3=DATE(YEAR($H121),MONTH($H121)+$G121,1),S$3=DATE(YEAR($H121),MONTH($H121)+$G121*2,1),S$3=DATE(YEAR($H121),MONTH($H121)+$G121*3,1),S$3=DATE(YEAR($H121),MONTH($H121)+$G121*4,1),S$3=DATE(YEAR($H121),MONTH($H121)+$G121*5,1),S$3=DATE(YEAR($H121),MONTH($H121)+$G121*6,1),S$3=DATE(YEAR($H121),MONTH($H121)+$G121*7,1),S$3=DATE(YEAR($H121),MONTH($H121)+$G121*8,1),S$3=DATE(YEAR($H121),MONTH($H121)+$G121*9,1),S$3=DATE(YEAR($H121),MONTH($H121)+$G121*10,1)),$F121*тех!AG$10*тех!AG$6,)</f>
        <v>0</v>
      </c>
      <c r="T121" s="76">
        <f>IF(OR(T$3=DATE(YEAR($H121),MONTH($H121)+$G121,1),T$3=DATE(YEAR($H121),MONTH($H121)+$G121*2,1),T$3=DATE(YEAR($H121),MONTH($H121)+$G121*3,1),T$3=DATE(YEAR($H121),MONTH($H121)+$G121*4,1),T$3=DATE(YEAR($H121),MONTH($H121)+$G121*5,1),T$3=DATE(YEAR($H121),MONTH($H121)+$G121*6,1),T$3=DATE(YEAR($H121),MONTH($H121)+$G121*7,1),T$3=DATE(YEAR($H121),MONTH($H121)+$G121*8,1),T$3=DATE(YEAR($H121),MONTH($H121)+$G121*9,1),T$3=DATE(YEAR($H121),MONTH($H121)+$G121*10,1)),$F121*тех!AH$10*тех!AH$6,)</f>
        <v>0</v>
      </c>
      <c r="U121" s="76">
        <f>IF(OR(U$3=DATE(YEAR($H121),MONTH($H121)+$G121,1),U$3=DATE(YEAR($H121),MONTH($H121)+$G121*2,1),U$3=DATE(YEAR($H121),MONTH($H121)+$G121*3,1),U$3=DATE(YEAR($H121),MONTH($H121)+$G121*4,1),U$3=DATE(YEAR($H121),MONTH($H121)+$G121*5,1),U$3=DATE(YEAR($H121),MONTH($H121)+$G121*6,1),U$3=DATE(YEAR($H121),MONTH($H121)+$G121*7,1),U$3=DATE(YEAR($H121),MONTH($H121)+$G121*8,1),U$3=DATE(YEAR($H121),MONTH($H121)+$G121*9,1),U$3=DATE(YEAR($H121),MONTH($H121)+$G121*10,1)),$F121*тех!AI$10*тех!AI$6,)</f>
        <v>0</v>
      </c>
      <c r="V121" s="76">
        <f>IF(OR(V$3=DATE(YEAR($H121),MONTH($H121)+$G121,1),V$3=DATE(YEAR($H121),MONTH($H121)+$G121*2,1),V$3=DATE(YEAR($H121),MONTH($H121)+$G121*3,1),V$3=DATE(YEAR($H121),MONTH($H121)+$G121*4,1),V$3=DATE(YEAR($H121),MONTH($H121)+$G121*5,1),V$3=DATE(YEAR($H121),MONTH($H121)+$G121*6,1),V$3=DATE(YEAR($H121),MONTH($H121)+$G121*7,1),V$3=DATE(YEAR($H121),MONTH($H121)+$G121*8,1),V$3=DATE(YEAR($H121),MONTH($H121)+$G121*9,1),V$3=DATE(YEAR($H121),MONTH($H121)+$G121*10,1)),$F121*тех!AJ$10*тех!AJ$6,)</f>
        <v>0</v>
      </c>
      <c r="W121" s="76">
        <f>IF(OR(W$3=DATE(YEAR($H121),MONTH($H121)+$G121,1),W$3=DATE(YEAR($H121),MONTH($H121)+$G121*2,1),W$3=DATE(YEAR($H121),MONTH($H121)+$G121*3,1),W$3=DATE(YEAR($H121),MONTH($H121)+$G121*4,1),W$3=DATE(YEAR($H121),MONTH($H121)+$G121*5,1),W$3=DATE(YEAR($H121),MONTH($H121)+$G121*6,1),W$3=DATE(YEAR($H121),MONTH($H121)+$G121*7,1),W$3=DATE(YEAR($H121),MONTH($H121)+$G121*8,1),W$3=DATE(YEAR($H121),MONTH($H121)+$G121*9,1),W$3=DATE(YEAR($H121),MONTH($H121)+$G121*10,1)),$F121*тех!AK$10*тех!AK$6,)</f>
        <v>0</v>
      </c>
      <c r="X121" s="76">
        <f>IF(OR(X$3=DATE(YEAR($H121),MONTH($H121)+$G121,1),X$3=DATE(YEAR($H121),MONTH($H121)+$G121*2,1),X$3=DATE(YEAR($H121),MONTH($H121)+$G121*3,1),X$3=DATE(YEAR($H121),MONTH($H121)+$G121*4,1),X$3=DATE(YEAR($H121),MONTH($H121)+$G121*5,1),X$3=DATE(YEAR($H121),MONTH($H121)+$G121*6,1),X$3=DATE(YEAR($H121),MONTH($H121)+$G121*7,1),X$3=DATE(YEAR($H121),MONTH($H121)+$G121*8,1),X$3=DATE(YEAR($H121),MONTH($H121)+$G121*9,1),X$3=DATE(YEAR($H121),MONTH($H121)+$G121*10,1)),$F121*тех!AL$10*тех!AL$6,)</f>
        <v>0</v>
      </c>
      <c r="Y121" s="76">
        <f>IF(OR(Y$3=DATE(YEAR($H121),MONTH($H121)+$G121,1),Y$3=DATE(YEAR($H121),MONTH($H121)+$G121*2,1),Y$3=DATE(YEAR($H121),MONTH($H121)+$G121*3,1),Y$3=DATE(YEAR($H121),MONTH($H121)+$G121*4,1),Y$3=DATE(YEAR($H121),MONTH($H121)+$G121*5,1),Y$3=DATE(YEAR($H121),MONTH($H121)+$G121*6,1),Y$3=DATE(YEAR($H121),MONTH($H121)+$G121*7,1),Y$3=DATE(YEAR($H121),MONTH($H121)+$G121*8,1),Y$3=DATE(YEAR($H121),MONTH($H121)+$G121*9,1),Y$3=DATE(YEAR($H121),MONTH($H121)+$G121*10,1)),$F121*тех!AM$10*тех!AM$6,)</f>
        <v>0</v>
      </c>
      <c r="Z121" s="76">
        <f>IF(OR(Z$3=DATE(YEAR($H121),MONTH($H121)+$G121,1),Z$3=DATE(YEAR($H121),MONTH($H121)+$G121*2,1),Z$3=DATE(YEAR($H121),MONTH($H121)+$G121*3,1),Z$3=DATE(YEAR($H121),MONTH($H121)+$G121*4,1),Z$3=DATE(YEAR($H121),MONTH($H121)+$G121*5,1),Z$3=DATE(YEAR($H121),MONTH($H121)+$G121*6,1),Z$3=DATE(YEAR($H121),MONTH($H121)+$G121*7,1),Z$3=DATE(YEAR($H121),MONTH($H121)+$G121*8,1),Z$3=DATE(YEAR($H121),MONTH($H121)+$G121*9,1),Z$3=DATE(YEAR($H121),MONTH($H121)+$G121*10,1)),$F121*тех!AN$10*тех!AN$6,)</f>
        <v>0</v>
      </c>
      <c r="AA121" s="76">
        <f>IF(OR(AA$3=DATE(YEAR($H121),MONTH($H121)+$G121,1),AA$3=DATE(YEAR($H121),MONTH($H121)+$G121*2,1),AA$3=DATE(YEAR($H121),MONTH($H121)+$G121*3,1),AA$3=DATE(YEAR($H121),MONTH($H121)+$G121*4,1),AA$3=DATE(YEAR($H121),MONTH($H121)+$G121*5,1),AA$3=DATE(YEAR($H121),MONTH($H121)+$G121*6,1),AA$3=DATE(YEAR($H121),MONTH($H121)+$G121*7,1),AA$3=DATE(YEAR($H121),MONTH($H121)+$G121*8,1),AA$3=DATE(YEAR($H121),MONTH($H121)+$G121*9,1),AA$3=DATE(YEAR($H121),MONTH($H121)+$G121*10,1)),$F121*тех!AO$10*тех!AO$6,)</f>
        <v>0</v>
      </c>
      <c r="AB121" s="76">
        <f>IF(OR(AB$3=DATE(YEAR($H121),MONTH($H121)+$G121,1),AB$3=DATE(YEAR($H121),MONTH($H121)+$G121*2,1),AB$3=DATE(YEAR($H121),MONTH($H121)+$G121*3,1),AB$3=DATE(YEAR($H121),MONTH($H121)+$G121*4,1),AB$3=DATE(YEAR($H121),MONTH($H121)+$G121*5,1),AB$3=DATE(YEAR($H121),MONTH($H121)+$G121*6,1),AB$3=DATE(YEAR($H121),MONTH($H121)+$G121*7,1),AB$3=DATE(YEAR($H121),MONTH($H121)+$G121*8,1),AB$3=DATE(YEAR($H121),MONTH($H121)+$G121*9,1),AB$3=DATE(YEAR($H121),MONTH($H121)+$G121*10,1)),$F121*тех!AP$10*тех!AP$6,)</f>
        <v>0</v>
      </c>
      <c r="AC121" s="76">
        <f>IF(OR(AC$3=DATE(YEAR($H121),MONTH($H121)+$G121,1),AC$3=DATE(YEAR($H121),MONTH($H121)+$G121*2,1),AC$3=DATE(YEAR($H121),MONTH($H121)+$G121*3,1),AC$3=DATE(YEAR($H121),MONTH($H121)+$G121*4,1),AC$3=DATE(YEAR($H121),MONTH($H121)+$G121*5,1),AC$3=DATE(YEAR($H121),MONTH($H121)+$G121*6,1),AC$3=DATE(YEAR($H121),MONTH($H121)+$G121*7,1),AC$3=DATE(YEAR($H121),MONTH($H121)+$G121*8,1),AC$3=DATE(YEAR($H121),MONTH($H121)+$G121*9,1),AC$3=DATE(YEAR($H121),MONTH($H121)+$G121*10,1)),$F121*тех!AQ$10*тех!AQ$6,)</f>
        <v>0</v>
      </c>
      <c r="AD121" s="76">
        <f>IF(OR(AD$3=DATE(YEAR($H121),MONTH($H121)+$G121,1),AD$3=DATE(YEAR($H121),MONTH($H121)+$G121*2,1),AD$3=DATE(YEAR($H121),MONTH($H121)+$G121*3,1),AD$3=DATE(YEAR($H121),MONTH($H121)+$G121*4,1),AD$3=DATE(YEAR($H121),MONTH($H121)+$G121*5,1),AD$3=DATE(YEAR($H121),MONTH($H121)+$G121*6,1),AD$3=DATE(YEAR($H121),MONTH($H121)+$G121*7,1),AD$3=DATE(YEAR($H121),MONTH($H121)+$G121*8,1),AD$3=DATE(YEAR($H121),MONTH($H121)+$G121*9,1),AD$3=DATE(YEAR($H121),MONTH($H121)+$G121*10,1)),$F121*тех!AR$10*тех!AR$6,)</f>
        <v>0</v>
      </c>
      <c r="AE121" s="76">
        <f>IF(OR(AE$3=DATE(YEAR($H121),MONTH($H121)+$G121,1),AE$3=DATE(YEAR($H121),MONTH($H121)+$G121*2,1),AE$3=DATE(YEAR($H121),MONTH($H121)+$G121*3,1),AE$3=DATE(YEAR($H121),MONTH($H121)+$G121*4,1),AE$3=DATE(YEAR($H121),MONTH($H121)+$G121*5,1),AE$3=DATE(YEAR($H121),MONTH($H121)+$G121*6,1),AE$3=DATE(YEAR($H121),MONTH($H121)+$G121*7,1),AE$3=DATE(YEAR($H121),MONTH($H121)+$G121*8,1),AE$3=DATE(YEAR($H121),MONTH($H121)+$G121*9,1),AE$3=DATE(YEAR($H121),MONTH($H121)+$G121*10,1)),$F121*тех!AS$10*тех!AS$6,)</f>
        <v>0</v>
      </c>
      <c r="AF121" s="76">
        <f>IF(OR(AF$3=DATE(YEAR($H121),MONTH($H121)+$G121,1),AF$3=DATE(YEAR($H121),MONTH($H121)+$G121*2,1),AF$3=DATE(YEAR($H121),MONTH($H121)+$G121*3,1),AF$3=DATE(YEAR($H121),MONTH($H121)+$G121*4,1),AF$3=DATE(YEAR($H121),MONTH($H121)+$G121*5,1),AF$3=DATE(YEAR($H121),MONTH($H121)+$G121*6,1),AF$3=DATE(YEAR($H121),MONTH($H121)+$G121*7,1),AF$3=DATE(YEAR($H121),MONTH($H121)+$G121*8,1),AF$3=DATE(YEAR($H121),MONTH($H121)+$G121*9,1),AF$3=DATE(YEAR($H121),MONTH($H121)+$G121*10,1)),$F121*тех!AT$10*тех!AT$6,)</f>
        <v>0</v>
      </c>
      <c r="AG121" s="76">
        <f>IF(OR(AG$3=DATE(YEAR($H121),MONTH($H121)+$G121,1),AG$3=DATE(YEAR($H121),MONTH($H121)+$G121*2,1),AG$3=DATE(YEAR($H121),MONTH($H121)+$G121*3,1),AG$3=DATE(YEAR($H121),MONTH($H121)+$G121*4,1),AG$3=DATE(YEAR($H121),MONTH($H121)+$G121*5,1),AG$3=DATE(YEAR($H121),MONTH($H121)+$G121*6,1),AG$3=DATE(YEAR($H121),MONTH($H121)+$G121*7,1),AG$3=DATE(YEAR($H121),MONTH($H121)+$G121*8,1),AG$3=DATE(YEAR($H121),MONTH($H121)+$G121*9,1),AG$3=DATE(YEAR($H121),MONTH($H121)+$G121*10,1)),$F121*тех!AU$10*тех!AU$6,)</f>
        <v>0</v>
      </c>
      <c r="AH121" s="76">
        <f>IF(OR(AH$3=DATE(YEAR($H121),MONTH($H121)+$G121,1),AH$3=DATE(YEAR($H121),MONTH($H121)+$G121*2,1),AH$3=DATE(YEAR($H121),MONTH($H121)+$G121*3,1),AH$3=DATE(YEAR($H121),MONTH($H121)+$G121*4,1),AH$3=DATE(YEAR($H121),MONTH($H121)+$G121*5,1),AH$3=DATE(YEAR($H121),MONTH($H121)+$G121*6,1),AH$3=DATE(YEAR($H121),MONTH($H121)+$G121*7,1),AH$3=DATE(YEAR($H121),MONTH($H121)+$G121*8,1),AH$3=DATE(YEAR($H121),MONTH($H121)+$G121*9,1),AH$3=DATE(YEAR($H121),MONTH($H121)+$G121*10,1)),$F121*тех!AV$10*тех!AV$6,)</f>
        <v>0</v>
      </c>
      <c r="AI121" s="76">
        <f>IF(OR(AI$3=DATE(YEAR($H121),MONTH($H121)+$G121,1),AI$3=DATE(YEAR($H121),MONTH($H121)+$G121*2,1),AI$3=DATE(YEAR($H121),MONTH($H121)+$G121*3,1),AI$3=DATE(YEAR($H121),MONTH($H121)+$G121*4,1),AI$3=DATE(YEAR($H121),MONTH($H121)+$G121*5,1),AI$3=DATE(YEAR($H121),MONTH($H121)+$G121*6,1),AI$3=DATE(YEAR($H121),MONTH($H121)+$G121*7,1),AI$3=DATE(YEAR($H121),MONTH($H121)+$G121*8,1),AI$3=DATE(YEAR($H121),MONTH($H121)+$G121*9,1),AI$3=DATE(YEAR($H121),MONTH($H121)+$G121*10,1)),$F121*тех!AW$10*тех!AW$6,)</f>
        <v>0</v>
      </c>
      <c r="AJ121" s="76">
        <f>IF(OR(AJ$3=DATE(YEAR($H121),MONTH($H121)+$G121,1),AJ$3=DATE(YEAR($H121),MONTH($H121)+$G121*2,1),AJ$3=DATE(YEAR($H121),MONTH($H121)+$G121*3,1),AJ$3=DATE(YEAR($H121),MONTH($H121)+$G121*4,1),AJ$3=DATE(YEAR($H121),MONTH($H121)+$G121*5,1),AJ$3=DATE(YEAR($H121),MONTH($H121)+$G121*6,1),AJ$3=DATE(YEAR($H121),MONTH($H121)+$G121*7,1),AJ$3=DATE(YEAR($H121),MONTH($H121)+$G121*8,1),AJ$3=DATE(YEAR($H121),MONTH($H121)+$G121*9,1),AJ$3=DATE(YEAR($H121),MONTH($H121)+$G121*10,1)),$F121*тех!AX$10*тех!AX$6,)</f>
        <v>0</v>
      </c>
      <c r="AK121" s="76">
        <f>IF(OR(AK$3=DATE(YEAR($H121),MONTH($H121)+$G121,1),AK$3=DATE(YEAR($H121),MONTH($H121)+$G121*2,1),AK$3=DATE(YEAR($H121),MONTH($H121)+$G121*3,1),AK$3=DATE(YEAR($H121),MONTH($H121)+$G121*4,1),AK$3=DATE(YEAR($H121),MONTH($H121)+$G121*5,1),AK$3=DATE(YEAR($H121),MONTH($H121)+$G121*6,1),AK$3=DATE(YEAR($H121),MONTH($H121)+$G121*7,1),AK$3=DATE(YEAR($H121),MONTH($H121)+$G121*8,1),AK$3=DATE(YEAR($H121),MONTH($H121)+$G121*9,1),AK$3=DATE(YEAR($H121),MONTH($H121)+$G121*10,1)),$F121*тех!AY$10*тех!AY$6,)</f>
        <v>0</v>
      </c>
      <c r="AL121" s="76">
        <f>IF(OR(AL$3=DATE(YEAR($H121),MONTH($H121)+$G121,1),AL$3=DATE(YEAR($H121),MONTH($H121)+$G121*2,1),AL$3=DATE(YEAR($H121),MONTH($H121)+$G121*3,1),AL$3=DATE(YEAR($H121),MONTH($H121)+$G121*4,1),AL$3=DATE(YEAR($H121),MONTH($H121)+$G121*5,1),AL$3=DATE(YEAR($H121),MONTH($H121)+$G121*6,1),AL$3=DATE(YEAR($H121),MONTH($H121)+$G121*7,1),AL$3=DATE(YEAR($H121),MONTH($H121)+$G121*8,1),AL$3=DATE(YEAR($H121),MONTH($H121)+$G121*9,1),AL$3=DATE(YEAR($H121),MONTH($H121)+$G121*10,1)),$F121*тех!AZ$10*тех!AZ$6,)</f>
        <v>0</v>
      </c>
      <c r="AM121" s="76">
        <f>IF(OR(AM$3=DATE(YEAR($H121),MONTH($H121)+$G121,1),AM$3=DATE(YEAR($H121),MONTH($H121)+$G121*2,1),AM$3=DATE(YEAR($H121),MONTH($H121)+$G121*3,1),AM$3=DATE(YEAR($H121),MONTH($H121)+$G121*4,1),AM$3=DATE(YEAR($H121),MONTH($H121)+$G121*5,1),AM$3=DATE(YEAR($H121),MONTH($H121)+$G121*6,1),AM$3=DATE(YEAR($H121),MONTH($H121)+$G121*7,1),AM$3=DATE(YEAR($H121),MONTH($H121)+$G121*8,1),AM$3=DATE(YEAR($H121),MONTH($H121)+$G121*9,1),AM$3=DATE(YEAR($H121),MONTH($H121)+$G121*10,1)),$F121*тех!BA$10*тех!BA$6,)</f>
        <v>0</v>
      </c>
      <c r="AN121" s="76">
        <f>IF(OR(AN$3=DATE(YEAR($H121),MONTH($H121)+$G121,1),AN$3=DATE(YEAR($H121),MONTH($H121)+$G121*2,1),AN$3=DATE(YEAR($H121),MONTH($H121)+$G121*3,1),AN$3=DATE(YEAR($H121),MONTH($H121)+$G121*4,1),AN$3=DATE(YEAR($H121),MONTH($H121)+$G121*5,1),AN$3=DATE(YEAR($H121),MONTH($H121)+$G121*6,1),AN$3=DATE(YEAR($H121),MONTH($H121)+$G121*7,1),AN$3=DATE(YEAR($H121),MONTH($H121)+$G121*8,1),AN$3=DATE(YEAR($H121),MONTH($H121)+$G121*9,1),AN$3=DATE(YEAR($H121),MONTH($H121)+$G121*10,1)),$F121*тех!BB$10*тех!BB$6,)</f>
        <v>0</v>
      </c>
      <c r="AO121" s="76">
        <f>IF(OR(AO$3=DATE(YEAR($H121),MONTH($H121)+$G121,1),AO$3=DATE(YEAR($H121),MONTH($H121)+$G121*2,1),AO$3=DATE(YEAR($H121),MONTH($H121)+$G121*3,1),AO$3=DATE(YEAR($H121),MONTH($H121)+$G121*4,1),AO$3=DATE(YEAR($H121),MONTH($H121)+$G121*5,1),AO$3=DATE(YEAR($H121),MONTH($H121)+$G121*6,1),AO$3=DATE(YEAR($H121),MONTH($H121)+$G121*7,1),AO$3=DATE(YEAR($H121),MONTH($H121)+$G121*8,1),AO$3=DATE(YEAR($H121),MONTH($H121)+$G121*9,1),AO$3=DATE(YEAR($H121),MONTH($H121)+$G121*10,1)),$F121*тех!BC$10*тех!BC$6,)</f>
        <v>0</v>
      </c>
      <c r="AP121" s="76">
        <f>IF(OR(AP$3=DATE(YEAR($H121),MONTH($H121)+$G121,1),AP$3=DATE(YEAR($H121),MONTH($H121)+$G121*2,1),AP$3=DATE(YEAR($H121),MONTH($H121)+$G121*3,1),AP$3=DATE(YEAR($H121),MONTH($H121)+$G121*4,1),AP$3=DATE(YEAR($H121),MONTH($H121)+$G121*5,1),AP$3=DATE(YEAR($H121),MONTH($H121)+$G121*6,1),AP$3=DATE(YEAR($H121),MONTH($H121)+$G121*7,1),AP$3=DATE(YEAR($H121),MONTH($H121)+$G121*8,1),AP$3=DATE(YEAR($H121),MONTH($H121)+$G121*9,1),AP$3=DATE(YEAR($H121),MONTH($H121)+$G121*10,1)),$F121*тех!BD$10*тех!BD$6,)</f>
        <v>0</v>
      </c>
      <c r="AQ121" s="76">
        <f>IF(OR(AQ$3=DATE(YEAR($H121),MONTH($H121)+$G121,1),AQ$3=DATE(YEAR($H121),MONTH($H121)+$G121*2,1),AQ$3=DATE(YEAR($H121),MONTH($H121)+$G121*3,1),AQ$3=DATE(YEAR($H121),MONTH($H121)+$G121*4,1),AQ$3=DATE(YEAR($H121),MONTH($H121)+$G121*5,1),AQ$3=DATE(YEAR($H121),MONTH($H121)+$G121*6,1),AQ$3=DATE(YEAR($H121),MONTH($H121)+$G121*7,1),AQ$3=DATE(YEAR($H121),MONTH($H121)+$G121*8,1),AQ$3=DATE(YEAR($H121),MONTH($H121)+$G121*9,1),AQ$3=DATE(YEAR($H121),MONTH($H121)+$G121*10,1)),$F121*тех!BE$10*тех!BE$6,)</f>
        <v>0</v>
      </c>
      <c r="AR121" s="76">
        <f>IF(OR(AR$3=DATE(YEAR($H121),MONTH($H121)+$G121,1),AR$3=DATE(YEAR($H121),MONTH($H121)+$G121*2,1),AR$3=DATE(YEAR($H121),MONTH($H121)+$G121*3,1),AR$3=DATE(YEAR($H121),MONTH($H121)+$G121*4,1),AR$3=DATE(YEAR($H121),MONTH($H121)+$G121*5,1),AR$3=DATE(YEAR($H121),MONTH($H121)+$G121*6,1),AR$3=DATE(YEAR($H121),MONTH($H121)+$G121*7,1),AR$3=DATE(YEAR($H121),MONTH($H121)+$G121*8,1),AR$3=DATE(YEAR($H121),MONTH($H121)+$G121*9,1),AR$3=DATE(YEAR($H121),MONTH($H121)+$G121*10,1)),$F121*тех!BF$10*тех!BF$6,)</f>
        <v>0</v>
      </c>
      <c r="AS121" s="76">
        <f>IF(OR(AS$3=DATE(YEAR($H121),MONTH($H121)+$G121,1),AS$3=DATE(YEAR($H121),MONTH($H121)+$G121*2,1),AS$3=DATE(YEAR($H121),MONTH($H121)+$G121*3,1),AS$3=DATE(YEAR($H121),MONTH($H121)+$G121*4,1),AS$3=DATE(YEAR($H121),MONTH($H121)+$G121*5,1),AS$3=DATE(YEAR($H121),MONTH($H121)+$G121*6,1),AS$3=DATE(YEAR($H121),MONTH($H121)+$G121*7,1),AS$3=DATE(YEAR($H121),MONTH($H121)+$G121*8,1),AS$3=DATE(YEAR($H121),MONTH($H121)+$G121*9,1),AS$3=DATE(YEAR($H121),MONTH($H121)+$G121*10,1)),$F121*тех!BG$10*тех!BG$6,)</f>
        <v>0</v>
      </c>
      <c r="AT121" s="76">
        <f>IF(OR(AT$3=DATE(YEAR($H121),MONTH($H121)+$G121,1),AT$3=DATE(YEAR($H121),MONTH($H121)+$G121*2,1),AT$3=DATE(YEAR($H121),MONTH($H121)+$G121*3,1),AT$3=DATE(YEAR($H121),MONTH($H121)+$G121*4,1),AT$3=DATE(YEAR($H121),MONTH($H121)+$G121*5,1),AT$3=DATE(YEAR($H121),MONTH($H121)+$G121*6,1),AT$3=DATE(YEAR($H121),MONTH($H121)+$G121*7,1),AT$3=DATE(YEAR($H121),MONTH($H121)+$G121*8,1),AT$3=DATE(YEAR($H121),MONTH($H121)+$G121*9,1),AT$3=DATE(YEAR($H121),MONTH($H121)+$G121*10,1)),$F121*тех!BH$10*тех!BH$6,)</f>
        <v>0</v>
      </c>
      <c r="AU121" s="76">
        <f>IF(OR(AU$3=DATE(YEAR($H121),MONTH($H121)+$G121,1),AU$3=DATE(YEAR($H121),MONTH($H121)+$G121*2,1),AU$3=DATE(YEAR($H121),MONTH($H121)+$G121*3,1),AU$3=DATE(YEAR($H121),MONTH($H121)+$G121*4,1),AU$3=DATE(YEAR($H121),MONTH($H121)+$G121*5,1),AU$3=DATE(YEAR($H121),MONTH($H121)+$G121*6,1),AU$3=DATE(YEAR($H121),MONTH($H121)+$G121*7,1),AU$3=DATE(YEAR($H121),MONTH($H121)+$G121*8,1),AU$3=DATE(YEAR($H121),MONTH($H121)+$G121*9,1),AU$3=DATE(YEAR($H121),MONTH($H121)+$G121*10,1)),$F121*тех!BI$10*тех!BI$6,)</f>
        <v>0</v>
      </c>
      <c r="AV121" s="76">
        <f>IF(OR(AV$3=DATE(YEAR($H121),MONTH($H121)+$G121,1),AV$3=DATE(YEAR($H121),MONTH($H121)+$G121*2,1),AV$3=DATE(YEAR($H121),MONTH($H121)+$G121*3,1),AV$3=DATE(YEAR($H121),MONTH($H121)+$G121*4,1),AV$3=DATE(YEAR($H121),MONTH($H121)+$G121*5,1),AV$3=DATE(YEAR($H121),MONTH($H121)+$G121*6,1),AV$3=DATE(YEAR($H121),MONTH($H121)+$G121*7,1),AV$3=DATE(YEAR($H121),MONTH($H121)+$G121*8,1),AV$3=DATE(YEAR($H121),MONTH($H121)+$G121*9,1),AV$3=DATE(YEAR($H121),MONTH($H121)+$G121*10,1)),$F121*тех!BJ$10*тех!BJ$6,)</f>
        <v>0</v>
      </c>
      <c r="AW121" s="76">
        <f>IF(OR(AW$3=DATE(YEAR($H121),MONTH($H121)+$G121,1),AW$3=DATE(YEAR($H121),MONTH($H121)+$G121*2,1),AW$3=DATE(YEAR($H121),MONTH($H121)+$G121*3,1),AW$3=DATE(YEAR($H121),MONTH($H121)+$G121*4,1),AW$3=DATE(YEAR($H121),MONTH($H121)+$G121*5,1),AW$3=DATE(YEAR($H121),MONTH($H121)+$G121*6,1),AW$3=DATE(YEAR($H121),MONTH($H121)+$G121*7,1),AW$3=DATE(YEAR($H121),MONTH($H121)+$G121*8,1),AW$3=DATE(YEAR($H121),MONTH($H121)+$G121*9,1),AW$3=DATE(YEAR($H121),MONTH($H121)+$G121*10,1)),$F121*тех!BK$10*тех!BK$6,)</f>
        <v>0</v>
      </c>
      <c r="AX121" s="76">
        <f>IF(OR(AX$3=DATE(YEAR($H121),MONTH($H121)+$G121,1),AX$3=DATE(YEAR($H121),MONTH($H121)+$G121*2,1),AX$3=DATE(YEAR($H121),MONTH($H121)+$G121*3,1),AX$3=DATE(YEAR($H121),MONTH($H121)+$G121*4,1),AX$3=DATE(YEAR($H121),MONTH($H121)+$G121*5,1),AX$3=DATE(YEAR($H121),MONTH($H121)+$G121*6,1),AX$3=DATE(YEAR($H121),MONTH($H121)+$G121*7,1),AX$3=DATE(YEAR($H121),MONTH($H121)+$G121*8,1),AX$3=DATE(YEAR($H121),MONTH($H121)+$G121*9,1),AX$3=DATE(YEAR($H121),MONTH($H121)+$G121*10,1)),$F121*тех!BL$10*тех!BL$6,)</f>
        <v>0</v>
      </c>
      <c r="AY121" s="76">
        <f>IF(OR(AY$3=DATE(YEAR($H121),MONTH($H121)+$G121,1),AY$3=DATE(YEAR($H121),MONTH($H121)+$G121*2,1),AY$3=DATE(YEAR($H121),MONTH($H121)+$G121*3,1),AY$3=DATE(YEAR($H121),MONTH($H121)+$G121*4,1),AY$3=DATE(YEAR($H121),MONTH($H121)+$G121*5,1),AY$3=DATE(YEAR($H121),MONTH($H121)+$G121*6,1),AY$3=DATE(YEAR($H121),MONTH($H121)+$G121*7,1),AY$3=DATE(YEAR($H121),MONTH($H121)+$G121*8,1),AY$3=DATE(YEAR($H121),MONTH($H121)+$G121*9,1),AY$3=DATE(YEAR($H121),MONTH($H121)+$G121*10,1)),$F121*тех!BM$10*тех!BM$6,)</f>
        <v>0</v>
      </c>
      <c r="AZ121" s="76">
        <f>IF(OR(AZ$3=DATE(YEAR($H121),MONTH($H121)+$G121,1),AZ$3=DATE(YEAR($H121),MONTH($H121)+$G121*2,1),AZ$3=DATE(YEAR($H121),MONTH($H121)+$G121*3,1),AZ$3=DATE(YEAR($H121),MONTH($H121)+$G121*4,1),AZ$3=DATE(YEAR($H121),MONTH($H121)+$G121*5,1),AZ$3=DATE(YEAR($H121),MONTH($H121)+$G121*6,1),AZ$3=DATE(YEAR($H121),MONTH($H121)+$G121*7,1),AZ$3=DATE(YEAR($H121),MONTH($H121)+$G121*8,1),AZ$3=DATE(YEAR($H121),MONTH($H121)+$G121*9,1),AZ$3=DATE(YEAR($H121),MONTH($H121)+$G121*10,1)),$F121*тех!BN$10*тех!BN$6,)</f>
        <v>0</v>
      </c>
      <c r="BA121" s="76">
        <f>IF(OR(BA$3=DATE(YEAR($H121),MONTH($H121)+$G121,1),BA$3=DATE(YEAR($H121),MONTH($H121)+$G121*2,1),BA$3=DATE(YEAR($H121),MONTH($H121)+$G121*3,1),BA$3=DATE(YEAR($H121),MONTH($H121)+$G121*4,1),BA$3=DATE(YEAR($H121),MONTH($H121)+$G121*5,1),BA$3=DATE(YEAR($H121),MONTH($H121)+$G121*6,1),BA$3=DATE(YEAR($H121),MONTH($H121)+$G121*7,1),BA$3=DATE(YEAR($H121),MONTH($H121)+$G121*8,1),BA$3=DATE(YEAR($H121),MONTH($H121)+$G121*9,1),BA$3=DATE(YEAR($H121),MONTH($H121)+$G121*10,1)),$F121*тех!BO$10*тех!BO$6,)</f>
        <v>0</v>
      </c>
      <c r="BB121" s="76">
        <f>IF(OR(BB$3=DATE(YEAR($H121),MONTH($H121)+$G121,1),BB$3=DATE(YEAR($H121),MONTH($H121)+$G121*2,1),BB$3=DATE(YEAR($H121),MONTH($H121)+$G121*3,1),BB$3=DATE(YEAR($H121),MONTH($H121)+$G121*4,1),BB$3=DATE(YEAR($H121),MONTH($H121)+$G121*5,1),BB$3=DATE(YEAR($H121),MONTH($H121)+$G121*6,1),BB$3=DATE(YEAR($H121),MONTH($H121)+$G121*7,1),BB$3=DATE(YEAR($H121),MONTH($H121)+$G121*8,1),BB$3=DATE(YEAR($H121),MONTH($H121)+$G121*9,1),BB$3=DATE(YEAR($H121),MONTH($H121)+$G121*10,1)),$F121*тех!BP$10*тех!BP$6,)</f>
        <v>0</v>
      </c>
      <c r="BC121" s="76">
        <f>IF(OR(BC$3=DATE(YEAR($H121),MONTH($H121)+$G121,1),BC$3=DATE(YEAR($H121),MONTH($H121)+$G121*2,1),BC$3=DATE(YEAR($H121),MONTH($H121)+$G121*3,1),BC$3=DATE(YEAR($H121),MONTH($H121)+$G121*4,1),BC$3=DATE(YEAR($H121),MONTH($H121)+$G121*5,1),BC$3=DATE(YEAR($H121),MONTH($H121)+$G121*6,1),BC$3=DATE(YEAR($H121),MONTH($H121)+$G121*7,1),BC$3=DATE(YEAR($H121),MONTH($H121)+$G121*8,1),BC$3=DATE(YEAR($H121),MONTH($H121)+$G121*9,1),BC$3=DATE(YEAR($H121),MONTH($H121)+$G121*10,1)),$F121*тех!BQ$10*тех!BQ$6,)</f>
        <v>0</v>
      </c>
      <c r="BD121" s="76">
        <f>IF(OR(BD$3=DATE(YEAR($H121),MONTH($H121)+$G121,1),BD$3=DATE(YEAR($H121),MONTH($H121)+$G121*2,1),BD$3=DATE(YEAR($H121),MONTH($H121)+$G121*3,1),BD$3=DATE(YEAR($H121),MONTH($H121)+$G121*4,1),BD$3=DATE(YEAR($H121),MONTH($H121)+$G121*5,1),BD$3=DATE(YEAR($H121),MONTH($H121)+$G121*6,1),BD$3=DATE(YEAR($H121),MONTH($H121)+$G121*7,1),BD$3=DATE(YEAR($H121),MONTH($H121)+$G121*8,1),BD$3=DATE(YEAR($H121),MONTH($H121)+$G121*9,1),BD$3=DATE(YEAR($H121),MONTH($H121)+$G121*10,1)),$F121*тех!BR$10*тех!BR$6,)</f>
        <v>0</v>
      </c>
      <c r="BE121" s="76">
        <f>IF(OR(BE$3=DATE(YEAR($H121),MONTH($H121)+$G121,1),BE$3=DATE(YEAR($H121),MONTH($H121)+$G121*2,1),BE$3=DATE(YEAR($H121),MONTH($H121)+$G121*3,1),BE$3=DATE(YEAR($H121),MONTH($H121)+$G121*4,1),BE$3=DATE(YEAR($H121),MONTH($H121)+$G121*5,1),BE$3=DATE(YEAR($H121),MONTH($H121)+$G121*6,1),BE$3=DATE(YEAR($H121),MONTH($H121)+$G121*7,1),BE$3=DATE(YEAR($H121),MONTH($H121)+$G121*8,1),BE$3=DATE(YEAR($H121),MONTH($H121)+$G121*9,1),BE$3=DATE(YEAR($H121),MONTH($H121)+$G121*10,1)),$F121*тех!BS$10*тех!BS$6,)</f>
        <v>0</v>
      </c>
      <c r="BF121" s="76">
        <f>IF(OR(BF$3=DATE(YEAR($H121),MONTH($H121)+$G121,1),BF$3=DATE(YEAR($H121),MONTH($H121)+$G121*2,1),BF$3=DATE(YEAR($H121),MONTH($H121)+$G121*3,1),BF$3=DATE(YEAR($H121),MONTH($H121)+$G121*4,1),BF$3=DATE(YEAR($H121),MONTH($H121)+$G121*5,1),BF$3=DATE(YEAR($H121),MONTH($H121)+$G121*6,1),BF$3=DATE(YEAR($H121),MONTH($H121)+$G121*7,1),BF$3=DATE(YEAR($H121),MONTH($H121)+$G121*8,1),BF$3=DATE(YEAR($H121),MONTH($H121)+$G121*9,1),BF$3=DATE(YEAR($H121),MONTH($H121)+$G121*10,1)),$F121*тех!BT$10*тех!BT$6,)</f>
        <v>0</v>
      </c>
      <c r="BG121" s="76">
        <f>IF(OR(BG$3=DATE(YEAR($H121),MONTH($H121)+$G121,1),BG$3=DATE(YEAR($H121),MONTH($H121)+$G121*2,1),BG$3=DATE(YEAR($H121),MONTH($H121)+$G121*3,1),BG$3=DATE(YEAR($H121),MONTH($H121)+$G121*4,1),BG$3=DATE(YEAR($H121),MONTH($H121)+$G121*5,1),BG$3=DATE(YEAR($H121),MONTH($H121)+$G121*6,1),BG$3=DATE(YEAR($H121),MONTH($H121)+$G121*7,1),BG$3=DATE(YEAR($H121),MONTH($H121)+$G121*8,1),BG$3=DATE(YEAR($H121),MONTH($H121)+$G121*9,1),BG$3=DATE(YEAR($H121),MONTH($H121)+$G121*10,1)),$F121*тех!BU$10*тех!BU$6,)</f>
        <v>0</v>
      </c>
      <c r="BH121" s="76">
        <f>IF(OR(BH$3=DATE(YEAR($H121),MONTH($H121)+$G121,1),BH$3=DATE(YEAR($H121),MONTH($H121)+$G121*2,1),BH$3=DATE(YEAR($H121),MONTH($H121)+$G121*3,1),BH$3=DATE(YEAR($H121),MONTH($H121)+$G121*4,1),BH$3=DATE(YEAR($H121),MONTH($H121)+$G121*5,1),BH$3=DATE(YEAR($H121),MONTH($H121)+$G121*6,1),BH$3=DATE(YEAR($H121),MONTH($H121)+$G121*7,1),BH$3=DATE(YEAR($H121),MONTH($H121)+$G121*8,1),BH$3=DATE(YEAR($H121),MONTH($H121)+$G121*9,1),BH$3=DATE(YEAR($H121),MONTH($H121)+$G121*10,1)),$F121*тех!BV$10*тех!BV$6,)</f>
        <v>0</v>
      </c>
      <c r="BI121" s="76">
        <f>IF(OR(BI$3=DATE(YEAR($H121),MONTH($H121)+$G121,1),BI$3=DATE(YEAR($H121),MONTH($H121)+$G121*2,1),BI$3=DATE(YEAR($H121),MONTH($H121)+$G121*3,1),BI$3=DATE(YEAR($H121),MONTH($H121)+$G121*4,1),BI$3=DATE(YEAR($H121),MONTH($H121)+$G121*5,1),BI$3=DATE(YEAR($H121),MONTH($H121)+$G121*6,1),BI$3=DATE(YEAR($H121),MONTH($H121)+$G121*7,1),BI$3=DATE(YEAR($H121),MONTH($H121)+$G121*8,1),BI$3=DATE(YEAR($H121),MONTH($H121)+$G121*9,1),BI$3=DATE(YEAR($H121),MONTH($H121)+$G121*10,1)),$F121*тех!BW$10*тех!BW$6,)</f>
        <v>0</v>
      </c>
      <c r="BJ121" s="76">
        <f>IF(OR(BJ$3=DATE(YEAR($H121),MONTH($H121)+$G121,1),BJ$3=DATE(YEAR($H121),MONTH($H121)+$G121*2,1),BJ$3=DATE(YEAR($H121),MONTH($H121)+$G121*3,1),BJ$3=DATE(YEAR($H121),MONTH($H121)+$G121*4,1),BJ$3=DATE(YEAR($H121),MONTH($H121)+$G121*5,1),BJ$3=DATE(YEAR($H121),MONTH($H121)+$G121*6,1),BJ$3=DATE(YEAR($H121),MONTH($H121)+$G121*7,1),BJ$3=DATE(YEAR($H121),MONTH($H121)+$G121*8,1),BJ$3=DATE(YEAR($H121),MONTH($H121)+$G121*9,1),BJ$3=DATE(YEAR($H121),MONTH($H121)+$G121*10,1)),$F121*тех!BX$10*тех!BX$6,)</f>
        <v>0</v>
      </c>
      <c r="BK121" s="76">
        <f>IF(OR(BK$3=DATE(YEAR($H121),MONTH($H121)+$G121,1),BK$3=DATE(YEAR($H121),MONTH($H121)+$G121*2,1),BK$3=DATE(YEAR($H121),MONTH($H121)+$G121*3,1),BK$3=DATE(YEAR($H121),MONTH($H121)+$G121*4,1),BK$3=DATE(YEAR($H121),MONTH($H121)+$G121*5,1),BK$3=DATE(YEAR($H121),MONTH($H121)+$G121*6,1),BK$3=DATE(YEAR($H121),MONTH($H121)+$G121*7,1),BK$3=DATE(YEAR($H121),MONTH($H121)+$G121*8,1),BK$3=DATE(YEAR($H121),MONTH($H121)+$G121*9,1),BK$3=DATE(YEAR($H121),MONTH($H121)+$G121*10,1)),$F121*тех!BY$10*тех!BY$6,)</f>
        <v>0</v>
      </c>
      <c r="BL121" s="76">
        <f>IF(OR(BL$3=DATE(YEAR($H121),MONTH($H121)+$G121,1),BL$3=DATE(YEAR($H121),MONTH($H121)+$G121*2,1),BL$3=DATE(YEAR($H121),MONTH($H121)+$G121*3,1),BL$3=DATE(YEAR($H121),MONTH($H121)+$G121*4,1),BL$3=DATE(YEAR($H121),MONTH($H121)+$G121*5,1),BL$3=DATE(YEAR($H121),MONTH($H121)+$G121*6,1),BL$3=DATE(YEAR($H121),MONTH($H121)+$G121*7,1),BL$3=DATE(YEAR($H121),MONTH($H121)+$G121*8,1),BL$3=DATE(YEAR($H121),MONTH($H121)+$G121*9,1),BL$3=DATE(YEAR($H121),MONTH($H121)+$G121*10,1)),$F121*тех!BZ$10*тех!BZ$6,)</f>
        <v>0</v>
      </c>
      <c r="BM121" s="76">
        <f>IF(OR(BM$3=DATE(YEAR($H121),MONTH($H121)+$G121,1),BM$3=DATE(YEAR($H121),MONTH($H121)+$G121*2,1),BM$3=DATE(YEAR($H121),MONTH($H121)+$G121*3,1),BM$3=DATE(YEAR($H121),MONTH($H121)+$G121*4,1),BM$3=DATE(YEAR($H121),MONTH($H121)+$G121*5,1),BM$3=DATE(YEAR($H121),MONTH($H121)+$G121*6,1),BM$3=DATE(YEAR($H121),MONTH($H121)+$G121*7,1),BM$3=DATE(YEAR($H121),MONTH($H121)+$G121*8,1),BM$3=DATE(YEAR($H121),MONTH($H121)+$G121*9,1),BM$3=DATE(YEAR($H121),MONTH($H121)+$G121*10,1)),$F121*тех!CA$10*тех!CA$6,)</f>
        <v>0</v>
      </c>
      <c r="BN121" s="76">
        <f>IF(OR(BN$3=DATE(YEAR($H121),MONTH($H121)+$G121,1),BN$3=DATE(YEAR($H121),MONTH($H121)+$G121*2,1),BN$3=DATE(YEAR($H121),MONTH($H121)+$G121*3,1),BN$3=DATE(YEAR($H121),MONTH($H121)+$G121*4,1),BN$3=DATE(YEAR($H121),MONTH($H121)+$G121*5,1),BN$3=DATE(YEAR($H121),MONTH($H121)+$G121*6,1),BN$3=DATE(YEAR($H121),MONTH($H121)+$G121*7,1),BN$3=DATE(YEAR($H121),MONTH($H121)+$G121*8,1),BN$3=DATE(YEAR($H121),MONTH($H121)+$G121*9,1),BN$3=DATE(YEAR($H121),MONTH($H121)+$G121*10,1)),$F121*тех!CB$10*тех!CB$6,)</f>
        <v>0</v>
      </c>
      <c r="BO121" s="76">
        <f>IF(OR(BO$3=DATE(YEAR($H121),MONTH($H121)+$G121,1),BO$3=DATE(YEAR($H121),MONTH($H121)+$G121*2,1),BO$3=DATE(YEAR($H121),MONTH($H121)+$G121*3,1),BO$3=DATE(YEAR($H121),MONTH($H121)+$G121*4,1),BO$3=DATE(YEAR($H121),MONTH($H121)+$G121*5,1),BO$3=DATE(YEAR($H121),MONTH($H121)+$G121*6,1),BO$3=DATE(YEAR($H121),MONTH($H121)+$G121*7,1),BO$3=DATE(YEAR($H121),MONTH($H121)+$G121*8,1),BO$3=DATE(YEAR($H121),MONTH($H121)+$G121*9,1),BO$3=DATE(YEAR($H121),MONTH($H121)+$G121*10,1)),$F121*тех!CC$10*тех!CC$6,)</f>
        <v>0</v>
      </c>
      <c r="BP121" s="76">
        <f>IF(OR(BP$3=DATE(YEAR($H121),MONTH($H121)+$G121,1),BP$3=DATE(YEAR($H121),MONTH($H121)+$G121*2,1),BP$3=DATE(YEAR($H121),MONTH($H121)+$G121*3,1),BP$3=DATE(YEAR($H121),MONTH($H121)+$G121*4,1),BP$3=DATE(YEAR($H121),MONTH($H121)+$G121*5,1),BP$3=DATE(YEAR($H121),MONTH($H121)+$G121*6,1),BP$3=DATE(YEAR($H121),MONTH($H121)+$G121*7,1),BP$3=DATE(YEAR($H121),MONTH($H121)+$G121*8,1),BP$3=DATE(YEAR($H121),MONTH($H121)+$G121*9,1),BP$3=DATE(YEAR($H121),MONTH($H121)+$G121*10,1)),$F121*тех!CD$10*тех!CD$6,)</f>
        <v>0</v>
      </c>
      <c r="BQ121" s="76">
        <f>IF(OR(BQ$3=DATE(YEAR($H121),MONTH($H121)+$G121,1),BQ$3=DATE(YEAR($H121),MONTH($H121)+$G121*2,1),BQ$3=DATE(YEAR($H121),MONTH($H121)+$G121*3,1),BQ$3=DATE(YEAR($H121),MONTH($H121)+$G121*4,1),BQ$3=DATE(YEAR($H121),MONTH($H121)+$G121*5,1),BQ$3=DATE(YEAR($H121),MONTH($H121)+$G121*6,1),BQ$3=DATE(YEAR($H121),MONTH($H121)+$G121*7,1),BQ$3=DATE(YEAR($H121),MONTH($H121)+$G121*8,1),BQ$3=DATE(YEAR($H121),MONTH($H121)+$G121*9,1),BQ$3=DATE(YEAR($H121),MONTH($H121)+$G121*10,1)),$F121*тех!CE$10*тех!CE$6,)</f>
        <v>0</v>
      </c>
    </row>
    <row r="122" spans="2:69" hidden="1">
      <c r="B122" s="3">
        <v>33</v>
      </c>
      <c r="C122" s="19"/>
      <c r="D122" s="19"/>
      <c r="E122" s="19"/>
      <c r="F122" s="76">
        <f t="shared" si="3"/>
        <v>0</v>
      </c>
      <c r="G122" s="19"/>
      <c r="H122" s="19"/>
      <c r="J122" s="76">
        <f>IF($H122=J$3,$F122,)*тех!X$6</f>
        <v>0</v>
      </c>
      <c r="K122" s="76">
        <f>IF($H122=K$3,$F122,)*тех!Y$6</f>
        <v>0</v>
      </c>
      <c r="L122" s="76">
        <f>IF($H122=L$3,$F122,)*тех!Z$6</f>
        <v>0</v>
      </c>
      <c r="M122" s="76">
        <f>IF($H122=M$3,$F122,)*тех!AA$6</f>
        <v>0</v>
      </c>
      <c r="N122" s="76">
        <f>IF($H122=N$3,$F122,)*тех!AB$6</f>
        <v>0</v>
      </c>
      <c r="O122" s="76">
        <f>IF($H122=O$3,$F122,)*тех!AC$6</f>
        <v>0</v>
      </c>
      <c r="P122" s="76">
        <f>IF(OR(P$3=DATE(YEAR($H122),MONTH($H122)+$G122,1),P$3=DATE(YEAR($H122),MONTH($H122)+$G122*2,1),P$3=DATE(YEAR($H122),MONTH($H122)+$G122*3,1),P$3=DATE(YEAR($H122),MONTH($H122)+$G122*4,1),P$3=DATE(YEAR($H122),MONTH($H122)+$G122*5,1),P$3=DATE(YEAR($H122),MONTH($H122)+$G122*6,1),P$3=DATE(YEAR($H122),MONTH($H122)+$G122*7,1),P$3=DATE(YEAR($H122),MONTH($H122)+$G122*8,1),P$3=DATE(YEAR($H122),MONTH($H122)+$G122*9,1),P$3=DATE(YEAR($H122),MONTH($H122)+$G122*10,1)),$F122*тех!AD$10*тех!AD$6,)</f>
        <v>0</v>
      </c>
      <c r="Q122" s="76">
        <f>IF(OR(Q$3=DATE(YEAR($H122),MONTH($H122)+$G122,1),Q$3=DATE(YEAR($H122),MONTH($H122)+$G122*2,1),Q$3=DATE(YEAR($H122),MONTH($H122)+$G122*3,1),Q$3=DATE(YEAR($H122),MONTH($H122)+$G122*4,1),Q$3=DATE(YEAR($H122),MONTH($H122)+$G122*5,1),Q$3=DATE(YEAR($H122),MONTH($H122)+$G122*6,1),Q$3=DATE(YEAR($H122),MONTH($H122)+$G122*7,1),Q$3=DATE(YEAR($H122),MONTH($H122)+$G122*8,1),Q$3=DATE(YEAR($H122),MONTH($H122)+$G122*9,1),Q$3=DATE(YEAR($H122),MONTH($H122)+$G122*10,1)),$F122*тех!AE$10*тех!AE$6,)</f>
        <v>0</v>
      </c>
      <c r="R122" s="76">
        <f>IF(OR(R$3=DATE(YEAR($H122),MONTH($H122)+$G122,1),R$3=DATE(YEAR($H122),MONTH($H122)+$G122*2,1),R$3=DATE(YEAR($H122),MONTH($H122)+$G122*3,1),R$3=DATE(YEAR($H122),MONTH($H122)+$G122*4,1),R$3=DATE(YEAR($H122),MONTH($H122)+$G122*5,1),R$3=DATE(YEAR($H122),MONTH($H122)+$G122*6,1),R$3=DATE(YEAR($H122),MONTH($H122)+$G122*7,1),R$3=DATE(YEAR($H122),MONTH($H122)+$G122*8,1),R$3=DATE(YEAR($H122),MONTH($H122)+$G122*9,1),R$3=DATE(YEAR($H122),MONTH($H122)+$G122*10,1)),$F122*тех!AF$10*тех!AF$6,)</f>
        <v>0</v>
      </c>
      <c r="S122" s="76">
        <f>IF(OR(S$3=DATE(YEAR($H122),MONTH($H122)+$G122,1),S$3=DATE(YEAR($H122),MONTH($H122)+$G122*2,1),S$3=DATE(YEAR($H122),MONTH($H122)+$G122*3,1),S$3=DATE(YEAR($H122),MONTH($H122)+$G122*4,1),S$3=DATE(YEAR($H122),MONTH($H122)+$G122*5,1),S$3=DATE(YEAR($H122),MONTH($H122)+$G122*6,1),S$3=DATE(YEAR($H122),MONTH($H122)+$G122*7,1),S$3=DATE(YEAR($H122),MONTH($H122)+$G122*8,1),S$3=DATE(YEAR($H122),MONTH($H122)+$G122*9,1),S$3=DATE(YEAR($H122),MONTH($H122)+$G122*10,1)),$F122*тех!AG$10*тех!AG$6,)</f>
        <v>0</v>
      </c>
      <c r="T122" s="76">
        <f>IF(OR(T$3=DATE(YEAR($H122),MONTH($H122)+$G122,1),T$3=DATE(YEAR($H122),MONTH($H122)+$G122*2,1),T$3=DATE(YEAR($H122),MONTH($H122)+$G122*3,1),T$3=DATE(YEAR($H122),MONTH($H122)+$G122*4,1),T$3=DATE(YEAR($H122),MONTH($H122)+$G122*5,1),T$3=DATE(YEAR($H122),MONTH($H122)+$G122*6,1),T$3=DATE(YEAR($H122),MONTH($H122)+$G122*7,1),T$3=DATE(YEAR($H122),MONTH($H122)+$G122*8,1),T$3=DATE(YEAR($H122),MONTH($H122)+$G122*9,1),T$3=DATE(YEAR($H122),MONTH($H122)+$G122*10,1)),$F122*тех!AH$10*тех!AH$6,)</f>
        <v>0</v>
      </c>
      <c r="U122" s="76">
        <f>IF(OR(U$3=DATE(YEAR($H122),MONTH($H122)+$G122,1),U$3=DATE(YEAR($H122),MONTH($H122)+$G122*2,1),U$3=DATE(YEAR($H122),MONTH($H122)+$G122*3,1),U$3=DATE(YEAR($H122),MONTH($H122)+$G122*4,1),U$3=DATE(YEAR($H122),MONTH($H122)+$G122*5,1),U$3=DATE(YEAR($H122),MONTH($H122)+$G122*6,1),U$3=DATE(YEAR($H122),MONTH($H122)+$G122*7,1),U$3=DATE(YEAR($H122),MONTH($H122)+$G122*8,1),U$3=DATE(YEAR($H122),MONTH($H122)+$G122*9,1),U$3=DATE(YEAR($H122),MONTH($H122)+$G122*10,1)),$F122*тех!AI$10*тех!AI$6,)</f>
        <v>0</v>
      </c>
      <c r="V122" s="76">
        <f>IF(OR(V$3=DATE(YEAR($H122),MONTH($H122)+$G122,1),V$3=DATE(YEAR($H122),MONTH($H122)+$G122*2,1),V$3=DATE(YEAR($H122),MONTH($H122)+$G122*3,1),V$3=DATE(YEAR($H122),MONTH($H122)+$G122*4,1),V$3=DATE(YEAR($H122),MONTH($H122)+$G122*5,1),V$3=DATE(YEAR($H122),MONTH($H122)+$G122*6,1),V$3=DATE(YEAR($H122),MONTH($H122)+$G122*7,1),V$3=DATE(YEAR($H122),MONTH($H122)+$G122*8,1),V$3=DATE(YEAR($H122),MONTH($H122)+$G122*9,1),V$3=DATE(YEAR($H122),MONTH($H122)+$G122*10,1)),$F122*тех!AJ$10*тех!AJ$6,)</f>
        <v>0</v>
      </c>
      <c r="W122" s="76">
        <f>IF(OR(W$3=DATE(YEAR($H122),MONTH($H122)+$G122,1),W$3=DATE(YEAR($H122),MONTH($H122)+$G122*2,1),W$3=DATE(YEAR($H122),MONTH($H122)+$G122*3,1),W$3=DATE(YEAR($H122),MONTH($H122)+$G122*4,1),W$3=DATE(YEAR($H122),MONTH($H122)+$G122*5,1),W$3=DATE(YEAR($H122),MONTH($H122)+$G122*6,1),W$3=DATE(YEAR($H122),MONTH($H122)+$G122*7,1),W$3=DATE(YEAR($H122),MONTH($H122)+$G122*8,1),W$3=DATE(YEAR($H122),MONTH($H122)+$G122*9,1),W$3=DATE(YEAR($H122),MONTH($H122)+$G122*10,1)),$F122*тех!AK$10*тех!AK$6,)</f>
        <v>0</v>
      </c>
      <c r="X122" s="76">
        <f>IF(OR(X$3=DATE(YEAR($H122),MONTH($H122)+$G122,1),X$3=DATE(YEAR($H122),MONTH($H122)+$G122*2,1),X$3=DATE(YEAR($H122),MONTH($H122)+$G122*3,1),X$3=DATE(YEAR($H122),MONTH($H122)+$G122*4,1),X$3=DATE(YEAR($H122),MONTH($H122)+$G122*5,1),X$3=DATE(YEAR($H122),MONTH($H122)+$G122*6,1),X$3=DATE(YEAR($H122),MONTH($H122)+$G122*7,1),X$3=DATE(YEAR($H122),MONTH($H122)+$G122*8,1),X$3=DATE(YEAR($H122),MONTH($H122)+$G122*9,1),X$3=DATE(YEAR($H122),MONTH($H122)+$G122*10,1)),$F122*тех!AL$10*тех!AL$6,)</f>
        <v>0</v>
      </c>
      <c r="Y122" s="76">
        <f>IF(OR(Y$3=DATE(YEAR($H122),MONTH($H122)+$G122,1),Y$3=DATE(YEAR($H122),MONTH($H122)+$G122*2,1),Y$3=DATE(YEAR($H122),MONTH($H122)+$G122*3,1),Y$3=DATE(YEAR($H122),MONTH($H122)+$G122*4,1),Y$3=DATE(YEAR($H122),MONTH($H122)+$G122*5,1),Y$3=DATE(YEAR($H122),MONTH($H122)+$G122*6,1),Y$3=DATE(YEAR($H122),MONTH($H122)+$G122*7,1),Y$3=DATE(YEAR($H122),MONTH($H122)+$G122*8,1),Y$3=DATE(YEAR($H122),MONTH($H122)+$G122*9,1),Y$3=DATE(YEAR($H122),MONTH($H122)+$G122*10,1)),$F122*тех!AM$10*тех!AM$6,)</f>
        <v>0</v>
      </c>
      <c r="Z122" s="76">
        <f>IF(OR(Z$3=DATE(YEAR($H122),MONTH($H122)+$G122,1),Z$3=DATE(YEAR($H122),MONTH($H122)+$G122*2,1),Z$3=DATE(YEAR($H122),MONTH($H122)+$G122*3,1),Z$3=DATE(YEAR($H122),MONTH($H122)+$G122*4,1),Z$3=DATE(YEAR($H122),MONTH($H122)+$G122*5,1),Z$3=DATE(YEAR($H122),MONTH($H122)+$G122*6,1),Z$3=DATE(YEAR($H122),MONTH($H122)+$G122*7,1),Z$3=DATE(YEAR($H122),MONTH($H122)+$G122*8,1),Z$3=DATE(YEAR($H122),MONTH($H122)+$G122*9,1),Z$3=DATE(YEAR($H122),MONTH($H122)+$G122*10,1)),$F122*тех!AN$10*тех!AN$6,)</f>
        <v>0</v>
      </c>
      <c r="AA122" s="76">
        <f>IF(OR(AA$3=DATE(YEAR($H122),MONTH($H122)+$G122,1),AA$3=DATE(YEAR($H122),MONTH($H122)+$G122*2,1),AA$3=DATE(YEAR($H122),MONTH($H122)+$G122*3,1),AA$3=DATE(YEAR($H122),MONTH($H122)+$G122*4,1),AA$3=DATE(YEAR($H122),MONTH($H122)+$G122*5,1),AA$3=DATE(YEAR($H122),MONTH($H122)+$G122*6,1),AA$3=DATE(YEAR($H122),MONTH($H122)+$G122*7,1),AA$3=DATE(YEAR($H122),MONTH($H122)+$G122*8,1),AA$3=DATE(YEAR($H122),MONTH($H122)+$G122*9,1),AA$3=DATE(YEAR($H122),MONTH($H122)+$G122*10,1)),$F122*тех!AO$10*тех!AO$6,)</f>
        <v>0</v>
      </c>
      <c r="AB122" s="76">
        <f>IF(OR(AB$3=DATE(YEAR($H122),MONTH($H122)+$G122,1),AB$3=DATE(YEAR($H122),MONTH($H122)+$G122*2,1),AB$3=DATE(YEAR($H122),MONTH($H122)+$G122*3,1),AB$3=DATE(YEAR($H122),MONTH($H122)+$G122*4,1),AB$3=DATE(YEAR($H122),MONTH($H122)+$G122*5,1),AB$3=DATE(YEAR($H122),MONTH($H122)+$G122*6,1),AB$3=DATE(YEAR($H122),MONTH($H122)+$G122*7,1),AB$3=DATE(YEAR($H122),MONTH($H122)+$G122*8,1),AB$3=DATE(YEAR($H122),MONTH($H122)+$G122*9,1),AB$3=DATE(YEAR($H122),MONTH($H122)+$G122*10,1)),$F122*тех!AP$10*тех!AP$6,)</f>
        <v>0</v>
      </c>
      <c r="AC122" s="76">
        <f>IF(OR(AC$3=DATE(YEAR($H122),MONTH($H122)+$G122,1),AC$3=DATE(YEAR($H122),MONTH($H122)+$G122*2,1),AC$3=DATE(YEAR($H122),MONTH($H122)+$G122*3,1),AC$3=DATE(YEAR($H122),MONTH($H122)+$G122*4,1),AC$3=DATE(YEAR($H122),MONTH($H122)+$G122*5,1),AC$3=DATE(YEAR($H122),MONTH($H122)+$G122*6,1),AC$3=DATE(YEAR($H122),MONTH($H122)+$G122*7,1),AC$3=DATE(YEAR($H122),MONTH($H122)+$G122*8,1),AC$3=DATE(YEAR($H122),MONTH($H122)+$G122*9,1),AC$3=DATE(YEAR($H122),MONTH($H122)+$G122*10,1)),$F122*тех!AQ$10*тех!AQ$6,)</f>
        <v>0</v>
      </c>
      <c r="AD122" s="76">
        <f>IF(OR(AD$3=DATE(YEAR($H122),MONTH($H122)+$G122,1),AD$3=DATE(YEAR($H122),MONTH($H122)+$G122*2,1),AD$3=DATE(YEAR($H122),MONTH($H122)+$G122*3,1),AD$3=DATE(YEAR($H122),MONTH($H122)+$G122*4,1),AD$3=DATE(YEAR($H122),MONTH($H122)+$G122*5,1),AD$3=DATE(YEAR($H122),MONTH($H122)+$G122*6,1),AD$3=DATE(YEAR($H122),MONTH($H122)+$G122*7,1),AD$3=DATE(YEAR($H122),MONTH($H122)+$G122*8,1),AD$3=DATE(YEAR($H122),MONTH($H122)+$G122*9,1),AD$3=DATE(YEAR($H122),MONTH($H122)+$G122*10,1)),$F122*тех!AR$10*тех!AR$6,)</f>
        <v>0</v>
      </c>
      <c r="AE122" s="76">
        <f>IF(OR(AE$3=DATE(YEAR($H122),MONTH($H122)+$G122,1),AE$3=DATE(YEAR($H122),MONTH($H122)+$G122*2,1),AE$3=DATE(YEAR($H122),MONTH($H122)+$G122*3,1),AE$3=DATE(YEAR($H122),MONTH($H122)+$G122*4,1),AE$3=DATE(YEAR($H122),MONTH($H122)+$G122*5,1),AE$3=DATE(YEAR($H122),MONTH($H122)+$G122*6,1),AE$3=DATE(YEAR($H122),MONTH($H122)+$G122*7,1),AE$3=DATE(YEAR($H122),MONTH($H122)+$G122*8,1),AE$3=DATE(YEAR($H122),MONTH($H122)+$G122*9,1),AE$3=DATE(YEAR($H122),MONTH($H122)+$G122*10,1)),$F122*тех!AS$10*тех!AS$6,)</f>
        <v>0</v>
      </c>
      <c r="AF122" s="76">
        <f>IF(OR(AF$3=DATE(YEAR($H122),MONTH($H122)+$G122,1),AF$3=DATE(YEAR($H122),MONTH($H122)+$G122*2,1),AF$3=DATE(YEAR($H122),MONTH($H122)+$G122*3,1),AF$3=DATE(YEAR($H122),MONTH($H122)+$G122*4,1),AF$3=DATE(YEAR($H122),MONTH($H122)+$G122*5,1),AF$3=DATE(YEAR($H122),MONTH($H122)+$G122*6,1),AF$3=DATE(YEAR($H122),MONTH($H122)+$G122*7,1),AF$3=DATE(YEAR($H122),MONTH($H122)+$G122*8,1),AF$3=DATE(YEAR($H122),MONTH($H122)+$G122*9,1),AF$3=DATE(YEAR($H122),MONTH($H122)+$G122*10,1)),$F122*тех!AT$10*тех!AT$6,)</f>
        <v>0</v>
      </c>
      <c r="AG122" s="76">
        <f>IF(OR(AG$3=DATE(YEAR($H122),MONTH($H122)+$G122,1),AG$3=DATE(YEAR($H122),MONTH($H122)+$G122*2,1),AG$3=DATE(YEAR($H122),MONTH($H122)+$G122*3,1),AG$3=DATE(YEAR($H122),MONTH($H122)+$G122*4,1),AG$3=DATE(YEAR($H122),MONTH($H122)+$G122*5,1),AG$3=DATE(YEAR($H122),MONTH($H122)+$G122*6,1),AG$3=DATE(YEAR($H122),MONTH($H122)+$G122*7,1),AG$3=DATE(YEAR($H122),MONTH($H122)+$G122*8,1),AG$3=DATE(YEAR($H122),MONTH($H122)+$G122*9,1),AG$3=DATE(YEAR($H122),MONTH($H122)+$G122*10,1)),$F122*тех!AU$10*тех!AU$6,)</f>
        <v>0</v>
      </c>
      <c r="AH122" s="76">
        <f>IF(OR(AH$3=DATE(YEAR($H122),MONTH($H122)+$G122,1),AH$3=DATE(YEAR($H122),MONTH($H122)+$G122*2,1),AH$3=DATE(YEAR($H122),MONTH($H122)+$G122*3,1),AH$3=DATE(YEAR($H122),MONTH($H122)+$G122*4,1),AH$3=DATE(YEAR($H122),MONTH($H122)+$G122*5,1),AH$3=DATE(YEAR($H122),MONTH($H122)+$G122*6,1),AH$3=DATE(YEAR($H122),MONTH($H122)+$G122*7,1),AH$3=DATE(YEAR($H122),MONTH($H122)+$G122*8,1),AH$3=DATE(YEAR($H122),MONTH($H122)+$G122*9,1),AH$3=DATE(YEAR($H122),MONTH($H122)+$G122*10,1)),$F122*тех!AV$10*тех!AV$6,)</f>
        <v>0</v>
      </c>
      <c r="AI122" s="76">
        <f>IF(OR(AI$3=DATE(YEAR($H122),MONTH($H122)+$G122,1),AI$3=DATE(YEAR($H122),MONTH($H122)+$G122*2,1),AI$3=DATE(YEAR($H122),MONTH($H122)+$G122*3,1),AI$3=DATE(YEAR($H122),MONTH($H122)+$G122*4,1),AI$3=DATE(YEAR($H122),MONTH($H122)+$G122*5,1),AI$3=DATE(YEAR($H122),MONTH($H122)+$G122*6,1),AI$3=DATE(YEAR($H122),MONTH($H122)+$G122*7,1),AI$3=DATE(YEAR($H122),MONTH($H122)+$G122*8,1),AI$3=DATE(YEAR($H122),MONTH($H122)+$G122*9,1),AI$3=DATE(YEAR($H122),MONTH($H122)+$G122*10,1)),$F122*тех!AW$10*тех!AW$6,)</f>
        <v>0</v>
      </c>
      <c r="AJ122" s="76">
        <f>IF(OR(AJ$3=DATE(YEAR($H122),MONTH($H122)+$G122,1),AJ$3=DATE(YEAR($H122),MONTH($H122)+$G122*2,1),AJ$3=DATE(YEAR($H122),MONTH($H122)+$G122*3,1),AJ$3=DATE(YEAR($H122),MONTH($H122)+$G122*4,1),AJ$3=DATE(YEAR($H122),MONTH($H122)+$G122*5,1),AJ$3=DATE(YEAR($H122),MONTH($H122)+$G122*6,1),AJ$3=DATE(YEAR($H122),MONTH($H122)+$G122*7,1),AJ$3=DATE(YEAR($H122),MONTH($H122)+$G122*8,1),AJ$3=DATE(YEAR($H122),MONTH($H122)+$G122*9,1),AJ$3=DATE(YEAR($H122),MONTH($H122)+$G122*10,1)),$F122*тех!AX$10*тех!AX$6,)</f>
        <v>0</v>
      </c>
      <c r="AK122" s="76">
        <f>IF(OR(AK$3=DATE(YEAR($H122),MONTH($H122)+$G122,1),AK$3=DATE(YEAR($H122),MONTH($H122)+$G122*2,1),AK$3=DATE(YEAR($H122),MONTH($H122)+$G122*3,1),AK$3=DATE(YEAR($H122),MONTH($H122)+$G122*4,1),AK$3=DATE(YEAR($H122),MONTH($H122)+$G122*5,1),AK$3=DATE(YEAR($H122),MONTH($H122)+$G122*6,1),AK$3=DATE(YEAR($H122),MONTH($H122)+$G122*7,1),AK$3=DATE(YEAR($H122),MONTH($H122)+$G122*8,1),AK$3=DATE(YEAR($H122),MONTH($H122)+$G122*9,1),AK$3=DATE(YEAR($H122),MONTH($H122)+$G122*10,1)),$F122*тех!AY$10*тех!AY$6,)</f>
        <v>0</v>
      </c>
      <c r="AL122" s="76">
        <f>IF(OR(AL$3=DATE(YEAR($H122),MONTH($H122)+$G122,1),AL$3=DATE(YEAR($H122),MONTH($H122)+$G122*2,1),AL$3=DATE(YEAR($H122),MONTH($H122)+$G122*3,1),AL$3=DATE(YEAR($H122),MONTH($H122)+$G122*4,1),AL$3=DATE(YEAR($H122),MONTH($H122)+$G122*5,1),AL$3=DATE(YEAR($H122),MONTH($H122)+$G122*6,1),AL$3=DATE(YEAR($H122),MONTH($H122)+$G122*7,1),AL$3=DATE(YEAR($H122),MONTH($H122)+$G122*8,1),AL$3=DATE(YEAR($H122),MONTH($H122)+$G122*9,1),AL$3=DATE(YEAR($H122),MONTH($H122)+$G122*10,1)),$F122*тех!AZ$10*тех!AZ$6,)</f>
        <v>0</v>
      </c>
      <c r="AM122" s="76">
        <f>IF(OR(AM$3=DATE(YEAR($H122),MONTH($H122)+$G122,1),AM$3=DATE(YEAR($H122),MONTH($H122)+$G122*2,1),AM$3=DATE(YEAR($H122),MONTH($H122)+$G122*3,1),AM$3=DATE(YEAR($H122),MONTH($H122)+$G122*4,1),AM$3=DATE(YEAR($H122),MONTH($H122)+$G122*5,1),AM$3=DATE(YEAR($H122),MONTH($H122)+$G122*6,1),AM$3=DATE(YEAR($H122),MONTH($H122)+$G122*7,1),AM$3=DATE(YEAR($H122),MONTH($H122)+$G122*8,1),AM$3=DATE(YEAR($H122),MONTH($H122)+$G122*9,1),AM$3=DATE(YEAR($H122),MONTH($H122)+$G122*10,1)),$F122*тех!BA$10*тех!BA$6,)</f>
        <v>0</v>
      </c>
      <c r="AN122" s="76">
        <f>IF(OR(AN$3=DATE(YEAR($H122),MONTH($H122)+$G122,1),AN$3=DATE(YEAR($H122),MONTH($H122)+$G122*2,1),AN$3=DATE(YEAR($H122),MONTH($H122)+$G122*3,1),AN$3=DATE(YEAR($H122),MONTH($H122)+$G122*4,1),AN$3=DATE(YEAR($H122),MONTH($H122)+$G122*5,1),AN$3=DATE(YEAR($H122),MONTH($H122)+$G122*6,1),AN$3=DATE(YEAR($H122),MONTH($H122)+$G122*7,1),AN$3=DATE(YEAR($H122),MONTH($H122)+$G122*8,1),AN$3=DATE(YEAR($H122),MONTH($H122)+$G122*9,1),AN$3=DATE(YEAR($H122),MONTH($H122)+$G122*10,1)),$F122*тех!BB$10*тех!BB$6,)</f>
        <v>0</v>
      </c>
      <c r="AO122" s="76">
        <f>IF(OR(AO$3=DATE(YEAR($H122),MONTH($H122)+$G122,1),AO$3=DATE(YEAR($H122),MONTH($H122)+$G122*2,1),AO$3=DATE(YEAR($H122),MONTH($H122)+$G122*3,1),AO$3=DATE(YEAR($H122),MONTH($H122)+$G122*4,1),AO$3=DATE(YEAR($H122),MONTH($H122)+$G122*5,1),AO$3=DATE(YEAR($H122),MONTH($H122)+$G122*6,1),AO$3=DATE(YEAR($H122),MONTH($H122)+$G122*7,1),AO$3=DATE(YEAR($H122),MONTH($H122)+$G122*8,1),AO$3=DATE(YEAR($H122),MONTH($H122)+$G122*9,1),AO$3=DATE(YEAR($H122),MONTH($H122)+$G122*10,1)),$F122*тех!BC$10*тех!BC$6,)</f>
        <v>0</v>
      </c>
      <c r="AP122" s="76">
        <f>IF(OR(AP$3=DATE(YEAR($H122),MONTH($H122)+$G122,1),AP$3=DATE(YEAR($H122),MONTH($H122)+$G122*2,1),AP$3=DATE(YEAR($H122),MONTH($H122)+$G122*3,1),AP$3=DATE(YEAR($H122),MONTH($H122)+$G122*4,1),AP$3=DATE(YEAR($H122),MONTH($H122)+$G122*5,1),AP$3=DATE(YEAR($H122),MONTH($H122)+$G122*6,1),AP$3=DATE(YEAR($H122),MONTH($H122)+$G122*7,1),AP$3=DATE(YEAR($H122),MONTH($H122)+$G122*8,1),AP$3=DATE(YEAR($H122),MONTH($H122)+$G122*9,1),AP$3=DATE(YEAR($H122),MONTH($H122)+$G122*10,1)),$F122*тех!BD$10*тех!BD$6,)</f>
        <v>0</v>
      </c>
      <c r="AQ122" s="76">
        <f>IF(OR(AQ$3=DATE(YEAR($H122),MONTH($H122)+$G122,1),AQ$3=DATE(YEAR($H122),MONTH($H122)+$G122*2,1),AQ$3=DATE(YEAR($H122),MONTH($H122)+$G122*3,1),AQ$3=DATE(YEAR($H122),MONTH($H122)+$G122*4,1),AQ$3=DATE(YEAR($H122),MONTH($H122)+$G122*5,1),AQ$3=DATE(YEAR($H122),MONTH($H122)+$G122*6,1),AQ$3=DATE(YEAR($H122),MONTH($H122)+$G122*7,1),AQ$3=DATE(YEAR($H122),MONTH($H122)+$G122*8,1),AQ$3=DATE(YEAR($H122),MONTH($H122)+$G122*9,1),AQ$3=DATE(YEAR($H122),MONTH($H122)+$G122*10,1)),$F122*тех!BE$10*тех!BE$6,)</f>
        <v>0</v>
      </c>
      <c r="AR122" s="76">
        <f>IF(OR(AR$3=DATE(YEAR($H122),MONTH($H122)+$G122,1),AR$3=DATE(YEAR($H122),MONTH($H122)+$G122*2,1),AR$3=DATE(YEAR($H122),MONTH($H122)+$G122*3,1),AR$3=DATE(YEAR($H122),MONTH($H122)+$G122*4,1),AR$3=DATE(YEAR($H122),MONTH($H122)+$G122*5,1),AR$3=DATE(YEAR($H122),MONTH($H122)+$G122*6,1),AR$3=DATE(YEAR($H122),MONTH($H122)+$G122*7,1),AR$3=DATE(YEAR($H122),MONTH($H122)+$G122*8,1),AR$3=DATE(YEAR($H122),MONTH($H122)+$G122*9,1),AR$3=DATE(YEAR($H122),MONTH($H122)+$G122*10,1)),$F122*тех!BF$10*тех!BF$6,)</f>
        <v>0</v>
      </c>
      <c r="AS122" s="76">
        <f>IF(OR(AS$3=DATE(YEAR($H122),MONTH($H122)+$G122,1),AS$3=DATE(YEAR($H122),MONTH($H122)+$G122*2,1),AS$3=DATE(YEAR($H122),MONTH($H122)+$G122*3,1),AS$3=DATE(YEAR($H122),MONTH($H122)+$G122*4,1),AS$3=DATE(YEAR($H122),MONTH($H122)+$G122*5,1),AS$3=DATE(YEAR($H122),MONTH($H122)+$G122*6,1),AS$3=DATE(YEAR($H122),MONTH($H122)+$G122*7,1),AS$3=DATE(YEAR($H122),MONTH($H122)+$G122*8,1),AS$3=DATE(YEAR($H122),MONTH($H122)+$G122*9,1),AS$3=DATE(YEAR($H122),MONTH($H122)+$G122*10,1)),$F122*тех!BG$10*тех!BG$6,)</f>
        <v>0</v>
      </c>
      <c r="AT122" s="76">
        <f>IF(OR(AT$3=DATE(YEAR($H122),MONTH($H122)+$G122,1),AT$3=DATE(YEAR($H122),MONTH($H122)+$G122*2,1),AT$3=DATE(YEAR($H122),MONTH($H122)+$G122*3,1),AT$3=DATE(YEAR($H122),MONTH($H122)+$G122*4,1),AT$3=DATE(YEAR($H122),MONTH($H122)+$G122*5,1),AT$3=DATE(YEAR($H122),MONTH($H122)+$G122*6,1),AT$3=DATE(YEAR($H122),MONTH($H122)+$G122*7,1),AT$3=DATE(YEAR($H122),MONTH($H122)+$G122*8,1),AT$3=DATE(YEAR($H122),MONTH($H122)+$G122*9,1),AT$3=DATE(YEAR($H122),MONTH($H122)+$G122*10,1)),$F122*тех!BH$10*тех!BH$6,)</f>
        <v>0</v>
      </c>
      <c r="AU122" s="76">
        <f>IF(OR(AU$3=DATE(YEAR($H122),MONTH($H122)+$G122,1),AU$3=DATE(YEAR($H122),MONTH($H122)+$G122*2,1),AU$3=DATE(YEAR($H122),MONTH($H122)+$G122*3,1),AU$3=DATE(YEAR($H122),MONTH($H122)+$G122*4,1),AU$3=DATE(YEAR($H122),MONTH($H122)+$G122*5,1),AU$3=DATE(YEAR($H122),MONTH($H122)+$G122*6,1),AU$3=DATE(YEAR($H122),MONTH($H122)+$G122*7,1),AU$3=DATE(YEAR($H122),MONTH($H122)+$G122*8,1),AU$3=DATE(YEAR($H122),MONTH($H122)+$G122*9,1),AU$3=DATE(YEAR($H122),MONTH($H122)+$G122*10,1)),$F122*тех!BI$10*тех!BI$6,)</f>
        <v>0</v>
      </c>
      <c r="AV122" s="76">
        <f>IF(OR(AV$3=DATE(YEAR($H122),MONTH($H122)+$G122,1),AV$3=DATE(YEAR($H122),MONTH($H122)+$G122*2,1),AV$3=DATE(YEAR($H122),MONTH($H122)+$G122*3,1),AV$3=DATE(YEAR($H122),MONTH($H122)+$G122*4,1),AV$3=DATE(YEAR($H122),MONTH($H122)+$G122*5,1),AV$3=DATE(YEAR($H122),MONTH($H122)+$G122*6,1),AV$3=DATE(YEAR($H122),MONTH($H122)+$G122*7,1),AV$3=DATE(YEAR($H122),MONTH($H122)+$G122*8,1),AV$3=DATE(YEAR($H122),MONTH($H122)+$G122*9,1),AV$3=DATE(YEAR($H122),MONTH($H122)+$G122*10,1)),$F122*тех!BJ$10*тех!BJ$6,)</f>
        <v>0</v>
      </c>
      <c r="AW122" s="76">
        <f>IF(OR(AW$3=DATE(YEAR($H122),MONTH($H122)+$G122,1),AW$3=DATE(YEAR($H122),MONTH($H122)+$G122*2,1),AW$3=DATE(YEAR($H122),MONTH($H122)+$G122*3,1),AW$3=DATE(YEAR($H122),MONTH($H122)+$G122*4,1),AW$3=DATE(YEAR($H122),MONTH($H122)+$G122*5,1),AW$3=DATE(YEAR($H122),MONTH($H122)+$G122*6,1),AW$3=DATE(YEAR($H122),MONTH($H122)+$G122*7,1),AW$3=DATE(YEAR($H122),MONTH($H122)+$G122*8,1),AW$3=DATE(YEAR($H122),MONTH($H122)+$G122*9,1),AW$3=DATE(YEAR($H122),MONTH($H122)+$G122*10,1)),$F122*тех!BK$10*тех!BK$6,)</f>
        <v>0</v>
      </c>
      <c r="AX122" s="76">
        <f>IF(OR(AX$3=DATE(YEAR($H122),MONTH($H122)+$G122,1),AX$3=DATE(YEAR($H122),MONTH($H122)+$G122*2,1),AX$3=DATE(YEAR($H122),MONTH($H122)+$G122*3,1),AX$3=DATE(YEAR($H122),MONTH($H122)+$G122*4,1),AX$3=DATE(YEAR($H122),MONTH($H122)+$G122*5,1),AX$3=DATE(YEAR($H122),MONTH($H122)+$G122*6,1),AX$3=DATE(YEAR($H122),MONTH($H122)+$G122*7,1),AX$3=DATE(YEAR($H122),MONTH($H122)+$G122*8,1),AX$3=DATE(YEAR($H122),MONTH($H122)+$G122*9,1),AX$3=DATE(YEAR($H122),MONTH($H122)+$G122*10,1)),$F122*тех!BL$10*тех!BL$6,)</f>
        <v>0</v>
      </c>
      <c r="AY122" s="76">
        <f>IF(OR(AY$3=DATE(YEAR($H122),MONTH($H122)+$G122,1),AY$3=DATE(YEAR($H122),MONTH($H122)+$G122*2,1),AY$3=DATE(YEAR($H122),MONTH($H122)+$G122*3,1),AY$3=DATE(YEAR($H122),MONTH($H122)+$G122*4,1),AY$3=DATE(YEAR($H122),MONTH($H122)+$G122*5,1),AY$3=DATE(YEAR($H122),MONTH($H122)+$G122*6,1),AY$3=DATE(YEAR($H122),MONTH($H122)+$G122*7,1),AY$3=DATE(YEAR($H122),MONTH($H122)+$G122*8,1),AY$3=DATE(YEAR($H122),MONTH($H122)+$G122*9,1),AY$3=DATE(YEAR($H122),MONTH($H122)+$G122*10,1)),$F122*тех!BM$10*тех!BM$6,)</f>
        <v>0</v>
      </c>
      <c r="AZ122" s="76">
        <f>IF(OR(AZ$3=DATE(YEAR($H122),MONTH($H122)+$G122,1),AZ$3=DATE(YEAR($H122),MONTH($H122)+$G122*2,1),AZ$3=DATE(YEAR($H122),MONTH($H122)+$G122*3,1),AZ$3=DATE(YEAR($H122),MONTH($H122)+$G122*4,1),AZ$3=DATE(YEAR($H122),MONTH($H122)+$G122*5,1),AZ$3=DATE(YEAR($H122),MONTH($H122)+$G122*6,1),AZ$3=DATE(YEAR($H122),MONTH($H122)+$G122*7,1),AZ$3=DATE(YEAR($H122),MONTH($H122)+$G122*8,1),AZ$3=DATE(YEAR($H122),MONTH($H122)+$G122*9,1),AZ$3=DATE(YEAR($H122),MONTH($H122)+$G122*10,1)),$F122*тех!BN$10*тех!BN$6,)</f>
        <v>0</v>
      </c>
      <c r="BA122" s="76">
        <f>IF(OR(BA$3=DATE(YEAR($H122),MONTH($H122)+$G122,1),BA$3=DATE(YEAR($H122),MONTH($H122)+$G122*2,1),BA$3=DATE(YEAR($H122),MONTH($H122)+$G122*3,1),BA$3=DATE(YEAR($H122),MONTH($H122)+$G122*4,1),BA$3=DATE(YEAR($H122),MONTH($H122)+$G122*5,1),BA$3=DATE(YEAR($H122),MONTH($H122)+$G122*6,1),BA$3=DATE(YEAR($H122),MONTH($H122)+$G122*7,1),BA$3=DATE(YEAR($H122),MONTH($H122)+$G122*8,1),BA$3=DATE(YEAR($H122),MONTH($H122)+$G122*9,1),BA$3=DATE(YEAR($H122),MONTH($H122)+$G122*10,1)),$F122*тех!BO$10*тех!BO$6,)</f>
        <v>0</v>
      </c>
      <c r="BB122" s="76">
        <f>IF(OR(BB$3=DATE(YEAR($H122),MONTH($H122)+$G122,1),BB$3=DATE(YEAR($H122),MONTH($H122)+$G122*2,1),BB$3=DATE(YEAR($H122),MONTH($H122)+$G122*3,1),BB$3=DATE(YEAR($H122),MONTH($H122)+$G122*4,1),BB$3=DATE(YEAR($H122),MONTH($H122)+$G122*5,1),BB$3=DATE(YEAR($H122),MONTH($H122)+$G122*6,1),BB$3=DATE(YEAR($H122),MONTH($H122)+$G122*7,1),BB$3=DATE(YEAR($H122),MONTH($H122)+$G122*8,1),BB$3=DATE(YEAR($H122),MONTH($H122)+$G122*9,1),BB$3=DATE(YEAR($H122),MONTH($H122)+$G122*10,1)),$F122*тех!BP$10*тех!BP$6,)</f>
        <v>0</v>
      </c>
      <c r="BC122" s="76">
        <f>IF(OR(BC$3=DATE(YEAR($H122),MONTH($H122)+$G122,1),BC$3=DATE(YEAR($H122),MONTH($H122)+$G122*2,1),BC$3=DATE(YEAR($H122),MONTH($H122)+$G122*3,1),BC$3=DATE(YEAR($H122),MONTH($H122)+$G122*4,1),BC$3=DATE(YEAR($H122),MONTH($H122)+$G122*5,1),BC$3=DATE(YEAR($H122),MONTH($H122)+$G122*6,1),BC$3=DATE(YEAR($H122),MONTH($H122)+$G122*7,1),BC$3=DATE(YEAR($H122),MONTH($H122)+$G122*8,1),BC$3=DATE(YEAR($H122),MONTH($H122)+$G122*9,1),BC$3=DATE(YEAR($H122),MONTH($H122)+$G122*10,1)),$F122*тех!BQ$10*тех!BQ$6,)</f>
        <v>0</v>
      </c>
      <c r="BD122" s="76">
        <f>IF(OR(BD$3=DATE(YEAR($H122),MONTH($H122)+$G122,1),BD$3=DATE(YEAR($H122),MONTH($H122)+$G122*2,1),BD$3=DATE(YEAR($H122),MONTH($H122)+$G122*3,1),BD$3=DATE(YEAR($H122),MONTH($H122)+$G122*4,1),BD$3=DATE(YEAR($H122),MONTH($H122)+$G122*5,1),BD$3=DATE(YEAR($H122),MONTH($H122)+$G122*6,1),BD$3=DATE(YEAR($H122),MONTH($H122)+$G122*7,1),BD$3=DATE(YEAR($H122),MONTH($H122)+$G122*8,1),BD$3=DATE(YEAR($H122),MONTH($H122)+$G122*9,1),BD$3=DATE(YEAR($H122),MONTH($H122)+$G122*10,1)),$F122*тех!BR$10*тех!BR$6,)</f>
        <v>0</v>
      </c>
      <c r="BE122" s="76">
        <f>IF(OR(BE$3=DATE(YEAR($H122),MONTH($H122)+$G122,1),BE$3=DATE(YEAR($H122),MONTH($H122)+$G122*2,1),BE$3=DATE(YEAR($H122),MONTH($H122)+$G122*3,1),BE$3=DATE(YEAR($H122),MONTH($H122)+$G122*4,1),BE$3=DATE(YEAR($H122),MONTH($H122)+$G122*5,1),BE$3=DATE(YEAR($H122),MONTH($H122)+$G122*6,1),BE$3=DATE(YEAR($H122),MONTH($H122)+$G122*7,1),BE$3=DATE(YEAR($H122),MONTH($H122)+$G122*8,1),BE$3=DATE(YEAR($H122),MONTH($H122)+$G122*9,1),BE$3=DATE(YEAR($H122),MONTH($H122)+$G122*10,1)),$F122*тех!BS$10*тех!BS$6,)</f>
        <v>0</v>
      </c>
      <c r="BF122" s="76">
        <f>IF(OR(BF$3=DATE(YEAR($H122),MONTH($H122)+$G122,1),BF$3=DATE(YEAR($H122),MONTH($H122)+$G122*2,1),BF$3=DATE(YEAR($H122),MONTH($H122)+$G122*3,1),BF$3=DATE(YEAR($H122),MONTH($H122)+$G122*4,1),BF$3=DATE(YEAR($H122),MONTH($H122)+$G122*5,1),BF$3=DATE(YEAR($H122),MONTH($H122)+$G122*6,1),BF$3=DATE(YEAR($H122),MONTH($H122)+$G122*7,1),BF$3=DATE(YEAR($H122),MONTH($H122)+$G122*8,1),BF$3=DATE(YEAR($H122),MONTH($H122)+$G122*9,1),BF$3=DATE(YEAR($H122),MONTH($H122)+$G122*10,1)),$F122*тех!BT$10*тех!BT$6,)</f>
        <v>0</v>
      </c>
      <c r="BG122" s="76">
        <f>IF(OR(BG$3=DATE(YEAR($H122),MONTH($H122)+$G122,1),BG$3=DATE(YEAR($H122),MONTH($H122)+$G122*2,1),BG$3=DATE(YEAR($H122),MONTH($H122)+$G122*3,1),BG$3=DATE(YEAR($H122),MONTH($H122)+$G122*4,1),BG$3=DATE(YEAR($H122),MONTH($H122)+$G122*5,1),BG$3=DATE(YEAR($H122),MONTH($H122)+$G122*6,1),BG$3=DATE(YEAR($H122),MONTH($H122)+$G122*7,1),BG$3=DATE(YEAR($H122),MONTH($H122)+$G122*8,1),BG$3=DATE(YEAR($H122),MONTH($H122)+$G122*9,1),BG$3=DATE(YEAR($H122),MONTH($H122)+$G122*10,1)),$F122*тех!BU$10*тех!BU$6,)</f>
        <v>0</v>
      </c>
      <c r="BH122" s="76">
        <f>IF(OR(BH$3=DATE(YEAR($H122),MONTH($H122)+$G122,1),BH$3=DATE(YEAR($H122),MONTH($H122)+$G122*2,1),BH$3=DATE(YEAR($H122),MONTH($H122)+$G122*3,1),BH$3=DATE(YEAR($H122),MONTH($H122)+$G122*4,1),BH$3=DATE(YEAR($H122),MONTH($H122)+$G122*5,1),BH$3=DATE(YEAR($H122),MONTH($H122)+$G122*6,1),BH$3=DATE(YEAR($H122),MONTH($H122)+$G122*7,1),BH$3=DATE(YEAR($H122),MONTH($H122)+$G122*8,1),BH$3=DATE(YEAR($H122),MONTH($H122)+$G122*9,1),BH$3=DATE(YEAR($H122),MONTH($H122)+$G122*10,1)),$F122*тех!BV$10*тех!BV$6,)</f>
        <v>0</v>
      </c>
      <c r="BI122" s="76">
        <f>IF(OR(BI$3=DATE(YEAR($H122),MONTH($H122)+$G122,1),BI$3=DATE(YEAR($H122),MONTH($H122)+$G122*2,1),BI$3=DATE(YEAR($H122),MONTH($H122)+$G122*3,1),BI$3=DATE(YEAR($H122),MONTH($H122)+$G122*4,1),BI$3=DATE(YEAR($H122),MONTH($H122)+$G122*5,1),BI$3=DATE(YEAR($H122),MONTH($H122)+$G122*6,1),BI$3=DATE(YEAR($H122),MONTH($H122)+$G122*7,1),BI$3=DATE(YEAR($H122),MONTH($H122)+$G122*8,1),BI$3=DATE(YEAR($H122),MONTH($H122)+$G122*9,1),BI$3=DATE(YEAR($H122),MONTH($H122)+$G122*10,1)),$F122*тех!BW$10*тех!BW$6,)</f>
        <v>0</v>
      </c>
      <c r="BJ122" s="76">
        <f>IF(OR(BJ$3=DATE(YEAR($H122),MONTH($H122)+$G122,1),BJ$3=DATE(YEAR($H122),MONTH($H122)+$G122*2,1),BJ$3=DATE(YEAR($H122),MONTH($H122)+$G122*3,1),BJ$3=DATE(YEAR($H122),MONTH($H122)+$G122*4,1),BJ$3=DATE(YEAR($H122),MONTH($H122)+$G122*5,1),BJ$3=DATE(YEAR($H122),MONTH($H122)+$G122*6,1),BJ$3=DATE(YEAR($H122),MONTH($H122)+$G122*7,1),BJ$3=DATE(YEAR($H122),MONTH($H122)+$G122*8,1),BJ$3=DATE(YEAR($H122),MONTH($H122)+$G122*9,1),BJ$3=DATE(YEAR($H122),MONTH($H122)+$G122*10,1)),$F122*тех!BX$10*тех!BX$6,)</f>
        <v>0</v>
      </c>
      <c r="BK122" s="76">
        <f>IF(OR(BK$3=DATE(YEAR($H122),MONTH($H122)+$G122,1),BK$3=DATE(YEAR($H122),MONTH($H122)+$G122*2,1),BK$3=DATE(YEAR($H122),MONTH($H122)+$G122*3,1),BK$3=DATE(YEAR($H122),MONTH($H122)+$G122*4,1),BK$3=DATE(YEAR($H122),MONTH($H122)+$G122*5,1),BK$3=DATE(YEAR($H122),MONTH($H122)+$G122*6,1),BK$3=DATE(YEAR($H122),MONTH($H122)+$G122*7,1),BK$3=DATE(YEAR($H122),MONTH($H122)+$G122*8,1),BK$3=DATE(YEAR($H122),MONTH($H122)+$G122*9,1),BK$3=DATE(YEAR($H122),MONTH($H122)+$G122*10,1)),$F122*тех!BY$10*тех!BY$6,)</f>
        <v>0</v>
      </c>
      <c r="BL122" s="76">
        <f>IF(OR(BL$3=DATE(YEAR($H122),MONTH($H122)+$G122,1),BL$3=DATE(YEAR($H122),MONTH($H122)+$G122*2,1),BL$3=DATE(YEAR($H122),MONTH($H122)+$G122*3,1),BL$3=DATE(YEAR($H122),MONTH($H122)+$G122*4,1),BL$3=DATE(YEAR($H122),MONTH($H122)+$G122*5,1),BL$3=DATE(YEAR($H122),MONTH($H122)+$G122*6,1),BL$3=DATE(YEAR($H122),MONTH($H122)+$G122*7,1),BL$3=DATE(YEAR($H122),MONTH($H122)+$G122*8,1),BL$3=DATE(YEAR($H122),MONTH($H122)+$G122*9,1),BL$3=DATE(YEAR($H122),MONTH($H122)+$G122*10,1)),$F122*тех!BZ$10*тех!BZ$6,)</f>
        <v>0</v>
      </c>
      <c r="BM122" s="76">
        <f>IF(OR(BM$3=DATE(YEAR($H122),MONTH($H122)+$G122,1),BM$3=DATE(YEAR($H122),MONTH($H122)+$G122*2,1),BM$3=DATE(YEAR($H122),MONTH($H122)+$G122*3,1),BM$3=DATE(YEAR($H122),MONTH($H122)+$G122*4,1),BM$3=DATE(YEAR($H122),MONTH($H122)+$G122*5,1),BM$3=DATE(YEAR($H122),MONTH($H122)+$G122*6,1),BM$3=DATE(YEAR($H122),MONTH($H122)+$G122*7,1),BM$3=DATE(YEAR($H122),MONTH($H122)+$G122*8,1),BM$3=DATE(YEAR($H122),MONTH($H122)+$G122*9,1),BM$3=DATE(YEAR($H122),MONTH($H122)+$G122*10,1)),$F122*тех!CA$10*тех!CA$6,)</f>
        <v>0</v>
      </c>
      <c r="BN122" s="76">
        <f>IF(OR(BN$3=DATE(YEAR($H122),MONTH($H122)+$G122,1),BN$3=DATE(YEAR($H122),MONTH($H122)+$G122*2,1),BN$3=DATE(YEAR($H122),MONTH($H122)+$G122*3,1),BN$3=DATE(YEAR($H122),MONTH($H122)+$G122*4,1),BN$3=DATE(YEAR($H122),MONTH($H122)+$G122*5,1),BN$3=DATE(YEAR($H122),MONTH($H122)+$G122*6,1),BN$3=DATE(YEAR($H122),MONTH($H122)+$G122*7,1),BN$3=DATE(YEAR($H122),MONTH($H122)+$G122*8,1),BN$3=DATE(YEAR($H122),MONTH($H122)+$G122*9,1),BN$3=DATE(YEAR($H122),MONTH($H122)+$G122*10,1)),$F122*тех!CB$10*тех!CB$6,)</f>
        <v>0</v>
      </c>
      <c r="BO122" s="76">
        <f>IF(OR(BO$3=DATE(YEAR($H122),MONTH($H122)+$G122,1),BO$3=DATE(YEAR($H122),MONTH($H122)+$G122*2,1),BO$3=DATE(YEAR($H122),MONTH($H122)+$G122*3,1),BO$3=DATE(YEAR($H122),MONTH($H122)+$G122*4,1),BO$3=DATE(YEAR($H122),MONTH($H122)+$G122*5,1),BO$3=DATE(YEAR($H122),MONTH($H122)+$G122*6,1),BO$3=DATE(YEAR($H122),MONTH($H122)+$G122*7,1),BO$3=DATE(YEAR($H122),MONTH($H122)+$G122*8,1),BO$3=DATE(YEAR($H122),MONTH($H122)+$G122*9,1),BO$3=DATE(YEAR($H122),MONTH($H122)+$G122*10,1)),$F122*тех!CC$10*тех!CC$6,)</f>
        <v>0</v>
      </c>
      <c r="BP122" s="76">
        <f>IF(OR(BP$3=DATE(YEAR($H122),MONTH($H122)+$G122,1),BP$3=DATE(YEAR($H122),MONTH($H122)+$G122*2,1),BP$3=DATE(YEAR($H122),MONTH($H122)+$G122*3,1),BP$3=DATE(YEAR($H122),MONTH($H122)+$G122*4,1),BP$3=DATE(YEAR($H122),MONTH($H122)+$G122*5,1),BP$3=DATE(YEAR($H122),MONTH($H122)+$G122*6,1),BP$3=DATE(YEAR($H122),MONTH($H122)+$G122*7,1),BP$3=DATE(YEAR($H122),MONTH($H122)+$G122*8,1),BP$3=DATE(YEAR($H122),MONTH($H122)+$G122*9,1),BP$3=DATE(YEAR($H122),MONTH($H122)+$G122*10,1)),$F122*тех!CD$10*тех!CD$6,)</f>
        <v>0</v>
      </c>
      <c r="BQ122" s="76">
        <f>IF(OR(BQ$3=DATE(YEAR($H122),MONTH($H122)+$G122,1),BQ$3=DATE(YEAR($H122),MONTH($H122)+$G122*2,1),BQ$3=DATE(YEAR($H122),MONTH($H122)+$G122*3,1),BQ$3=DATE(YEAR($H122),MONTH($H122)+$G122*4,1),BQ$3=DATE(YEAR($H122),MONTH($H122)+$G122*5,1),BQ$3=DATE(YEAR($H122),MONTH($H122)+$G122*6,1),BQ$3=DATE(YEAR($H122),MONTH($H122)+$G122*7,1),BQ$3=DATE(YEAR($H122),MONTH($H122)+$G122*8,1),BQ$3=DATE(YEAR($H122),MONTH($H122)+$G122*9,1),BQ$3=DATE(YEAR($H122),MONTH($H122)+$G122*10,1)),$F122*тех!CE$10*тех!CE$6,)</f>
        <v>0</v>
      </c>
    </row>
    <row r="123" spans="2:69" hidden="1">
      <c r="B123" s="3">
        <v>34</v>
      </c>
      <c r="C123" s="19"/>
      <c r="D123" s="19"/>
      <c r="E123" s="19"/>
      <c r="F123" s="76">
        <f t="shared" si="3"/>
        <v>0</v>
      </c>
      <c r="G123" s="19"/>
      <c r="H123" s="19"/>
      <c r="J123" s="76">
        <f>IF($H123=J$3,$F123,)*тех!X$6</f>
        <v>0</v>
      </c>
      <c r="K123" s="76">
        <f>IF($H123=K$3,$F123,)*тех!Y$6</f>
        <v>0</v>
      </c>
      <c r="L123" s="76">
        <f>IF($H123=L$3,$F123,)*тех!Z$6</f>
        <v>0</v>
      </c>
      <c r="M123" s="76">
        <f>IF($H123=M$3,$F123,)*тех!AA$6</f>
        <v>0</v>
      </c>
      <c r="N123" s="76">
        <f>IF($H123=N$3,$F123,)*тех!AB$6</f>
        <v>0</v>
      </c>
      <c r="O123" s="76">
        <f>IF($H123=O$3,$F123,)*тех!AC$6</f>
        <v>0</v>
      </c>
      <c r="P123" s="76">
        <f>IF(OR(P$3=DATE(YEAR($H123),MONTH($H123)+$G123,1),P$3=DATE(YEAR($H123),MONTH($H123)+$G123*2,1),P$3=DATE(YEAR($H123),MONTH($H123)+$G123*3,1),P$3=DATE(YEAR($H123),MONTH($H123)+$G123*4,1),P$3=DATE(YEAR($H123),MONTH($H123)+$G123*5,1),P$3=DATE(YEAR($H123),MONTH($H123)+$G123*6,1),P$3=DATE(YEAR($H123),MONTH($H123)+$G123*7,1),P$3=DATE(YEAR($H123),MONTH($H123)+$G123*8,1),P$3=DATE(YEAR($H123),MONTH($H123)+$G123*9,1),P$3=DATE(YEAR($H123),MONTH($H123)+$G123*10,1)),$F123*тех!AD$10*тех!AD$6,)</f>
        <v>0</v>
      </c>
      <c r="Q123" s="76">
        <f>IF(OR(Q$3=DATE(YEAR($H123),MONTH($H123)+$G123,1),Q$3=DATE(YEAR($H123),MONTH($H123)+$G123*2,1),Q$3=DATE(YEAR($H123),MONTH($H123)+$G123*3,1),Q$3=DATE(YEAR($H123),MONTH($H123)+$G123*4,1),Q$3=DATE(YEAR($H123),MONTH($H123)+$G123*5,1),Q$3=DATE(YEAR($H123),MONTH($H123)+$G123*6,1),Q$3=DATE(YEAR($H123),MONTH($H123)+$G123*7,1),Q$3=DATE(YEAR($H123),MONTH($H123)+$G123*8,1),Q$3=DATE(YEAR($H123),MONTH($H123)+$G123*9,1),Q$3=DATE(YEAR($H123),MONTH($H123)+$G123*10,1)),$F123*тех!AE$10*тех!AE$6,)</f>
        <v>0</v>
      </c>
      <c r="R123" s="76">
        <f>IF(OR(R$3=DATE(YEAR($H123),MONTH($H123)+$G123,1),R$3=DATE(YEAR($H123),MONTH($H123)+$G123*2,1),R$3=DATE(YEAR($H123),MONTH($H123)+$G123*3,1),R$3=DATE(YEAR($H123),MONTH($H123)+$G123*4,1),R$3=DATE(YEAR($H123),MONTH($H123)+$G123*5,1),R$3=DATE(YEAR($H123),MONTH($H123)+$G123*6,1),R$3=DATE(YEAR($H123),MONTH($H123)+$G123*7,1),R$3=DATE(YEAR($H123),MONTH($H123)+$G123*8,1),R$3=DATE(YEAR($H123),MONTH($H123)+$G123*9,1),R$3=DATE(YEAR($H123),MONTH($H123)+$G123*10,1)),$F123*тех!AF$10*тех!AF$6,)</f>
        <v>0</v>
      </c>
      <c r="S123" s="76">
        <f>IF(OR(S$3=DATE(YEAR($H123),MONTH($H123)+$G123,1),S$3=DATE(YEAR($H123),MONTH($H123)+$G123*2,1),S$3=DATE(YEAR($H123),MONTH($H123)+$G123*3,1),S$3=DATE(YEAR($H123),MONTH($H123)+$G123*4,1),S$3=DATE(YEAR($H123),MONTH($H123)+$G123*5,1),S$3=DATE(YEAR($H123),MONTH($H123)+$G123*6,1),S$3=DATE(YEAR($H123),MONTH($H123)+$G123*7,1),S$3=DATE(YEAR($H123),MONTH($H123)+$G123*8,1),S$3=DATE(YEAR($H123),MONTH($H123)+$G123*9,1),S$3=DATE(YEAR($H123),MONTH($H123)+$G123*10,1)),$F123*тех!AG$10*тех!AG$6,)</f>
        <v>0</v>
      </c>
      <c r="T123" s="76">
        <f>IF(OR(T$3=DATE(YEAR($H123),MONTH($H123)+$G123,1),T$3=DATE(YEAR($H123),MONTH($H123)+$G123*2,1),T$3=DATE(YEAR($H123),MONTH($H123)+$G123*3,1),T$3=DATE(YEAR($H123),MONTH($H123)+$G123*4,1),T$3=DATE(YEAR($H123),MONTH($H123)+$G123*5,1),T$3=DATE(YEAR($H123),MONTH($H123)+$G123*6,1),T$3=DATE(YEAR($H123),MONTH($H123)+$G123*7,1),T$3=DATE(YEAR($H123),MONTH($H123)+$G123*8,1),T$3=DATE(YEAR($H123),MONTH($H123)+$G123*9,1),T$3=DATE(YEAR($H123),MONTH($H123)+$G123*10,1)),$F123*тех!AH$10*тех!AH$6,)</f>
        <v>0</v>
      </c>
      <c r="U123" s="76">
        <f>IF(OR(U$3=DATE(YEAR($H123),MONTH($H123)+$G123,1),U$3=DATE(YEAR($H123),MONTH($H123)+$G123*2,1),U$3=DATE(YEAR($H123),MONTH($H123)+$G123*3,1),U$3=DATE(YEAR($H123),MONTH($H123)+$G123*4,1),U$3=DATE(YEAR($H123),MONTH($H123)+$G123*5,1),U$3=DATE(YEAR($H123),MONTH($H123)+$G123*6,1),U$3=DATE(YEAR($H123),MONTH($H123)+$G123*7,1),U$3=DATE(YEAR($H123),MONTH($H123)+$G123*8,1),U$3=DATE(YEAR($H123),MONTH($H123)+$G123*9,1),U$3=DATE(YEAR($H123),MONTH($H123)+$G123*10,1)),$F123*тех!AI$10*тех!AI$6,)</f>
        <v>0</v>
      </c>
      <c r="V123" s="76">
        <f>IF(OR(V$3=DATE(YEAR($H123),MONTH($H123)+$G123,1),V$3=DATE(YEAR($H123),MONTH($H123)+$G123*2,1),V$3=DATE(YEAR($H123),MONTH($H123)+$G123*3,1),V$3=DATE(YEAR($H123),MONTH($H123)+$G123*4,1),V$3=DATE(YEAR($H123),MONTH($H123)+$G123*5,1),V$3=DATE(YEAR($H123),MONTH($H123)+$G123*6,1),V$3=DATE(YEAR($H123),MONTH($H123)+$G123*7,1),V$3=DATE(YEAR($H123),MONTH($H123)+$G123*8,1),V$3=DATE(YEAR($H123),MONTH($H123)+$G123*9,1),V$3=DATE(YEAR($H123),MONTH($H123)+$G123*10,1)),$F123*тех!AJ$10*тех!AJ$6,)</f>
        <v>0</v>
      </c>
      <c r="W123" s="76">
        <f>IF(OR(W$3=DATE(YEAR($H123),MONTH($H123)+$G123,1),W$3=DATE(YEAR($H123),MONTH($H123)+$G123*2,1),W$3=DATE(YEAR($H123),MONTH($H123)+$G123*3,1),W$3=DATE(YEAR($H123),MONTH($H123)+$G123*4,1),W$3=DATE(YEAR($H123),MONTH($H123)+$G123*5,1),W$3=DATE(YEAR($H123),MONTH($H123)+$G123*6,1),W$3=DATE(YEAR($H123),MONTH($H123)+$G123*7,1),W$3=DATE(YEAR($H123),MONTH($H123)+$G123*8,1),W$3=DATE(YEAR($H123),MONTH($H123)+$G123*9,1),W$3=DATE(YEAR($H123),MONTH($H123)+$G123*10,1)),$F123*тех!AK$10*тех!AK$6,)</f>
        <v>0</v>
      </c>
      <c r="X123" s="76">
        <f>IF(OR(X$3=DATE(YEAR($H123),MONTH($H123)+$G123,1),X$3=DATE(YEAR($H123),MONTH($H123)+$G123*2,1),X$3=DATE(YEAR($H123),MONTH($H123)+$G123*3,1),X$3=DATE(YEAR($H123),MONTH($H123)+$G123*4,1),X$3=DATE(YEAR($H123),MONTH($H123)+$G123*5,1),X$3=DATE(YEAR($H123),MONTH($H123)+$G123*6,1),X$3=DATE(YEAR($H123),MONTH($H123)+$G123*7,1),X$3=DATE(YEAR($H123),MONTH($H123)+$G123*8,1),X$3=DATE(YEAR($H123),MONTH($H123)+$G123*9,1),X$3=DATE(YEAR($H123),MONTH($H123)+$G123*10,1)),$F123*тех!AL$10*тех!AL$6,)</f>
        <v>0</v>
      </c>
      <c r="Y123" s="76">
        <f>IF(OR(Y$3=DATE(YEAR($H123),MONTH($H123)+$G123,1),Y$3=DATE(YEAR($H123),MONTH($H123)+$G123*2,1),Y$3=DATE(YEAR($H123),MONTH($H123)+$G123*3,1),Y$3=DATE(YEAR($H123),MONTH($H123)+$G123*4,1),Y$3=DATE(YEAR($H123),MONTH($H123)+$G123*5,1),Y$3=DATE(YEAR($H123),MONTH($H123)+$G123*6,1),Y$3=DATE(YEAR($H123),MONTH($H123)+$G123*7,1),Y$3=DATE(YEAR($H123),MONTH($H123)+$G123*8,1),Y$3=DATE(YEAR($H123),MONTH($H123)+$G123*9,1),Y$3=DATE(YEAR($H123),MONTH($H123)+$G123*10,1)),$F123*тех!AM$10*тех!AM$6,)</f>
        <v>0</v>
      </c>
      <c r="Z123" s="76">
        <f>IF(OR(Z$3=DATE(YEAR($H123),MONTH($H123)+$G123,1),Z$3=DATE(YEAR($H123),MONTH($H123)+$G123*2,1),Z$3=DATE(YEAR($H123),MONTH($H123)+$G123*3,1),Z$3=DATE(YEAR($H123),MONTH($H123)+$G123*4,1),Z$3=DATE(YEAR($H123),MONTH($H123)+$G123*5,1),Z$3=DATE(YEAR($H123),MONTH($H123)+$G123*6,1),Z$3=DATE(YEAR($H123),MONTH($H123)+$G123*7,1),Z$3=DATE(YEAR($H123),MONTH($H123)+$G123*8,1),Z$3=DATE(YEAR($H123),MONTH($H123)+$G123*9,1),Z$3=DATE(YEAR($H123),MONTH($H123)+$G123*10,1)),$F123*тех!AN$10*тех!AN$6,)</f>
        <v>0</v>
      </c>
      <c r="AA123" s="76">
        <f>IF(OR(AA$3=DATE(YEAR($H123),MONTH($H123)+$G123,1),AA$3=DATE(YEAR($H123),MONTH($H123)+$G123*2,1),AA$3=DATE(YEAR($H123),MONTH($H123)+$G123*3,1),AA$3=DATE(YEAR($H123),MONTH($H123)+$G123*4,1),AA$3=DATE(YEAR($H123),MONTH($H123)+$G123*5,1),AA$3=DATE(YEAR($H123),MONTH($H123)+$G123*6,1),AA$3=DATE(YEAR($H123),MONTH($H123)+$G123*7,1),AA$3=DATE(YEAR($H123),MONTH($H123)+$G123*8,1),AA$3=DATE(YEAR($H123),MONTH($H123)+$G123*9,1),AA$3=DATE(YEAR($H123),MONTH($H123)+$G123*10,1)),$F123*тех!AO$10*тех!AO$6,)</f>
        <v>0</v>
      </c>
      <c r="AB123" s="76">
        <f>IF(OR(AB$3=DATE(YEAR($H123),MONTH($H123)+$G123,1),AB$3=DATE(YEAR($H123),MONTH($H123)+$G123*2,1),AB$3=DATE(YEAR($H123),MONTH($H123)+$G123*3,1),AB$3=DATE(YEAR($H123),MONTH($H123)+$G123*4,1),AB$3=DATE(YEAR($H123),MONTH($H123)+$G123*5,1),AB$3=DATE(YEAR($H123),MONTH($H123)+$G123*6,1),AB$3=DATE(YEAR($H123),MONTH($H123)+$G123*7,1),AB$3=DATE(YEAR($H123),MONTH($H123)+$G123*8,1),AB$3=DATE(YEAR($H123),MONTH($H123)+$G123*9,1),AB$3=DATE(YEAR($H123),MONTH($H123)+$G123*10,1)),$F123*тех!AP$10*тех!AP$6,)</f>
        <v>0</v>
      </c>
      <c r="AC123" s="76">
        <f>IF(OR(AC$3=DATE(YEAR($H123),MONTH($H123)+$G123,1),AC$3=DATE(YEAR($H123),MONTH($H123)+$G123*2,1),AC$3=DATE(YEAR($H123),MONTH($H123)+$G123*3,1),AC$3=DATE(YEAR($H123),MONTH($H123)+$G123*4,1),AC$3=DATE(YEAR($H123),MONTH($H123)+$G123*5,1),AC$3=DATE(YEAR($H123),MONTH($H123)+$G123*6,1),AC$3=DATE(YEAR($H123),MONTH($H123)+$G123*7,1),AC$3=DATE(YEAR($H123),MONTH($H123)+$G123*8,1),AC$3=DATE(YEAR($H123),MONTH($H123)+$G123*9,1),AC$3=DATE(YEAR($H123),MONTH($H123)+$G123*10,1)),$F123*тех!AQ$10*тех!AQ$6,)</f>
        <v>0</v>
      </c>
      <c r="AD123" s="76">
        <f>IF(OR(AD$3=DATE(YEAR($H123),MONTH($H123)+$G123,1),AD$3=DATE(YEAR($H123),MONTH($H123)+$G123*2,1),AD$3=DATE(YEAR($H123),MONTH($H123)+$G123*3,1),AD$3=DATE(YEAR($H123),MONTH($H123)+$G123*4,1),AD$3=DATE(YEAR($H123),MONTH($H123)+$G123*5,1),AD$3=DATE(YEAR($H123),MONTH($H123)+$G123*6,1),AD$3=DATE(YEAR($H123),MONTH($H123)+$G123*7,1),AD$3=DATE(YEAR($H123),MONTH($H123)+$G123*8,1),AD$3=DATE(YEAR($H123),MONTH($H123)+$G123*9,1),AD$3=DATE(YEAR($H123),MONTH($H123)+$G123*10,1)),$F123*тех!AR$10*тех!AR$6,)</f>
        <v>0</v>
      </c>
      <c r="AE123" s="76">
        <f>IF(OR(AE$3=DATE(YEAR($H123),MONTH($H123)+$G123,1),AE$3=DATE(YEAR($H123),MONTH($H123)+$G123*2,1),AE$3=DATE(YEAR($H123),MONTH($H123)+$G123*3,1),AE$3=DATE(YEAR($H123),MONTH($H123)+$G123*4,1),AE$3=DATE(YEAR($H123),MONTH($H123)+$G123*5,1),AE$3=DATE(YEAR($H123),MONTH($H123)+$G123*6,1),AE$3=DATE(YEAR($H123),MONTH($H123)+$G123*7,1),AE$3=DATE(YEAR($H123),MONTH($H123)+$G123*8,1),AE$3=DATE(YEAR($H123),MONTH($H123)+$G123*9,1),AE$3=DATE(YEAR($H123),MONTH($H123)+$G123*10,1)),$F123*тех!AS$10*тех!AS$6,)</f>
        <v>0</v>
      </c>
      <c r="AF123" s="76">
        <f>IF(OR(AF$3=DATE(YEAR($H123),MONTH($H123)+$G123,1),AF$3=DATE(YEAR($H123),MONTH($H123)+$G123*2,1),AF$3=DATE(YEAR($H123),MONTH($H123)+$G123*3,1),AF$3=DATE(YEAR($H123),MONTH($H123)+$G123*4,1),AF$3=DATE(YEAR($H123),MONTH($H123)+$G123*5,1),AF$3=DATE(YEAR($H123),MONTH($H123)+$G123*6,1),AF$3=DATE(YEAR($H123),MONTH($H123)+$G123*7,1),AF$3=DATE(YEAR($H123),MONTH($H123)+$G123*8,1),AF$3=DATE(YEAR($H123),MONTH($H123)+$G123*9,1),AF$3=DATE(YEAR($H123),MONTH($H123)+$G123*10,1)),$F123*тех!AT$10*тех!AT$6,)</f>
        <v>0</v>
      </c>
      <c r="AG123" s="76">
        <f>IF(OR(AG$3=DATE(YEAR($H123),MONTH($H123)+$G123,1),AG$3=DATE(YEAR($H123),MONTH($H123)+$G123*2,1),AG$3=DATE(YEAR($H123),MONTH($H123)+$G123*3,1),AG$3=DATE(YEAR($H123),MONTH($H123)+$G123*4,1),AG$3=DATE(YEAR($H123),MONTH($H123)+$G123*5,1),AG$3=DATE(YEAR($H123),MONTH($H123)+$G123*6,1),AG$3=DATE(YEAR($H123),MONTH($H123)+$G123*7,1),AG$3=DATE(YEAR($H123),MONTH($H123)+$G123*8,1),AG$3=DATE(YEAR($H123),MONTH($H123)+$G123*9,1),AG$3=DATE(YEAR($H123),MONTH($H123)+$G123*10,1)),$F123*тех!AU$10*тех!AU$6,)</f>
        <v>0</v>
      </c>
      <c r="AH123" s="76">
        <f>IF(OR(AH$3=DATE(YEAR($H123),MONTH($H123)+$G123,1),AH$3=DATE(YEAR($H123),MONTH($H123)+$G123*2,1),AH$3=DATE(YEAR($H123),MONTH($H123)+$G123*3,1),AH$3=DATE(YEAR($H123),MONTH($H123)+$G123*4,1),AH$3=DATE(YEAR($H123),MONTH($H123)+$G123*5,1),AH$3=DATE(YEAR($H123),MONTH($H123)+$G123*6,1),AH$3=DATE(YEAR($H123),MONTH($H123)+$G123*7,1),AH$3=DATE(YEAR($H123),MONTH($H123)+$G123*8,1),AH$3=DATE(YEAR($H123),MONTH($H123)+$G123*9,1),AH$3=DATE(YEAR($H123),MONTH($H123)+$G123*10,1)),$F123*тех!AV$10*тех!AV$6,)</f>
        <v>0</v>
      </c>
      <c r="AI123" s="76">
        <f>IF(OR(AI$3=DATE(YEAR($H123),MONTH($H123)+$G123,1),AI$3=DATE(YEAR($H123),MONTH($H123)+$G123*2,1),AI$3=DATE(YEAR($H123),MONTH($H123)+$G123*3,1),AI$3=DATE(YEAR($H123),MONTH($H123)+$G123*4,1),AI$3=DATE(YEAR($H123),MONTH($H123)+$G123*5,1),AI$3=DATE(YEAR($H123),MONTH($H123)+$G123*6,1),AI$3=DATE(YEAR($H123),MONTH($H123)+$G123*7,1),AI$3=DATE(YEAR($H123),MONTH($H123)+$G123*8,1),AI$3=DATE(YEAR($H123),MONTH($H123)+$G123*9,1),AI$3=DATE(YEAR($H123),MONTH($H123)+$G123*10,1)),$F123*тех!AW$10*тех!AW$6,)</f>
        <v>0</v>
      </c>
      <c r="AJ123" s="76">
        <f>IF(OR(AJ$3=DATE(YEAR($H123),MONTH($H123)+$G123,1),AJ$3=DATE(YEAR($H123),MONTH($H123)+$G123*2,1),AJ$3=DATE(YEAR($H123),MONTH($H123)+$G123*3,1),AJ$3=DATE(YEAR($H123),MONTH($H123)+$G123*4,1),AJ$3=DATE(YEAR($H123),MONTH($H123)+$G123*5,1),AJ$3=DATE(YEAR($H123),MONTH($H123)+$G123*6,1),AJ$3=DATE(YEAR($H123),MONTH($H123)+$G123*7,1),AJ$3=DATE(YEAR($H123),MONTH($H123)+$G123*8,1),AJ$3=DATE(YEAR($H123),MONTH($H123)+$G123*9,1),AJ$3=DATE(YEAR($H123),MONTH($H123)+$G123*10,1)),$F123*тех!AX$10*тех!AX$6,)</f>
        <v>0</v>
      </c>
      <c r="AK123" s="76">
        <f>IF(OR(AK$3=DATE(YEAR($H123),MONTH($H123)+$G123,1),AK$3=DATE(YEAR($H123),MONTH($H123)+$G123*2,1),AK$3=DATE(YEAR($H123),MONTH($H123)+$G123*3,1),AK$3=DATE(YEAR($H123),MONTH($H123)+$G123*4,1),AK$3=DATE(YEAR($H123),MONTH($H123)+$G123*5,1),AK$3=DATE(YEAR($H123),MONTH($H123)+$G123*6,1),AK$3=DATE(YEAR($H123),MONTH($H123)+$G123*7,1),AK$3=DATE(YEAR($H123),MONTH($H123)+$G123*8,1),AK$3=DATE(YEAR($H123),MONTH($H123)+$G123*9,1),AK$3=DATE(YEAR($H123),MONTH($H123)+$G123*10,1)),$F123*тех!AY$10*тех!AY$6,)</f>
        <v>0</v>
      </c>
      <c r="AL123" s="76">
        <f>IF(OR(AL$3=DATE(YEAR($H123),MONTH($H123)+$G123,1),AL$3=DATE(YEAR($H123),MONTH($H123)+$G123*2,1),AL$3=DATE(YEAR($H123),MONTH($H123)+$G123*3,1),AL$3=DATE(YEAR($H123),MONTH($H123)+$G123*4,1),AL$3=DATE(YEAR($H123),MONTH($H123)+$G123*5,1),AL$3=DATE(YEAR($H123),MONTH($H123)+$G123*6,1),AL$3=DATE(YEAR($H123),MONTH($H123)+$G123*7,1),AL$3=DATE(YEAR($H123),MONTH($H123)+$G123*8,1),AL$3=DATE(YEAR($H123),MONTH($H123)+$G123*9,1),AL$3=DATE(YEAR($H123),MONTH($H123)+$G123*10,1)),$F123*тех!AZ$10*тех!AZ$6,)</f>
        <v>0</v>
      </c>
      <c r="AM123" s="76">
        <f>IF(OR(AM$3=DATE(YEAR($H123),MONTH($H123)+$G123,1),AM$3=DATE(YEAR($H123),MONTH($H123)+$G123*2,1),AM$3=DATE(YEAR($H123),MONTH($H123)+$G123*3,1),AM$3=DATE(YEAR($H123),MONTH($H123)+$G123*4,1),AM$3=DATE(YEAR($H123),MONTH($H123)+$G123*5,1),AM$3=DATE(YEAR($H123),MONTH($H123)+$G123*6,1),AM$3=DATE(YEAR($H123),MONTH($H123)+$G123*7,1),AM$3=DATE(YEAR($H123),MONTH($H123)+$G123*8,1),AM$3=DATE(YEAR($H123),MONTH($H123)+$G123*9,1),AM$3=DATE(YEAR($H123),MONTH($H123)+$G123*10,1)),$F123*тех!BA$10*тех!BA$6,)</f>
        <v>0</v>
      </c>
      <c r="AN123" s="76">
        <f>IF(OR(AN$3=DATE(YEAR($H123),MONTH($H123)+$G123,1),AN$3=DATE(YEAR($H123),MONTH($H123)+$G123*2,1),AN$3=DATE(YEAR($H123),MONTH($H123)+$G123*3,1),AN$3=DATE(YEAR($H123),MONTH($H123)+$G123*4,1),AN$3=DATE(YEAR($H123),MONTH($H123)+$G123*5,1),AN$3=DATE(YEAR($H123),MONTH($H123)+$G123*6,1),AN$3=DATE(YEAR($H123),MONTH($H123)+$G123*7,1),AN$3=DATE(YEAR($H123),MONTH($H123)+$G123*8,1),AN$3=DATE(YEAR($H123),MONTH($H123)+$G123*9,1),AN$3=DATE(YEAR($H123),MONTH($H123)+$G123*10,1)),$F123*тех!BB$10*тех!BB$6,)</f>
        <v>0</v>
      </c>
      <c r="AO123" s="76">
        <f>IF(OR(AO$3=DATE(YEAR($H123),MONTH($H123)+$G123,1),AO$3=DATE(YEAR($H123),MONTH($H123)+$G123*2,1),AO$3=DATE(YEAR($H123),MONTH($H123)+$G123*3,1),AO$3=DATE(YEAR($H123),MONTH($H123)+$G123*4,1),AO$3=DATE(YEAR($H123),MONTH($H123)+$G123*5,1),AO$3=DATE(YEAR($H123),MONTH($H123)+$G123*6,1),AO$3=DATE(YEAR($H123),MONTH($H123)+$G123*7,1),AO$3=DATE(YEAR($H123),MONTH($H123)+$G123*8,1),AO$3=DATE(YEAR($H123),MONTH($H123)+$G123*9,1),AO$3=DATE(YEAR($H123),MONTH($H123)+$G123*10,1)),$F123*тех!BC$10*тех!BC$6,)</f>
        <v>0</v>
      </c>
      <c r="AP123" s="76">
        <f>IF(OR(AP$3=DATE(YEAR($H123),MONTH($H123)+$G123,1),AP$3=DATE(YEAR($H123),MONTH($H123)+$G123*2,1),AP$3=DATE(YEAR($H123),MONTH($H123)+$G123*3,1),AP$3=DATE(YEAR($H123),MONTH($H123)+$G123*4,1),AP$3=DATE(YEAR($H123),MONTH($H123)+$G123*5,1),AP$3=DATE(YEAR($H123),MONTH($H123)+$G123*6,1),AP$3=DATE(YEAR($H123),MONTH($H123)+$G123*7,1),AP$3=DATE(YEAR($H123),MONTH($H123)+$G123*8,1),AP$3=DATE(YEAR($H123),MONTH($H123)+$G123*9,1),AP$3=DATE(YEAR($H123),MONTH($H123)+$G123*10,1)),$F123*тех!BD$10*тех!BD$6,)</f>
        <v>0</v>
      </c>
      <c r="AQ123" s="76">
        <f>IF(OR(AQ$3=DATE(YEAR($H123),MONTH($H123)+$G123,1),AQ$3=DATE(YEAR($H123),MONTH($H123)+$G123*2,1),AQ$3=DATE(YEAR($H123),MONTH($H123)+$G123*3,1),AQ$3=DATE(YEAR($H123),MONTH($H123)+$G123*4,1),AQ$3=DATE(YEAR($H123),MONTH($H123)+$G123*5,1),AQ$3=DATE(YEAR($H123),MONTH($H123)+$G123*6,1),AQ$3=DATE(YEAR($H123),MONTH($H123)+$G123*7,1),AQ$3=DATE(YEAR($H123),MONTH($H123)+$G123*8,1),AQ$3=DATE(YEAR($H123),MONTH($H123)+$G123*9,1),AQ$3=DATE(YEAR($H123),MONTH($H123)+$G123*10,1)),$F123*тех!BE$10*тех!BE$6,)</f>
        <v>0</v>
      </c>
      <c r="AR123" s="76">
        <f>IF(OR(AR$3=DATE(YEAR($H123),MONTH($H123)+$G123,1),AR$3=DATE(YEAR($H123),MONTH($H123)+$G123*2,1),AR$3=DATE(YEAR($H123),MONTH($H123)+$G123*3,1),AR$3=DATE(YEAR($H123),MONTH($H123)+$G123*4,1),AR$3=DATE(YEAR($H123),MONTH($H123)+$G123*5,1),AR$3=DATE(YEAR($H123),MONTH($H123)+$G123*6,1),AR$3=DATE(YEAR($H123),MONTH($H123)+$G123*7,1),AR$3=DATE(YEAR($H123),MONTH($H123)+$G123*8,1),AR$3=DATE(YEAR($H123),MONTH($H123)+$G123*9,1),AR$3=DATE(YEAR($H123),MONTH($H123)+$G123*10,1)),$F123*тех!BF$10*тех!BF$6,)</f>
        <v>0</v>
      </c>
      <c r="AS123" s="76">
        <f>IF(OR(AS$3=DATE(YEAR($H123),MONTH($H123)+$G123,1),AS$3=DATE(YEAR($H123),MONTH($H123)+$G123*2,1),AS$3=DATE(YEAR($H123),MONTH($H123)+$G123*3,1),AS$3=DATE(YEAR($H123),MONTH($H123)+$G123*4,1),AS$3=DATE(YEAR($H123),MONTH($H123)+$G123*5,1),AS$3=DATE(YEAR($H123),MONTH($H123)+$G123*6,1),AS$3=DATE(YEAR($H123),MONTH($H123)+$G123*7,1),AS$3=DATE(YEAR($H123),MONTH($H123)+$G123*8,1),AS$3=DATE(YEAR($H123),MONTH($H123)+$G123*9,1),AS$3=DATE(YEAR($H123),MONTH($H123)+$G123*10,1)),$F123*тех!BG$10*тех!BG$6,)</f>
        <v>0</v>
      </c>
      <c r="AT123" s="76">
        <f>IF(OR(AT$3=DATE(YEAR($H123),MONTH($H123)+$G123,1),AT$3=DATE(YEAR($H123),MONTH($H123)+$G123*2,1),AT$3=DATE(YEAR($H123),MONTH($H123)+$G123*3,1),AT$3=DATE(YEAR($H123),MONTH($H123)+$G123*4,1),AT$3=DATE(YEAR($H123),MONTH($H123)+$G123*5,1),AT$3=DATE(YEAR($H123),MONTH($H123)+$G123*6,1),AT$3=DATE(YEAR($H123),MONTH($H123)+$G123*7,1),AT$3=DATE(YEAR($H123),MONTH($H123)+$G123*8,1),AT$3=DATE(YEAR($H123),MONTH($H123)+$G123*9,1),AT$3=DATE(YEAR($H123),MONTH($H123)+$G123*10,1)),$F123*тех!BH$10*тех!BH$6,)</f>
        <v>0</v>
      </c>
      <c r="AU123" s="76">
        <f>IF(OR(AU$3=DATE(YEAR($H123),MONTH($H123)+$G123,1),AU$3=DATE(YEAR($H123),MONTH($H123)+$G123*2,1),AU$3=DATE(YEAR($H123),MONTH($H123)+$G123*3,1),AU$3=DATE(YEAR($H123),MONTH($H123)+$G123*4,1),AU$3=DATE(YEAR($H123),MONTH($H123)+$G123*5,1),AU$3=DATE(YEAR($H123),MONTH($H123)+$G123*6,1),AU$3=DATE(YEAR($H123),MONTH($H123)+$G123*7,1),AU$3=DATE(YEAR($H123),MONTH($H123)+$G123*8,1),AU$3=DATE(YEAR($H123),MONTH($H123)+$G123*9,1),AU$3=DATE(YEAR($H123),MONTH($H123)+$G123*10,1)),$F123*тех!BI$10*тех!BI$6,)</f>
        <v>0</v>
      </c>
      <c r="AV123" s="76">
        <f>IF(OR(AV$3=DATE(YEAR($H123),MONTH($H123)+$G123,1),AV$3=DATE(YEAR($H123),MONTH($H123)+$G123*2,1),AV$3=DATE(YEAR($H123),MONTH($H123)+$G123*3,1),AV$3=DATE(YEAR($H123),MONTH($H123)+$G123*4,1),AV$3=DATE(YEAR($H123),MONTH($H123)+$G123*5,1),AV$3=DATE(YEAR($H123),MONTH($H123)+$G123*6,1),AV$3=DATE(YEAR($H123),MONTH($H123)+$G123*7,1),AV$3=DATE(YEAR($H123),MONTH($H123)+$G123*8,1),AV$3=DATE(YEAR($H123),MONTH($H123)+$G123*9,1),AV$3=DATE(YEAR($H123),MONTH($H123)+$G123*10,1)),$F123*тех!BJ$10*тех!BJ$6,)</f>
        <v>0</v>
      </c>
      <c r="AW123" s="76">
        <f>IF(OR(AW$3=DATE(YEAR($H123),MONTH($H123)+$G123,1),AW$3=DATE(YEAR($H123),MONTH($H123)+$G123*2,1),AW$3=DATE(YEAR($H123),MONTH($H123)+$G123*3,1),AW$3=DATE(YEAR($H123),MONTH($H123)+$G123*4,1),AW$3=DATE(YEAR($H123),MONTH($H123)+$G123*5,1),AW$3=DATE(YEAR($H123),MONTH($H123)+$G123*6,1),AW$3=DATE(YEAR($H123),MONTH($H123)+$G123*7,1),AW$3=DATE(YEAR($H123),MONTH($H123)+$G123*8,1),AW$3=DATE(YEAR($H123),MONTH($H123)+$G123*9,1),AW$3=DATE(YEAR($H123),MONTH($H123)+$G123*10,1)),$F123*тех!BK$10*тех!BK$6,)</f>
        <v>0</v>
      </c>
      <c r="AX123" s="76">
        <f>IF(OR(AX$3=DATE(YEAR($H123),MONTH($H123)+$G123,1),AX$3=DATE(YEAR($H123),MONTH($H123)+$G123*2,1),AX$3=DATE(YEAR($H123),MONTH($H123)+$G123*3,1),AX$3=DATE(YEAR($H123),MONTH($H123)+$G123*4,1),AX$3=DATE(YEAR($H123),MONTH($H123)+$G123*5,1),AX$3=DATE(YEAR($H123),MONTH($H123)+$G123*6,1),AX$3=DATE(YEAR($H123),MONTH($H123)+$G123*7,1),AX$3=DATE(YEAR($H123),MONTH($H123)+$G123*8,1),AX$3=DATE(YEAR($H123),MONTH($H123)+$G123*9,1),AX$3=DATE(YEAR($H123),MONTH($H123)+$G123*10,1)),$F123*тех!BL$10*тех!BL$6,)</f>
        <v>0</v>
      </c>
      <c r="AY123" s="76">
        <f>IF(OR(AY$3=DATE(YEAR($H123),MONTH($H123)+$G123,1),AY$3=DATE(YEAR($H123),MONTH($H123)+$G123*2,1),AY$3=DATE(YEAR($H123),MONTH($H123)+$G123*3,1),AY$3=DATE(YEAR($H123),MONTH($H123)+$G123*4,1),AY$3=DATE(YEAR($H123),MONTH($H123)+$G123*5,1),AY$3=DATE(YEAR($H123),MONTH($H123)+$G123*6,1),AY$3=DATE(YEAR($H123),MONTH($H123)+$G123*7,1),AY$3=DATE(YEAR($H123),MONTH($H123)+$G123*8,1),AY$3=DATE(YEAR($H123),MONTH($H123)+$G123*9,1),AY$3=DATE(YEAR($H123),MONTH($H123)+$G123*10,1)),$F123*тех!BM$10*тех!BM$6,)</f>
        <v>0</v>
      </c>
      <c r="AZ123" s="76">
        <f>IF(OR(AZ$3=DATE(YEAR($H123),MONTH($H123)+$G123,1),AZ$3=DATE(YEAR($H123),MONTH($H123)+$G123*2,1),AZ$3=DATE(YEAR($H123),MONTH($H123)+$G123*3,1),AZ$3=DATE(YEAR($H123),MONTH($H123)+$G123*4,1),AZ$3=DATE(YEAR($H123),MONTH($H123)+$G123*5,1),AZ$3=DATE(YEAR($H123),MONTH($H123)+$G123*6,1),AZ$3=DATE(YEAR($H123),MONTH($H123)+$G123*7,1),AZ$3=DATE(YEAR($H123),MONTH($H123)+$G123*8,1),AZ$3=DATE(YEAR($H123),MONTH($H123)+$G123*9,1),AZ$3=DATE(YEAR($H123),MONTH($H123)+$G123*10,1)),$F123*тех!BN$10*тех!BN$6,)</f>
        <v>0</v>
      </c>
      <c r="BA123" s="76">
        <f>IF(OR(BA$3=DATE(YEAR($H123),MONTH($H123)+$G123,1),BA$3=DATE(YEAR($H123),MONTH($H123)+$G123*2,1),BA$3=DATE(YEAR($H123),MONTH($H123)+$G123*3,1),BA$3=DATE(YEAR($H123),MONTH($H123)+$G123*4,1),BA$3=DATE(YEAR($H123),MONTH($H123)+$G123*5,1),BA$3=DATE(YEAR($H123),MONTH($H123)+$G123*6,1),BA$3=DATE(YEAR($H123),MONTH($H123)+$G123*7,1),BA$3=DATE(YEAR($H123),MONTH($H123)+$G123*8,1),BA$3=DATE(YEAR($H123),MONTH($H123)+$G123*9,1),BA$3=DATE(YEAR($H123),MONTH($H123)+$G123*10,1)),$F123*тех!BO$10*тех!BO$6,)</f>
        <v>0</v>
      </c>
      <c r="BB123" s="76">
        <f>IF(OR(BB$3=DATE(YEAR($H123),MONTH($H123)+$G123,1),BB$3=DATE(YEAR($H123),MONTH($H123)+$G123*2,1),BB$3=DATE(YEAR($H123),MONTH($H123)+$G123*3,1),BB$3=DATE(YEAR($H123),MONTH($H123)+$G123*4,1),BB$3=DATE(YEAR($H123),MONTH($H123)+$G123*5,1),BB$3=DATE(YEAR($H123),MONTH($H123)+$G123*6,1),BB$3=DATE(YEAR($H123),MONTH($H123)+$G123*7,1),BB$3=DATE(YEAR($H123),MONTH($H123)+$G123*8,1),BB$3=DATE(YEAR($H123),MONTH($H123)+$G123*9,1),BB$3=DATE(YEAR($H123),MONTH($H123)+$G123*10,1)),$F123*тех!BP$10*тех!BP$6,)</f>
        <v>0</v>
      </c>
      <c r="BC123" s="76">
        <f>IF(OR(BC$3=DATE(YEAR($H123),MONTH($H123)+$G123,1),BC$3=DATE(YEAR($H123),MONTH($H123)+$G123*2,1),BC$3=DATE(YEAR($H123),MONTH($H123)+$G123*3,1),BC$3=DATE(YEAR($H123),MONTH($H123)+$G123*4,1),BC$3=DATE(YEAR($H123),MONTH($H123)+$G123*5,1),BC$3=DATE(YEAR($H123),MONTH($H123)+$G123*6,1),BC$3=DATE(YEAR($H123),MONTH($H123)+$G123*7,1),BC$3=DATE(YEAR($H123),MONTH($H123)+$G123*8,1),BC$3=DATE(YEAR($H123),MONTH($H123)+$G123*9,1),BC$3=DATE(YEAR($H123),MONTH($H123)+$G123*10,1)),$F123*тех!BQ$10*тех!BQ$6,)</f>
        <v>0</v>
      </c>
      <c r="BD123" s="76">
        <f>IF(OR(BD$3=DATE(YEAR($H123),MONTH($H123)+$G123,1),BD$3=DATE(YEAR($H123),MONTH($H123)+$G123*2,1),BD$3=DATE(YEAR($H123),MONTH($H123)+$G123*3,1),BD$3=DATE(YEAR($H123),MONTH($H123)+$G123*4,1),BD$3=DATE(YEAR($H123),MONTH($H123)+$G123*5,1),BD$3=DATE(YEAR($H123),MONTH($H123)+$G123*6,1),BD$3=DATE(YEAR($H123),MONTH($H123)+$G123*7,1),BD$3=DATE(YEAR($H123),MONTH($H123)+$G123*8,1),BD$3=DATE(YEAR($H123),MONTH($H123)+$G123*9,1),BD$3=DATE(YEAR($H123),MONTH($H123)+$G123*10,1)),$F123*тех!BR$10*тех!BR$6,)</f>
        <v>0</v>
      </c>
      <c r="BE123" s="76">
        <f>IF(OR(BE$3=DATE(YEAR($H123),MONTH($H123)+$G123,1),BE$3=DATE(YEAR($H123),MONTH($H123)+$G123*2,1),BE$3=DATE(YEAR($H123),MONTH($H123)+$G123*3,1),BE$3=DATE(YEAR($H123),MONTH($H123)+$G123*4,1),BE$3=DATE(YEAR($H123),MONTH($H123)+$G123*5,1),BE$3=DATE(YEAR($H123),MONTH($H123)+$G123*6,1),BE$3=DATE(YEAR($H123),MONTH($H123)+$G123*7,1),BE$3=DATE(YEAR($H123),MONTH($H123)+$G123*8,1),BE$3=DATE(YEAR($H123),MONTH($H123)+$G123*9,1),BE$3=DATE(YEAR($H123),MONTH($H123)+$G123*10,1)),$F123*тех!BS$10*тех!BS$6,)</f>
        <v>0</v>
      </c>
      <c r="BF123" s="76">
        <f>IF(OR(BF$3=DATE(YEAR($H123),MONTH($H123)+$G123,1),BF$3=DATE(YEAR($H123),MONTH($H123)+$G123*2,1),BF$3=DATE(YEAR($H123),MONTH($H123)+$G123*3,1),BF$3=DATE(YEAR($H123),MONTH($H123)+$G123*4,1),BF$3=DATE(YEAR($H123),MONTH($H123)+$G123*5,1),BF$3=DATE(YEAR($H123),MONTH($H123)+$G123*6,1),BF$3=DATE(YEAR($H123),MONTH($H123)+$G123*7,1),BF$3=DATE(YEAR($H123),MONTH($H123)+$G123*8,1),BF$3=DATE(YEAR($H123),MONTH($H123)+$G123*9,1),BF$3=DATE(YEAR($H123),MONTH($H123)+$G123*10,1)),$F123*тех!BT$10*тех!BT$6,)</f>
        <v>0</v>
      </c>
      <c r="BG123" s="76">
        <f>IF(OR(BG$3=DATE(YEAR($H123),MONTH($H123)+$G123,1),BG$3=DATE(YEAR($H123),MONTH($H123)+$G123*2,1),BG$3=DATE(YEAR($H123),MONTH($H123)+$G123*3,1),BG$3=DATE(YEAR($H123),MONTH($H123)+$G123*4,1),BG$3=DATE(YEAR($H123),MONTH($H123)+$G123*5,1),BG$3=DATE(YEAR($H123),MONTH($H123)+$G123*6,1),BG$3=DATE(YEAR($H123),MONTH($H123)+$G123*7,1),BG$3=DATE(YEAR($H123),MONTH($H123)+$G123*8,1),BG$3=DATE(YEAR($H123),MONTH($H123)+$G123*9,1),BG$3=DATE(YEAR($H123),MONTH($H123)+$G123*10,1)),$F123*тех!BU$10*тех!BU$6,)</f>
        <v>0</v>
      </c>
      <c r="BH123" s="76">
        <f>IF(OR(BH$3=DATE(YEAR($H123),MONTH($H123)+$G123,1),BH$3=DATE(YEAR($H123),MONTH($H123)+$G123*2,1),BH$3=DATE(YEAR($H123),MONTH($H123)+$G123*3,1),BH$3=DATE(YEAR($H123),MONTH($H123)+$G123*4,1),BH$3=DATE(YEAR($H123),MONTH($H123)+$G123*5,1),BH$3=DATE(YEAR($H123),MONTH($H123)+$G123*6,1),BH$3=DATE(YEAR($H123),MONTH($H123)+$G123*7,1),BH$3=DATE(YEAR($H123),MONTH($H123)+$G123*8,1),BH$3=DATE(YEAR($H123),MONTH($H123)+$G123*9,1),BH$3=DATE(YEAR($H123),MONTH($H123)+$G123*10,1)),$F123*тех!BV$10*тех!BV$6,)</f>
        <v>0</v>
      </c>
      <c r="BI123" s="76">
        <f>IF(OR(BI$3=DATE(YEAR($H123),MONTH($H123)+$G123,1),BI$3=DATE(YEAR($H123),MONTH($H123)+$G123*2,1),BI$3=DATE(YEAR($H123),MONTH($H123)+$G123*3,1),BI$3=DATE(YEAR($H123),MONTH($H123)+$G123*4,1),BI$3=DATE(YEAR($H123),MONTH($H123)+$G123*5,1),BI$3=DATE(YEAR($H123),MONTH($H123)+$G123*6,1),BI$3=DATE(YEAR($H123),MONTH($H123)+$G123*7,1),BI$3=DATE(YEAR($H123),MONTH($H123)+$G123*8,1),BI$3=DATE(YEAR($H123),MONTH($H123)+$G123*9,1),BI$3=DATE(YEAR($H123),MONTH($H123)+$G123*10,1)),$F123*тех!BW$10*тех!BW$6,)</f>
        <v>0</v>
      </c>
      <c r="BJ123" s="76">
        <f>IF(OR(BJ$3=DATE(YEAR($H123),MONTH($H123)+$G123,1),BJ$3=DATE(YEAR($H123),MONTH($H123)+$G123*2,1),BJ$3=DATE(YEAR($H123),MONTH($H123)+$G123*3,1),BJ$3=DATE(YEAR($H123),MONTH($H123)+$G123*4,1),BJ$3=DATE(YEAR($H123),MONTH($H123)+$G123*5,1),BJ$3=DATE(YEAR($H123),MONTH($H123)+$G123*6,1),BJ$3=DATE(YEAR($H123),MONTH($H123)+$G123*7,1),BJ$3=DATE(YEAR($H123),MONTH($H123)+$G123*8,1),BJ$3=DATE(YEAR($H123),MONTH($H123)+$G123*9,1),BJ$3=DATE(YEAR($H123),MONTH($H123)+$G123*10,1)),$F123*тех!BX$10*тех!BX$6,)</f>
        <v>0</v>
      </c>
      <c r="BK123" s="76">
        <f>IF(OR(BK$3=DATE(YEAR($H123),MONTH($H123)+$G123,1),BK$3=DATE(YEAR($H123),MONTH($H123)+$G123*2,1),BK$3=DATE(YEAR($H123),MONTH($H123)+$G123*3,1),BK$3=DATE(YEAR($H123),MONTH($H123)+$G123*4,1),BK$3=DATE(YEAR($H123),MONTH($H123)+$G123*5,1),BK$3=DATE(YEAR($H123),MONTH($H123)+$G123*6,1),BK$3=DATE(YEAR($H123),MONTH($H123)+$G123*7,1),BK$3=DATE(YEAR($H123),MONTH($H123)+$G123*8,1),BK$3=DATE(YEAR($H123),MONTH($H123)+$G123*9,1),BK$3=DATE(YEAR($H123),MONTH($H123)+$G123*10,1)),$F123*тех!BY$10*тех!BY$6,)</f>
        <v>0</v>
      </c>
      <c r="BL123" s="76">
        <f>IF(OR(BL$3=DATE(YEAR($H123),MONTH($H123)+$G123,1),BL$3=DATE(YEAR($H123),MONTH($H123)+$G123*2,1),BL$3=DATE(YEAR($H123),MONTH($H123)+$G123*3,1),BL$3=DATE(YEAR($H123),MONTH($H123)+$G123*4,1),BL$3=DATE(YEAR($H123),MONTH($H123)+$G123*5,1),BL$3=DATE(YEAR($H123),MONTH($H123)+$G123*6,1),BL$3=DATE(YEAR($H123),MONTH($H123)+$G123*7,1),BL$3=DATE(YEAR($H123),MONTH($H123)+$G123*8,1),BL$3=DATE(YEAR($H123),MONTH($H123)+$G123*9,1),BL$3=DATE(YEAR($H123),MONTH($H123)+$G123*10,1)),$F123*тех!BZ$10*тех!BZ$6,)</f>
        <v>0</v>
      </c>
      <c r="BM123" s="76">
        <f>IF(OR(BM$3=DATE(YEAR($H123),MONTH($H123)+$G123,1),BM$3=DATE(YEAR($H123),MONTH($H123)+$G123*2,1),BM$3=DATE(YEAR($H123),MONTH($H123)+$G123*3,1),BM$3=DATE(YEAR($H123),MONTH($H123)+$G123*4,1),BM$3=DATE(YEAR($H123),MONTH($H123)+$G123*5,1),BM$3=DATE(YEAR($H123),MONTH($H123)+$G123*6,1),BM$3=DATE(YEAR($H123),MONTH($H123)+$G123*7,1),BM$3=DATE(YEAR($H123),MONTH($H123)+$G123*8,1),BM$3=DATE(YEAR($H123),MONTH($H123)+$G123*9,1),BM$3=DATE(YEAR($H123),MONTH($H123)+$G123*10,1)),$F123*тех!CA$10*тех!CA$6,)</f>
        <v>0</v>
      </c>
      <c r="BN123" s="76">
        <f>IF(OR(BN$3=DATE(YEAR($H123),MONTH($H123)+$G123,1),BN$3=DATE(YEAR($H123),MONTH($H123)+$G123*2,1),BN$3=DATE(YEAR($H123),MONTH($H123)+$G123*3,1),BN$3=DATE(YEAR($H123),MONTH($H123)+$G123*4,1),BN$3=DATE(YEAR($H123),MONTH($H123)+$G123*5,1),BN$3=DATE(YEAR($H123),MONTH($H123)+$G123*6,1),BN$3=DATE(YEAR($H123),MONTH($H123)+$G123*7,1),BN$3=DATE(YEAR($H123),MONTH($H123)+$G123*8,1),BN$3=DATE(YEAR($H123),MONTH($H123)+$G123*9,1),BN$3=DATE(YEAR($H123),MONTH($H123)+$G123*10,1)),$F123*тех!CB$10*тех!CB$6,)</f>
        <v>0</v>
      </c>
      <c r="BO123" s="76">
        <f>IF(OR(BO$3=DATE(YEAR($H123),MONTH($H123)+$G123,1),BO$3=DATE(YEAR($H123),MONTH($H123)+$G123*2,1),BO$3=DATE(YEAR($H123),MONTH($H123)+$G123*3,1),BO$3=DATE(YEAR($H123),MONTH($H123)+$G123*4,1),BO$3=DATE(YEAR($H123),MONTH($H123)+$G123*5,1),BO$3=DATE(YEAR($H123),MONTH($H123)+$G123*6,1),BO$3=DATE(YEAR($H123),MONTH($H123)+$G123*7,1),BO$3=DATE(YEAR($H123),MONTH($H123)+$G123*8,1),BO$3=DATE(YEAR($H123),MONTH($H123)+$G123*9,1),BO$3=DATE(YEAR($H123),MONTH($H123)+$G123*10,1)),$F123*тех!CC$10*тех!CC$6,)</f>
        <v>0</v>
      </c>
      <c r="BP123" s="76">
        <f>IF(OR(BP$3=DATE(YEAR($H123),MONTH($H123)+$G123,1),BP$3=DATE(YEAR($H123),MONTH($H123)+$G123*2,1),BP$3=DATE(YEAR($H123),MONTH($H123)+$G123*3,1),BP$3=DATE(YEAR($H123),MONTH($H123)+$G123*4,1),BP$3=DATE(YEAR($H123),MONTH($H123)+$G123*5,1),BP$3=DATE(YEAR($H123),MONTH($H123)+$G123*6,1),BP$3=DATE(YEAR($H123),MONTH($H123)+$G123*7,1),BP$3=DATE(YEAR($H123),MONTH($H123)+$G123*8,1),BP$3=DATE(YEAR($H123),MONTH($H123)+$G123*9,1),BP$3=DATE(YEAR($H123),MONTH($H123)+$G123*10,1)),$F123*тех!CD$10*тех!CD$6,)</f>
        <v>0</v>
      </c>
      <c r="BQ123" s="76">
        <f>IF(OR(BQ$3=DATE(YEAR($H123),MONTH($H123)+$G123,1),BQ$3=DATE(YEAR($H123),MONTH($H123)+$G123*2,1),BQ$3=DATE(YEAR($H123),MONTH($H123)+$G123*3,1),BQ$3=DATE(YEAR($H123),MONTH($H123)+$G123*4,1),BQ$3=DATE(YEAR($H123),MONTH($H123)+$G123*5,1),BQ$3=DATE(YEAR($H123),MONTH($H123)+$G123*6,1),BQ$3=DATE(YEAR($H123),MONTH($H123)+$G123*7,1),BQ$3=DATE(YEAR($H123),MONTH($H123)+$G123*8,1),BQ$3=DATE(YEAR($H123),MONTH($H123)+$G123*9,1),BQ$3=DATE(YEAR($H123),MONTH($H123)+$G123*10,1)),$F123*тех!CE$10*тех!CE$6,)</f>
        <v>0</v>
      </c>
    </row>
    <row r="124" spans="2:69" hidden="1">
      <c r="B124" s="3">
        <v>35</v>
      </c>
      <c r="C124" s="19"/>
      <c r="D124" s="19"/>
      <c r="E124" s="19"/>
      <c r="F124" s="76">
        <f t="shared" si="3"/>
        <v>0</v>
      </c>
      <c r="G124" s="19"/>
      <c r="H124" s="19"/>
      <c r="J124" s="76">
        <f>IF($H124=J$3,$F124,)*тех!X$6</f>
        <v>0</v>
      </c>
      <c r="K124" s="76">
        <f>IF($H124=K$3,$F124,)*тех!Y$6</f>
        <v>0</v>
      </c>
      <c r="L124" s="76">
        <f>IF($H124=L$3,$F124,)*тех!Z$6</f>
        <v>0</v>
      </c>
      <c r="M124" s="76">
        <f>IF($H124=M$3,$F124,)*тех!AA$6</f>
        <v>0</v>
      </c>
      <c r="N124" s="76">
        <f>IF($H124=N$3,$F124,)*тех!AB$6</f>
        <v>0</v>
      </c>
      <c r="O124" s="76">
        <f>IF($H124=O$3,$F124,)*тех!AC$6</f>
        <v>0</v>
      </c>
      <c r="P124" s="76">
        <f>IF(OR(P$3=DATE(YEAR($H124),MONTH($H124)+$G124,1),P$3=DATE(YEAR($H124),MONTH($H124)+$G124*2,1),P$3=DATE(YEAR($H124),MONTH($H124)+$G124*3,1),P$3=DATE(YEAR($H124),MONTH($H124)+$G124*4,1),P$3=DATE(YEAR($H124),MONTH($H124)+$G124*5,1),P$3=DATE(YEAR($H124),MONTH($H124)+$G124*6,1),P$3=DATE(YEAR($H124),MONTH($H124)+$G124*7,1),P$3=DATE(YEAR($H124),MONTH($H124)+$G124*8,1),P$3=DATE(YEAR($H124),MONTH($H124)+$G124*9,1),P$3=DATE(YEAR($H124),MONTH($H124)+$G124*10,1)),$F124*тех!AD$10*тех!AD$6,)</f>
        <v>0</v>
      </c>
      <c r="Q124" s="76">
        <f>IF(OR(Q$3=DATE(YEAR($H124),MONTH($H124)+$G124,1),Q$3=DATE(YEAR($H124),MONTH($H124)+$G124*2,1),Q$3=DATE(YEAR($H124),MONTH($H124)+$G124*3,1),Q$3=DATE(YEAR($H124),MONTH($H124)+$G124*4,1),Q$3=DATE(YEAR($H124),MONTH($H124)+$G124*5,1),Q$3=DATE(YEAR($H124),MONTH($H124)+$G124*6,1),Q$3=DATE(YEAR($H124),MONTH($H124)+$G124*7,1),Q$3=DATE(YEAR($H124),MONTH($H124)+$G124*8,1),Q$3=DATE(YEAR($H124),MONTH($H124)+$G124*9,1),Q$3=DATE(YEAR($H124),MONTH($H124)+$G124*10,1)),$F124*тех!AE$10*тех!AE$6,)</f>
        <v>0</v>
      </c>
      <c r="R124" s="76">
        <f>IF(OR(R$3=DATE(YEAR($H124),MONTH($H124)+$G124,1),R$3=DATE(YEAR($H124),MONTH($H124)+$G124*2,1),R$3=DATE(YEAR($H124),MONTH($H124)+$G124*3,1),R$3=DATE(YEAR($H124),MONTH($H124)+$G124*4,1),R$3=DATE(YEAR($H124),MONTH($H124)+$G124*5,1),R$3=DATE(YEAR($H124),MONTH($H124)+$G124*6,1),R$3=DATE(YEAR($H124),MONTH($H124)+$G124*7,1),R$3=DATE(YEAR($H124),MONTH($H124)+$G124*8,1),R$3=DATE(YEAR($H124),MONTH($H124)+$G124*9,1),R$3=DATE(YEAR($H124),MONTH($H124)+$G124*10,1)),$F124*тех!AF$10*тех!AF$6,)</f>
        <v>0</v>
      </c>
      <c r="S124" s="76">
        <f>IF(OR(S$3=DATE(YEAR($H124),MONTH($H124)+$G124,1),S$3=DATE(YEAR($H124),MONTH($H124)+$G124*2,1),S$3=DATE(YEAR($H124),MONTH($H124)+$G124*3,1),S$3=DATE(YEAR($H124),MONTH($H124)+$G124*4,1),S$3=DATE(YEAR($H124),MONTH($H124)+$G124*5,1),S$3=DATE(YEAR($H124),MONTH($H124)+$G124*6,1),S$3=DATE(YEAR($H124),MONTH($H124)+$G124*7,1),S$3=DATE(YEAR($H124),MONTH($H124)+$G124*8,1),S$3=DATE(YEAR($H124),MONTH($H124)+$G124*9,1),S$3=DATE(YEAR($H124),MONTH($H124)+$G124*10,1)),$F124*тех!AG$10*тех!AG$6,)</f>
        <v>0</v>
      </c>
      <c r="T124" s="76">
        <f>IF(OR(T$3=DATE(YEAR($H124),MONTH($H124)+$G124,1),T$3=DATE(YEAR($H124),MONTH($H124)+$G124*2,1),T$3=DATE(YEAR($H124),MONTH($H124)+$G124*3,1),T$3=DATE(YEAR($H124),MONTH($H124)+$G124*4,1),T$3=DATE(YEAR($H124),MONTH($H124)+$G124*5,1),T$3=DATE(YEAR($H124),MONTH($H124)+$G124*6,1),T$3=DATE(YEAR($H124),MONTH($H124)+$G124*7,1),T$3=DATE(YEAR($H124),MONTH($H124)+$G124*8,1),T$3=DATE(YEAR($H124),MONTH($H124)+$G124*9,1),T$3=DATE(YEAR($H124),MONTH($H124)+$G124*10,1)),$F124*тех!AH$10*тех!AH$6,)</f>
        <v>0</v>
      </c>
      <c r="U124" s="76">
        <f>IF(OR(U$3=DATE(YEAR($H124),MONTH($H124)+$G124,1),U$3=DATE(YEAR($H124),MONTH($H124)+$G124*2,1),U$3=DATE(YEAR($H124),MONTH($H124)+$G124*3,1),U$3=DATE(YEAR($H124),MONTH($H124)+$G124*4,1),U$3=DATE(YEAR($H124),MONTH($H124)+$G124*5,1),U$3=DATE(YEAR($H124),MONTH($H124)+$G124*6,1),U$3=DATE(YEAR($H124),MONTH($H124)+$G124*7,1),U$3=DATE(YEAR($H124),MONTH($H124)+$G124*8,1),U$3=DATE(YEAR($H124),MONTH($H124)+$G124*9,1),U$3=DATE(YEAR($H124),MONTH($H124)+$G124*10,1)),$F124*тех!AI$10*тех!AI$6,)</f>
        <v>0</v>
      </c>
      <c r="V124" s="76">
        <f>IF(OR(V$3=DATE(YEAR($H124),MONTH($H124)+$G124,1),V$3=DATE(YEAR($H124),MONTH($H124)+$G124*2,1),V$3=DATE(YEAR($H124),MONTH($H124)+$G124*3,1),V$3=DATE(YEAR($H124),MONTH($H124)+$G124*4,1),V$3=DATE(YEAR($H124),MONTH($H124)+$G124*5,1),V$3=DATE(YEAR($H124),MONTH($H124)+$G124*6,1),V$3=DATE(YEAR($H124),MONTH($H124)+$G124*7,1),V$3=DATE(YEAR($H124),MONTH($H124)+$G124*8,1),V$3=DATE(YEAR($H124),MONTH($H124)+$G124*9,1),V$3=DATE(YEAR($H124),MONTH($H124)+$G124*10,1)),$F124*тех!AJ$10*тех!AJ$6,)</f>
        <v>0</v>
      </c>
      <c r="W124" s="76">
        <f>IF(OR(W$3=DATE(YEAR($H124),MONTH($H124)+$G124,1),W$3=DATE(YEAR($H124),MONTH($H124)+$G124*2,1),W$3=DATE(YEAR($H124),MONTH($H124)+$G124*3,1),W$3=DATE(YEAR($H124),MONTH($H124)+$G124*4,1),W$3=DATE(YEAR($H124),MONTH($H124)+$G124*5,1),W$3=DATE(YEAR($H124),MONTH($H124)+$G124*6,1),W$3=DATE(YEAR($H124),MONTH($H124)+$G124*7,1),W$3=DATE(YEAR($H124),MONTH($H124)+$G124*8,1),W$3=DATE(YEAR($H124),MONTH($H124)+$G124*9,1),W$3=DATE(YEAR($H124),MONTH($H124)+$G124*10,1)),$F124*тех!AK$10*тех!AK$6,)</f>
        <v>0</v>
      </c>
      <c r="X124" s="76">
        <f>IF(OR(X$3=DATE(YEAR($H124),MONTH($H124)+$G124,1),X$3=DATE(YEAR($H124),MONTH($H124)+$G124*2,1),X$3=DATE(YEAR($H124),MONTH($H124)+$G124*3,1),X$3=DATE(YEAR($H124),MONTH($H124)+$G124*4,1),X$3=DATE(YEAR($H124),MONTH($H124)+$G124*5,1),X$3=DATE(YEAR($H124),MONTH($H124)+$G124*6,1),X$3=DATE(YEAR($H124),MONTH($H124)+$G124*7,1),X$3=DATE(YEAR($H124),MONTH($H124)+$G124*8,1),X$3=DATE(YEAR($H124),MONTH($H124)+$G124*9,1),X$3=DATE(YEAR($H124),MONTH($H124)+$G124*10,1)),$F124*тех!AL$10*тех!AL$6,)</f>
        <v>0</v>
      </c>
      <c r="Y124" s="76">
        <f>IF(OR(Y$3=DATE(YEAR($H124),MONTH($H124)+$G124,1),Y$3=DATE(YEAR($H124),MONTH($H124)+$G124*2,1),Y$3=DATE(YEAR($H124),MONTH($H124)+$G124*3,1),Y$3=DATE(YEAR($H124),MONTH($H124)+$G124*4,1),Y$3=DATE(YEAR($H124),MONTH($H124)+$G124*5,1),Y$3=DATE(YEAR($H124),MONTH($H124)+$G124*6,1),Y$3=DATE(YEAR($H124),MONTH($H124)+$G124*7,1),Y$3=DATE(YEAR($H124),MONTH($H124)+$G124*8,1),Y$3=DATE(YEAR($H124),MONTH($H124)+$G124*9,1),Y$3=DATE(YEAR($H124),MONTH($H124)+$G124*10,1)),$F124*тех!AM$10*тех!AM$6,)</f>
        <v>0</v>
      </c>
      <c r="Z124" s="76">
        <f>IF(OR(Z$3=DATE(YEAR($H124),MONTH($H124)+$G124,1),Z$3=DATE(YEAR($H124),MONTH($H124)+$G124*2,1),Z$3=DATE(YEAR($H124),MONTH($H124)+$G124*3,1),Z$3=DATE(YEAR($H124),MONTH($H124)+$G124*4,1),Z$3=DATE(YEAR($H124),MONTH($H124)+$G124*5,1),Z$3=DATE(YEAR($H124),MONTH($H124)+$G124*6,1),Z$3=DATE(YEAR($H124),MONTH($H124)+$G124*7,1),Z$3=DATE(YEAR($H124),MONTH($H124)+$G124*8,1),Z$3=DATE(YEAR($H124),MONTH($H124)+$G124*9,1),Z$3=DATE(YEAR($H124),MONTH($H124)+$G124*10,1)),$F124*тех!AN$10*тех!AN$6,)</f>
        <v>0</v>
      </c>
      <c r="AA124" s="76">
        <f>IF(OR(AA$3=DATE(YEAR($H124),MONTH($H124)+$G124,1),AA$3=DATE(YEAR($H124),MONTH($H124)+$G124*2,1),AA$3=DATE(YEAR($H124),MONTH($H124)+$G124*3,1),AA$3=DATE(YEAR($H124),MONTH($H124)+$G124*4,1),AA$3=DATE(YEAR($H124),MONTH($H124)+$G124*5,1),AA$3=DATE(YEAR($H124),MONTH($H124)+$G124*6,1),AA$3=DATE(YEAR($H124),MONTH($H124)+$G124*7,1),AA$3=DATE(YEAR($H124),MONTH($H124)+$G124*8,1),AA$3=DATE(YEAR($H124),MONTH($H124)+$G124*9,1),AA$3=DATE(YEAR($H124),MONTH($H124)+$G124*10,1)),$F124*тех!AO$10*тех!AO$6,)</f>
        <v>0</v>
      </c>
      <c r="AB124" s="76">
        <f>IF(OR(AB$3=DATE(YEAR($H124),MONTH($H124)+$G124,1),AB$3=DATE(YEAR($H124),MONTH($H124)+$G124*2,1),AB$3=DATE(YEAR($H124),MONTH($H124)+$G124*3,1),AB$3=DATE(YEAR($H124),MONTH($H124)+$G124*4,1),AB$3=DATE(YEAR($H124),MONTH($H124)+$G124*5,1),AB$3=DATE(YEAR($H124),MONTH($H124)+$G124*6,1),AB$3=DATE(YEAR($H124),MONTH($H124)+$G124*7,1),AB$3=DATE(YEAR($H124),MONTH($H124)+$G124*8,1),AB$3=DATE(YEAR($H124),MONTH($H124)+$G124*9,1),AB$3=DATE(YEAR($H124),MONTH($H124)+$G124*10,1)),$F124*тех!AP$10*тех!AP$6,)</f>
        <v>0</v>
      </c>
      <c r="AC124" s="76">
        <f>IF(OR(AC$3=DATE(YEAR($H124),MONTH($H124)+$G124,1),AC$3=DATE(YEAR($H124),MONTH($H124)+$G124*2,1),AC$3=DATE(YEAR($H124),MONTH($H124)+$G124*3,1),AC$3=DATE(YEAR($H124),MONTH($H124)+$G124*4,1),AC$3=DATE(YEAR($H124),MONTH($H124)+$G124*5,1),AC$3=DATE(YEAR($H124),MONTH($H124)+$G124*6,1),AC$3=DATE(YEAR($H124),MONTH($H124)+$G124*7,1),AC$3=DATE(YEAR($H124),MONTH($H124)+$G124*8,1),AC$3=DATE(YEAR($H124),MONTH($H124)+$G124*9,1),AC$3=DATE(YEAR($H124),MONTH($H124)+$G124*10,1)),$F124*тех!AQ$10*тех!AQ$6,)</f>
        <v>0</v>
      </c>
      <c r="AD124" s="76">
        <f>IF(OR(AD$3=DATE(YEAR($H124),MONTH($H124)+$G124,1),AD$3=DATE(YEAR($H124),MONTH($H124)+$G124*2,1),AD$3=DATE(YEAR($H124),MONTH($H124)+$G124*3,1),AD$3=DATE(YEAR($H124),MONTH($H124)+$G124*4,1),AD$3=DATE(YEAR($H124),MONTH($H124)+$G124*5,1),AD$3=DATE(YEAR($H124),MONTH($H124)+$G124*6,1),AD$3=DATE(YEAR($H124),MONTH($H124)+$G124*7,1),AD$3=DATE(YEAR($H124),MONTH($H124)+$G124*8,1),AD$3=DATE(YEAR($H124),MONTH($H124)+$G124*9,1),AD$3=DATE(YEAR($H124),MONTH($H124)+$G124*10,1)),$F124*тех!AR$10*тех!AR$6,)</f>
        <v>0</v>
      </c>
      <c r="AE124" s="76">
        <f>IF(OR(AE$3=DATE(YEAR($H124),MONTH($H124)+$G124,1),AE$3=DATE(YEAR($H124),MONTH($H124)+$G124*2,1),AE$3=DATE(YEAR($H124),MONTH($H124)+$G124*3,1),AE$3=DATE(YEAR($H124),MONTH($H124)+$G124*4,1),AE$3=DATE(YEAR($H124),MONTH($H124)+$G124*5,1),AE$3=DATE(YEAR($H124),MONTH($H124)+$G124*6,1),AE$3=DATE(YEAR($H124),MONTH($H124)+$G124*7,1),AE$3=DATE(YEAR($H124),MONTH($H124)+$G124*8,1),AE$3=DATE(YEAR($H124),MONTH($H124)+$G124*9,1),AE$3=DATE(YEAR($H124),MONTH($H124)+$G124*10,1)),$F124*тех!AS$10*тех!AS$6,)</f>
        <v>0</v>
      </c>
      <c r="AF124" s="76">
        <f>IF(OR(AF$3=DATE(YEAR($H124),MONTH($H124)+$G124,1),AF$3=DATE(YEAR($H124),MONTH($H124)+$G124*2,1),AF$3=DATE(YEAR($H124),MONTH($H124)+$G124*3,1),AF$3=DATE(YEAR($H124),MONTH($H124)+$G124*4,1),AF$3=DATE(YEAR($H124),MONTH($H124)+$G124*5,1),AF$3=DATE(YEAR($H124),MONTH($H124)+$G124*6,1),AF$3=DATE(YEAR($H124),MONTH($H124)+$G124*7,1),AF$3=DATE(YEAR($H124),MONTH($H124)+$G124*8,1),AF$3=DATE(YEAR($H124),MONTH($H124)+$G124*9,1),AF$3=DATE(YEAR($H124),MONTH($H124)+$G124*10,1)),$F124*тех!AT$10*тех!AT$6,)</f>
        <v>0</v>
      </c>
      <c r="AG124" s="76">
        <f>IF(OR(AG$3=DATE(YEAR($H124),MONTH($H124)+$G124,1),AG$3=DATE(YEAR($H124),MONTH($H124)+$G124*2,1),AG$3=DATE(YEAR($H124),MONTH($H124)+$G124*3,1),AG$3=DATE(YEAR($H124),MONTH($H124)+$G124*4,1),AG$3=DATE(YEAR($H124),MONTH($H124)+$G124*5,1),AG$3=DATE(YEAR($H124),MONTH($H124)+$G124*6,1),AG$3=DATE(YEAR($H124),MONTH($H124)+$G124*7,1),AG$3=DATE(YEAR($H124),MONTH($H124)+$G124*8,1),AG$3=DATE(YEAR($H124),MONTH($H124)+$G124*9,1),AG$3=DATE(YEAR($H124),MONTH($H124)+$G124*10,1)),$F124*тех!AU$10*тех!AU$6,)</f>
        <v>0</v>
      </c>
      <c r="AH124" s="76">
        <f>IF(OR(AH$3=DATE(YEAR($H124),MONTH($H124)+$G124,1),AH$3=DATE(YEAR($H124),MONTH($H124)+$G124*2,1),AH$3=DATE(YEAR($H124),MONTH($H124)+$G124*3,1),AH$3=DATE(YEAR($H124),MONTH($H124)+$G124*4,1),AH$3=DATE(YEAR($H124),MONTH($H124)+$G124*5,1),AH$3=DATE(YEAR($H124),MONTH($H124)+$G124*6,1),AH$3=DATE(YEAR($H124),MONTH($H124)+$G124*7,1),AH$3=DATE(YEAR($H124),MONTH($H124)+$G124*8,1),AH$3=DATE(YEAR($H124),MONTH($H124)+$G124*9,1),AH$3=DATE(YEAR($H124),MONTH($H124)+$G124*10,1)),$F124*тех!AV$10*тех!AV$6,)</f>
        <v>0</v>
      </c>
      <c r="AI124" s="76">
        <f>IF(OR(AI$3=DATE(YEAR($H124),MONTH($H124)+$G124,1),AI$3=DATE(YEAR($H124),MONTH($H124)+$G124*2,1),AI$3=DATE(YEAR($H124),MONTH($H124)+$G124*3,1),AI$3=DATE(YEAR($H124),MONTH($H124)+$G124*4,1),AI$3=DATE(YEAR($H124),MONTH($H124)+$G124*5,1),AI$3=DATE(YEAR($H124),MONTH($H124)+$G124*6,1),AI$3=DATE(YEAR($H124),MONTH($H124)+$G124*7,1),AI$3=DATE(YEAR($H124),MONTH($H124)+$G124*8,1),AI$3=DATE(YEAR($H124),MONTH($H124)+$G124*9,1),AI$3=DATE(YEAR($H124),MONTH($H124)+$G124*10,1)),$F124*тех!AW$10*тех!AW$6,)</f>
        <v>0</v>
      </c>
      <c r="AJ124" s="76">
        <f>IF(OR(AJ$3=DATE(YEAR($H124),MONTH($H124)+$G124,1),AJ$3=DATE(YEAR($H124),MONTH($H124)+$G124*2,1),AJ$3=DATE(YEAR($H124),MONTH($H124)+$G124*3,1),AJ$3=DATE(YEAR($H124),MONTH($H124)+$G124*4,1),AJ$3=DATE(YEAR($H124),MONTH($H124)+$G124*5,1),AJ$3=DATE(YEAR($H124),MONTH($H124)+$G124*6,1),AJ$3=DATE(YEAR($H124),MONTH($H124)+$G124*7,1),AJ$3=DATE(YEAR($H124),MONTH($H124)+$G124*8,1),AJ$3=DATE(YEAR($H124),MONTH($H124)+$G124*9,1),AJ$3=DATE(YEAR($H124),MONTH($H124)+$G124*10,1)),$F124*тех!AX$10*тех!AX$6,)</f>
        <v>0</v>
      </c>
      <c r="AK124" s="76">
        <f>IF(OR(AK$3=DATE(YEAR($H124),MONTH($H124)+$G124,1),AK$3=DATE(YEAR($H124),MONTH($H124)+$G124*2,1),AK$3=DATE(YEAR($H124),MONTH($H124)+$G124*3,1),AK$3=DATE(YEAR($H124),MONTH($H124)+$G124*4,1),AK$3=DATE(YEAR($H124),MONTH($H124)+$G124*5,1),AK$3=DATE(YEAR($H124),MONTH($H124)+$G124*6,1),AK$3=DATE(YEAR($H124),MONTH($H124)+$G124*7,1),AK$3=DATE(YEAR($H124),MONTH($H124)+$G124*8,1),AK$3=DATE(YEAR($H124),MONTH($H124)+$G124*9,1),AK$3=DATE(YEAR($H124),MONTH($H124)+$G124*10,1)),$F124*тех!AY$10*тех!AY$6,)</f>
        <v>0</v>
      </c>
      <c r="AL124" s="76">
        <f>IF(OR(AL$3=DATE(YEAR($H124),MONTH($H124)+$G124,1),AL$3=DATE(YEAR($H124),MONTH($H124)+$G124*2,1),AL$3=DATE(YEAR($H124),MONTH($H124)+$G124*3,1),AL$3=DATE(YEAR($H124),MONTH($H124)+$G124*4,1),AL$3=DATE(YEAR($H124),MONTH($H124)+$G124*5,1),AL$3=DATE(YEAR($H124),MONTH($H124)+$G124*6,1),AL$3=DATE(YEAR($H124),MONTH($H124)+$G124*7,1),AL$3=DATE(YEAR($H124),MONTH($H124)+$G124*8,1),AL$3=DATE(YEAR($H124),MONTH($H124)+$G124*9,1),AL$3=DATE(YEAR($H124),MONTH($H124)+$G124*10,1)),$F124*тех!AZ$10*тех!AZ$6,)</f>
        <v>0</v>
      </c>
      <c r="AM124" s="76">
        <f>IF(OR(AM$3=DATE(YEAR($H124),MONTH($H124)+$G124,1),AM$3=DATE(YEAR($H124),MONTH($H124)+$G124*2,1),AM$3=DATE(YEAR($H124),MONTH($H124)+$G124*3,1),AM$3=DATE(YEAR($H124),MONTH($H124)+$G124*4,1),AM$3=DATE(YEAR($H124),MONTH($H124)+$G124*5,1),AM$3=DATE(YEAR($H124),MONTH($H124)+$G124*6,1),AM$3=DATE(YEAR($H124),MONTH($H124)+$G124*7,1),AM$3=DATE(YEAR($H124),MONTH($H124)+$G124*8,1),AM$3=DATE(YEAR($H124),MONTH($H124)+$G124*9,1),AM$3=DATE(YEAR($H124),MONTH($H124)+$G124*10,1)),$F124*тех!BA$10*тех!BA$6,)</f>
        <v>0</v>
      </c>
      <c r="AN124" s="76">
        <f>IF(OR(AN$3=DATE(YEAR($H124),MONTH($H124)+$G124,1),AN$3=DATE(YEAR($H124),MONTH($H124)+$G124*2,1),AN$3=DATE(YEAR($H124),MONTH($H124)+$G124*3,1),AN$3=DATE(YEAR($H124),MONTH($H124)+$G124*4,1),AN$3=DATE(YEAR($H124),MONTH($H124)+$G124*5,1),AN$3=DATE(YEAR($H124),MONTH($H124)+$G124*6,1),AN$3=DATE(YEAR($H124),MONTH($H124)+$G124*7,1),AN$3=DATE(YEAR($H124),MONTH($H124)+$G124*8,1),AN$3=DATE(YEAR($H124),MONTH($H124)+$G124*9,1),AN$3=DATE(YEAR($H124),MONTH($H124)+$G124*10,1)),$F124*тех!BB$10*тех!BB$6,)</f>
        <v>0</v>
      </c>
      <c r="AO124" s="76">
        <f>IF(OR(AO$3=DATE(YEAR($H124),MONTH($H124)+$G124,1),AO$3=DATE(YEAR($H124),MONTH($H124)+$G124*2,1),AO$3=DATE(YEAR($H124),MONTH($H124)+$G124*3,1),AO$3=DATE(YEAR($H124),MONTH($H124)+$G124*4,1),AO$3=DATE(YEAR($H124),MONTH($H124)+$G124*5,1),AO$3=DATE(YEAR($H124),MONTH($H124)+$G124*6,1),AO$3=DATE(YEAR($H124),MONTH($H124)+$G124*7,1),AO$3=DATE(YEAR($H124),MONTH($H124)+$G124*8,1),AO$3=DATE(YEAR($H124),MONTH($H124)+$G124*9,1),AO$3=DATE(YEAR($H124),MONTH($H124)+$G124*10,1)),$F124*тех!BC$10*тех!BC$6,)</f>
        <v>0</v>
      </c>
      <c r="AP124" s="76">
        <f>IF(OR(AP$3=DATE(YEAR($H124),MONTH($H124)+$G124,1),AP$3=DATE(YEAR($H124),MONTH($H124)+$G124*2,1),AP$3=DATE(YEAR($H124),MONTH($H124)+$G124*3,1),AP$3=DATE(YEAR($H124),MONTH($H124)+$G124*4,1),AP$3=DATE(YEAR($H124),MONTH($H124)+$G124*5,1),AP$3=DATE(YEAR($H124),MONTH($H124)+$G124*6,1),AP$3=DATE(YEAR($H124),MONTH($H124)+$G124*7,1),AP$3=DATE(YEAR($H124),MONTH($H124)+$G124*8,1),AP$3=DATE(YEAR($H124),MONTH($H124)+$G124*9,1),AP$3=DATE(YEAR($H124),MONTH($H124)+$G124*10,1)),$F124*тех!BD$10*тех!BD$6,)</f>
        <v>0</v>
      </c>
      <c r="AQ124" s="76">
        <f>IF(OR(AQ$3=DATE(YEAR($H124),MONTH($H124)+$G124,1),AQ$3=DATE(YEAR($H124),MONTH($H124)+$G124*2,1),AQ$3=DATE(YEAR($H124),MONTH($H124)+$G124*3,1),AQ$3=DATE(YEAR($H124),MONTH($H124)+$G124*4,1),AQ$3=DATE(YEAR($H124),MONTH($H124)+$G124*5,1),AQ$3=DATE(YEAR($H124),MONTH($H124)+$G124*6,1),AQ$3=DATE(YEAR($H124),MONTH($H124)+$G124*7,1),AQ$3=DATE(YEAR($H124),MONTH($H124)+$G124*8,1),AQ$3=DATE(YEAR($H124),MONTH($H124)+$G124*9,1),AQ$3=DATE(YEAR($H124),MONTH($H124)+$G124*10,1)),$F124*тех!BE$10*тех!BE$6,)</f>
        <v>0</v>
      </c>
      <c r="AR124" s="76">
        <f>IF(OR(AR$3=DATE(YEAR($H124),MONTH($H124)+$G124,1),AR$3=DATE(YEAR($H124),MONTH($H124)+$G124*2,1),AR$3=DATE(YEAR($H124),MONTH($H124)+$G124*3,1),AR$3=DATE(YEAR($H124),MONTH($H124)+$G124*4,1),AR$3=DATE(YEAR($H124),MONTH($H124)+$G124*5,1),AR$3=DATE(YEAR($H124),MONTH($H124)+$G124*6,1),AR$3=DATE(YEAR($H124),MONTH($H124)+$G124*7,1),AR$3=DATE(YEAR($H124),MONTH($H124)+$G124*8,1),AR$3=DATE(YEAR($H124),MONTH($H124)+$G124*9,1),AR$3=DATE(YEAR($H124),MONTH($H124)+$G124*10,1)),$F124*тех!BF$10*тех!BF$6,)</f>
        <v>0</v>
      </c>
      <c r="AS124" s="76">
        <f>IF(OR(AS$3=DATE(YEAR($H124),MONTH($H124)+$G124,1),AS$3=DATE(YEAR($H124),MONTH($H124)+$G124*2,1),AS$3=DATE(YEAR($H124),MONTH($H124)+$G124*3,1),AS$3=DATE(YEAR($H124),MONTH($H124)+$G124*4,1),AS$3=DATE(YEAR($H124),MONTH($H124)+$G124*5,1),AS$3=DATE(YEAR($H124),MONTH($H124)+$G124*6,1),AS$3=DATE(YEAR($H124),MONTH($H124)+$G124*7,1),AS$3=DATE(YEAR($H124),MONTH($H124)+$G124*8,1),AS$3=DATE(YEAR($H124),MONTH($H124)+$G124*9,1),AS$3=DATE(YEAR($H124),MONTH($H124)+$G124*10,1)),$F124*тех!BG$10*тех!BG$6,)</f>
        <v>0</v>
      </c>
      <c r="AT124" s="76">
        <f>IF(OR(AT$3=DATE(YEAR($H124),MONTH($H124)+$G124,1),AT$3=DATE(YEAR($H124),MONTH($H124)+$G124*2,1),AT$3=DATE(YEAR($H124),MONTH($H124)+$G124*3,1),AT$3=DATE(YEAR($H124),MONTH($H124)+$G124*4,1),AT$3=DATE(YEAR($H124),MONTH($H124)+$G124*5,1),AT$3=DATE(YEAR($H124),MONTH($H124)+$G124*6,1),AT$3=DATE(YEAR($H124),MONTH($H124)+$G124*7,1),AT$3=DATE(YEAR($H124),MONTH($H124)+$G124*8,1),AT$3=DATE(YEAR($H124),MONTH($H124)+$G124*9,1),AT$3=DATE(YEAR($H124),MONTH($H124)+$G124*10,1)),$F124*тех!BH$10*тех!BH$6,)</f>
        <v>0</v>
      </c>
      <c r="AU124" s="76">
        <f>IF(OR(AU$3=DATE(YEAR($H124),MONTH($H124)+$G124,1),AU$3=DATE(YEAR($H124),MONTH($H124)+$G124*2,1),AU$3=DATE(YEAR($H124),MONTH($H124)+$G124*3,1),AU$3=DATE(YEAR($H124),MONTH($H124)+$G124*4,1),AU$3=DATE(YEAR($H124),MONTH($H124)+$G124*5,1),AU$3=DATE(YEAR($H124),MONTH($H124)+$G124*6,1),AU$3=DATE(YEAR($H124),MONTH($H124)+$G124*7,1),AU$3=DATE(YEAR($H124),MONTH($H124)+$G124*8,1),AU$3=DATE(YEAR($H124),MONTH($H124)+$G124*9,1),AU$3=DATE(YEAR($H124),MONTH($H124)+$G124*10,1)),$F124*тех!BI$10*тех!BI$6,)</f>
        <v>0</v>
      </c>
      <c r="AV124" s="76">
        <f>IF(OR(AV$3=DATE(YEAR($H124),MONTH($H124)+$G124,1),AV$3=DATE(YEAR($H124),MONTH($H124)+$G124*2,1),AV$3=DATE(YEAR($H124),MONTH($H124)+$G124*3,1),AV$3=DATE(YEAR($H124),MONTH($H124)+$G124*4,1),AV$3=DATE(YEAR($H124),MONTH($H124)+$G124*5,1),AV$3=DATE(YEAR($H124),MONTH($H124)+$G124*6,1),AV$3=DATE(YEAR($H124),MONTH($H124)+$G124*7,1),AV$3=DATE(YEAR($H124),MONTH($H124)+$G124*8,1),AV$3=DATE(YEAR($H124),MONTH($H124)+$G124*9,1),AV$3=DATE(YEAR($H124),MONTH($H124)+$G124*10,1)),$F124*тех!BJ$10*тех!BJ$6,)</f>
        <v>0</v>
      </c>
      <c r="AW124" s="76">
        <f>IF(OR(AW$3=DATE(YEAR($H124),MONTH($H124)+$G124,1),AW$3=DATE(YEAR($H124),MONTH($H124)+$G124*2,1),AW$3=DATE(YEAR($H124),MONTH($H124)+$G124*3,1),AW$3=DATE(YEAR($H124),MONTH($H124)+$G124*4,1),AW$3=DATE(YEAR($H124),MONTH($H124)+$G124*5,1),AW$3=DATE(YEAR($H124),MONTH($H124)+$G124*6,1),AW$3=DATE(YEAR($H124),MONTH($H124)+$G124*7,1),AW$3=DATE(YEAR($H124),MONTH($H124)+$G124*8,1),AW$3=DATE(YEAR($H124),MONTH($H124)+$G124*9,1),AW$3=DATE(YEAR($H124),MONTH($H124)+$G124*10,1)),$F124*тех!BK$10*тех!BK$6,)</f>
        <v>0</v>
      </c>
      <c r="AX124" s="76">
        <f>IF(OR(AX$3=DATE(YEAR($H124),MONTH($H124)+$G124,1),AX$3=DATE(YEAR($H124),MONTH($H124)+$G124*2,1),AX$3=DATE(YEAR($H124),MONTH($H124)+$G124*3,1),AX$3=DATE(YEAR($H124),MONTH($H124)+$G124*4,1),AX$3=DATE(YEAR($H124),MONTH($H124)+$G124*5,1),AX$3=DATE(YEAR($H124),MONTH($H124)+$G124*6,1),AX$3=DATE(YEAR($H124),MONTH($H124)+$G124*7,1),AX$3=DATE(YEAR($H124),MONTH($H124)+$G124*8,1),AX$3=DATE(YEAR($H124),MONTH($H124)+$G124*9,1),AX$3=DATE(YEAR($H124),MONTH($H124)+$G124*10,1)),$F124*тех!BL$10*тех!BL$6,)</f>
        <v>0</v>
      </c>
      <c r="AY124" s="76">
        <f>IF(OR(AY$3=DATE(YEAR($H124),MONTH($H124)+$G124,1),AY$3=DATE(YEAR($H124),MONTH($H124)+$G124*2,1),AY$3=DATE(YEAR($H124),MONTH($H124)+$G124*3,1),AY$3=DATE(YEAR($H124),MONTH($H124)+$G124*4,1),AY$3=DATE(YEAR($H124),MONTH($H124)+$G124*5,1),AY$3=DATE(YEAR($H124),MONTH($H124)+$G124*6,1),AY$3=DATE(YEAR($H124),MONTH($H124)+$G124*7,1),AY$3=DATE(YEAR($H124),MONTH($H124)+$G124*8,1),AY$3=DATE(YEAR($H124),MONTH($H124)+$G124*9,1),AY$3=DATE(YEAR($H124),MONTH($H124)+$G124*10,1)),$F124*тех!BM$10*тех!BM$6,)</f>
        <v>0</v>
      </c>
      <c r="AZ124" s="76">
        <f>IF(OR(AZ$3=DATE(YEAR($H124),MONTH($H124)+$G124,1),AZ$3=DATE(YEAR($H124),MONTH($H124)+$G124*2,1),AZ$3=DATE(YEAR($H124),MONTH($H124)+$G124*3,1),AZ$3=DATE(YEAR($H124),MONTH($H124)+$G124*4,1),AZ$3=DATE(YEAR($H124),MONTH($H124)+$G124*5,1),AZ$3=DATE(YEAR($H124),MONTH($H124)+$G124*6,1),AZ$3=DATE(YEAR($H124),MONTH($H124)+$G124*7,1),AZ$3=DATE(YEAR($H124),MONTH($H124)+$G124*8,1),AZ$3=DATE(YEAR($H124),MONTH($H124)+$G124*9,1),AZ$3=DATE(YEAR($H124),MONTH($H124)+$G124*10,1)),$F124*тех!BN$10*тех!BN$6,)</f>
        <v>0</v>
      </c>
      <c r="BA124" s="76">
        <f>IF(OR(BA$3=DATE(YEAR($H124),MONTH($H124)+$G124,1),BA$3=DATE(YEAR($H124),MONTH($H124)+$G124*2,1),BA$3=DATE(YEAR($H124),MONTH($H124)+$G124*3,1),BA$3=DATE(YEAR($H124),MONTH($H124)+$G124*4,1),BA$3=DATE(YEAR($H124),MONTH($H124)+$G124*5,1),BA$3=DATE(YEAR($H124),MONTH($H124)+$G124*6,1),BA$3=DATE(YEAR($H124),MONTH($H124)+$G124*7,1),BA$3=DATE(YEAR($H124),MONTH($H124)+$G124*8,1),BA$3=DATE(YEAR($H124),MONTH($H124)+$G124*9,1),BA$3=DATE(YEAR($H124),MONTH($H124)+$G124*10,1)),$F124*тех!BO$10*тех!BO$6,)</f>
        <v>0</v>
      </c>
      <c r="BB124" s="76">
        <f>IF(OR(BB$3=DATE(YEAR($H124),MONTH($H124)+$G124,1),BB$3=DATE(YEAR($H124),MONTH($H124)+$G124*2,1),BB$3=DATE(YEAR($H124),MONTH($H124)+$G124*3,1),BB$3=DATE(YEAR($H124),MONTH($H124)+$G124*4,1),BB$3=DATE(YEAR($H124),MONTH($H124)+$G124*5,1),BB$3=DATE(YEAR($H124),MONTH($H124)+$G124*6,1),BB$3=DATE(YEAR($H124),MONTH($H124)+$G124*7,1),BB$3=DATE(YEAR($H124),MONTH($H124)+$G124*8,1),BB$3=DATE(YEAR($H124),MONTH($H124)+$G124*9,1),BB$3=DATE(YEAR($H124),MONTH($H124)+$G124*10,1)),$F124*тех!BP$10*тех!BP$6,)</f>
        <v>0</v>
      </c>
      <c r="BC124" s="76">
        <f>IF(OR(BC$3=DATE(YEAR($H124),MONTH($H124)+$G124,1),BC$3=DATE(YEAR($H124),MONTH($H124)+$G124*2,1),BC$3=DATE(YEAR($H124),MONTH($H124)+$G124*3,1),BC$3=DATE(YEAR($H124),MONTH($H124)+$G124*4,1),BC$3=DATE(YEAR($H124),MONTH($H124)+$G124*5,1),BC$3=DATE(YEAR($H124),MONTH($H124)+$G124*6,1),BC$3=DATE(YEAR($H124),MONTH($H124)+$G124*7,1),BC$3=DATE(YEAR($H124),MONTH($H124)+$G124*8,1),BC$3=DATE(YEAR($H124),MONTH($H124)+$G124*9,1),BC$3=DATE(YEAR($H124),MONTH($H124)+$G124*10,1)),$F124*тех!BQ$10*тех!BQ$6,)</f>
        <v>0</v>
      </c>
      <c r="BD124" s="76">
        <f>IF(OR(BD$3=DATE(YEAR($H124),MONTH($H124)+$G124,1),BD$3=DATE(YEAR($H124),MONTH($H124)+$G124*2,1),BD$3=DATE(YEAR($H124),MONTH($H124)+$G124*3,1),BD$3=DATE(YEAR($H124),MONTH($H124)+$G124*4,1),BD$3=DATE(YEAR($H124),MONTH($H124)+$G124*5,1),BD$3=DATE(YEAR($H124),MONTH($H124)+$G124*6,1),BD$3=DATE(YEAR($H124),MONTH($H124)+$G124*7,1),BD$3=DATE(YEAR($H124),MONTH($H124)+$G124*8,1),BD$3=DATE(YEAR($H124),MONTH($H124)+$G124*9,1),BD$3=DATE(YEAR($H124),MONTH($H124)+$G124*10,1)),$F124*тех!BR$10*тех!BR$6,)</f>
        <v>0</v>
      </c>
      <c r="BE124" s="76">
        <f>IF(OR(BE$3=DATE(YEAR($H124),MONTH($H124)+$G124,1),BE$3=DATE(YEAR($H124),MONTH($H124)+$G124*2,1),BE$3=DATE(YEAR($H124),MONTH($H124)+$G124*3,1),BE$3=DATE(YEAR($H124),MONTH($H124)+$G124*4,1),BE$3=DATE(YEAR($H124),MONTH($H124)+$G124*5,1),BE$3=DATE(YEAR($H124),MONTH($H124)+$G124*6,1),BE$3=DATE(YEAR($H124),MONTH($H124)+$G124*7,1),BE$3=DATE(YEAR($H124),MONTH($H124)+$G124*8,1),BE$3=DATE(YEAR($H124),MONTH($H124)+$G124*9,1),BE$3=DATE(YEAR($H124),MONTH($H124)+$G124*10,1)),$F124*тех!BS$10*тех!BS$6,)</f>
        <v>0</v>
      </c>
      <c r="BF124" s="76">
        <f>IF(OR(BF$3=DATE(YEAR($H124),MONTH($H124)+$G124,1),BF$3=DATE(YEAR($H124),MONTH($H124)+$G124*2,1),BF$3=DATE(YEAR($H124),MONTH($H124)+$G124*3,1),BF$3=DATE(YEAR($H124),MONTH($H124)+$G124*4,1),BF$3=DATE(YEAR($H124),MONTH($H124)+$G124*5,1),BF$3=DATE(YEAR($H124),MONTH($H124)+$G124*6,1),BF$3=DATE(YEAR($H124),MONTH($H124)+$G124*7,1),BF$3=DATE(YEAR($H124),MONTH($H124)+$G124*8,1),BF$3=DATE(YEAR($H124),MONTH($H124)+$G124*9,1),BF$3=DATE(YEAR($H124),MONTH($H124)+$G124*10,1)),$F124*тех!BT$10*тех!BT$6,)</f>
        <v>0</v>
      </c>
      <c r="BG124" s="76">
        <f>IF(OR(BG$3=DATE(YEAR($H124),MONTH($H124)+$G124,1),BG$3=DATE(YEAR($H124),MONTH($H124)+$G124*2,1),BG$3=DATE(YEAR($H124),MONTH($H124)+$G124*3,1),BG$3=DATE(YEAR($H124),MONTH($H124)+$G124*4,1),BG$3=DATE(YEAR($H124),MONTH($H124)+$G124*5,1),BG$3=DATE(YEAR($H124),MONTH($H124)+$G124*6,1),BG$3=DATE(YEAR($H124),MONTH($H124)+$G124*7,1),BG$3=DATE(YEAR($H124),MONTH($H124)+$G124*8,1),BG$3=DATE(YEAR($H124),MONTH($H124)+$G124*9,1),BG$3=DATE(YEAR($H124),MONTH($H124)+$G124*10,1)),$F124*тех!BU$10*тех!BU$6,)</f>
        <v>0</v>
      </c>
      <c r="BH124" s="76">
        <f>IF(OR(BH$3=DATE(YEAR($H124),MONTH($H124)+$G124,1),BH$3=DATE(YEAR($H124),MONTH($H124)+$G124*2,1),BH$3=DATE(YEAR($H124),MONTH($H124)+$G124*3,1),BH$3=DATE(YEAR($H124),MONTH($H124)+$G124*4,1),BH$3=DATE(YEAR($H124),MONTH($H124)+$G124*5,1),BH$3=DATE(YEAR($H124),MONTH($H124)+$G124*6,1),BH$3=DATE(YEAR($H124),MONTH($H124)+$G124*7,1),BH$3=DATE(YEAR($H124),MONTH($H124)+$G124*8,1),BH$3=DATE(YEAR($H124),MONTH($H124)+$G124*9,1),BH$3=DATE(YEAR($H124),MONTH($H124)+$G124*10,1)),$F124*тех!BV$10*тех!BV$6,)</f>
        <v>0</v>
      </c>
      <c r="BI124" s="76">
        <f>IF(OR(BI$3=DATE(YEAR($H124),MONTH($H124)+$G124,1),BI$3=DATE(YEAR($H124),MONTH($H124)+$G124*2,1),BI$3=DATE(YEAR($H124),MONTH($H124)+$G124*3,1),BI$3=DATE(YEAR($H124),MONTH($H124)+$G124*4,1),BI$3=DATE(YEAR($H124),MONTH($H124)+$G124*5,1),BI$3=DATE(YEAR($H124),MONTH($H124)+$G124*6,1),BI$3=DATE(YEAR($H124),MONTH($H124)+$G124*7,1),BI$3=DATE(YEAR($H124),MONTH($H124)+$G124*8,1),BI$3=DATE(YEAR($H124),MONTH($H124)+$G124*9,1),BI$3=DATE(YEAR($H124),MONTH($H124)+$G124*10,1)),$F124*тех!BW$10*тех!BW$6,)</f>
        <v>0</v>
      </c>
      <c r="BJ124" s="76">
        <f>IF(OR(BJ$3=DATE(YEAR($H124),MONTH($H124)+$G124,1),BJ$3=DATE(YEAR($H124),MONTH($H124)+$G124*2,1),BJ$3=DATE(YEAR($H124),MONTH($H124)+$G124*3,1),BJ$3=DATE(YEAR($H124),MONTH($H124)+$G124*4,1),BJ$3=DATE(YEAR($H124),MONTH($H124)+$G124*5,1),BJ$3=DATE(YEAR($H124),MONTH($H124)+$G124*6,1),BJ$3=DATE(YEAR($H124),MONTH($H124)+$G124*7,1),BJ$3=DATE(YEAR($H124),MONTH($H124)+$G124*8,1),BJ$3=DATE(YEAR($H124),MONTH($H124)+$G124*9,1),BJ$3=DATE(YEAR($H124),MONTH($H124)+$G124*10,1)),$F124*тех!BX$10*тех!BX$6,)</f>
        <v>0</v>
      </c>
      <c r="BK124" s="76">
        <f>IF(OR(BK$3=DATE(YEAR($H124),MONTH($H124)+$G124,1),BK$3=DATE(YEAR($H124),MONTH($H124)+$G124*2,1),BK$3=DATE(YEAR($H124),MONTH($H124)+$G124*3,1),BK$3=DATE(YEAR($H124),MONTH($H124)+$G124*4,1),BK$3=DATE(YEAR($H124),MONTH($H124)+$G124*5,1),BK$3=DATE(YEAR($H124),MONTH($H124)+$G124*6,1),BK$3=DATE(YEAR($H124),MONTH($H124)+$G124*7,1),BK$3=DATE(YEAR($H124),MONTH($H124)+$G124*8,1),BK$3=DATE(YEAR($H124),MONTH($H124)+$G124*9,1),BK$3=DATE(YEAR($H124),MONTH($H124)+$G124*10,1)),$F124*тех!BY$10*тех!BY$6,)</f>
        <v>0</v>
      </c>
      <c r="BL124" s="76">
        <f>IF(OR(BL$3=DATE(YEAR($H124),MONTH($H124)+$G124,1),BL$3=DATE(YEAR($H124),MONTH($H124)+$G124*2,1),BL$3=DATE(YEAR($H124),MONTH($H124)+$G124*3,1),BL$3=DATE(YEAR($H124),MONTH($H124)+$G124*4,1),BL$3=DATE(YEAR($H124),MONTH($H124)+$G124*5,1),BL$3=DATE(YEAR($H124),MONTH($H124)+$G124*6,1),BL$3=DATE(YEAR($H124),MONTH($H124)+$G124*7,1),BL$3=DATE(YEAR($H124),MONTH($H124)+$G124*8,1),BL$3=DATE(YEAR($H124),MONTH($H124)+$G124*9,1),BL$3=DATE(YEAR($H124),MONTH($H124)+$G124*10,1)),$F124*тех!BZ$10*тех!BZ$6,)</f>
        <v>0</v>
      </c>
      <c r="BM124" s="76">
        <f>IF(OR(BM$3=DATE(YEAR($H124),MONTH($H124)+$G124,1),BM$3=DATE(YEAR($H124),MONTH($H124)+$G124*2,1),BM$3=DATE(YEAR($H124),MONTH($H124)+$G124*3,1),BM$3=DATE(YEAR($H124),MONTH($H124)+$G124*4,1),BM$3=DATE(YEAR($H124),MONTH($H124)+$G124*5,1),BM$3=DATE(YEAR($H124),MONTH($H124)+$G124*6,1),BM$3=DATE(YEAR($H124),MONTH($H124)+$G124*7,1),BM$3=DATE(YEAR($H124),MONTH($H124)+$G124*8,1),BM$3=DATE(YEAR($H124),MONTH($H124)+$G124*9,1),BM$3=DATE(YEAR($H124),MONTH($H124)+$G124*10,1)),$F124*тех!CA$10*тех!CA$6,)</f>
        <v>0</v>
      </c>
      <c r="BN124" s="76">
        <f>IF(OR(BN$3=DATE(YEAR($H124),MONTH($H124)+$G124,1),BN$3=DATE(YEAR($H124),MONTH($H124)+$G124*2,1),BN$3=DATE(YEAR($H124),MONTH($H124)+$G124*3,1),BN$3=DATE(YEAR($H124),MONTH($H124)+$G124*4,1),BN$3=DATE(YEAR($H124),MONTH($H124)+$G124*5,1),BN$3=DATE(YEAR($H124),MONTH($H124)+$G124*6,1),BN$3=DATE(YEAR($H124),MONTH($H124)+$G124*7,1),BN$3=DATE(YEAR($H124),MONTH($H124)+$G124*8,1),BN$3=DATE(YEAR($H124),MONTH($H124)+$G124*9,1),BN$3=DATE(YEAR($H124),MONTH($H124)+$G124*10,1)),$F124*тех!CB$10*тех!CB$6,)</f>
        <v>0</v>
      </c>
      <c r="BO124" s="76">
        <f>IF(OR(BO$3=DATE(YEAR($H124),MONTH($H124)+$G124,1),BO$3=DATE(YEAR($H124),MONTH($H124)+$G124*2,1),BO$3=DATE(YEAR($H124),MONTH($H124)+$G124*3,1),BO$3=DATE(YEAR($H124),MONTH($H124)+$G124*4,1),BO$3=DATE(YEAR($H124),MONTH($H124)+$G124*5,1),BO$3=DATE(YEAR($H124),MONTH($H124)+$G124*6,1),BO$3=DATE(YEAR($H124),MONTH($H124)+$G124*7,1),BO$3=DATE(YEAR($H124),MONTH($H124)+$G124*8,1),BO$3=DATE(YEAR($H124),MONTH($H124)+$G124*9,1),BO$3=DATE(YEAR($H124),MONTH($H124)+$G124*10,1)),$F124*тех!CC$10*тех!CC$6,)</f>
        <v>0</v>
      </c>
      <c r="BP124" s="76">
        <f>IF(OR(BP$3=DATE(YEAR($H124),MONTH($H124)+$G124,1),BP$3=DATE(YEAR($H124),MONTH($H124)+$G124*2,1),BP$3=DATE(YEAR($H124),MONTH($H124)+$G124*3,1),BP$3=DATE(YEAR($H124),MONTH($H124)+$G124*4,1),BP$3=DATE(YEAR($H124),MONTH($H124)+$G124*5,1),BP$3=DATE(YEAR($H124),MONTH($H124)+$G124*6,1),BP$3=DATE(YEAR($H124),MONTH($H124)+$G124*7,1),BP$3=DATE(YEAR($H124),MONTH($H124)+$G124*8,1),BP$3=DATE(YEAR($H124),MONTH($H124)+$G124*9,1),BP$3=DATE(YEAR($H124),MONTH($H124)+$G124*10,1)),$F124*тех!CD$10*тех!CD$6,)</f>
        <v>0</v>
      </c>
      <c r="BQ124" s="76">
        <f>IF(OR(BQ$3=DATE(YEAR($H124),MONTH($H124)+$G124,1),BQ$3=DATE(YEAR($H124),MONTH($H124)+$G124*2,1),BQ$3=DATE(YEAR($H124),MONTH($H124)+$G124*3,1),BQ$3=DATE(YEAR($H124),MONTH($H124)+$G124*4,1),BQ$3=DATE(YEAR($H124),MONTH($H124)+$G124*5,1),BQ$3=DATE(YEAR($H124),MONTH($H124)+$G124*6,1),BQ$3=DATE(YEAR($H124),MONTH($H124)+$G124*7,1),BQ$3=DATE(YEAR($H124),MONTH($H124)+$G124*8,1),BQ$3=DATE(YEAR($H124),MONTH($H124)+$G124*9,1),BQ$3=DATE(YEAR($H124),MONTH($H124)+$G124*10,1)),$F124*тех!CE$10*тех!CE$6,)</f>
        <v>0</v>
      </c>
    </row>
    <row r="125" spans="2:69" hidden="1">
      <c r="B125" s="3">
        <v>36</v>
      </c>
      <c r="C125" s="19"/>
      <c r="D125" s="19"/>
      <c r="E125" s="19"/>
      <c r="F125" s="76">
        <f t="shared" si="3"/>
        <v>0</v>
      </c>
      <c r="G125" s="19"/>
      <c r="H125" s="19"/>
      <c r="J125" s="76">
        <f>IF($H125=J$3,$F125,)*тех!X$6</f>
        <v>0</v>
      </c>
      <c r="K125" s="76">
        <f>IF($H125=K$3,$F125,)*тех!Y$6</f>
        <v>0</v>
      </c>
      <c r="L125" s="76">
        <f>IF($H125=L$3,$F125,)*тех!Z$6</f>
        <v>0</v>
      </c>
      <c r="M125" s="76">
        <f>IF($H125=M$3,$F125,)*тех!AA$6</f>
        <v>0</v>
      </c>
      <c r="N125" s="76">
        <f>IF($H125=N$3,$F125,)*тех!AB$6</f>
        <v>0</v>
      </c>
      <c r="O125" s="76">
        <f>IF($H125=O$3,$F125,)*тех!AC$6</f>
        <v>0</v>
      </c>
      <c r="P125" s="76">
        <f>IF(OR(P$3=DATE(YEAR($H125),MONTH($H125)+$G125,1),P$3=DATE(YEAR($H125),MONTH($H125)+$G125*2,1),P$3=DATE(YEAR($H125),MONTH($H125)+$G125*3,1),P$3=DATE(YEAR($H125),MONTH($H125)+$G125*4,1),P$3=DATE(YEAR($H125),MONTH($H125)+$G125*5,1),P$3=DATE(YEAR($H125),MONTH($H125)+$G125*6,1),P$3=DATE(YEAR($H125),MONTH($H125)+$G125*7,1),P$3=DATE(YEAR($H125),MONTH($H125)+$G125*8,1),P$3=DATE(YEAR($H125),MONTH($H125)+$G125*9,1),P$3=DATE(YEAR($H125),MONTH($H125)+$G125*10,1)),$F125*тех!AD$10*тех!AD$6,)</f>
        <v>0</v>
      </c>
      <c r="Q125" s="76">
        <f>IF(OR(Q$3=DATE(YEAR($H125),MONTH($H125)+$G125,1),Q$3=DATE(YEAR($H125),MONTH($H125)+$G125*2,1),Q$3=DATE(YEAR($H125),MONTH($H125)+$G125*3,1),Q$3=DATE(YEAR($H125),MONTH($H125)+$G125*4,1),Q$3=DATE(YEAR($H125),MONTH($H125)+$G125*5,1),Q$3=DATE(YEAR($H125),MONTH($H125)+$G125*6,1),Q$3=DATE(YEAR($H125),MONTH($H125)+$G125*7,1),Q$3=DATE(YEAR($H125),MONTH($H125)+$G125*8,1),Q$3=DATE(YEAR($H125),MONTH($H125)+$G125*9,1),Q$3=DATE(YEAR($H125),MONTH($H125)+$G125*10,1)),$F125*тех!AE$10*тех!AE$6,)</f>
        <v>0</v>
      </c>
      <c r="R125" s="76">
        <f>IF(OR(R$3=DATE(YEAR($H125),MONTH($H125)+$G125,1),R$3=DATE(YEAR($H125),MONTH($H125)+$G125*2,1),R$3=DATE(YEAR($H125),MONTH($H125)+$G125*3,1),R$3=DATE(YEAR($H125),MONTH($H125)+$G125*4,1),R$3=DATE(YEAR($H125),MONTH($H125)+$G125*5,1),R$3=DATE(YEAR($H125),MONTH($H125)+$G125*6,1),R$3=DATE(YEAR($H125),MONTH($H125)+$G125*7,1),R$3=DATE(YEAR($H125),MONTH($H125)+$G125*8,1),R$3=DATE(YEAR($H125),MONTH($H125)+$G125*9,1),R$3=DATE(YEAR($H125),MONTH($H125)+$G125*10,1)),$F125*тех!AF$10*тех!AF$6,)</f>
        <v>0</v>
      </c>
      <c r="S125" s="76">
        <f>IF(OR(S$3=DATE(YEAR($H125),MONTH($H125)+$G125,1),S$3=DATE(YEAR($H125),MONTH($H125)+$G125*2,1),S$3=DATE(YEAR($H125),MONTH($H125)+$G125*3,1),S$3=DATE(YEAR($H125),MONTH($H125)+$G125*4,1),S$3=DATE(YEAR($H125),MONTH($H125)+$G125*5,1),S$3=DATE(YEAR($H125),MONTH($H125)+$G125*6,1),S$3=DATE(YEAR($H125),MONTH($H125)+$G125*7,1),S$3=DATE(YEAR($H125),MONTH($H125)+$G125*8,1),S$3=DATE(YEAR($H125),MONTH($H125)+$G125*9,1),S$3=DATE(YEAR($H125),MONTH($H125)+$G125*10,1)),$F125*тех!AG$10*тех!AG$6,)</f>
        <v>0</v>
      </c>
      <c r="T125" s="76">
        <f>IF(OR(T$3=DATE(YEAR($H125),MONTH($H125)+$G125,1),T$3=DATE(YEAR($H125),MONTH($H125)+$G125*2,1),T$3=DATE(YEAR($H125),MONTH($H125)+$G125*3,1),T$3=DATE(YEAR($H125),MONTH($H125)+$G125*4,1),T$3=DATE(YEAR($H125),MONTH($H125)+$G125*5,1),T$3=DATE(YEAR($H125),MONTH($H125)+$G125*6,1),T$3=DATE(YEAR($H125),MONTH($H125)+$G125*7,1),T$3=DATE(YEAR($H125),MONTH($H125)+$G125*8,1),T$3=DATE(YEAR($H125),MONTH($H125)+$G125*9,1),T$3=DATE(YEAR($H125),MONTH($H125)+$G125*10,1)),$F125*тех!AH$10*тех!AH$6,)</f>
        <v>0</v>
      </c>
      <c r="U125" s="76">
        <f>IF(OR(U$3=DATE(YEAR($H125),MONTH($H125)+$G125,1),U$3=DATE(YEAR($H125),MONTH($H125)+$G125*2,1),U$3=DATE(YEAR($H125),MONTH($H125)+$G125*3,1),U$3=DATE(YEAR($H125),MONTH($H125)+$G125*4,1),U$3=DATE(YEAR($H125),MONTH($H125)+$G125*5,1),U$3=DATE(YEAR($H125),MONTH($H125)+$G125*6,1),U$3=DATE(YEAR($H125),MONTH($H125)+$G125*7,1),U$3=DATE(YEAR($H125),MONTH($H125)+$G125*8,1),U$3=DATE(YEAR($H125),MONTH($H125)+$G125*9,1),U$3=DATE(YEAR($H125),MONTH($H125)+$G125*10,1)),$F125*тех!AI$10*тех!AI$6,)</f>
        <v>0</v>
      </c>
      <c r="V125" s="76">
        <f>IF(OR(V$3=DATE(YEAR($H125),MONTH($H125)+$G125,1),V$3=DATE(YEAR($H125),MONTH($H125)+$G125*2,1),V$3=DATE(YEAR($H125),MONTH($H125)+$G125*3,1),V$3=DATE(YEAR($H125),MONTH($H125)+$G125*4,1),V$3=DATE(YEAR($H125),MONTH($H125)+$G125*5,1),V$3=DATE(YEAR($H125),MONTH($H125)+$G125*6,1),V$3=DATE(YEAR($H125),MONTH($H125)+$G125*7,1),V$3=DATE(YEAR($H125),MONTH($H125)+$G125*8,1),V$3=DATE(YEAR($H125),MONTH($H125)+$G125*9,1),V$3=DATE(YEAR($H125),MONTH($H125)+$G125*10,1)),$F125*тех!AJ$10*тех!AJ$6,)</f>
        <v>0</v>
      </c>
      <c r="W125" s="76">
        <f>IF(OR(W$3=DATE(YEAR($H125),MONTH($H125)+$G125,1),W$3=DATE(YEAR($H125),MONTH($H125)+$G125*2,1),W$3=DATE(YEAR($H125),MONTH($H125)+$G125*3,1),W$3=DATE(YEAR($H125),MONTH($H125)+$G125*4,1),W$3=DATE(YEAR($H125),MONTH($H125)+$G125*5,1),W$3=DATE(YEAR($H125),MONTH($H125)+$G125*6,1),W$3=DATE(YEAR($H125),MONTH($H125)+$G125*7,1),W$3=DATE(YEAR($H125),MONTH($H125)+$G125*8,1),W$3=DATE(YEAR($H125),MONTH($H125)+$G125*9,1),W$3=DATE(YEAR($H125),MONTH($H125)+$G125*10,1)),$F125*тех!AK$10*тех!AK$6,)</f>
        <v>0</v>
      </c>
      <c r="X125" s="76">
        <f>IF(OR(X$3=DATE(YEAR($H125),MONTH($H125)+$G125,1),X$3=DATE(YEAR($H125),MONTH($H125)+$G125*2,1),X$3=DATE(YEAR($H125),MONTH($H125)+$G125*3,1),X$3=DATE(YEAR($H125),MONTH($H125)+$G125*4,1),X$3=DATE(YEAR($H125),MONTH($H125)+$G125*5,1),X$3=DATE(YEAR($H125),MONTH($H125)+$G125*6,1),X$3=DATE(YEAR($H125),MONTH($H125)+$G125*7,1),X$3=DATE(YEAR($H125),MONTH($H125)+$G125*8,1),X$3=DATE(YEAR($H125),MONTH($H125)+$G125*9,1),X$3=DATE(YEAR($H125),MONTH($H125)+$G125*10,1)),$F125*тех!AL$10*тех!AL$6,)</f>
        <v>0</v>
      </c>
      <c r="Y125" s="76">
        <f>IF(OR(Y$3=DATE(YEAR($H125),MONTH($H125)+$G125,1),Y$3=DATE(YEAR($H125),MONTH($H125)+$G125*2,1),Y$3=DATE(YEAR($H125),MONTH($H125)+$G125*3,1),Y$3=DATE(YEAR($H125),MONTH($H125)+$G125*4,1),Y$3=DATE(YEAR($H125),MONTH($H125)+$G125*5,1),Y$3=DATE(YEAR($H125),MONTH($H125)+$G125*6,1),Y$3=DATE(YEAR($H125),MONTH($H125)+$G125*7,1),Y$3=DATE(YEAR($H125),MONTH($H125)+$G125*8,1),Y$3=DATE(YEAR($H125),MONTH($H125)+$G125*9,1),Y$3=DATE(YEAR($H125),MONTH($H125)+$G125*10,1)),$F125*тех!AM$10*тех!AM$6,)</f>
        <v>0</v>
      </c>
      <c r="Z125" s="76">
        <f>IF(OR(Z$3=DATE(YEAR($H125),MONTH($H125)+$G125,1),Z$3=DATE(YEAR($H125),MONTH($H125)+$G125*2,1),Z$3=DATE(YEAR($H125),MONTH($H125)+$G125*3,1),Z$3=DATE(YEAR($H125),MONTH($H125)+$G125*4,1),Z$3=DATE(YEAR($H125),MONTH($H125)+$G125*5,1),Z$3=DATE(YEAR($H125),MONTH($H125)+$G125*6,1),Z$3=DATE(YEAR($H125),MONTH($H125)+$G125*7,1),Z$3=DATE(YEAR($H125),MONTH($H125)+$G125*8,1),Z$3=DATE(YEAR($H125),MONTH($H125)+$G125*9,1),Z$3=DATE(YEAR($H125),MONTH($H125)+$G125*10,1)),$F125*тех!AN$10*тех!AN$6,)</f>
        <v>0</v>
      </c>
      <c r="AA125" s="76">
        <f>IF(OR(AA$3=DATE(YEAR($H125),MONTH($H125)+$G125,1),AA$3=DATE(YEAR($H125),MONTH($H125)+$G125*2,1),AA$3=DATE(YEAR($H125),MONTH($H125)+$G125*3,1),AA$3=DATE(YEAR($H125),MONTH($H125)+$G125*4,1),AA$3=DATE(YEAR($H125),MONTH($H125)+$G125*5,1),AA$3=DATE(YEAR($H125),MONTH($H125)+$G125*6,1),AA$3=DATE(YEAR($H125),MONTH($H125)+$G125*7,1),AA$3=DATE(YEAR($H125),MONTH($H125)+$G125*8,1),AA$3=DATE(YEAR($H125),MONTH($H125)+$G125*9,1),AA$3=DATE(YEAR($H125),MONTH($H125)+$G125*10,1)),$F125*тех!AO$10*тех!AO$6,)</f>
        <v>0</v>
      </c>
      <c r="AB125" s="76">
        <f>IF(OR(AB$3=DATE(YEAR($H125),MONTH($H125)+$G125,1),AB$3=DATE(YEAR($H125),MONTH($H125)+$G125*2,1),AB$3=DATE(YEAR($H125),MONTH($H125)+$G125*3,1),AB$3=DATE(YEAR($H125),MONTH($H125)+$G125*4,1),AB$3=DATE(YEAR($H125),MONTH($H125)+$G125*5,1),AB$3=DATE(YEAR($H125),MONTH($H125)+$G125*6,1),AB$3=DATE(YEAR($H125),MONTH($H125)+$G125*7,1),AB$3=DATE(YEAR($H125),MONTH($H125)+$G125*8,1),AB$3=DATE(YEAR($H125),MONTH($H125)+$G125*9,1),AB$3=DATE(YEAR($H125),MONTH($H125)+$G125*10,1)),$F125*тех!AP$10*тех!AP$6,)</f>
        <v>0</v>
      </c>
      <c r="AC125" s="76">
        <f>IF(OR(AC$3=DATE(YEAR($H125),MONTH($H125)+$G125,1),AC$3=DATE(YEAR($H125),MONTH($H125)+$G125*2,1),AC$3=DATE(YEAR($H125),MONTH($H125)+$G125*3,1),AC$3=DATE(YEAR($H125),MONTH($H125)+$G125*4,1),AC$3=DATE(YEAR($H125),MONTH($H125)+$G125*5,1),AC$3=DATE(YEAR($H125),MONTH($H125)+$G125*6,1),AC$3=DATE(YEAR($H125),MONTH($H125)+$G125*7,1),AC$3=DATE(YEAR($H125),MONTH($H125)+$G125*8,1),AC$3=DATE(YEAR($H125),MONTH($H125)+$G125*9,1),AC$3=DATE(YEAR($H125),MONTH($H125)+$G125*10,1)),$F125*тех!AQ$10*тех!AQ$6,)</f>
        <v>0</v>
      </c>
      <c r="AD125" s="76">
        <f>IF(OR(AD$3=DATE(YEAR($H125),MONTH($H125)+$G125,1),AD$3=DATE(YEAR($H125),MONTH($H125)+$G125*2,1),AD$3=DATE(YEAR($H125),MONTH($H125)+$G125*3,1),AD$3=DATE(YEAR($H125),MONTH($H125)+$G125*4,1),AD$3=DATE(YEAR($H125),MONTH($H125)+$G125*5,1),AD$3=DATE(YEAR($H125),MONTH($H125)+$G125*6,1),AD$3=DATE(YEAR($H125),MONTH($H125)+$G125*7,1),AD$3=DATE(YEAR($H125),MONTH($H125)+$G125*8,1),AD$3=DATE(YEAR($H125),MONTH($H125)+$G125*9,1),AD$3=DATE(YEAR($H125),MONTH($H125)+$G125*10,1)),$F125*тех!AR$10*тех!AR$6,)</f>
        <v>0</v>
      </c>
      <c r="AE125" s="76">
        <f>IF(OR(AE$3=DATE(YEAR($H125),MONTH($H125)+$G125,1),AE$3=DATE(YEAR($H125),MONTH($H125)+$G125*2,1),AE$3=DATE(YEAR($H125),MONTH($H125)+$G125*3,1),AE$3=DATE(YEAR($H125),MONTH($H125)+$G125*4,1),AE$3=DATE(YEAR($H125),MONTH($H125)+$G125*5,1),AE$3=DATE(YEAR($H125),MONTH($H125)+$G125*6,1),AE$3=DATE(YEAR($H125),MONTH($H125)+$G125*7,1),AE$3=DATE(YEAR($H125),MONTH($H125)+$G125*8,1),AE$3=DATE(YEAR($H125),MONTH($H125)+$G125*9,1),AE$3=DATE(YEAR($H125),MONTH($H125)+$G125*10,1)),$F125*тех!AS$10*тех!AS$6,)</f>
        <v>0</v>
      </c>
      <c r="AF125" s="76">
        <f>IF(OR(AF$3=DATE(YEAR($H125),MONTH($H125)+$G125,1),AF$3=DATE(YEAR($H125),MONTH($H125)+$G125*2,1),AF$3=DATE(YEAR($H125),MONTH($H125)+$G125*3,1),AF$3=DATE(YEAR($H125),MONTH($H125)+$G125*4,1),AF$3=DATE(YEAR($H125),MONTH($H125)+$G125*5,1),AF$3=DATE(YEAR($H125),MONTH($H125)+$G125*6,1),AF$3=DATE(YEAR($H125),MONTH($H125)+$G125*7,1),AF$3=DATE(YEAR($H125),MONTH($H125)+$G125*8,1),AF$3=DATE(YEAR($H125),MONTH($H125)+$G125*9,1),AF$3=DATE(YEAR($H125),MONTH($H125)+$G125*10,1)),$F125*тех!AT$10*тех!AT$6,)</f>
        <v>0</v>
      </c>
      <c r="AG125" s="76">
        <f>IF(OR(AG$3=DATE(YEAR($H125),MONTH($H125)+$G125,1),AG$3=DATE(YEAR($H125),MONTH($H125)+$G125*2,1),AG$3=DATE(YEAR($H125),MONTH($H125)+$G125*3,1),AG$3=DATE(YEAR($H125),MONTH($H125)+$G125*4,1),AG$3=DATE(YEAR($H125),MONTH($H125)+$G125*5,1),AG$3=DATE(YEAR($H125),MONTH($H125)+$G125*6,1),AG$3=DATE(YEAR($H125),MONTH($H125)+$G125*7,1),AG$3=DATE(YEAR($H125),MONTH($H125)+$G125*8,1),AG$3=DATE(YEAR($H125),MONTH($H125)+$G125*9,1),AG$3=DATE(YEAR($H125),MONTH($H125)+$G125*10,1)),$F125*тех!AU$10*тех!AU$6,)</f>
        <v>0</v>
      </c>
      <c r="AH125" s="76">
        <f>IF(OR(AH$3=DATE(YEAR($H125),MONTH($H125)+$G125,1),AH$3=DATE(YEAR($H125),MONTH($H125)+$G125*2,1),AH$3=DATE(YEAR($H125),MONTH($H125)+$G125*3,1),AH$3=DATE(YEAR($H125),MONTH($H125)+$G125*4,1),AH$3=DATE(YEAR($H125),MONTH($H125)+$G125*5,1),AH$3=DATE(YEAR($H125),MONTH($H125)+$G125*6,1),AH$3=DATE(YEAR($H125),MONTH($H125)+$G125*7,1),AH$3=DATE(YEAR($H125),MONTH($H125)+$G125*8,1),AH$3=DATE(YEAR($H125),MONTH($H125)+$G125*9,1),AH$3=DATE(YEAR($H125),MONTH($H125)+$G125*10,1)),$F125*тех!AV$10*тех!AV$6,)</f>
        <v>0</v>
      </c>
      <c r="AI125" s="76">
        <f>IF(OR(AI$3=DATE(YEAR($H125),MONTH($H125)+$G125,1),AI$3=DATE(YEAR($H125),MONTH($H125)+$G125*2,1),AI$3=DATE(YEAR($H125),MONTH($H125)+$G125*3,1),AI$3=DATE(YEAR($H125),MONTH($H125)+$G125*4,1),AI$3=DATE(YEAR($H125),MONTH($H125)+$G125*5,1),AI$3=DATE(YEAR($H125),MONTH($H125)+$G125*6,1),AI$3=DATE(YEAR($H125),MONTH($H125)+$G125*7,1),AI$3=DATE(YEAR($H125),MONTH($H125)+$G125*8,1),AI$3=DATE(YEAR($H125),MONTH($H125)+$G125*9,1),AI$3=DATE(YEAR($H125),MONTH($H125)+$G125*10,1)),$F125*тех!AW$10*тех!AW$6,)</f>
        <v>0</v>
      </c>
      <c r="AJ125" s="76">
        <f>IF(OR(AJ$3=DATE(YEAR($H125),MONTH($H125)+$G125,1),AJ$3=DATE(YEAR($H125),MONTH($H125)+$G125*2,1),AJ$3=DATE(YEAR($H125),MONTH($H125)+$G125*3,1),AJ$3=DATE(YEAR($H125),MONTH($H125)+$G125*4,1),AJ$3=DATE(YEAR($H125),MONTH($H125)+$G125*5,1),AJ$3=DATE(YEAR($H125),MONTH($H125)+$G125*6,1),AJ$3=DATE(YEAR($H125),MONTH($H125)+$G125*7,1),AJ$3=DATE(YEAR($H125),MONTH($H125)+$G125*8,1),AJ$3=DATE(YEAR($H125),MONTH($H125)+$G125*9,1),AJ$3=DATE(YEAR($H125),MONTH($H125)+$G125*10,1)),$F125*тех!AX$10*тех!AX$6,)</f>
        <v>0</v>
      </c>
      <c r="AK125" s="76">
        <f>IF(OR(AK$3=DATE(YEAR($H125),MONTH($H125)+$G125,1),AK$3=DATE(YEAR($H125),MONTH($H125)+$G125*2,1),AK$3=DATE(YEAR($H125),MONTH($H125)+$G125*3,1),AK$3=DATE(YEAR($H125),MONTH($H125)+$G125*4,1),AK$3=DATE(YEAR($H125),MONTH($H125)+$G125*5,1),AK$3=DATE(YEAR($H125),MONTH($H125)+$G125*6,1),AK$3=DATE(YEAR($H125),MONTH($H125)+$G125*7,1),AK$3=DATE(YEAR($H125),MONTH($H125)+$G125*8,1),AK$3=DATE(YEAR($H125),MONTH($H125)+$G125*9,1),AK$3=DATE(YEAR($H125),MONTH($H125)+$G125*10,1)),$F125*тех!AY$10*тех!AY$6,)</f>
        <v>0</v>
      </c>
      <c r="AL125" s="76">
        <f>IF(OR(AL$3=DATE(YEAR($H125),MONTH($H125)+$G125,1),AL$3=DATE(YEAR($H125),MONTH($H125)+$G125*2,1),AL$3=DATE(YEAR($H125),MONTH($H125)+$G125*3,1),AL$3=DATE(YEAR($H125),MONTH($H125)+$G125*4,1),AL$3=DATE(YEAR($H125),MONTH($H125)+$G125*5,1),AL$3=DATE(YEAR($H125),MONTH($H125)+$G125*6,1),AL$3=DATE(YEAR($H125),MONTH($H125)+$G125*7,1),AL$3=DATE(YEAR($H125),MONTH($H125)+$G125*8,1),AL$3=DATE(YEAR($H125),MONTH($H125)+$G125*9,1),AL$3=DATE(YEAR($H125),MONTH($H125)+$G125*10,1)),$F125*тех!AZ$10*тех!AZ$6,)</f>
        <v>0</v>
      </c>
      <c r="AM125" s="76">
        <f>IF(OR(AM$3=DATE(YEAR($H125),MONTH($H125)+$G125,1),AM$3=DATE(YEAR($H125),MONTH($H125)+$G125*2,1),AM$3=DATE(YEAR($H125),MONTH($H125)+$G125*3,1),AM$3=DATE(YEAR($H125),MONTH($H125)+$G125*4,1),AM$3=DATE(YEAR($H125),MONTH($H125)+$G125*5,1),AM$3=DATE(YEAR($H125),MONTH($H125)+$G125*6,1),AM$3=DATE(YEAR($H125),MONTH($H125)+$G125*7,1),AM$3=DATE(YEAR($H125),MONTH($H125)+$G125*8,1),AM$3=DATE(YEAR($H125),MONTH($H125)+$G125*9,1),AM$3=DATE(YEAR($H125),MONTH($H125)+$G125*10,1)),$F125*тех!BA$10*тех!BA$6,)</f>
        <v>0</v>
      </c>
      <c r="AN125" s="76">
        <f>IF(OR(AN$3=DATE(YEAR($H125),MONTH($H125)+$G125,1),AN$3=DATE(YEAR($H125),MONTH($H125)+$G125*2,1),AN$3=DATE(YEAR($H125),MONTH($H125)+$G125*3,1),AN$3=DATE(YEAR($H125),MONTH($H125)+$G125*4,1),AN$3=DATE(YEAR($H125),MONTH($H125)+$G125*5,1),AN$3=DATE(YEAR($H125),MONTH($H125)+$G125*6,1),AN$3=DATE(YEAR($H125),MONTH($H125)+$G125*7,1),AN$3=DATE(YEAR($H125),MONTH($H125)+$G125*8,1),AN$3=DATE(YEAR($H125),MONTH($H125)+$G125*9,1),AN$3=DATE(YEAR($H125),MONTH($H125)+$G125*10,1)),$F125*тех!BB$10*тех!BB$6,)</f>
        <v>0</v>
      </c>
      <c r="AO125" s="76">
        <f>IF(OR(AO$3=DATE(YEAR($H125),MONTH($H125)+$G125,1),AO$3=DATE(YEAR($H125),MONTH($H125)+$G125*2,1),AO$3=DATE(YEAR($H125),MONTH($H125)+$G125*3,1),AO$3=DATE(YEAR($H125),MONTH($H125)+$G125*4,1),AO$3=DATE(YEAR($H125),MONTH($H125)+$G125*5,1),AO$3=DATE(YEAR($H125),MONTH($H125)+$G125*6,1),AO$3=DATE(YEAR($H125),MONTH($H125)+$G125*7,1),AO$3=DATE(YEAR($H125),MONTH($H125)+$G125*8,1),AO$3=DATE(YEAR($H125),MONTH($H125)+$G125*9,1),AO$3=DATE(YEAR($H125),MONTH($H125)+$G125*10,1)),$F125*тех!BC$10*тех!BC$6,)</f>
        <v>0</v>
      </c>
      <c r="AP125" s="76">
        <f>IF(OR(AP$3=DATE(YEAR($H125),MONTH($H125)+$G125,1),AP$3=DATE(YEAR($H125),MONTH($H125)+$G125*2,1),AP$3=DATE(YEAR($H125),MONTH($H125)+$G125*3,1),AP$3=DATE(YEAR($H125),MONTH($H125)+$G125*4,1),AP$3=DATE(YEAR($H125),MONTH($H125)+$G125*5,1),AP$3=DATE(YEAR($H125),MONTH($H125)+$G125*6,1),AP$3=DATE(YEAR($H125),MONTH($H125)+$G125*7,1),AP$3=DATE(YEAR($H125),MONTH($H125)+$G125*8,1),AP$3=DATE(YEAR($H125),MONTH($H125)+$G125*9,1),AP$3=DATE(YEAR($H125),MONTH($H125)+$G125*10,1)),$F125*тех!BD$10*тех!BD$6,)</f>
        <v>0</v>
      </c>
      <c r="AQ125" s="76">
        <f>IF(OR(AQ$3=DATE(YEAR($H125),MONTH($H125)+$G125,1),AQ$3=DATE(YEAR($H125),MONTH($H125)+$G125*2,1),AQ$3=DATE(YEAR($H125),MONTH($H125)+$G125*3,1),AQ$3=DATE(YEAR($H125),MONTH($H125)+$G125*4,1),AQ$3=DATE(YEAR($H125),MONTH($H125)+$G125*5,1),AQ$3=DATE(YEAR($H125),MONTH($H125)+$G125*6,1),AQ$3=DATE(YEAR($H125),MONTH($H125)+$G125*7,1),AQ$3=DATE(YEAR($H125),MONTH($H125)+$G125*8,1),AQ$3=DATE(YEAR($H125),MONTH($H125)+$G125*9,1),AQ$3=DATE(YEAR($H125),MONTH($H125)+$G125*10,1)),$F125*тех!BE$10*тех!BE$6,)</f>
        <v>0</v>
      </c>
      <c r="AR125" s="76">
        <f>IF(OR(AR$3=DATE(YEAR($H125),MONTH($H125)+$G125,1),AR$3=DATE(YEAR($H125),MONTH($H125)+$G125*2,1),AR$3=DATE(YEAR($H125),MONTH($H125)+$G125*3,1),AR$3=DATE(YEAR($H125),MONTH($H125)+$G125*4,1),AR$3=DATE(YEAR($H125),MONTH($H125)+$G125*5,1),AR$3=DATE(YEAR($H125),MONTH($H125)+$G125*6,1),AR$3=DATE(YEAR($H125),MONTH($H125)+$G125*7,1),AR$3=DATE(YEAR($H125),MONTH($H125)+$G125*8,1),AR$3=DATE(YEAR($H125),MONTH($H125)+$G125*9,1),AR$3=DATE(YEAR($H125),MONTH($H125)+$G125*10,1)),$F125*тех!BF$10*тех!BF$6,)</f>
        <v>0</v>
      </c>
      <c r="AS125" s="76">
        <f>IF(OR(AS$3=DATE(YEAR($H125),MONTH($H125)+$G125,1),AS$3=DATE(YEAR($H125),MONTH($H125)+$G125*2,1),AS$3=DATE(YEAR($H125),MONTH($H125)+$G125*3,1),AS$3=DATE(YEAR($H125),MONTH($H125)+$G125*4,1),AS$3=DATE(YEAR($H125),MONTH($H125)+$G125*5,1),AS$3=DATE(YEAR($H125),MONTH($H125)+$G125*6,1),AS$3=DATE(YEAR($H125),MONTH($H125)+$G125*7,1),AS$3=DATE(YEAR($H125),MONTH($H125)+$G125*8,1),AS$3=DATE(YEAR($H125),MONTH($H125)+$G125*9,1),AS$3=DATE(YEAR($H125),MONTH($H125)+$G125*10,1)),$F125*тех!BG$10*тех!BG$6,)</f>
        <v>0</v>
      </c>
      <c r="AT125" s="76">
        <f>IF(OR(AT$3=DATE(YEAR($H125),MONTH($H125)+$G125,1),AT$3=DATE(YEAR($H125),MONTH($H125)+$G125*2,1),AT$3=DATE(YEAR($H125),MONTH($H125)+$G125*3,1),AT$3=DATE(YEAR($H125),MONTH($H125)+$G125*4,1),AT$3=DATE(YEAR($H125),MONTH($H125)+$G125*5,1),AT$3=DATE(YEAR($H125),MONTH($H125)+$G125*6,1),AT$3=DATE(YEAR($H125),MONTH($H125)+$G125*7,1),AT$3=DATE(YEAR($H125),MONTH($H125)+$G125*8,1),AT$3=DATE(YEAR($H125),MONTH($H125)+$G125*9,1),AT$3=DATE(YEAR($H125),MONTH($H125)+$G125*10,1)),$F125*тех!BH$10*тех!BH$6,)</f>
        <v>0</v>
      </c>
      <c r="AU125" s="76">
        <f>IF(OR(AU$3=DATE(YEAR($H125),MONTH($H125)+$G125,1),AU$3=DATE(YEAR($H125),MONTH($H125)+$G125*2,1),AU$3=DATE(YEAR($H125),MONTH($H125)+$G125*3,1),AU$3=DATE(YEAR($H125),MONTH($H125)+$G125*4,1),AU$3=DATE(YEAR($H125),MONTH($H125)+$G125*5,1),AU$3=DATE(YEAR($H125),MONTH($H125)+$G125*6,1),AU$3=DATE(YEAR($H125),MONTH($H125)+$G125*7,1),AU$3=DATE(YEAR($H125),MONTH($H125)+$G125*8,1),AU$3=DATE(YEAR($H125),MONTH($H125)+$G125*9,1),AU$3=DATE(YEAR($H125),MONTH($H125)+$G125*10,1)),$F125*тех!BI$10*тех!BI$6,)</f>
        <v>0</v>
      </c>
      <c r="AV125" s="76">
        <f>IF(OR(AV$3=DATE(YEAR($H125),MONTH($H125)+$G125,1),AV$3=DATE(YEAR($H125),MONTH($H125)+$G125*2,1),AV$3=DATE(YEAR($H125),MONTH($H125)+$G125*3,1),AV$3=DATE(YEAR($H125),MONTH($H125)+$G125*4,1),AV$3=DATE(YEAR($H125),MONTH($H125)+$G125*5,1),AV$3=DATE(YEAR($H125),MONTH($H125)+$G125*6,1),AV$3=DATE(YEAR($H125),MONTH($H125)+$G125*7,1),AV$3=DATE(YEAR($H125),MONTH($H125)+$G125*8,1),AV$3=DATE(YEAR($H125),MONTH($H125)+$G125*9,1),AV$3=DATE(YEAR($H125),MONTH($H125)+$G125*10,1)),$F125*тех!BJ$10*тех!BJ$6,)</f>
        <v>0</v>
      </c>
      <c r="AW125" s="76">
        <f>IF(OR(AW$3=DATE(YEAR($H125),MONTH($H125)+$G125,1),AW$3=DATE(YEAR($H125),MONTH($H125)+$G125*2,1),AW$3=DATE(YEAR($H125),MONTH($H125)+$G125*3,1),AW$3=DATE(YEAR($H125),MONTH($H125)+$G125*4,1),AW$3=DATE(YEAR($H125),MONTH($H125)+$G125*5,1),AW$3=DATE(YEAR($H125),MONTH($H125)+$G125*6,1),AW$3=DATE(YEAR($H125),MONTH($H125)+$G125*7,1),AW$3=DATE(YEAR($H125),MONTH($H125)+$G125*8,1),AW$3=DATE(YEAR($H125),MONTH($H125)+$G125*9,1),AW$3=DATE(YEAR($H125),MONTH($H125)+$G125*10,1)),$F125*тех!BK$10*тех!BK$6,)</f>
        <v>0</v>
      </c>
      <c r="AX125" s="76">
        <f>IF(OR(AX$3=DATE(YEAR($H125),MONTH($H125)+$G125,1),AX$3=DATE(YEAR($H125),MONTH($H125)+$G125*2,1),AX$3=DATE(YEAR($H125),MONTH($H125)+$G125*3,1),AX$3=DATE(YEAR($H125),MONTH($H125)+$G125*4,1),AX$3=DATE(YEAR($H125),MONTH($H125)+$G125*5,1),AX$3=DATE(YEAR($H125),MONTH($H125)+$G125*6,1),AX$3=DATE(YEAR($H125),MONTH($H125)+$G125*7,1),AX$3=DATE(YEAR($H125),MONTH($H125)+$G125*8,1),AX$3=DATE(YEAR($H125),MONTH($H125)+$G125*9,1),AX$3=DATE(YEAR($H125),MONTH($H125)+$G125*10,1)),$F125*тех!BL$10*тех!BL$6,)</f>
        <v>0</v>
      </c>
      <c r="AY125" s="76">
        <f>IF(OR(AY$3=DATE(YEAR($H125),MONTH($H125)+$G125,1),AY$3=DATE(YEAR($H125),MONTH($H125)+$G125*2,1),AY$3=DATE(YEAR($H125),MONTH($H125)+$G125*3,1),AY$3=DATE(YEAR($H125),MONTH($H125)+$G125*4,1),AY$3=DATE(YEAR($H125),MONTH($H125)+$G125*5,1),AY$3=DATE(YEAR($H125),MONTH($H125)+$G125*6,1),AY$3=DATE(YEAR($H125),MONTH($H125)+$G125*7,1),AY$3=DATE(YEAR($H125),MONTH($H125)+$G125*8,1),AY$3=DATE(YEAR($H125),MONTH($H125)+$G125*9,1),AY$3=DATE(YEAR($H125),MONTH($H125)+$G125*10,1)),$F125*тех!BM$10*тех!BM$6,)</f>
        <v>0</v>
      </c>
      <c r="AZ125" s="76">
        <f>IF(OR(AZ$3=DATE(YEAR($H125),MONTH($H125)+$G125,1),AZ$3=DATE(YEAR($H125),MONTH($H125)+$G125*2,1),AZ$3=DATE(YEAR($H125),MONTH($H125)+$G125*3,1),AZ$3=DATE(YEAR($H125),MONTH($H125)+$G125*4,1),AZ$3=DATE(YEAR($H125),MONTH($H125)+$G125*5,1),AZ$3=DATE(YEAR($H125),MONTH($H125)+$G125*6,1),AZ$3=DATE(YEAR($H125),MONTH($H125)+$G125*7,1),AZ$3=DATE(YEAR($H125),MONTH($H125)+$G125*8,1),AZ$3=DATE(YEAR($H125),MONTH($H125)+$G125*9,1),AZ$3=DATE(YEAR($H125),MONTH($H125)+$G125*10,1)),$F125*тех!BN$10*тех!BN$6,)</f>
        <v>0</v>
      </c>
      <c r="BA125" s="76">
        <f>IF(OR(BA$3=DATE(YEAR($H125),MONTH($H125)+$G125,1),BA$3=DATE(YEAR($H125),MONTH($H125)+$G125*2,1),BA$3=DATE(YEAR($H125),MONTH($H125)+$G125*3,1),BA$3=DATE(YEAR($H125),MONTH($H125)+$G125*4,1),BA$3=DATE(YEAR($H125),MONTH($H125)+$G125*5,1),BA$3=DATE(YEAR($H125),MONTH($H125)+$G125*6,1),BA$3=DATE(YEAR($H125),MONTH($H125)+$G125*7,1),BA$3=DATE(YEAR($H125),MONTH($H125)+$G125*8,1),BA$3=DATE(YEAR($H125),MONTH($H125)+$G125*9,1),BA$3=DATE(YEAR($H125),MONTH($H125)+$G125*10,1)),$F125*тех!BO$10*тех!BO$6,)</f>
        <v>0</v>
      </c>
      <c r="BB125" s="76">
        <f>IF(OR(BB$3=DATE(YEAR($H125),MONTH($H125)+$G125,1),BB$3=DATE(YEAR($H125),MONTH($H125)+$G125*2,1),BB$3=DATE(YEAR($H125),MONTH($H125)+$G125*3,1),BB$3=DATE(YEAR($H125),MONTH($H125)+$G125*4,1),BB$3=DATE(YEAR($H125),MONTH($H125)+$G125*5,1),BB$3=DATE(YEAR($H125),MONTH($H125)+$G125*6,1),BB$3=DATE(YEAR($H125),MONTH($H125)+$G125*7,1),BB$3=DATE(YEAR($H125),MONTH($H125)+$G125*8,1),BB$3=DATE(YEAR($H125),MONTH($H125)+$G125*9,1),BB$3=DATE(YEAR($H125),MONTH($H125)+$G125*10,1)),$F125*тех!BP$10*тех!BP$6,)</f>
        <v>0</v>
      </c>
      <c r="BC125" s="76">
        <f>IF(OR(BC$3=DATE(YEAR($H125),MONTH($H125)+$G125,1),BC$3=DATE(YEAR($H125),MONTH($H125)+$G125*2,1),BC$3=DATE(YEAR($H125),MONTH($H125)+$G125*3,1),BC$3=DATE(YEAR($H125),MONTH($H125)+$G125*4,1),BC$3=DATE(YEAR($H125),MONTH($H125)+$G125*5,1),BC$3=DATE(YEAR($H125),MONTH($H125)+$G125*6,1),BC$3=DATE(YEAR($H125),MONTH($H125)+$G125*7,1),BC$3=DATE(YEAR($H125),MONTH($H125)+$G125*8,1),BC$3=DATE(YEAR($H125),MONTH($H125)+$G125*9,1),BC$3=DATE(YEAR($H125),MONTH($H125)+$G125*10,1)),$F125*тех!BQ$10*тех!BQ$6,)</f>
        <v>0</v>
      </c>
      <c r="BD125" s="76">
        <f>IF(OR(BD$3=DATE(YEAR($H125),MONTH($H125)+$G125,1),BD$3=DATE(YEAR($H125),MONTH($H125)+$G125*2,1),BD$3=DATE(YEAR($H125),MONTH($H125)+$G125*3,1),BD$3=DATE(YEAR($H125),MONTH($H125)+$G125*4,1),BD$3=DATE(YEAR($H125),MONTH($H125)+$G125*5,1),BD$3=DATE(YEAR($H125),MONTH($H125)+$G125*6,1),BD$3=DATE(YEAR($H125),MONTH($H125)+$G125*7,1),BD$3=DATE(YEAR($H125),MONTH($H125)+$G125*8,1),BD$3=DATE(YEAR($H125),MONTH($H125)+$G125*9,1),BD$3=DATE(YEAR($H125),MONTH($H125)+$G125*10,1)),$F125*тех!BR$10*тех!BR$6,)</f>
        <v>0</v>
      </c>
      <c r="BE125" s="76">
        <f>IF(OR(BE$3=DATE(YEAR($H125),MONTH($H125)+$G125,1),BE$3=DATE(YEAR($H125),MONTH($H125)+$G125*2,1),BE$3=DATE(YEAR($H125),MONTH($H125)+$G125*3,1),BE$3=DATE(YEAR($H125),MONTH($H125)+$G125*4,1),BE$3=DATE(YEAR($H125),MONTH($H125)+$G125*5,1),BE$3=DATE(YEAR($H125),MONTH($H125)+$G125*6,1),BE$3=DATE(YEAR($H125),MONTH($H125)+$G125*7,1),BE$3=DATE(YEAR($H125),MONTH($H125)+$G125*8,1),BE$3=DATE(YEAR($H125),MONTH($H125)+$G125*9,1),BE$3=DATE(YEAR($H125),MONTH($H125)+$G125*10,1)),$F125*тех!BS$10*тех!BS$6,)</f>
        <v>0</v>
      </c>
      <c r="BF125" s="76">
        <f>IF(OR(BF$3=DATE(YEAR($H125),MONTH($H125)+$G125,1),BF$3=DATE(YEAR($H125),MONTH($H125)+$G125*2,1),BF$3=DATE(YEAR($H125),MONTH($H125)+$G125*3,1),BF$3=DATE(YEAR($H125),MONTH($H125)+$G125*4,1),BF$3=DATE(YEAR($H125),MONTH($H125)+$G125*5,1),BF$3=DATE(YEAR($H125),MONTH($H125)+$G125*6,1),BF$3=DATE(YEAR($H125),MONTH($H125)+$G125*7,1),BF$3=DATE(YEAR($H125),MONTH($H125)+$G125*8,1),BF$3=DATE(YEAR($H125),MONTH($H125)+$G125*9,1),BF$3=DATE(YEAR($H125),MONTH($H125)+$G125*10,1)),$F125*тех!BT$10*тех!BT$6,)</f>
        <v>0</v>
      </c>
      <c r="BG125" s="76">
        <f>IF(OR(BG$3=DATE(YEAR($H125),MONTH($H125)+$G125,1),BG$3=DATE(YEAR($H125),MONTH($H125)+$G125*2,1),BG$3=DATE(YEAR($H125),MONTH($H125)+$G125*3,1),BG$3=DATE(YEAR($H125),MONTH($H125)+$G125*4,1),BG$3=DATE(YEAR($H125),MONTH($H125)+$G125*5,1),BG$3=DATE(YEAR($H125),MONTH($H125)+$G125*6,1),BG$3=DATE(YEAR($H125),MONTH($H125)+$G125*7,1),BG$3=DATE(YEAR($H125),MONTH($H125)+$G125*8,1),BG$3=DATE(YEAR($H125),MONTH($H125)+$G125*9,1),BG$3=DATE(YEAR($H125),MONTH($H125)+$G125*10,1)),$F125*тех!BU$10*тех!BU$6,)</f>
        <v>0</v>
      </c>
      <c r="BH125" s="76">
        <f>IF(OR(BH$3=DATE(YEAR($H125),MONTH($H125)+$G125,1),BH$3=DATE(YEAR($H125),MONTH($H125)+$G125*2,1),BH$3=DATE(YEAR($H125),MONTH($H125)+$G125*3,1),BH$3=DATE(YEAR($H125),MONTH($H125)+$G125*4,1),BH$3=DATE(YEAR($H125),MONTH($H125)+$G125*5,1),BH$3=DATE(YEAR($H125),MONTH($H125)+$G125*6,1),BH$3=DATE(YEAR($H125),MONTH($H125)+$G125*7,1),BH$3=DATE(YEAR($H125),MONTH($H125)+$G125*8,1),BH$3=DATE(YEAR($H125),MONTH($H125)+$G125*9,1),BH$3=DATE(YEAR($H125),MONTH($H125)+$G125*10,1)),$F125*тех!BV$10*тех!BV$6,)</f>
        <v>0</v>
      </c>
      <c r="BI125" s="76">
        <f>IF(OR(BI$3=DATE(YEAR($H125),MONTH($H125)+$G125,1),BI$3=DATE(YEAR($H125),MONTH($H125)+$G125*2,1),BI$3=DATE(YEAR($H125),MONTH($H125)+$G125*3,1),BI$3=DATE(YEAR($H125),MONTH($H125)+$G125*4,1),BI$3=DATE(YEAR($H125),MONTH($H125)+$G125*5,1),BI$3=DATE(YEAR($H125),MONTH($H125)+$G125*6,1),BI$3=DATE(YEAR($H125),MONTH($H125)+$G125*7,1),BI$3=DATE(YEAR($H125),MONTH($H125)+$G125*8,1),BI$3=DATE(YEAR($H125),MONTH($H125)+$G125*9,1),BI$3=DATE(YEAR($H125),MONTH($H125)+$G125*10,1)),$F125*тех!BW$10*тех!BW$6,)</f>
        <v>0</v>
      </c>
      <c r="BJ125" s="76">
        <f>IF(OR(BJ$3=DATE(YEAR($H125),MONTH($H125)+$G125,1),BJ$3=DATE(YEAR($H125),MONTH($H125)+$G125*2,1),BJ$3=DATE(YEAR($H125),MONTH($H125)+$G125*3,1),BJ$3=DATE(YEAR($H125),MONTH($H125)+$G125*4,1),BJ$3=DATE(YEAR($H125),MONTH($H125)+$G125*5,1),BJ$3=DATE(YEAR($H125),MONTH($H125)+$G125*6,1),BJ$3=DATE(YEAR($H125),MONTH($H125)+$G125*7,1),BJ$3=DATE(YEAR($H125),MONTH($H125)+$G125*8,1),BJ$3=DATE(YEAR($H125),MONTH($H125)+$G125*9,1),BJ$3=DATE(YEAR($H125),MONTH($H125)+$G125*10,1)),$F125*тех!BX$10*тех!BX$6,)</f>
        <v>0</v>
      </c>
      <c r="BK125" s="76">
        <f>IF(OR(BK$3=DATE(YEAR($H125),MONTH($H125)+$G125,1),BK$3=DATE(YEAR($H125),MONTH($H125)+$G125*2,1),BK$3=DATE(YEAR($H125),MONTH($H125)+$G125*3,1),BK$3=DATE(YEAR($H125),MONTH($H125)+$G125*4,1),BK$3=DATE(YEAR($H125),MONTH($H125)+$G125*5,1),BK$3=DATE(YEAR($H125),MONTH($H125)+$G125*6,1),BK$3=DATE(YEAR($H125),MONTH($H125)+$G125*7,1),BK$3=DATE(YEAR($H125),MONTH($H125)+$G125*8,1),BK$3=DATE(YEAR($H125),MONTH($H125)+$G125*9,1),BK$3=DATE(YEAR($H125),MONTH($H125)+$G125*10,1)),$F125*тех!BY$10*тех!BY$6,)</f>
        <v>0</v>
      </c>
      <c r="BL125" s="76">
        <f>IF(OR(BL$3=DATE(YEAR($H125),MONTH($H125)+$G125,1),BL$3=DATE(YEAR($H125),MONTH($H125)+$G125*2,1),BL$3=DATE(YEAR($H125),MONTH($H125)+$G125*3,1),BL$3=DATE(YEAR($H125),MONTH($H125)+$G125*4,1),BL$3=DATE(YEAR($H125),MONTH($H125)+$G125*5,1),BL$3=DATE(YEAR($H125),MONTH($H125)+$G125*6,1),BL$3=DATE(YEAR($H125),MONTH($H125)+$G125*7,1),BL$3=DATE(YEAR($H125),MONTH($H125)+$G125*8,1),BL$3=DATE(YEAR($H125),MONTH($H125)+$G125*9,1),BL$3=DATE(YEAR($H125),MONTH($H125)+$G125*10,1)),$F125*тех!BZ$10*тех!BZ$6,)</f>
        <v>0</v>
      </c>
      <c r="BM125" s="76">
        <f>IF(OR(BM$3=DATE(YEAR($H125),MONTH($H125)+$G125,1),BM$3=DATE(YEAR($H125),MONTH($H125)+$G125*2,1),BM$3=DATE(YEAR($H125),MONTH($H125)+$G125*3,1),BM$3=DATE(YEAR($H125),MONTH($H125)+$G125*4,1),BM$3=DATE(YEAR($H125),MONTH($H125)+$G125*5,1),BM$3=DATE(YEAR($H125),MONTH($H125)+$G125*6,1),BM$3=DATE(YEAR($H125),MONTH($H125)+$G125*7,1),BM$3=DATE(YEAR($H125),MONTH($H125)+$G125*8,1),BM$3=DATE(YEAR($H125),MONTH($H125)+$G125*9,1),BM$3=DATE(YEAR($H125),MONTH($H125)+$G125*10,1)),$F125*тех!CA$10*тех!CA$6,)</f>
        <v>0</v>
      </c>
      <c r="BN125" s="76">
        <f>IF(OR(BN$3=DATE(YEAR($H125),MONTH($H125)+$G125,1),BN$3=DATE(YEAR($H125),MONTH($H125)+$G125*2,1),BN$3=DATE(YEAR($H125),MONTH($H125)+$G125*3,1),BN$3=DATE(YEAR($H125),MONTH($H125)+$G125*4,1),BN$3=DATE(YEAR($H125),MONTH($H125)+$G125*5,1),BN$3=DATE(YEAR($H125),MONTH($H125)+$G125*6,1),BN$3=DATE(YEAR($H125),MONTH($H125)+$G125*7,1),BN$3=DATE(YEAR($H125),MONTH($H125)+$G125*8,1),BN$3=DATE(YEAR($H125),MONTH($H125)+$G125*9,1),BN$3=DATE(YEAR($H125),MONTH($H125)+$G125*10,1)),$F125*тех!CB$10*тех!CB$6,)</f>
        <v>0</v>
      </c>
      <c r="BO125" s="76">
        <f>IF(OR(BO$3=DATE(YEAR($H125),MONTH($H125)+$G125,1),BO$3=DATE(YEAR($H125),MONTH($H125)+$G125*2,1),BO$3=DATE(YEAR($H125),MONTH($H125)+$G125*3,1),BO$3=DATE(YEAR($H125),MONTH($H125)+$G125*4,1),BO$3=DATE(YEAR($H125),MONTH($H125)+$G125*5,1),BO$3=DATE(YEAR($H125),MONTH($H125)+$G125*6,1),BO$3=DATE(YEAR($H125),MONTH($H125)+$G125*7,1),BO$3=DATE(YEAR($H125),MONTH($H125)+$G125*8,1),BO$3=DATE(YEAR($H125),MONTH($H125)+$G125*9,1),BO$3=DATE(YEAR($H125),MONTH($H125)+$G125*10,1)),$F125*тех!CC$10*тех!CC$6,)</f>
        <v>0</v>
      </c>
      <c r="BP125" s="76">
        <f>IF(OR(BP$3=DATE(YEAR($H125),MONTH($H125)+$G125,1),BP$3=DATE(YEAR($H125),MONTH($H125)+$G125*2,1),BP$3=DATE(YEAR($H125),MONTH($H125)+$G125*3,1),BP$3=DATE(YEAR($H125),MONTH($H125)+$G125*4,1),BP$3=DATE(YEAR($H125),MONTH($H125)+$G125*5,1),BP$3=DATE(YEAR($H125),MONTH($H125)+$G125*6,1),BP$3=DATE(YEAR($H125),MONTH($H125)+$G125*7,1),BP$3=DATE(YEAR($H125),MONTH($H125)+$G125*8,1),BP$3=DATE(YEAR($H125),MONTH($H125)+$G125*9,1),BP$3=DATE(YEAR($H125),MONTH($H125)+$G125*10,1)),$F125*тех!CD$10*тех!CD$6,)</f>
        <v>0</v>
      </c>
      <c r="BQ125" s="76">
        <f>IF(OR(BQ$3=DATE(YEAR($H125),MONTH($H125)+$G125,1),BQ$3=DATE(YEAR($H125),MONTH($H125)+$G125*2,1),BQ$3=DATE(YEAR($H125),MONTH($H125)+$G125*3,1),BQ$3=DATE(YEAR($H125),MONTH($H125)+$G125*4,1),BQ$3=DATE(YEAR($H125),MONTH($H125)+$G125*5,1),BQ$3=DATE(YEAR($H125),MONTH($H125)+$G125*6,1),BQ$3=DATE(YEAR($H125),MONTH($H125)+$G125*7,1),BQ$3=DATE(YEAR($H125),MONTH($H125)+$G125*8,1),BQ$3=DATE(YEAR($H125),MONTH($H125)+$G125*9,1),BQ$3=DATE(YEAR($H125),MONTH($H125)+$G125*10,1)),$F125*тех!CE$10*тех!CE$6,)</f>
        <v>0</v>
      </c>
    </row>
    <row r="126" spans="2:69" hidden="1">
      <c r="B126" s="3">
        <v>37</v>
      </c>
      <c r="C126" s="19"/>
      <c r="D126" s="19"/>
      <c r="E126" s="19"/>
      <c r="F126" s="76">
        <f t="shared" si="3"/>
        <v>0</v>
      </c>
      <c r="G126" s="19"/>
      <c r="H126" s="19"/>
      <c r="J126" s="76">
        <f>IF($H126=J$3,$F126,)*тех!X$6</f>
        <v>0</v>
      </c>
      <c r="K126" s="76">
        <f>IF($H126=K$3,$F126,)*тех!Y$6</f>
        <v>0</v>
      </c>
      <c r="L126" s="76">
        <f>IF($H126=L$3,$F126,)*тех!Z$6</f>
        <v>0</v>
      </c>
      <c r="M126" s="76">
        <f>IF($H126=M$3,$F126,)*тех!AA$6</f>
        <v>0</v>
      </c>
      <c r="N126" s="76">
        <f>IF($H126=N$3,$F126,)*тех!AB$6</f>
        <v>0</v>
      </c>
      <c r="O126" s="76">
        <f>IF($H126=O$3,$F126,)*тех!AC$6</f>
        <v>0</v>
      </c>
      <c r="P126" s="76">
        <f>IF(OR(P$3=DATE(YEAR($H126),MONTH($H126)+$G126,1),P$3=DATE(YEAR($H126),MONTH($H126)+$G126*2,1),P$3=DATE(YEAR($H126),MONTH($H126)+$G126*3,1),P$3=DATE(YEAR($H126),MONTH($H126)+$G126*4,1),P$3=DATE(YEAR($H126),MONTH($H126)+$G126*5,1),P$3=DATE(YEAR($H126),MONTH($H126)+$G126*6,1),P$3=DATE(YEAR($H126),MONTH($H126)+$G126*7,1),P$3=DATE(YEAR($H126),MONTH($H126)+$G126*8,1),P$3=DATE(YEAR($H126),MONTH($H126)+$G126*9,1),P$3=DATE(YEAR($H126),MONTH($H126)+$G126*10,1)),$F126*тех!AD$10*тех!AD$6,)</f>
        <v>0</v>
      </c>
      <c r="Q126" s="76">
        <f>IF(OR(Q$3=DATE(YEAR($H126),MONTH($H126)+$G126,1),Q$3=DATE(YEAR($H126),MONTH($H126)+$G126*2,1),Q$3=DATE(YEAR($H126),MONTH($H126)+$G126*3,1),Q$3=DATE(YEAR($H126),MONTH($H126)+$G126*4,1),Q$3=DATE(YEAR($H126),MONTH($H126)+$G126*5,1),Q$3=DATE(YEAR($H126),MONTH($H126)+$G126*6,1),Q$3=DATE(YEAR($H126),MONTH($H126)+$G126*7,1),Q$3=DATE(YEAR($H126),MONTH($H126)+$G126*8,1),Q$3=DATE(YEAR($H126),MONTH($H126)+$G126*9,1),Q$3=DATE(YEAR($H126),MONTH($H126)+$G126*10,1)),$F126*тех!AE$10*тех!AE$6,)</f>
        <v>0</v>
      </c>
      <c r="R126" s="76">
        <f>IF(OR(R$3=DATE(YEAR($H126),MONTH($H126)+$G126,1),R$3=DATE(YEAR($H126),MONTH($H126)+$G126*2,1),R$3=DATE(YEAR($H126),MONTH($H126)+$G126*3,1),R$3=DATE(YEAR($H126),MONTH($H126)+$G126*4,1),R$3=DATE(YEAR($H126),MONTH($H126)+$G126*5,1),R$3=DATE(YEAR($H126),MONTH($H126)+$G126*6,1),R$3=DATE(YEAR($H126),MONTH($H126)+$G126*7,1),R$3=DATE(YEAR($H126),MONTH($H126)+$G126*8,1),R$3=DATE(YEAR($H126),MONTH($H126)+$G126*9,1),R$3=DATE(YEAR($H126),MONTH($H126)+$G126*10,1)),$F126*тех!AF$10*тех!AF$6,)</f>
        <v>0</v>
      </c>
      <c r="S126" s="76">
        <f>IF(OR(S$3=DATE(YEAR($H126),MONTH($H126)+$G126,1),S$3=DATE(YEAR($H126),MONTH($H126)+$G126*2,1),S$3=DATE(YEAR($H126),MONTH($H126)+$G126*3,1),S$3=DATE(YEAR($H126),MONTH($H126)+$G126*4,1),S$3=DATE(YEAR($H126),MONTH($H126)+$G126*5,1),S$3=DATE(YEAR($H126),MONTH($H126)+$G126*6,1),S$3=DATE(YEAR($H126),MONTH($H126)+$G126*7,1),S$3=DATE(YEAR($H126),MONTH($H126)+$G126*8,1),S$3=DATE(YEAR($H126),MONTH($H126)+$G126*9,1),S$3=DATE(YEAR($H126),MONTH($H126)+$G126*10,1)),$F126*тех!AG$10*тех!AG$6,)</f>
        <v>0</v>
      </c>
      <c r="T126" s="76">
        <f>IF(OR(T$3=DATE(YEAR($H126),MONTH($H126)+$G126,1),T$3=DATE(YEAR($H126),MONTH($H126)+$G126*2,1),T$3=DATE(YEAR($H126),MONTH($H126)+$G126*3,1),T$3=DATE(YEAR($H126),MONTH($H126)+$G126*4,1),T$3=DATE(YEAR($H126),MONTH($H126)+$G126*5,1),T$3=DATE(YEAR($H126),MONTH($H126)+$G126*6,1),T$3=DATE(YEAR($H126),MONTH($H126)+$G126*7,1),T$3=DATE(YEAR($H126),MONTH($H126)+$G126*8,1),T$3=DATE(YEAR($H126),MONTH($H126)+$G126*9,1),T$3=DATE(YEAR($H126),MONTH($H126)+$G126*10,1)),$F126*тех!AH$10*тех!AH$6,)</f>
        <v>0</v>
      </c>
      <c r="U126" s="76">
        <f>IF(OR(U$3=DATE(YEAR($H126),MONTH($H126)+$G126,1),U$3=DATE(YEAR($H126),MONTH($H126)+$G126*2,1),U$3=DATE(YEAR($H126),MONTH($H126)+$G126*3,1),U$3=DATE(YEAR($H126),MONTH($H126)+$G126*4,1),U$3=DATE(YEAR($H126),MONTH($H126)+$G126*5,1),U$3=DATE(YEAR($H126),MONTH($H126)+$G126*6,1),U$3=DATE(YEAR($H126),MONTH($H126)+$G126*7,1),U$3=DATE(YEAR($H126),MONTH($H126)+$G126*8,1),U$3=DATE(YEAR($H126),MONTH($H126)+$G126*9,1),U$3=DATE(YEAR($H126),MONTH($H126)+$G126*10,1)),$F126*тех!AI$10*тех!AI$6,)</f>
        <v>0</v>
      </c>
      <c r="V126" s="76">
        <f>IF(OR(V$3=DATE(YEAR($H126),MONTH($H126)+$G126,1),V$3=DATE(YEAR($H126),MONTH($H126)+$G126*2,1),V$3=DATE(YEAR($H126),MONTH($H126)+$G126*3,1),V$3=DATE(YEAR($H126),MONTH($H126)+$G126*4,1),V$3=DATE(YEAR($H126),MONTH($H126)+$G126*5,1),V$3=DATE(YEAR($H126),MONTH($H126)+$G126*6,1),V$3=DATE(YEAR($H126),MONTH($H126)+$G126*7,1),V$3=DATE(YEAR($H126),MONTH($H126)+$G126*8,1),V$3=DATE(YEAR($H126),MONTH($H126)+$G126*9,1),V$3=DATE(YEAR($H126),MONTH($H126)+$G126*10,1)),$F126*тех!AJ$10*тех!AJ$6,)</f>
        <v>0</v>
      </c>
      <c r="W126" s="76">
        <f>IF(OR(W$3=DATE(YEAR($H126),MONTH($H126)+$G126,1),W$3=DATE(YEAR($H126),MONTH($H126)+$G126*2,1),W$3=DATE(YEAR($H126),MONTH($H126)+$G126*3,1),W$3=DATE(YEAR($H126),MONTH($H126)+$G126*4,1),W$3=DATE(YEAR($H126),MONTH($H126)+$G126*5,1),W$3=DATE(YEAR($H126),MONTH($H126)+$G126*6,1),W$3=DATE(YEAR($H126),MONTH($H126)+$G126*7,1),W$3=DATE(YEAR($H126),MONTH($H126)+$G126*8,1),W$3=DATE(YEAR($H126),MONTH($H126)+$G126*9,1),W$3=DATE(YEAR($H126),MONTH($H126)+$G126*10,1)),$F126*тех!AK$10*тех!AK$6,)</f>
        <v>0</v>
      </c>
      <c r="X126" s="76">
        <f>IF(OR(X$3=DATE(YEAR($H126),MONTH($H126)+$G126,1),X$3=DATE(YEAR($H126),MONTH($H126)+$G126*2,1),X$3=DATE(YEAR($H126),MONTH($H126)+$G126*3,1),X$3=DATE(YEAR($H126),MONTH($H126)+$G126*4,1),X$3=DATE(YEAR($H126),MONTH($H126)+$G126*5,1),X$3=DATE(YEAR($H126),MONTH($H126)+$G126*6,1),X$3=DATE(YEAR($H126),MONTH($H126)+$G126*7,1),X$3=DATE(YEAR($H126),MONTH($H126)+$G126*8,1),X$3=DATE(YEAR($H126),MONTH($H126)+$G126*9,1),X$3=DATE(YEAR($H126),MONTH($H126)+$G126*10,1)),$F126*тех!AL$10*тех!AL$6,)</f>
        <v>0</v>
      </c>
      <c r="Y126" s="76">
        <f>IF(OR(Y$3=DATE(YEAR($H126),MONTH($H126)+$G126,1),Y$3=DATE(YEAR($H126),MONTH($H126)+$G126*2,1),Y$3=DATE(YEAR($H126),MONTH($H126)+$G126*3,1),Y$3=DATE(YEAR($H126),MONTH($H126)+$G126*4,1),Y$3=DATE(YEAR($H126),MONTH($H126)+$G126*5,1),Y$3=DATE(YEAR($H126),MONTH($H126)+$G126*6,1),Y$3=DATE(YEAR($H126),MONTH($H126)+$G126*7,1),Y$3=DATE(YEAR($H126),MONTH($H126)+$G126*8,1),Y$3=DATE(YEAR($H126),MONTH($H126)+$G126*9,1),Y$3=DATE(YEAR($H126),MONTH($H126)+$G126*10,1)),$F126*тех!AM$10*тех!AM$6,)</f>
        <v>0</v>
      </c>
      <c r="Z126" s="76">
        <f>IF(OR(Z$3=DATE(YEAR($H126),MONTH($H126)+$G126,1),Z$3=DATE(YEAR($H126),MONTH($H126)+$G126*2,1),Z$3=DATE(YEAR($H126),MONTH($H126)+$G126*3,1),Z$3=DATE(YEAR($H126),MONTH($H126)+$G126*4,1),Z$3=DATE(YEAR($H126),MONTH($H126)+$G126*5,1),Z$3=DATE(YEAR($H126),MONTH($H126)+$G126*6,1),Z$3=DATE(YEAR($H126),MONTH($H126)+$G126*7,1),Z$3=DATE(YEAR($H126),MONTH($H126)+$G126*8,1),Z$3=DATE(YEAR($H126),MONTH($H126)+$G126*9,1),Z$3=DATE(YEAR($H126),MONTH($H126)+$G126*10,1)),$F126*тех!AN$10*тех!AN$6,)</f>
        <v>0</v>
      </c>
      <c r="AA126" s="76">
        <f>IF(OR(AA$3=DATE(YEAR($H126),MONTH($H126)+$G126,1),AA$3=DATE(YEAR($H126),MONTH($H126)+$G126*2,1),AA$3=DATE(YEAR($H126),MONTH($H126)+$G126*3,1),AA$3=DATE(YEAR($H126),MONTH($H126)+$G126*4,1),AA$3=DATE(YEAR($H126),MONTH($H126)+$G126*5,1),AA$3=DATE(YEAR($H126),MONTH($H126)+$G126*6,1),AA$3=DATE(YEAR($H126),MONTH($H126)+$G126*7,1),AA$3=DATE(YEAR($H126),MONTH($H126)+$G126*8,1),AA$3=DATE(YEAR($H126),MONTH($H126)+$G126*9,1),AA$3=DATE(YEAR($H126),MONTH($H126)+$G126*10,1)),$F126*тех!AO$10*тех!AO$6,)</f>
        <v>0</v>
      </c>
      <c r="AB126" s="76">
        <f>IF(OR(AB$3=DATE(YEAR($H126),MONTH($H126)+$G126,1),AB$3=DATE(YEAR($H126),MONTH($H126)+$G126*2,1),AB$3=DATE(YEAR($H126),MONTH($H126)+$G126*3,1),AB$3=DATE(YEAR($H126),MONTH($H126)+$G126*4,1),AB$3=DATE(YEAR($H126),MONTH($H126)+$G126*5,1),AB$3=DATE(YEAR($H126),MONTH($H126)+$G126*6,1),AB$3=DATE(YEAR($H126),MONTH($H126)+$G126*7,1),AB$3=DATE(YEAR($H126),MONTH($H126)+$G126*8,1),AB$3=DATE(YEAR($H126),MONTH($H126)+$G126*9,1),AB$3=DATE(YEAR($H126),MONTH($H126)+$G126*10,1)),$F126*тех!AP$10*тех!AP$6,)</f>
        <v>0</v>
      </c>
      <c r="AC126" s="76">
        <f>IF(OR(AC$3=DATE(YEAR($H126),MONTH($H126)+$G126,1),AC$3=DATE(YEAR($H126),MONTH($H126)+$G126*2,1),AC$3=DATE(YEAR($H126),MONTH($H126)+$G126*3,1),AC$3=DATE(YEAR($H126),MONTH($H126)+$G126*4,1),AC$3=DATE(YEAR($H126),MONTH($H126)+$G126*5,1),AC$3=DATE(YEAR($H126),MONTH($H126)+$G126*6,1),AC$3=DATE(YEAR($H126),MONTH($H126)+$G126*7,1),AC$3=DATE(YEAR($H126),MONTH($H126)+$G126*8,1),AC$3=DATE(YEAR($H126),MONTH($H126)+$G126*9,1),AC$3=DATE(YEAR($H126),MONTH($H126)+$G126*10,1)),$F126*тех!AQ$10*тех!AQ$6,)</f>
        <v>0</v>
      </c>
      <c r="AD126" s="76">
        <f>IF(OR(AD$3=DATE(YEAR($H126),MONTH($H126)+$G126,1),AD$3=DATE(YEAR($H126),MONTH($H126)+$G126*2,1),AD$3=DATE(YEAR($H126),MONTH($H126)+$G126*3,1),AD$3=DATE(YEAR($H126),MONTH($H126)+$G126*4,1),AD$3=DATE(YEAR($H126),MONTH($H126)+$G126*5,1),AD$3=DATE(YEAR($H126),MONTH($H126)+$G126*6,1),AD$3=DATE(YEAR($H126),MONTH($H126)+$G126*7,1),AD$3=DATE(YEAR($H126),MONTH($H126)+$G126*8,1),AD$3=DATE(YEAR($H126),MONTH($H126)+$G126*9,1),AD$3=DATE(YEAR($H126),MONTH($H126)+$G126*10,1)),$F126*тех!AR$10*тех!AR$6,)</f>
        <v>0</v>
      </c>
      <c r="AE126" s="76">
        <f>IF(OR(AE$3=DATE(YEAR($H126),MONTH($H126)+$G126,1),AE$3=DATE(YEAR($H126),MONTH($H126)+$G126*2,1),AE$3=DATE(YEAR($H126),MONTH($H126)+$G126*3,1),AE$3=DATE(YEAR($H126),MONTH($H126)+$G126*4,1),AE$3=DATE(YEAR($H126),MONTH($H126)+$G126*5,1),AE$3=DATE(YEAR($H126),MONTH($H126)+$G126*6,1),AE$3=DATE(YEAR($H126),MONTH($H126)+$G126*7,1),AE$3=DATE(YEAR($H126),MONTH($H126)+$G126*8,1),AE$3=DATE(YEAR($H126),MONTH($H126)+$G126*9,1),AE$3=DATE(YEAR($H126),MONTH($H126)+$G126*10,1)),$F126*тех!AS$10*тех!AS$6,)</f>
        <v>0</v>
      </c>
      <c r="AF126" s="76">
        <f>IF(OR(AF$3=DATE(YEAR($H126),MONTH($H126)+$G126,1),AF$3=DATE(YEAR($H126),MONTH($H126)+$G126*2,1),AF$3=DATE(YEAR($H126),MONTH($H126)+$G126*3,1),AF$3=DATE(YEAR($H126),MONTH($H126)+$G126*4,1),AF$3=DATE(YEAR($H126),MONTH($H126)+$G126*5,1),AF$3=DATE(YEAR($H126),MONTH($H126)+$G126*6,1),AF$3=DATE(YEAR($H126),MONTH($H126)+$G126*7,1),AF$3=DATE(YEAR($H126),MONTH($H126)+$G126*8,1),AF$3=DATE(YEAR($H126),MONTH($H126)+$G126*9,1),AF$3=DATE(YEAR($H126),MONTH($H126)+$G126*10,1)),$F126*тех!AT$10*тех!AT$6,)</f>
        <v>0</v>
      </c>
      <c r="AG126" s="76">
        <f>IF(OR(AG$3=DATE(YEAR($H126),MONTH($H126)+$G126,1),AG$3=DATE(YEAR($H126),MONTH($H126)+$G126*2,1),AG$3=DATE(YEAR($H126),MONTH($H126)+$G126*3,1),AG$3=DATE(YEAR($H126),MONTH($H126)+$G126*4,1),AG$3=DATE(YEAR($H126),MONTH($H126)+$G126*5,1),AG$3=DATE(YEAR($H126),MONTH($H126)+$G126*6,1),AG$3=DATE(YEAR($H126),MONTH($H126)+$G126*7,1),AG$3=DATE(YEAR($H126),MONTH($H126)+$G126*8,1),AG$3=DATE(YEAR($H126),MONTH($H126)+$G126*9,1),AG$3=DATE(YEAR($H126),MONTH($H126)+$G126*10,1)),$F126*тех!AU$10*тех!AU$6,)</f>
        <v>0</v>
      </c>
      <c r="AH126" s="76">
        <f>IF(OR(AH$3=DATE(YEAR($H126),MONTH($H126)+$G126,1),AH$3=DATE(YEAR($H126),MONTH($H126)+$G126*2,1),AH$3=DATE(YEAR($H126),MONTH($H126)+$G126*3,1),AH$3=DATE(YEAR($H126),MONTH($H126)+$G126*4,1),AH$3=DATE(YEAR($H126),MONTH($H126)+$G126*5,1),AH$3=DATE(YEAR($H126),MONTH($H126)+$G126*6,1),AH$3=DATE(YEAR($H126),MONTH($H126)+$G126*7,1),AH$3=DATE(YEAR($H126),MONTH($H126)+$G126*8,1),AH$3=DATE(YEAR($H126),MONTH($H126)+$G126*9,1),AH$3=DATE(YEAR($H126),MONTH($H126)+$G126*10,1)),$F126*тех!AV$10*тех!AV$6,)</f>
        <v>0</v>
      </c>
      <c r="AI126" s="76">
        <f>IF(OR(AI$3=DATE(YEAR($H126),MONTH($H126)+$G126,1),AI$3=DATE(YEAR($H126),MONTH($H126)+$G126*2,1),AI$3=DATE(YEAR($H126),MONTH($H126)+$G126*3,1),AI$3=DATE(YEAR($H126),MONTH($H126)+$G126*4,1),AI$3=DATE(YEAR($H126),MONTH($H126)+$G126*5,1),AI$3=DATE(YEAR($H126),MONTH($H126)+$G126*6,1),AI$3=DATE(YEAR($H126),MONTH($H126)+$G126*7,1),AI$3=DATE(YEAR($H126),MONTH($H126)+$G126*8,1),AI$3=DATE(YEAR($H126),MONTH($H126)+$G126*9,1),AI$3=DATE(YEAR($H126),MONTH($H126)+$G126*10,1)),$F126*тех!AW$10*тех!AW$6,)</f>
        <v>0</v>
      </c>
      <c r="AJ126" s="76">
        <f>IF(OR(AJ$3=DATE(YEAR($H126),MONTH($H126)+$G126,1),AJ$3=DATE(YEAR($H126),MONTH($H126)+$G126*2,1),AJ$3=DATE(YEAR($H126),MONTH($H126)+$G126*3,1),AJ$3=DATE(YEAR($H126),MONTH($H126)+$G126*4,1),AJ$3=DATE(YEAR($H126),MONTH($H126)+$G126*5,1),AJ$3=DATE(YEAR($H126),MONTH($H126)+$G126*6,1),AJ$3=DATE(YEAR($H126),MONTH($H126)+$G126*7,1),AJ$3=DATE(YEAR($H126),MONTH($H126)+$G126*8,1),AJ$3=DATE(YEAR($H126),MONTH($H126)+$G126*9,1),AJ$3=DATE(YEAR($H126),MONTH($H126)+$G126*10,1)),$F126*тех!AX$10*тех!AX$6,)</f>
        <v>0</v>
      </c>
      <c r="AK126" s="76">
        <f>IF(OR(AK$3=DATE(YEAR($H126),MONTH($H126)+$G126,1),AK$3=DATE(YEAR($H126),MONTH($H126)+$G126*2,1),AK$3=DATE(YEAR($H126),MONTH($H126)+$G126*3,1),AK$3=DATE(YEAR($H126),MONTH($H126)+$G126*4,1),AK$3=DATE(YEAR($H126),MONTH($H126)+$G126*5,1),AK$3=DATE(YEAR($H126),MONTH($H126)+$G126*6,1),AK$3=DATE(YEAR($H126),MONTH($H126)+$G126*7,1),AK$3=DATE(YEAR($H126),MONTH($H126)+$G126*8,1),AK$3=DATE(YEAR($H126),MONTH($H126)+$G126*9,1),AK$3=DATE(YEAR($H126),MONTH($H126)+$G126*10,1)),$F126*тех!AY$10*тех!AY$6,)</f>
        <v>0</v>
      </c>
      <c r="AL126" s="76">
        <f>IF(OR(AL$3=DATE(YEAR($H126),MONTH($H126)+$G126,1),AL$3=DATE(YEAR($H126),MONTH($H126)+$G126*2,1),AL$3=DATE(YEAR($H126),MONTH($H126)+$G126*3,1),AL$3=DATE(YEAR($H126),MONTH($H126)+$G126*4,1),AL$3=DATE(YEAR($H126),MONTH($H126)+$G126*5,1),AL$3=DATE(YEAR($H126),MONTH($H126)+$G126*6,1),AL$3=DATE(YEAR($H126),MONTH($H126)+$G126*7,1),AL$3=DATE(YEAR($H126),MONTH($H126)+$G126*8,1),AL$3=DATE(YEAR($H126),MONTH($H126)+$G126*9,1),AL$3=DATE(YEAR($H126),MONTH($H126)+$G126*10,1)),$F126*тех!AZ$10*тех!AZ$6,)</f>
        <v>0</v>
      </c>
      <c r="AM126" s="76">
        <f>IF(OR(AM$3=DATE(YEAR($H126),MONTH($H126)+$G126,1),AM$3=DATE(YEAR($H126),MONTH($H126)+$G126*2,1),AM$3=DATE(YEAR($H126),MONTH($H126)+$G126*3,1),AM$3=DATE(YEAR($H126),MONTH($H126)+$G126*4,1),AM$3=DATE(YEAR($H126),MONTH($H126)+$G126*5,1),AM$3=DATE(YEAR($H126),MONTH($H126)+$G126*6,1),AM$3=DATE(YEAR($H126),MONTH($H126)+$G126*7,1),AM$3=DATE(YEAR($H126),MONTH($H126)+$G126*8,1),AM$3=DATE(YEAR($H126),MONTH($H126)+$G126*9,1),AM$3=DATE(YEAR($H126),MONTH($H126)+$G126*10,1)),$F126*тех!BA$10*тех!BA$6,)</f>
        <v>0</v>
      </c>
      <c r="AN126" s="76">
        <f>IF(OR(AN$3=DATE(YEAR($H126),MONTH($H126)+$G126,1),AN$3=DATE(YEAR($H126),MONTH($H126)+$G126*2,1),AN$3=DATE(YEAR($H126),MONTH($H126)+$G126*3,1),AN$3=DATE(YEAR($H126),MONTH($H126)+$G126*4,1),AN$3=DATE(YEAR($H126),MONTH($H126)+$G126*5,1),AN$3=DATE(YEAR($H126),MONTH($H126)+$G126*6,1),AN$3=DATE(YEAR($H126),MONTH($H126)+$G126*7,1),AN$3=DATE(YEAR($H126),MONTH($H126)+$G126*8,1),AN$3=DATE(YEAR($H126),MONTH($H126)+$G126*9,1),AN$3=DATE(YEAR($H126),MONTH($H126)+$G126*10,1)),$F126*тех!BB$10*тех!BB$6,)</f>
        <v>0</v>
      </c>
      <c r="AO126" s="76">
        <f>IF(OR(AO$3=DATE(YEAR($H126),MONTH($H126)+$G126,1),AO$3=DATE(YEAR($H126),MONTH($H126)+$G126*2,1),AO$3=DATE(YEAR($H126),MONTH($H126)+$G126*3,1),AO$3=DATE(YEAR($H126),MONTH($H126)+$G126*4,1),AO$3=DATE(YEAR($H126),MONTH($H126)+$G126*5,1),AO$3=DATE(YEAR($H126),MONTH($H126)+$G126*6,1),AO$3=DATE(YEAR($H126),MONTH($H126)+$G126*7,1),AO$3=DATE(YEAR($H126),MONTH($H126)+$G126*8,1),AO$3=DATE(YEAR($H126),MONTH($H126)+$G126*9,1),AO$3=DATE(YEAR($H126),MONTH($H126)+$G126*10,1)),$F126*тех!BC$10*тех!BC$6,)</f>
        <v>0</v>
      </c>
      <c r="AP126" s="76">
        <f>IF(OR(AP$3=DATE(YEAR($H126),MONTH($H126)+$G126,1),AP$3=DATE(YEAR($H126),MONTH($H126)+$G126*2,1),AP$3=DATE(YEAR($H126),MONTH($H126)+$G126*3,1),AP$3=DATE(YEAR($H126),MONTH($H126)+$G126*4,1),AP$3=DATE(YEAR($H126),MONTH($H126)+$G126*5,1),AP$3=DATE(YEAR($H126),MONTH($H126)+$G126*6,1),AP$3=DATE(YEAR($H126),MONTH($H126)+$G126*7,1),AP$3=DATE(YEAR($H126),MONTH($H126)+$G126*8,1),AP$3=DATE(YEAR($H126),MONTH($H126)+$G126*9,1),AP$3=DATE(YEAR($H126),MONTH($H126)+$G126*10,1)),$F126*тех!BD$10*тех!BD$6,)</f>
        <v>0</v>
      </c>
      <c r="AQ126" s="76">
        <f>IF(OR(AQ$3=DATE(YEAR($H126),MONTH($H126)+$G126,1),AQ$3=DATE(YEAR($H126),MONTH($H126)+$G126*2,1),AQ$3=DATE(YEAR($H126),MONTH($H126)+$G126*3,1),AQ$3=DATE(YEAR($H126),MONTH($H126)+$G126*4,1),AQ$3=DATE(YEAR($H126),MONTH($H126)+$G126*5,1),AQ$3=DATE(YEAR($H126),MONTH($H126)+$G126*6,1),AQ$3=DATE(YEAR($H126),MONTH($H126)+$G126*7,1),AQ$3=DATE(YEAR($H126),MONTH($H126)+$G126*8,1),AQ$3=DATE(YEAR($H126),MONTH($H126)+$G126*9,1),AQ$3=DATE(YEAR($H126),MONTH($H126)+$G126*10,1)),$F126*тех!BE$10*тех!BE$6,)</f>
        <v>0</v>
      </c>
      <c r="AR126" s="76">
        <f>IF(OR(AR$3=DATE(YEAR($H126),MONTH($H126)+$G126,1),AR$3=DATE(YEAR($H126),MONTH($H126)+$G126*2,1),AR$3=DATE(YEAR($H126),MONTH($H126)+$G126*3,1),AR$3=DATE(YEAR($H126),MONTH($H126)+$G126*4,1),AR$3=DATE(YEAR($H126),MONTH($H126)+$G126*5,1),AR$3=DATE(YEAR($H126),MONTH($H126)+$G126*6,1),AR$3=DATE(YEAR($H126),MONTH($H126)+$G126*7,1),AR$3=DATE(YEAR($H126),MONTH($H126)+$G126*8,1),AR$3=DATE(YEAR($H126),MONTH($H126)+$G126*9,1),AR$3=DATE(YEAR($H126),MONTH($H126)+$G126*10,1)),$F126*тех!BF$10*тех!BF$6,)</f>
        <v>0</v>
      </c>
      <c r="AS126" s="76">
        <f>IF(OR(AS$3=DATE(YEAR($H126),MONTH($H126)+$G126,1),AS$3=DATE(YEAR($H126),MONTH($H126)+$G126*2,1),AS$3=DATE(YEAR($H126),MONTH($H126)+$G126*3,1),AS$3=DATE(YEAR($H126),MONTH($H126)+$G126*4,1),AS$3=DATE(YEAR($H126),MONTH($H126)+$G126*5,1),AS$3=DATE(YEAR($H126),MONTH($H126)+$G126*6,1),AS$3=DATE(YEAR($H126),MONTH($H126)+$G126*7,1),AS$3=DATE(YEAR($H126),MONTH($H126)+$G126*8,1),AS$3=DATE(YEAR($H126),MONTH($H126)+$G126*9,1),AS$3=DATE(YEAR($H126),MONTH($H126)+$G126*10,1)),$F126*тех!BG$10*тех!BG$6,)</f>
        <v>0</v>
      </c>
      <c r="AT126" s="76">
        <f>IF(OR(AT$3=DATE(YEAR($H126),MONTH($H126)+$G126,1),AT$3=DATE(YEAR($H126),MONTH($H126)+$G126*2,1),AT$3=DATE(YEAR($H126),MONTH($H126)+$G126*3,1),AT$3=DATE(YEAR($H126),MONTH($H126)+$G126*4,1),AT$3=DATE(YEAR($H126),MONTH($H126)+$G126*5,1),AT$3=DATE(YEAR($H126),MONTH($H126)+$G126*6,1),AT$3=DATE(YEAR($H126),MONTH($H126)+$G126*7,1),AT$3=DATE(YEAR($H126),MONTH($H126)+$G126*8,1),AT$3=DATE(YEAR($H126),MONTH($H126)+$G126*9,1),AT$3=DATE(YEAR($H126),MONTH($H126)+$G126*10,1)),$F126*тех!BH$10*тех!BH$6,)</f>
        <v>0</v>
      </c>
      <c r="AU126" s="76">
        <f>IF(OR(AU$3=DATE(YEAR($H126),MONTH($H126)+$G126,1),AU$3=DATE(YEAR($H126),MONTH($H126)+$G126*2,1),AU$3=DATE(YEAR($H126),MONTH($H126)+$G126*3,1),AU$3=DATE(YEAR($H126),MONTH($H126)+$G126*4,1),AU$3=DATE(YEAR($H126),MONTH($H126)+$G126*5,1),AU$3=DATE(YEAR($H126),MONTH($H126)+$G126*6,1),AU$3=DATE(YEAR($H126),MONTH($H126)+$G126*7,1),AU$3=DATE(YEAR($H126),MONTH($H126)+$G126*8,1),AU$3=DATE(YEAR($H126),MONTH($H126)+$G126*9,1),AU$3=DATE(YEAR($H126),MONTH($H126)+$G126*10,1)),$F126*тех!BI$10*тех!BI$6,)</f>
        <v>0</v>
      </c>
      <c r="AV126" s="76">
        <f>IF(OR(AV$3=DATE(YEAR($H126),MONTH($H126)+$G126,1),AV$3=DATE(YEAR($H126),MONTH($H126)+$G126*2,1),AV$3=DATE(YEAR($H126),MONTH($H126)+$G126*3,1),AV$3=DATE(YEAR($H126),MONTH($H126)+$G126*4,1),AV$3=DATE(YEAR($H126),MONTH($H126)+$G126*5,1),AV$3=DATE(YEAR($H126),MONTH($H126)+$G126*6,1),AV$3=DATE(YEAR($H126),MONTH($H126)+$G126*7,1),AV$3=DATE(YEAR($H126),MONTH($H126)+$G126*8,1),AV$3=DATE(YEAR($H126),MONTH($H126)+$G126*9,1),AV$3=DATE(YEAR($H126),MONTH($H126)+$G126*10,1)),$F126*тех!BJ$10*тех!BJ$6,)</f>
        <v>0</v>
      </c>
      <c r="AW126" s="76">
        <f>IF(OR(AW$3=DATE(YEAR($H126),MONTH($H126)+$G126,1),AW$3=DATE(YEAR($H126),MONTH($H126)+$G126*2,1),AW$3=DATE(YEAR($H126),MONTH($H126)+$G126*3,1),AW$3=DATE(YEAR($H126),MONTH($H126)+$G126*4,1),AW$3=DATE(YEAR($H126),MONTH($H126)+$G126*5,1),AW$3=DATE(YEAR($H126),MONTH($H126)+$G126*6,1),AW$3=DATE(YEAR($H126),MONTH($H126)+$G126*7,1),AW$3=DATE(YEAR($H126),MONTH($H126)+$G126*8,1),AW$3=DATE(YEAR($H126),MONTH($H126)+$G126*9,1),AW$3=DATE(YEAR($H126),MONTH($H126)+$G126*10,1)),$F126*тех!BK$10*тех!BK$6,)</f>
        <v>0</v>
      </c>
      <c r="AX126" s="76">
        <f>IF(OR(AX$3=DATE(YEAR($H126),MONTH($H126)+$G126,1),AX$3=DATE(YEAR($H126),MONTH($H126)+$G126*2,1),AX$3=DATE(YEAR($H126),MONTH($H126)+$G126*3,1),AX$3=DATE(YEAR($H126),MONTH($H126)+$G126*4,1),AX$3=DATE(YEAR($H126),MONTH($H126)+$G126*5,1),AX$3=DATE(YEAR($H126),MONTH($H126)+$G126*6,1),AX$3=DATE(YEAR($H126),MONTH($H126)+$G126*7,1),AX$3=DATE(YEAR($H126),MONTH($H126)+$G126*8,1),AX$3=DATE(YEAR($H126),MONTH($H126)+$G126*9,1),AX$3=DATE(YEAR($H126),MONTH($H126)+$G126*10,1)),$F126*тех!BL$10*тех!BL$6,)</f>
        <v>0</v>
      </c>
      <c r="AY126" s="76">
        <f>IF(OR(AY$3=DATE(YEAR($H126),MONTH($H126)+$G126,1),AY$3=DATE(YEAR($H126),MONTH($H126)+$G126*2,1),AY$3=DATE(YEAR($H126),MONTH($H126)+$G126*3,1),AY$3=DATE(YEAR($H126),MONTH($H126)+$G126*4,1),AY$3=DATE(YEAR($H126),MONTH($H126)+$G126*5,1),AY$3=DATE(YEAR($H126),MONTH($H126)+$G126*6,1),AY$3=DATE(YEAR($H126),MONTH($H126)+$G126*7,1),AY$3=DATE(YEAR($H126),MONTH($H126)+$G126*8,1),AY$3=DATE(YEAR($H126),MONTH($H126)+$G126*9,1),AY$3=DATE(YEAR($H126),MONTH($H126)+$G126*10,1)),$F126*тех!BM$10*тех!BM$6,)</f>
        <v>0</v>
      </c>
      <c r="AZ126" s="76">
        <f>IF(OR(AZ$3=DATE(YEAR($H126),MONTH($H126)+$G126,1),AZ$3=DATE(YEAR($H126),MONTH($H126)+$G126*2,1),AZ$3=DATE(YEAR($H126),MONTH($H126)+$G126*3,1),AZ$3=DATE(YEAR($H126),MONTH($H126)+$G126*4,1),AZ$3=DATE(YEAR($H126),MONTH($H126)+$G126*5,1),AZ$3=DATE(YEAR($H126),MONTH($H126)+$G126*6,1),AZ$3=DATE(YEAR($H126),MONTH($H126)+$G126*7,1),AZ$3=DATE(YEAR($H126),MONTH($H126)+$G126*8,1),AZ$3=DATE(YEAR($H126),MONTH($H126)+$G126*9,1),AZ$3=DATE(YEAR($H126),MONTH($H126)+$G126*10,1)),$F126*тех!BN$10*тех!BN$6,)</f>
        <v>0</v>
      </c>
      <c r="BA126" s="76">
        <f>IF(OR(BA$3=DATE(YEAR($H126),MONTH($H126)+$G126,1),BA$3=DATE(YEAR($H126),MONTH($H126)+$G126*2,1),BA$3=DATE(YEAR($H126),MONTH($H126)+$G126*3,1),BA$3=DATE(YEAR($H126),MONTH($H126)+$G126*4,1),BA$3=DATE(YEAR($H126),MONTH($H126)+$G126*5,1),BA$3=DATE(YEAR($H126),MONTH($H126)+$G126*6,1),BA$3=DATE(YEAR($H126),MONTH($H126)+$G126*7,1),BA$3=DATE(YEAR($H126),MONTH($H126)+$G126*8,1),BA$3=DATE(YEAR($H126),MONTH($H126)+$G126*9,1),BA$3=DATE(YEAR($H126),MONTH($H126)+$G126*10,1)),$F126*тех!BO$10*тех!BO$6,)</f>
        <v>0</v>
      </c>
      <c r="BB126" s="76">
        <f>IF(OR(BB$3=DATE(YEAR($H126),MONTH($H126)+$G126,1),BB$3=DATE(YEAR($H126),MONTH($H126)+$G126*2,1),BB$3=DATE(YEAR($H126),MONTH($H126)+$G126*3,1),BB$3=DATE(YEAR($H126),MONTH($H126)+$G126*4,1),BB$3=DATE(YEAR($H126),MONTH($H126)+$G126*5,1),BB$3=DATE(YEAR($H126),MONTH($H126)+$G126*6,1),BB$3=DATE(YEAR($H126),MONTH($H126)+$G126*7,1),BB$3=DATE(YEAR($H126),MONTH($H126)+$G126*8,1),BB$3=DATE(YEAR($H126),MONTH($H126)+$G126*9,1),BB$3=DATE(YEAR($H126),MONTH($H126)+$G126*10,1)),$F126*тех!BP$10*тех!BP$6,)</f>
        <v>0</v>
      </c>
      <c r="BC126" s="76">
        <f>IF(OR(BC$3=DATE(YEAR($H126),MONTH($H126)+$G126,1),BC$3=DATE(YEAR($H126),MONTH($H126)+$G126*2,1),BC$3=DATE(YEAR($H126),MONTH($H126)+$G126*3,1),BC$3=DATE(YEAR($H126),MONTH($H126)+$G126*4,1),BC$3=DATE(YEAR($H126),MONTH($H126)+$G126*5,1),BC$3=DATE(YEAR($H126),MONTH($H126)+$G126*6,1),BC$3=DATE(YEAR($H126),MONTH($H126)+$G126*7,1),BC$3=DATE(YEAR($H126),MONTH($H126)+$G126*8,1),BC$3=DATE(YEAR($H126),MONTH($H126)+$G126*9,1),BC$3=DATE(YEAR($H126),MONTH($H126)+$G126*10,1)),$F126*тех!BQ$10*тех!BQ$6,)</f>
        <v>0</v>
      </c>
      <c r="BD126" s="76">
        <f>IF(OR(BD$3=DATE(YEAR($H126),MONTH($H126)+$G126,1),BD$3=DATE(YEAR($H126),MONTH($H126)+$G126*2,1),BD$3=DATE(YEAR($H126),MONTH($H126)+$G126*3,1),BD$3=DATE(YEAR($H126),MONTH($H126)+$G126*4,1),BD$3=DATE(YEAR($H126),MONTH($H126)+$G126*5,1),BD$3=DATE(YEAR($H126),MONTH($H126)+$G126*6,1),BD$3=DATE(YEAR($H126),MONTH($H126)+$G126*7,1),BD$3=DATE(YEAR($H126),MONTH($H126)+$G126*8,1),BD$3=DATE(YEAR($H126),MONTH($H126)+$G126*9,1),BD$3=DATE(YEAR($H126),MONTH($H126)+$G126*10,1)),$F126*тех!BR$10*тех!BR$6,)</f>
        <v>0</v>
      </c>
      <c r="BE126" s="76">
        <f>IF(OR(BE$3=DATE(YEAR($H126),MONTH($H126)+$G126,1),BE$3=DATE(YEAR($H126),MONTH($H126)+$G126*2,1),BE$3=DATE(YEAR($H126),MONTH($H126)+$G126*3,1),BE$3=DATE(YEAR($H126),MONTH($H126)+$G126*4,1),BE$3=DATE(YEAR($H126),MONTH($H126)+$G126*5,1),BE$3=DATE(YEAR($H126),MONTH($H126)+$G126*6,1),BE$3=DATE(YEAR($H126),MONTH($H126)+$G126*7,1),BE$3=DATE(YEAR($H126),MONTH($H126)+$G126*8,1),BE$3=DATE(YEAR($H126),MONTH($H126)+$G126*9,1),BE$3=DATE(YEAR($H126),MONTH($H126)+$G126*10,1)),$F126*тех!BS$10*тех!BS$6,)</f>
        <v>0</v>
      </c>
      <c r="BF126" s="76">
        <f>IF(OR(BF$3=DATE(YEAR($H126),MONTH($H126)+$G126,1),BF$3=DATE(YEAR($H126),MONTH($H126)+$G126*2,1),BF$3=DATE(YEAR($H126),MONTH($H126)+$G126*3,1),BF$3=DATE(YEAR($H126),MONTH($H126)+$G126*4,1),BF$3=DATE(YEAR($H126),MONTH($H126)+$G126*5,1),BF$3=DATE(YEAR($H126),MONTH($H126)+$G126*6,1),BF$3=DATE(YEAR($H126),MONTH($H126)+$G126*7,1),BF$3=DATE(YEAR($H126),MONTH($H126)+$G126*8,1),BF$3=DATE(YEAR($H126),MONTH($H126)+$G126*9,1),BF$3=DATE(YEAR($H126),MONTH($H126)+$G126*10,1)),$F126*тех!BT$10*тех!BT$6,)</f>
        <v>0</v>
      </c>
      <c r="BG126" s="76">
        <f>IF(OR(BG$3=DATE(YEAR($H126),MONTH($H126)+$G126,1),BG$3=DATE(YEAR($H126),MONTH($H126)+$G126*2,1),BG$3=DATE(YEAR($H126),MONTH($H126)+$G126*3,1),BG$3=DATE(YEAR($H126),MONTH($H126)+$G126*4,1),BG$3=DATE(YEAR($H126),MONTH($H126)+$G126*5,1),BG$3=DATE(YEAR($H126),MONTH($H126)+$G126*6,1),BG$3=DATE(YEAR($H126),MONTH($H126)+$G126*7,1),BG$3=DATE(YEAR($H126),MONTH($H126)+$G126*8,1),BG$3=DATE(YEAR($H126),MONTH($H126)+$G126*9,1),BG$3=DATE(YEAR($H126),MONTH($H126)+$G126*10,1)),$F126*тех!BU$10*тех!BU$6,)</f>
        <v>0</v>
      </c>
      <c r="BH126" s="76">
        <f>IF(OR(BH$3=DATE(YEAR($H126),MONTH($H126)+$G126,1),BH$3=DATE(YEAR($H126),MONTH($H126)+$G126*2,1),BH$3=DATE(YEAR($H126),MONTH($H126)+$G126*3,1),BH$3=DATE(YEAR($H126),MONTH($H126)+$G126*4,1),BH$3=DATE(YEAR($H126),MONTH($H126)+$G126*5,1),BH$3=DATE(YEAR($H126),MONTH($H126)+$G126*6,1),BH$3=DATE(YEAR($H126),MONTH($H126)+$G126*7,1),BH$3=DATE(YEAR($H126),MONTH($H126)+$G126*8,1),BH$3=DATE(YEAR($H126),MONTH($H126)+$G126*9,1),BH$3=DATE(YEAR($H126),MONTH($H126)+$G126*10,1)),$F126*тех!BV$10*тех!BV$6,)</f>
        <v>0</v>
      </c>
      <c r="BI126" s="76">
        <f>IF(OR(BI$3=DATE(YEAR($H126),MONTH($H126)+$G126,1),BI$3=DATE(YEAR($H126),MONTH($H126)+$G126*2,1),BI$3=DATE(YEAR($H126),MONTH($H126)+$G126*3,1),BI$3=DATE(YEAR($H126),MONTH($H126)+$G126*4,1),BI$3=DATE(YEAR($H126),MONTH($H126)+$G126*5,1),BI$3=DATE(YEAR($H126),MONTH($H126)+$G126*6,1),BI$3=DATE(YEAR($H126),MONTH($H126)+$G126*7,1),BI$3=DATE(YEAR($H126),MONTH($H126)+$G126*8,1),BI$3=DATE(YEAR($H126),MONTH($H126)+$G126*9,1),BI$3=DATE(YEAR($H126),MONTH($H126)+$G126*10,1)),$F126*тех!BW$10*тех!BW$6,)</f>
        <v>0</v>
      </c>
      <c r="BJ126" s="76">
        <f>IF(OR(BJ$3=DATE(YEAR($H126),MONTH($H126)+$G126,1),BJ$3=DATE(YEAR($H126),MONTH($H126)+$G126*2,1),BJ$3=DATE(YEAR($H126),MONTH($H126)+$G126*3,1),BJ$3=DATE(YEAR($H126),MONTH($H126)+$G126*4,1),BJ$3=DATE(YEAR($H126),MONTH($H126)+$G126*5,1),BJ$3=DATE(YEAR($H126),MONTH($H126)+$G126*6,1),BJ$3=DATE(YEAR($H126),MONTH($H126)+$G126*7,1),BJ$3=DATE(YEAR($H126),MONTH($H126)+$G126*8,1),BJ$3=DATE(YEAR($H126),MONTH($H126)+$G126*9,1),BJ$3=DATE(YEAR($H126),MONTH($H126)+$G126*10,1)),$F126*тех!BX$10*тех!BX$6,)</f>
        <v>0</v>
      </c>
      <c r="BK126" s="76">
        <f>IF(OR(BK$3=DATE(YEAR($H126),MONTH($H126)+$G126,1),BK$3=DATE(YEAR($H126),MONTH($H126)+$G126*2,1),BK$3=DATE(YEAR($H126),MONTH($H126)+$G126*3,1),BK$3=DATE(YEAR($H126),MONTH($H126)+$G126*4,1),BK$3=DATE(YEAR($H126),MONTH($H126)+$G126*5,1),BK$3=DATE(YEAR($H126),MONTH($H126)+$G126*6,1),BK$3=DATE(YEAR($H126),MONTH($H126)+$G126*7,1),BK$3=DATE(YEAR($H126),MONTH($H126)+$G126*8,1),BK$3=DATE(YEAR($H126),MONTH($H126)+$G126*9,1),BK$3=DATE(YEAR($H126),MONTH($H126)+$G126*10,1)),$F126*тех!BY$10*тех!BY$6,)</f>
        <v>0</v>
      </c>
      <c r="BL126" s="76">
        <f>IF(OR(BL$3=DATE(YEAR($H126),MONTH($H126)+$G126,1),BL$3=DATE(YEAR($H126),MONTH($H126)+$G126*2,1),BL$3=DATE(YEAR($H126),MONTH($H126)+$G126*3,1),BL$3=DATE(YEAR($H126),MONTH($H126)+$G126*4,1),BL$3=DATE(YEAR($H126),MONTH($H126)+$G126*5,1),BL$3=DATE(YEAR($H126),MONTH($H126)+$G126*6,1),BL$3=DATE(YEAR($H126),MONTH($H126)+$G126*7,1),BL$3=DATE(YEAR($H126),MONTH($H126)+$G126*8,1),BL$3=DATE(YEAR($H126),MONTH($H126)+$G126*9,1),BL$3=DATE(YEAR($H126),MONTH($H126)+$G126*10,1)),$F126*тех!BZ$10*тех!BZ$6,)</f>
        <v>0</v>
      </c>
      <c r="BM126" s="76">
        <f>IF(OR(BM$3=DATE(YEAR($H126),MONTH($H126)+$G126,1),BM$3=DATE(YEAR($H126),MONTH($H126)+$G126*2,1),BM$3=DATE(YEAR($H126),MONTH($H126)+$G126*3,1),BM$3=DATE(YEAR($H126),MONTH($H126)+$G126*4,1),BM$3=DATE(YEAR($H126),MONTH($H126)+$G126*5,1),BM$3=DATE(YEAR($H126),MONTH($H126)+$G126*6,1),BM$3=DATE(YEAR($H126),MONTH($H126)+$G126*7,1),BM$3=DATE(YEAR($H126),MONTH($H126)+$G126*8,1),BM$3=DATE(YEAR($H126),MONTH($H126)+$G126*9,1),BM$3=DATE(YEAR($H126),MONTH($H126)+$G126*10,1)),$F126*тех!CA$10*тех!CA$6,)</f>
        <v>0</v>
      </c>
      <c r="BN126" s="76">
        <f>IF(OR(BN$3=DATE(YEAR($H126),MONTH($H126)+$G126,1),BN$3=DATE(YEAR($H126),MONTH($H126)+$G126*2,1),BN$3=DATE(YEAR($H126),MONTH($H126)+$G126*3,1),BN$3=DATE(YEAR($H126),MONTH($H126)+$G126*4,1),BN$3=DATE(YEAR($H126),MONTH($H126)+$G126*5,1),BN$3=DATE(YEAR($H126),MONTH($H126)+$G126*6,1),BN$3=DATE(YEAR($H126),MONTH($H126)+$G126*7,1),BN$3=DATE(YEAR($H126),MONTH($H126)+$G126*8,1),BN$3=DATE(YEAR($H126),MONTH($H126)+$G126*9,1),BN$3=DATE(YEAR($H126),MONTH($H126)+$G126*10,1)),$F126*тех!CB$10*тех!CB$6,)</f>
        <v>0</v>
      </c>
      <c r="BO126" s="76">
        <f>IF(OR(BO$3=DATE(YEAR($H126),MONTH($H126)+$G126,1),BO$3=DATE(YEAR($H126),MONTH($H126)+$G126*2,1),BO$3=DATE(YEAR($H126),MONTH($H126)+$G126*3,1),BO$3=DATE(YEAR($H126),MONTH($H126)+$G126*4,1),BO$3=DATE(YEAR($H126),MONTH($H126)+$G126*5,1),BO$3=DATE(YEAR($H126),MONTH($H126)+$G126*6,1),BO$3=DATE(YEAR($H126),MONTH($H126)+$G126*7,1),BO$3=DATE(YEAR($H126),MONTH($H126)+$G126*8,1),BO$3=DATE(YEAR($H126),MONTH($H126)+$G126*9,1),BO$3=DATE(YEAR($H126),MONTH($H126)+$G126*10,1)),$F126*тех!CC$10*тех!CC$6,)</f>
        <v>0</v>
      </c>
      <c r="BP126" s="76">
        <f>IF(OR(BP$3=DATE(YEAR($H126),MONTH($H126)+$G126,1),BP$3=DATE(YEAR($H126),MONTH($H126)+$G126*2,1),BP$3=DATE(YEAR($H126),MONTH($H126)+$G126*3,1),BP$3=DATE(YEAR($H126),MONTH($H126)+$G126*4,1),BP$3=DATE(YEAR($H126),MONTH($H126)+$G126*5,1),BP$3=DATE(YEAR($H126),MONTH($H126)+$G126*6,1),BP$3=DATE(YEAR($H126),MONTH($H126)+$G126*7,1),BP$3=DATE(YEAR($H126),MONTH($H126)+$G126*8,1),BP$3=DATE(YEAR($H126),MONTH($H126)+$G126*9,1),BP$3=DATE(YEAR($H126),MONTH($H126)+$G126*10,1)),$F126*тех!CD$10*тех!CD$6,)</f>
        <v>0</v>
      </c>
      <c r="BQ126" s="76">
        <f>IF(OR(BQ$3=DATE(YEAR($H126),MONTH($H126)+$G126,1),BQ$3=DATE(YEAR($H126),MONTH($H126)+$G126*2,1),BQ$3=DATE(YEAR($H126),MONTH($H126)+$G126*3,1),BQ$3=DATE(YEAR($H126),MONTH($H126)+$G126*4,1),BQ$3=DATE(YEAR($H126),MONTH($H126)+$G126*5,1),BQ$3=DATE(YEAR($H126),MONTH($H126)+$G126*6,1),BQ$3=DATE(YEAR($H126),MONTH($H126)+$G126*7,1),BQ$3=DATE(YEAR($H126),MONTH($H126)+$G126*8,1),BQ$3=DATE(YEAR($H126),MONTH($H126)+$G126*9,1),BQ$3=DATE(YEAR($H126),MONTH($H126)+$G126*10,1)),$F126*тех!CE$10*тех!CE$6,)</f>
        <v>0</v>
      </c>
    </row>
    <row r="127" spans="2:69" hidden="1">
      <c r="B127" s="3">
        <v>38</v>
      </c>
      <c r="C127" s="19"/>
      <c r="D127" s="19"/>
      <c r="E127" s="19"/>
      <c r="F127" s="76">
        <f t="shared" si="3"/>
        <v>0</v>
      </c>
      <c r="G127" s="19"/>
      <c r="H127" s="19"/>
      <c r="J127" s="76">
        <f>IF($H127=J$3,$F127,)*тех!X$6</f>
        <v>0</v>
      </c>
      <c r="K127" s="76">
        <f>IF($H127=K$3,$F127,)*тех!Y$6</f>
        <v>0</v>
      </c>
      <c r="L127" s="76">
        <f>IF($H127=L$3,$F127,)*тех!Z$6</f>
        <v>0</v>
      </c>
      <c r="M127" s="76">
        <f>IF($H127=M$3,$F127,)*тех!AA$6</f>
        <v>0</v>
      </c>
      <c r="N127" s="76">
        <f>IF($H127=N$3,$F127,)*тех!AB$6</f>
        <v>0</v>
      </c>
      <c r="O127" s="76">
        <f>IF($H127=O$3,$F127,)*тех!AC$6</f>
        <v>0</v>
      </c>
      <c r="P127" s="76">
        <f>IF(OR(P$3=DATE(YEAR($H127),MONTH($H127)+$G127,1),P$3=DATE(YEAR($H127),MONTH($H127)+$G127*2,1),P$3=DATE(YEAR($H127),MONTH($H127)+$G127*3,1),P$3=DATE(YEAR($H127),MONTH($H127)+$G127*4,1),P$3=DATE(YEAR($H127),MONTH($H127)+$G127*5,1),P$3=DATE(YEAR($H127),MONTH($H127)+$G127*6,1),P$3=DATE(YEAR($H127),MONTH($H127)+$G127*7,1),P$3=DATE(YEAR($H127),MONTH($H127)+$G127*8,1),P$3=DATE(YEAR($H127),MONTH($H127)+$G127*9,1),P$3=DATE(YEAR($H127),MONTH($H127)+$G127*10,1)),$F127*тех!AD$10*тех!AD$6,)</f>
        <v>0</v>
      </c>
      <c r="Q127" s="76">
        <f>IF(OR(Q$3=DATE(YEAR($H127),MONTH($H127)+$G127,1),Q$3=DATE(YEAR($H127),MONTH($H127)+$G127*2,1),Q$3=DATE(YEAR($H127),MONTH($H127)+$G127*3,1),Q$3=DATE(YEAR($H127),MONTH($H127)+$G127*4,1),Q$3=DATE(YEAR($H127),MONTH($H127)+$G127*5,1),Q$3=DATE(YEAR($H127),MONTH($H127)+$G127*6,1),Q$3=DATE(YEAR($H127),MONTH($H127)+$G127*7,1),Q$3=DATE(YEAR($H127),MONTH($H127)+$G127*8,1),Q$3=DATE(YEAR($H127),MONTH($H127)+$G127*9,1),Q$3=DATE(YEAR($H127),MONTH($H127)+$G127*10,1)),$F127*тех!AE$10*тех!AE$6,)</f>
        <v>0</v>
      </c>
      <c r="R127" s="76">
        <f>IF(OR(R$3=DATE(YEAR($H127),MONTH($H127)+$G127,1),R$3=DATE(YEAR($H127),MONTH($H127)+$G127*2,1),R$3=DATE(YEAR($H127),MONTH($H127)+$G127*3,1),R$3=DATE(YEAR($H127),MONTH($H127)+$G127*4,1),R$3=DATE(YEAR($H127),MONTH($H127)+$G127*5,1),R$3=DATE(YEAR($H127),MONTH($H127)+$G127*6,1),R$3=DATE(YEAR($H127),MONTH($H127)+$G127*7,1),R$3=DATE(YEAR($H127),MONTH($H127)+$G127*8,1),R$3=DATE(YEAR($H127),MONTH($H127)+$G127*9,1),R$3=DATE(YEAR($H127),MONTH($H127)+$G127*10,1)),$F127*тех!AF$10*тех!AF$6,)</f>
        <v>0</v>
      </c>
      <c r="S127" s="76">
        <f>IF(OR(S$3=DATE(YEAR($H127),MONTH($H127)+$G127,1),S$3=DATE(YEAR($H127),MONTH($H127)+$G127*2,1),S$3=DATE(YEAR($H127),MONTH($H127)+$G127*3,1),S$3=DATE(YEAR($H127),MONTH($H127)+$G127*4,1),S$3=DATE(YEAR($H127),MONTH($H127)+$G127*5,1),S$3=DATE(YEAR($H127),MONTH($H127)+$G127*6,1),S$3=DATE(YEAR($H127),MONTH($H127)+$G127*7,1),S$3=DATE(YEAR($H127),MONTH($H127)+$G127*8,1),S$3=DATE(YEAR($H127),MONTH($H127)+$G127*9,1),S$3=DATE(YEAR($H127),MONTH($H127)+$G127*10,1)),$F127*тех!AG$10*тех!AG$6,)</f>
        <v>0</v>
      </c>
      <c r="T127" s="76">
        <f>IF(OR(T$3=DATE(YEAR($H127),MONTH($H127)+$G127,1),T$3=DATE(YEAR($H127),MONTH($H127)+$G127*2,1),T$3=DATE(YEAR($H127),MONTH($H127)+$G127*3,1),T$3=DATE(YEAR($H127),MONTH($H127)+$G127*4,1),T$3=DATE(YEAR($H127),MONTH($H127)+$G127*5,1),T$3=DATE(YEAR($H127),MONTH($H127)+$G127*6,1),T$3=DATE(YEAR($H127),MONTH($H127)+$G127*7,1),T$3=DATE(YEAR($H127),MONTH($H127)+$G127*8,1),T$3=DATE(YEAR($H127),MONTH($H127)+$G127*9,1),T$3=DATE(YEAR($H127),MONTH($H127)+$G127*10,1)),$F127*тех!AH$10*тех!AH$6,)</f>
        <v>0</v>
      </c>
      <c r="U127" s="76">
        <f>IF(OR(U$3=DATE(YEAR($H127),MONTH($H127)+$G127,1),U$3=DATE(YEAR($H127),MONTH($H127)+$G127*2,1),U$3=DATE(YEAR($H127),MONTH($H127)+$G127*3,1),U$3=DATE(YEAR($H127),MONTH($H127)+$G127*4,1),U$3=DATE(YEAR($H127),MONTH($H127)+$G127*5,1),U$3=DATE(YEAR($H127),MONTH($H127)+$G127*6,1),U$3=DATE(YEAR($H127),MONTH($H127)+$G127*7,1),U$3=DATE(YEAR($H127),MONTH($H127)+$G127*8,1),U$3=DATE(YEAR($H127),MONTH($H127)+$G127*9,1),U$3=DATE(YEAR($H127),MONTH($H127)+$G127*10,1)),$F127*тех!AI$10*тех!AI$6,)</f>
        <v>0</v>
      </c>
      <c r="V127" s="76">
        <f>IF(OR(V$3=DATE(YEAR($H127),MONTH($H127)+$G127,1),V$3=DATE(YEAR($H127),MONTH($H127)+$G127*2,1),V$3=DATE(YEAR($H127),MONTH($H127)+$G127*3,1),V$3=DATE(YEAR($H127),MONTH($H127)+$G127*4,1),V$3=DATE(YEAR($H127),MONTH($H127)+$G127*5,1),V$3=DATE(YEAR($H127),MONTH($H127)+$G127*6,1),V$3=DATE(YEAR($H127),MONTH($H127)+$G127*7,1),V$3=DATE(YEAR($H127),MONTH($H127)+$G127*8,1),V$3=DATE(YEAR($H127),MONTH($H127)+$G127*9,1),V$3=DATE(YEAR($H127),MONTH($H127)+$G127*10,1)),$F127*тех!AJ$10*тех!AJ$6,)</f>
        <v>0</v>
      </c>
      <c r="W127" s="76">
        <f>IF(OR(W$3=DATE(YEAR($H127),MONTH($H127)+$G127,1),W$3=DATE(YEAR($H127),MONTH($H127)+$G127*2,1),W$3=DATE(YEAR($H127),MONTH($H127)+$G127*3,1),W$3=DATE(YEAR($H127),MONTH($H127)+$G127*4,1),W$3=DATE(YEAR($H127),MONTH($H127)+$G127*5,1),W$3=DATE(YEAR($H127),MONTH($H127)+$G127*6,1),W$3=DATE(YEAR($H127),MONTH($H127)+$G127*7,1),W$3=DATE(YEAR($H127),MONTH($H127)+$G127*8,1),W$3=DATE(YEAR($H127),MONTH($H127)+$G127*9,1),W$3=DATE(YEAR($H127),MONTH($H127)+$G127*10,1)),$F127*тех!AK$10*тех!AK$6,)</f>
        <v>0</v>
      </c>
      <c r="X127" s="76">
        <f>IF(OR(X$3=DATE(YEAR($H127),MONTH($H127)+$G127,1),X$3=DATE(YEAR($H127),MONTH($H127)+$G127*2,1),X$3=DATE(YEAR($H127),MONTH($H127)+$G127*3,1),X$3=DATE(YEAR($H127),MONTH($H127)+$G127*4,1),X$3=DATE(YEAR($H127),MONTH($H127)+$G127*5,1),X$3=DATE(YEAR($H127),MONTH($H127)+$G127*6,1),X$3=DATE(YEAR($H127),MONTH($H127)+$G127*7,1),X$3=DATE(YEAR($H127),MONTH($H127)+$G127*8,1),X$3=DATE(YEAR($H127),MONTH($H127)+$G127*9,1),X$3=DATE(YEAR($H127),MONTH($H127)+$G127*10,1)),$F127*тех!AL$10*тех!AL$6,)</f>
        <v>0</v>
      </c>
      <c r="Y127" s="76">
        <f>IF(OR(Y$3=DATE(YEAR($H127),MONTH($H127)+$G127,1),Y$3=DATE(YEAR($H127),MONTH($H127)+$G127*2,1),Y$3=DATE(YEAR($H127),MONTH($H127)+$G127*3,1),Y$3=DATE(YEAR($H127),MONTH($H127)+$G127*4,1),Y$3=DATE(YEAR($H127),MONTH($H127)+$G127*5,1),Y$3=DATE(YEAR($H127),MONTH($H127)+$G127*6,1),Y$3=DATE(YEAR($H127),MONTH($H127)+$G127*7,1),Y$3=DATE(YEAR($H127),MONTH($H127)+$G127*8,1),Y$3=DATE(YEAR($H127),MONTH($H127)+$G127*9,1),Y$3=DATE(YEAR($H127),MONTH($H127)+$G127*10,1)),$F127*тех!AM$10*тех!AM$6,)</f>
        <v>0</v>
      </c>
      <c r="Z127" s="76">
        <f>IF(OR(Z$3=DATE(YEAR($H127),MONTH($H127)+$G127,1),Z$3=DATE(YEAR($H127),MONTH($H127)+$G127*2,1),Z$3=DATE(YEAR($H127),MONTH($H127)+$G127*3,1),Z$3=DATE(YEAR($H127),MONTH($H127)+$G127*4,1),Z$3=DATE(YEAR($H127),MONTH($H127)+$G127*5,1),Z$3=DATE(YEAR($H127),MONTH($H127)+$G127*6,1),Z$3=DATE(YEAR($H127),MONTH($H127)+$G127*7,1),Z$3=DATE(YEAR($H127),MONTH($H127)+$G127*8,1),Z$3=DATE(YEAR($H127),MONTH($H127)+$G127*9,1),Z$3=DATE(YEAR($H127),MONTH($H127)+$G127*10,1)),$F127*тех!AN$10*тех!AN$6,)</f>
        <v>0</v>
      </c>
      <c r="AA127" s="76">
        <f>IF(OR(AA$3=DATE(YEAR($H127),MONTH($H127)+$G127,1),AA$3=DATE(YEAR($H127),MONTH($H127)+$G127*2,1),AA$3=DATE(YEAR($H127),MONTH($H127)+$G127*3,1),AA$3=DATE(YEAR($H127),MONTH($H127)+$G127*4,1),AA$3=DATE(YEAR($H127),MONTH($H127)+$G127*5,1),AA$3=DATE(YEAR($H127),MONTH($H127)+$G127*6,1),AA$3=DATE(YEAR($H127),MONTH($H127)+$G127*7,1),AA$3=DATE(YEAR($H127),MONTH($H127)+$G127*8,1),AA$3=DATE(YEAR($H127),MONTH($H127)+$G127*9,1),AA$3=DATE(YEAR($H127),MONTH($H127)+$G127*10,1)),$F127*тех!AO$10*тех!AO$6,)</f>
        <v>0</v>
      </c>
      <c r="AB127" s="76">
        <f>IF(OR(AB$3=DATE(YEAR($H127),MONTH($H127)+$G127,1),AB$3=DATE(YEAR($H127),MONTH($H127)+$G127*2,1),AB$3=DATE(YEAR($H127),MONTH($H127)+$G127*3,1),AB$3=DATE(YEAR($H127),MONTH($H127)+$G127*4,1),AB$3=DATE(YEAR($H127),MONTH($H127)+$G127*5,1),AB$3=DATE(YEAR($H127),MONTH($H127)+$G127*6,1),AB$3=DATE(YEAR($H127),MONTH($H127)+$G127*7,1),AB$3=DATE(YEAR($H127),MONTH($H127)+$G127*8,1),AB$3=DATE(YEAR($H127),MONTH($H127)+$G127*9,1),AB$3=DATE(YEAR($H127),MONTH($H127)+$G127*10,1)),$F127*тех!AP$10*тех!AP$6,)</f>
        <v>0</v>
      </c>
      <c r="AC127" s="76">
        <f>IF(OR(AC$3=DATE(YEAR($H127),MONTH($H127)+$G127,1),AC$3=DATE(YEAR($H127),MONTH($H127)+$G127*2,1),AC$3=DATE(YEAR($H127),MONTH($H127)+$G127*3,1),AC$3=DATE(YEAR($H127),MONTH($H127)+$G127*4,1),AC$3=DATE(YEAR($H127),MONTH($H127)+$G127*5,1),AC$3=DATE(YEAR($H127),MONTH($H127)+$G127*6,1),AC$3=DATE(YEAR($H127),MONTH($H127)+$G127*7,1),AC$3=DATE(YEAR($H127),MONTH($H127)+$G127*8,1),AC$3=DATE(YEAR($H127),MONTH($H127)+$G127*9,1),AC$3=DATE(YEAR($H127),MONTH($H127)+$G127*10,1)),$F127*тех!AQ$10*тех!AQ$6,)</f>
        <v>0</v>
      </c>
      <c r="AD127" s="76">
        <f>IF(OR(AD$3=DATE(YEAR($H127),MONTH($H127)+$G127,1),AD$3=DATE(YEAR($H127),MONTH($H127)+$G127*2,1),AD$3=DATE(YEAR($H127),MONTH($H127)+$G127*3,1),AD$3=DATE(YEAR($H127),MONTH($H127)+$G127*4,1),AD$3=DATE(YEAR($H127),MONTH($H127)+$G127*5,1),AD$3=DATE(YEAR($H127),MONTH($H127)+$G127*6,1),AD$3=DATE(YEAR($H127),MONTH($H127)+$G127*7,1),AD$3=DATE(YEAR($H127),MONTH($H127)+$G127*8,1),AD$3=DATE(YEAR($H127),MONTH($H127)+$G127*9,1),AD$3=DATE(YEAR($H127),MONTH($H127)+$G127*10,1)),$F127*тех!AR$10*тех!AR$6,)</f>
        <v>0</v>
      </c>
      <c r="AE127" s="76">
        <f>IF(OR(AE$3=DATE(YEAR($H127),MONTH($H127)+$G127,1),AE$3=DATE(YEAR($H127),MONTH($H127)+$G127*2,1),AE$3=DATE(YEAR($H127),MONTH($H127)+$G127*3,1),AE$3=DATE(YEAR($H127),MONTH($H127)+$G127*4,1),AE$3=DATE(YEAR($H127),MONTH($H127)+$G127*5,1),AE$3=DATE(YEAR($H127),MONTH($H127)+$G127*6,1),AE$3=DATE(YEAR($H127),MONTH($H127)+$G127*7,1),AE$3=DATE(YEAR($H127),MONTH($H127)+$G127*8,1),AE$3=DATE(YEAR($H127),MONTH($H127)+$G127*9,1),AE$3=DATE(YEAR($H127),MONTH($H127)+$G127*10,1)),$F127*тех!AS$10*тех!AS$6,)</f>
        <v>0</v>
      </c>
      <c r="AF127" s="76">
        <f>IF(OR(AF$3=DATE(YEAR($H127),MONTH($H127)+$G127,1),AF$3=DATE(YEAR($H127),MONTH($H127)+$G127*2,1),AF$3=DATE(YEAR($H127),MONTH($H127)+$G127*3,1),AF$3=DATE(YEAR($H127),MONTH($H127)+$G127*4,1),AF$3=DATE(YEAR($H127),MONTH($H127)+$G127*5,1),AF$3=DATE(YEAR($H127),MONTH($H127)+$G127*6,1),AF$3=DATE(YEAR($H127),MONTH($H127)+$G127*7,1),AF$3=DATE(YEAR($H127),MONTH($H127)+$G127*8,1),AF$3=DATE(YEAR($H127),MONTH($H127)+$G127*9,1),AF$3=DATE(YEAR($H127),MONTH($H127)+$G127*10,1)),$F127*тех!AT$10*тех!AT$6,)</f>
        <v>0</v>
      </c>
      <c r="AG127" s="76">
        <f>IF(OR(AG$3=DATE(YEAR($H127),MONTH($H127)+$G127,1),AG$3=DATE(YEAR($H127),MONTH($H127)+$G127*2,1),AG$3=DATE(YEAR($H127),MONTH($H127)+$G127*3,1),AG$3=DATE(YEAR($H127),MONTH($H127)+$G127*4,1),AG$3=DATE(YEAR($H127),MONTH($H127)+$G127*5,1),AG$3=DATE(YEAR($H127),MONTH($H127)+$G127*6,1),AG$3=DATE(YEAR($H127),MONTH($H127)+$G127*7,1),AG$3=DATE(YEAR($H127),MONTH($H127)+$G127*8,1),AG$3=DATE(YEAR($H127),MONTH($H127)+$G127*9,1),AG$3=DATE(YEAR($H127),MONTH($H127)+$G127*10,1)),$F127*тех!AU$10*тех!AU$6,)</f>
        <v>0</v>
      </c>
      <c r="AH127" s="76">
        <f>IF(OR(AH$3=DATE(YEAR($H127),MONTH($H127)+$G127,1),AH$3=DATE(YEAR($H127),MONTH($H127)+$G127*2,1),AH$3=DATE(YEAR($H127),MONTH($H127)+$G127*3,1),AH$3=DATE(YEAR($H127),MONTH($H127)+$G127*4,1),AH$3=DATE(YEAR($H127),MONTH($H127)+$G127*5,1),AH$3=DATE(YEAR($H127),MONTH($H127)+$G127*6,1),AH$3=DATE(YEAR($H127),MONTH($H127)+$G127*7,1),AH$3=DATE(YEAR($H127),MONTH($H127)+$G127*8,1),AH$3=DATE(YEAR($H127),MONTH($H127)+$G127*9,1),AH$3=DATE(YEAR($H127),MONTH($H127)+$G127*10,1)),$F127*тех!AV$10*тех!AV$6,)</f>
        <v>0</v>
      </c>
      <c r="AI127" s="76">
        <f>IF(OR(AI$3=DATE(YEAR($H127),MONTH($H127)+$G127,1),AI$3=DATE(YEAR($H127),MONTH($H127)+$G127*2,1),AI$3=DATE(YEAR($H127),MONTH($H127)+$G127*3,1),AI$3=DATE(YEAR($H127),MONTH($H127)+$G127*4,1),AI$3=DATE(YEAR($H127),MONTH($H127)+$G127*5,1),AI$3=DATE(YEAR($H127),MONTH($H127)+$G127*6,1),AI$3=DATE(YEAR($H127),MONTH($H127)+$G127*7,1),AI$3=DATE(YEAR($H127),MONTH($H127)+$G127*8,1),AI$3=DATE(YEAR($H127),MONTH($H127)+$G127*9,1),AI$3=DATE(YEAR($H127),MONTH($H127)+$G127*10,1)),$F127*тех!AW$10*тех!AW$6,)</f>
        <v>0</v>
      </c>
      <c r="AJ127" s="76">
        <f>IF(OR(AJ$3=DATE(YEAR($H127),MONTH($H127)+$G127,1),AJ$3=DATE(YEAR($H127),MONTH($H127)+$G127*2,1),AJ$3=DATE(YEAR($H127),MONTH($H127)+$G127*3,1),AJ$3=DATE(YEAR($H127),MONTH($H127)+$G127*4,1),AJ$3=DATE(YEAR($H127),MONTH($H127)+$G127*5,1),AJ$3=DATE(YEAR($H127),MONTH($H127)+$G127*6,1),AJ$3=DATE(YEAR($H127),MONTH($H127)+$G127*7,1),AJ$3=DATE(YEAR($H127),MONTH($H127)+$G127*8,1),AJ$3=DATE(YEAR($H127),MONTH($H127)+$G127*9,1),AJ$3=DATE(YEAR($H127),MONTH($H127)+$G127*10,1)),$F127*тех!AX$10*тех!AX$6,)</f>
        <v>0</v>
      </c>
      <c r="AK127" s="76">
        <f>IF(OR(AK$3=DATE(YEAR($H127),MONTH($H127)+$G127,1),AK$3=DATE(YEAR($H127),MONTH($H127)+$G127*2,1),AK$3=DATE(YEAR($H127),MONTH($H127)+$G127*3,1),AK$3=DATE(YEAR($H127),MONTH($H127)+$G127*4,1),AK$3=DATE(YEAR($H127),MONTH($H127)+$G127*5,1),AK$3=DATE(YEAR($H127),MONTH($H127)+$G127*6,1),AK$3=DATE(YEAR($H127),MONTH($H127)+$G127*7,1),AK$3=DATE(YEAR($H127),MONTH($H127)+$G127*8,1),AK$3=DATE(YEAR($H127),MONTH($H127)+$G127*9,1),AK$3=DATE(YEAR($H127),MONTH($H127)+$G127*10,1)),$F127*тех!AY$10*тех!AY$6,)</f>
        <v>0</v>
      </c>
      <c r="AL127" s="76">
        <f>IF(OR(AL$3=DATE(YEAR($H127),MONTH($H127)+$G127,1),AL$3=DATE(YEAR($H127),MONTH($H127)+$G127*2,1),AL$3=DATE(YEAR($H127),MONTH($H127)+$G127*3,1),AL$3=DATE(YEAR($H127),MONTH($H127)+$G127*4,1),AL$3=DATE(YEAR($H127),MONTH($H127)+$G127*5,1),AL$3=DATE(YEAR($H127),MONTH($H127)+$G127*6,1),AL$3=DATE(YEAR($H127),MONTH($H127)+$G127*7,1),AL$3=DATE(YEAR($H127),MONTH($H127)+$G127*8,1),AL$3=DATE(YEAR($H127),MONTH($H127)+$G127*9,1),AL$3=DATE(YEAR($H127),MONTH($H127)+$G127*10,1)),$F127*тех!AZ$10*тех!AZ$6,)</f>
        <v>0</v>
      </c>
      <c r="AM127" s="76">
        <f>IF(OR(AM$3=DATE(YEAR($H127),MONTH($H127)+$G127,1),AM$3=DATE(YEAR($H127),MONTH($H127)+$G127*2,1),AM$3=DATE(YEAR($H127),MONTH($H127)+$G127*3,1),AM$3=DATE(YEAR($H127),MONTH($H127)+$G127*4,1),AM$3=DATE(YEAR($H127),MONTH($H127)+$G127*5,1),AM$3=DATE(YEAR($H127),MONTH($H127)+$G127*6,1),AM$3=DATE(YEAR($H127),MONTH($H127)+$G127*7,1),AM$3=DATE(YEAR($H127),MONTH($H127)+$G127*8,1),AM$3=DATE(YEAR($H127),MONTH($H127)+$G127*9,1),AM$3=DATE(YEAR($H127),MONTH($H127)+$G127*10,1)),$F127*тех!BA$10*тех!BA$6,)</f>
        <v>0</v>
      </c>
      <c r="AN127" s="76">
        <f>IF(OR(AN$3=DATE(YEAR($H127),MONTH($H127)+$G127,1),AN$3=DATE(YEAR($H127),MONTH($H127)+$G127*2,1),AN$3=DATE(YEAR($H127),MONTH($H127)+$G127*3,1),AN$3=DATE(YEAR($H127),MONTH($H127)+$G127*4,1),AN$3=DATE(YEAR($H127),MONTH($H127)+$G127*5,1),AN$3=DATE(YEAR($H127),MONTH($H127)+$G127*6,1),AN$3=DATE(YEAR($H127),MONTH($H127)+$G127*7,1),AN$3=DATE(YEAR($H127),MONTH($H127)+$G127*8,1),AN$3=DATE(YEAR($H127),MONTH($H127)+$G127*9,1),AN$3=DATE(YEAR($H127),MONTH($H127)+$G127*10,1)),$F127*тех!BB$10*тех!BB$6,)</f>
        <v>0</v>
      </c>
      <c r="AO127" s="76">
        <f>IF(OR(AO$3=DATE(YEAR($H127),MONTH($H127)+$G127,1),AO$3=DATE(YEAR($H127),MONTH($H127)+$G127*2,1),AO$3=DATE(YEAR($H127),MONTH($H127)+$G127*3,1),AO$3=DATE(YEAR($H127),MONTH($H127)+$G127*4,1),AO$3=DATE(YEAR($H127),MONTH($H127)+$G127*5,1),AO$3=DATE(YEAR($H127),MONTH($H127)+$G127*6,1),AO$3=DATE(YEAR($H127),MONTH($H127)+$G127*7,1),AO$3=DATE(YEAR($H127),MONTH($H127)+$G127*8,1),AO$3=DATE(YEAR($H127),MONTH($H127)+$G127*9,1),AO$3=DATE(YEAR($H127),MONTH($H127)+$G127*10,1)),$F127*тех!BC$10*тех!BC$6,)</f>
        <v>0</v>
      </c>
      <c r="AP127" s="76">
        <f>IF(OR(AP$3=DATE(YEAR($H127),MONTH($H127)+$G127,1),AP$3=DATE(YEAR($H127),MONTH($H127)+$G127*2,1),AP$3=DATE(YEAR($H127),MONTH($H127)+$G127*3,1),AP$3=DATE(YEAR($H127),MONTH($H127)+$G127*4,1),AP$3=DATE(YEAR($H127),MONTH($H127)+$G127*5,1),AP$3=DATE(YEAR($H127),MONTH($H127)+$G127*6,1),AP$3=DATE(YEAR($H127),MONTH($H127)+$G127*7,1),AP$3=DATE(YEAR($H127),MONTH($H127)+$G127*8,1),AP$3=DATE(YEAR($H127),MONTH($H127)+$G127*9,1),AP$3=DATE(YEAR($H127),MONTH($H127)+$G127*10,1)),$F127*тех!BD$10*тех!BD$6,)</f>
        <v>0</v>
      </c>
      <c r="AQ127" s="76">
        <f>IF(OR(AQ$3=DATE(YEAR($H127),MONTH($H127)+$G127,1),AQ$3=DATE(YEAR($H127),MONTH($H127)+$G127*2,1),AQ$3=DATE(YEAR($H127),MONTH($H127)+$G127*3,1),AQ$3=DATE(YEAR($H127),MONTH($H127)+$G127*4,1),AQ$3=DATE(YEAR($H127),MONTH($H127)+$G127*5,1),AQ$3=DATE(YEAR($H127),MONTH($H127)+$G127*6,1),AQ$3=DATE(YEAR($H127),MONTH($H127)+$G127*7,1),AQ$3=DATE(YEAR($H127),MONTH($H127)+$G127*8,1),AQ$3=DATE(YEAR($H127),MONTH($H127)+$G127*9,1),AQ$3=DATE(YEAR($H127),MONTH($H127)+$G127*10,1)),$F127*тех!BE$10*тех!BE$6,)</f>
        <v>0</v>
      </c>
      <c r="AR127" s="76">
        <f>IF(OR(AR$3=DATE(YEAR($H127),MONTH($H127)+$G127,1),AR$3=DATE(YEAR($H127),MONTH($H127)+$G127*2,1),AR$3=DATE(YEAR($H127),MONTH($H127)+$G127*3,1),AR$3=DATE(YEAR($H127),MONTH($H127)+$G127*4,1),AR$3=DATE(YEAR($H127),MONTH($H127)+$G127*5,1),AR$3=DATE(YEAR($H127),MONTH($H127)+$G127*6,1),AR$3=DATE(YEAR($H127),MONTH($H127)+$G127*7,1),AR$3=DATE(YEAR($H127),MONTH($H127)+$G127*8,1),AR$3=DATE(YEAR($H127),MONTH($H127)+$G127*9,1),AR$3=DATE(YEAR($H127),MONTH($H127)+$G127*10,1)),$F127*тех!BF$10*тех!BF$6,)</f>
        <v>0</v>
      </c>
      <c r="AS127" s="76">
        <f>IF(OR(AS$3=DATE(YEAR($H127),MONTH($H127)+$G127,1),AS$3=DATE(YEAR($H127),MONTH($H127)+$G127*2,1),AS$3=DATE(YEAR($H127),MONTH($H127)+$G127*3,1),AS$3=DATE(YEAR($H127),MONTH($H127)+$G127*4,1),AS$3=DATE(YEAR($H127),MONTH($H127)+$G127*5,1),AS$3=DATE(YEAR($H127),MONTH($H127)+$G127*6,1),AS$3=DATE(YEAR($H127),MONTH($H127)+$G127*7,1),AS$3=DATE(YEAR($H127),MONTH($H127)+$G127*8,1),AS$3=DATE(YEAR($H127),MONTH($H127)+$G127*9,1),AS$3=DATE(YEAR($H127),MONTH($H127)+$G127*10,1)),$F127*тех!BG$10*тех!BG$6,)</f>
        <v>0</v>
      </c>
      <c r="AT127" s="76">
        <f>IF(OR(AT$3=DATE(YEAR($H127),MONTH($H127)+$G127,1),AT$3=DATE(YEAR($H127),MONTH($H127)+$G127*2,1),AT$3=DATE(YEAR($H127),MONTH($H127)+$G127*3,1),AT$3=DATE(YEAR($H127),MONTH($H127)+$G127*4,1),AT$3=DATE(YEAR($H127),MONTH($H127)+$G127*5,1),AT$3=DATE(YEAR($H127),MONTH($H127)+$G127*6,1),AT$3=DATE(YEAR($H127),MONTH($H127)+$G127*7,1),AT$3=DATE(YEAR($H127),MONTH($H127)+$G127*8,1),AT$3=DATE(YEAR($H127),MONTH($H127)+$G127*9,1),AT$3=DATE(YEAR($H127),MONTH($H127)+$G127*10,1)),$F127*тех!BH$10*тех!BH$6,)</f>
        <v>0</v>
      </c>
      <c r="AU127" s="76">
        <f>IF(OR(AU$3=DATE(YEAR($H127),MONTH($H127)+$G127,1),AU$3=DATE(YEAR($H127),MONTH($H127)+$G127*2,1),AU$3=DATE(YEAR($H127),MONTH($H127)+$G127*3,1),AU$3=DATE(YEAR($H127),MONTH($H127)+$G127*4,1),AU$3=DATE(YEAR($H127),MONTH($H127)+$G127*5,1),AU$3=DATE(YEAR($H127),MONTH($H127)+$G127*6,1),AU$3=DATE(YEAR($H127),MONTH($H127)+$G127*7,1),AU$3=DATE(YEAR($H127),MONTH($H127)+$G127*8,1),AU$3=DATE(YEAR($H127),MONTH($H127)+$G127*9,1),AU$3=DATE(YEAR($H127),MONTH($H127)+$G127*10,1)),$F127*тех!BI$10*тех!BI$6,)</f>
        <v>0</v>
      </c>
      <c r="AV127" s="76">
        <f>IF(OR(AV$3=DATE(YEAR($H127),MONTH($H127)+$G127,1),AV$3=DATE(YEAR($H127),MONTH($H127)+$G127*2,1),AV$3=DATE(YEAR($H127),MONTH($H127)+$G127*3,1),AV$3=DATE(YEAR($H127),MONTH($H127)+$G127*4,1),AV$3=DATE(YEAR($H127),MONTH($H127)+$G127*5,1),AV$3=DATE(YEAR($H127),MONTH($H127)+$G127*6,1),AV$3=DATE(YEAR($H127),MONTH($H127)+$G127*7,1),AV$3=DATE(YEAR($H127),MONTH($H127)+$G127*8,1),AV$3=DATE(YEAR($H127),MONTH($H127)+$G127*9,1),AV$3=DATE(YEAR($H127),MONTH($H127)+$G127*10,1)),$F127*тех!BJ$10*тех!BJ$6,)</f>
        <v>0</v>
      </c>
      <c r="AW127" s="76">
        <f>IF(OR(AW$3=DATE(YEAR($H127),MONTH($H127)+$G127,1),AW$3=DATE(YEAR($H127),MONTH($H127)+$G127*2,1),AW$3=DATE(YEAR($H127),MONTH($H127)+$G127*3,1),AW$3=DATE(YEAR($H127),MONTH($H127)+$G127*4,1),AW$3=DATE(YEAR($H127),MONTH($H127)+$G127*5,1),AW$3=DATE(YEAR($H127),MONTH($H127)+$G127*6,1),AW$3=DATE(YEAR($H127),MONTH($H127)+$G127*7,1),AW$3=DATE(YEAR($H127),MONTH($H127)+$G127*8,1),AW$3=DATE(YEAR($H127),MONTH($H127)+$G127*9,1),AW$3=DATE(YEAR($H127),MONTH($H127)+$G127*10,1)),$F127*тех!BK$10*тех!BK$6,)</f>
        <v>0</v>
      </c>
      <c r="AX127" s="76">
        <f>IF(OR(AX$3=DATE(YEAR($H127),MONTH($H127)+$G127,1),AX$3=DATE(YEAR($H127),MONTH($H127)+$G127*2,1),AX$3=DATE(YEAR($H127),MONTH($H127)+$G127*3,1),AX$3=DATE(YEAR($H127),MONTH($H127)+$G127*4,1),AX$3=DATE(YEAR($H127),MONTH($H127)+$G127*5,1),AX$3=DATE(YEAR($H127),MONTH($H127)+$G127*6,1),AX$3=DATE(YEAR($H127),MONTH($H127)+$G127*7,1),AX$3=DATE(YEAR($H127),MONTH($H127)+$G127*8,1),AX$3=DATE(YEAR($H127),MONTH($H127)+$G127*9,1),AX$3=DATE(YEAR($H127),MONTH($H127)+$G127*10,1)),$F127*тех!BL$10*тех!BL$6,)</f>
        <v>0</v>
      </c>
      <c r="AY127" s="76">
        <f>IF(OR(AY$3=DATE(YEAR($H127),MONTH($H127)+$G127,1),AY$3=DATE(YEAR($H127),MONTH($H127)+$G127*2,1),AY$3=DATE(YEAR($H127),MONTH($H127)+$G127*3,1),AY$3=DATE(YEAR($H127),MONTH($H127)+$G127*4,1),AY$3=DATE(YEAR($H127),MONTH($H127)+$G127*5,1),AY$3=DATE(YEAR($H127),MONTH($H127)+$G127*6,1),AY$3=DATE(YEAR($H127),MONTH($H127)+$G127*7,1),AY$3=DATE(YEAR($H127),MONTH($H127)+$G127*8,1),AY$3=DATE(YEAR($H127),MONTH($H127)+$G127*9,1),AY$3=DATE(YEAR($H127),MONTH($H127)+$G127*10,1)),$F127*тех!BM$10*тех!BM$6,)</f>
        <v>0</v>
      </c>
      <c r="AZ127" s="76">
        <f>IF(OR(AZ$3=DATE(YEAR($H127),MONTH($H127)+$G127,1),AZ$3=DATE(YEAR($H127),MONTH($H127)+$G127*2,1),AZ$3=DATE(YEAR($H127),MONTH($H127)+$G127*3,1),AZ$3=DATE(YEAR($H127),MONTH($H127)+$G127*4,1),AZ$3=DATE(YEAR($H127),MONTH($H127)+$G127*5,1),AZ$3=DATE(YEAR($H127),MONTH($H127)+$G127*6,1),AZ$3=DATE(YEAR($H127),MONTH($H127)+$G127*7,1),AZ$3=DATE(YEAR($H127),MONTH($H127)+$G127*8,1),AZ$3=DATE(YEAR($H127),MONTH($H127)+$G127*9,1),AZ$3=DATE(YEAR($H127),MONTH($H127)+$G127*10,1)),$F127*тех!BN$10*тех!BN$6,)</f>
        <v>0</v>
      </c>
      <c r="BA127" s="76">
        <f>IF(OR(BA$3=DATE(YEAR($H127),MONTH($H127)+$G127,1),BA$3=DATE(YEAR($H127),MONTH($H127)+$G127*2,1),BA$3=DATE(YEAR($H127),MONTH($H127)+$G127*3,1),BA$3=DATE(YEAR($H127),MONTH($H127)+$G127*4,1),BA$3=DATE(YEAR($H127),MONTH($H127)+$G127*5,1),BA$3=DATE(YEAR($H127),MONTH($H127)+$G127*6,1),BA$3=DATE(YEAR($H127),MONTH($H127)+$G127*7,1),BA$3=DATE(YEAR($H127),MONTH($H127)+$G127*8,1),BA$3=DATE(YEAR($H127),MONTH($H127)+$G127*9,1),BA$3=DATE(YEAR($H127),MONTH($H127)+$G127*10,1)),$F127*тех!BO$10*тех!BO$6,)</f>
        <v>0</v>
      </c>
      <c r="BB127" s="76">
        <f>IF(OR(BB$3=DATE(YEAR($H127),MONTH($H127)+$G127,1),BB$3=DATE(YEAR($H127),MONTH($H127)+$G127*2,1),BB$3=DATE(YEAR($H127),MONTH($H127)+$G127*3,1),BB$3=DATE(YEAR($H127),MONTH($H127)+$G127*4,1),BB$3=DATE(YEAR($H127),MONTH($H127)+$G127*5,1),BB$3=DATE(YEAR($H127),MONTH($H127)+$G127*6,1),BB$3=DATE(YEAR($H127),MONTH($H127)+$G127*7,1),BB$3=DATE(YEAR($H127),MONTH($H127)+$G127*8,1),BB$3=DATE(YEAR($H127),MONTH($H127)+$G127*9,1),BB$3=DATE(YEAR($H127),MONTH($H127)+$G127*10,1)),$F127*тех!BP$10*тех!BP$6,)</f>
        <v>0</v>
      </c>
      <c r="BC127" s="76">
        <f>IF(OR(BC$3=DATE(YEAR($H127),MONTH($H127)+$G127,1),BC$3=DATE(YEAR($H127),MONTH($H127)+$G127*2,1),BC$3=DATE(YEAR($H127),MONTH($H127)+$G127*3,1),BC$3=DATE(YEAR($H127),MONTH($H127)+$G127*4,1),BC$3=DATE(YEAR($H127),MONTH($H127)+$G127*5,1),BC$3=DATE(YEAR($H127),MONTH($H127)+$G127*6,1),BC$3=DATE(YEAR($H127),MONTH($H127)+$G127*7,1),BC$3=DATE(YEAR($H127),MONTH($H127)+$G127*8,1),BC$3=DATE(YEAR($H127),MONTH($H127)+$G127*9,1),BC$3=DATE(YEAR($H127),MONTH($H127)+$G127*10,1)),$F127*тех!BQ$10*тех!BQ$6,)</f>
        <v>0</v>
      </c>
      <c r="BD127" s="76">
        <f>IF(OR(BD$3=DATE(YEAR($H127),MONTH($H127)+$G127,1),BD$3=DATE(YEAR($H127),MONTH($H127)+$G127*2,1),BD$3=DATE(YEAR($H127),MONTH($H127)+$G127*3,1),BD$3=DATE(YEAR($H127),MONTH($H127)+$G127*4,1),BD$3=DATE(YEAR($H127),MONTH($H127)+$G127*5,1),BD$3=DATE(YEAR($H127),MONTH($H127)+$G127*6,1),BD$3=DATE(YEAR($H127),MONTH($H127)+$G127*7,1),BD$3=DATE(YEAR($H127),MONTH($H127)+$G127*8,1),BD$3=DATE(YEAR($H127),MONTH($H127)+$G127*9,1),BD$3=DATE(YEAR($H127),MONTH($H127)+$G127*10,1)),$F127*тех!BR$10*тех!BR$6,)</f>
        <v>0</v>
      </c>
      <c r="BE127" s="76">
        <f>IF(OR(BE$3=DATE(YEAR($H127),MONTH($H127)+$G127,1),BE$3=DATE(YEAR($H127),MONTH($H127)+$G127*2,1),BE$3=DATE(YEAR($H127),MONTH($H127)+$G127*3,1),BE$3=DATE(YEAR($H127),MONTH($H127)+$G127*4,1),BE$3=DATE(YEAR($H127),MONTH($H127)+$G127*5,1),BE$3=DATE(YEAR($H127),MONTH($H127)+$G127*6,1),BE$3=DATE(YEAR($H127),MONTH($H127)+$G127*7,1),BE$3=DATE(YEAR($H127),MONTH($H127)+$G127*8,1),BE$3=DATE(YEAR($H127),MONTH($H127)+$G127*9,1),BE$3=DATE(YEAR($H127),MONTH($H127)+$G127*10,1)),$F127*тех!BS$10*тех!BS$6,)</f>
        <v>0</v>
      </c>
      <c r="BF127" s="76">
        <f>IF(OR(BF$3=DATE(YEAR($H127),MONTH($H127)+$G127,1),BF$3=DATE(YEAR($H127),MONTH($H127)+$G127*2,1),BF$3=DATE(YEAR($H127),MONTH($H127)+$G127*3,1),BF$3=DATE(YEAR($H127),MONTH($H127)+$G127*4,1),BF$3=DATE(YEAR($H127),MONTH($H127)+$G127*5,1),BF$3=DATE(YEAR($H127),MONTH($H127)+$G127*6,1),BF$3=DATE(YEAR($H127),MONTH($H127)+$G127*7,1),BF$3=DATE(YEAR($H127),MONTH($H127)+$G127*8,1),BF$3=DATE(YEAR($H127),MONTH($H127)+$G127*9,1),BF$3=DATE(YEAR($H127),MONTH($H127)+$G127*10,1)),$F127*тех!BT$10*тех!BT$6,)</f>
        <v>0</v>
      </c>
      <c r="BG127" s="76">
        <f>IF(OR(BG$3=DATE(YEAR($H127),MONTH($H127)+$G127,1),BG$3=DATE(YEAR($H127),MONTH($H127)+$G127*2,1),BG$3=DATE(YEAR($H127),MONTH($H127)+$G127*3,1),BG$3=DATE(YEAR($H127),MONTH($H127)+$G127*4,1),BG$3=DATE(YEAR($H127),MONTH($H127)+$G127*5,1),BG$3=DATE(YEAR($H127),MONTH($H127)+$G127*6,1),BG$3=DATE(YEAR($H127),MONTH($H127)+$G127*7,1),BG$3=DATE(YEAR($H127),MONTH($H127)+$G127*8,1),BG$3=DATE(YEAR($H127),MONTH($H127)+$G127*9,1),BG$3=DATE(YEAR($H127),MONTH($H127)+$G127*10,1)),$F127*тех!BU$10*тех!BU$6,)</f>
        <v>0</v>
      </c>
      <c r="BH127" s="76">
        <f>IF(OR(BH$3=DATE(YEAR($H127),MONTH($H127)+$G127,1),BH$3=DATE(YEAR($H127),MONTH($H127)+$G127*2,1),BH$3=DATE(YEAR($H127),MONTH($H127)+$G127*3,1),BH$3=DATE(YEAR($H127),MONTH($H127)+$G127*4,1),BH$3=DATE(YEAR($H127),MONTH($H127)+$G127*5,1),BH$3=DATE(YEAR($H127),MONTH($H127)+$G127*6,1),BH$3=DATE(YEAR($H127),MONTH($H127)+$G127*7,1),BH$3=DATE(YEAR($H127),MONTH($H127)+$G127*8,1),BH$3=DATE(YEAR($H127),MONTH($H127)+$G127*9,1),BH$3=DATE(YEAR($H127),MONTH($H127)+$G127*10,1)),$F127*тех!BV$10*тех!BV$6,)</f>
        <v>0</v>
      </c>
      <c r="BI127" s="76">
        <f>IF(OR(BI$3=DATE(YEAR($H127),MONTH($H127)+$G127,1),BI$3=DATE(YEAR($H127),MONTH($H127)+$G127*2,1),BI$3=DATE(YEAR($H127),MONTH($H127)+$G127*3,1),BI$3=DATE(YEAR($H127),MONTH($H127)+$G127*4,1),BI$3=DATE(YEAR($H127),MONTH($H127)+$G127*5,1),BI$3=DATE(YEAR($H127),MONTH($H127)+$G127*6,1),BI$3=DATE(YEAR($H127),MONTH($H127)+$G127*7,1),BI$3=DATE(YEAR($H127),MONTH($H127)+$G127*8,1),BI$3=DATE(YEAR($H127),MONTH($H127)+$G127*9,1),BI$3=DATE(YEAR($H127),MONTH($H127)+$G127*10,1)),$F127*тех!BW$10*тех!BW$6,)</f>
        <v>0</v>
      </c>
      <c r="BJ127" s="76">
        <f>IF(OR(BJ$3=DATE(YEAR($H127),MONTH($H127)+$G127,1),BJ$3=DATE(YEAR($H127),MONTH($H127)+$G127*2,1),BJ$3=DATE(YEAR($H127),MONTH($H127)+$G127*3,1),BJ$3=DATE(YEAR($H127),MONTH($H127)+$G127*4,1),BJ$3=DATE(YEAR($H127),MONTH($H127)+$G127*5,1),BJ$3=DATE(YEAR($H127),MONTH($H127)+$G127*6,1),BJ$3=DATE(YEAR($H127),MONTH($H127)+$G127*7,1),BJ$3=DATE(YEAR($H127),MONTH($H127)+$G127*8,1),BJ$3=DATE(YEAR($H127),MONTH($H127)+$G127*9,1),BJ$3=DATE(YEAR($H127),MONTH($H127)+$G127*10,1)),$F127*тех!BX$10*тех!BX$6,)</f>
        <v>0</v>
      </c>
      <c r="BK127" s="76">
        <f>IF(OR(BK$3=DATE(YEAR($H127),MONTH($H127)+$G127,1),BK$3=DATE(YEAR($H127),MONTH($H127)+$G127*2,1),BK$3=DATE(YEAR($H127),MONTH($H127)+$G127*3,1),BK$3=DATE(YEAR($H127),MONTH($H127)+$G127*4,1),BK$3=DATE(YEAR($H127),MONTH($H127)+$G127*5,1),BK$3=DATE(YEAR($H127),MONTH($H127)+$G127*6,1),BK$3=DATE(YEAR($H127),MONTH($H127)+$G127*7,1),BK$3=DATE(YEAR($H127),MONTH($H127)+$G127*8,1),BK$3=DATE(YEAR($H127),MONTH($H127)+$G127*9,1),BK$3=DATE(YEAR($H127),MONTH($H127)+$G127*10,1)),$F127*тех!BY$10*тех!BY$6,)</f>
        <v>0</v>
      </c>
      <c r="BL127" s="76">
        <f>IF(OR(BL$3=DATE(YEAR($H127),MONTH($H127)+$G127,1),BL$3=DATE(YEAR($H127),MONTH($H127)+$G127*2,1),BL$3=DATE(YEAR($H127),MONTH($H127)+$G127*3,1),BL$3=DATE(YEAR($H127),MONTH($H127)+$G127*4,1),BL$3=DATE(YEAR($H127),MONTH($H127)+$G127*5,1),BL$3=DATE(YEAR($H127),MONTH($H127)+$G127*6,1),BL$3=DATE(YEAR($H127),MONTH($H127)+$G127*7,1),BL$3=DATE(YEAR($H127),MONTH($H127)+$G127*8,1),BL$3=DATE(YEAR($H127),MONTH($H127)+$G127*9,1),BL$3=DATE(YEAR($H127),MONTH($H127)+$G127*10,1)),$F127*тех!BZ$10*тех!BZ$6,)</f>
        <v>0</v>
      </c>
      <c r="BM127" s="76">
        <f>IF(OR(BM$3=DATE(YEAR($H127),MONTH($H127)+$G127,1),BM$3=DATE(YEAR($H127),MONTH($H127)+$G127*2,1),BM$3=DATE(YEAR($H127),MONTH($H127)+$G127*3,1),BM$3=DATE(YEAR($H127),MONTH($H127)+$G127*4,1),BM$3=DATE(YEAR($H127),MONTH($H127)+$G127*5,1),BM$3=DATE(YEAR($H127),MONTH($H127)+$G127*6,1),BM$3=DATE(YEAR($H127),MONTH($H127)+$G127*7,1),BM$3=DATE(YEAR($H127),MONTH($H127)+$G127*8,1),BM$3=DATE(YEAR($H127),MONTH($H127)+$G127*9,1),BM$3=DATE(YEAR($H127),MONTH($H127)+$G127*10,1)),$F127*тех!CA$10*тех!CA$6,)</f>
        <v>0</v>
      </c>
      <c r="BN127" s="76">
        <f>IF(OR(BN$3=DATE(YEAR($H127),MONTH($H127)+$G127,1),BN$3=DATE(YEAR($H127),MONTH($H127)+$G127*2,1),BN$3=DATE(YEAR($H127),MONTH($H127)+$G127*3,1),BN$3=DATE(YEAR($H127),MONTH($H127)+$G127*4,1),BN$3=DATE(YEAR($H127),MONTH($H127)+$G127*5,1),BN$3=DATE(YEAR($H127),MONTH($H127)+$G127*6,1),BN$3=DATE(YEAR($H127),MONTH($H127)+$G127*7,1),BN$3=DATE(YEAR($H127),MONTH($H127)+$G127*8,1),BN$3=DATE(YEAR($H127),MONTH($H127)+$G127*9,1),BN$3=DATE(YEAR($H127),MONTH($H127)+$G127*10,1)),$F127*тех!CB$10*тех!CB$6,)</f>
        <v>0</v>
      </c>
      <c r="BO127" s="76">
        <f>IF(OR(BO$3=DATE(YEAR($H127),MONTH($H127)+$G127,1),BO$3=DATE(YEAR($H127),MONTH($H127)+$G127*2,1),BO$3=DATE(YEAR($H127),MONTH($H127)+$G127*3,1),BO$3=DATE(YEAR($H127),MONTH($H127)+$G127*4,1),BO$3=DATE(YEAR($H127),MONTH($H127)+$G127*5,1),BO$3=DATE(YEAR($H127),MONTH($H127)+$G127*6,1),BO$3=DATE(YEAR($H127),MONTH($H127)+$G127*7,1),BO$3=DATE(YEAR($H127),MONTH($H127)+$G127*8,1),BO$3=DATE(YEAR($H127),MONTH($H127)+$G127*9,1),BO$3=DATE(YEAR($H127),MONTH($H127)+$G127*10,1)),$F127*тех!CC$10*тех!CC$6,)</f>
        <v>0</v>
      </c>
      <c r="BP127" s="76">
        <f>IF(OR(BP$3=DATE(YEAR($H127),MONTH($H127)+$G127,1),BP$3=DATE(YEAR($H127),MONTH($H127)+$G127*2,1),BP$3=DATE(YEAR($H127),MONTH($H127)+$G127*3,1),BP$3=DATE(YEAR($H127),MONTH($H127)+$G127*4,1),BP$3=DATE(YEAR($H127),MONTH($H127)+$G127*5,1),BP$3=DATE(YEAR($H127),MONTH($H127)+$G127*6,1),BP$3=DATE(YEAR($H127),MONTH($H127)+$G127*7,1),BP$3=DATE(YEAR($H127),MONTH($H127)+$G127*8,1),BP$3=DATE(YEAR($H127),MONTH($H127)+$G127*9,1),BP$3=DATE(YEAR($H127),MONTH($H127)+$G127*10,1)),$F127*тех!CD$10*тех!CD$6,)</f>
        <v>0</v>
      </c>
      <c r="BQ127" s="76">
        <f>IF(OR(BQ$3=DATE(YEAR($H127),MONTH($H127)+$G127,1),BQ$3=DATE(YEAR($H127),MONTH($H127)+$G127*2,1),BQ$3=DATE(YEAR($H127),MONTH($H127)+$G127*3,1),BQ$3=DATE(YEAR($H127),MONTH($H127)+$G127*4,1),BQ$3=DATE(YEAR($H127),MONTH($H127)+$G127*5,1),BQ$3=DATE(YEAR($H127),MONTH($H127)+$G127*6,1),BQ$3=DATE(YEAR($H127),MONTH($H127)+$G127*7,1),BQ$3=DATE(YEAR($H127),MONTH($H127)+$G127*8,1),BQ$3=DATE(YEAR($H127),MONTH($H127)+$G127*9,1),BQ$3=DATE(YEAR($H127),MONTH($H127)+$G127*10,1)),$F127*тех!CE$10*тех!CE$6,)</f>
        <v>0</v>
      </c>
    </row>
    <row r="128" spans="2:69" hidden="1">
      <c r="B128" s="3">
        <v>39</v>
      </c>
      <c r="C128" s="19"/>
      <c r="D128" s="19"/>
      <c r="E128" s="19"/>
      <c r="F128" s="76">
        <f t="shared" si="3"/>
        <v>0</v>
      </c>
      <c r="G128" s="19"/>
      <c r="H128" s="19"/>
      <c r="J128" s="76">
        <f>IF($H128=J$3,$F128,)*тех!X$6</f>
        <v>0</v>
      </c>
      <c r="K128" s="76">
        <f>IF($H128=K$3,$F128,)*тех!Y$6</f>
        <v>0</v>
      </c>
      <c r="L128" s="76">
        <f>IF($H128=L$3,$F128,)*тех!Z$6</f>
        <v>0</v>
      </c>
      <c r="M128" s="76">
        <f>IF($H128=M$3,$F128,)*тех!AA$6</f>
        <v>0</v>
      </c>
      <c r="N128" s="76">
        <f>IF($H128=N$3,$F128,)*тех!AB$6</f>
        <v>0</v>
      </c>
      <c r="O128" s="76">
        <f>IF($H128=O$3,$F128,)*тех!AC$6</f>
        <v>0</v>
      </c>
      <c r="P128" s="76">
        <f>IF(OR(P$3=DATE(YEAR($H128),MONTH($H128)+$G128,1),P$3=DATE(YEAR($H128),MONTH($H128)+$G128*2,1),P$3=DATE(YEAR($H128),MONTH($H128)+$G128*3,1),P$3=DATE(YEAR($H128),MONTH($H128)+$G128*4,1),P$3=DATE(YEAR($H128),MONTH($H128)+$G128*5,1),P$3=DATE(YEAR($H128),MONTH($H128)+$G128*6,1),P$3=DATE(YEAR($H128),MONTH($H128)+$G128*7,1),P$3=DATE(YEAR($H128),MONTH($H128)+$G128*8,1),P$3=DATE(YEAR($H128),MONTH($H128)+$G128*9,1),P$3=DATE(YEAR($H128),MONTH($H128)+$G128*10,1)),$F128*тех!AD$10*тех!AD$6,)</f>
        <v>0</v>
      </c>
      <c r="Q128" s="76">
        <f>IF(OR(Q$3=DATE(YEAR($H128),MONTH($H128)+$G128,1),Q$3=DATE(YEAR($H128),MONTH($H128)+$G128*2,1),Q$3=DATE(YEAR($H128),MONTH($H128)+$G128*3,1),Q$3=DATE(YEAR($H128),MONTH($H128)+$G128*4,1),Q$3=DATE(YEAR($H128),MONTH($H128)+$G128*5,1),Q$3=DATE(YEAR($H128),MONTH($H128)+$G128*6,1),Q$3=DATE(YEAR($H128),MONTH($H128)+$G128*7,1),Q$3=DATE(YEAR($H128),MONTH($H128)+$G128*8,1),Q$3=DATE(YEAR($H128),MONTH($H128)+$G128*9,1),Q$3=DATE(YEAR($H128),MONTH($H128)+$G128*10,1)),$F128*тех!AE$10*тех!AE$6,)</f>
        <v>0</v>
      </c>
      <c r="R128" s="76">
        <f>IF(OR(R$3=DATE(YEAR($H128),MONTH($H128)+$G128,1),R$3=DATE(YEAR($H128),MONTH($H128)+$G128*2,1),R$3=DATE(YEAR($H128),MONTH($H128)+$G128*3,1),R$3=DATE(YEAR($H128),MONTH($H128)+$G128*4,1),R$3=DATE(YEAR($H128),MONTH($H128)+$G128*5,1),R$3=DATE(YEAR($H128),MONTH($H128)+$G128*6,1),R$3=DATE(YEAR($H128),MONTH($H128)+$G128*7,1),R$3=DATE(YEAR($H128),MONTH($H128)+$G128*8,1),R$3=DATE(YEAR($H128),MONTH($H128)+$G128*9,1),R$3=DATE(YEAR($H128),MONTH($H128)+$G128*10,1)),$F128*тех!AF$10*тех!AF$6,)</f>
        <v>0</v>
      </c>
      <c r="S128" s="76">
        <f>IF(OR(S$3=DATE(YEAR($H128),MONTH($H128)+$G128,1),S$3=DATE(YEAR($H128),MONTH($H128)+$G128*2,1),S$3=DATE(YEAR($H128),MONTH($H128)+$G128*3,1),S$3=DATE(YEAR($H128),MONTH($H128)+$G128*4,1),S$3=DATE(YEAR($H128),MONTH($H128)+$G128*5,1),S$3=DATE(YEAR($H128),MONTH($H128)+$G128*6,1),S$3=DATE(YEAR($H128),MONTH($H128)+$G128*7,1),S$3=DATE(YEAR($H128),MONTH($H128)+$G128*8,1),S$3=DATE(YEAR($H128),MONTH($H128)+$G128*9,1),S$3=DATE(YEAR($H128),MONTH($H128)+$G128*10,1)),$F128*тех!AG$10*тех!AG$6,)</f>
        <v>0</v>
      </c>
      <c r="T128" s="76">
        <f>IF(OR(T$3=DATE(YEAR($H128),MONTH($H128)+$G128,1),T$3=DATE(YEAR($H128),MONTH($H128)+$G128*2,1),T$3=DATE(YEAR($H128),MONTH($H128)+$G128*3,1),T$3=DATE(YEAR($H128),MONTH($H128)+$G128*4,1),T$3=DATE(YEAR($H128),MONTH($H128)+$G128*5,1),T$3=DATE(YEAR($H128),MONTH($H128)+$G128*6,1),T$3=DATE(YEAR($H128),MONTH($H128)+$G128*7,1),T$3=DATE(YEAR($H128),MONTH($H128)+$G128*8,1),T$3=DATE(YEAR($H128),MONTH($H128)+$G128*9,1),T$3=DATE(YEAR($H128),MONTH($H128)+$G128*10,1)),$F128*тех!AH$10*тех!AH$6,)</f>
        <v>0</v>
      </c>
      <c r="U128" s="76">
        <f>IF(OR(U$3=DATE(YEAR($H128),MONTH($H128)+$G128,1),U$3=DATE(YEAR($H128),MONTH($H128)+$G128*2,1),U$3=DATE(YEAR($H128),MONTH($H128)+$G128*3,1),U$3=DATE(YEAR($H128),MONTH($H128)+$G128*4,1),U$3=DATE(YEAR($H128),MONTH($H128)+$G128*5,1),U$3=DATE(YEAR($H128),MONTH($H128)+$G128*6,1),U$3=DATE(YEAR($H128),MONTH($H128)+$G128*7,1),U$3=DATE(YEAR($H128),MONTH($H128)+$G128*8,1),U$3=DATE(YEAR($H128),MONTH($H128)+$G128*9,1),U$3=DATE(YEAR($H128),MONTH($H128)+$G128*10,1)),$F128*тех!AI$10*тех!AI$6,)</f>
        <v>0</v>
      </c>
      <c r="V128" s="76">
        <f>IF(OR(V$3=DATE(YEAR($H128),MONTH($H128)+$G128,1),V$3=DATE(YEAR($H128),MONTH($H128)+$G128*2,1),V$3=DATE(YEAR($H128),MONTH($H128)+$G128*3,1),V$3=DATE(YEAR($H128),MONTH($H128)+$G128*4,1),V$3=DATE(YEAR($H128),MONTH($H128)+$G128*5,1),V$3=DATE(YEAR($H128),MONTH($H128)+$G128*6,1),V$3=DATE(YEAR($H128),MONTH($H128)+$G128*7,1),V$3=DATE(YEAR($H128),MONTH($H128)+$G128*8,1),V$3=DATE(YEAR($H128),MONTH($H128)+$G128*9,1),V$3=DATE(YEAR($H128),MONTH($H128)+$G128*10,1)),$F128*тех!AJ$10*тех!AJ$6,)</f>
        <v>0</v>
      </c>
      <c r="W128" s="76">
        <f>IF(OR(W$3=DATE(YEAR($H128),MONTH($H128)+$G128,1),W$3=DATE(YEAR($H128),MONTH($H128)+$G128*2,1),W$3=DATE(YEAR($H128),MONTH($H128)+$G128*3,1),W$3=DATE(YEAR($H128),MONTH($H128)+$G128*4,1),W$3=DATE(YEAR($H128),MONTH($H128)+$G128*5,1),W$3=DATE(YEAR($H128),MONTH($H128)+$G128*6,1),W$3=DATE(YEAR($H128),MONTH($H128)+$G128*7,1),W$3=DATE(YEAR($H128),MONTH($H128)+$G128*8,1),W$3=DATE(YEAR($H128),MONTH($H128)+$G128*9,1),W$3=DATE(YEAR($H128),MONTH($H128)+$G128*10,1)),$F128*тех!AK$10*тех!AK$6,)</f>
        <v>0</v>
      </c>
      <c r="X128" s="76">
        <f>IF(OR(X$3=DATE(YEAR($H128),MONTH($H128)+$G128,1),X$3=DATE(YEAR($H128),MONTH($H128)+$G128*2,1),X$3=DATE(YEAR($H128),MONTH($H128)+$G128*3,1),X$3=DATE(YEAR($H128),MONTH($H128)+$G128*4,1),X$3=DATE(YEAR($H128),MONTH($H128)+$G128*5,1),X$3=DATE(YEAR($H128),MONTH($H128)+$G128*6,1),X$3=DATE(YEAR($H128),MONTH($H128)+$G128*7,1),X$3=DATE(YEAR($H128),MONTH($H128)+$G128*8,1),X$3=DATE(YEAR($H128),MONTH($H128)+$G128*9,1),X$3=DATE(YEAR($H128),MONTH($H128)+$G128*10,1)),$F128*тех!AL$10*тех!AL$6,)</f>
        <v>0</v>
      </c>
      <c r="Y128" s="76">
        <f>IF(OR(Y$3=DATE(YEAR($H128),MONTH($H128)+$G128,1),Y$3=DATE(YEAR($H128),MONTH($H128)+$G128*2,1),Y$3=DATE(YEAR($H128),MONTH($H128)+$G128*3,1),Y$3=DATE(YEAR($H128),MONTH($H128)+$G128*4,1),Y$3=DATE(YEAR($H128),MONTH($H128)+$G128*5,1),Y$3=DATE(YEAR($H128),MONTH($H128)+$G128*6,1),Y$3=DATE(YEAR($H128),MONTH($H128)+$G128*7,1),Y$3=DATE(YEAR($H128),MONTH($H128)+$G128*8,1),Y$3=DATE(YEAR($H128),MONTH($H128)+$G128*9,1),Y$3=DATE(YEAR($H128),MONTH($H128)+$G128*10,1)),$F128*тех!AM$10*тех!AM$6,)</f>
        <v>0</v>
      </c>
      <c r="Z128" s="76">
        <f>IF(OR(Z$3=DATE(YEAR($H128),MONTH($H128)+$G128,1),Z$3=DATE(YEAR($H128),MONTH($H128)+$G128*2,1),Z$3=DATE(YEAR($H128),MONTH($H128)+$G128*3,1),Z$3=DATE(YEAR($H128),MONTH($H128)+$G128*4,1),Z$3=DATE(YEAR($H128),MONTH($H128)+$G128*5,1),Z$3=DATE(YEAR($H128),MONTH($H128)+$G128*6,1),Z$3=DATE(YEAR($H128),MONTH($H128)+$G128*7,1),Z$3=DATE(YEAR($H128),MONTH($H128)+$G128*8,1),Z$3=DATE(YEAR($H128),MONTH($H128)+$G128*9,1),Z$3=DATE(YEAR($H128),MONTH($H128)+$G128*10,1)),$F128*тех!AN$10*тех!AN$6,)</f>
        <v>0</v>
      </c>
      <c r="AA128" s="76">
        <f>IF(OR(AA$3=DATE(YEAR($H128),MONTH($H128)+$G128,1),AA$3=DATE(YEAR($H128),MONTH($H128)+$G128*2,1),AA$3=DATE(YEAR($H128),MONTH($H128)+$G128*3,1),AA$3=DATE(YEAR($H128),MONTH($H128)+$G128*4,1),AA$3=DATE(YEAR($H128),MONTH($H128)+$G128*5,1),AA$3=DATE(YEAR($H128),MONTH($H128)+$G128*6,1),AA$3=DATE(YEAR($H128),MONTH($H128)+$G128*7,1),AA$3=DATE(YEAR($H128),MONTH($H128)+$G128*8,1),AA$3=DATE(YEAR($H128),MONTH($H128)+$G128*9,1),AA$3=DATE(YEAR($H128),MONTH($H128)+$G128*10,1)),$F128*тех!AO$10*тех!AO$6,)</f>
        <v>0</v>
      </c>
      <c r="AB128" s="76">
        <f>IF(OR(AB$3=DATE(YEAR($H128),MONTH($H128)+$G128,1),AB$3=DATE(YEAR($H128),MONTH($H128)+$G128*2,1),AB$3=DATE(YEAR($H128),MONTH($H128)+$G128*3,1),AB$3=DATE(YEAR($H128),MONTH($H128)+$G128*4,1),AB$3=DATE(YEAR($H128),MONTH($H128)+$G128*5,1),AB$3=DATE(YEAR($H128),MONTH($H128)+$G128*6,1),AB$3=DATE(YEAR($H128),MONTH($H128)+$G128*7,1),AB$3=DATE(YEAR($H128),MONTH($H128)+$G128*8,1),AB$3=DATE(YEAR($H128),MONTH($H128)+$G128*9,1),AB$3=DATE(YEAR($H128),MONTH($H128)+$G128*10,1)),$F128*тех!AP$10*тех!AP$6,)</f>
        <v>0</v>
      </c>
      <c r="AC128" s="76">
        <f>IF(OR(AC$3=DATE(YEAR($H128),MONTH($H128)+$G128,1),AC$3=DATE(YEAR($H128),MONTH($H128)+$G128*2,1),AC$3=DATE(YEAR($H128),MONTH($H128)+$G128*3,1),AC$3=DATE(YEAR($H128),MONTH($H128)+$G128*4,1),AC$3=DATE(YEAR($H128),MONTH($H128)+$G128*5,1),AC$3=DATE(YEAR($H128),MONTH($H128)+$G128*6,1),AC$3=DATE(YEAR($H128),MONTH($H128)+$G128*7,1),AC$3=DATE(YEAR($H128),MONTH($H128)+$G128*8,1),AC$3=DATE(YEAR($H128),MONTH($H128)+$G128*9,1),AC$3=DATE(YEAR($H128),MONTH($H128)+$G128*10,1)),$F128*тех!AQ$10*тех!AQ$6,)</f>
        <v>0</v>
      </c>
      <c r="AD128" s="76">
        <f>IF(OR(AD$3=DATE(YEAR($H128),MONTH($H128)+$G128,1),AD$3=DATE(YEAR($H128),MONTH($H128)+$G128*2,1),AD$3=DATE(YEAR($H128),MONTH($H128)+$G128*3,1),AD$3=DATE(YEAR($H128),MONTH($H128)+$G128*4,1),AD$3=DATE(YEAR($H128),MONTH($H128)+$G128*5,1),AD$3=DATE(YEAR($H128),MONTH($H128)+$G128*6,1),AD$3=DATE(YEAR($H128),MONTH($H128)+$G128*7,1),AD$3=DATE(YEAR($H128),MONTH($H128)+$G128*8,1),AD$3=DATE(YEAR($H128),MONTH($H128)+$G128*9,1),AD$3=DATE(YEAR($H128),MONTH($H128)+$G128*10,1)),$F128*тех!AR$10*тех!AR$6,)</f>
        <v>0</v>
      </c>
      <c r="AE128" s="76">
        <f>IF(OR(AE$3=DATE(YEAR($H128),MONTH($H128)+$G128,1),AE$3=DATE(YEAR($H128),MONTH($H128)+$G128*2,1),AE$3=DATE(YEAR($H128),MONTH($H128)+$G128*3,1),AE$3=DATE(YEAR($H128),MONTH($H128)+$G128*4,1),AE$3=DATE(YEAR($H128),MONTH($H128)+$G128*5,1),AE$3=DATE(YEAR($H128),MONTH($H128)+$G128*6,1),AE$3=DATE(YEAR($H128),MONTH($H128)+$G128*7,1),AE$3=DATE(YEAR($H128),MONTH($H128)+$G128*8,1),AE$3=DATE(YEAR($H128),MONTH($H128)+$G128*9,1),AE$3=DATE(YEAR($H128),MONTH($H128)+$G128*10,1)),$F128*тех!AS$10*тех!AS$6,)</f>
        <v>0</v>
      </c>
      <c r="AF128" s="76">
        <f>IF(OR(AF$3=DATE(YEAR($H128),MONTH($H128)+$G128,1),AF$3=DATE(YEAR($H128),MONTH($H128)+$G128*2,1),AF$3=DATE(YEAR($H128),MONTH($H128)+$G128*3,1),AF$3=DATE(YEAR($H128),MONTH($H128)+$G128*4,1),AF$3=DATE(YEAR($H128),MONTH($H128)+$G128*5,1),AF$3=DATE(YEAR($H128),MONTH($H128)+$G128*6,1),AF$3=DATE(YEAR($H128),MONTH($H128)+$G128*7,1),AF$3=DATE(YEAR($H128),MONTH($H128)+$G128*8,1),AF$3=DATE(YEAR($H128),MONTH($H128)+$G128*9,1),AF$3=DATE(YEAR($H128),MONTH($H128)+$G128*10,1)),$F128*тех!AT$10*тех!AT$6,)</f>
        <v>0</v>
      </c>
      <c r="AG128" s="76">
        <f>IF(OR(AG$3=DATE(YEAR($H128),MONTH($H128)+$G128,1),AG$3=DATE(YEAR($H128),MONTH($H128)+$G128*2,1),AG$3=DATE(YEAR($H128),MONTH($H128)+$G128*3,1),AG$3=DATE(YEAR($H128),MONTH($H128)+$G128*4,1),AG$3=DATE(YEAR($H128),MONTH($H128)+$G128*5,1),AG$3=DATE(YEAR($H128),MONTH($H128)+$G128*6,1),AG$3=DATE(YEAR($H128),MONTH($H128)+$G128*7,1),AG$3=DATE(YEAR($H128),MONTH($H128)+$G128*8,1),AG$3=DATE(YEAR($H128),MONTH($H128)+$G128*9,1),AG$3=DATE(YEAR($H128),MONTH($H128)+$G128*10,1)),$F128*тех!AU$10*тех!AU$6,)</f>
        <v>0</v>
      </c>
      <c r="AH128" s="76">
        <f>IF(OR(AH$3=DATE(YEAR($H128),MONTH($H128)+$G128,1),AH$3=DATE(YEAR($H128),MONTH($H128)+$G128*2,1),AH$3=DATE(YEAR($H128),MONTH($H128)+$G128*3,1),AH$3=DATE(YEAR($H128),MONTH($H128)+$G128*4,1),AH$3=DATE(YEAR($H128),MONTH($H128)+$G128*5,1),AH$3=DATE(YEAR($H128),MONTH($H128)+$G128*6,1),AH$3=DATE(YEAR($H128),MONTH($H128)+$G128*7,1),AH$3=DATE(YEAR($H128),MONTH($H128)+$G128*8,1),AH$3=DATE(YEAR($H128),MONTH($H128)+$G128*9,1),AH$3=DATE(YEAR($H128),MONTH($H128)+$G128*10,1)),$F128*тех!AV$10*тех!AV$6,)</f>
        <v>0</v>
      </c>
      <c r="AI128" s="76">
        <f>IF(OR(AI$3=DATE(YEAR($H128),MONTH($H128)+$G128,1),AI$3=DATE(YEAR($H128),MONTH($H128)+$G128*2,1),AI$3=DATE(YEAR($H128),MONTH($H128)+$G128*3,1),AI$3=DATE(YEAR($H128),MONTH($H128)+$G128*4,1),AI$3=DATE(YEAR($H128),MONTH($H128)+$G128*5,1),AI$3=DATE(YEAR($H128),MONTH($H128)+$G128*6,1),AI$3=DATE(YEAR($H128),MONTH($H128)+$G128*7,1),AI$3=DATE(YEAR($H128),MONTH($H128)+$G128*8,1),AI$3=DATE(YEAR($H128),MONTH($H128)+$G128*9,1),AI$3=DATE(YEAR($H128),MONTH($H128)+$G128*10,1)),$F128*тех!AW$10*тех!AW$6,)</f>
        <v>0</v>
      </c>
      <c r="AJ128" s="76">
        <f>IF(OR(AJ$3=DATE(YEAR($H128),MONTH($H128)+$G128,1),AJ$3=DATE(YEAR($H128),MONTH($H128)+$G128*2,1),AJ$3=DATE(YEAR($H128),MONTH($H128)+$G128*3,1),AJ$3=DATE(YEAR($H128),MONTH($H128)+$G128*4,1),AJ$3=DATE(YEAR($H128),MONTH($H128)+$G128*5,1),AJ$3=DATE(YEAR($H128),MONTH($H128)+$G128*6,1),AJ$3=DATE(YEAR($H128),MONTH($H128)+$G128*7,1),AJ$3=DATE(YEAR($H128),MONTH($H128)+$G128*8,1),AJ$3=DATE(YEAR($H128),MONTH($H128)+$G128*9,1),AJ$3=DATE(YEAR($H128),MONTH($H128)+$G128*10,1)),$F128*тех!AX$10*тех!AX$6,)</f>
        <v>0</v>
      </c>
      <c r="AK128" s="76">
        <f>IF(OR(AK$3=DATE(YEAR($H128),MONTH($H128)+$G128,1),AK$3=DATE(YEAR($H128),MONTH($H128)+$G128*2,1),AK$3=DATE(YEAR($H128),MONTH($H128)+$G128*3,1),AK$3=DATE(YEAR($H128),MONTH($H128)+$G128*4,1),AK$3=DATE(YEAR($H128),MONTH($H128)+$G128*5,1),AK$3=DATE(YEAR($H128),MONTH($H128)+$G128*6,1),AK$3=DATE(YEAR($H128),MONTH($H128)+$G128*7,1),AK$3=DATE(YEAR($H128),MONTH($H128)+$G128*8,1),AK$3=DATE(YEAR($H128),MONTH($H128)+$G128*9,1),AK$3=DATE(YEAR($H128),MONTH($H128)+$G128*10,1)),$F128*тех!AY$10*тех!AY$6,)</f>
        <v>0</v>
      </c>
      <c r="AL128" s="76">
        <f>IF(OR(AL$3=DATE(YEAR($H128),MONTH($H128)+$G128,1),AL$3=DATE(YEAR($H128),MONTH($H128)+$G128*2,1),AL$3=DATE(YEAR($H128),MONTH($H128)+$G128*3,1),AL$3=DATE(YEAR($H128),MONTH($H128)+$G128*4,1),AL$3=DATE(YEAR($H128),MONTH($H128)+$G128*5,1),AL$3=DATE(YEAR($H128),MONTH($H128)+$G128*6,1),AL$3=DATE(YEAR($H128),MONTH($H128)+$G128*7,1),AL$3=DATE(YEAR($H128),MONTH($H128)+$G128*8,1),AL$3=DATE(YEAR($H128),MONTH($H128)+$G128*9,1),AL$3=DATE(YEAR($H128),MONTH($H128)+$G128*10,1)),$F128*тех!AZ$10*тех!AZ$6,)</f>
        <v>0</v>
      </c>
      <c r="AM128" s="76">
        <f>IF(OR(AM$3=DATE(YEAR($H128),MONTH($H128)+$G128,1),AM$3=DATE(YEAR($H128),MONTH($H128)+$G128*2,1),AM$3=DATE(YEAR($H128),MONTH($H128)+$G128*3,1),AM$3=DATE(YEAR($H128),MONTH($H128)+$G128*4,1),AM$3=DATE(YEAR($H128),MONTH($H128)+$G128*5,1),AM$3=DATE(YEAR($H128),MONTH($H128)+$G128*6,1),AM$3=DATE(YEAR($H128),MONTH($H128)+$G128*7,1),AM$3=DATE(YEAR($H128),MONTH($H128)+$G128*8,1),AM$3=DATE(YEAR($H128),MONTH($H128)+$G128*9,1),AM$3=DATE(YEAR($H128),MONTH($H128)+$G128*10,1)),$F128*тех!BA$10*тех!BA$6,)</f>
        <v>0</v>
      </c>
      <c r="AN128" s="76">
        <f>IF(OR(AN$3=DATE(YEAR($H128),MONTH($H128)+$G128,1),AN$3=DATE(YEAR($H128),MONTH($H128)+$G128*2,1),AN$3=DATE(YEAR($H128),MONTH($H128)+$G128*3,1),AN$3=DATE(YEAR($H128),MONTH($H128)+$G128*4,1),AN$3=DATE(YEAR($H128),MONTH($H128)+$G128*5,1),AN$3=DATE(YEAR($H128),MONTH($H128)+$G128*6,1),AN$3=DATE(YEAR($H128),MONTH($H128)+$G128*7,1),AN$3=DATE(YEAR($H128),MONTH($H128)+$G128*8,1),AN$3=DATE(YEAR($H128),MONTH($H128)+$G128*9,1),AN$3=DATE(YEAR($H128),MONTH($H128)+$G128*10,1)),$F128*тех!BB$10*тех!BB$6,)</f>
        <v>0</v>
      </c>
      <c r="AO128" s="76">
        <f>IF(OR(AO$3=DATE(YEAR($H128),MONTH($H128)+$G128,1),AO$3=DATE(YEAR($H128),MONTH($H128)+$G128*2,1),AO$3=DATE(YEAR($H128),MONTH($H128)+$G128*3,1),AO$3=DATE(YEAR($H128),MONTH($H128)+$G128*4,1),AO$3=DATE(YEAR($H128),MONTH($H128)+$G128*5,1),AO$3=DATE(YEAR($H128),MONTH($H128)+$G128*6,1),AO$3=DATE(YEAR($H128),MONTH($H128)+$G128*7,1),AO$3=DATE(YEAR($H128),MONTH($H128)+$G128*8,1),AO$3=DATE(YEAR($H128),MONTH($H128)+$G128*9,1),AO$3=DATE(YEAR($H128),MONTH($H128)+$G128*10,1)),$F128*тех!BC$10*тех!BC$6,)</f>
        <v>0</v>
      </c>
      <c r="AP128" s="76">
        <f>IF(OR(AP$3=DATE(YEAR($H128),MONTH($H128)+$G128,1),AP$3=DATE(YEAR($H128),MONTH($H128)+$G128*2,1),AP$3=DATE(YEAR($H128),MONTH($H128)+$G128*3,1),AP$3=DATE(YEAR($H128),MONTH($H128)+$G128*4,1),AP$3=DATE(YEAR($H128),MONTH($H128)+$G128*5,1),AP$3=DATE(YEAR($H128),MONTH($H128)+$G128*6,1),AP$3=DATE(YEAR($H128),MONTH($H128)+$G128*7,1),AP$3=DATE(YEAR($H128),MONTH($H128)+$G128*8,1),AP$3=DATE(YEAR($H128),MONTH($H128)+$G128*9,1),AP$3=DATE(YEAR($H128),MONTH($H128)+$G128*10,1)),$F128*тех!BD$10*тех!BD$6,)</f>
        <v>0</v>
      </c>
      <c r="AQ128" s="76">
        <f>IF(OR(AQ$3=DATE(YEAR($H128),MONTH($H128)+$G128,1),AQ$3=DATE(YEAR($H128),MONTH($H128)+$G128*2,1),AQ$3=DATE(YEAR($H128),MONTH($H128)+$G128*3,1),AQ$3=DATE(YEAR($H128),MONTH($H128)+$G128*4,1),AQ$3=DATE(YEAR($H128),MONTH($H128)+$G128*5,1),AQ$3=DATE(YEAR($H128),MONTH($H128)+$G128*6,1),AQ$3=DATE(YEAR($H128),MONTH($H128)+$G128*7,1),AQ$3=DATE(YEAR($H128),MONTH($H128)+$G128*8,1),AQ$3=DATE(YEAR($H128),MONTH($H128)+$G128*9,1),AQ$3=DATE(YEAR($H128),MONTH($H128)+$G128*10,1)),$F128*тех!BE$10*тех!BE$6,)</f>
        <v>0</v>
      </c>
      <c r="AR128" s="76">
        <f>IF(OR(AR$3=DATE(YEAR($H128),MONTH($H128)+$G128,1),AR$3=DATE(YEAR($H128),MONTH($H128)+$G128*2,1),AR$3=DATE(YEAR($H128),MONTH($H128)+$G128*3,1),AR$3=DATE(YEAR($H128),MONTH($H128)+$G128*4,1),AR$3=DATE(YEAR($H128),MONTH($H128)+$G128*5,1),AR$3=DATE(YEAR($H128),MONTH($H128)+$G128*6,1),AR$3=DATE(YEAR($H128),MONTH($H128)+$G128*7,1),AR$3=DATE(YEAR($H128),MONTH($H128)+$G128*8,1),AR$3=DATE(YEAR($H128),MONTH($H128)+$G128*9,1),AR$3=DATE(YEAR($H128),MONTH($H128)+$G128*10,1)),$F128*тех!BF$10*тех!BF$6,)</f>
        <v>0</v>
      </c>
      <c r="AS128" s="76">
        <f>IF(OR(AS$3=DATE(YEAR($H128),MONTH($H128)+$G128,1),AS$3=DATE(YEAR($H128),MONTH($H128)+$G128*2,1),AS$3=DATE(YEAR($H128),MONTH($H128)+$G128*3,1),AS$3=DATE(YEAR($H128),MONTH($H128)+$G128*4,1),AS$3=DATE(YEAR($H128),MONTH($H128)+$G128*5,1),AS$3=DATE(YEAR($H128),MONTH($H128)+$G128*6,1),AS$3=DATE(YEAR($H128),MONTH($H128)+$G128*7,1),AS$3=DATE(YEAR($H128),MONTH($H128)+$G128*8,1),AS$3=DATE(YEAR($H128),MONTH($H128)+$G128*9,1),AS$3=DATE(YEAR($H128),MONTH($H128)+$G128*10,1)),$F128*тех!BG$10*тех!BG$6,)</f>
        <v>0</v>
      </c>
      <c r="AT128" s="76">
        <f>IF(OR(AT$3=DATE(YEAR($H128),MONTH($H128)+$G128,1),AT$3=DATE(YEAR($H128),MONTH($H128)+$G128*2,1),AT$3=DATE(YEAR($H128),MONTH($H128)+$G128*3,1),AT$3=DATE(YEAR($H128),MONTH($H128)+$G128*4,1),AT$3=DATE(YEAR($H128),MONTH($H128)+$G128*5,1),AT$3=DATE(YEAR($H128),MONTH($H128)+$G128*6,1),AT$3=DATE(YEAR($H128),MONTH($H128)+$G128*7,1),AT$3=DATE(YEAR($H128),MONTH($H128)+$G128*8,1),AT$3=DATE(YEAR($H128),MONTH($H128)+$G128*9,1),AT$3=DATE(YEAR($H128),MONTH($H128)+$G128*10,1)),$F128*тех!BH$10*тех!BH$6,)</f>
        <v>0</v>
      </c>
      <c r="AU128" s="76">
        <f>IF(OR(AU$3=DATE(YEAR($H128),MONTH($H128)+$G128,1),AU$3=DATE(YEAR($H128),MONTH($H128)+$G128*2,1),AU$3=DATE(YEAR($H128),MONTH($H128)+$G128*3,1),AU$3=DATE(YEAR($H128),MONTH($H128)+$G128*4,1),AU$3=DATE(YEAR($H128),MONTH($H128)+$G128*5,1),AU$3=DATE(YEAR($H128),MONTH($H128)+$G128*6,1),AU$3=DATE(YEAR($H128),MONTH($H128)+$G128*7,1),AU$3=DATE(YEAR($H128),MONTH($H128)+$G128*8,1),AU$3=DATE(YEAR($H128),MONTH($H128)+$G128*9,1),AU$3=DATE(YEAR($H128),MONTH($H128)+$G128*10,1)),$F128*тех!BI$10*тех!BI$6,)</f>
        <v>0</v>
      </c>
      <c r="AV128" s="76">
        <f>IF(OR(AV$3=DATE(YEAR($H128),MONTH($H128)+$G128,1),AV$3=DATE(YEAR($H128),MONTH($H128)+$G128*2,1),AV$3=DATE(YEAR($H128),MONTH($H128)+$G128*3,1),AV$3=DATE(YEAR($H128),MONTH($H128)+$G128*4,1),AV$3=DATE(YEAR($H128),MONTH($H128)+$G128*5,1),AV$3=DATE(YEAR($H128),MONTH($H128)+$G128*6,1),AV$3=DATE(YEAR($H128),MONTH($H128)+$G128*7,1),AV$3=DATE(YEAR($H128),MONTH($H128)+$G128*8,1),AV$3=DATE(YEAR($H128),MONTH($H128)+$G128*9,1),AV$3=DATE(YEAR($H128),MONTH($H128)+$G128*10,1)),$F128*тех!BJ$10*тех!BJ$6,)</f>
        <v>0</v>
      </c>
      <c r="AW128" s="76">
        <f>IF(OR(AW$3=DATE(YEAR($H128),MONTH($H128)+$G128,1),AW$3=DATE(YEAR($H128),MONTH($H128)+$G128*2,1),AW$3=DATE(YEAR($H128),MONTH($H128)+$G128*3,1),AW$3=DATE(YEAR($H128),MONTH($H128)+$G128*4,1),AW$3=DATE(YEAR($H128),MONTH($H128)+$G128*5,1),AW$3=DATE(YEAR($H128),MONTH($H128)+$G128*6,1),AW$3=DATE(YEAR($H128),MONTH($H128)+$G128*7,1),AW$3=DATE(YEAR($H128),MONTH($H128)+$G128*8,1),AW$3=DATE(YEAR($H128),MONTH($H128)+$G128*9,1),AW$3=DATE(YEAR($H128),MONTH($H128)+$G128*10,1)),$F128*тех!BK$10*тех!BK$6,)</f>
        <v>0</v>
      </c>
      <c r="AX128" s="76">
        <f>IF(OR(AX$3=DATE(YEAR($H128),MONTH($H128)+$G128,1),AX$3=DATE(YEAR($H128),MONTH($H128)+$G128*2,1),AX$3=DATE(YEAR($H128),MONTH($H128)+$G128*3,1),AX$3=DATE(YEAR($H128),MONTH($H128)+$G128*4,1),AX$3=DATE(YEAR($H128),MONTH($H128)+$G128*5,1),AX$3=DATE(YEAR($H128),MONTH($H128)+$G128*6,1),AX$3=DATE(YEAR($H128),MONTH($H128)+$G128*7,1),AX$3=DATE(YEAR($H128),MONTH($H128)+$G128*8,1),AX$3=DATE(YEAR($H128),MONTH($H128)+$G128*9,1),AX$3=DATE(YEAR($H128),MONTH($H128)+$G128*10,1)),$F128*тех!BL$10*тех!BL$6,)</f>
        <v>0</v>
      </c>
      <c r="AY128" s="76">
        <f>IF(OR(AY$3=DATE(YEAR($H128),MONTH($H128)+$G128,1),AY$3=DATE(YEAR($H128),MONTH($H128)+$G128*2,1),AY$3=DATE(YEAR($H128),MONTH($H128)+$G128*3,1),AY$3=DATE(YEAR($H128),MONTH($H128)+$G128*4,1),AY$3=DATE(YEAR($H128),MONTH($H128)+$G128*5,1),AY$3=DATE(YEAR($H128),MONTH($H128)+$G128*6,1),AY$3=DATE(YEAR($H128),MONTH($H128)+$G128*7,1),AY$3=DATE(YEAR($H128),MONTH($H128)+$G128*8,1),AY$3=DATE(YEAR($H128),MONTH($H128)+$G128*9,1),AY$3=DATE(YEAR($H128),MONTH($H128)+$G128*10,1)),$F128*тех!BM$10*тех!BM$6,)</f>
        <v>0</v>
      </c>
      <c r="AZ128" s="76">
        <f>IF(OR(AZ$3=DATE(YEAR($H128),MONTH($H128)+$G128,1),AZ$3=DATE(YEAR($H128),MONTH($H128)+$G128*2,1),AZ$3=DATE(YEAR($H128),MONTH($H128)+$G128*3,1),AZ$3=DATE(YEAR($H128),MONTH($H128)+$G128*4,1),AZ$3=DATE(YEAR($H128),MONTH($H128)+$G128*5,1),AZ$3=DATE(YEAR($H128),MONTH($H128)+$G128*6,1),AZ$3=DATE(YEAR($H128),MONTH($H128)+$G128*7,1),AZ$3=DATE(YEAR($H128),MONTH($H128)+$G128*8,1),AZ$3=DATE(YEAR($H128),MONTH($H128)+$G128*9,1),AZ$3=DATE(YEAR($H128),MONTH($H128)+$G128*10,1)),$F128*тех!BN$10*тех!BN$6,)</f>
        <v>0</v>
      </c>
      <c r="BA128" s="76">
        <f>IF(OR(BA$3=DATE(YEAR($H128),MONTH($H128)+$G128,1),BA$3=DATE(YEAR($H128),MONTH($H128)+$G128*2,1),BA$3=DATE(YEAR($H128),MONTH($H128)+$G128*3,1),BA$3=DATE(YEAR($H128),MONTH($H128)+$G128*4,1),BA$3=DATE(YEAR($H128),MONTH($H128)+$G128*5,1),BA$3=DATE(YEAR($H128),MONTH($H128)+$G128*6,1),BA$3=DATE(YEAR($H128),MONTH($H128)+$G128*7,1),BA$3=DATE(YEAR($H128),MONTH($H128)+$G128*8,1),BA$3=DATE(YEAR($H128),MONTH($H128)+$G128*9,1),BA$3=DATE(YEAR($H128),MONTH($H128)+$G128*10,1)),$F128*тех!BO$10*тех!BO$6,)</f>
        <v>0</v>
      </c>
      <c r="BB128" s="76">
        <f>IF(OR(BB$3=DATE(YEAR($H128),MONTH($H128)+$G128,1),BB$3=DATE(YEAR($H128),MONTH($H128)+$G128*2,1),BB$3=DATE(YEAR($H128),MONTH($H128)+$G128*3,1),BB$3=DATE(YEAR($H128),MONTH($H128)+$G128*4,1),BB$3=DATE(YEAR($H128),MONTH($H128)+$G128*5,1),BB$3=DATE(YEAR($H128),MONTH($H128)+$G128*6,1),BB$3=DATE(YEAR($H128),MONTH($H128)+$G128*7,1),BB$3=DATE(YEAR($H128),MONTH($H128)+$G128*8,1),BB$3=DATE(YEAR($H128),MONTH($H128)+$G128*9,1),BB$3=DATE(YEAR($H128),MONTH($H128)+$G128*10,1)),$F128*тех!BP$10*тех!BP$6,)</f>
        <v>0</v>
      </c>
      <c r="BC128" s="76">
        <f>IF(OR(BC$3=DATE(YEAR($H128),MONTH($H128)+$G128,1),BC$3=DATE(YEAR($H128),MONTH($H128)+$G128*2,1),BC$3=DATE(YEAR($H128),MONTH($H128)+$G128*3,1),BC$3=DATE(YEAR($H128),MONTH($H128)+$G128*4,1),BC$3=DATE(YEAR($H128),MONTH($H128)+$G128*5,1),BC$3=DATE(YEAR($H128),MONTH($H128)+$G128*6,1),BC$3=DATE(YEAR($H128),MONTH($H128)+$G128*7,1),BC$3=DATE(YEAR($H128),MONTH($H128)+$G128*8,1),BC$3=DATE(YEAR($H128),MONTH($H128)+$G128*9,1),BC$3=DATE(YEAR($H128),MONTH($H128)+$G128*10,1)),$F128*тех!BQ$10*тех!BQ$6,)</f>
        <v>0</v>
      </c>
      <c r="BD128" s="76">
        <f>IF(OR(BD$3=DATE(YEAR($H128),MONTH($H128)+$G128,1),BD$3=DATE(YEAR($H128),MONTH($H128)+$G128*2,1),BD$3=DATE(YEAR($H128),MONTH($H128)+$G128*3,1),BD$3=DATE(YEAR($H128),MONTH($H128)+$G128*4,1),BD$3=DATE(YEAR($H128),MONTH($H128)+$G128*5,1),BD$3=DATE(YEAR($H128),MONTH($H128)+$G128*6,1),BD$3=DATE(YEAR($H128),MONTH($H128)+$G128*7,1),BD$3=DATE(YEAR($H128),MONTH($H128)+$G128*8,1),BD$3=DATE(YEAR($H128),MONTH($H128)+$G128*9,1),BD$3=DATE(YEAR($H128),MONTH($H128)+$G128*10,1)),$F128*тех!BR$10*тех!BR$6,)</f>
        <v>0</v>
      </c>
      <c r="BE128" s="76">
        <f>IF(OR(BE$3=DATE(YEAR($H128),MONTH($H128)+$G128,1),BE$3=DATE(YEAR($H128),MONTH($H128)+$G128*2,1),BE$3=DATE(YEAR($H128),MONTH($H128)+$G128*3,1),BE$3=DATE(YEAR($H128),MONTH($H128)+$G128*4,1),BE$3=DATE(YEAR($H128),MONTH($H128)+$G128*5,1),BE$3=DATE(YEAR($H128),MONTH($H128)+$G128*6,1),BE$3=DATE(YEAR($H128),MONTH($H128)+$G128*7,1),BE$3=DATE(YEAR($H128),MONTH($H128)+$G128*8,1),BE$3=DATE(YEAR($H128),MONTH($H128)+$G128*9,1),BE$3=DATE(YEAR($H128),MONTH($H128)+$G128*10,1)),$F128*тех!BS$10*тех!BS$6,)</f>
        <v>0</v>
      </c>
      <c r="BF128" s="76">
        <f>IF(OR(BF$3=DATE(YEAR($H128),MONTH($H128)+$G128,1),BF$3=DATE(YEAR($H128),MONTH($H128)+$G128*2,1),BF$3=DATE(YEAR($H128),MONTH($H128)+$G128*3,1),BF$3=DATE(YEAR($H128),MONTH($H128)+$G128*4,1),BF$3=DATE(YEAR($H128),MONTH($H128)+$G128*5,1),BF$3=DATE(YEAR($H128),MONTH($H128)+$G128*6,1),BF$3=DATE(YEAR($H128),MONTH($H128)+$G128*7,1),BF$3=DATE(YEAR($H128),MONTH($H128)+$G128*8,1),BF$3=DATE(YEAR($H128),MONTH($H128)+$G128*9,1),BF$3=DATE(YEAR($H128),MONTH($H128)+$G128*10,1)),$F128*тех!BT$10*тех!BT$6,)</f>
        <v>0</v>
      </c>
      <c r="BG128" s="76">
        <f>IF(OR(BG$3=DATE(YEAR($H128),MONTH($H128)+$G128,1),BG$3=DATE(YEAR($H128),MONTH($H128)+$G128*2,1),BG$3=DATE(YEAR($H128),MONTH($H128)+$G128*3,1),BG$3=DATE(YEAR($H128),MONTH($H128)+$G128*4,1),BG$3=DATE(YEAR($H128),MONTH($H128)+$G128*5,1),BG$3=DATE(YEAR($H128),MONTH($H128)+$G128*6,1),BG$3=DATE(YEAR($H128),MONTH($H128)+$G128*7,1),BG$3=DATE(YEAR($H128),MONTH($H128)+$G128*8,1),BG$3=DATE(YEAR($H128),MONTH($H128)+$G128*9,1),BG$3=DATE(YEAR($H128),MONTH($H128)+$G128*10,1)),$F128*тех!BU$10*тех!BU$6,)</f>
        <v>0</v>
      </c>
      <c r="BH128" s="76">
        <f>IF(OR(BH$3=DATE(YEAR($H128),MONTH($H128)+$G128,1),BH$3=DATE(YEAR($H128),MONTH($H128)+$G128*2,1),BH$3=DATE(YEAR($H128),MONTH($H128)+$G128*3,1),BH$3=DATE(YEAR($H128),MONTH($H128)+$G128*4,1),BH$3=DATE(YEAR($H128),MONTH($H128)+$G128*5,1),BH$3=DATE(YEAR($H128),MONTH($H128)+$G128*6,1),BH$3=DATE(YEAR($H128),MONTH($H128)+$G128*7,1),BH$3=DATE(YEAR($H128),MONTH($H128)+$G128*8,1),BH$3=DATE(YEAR($H128),MONTH($H128)+$G128*9,1),BH$3=DATE(YEAR($H128),MONTH($H128)+$G128*10,1)),$F128*тех!BV$10*тех!BV$6,)</f>
        <v>0</v>
      </c>
      <c r="BI128" s="76">
        <f>IF(OR(BI$3=DATE(YEAR($H128),MONTH($H128)+$G128,1),BI$3=DATE(YEAR($H128),MONTH($H128)+$G128*2,1),BI$3=DATE(YEAR($H128),MONTH($H128)+$G128*3,1),BI$3=DATE(YEAR($H128),MONTH($H128)+$G128*4,1),BI$3=DATE(YEAR($H128),MONTH($H128)+$G128*5,1),BI$3=DATE(YEAR($H128),MONTH($H128)+$G128*6,1),BI$3=DATE(YEAR($H128),MONTH($H128)+$G128*7,1),BI$3=DATE(YEAR($H128),MONTH($H128)+$G128*8,1),BI$3=DATE(YEAR($H128),MONTH($H128)+$G128*9,1),BI$3=DATE(YEAR($H128),MONTH($H128)+$G128*10,1)),$F128*тех!BW$10*тех!BW$6,)</f>
        <v>0</v>
      </c>
      <c r="BJ128" s="76">
        <f>IF(OR(BJ$3=DATE(YEAR($H128),MONTH($H128)+$G128,1),BJ$3=DATE(YEAR($H128),MONTH($H128)+$G128*2,1),BJ$3=DATE(YEAR($H128),MONTH($H128)+$G128*3,1),BJ$3=DATE(YEAR($H128),MONTH($H128)+$G128*4,1),BJ$3=DATE(YEAR($H128),MONTH($H128)+$G128*5,1),BJ$3=DATE(YEAR($H128),MONTH($H128)+$G128*6,1),BJ$3=DATE(YEAR($H128),MONTH($H128)+$G128*7,1),BJ$3=DATE(YEAR($H128),MONTH($H128)+$G128*8,1),BJ$3=DATE(YEAR($H128),MONTH($H128)+$G128*9,1),BJ$3=DATE(YEAR($H128),MONTH($H128)+$G128*10,1)),$F128*тех!BX$10*тех!BX$6,)</f>
        <v>0</v>
      </c>
      <c r="BK128" s="76">
        <f>IF(OR(BK$3=DATE(YEAR($H128),MONTH($H128)+$G128,1),BK$3=DATE(YEAR($H128),MONTH($H128)+$G128*2,1),BK$3=DATE(YEAR($H128),MONTH($H128)+$G128*3,1),BK$3=DATE(YEAR($H128),MONTH($H128)+$G128*4,1),BK$3=DATE(YEAR($H128),MONTH($H128)+$G128*5,1),BK$3=DATE(YEAR($H128),MONTH($H128)+$G128*6,1),BK$3=DATE(YEAR($H128),MONTH($H128)+$G128*7,1),BK$3=DATE(YEAR($H128),MONTH($H128)+$G128*8,1),BK$3=DATE(YEAR($H128),MONTH($H128)+$G128*9,1),BK$3=DATE(YEAR($H128),MONTH($H128)+$G128*10,1)),$F128*тех!BY$10*тех!BY$6,)</f>
        <v>0</v>
      </c>
      <c r="BL128" s="76">
        <f>IF(OR(BL$3=DATE(YEAR($H128),MONTH($H128)+$G128,1),BL$3=DATE(YEAR($H128),MONTH($H128)+$G128*2,1),BL$3=DATE(YEAR($H128),MONTH($H128)+$G128*3,1),BL$3=DATE(YEAR($H128),MONTH($H128)+$G128*4,1),BL$3=DATE(YEAR($H128),MONTH($H128)+$G128*5,1),BL$3=DATE(YEAR($H128),MONTH($H128)+$G128*6,1),BL$3=DATE(YEAR($H128),MONTH($H128)+$G128*7,1),BL$3=DATE(YEAR($H128),MONTH($H128)+$G128*8,1),BL$3=DATE(YEAR($H128),MONTH($H128)+$G128*9,1),BL$3=DATE(YEAR($H128),MONTH($H128)+$G128*10,1)),$F128*тех!BZ$10*тех!BZ$6,)</f>
        <v>0</v>
      </c>
      <c r="BM128" s="76">
        <f>IF(OR(BM$3=DATE(YEAR($H128),MONTH($H128)+$G128,1),BM$3=DATE(YEAR($H128),MONTH($H128)+$G128*2,1),BM$3=DATE(YEAR($H128),MONTH($H128)+$G128*3,1),BM$3=DATE(YEAR($H128),MONTH($H128)+$G128*4,1),BM$3=DATE(YEAR($H128),MONTH($H128)+$G128*5,1),BM$3=DATE(YEAR($H128),MONTH($H128)+$G128*6,1),BM$3=DATE(YEAR($H128),MONTH($H128)+$G128*7,1),BM$3=DATE(YEAR($H128),MONTH($H128)+$G128*8,1),BM$3=DATE(YEAR($H128),MONTH($H128)+$G128*9,1),BM$3=DATE(YEAR($H128),MONTH($H128)+$G128*10,1)),$F128*тех!CA$10*тех!CA$6,)</f>
        <v>0</v>
      </c>
      <c r="BN128" s="76">
        <f>IF(OR(BN$3=DATE(YEAR($H128),MONTH($H128)+$G128,1),BN$3=DATE(YEAR($H128),MONTH($H128)+$G128*2,1),BN$3=DATE(YEAR($H128),MONTH($H128)+$G128*3,1),BN$3=DATE(YEAR($H128),MONTH($H128)+$G128*4,1),BN$3=DATE(YEAR($H128),MONTH($H128)+$G128*5,1),BN$3=DATE(YEAR($H128),MONTH($H128)+$G128*6,1),BN$3=DATE(YEAR($H128),MONTH($H128)+$G128*7,1),BN$3=DATE(YEAR($H128),MONTH($H128)+$G128*8,1),BN$3=DATE(YEAR($H128),MONTH($H128)+$G128*9,1),BN$3=DATE(YEAR($H128),MONTH($H128)+$G128*10,1)),$F128*тех!CB$10*тех!CB$6,)</f>
        <v>0</v>
      </c>
      <c r="BO128" s="76">
        <f>IF(OR(BO$3=DATE(YEAR($H128),MONTH($H128)+$G128,1),BO$3=DATE(YEAR($H128),MONTH($H128)+$G128*2,1),BO$3=DATE(YEAR($H128),MONTH($H128)+$G128*3,1),BO$3=DATE(YEAR($H128),MONTH($H128)+$G128*4,1),BO$3=DATE(YEAR($H128),MONTH($H128)+$G128*5,1),BO$3=DATE(YEAR($H128),MONTH($H128)+$G128*6,1),BO$3=DATE(YEAR($H128),MONTH($H128)+$G128*7,1),BO$3=DATE(YEAR($H128),MONTH($H128)+$G128*8,1),BO$3=DATE(YEAR($H128),MONTH($H128)+$G128*9,1),BO$3=DATE(YEAR($H128),MONTH($H128)+$G128*10,1)),$F128*тех!CC$10*тех!CC$6,)</f>
        <v>0</v>
      </c>
      <c r="BP128" s="76">
        <f>IF(OR(BP$3=DATE(YEAR($H128),MONTH($H128)+$G128,1),BP$3=DATE(YEAR($H128),MONTH($H128)+$G128*2,1),BP$3=DATE(YEAR($H128),MONTH($H128)+$G128*3,1),BP$3=DATE(YEAR($H128),MONTH($H128)+$G128*4,1),BP$3=DATE(YEAR($H128),MONTH($H128)+$G128*5,1),BP$3=DATE(YEAR($H128),MONTH($H128)+$G128*6,1),BP$3=DATE(YEAR($H128),MONTH($H128)+$G128*7,1),BP$3=DATE(YEAR($H128),MONTH($H128)+$G128*8,1),BP$3=DATE(YEAR($H128),MONTH($H128)+$G128*9,1),BP$3=DATE(YEAR($H128),MONTH($H128)+$G128*10,1)),$F128*тех!CD$10*тех!CD$6,)</f>
        <v>0</v>
      </c>
      <c r="BQ128" s="76">
        <f>IF(OR(BQ$3=DATE(YEAR($H128),MONTH($H128)+$G128,1),BQ$3=DATE(YEAR($H128),MONTH($H128)+$G128*2,1),BQ$3=DATE(YEAR($H128),MONTH($H128)+$G128*3,1),BQ$3=DATE(YEAR($H128),MONTH($H128)+$G128*4,1),BQ$3=DATE(YEAR($H128),MONTH($H128)+$G128*5,1),BQ$3=DATE(YEAR($H128),MONTH($H128)+$G128*6,1),BQ$3=DATE(YEAR($H128),MONTH($H128)+$G128*7,1),BQ$3=DATE(YEAR($H128),MONTH($H128)+$G128*8,1),BQ$3=DATE(YEAR($H128),MONTH($H128)+$G128*9,1),BQ$3=DATE(YEAR($H128),MONTH($H128)+$G128*10,1)),$F128*тех!CE$10*тех!CE$6,)</f>
        <v>0</v>
      </c>
    </row>
    <row r="129" spans="2:71" hidden="1">
      <c r="B129" s="3">
        <v>40</v>
      </c>
      <c r="C129" s="19"/>
      <c r="D129" s="19"/>
      <c r="E129" s="19"/>
      <c r="F129" s="76">
        <f t="shared" si="3"/>
        <v>0</v>
      </c>
      <c r="G129" s="19"/>
      <c r="H129" s="19"/>
      <c r="J129" s="76">
        <f>IF($H129=J$3,$F129,)*тех!X$6</f>
        <v>0</v>
      </c>
      <c r="K129" s="76">
        <f>IF($H129=K$3,$F129,)*тех!Y$6</f>
        <v>0</v>
      </c>
      <c r="L129" s="76">
        <f>IF($H129=L$3,$F129,)*тех!Z$6</f>
        <v>0</v>
      </c>
      <c r="M129" s="76">
        <f>IF($H129=M$3,$F129,)*тех!AA$6</f>
        <v>0</v>
      </c>
      <c r="N129" s="76">
        <f>IF($H129=N$3,$F129,)*тех!AB$6</f>
        <v>0</v>
      </c>
      <c r="O129" s="76">
        <f>IF($H129=O$3,$F129,)*тех!AC$6</f>
        <v>0</v>
      </c>
      <c r="P129" s="76">
        <f>IF(OR(P$3=DATE(YEAR($H129),MONTH($H129)+$G129,1),P$3=DATE(YEAR($H129),MONTH($H129)+$G129*2,1),P$3=DATE(YEAR($H129),MONTH($H129)+$G129*3,1),P$3=DATE(YEAR($H129),MONTH($H129)+$G129*4,1),P$3=DATE(YEAR($H129),MONTH($H129)+$G129*5,1),P$3=DATE(YEAR($H129),MONTH($H129)+$G129*6,1),P$3=DATE(YEAR($H129),MONTH($H129)+$G129*7,1),P$3=DATE(YEAR($H129),MONTH($H129)+$G129*8,1),P$3=DATE(YEAR($H129),MONTH($H129)+$G129*9,1),P$3=DATE(YEAR($H129),MONTH($H129)+$G129*10,1)),$F129*тех!AD$10*тех!AD$6,)</f>
        <v>0</v>
      </c>
      <c r="Q129" s="76">
        <f>IF(OR(Q$3=DATE(YEAR($H129),MONTH($H129)+$G129,1),Q$3=DATE(YEAR($H129),MONTH($H129)+$G129*2,1),Q$3=DATE(YEAR($H129),MONTH($H129)+$G129*3,1),Q$3=DATE(YEAR($H129),MONTH($H129)+$G129*4,1),Q$3=DATE(YEAR($H129),MONTH($H129)+$G129*5,1),Q$3=DATE(YEAR($H129),MONTH($H129)+$G129*6,1),Q$3=DATE(YEAR($H129),MONTH($H129)+$G129*7,1),Q$3=DATE(YEAR($H129),MONTH($H129)+$G129*8,1),Q$3=DATE(YEAR($H129),MONTH($H129)+$G129*9,1),Q$3=DATE(YEAR($H129),MONTH($H129)+$G129*10,1)),$F129*тех!AE$10*тех!AE$6,)</f>
        <v>0</v>
      </c>
      <c r="R129" s="76">
        <f>IF(OR(R$3=DATE(YEAR($H129),MONTH($H129)+$G129,1),R$3=DATE(YEAR($H129),MONTH($H129)+$G129*2,1),R$3=DATE(YEAR($H129),MONTH($H129)+$G129*3,1),R$3=DATE(YEAR($H129),MONTH($H129)+$G129*4,1),R$3=DATE(YEAR($H129),MONTH($H129)+$G129*5,1),R$3=DATE(YEAR($H129),MONTH($H129)+$G129*6,1),R$3=DATE(YEAR($H129),MONTH($H129)+$G129*7,1),R$3=DATE(YEAR($H129),MONTH($H129)+$G129*8,1),R$3=DATE(YEAR($H129),MONTH($H129)+$G129*9,1),R$3=DATE(YEAR($H129),MONTH($H129)+$G129*10,1)),$F129*тех!AF$10*тех!AF$6,)</f>
        <v>0</v>
      </c>
      <c r="S129" s="76">
        <f>IF(OR(S$3=DATE(YEAR($H129),MONTH($H129)+$G129,1),S$3=DATE(YEAR($H129),MONTH($H129)+$G129*2,1),S$3=DATE(YEAR($H129),MONTH($H129)+$G129*3,1),S$3=DATE(YEAR($H129),MONTH($H129)+$G129*4,1),S$3=DATE(YEAR($H129),MONTH($H129)+$G129*5,1),S$3=DATE(YEAR($H129),MONTH($H129)+$G129*6,1),S$3=DATE(YEAR($H129),MONTH($H129)+$G129*7,1),S$3=DATE(YEAR($H129),MONTH($H129)+$G129*8,1),S$3=DATE(YEAR($H129),MONTH($H129)+$G129*9,1),S$3=DATE(YEAR($H129),MONTH($H129)+$G129*10,1)),$F129*тех!AG$10*тех!AG$6,)</f>
        <v>0</v>
      </c>
      <c r="T129" s="76">
        <f>IF(OR(T$3=DATE(YEAR($H129),MONTH($H129)+$G129,1),T$3=DATE(YEAR($H129),MONTH($H129)+$G129*2,1),T$3=DATE(YEAR($H129),MONTH($H129)+$G129*3,1),T$3=DATE(YEAR($H129),MONTH($H129)+$G129*4,1),T$3=DATE(YEAR($H129),MONTH($H129)+$G129*5,1),T$3=DATE(YEAR($H129),MONTH($H129)+$G129*6,1),T$3=DATE(YEAR($H129),MONTH($H129)+$G129*7,1),T$3=DATE(YEAR($H129),MONTH($H129)+$G129*8,1),T$3=DATE(YEAR($H129),MONTH($H129)+$G129*9,1),T$3=DATE(YEAR($H129),MONTH($H129)+$G129*10,1)),$F129*тех!AH$10*тех!AH$6,)</f>
        <v>0</v>
      </c>
      <c r="U129" s="76">
        <f>IF(OR(U$3=DATE(YEAR($H129),MONTH($H129)+$G129,1),U$3=DATE(YEAR($H129),MONTH($H129)+$G129*2,1),U$3=DATE(YEAR($H129),MONTH($H129)+$G129*3,1),U$3=DATE(YEAR($H129),MONTH($H129)+$G129*4,1),U$3=DATE(YEAR($H129),MONTH($H129)+$G129*5,1),U$3=DATE(YEAR($H129),MONTH($H129)+$G129*6,1),U$3=DATE(YEAR($H129),MONTH($H129)+$G129*7,1),U$3=DATE(YEAR($H129),MONTH($H129)+$G129*8,1),U$3=DATE(YEAR($H129),MONTH($H129)+$G129*9,1),U$3=DATE(YEAR($H129),MONTH($H129)+$G129*10,1)),$F129*тех!AI$10*тех!AI$6,)</f>
        <v>0</v>
      </c>
      <c r="V129" s="76">
        <f>IF(OR(V$3=DATE(YEAR($H129),MONTH($H129)+$G129,1),V$3=DATE(YEAR($H129),MONTH($H129)+$G129*2,1),V$3=DATE(YEAR($H129),MONTH($H129)+$G129*3,1),V$3=DATE(YEAR($H129),MONTH($H129)+$G129*4,1),V$3=DATE(YEAR($H129),MONTH($H129)+$G129*5,1),V$3=DATE(YEAR($H129),MONTH($H129)+$G129*6,1),V$3=DATE(YEAR($H129),MONTH($H129)+$G129*7,1),V$3=DATE(YEAR($H129),MONTH($H129)+$G129*8,1),V$3=DATE(YEAR($H129),MONTH($H129)+$G129*9,1),V$3=DATE(YEAR($H129),MONTH($H129)+$G129*10,1)),$F129*тех!AJ$10*тех!AJ$6,)</f>
        <v>0</v>
      </c>
      <c r="W129" s="76">
        <f>IF(OR(W$3=DATE(YEAR($H129),MONTH($H129)+$G129,1),W$3=DATE(YEAR($H129),MONTH($H129)+$G129*2,1),W$3=DATE(YEAR($H129),MONTH($H129)+$G129*3,1),W$3=DATE(YEAR($H129),MONTH($H129)+$G129*4,1),W$3=DATE(YEAR($H129),MONTH($H129)+$G129*5,1),W$3=DATE(YEAR($H129),MONTH($H129)+$G129*6,1),W$3=DATE(YEAR($H129),MONTH($H129)+$G129*7,1),W$3=DATE(YEAR($H129),MONTH($H129)+$G129*8,1),W$3=DATE(YEAR($H129),MONTH($H129)+$G129*9,1),W$3=DATE(YEAR($H129),MONTH($H129)+$G129*10,1)),$F129*тех!AK$10*тех!AK$6,)</f>
        <v>0</v>
      </c>
      <c r="X129" s="76">
        <f>IF(OR(X$3=DATE(YEAR($H129),MONTH($H129)+$G129,1),X$3=DATE(YEAR($H129),MONTH($H129)+$G129*2,1),X$3=DATE(YEAR($H129),MONTH($H129)+$G129*3,1),X$3=DATE(YEAR($H129),MONTH($H129)+$G129*4,1),X$3=DATE(YEAR($H129),MONTH($H129)+$G129*5,1),X$3=DATE(YEAR($H129),MONTH($H129)+$G129*6,1),X$3=DATE(YEAR($H129),MONTH($H129)+$G129*7,1),X$3=DATE(YEAR($H129),MONTH($H129)+$G129*8,1),X$3=DATE(YEAR($H129),MONTH($H129)+$G129*9,1),X$3=DATE(YEAR($H129),MONTH($H129)+$G129*10,1)),$F129*тех!AL$10*тех!AL$6,)</f>
        <v>0</v>
      </c>
      <c r="Y129" s="76">
        <f>IF(OR(Y$3=DATE(YEAR($H129),MONTH($H129)+$G129,1),Y$3=DATE(YEAR($H129),MONTH($H129)+$G129*2,1),Y$3=DATE(YEAR($H129),MONTH($H129)+$G129*3,1),Y$3=DATE(YEAR($H129),MONTH($H129)+$G129*4,1),Y$3=DATE(YEAR($H129),MONTH($H129)+$G129*5,1),Y$3=DATE(YEAR($H129),MONTH($H129)+$G129*6,1),Y$3=DATE(YEAR($H129),MONTH($H129)+$G129*7,1),Y$3=DATE(YEAR($H129),MONTH($H129)+$G129*8,1),Y$3=DATE(YEAR($H129),MONTH($H129)+$G129*9,1),Y$3=DATE(YEAR($H129),MONTH($H129)+$G129*10,1)),$F129*тех!AM$10*тех!AM$6,)</f>
        <v>0</v>
      </c>
      <c r="Z129" s="76">
        <f>IF(OR(Z$3=DATE(YEAR($H129),MONTH($H129)+$G129,1),Z$3=DATE(YEAR($H129),MONTH($H129)+$G129*2,1),Z$3=DATE(YEAR($H129),MONTH($H129)+$G129*3,1),Z$3=DATE(YEAR($H129),MONTH($H129)+$G129*4,1),Z$3=DATE(YEAR($H129),MONTH($H129)+$G129*5,1),Z$3=DATE(YEAR($H129),MONTH($H129)+$G129*6,1),Z$3=DATE(YEAR($H129),MONTH($H129)+$G129*7,1),Z$3=DATE(YEAR($H129),MONTH($H129)+$G129*8,1),Z$3=DATE(YEAR($H129),MONTH($H129)+$G129*9,1),Z$3=DATE(YEAR($H129),MONTH($H129)+$G129*10,1)),$F129*тех!AN$10*тех!AN$6,)</f>
        <v>0</v>
      </c>
      <c r="AA129" s="76">
        <f>IF(OR(AA$3=DATE(YEAR($H129),MONTH($H129)+$G129,1),AA$3=DATE(YEAR($H129),MONTH($H129)+$G129*2,1),AA$3=DATE(YEAR($H129),MONTH($H129)+$G129*3,1),AA$3=DATE(YEAR($H129),MONTH($H129)+$G129*4,1),AA$3=DATE(YEAR($H129),MONTH($H129)+$G129*5,1),AA$3=DATE(YEAR($H129),MONTH($H129)+$G129*6,1),AA$3=DATE(YEAR($H129),MONTH($H129)+$G129*7,1),AA$3=DATE(YEAR($H129),MONTH($H129)+$G129*8,1),AA$3=DATE(YEAR($H129),MONTH($H129)+$G129*9,1),AA$3=DATE(YEAR($H129),MONTH($H129)+$G129*10,1)),$F129*тех!AO$10*тех!AO$6,)</f>
        <v>0</v>
      </c>
      <c r="AB129" s="76">
        <f>IF(OR(AB$3=DATE(YEAR($H129),MONTH($H129)+$G129,1),AB$3=DATE(YEAR($H129),MONTH($H129)+$G129*2,1),AB$3=DATE(YEAR($H129),MONTH($H129)+$G129*3,1),AB$3=DATE(YEAR($H129),MONTH($H129)+$G129*4,1),AB$3=DATE(YEAR($H129),MONTH($H129)+$G129*5,1),AB$3=DATE(YEAR($H129),MONTH($H129)+$G129*6,1),AB$3=DATE(YEAR($H129),MONTH($H129)+$G129*7,1),AB$3=DATE(YEAR($H129),MONTH($H129)+$G129*8,1),AB$3=DATE(YEAR($H129),MONTH($H129)+$G129*9,1),AB$3=DATE(YEAR($H129),MONTH($H129)+$G129*10,1)),$F129*тех!AP$10*тех!AP$6,)</f>
        <v>0</v>
      </c>
      <c r="AC129" s="76">
        <f>IF(OR(AC$3=DATE(YEAR($H129),MONTH($H129)+$G129,1),AC$3=DATE(YEAR($H129),MONTH($H129)+$G129*2,1),AC$3=DATE(YEAR($H129),MONTH($H129)+$G129*3,1),AC$3=DATE(YEAR($H129),MONTH($H129)+$G129*4,1),AC$3=DATE(YEAR($H129),MONTH($H129)+$G129*5,1),AC$3=DATE(YEAR($H129),MONTH($H129)+$G129*6,1),AC$3=DATE(YEAR($H129),MONTH($H129)+$G129*7,1),AC$3=DATE(YEAR($H129),MONTH($H129)+$G129*8,1),AC$3=DATE(YEAR($H129),MONTH($H129)+$G129*9,1),AC$3=DATE(YEAR($H129),MONTH($H129)+$G129*10,1)),$F129*тех!AQ$10*тех!AQ$6,)</f>
        <v>0</v>
      </c>
      <c r="AD129" s="76">
        <f>IF(OR(AD$3=DATE(YEAR($H129),MONTH($H129)+$G129,1),AD$3=DATE(YEAR($H129),MONTH($H129)+$G129*2,1),AD$3=DATE(YEAR($H129),MONTH($H129)+$G129*3,1),AD$3=DATE(YEAR($H129),MONTH($H129)+$G129*4,1),AD$3=DATE(YEAR($H129),MONTH($H129)+$G129*5,1),AD$3=DATE(YEAR($H129),MONTH($H129)+$G129*6,1),AD$3=DATE(YEAR($H129),MONTH($H129)+$G129*7,1),AD$3=DATE(YEAR($H129),MONTH($H129)+$G129*8,1),AD$3=DATE(YEAR($H129),MONTH($H129)+$G129*9,1),AD$3=DATE(YEAR($H129),MONTH($H129)+$G129*10,1)),$F129*тех!AR$10*тех!AR$6,)</f>
        <v>0</v>
      </c>
      <c r="AE129" s="76">
        <f>IF(OR(AE$3=DATE(YEAR($H129),MONTH($H129)+$G129,1),AE$3=DATE(YEAR($H129),MONTH($H129)+$G129*2,1),AE$3=DATE(YEAR($H129),MONTH($H129)+$G129*3,1),AE$3=DATE(YEAR($H129),MONTH($H129)+$G129*4,1),AE$3=DATE(YEAR($H129),MONTH($H129)+$G129*5,1),AE$3=DATE(YEAR($H129),MONTH($H129)+$G129*6,1),AE$3=DATE(YEAR($H129),MONTH($H129)+$G129*7,1),AE$3=DATE(YEAR($H129),MONTH($H129)+$G129*8,1),AE$3=DATE(YEAR($H129),MONTH($H129)+$G129*9,1),AE$3=DATE(YEAR($H129),MONTH($H129)+$G129*10,1)),$F129*тех!AS$10*тех!AS$6,)</f>
        <v>0</v>
      </c>
      <c r="AF129" s="76">
        <f>IF(OR(AF$3=DATE(YEAR($H129),MONTH($H129)+$G129,1),AF$3=DATE(YEAR($H129),MONTH($H129)+$G129*2,1),AF$3=DATE(YEAR($H129),MONTH($H129)+$G129*3,1),AF$3=DATE(YEAR($H129),MONTH($H129)+$G129*4,1),AF$3=DATE(YEAR($H129),MONTH($H129)+$G129*5,1),AF$3=DATE(YEAR($H129),MONTH($H129)+$G129*6,1),AF$3=DATE(YEAR($H129),MONTH($H129)+$G129*7,1),AF$3=DATE(YEAR($H129),MONTH($H129)+$G129*8,1),AF$3=DATE(YEAR($H129),MONTH($H129)+$G129*9,1),AF$3=DATE(YEAR($H129),MONTH($H129)+$G129*10,1)),$F129*тех!AT$10*тех!AT$6,)</f>
        <v>0</v>
      </c>
      <c r="AG129" s="76">
        <f>IF(OR(AG$3=DATE(YEAR($H129),MONTH($H129)+$G129,1),AG$3=DATE(YEAR($H129),MONTH($H129)+$G129*2,1),AG$3=DATE(YEAR($H129),MONTH($H129)+$G129*3,1),AG$3=DATE(YEAR($H129),MONTH($H129)+$G129*4,1),AG$3=DATE(YEAR($H129),MONTH($H129)+$G129*5,1),AG$3=DATE(YEAR($H129),MONTH($H129)+$G129*6,1),AG$3=DATE(YEAR($H129),MONTH($H129)+$G129*7,1),AG$3=DATE(YEAR($H129),MONTH($H129)+$G129*8,1),AG$3=DATE(YEAR($H129),MONTH($H129)+$G129*9,1),AG$3=DATE(YEAR($H129),MONTH($H129)+$G129*10,1)),$F129*тех!AU$10*тех!AU$6,)</f>
        <v>0</v>
      </c>
      <c r="AH129" s="76">
        <f>IF(OR(AH$3=DATE(YEAR($H129),MONTH($H129)+$G129,1),AH$3=DATE(YEAR($H129),MONTH($H129)+$G129*2,1),AH$3=DATE(YEAR($H129),MONTH($H129)+$G129*3,1),AH$3=DATE(YEAR($H129),MONTH($H129)+$G129*4,1),AH$3=DATE(YEAR($H129),MONTH($H129)+$G129*5,1),AH$3=DATE(YEAR($H129),MONTH($H129)+$G129*6,1),AH$3=DATE(YEAR($H129),MONTH($H129)+$G129*7,1),AH$3=DATE(YEAR($H129),MONTH($H129)+$G129*8,1),AH$3=DATE(YEAR($H129),MONTH($H129)+$G129*9,1),AH$3=DATE(YEAR($H129),MONTH($H129)+$G129*10,1)),$F129*тех!AV$10*тех!AV$6,)</f>
        <v>0</v>
      </c>
      <c r="AI129" s="76">
        <f>IF(OR(AI$3=DATE(YEAR($H129),MONTH($H129)+$G129,1),AI$3=DATE(YEAR($H129),MONTH($H129)+$G129*2,1),AI$3=DATE(YEAR($H129),MONTH($H129)+$G129*3,1),AI$3=DATE(YEAR($H129),MONTH($H129)+$G129*4,1),AI$3=DATE(YEAR($H129),MONTH($H129)+$G129*5,1),AI$3=DATE(YEAR($H129),MONTH($H129)+$G129*6,1),AI$3=DATE(YEAR($H129),MONTH($H129)+$G129*7,1),AI$3=DATE(YEAR($H129),MONTH($H129)+$G129*8,1),AI$3=DATE(YEAR($H129),MONTH($H129)+$G129*9,1),AI$3=DATE(YEAR($H129),MONTH($H129)+$G129*10,1)),$F129*тех!AW$10*тех!AW$6,)</f>
        <v>0</v>
      </c>
      <c r="AJ129" s="76">
        <f>IF(OR(AJ$3=DATE(YEAR($H129),MONTH($H129)+$G129,1),AJ$3=DATE(YEAR($H129),MONTH($H129)+$G129*2,1),AJ$3=DATE(YEAR($H129),MONTH($H129)+$G129*3,1),AJ$3=DATE(YEAR($H129),MONTH($H129)+$G129*4,1),AJ$3=DATE(YEAR($H129),MONTH($H129)+$G129*5,1),AJ$3=DATE(YEAR($H129),MONTH($H129)+$G129*6,1),AJ$3=DATE(YEAR($H129),MONTH($H129)+$G129*7,1),AJ$3=DATE(YEAR($H129),MONTH($H129)+$G129*8,1),AJ$3=DATE(YEAR($H129),MONTH($H129)+$G129*9,1),AJ$3=DATE(YEAR($H129),MONTH($H129)+$G129*10,1)),$F129*тех!AX$10*тех!AX$6,)</f>
        <v>0</v>
      </c>
      <c r="AK129" s="76">
        <f>IF(OR(AK$3=DATE(YEAR($H129),MONTH($H129)+$G129,1),AK$3=DATE(YEAR($H129),MONTH($H129)+$G129*2,1),AK$3=DATE(YEAR($H129),MONTH($H129)+$G129*3,1),AK$3=DATE(YEAR($H129),MONTH($H129)+$G129*4,1),AK$3=DATE(YEAR($H129),MONTH($H129)+$G129*5,1),AK$3=DATE(YEAR($H129),MONTH($H129)+$G129*6,1),AK$3=DATE(YEAR($H129),MONTH($H129)+$G129*7,1),AK$3=DATE(YEAR($H129),MONTH($H129)+$G129*8,1),AK$3=DATE(YEAR($H129),MONTH($H129)+$G129*9,1),AK$3=DATE(YEAR($H129),MONTH($H129)+$G129*10,1)),$F129*тех!AY$10*тех!AY$6,)</f>
        <v>0</v>
      </c>
      <c r="AL129" s="76">
        <f>IF(OR(AL$3=DATE(YEAR($H129),MONTH($H129)+$G129,1),AL$3=DATE(YEAR($H129),MONTH($H129)+$G129*2,1),AL$3=DATE(YEAR($H129),MONTH($H129)+$G129*3,1),AL$3=DATE(YEAR($H129),MONTH($H129)+$G129*4,1),AL$3=DATE(YEAR($H129),MONTH($H129)+$G129*5,1),AL$3=DATE(YEAR($H129),MONTH($H129)+$G129*6,1),AL$3=DATE(YEAR($H129),MONTH($H129)+$G129*7,1),AL$3=DATE(YEAR($H129),MONTH($H129)+$G129*8,1),AL$3=DATE(YEAR($H129),MONTH($H129)+$G129*9,1),AL$3=DATE(YEAR($H129),MONTH($H129)+$G129*10,1)),$F129*тех!AZ$10*тех!AZ$6,)</f>
        <v>0</v>
      </c>
      <c r="AM129" s="76">
        <f>IF(OR(AM$3=DATE(YEAR($H129),MONTH($H129)+$G129,1),AM$3=DATE(YEAR($H129),MONTH($H129)+$G129*2,1),AM$3=DATE(YEAR($H129),MONTH($H129)+$G129*3,1),AM$3=DATE(YEAR($H129),MONTH($H129)+$G129*4,1),AM$3=DATE(YEAR($H129),MONTH($H129)+$G129*5,1),AM$3=DATE(YEAR($H129),MONTH($H129)+$G129*6,1),AM$3=DATE(YEAR($H129),MONTH($H129)+$G129*7,1),AM$3=DATE(YEAR($H129),MONTH($H129)+$G129*8,1),AM$3=DATE(YEAR($H129),MONTH($H129)+$G129*9,1),AM$3=DATE(YEAR($H129),MONTH($H129)+$G129*10,1)),$F129*тех!BA$10*тех!BA$6,)</f>
        <v>0</v>
      </c>
      <c r="AN129" s="76">
        <f>IF(OR(AN$3=DATE(YEAR($H129),MONTH($H129)+$G129,1),AN$3=DATE(YEAR($H129),MONTH($H129)+$G129*2,1),AN$3=DATE(YEAR($H129),MONTH($H129)+$G129*3,1),AN$3=DATE(YEAR($H129),MONTH($H129)+$G129*4,1),AN$3=DATE(YEAR($H129),MONTH($H129)+$G129*5,1),AN$3=DATE(YEAR($H129),MONTH($H129)+$G129*6,1),AN$3=DATE(YEAR($H129),MONTH($H129)+$G129*7,1),AN$3=DATE(YEAR($H129),MONTH($H129)+$G129*8,1),AN$3=DATE(YEAR($H129),MONTH($H129)+$G129*9,1),AN$3=DATE(YEAR($H129),MONTH($H129)+$G129*10,1)),$F129*тех!BB$10*тех!BB$6,)</f>
        <v>0</v>
      </c>
      <c r="AO129" s="76">
        <f>IF(OR(AO$3=DATE(YEAR($H129),MONTH($H129)+$G129,1),AO$3=DATE(YEAR($H129),MONTH($H129)+$G129*2,1),AO$3=DATE(YEAR($H129),MONTH($H129)+$G129*3,1),AO$3=DATE(YEAR($H129),MONTH($H129)+$G129*4,1),AO$3=DATE(YEAR($H129),MONTH($H129)+$G129*5,1),AO$3=DATE(YEAR($H129),MONTH($H129)+$G129*6,1),AO$3=DATE(YEAR($H129),MONTH($H129)+$G129*7,1),AO$3=DATE(YEAR($H129),MONTH($H129)+$G129*8,1),AO$3=DATE(YEAR($H129),MONTH($H129)+$G129*9,1),AO$3=DATE(YEAR($H129),MONTH($H129)+$G129*10,1)),$F129*тех!BC$10*тех!BC$6,)</f>
        <v>0</v>
      </c>
      <c r="AP129" s="76">
        <f>IF(OR(AP$3=DATE(YEAR($H129),MONTH($H129)+$G129,1),AP$3=DATE(YEAR($H129),MONTH($H129)+$G129*2,1),AP$3=DATE(YEAR($H129),MONTH($H129)+$G129*3,1),AP$3=DATE(YEAR($H129),MONTH($H129)+$G129*4,1),AP$3=DATE(YEAR($H129),MONTH($H129)+$G129*5,1),AP$3=DATE(YEAR($H129),MONTH($H129)+$G129*6,1),AP$3=DATE(YEAR($H129),MONTH($H129)+$G129*7,1),AP$3=DATE(YEAR($H129),MONTH($H129)+$G129*8,1),AP$3=DATE(YEAR($H129),MONTH($H129)+$G129*9,1),AP$3=DATE(YEAR($H129),MONTH($H129)+$G129*10,1)),$F129*тех!BD$10*тех!BD$6,)</f>
        <v>0</v>
      </c>
      <c r="AQ129" s="76">
        <f>IF(OR(AQ$3=DATE(YEAR($H129),MONTH($H129)+$G129,1),AQ$3=DATE(YEAR($H129),MONTH($H129)+$G129*2,1),AQ$3=DATE(YEAR($H129),MONTH($H129)+$G129*3,1),AQ$3=DATE(YEAR($H129),MONTH($H129)+$G129*4,1),AQ$3=DATE(YEAR($H129),MONTH($H129)+$G129*5,1),AQ$3=DATE(YEAR($H129),MONTH($H129)+$G129*6,1),AQ$3=DATE(YEAR($H129),MONTH($H129)+$G129*7,1),AQ$3=DATE(YEAR($H129),MONTH($H129)+$G129*8,1),AQ$3=DATE(YEAR($H129),MONTH($H129)+$G129*9,1),AQ$3=DATE(YEAR($H129),MONTH($H129)+$G129*10,1)),$F129*тех!BE$10*тех!BE$6,)</f>
        <v>0</v>
      </c>
      <c r="AR129" s="76">
        <f>IF(OR(AR$3=DATE(YEAR($H129),MONTH($H129)+$G129,1),AR$3=DATE(YEAR($H129),MONTH($H129)+$G129*2,1),AR$3=DATE(YEAR($H129),MONTH($H129)+$G129*3,1),AR$3=DATE(YEAR($H129),MONTH($H129)+$G129*4,1),AR$3=DATE(YEAR($H129),MONTH($H129)+$G129*5,1),AR$3=DATE(YEAR($H129),MONTH($H129)+$G129*6,1),AR$3=DATE(YEAR($H129),MONTH($H129)+$G129*7,1),AR$3=DATE(YEAR($H129),MONTH($H129)+$G129*8,1),AR$3=DATE(YEAR($H129),MONTH($H129)+$G129*9,1),AR$3=DATE(YEAR($H129),MONTH($H129)+$G129*10,1)),$F129*тех!BF$10*тех!BF$6,)</f>
        <v>0</v>
      </c>
      <c r="AS129" s="76">
        <f>IF(OR(AS$3=DATE(YEAR($H129),MONTH($H129)+$G129,1),AS$3=DATE(YEAR($H129),MONTH($H129)+$G129*2,1),AS$3=DATE(YEAR($H129),MONTH($H129)+$G129*3,1),AS$3=DATE(YEAR($H129),MONTH($H129)+$G129*4,1),AS$3=DATE(YEAR($H129),MONTH($H129)+$G129*5,1),AS$3=DATE(YEAR($H129),MONTH($H129)+$G129*6,1),AS$3=DATE(YEAR($H129),MONTH($H129)+$G129*7,1),AS$3=DATE(YEAR($H129),MONTH($H129)+$G129*8,1),AS$3=DATE(YEAR($H129),MONTH($H129)+$G129*9,1),AS$3=DATE(YEAR($H129),MONTH($H129)+$G129*10,1)),$F129*тех!BG$10*тех!BG$6,)</f>
        <v>0</v>
      </c>
      <c r="AT129" s="76">
        <f>IF(OR(AT$3=DATE(YEAR($H129),MONTH($H129)+$G129,1),AT$3=DATE(YEAR($H129),MONTH($H129)+$G129*2,1),AT$3=DATE(YEAR($H129),MONTH($H129)+$G129*3,1),AT$3=DATE(YEAR($H129),MONTH($H129)+$G129*4,1),AT$3=DATE(YEAR($H129),MONTH($H129)+$G129*5,1),AT$3=DATE(YEAR($H129),MONTH($H129)+$G129*6,1),AT$3=DATE(YEAR($H129),MONTH($H129)+$G129*7,1),AT$3=DATE(YEAR($H129),MONTH($H129)+$G129*8,1),AT$3=DATE(YEAR($H129),MONTH($H129)+$G129*9,1),AT$3=DATE(YEAR($H129),MONTH($H129)+$G129*10,1)),$F129*тех!BH$10*тех!BH$6,)</f>
        <v>0</v>
      </c>
      <c r="AU129" s="76">
        <f>IF(OR(AU$3=DATE(YEAR($H129),MONTH($H129)+$G129,1),AU$3=DATE(YEAR($H129),MONTH($H129)+$G129*2,1),AU$3=DATE(YEAR($H129),MONTH($H129)+$G129*3,1),AU$3=DATE(YEAR($H129),MONTH($H129)+$G129*4,1),AU$3=DATE(YEAR($H129),MONTH($H129)+$G129*5,1),AU$3=DATE(YEAR($H129),MONTH($H129)+$G129*6,1),AU$3=DATE(YEAR($H129),MONTH($H129)+$G129*7,1),AU$3=DATE(YEAR($H129),MONTH($H129)+$G129*8,1),AU$3=DATE(YEAR($H129),MONTH($H129)+$G129*9,1),AU$3=DATE(YEAR($H129),MONTH($H129)+$G129*10,1)),$F129*тех!BI$10*тех!BI$6,)</f>
        <v>0</v>
      </c>
      <c r="AV129" s="76">
        <f>IF(OR(AV$3=DATE(YEAR($H129),MONTH($H129)+$G129,1),AV$3=DATE(YEAR($H129),MONTH($H129)+$G129*2,1),AV$3=DATE(YEAR($H129),MONTH($H129)+$G129*3,1),AV$3=DATE(YEAR($H129),MONTH($H129)+$G129*4,1),AV$3=DATE(YEAR($H129),MONTH($H129)+$G129*5,1),AV$3=DATE(YEAR($H129),MONTH($H129)+$G129*6,1),AV$3=DATE(YEAR($H129),MONTH($H129)+$G129*7,1),AV$3=DATE(YEAR($H129),MONTH($H129)+$G129*8,1),AV$3=DATE(YEAR($H129),MONTH($H129)+$G129*9,1),AV$3=DATE(YEAR($H129),MONTH($H129)+$G129*10,1)),$F129*тех!BJ$10*тех!BJ$6,)</f>
        <v>0</v>
      </c>
      <c r="AW129" s="76">
        <f>IF(OR(AW$3=DATE(YEAR($H129),MONTH($H129)+$G129,1),AW$3=DATE(YEAR($H129),MONTH($H129)+$G129*2,1),AW$3=DATE(YEAR($H129),MONTH($H129)+$G129*3,1),AW$3=DATE(YEAR($H129),MONTH($H129)+$G129*4,1),AW$3=DATE(YEAR($H129),MONTH($H129)+$G129*5,1),AW$3=DATE(YEAR($H129),MONTH($H129)+$G129*6,1),AW$3=DATE(YEAR($H129),MONTH($H129)+$G129*7,1),AW$3=DATE(YEAR($H129),MONTH($H129)+$G129*8,1),AW$3=DATE(YEAR($H129),MONTH($H129)+$G129*9,1),AW$3=DATE(YEAR($H129),MONTH($H129)+$G129*10,1)),$F129*тех!BK$10*тех!BK$6,)</f>
        <v>0</v>
      </c>
      <c r="AX129" s="76">
        <f>IF(OR(AX$3=DATE(YEAR($H129),MONTH($H129)+$G129,1),AX$3=DATE(YEAR($H129),MONTH($H129)+$G129*2,1),AX$3=DATE(YEAR($H129),MONTH($H129)+$G129*3,1),AX$3=DATE(YEAR($H129),MONTH($H129)+$G129*4,1),AX$3=DATE(YEAR($H129),MONTH($H129)+$G129*5,1),AX$3=DATE(YEAR($H129),MONTH($H129)+$G129*6,1),AX$3=DATE(YEAR($H129),MONTH($H129)+$G129*7,1),AX$3=DATE(YEAR($H129),MONTH($H129)+$G129*8,1),AX$3=DATE(YEAR($H129),MONTH($H129)+$G129*9,1),AX$3=DATE(YEAR($H129),MONTH($H129)+$G129*10,1)),$F129*тех!BL$10*тех!BL$6,)</f>
        <v>0</v>
      </c>
      <c r="AY129" s="76">
        <f>IF(OR(AY$3=DATE(YEAR($H129),MONTH($H129)+$G129,1),AY$3=DATE(YEAR($H129),MONTH($H129)+$G129*2,1),AY$3=DATE(YEAR($H129),MONTH($H129)+$G129*3,1),AY$3=DATE(YEAR($H129),MONTH($H129)+$G129*4,1),AY$3=DATE(YEAR($H129),MONTH($H129)+$G129*5,1),AY$3=DATE(YEAR($H129),MONTH($H129)+$G129*6,1),AY$3=DATE(YEAR($H129),MONTH($H129)+$G129*7,1),AY$3=DATE(YEAR($H129),MONTH($H129)+$G129*8,1),AY$3=DATE(YEAR($H129),MONTH($H129)+$G129*9,1),AY$3=DATE(YEAR($H129),MONTH($H129)+$G129*10,1)),$F129*тех!BM$10*тех!BM$6,)</f>
        <v>0</v>
      </c>
      <c r="AZ129" s="76">
        <f>IF(OR(AZ$3=DATE(YEAR($H129),MONTH($H129)+$G129,1),AZ$3=DATE(YEAR($H129),MONTH($H129)+$G129*2,1),AZ$3=DATE(YEAR($H129),MONTH($H129)+$G129*3,1),AZ$3=DATE(YEAR($H129),MONTH($H129)+$G129*4,1),AZ$3=DATE(YEAR($H129),MONTH($H129)+$G129*5,1),AZ$3=DATE(YEAR($H129),MONTH($H129)+$G129*6,1),AZ$3=DATE(YEAR($H129),MONTH($H129)+$G129*7,1),AZ$3=DATE(YEAR($H129),MONTH($H129)+$G129*8,1),AZ$3=DATE(YEAR($H129),MONTH($H129)+$G129*9,1),AZ$3=DATE(YEAR($H129),MONTH($H129)+$G129*10,1)),$F129*тех!BN$10*тех!BN$6,)</f>
        <v>0</v>
      </c>
      <c r="BA129" s="76">
        <f>IF(OR(BA$3=DATE(YEAR($H129),MONTH($H129)+$G129,1),BA$3=DATE(YEAR($H129),MONTH($H129)+$G129*2,1),BA$3=DATE(YEAR($H129),MONTH($H129)+$G129*3,1),BA$3=DATE(YEAR($H129),MONTH($H129)+$G129*4,1),BA$3=DATE(YEAR($H129),MONTH($H129)+$G129*5,1),BA$3=DATE(YEAR($H129),MONTH($H129)+$G129*6,1),BA$3=DATE(YEAR($H129),MONTH($H129)+$G129*7,1),BA$3=DATE(YEAR($H129),MONTH($H129)+$G129*8,1),BA$3=DATE(YEAR($H129),MONTH($H129)+$G129*9,1),BA$3=DATE(YEAR($H129),MONTH($H129)+$G129*10,1)),$F129*тех!BO$10*тех!BO$6,)</f>
        <v>0</v>
      </c>
      <c r="BB129" s="76">
        <f>IF(OR(BB$3=DATE(YEAR($H129),MONTH($H129)+$G129,1),BB$3=DATE(YEAR($H129),MONTH($H129)+$G129*2,1),BB$3=DATE(YEAR($H129),MONTH($H129)+$G129*3,1),BB$3=DATE(YEAR($H129),MONTH($H129)+$G129*4,1),BB$3=DATE(YEAR($H129),MONTH($H129)+$G129*5,1),BB$3=DATE(YEAR($H129),MONTH($H129)+$G129*6,1),BB$3=DATE(YEAR($H129),MONTH($H129)+$G129*7,1),BB$3=DATE(YEAR($H129),MONTH($H129)+$G129*8,1),BB$3=DATE(YEAR($H129),MONTH($H129)+$G129*9,1),BB$3=DATE(YEAR($H129),MONTH($H129)+$G129*10,1)),$F129*тех!BP$10*тех!BP$6,)</f>
        <v>0</v>
      </c>
      <c r="BC129" s="76">
        <f>IF(OR(BC$3=DATE(YEAR($H129),MONTH($H129)+$G129,1),BC$3=DATE(YEAR($H129),MONTH($H129)+$G129*2,1),BC$3=DATE(YEAR($H129),MONTH($H129)+$G129*3,1),BC$3=DATE(YEAR($H129),MONTH($H129)+$G129*4,1),BC$3=DATE(YEAR($H129),MONTH($H129)+$G129*5,1),BC$3=DATE(YEAR($H129),MONTH($H129)+$G129*6,1),BC$3=DATE(YEAR($H129),MONTH($H129)+$G129*7,1),BC$3=DATE(YEAR($H129),MONTH($H129)+$G129*8,1),BC$3=DATE(YEAR($H129),MONTH($H129)+$G129*9,1),BC$3=DATE(YEAR($H129),MONTH($H129)+$G129*10,1)),$F129*тех!BQ$10*тех!BQ$6,)</f>
        <v>0</v>
      </c>
      <c r="BD129" s="76">
        <f>IF(OR(BD$3=DATE(YEAR($H129),MONTH($H129)+$G129,1),BD$3=DATE(YEAR($H129),MONTH($H129)+$G129*2,1),BD$3=DATE(YEAR($H129),MONTH($H129)+$G129*3,1),BD$3=DATE(YEAR($H129),MONTH($H129)+$G129*4,1),BD$3=DATE(YEAR($H129),MONTH($H129)+$G129*5,1),BD$3=DATE(YEAR($H129),MONTH($H129)+$G129*6,1),BD$3=DATE(YEAR($H129),MONTH($H129)+$G129*7,1),BD$3=DATE(YEAR($H129),MONTH($H129)+$G129*8,1),BD$3=DATE(YEAR($H129),MONTH($H129)+$G129*9,1),BD$3=DATE(YEAR($H129),MONTH($H129)+$G129*10,1)),$F129*тех!BR$10*тех!BR$6,)</f>
        <v>0</v>
      </c>
      <c r="BE129" s="76">
        <f>IF(OR(BE$3=DATE(YEAR($H129),MONTH($H129)+$G129,1),BE$3=DATE(YEAR($H129),MONTH($H129)+$G129*2,1),BE$3=DATE(YEAR($H129),MONTH($H129)+$G129*3,1),BE$3=DATE(YEAR($H129),MONTH($H129)+$G129*4,1),BE$3=DATE(YEAR($H129),MONTH($H129)+$G129*5,1),BE$3=DATE(YEAR($H129),MONTH($H129)+$G129*6,1),BE$3=DATE(YEAR($H129),MONTH($H129)+$G129*7,1),BE$3=DATE(YEAR($H129),MONTH($H129)+$G129*8,1),BE$3=DATE(YEAR($H129),MONTH($H129)+$G129*9,1),BE$3=DATE(YEAR($H129),MONTH($H129)+$G129*10,1)),$F129*тех!BS$10*тех!BS$6,)</f>
        <v>0</v>
      </c>
      <c r="BF129" s="76">
        <f>IF(OR(BF$3=DATE(YEAR($H129),MONTH($H129)+$G129,1),BF$3=DATE(YEAR($H129),MONTH($H129)+$G129*2,1),BF$3=DATE(YEAR($H129),MONTH($H129)+$G129*3,1),BF$3=DATE(YEAR($H129),MONTH($H129)+$G129*4,1),BF$3=DATE(YEAR($H129),MONTH($H129)+$G129*5,1),BF$3=DATE(YEAR($H129),MONTH($H129)+$G129*6,1),BF$3=DATE(YEAR($H129),MONTH($H129)+$G129*7,1),BF$3=DATE(YEAR($H129),MONTH($H129)+$G129*8,1),BF$3=DATE(YEAR($H129),MONTH($H129)+$G129*9,1),BF$3=DATE(YEAR($H129),MONTH($H129)+$G129*10,1)),$F129*тех!BT$10*тех!BT$6,)</f>
        <v>0</v>
      </c>
      <c r="BG129" s="76">
        <f>IF(OR(BG$3=DATE(YEAR($H129),MONTH($H129)+$G129,1),BG$3=DATE(YEAR($H129),MONTH($H129)+$G129*2,1),BG$3=DATE(YEAR($H129),MONTH($H129)+$G129*3,1),BG$3=DATE(YEAR($H129),MONTH($H129)+$G129*4,1),BG$3=DATE(YEAR($H129),MONTH($H129)+$G129*5,1),BG$3=DATE(YEAR($H129),MONTH($H129)+$G129*6,1),BG$3=DATE(YEAR($H129),MONTH($H129)+$G129*7,1),BG$3=DATE(YEAR($H129),MONTH($H129)+$G129*8,1),BG$3=DATE(YEAR($H129),MONTH($H129)+$G129*9,1),BG$3=DATE(YEAR($H129),MONTH($H129)+$G129*10,1)),$F129*тех!BU$10*тех!BU$6,)</f>
        <v>0</v>
      </c>
      <c r="BH129" s="76">
        <f>IF(OR(BH$3=DATE(YEAR($H129),MONTH($H129)+$G129,1),BH$3=DATE(YEAR($H129),MONTH($H129)+$G129*2,1),BH$3=DATE(YEAR($H129),MONTH($H129)+$G129*3,1),BH$3=DATE(YEAR($H129),MONTH($H129)+$G129*4,1),BH$3=DATE(YEAR($H129),MONTH($H129)+$G129*5,1),BH$3=DATE(YEAR($H129),MONTH($H129)+$G129*6,1),BH$3=DATE(YEAR($H129),MONTH($H129)+$G129*7,1),BH$3=DATE(YEAR($H129),MONTH($H129)+$G129*8,1),BH$3=DATE(YEAR($H129),MONTH($H129)+$G129*9,1),BH$3=DATE(YEAR($H129),MONTH($H129)+$G129*10,1)),$F129*тех!BV$10*тех!BV$6,)</f>
        <v>0</v>
      </c>
      <c r="BI129" s="76">
        <f>IF(OR(BI$3=DATE(YEAR($H129),MONTH($H129)+$G129,1),BI$3=DATE(YEAR($H129),MONTH($H129)+$G129*2,1),BI$3=DATE(YEAR($H129),MONTH($H129)+$G129*3,1),BI$3=DATE(YEAR($H129),MONTH($H129)+$G129*4,1),BI$3=DATE(YEAR($H129),MONTH($H129)+$G129*5,1),BI$3=DATE(YEAR($H129),MONTH($H129)+$G129*6,1),BI$3=DATE(YEAR($H129),MONTH($H129)+$G129*7,1),BI$3=DATE(YEAR($H129),MONTH($H129)+$G129*8,1),BI$3=DATE(YEAR($H129),MONTH($H129)+$G129*9,1),BI$3=DATE(YEAR($H129),MONTH($H129)+$G129*10,1)),$F129*тех!BW$10*тех!BW$6,)</f>
        <v>0</v>
      </c>
      <c r="BJ129" s="76">
        <f>IF(OR(BJ$3=DATE(YEAR($H129),MONTH($H129)+$G129,1),BJ$3=DATE(YEAR($H129),MONTH($H129)+$G129*2,1),BJ$3=DATE(YEAR($H129),MONTH($H129)+$G129*3,1),BJ$3=DATE(YEAR($H129),MONTH($H129)+$G129*4,1),BJ$3=DATE(YEAR($H129),MONTH($H129)+$G129*5,1),BJ$3=DATE(YEAR($H129),MONTH($H129)+$G129*6,1),BJ$3=DATE(YEAR($H129),MONTH($H129)+$G129*7,1),BJ$3=DATE(YEAR($H129),MONTH($H129)+$G129*8,1),BJ$3=DATE(YEAR($H129),MONTH($H129)+$G129*9,1),BJ$3=DATE(YEAR($H129),MONTH($H129)+$G129*10,1)),$F129*тех!BX$10*тех!BX$6,)</f>
        <v>0</v>
      </c>
      <c r="BK129" s="76">
        <f>IF(OR(BK$3=DATE(YEAR($H129),MONTH($H129)+$G129,1),BK$3=DATE(YEAR($H129),MONTH($H129)+$G129*2,1),BK$3=DATE(YEAR($H129),MONTH($H129)+$G129*3,1),BK$3=DATE(YEAR($H129),MONTH($H129)+$G129*4,1),BK$3=DATE(YEAR($H129),MONTH($H129)+$G129*5,1),BK$3=DATE(YEAR($H129),MONTH($H129)+$G129*6,1),BK$3=DATE(YEAR($H129),MONTH($H129)+$G129*7,1),BK$3=DATE(YEAR($H129),MONTH($H129)+$G129*8,1),BK$3=DATE(YEAR($H129),MONTH($H129)+$G129*9,1),BK$3=DATE(YEAR($H129),MONTH($H129)+$G129*10,1)),$F129*тех!BY$10*тех!BY$6,)</f>
        <v>0</v>
      </c>
      <c r="BL129" s="76">
        <f>IF(OR(BL$3=DATE(YEAR($H129),MONTH($H129)+$G129,1),BL$3=DATE(YEAR($H129),MONTH($H129)+$G129*2,1),BL$3=DATE(YEAR($H129),MONTH($H129)+$G129*3,1),BL$3=DATE(YEAR($H129),MONTH($H129)+$G129*4,1),BL$3=DATE(YEAR($H129),MONTH($H129)+$G129*5,1),BL$3=DATE(YEAR($H129),MONTH($H129)+$G129*6,1),BL$3=DATE(YEAR($H129),MONTH($H129)+$G129*7,1),BL$3=DATE(YEAR($H129),MONTH($H129)+$G129*8,1),BL$3=DATE(YEAR($H129),MONTH($H129)+$G129*9,1),BL$3=DATE(YEAR($H129),MONTH($H129)+$G129*10,1)),$F129*тех!BZ$10*тех!BZ$6,)</f>
        <v>0</v>
      </c>
      <c r="BM129" s="76">
        <f>IF(OR(BM$3=DATE(YEAR($H129),MONTH($H129)+$G129,1),BM$3=DATE(YEAR($H129),MONTH($H129)+$G129*2,1),BM$3=DATE(YEAR($H129),MONTH($H129)+$G129*3,1),BM$3=DATE(YEAR($H129),MONTH($H129)+$G129*4,1),BM$3=DATE(YEAR($H129),MONTH($H129)+$G129*5,1),BM$3=DATE(YEAR($H129),MONTH($H129)+$G129*6,1),BM$3=DATE(YEAR($H129),MONTH($H129)+$G129*7,1),BM$3=DATE(YEAR($H129),MONTH($H129)+$G129*8,1),BM$3=DATE(YEAR($H129),MONTH($H129)+$G129*9,1),BM$3=DATE(YEAR($H129),MONTH($H129)+$G129*10,1)),$F129*тех!CA$10*тех!CA$6,)</f>
        <v>0</v>
      </c>
      <c r="BN129" s="76">
        <f>IF(OR(BN$3=DATE(YEAR($H129),MONTH($H129)+$G129,1),BN$3=DATE(YEAR($H129),MONTH($H129)+$G129*2,1),BN$3=DATE(YEAR($H129),MONTH($H129)+$G129*3,1),BN$3=DATE(YEAR($H129),MONTH($H129)+$G129*4,1),BN$3=DATE(YEAR($H129),MONTH($H129)+$G129*5,1),BN$3=DATE(YEAR($H129),MONTH($H129)+$G129*6,1),BN$3=DATE(YEAR($H129),MONTH($H129)+$G129*7,1),BN$3=DATE(YEAR($H129),MONTH($H129)+$G129*8,1),BN$3=DATE(YEAR($H129),MONTH($H129)+$G129*9,1),BN$3=DATE(YEAR($H129),MONTH($H129)+$G129*10,1)),$F129*тех!CB$10*тех!CB$6,)</f>
        <v>0</v>
      </c>
      <c r="BO129" s="76">
        <f>IF(OR(BO$3=DATE(YEAR($H129),MONTH($H129)+$G129,1),BO$3=DATE(YEAR($H129),MONTH($H129)+$G129*2,1),BO$3=DATE(YEAR($H129),MONTH($H129)+$G129*3,1),BO$3=DATE(YEAR($H129),MONTH($H129)+$G129*4,1),BO$3=DATE(YEAR($H129),MONTH($H129)+$G129*5,1),BO$3=DATE(YEAR($H129),MONTH($H129)+$G129*6,1),BO$3=DATE(YEAR($H129),MONTH($H129)+$G129*7,1),BO$3=DATE(YEAR($H129),MONTH($H129)+$G129*8,1),BO$3=DATE(YEAR($H129),MONTH($H129)+$G129*9,1),BO$3=DATE(YEAR($H129),MONTH($H129)+$G129*10,1)),$F129*тех!CC$10*тех!CC$6,)</f>
        <v>0</v>
      </c>
      <c r="BP129" s="76">
        <f>IF(OR(BP$3=DATE(YEAR($H129),MONTH($H129)+$G129,1),BP$3=DATE(YEAR($H129),MONTH($H129)+$G129*2,1),BP$3=DATE(YEAR($H129),MONTH($H129)+$G129*3,1),BP$3=DATE(YEAR($H129),MONTH($H129)+$G129*4,1),BP$3=DATE(YEAR($H129),MONTH($H129)+$G129*5,1),BP$3=DATE(YEAR($H129),MONTH($H129)+$G129*6,1),BP$3=DATE(YEAR($H129),MONTH($H129)+$G129*7,1),BP$3=DATE(YEAR($H129),MONTH($H129)+$G129*8,1),BP$3=DATE(YEAR($H129),MONTH($H129)+$G129*9,1),BP$3=DATE(YEAR($H129),MONTH($H129)+$G129*10,1)),$F129*тех!CD$10*тех!CD$6,)</f>
        <v>0</v>
      </c>
      <c r="BQ129" s="76">
        <f>IF(OR(BQ$3=DATE(YEAR($H129),MONTH($H129)+$G129,1),BQ$3=DATE(YEAR($H129),MONTH($H129)+$G129*2,1),BQ$3=DATE(YEAR($H129),MONTH($H129)+$G129*3,1),BQ$3=DATE(YEAR($H129),MONTH($H129)+$G129*4,1),BQ$3=DATE(YEAR($H129),MONTH($H129)+$G129*5,1),BQ$3=DATE(YEAR($H129),MONTH($H129)+$G129*6,1),BQ$3=DATE(YEAR($H129),MONTH($H129)+$G129*7,1),BQ$3=DATE(YEAR($H129),MONTH($H129)+$G129*8,1),BQ$3=DATE(YEAR($H129),MONTH($H129)+$G129*9,1),BQ$3=DATE(YEAR($H129),MONTH($H129)+$G129*10,1)),$F129*тех!CE$10*тех!CE$6,)</f>
        <v>0</v>
      </c>
    </row>
    <row r="130" spans="2:71" hidden="1">
      <c r="B130" s="3">
        <v>41</v>
      </c>
      <c r="C130" s="19"/>
      <c r="D130" s="19"/>
      <c r="E130" s="19"/>
      <c r="F130" s="76">
        <f t="shared" si="3"/>
        <v>0</v>
      </c>
      <c r="G130" s="19"/>
      <c r="H130" s="19"/>
      <c r="J130" s="76">
        <f>IF($H130=J$3,$F130,)*тех!X$6</f>
        <v>0</v>
      </c>
      <c r="K130" s="76">
        <f>IF($H130=K$3,$F130,)*тех!Y$6</f>
        <v>0</v>
      </c>
      <c r="L130" s="76">
        <f>IF($H130=L$3,$F130,)*тех!Z$6</f>
        <v>0</v>
      </c>
      <c r="M130" s="76">
        <f>IF($H130=M$3,$F130,)*тех!AA$6</f>
        <v>0</v>
      </c>
      <c r="N130" s="76">
        <f>IF($H130=N$3,$F130,)*тех!AB$6</f>
        <v>0</v>
      </c>
      <c r="O130" s="76">
        <f>IF($H130=O$3,$F130,)*тех!AC$6</f>
        <v>0</v>
      </c>
      <c r="P130" s="76">
        <f>IF(OR(P$3=DATE(YEAR($H130),MONTH($H130)+$G130,1),P$3=DATE(YEAR($H130),MONTH($H130)+$G130*2,1),P$3=DATE(YEAR($H130),MONTH($H130)+$G130*3,1),P$3=DATE(YEAR($H130),MONTH($H130)+$G130*4,1),P$3=DATE(YEAR($H130),MONTH($H130)+$G130*5,1),P$3=DATE(YEAR($H130),MONTH($H130)+$G130*6,1),P$3=DATE(YEAR($H130),MONTH($H130)+$G130*7,1),P$3=DATE(YEAR($H130),MONTH($H130)+$G130*8,1),P$3=DATE(YEAR($H130),MONTH($H130)+$G130*9,1),P$3=DATE(YEAR($H130),MONTH($H130)+$G130*10,1)),$F130*тех!AD$10*тех!AD$6,)</f>
        <v>0</v>
      </c>
      <c r="Q130" s="76">
        <f>IF(OR(Q$3=DATE(YEAR($H130),MONTH($H130)+$G130,1),Q$3=DATE(YEAR($H130),MONTH($H130)+$G130*2,1),Q$3=DATE(YEAR($H130),MONTH($H130)+$G130*3,1),Q$3=DATE(YEAR($H130),MONTH($H130)+$G130*4,1),Q$3=DATE(YEAR($H130),MONTH($H130)+$G130*5,1),Q$3=DATE(YEAR($H130),MONTH($H130)+$G130*6,1),Q$3=DATE(YEAR($H130),MONTH($H130)+$G130*7,1),Q$3=DATE(YEAR($H130),MONTH($H130)+$G130*8,1),Q$3=DATE(YEAR($H130),MONTH($H130)+$G130*9,1),Q$3=DATE(YEAR($H130),MONTH($H130)+$G130*10,1)),$F130*тех!AE$10*тех!AE$6,)</f>
        <v>0</v>
      </c>
      <c r="R130" s="76">
        <f>IF(OR(R$3=DATE(YEAR($H130),MONTH($H130)+$G130,1),R$3=DATE(YEAR($H130),MONTH($H130)+$G130*2,1),R$3=DATE(YEAR($H130),MONTH($H130)+$G130*3,1),R$3=DATE(YEAR($H130),MONTH($H130)+$G130*4,1),R$3=DATE(YEAR($H130),MONTH($H130)+$G130*5,1),R$3=DATE(YEAR($H130),MONTH($H130)+$G130*6,1),R$3=DATE(YEAR($H130),MONTH($H130)+$G130*7,1),R$3=DATE(YEAR($H130),MONTH($H130)+$G130*8,1),R$3=DATE(YEAR($H130),MONTH($H130)+$G130*9,1),R$3=DATE(YEAR($H130),MONTH($H130)+$G130*10,1)),$F130*тех!AF$10*тех!AF$6,)</f>
        <v>0</v>
      </c>
      <c r="S130" s="76">
        <f>IF(OR(S$3=DATE(YEAR($H130),MONTH($H130)+$G130,1),S$3=DATE(YEAR($H130),MONTH($H130)+$G130*2,1),S$3=DATE(YEAR($H130),MONTH($H130)+$G130*3,1),S$3=DATE(YEAR($H130),MONTH($H130)+$G130*4,1),S$3=DATE(YEAR($H130),MONTH($H130)+$G130*5,1),S$3=DATE(YEAR($H130),MONTH($H130)+$G130*6,1),S$3=DATE(YEAR($H130),MONTH($H130)+$G130*7,1),S$3=DATE(YEAR($H130),MONTH($H130)+$G130*8,1),S$3=DATE(YEAR($H130),MONTH($H130)+$G130*9,1),S$3=DATE(YEAR($H130),MONTH($H130)+$G130*10,1)),$F130*тех!AG$10*тех!AG$6,)</f>
        <v>0</v>
      </c>
      <c r="T130" s="76">
        <f>IF(OR(T$3=DATE(YEAR($H130),MONTH($H130)+$G130,1),T$3=DATE(YEAR($H130),MONTH($H130)+$G130*2,1),T$3=DATE(YEAR($H130),MONTH($H130)+$G130*3,1),T$3=DATE(YEAR($H130),MONTH($H130)+$G130*4,1),T$3=DATE(YEAR($H130),MONTH($H130)+$G130*5,1),T$3=DATE(YEAR($H130),MONTH($H130)+$G130*6,1),T$3=DATE(YEAR($H130),MONTH($H130)+$G130*7,1),T$3=DATE(YEAR($H130),MONTH($H130)+$G130*8,1),T$3=DATE(YEAR($H130),MONTH($H130)+$G130*9,1),T$3=DATE(YEAR($H130),MONTH($H130)+$G130*10,1)),$F130*тех!AH$10*тех!AH$6,)</f>
        <v>0</v>
      </c>
      <c r="U130" s="76">
        <f>IF(OR(U$3=DATE(YEAR($H130),MONTH($H130)+$G130,1),U$3=DATE(YEAR($H130),MONTH($H130)+$G130*2,1),U$3=DATE(YEAR($H130),MONTH($H130)+$G130*3,1),U$3=DATE(YEAR($H130),MONTH($H130)+$G130*4,1),U$3=DATE(YEAR($H130),MONTH($H130)+$G130*5,1),U$3=DATE(YEAR($H130),MONTH($H130)+$G130*6,1),U$3=DATE(YEAR($H130),MONTH($H130)+$G130*7,1),U$3=DATE(YEAR($H130),MONTH($H130)+$G130*8,1),U$3=DATE(YEAR($H130),MONTH($H130)+$G130*9,1),U$3=DATE(YEAR($H130),MONTH($H130)+$G130*10,1)),$F130*тех!AI$10*тех!AI$6,)</f>
        <v>0</v>
      </c>
      <c r="V130" s="76">
        <f>IF(OR(V$3=DATE(YEAR($H130),MONTH($H130)+$G130,1),V$3=DATE(YEAR($H130),MONTH($H130)+$G130*2,1),V$3=DATE(YEAR($H130),MONTH($H130)+$G130*3,1),V$3=DATE(YEAR($H130),MONTH($H130)+$G130*4,1),V$3=DATE(YEAR($H130),MONTH($H130)+$G130*5,1),V$3=DATE(YEAR($H130),MONTH($H130)+$G130*6,1),V$3=DATE(YEAR($H130),MONTH($H130)+$G130*7,1),V$3=DATE(YEAR($H130),MONTH($H130)+$G130*8,1),V$3=DATE(YEAR($H130),MONTH($H130)+$G130*9,1),V$3=DATE(YEAR($H130),MONTH($H130)+$G130*10,1)),$F130*тех!AJ$10*тех!AJ$6,)</f>
        <v>0</v>
      </c>
      <c r="W130" s="76">
        <f>IF(OR(W$3=DATE(YEAR($H130),MONTH($H130)+$G130,1),W$3=DATE(YEAR($H130),MONTH($H130)+$G130*2,1),W$3=DATE(YEAR($H130),MONTH($H130)+$G130*3,1),W$3=DATE(YEAR($H130),MONTH($H130)+$G130*4,1),W$3=DATE(YEAR($H130),MONTH($H130)+$G130*5,1),W$3=DATE(YEAR($H130),MONTH($H130)+$G130*6,1),W$3=DATE(YEAR($H130),MONTH($H130)+$G130*7,1),W$3=DATE(YEAR($H130),MONTH($H130)+$G130*8,1),W$3=DATE(YEAR($H130),MONTH($H130)+$G130*9,1),W$3=DATE(YEAR($H130),MONTH($H130)+$G130*10,1)),$F130*тех!AK$10*тех!AK$6,)</f>
        <v>0</v>
      </c>
      <c r="X130" s="76">
        <f>IF(OR(X$3=DATE(YEAR($H130),MONTH($H130)+$G130,1),X$3=DATE(YEAR($H130),MONTH($H130)+$G130*2,1),X$3=DATE(YEAR($H130),MONTH($H130)+$G130*3,1),X$3=DATE(YEAR($H130),MONTH($H130)+$G130*4,1),X$3=DATE(YEAR($H130),MONTH($H130)+$G130*5,1),X$3=DATE(YEAR($H130),MONTH($H130)+$G130*6,1),X$3=DATE(YEAR($H130),MONTH($H130)+$G130*7,1),X$3=DATE(YEAR($H130),MONTH($H130)+$G130*8,1),X$3=DATE(YEAR($H130),MONTH($H130)+$G130*9,1),X$3=DATE(YEAR($H130),MONTH($H130)+$G130*10,1)),$F130*тех!AL$10*тех!AL$6,)</f>
        <v>0</v>
      </c>
      <c r="Y130" s="76">
        <f>IF(OR(Y$3=DATE(YEAR($H130),MONTH($H130)+$G130,1),Y$3=DATE(YEAR($H130),MONTH($H130)+$G130*2,1),Y$3=DATE(YEAR($H130),MONTH($H130)+$G130*3,1),Y$3=DATE(YEAR($H130),MONTH($H130)+$G130*4,1),Y$3=DATE(YEAR($H130),MONTH($H130)+$G130*5,1),Y$3=DATE(YEAR($H130),MONTH($H130)+$G130*6,1),Y$3=DATE(YEAR($H130),MONTH($H130)+$G130*7,1),Y$3=DATE(YEAR($H130),MONTH($H130)+$G130*8,1),Y$3=DATE(YEAR($H130),MONTH($H130)+$G130*9,1),Y$3=DATE(YEAR($H130),MONTH($H130)+$G130*10,1)),$F130*тех!AM$10*тех!AM$6,)</f>
        <v>0</v>
      </c>
      <c r="Z130" s="76">
        <f>IF(OR(Z$3=DATE(YEAR($H130),MONTH($H130)+$G130,1),Z$3=DATE(YEAR($H130),MONTH($H130)+$G130*2,1),Z$3=DATE(YEAR($H130),MONTH($H130)+$G130*3,1),Z$3=DATE(YEAR($H130),MONTH($H130)+$G130*4,1),Z$3=DATE(YEAR($H130),MONTH($H130)+$G130*5,1),Z$3=DATE(YEAR($H130),MONTH($H130)+$G130*6,1),Z$3=DATE(YEAR($H130),MONTH($H130)+$G130*7,1),Z$3=DATE(YEAR($H130),MONTH($H130)+$G130*8,1),Z$3=DATE(YEAR($H130),MONTH($H130)+$G130*9,1),Z$3=DATE(YEAR($H130),MONTH($H130)+$G130*10,1)),$F130*тех!AN$10*тех!AN$6,)</f>
        <v>0</v>
      </c>
      <c r="AA130" s="76">
        <f>IF(OR(AA$3=DATE(YEAR($H130),MONTH($H130)+$G130,1),AA$3=DATE(YEAR($H130),MONTH($H130)+$G130*2,1),AA$3=DATE(YEAR($H130),MONTH($H130)+$G130*3,1),AA$3=DATE(YEAR($H130),MONTH($H130)+$G130*4,1),AA$3=DATE(YEAR($H130),MONTH($H130)+$G130*5,1),AA$3=DATE(YEAR($H130),MONTH($H130)+$G130*6,1),AA$3=DATE(YEAR($H130),MONTH($H130)+$G130*7,1),AA$3=DATE(YEAR($H130),MONTH($H130)+$G130*8,1),AA$3=DATE(YEAR($H130),MONTH($H130)+$G130*9,1),AA$3=DATE(YEAR($H130),MONTH($H130)+$G130*10,1)),$F130*тех!AO$10*тех!AO$6,)</f>
        <v>0</v>
      </c>
      <c r="AB130" s="76">
        <f>IF(OR(AB$3=DATE(YEAR($H130),MONTH($H130)+$G130,1),AB$3=DATE(YEAR($H130),MONTH($H130)+$G130*2,1),AB$3=DATE(YEAR($H130),MONTH($H130)+$G130*3,1),AB$3=DATE(YEAR($H130),MONTH($H130)+$G130*4,1),AB$3=DATE(YEAR($H130),MONTH($H130)+$G130*5,1),AB$3=DATE(YEAR($H130),MONTH($H130)+$G130*6,1),AB$3=DATE(YEAR($H130),MONTH($H130)+$G130*7,1),AB$3=DATE(YEAR($H130),MONTH($H130)+$G130*8,1),AB$3=DATE(YEAR($H130),MONTH($H130)+$G130*9,1),AB$3=DATE(YEAR($H130),MONTH($H130)+$G130*10,1)),$F130*тех!AP$10*тех!AP$6,)</f>
        <v>0</v>
      </c>
      <c r="AC130" s="76">
        <f>IF(OR(AC$3=DATE(YEAR($H130),MONTH($H130)+$G130,1),AC$3=DATE(YEAR($H130),MONTH($H130)+$G130*2,1),AC$3=DATE(YEAR($H130),MONTH($H130)+$G130*3,1),AC$3=DATE(YEAR($H130),MONTH($H130)+$G130*4,1),AC$3=DATE(YEAR($H130),MONTH($H130)+$G130*5,1),AC$3=DATE(YEAR($H130),MONTH($H130)+$G130*6,1),AC$3=DATE(YEAR($H130),MONTH($H130)+$G130*7,1),AC$3=DATE(YEAR($H130),MONTH($H130)+$G130*8,1),AC$3=DATE(YEAR($H130),MONTH($H130)+$G130*9,1),AC$3=DATE(YEAR($H130),MONTH($H130)+$G130*10,1)),$F130*тех!AQ$10*тех!AQ$6,)</f>
        <v>0</v>
      </c>
      <c r="AD130" s="76">
        <f>IF(OR(AD$3=DATE(YEAR($H130),MONTH($H130)+$G130,1),AD$3=DATE(YEAR($H130),MONTH($H130)+$G130*2,1),AD$3=DATE(YEAR($H130),MONTH($H130)+$G130*3,1),AD$3=DATE(YEAR($H130),MONTH($H130)+$G130*4,1),AD$3=DATE(YEAR($H130),MONTH($H130)+$G130*5,1),AD$3=DATE(YEAR($H130),MONTH($H130)+$G130*6,1),AD$3=DATE(YEAR($H130),MONTH($H130)+$G130*7,1),AD$3=DATE(YEAR($H130),MONTH($H130)+$G130*8,1),AD$3=DATE(YEAR($H130),MONTH($H130)+$G130*9,1),AD$3=DATE(YEAR($H130),MONTH($H130)+$G130*10,1)),$F130*тех!AR$10*тех!AR$6,)</f>
        <v>0</v>
      </c>
      <c r="AE130" s="76">
        <f>IF(OR(AE$3=DATE(YEAR($H130),MONTH($H130)+$G130,1),AE$3=DATE(YEAR($H130),MONTH($H130)+$G130*2,1),AE$3=DATE(YEAR($H130),MONTH($H130)+$G130*3,1),AE$3=DATE(YEAR($H130),MONTH($H130)+$G130*4,1),AE$3=DATE(YEAR($H130),MONTH($H130)+$G130*5,1),AE$3=DATE(YEAR($H130),MONTH($H130)+$G130*6,1),AE$3=DATE(YEAR($H130),MONTH($H130)+$G130*7,1),AE$3=DATE(YEAR($H130),MONTH($H130)+$G130*8,1),AE$3=DATE(YEAR($H130),MONTH($H130)+$G130*9,1),AE$3=DATE(YEAR($H130),MONTH($H130)+$G130*10,1)),$F130*тех!AS$10*тех!AS$6,)</f>
        <v>0</v>
      </c>
      <c r="AF130" s="76">
        <f>IF(OR(AF$3=DATE(YEAR($H130),MONTH($H130)+$G130,1),AF$3=DATE(YEAR($H130),MONTH($H130)+$G130*2,1),AF$3=DATE(YEAR($H130),MONTH($H130)+$G130*3,1),AF$3=DATE(YEAR($H130),MONTH($H130)+$G130*4,1),AF$3=DATE(YEAR($H130),MONTH($H130)+$G130*5,1),AF$3=DATE(YEAR($H130),MONTH($H130)+$G130*6,1),AF$3=DATE(YEAR($H130),MONTH($H130)+$G130*7,1),AF$3=DATE(YEAR($H130),MONTH($H130)+$G130*8,1),AF$3=DATE(YEAR($H130),MONTH($H130)+$G130*9,1),AF$3=DATE(YEAR($H130),MONTH($H130)+$G130*10,1)),$F130*тех!AT$10*тех!AT$6,)</f>
        <v>0</v>
      </c>
      <c r="AG130" s="76">
        <f>IF(OR(AG$3=DATE(YEAR($H130),MONTH($H130)+$G130,1),AG$3=DATE(YEAR($H130),MONTH($H130)+$G130*2,1),AG$3=DATE(YEAR($H130),MONTH($H130)+$G130*3,1),AG$3=DATE(YEAR($H130),MONTH($H130)+$G130*4,1),AG$3=DATE(YEAR($H130),MONTH($H130)+$G130*5,1),AG$3=DATE(YEAR($H130),MONTH($H130)+$G130*6,1),AG$3=DATE(YEAR($H130),MONTH($H130)+$G130*7,1),AG$3=DATE(YEAR($H130),MONTH($H130)+$G130*8,1),AG$3=DATE(YEAR($H130),MONTH($H130)+$G130*9,1),AG$3=DATE(YEAR($H130),MONTH($H130)+$G130*10,1)),$F130*тех!AU$10*тех!AU$6,)</f>
        <v>0</v>
      </c>
      <c r="AH130" s="76">
        <f>IF(OR(AH$3=DATE(YEAR($H130),MONTH($H130)+$G130,1),AH$3=DATE(YEAR($H130),MONTH($H130)+$G130*2,1),AH$3=DATE(YEAR($H130),MONTH($H130)+$G130*3,1),AH$3=DATE(YEAR($H130),MONTH($H130)+$G130*4,1),AH$3=DATE(YEAR($H130),MONTH($H130)+$G130*5,1),AH$3=DATE(YEAR($H130),MONTH($H130)+$G130*6,1),AH$3=DATE(YEAR($H130),MONTH($H130)+$G130*7,1),AH$3=DATE(YEAR($H130),MONTH($H130)+$G130*8,1),AH$3=DATE(YEAR($H130),MONTH($H130)+$G130*9,1),AH$3=DATE(YEAR($H130),MONTH($H130)+$G130*10,1)),$F130*тех!AV$10*тех!AV$6,)</f>
        <v>0</v>
      </c>
      <c r="AI130" s="76">
        <f>IF(OR(AI$3=DATE(YEAR($H130),MONTH($H130)+$G130,1),AI$3=DATE(YEAR($H130),MONTH($H130)+$G130*2,1),AI$3=DATE(YEAR($H130),MONTH($H130)+$G130*3,1),AI$3=DATE(YEAR($H130),MONTH($H130)+$G130*4,1),AI$3=DATE(YEAR($H130),MONTH($H130)+$G130*5,1),AI$3=DATE(YEAR($H130),MONTH($H130)+$G130*6,1),AI$3=DATE(YEAR($H130),MONTH($H130)+$G130*7,1),AI$3=DATE(YEAR($H130),MONTH($H130)+$G130*8,1),AI$3=DATE(YEAR($H130),MONTH($H130)+$G130*9,1),AI$3=DATE(YEAR($H130),MONTH($H130)+$G130*10,1)),$F130*тех!AW$10*тех!AW$6,)</f>
        <v>0</v>
      </c>
      <c r="AJ130" s="76">
        <f>IF(OR(AJ$3=DATE(YEAR($H130),MONTH($H130)+$G130,1),AJ$3=DATE(YEAR($H130),MONTH($H130)+$G130*2,1),AJ$3=DATE(YEAR($H130),MONTH($H130)+$G130*3,1),AJ$3=DATE(YEAR($H130),MONTH($H130)+$G130*4,1),AJ$3=DATE(YEAR($H130),MONTH($H130)+$G130*5,1),AJ$3=DATE(YEAR($H130),MONTH($H130)+$G130*6,1),AJ$3=DATE(YEAR($H130),MONTH($H130)+$G130*7,1),AJ$3=DATE(YEAR($H130),MONTH($H130)+$G130*8,1),AJ$3=DATE(YEAR($H130),MONTH($H130)+$G130*9,1),AJ$3=DATE(YEAR($H130),MONTH($H130)+$G130*10,1)),$F130*тех!AX$10*тех!AX$6,)</f>
        <v>0</v>
      </c>
      <c r="AK130" s="76">
        <f>IF(OR(AK$3=DATE(YEAR($H130),MONTH($H130)+$G130,1),AK$3=DATE(YEAR($H130),MONTH($H130)+$G130*2,1),AK$3=DATE(YEAR($H130),MONTH($H130)+$G130*3,1),AK$3=DATE(YEAR($H130),MONTH($H130)+$G130*4,1),AK$3=DATE(YEAR($H130),MONTH($H130)+$G130*5,1),AK$3=DATE(YEAR($H130),MONTH($H130)+$G130*6,1),AK$3=DATE(YEAR($H130),MONTH($H130)+$G130*7,1),AK$3=DATE(YEAR($H130),MONTH($H130)+$G130*8,1),AK$3=DATE(YEAR($H130),MONTH($H130)+$G130*9,1),AK$3=DATE(YEAR($H130),MONTH($H130)+$G130*10,1)),$F130*тех!AY$10*тех!AY$6,)</f>
        <v>0</v>
      </c>
      <c r="AL130" s="76">
        <f>IF(OR(AL$3=DATE(YEAR($H130),MONTH($H130)+$G130,1),AL$3=DATE(YEAR($H130),MONTH($H130)+$G130*2,1),AL$3=DATE(YEAR($H130),MONTH($H130)+$G130*3,1),AL$3=DATE(YEAR($H130),MONTH($H130)+$G130*4,1),AL$3=DATE(YEAR($H130),MONTH($H130)+$G130*5,1),AL$3=DATE(YEAR($H130),MONTH($H130)+$G130*6,1),AL$3=DATE(YEAR($H130),MONTH($H130)+$G130*7,1),AL$3=DATE(YEAR($H130),MONTH($H130)+$G130*8,1),AL$3=DATE(YEAR($H130),MONTH($H130)+$G130*9,1),AL$3=DATE(YEAR($H130),MONTH($H130)+$G130*10,1)),$F130*тех!AZ$10*тех!AZ$6,)</f>
        <v>0</v>
      </c>
      <c r="AM130" s="76">
        <f>IF(OR(AM$3=DATE(YEAR($H130),MONTH($H130)+$G130,1),AM$3=DATE(YEAR($H130),MONTH($H130)+$G130*2,1),AM$3=DATE(YEAR($H130),MONTH($H130)+$G130*3,1),AM$3=DATE(YEAR($H130),MONTH($H130)+$G130*4,1),AM$3=DATE(YEAR($H130),MONTH($H130)+$G130*5,1),AM$3=DATE(YEAR($H130),MONTH($H130)+$G130*6,1),AM$3=DATE(YEAR($H130),MONTH($H130)+$G130*7,1),AM$3=DATE(YEAR($H130),MONTH($H130)+$G130*8,1),AM$3=DATE(YEAR($H130),MONTH($H130)+$G130*9,1),AM$3=DATE(YEAR($H130),MONTH($H130)+$G130*10,1)),$F130*тех!BA$10*тех!BA$6,)</f>
        <v>0</v>
      </c>
      <c r="AN130" s="76">
        <f>IF(OR(AN$3=DATE(YEAR($H130),MONTH($H130)+$G130,1),AN$3=DATE(YEAR($H130),MONTH($H130)+$G130*2,1),AN$3=DATE(YEAR($H130),MONTH($H130)+$G130*3,1),AN$3=DATE(YEAR($H130),MONTH($H130)+$G130*4,1),AN$3=DATE(YEAR($H130),MONTH($H130)+$G130*5,1),AN$3=DATE(YEAR($H130),MONTH($H130)+$G130*6,1),AN$3=DATE(YEAR($H130),MONTH($H130)+$G130*7,1),AN$3=DATE(YEAR($H130),MONTH($H130)+$G130*8,1),AN$3=DATE(YEAR($H130),MONTH($H130)+$G130*9,1),AN$3=DATE(YEAR($H130),MONTH($H130)+$G130*10,1)),$F130*тех!BB$10*тех!BB$6,)</f>
        <v>0</v>
      </c>
      <c r="AO130" s="76">
        <f>IF(OR(AO$3=DATE(YEAR($H130),MONTH($H130)+$G130,1),AO$3=DATE(YEAR($H130),MONTH($H130)+$G130*2,1),AO$3=DATE(YEAR($H130),MONTH($H130)+$G130*3,1),AO$3=DATE(YEAR($H130),MONTH($H130)+$G130*4,1),AO$3=DATE(YEAR($H130),MONTH($H130)+$G130*5,1),AO$3=DATE(YEAR($H130),MONTH($H130)+$G130*6,1),AO$3=DATE(YEAR($H130),MONTH($H130)+$G130*7,1),AO$3=DATE(YEAR($H130),MONTH($H130)+$G130*8,1),AO$3=DATE(YEAR($H130),MONTH($H130)+$G130*9,1),AO$3=DATE(YEAR($H130),MONTH($H130)+$G130*10,1)),$F130*тех!BC$10*тех!BC$6,)</f>
        <v>0</v>
      </c>
      <c r="AP130" s="76">
        <f>IF(OR(AP$3=DATE(YEAR($H130),MONTH($H130)+$G130,1),AP$3=DATE(YEAR($H130),MONTH($H130)+$G130*2,1),AP$3=DATE(YEAR($H130),MONTH($H130)+$G130*3,1),AP$3=DATE(YEAR($H130),MONTH($H130)+$G130*4,1),AP$3=DATE(YEAR($H130),MONTH($H130)+$G130*5,1),AP$3=DATE(YEAR($H130),MONTH($H130)+$G130*6,1),AP$3=DATE(YEAR($H130),MONTH($H130)+$G130*7,1),AP$3=DATE(YEAR($H130),MONTH($H130)+$G130*8,1),AP$3=DATE(YEAR($H130),MONTH($H130)+$G130*9,1),AP$3=DATE(YEAR($H130),MONTH($H130)+$G130*10,1)),$F130*тех!BD$10*тех!BD$6,)</f>
        <v>0</v>
      </c>
      <c r="AQ130" s="76">
        <f>IF(OR(AQ$3=DATE(YEAR($H130),MONTH($H130)+$G130,1),AQ$3=DATE(YEAR($H130),MONTH($H130)+$G130*2,1),AQ$3=DATE(YEAR($H130),MONTH($H130)+$G130*3,1),AQ$3=DATE(YEAR($H130),MONTH($H130)+$G130*4,1),AQ$3=DATE(YEAR($H130),MONTH($H130)+$G130*5,1),AQ$3=DATE(YEAR($H130),MONTH($H130)+$G130*6,1),AQ$3=DATE(YEAR($H130),MONTH($H130)+$G130*7,1),AQ$3=DATE(YEAR($H130),MONTH($H130)+$G130*8,1),AQ$3=DATE(YEAR($H130),MONTH($H130)+$G130*9,1),AQ$3=DATE(YEAR($H130),MONTH($H130)+$G130*10,1)),$F130*тех!BE$10*тех!BE$6,)</f>
        <v>0</v>
      </c>
      <c r="AR130" s="76">
        <f>IF(OR(AR$3=DATE(YEAR($H130),MONTH($H130)+$G130,1),AR$3=DATE(YEAR($H130),MONTH($H130)+$G130*2,1),AR$3=DATE(YEAR($H130),MONTH($H130)+$G130*3,1),AR$3=DATE(YEAR($H130),MONTH($H130)+$G130*4,1),AR$3=DATE(YEAR($H130),MONTH($H130)+$G130*5,1),AR$3=DATE(YEAR($H130),MONTH($H130)+$G130*6,1),AR$3=DATE(YEAR($H130),MONTH($H130)+$G130*7,1),AR$3=DATE(YEAR($H130),MONTH($H130)+$G130*8,1),AR$3=DATE(YEAR($H130),MONTH($H130)+$G130*9,1),AR$3=DATE(YEAR($H130),MONTH($H130)+$G130*10,1)),$F130*тех!BF$10*тех!BF$6,)</f>
        <v>0</v>
      </c>
      <c r="AS130" s="76">
        <f>IF(OR(AS$3=DATE(YEAR($H130),MONTH($H130)+$G130,1),AS$3=DATE(YEAR($H130),MONTH($H130)+$G130*2,1),AS$3=DATE(YEAR($H130),MONTH($H130)+$G130*3,1),AS$3=DATE(YEAR($H130),MONTH($H130)+$G130*4,1),AS$3=DATE(YEAR($H130),MONTH($H130)+$G130*5,1),AS$3=DATE(YEAR($H130),MONTH($H130)+$G130*6,1),AS$3=DATE(YEAR($H130),MONTH($H130)+$G130*7,1),AS$3=DATE(YEAR($H130),MONTH($H130)+$G130*8,1),AS$3=DATE(YEAR($H130),MONTH($H130)+$G130*9,1),AS$3=DATE(YEAR($H130),MONTH($H130)+$G130*10,1)),$F130*тех!BG$10*тех!BG$6,)</f>
        <v>0</v>
      </c>
      <c r="AT130" s="76">
        <f>IF(OR(AT$3=DATE(YEAR($H130),MONTH($H130)+$G130,1),AT$3=DATE(YEAR($H130),MONTH($H130)+$G130*2,1),AT$3=DATE(YEAR($H130),MONTH($H130)+$G130*3,1),AT$3=DATE(YEAR($H130),MONTH($H130)+$G130*4,1),AT$3=DATE(YEAR($H130),MONTH($H130)+$G130*5,1),AT$3=DATE(YEAR($H130),MONTH($H130)+$G130*6,1),AT$3=DATE(YEAR($H130),MONTH($H130)+$G130*7,1),AT$3=DATE(YEAR($H130),MONTH($H130)+$G130*8,1),AT$3=DATE(YEAR($H130),MONTH($H130)+$G130*9,1),AT$3=DATE(YEAR($H130),MONTH($H130)+$G130*10,1)),$F130*тех!BH$10*тех!BH$6,)</f>
        <v>0</v>
      </c>
      <c r="AU130" s="76">
        <f>IF(OR(AU$3=DATE(YEAR($H130),MONTH($H130)+$G130,1),AU$3=DATE(YEAR($H130),MONTH($H130)+$G130*2,1),AU$3=DATE(YEAR($H130),MONTH($H130)+$G130*3,1),AU$3=DATE(YEAR($H130),MONTH($H130)+$G130*4,1),AU$3=DATE(YEAR($H130),MONTH($H130)+$G130*5,1),AU$3=DATE(YEAR($H130),MONTH($H130)+$G130*6,1),AU$3=DATE(YEAR($H130),MONTH($H130)+$G130*7,1),AU$3=DATE(YEAR($H130),MONTH($H130)+$G130*8,1),AU$3=DATE(YEAR($H130),MONTH($H130)+$G130*9,1),AU$3=DATE(YEAR($H130),MONTH($H130)+$G130*10,1)),$F130*тех!BI$10*тех!BI$6,)</f>
        <v>0</v>
      </c>
      <c r="AV130" s="76">
        <f>IF(OR(AV$3=DATE(YEAR($H130),MONTH($H130)+$G130,1),AV$3=DATE(YEAR($H130),MONTH($H130)+$G130*2,1),AV$3=DATE(YEAR($H130),MONTH($H130)+$G130*3,1),AV$3=DATE(YEAR($H130),MONTH($H130)+$G130*4,1),AV$3=DATE(YEAR($H130),MONTH($H130)+$G130*5,1),AV$3=DATE(YEAR($H130),MONTH($H130)+$G130*6,1),AV$3=DATE(YEAR($H130),MONTH($H130)+$G130*7,1),AV$3=DATE(YEAR($H130),MONTH($H130)+$G130*8,1),AV$3=DATE(YEAR($H130),MONTH($H130)+$G130*9,1),AV$3=DATE(YEAR($H130),MONTH($H130)+$G130*10,1)),$F130*тех!BJ$10*тех!BJ$6,)</f>
        <v>0</v>
      </c>
      <c r="AW130" s="76">
        <f>IF(OR(AW$3=DATE(YEAR($H130),MONTH($H130)+$G130,1),AW$3=DATE(YEAR($H130),MONTH($H130)+$G130*2,1),AW$3=DATE(YEAR($H130),MONTH($H130)+$G130*3,1),AW$3=DATE(YEAR($H130),MONTH($H130)+$G130*4,1),AW$3=DATE(YEAR($H130),MONTH($H130)+$G130*5,1),AW$3=DATE(YEAR($H130),MONTH($H130)+$G130*6,1),AW$3=DATE(YEAR($H130),MONTH($H130)+$G130*7,1),AW$3=DATE(YEAR($H130),MONTH($H130)+$G130*8,1),AW$3=DATE(YEAR($H130),MONTH($H130)+$G130*9,1),AW$3=DATE(YEAR($H130),MONTH($H130)+$G130*10,1)),$F130*тех!BK$10*тех!BK$6,)</f>
        <v>0</v>
      </c>
      <c r="AX130" s="76">
        <f>IF(OR(AX$3=DATE(YEAR($H130),MONTH($H130)+$G130,1),AX$3=DATE(YEAR($H130),MONTH($H130)+$G130*2,1),AX$3=DATE(YEAR($H130),MONTH($H130)+$G130*3,1),AX$3=DATE(YEAR($H130),MONTH($H130)+$G130*4,1),AX$3=DATE(YEAR($H130),MONTH($H130)+$G130*5,1),AX$3=DATE(YEAR($H130),MONTH($H130)+$G130*6,1),AX$3=DATE(YEAR($H130),MONTH($H130)+$G130*7,1),AX$3=DATE(YEAR($H130),MONTH($H130)+$G130*8,1),AX$3=DATE(YEAR($H130),MONTH($H130)+$G130*9,1),AX$3=DATE(YEAR($H130),MONTH($H130)+$G130*10,1)),$F130*тех!BL$10*тех!BL$6,)</f>
        <v>0</v>
      </c>
      <c r="AY130" s="76">
        <f>IF(OR(AY$3=DATE(YEAR($H130),MONTH($H130)+$G130,1),AY$3=DATE(YEAR($H130),MONTH($H130)+$G130*2,1),AY$3=DATE(YEAR($H130),MONTH($H130)+$G130*3,1),AY$3=DATE(YEAR($H130),MONTH($H130)+$G130*4,1),AY$3=DATE(YEAR($H130),MONTH($H130)+$G130*5,1),AY$3=DATE(YEAR($H130),MONTH($H130)+$G130*6,1),AY$3=DATE(YEAR($H130),MONTH($H130)+$G130*7,1),AY$3=DATE(YEAR($H130),MONTH($H130)+$G130*8,1),AY$3=DATE(YEAR($H130),MONTH($H130)+$G130*9,1),AY$3=DATE(YEAR($H130),MONTH($H130)+$G130*10,1)),$F130*тех!BM$10*тех!BM$6,)</f>
        <v>0</v>
      </c>
      <c r="AZ130" s="76">
        <f>IF(OR(AZ$3=DATE(YEAR($H130),MONTH($H130)+$G130,1),AZ$3=DATE(YEAR($H130),MONTH($H130)+$G130*2,1),AZ$3=DATE(YEAR($H130),MONTH($H130)+$G130*3,1),AZ$3=DATE(YEAR($H130),MONTH($H130)+$G130*4,1),AZ$3=DATE(YEAR($H130),MONTH($H130)+$G130*5,1),AZ$3=DATE(YEAR($H130),MONTH($H130)+$G130*6,1),AZ$3=DATE(YEAR($H130),MONTH($H130)+$G130*7,1),AZ$3=DATE(YEAR($H130),MONTH($H130)+$G130*8,1),AZ$3=DATE(YEAR($H130),MONTH($H130)+$G130*9,1),AZ$3=DATE(YEAR($H130),MONTH($H130)+$G130*10,1)),$F130*тех!BN$10*тех!BN$6,)</f>
        <v>0</v>
      </c>
      <c r="BA130" s="76">
        <f>IF(OR(BA$3=DATE(YEAR($H130),MONTH($H130)+$G130,1),BA$3=DATE(YEAR($H130),MONTH($H130)+$G130*2,1),BA$3=DATE(YEAR($H130),MONTH($H130)+$G130*3,1),BA$3=DATE(YEAR($H130),MONTH($H130)+$G130*4,1),BA$3=DATE(YEAR($H130),MONTH($H130)+$G130*5,1),BA$3=DATE(YEAR($H130),MONTH($H130)+$G130*6,1),BA$3=DATE(YEAR($H130),MONTH($H130)+$G130*7,1),BA$3=DATE(YEAR($H130),MONTH($H130)+$G130*8,1),BA$3=DATE(YEAR($H130),MONTH($H130)+$G130*9,1),BA$3=DATE(YEAR($H130),MONTH($H130)+$G130*10,1)),$F130*тех!BO$10*тех!BO$6,)</f>
        <v>0</v>
      </c>
      <c r="BB130" s="76">
        <f>IF(OR(BB$3=DATE(YEAR($H130),MONTH($H130)+$G130,1),BB$3=DATE(YEAR($H130),MONTH($H130)+$G130*2,1),BB$3=DATE(YEAR($H130),MONTH($H130)+$G130*3,1),BB$3=DATE(YEAR($H130),MONTH($H130)+$G130*4,1),BB$3=DATE(YEAR($H130),MONTH($H130)+$G130*5,1),BB$3=DATE(YEAR($H130),MONTH($H130)+$G130*6,1),BB$3=DATE(YEAR($H130),MONTH($H130)+$G130*7,1),BB$3=DATE(YEAR($H130),MONTH($H130)+$G130*8,1),BB$3=DATE(YEAR($H130),MONTH($H130)+$G130*9,1),BB$3=DATE(YEAR($H130),MONTH($H130)+$G130*10,1)),$F130*тех!BP$10*тех!BP$6,)</f>
        <v>0</v>
      </c>
      <c r="BC130" s="76">
        <f>IF(OR(BC$3=DATE(YEAR($H130),MONTH($H130)+$G130,1),BC$3=DATE(YEAR($H130),MONTH($H130)+$G130*2,1),BC$3=DATE(YEAR($H130),MONTH($H130)+$G130*3,1),BC$3=DATE(YEAR($H130),MONTH($H130)+$G130*4,1),BC$3=DATE(YEAR($H130),MONTH($H130)+$G130*5,1),BC$3=DATE(YEAR($H130),MONTH($H130)+$G130*6,1),BC$3=DATE(YEAR($H130),MONTH($H130)+$G130*7,1),BC$3=DATE(YEAR($H130),MONTH($H130)+$G130*8,1),BC$3=DATE(YEAR($H130),MONTH($H130)+$G130*9,1),BC$3=DATE(YEAR($H130),MONTH($H130)+$G130*10,1)),$F130*тех!BQ$10*тех!BQ$6,)</f>
        <v>0</v>
      </c>
      <c r="BD130" s="76">
        <f>IF(OR(BD$3=DATE(YEAR($H130),MONTH($H130)+$G130,1),BD$3=DATE(YEAR($H130),MONTH($H130)+$G130*2,1),BD$3=DATE(YEAR($H130),MONTH($H130)+$G130*3,1),BD$3=DATE(YEAR($H130),MONTH($H130)+$G130*4,1),BD$3=DATE(YEAR($H130),MONTH($H130)+$G130*5,1),BD$3=DATE(YEAR($H130),MONTH($H130)+$G130*6,1),BD$3=DATE(YEAR($H130),MONTH($H130)+$G130*7,1),BD$3=DATE(YEAR($H130),MONTH($H130)+$G130*8,1),BD$3=DATE(YEAR($H130),MONTH($H130)+$G130*9,1),BD$3=DATE(YEAR($H130),MONTH($H130)+$G130*10,1)),$F130*тех!BR$10*тех!BR$6,)</f>
        <v>0</v>
      </c>
      <c r="BE130" s="76">
        <f>IF(OR(BE$3=DATE(YEAR($H130),MONTH($H130)+$G130,1),BE$3=DATE(YEAR($H130),MONTH($H130)+$G130*2,1),BE$3=DATE(YEAR($H130),MONTH($H130)+$G130*3,1),BE$3=DATE(YEAR($H130),MONTH($H130)+$G130*4,1),BE$3=DATE(YEAR($H130),MONTH($H130)+$G130*5,1),BE$3=DATE(YEAR($H130),MONTH($H130)+$G130*6,1),BE$3=DATE(YEAR($H130),MONTH($H130)+$G130*7,1),BE$3=DATE(YEAR($H130),MONTH($H130)+$G130*8,1),BE$3=DATE(YEAR($H130),MONTH($H130)+$G130*9,1),BE$3=DATE(YEAR($H130),MONTH($H130)+$G130*10,1)),$F130*тех!BS$10*тех!BS$6,)</f>
        <v>0</v>
      </c>
      <c r="BF130" s="76">
        <f>IF(OR(BF$3=DATE(YEAR($H130),MONTH($H130)+$G130,1),BF$3=DATE(YEAR($H130),MONTH($H130)+$G130*2,1),BF$3=DATE(YEAR($H130),MONTH($H130)+$G130*3,1),BF$3=DATE(YEAR($H130),MONTH($H130)+$G130*4,1),BF$3=DATE(YEAR($H130),MONTH($H130)+$G130*5,1),BF$3=DATE(YEAR($H130),MONTH($H130)+$G130*6,1),BF$3=DATE(YEAR($H130),MONTH($H130)+$G130*7,1),BF$3=DATE(YEAR($H130),MONTH($H130)+$G130*8,1),BF$3=DATE(YEAR($H130),MONTH($H130)+$G130*9,1),BF$3=DATE(YEAR($H130),MONTH($H130)+$G130*10,1)),$F130*тех!BT$10*тех!BT$6,)</f>
        <v>0</v>
      </c>
      <c r="BG130" s="76">
        <f>IF(OR(BG$3=DATE(YEAR($H130),MONTH($H130)+$G130,1),BG$3=DATE(YEAR($H130),MONTH($H130)+$G130*2,1),BG$3=DATE(YEAR($H130),MONTH($H130)+$G130*3,1),BG$3=DATE(YEAR($H130),MONTH($H130)+$G130*4,1),BG$3=DATE(YEAR($H130),MONTH($H130)+$G130*5,1),BG$3=DATE(YEAR($H130),MONTH($H130)+$G130*6,1),BG$3=DATE(YEAR($H130),MONTH($H130)+$G130*7,1),BG$3=DATE(YEAR($H130),MONTH($H130)+$G130*8,1),BG$3=DATE(YEAR($H130),MONTH($H130)+$G130*9,1),BG$3=DATE(YEAR($H130),MONTH($H130)+$G130*10,1)),$F130*тех!BU$10*тех!BU$6,)</f>
        <v>0</v>
      </c>
      <c r="BH130" s="76">
        <f>IF(OR(BH$3=DATE(YEAR($H130),MONTH($H130)+$G130,1),BH$3=DATE(YEAR($H130),MONTH($H130)+$G130*2,1),BH$3=DATE(YEAR($H130),MONTH($H130)+$G130*3,1),BH$3=DATE(YEAR($H130),MONTH($H130)+$G130*4,1),BH$3=DATE(YEAR($H130),MONTH($H130)+$G130*5,1),BH$3=DATE(YEAR($H130),MONTH($H130)+$G130*6,1),BH$3=DATE(YEAR($H130),MONTH($H130)+$G130*7,1),BH$3=DATE(YEAR($H130),MONTH($H130)+$G130*8,1),BH$3=DATE(YEAR($H130),MONTH($H130)+$G130*9,1),BH$3=DATE(YEAR($H130),MONTH($H130)+$G130*10,1)),$F130*тех!BV$10*тех!BV$6,)</f>
        <v>0</v>
      </c>
      <c r="BI130" s="76">
        <f>IF(OR(BI$3=DATE(YEAR($H130),MONTH($H130)+$G130,1),BI$3=DATE(YEAR($H130),MONTH($H130)+$G130*2,1),BI$3=DATE(YEAR($H130),MONTH($H130)+$G130*3,1),BI$3=DATE(YEAR($H130),MONTH($H130)+$G130*4,1),BI$3=DATE(YEAR($H130),MONTH($H130)+$G130*5,1),BI$3=DATE(YEAR($H130),MONTH($H130)+$G130*6,1),BI$3=DATE(YEAR($H130),MONTH($H130)+$G130*7,1),BI$3=DATE(YEAR($H130),MONTH($H130)+$G130*8,1),BI$3=DATE(YEAR($H130),MONTH($H130)+$G130*9,1),BI$3=DATE(YEAR($H130),MONTH($H130)+$G130*10,1)),$F130*тех!BW$10*тех!BW$6,)</f>
        <v>0</v>
      </c>
      <c r="BJ130" s="76">
        <f>IF(OR(BJ$3=DATE(YEAR($H130),MONTH($H130)+$G130,1),BJ$3=DATE(YEAR($H130),MONTH($H130)+$G130*2,1),BJ$3=DATE(YEAR($H130),MONTH($H130)+$G130*3,1),BJ$3=DATE(YEAR($H130),MONTH($H130)+$G130*4,1),BJ$3=DATE(YEAR($H130),MONTH($H130)+$G130*5,1),BJ$3=DATE(YEAR($H130),MONTH($H130)+$G130*6,1),BJ$3=DATE(YEAR($H130),MONTH($H130)+$G130*7,1),BJ$3=DATE(YEAR($H130),MONTH($H130)+$G130*8,1),BJ$3=DATE(YEAR($H130),MONTH($H130)+$G130*9,1),BJ$3=DATE(YEAR($H130),MONTH($H130)+$G130*10,1)),$F130*тех!BX$10*тех!BX$6,)</f>
        <v>0</v>
      </c>
      <c r="BK130" s="76">
        <f>IF(OR(BK$3=DATE(YEAR($H130),MONTH($H130)+$G130,1),BK$3=DATE(YEAR($H130),MONTH($H130)+$G130*2,1),BK$3=DATE(YEAR($H130),MONTH($H130)+$G130*3,1),BK$3=DATE(YEAR($H130),MONTH($H130)+$G130*4,1),BK$3=DATE(YEAR($H130),MONTH($H130)+$G130*5,1),BK$3=DATE(YEAR($H130),MONTH($H130)+$G130*6,1),BK$3=DATE(YEAR($H130),MONTH($H130)+$G130*7,1),BK$3=DATE(YEAR($H130),MONTH($H130)+$G130*8,1),BK$3=DATE(YEAR($H130),MONTH($H130)+$G130*9,1),BK$3=DATE(YEAR($H130),MONTH($H130)+$G130*10,1)),$F130*тех!BY$10*тех!BY$6,)</f>
        <v>0</v>
      </c>
      <c r="BL130" s="76">
        <f>IF(OR(BL$3=DATE(YEAR($H130),MONTH($H130)+$G130,1),BL$3=DATE(YEAR($H130),MONTH($H130)+$G130*2,1),BL$3=DATE(YEAR($H130),MONTH($H130)+$G130*3,1),BL$3=DATE(YEAR($H130),MONTH($H130)+$G130*4,1),BL$3=DATE(YEAR($H130),MONTH($H130)+$G130*5,1),BL$3=DATE(YEAR($H130),MONTH($H130)+$G130*6,1),BL$3=DATE(YEAR($H130),MONTH($H130)+$G130*7,1),BL$3=DATE(YEAR($H130),MONTH($H130)+$G130*8,1),BL$3=DATE(YEAR($H130),MONTH($H130)+$G130*9,1),BL$3=DATE(YEAR($H130),MONTH($H130)+$G130*10,1)),$F130*тех!BZ$10*тех!BZ$6,)</f>
        <v>0</v>
      </c>
      <c r="BM130" s="76">
        <f>IF(OR(BM$3=DATE(YEAR($H130),MONTH($H130)+$G130,1),BM$3=DATE(YEAR($H130),MONTH($H130)+$G130*2,1),BM$3=DATE(YEAR($H130),MONTH($H130)+$G130*3,1),BM$3=DATE(YEAR($H130),MONTH($H130)+$G130*4,1),BM$3=DATE(YEAR($H130),MONTH($H130)+$G130*5,1),BM$3=DATE(YEAR($H130),MONTH($H130)+$G130*6,1),BM$3=DATE(YEAR($H130),MONTH($H130)+$G130*7,1),BM$3=DATE(YEAR($H130),MONTH($H130)+$G130*8,1),BM$3=DATE(YEAR($H130),MONTH($H130)+$G130*9,1),BM$3=DATE(YEAR($H130),MONTH($H130)+$G130*10,1)),$F130*тех!CA$10*тех!CA$6,)</f>
        <v>0</v>
      </c>
      <c r="BN130" s="76">
        <f>IF(OR(BN$3=DATE(YEAR($H130),MONTH($H130)+$G130,1),BN$3=DATE(YEAR($H130),MONTH($H130)+$G130*2,1),BN$3=DATE(YEAR($H130),MONTH($H130)+$G130*3,1),BN$3=DATE(YEAR($H130),MONTH($H130)+$G130*4,1),BN$3=DATE(YEAR($H130),MONTH($H130)+$G130*5,1),BN$3=DATE(YEAR($H130),MONTH($H130)+$G130*6,1),BN$3=DATE(YEAR($H130),MONTH($H130)+$G130*7,1),BN$3=DATE(YEAR($H130),MONTH($H130)+$G130*8,1),BN$3=DATE(YEAR($H130),MONTH($H130)+$G130*9,1),BN$3=DATE(YEAR($H130),MONTH($H130)+$G130*10,1)),$F130*тех!CB$10*тех!CB$6,)</f>
        <v>0</v>
      </c>
      <c r="BO130" s="76">
        <f>IF(OR(BO$3=DATE(YEAR($H130),MONTH($H130)+$G130,1),BO$3=DATE(YEAR($H130),MONTH($H130)+$G130*2,1),BO$3=DATE(YEAR($H130),MONTH($H130)+$G130*3,1),BO$3=DATE(YEAR($H130),MONTH($H130)+$G130*4,1),BO$3=DATE(YEAR($H130),MONTH($H130)+$G130*5,1),BO$3=DATE(YEAR($H130),MONTH($H130)+$G130*6,1),BO$3=DATE(YEAR($H130),MONTH($H130)+$G130*7,1),BO$3=DATE(YEAR($H130),MONTH($H130)+$G130*8,1),BO$3=DATE(YEAR($H130),MONTH($H130)+$G130*9,1),BO$3=DATE(YEAR($H130),MONTH($H130)+$G130*10,1)),$F130*тех!CC$10*тех!CC$6,)</f>
        <v>0</v>
      </c>
      <c r="BP130" s="76">
        <f>IF(OR(BP$3=DATE(YEAR($H130),MONTH($H130)+$G130,1),BP$3=DATE(YEAR($H130),MONTH($H130)+$G130*2,1),BP$3=DATE(YEAR($H130),MONTH($H130)+$G130*3,1),BP$3=DATE(YEAR($H130),MONTH($H130)+$G130*4,1),BP$3=DATE(YEAR($H130),MONTH($H130)+$G130*5,1),BP$3=DATE(YEAR($H130),MONTH($H130)+$G130*6,1),BP$3=DATE(YEAR($H130),MONTH($H130)+$G130*7,1),BP$3=DATE(YEAR($H130),MONTH($H130)+$G130*8,1),BP$3=DATE(YEAR($H130),MONTH($H130)+$G130*9,1),BP$3=DATE(YEAR($H130),MONTH($H130)+$G130*10,1)),$F130*тех!CD$10*тех!CD$6,)</f>
        <v>0</v>
      </c>
      <c r="BQ130" s="76">
        <f>IF(OR(BQ$3=DATE(YEAR($H130),MONTH($H130)+$G130,1),BQ$3=DATE(YEAR($H130),MONTH($H130)+$G130*2,1),BQ$3=DATE(YEAR($H130),MONTH($H130)+$G130*3,1),BQ$3=DATE(YEAR($H130),MONTH($H130)+$G130*4,1),BQ$3=DATE(YEAR($H130),MONTH($H130)+$G130*5,1),BQ$3=DATE(YEAR($H130),MONTH($H130)+$G130*6,1),BQ$3=DATE(YEAR($H130),MONTH($H130)+$G130*7,1),BQ$3=DATE(YEAR($H130),MONTH($H130)+$G130*8,1),BQ$3=DATE(YEAR($H130),MONTH($H130)+$G130*9,1),BQ$3=DATE(YEAR($H130),MONTH($H130)+$G130*10,1)),$F130*тех!CE$10*тех!CE$6,)</f>
        <v>0</v>
      </c>
    </row>
    <row r="131" spans="2:71" hidden="1">
      <c r="B131" s="3">
        <v>42</v>
      </c>
      <c r="C131" s="19"/>
      <c r="D131" s="19"/>
      <c r="E131" s="19"/>
      <c r="F131" s="76">
        <f t="shared" si="3"/>
        <v>0</v>
      </c>
      <c r="G131" s="19"/>
      <c r="H131" s="19"/>
      <c r="J131" s="76">
        <f>IF($H131=J$3,$F131,)*тех!X$6</f>
        <v>0</v>
      </c>
      <c r="K131" s="76">
        <f>IF($H131=K$3,$F131,)*тех!Y$6</f>
        <v>0</v>
      </c>
      <c r="L131" s="76">
        <f>IF($H131=L$3,$F131,)*тех!Z$6</f>
        <v>0</v>
      </c>
      <c r="M131" s="76">
        <f>IF($H131=M$3,$F131,)*тех!AA$6</f>
        <v>0</v>
      </c>
      <c r="N131" s="76">
        <f>IF($H131=N$3,$F131,)*тех!AB$6</f>
        <v>0</v>
      </c>
      <c r="O131" s="76">
        <f>IF($H131=O$3,$F131,)*тех!AC$6</f>
        <v>0</v>
      </c>
      <c r="P131" s="76">
        <f>IF(OR(P$3=DATE(YEAR($H131),MONTH($H131)+$G131,1),P$3=DATE(YEAR($H131),MONTH($H131)+$G131*2,1),P$3=DATE(YEAR($H131),MONTH($H131)+$G131*3,1),P$3=DATE(YEAR($H131),MONTH($H131)+$G131*4,1),P$3=DATE(YEAR($H131),MONTH($H131)+$G131*5,1),P$3=DATE(YEAR($H131),MONTH($H131)+$G131*6,1),P$3=DATE(YEAR($H131),MONTH($H131)+$G131*7,1),P$3=DATE(YEAR($H131),MONTH($H131)+$G131*8,1),P$3=DATE(YEAR($H131),MONTH($H131)+$G131*9,1),P$3=DATE(YEAR($H131),MONTH($H131)+$G131*10,1)),$F131*тех!AD$10*тех!AD$6,)</f>
        <v>0</v>
      </c>
      <c r="Q131" s="76">
        <f>IF(OR(Q$3=DATE(YEAR($H131),MONTH($H131)+$G131,1),Q$3=DATE(YEAR($H131),MONTH($H131)+$G131*2,1),Q$3=DATE(YEAR($H131),MONTH($H131)+$G131*3,1),Q$3=DATE(YEAR($H131),MONTH($H131)+$G131*4,1),Q$3=DATE(YEAR($H131),MONTH($H131)+$G131*5,1),Q$3=DATE(YEAR($H131),MONTH($H131)+$G131*6,1),Q$3=DATE(YEAR($H131),MONTH($H131)+$G131*7,1),Q$3=DATE(YEAR($H131),MONTH($H131)+$G131*8,1),Q$3=DATE(YEAR($H131),MONTH($H131)+$G131*9,1),Q$3=DATE(YEAR($H131),MONTH($H131)+$G131*10,1)),$F131*тех!AE$10*тех!AE$6,)</f>
        <v>0</v>
      </c>
      <c r="R131" s="76">
        <f>IF(OR(R$3=DATE(YEAR($H131),MONTH($H131)+$G131,1),R$3=DATE(YEAR($H131),MONTH($H131)+$G131*2,1),R$3=DATE(YEAR($H131),MONTH($H131)+$G131*3,1),R$3=DATE(YEAR($H131),MONTH($H131)+$G131*4,1),R$3=DATE(YEAR($H131),MONTH($H131)+$G131*5,1),R$3=DATE(YEAR($H131),MONTH($H131)+$G131*6,1),R$3=DATE(YEAR($H131),MONTH($H131)+$G131*7,1),R$3=DATE(YEAR($H131),MONTH($H131)+$G131*8,1),R$3=DATE(YEAR($H131),MONTH($H131)+$G131*9,1),R$3=DATE(YEAR($H131),MONTH($H131)+$G131*10,1)),$F131*тех!AF$10*тех!AF$6,)</f>
        <v>0</v>
      </c>
      <c r="S131" s="76">
        <f>IF(OR(S$3=DATE(YEAR($H131),MONTH($H131)+$G131,1),S$3=DATE(YEAR($H131),MONTH($H131)+$G131*2,1),S$3=DATE(YEAR($H131),MONTH($H131)+$G131*3,1),S$3=DATE(YEAR($H131),MONTH($H131)+$G131*4,1),S$3=DATE(YEAR($H131),MONTH($H131)+$G131*5,1),S$3=DATE(YEAR($H131),MONTH($H131)+$G131*6,1),S$3=DATE(YEAR($H131),MONTH($H131)+$G131*7,1),S$3=DATE(YEAR($H131),MONTH($H131)+$G131*8,1),S$3=DATE(YEAR($H131),MONTH($H131)+$G131*9,1),S$3=DATE(YEAR($H131),MONTH($H131)+$G131*10,1)),$F131*тех!AG$10*тех!AG$6,)</f>
        <v>0</v>
      </c>
      <c r="T131" s="76">
        <f>IF(OR(T$3=DATE(YEAR($H131),MONTH($H131)+$G131,1),T$3=DATE(YEAR($H131),MONTH($H131)+$G131*2,1),T$3=DATE(YEAR($H131),MONTH($H131)+$G131*3,1),T$3=DATE(YEAR($H131),MONTH($H131)+$G131*4,1),T$3=DATE(YEAR($H131),MONTH($H131)+$G131*5,1),T$3=DATE(YEAR($H131),MONTH($H131)+$G131*6,1),T$3=DATE(YEAR($H131),MONTH($H131)+$G131*7,1),T$3=DATE(YEAR($H131),MONTH($H131)+$G131*8,1),T$3=DATE(YEAR($H131),MONTH($H131)+$G131*9,1),T$3=DATE(YEAR($H131),MONTH($H131)+$G131*10,1)),$F131*тех!AH$10*тех!AH$6,)</f>
        <v>0</v>
      </c>
      <c r="U131" s="76">
        <f>IF(OR(U$3=DATE(YEAR($H131),MONTH($H131)+$G131,1),U$3=DATE(YEAR($H131),MONTH($H131)+$G131*2,1),U$3=DATE(YEAR($H131),MONTH($H131)+$G131*3,1),U$3=DATE(YEAR($H131),MONTH($H131)+$G131*4,1),U$3=DATE(YEAR($H131),MONTH($H131)+$G131*5,1),U$3=DATE(YEAR($H131),MONTH($H131)+$G131*6,1),U$3=DATE(YEAR($H131),MONTH($H131)+$G131*7,1),U$3=DATE(YEAR($H131),MONTH($H131)+$G131*8,1),U$3=DATE(YEAR($H131),MONTH($H131)+$G131*9,1),U$3=DATE(YEAR($H131),MONTH($H131)+$G131*10,1)),$F131*тех!AI$10*тех!AI$6,)</f>
        <v>0</v>
      </c>
      <c r="V131" s="76">
        <f>IF(OR(V$3=DATE(YEAR($H131),MONTH($H131)+$G131,1),V$3=DATE(YEAR($H131),MONTH($H131)+$G131*2,1),V$3=DATE(YEAR($H131),MONTH($H131)+$G131*3,1),V$3=DATE(YEAR($H131),MONTH($H131)+$G131*4,1),V$3=DATE(YEAR($H131),MONTH($H131)+$G131*5,1),V$3=DATE(YEAR($H131),MONTH($H131)+$G131*6,1),V$3=DATE(YEAR($H131),MONTH($H131)+$G131*7,1),V$3=DATE(YEAR($H131),MONTH($H131)+$G131*8,1),V$3=DATE(YEAR($H131),MONTH($H131)+$G131*9,1),V$3=DATE(YEAR($H131),MONTH($H131)+$G131*10,1)),$F131*тех!AJ$10*тех!AJ$6,)</f>
        <v>0</v>
      </c>
      <c r="W131" s="76">
        <f>IF(OR(W$3=DATE(YEAR($H131),MONTH($H131)+$G131,1),W$3=DATE(YEAR($H131),MONTH($H131)+$G131*2,1),W$3=DATE(YEAR($H131),MONTH($H131)+$G131*3,1),W$3=DATE(YEAR($H131),MONTH($H131)+$G131*4,1),W$3=DATE(YEAR($H131),MONTH($H131)+$G131*5,1),W$3=DATE(YEAR($H131),MONTH($H131)+$G131*6,1),W$3=DATE(YEAR($H131),MONTH($H131)+$G131*7,1),W$3=DATE(YEAR($H131),MONTH($H131)+$G131*8,1),W$3=DATE(YEAR($H131),MONTH($H131)+$G131*9,1),W$3=DATE(YEAR($H131),MONTH($H131)+$G131*10,1)),$F131*тех!AK$10*тех!AK$6,)</f>
        <v>0</v>
      </c>
      <c r="X131" s="76">
        <f>IF(OR(X$3=DATE(YEAR($H131),MONTH($H131)+$G131,1),X$3=DATE(YEAR($H131),MONTH($H131)+$G131*2,1),X$3=DATE(YEAR($H131),MONTH($H131)+$G131*3,1),X$3=DATE(YEAR($H131),MONTH($H131)+$G131*4,1),X$3=DATE(YEAR($H131),MONTH($H131)+$G131*5,1),X$3=DATE(YEAR($H131),MONTH($H131)+$G131*6,1),X$3=DATE(YEAR($H131),MONTH($H131)+$G131*7,1),X$3=DATE(YEAR($H131),MONTH($H131)+$G131*8,1),X$3=DATE(YEAR($H131),MONTH($H131)+$G131*9,1),X$3=DATE(YEAR($H131),MONTH($H131)+$G131*10,1)),$F131*тех!AL$10*тех!AL$6,)</f>
        <v>0</v>
      </c>
      <c r="Y131" s="76">
        <f>IF(OR(Y$3=DATE(YEAR($H131),MONTH($H131)+$G131,1),Y$3=DATE(YEAR($H131),MONTH($H131)+$G131*2,1),Y$3=DATE(YEAR($H131),MONTH($H131)+$G131*3,1),Y$3=DATE(YEAR($H131),MONTH($H131)+$G131*4,1),Y$3=DATE(YEAR($H131),MONTH($H131)+$G131*5,1),Y$3=DATE(YEAR($H131),MONTH($H131)+$G131*6,1),Y$3=DATE(YEAR($H131),MONTH($H131)+$G131*7,1),Y$3=DATE(YEAR($H131),MONTH($H131)+$G131*8,1),Y$3=DATE(YEAR($H131),MONTH($H131)+$G131*9,1),Y$3=DATE(YEAR($H131),MONTH($H131)+$G131*10,1)),$F131*тех!AM$10*тех!AM$6,)</f>
        <v>0</v>
      </c>
      <c r="Z131" s="76">
        <f>IF(OR(Z$3=DATE(YEAR($H131),MONTH($H131)+$G131,1),Z$3=DATE(YEAR($H131),MONTH($H131)+$G131*2,1),Z$3=DATE(YEAR($H131),MONTH($H131)+$G131*3,1),Z$3=DATE(YEAR($H131),MONTH($H131)+$G131*4,1),Z$3=DATE(YEAR($H131),MONTH($H131)+$G131*5,1),Z$3=DATE(YEAR($H131),MONTH($H131)+$G131*6,1),Z$3=DATE(YEAR($H131),MONTH($H131)+$G131*7,1),Z$3=DATE(YEAR($H131),MONTH($H131)+$G131*8,1),Z$3=DATE(YEAR($H131),MONTH($H131)+$G131*9,1),Z$3=DATE(YEAR($H131),MONTH($H131)+$G131*10,1)),$F131*тех!AN$10*тех!AN$6,)</f>
        <v>0</v>
      </c>
      <c r="AA131" s="76">
        <f>IF(OR(AA$3=DATE(YEAR($H131),MONTH($H131)+$G131,1),AA$3=DATE(YEAR($H131),MONTH($H131)+$G131*2,1),AA$3=DATE(YEAR($H131),MONTH($H131)+$G131*3,1),AA$3=DATE(YEAR($H131),MONTH($H131)+$G131*4,1),AA$3=DATE(YEAR($H131),MONTH($H131)+$G131*5,1),AA$3=DATE(YEAR($H131),MONTH($H131)+$G131*6,1),AA$3=DATE(YEAR($H131),MONTH($H131)+$G131*7,1),AA$3=DATE(YEAR($H131),MONTH($H131)+$G131*8,1),AA$3=DATE(YEAR($H131),MONTH($H131)+$G131*9,1),AA$3=DATE(YEAR($H131),MONTH($H131)+$G131*10,1)),$F131*тех!AO$10*тех!AO$6,)</f>
        <v>0</v>
      </c>
      <c r="AB131" s="76">
        <f>IF(OR(AB$3=DATE(YEAR($H131),MONTH($H131)+$G131,1),AB$3=DATE(YEAR($H131),MONTH($H131)+$G131*2,1),AB$3=DATE(YEAR($H131),MONTH($H131)+$G131*3,1),AB$3=DATE(YEAR($H131),MONTH($H131)+$G131*4,1),AB$3=DATE(YEAR($H131),MONTH($H131)+$G131*5,1),AB$3=DATE(YEAR($H131),MONTH($H131)+$G131*6,1),AB$3=DATE(YEAR($H131),MONTH($H131)+$G131*7,1),AB$3=DATE(YEAR($H131),MONTH($H131)+$G131*8,1),AB$3=DATE(YEAR($H131),MONTH($H131)+$G131*9,1),AB$3=DATE(YEAR($H131),MONTH($H131)+$G131*10,1)),$F131*тех!AP$10*тех!AP$6,)</f>
        <v>0</v>
      </c>
      <c r="AC131" s="76">
        <f>IF(OR(AC$3=DATE(YEAR($H131),MONTH($H131)+$G131,1),AC$3=DATE(YEAR($H131),MONTH($H131)+$G131*2,1),AC$3=DATE(YEAR($H131),MONTH($H131)+$G131*3,1),AC$3=DATE(YEAR($H131),MONTH($H131)+$G131*4,1),AC$3=DATE(YEAR($H131),MONTH($H131)+$G131*5,1),AC$3=DATE(YEAR($H131),MONTH($H131)+$G131*6,1),AC$3=DATE(YEAR($H131),MONTH($H131)+$G131*7,1),AC$3=DATE(YEAR($H131),MONTH($H131)+$G131*8,1),AC$3=DATE(YEAR($H131),MONTH($H131)+$G131*9,1),AC$3=DATE(YEAR($H131),MONTH($H131)+$G131*10,1)),$F131*тех!AQ$10*тех!AQ$6,)</f>
        <v>0</v>
      </c>
      <c r="AD131" s="76">
        <f>IF(OR(AD$3=DATE(YEAR($H131),MONTH($H131)+$G131,1),AD$3=DATE(YEAR($H131),MONTH($H131)+$G131*2,1),AD$3=DATE(YEAR($H131),MONTH($H131)+$G131*3,1),AD$3=DATE(YEAR($H131),MONTH($H131)+$G131*4,1),AD$3=DATE(YEAR($H131),MONTH($H131)+$G131*5,1),AD$3=DATE(YEAR($H131),MONTH($H131)+$G131*6,1),AD$3=DATE(YEAR($H131),MONTH($H131)+$G131*7,1),AD$3=DATE(YEAR($H131),MONTH($H131)+$G131*8,1),AD$3=DATE(YEAR($H131),MONTH($H131)+$G131*9,1),AD$3=DATE(YEAR($H131),MONTH($H131)+$G131*10,1)),$F131*тех!AR$10*тех!AR$6,)</f>
        <v>0</v>
      </c>
      <c r="AE131" s="76">
        <f>IF(OR(AE$3=DATE(YEAR($H131),MONTH($H131)+$G131,1),AE$3=DATE(YEAR($H131),MONTH($H131)+$G131*2,1),AE$3=DATE(YEAR($H131),MONTH($H131)+$G131*3,1),AE$3=DATE(YEAR($H131),MONTH($H131)+$G131*4,1),AE$3=DATE(YEAR($H131),MONTH($H131)+$G131*5,1),AE$3=DATE(YEAR($H131),MONTH($H131)+$G131*6,1),AE$3=DATE(YEAR($H131),MONTH($H131)+$G131*7,1),AE$3=DATE(YEAR($H131),MONTH($H131)+$G131*8,1),AE$3=DATE(YEAR($H131),MONTH($H131)+$G131*9,1),AE$3=DATE(YEAR($H131),MONTH($H131)+$G131*10,1)),$F131*тех!AS$10*тех!AS$6,)</f>
        <v>0</v>
      </c>
      <c r="AF131" s="76">
        <f>IF(OR(AF$3=DATE(YEAR($H131),MONTH($H131)+$G131,1),AF$3=DATE(YEAR($H131),MONTH($H131)+$G131*2,1),AF$3=DATE(YEAR($H131),MONTH($H131)+$G131*3,1),AF$3=DATE(YEAR($H131),MONTH($H131)+$G131*4,1),AF$3=DATE(YEAR($H131),MONTH($H131)+$G131*5,1),AF$3=DATE(YEAR($H131),MONTH($H131)+$G131*6,1),AF$3=DATE(YEAR($H131),MONTH($H131)+$G131*7,1),AF$3=DATE(YEAR($H131),MONTH($H131)+$G131*8,1),AF$3=DATE(YEAR($H131),MONTH($H131)+$G131*9,1),AF$3=DATE(YEAR($H131),MONTH($H131)+$G131*10,1)),$F131*тех!AT$10*тех!AT$6,)</f>
        <v>0</v>
      </c>
      <c r="AG131" s="76">
        <f>IF(OR(AG$3=DATE(YEAR($H131),MONTH($H131)+$G131,1),AG$3=DATE(YEAR($H131),MONTH($H131)+$G131*2,1),AG$3=DATE(YEAR($H131),MONTH($H131)+$G131*3,1),AG$3=DATE(YEAR($H131),MONTH($H131)+$G131*4,1),AG$3=DATE(YEAR($H131),MONTH($H131)+$G131*5,1),AG$3=DATE(YEAR($H131),MONTH($H131)+$G131*6,1),AG$3=DATE(YEAR($H131),MONTH($H131)+$G131*7,1),AG$3=DATE(YEAR($H131),MONTH($H131)+$G131*8,1),AG$3=DATE(YEAR($H131),MONTH($H131)+$G131*9,1),AG$3=DATE(YEAR($H131),MONTH($H131)+$G131*10,1)),$F131*тех!AU$10*тех!AU$6,)</f>
        <v>0</v>
      </c>
      <c r="AH131" s="76">
        <f>IF(OR(AH$3=DATE(YEAR($H131),MONTH($H131)+$G131,1),AH$3=DATE(YEAR($H131),MONTH($H131)+$G131*2,1),AH$3=DATE(YEAR($H131),MONTH($H131)+$G131*3,1),AH$3=DATE(YEAR($H131),MONTH($H131)+$G131*4,1),AH$3=DATE(YEAR($H131),MONTH($H131)+$G131*5,1),AH$3=DATE(YEAR($H131),MONTH($H131)+$G131*6,1),AH$3=DATE(YEAR($H131),MONTH($H131)+$G131*7,1),AH$3=DATE(YEAR($H131),MONTH($H131)+$G131*8,1),AH$3=DATE(YEAR($H131),MONTH($H131)+$G131*9,1),AH$3=DATE(YEAR($H131),MONTH($H131)+$G131*10,1)),$F131*тех!AV$10*тех!AV$6,)</f>
        <v>0</v>
      </c>
      <c r="AI131" s="76">
        <f>IF(OR(AI$3=DATE(YEAR($H131),MONTH($H131)+$G131,1),AI$3=DATE(YEAR($H131),MONTH($H131)+$G131*2,1),AI$3=DATE(YEAR($H131),MONTH($H131)+$G131*3,1),AI$3=DATE(YEAR($H131),MONTH($H131)+$G131*4,1),AI$3=DATE(YEAR($H131),MONTH($H131)+$G131*5,1),AI$3=DATE(YEAR($H131),MONTH($H131)+$G131*6,1),AI$3=DATE(YEAR($H131),MONTH($H131)+$G131*7,1),AI$3=DATE(YEAR($H131),MONTH($H131)+$G131*8,1),AI$3=DATE(YEAR($H131),MONTH($H131)+$G131*9,1),AI$3=DATE(YEAR($H131),MONTH($H131)+$G131*10,1)),$F131*тех!AW$10*тех!AW$6,)</f>
        <v>0</v>
      </c>
      <c r="AJ131" s="76">
        <f>IF(OR(AJ$3=DATE(YEAR($H131),MONTH($H131)+$G131,1),AJ$3=DATE(YEAR($H131),MONTH($H131)+$G131*2,1),AJ$3=DATE(YEAR($H131),MONTH($H131)+$G131*3,1),AJ$3=DATE(YEAR($H131),MONTH($H131)+$G131*4,1),AJ$3=DATE(YEAR($H131),MONTH($H131)+$G131*5,1),AJ$3=DATE(YEAR($H131),MONTH($H131)+$G131*6,1),AJ$3=DATE(YEAR($H131),MONTH($H131)+$G131*7,1),AJ$3=DATE(YEAR($H131),MONTH($H131)+$G131*8,1),AJ$3=DATE(YEAR($H131),MONTH($H131)+$G131*9,1),AJ$3=DATE(YEAR($H131),MONTH($H131)+$G131*10,1)),$F131*тех!AX$10*тех!AX$6,)</f>
        <v>0</v>
      </c>
      <c r="AK131" s="76">
        <f>IF(OR(AK$3=DATE(YEAR($H131),MONTH($H131)+$G131,1),AK$3=DATE(YEAR($H131),MONTH($H131)+$G131*2,1),AK$3=DATE(YEAR($H131),MONTH($H131)+$G131*3,1),AK$3=DATE(YEAR($H131),MONTH($H131)+$G131*4,1),AK$3=DATE(YEAR($H131),MONTH($H131)+$G131*5,1),AK$3=DATE(YEAR($H131),MONTH($H131)+$G131*6,1),AK$3=DATE(YEAR($H131),MONTH($H131)+$G131*7,1),AK$3=DATE(YEAR($H131),MONTH($H131)+$G131*8,1),AK$3=DATE(YEAR($H131),MONTH($H131)+$G131*9,1),AK$3=DATE(YEAR($H131),MONTH($H131)+$G131*10,1)),$F131*тех!AY$10*тех!AY$6,)</f>
        <v>0</v>
      </c>
      <c r="AL131" s="76">
        <f>IF(OR(AL$3=DATE(YEAR($H131),MONTH($H131)+$G131,1),AL$3=DATE(YEAR($H131),MONTH($H131)+$G131*2,1),AL$3=DATE(YEAR($H131),MONTH($H131)+$G131*3,1),AL$3=DATE(YEAR($H131),MONTH($H131)+$G131*4,1),AL$3=DATE(YEAR($H131),MONTH($H131)+$G131*5,1),AL$3=DATE(YEAR($H131),MONTH($H131)+$G131*6,1),AL$3=DATE(YEAR($H131),MONTH($H131)+$G131*7,1),AL$3=DATE(YEAR($H131),MONTH($H131)+$G131*8,1),AL$3=DATE(YEAR($H131),MONTH($H131)+$G131*9,1),AL$3=DATE(YEAR($H131),MONTH($H131)+$G131*10,1)),$F131*тех!AZ$10*тех!AZ$6,)</f>
        <v>0</v>
      </c>
      <c r="AM131" s="76">
        <f>IF(OR(AM$3=DATE(YEAR($H131),MONTH($H131)+$G131,1),AM$3=DATE(YEAR($H131),MONTH($H131)+$G131*2,1),AM$3=DATE(YEAR($H131),MONTH($H131)+$G131*3,1),AM$3=DATE(YEAR($H131),MONTH($H131)+$G131*4,1),AM$3=DATE(YEAR($H131),MONTH($H131)+$G131*5,1),AM$3=DATE(YEAR($H131),MONTH($H131)+$G131*6,1),AM$3=DATE(YEAR($H131),MONTH($H131)+$G131*7,1),AM$3=DATE(YEAR($H131),MONTH($H131)+$G131*8,1),AM$3=DATE(YEAR($H131),MONTH($H131)+$G131*9,1),AM$3=DATE(YEAR($H131),MONTH($H131)+$G131*10,1)),$F131*тех!BA$10*тех!BA$6,)</f>
        <v>0</v>
      </c>
      <c r="AN131" s="76">
        <f>IF(OR(AN$3=DATE(YEAR($H131),MONTH($H131)+$G131,1),AN$3=DATE(YEAR($H131),MONTH($H131)+$G131*2,1),AN$3=DATE(YEAR($H131),MONTH($H131)+$G131*3,1),AN$3=DATE(YEAR($H131),MONTH($H131)+$G131*4,1),AN$3=DATE(YEAR($H131),MONTH($H131)+$G131*5,1),AN$3=DATE(YEAR($H131),MONTH($H131)+$G131*6,1),AN$3=DATE(YEAR($H131),MONTH($H131)+$G131*7,1),AN$3=DATE(YEAR($H131),MONTH($H131)+$G131*8,1),AN$3=DATE(YEAR($H131),MONTH($H131)+$G131*9,1),AN$3=DATE(YEAR($H131),MONTH($H131)+$G131*10,1)),$F131*тех!BB$10*тех!BB$6,)</f>
        <v>0</v>
      </c>
      <c r="AO131" s="76">
        <f>IF(OR(AO$3=DATE(YEAR($H131),MONTH($H131)+$G131,1),AO$3=DATE(YEAR($H131),MONTH($H131)+$G131*2,1),AO$3=DATE(YEAR($H131),MONTH($H131)+$G131*3,1),AO$3=DATE(YEAR($H131),MONTH($H131)+$G131*4,1),AO$3=DATE(YEAR($H131),MONTH($H131)+$G131*5,1),AO$3=DATE(YEAR($H131),MONTH($H131)+$G131*6,1),AO$3=DATE(YEAR($H131),MONTH($H131)+$G131*7,1),AO$3=DATE(YEAR($H131),MONTH($H131)+$G131*8,1),AO$3=DATE(YEAR($H131),MONTH($H131)+$G131*9,1),AO$3=DATE(YEAR($H131),MONTH($H131)+$G131*10,1)),$F131*тех!BC$10*тех!BC$6,)</f>
        <v>0</v>
      </c>
      <c r="AP131" s="76">
        <f>IF(OR(AP$3=DATE(YEAR($H131),MONTH($H131)+$G131,1),AP$3=DATE(YEAR($H131),MONTH($H131)+$G131*2,1),AP$3=DATE(YEAR($H131),MONTH($H131)+$G131*3,1),AP$3=DATE(YEAR($H131),MONTH($H131)+$G131*4,1),AP$3=DATE(YEAR($H131),MONTH($H131)+$G131*5,1),AP$3=DATE(YEAR($H131),MONTH($H131)+$G131*6,1),AP$3=DATE(YEAR($H131),MONTH($H131)+$G131*7,1),AP$3=DATE(YEAR($H131),MONTH($H131)+$G131*8,1),AP$3=DATE(YEAR($H131),MONTH($H131)+$G131*9,1),AP$3=DATE(YEAR($H131),MONTH($H131)+$G131*10,1)),$F131*тех!BD$10*тех!BD$6,)</f>
        <v>0</v>
      </c>
      <c r="AQ131" s="76">
        <f>IF(OR(AQ$3=DATE(YEAR($H131),MONTH($H131)+$G131,1),AQ$3=DATE(YEAR($H131),MONTH($H131)+$G131*2,1),AQ$3=DATE(YEAR($H131),MONTH($H131)+$G131*3,1),AQ$3=DATE(YEAR($H131),MONTH($H131)+$G131*4,1),AQ$3=DATE(YEAR($H131),MONTH($H131)+$G131*5,1),AQ$3=DATE(YEAR($H131),MONTH($H131)+$G131*6,1),AQ$3=DATE(YEAR($H131),MONTH($H131)+$G131*7,1),AQ$3=DATE(YEAR($H131),MONTH($H131)+$G131*8,1),AQ$3=DATE(YEAR($H131),MONTH($H131)+$G131*9,1),AQ$3=DATE(YEAR($H131),MONTH($H131)+$G131*10,1)),$F131*тех!BE$10*тех!BE$6,)</f>
        <v>0</v>
      </c>
      <c r="AR131" s="76">
        <f>IF(OR(AR$3=DATE(YEAR($H131),MONTH($H131)+$G131,1),AR$3=DATE(YEAR($H131),MONTH($H131)+$G131*2,1),AR$3=DATE(YEAR($H131),MONTH($H131)+$G131*3,1),AR$3=DATE(YEAR($H131),MONTH($H131)+$G131*4,1),AR$3=DATE(YEAR($H131),MONTH($H131)+$G131*5,1),AR$3=DATE(YEAR($H131),MONTH($H131)+$G131*6,1),AR$3=DATE(YEAR($H131),MONTH($H131)+$G131*7,1),AR$3=DATE(YEAR($H131),MONTH($H131)+$G131*8,1),AR$3=DATE(YEAR($H131),MONTH($H131)+$G131*9,1),AR$3=DATE(YEAR($H131),MONTH($H131)+$G131*10,1)),$F131*тех!BF$10*тех!BF$6,)</f>
        <v>0</v>
      </c>
      <c r="AS131" s="76">
        <f>IF(OR(AS$3=DATE(YEAR($H131),MONTH($H131)+$G131,1),AS$3=DATE(YEAR($H131),MONTH($H131)+$G131*2,1),AS$3=DATE(YEAR($H131),MONTH($H131)+$G131*3,1),AS$3=DATE(YEAR($H131),MONTH($H131)+$G131*4,1),AS$3=DATE(YEAR($H131),MONTH($H131)+$G131*5,1),AS$3=DATE(YEAR($H131),MONTH($H131)+$G131*6,1),AS$3=DATE(YEAR($H131),MONTH($H131)+$G131*7,1),AS$3=DATE(YEAR($H131),MONTH($H131)+$G131*8,1),AS$3=DATE(YEAR($H131),MONTH($H131)+$G131*9,1),AS$3=DATE(YEAR($H131),MONTH($H131)+$G131*10,1)),$F131*тех!BG$10*тех!BG$6,)</f>
        <v>0</v>
      </c>
      <c r="AT131" s="76">
        <f>IF(OR(AT$3=DATE(YEAR($H131),MONTH($H131)+$G131,1),AT$3=DATE(YEAR($H131),MONTH($H131)+$G131*2,1),AT$3=DATE(YEAR($H131),MONTH($H131)+$G131*3,1),AT$3=DATE(YEAR($H131),MONTH($H131)+$G131*4,1),AT$3=DATE(YEAR($H131),MONTH($H131)+$G131*5,1),AT$3=DATE(YEAR($H131),MONTH($H131)+$G131*6,1),AT$3=DATE(YEAR($H131),MONTH($H131)+$G131*7,1),AT$3=DATE(YEAR($H131),MONTH($H131)+$G131*8,1),AT$3=DATE(YEAR($H131),MONTH($H131)+$G131*9,1),AT$3=DATE(YEAR($H131),MONTH($H131)+$G131*10,1)),$F131*тех!BH$10*тех!BH$6,)</f>
        <v>0</v>
      </c>
      <c r="AU131" s="76">
        <f>IF(OR(AU$3=DATE(YEAR($H131),MONTH($H131)+$G131,1),AU$3=DATE(YEAR($H131),MONTH($H131)+$G131*2,1),AU$3=DATE(YEAR($H131),MONTH($H131)+$G131*3,1),AU$3=DATE(YEAR($H131),MONTH($H131)+$G131*4,1),AU$3=DATE(YEAR($H131),MONTH($H131)+$G131*5,1),AU$3=DATE(YEAR($H131),MONTH($H131)+$G131*6,1),AU$3=DATE(YEAR($H131),MONTH($H131)+$G131*7,1),AU$3=DATE(YEAR($H131),MONTH($H131)+$G131*8,1),AU$3=DATE(YEAR($H131),MONTH($H131)+$G131*9,1),AU$3=DATE(YEAR($H131),MONTH($H131)+$G131*10,1)),$F131*тех!BI$10*тех!BI$6,)</f>
        <v>0</v>
      </c>
      <c r="AV131" s="76">
        <f>IF(OR(AV$3=DATE(YEAR($H131),MONTH($H131)+$G131,1),AV$3=DATE(YEAR($H131),MONTH($H131)+$G131*2,1),AV$3=DATE(YEAR($H131),MONTH($H131)+$G131*3,1),AV$3=DATE(YEAR($H131),MONTH($H131)+$G131*4,1),AV$3=DATE(YEAR($H131),MONTH($H131)+$G131*5,1),AV$3=DATE(YEAR($H131),MONTH($H131)+$G131*6,1),AV$3=DATE(YEAR($H131),MONTH($H131)+$G131*7,1),AV$3=DATE(YEAR($H131),MONTH($H131)+$G131*8,1),AV$3=DATE(YEAR($H131),MONTH($H131)+$G131*9,1),AV$3=DATE(YEAR($H131),MONTH($H131)+$G131*10,1)),$F131*тех!BJ$10*тех!BJ$6,)</f>
        <v>0</v>
      </c>
      <c r="AW131" s="76">
        <f>IF(OR(AW$3=DATE(YEAR($H131),MONTH($H131)+$G131,1),AW$3=DATE(YEAR($H131),MONTH($H131)+$G131*2,1),AW$3=DATE(YEAR($H131),MONTH($H131)+$G131*3,1),AW$3=DATE(YEAR($H131),MONTH($H131)+$G131*4,1),AW$3=DATE(YEAR($H131),MONTH($H131)+$G131*5,1),AW$3=DATE(YEAR($H131),MONTH($H131)+$G131*6,1),AW$3=DATE(YEAR($H131),MONTH($H131)+$G131*7,1),AW$3=DATE(YEAR($H131),MONTH($H131)+$G131*8,1),AW$3=DATE(YEAR($H131),MONTH($H131)+$G131*9,1),AW$3=DATE(YEAR($H131),MONTH($H131)+$G131*10,1)),$F131*тех!BK$10*тех!BK$6,)</f>
        <v>0</v>
      </c>
      <c r="AX131" s="76">
        <f>IF(OR(AX$3=DATE(YEAR($H131),MONTH($H131)+$G131,1),AX$3=DATE(YEAR($H131),MONTH($H131)+$G131*2,1),AX$3=DATE(YEAR($H131),MONTH($H131)+$G131*3,1),AX$3=DATE(YEAR($H131),MONTH($H131)+$G131*4,1),AX$3=DATE(YEAR($H131),MONTH($H131)+$G131*5,1),AX$3=DATE(YEAR($H131),MONTH($H131)+$G131*6,1),AX$3=DATE(YEAR($H131),MONTH($H131)+$G131*7,1),AX$3=DATE(YEAR($H131),MONTH($H131)+$G131*8,1),AX$3=DATE(YEAR($H131),MONTH($H131)+$G131*9,1),AX$3=DATE(YEAR($H131),MONTH($H131)+$G131*10,1)),$F131*тех!BL$10*тех!BL$6,)</f>
        <v>0</v>
      </c>
      <c r="AY131" s="76">
        <f>IF(OR(AY$3=DATE(YEAR($H131),MONTH($H131)+$G131,1),AY$3=DATE(YEAR($H131),MONTH($H131)+$G131*2,1),AY$3=DATE(YEAR($H131),MONTH($H131)+$G131*3,1),AY$3=DATE(YEAR($H131),MONTH($H131)+$G131*4,1),AY$3=DATE(YEAR($H131),MONTH($H131)+$G131*5,1),AY$3=DATE(YEAR($H131),MONTH($H131)+$G131*6,1),AY$3=DATE(YEAR($H131),MONTH($H131)+$G131*7,1),AY$3=DATE(YEAR($H131),MONTH($H131)+$G131*8,1),AY$3=DATE(YEAR($H131),MONTH($H131)+$G131*9,1),AY$3=DATE(YEAR($H131),MONTH($H131)+$G131*10,1)),$F131*тех!BM$10*тех!BM$6,)</f>
        <v>0</v>
      </c>
      <c r="AZ131" s="76">
        <f>IF(OR(AZ$3=DATE(YEAR($H131),MONTH($H131)+$G131,1),AZ$3=DATE(YEAR($H131),MONTH($H131)+$G131*2,1),AZ$3=DATE(YEAR($H131),MONTH($H131)+$G131*3,1),AZ$3=DATE(YEAR($H131),MONTH($H131)+$G131*4,1),AZ$3=DATE(YEAR($H131),MONTH($H131)+$G131*5,1),AZ$3=DATE(YEAR($H131),MONTH($H131)+$G131*6,1),AZ$3=DATE(YEAR($H131),MONTH($H131)+$G131*7,1),AZ$3=DATE(YEAR($H131),MONTH($H131)+$G131*8,1),AZ$3=DATE(YEAR($H131),MONTH($H131)+$G131*9,1),AZ$3=DATE(YEAR($H131),MONTH($H131)+$G131*10,1)),$F131*тех!BN$10*тех!BN$6,)</f>
        <v>0</v>
      </c>
      <c r="BA131" s="76">
        <f>IF(OR(BA$3=DATE(YEAR($H131),MONTH($H131)+$G131,1),BA$3=DATE(YEAR($H131),MONTH($H131)+$G131*2,1),BA$3=DATE(YEAR($H131),MONTH($H131)+$G131*3,1),BA$3=DATE(YEAR($H131),MONTH($H131)+$G131*4,1),BA$3=DATE(YEAR($H131),MONTH($H131)+$G131*5,1),BA$3=DATE(YEAR($H131),MONTH($H131)+$G131*6,1),BA$3=DATE(YEAR($H131),MONTH($H131)+$G131*7,1),BA$3=DATE(YEAR($H131),MONTH($H131)+$G131*8,1),BA$3=DATE(YEAR($H131),MONTH($H131)+$G131*9,1),BA$3=DATE(YEAR($H131),MONTH($H131)+$G131*10,1)),$F131*тех!BO$10*тех!BO$6,)</f>
        <v>0</v>
      </c>
      <c r="BB131" s="76">
        <f>IF(OR(BB$3=DATE(YEAR($H131),MONTH($H131)+$G131,1),BB$3=DATE(YEAR($H131),MONTH($H131)+$G131*2,1),BB$3=DATE(YEAR($H131),MONTH($H131)+$G131*3,1),BB$3=DATE(YEAR($H131),MONTH($H131)+$G131*4,1),BB$3=DATE(YEAR($H131),MONTH($H131)+$G131*5,1),BB$3=DATE(YEAR($H131),MONTH($H131)+$G131*6,1),BB$3=DATE(YEAR($H131),MONTH($H131)+$G131*7,1),BB$3=DATE(YEAR($H131),MONTH($H131)+$G131*8,1),BB$3=DATE(YEAR($H131),MONTH($H131)+$G131*9,1),BB$3=DATE(YEAR($H131),MONTH($H131)+$G131*10,1)),$F131*тех!BP$10*тех!BP$6,)</f>
        <v>0</v>
      </c>
      <c r="BC131" s="76">
        <f>IF(OR(BC$3=DATE(YEAR($H131),MONTH($H131)+$G131,1),BC$3=DATE(YEAR($H131),MONTH($H131)+$G131*2,1),BC$3=DATE(YEAR($H131),MONTH($H131)+$G131*3,1),BC$3=DATE(YEAR($H131),MONTH($H131)+$G131*4,1),BC$3=DATE(YEAR($H131),MONTH($H131)+$G131*5,1),BC$3=DATE(YEAR($H131),MONTH($H131)+$G131*6,1),BC$3=DATE(YEAR($H131),MONTH($H131)+$G131*7,1),BC$3=DATE(YEAR($H131),MONTH($H131)+$G131*8,1),BC$3=DATE(YEAR($H131),MONTH($H131)+$G131*9,1),BC$3=DATE(YEAR($H131),MONTH($H131)+$G131*10,1)),$F131*тех!BQ$10*тех!BQ$6,)</f>
        <v>0</v>
      </c>
      <c r="BD131" s="76">
        <f>IF(OR(BD$3=DATE(YEAR($H131),MONTH($H131)+$G131,1),BD$3=DATE(YEAR($H131),MONTH($H131)+$G131*2,1),BD$3=DATE(YEAR($H131),MONTH($H131)+$G131*3,1),BD$3=DATE(YEAR($H131),MONTH($H131)+$G131*4,1),BD$3=DATE(YEAR($H131),MONTH($H131)+$G131*5,1),BD$3=DATE(YEAR($H131),MONTH($H131)+$G131*6,1),BD$3=DATE(YEAR($H131),MONTH($H131)+$G131*7,1),BD$3=DATE(YEAR($H131),MONTH($H131)+$G131*8,1),BD$3=DATE(YEAR($H131),MONTH($H131)+$G131*9,1),BD$3=DATE(YEAR($H131),MONTH($H131)+$G131*10,1)),$F131*тех!BR$10*тех!BR$6,)</f>
        <v>0</v>
      </c>
      <c r="BE131" s="76">
        <f>IF(OR(BE$3=DATE(YEAR($H131),MONTH($H131)+$G131,1),BE$3=DATE(YEAR($H131),MONTH($H131)+$G131*2,1),BE$3=DATE(YEAR($H131),MONTH($H131)+$G131*3,1),BE$3=DATE(YEAR($H131),MONTH($H131)+$G131*4,1),BE$3=DATE(YEAR($H131),MONTH($H131)+$G131*5,1),BE$3=DATE(YEAR($H131),MONTH($H131)+$G131*6,1),BE$3=DATE(YEAR($H131),MONTH($H131)+$G131*7,1),BE$3=DATE(YEAR($H131),MONTH($H131)+$G131*8,1),BE$3=DATE(YEAR($H131),MONTH($H131)+$G131*9,1),BE$3=DATE(YEAR($H131),MONTH($H131)+$G131*10,1)),$F131*тех!BS$10*тех!BS$6,)</f>
        <v>0</v>
      </c>
      <c r="BF131" s="76">
        <f>IF(OR(BF$3=DATE(YEAR($H131),MONTH($H131)+$G131,1),BF$3=DATE(YEAR($H131),MONTH($H131)+$G131*2,1),BF$3=DATE(YEAR($H131),MONTH($H131)+$G131*3,1),BF$3=DATE(YEAR($H131),MONTH($H131)+$G131*4,1),BF$3=DATE(YEAR($H131),MONTH($H131)+$G131*5,1),BF$3=DATE(YEAR($H131),MONTH($H131)+$G131*6,1),BF$3=DATE(YEAR($H131),MONTH($H131)+$G131*7,1),BF$3=DATE(YEAR($H131),MONTH($H131)+$G131*8,1),BF$3=DATE(YEAR($H131),MONTH($H131)+$G131*9,1),BF$3=DATE(YEAR($H131),MONTH($H131)+$G131*10,1)),$F131*тех!BT$10*тех!BT$6,)</f>
        <v>0</v>
      </c>
      <c r="BG131" s="76">
        <f>IF(OR(BG$3=DATE(YEAR($H131),MONTH($H131)+$G131,1),BG$3=DATE(YEAR($H131),MONTH($H131)+$G131*2,1),BG$3=DATE(YEAR($H131),MONTH($H131)+$G131*3,1),BG$3=DATE(YEAR($H131),MONTH($H131)+$G131*4,1),BG$3=DATE(YEAR($H131),MONTH($H131)+$G131*5,1),BG$3=DATE(YEAR($H131),MONTH($H131)+$G131*6,1),BG$3=DATE(YEAR($H131),MONTH($H131)+$G131*7,1),BG$3=DATE(YEAR($H131),MONTH($H131)+$G131*8,1),BG$3=DATE(YEAR($H131),MONTH($H131)+$G131*9,1),BG$3=DATE(YEAR($H131),MONTH($H131)+$G131*10,1)),$F131*тех!BU$10*тех!BU$6,)</f>
        <v>0</v>
      </c>
      <c r="BH131" s="76">
        <f>IF(OR(BH$3=DATE(YEAR($H131),MONTH($H131)+$G131,1),BH$3=DATE(YEAR($H131),MONTH($H131)+$G131*2,1),BH$3=DATE(YEAR($H131),MONTH($H131)+$G131*3,1),BH$3=DATE(YEAR($H131),MONTH($H131)+$G131*4,1),BH$3=DATE(YEAR($H131),MONTH($H131)+$G131*5,1),BH$3=DATE(YEAR($H131),MONTH($H131)+$G131*6,1),BH$3=DATE(YEAR($H131),MONTH($H131)+$G131*7,1),BH$3=DATE(YEAR($H131),MONTH($H131)+$G131*8,1),BH$3=DATE(YEAR($H131),MONTH($H131)+$G131*9,1),BH$3=DATE(YEAR($H131),MONTH($H131)+$G131*10,1)),$F131*тех!BV$10*тех!BV$6,)</f>
        <v>0</v>
      </c>
      <c r="BI131" s="76">
        <f>IF(OR(BI$3=DATE(YEAR($H131),MONTH($H131)+$G131,1),BI$3=DATE(YEAR($H131),MONTH($H131)+$G131*2,1),BI$3=DATE(YEAR($H131),MONTH($H131)+$G131*3,1),BI$3=DATE(YEAR($H131),MONTH($H131)+$G131*4,1),BI$3=DATE(YEAR($H131),MONTH($H131)+$G131*5,1),BI$3=DATE(YEAR($H131),MONTH($H131)+$G131*6,1),BI$3=DATE(YEAR($H131),MONTH($H131)+$G131*7,1),BI$3=DATE(YEAR($H131),MONTH($H131)+$G131*8,1),BI$3=DATE(YEAR($H131),MONTH($H131)+$G131*9,1),BI$3=DATE(YEAR($H131),MONTH($H131)+$G131*10,1)),$F131*тех!BW$10*тех!BW$6,)</f>
        <v>0</v>
      </c>
      <c r="BJ131" s="76">
        <f>IF(OR(BJ$3=DATE(YEAR($H131),MONTH($H131)+$G131,1),BJ$3=DATE(YEAR($H131),MONTH($H131)+$G131*2,1),BJ$3=DATE(YEAR($H131),MONTH($H131)+$G131*3,1),BJ$3=DATE(YEAR($H131),MONTH($H131)+$G131*4,1),BJ$3=DATE(YEAR($H131),MONTH($H131)+$G131*5,1),BJ$3=DATE(YEAR($H131),MONTH($H131)+$G131*6,1),BJ$3=DATE(YEAR($H131),MONTH($H131)+$G131*7,1),BJ$3=DATE(YEAR($H131),MONTH($H131)+$G131*8,1),BJ$3=DATE(YEAR($H131),MONTH($H131)+$G131*9,1),BJ$3=DATE(YEAR($H131),MONTH($H131)+$G131*10,1)),$F131*тех!BX$10*тех!BX$6,)</f>
        <v>0</v>
      </c>
      <c r="BK131" s="76">
        <f>IF(OR(BK$3=DATE(YEAR($H131),MONTH($H131)+$G131,1),BK$3=DATE(YEAR($H131),MONTH($H131)+$G131*2,1),BK$3=DATE(YEAR($H131),MONTH($H131)+$G131*3,1),BK$3=DATE(YEAR($H131),MONTH($H131)+$G131*4,1),BK$3=DATE(YEAR($H131),MONTH($H131)+$G131*5,1),BK$3=DATE(YEAR($H131),MONTH($H131)+$G131*6,1),BK$3=DATE(YEAR($H131),MONTH($H131)+$G131*7,1),BK$3=DATE(YEAR($H131),MONTH($H131)+$G131*8,1),BK$3=DATE(YEAR($H131),MONTH($H131)+$G131*9,1),BK$3=DATE(YEAR($H131),MONTH($H131)+$G131*10,1)),$F131*тех!BY$10*тех!BY$6,)</f>
        <v>0</v>
      </c>
      <c r="BL131" s="76">
        <f>IF(OR(BL$3=DATE(YEAR($H131),MONTH($H131)+$G131,1),BL$3=DATE(YEAR($H131),MONTH($H131)+$G131*2,1),BL$3=DATE(YEAR($H131),MONTH($H131)+$G131*3,1),BL$3=DATE(YEAR($H131),MONTH($H131)+$G131*4,1),BL$3=DATE(YEAR($H131),MONTH($H131)+$G131*5,1),BL$3=DATE(YEAR($H131),MONTH($H131)+$G131*6,1),BL$3=DATE(YEAR($H131),MONTH($H131)+$G131*7,1),BL$3=DATE(YEAR($H131),MONTH($H131)+$G131*8,1),BL$3=DATE(YEAR($H131),MONTH($H131)+$G131*9,1),BL$3=DATE(YEAR($H131),MONTH($H131)+$G131*10,1)),$F131*тех!BZ$10*тех!BZ$6,)</f>
        <v>0</v>
      </c>
      <c r="BM131" s="76">
        <f>IF(OR(BM$3=DATE(YEAR($H131),MONTH($H131)+$G131,1),BM$3=DATE(YEAR($H131),MONTH($H131)+$G131*2,1),BM$3=DATE(YEAR($H131),MONTH($H131)+$G131*3,1),BM$3=DATE(YEAR($H131),MONTH($H131)+$G131*4,1),BM$3=DATE(YEAR($H131),MONTH($H131)+$G131*5,1),BM$3=DATE(YEAR($H131),MONTH($H131)+$G131*6,1),BM$3=DATE(YEAR($H131),MONTH($H131)+$G131*7,1),BM$3=DATE(YEAR($H131),MONTH($H131)+$G131*8,1),BM$3=DATE(YEAR($H131),MONTH($H131)+$G131*9,1),BM$3=DATE(YEAR($H131),MONTH($H131)+$G131*10,1)),$F131*тех!CA$10*тех!CA$6,)</f>
        <v>0</v>
      </c>
      <c r="BN131" s="76">
        <f>IF(OR(BN$3=DATE(YEAR($H131),MONTH($H131)+$G131,1),BN$3=DATE(YEAR($H131),MONTH($H131)+$G131*2,1),BN$3=DATE(YEAR($H131),MONTH($H131)+$G131*3,1),BN$3=DATE(YEAR($H131),MONTH($H131)+$G131*4,1),BN$3=DATE(YEAR($H131),MONTH($H131)+$G131*5,1),BN$3=DATE(YEAR($H131),MONTH($H131)+$G131*6,1),BN$3=DATE(YEAR($H131),MONTH($H131)+$G131*7,1),BN$3=DATE(YEAR($H131),MONTH($H131)+$G131*8,1),BN$3=DATE(YEAR($H131),MONTH($H131)+$G131*9,1),BN$3=DATE(YEAR($H131),MONTH($H131)+$G131*10,1)),$F131*тех!CB$10*тех!CB$6,)</f>
        <v>0</v>
      </c>
      <c r="BO131" s="76">
        <f>IF(OR(BO$3=DATE(YEAR($H131),MONTH($H131)+$G131,1),BO$3=DATE(YEAR($H131),MONTH($H131)+$G131*2,1),BO$3=DATE(YEAR($H131),MONTH($H131)+$G131*3,1),BO$3=DATE(YEAR($H131),MONTH($H131)+$G131*4,1),BO$3=DATE(YEAR($H131),MONTH($H131)+$G131*5,1),BO$3=DATE(YEAR($H131),MONTH($H131)+$G131*6,1),BO$3=DATE(YEAR($H131),MONTH($H131)+$G131*7,1),BO$3=DATE(YEAR($H131),MONTH($H131)+$G131*8,1),BO$3=DATE(YEAR($H131),MONTH($H131)+$G131*9,1),BO$3=DATE(YEAR($H131),MONTH($H131)+$G131*10,1)),$F131*тех!CC$10*тех!CC$6,)</f>
        <v>0</v>
      </c>
      <c r="BP131" s="76">
        <f>IF(OR(BP$3=DATE(YEAR($H131),MONTH($H131)+$G131,1),BP$3=DATE(YEAR($H131),MONTH($H131)+$G131*2,1),BP$3=DATE(YEAR($H131),MONTH($H131)+$G131*3,1),BP$3=DATE(YEAR($H131),MONTH($H131)+$G131*4,1),BP$3=DATE(YEAR($H131),MONTH($H131)+$G131*5,1),BP$3=DATE(YEAR($H131),MONTH($H131)+$G131*6,1),BP$3=DATE(YEAR($H131),MONTH($H131)+$G131*7,1),BP$3=DATE(YEAR($H131),MONTH($H131)+$G131*8,1),BP$3=DATE(YEAR($H131),MONTH($H131)+$G131*9,1),BP$3=DATE(YEAR($H131),MONTH($H131)+$G131*10,1)),$F131*тех!CD$10*тех!CD$6,)</f>
        <v>0</v>
      </c>
      <c r="BQ131" s="76">
        <f>IF(OR(BQ$3=DATE(YEAR($H131),MONTH($H131)+$G131,1),BQ$3=DATE(YEAR($H131),MONTH($H131)+$G131*2,1),BQ$3=DATE(YEAR($H131),MONTH($H131)+$G131*3,1),BQ$3=DATE(YEAR($H131),MONTH($H131)+$G131*4,1),BQ$3=DATE(YEAR($H131),MONTH($H131)+$G131*5,1),BQ$3=DATE(YEAR($H131),MONTH($H131)+$G131*6,1),BQ$3=DATE(YEAR($H131),MONTH($H131)+$G131*7,1),BQ$3=DATE(YEAR($H131),MONTH($H131)+$G131*8,1),BQ$3=DATE(YEAR($H131),MONTH($H131)+$G131*9,1),BQ$3=DATE(YEAR($H131),MONTH($H131)+$G131*10,1)),$F131*тех!CE$10*тех!CE$6,)</f>
        <v>0</v>
      </c>
    </row>
    <row r="132" spans="2:71" hidden="1">
      <c r="B132" s="3">
        <v>43</v>
      </c>
      <c r="C132" s="19"/>
      <c r="D132" s="19"/>
      <c r="E132" s="19"/>
      <c r="F132" s="76">
        <f t="shared" si="3"/>
        <v>0</v>
      </c>
      <c r="G132" s="19"/>
      <c r="H132" s="19"/>
      <c r="J132" s="76">
        <f>IF($H132=J$3,$F132,)*тех!X$6</f>
        <v>0</v>
      </c>
      <c r="K132" s="76">
        <f>IF($H132=K$3,$F132,)*тех!Y$6</f>
        <v>0</v>
      </c>
      <c r="L132" s="76">
        <f>IF($H132=L$3,$F132,)*тех!Z$6</f>
        <v>0</v>
      </c>
      <c r="M132" s="76">
        <f>IF($H132=M$3,$F132,)*тех!AA$6</f>
        <v>0</v>
      </c>
      <c r="N132" s="76">
        <f>IF($H132=N$3,$F132,)*тех!AB$6</f>
        <v>0</v>
      </c>
      <c r="O132" s="76">
        <f>IF($H132=O$3,$F132,)*тех!AC$6</f>
        <v>0</v>
      </c>
      <c r="P132" s="76">
        <f>IF(OR(P$3=DATE(YEAR($H132),MONTH($H132)+$G132,1),P$3=DATE(YEAR($H132),MONTH($H132)+$G132*2,1),P$3=DATE(YEAR($H132),MONTH($H132)+$G132*3,1),P$3=DATE(YEAR($H132),MONTH($H132)+$G132*4,1),P$3=DATE(YEAR($H132),MONTH($H132)+$G132*5,1),P$3=DATE(YEAR($H132),MONTH($H132)+$G132*6,1),P$3=DATE(YEAR($H132),MONTH($H132)+$G132*7,1),P$3=DATE(YEAR($H132),MONTH($H132)+$G132*8,1),P$3=DATE(YEAR($H132),MONTH($H132)+$G132*9,1),P$3=DATE(YEAR($H132),MONTH($H132)+$G132*10,1)),$F132*тех!AD$10*тех!AD$6,)</f>
        <v>0</v>
      </c>
      <c r="Q132" s="76">
        <f>IF(OR(Q$3=DATE(YEAR($H132),MONTH($H132)+$G132,1),Q$3=DATE(YEAR($H132),MONTH($H132)+$G132*2,1),Q$3=DATE(YEAR($H132),MONTH($H132)+$G132*3,1),Q$3=DATE(YEAR($H132),MONTH($H132)+$G132*4,1),Q$3=DATE(YEAR($H132),MONTH($H132)+$G132*5,1),Q$3=DATE(YEAR($H132),MONTH($H132)+$G132*6,1),Q$3=DATE(YEAR($H132),MONTH($H132)+$G132*7,1),Q$3=DATE(YEAR($H132),MONTH($H132)+$G132*8,1),Q$3=DATE(YEAR($H132),MONTH($H132)+$G132*9,1),Q$3=DATE(YEAR($H132),MONTH($H132)+$G132*10,1)),$F132*тех!AE$10*тех!AE$6,)</f>
        <v>0</v>
      </c>
      <c r="R132" s="76">
        <f>IF(OR(R$3=DATE(YEAR($H132),MONTH($H132)+$G132,1),R$3=DATE(YEAR($H132),MONTH($H132)+$G132*2,1),R$3=DATE(YEAR($H132),MONTH($H132)+$G132*3,1),R$3=DATE(YEAR($H132),MONTH($H132)+$G132*4,1),R$3=DATE(YEAR($H132),MONTH($H132)+$G132*5,1),R$3=DATE(YEAR($H132),MONTH($H132)+$G132*6,1),R$3=DATE(YEAR($H132),MONTH($H132)+$G132*7,1),R$3=DATE(YEAR($H132),MONTH($H132)+$G132*8,1),R$3=DATE(YEAR($H132),MONTH($H132)+$G132*9,1),R$3=DATE(YEAR($H132),MONTH($H132)+$G132*10,1)),$F132*тех!AF$10*тех!AF$6,)</f>
        <v>0</v>
      </c>
      <c r="S132" s="76">
        <f>IF(OR(S$3=DATE(YEAR($H132),MONTH($H132)+$G132,1),S$3=DATE(YEAR($H132),MONTH($H132)+$G132*2,1),S$3=DATE(YEAR($H132),MONTH($H132)+$G132*3,1),S$3=DATE(YEAR($H132),MONTH($H132)+$G132*4,1),S$3=DATE(YEAR($H132),MONTH($H132)+$G132*5,1),S$3=DATE(YEAR($H132),MONTH($H132)+$G132*6,1),S$3=DATE(YEAR($H132),MONTH($H132)+$G132*7,1),S$3=DATE(YEAR($H132),MONTH($H132)+$G132*8,1),S$3=DATE(YEAR($H132),MONTH($H132)+$G132*9,1),S$3=DATE(YEAR($H132),MONTH($H132)+$G132*10,1)),$F132*тех!AG$10*тех!AG$6,)</f>
        <v>0</v>
      </c>
      <c r="T132" s="76">
        <f>IF(OR(T$3=DATE(YEAR($H132),MONTH($H132)+$G132,1),T$3=DATE(YEAR($H132),MONTH($H132)+$G132*2,1),T$3=DATE(YEAR($H132),MONTH($H132)+$G132*3,1),T$3=DATE(YEAR($H132),MONTH($H132)+$G132*4,1),T$3=DATE(YEAR($H132),MONTH($H132)+$G132*5,1),T$3=DATE(YEAR($H132),MONTH($H132)+$G132*6,1),T$3=DATE(YEAR($H132),MONTH($H132)+$G132*7,1),T$3=DATE(YEAR($H132),MONTH($H132)+$G132*8,1),T$3=DATE(YEAR($H132),MONTH($H132)+$G132*9,1),T$3=DATE(YEAR($H132),MONTH($H132)+$G132*10,1)),$F132*тех!AH$10*тех!AH$6,)</f>
        <v>0</v>
      </c>
      <c r="U132" s="76">
        <f>IF(OR(U$3=DATE(YEAR($H132),MONTH($H132)+$G132,1),U$3=DATE(YEAR($H132),MONTH($H132)+$G132*2,1),U$3=DATE(YEAR($H132),MONTH($H132)+$G132*3,1),U$3=DATE(YEAR($H132),MONTH($H132)+$G132*4,1),U$3=DATE(YEAR($H132),MONTH($H132)+$G132*5,1),U$3=DATE(YEAR($H132),MONTH($H132)+$G132*6,1),U$3=DATE(YEAR($H132),MONTH($H132)+$G132*7,1),U$3=DATE(YEAR($H132),MONTH($H132)+$G132*8,1),U$3=DATE(YEAR($H132),MONTH($H132)+$G132*9,1),U$3=DATE(YEAR($H132),MONTH($H132)+$G132*10,1)),$F132*тех!AI$10*тех!AI$6,)</f>
        <v>0</v>
      </c>
      <c r="V132" s="76">
        <f>IF(OR(V$3=DATE(YEAR($H132),MONTH($H132)+$G132,1),V$3=DATE(YEAR($H132),MONTH($H132)+$G132*2,1),V$3=DATE(YEAR($H132),MONTH($H132)+$G132*3,1),V$3=DATE(YEAR($H132),MONTH($H132)+$G132*4,1),V$3=DATE(YEAR($H132),MONTH($H132)+$G132*5,1),V$3=DATE(YEAR($H132),MONTH($H132)+$G132*6,1),V$3=DATE(YEAR($H132),MONTH($H132)+$G132*7,1),V$3=DATE(YEAR($H132),MONTH($H132)+$G132*8,1),V$3=DATE(YEAR($H132),MONTH($H132)+$G132*9,1),V$3=DATE(YEAR($H132),MONTH($H132)+$G132*10,1)),$F132*тех!AJ$10*тех!AJ$6,)</f>
        <v>0</v>
      </c>
      <c r="W132" s="76">
        <f>IF(OR(W$3=DATE(YEAR($H132),MONTH($H132)+$G132,1),W$3=DATE(YEAR($H132),MONTH($H132)+$G132*2,1),W$3=DATE(YEAR($H132),MONTH($H132)+$G132*3,1),W$3=DATE(YEAR($H132),MONTH($H132)+$G132*4,1),W$3=DATE(YEAR($H132),MONTH($H132)+$G132*5,1),W$3=DATE(YEAR($H132),MONTH($H132)+$G132*6,1),W$3=DATE(YEAR($H132),MONTH($H132)+$G132*7,1),W$3=DATE(YEAR($H132),MONTH($H132)+$G132*8,1),W$3=DATE(YEAR($H132),MONTH($H132)+$G132*9,1),W$3=DATE(YEAR($H132),MONTH($H132)+$G132*10,1)),$F132*тех!AK$10*тех!AK$6,)</f>
        <v>0</v>
      </c>
      <c r="X132" s="76">
        <f>IF(OR(X$3=DATE(YEAR($H132),MONTH($H132)+$G132,1),X$3=DATE(YEAR($H132),MONTH($H132)+$G132*2,1),X$3=DATE(YEAR($H132),MONTH($H132)+$G132*3,1),X$3=DATE(YEAR($H132),MONTH($H132)+$G132*4,1),X$3=DATE(YEAR($H132),MONTH($H132)+$G132*5,1),X$3=DATE(YEAR($H132),MONTH($H132)+$G132*6,1),X$3=DATE(YEAR($H132),MONTH($H132)+$G132*7,1),X$3=DATE(YEAR($H132),MONTH($H132)+$G132*8,1),X$3=DATE(YEAR($H132),MONTH($H132)+$G132*9,1),X$3=DATE(YEAR($H132),MONTH($H132)+$G132*10,1)),$F132*тех!AL$10*тех!AL$6,)</f>
        <v>0</v>
      </c>
      <c r="Y132" s="76">
        <f>IF(OR(Y$3=DATE(YEAR($H132),MONTH($H132)+$G132,1),Y$3=DATE(YEAR($H132),MONTH($H132)+$G132*2,1),Y$3=DATE(YEAR($H132),MONTH($H132)+$G132*3,1),Y$3=DATE(YEAR($H132),MONTH($H132)+$G132*4,1),Y$3=DATE(YEAR($H132),MONTH($H132)+$G132*5,1),Y$3=DATE(YEAR($H132),MONTH($H132)+$G132*6,1),Y$3=DATE(YEAR($H132),MONTH($H132)+$G132*7,1),Y$3=DATE(YEAR($H132),MONTH($H132)+$G132*8,1),Y$3=DATE(YEAR($H132),MONTH($H132)+$G132*9,1),Y$3=DATE(YEAR($H132),MONTH($H132)+$G132*10,1)),$F132*тех!AM$10*тех!AM$6,)</f>
        <v>0</v>
      </c>
      <c r="Z132" s="76">
        <f>IF(OR(Z$3=DATE(YEAR($H132),MONTH($H132)+$G132,1),Z$3=DATE(YEAR($H132),MONTH($H132)+$G132*2,1),Z$3=DATE(YEAR($H132),MONTH($H132)+$G132*3,1),Z$3=DATE(YEAR($H132),MONTH($H132)+$G132*4,1),Z$3=DATE(YEAR($H132),MONTH($H132)+$G132*5,1),Z$3=DATE(YEAR($H132),MONTH($H132)+$G132*6,1),Z$3=DATE(YEAR($H132),MONTH($H132)+$G132*7,1),Z$3=DATE(YEAR($H132),MONTH($H132)+$G132*8,1),Z$3=DATE(YEAR($H132),MONTH($H132)+$G132*9,1),Z$3=DATE(YEAR($H132),MONTH($H132)+$G132*10,1)),$F132*тех!AN$10*тех!AN$6,)</f>
        <v>0</v>
      </c>
      <c r="AA132" s="76">
        <f>IF(OR(AA$3=DATE(YEAR($H132),MONTH($H132)+$G132,1),AA$3=DATE(YEAR($H132),MONTH($H132)+$G132*2,1),AA$3=DATE(YEAR($H132),MONTH($H132)+$G132*3,1),AA$3=DATE(YEAR($H132),MONTH($H132)+$G132*4,1),AA$3=DATE(YEAR($H132),MONTH($H132)+$G132*5,1),AA$3=DATE(YEAR($H132),MONTH($H132)+$G132*6,1),AA$3=DATE(YEAR($H132),MONTH($H132)+$G132*7,1),AA$3=DATE(YEAR($H132),MONTH($H132)+$G132*8,1),AA$3=DATE(YEAR($H132),MONTH($H132)+$G132*9,1),AA$3=DATE(YEAR($H132),MONTH($H132)+$G132*10,1)),$F132*тех!AO$10*тех!AO$6,)</f>
        <v>0</v>
      </c>
      <c r="AB132" s="76">
        <f>IF(OR(AB$3=DATE(YEAR($H132),MONTH($H132)+$G132,1),AB$3=DATE(YEAR($H132),MONTH($H132)+$G132*2,1),AB$3=DATE(YEAR($H132),MONTH($H132)+$G132*3,1),AB$3=DATE(YEAR($H132),MONTH($H132)+$G132*4,1),AB$3=DATE(YEAR($H132),MONTH($H132)+$G132*5,1),AB$3=DATE(YEAR($H132),MONTH($H132)+$G132*6,1),AB$3=DATE(YEAR($H132),MONTH($H132)+$G132*7,1),AB$3=DATE(YEAR($H132),MONTH($H132)+$G132*8,1),AB$3=DATE(YEAR($H132),MONTH($H132)+$G132*9,1),AB$3=DATE(YEAR($H132),MONTH($H132)+$G132*10,1)),$F132*тех!AP$10*тех!AP$6,)</f>
        <v>0</v>
      </c>
      <c r="AC132" s="76">
        <f>IF(OR(AC$3=DATE(YEAR($H132),MONTH($H132)+$G132,1),AC$3=DATE(YEAR($H132),MONTH($H132)+$G132*2,1),AC$3=DATE(YEAR($H132),MONTH($H132)+$G132*3,1),AC$3=DATE(YEAR($H132),MONTH($H132)+$G132*4,1),AC$3=DATE(YEAR($H132),MONTH($H132)+$G132*5,1),AC$3=DATE(YEAR($H132),MONTH($H132)+$G132*6,1),AC$3=DATE(YEAR($H132),MONTH($H132)+$G132*7,1),AC$3=DATE(YEAR($H132),MONTH($H132)+$G132*8,1),AC$3=DATE(YEAR($H132),MONTH($H132)+$G132*9,1),AC$3=DATE(YEAR($H132),MONTH($H132)+$G132*10,1)),$F132*тех!AQ$10*тех!AQ$6,)</f>
        <v>0</v>
      </c>
      <c r="AD132" s="76">
        <f>IF(OR(AD$3=DATE(YEAR($H132),MONTH($H132)+$G132,1),AD$3=DATE(YEAR($H132),MONTH($H132)+$G132*2,1),AD$3=DATE(YEAR($H132),MONTH($H132)+$G132*3,1),AD$3=DATE(YEAR($H132),MONTH($H132)+$G132*4,1),AD$3=DATE(YEAR($H132),MONTH($H132)+$G132*5,1),AD$3=DATE(YEAR($H132),MONTH($H132)+$G132*6,1),AD$3=DATE(YEAR($H132),MONTH($H132)+$G132*7,1),AD$3=DATE(YEAR($H132),MONTH($H132)+$G132*8,1),AD$3=DATE(YEAR($H132),MONTH($H132)+$G132*9,1),AD$3=DATE(YEAR($H132),MONTH($H132)+$G132*10,1)),$F132*тех!AR$10*тех!AR$6,)</f>
        <v>0</v>
      </c>
      <c r="AE132" s="76">
        <f>IF(OR(AE$3=DATE(YEAR($H132),MONTH($H132)+$G132,1),AE$3=DATE(YEAR($H132),MONTH($H132)+$G132*2,1),AE$3=DATE(YEAR($H132),MONTH($H132)+$G132*3,1),AE$3=DATE(YEAR($H132),MONTH($H132)+$G132*4,1),AE$3=DATE(YEAR($H132),MONTH($H132)+$G132*5,1),AE$3=DATE(YEAR($H132),MONTH($H132)+$G132*6,1),AE$3=DATE(YEAR($H132),MONTH($H132)+$G132*7,1),AE$3=DATE(YEAR($H132),MONTH($H132)+$G132*8,1),AE$3=DATE(YEAR($H132),MONTH($H132)+$G132*9,1),AE$3=DATE(YEAR($H132),MONTH($H132)+$G132*10,1)),$F132*тех!AS$10*тех!AS$6,)</f>
        <v>0</v>
      </c>
      <c r="AF132" s="76">
        <f>IF(OR(AF$3=DATE(YEAR($H132),MONTH($H132)+$G132,1),AF$3=DATE(YEAR($H132),MONTH($H132)+$G132*2,1),AF$3=DATE(YEAR($H132),MONTH($H132)+$G132*3,1),AF$3=DATE(YEAR($H132),MONTH($H132)+$G132*4,1),AF$3=DATE(YEAR($H132),MONTH($H132)+$G132*5,1),AF$3=DATE(YEAR($H132),MONTH($H132)+$G132*6,1),AF$3=DATE(YEAR($H132),MONTH($H132)+$G132*7,1),AF$3=DATE(YEAR($H132),MONTH($H132)+$G132*8,1),AF$3=DATE(YEAR($H132),MONTH($H132)+$G132*9,1),AF$3=DATE(YEAR($H132),MONTH($H132)+$G132*10,1)),$F132*тех!AT$10*тех!AT$6,)</f>
        <v>0</v>
      </c>
      <c r="AG132" s="76">
        <f>IF(OR(AG$3=DATE(YEAR($H132),MONTH($H132)+$G132,1),AG$3=DATE(YEAR($H132),MONTH($H132)+$G132*2,1),AG$3=DATE(YEAR($H132),MONTH($H132)+$G132*3,1),AG$3=DATE(YEAR($H132),MONTH($H132)+$G132*4,1),AG$3=DATE(YEAR($H132),MONTH($H132)+$G132*5,1),AG$3=DATE(YEAR($H132),MONTH($H132)+$G132*6,1),AG$3=DATE(YEAR($H132),MONTH($H132)+$G132*7,1),AG$3=DATE(YEAR($H132),MONTH($H132)+$G132*8,1),AG$3=DATE(YEAR($H132),MONTH($H132)+$G132*9,1),AG$3=DATE(YEAR($H132),MONTH($H132)+$G132*10,1)),$F132*тех!AU$10*тех!AU$6,)</f>
        <v>0</v>
      </c>
      <c r="AH132" s="76">
        <f>IF(OR(AH$3=DATE(YEAR($H132),MONTH($H132)+$G132,1),AH$3=DATE(YEAR($H132),MONTH($H132)+$G132*2,1),AH$3=DATE(YEAR($H132),MONTH($H132)+$G132*3,1),AH$3=DATE(YEAR($H132),MONTH($H132)+$G132*4,1),AH$3=DATE(YEAR($H132),MONTH($H132)+$G132*5,1),AH$3=DATE(YEAR($H132),MONTH($H132)+$G132*6,1),AH$3=DATE(YEAR($H132),MONTH($H132)+$G132*7,1),AH$3=DATE(YEAR($H132),MONTH($H132)+$G132*8,1),AH$3=DATE(YEAR($H132),MONTH($H132)+$G132*9,1),AH$3=DATE(YEAR($H132),MONTH($H132)+$G132*10,1)),$F132*тех!AV$10*тех!AV$6,)</f>
        <v>0</v>
      </c>
      <c r="AI132" s="76">
        <f>IF(OR(AI$3=DATE(YEAR($H132),MONTH($H132)+$G132,1),AI$3=DATE(YEAR($H132),MONTH($H132)+$G132*2,1),AI$3=DATE(YEAR($H132),MONTH($H132)+$G132*3,1),AI$3=DATE(YEAR($H132),MONTH($H132)+$G132*4,1),AI$3=DATE(YEAR($H132),MONTH($H132)+$G132*5,1),AI$3=DATE(YEAR($H132),MONTH($H132)+$G132*6,1),AI$3=DATE(YEAR($H132),MONTH($H132)+$G132*7,1),AI$3=DATE(YEAR($H132),MONTH($H132)+$G132*8,1),AI$3=DATE(YEAR($H132),MONTH($H132)+$G132*9,1),AI$3=DATE(YEAR($H132),MONTH($H132)+$G132*10,1)),$F132*тех!AW$10*тех!AW$6,)</f>
        <v>0</v>
      </c>
      <c r="AJ132" s="76">
        <f>IF(OR(AJ$3=DATE(YEAR($H132),MONTH($H132)+$G132,1),AJ$3=DATE(YEAR($H132),MONTH($H132)+$G132*2,1),AJ$3=DATE(YEAR($H132),MONTH($H132)+$G132*3,1),AJ$3=DATE(YEAR($H132),MONTH($H132)+$G132*4,1),AJ$3=DATE(YEAR($H132),MONTH($H132)+$G132*5,1),AJ$3=DATE(YEAR($H132),MONTH($H132)+$G132*6,1),AJ$3=DATE(YEAR($H132),MONTH($H132)+$G132*7,1),AJ$3=DATE(YEAR($H132),MONTH($H132)+$G132*8,1),AJ$3=DATE(YEAR($H132),MONTH($H132)+$G132*9,1),AJ$3=DATE(YEAR($H132),MONTH($H132)+$G132*10,1)),$F132*тех!AX$10*тех!AX$6,)</f>
        <v>0</v>
      </c>
      <c r="AK132" s="76">
        <f>IF(OR(AK$3=DATE(YEAR($H132),MONTH($H132)+$G132,1),AK$3=DATE(YEAR($H132),MONTH($H132)+$G132*2,1),AK$3=DATE(YEAR($H132),MONTH($H132)+$G132*3,1),AK$3=DATE(YEAR($H132),MONTH($H132)+$G132*4,1),AK$3=DATE(YEAR($H132),MONTH($H132)+$G132*5,1),AK$3=DATE(YEAR($H132),MONTH($H132)+$G132*6,1),AK$3=DATE(YEAR($H132),MONTH($H132)+$G132*7,1),AK$3=DATE(YEAR($H132),MONTH($H132)+$G132*8,1),AK$3=DATE(YEAR($H132),MONTH($H132)+$G132*9,1),AK$3=DATE(YEAR($H132),MONTH($H132)+$G132*10,1)),$F132*тех!AY$10*тех!AY$6,)</f>
        <v>0</v>
      </c>
      <c r="AL132" s="76">
        <f>IF(OR(AL$3=DATE(YEAR($H132),MONTH($H132)+$G132,1),AL$3=DATE(YEAR($H132),MONTH($H132)+$G132*2,1),AL$3=DATE(YEAR($H132),MONTH($H132)+$G132*3,1),AL$3=DATE(YEAR($H132),MONTH($H132)+$G132*4,1),AL$3=DATE(YEAR($H132),MONTH($H132)+$G132*5,1),AL$3=DATE(YEAR($H132),MONTH($H132)+$G132*6,1),AL$3=DATE(YEAR($H132),MONTH($H132)+$G132*7,1),AL$3=DATE(YEAR($H132),MONTH($H132)+$G132*8,1),AL$3=DATE(YEAR($H132),MONTH($H132)+$G132*9,1),AL$3=DATE(YEAR($H132),MONTH($H132)+$G132*10,1)),$F132*тех!AZ$10*тех!AZ$6,)</f>
        <v>0</v>
      </c>
      <c r="AM132" s="76">
        <f>IF(OR(AM$3=DATE(YEAR($H132),MONTH($H132)+$G132,1),AM$3=DATE(YEAR($H132),MONTH($H132)+$G132*2,1),AM$3=DATE(YEAR($H132),MONTH($H132)+$G132*3,1),AM$3=DATE(YEAR($H132),MONTH($H132)+$G132*4,1),AM$3=DATE(YEAR($H132),MONTH($H132)+$G132*5,1),AM$3=DATE(YEAR($H132),MONTH($H132)+$G132*6,1),AM$3=DATE(YEAR($H132),MONTH($H132)+$G132*7,1),AM$3=DATE(YEAR($H132),MONTH($H132)+$G132*8,1),AM$3=DATE(YEAR($H132),MONTH($H132)+$G132*9,1),AM$3=DATE(YEAR($H132),MONTH($H132)+$G132*10,1)),$F132*тех!BA$10*тех!BA$6,)</f>
        <v>0</v>
      </c>
      <c r="AN132" s="76">
        <f>IF(OR(AN$3=DATE(YEAR($H132),MONTH($H132)+$G132,1),AN$3=DATE(YEAR($H132),MONTH($H132)+$G132*2,1),AN$3=DATE(YEAR($H132),MONTH($H132)+$G132*3,1),AN$3=DATE(YEAR($H132),MONTH($H132)+$G132*4,1),AN$3=DATE(YEAR($H132),MONTH($H132)+$G132*5,1),AN$3=DATE(YEAR($H132),MONTH($H132)+$G132*6,1),AN$3=DATE(YEAR($H132),MONTH($H132)+$G132*7,1),AN$3=DATE(YEAR($H132),MONTH($H132)+$G132*8,1),AN$3=DATE(YEAR($H132),MONTH($H132)+$G132*9,1),AN$3=DATE(YEAR($H132),MONTH($H132)+$G132*10,1)),$F132*тех!BB$10*тех!BB$6,)</f>
        <v>0</v>
      </c>
      <c r="AO132" s="76">
        <f>IF(OR(AO$3=DATE(YEAR($H132),MONTH($H132)+$G132,1),AO$3=DATE(YEAR($H132),MONTH($H132)+$G132*2,1),AO$3=DATE(YEAR($H132),MONTH($H132)+$G132*3,1),AO$3=DATE(YEAR($H132),MONTH($H132)+$G132*4,1),AO$3=DATE(YEAR($H132),MONTH($H132)+$G132*5,1),AO$3=DATE(YEAR($H132),MONTH($H132)+$G132*6,1),AO$3=DATE(YEAR($H132),MONTH($H132)+$G132*7,1),AO$3=DATE(YEAR($H132),MONTH($H132)+$G132*8,1),AO$3=DATE(YEAR($H132),MONTH($H132)+$G132*9,1),AO$3=DATE(YEAR($H132),MONTH($H132)+$G132*10,1)),$F132*тех!BC$10*тех!BC$6,)</f>
        <v>0</v>
      </c>
      <c r="AP132" s="76">
        <f>IF(OR(AP$3=DATE(YEAR($H132),MONTH($H132)+$G132,1),AP$3=DATE(YEAR($H132),MONTH($H132)+$G132*2,1),AP$3=DATE(YEAR($H132),MONTH($H132)+$G132*3,1),AP$3=DATE(YEAR($H132),MONTH($H132)+$G132*4,1),AP$3=DATE(YEAR($H132),MONTH($H132)+$G132*5,1),AP$3=DATE(YEAR($H132),MONTH($H132)+$G132*6,1),AP$3=DATE(YEAR($H132),MONTH($H132)+$G132*7,1),AP$3=DATE(YEAR($H132),MONTH($H132)+$G132*8,1),AP$3=DATE(YEAR($H132),MONTH($H132)+$G132*9,1),AP$3=DATE(YEAR($H132),MONTH($H132)+$G132*10,1)),$F132*тех!BD$10*тех!BD$6,)</f>
        <v>0</v>
      </c>
      <c r="AQ132" s="76">
        <f>IF(OR(AQ$3=DATE(YEAR($H132),MONTH($H132)+$G132,1),AQ$3=DATE(YEAR($H132),MONTH($H132)+$G132*2,1),AQ$3=DATE(YEAR($H132),MONTH($H132)+$G132*3,1),AQ$3=DATE(YEAR($H132),MONTH($H132)+$G132*4,1),AQ$3=DATE(YEAR($H132),MONTH($H132)+$G132*5,1),AQ$3=DATE(YEAR($H132),MONTH($H132)+$G132*6,1),AQ$3=DATE(YEAR($H132),MONTH($H132)+$G132*7,1),AQ$3=DATE(YEAR($H132),MONTH($H132)+$G132*8,1),AQ$3=DATE(YEAR($H132),MONTH($H132)+$G132*9,1),AQ$3=DATE(YEAR($H132),MONTH($H132)+$G132*10,1)),$F132*тех!BE$10*тех!BE$6,)</f>
        <v>0</v>
      </c>
      <c r="AR132" s="76">
        <f>IF(OR(AR$3=DATE(YEAR($H132),MONTH($H132)+$G132,1),AR$3=DATE(YEAR($H132),MONTH($H132)+$G132*2,1),AR$3=DATE(YEAR($H132),MONTH($H132)+$G132*3,1),AR$3=DATE(YEAR($H132),MONTH($H132)+$G132*4,1),AR$3=DATE(YEAR($H132),MONTH($H132)+$G132*5,1),AR$3=DATE(YEAR($H132),MONTH($H132)+$G132*6,1),AR$3=DATE(YEAR($H132),MONTH($H132)+$G132*7,1),AR$3=DATE(YEAR($H132),MONTH($H132)+$G132*8,1),AR$3=DATE(YEAR($H132),MONTH($H132)+$G132*9,1),AR$3=DATE(YEAR($H132),MONTH($H132)+$G132*10,1)),$F132*тех!BF$10*тех!BF$6,)</f>
        <v>0</v>
      </c>
      <c r="AS132" s="76">
        <f>IF(OR(AS$3=DATE(YEAR($H132),MONTH($H132)+$G132,1),AS$3=DATE(YEAR($H132),MONTH($H132)+$G132*2,1),AS$3=DATE(YEAR($H132),MONTH($H132)+$G132*3,1),AS$3=DATE(YEAR($H132),MONTH($H132)+$G132*4,1),AS$3=DATE(YEAR($H132),MONTH($H132)+$G132*5,1),AS$3=DATE(YEAR($H132),MONTH($H132)+$G132*6,1),AS$3=DATE(YEAR($H132),MONTH($H132)+$G132*7,1),AS$3=DATE(YEAR($H132),MONTH($H132)+$G132*8,1),AS$3=DATE(YEAR($H132),MONTH($H132)+$G132*9,1),AS$3=DATE(YEAR($H132),MONTH($H132)+$G132*10,1)),$F132*тех!BG$10*тех!BG$6,)</f>
        <v>0</v>
      </c>
      <c r="AT132" s="76">
        <f>IF(OR(AT$3=DATE(YEAR($H132),MONTH($H132)+$G132,1),AT$3=DATE(YEAR($H132),MONTH($H132)+$G132*2,1),AT$3=DATE(YEAR($H132),MONTH($H132)+$G132*3,1),AT$3=DATE(YEAR($H132),MONTH($H132)+$G132*4,1),AT$3=DATE(YEAR($H132),MONTH($H132)+$G132*5,1),AT$3=DATE(YEAR($H132),MONTH($H132)+$G132*6,1),AT$3=DATE(YEAR($H132),MONTH($H132)+$G132*7,1),AT$3=DATE(YEAR($H132),MONTH($H132)+$G132*8,1),AT$3=DATE(YEAR($H132),MONTH($H132)+$G132*9,1),AT$3=DATE(YEAR($H132),MONTH($H132)+$G132*10,1)),$F132*тех!BH$10*тех!BH$6,)</f>
        <v>0</v>
      </c>
      <c r="AU132" s="76">
        <f>IF(OR(AU$3=DATE(YEAR($H132),MONTH($H132)+$G132,1),AU$3=DATE(YEAR($H132),MONTH($H132)+$G132*2,1),AU$3=DATE(YEAR($H132),MONTH($H132)+$G132*3,1),AU$3=DATE(YEAR($H132),MONTH($H132)+$G132*4,1),AU$3=DATE(YEAR($H132),MONTH($H132)+$G132*5,1),AU$3=DATE(YEAR($H132),MONTH($H132)+$G132*6,1),AU$3=DATE(YEAR($H132),MONTH($H132)+$G132*7,1),AU$3=DATE(YEAR($H132),MONTH($H132)+$G132*8,1),AU$3=DATE(YEAR($H132),MONTH($H132)+$G132*9,1),AU$3=DATE(YEAR($H132),MONTH($H132)+$G132*10,1)),$F132*тех!BI$10*тех!BI$6,)</f>
        <v>0</v>
      </c>
      <c r="AV132" s="76">
        <f>IF(OR(AV$3=DATE(YEAR($H132),MONTH($H132)+$G132,1),AV$3=DATE(YEAR($H132),MONTH($H132)+$G132*2,1),AV$3=DATE(YEAR($H132),MONTH($H132)+$G132*3,1),AV$3=DATE(YEAR($H132),MONTH($H132)+$G132*4,1),AV$3=DATE(YEAR($H132),MONTH($H132)+$G132*5,1),AV$3=DATE(YEAR($H132),MONTH($H132)+$G132*6,1),AV$3=DATE(YEAR($H132),MONTH($H132)+$G132*7,1),AV$3=DATE(YEAR($H132),MONTH($H132)+$G132*8,1),AV$3=DATE(YEAR($H132),MONTH($H132)+$G132*9,1),AV$3=DATE(YEAR($H132),MONTH($H132)+$G132*10,1)),$F132*тех!BJ$10*тех!BJ$6,)</f>
        <v>0</v>
      </c>
      <c r="AW132" s="76">
        <f>IF(OR(AW$3=DATE(YEAR($H132),MONTH($H132)+$G132,1),AW$3=DATE(YEAR($H132),MONTH($H132)+$G132*2,1),AW$3=DATE(YEAR($H132),MONTH($H132)+$G132*3,1),AW$3=DATE(YEAR($H132),MONTH($H132)+$G132*4,1),AW$3=DATE(YEAR($H132),MONTH($H132)+$G132*5,1),AW$3=DATE(YEAR($H132),MONTH($H132)+$G132*6,1),AW$3=DATE(YEAR($H132),MONTH($H132)+$G132*7,1),AW$3=DATE(YEAR($H132),MONTH($H132)+$G132*8,1),AW$3=DATE(YEAR($H132),MONTH($H132)+$G132*9,1),AW$3=DATE(YEAR($H132),MONTH($H132)+$G132*10,1)),$F132*тех!BK$10*тех!BK$6,)</f>
        <v>0</v>
      </c>
      <c r="AX132" s="76">
        <f>IF(OR(AX$3=DATE(YEAR($H132),MONTH($H132)+$G132,1),AX$3=DATE(YEAR($H132),MONTH($H132)+$G132*2,1),AX$3=DATE(YEAR($H132),MONTH($H132)+$G132*3,1),AX$3=DATE(YEAR($H132),MONTH($H132)+$G132*4,1),AX$3=DATE(YEAR($H132),MONTH($H132)+$G132*5,1),AX$3=DATE(YEAR($H132),MONTH($H132)+$G132*6,1),AX$3=DATE(YEAR($H132),MONTH($H132)+$G132*7,1),AX$3=DATE(YEAR($H132),MONTH($H132)+$G132*8,1),AX$3=DATE(YEAR($H132),MONTH($H132)+$G132*9,1),AX$3=DATE(YEAR($H132),MONTH($H132)+$G132*10,1)),$F132*тех!BL$10*тех!BL$6,)</f>
        <v>0</v>
      </c>
      <c r="AY132" s="76">
        <f>IF(OR(AY$3=DATE(YEAR($H132),MONTH($H132)+$G132,1),AY$3=DATE(YEAR($H132),MONTH($H132)+$G132*2,1),AY$3=DATE(YEAR($H132),MONTH($H132)+$G132*3,1),AY$3=DATE(YEAR($H132),MONTH($H132)+$G132*4,1),AY$3=DATE(YEAR($H132),MONTH($H132)+$G132*5,1),AY$3=DATE(YEAR($H132),MONTH($H132)+$G132*6,1),AY$3=DATE(YEAR($H132),MONTH($H132)+$G132*7,1),AY$3=DATE(YEAR($H132),MONTH($H132)+$G132*8,1),AY$3=DATE(YEAR($H132),MONTH($H132)+$G132*9,1),AY$3=DATE(YEAR($H132),MONTH($H132)+$G132*10,1)),$F132*тех!BM$10*тех!BM$6,)</f>
        <v>0</v>
      </c>
      <c r="AZ132" s="76">
        <f>IF(OR(AZ$3=DATE(YEAR($H132),MONTH($H132)+$G132,1),AZ$3=DATE(YEAR($H132),MONTH($H132)+$G132*2,1),AZ$3=DATE(YEAR($H132),MONTH($H132)+$G132*3,1),AZ$3=DATE(YEAR($H132),MONTH($H132)+$G132*4,1),AZ$3=DATE(YEAR($H132),MONTH($H132)+$G132*5,1),AZ$3=DATE(YEAR($H132),MONTH($H132)+$G132*6,1),AZ$3=DATE(YEAR($H132),MONTH($H132)+$G132*7,1),AZ$3=DATE(YEAR($H132),MONTH($H132)+$G132*8,1),AZ$3=DATE(YEAR($H132),MONTH($H132)+$G132*9,1),AZ$3=DATE(YEAR($H132),MONTH($H132)+$G132*10,1)),$F132*тех!BN$10*тех!BN$6,)</f>
        <v>0</v>
      </c>
      <c r="BA132" s="76">
        <f>IF(OR(BA$3=DATE(YEAR($H132),MONTH($H132)+$G132,1),BA$3=DATE(YEAR($H132),MONTH($H132)+$G132*2,1),BA$3=DATE(YEAR($H132),MONTH($H132)+$G132*3,1),BA$3=DATE(YEAR($H132),MONTH($H132)+$G132*4,1),BA$3=DATE(YEAR($H132),MONTH($H132)+$G132*5,1),BA$3=DATE(YEAR($H132),MONTH($H132)+$G132*6,1),BA$3=DATE(YEAR($H132),MONTH($H132)+$G132*7,1),BA$3=DATE(YEAR($H132),MONTH($H132)+$G132*8,1),BA$3=DATE(YEAR($H132),MONTH($H132)+$G132*9,1),BA$3=DATE(YEAR($H132),MONTH($H132)+$G132*10,1)),$F132*тех!BO$10*тех!BO$6,)</f>
        <v>0</v>
      </c>
      <c r="BB132" s="76">
        <f>IF(OR(BB$3=DATE(YEAR($H132),MONTH($H132)+$G132,1),BB$3=DATE(YEAR($H132),MONTH($H132)+$G132*2,1),BB$3=DATE(YEAR($H132),MONTH($H132)+$G132*3,1),BB$3=DATE(YEAR($H132),MONTH($H132)+$G132*4,1),BB$3=DATE(YEAR($H132),MONTH($H132)+$G132*5,1),BB$3=DATE(YEAR($H132),MONTH($H132)+$G132*6,1),BB$3=DATE(YEAR($H132),MONTH($H132)+$G132*7,1),BB$3=DATE(YEAR($H132),MONTH($H132)+$G132*8,1),BB$3=DATE(YEAR($H132),MONTH($H132)+$G132*9,1),BB$3=DATE(YEAR($H132),MONTH($H132)+$G132*10,1)),$F132*тех!BP$10*тех!BP$6,)</f>
        <v>0</v>
      </c>
      <c r="BC132" s="76">
        <f>IF(OR(BC$3=DATE(YEAR($H132),MONTH($H132)+$G132,1),BC$3=DATE(YEAR($H132),MONTH($H132)+$G132*2,1),BC$3=DATE(YEAR($H132),MONTH($H132)+$G132*3,1),BC$3=DATE(YEAR($H132),MONTH($H132)+$G132*4,1),BC$3=DATE(YEAR($H132),MONTH($H132)+$G132*5,1),BC$3=DATE(YEAR($H132),MONTH($H132)+$G132*6,1),BC$3=DATE(YEAR($H132),MONTH($H132)+$G132*7,1),BC$3=DATE(YEAR($H132),MONTH($H132)+$G132*8,1),BC$3=DATE(YEAR($H132),MONTH($H132)+$G132*9,1),BC$3=DATE(YEAR($H132),MONTH($H132)+$G132*10,1)),$F132*тех!BQ$10*тех!BQ$6,)</f>
        <v>0</v>
      </c>
      <c r="BD132" s="76">
        <f>IF(OR(BD$3=DATE(YEAR($H132),MONTH($H132)+$G132,1),BD$3=DATE(YEAR($H132),MONTH($H132)+$G132*2,1),BD$3=DATE(YEAR($H132),MONTH($H132)+$G132*3,1),BD$3=DATE(YEAR($H132),MONTH($H132)+$G132*4,1),BD$3=DATE(YEAR($H132),MONTH($H132)+$G132*5,1),BD$3=DATE(YEAR($H132),MONTH($H132)+$G132*6,1),BD$3=DATE(YEAR($H132),MONTH($H132)+$G132*7,1),BD$3=DATE(YEAR($H132),MONTH($H132)+$G132*8,1),BD$3=DATE(YEAR($H132),MONTH($H132)+$G132*9,1),BD$3=DATE(YEAR($H132),MONTH($H132)+$G132*10,1)),$F132*тех!BR$10*тех!BR$6,)</f>
        <v>0</v>
      </c>
      <c r="BE132" s="76">
        <f>IF(OR(BE$3=DATE(YEAR($H132),MONTH($H132)+$G132,1),BE$3=DATE(YEAR($H132),MONTH($H132)+$G132*2,1),BE$3=DATE(YEAR($H132),MONTH($H132)+$G132*3,1),BE$3=DATE(YEAR($H132),MONTH($H132)+$G132*4,1),BE$3=DATE(YEAR($H132),MONTH($H132)+$G132*5,1),BE$3=DATE(YEAR($H132),MONTH($H132)+$G132*6,1),BE$3=DATE(YEAR($H132),MONTH($H132)+$G132*7,1),BE$3=DATE(YEAR($H132),MONTH($H132)+$G132*8,1),BE$3=DATE(YEAR($H132),MONTH($H132)+$G132*9,1),BE$3=DATE(YEAR($H132),MONTH($H132)+$G132*10,1)),$F132*тех!BS$10*тех!BS$6,)</f>
        <v>0</v>
      </c>
      <c r="BF132" s="76">
        <f>IF(OR(BF$3=DATE(YEAR($H132),MONTH($H132)+$G132,1),BF$3=DATE(YEAR($H132),MONTH($H132)+$G132*2,1),BF$3=DATE(YEAR($H132),MONTH($H132)+$G132*3,1),BF$3=DATE(YEAR($H132),MONTH($H132)+$G132*4,1),BF$3=DATE(YEAR($H132),MONTH($H132)+$G132*5,1),BF$3=DATE(YEAR($H132),MONTH($H132)+$G132*6,1),BF$3=DATE(YEAR($H132),MONTH($H132)+$G132*7,1),BF$3=DATE(YEAR($H132),MONTH($H132)+$G132*8,1),BF$3=DATE(YEAR($H132),MONTH($H132)+$G132*9,1),BF$3=DATE(YEAR($H132),MONTH($H132)+$G132*10,1)),$F132*тех!BT$10*тех!BT$6,)</f>
        <v>0</v>
      </c>
      <c r="BG132" s="76">
        <f>IF(OR(BG$3=DATE(YEAR($H132),MONTH($H132)+$G132,1),BG$3=DATE(YEAR($H132),MONTH($H132)+$G132*2,1),BG$3=DATE(YEAR($H132),MONTH($H132)+$G132*3,1),BG$3=DATE(YEAR($H132),MONTH($H132)+$G132*4,1),BG$3=DATE(YEAR($H132),MONTH($H132)+$G132*5,1),BG$3=DATE(YEAR($H132),MONTH($H132)+$G132*6,1),BG$3=DATE(YEAR($H132),MONTH($H132)+$G132*7,1),BG$3=DATE(YEAR($H132),MONTH($H132)+$G132*8,1),BG$3=DATE(YEAR($H132),MONTH($H132)+$G132*9,1),BG$3=DATE(YEAR($H132),MONTH($H132)+$G132*10,1)),$F132*тех!BU$10*тех!BU$6,)</f>
        <v>0</v>
      </c>
      <c r="BH132" s="76">
        <f>IF(OR(BH$3=DATE(YEAR($H132),MONTH($H132)+$G132,1),BH$3=DATE(YEAR($H132),MONTH($H132)+$G132*2,1),BH$3=DATE(YEAR($H132),MONTH($H132)+$G132*3,1),BH$3=DATE(YEAR($H132),MONTH($H132)+$G132*4,1),BH$3=DATE(YEAR($H132),MONTH($H132)+$G132*5,1),BH$3=DATE(YEAR($H132),MONTH($H132)+$G132*6,1),BH$3=DATE(YEAR($H132),MONTH($H132)+$G132*7,1),BH$3=DATE(YEAR($H132),MONTH($H132)+$G132*8,1),BH$3=DATE(YEAR($H132),MONTH($H132)+$G132*9,1),BH$3=DATE(YEAR($H132),MONTH($H132)+$G132*10,1)),$F132*тех!BV$10*тех!BV$6,)</f>
        <v>0</v>
      </c>
      <c r="BI132" s="76">
        <f>IF(OR(BI$3=DATE(YEAR($H132),MONTH($H132)+$G132,1),BI$3=DATE(YEAR($H132),MONTH($H132)+$G132*2,1),BI$3=DATE(YEAR($H132),MONTH($H132)+$G132*3,1),BI$3=DATE(YEAR($H132),MONTH($H132)+$G132*4,1),BI$3=DATE(YEAR($H132),MONTH($H132)+$G132*5,1),BI$3=DATE(YEAR($H132),MONTH($H132)+$G132*6,1),BI$3=DATE(YEAR($H132),MONTH($H132)+$G132*7,1),BI$3=DATE(YEAR($H132),MONTH($H132)+$G132*8,1),BI$3=DATE(YEAR($H132),MONTH($H132)+$G132*9,1),BI$3=DATE(YEAR($H132),MONTH($H132)+$G132*10,1)),$F132*тех!BW$10*тех!BW$6,)</f>
        <v>0</v>
      </c>
      <c r="BJ132" s="76">
        <f>IF(OR(BJ$3=DATE(YEAR($H132),MONTH($H132)+$G132,1),BJ$3=DATE(YEAR($H132),MONTH($H132)+$G132*2,1),BJ$3=DATE(YEAR($H132),MONTH($H132)+$G132*3,1),BJ$3=DATE(YEAR($H132),MONTH($H132)+$G132*4,1),BJ$3=DATE(YEAR($H132),MONTH($H132)+$G132*5,1),BJ$3=DATE(YEAR($H132),MONTH($H132)+$G132*6,1),BJ$3=DATE(YEAR($H132),MONTH($H132)+$G132*7,1),BJ$3=DATE(YEAR($H132),MONTH($H132)+$G132*8,1),BJ$3=DATE(YEAR($H132),MONTH($H132)+$G132*9,1),BJ$3=DATE(YEAR($H132),MONTH($H132)+$G132*10,1)),$F132*тех!BX$10*тех!BX$6,)</f>
        <v>0</v>
      </c>
      <c r="BK132" s="76">
        <f>IF(OR(BK$3=DATE(YEAR($H132),MONTH($H132)+$G132,1),BK$3=DATE(YEAR($H132),MONTH($H132)+$G132*2,1),BK$3=DATE(YEAR($H132),MONTH($H132)+$G132*3,1),BK$3=DATE(YEAR($H132),MONTH($H132)+$G132*4,1),BK$3=DATE(YEAR($H132),MONTH($H132)+$G132*5,1),BK$3=DATE(YEAR($H132),MONTH($H132)+$G132*6,1),BK$3=DATE(YEAR($H132),MONTH($H132)+$G132*7,1),BK$3=DATE(YEAR($H132),MONTH($H132)+$G132*8,1),BK$3=DATE(YEAR($H132),MONTH($H132)+$G132*9,1),BK$3=DATE(YEAR($H132),MONTH($H132)+$G132*10,1)),$F132*тех!BY$10*тех!BY$6,)</f>
        <v>0</v>
      </c>
      <c r="BL132" s="76">
        <f>IF(OR(BL$3=DATE(YEAR($H132),MONTH($H132)+$G132,1),BL$3=DATE(YEAR($H132),MONTH($H132)+$G132*2,1),BL$3=DATE(YEAR($H132),MONTH($H132)+$G132*3,1),BL$3=DATE(YEAR($H132),MONTH($H132)+$G132*4,1),BL$3=DATE(YEAR($H132),MONTH($H132)+$G132*5,1),BL$3=DATE(YEAR($H132),MONTH($H132)+$G132*6,1),BL$3=DATE(YEAR($H132),MONTH($H132)+$G132*7,1),BL$3=DATE(YEAR($H132),MONTH($H132)+$G132*8,1),BL$3=DATE(YEAR($H132),MONTH($H132)+$G132*9,1),BL$3=DATE(YEAR($H132),MONTH($H132)+$G132*10,1)),$F132*тех!BZ$10*тех!BZ$6,)</f>
        <v>0</v>
      </c>
      <c r="BM132" s="76">
        <f>IF(OR(BM$3=DATE(YEAR($H132),MONTH($H132)+$G132,1),BM$3=DATE(YEAR($H132),MONTH($H132)+$G132*2,1),BM$3=DATE(YEAR($H132),MONTH($H132)+$G132*3,1),BM$3=DATE(YEAR($H132),MONTH($H132)+$G132*4,1),BM$3=DATE(YEAR($H132),MONTH($H132)+$G132*5,1),BM$3=DATE(YEAR($H132),MONTH($H132)+$G132*6,1),BM$3=DATE(YEAR($H132),MONTH($H132)+$G132*7,1),BM$3=DATE(YEAR($H132),MONTH($H132)+$G132*8,1),BM$3=DATE(YEAR($H132),MONTH($H132)+$G132*9,1),BM$3=DATE(YEAR($H132),MONTH($H132)+$G132*10,1)),$F132*тех!CA$10*тех!CA$6,)</f>
        <v>0</v>
      </c>
      <c r="BN132" s="76">
        <f>IF(OR(BN$3=DATE(YEAR($H132),MONTH($H132)+$G132,1),BN$3=DATE(YEAR($H132),MONTH($H132)+$G132*2,1),BN$3=DATE(YEAR($H132),MONTH($H132)+$G132*3,1),BN$3=DATE(YEAR($H132),MONTH($H132)+$G132*4,1),BN$3=DATE(YEAR($H132),MONTH($H132)+$G132*5,1),BN$3=DATE(YEAR($H132),MONTH($H132)+$G132*6,1),BN$3=DATE(YEAR($H132),MONTH($H132)+$G132*7,1),BN$3=DATE(YEAR($H132),MONTH($H132)+$G132*8,1),BN$3=DATE(YEAR($H132),MONTH($H132)+$G132*9,1),BN$3=DATE(YEAR($H132),MONTH($H132)+$G132*10,1)),$F132*тех!CB$10*тех!CB$6,)</f>
        <v>0</v>
      </c>
      <c r="BO132" s="76">
        <f>IF(OR(BO$3=DATE(YEAR($H132),MONTH($H132)+$G132,1),BO$3=DATE(YEAR($H132),MONTH($H132)+$G132*2,1),BO$3=DATE(YEAR($H132),MONTH($H132)+$G132*3,1),BO$3=DATE(YEAR($H132),MONTH($H132)+$G132*4,1),BO$3=DATE(YEAR($H132),MONTH($H132)+$G132*5,1),BO$3=DATE(YEAR($H132),MONTH($H132)+$G132*6,1),BO$3=DATE(YEAR($H132),MONTH($H132)+$G132*7,1),BO$3=DATE(YEAR($H132),MONTH($H132)+$G132*8,1),BO$3=DATE(YEAR($H132),MONTH($H132)+$G132*9,1),BO$3=DATE(YEAR($H132),MONTH($H132)+$G132*10,1)),$F132*тех!CC$10*тех!CC$6,)</f>
        <v>0</v>
      </c>
      <c r="BP132" s="76">
        <f>IF(OR(BP$3=DATE(YEAR($H132),MONTH($H132)+$G132,1),BP$3=DATE(YEAR($H132),MONTH($H132)+$G132*2,1),BP$3=DATE(YEAR($H132),MONTH($H132)+$G132*3,1),BP$3=DATE(YEAR($H132),MONTH($H132)+$G132*4,1),BP$3=DATE(YEAR($H132),MONTH($H132)+$G132*5,1),BP$3=DATE(YEAR($H132),MONTH($H132)+$G132*6,1),BP$3=DATE(YEAR($H132),MONTH($H132)+$G132*7,1),BP$3=DATE(YEAR($H132),MONTH($H132)+$G132*8,1),BP$3=DATE(YEAR($H132),MONTH($H132)+$G132*9,1),BP$3=DATE(YEAR($H132),MONTH($H132)+$G132*10,1)),$F132*тех!CD$10*тех!CD$6,)</f>
        <v>0</v>
      </c>
      <c r="BQ132" s="76">
        <f>IF(OR(BQ$3=DATE(YEAR($H132),MONTH($H132)+$G132,1),BQ$3=DATE(YEAR($H132),MONTH($H132)+$G132*2,1),BQ$3=DATE(YEAR($H132),MONTH($H132)+$G132*3,1),BQ$3=DATE(YEAR($H132),MONTH($H132)+$G132*4,1),BQ$3=DATE(YEAR($H132),MONTH($H132)+$G132*5,1),BQ$3=DATE(YEAR($H132),MONTH($H132)+$G132*6,1),BQ$3=DATE(YEAR($H132),MONTH($H132)+$G132*7,1),BQ$3=DATE(YEAR($H132),MONTH($H132)+$G132*8,1),BQ$3=DATE(YEAR($H132),MONTH($H132)+$G132*9,1),BQ$3=DATE(YEAR($H132),MONTH($H132)+$G132*10,1)),$F132*тех!CE$10*тех!CE$6,)</f>
        <v>0</v>
      </c>
    </row>
    <row r="133" spans="2:71" hidden="1">
      <c r="B133" s="3">
        <v>44</v>
      </c>
      <c r="C133" s="19"/>
      <c r="D133" s="19"/>
      <c r="E133" s="19"/>
      <c r="F133" s="76">
        <f t="shared" si="3"/>
        <v>0</v>
      </c>
      <c r="G133" s="19"/>
      <c r="H133" s="19"/>
      <c r="J133" s="76">
        <f>IF($H133=J$3,$F133,)*тех!X$6</f>
        <v>0</v>
      </c>
      <c r="K133" s="76">
        <f>IF($H133=K$3,$F133,)*тех!Y$6</f>
        <v>0</v>
      </c>
      <c r="L133" s="76">
        <f>IF($H133=L$3,$F133,)*тех!Z$6</f>
        <v>0</v>
      </c>
      <c r="M133" s="76">
        <f>IF($H133=M$3,$F133,)*тех!AA$6</f>
        <v>0</v>
      </c>
      <c r="N133" s="76">
        <f>IF($H133=N$3,$F133,)*тех!AB$6</f>
        <v>0</v>
      </c>
      <c r="O133" s="76">
        <f>IF($H133=O$3,$F133,)*тех!AC$6</f>
        <v>0</v>
      </c>
      <c r="P133" s="76">
        <f>IF(OR(P$3=DATE(YEAR($H133),MONTH($H133)+$G133,1),P$3=DATE(YEAR($H133),MONTH($H133)+$G133*2,1),P$3=DATE(YEAR($H133),MONTH($H133)+$G133*3,1),P$3=DATE(YEAR($H133),MONTH($H133)+$G133*4,1),P$3=DATE(YEAR($H133),MONTH($H133)+$G133*5,1),P$3=DATE(YEAR($H133),MONTH($H133)+$G133*6,1),P$3=DATE(YEAR($H133),MONTH($H133)+$G133*7,1),P$3=DATE(YEAR($H133),MONTH($H133)+$G133*8,1),P$3=DATE(YEAR($H133),MONTH($H133)+$G133*9,1),P$3=DATE(YEAR($H133),MONTH($H133)+$G133*10,1)),$F133*тех!AD$10*тех!AD$6,)</f>
        <v>0</v>
      </c>
      <c r="Q133" s="76">
        <f>IF(OR(Q$3=DATE(YEAR($H133),MONTH($H133)+$G133,1),Q$3=DATE(YEAR($H133),MONTH($H133)+$G133*2,1),Q$3=DATE(YEAR($H133),MONTH($H133)+$G133*3,1),Q$3=DATE(YEAR($H133),MONTH($H133)+$G133*4,1),Q$3=DATE(YEAR($H133),MONTH($H133)+$G133*5,1),Q$3=DATE(YEAR($H133),MONTH($H133)+$G133*6,1),Q$3=DATE(YEAR($H133),MONTH($H133)+$G133*7,1),Q$3=DATE(YEAR($H133),MONTH($H133)+$G133*8,1),Q$3=DATE(YEAR($H133),MONTH($H133)+$G133*9,1),Q$3=DATE(YEAR($H133),MONTH($H133)+$G133*10,1)),$F133*тех!AE$10*тех!AE$6,)</f>
        <v>0</v>
      </c>
      <c r="R133" s="76">
        <f>IF(OR(R$3=DATE(YEAR($H133),MONTH($H133)+$G133,1),R$3=DATE(YEAR($H133),MONTH($H133)+$G133*2,1),R$3=DATE(YEAR($H133),MONTH($H133)+$G133*3,1),R$3=DATE(YEAR($H133),MONTH($H133)+$G133*4,1),R$3=DATE(YEAR($H133),MONTH($H133)+$G133*5,1),R$3=DATE(YEAR($H133),MONTH($H133)+$G133*6,1),R$3=DATE(YEAR($H133),MONTH($H133)+$G133*7,1),R$3=DATE(YEAR($H133),MONTH($H133)+$G133*8,1),R$3=DATE(YEAR($H133),MONTH($H133)+$G133*9,1),R$3=DATE(YEAR($H133),MONTH($H133)+$G133*10,1)),$F133*тех!AF$10*тех!AF$6,)</f>
        <v>0</v>
      </c>
      <c r="S133" s="76">
        <f>IF(OR(S$3=DATE(YEAR($H133),MONTH($H133)+$G133,1),S$3=DATE(YEAR($H133),MONTH($H133)+$G133*2,1),S$3=DATE(YEAR($H133),MONTH($H133)+$G133*3,1),S$3=DATE(YEAR($H133),MONTH($H133)+$G133*4,1),S$3=DATE(YEAR($H133),MONTH($H133)+$G133*5,1),S$3=DATE(YEAR($H133),MONTH($H133)+$G133*6,1),S$3=DATE(YEAR($H133),MONTH($H133)+$G133*7,1),S$3=DATE(YEAR($H133),MONTH($H133)+$G133*8,1),S$3=DATE(YEAR($H133),MONTH($H133)+$G133*9,1),S$3=DATE(YEAR($H133),MONTH($H133)+$G133*10,1)),$F133*тех!AG$10*тех!AG$6,)</f>
        <v>0</v>
      </c>
      <c r="T133" s="76">
        <f>IF(OR(T$3=DATE(YEAR($H133),MONTH($H133)+$G133,1),T$3=DATE(YEAR($H133),MONTH($H133)+$G133*2,1),T$3=DATE(YEAR($H133),MONTH($H133)+$G133*3,1),T$3=DATE(YEAR($H133),MONTH($H133)+$G133*4,1),T$3=DATE(YEAR($H133),MONTH($H133)+$G133*5,1),T$3=DATE(YEAR($H133),MONTH($H133)+$G133*6,1),T$3=DATE(YEAR($H133),MONTH($H133)+$G133*7,1),T$3=DATE(YEAR($H133),MONTH($H133)+$G133*8,1),T$3=DATE(YEAR($H133),MONTH($H133)+$G133*9,1),T$3=DATE(YEAR($H133),MONTH($H133)+$G133*10,1)),$F133*тех!AH$10*тех!AH$6,)</f>
        <v>0</v>
      </c>
      <c r="U133" s="76">
        <f>IF(OR(U$3=DATE(YEAR($H133),MONTH($H133)+$G133,1),U$3=DATE(YEAR($H133),MONTH($H133)+$G133*2,1),U$3=DATE(YEAR($H133),MONTH($H133)+$G133*3,1),U$3=DATE(YEAR($H133),MONTH($H133)+$G133*4,1),U$3=DATE(YEAR($H133),MONTH($H133)+$G133*5,1),U$3=DATE(YEAR($H133),MONTH($H133)+$G133*6,1),U$3=DATE(YEAR($H133),MONTH($H133)+$G133*7,1),U$3=DATE(YEAR($H133),MONTH($H133)+$G133*8,1),U$3=DATE(YEAR($H133),MONTH($H133)+$G133*9,1),U$3=DATE(YEAR($H133),MONTH($H133)+$G133*10,1)),$F133*тех!AI$10*тех!AI$6,)</f>
        <v>0</v>
      </c>
      <c r="V133" s="76">
        <f>IF(OR(V$3=DATE(YEAR($H133),MONTH($H133)+$G133,1),V$3=DATE(YEAR($H133),MONTH($H133)+$G133*2,1),V$3=DATE(YEAR($H133),MONTH($H133)+$G133*3,1),V$3=DATE(YEAR($H133),MONTH($H133)+$G133*4,1),V$3=DATE(YEAR($H133),MONTH($H133)+$G133*5,1),V$3=DATE(YEAR($H133),MONTH($H133)+$G133*6,1),V$3=DATE(YEAR($H133),MONTH($H133)+$G133*7,1),V$3=DATE(YEAR($H133),MONTH($H133)+$G133*8,1),V$3=DATE(YEAR($H133),MONTH($H133)+$G133*9,1),V$3=DATE(YEAR($H133),MONTH($H133)+$G133*10,1)),$F133*тех!AJ$10*тех!AJ$6,)</f>
        <v>0</v>
      </c>
      <c r="W133" s="76">
        <f>IF(OR(W$3=DATE(YEAR($H133),MONTH($H133)+$G133,1),W$3=DATE(YEAR($H133),MONTH($H133)+$G133*2,1),W$3=DATE(YEAR($H133),MONTH($H133)+$G133*3,1),W$3=DATE(YEAR($H133),MONTH($H133)+$G133*4,1),W$3=DATE(YEAR($H133),MONTH($H133)+$G133*5,1),W$3=DATE(YEAR($H133),MONTH($H133)+$G133*6,1),W$3=DATE(YEAR($H133),MONTH($H133)+$G133*7,1),W$3=DATE(YEAR($H133),MONTH($H133)+$G133*8,1),W$3=DATE(YEAR($H133),MONTH($H133)+$G133*9,1),W$3=DATE(YEAR($H133),MONTH($H133)+$G133*10,1)),$F133*тех!AK$10*тех!AK$6,)</f>
        <v>0</v>
      </c>
      <c r="X133" s="76">
        <f>IF(OR(X$3=DATE(YEAR($H133),MONTH($H133)+$G133,1),X$3=DATE(YEAR($H133),MONTH($H133)+$G133*2,1),X$3=DATE(YEAR($H133),MONTH($H133)+$G133*3,1),X$3=DATE(YEAR($H133),MONTH($H133)+$G133*4,1),X$3=DATE(YEAR($H133),MONTH($H133)+$G133*5,1),X$3=DATE(YEAR($H133),MONTH($H133)+$G133*6,1),X$3=DATE(YEAR($H133),MONTH($H133)+$G133*7,1),X$3=DATE(YEAR($H133),MONTH($H133)+$G133*8,1),X$3=DATE(YEAR($H133),MONTH($H133)+$G133*9,1),X$3=DATE(YEAR($H133),MONTH($H133)+$G133*10,1)),$F133*тех!AL$10*тех!AL$6,)</f>
        <v>0</v>
      </c>
      <c r="Y133" s="76">
        <f>IF(OR(Y$3=DATE(YEAR($H133),MONTH($H133)+$G133,1),Y$3=DATE(YEAR($H133),MONTH($H133)+$G133*2,1),Y$3=DATE(YEAR($H133),MONTH($H133)+$G133*3,1),Y$3=DATE(YEAR($H133),MONTH($H133)+$G133*4,1),Y$3=DATE(YEAR($H133),MONTH($H133)+$G133*5,1),Y$3=DATE(YEAR($H133),MONTH($H133)+$G133*6,1),Y$3=DATE(YEAR($H133),MONTH($H133)+$G133*7,1),Y$3=DATE(YEAR($H133),MONTH($H133)+$G133*8,1),Y$3=DATE(YEAR($H133),MONTH($H133)+$G133*9,1),Y$3=DATE(YEAR($H133),MONTH($H133)+$G133*10,1)),$F133*тех!AM$10*тех!AM$6,)</f>
        <v>0</v>
      </c>
      <c r="Z133" s="76">
        <f>IF(OR(Z$3=DATE(YEAR($H133),MONTH($H133)+$G133,1),Z$3=DATE(YEAR($H133),MONTH($H133)+$G133*2,1),Z$3=DATE(YEAR($H133),MONTH($H133)+$G133*3,1),Z$3=DATE(YEAR($H133),MONTH($H133)+$G133*4,1),Z$3=DATE(YEAR($H133),MONTH($H133)+$G133*5,1),Z$3=DATE(YEAR($H133),MONTH($H133)+$G133*6,1),Z$3=DATE(YEAR($H133),MONTH($H133)+$G133*7,1),Z$3=DATE(YEAR($H133),MONTH($H133)+$G133*8,1),Z$3=DATE(YEAR($H133),MONTH($H133)+$G133*9,1),Z$3=DATE(YEAR($H133),MONTH($H133)+$G133*10,1)),$F133*тех!AN$10*тех!AN$6,)</f>
        <v>0</v>
      </c>
      <c r="AA133" s="76">
        <f>IF(OR(AA$3=DATE(YEAR($H133),MONTH($H133)+$G133,1),AA$3=DATE(YEAR($H133),MONTH($H133)+$G133*2,1),AA$3=DATE(YEAR($H133),MONTH($H133)+$G133*3,1),AA$3=DATE(YEAR($H133),MONTH($H133)+$G133*4,1),AA$3=DATE(YEAR($H133),MONTH($H133)+$G133*5,1),AA$3=DATE(YEAR($H133),MONTH($H133)+$G133*6,1),AA$3=DATE(YEAR($H133),MONTH($H133)+$G133*7,1),AA$3=DATE(YEAR($H133),MONTH($H133)+$G133*8,1),AA$3=DATE(YEAR($H133),MONTH($H133)+$G133*9,1),AA$3=DATE(YEAR($H133),MONTH($H133)+$G133*10,1)),$F133*тех!AO$10*тех!AO$6,)</f>
        <v>0</v>
      </c>
      <c r="AB133" s="76">
        <f>IF(OR(AB$3=DATE(YEAR($H133),MONTH($H133)+$G133,1),AB$3=DATE(YEAR($H133),MONTH($H133)+$G133*2,1),AB$3=DATE(YEAR($H133),MONTH($H133)+$G133*3,1),AB$3=DATE(YEAR($H133),MONTH($H133)+$G133*4,1),AB$3=DATE(YEAR($H133),MONTH($H133)+$G133*5,1),AB$3=DATE(YEAR($H133),MONTH($H133)+$G133*6,1),AB$3=DATE(YEAR($H133),MONTH($H133)+$G133*7,1),AB$3=DATE(YEAR($H133),MONTH($H133)+$G133*8,1),AB$3=DATE(YEAR($H133),MONTH($H133)+$G133*9,1),AB$3=DATE(YEAR($H133),MONTH($H133)+$G133*10,1)),$F133*тех!AP$10*тех!AP$6,)</f>
        <v>0</v>
      </c>
      <c r="AC133" s="76">
        <f>IF(OR(AC$3=DATE(YEAR($H133),MONTH($H133)+$G133,1),AC$3=DATE(YEAR($H133),MONTH($H133)+$G133*2,1),AC$3=DATE(YEAR($H133),MONTH($H133)+$G133*3,1),AC$3=DATE(YEAR($H133),MONTH($H133)+$G133*4,1),AC$3=DATE(YEAR($H133),MONTH($H133)+$G133*5,1),AC$3=DATE(YEAR($H133),MONTH($H133)+$G133*6,1),AC$3=DATE(YEAR($H133),MONTH($H133)+$G133*7,1),AC$3=DATE(YEAR($H133),MONTH($H133)+$G133*8,1),AC$3=DATE(YEAR($H133),MONTH($H133)+$G133*9,1),AC$3=DATE(YEAR($H133),MONTH($H133)+$G133*10,1)),$F133*тех!AQ$10*тех!AQ$6,)</f>
        <v>0</v>
      </c>
      <c r="AD133" s="76">
        <f>IF(OR(AD$3=DATE(YEAR($H133),MONTH($H133)+$G133,1),AD$3=DATE(YEAR($H133),MONTH($H133)+$G133*2,1),AD$3=DATE(YEAR($H133),MONTH($H133)+$G133*3,1),AD$3=DATE(YEAR($H133),MONTH($H133)+$G133*4,1),AD$3=DATE(YEAR($H133),MONTH($H133)+$G133*5,1),AD$3=DATE(YEAR($H133),MONTH($H133)+$G133*6,1),AD$3=DATE(YEAR($H133),MONTH($H133)+$G133*7,1),AD$3=DATE(YEAR($H133),MONTH($H133)+$G133*8,1),AD$3=DATE(YEAR($H133),MONTH($H133)+$G133*9,1),AD$3=DATE(YEAR($H133),MONTH($H133)+$G133*10,1)),$F133*тех!AR$10*тех!AR$6,)</f>
        <v>0</v>
      </c>
      <c r="AE133" s="76">
        <f>IF(OR(AE$3=DATE(YEAR($H133),MONTH($H133)+$G133,1),AE$3=DATE(YEAR($H133),MONTH($H133)+$G133*2,1),AE$3=DATE(YEAR($H133),MONTH($H133)+$G133*3,1),AE$3=DATE(YEAR($H133),MONTH($H133)+$G133*4,1),AE$3=DATE(YEAR($H133),MONTH($H133)+$G133*5,1),AE$3=DATE(YEAR($H133),MONTH($H133)+$G133*6,1),AE$3=DATE(YEAR($H133),MONTH($H133)+$G133*7,1),AE$3=DATE(YEAR($H133),MONTH($H133)+$G133*8,1),AE$3=DATE(YEAR($H133),MONTH($H133)+$G133*9,1),AE$3=DATE(YEAR($H133),MONTH($H133)+$G133*10,1)),$F133*тех!AS$10*тех!AS$6,)</f>
        <v>0</v>
      </c>
      <c r="AF133" s="76">
        <f>IF(OR(AF$3=DATE(YEAR($H133),MONTH($H133)+$G133,1),AF$3=DATE(YEAR($H133),MONTH($H133)+$G133*2,1),AF$3=DATE(YEAR($H133),MONTH($H133)+$G133*3,1),AF$3=DATE(YEAR($H133),MONTH($H133)+$G133*4,1),AF$3=DATE(YEAR($H133),MONTH($H133)+$G133*5,1),AF$3=DATE(YEAR($H133),MONTH($H133)+$G133*6,1),AF$3=DATE(YEAR($H133),MONTH($H133)+$G133*7,1),AF$3=DATE(YEAR($H133),MONTH($H133)+$G133*8,1),AF$3=DATE(YEAR($H133),MONTH($H133)+$G133*9,1),AF$3=DATE(YEAR($H133),MONTH($H133)+$G133*10,1)),$F133*тех!AT$10*тех!AT$6,)</f>
        <v>0</v>
      </c>
      <c r="AG133" s="76">
        <f>IF(OR(AG$3=DATE(YEAR($H133),MONTH($H133)+$G133,1),AG$3=DATE(YEAR($H133),MONTH($H133)+$G133*2,1),AG$3=DATE(YEAR($H133),MONTH($H133)+$G133*3,1),AG$3=DATE(YEAR($H133),MONTH($H133)+$G133*4,1),AG$3=DATE(YEAR($H133),MONTH($H133)+$G133*5,1),AG$3=DATE(YEAR($H133),MONTH($H133)+$G133*6,1),AG$3=DATE(YEAR($H133),MONTH($H133)+$G133*7,1),AG$3=DATE(YEAR($H133),MONTH($H133)+$G133*8,1),AG$3=DATE(YEAR($H133),MONTH($H133)+$G133*9,1),AG$3=DATE(YEAR($H133),MONTH($H133)+$G133*10,1)),$F133*тех!AU$10*тех!AU$6,)</f>
        <v>0</v>
      </c>
      <c r="AH133" s="76">
        <f>IF(OR(AH$3=DATE(YEAR($H133),MONTH($H133)+$G133,1),AH$3=DATE(YEAR($H133),MONTH($H133)+$G133*2,1),AH$3=DATE(YEAR($H133),MONTH($H133)+$G133*3,1),AH$3=DATE(YEAR($H133),MONTH($H133)+$G133*4,1),AH$3=DATE(YEAR($H133),MONTH($H133)+$G133*5,1),AH$3=DATE(YEAR($H133),MONTH($H133)+$G133*6,1),AH$3=DATE(YEAR($H133),MONTH($H133)+$G133*7,1),AH$3=DATE(YEAR($H133),MONTH($H133)+$G133*8,1),AH$3=DATE(YEAR($H133),MONTH($H133)+$G133*9,1),AH$3=DATE(YEAR($H133),MONTH($H133)+$G133*10,1)),$F133*тех!AV$10*тех!AV$6,)</f>
        <v>0</v>
      </c>
      <c r="AI133" s="76">
        <f>IF(OR(AI$3=DATE(YEAR($H133),MONTH($H133)+$G133,1),AI$3=DATE(YEAR($H133),MONTH($H133)+$G133*2,1),AI$3=DATE(YEAR($H133),MONTH($H133)+$G133*3,1),AI$3=DATE(YEAR($H133),MONTH($H133)+$G133*4,1),AI$3=DATE(YEAR($H133),MONTH($H133)+$G133*5,1),AI$3=DATE(YEAR($H133),MONTH($H133)+$G133*6,1),AI$3=DATE(YEAR($H133),MONTH($H133)+$G133*7,1),AI$3=DATE(YEAR($H133),MONTH($H133)+$G133*8,1),AI$3=DATE(YEAR($H133),MONTH($H133)+$G133*9,1),AI$3=DATE(YEAR($H133),MONTH($H133)+$G133*10,1)),$F133*тех!AW$10*тех!AW$6,)</f>
        <v>0</v>
      </c>
      <c r="AJ133" s="76">
        <f>IF(OR(AJ$3=DATE(YEAR($H133),MONTH($H133)+$G133,1),AJ$3=DATE(YEAR($H133),MONTH($H133)+$G133*2,1),AJ$3=DATE(YEAR($H133),MONTH($H133)+$G133*3,1),AJ$3=DATE(YEAR($H133),MONTH($H133)+$G133*4,1),AJ$3=DATE(YEAR($H133),MONTH($H133)+$G133*5,1),AJ$3=DATE(YEAR($H133),MONTH($H133)+$G133*6,1),AJ$3=DATE(YEAR($H133),MONTH($H133)+$G133*7,1),AJ$3=DATE(YEAR($H133),MONTH($H133)+$G133*8,1),AJ$3=DATE(YEAR($H133),MONTH($H133)+$G133*9,1),AJ$3=DATE(YEAR($H133),MONTH($H133)+$G133*10,1)),$F133*тех!AX$10*тех!AX$6,)</f>
        <v>0</v>
      </c>
      <c r="AK133" s="76">
        <f>IF(OR(AK$3=DATE(YEAR($H133),MONTH($H133)+$G133,1),AK$3=DATE(YEAR($H133),MONTH($H133)+$G133*2,1),AK$3=DATE(YEAR($H133),MONTH($H133)+$G133*3,1),AK$3=DATE(YEAR($H133),MONTH($H133)+$G133*4,1),AK$3=DATE(YEAR($H133),MONTH($H133)+$G133*5,1),AK$3=DATE(YEAR($H133),MONTH($H133)+$G133*6,1),AK$3=DATE(YEAR($H133),MONTH($H133)+$G133*7,1),AK$3=DATE(YEAR($H133),MONTH($H133)+$G133*8,1),AK$3=DATE(YEAR($H133),MONTH($H133)+$G133*9,1),AK$3=DATE(YEAR($H133),MONTH($H133)+$G133*10,1)),$F133*тех!AY$10*тех!AY$6,)</f>
        <v>0</v>
      </c>
      <c r="AL133" s="76">
        <f>IF(OR(AL$3=DATE(YEAR($H133),MONTH($H133)+$G133,1),AL$3=DATE(YEAR($H133),MONTH($H133)+$G133*2,1),AL$3=DATE(YEAR($H133),MONTH($H133)+$G133*3,1),AL$3=DATE(YEAR($H133),MONTH($H133)+$G133*4,1),AL$3=DATE(YEAR($H133),MONTH($H133)+$G133*5,1),AL$3=DATE(YEAR($H133),MONTH($H133)+$G133*6,1),AL$3=DATE(YEAR($H133),MONTH($H133)+$G133*7,1),AL$3=DATE(YEAR($H133),MONTH($H133)+$G133*8,1),AL$3=DATE(YEAR($H133),MONTH($H133)+$G133*9,1),AL$3=DATE(YEAR($H133),MONTH($H133)+$G133*10,1)),$F133*тех!AZ$10*тех!AZ$6,)</f>
        <v>0</v>
      </c>
      <c r="AM133" s="76">
        <f>IF(OR(AM$3=DATE(YEAR($H133),MONTH($H133)+$G133,1),AM$3=DATE(YEAR($H133),MONTH($H133)+$G133*2,1),AM$3=DATE(YEAR($H133),MONTH($H133)+$G133*3,1),AM$3=DATE(YEAR($H133),MONTH($H133)+$G133*4,1),AM$3=DATE(YEAR($H133),MONTH($H133)+$G133*5,1),AM$3=DATE(YEAR($H133),MONTH($H133)+$G133*6,1),AM$3=DATE(YEAR($H133),MONTH($H133)+$G133*7,1),AM$3=DATE(YEAR($H133),MONTH($H133)+$G133*8,1),AM$3=DATE(YEAR($H133),MONTH($H133)+$G133*9,1),AM$3=DATE(YEAR($H133),MONTH($H133)+$G133*10,1)),$F133*тех!BA$10*тех!BA$6,)</f>
        <v>0</v>
      </c>
      <c r="AN133" s="76">
        <f>IF(OR(AN$3=DATE(YEAR($H133),MONTH($H133)+$G133,1),AN$3=DATE(YEAR($H133),MONTH($H133)+$G133*2,1),AN$3=DATE(YEAR($H133),MONTH($H133)+$G133*3,1),AN$3=DATE(YEAR($H133),MONTH($H133)+$G133*4,1),AN$3=DATE(YEAR($H133),MONTH($H133)+$G133*5,1),AN$3=DATE(YEAR($H133),MONTH($H133)+$G133*6,1),AN$3=DATE(YEAR($H133),MONTH($H133)+$G133*7,1),AN$3=DATE(YEAR($H133),MONTH($H133)+$G133*8,1),AN$3=DATE(YEAR($H133),MONTH($H133)+$G133*9,1),AN$3=DATE(YEAR($H133),MONTH($H133)+$G133*10,1)),$F133*тех!BB$10*тех!BB$6,)</f>
        <v>0</v>
      </c>
      <c r="AO133" s="76">
        <f>IF(OR(AO$3=DATE(YEAR($H133),MONTH($H133)+$G133,1),AO$3=DATE(YEAR($H133),MONTH($H133)+$G133*2,1),AO$3=DATE(YEAR($H133),MONTH($H133)+$G133*3,1),AO$3=DATE(YEAR($H133),MONTH($H133)+$G133*4,1),AO$3=DATE(YEAR($H133),MONTH($H133)+$G133*5,1),AO$3=DATE(YEAR($H133),MONTH($H133)+$G133*6,1),AO$3=DATE(YEAR($H133),MONTH($H133)+$G133*7,1),AO$3=DATE(YEAR($H133),MONTH($H133)+$G133*8,1),AO$3=DATE(YEAR($H133),MONTH($H133)+$G133*9,1),AO$3=DATE(YEAR($H133),MONTH($H133)+$G133*10,1)),$F133*тех!BC$10*тех!BC$6,)</f>
        <v>0</v>
      </c>
      <c r="AP133" s="76">
        <f>IF(OR(AP$3=DATE(YEAR($H133),MONTH($H133)+$G133,1),AP$3=DATE(YEAR($H133),MONTH($H133)+$G133*2,1),AP$3=DATE(YEAR($H133),MONTH($H133)+$G133*3,1),AP$3=DATE(YEAR($H133),MONTH($H133)+$G133*4,1),AP$3=DATE(YEAR($H133),MONTH($H133)+$G133*5,1),AP$3=DATE(YEAR($H133),MONTH($H133)+$G133*6,1),AP$3=DATE(YEAR($H133),MONTH($H133)+$G133*7,1),AP$3=DATE(YEAR($H133),MONTH($H133)+$G133*8,1),AP$3=DATE(YEAR($H133),MONTH($H133)+$G133*9,1),AP$3=DATE(YEAR($H133),MONTH($H133)+$G133*10,1)),$F133*тех!BD$10*тех!BD$6,)</f>
        <v>0</v>
      </c>
      <c r="AQ133" s="76">
        <f>IF(OR(AQ$3=DATE(YEAR($H133),MONTH($H133)+$G133,1),AQ$3=DATE(YEAR($H133),MONTH($H133)+$G133*2,1),AQ$3=DATE(YEAR($H133),MONTH($H133)+$G133*3,1),AQ$3=DATE(YEAR($H133),MONTH($H133)+$G133*4,1),AQ$3=DATE(YEAR($H133),MONTH($H133)+$G133*5,1),AQ$3=DATE(YEAR($H133),MONTH($H133)+$G133*6,1),AQ$3=DATE(YEAR($H133),MONTH($H133)+$G133*7,1),AQ$3=DATE(YEAR($H133),MONTH($H133)+$G133*8,1),AQ$3=DATE(YEAR($H133),MONTH($H133)+$G133*9,1),AQ$3=DATE(YEAR($H133),MONTH($H133)+$G133*10,1)),$F133*тех!BE$10*тех!BE$6,)</f>
        <v>0</v>
      </c>
      <c r="AR133" s="76">
        <f>IF(OR(AR$3=DATE(YEAR($H133),MONTH($H133)+$G133,1),AR$3=DATE(YEAR($H133),MONTH($H133)+$G133*2,1),AR$3=DATE(YEAR($H133),MONTH($H133)+$G133*3,1),AR$3=DATE(YEAR($H133),MONTH($H133)+$G133*4,1),AR$3=DATE(YEAR($H133),MONTH($H133)+$G133*5,1),AR$3=DATE(YEAR($H133),MONTH($H133)+$G133*6,1),AR$3=DATE(YEAR($H133),MONTH($H133)+$G133*7,1),AR$3=DATE(YEAR($H133),MONTH($H133)+$G133*8,1),AR$3=DATE(YEAR($H133),MONTH($H133)+$G133*9,1),AR$3=DATE(YEAR($H133),MONTH($H133)+$G133*10,1)),$F133*тех!BF$10*тех!BF$6,)</f>
        <v>0</v>
      </c>
      <c r="AS133" s="76">
        <f>IF(OR(AS$3=DATE(YEAR($H133),MONTH($H133)+$G133,1),AS$3=DATE(YEAR($H133),MONTH($H133)+$G133*2,1),AS$3=DATE(YEAR($H133),MONTH($H133)+$G133*3,1),AS$3=DATE(YEAR($H133),MONTH($H133)+$G133*4,1),AS$3=DATE(YEAR($H133),MONTH($H133)+$G133*5,1),AS$3=DATE(YEAR($H133),MONTH($H133)+$G133*6,1),AS$3=DATE(YEAR($H133),MONTH($H133)+$G133*7,1),AS$3=DATE(YEAR($H133),MONTH($H133)+$G133*8,1),AS$3=DATE(YEAR($H133),MONTH($H133)+$G133*9,1),AS$3=DATE(YEAR($H133),MONTH($H133)+$G133*10,1)),$F133*тех!BG$10*тех!BG$6,)</f>
        <v>0</v>
      </c>
      <c r="AT133" s="76">
        <f>IF(OR(AT$3=DATE(YEAR($H133),MONTH($H133)+$G133,1),AT$3=DATE(YEAR($H133),MONTH($H133)+$G133*2,1),AT$3=DATE(YEAR($H133),MONTH($H133)+$G133*3,1),AT$3=DATE(YEAR($H133),MONTH($H133)+$G133*4,1),AT$3=DATE(YEAR($H133),MONTH($H133)+$G133*5,1),AT$3=DATE(YEAR($H133),MONTH($H133)+$G133*6,1),AT$3=DATE(YEAR($H133),MONTH($H133)+$G133*7,1),AT$3=DATE(YEAR($H133),MONTH($H133)+$G133*8,1),AT$3=DATE(YEAR($H133),MONTH($H133)+$G133*9,1),AT$3=DATE(YEAR($H133),MONTH($H133)+$G133*10,1)),$F133*тех!BH$10*тех!BH$6,)</f>
        <v>0</v>
      </c>
      <c r="AU133" s="76">
        <f>IF(OR(AU$3=DATE(YEAR($H133),MONTH($H133)+$G133,1),AU$3=DATE(YEAR($H133),MONTH($H133)+$G133*2,1),AU$3=DATE(YEAR($H133),MONTH($H133)+$G133*3,1),AU$3=DATE(YEAR($H133),MONTH($H133)+$G133*4,1),AU$3=DATE(YEAR($H133),MONTH($H133)+$G133*5,1),AU$3=DATE(YEAR($H133),MONTH($H133)+$G133*6,1),AU$3=DATE(YEAR($H133),MONTH($H133)+$G133*7,1),AU$3=DATE(YEAR($H133),MONTH($H133)+$G133*8,1),AU$3=DATE(YEAR($H133),MONTH($H133)+$G133*9,1),AU$3=DATE(YEAR($H133),MONTH($H133)+$G133*10,1)),$F133*тех!BI$10*тех!BI$6,)</f>
        <v>0</v>
      </c>
      <c r="AV133" s="76">
        <f>IF(OR(AV$3=DATE(YEAR($H133),MONTH($H133)+$G133,1),AV$3=DATE(YEAR($H133),MONTH($H133)+$G133*2,1),AV$3=DATE(YEAR($H133),MONTH($H133)+$G133*3,1),AV$3=DATE(YEAR($H133),MONTH($H133)+$G133*4,1),AV$3=DATE(YEAR($H133),MONTH($H133)+$G133*5,1),AV$3=DATE(YEAR($H133),MONTH($H133)+$G133*6,1),AV$3=DATE(YEAR($H133),MONTH($H133)+$G133*7,1),AV$3=DATE(YEAR($H133),MONTH($H133)+$G133*8,1),AV$3=DATE(YEAR($H133),MONTH($H133)+$G133*9,1),AV$3=DATE(YEAR($H133),MONTH($H133)+$G133*10,1)),$F133*тех!BJ$10*тех!BJ$6,)</f>
        <v>0</v>
      </c>
      <c r="AW133" s="76">
        <f>IF(OR(AW$3=DATE(YEAR($H133),MONTH($H133)+$G133,1),AW$3=DATE(YEAR($H133),MONTH($H133)+$G133*2,1),AW$3=DATE(YEAR($H133),MONTH($H133)+$G133*3,1),AW$3=DATE(YEAR($H133),MONTH($H133)+$G133*4,1),AW$3=DATE(YEAR($H133),MONTH($H133)+$G133*5,1),AW$3=DATE(YEAR($H133),MONTH($H133)+$G133*6,1),AW$3=DATE(YEAR($H133),MONTH($H133)+$G133*7,1),AW$3=DATE(YEAR($H133),MONTH($H133)+$G133*8,1),AW$3=DATE(YEAR($H133),MONTH($H133)+$G133*9,1),AW$3=DATE(YEAR($H133),MONTH($H133)+$G133*10,1)),$F133*тех!BK$10*тех!BK$6,)</f>
        <v>0</v>
      </c>
      <c r="AX133" s="76">
        <f>IF(OR(AX$3=DATE(YEAR($H133),MONTH($H133)+$G133,1),AX$3=DATE(YEAR($H133),MONTH($H133)+$G133*2,1),AX$3=DATE(YEAR($H133),MONTH($H133)+$G133*3,1),AX$3=DATE(YEAR($H133),MONTH($H133)+$G133*4,1),AX$3=DATE(YEAR($H133),MONTH($H133)+$G133*5,1),AX$3=DATE(YEAR($H133),MONTH($H133)+$G133*6,1),AX$3=DATE(YEAR($H133),MONTH($H133)+$G133*7,1),AX$3=DATE(YEAR($H133),MONTH($H133)+$G133*8,1),AX$3=DATE(YEAR($H133),MONTH($H133)+$G133*9,1),AX$3=DATE(YEAR($H133),MONTH($H133)+$G133*10,1)),$F133*тех!BL$10*тех!BL$6,)</f>
        <v>0</v>
      </c>
      <c r="AY133" s="76">
        <f>IF(OR(AY$3=DATE(YEAR($H133),MONTH($H133)+$G133,1),AY$3=DATE(YEAR($H133),MONTH($H133)+$G133*2,1),AY$3=DATE(YEAR($H133),MONTH($H133)+$G133*3,1),AY$3=DATE(YEAR($H133),MONTH($H133)+$G133*4,1),AY$3=DATE(YEAR($H133),MONTH($H133)+$G133*5,1),AY$3=DATE(YEAR($H133),MONTH($H133)+$G133*6,1),AY$3=DATE(YEAR($H133),MONTH($H133)+$G133*7,1),AY$3=DATE(YEAR($H133),MONTH($H133)+$G133*8,1),AY$3=DATE(YEAR($H133),MONTH($H133)+$G133*9,1),AY$3=DATE(YEAR($H133),MONTH($H133)+$G133*10,1)),$F133*тех!BM$10*тех!BM$6,)</f>
        <v>0</v>
      </c>
      <c r="AZ133" s="76">
        <f>IF(OR(AZ$3=DATE(YEAR($H133),MONTH($H133)+$G133,1),AZ$3=DATE(YEAR($H133),MONTH($H133)+$G133*2,1),AZ$3=DATE(YEAR($H133),MONTH($H133)+$G133*3,1),AZ$3=DATE(YEAR($H133),MONTH($H133)+$G133*4,1),AZ$3=DATE(YEAR($H133),MONTH($H133)+$G133*5,1),AZ$3=DATE(YEAR($H133),MONTH($H133)+$G133*6,1),AZ$3=DATE(YEAR($H133),MONTH($H133)+$G133*7,1),AZ$3=DATE(YEAR($H133),MONTH($H133)+$G133*8,1),AZ$3=DATE(YEAR($H133),MONTH($H133)+$G133*9,1),AZ$3=DATE(YEAR($H133),MONTH($H133)+$G133*10,1)),$F133*тех!BN$10*тех!BN$6,)</f>
        <v>0</v>
      </c>
      <c r="BA133" s="76">
        <f>IF(OR(BA$3=DATE(YEAR($H133),MONTH($H133)+$G133,1),BA$3=DATE(YEAR($H133),MONTH($H133)+$G133*2,1),BA$3=DATE(YEAR($H133),MONTH($H133)+$G133*3,1),BA$3=DATE(YEAR($H133),MONTH($H133)+$G133*4,1),BA$3=DATE(YEAR($H133),MONTH($H133)+$G133*5,1),BA$3=DATE(YEAR($H133),MONTH($H133)+$G133*6,1),BA$3=DATE(YEAR($H133),MONTH($H133)+$G133*7,1),BA$3=DATE(YEAR($H133),MONTH($H133)+$G133*8,1),BA$3=DATE(YEAR($H133),MONTH($H133)+$G133*9,1),BA$3=DATE(YEAR($H133),MONTH($H133)+$G133*10,1)),$F133*тех!BO$10*тех!BO$6,)</f>
        <v>0</v>
      </c>
      <c r="BB133" s="76">
        <f>IF(OR(BB$3=DATE(YEAR($H133),MONTH($H133)+$G133,1),BB$3=DATE(YEAR($H133),MONTH($H133)+$G133*2,1),BB$3=DATE(YEAR($H133),MONTH($H133)+$G133*3,1),BB$3=DATE(YEAR($H133),MONTH($H133)+$G133*4,1),BB$3=DATE(YEAR($H133),MONTH($H133)+$G133*5,1),BB$3=DATE(YEAR($H133),MONTH($H133)+$G133*6,1),BB$3=DATE(YEAR($H133),MONTH($H133)+$G133*7,1),BB$3=DATE(YEAR($H133),MONTH($H133)+$G133*8,1),BB$3=DATE(YEAR($H133),MONTH($H133)+$G133*9,1),BB$3=DATE(YEAR($H133),MONTH($H133)+$G133*10,1)),$F133*тех!BP$10*тех!BP$6,)</f>
        <v>0</v>
      </c>
      <c r="BC133" s="76">
        <f>IF(OR(BC$3=DATE(YEAR($H133),MONTH($H133)+$G133,1),BC$3=DATE(YEAR($H133),MONTH($H133)+$G133*2,1),BC$3=DATE(YEAR($H133),MONTH($H133)+$G133*3,1),BC$3=DATE(YEAR($H133),MONTH($H133)+$G133*4,1),BC$3=DATE(YEAR($H133),MONTH($H133)+$G133*5,1),BC$3=DATE(YEAR($H133),MONTH($H133)+$G133*6,1),BC$3=DATE(YEAR($H133),MONTH($H133)+$G133*7,1),BC$3=DATE(YEAR($H133),MONTH($H133)+$G133*8,1),BC$3=DATE(YEAR($H133),MONTH($H133)+$G133*9,1),BC$3=DATE(YEAR($H133),MONTH($H133)+$G133*10,1)),$F133*тех!BQ$10*тех!BQ$6,)</f>
        <v>0</v>
      </c>
      <c r="BD133" s="76">
        <f>IF(OR(BD$3=DATE(YEAR($H133),MONTH($H133)+$G133,1),BD$3=DATE(YEAR($H133),MONTH($H133)+$G133*2,1),BD$3=DATE(YEAR($H133),MONTH($H133)+$G133*3,1),BD$3=DATE(YEAR($H133),MONTH($H133)+$G133*4,1),BD$3=DATE(YEAR($H133),MONTH($H133)+$G133*5,1),BD$3=DATE(YEAR($H133),MONTH($H133)+$G133*6,1),BD$3=DATE(YEAR($H133),MONTH($H133)+$G133*7,1),BD$3=DATE(YEAR($H133),MONTH($H133)+$G133*8,1),BD$3=DATE(YEAR($H133),MONTH($H133)+$G133*9,1),BD$3=DATE(YEAR($H133),MONTH($H133)+$G133*10,1)),$F133*тех!BR$10*тех!BR$6,)</f>
        <v>0</v>
      </c>
      <c r="BE133" s="76">
        <f>IF(OR(BE$3=DATE(YEAR($H133),MONTH($H133)+$G133,1),BE$3=DATE(YEAR($H133),MONTH($H133)+$G133*2,1),BE$3=DATE(YEAR($H133),MONTH($H133)+$G133*3,1),BE$3=DATE(YEAR($H133),MONTH($H133)+$G133*4,1),BE$3=DATE(YEAR($H133),MONTH($H133)+$G133*5,1),BE$3=DATE(YEAR($H133),MONTH($H133)+$G133*6,1),BE$3=DATE(YEAR($H133),MONTH($H133)+$G133*7,1),BE$3=DATE(YEAR($H133),MONTH($H133)+$G133*8,1),BE$3=DATE(YEAR($H133),MONTH($H133)+$G133*9,1),BE$3=DATE(YEAR($H133),MONTH($H133)+$G133*10,1)),$F133*тех!BS$10*тех!BS$6,)</f>
        <v>0</v>
      </c>
      <c r="BF133" s="76">
        <f>IF(OR(BF$3=DATE(YEAR($H133),MONTH($H133)+$G133,1),BF$3=DATE(YEAR($H133),MONTH($H133)+$G133*2,1),BF$3=DATE(YEAR($H133),MONTH($H133)+$G133*3,1),BF$3=DATE(YEAR($H133),MONTH($H133)+$G133*4,1),BF$3=DATE(YEAR($H133),MONTH($H133)+$G133*5,1),BF$3=DATE(YEAR($H133),MONTH($H133)+$G133*6,1),BF$3=DATE(YEAR($H133),MONTH($H133)+$G133*7,1),BF$3=DATE(YEAR($H133),MONTH($H133)+$G133*8,1),BF$3=DATE(YEAR($H133),MONTH($H133)+$G133*9,1),BF$3=DATE(YEAR($H133),MONTH($H133)+$G133*10,1)),$F133*тех!BT$10*тех!BT$6,)</f>
        <v>0</v>
      </c>
      <c r="BG133" s="76">
        <f>IF(OR(BG$3=DATE(YEAR($H133),MONTH($H133)+$G133,1),BG$3=DATE(YEAR($H133),MONTH($H133)+$G133*2,1),BG$3=DATE(YEAR($H133),MONTH($H133)+$G133*3,1),BG$3=DATE(YEAR($H133),MONTH($H133)+$G133*4,1),BG$3=DATE(YEAR($H133),MONTH($H133)+$G133*5,1),BG$3=DATE(YEAR($H133),MONTH($H133)+$G133*6,1),BG$3=DATE(YEAR($H133),MONTH($H133)+$G133*7,1),BG$3=DATE(YEAR($H133),MONTH($H133)+$G133*8,1),BG$3=DATE(YEAR($H133),MONTH($H133)+$G133*9,1),BG$3=DATE(YEAR($H133),MONTH($H133)+$G133*10,1)),$F133*тех!BU$10*тех!BU$6,)</f>
        <v>0</v>
      </c>
      <c r="BH133" s="76">
        <f>IF(OR(BH$3=DATE(YEAR($H133),MONTH($H133)+$G133,1),BH$3=DATE(YEAR($H133),MONTH($H133)+$G133*2,1),BH$3=DATE(YEAR($H133),MONTH($H133)+$G133*3,1),BH$3=DATE(YEAR($H133),MONTH($H133)+$G133*4,1),BH$3=DATE(YEAR($H133),MONTH($H133)+$G133*5,1),BH$3=DATE(YEAR($H133),MONTH($H133)+$G133*6,1),BH$3=DATE(YEAR($H133),MONTH($H133)+$G133*7,1),BH$3=DATE(YEAR($H133),MONTH($H133)+$G133*8,1),BH$3=DATE(YEAR($H133),MONTH($H133)+$G133*9,1),BH$3=DATE(YEAR($H133),MONTH($H133)+$G133*10,1)),$F133*тех!BV$10*тех!BV$6,)</f>
        <v>0</v>
      </c>
      <c r="BI133" s="76">
        <f>IF(OR(BI$3=DATE(YEAR($H133),MONTH($H133)+$G133,1),BI$3=DATE(YEAR($H133),MONTH($H133)+$G133*2,1),BI$3=DATE(YEAR($H133),MONTH($H133)+$G133*3,1),BI$3=DATE(YEAR($H133),MONTH($H133)+$G133*4,1),BI$3=DATE(YEAR($H133),MONTH($H133)+$G133*5,1),BI$3=DATE(YEAR($H133),MONTH($H133)+$G133*6,1),BI$3=DATE(YEAR($H133),MONTH($H133)+$G133*7,1),BI$3=DATE(YEAR($H133),MONTH($H133)+$G133*8,1),BI$3=DATE(YEAR($H133),MONTH($H133)+$G133*9,1),BI$3=DATE(YEAR($H133),MONTH($H133)+$G133*10,1)),$F133*тех!BW$10*тех!BW$6,)</f>
        <v>0</v>
      </c>
      <c r="BJ133" s="76">
        <f>IF(OR(BJ$3=DATE(YEAR($H133),MONTH($H133)+$G133,1),BJ$3=DATE(YEAR($H133),MONTH($H133)+$G133*2,1),BJ$3=DATE(YEAR($H133),MONTH($H133)+$G133*3,1),BJ$3=DATE(YEAR($H133),MONTH($H133)+$G133*4,1),BJ$3=DATE(YEAR($H133),MONTH($H133)+$G133*5,1),BJ$3=DATE(YEAR($H133),MONTH($H133)+$G133*6,1),BJ$3=DATE(YEAR($H133),MONTH($H133)+$G133*7,1),BJ$3=DATE(YEAR($H133),MONTH($H133)+$G133*8,1),BJ$3=DATE(YEAR($H133),MONTH($H133)+$G133*9,1),BJ$3=DATE(YEAR($H133),MONTH($H133)+$G133*10,1)),$F133*тех!BX$10*тех!BX$6,)</f>
        <v>0</v>
      </c>
      <c r="BK133" s="76">
        <f>IF(OR(BK$3=DATE(YEAR($H133),MONTH($H133)+$G133,1),BK$3=DATE(YEAR($H133),MONTH($H133)+$G133*2,1),BK$3=DATE(YEAR($H133),MONTH($H133)+$G133*3,1),BK$3=DATE(YEAR($H133),MONTH($H133)+$G133*4,1),BK$3=DATE(YEAR($H133),MONTH($H133)+$G133*5,1),BK$3=DATE(YEAR($H133),MONTH($H133)+$G133*6,1),BK$3=DATE(YEAR($H133),MONTH($H133)+$G133*7,1),BK$3=DATE(YEAR($H133),MONTH($H133)+$G133*8,1),BK$3=DATE(YEAR($H133),MONTH($H133)+$G133*9,1),BK$3=DATE(YEAR($H133),MONTH($H133)+$G133*10,1)),$F133*тех!BY$10*тех!BY$6,)</f>
        <v>0</v>
      </c>
      <c r="BL133" s="76">
        <f>IF(OR(BL$3=DATE(YEAR($H133),MONTH($H133)+$G133,1),BL$3=DATE(YEAR($H133),MONTH($H133)+$G133*2,1),BL$3=DATE(YEAR($H133),MONTH($H133)+$G133*3,1),BL$3=DATE(YEAR($H133),MONTH($H133)+$G133*4,1),BL$3=DATE(YEAR($H133),MONTH($H133)+$G133*5,1),BL$3=DATE(YEAR($H133),MONTH($H133)+$G133*6,1),BL$3=DATE(YEAR($H133),MONTH($H133)+$G133*7,1),BL$3=DATE(YEAR($H133),MONTH($H133)+$G133*8,1),BL$3=DATE(YEAR($H133),MONTH($H133)+$G133*9,1),BL$3=DATE(YEAR($H133),MONTH($H133)+$G133*10,1)),$F133*тех!BZ$10*тех!BZ$6,)</f>
        <v>0</v>
      </c>
      <c r="BM133" s="76">
        <f>IF(OR(BM$3=DATE(YEAR($H133),MONTH($H133)+$G133,1),BM$3=DATE(YEAR($H133),MONTH($H133)+$G133*2,1),BM$3=DATE(YEAR($H133),MONTH($H133)+$G133*3,1),BM$3=DATE(YEAR($H133),MONTH($H133)+$G133*4,1),BM$3=DATE(YEAR($H133),MONTH($H133)+$G133*5,1),BM$3=DATE(YEAR($H133),MONTH($H133)+$G133*6,1),BM$3=DATE(YEAR($H133),MONTH($H133)+$G133*7,1),BM$3=DATE(YEAR($H133),MONTH($H133)+$G133*8,1),BM$3=DATE(YEAR($H133),MONTH($H133)+$G133*9,1),BM$3=DATE(YEAR($H133),MONTH($H133)+$G133*10,1)),$F133*тех!CA$10*тех!CA$6,)</f>
        <v>0</v>
      </c>
      <c r="BN133" s="76">
        <f>IF(OR(BN$3=DATE(YEAR($H133),MONTH($H133)+$G133,1),BN$3=DATE(YEAR($H133),MONTH($H133)+$G133*2,1),BN$3=DATE(YEAR($H133),MONTH($H133)+$G133*3,1),BN$3=DATE(YEAR($H133),MONTH($H133)+$G133*4,1),BN$3=DATE(YEAR($H133),MONTH($H133)+$G133*5,1),BN$3=DATE(YEAR($H133),MONTH($H133)+$G133*6,1),BN$3=DATE(YEAR($H133),MONTH($H133)+$G133*7,1),BN$3=DATE(YEAR($H133),MONTH($H133)+$G133*8,1),BN$3=DATE(YEAR($H133),MONTH($H133)+$G133*9,1),BN$3=DATE(YEAR($H133),MONTH($H133)+$G133*10,1)),$F133*тех!CB$10*тех!CB$6,)</f>
        <v>0</v>
      </c>
      <c r="BO133" s="76">
        <f>IF(OR(BO$3=DATE(YEAR($H133),MONTH($H133)+$G133,1),BO$3=DATE(YEAR($H133),MONTH($H133)+$G133*2,1),BO$3=DATE(YEAR($H133),MONTH($H133)+$G133*3,1),BO$3=DATE(YEAR($H133),MONTH($H133)+$G133*4,1),BO$3=DATE(YEAR($H133),MONTH($H133)+$G133*5,1),BO$3=DATE(YEAR($H133),MONTH($H133)+$G133*6,1),BO$3=DATE(YEAR($H133),MONTH($H133)+$G133*7,1),BO$3=DATE(YEAR($H133),MONTH($H133)+$G133*8,1),BO$3=DATE(YEAR($H133),MONTH($H133)+$G133*9,1),BO$3=DATE(YEAR($H133),MONTH($H133)+$G133*10,1)),$F133*тех!CC$10*тех!CC$6,)</f>
        <v>0</v>
      </c>
      <c r="BP133" s="76">
        <f>IF(OR(BP$3=DATE(YEAR($H133),MONTH($H133)+$G133,1),BP$3=DATE(YEAR($H133),MONTH($H133)+$G133*2,1),BP$3=DATE(YEAR($H133),MONTH($H133)+$G133*3,1),BP$3=DATE(YEAR($H133),MONTH($H133)+$G133*4,1),BP$3=DATE(YEAR($H133),MONTH($H133)+$G133*5,1),BP$3=DATE(YEAR($H133),MONTH($H133)+$G133*6,1),BP$3=DATE(YEAR($H133),MONTH($H133)+$G133*7,1),BP$3=DATE(YEAR($H133),MONTH($H133)+$G133*8,1),BP$3=DATE(YEAR($H133),MONTH($H133)+$G133*9,1),BP$3=DATE(YEAR($H133),MONTH($H133)+$G133*10,1)),$F133*тех!CD$10*тех!CD$6,)</f>
        <v>0</v>
      </c>
      <c r="BQ133" s="76">
        <f>IF(OR(BQ$3=DATE(YEAR($H133),MONTH($H133)+$G133,1),BQ$3=DATE(YEAR($H133),MONTH($H133)+$G133*2,1),BQ$3=DATE(YEAR($H133),MONTH($H133)+$G133*3,1),BQ$3=DATE(YEAR($H133),MONTH($H133)+$G133*4,1),BQ$3=DATE(YEAR($H133),MONTH($H133)+$G133*5,1),BQ$3=DATE(YEAR($H133),MONTH($H133)+$G133*6,1),BQ$3=DATE(YEAR($H133),MONTH($H133)+$G133*7,1),BQ$3=DATE(YEAR($H133),MONTH($H133)+$G133*8,1),BQ$3=DATE(YEAR($H133),MONTH($H133)+$G133*9,1),BQ$3=DATE(YEAR($H133),MONTH($H133)+$G133*10,1)),$F133*тех!CE$10*тех!CE$6,)</f>
        <v>0</v>
      </c>
    </row>
    <row r="134" spans="2:71" hidden="1">
      <c r="B134" s="3">
        <v>45</v>
      </c>
      <c r="C134" s="19"/>
      <c r="D134" s="19"/>
      <c r="E134" s="19"/>
      <c r="F134" s="76">
        <f t="shared" si="3"/>
        <v>0</v>
      </c>
      <c r="G134" s="19"/>
      <c r="H134" s="19"/>
      <c r="J134" s="76">
        <f>IF($H134=J$3,$F134,)*тех!X$6</f>
        <v>0</v>
      </c>
      <c r="K134" s="76">
        <f>IF($H134=K$3,$F134,)*тех!Y$6</f>
        <v>0</v>
      </c>
      <c r="L134" s="76">
        <f>IF($H134=L$3,$F134,)*тех!Z$6</f>
        <v>0</v>
      </c>
      <c r="M134" s="76">
        <f>IF($H134=M$3,$F134,)*тех!AA$6</f>
        <v>0</v>
      </c>
      <c r="N134" s="76">
        <f>IF($H134=N$3,$F134,)*тех!AB$6</f>
        <v>0</v>
      </c>
      <c r="O134" s="76">
        <f>IF($H134=O$3,$F134,)*тех!AC$6</f>
        <v>0</v>
      </c>
      <c r="P134" s="76">
        <f>IF(OR(P$3=DATE(YEAR($H134),MONTH($H134)+$G134,1),P$3=DATE(YEAR($H134),MONTH($H134)+$G134*2,1),P$3=DATE(YEAR($H134),MONTH($H134)+$G134*3,1),P$3=DATE(YEAR($H134),MONTH($H134)+$G134*4,1),P$3=DATE(YEAR($H134),MONTH($H134)+$G134*5,1),P$3=DATE(YEAR($H134),MONTH($H134)+$G134*6,1),P$3=DATE(YEAR($H134),MONTH($H134)+$G134*7,1),P$3=DATE(YEAR($H134),MONTH($H134)+$G134*8,1),P$3=DATE(YEAR($H134),MONTH($H134)+$G134*9,1),P$3=DATE(YEAR($H134),MONTH($H134)+$G134*10,1)),$F134*тех!AD$10*тех!AD$6,)</f>
        <v>0</v>
      </c>
      <c r="Q134" s="76">
        <f>IF(OR(Q$3=DATE(YEAR($H134),MONTH($H134)+$G134,1),Q$3=DATE(YEAR($H134),MONTH($H134)+$G134*2,1),Q$3=DATE(YEAR($H134),MONTH($H134)+$G134*3,1),Q$3=DATE(YEAR($H134),MONTH($H134)+$G134*4,1),Q$3=DATE(YEAR($H134),MONTH($H134)+$G134*5,1),Q$3=DATE(YEAR($H134),MONTH($H134)+$G134*6,1),Q$3=DATE(YEAR($H134),MONTH($H134)+$G134*7,1),Q$3=DATE(YEAR($H134),MONTH($H134)+$G134*8,1),Q$3=DATE(YEAR($H134),MONTH($H134)+$G134*9,1),Q$3=DATE(YEAR($H134),MONTH($H134)+$G134*10,1)),$F134*тех!AE$10*тех!AE$6,)</f>
        <v>0</v>
      </c>
      <c r="R134" s="76">
        <f>IF(OR(R$3=DATE(YEAR($H134),MONTH($H134)+$G134,1),R$3=DATE(YEAR($H134),MONTH($H134)+$G134*2,1),R$3=DATE(YEAR($H134),MONTH($H134)+$G134*3,1),R$3=DATE(YEAR($H134),MONTH($H134)+$G134*4,1),R$3=DATE(YEAR($H134),MONTH($H134)+$G134*5,1),R$3=DATE(YEAR($H134),MONTH($H134)+$G134*6,1),R$3=DATE(YEAR($H134),MONTH($H134)+$G134*7,1),R$3=DATE(YEAR($H134),MONTH($H134)+$G134*8,1),R$3=DATE(YEAR($H134),MONTH($H134)+$G134*9,1),R$3=DATE(YEAR($H134),MONTH($H134)+$G134*10,1)),$F134*тех!AF$10*тех!AF$6,)</f>
        <v>0</v>
      </c>
      <c r="S134" s="76">
        <f>IF(OR(S$3=DATE(YEAR($H134),MONTH($H134)+$G134,1),S$3=DATE(YEAR($H134),MONTH($H134)+$G134*2,1),S$3=DATE(YEAR($H134),MONTH($H134)+$G134*3,1),S$3=DATE(YEAR($H134),MONTH($H134)+$G134*4,1),S$3=DATE(YEAR($H134),MONTH($H134)+$G134*5,1),S$3=DATE(YEAR($H134),MONTH($H134)+$G134*6,1),S$3=DATE(YEAR($H134),MONTH($H134)+$G134*7,1),S$3=DATE(YEAR($H134),MONTH($H134)+$G134*8,1),S$3=DATE(YEAR($H134),MONTH($H134)+$G134*9,1),S$3=DATE(YEAR($H134),MONTH($H134)+$G134*10,1)),$F134*тех!AG$10*тех!AG$6,)</f>
        <v>0</v>
      </c>
      <c r="T134" s="76">
        <f>IF(OR(T$3=DATE(YEAR($H134),MONTH($H134)+$G134,1),T$3=DATE(YEAR($H134),MONTH($H134)+$G134*2,1),T$3=DATE(YEAR($H134),MONTH($H134)+$G134*3,1),T$3=DATE(YEAR($H134),MONTH($H134)+$G134*4,1),T$3=DATE(YEAR($H134),MONTH($H134)+$G134*5,1),T$3=DATE(YEAR($H134),MONTH($H134)+$G134*6,1),T$3=DATE(YEAR($H134),MONTH($H134)+$G134*7,1),T$3=DATE(YEAR($H134),MONTH($H134)+$G134*8,1),T$3=DATE(YEAR($H134),MONTH($H134)+$G134*9,1),T$3=DATE(YEAR($H134),MONTH($H134)+$G134*10,1)),$F134*тех!AH$10*тех!AH$6,)</f>
        <v>0</v>
      </c>
      <c r="U134" s="76">
        <f>IF(OR(U$3=DATE(YEAR($H134),MONTH($H134)+$G134,1),U$3=DATE(YEAR($H134),MONTH($H134)+$G134*2,1),U$3=DATE(YEAR($H134),MONTH($H134)+$G134*3,1),U$3=DATE(YEAR($H134),MONTH($H134)+$G134*4,1),U$3=DATE(YEAR($H134),MONTH($H134)+$G134*5,1),U$3=DATE(YEAR($H134),MONTH($H134)+$G134*6,1),U$3=DATE(YEAR($H134),MONTH($H134)+$G134*7,1),U$3=DATE(YEAR($H134),MONTH($H134)+$G134*8,1),U$3=DATE(YEAR($H134),MONTH($H134)+$G134*9,1),U$3=DATE(YEAR($H134),MONTH($H134)+$G134*10,1)),$F134*тех!AI$10*тех!AI$6,)</f>
        <v>0</v>
      </c>
      <c r="V134" s="76">
        <f>IF(OR(V$3=DATE(YEAR($H134),MONTH($H134)+$G134,1),V$3=DATE(YEAR($H134),MONTH($H134)+$G134*2,1),V$3=DATE(YEAR($H134),MONTH($H134)+$G134*3,1),V$3=DATE(YEAR($H134),MONTH($H134)+$G134*4,1),V$3=DATE(YEAR($H134),MONTH($H134)+$G134*5,1),V$3=DATE(YEAR($H134),MONTH($H134)+$G134*6,1),V$3=DATE(YEAR($H134),MONTH($H134)+$G134*7,1),V$3=DATE(YEAR($H134),MONTH($H134)+$G134*8,1),V$3=DATE(YEAR($H134),MONTH($H134)+$G134*9,1),V$3=DATE(YEAR($H134),MONTH($H134)+$G134*10,1)),$F134*тех!AJ$10*тех!AJ$6,)</f>
        <v>0</v>
      </c>
      <c r="W134" s="76">
        <f>IF(OR(W$3=DATE(YEAR($H134),MONTH($H134)+$G134,1),W$3=DATE(YEAR($H134),MONTH($H134)+$G134*2,1),W$3=DATE(YEAR($H134),MONTH($H134)+$G134*3,1),W$3=DATE(YEAR($H134),MONTH($H134)+$G134*4,1),W$3=DATE(YEAR($H134),MONTH($H134)+$G134*5,1),W$3=DATE(YEAR($H134),MONTH($H134)+$G134*6,1),W$3=DATE(YEAR($H134),MONTH($H134)+$G134*7,1),W$3=DATE(YEAR($H134),MONTH($H134)+$G134*8,1),W$3=DATE(YEAR($H134),MONTH($H134)+$G134*9,1),W$3=DATE(YEAR($H134),MONTH($H134)+$G134*10,1)),$F134*тех!AK$10*тех!AK$6,)</f>
        <v>0</v>
      </c>
      <c r="X134" s="76">
        <f>IF(OR(X$3=DATE(YEAR($H134),MONTH($H134)+$G134,1),X$3=DATE(YEAR($H134),MONTH($H134)+$G134*2,1),X$3=DATE(YEAR($H134),MONTH($H134)+$G134*3,1),X$3=DATE(YEAR($H134),MONTH($H134)+$G134*4,1),X$3=DATE(YEAR($H134),MONTH($H134)+$G134*5,1),X$3=DATE(YEAR($H134),MONTH($H134)+$G134*6,1),X$3=DATE(YEAR($H134),MONTH($H134)+$G134*7,1),X$3=DATE(YEAR($H134),MONTH($H134)+$G134*8,1),X$3=DATE(YEAR($H134),MONTH($H134)+$G134*9,1),X$3=DATE(YEAR($H134),MONTH($H134)+$G134*10,1)),$F134*тех!AL$10*тех!AL$6,)</f>
        <v>0</v>
      </c>
      <c r="Y134" s="76">
        <f>IF(OR(Y$3=DATE(YEAR($H134),MONTH($H134)+$G134,1),Y$3=DATE(YEAR($H134),MONTH($H134)+$G134*2,1),Y$3=DATE(YEAR($H134),MONTH($H134)+$G134*3,1),Y$3=DATE(YEAR($H134),MONTH($H134)+$G134*4,1),Y$3=DATE(YEAR($H134),MONTH($H134)+$G134*5,1),Y$3=DATE(YEAR($H134),MONTH($H134)+$G134*6,1),Y$3=DATE(YEAR($H134),MONTH($H134)+$G134*7,1),Y$3=DATE(YEAR($H134),MONTH($H134)+$G134*8,1),Y$3=DATE(YEAR($H134),MONTH($H134)+$G134*9,1),Y$3=DATE(YEAR($H134),MONTH($H134)+$G134*10,1)),$F134*тех!AM$10*тех!AM$6,)</f>
        <v>0</v>
      </c>
      <c r="Z134" s="76">
        <f>IF(OR(Z$3=DATE(YEAR($H134),MONTH($H134)+$G134,1),Z$3=DATE(YEAR($H134),MONTH($H134)+$G134*2,1),Z$3=DATE(YEAR($H134),MONTH($H134)+$G134*3,1),Z$3=DATE(YEAR($H134),MONTH($H134)+$G134*4,1),Z$3=DATE(YEAR($H134),MONTH($H134)+$G134*5,1),Z$3=DATE(YEAR($H134),MONTH($H134)+$G134*6,1),Z$3=DATE(YEAR($H134),MONTH($H134)+$G134*7,1),Z$3=DATE(YEAR($H134),MONTH($H134)+$G134*8,1),Z$3=DATE(YEAR($H134),MONTH($H134)+$G134*9,1),Z$3=DATE(YEAR($H134),MONTH($H134)+$G134*10,1)),$F134*тех!AN$10*тех!AN$6,)</f>
        <v>0</v>
      </c>
      <c r="AA134" s="76">
        <f>IF(OR(AA$3=DATE(YEAR($H134),MONTH($H134)+$G134,1),AA$3=DATE(YEAR($H134),MONTH($H134)+$G134*2,1),AA$3=DATE(YEAR($H134),MONTH($H134)+$G134*3,1),AA$3=DATE(YEAR($H134),MONTH($H134)+$G134*4,1),AA$3=DATE(YEAR($H134),MONTH($H134)+$G134*5,1),AA$3=DATE(YEAR($H134),MONTH($H134)+$G134*6,1),AA$3=DATE(YEAR($H134),MONTH($H134)+$G134*7,1),AA$3=DATE(YEAR($H134),MONTH($H134)+$G134*8,1),AA$3=DATE(YEAR($H134),MONTH($H134)+$G134*9,1),AA$3=DATE(YEAR($H134),MONTH($H134)+$G134*10,1)),$F134*тех!AO$10*тех!AO$6,)</f>
        <v>0</v>
      </c>
      <c r="AB134" s="76">
        <f>IF(OR(AB$3=DATE(YEAR($H134),MONTH($H134)+$G134,1),AB$3=DATE(YEAR($H134),MONTH($H134)+$G134*2,1),AB$3=DATE(YEAR($H134),MONTH($H134)+$G134*3,1),AB$3=DATE(YEAR($H134),MONTH($H134)+$G134*4,1),AB$3=DATE(YEAR($H134),MONTH($H134)+$G134*5,1),AB$3=DATE(YEAR($H134),MONTH($H134)+$G134*6,1),AB$3=DATE(YEAR($H134),MONTH($H134)+$G134*7,1),AB$3=DATE(YEAR($H134),MONTH($H134)+$G134*8,1),AB$3=DATE(YEAR($H134),MONTH($H134)+$G134*9,1),AB$3=DATE(YEAR($H134),MONTH($H134)+$G134*10,1)),$F134*тех!AP$10*тех!AP$6,)</f>
        <v>0</v>
      </c>
      <c r="AC134" s="76">
        <f>IF(OR(AC$3=DATE(YEAR($H134),MONTH($H134)+$G134,1),AC$3=DATE(YEAR($H134),MONTH($H134)+$G134*2,1),AC$3=DATE(YEAR($H134),MONTH($H134)+$G134*3,1),AC$3=DATE(YEAR($H134),MONTH($H134)+$G134*4,1),AC$3=DATE(YEAR($H134),MONTH($H134)+$G134*5,1),AC$3=DATE(YEAR($H134),MONTH($H134)+$G134*6,1),AC$3=DATE(YEAR($H134),MONTH($H134)+$G134*7,1),AC$3=DATE(YEAR($H134),MONTH($H134)+$G134*8,1),AC$3=DATE(YEAR($H134),MONTH($H134)+$G134*9,1),AC$3=DATE(YEAR($H134),MONTH($H134)+$G134*10,1)),$F134*тех!AQ$10*тех!AQ$6,)</f>
        <v>0</v>
      </c>
      <c r="AD134" s="76">
        <f>IF(OR(AD$3=DATE(YEAR($H134),MONTH($H134)+$G134,1),AD$3=DATE(YEAR($H134),MONTH($H134)+$G134*2,1),AD$3=DATE(YEAR($H134),MONTH($H134)+$G134*3,1),AD$3=DATE(YEAR($H134),MONTH($H134)+$G134*4,1),AD$3=DATE(YEAR($H134),MONTH($H134)+$G134*5,1),AD$3=DATE(YEAR($H134),MONTH($H134)+$G134*6,1),AD$3=DATE(YEAR($H134),MONTH($H134)+$G134*7,1),AD$3=DATE(YEAR($H134),MONTH($H134)+$G134*8,1),AD$3=DATE(YEAR($H134),MONTH($H134)+$G134*9,1),AD$3=DATE(YEAR($H134),MONTH($H134)+$G134*10,1)),$F134*тех!AR$10*тех!AR$6,)</f>
        <v>0</v>
      </c>
      <c r="AE134" s="76">
        <f>IF(OR(AE$3=DATE(YEAR($H134),MONTH($H134)+$G134,1),AE$3=DATE(YEAR($H134),MONTH($H134)+$G134*2,1),AE$3=DATE(YEAR($H134),MONTH($H134)+$G134*3,1),AE$3=DATE(YEAR($H134),MONTH($H134)+$G134*4,1),AE$3=DATE(YEAR($H134),MONTH($H134)+$G134*5,1),AE$3=DATE(YEAR($H134),MONTH($H134)+$G134*6,1),AE$3=DATE(YEAR($H134),MONTH($H134)+$G134*7,1),AE$3=DATE(YEAR($H134),MONTH($H134)+$G134*8,1),AE$3=DATE(YEAR($H134),MONTH($H134)+$G134*9,1),AE$3=DATE(YEAR($H134),MONTH($H134)+$G134*10,1)),$F134*тех!AS$10*тех!AS$6,)</f>
        <v>0</v>
      </c>
      <c r="AF134" s="76">
        <f>IF(OR(AF$3=DATE(YEAR($H134),MONTH($H134)+$G134,1),AF$3=DATE(YEAR($H134),MONTH($H134)+$G134*2,1),AF$3=DATE(YEAR($H134),MONTH($H134)+$G134*3,1),AF$3=DATE(YEAR($H134),MONTH($H134)+$G134*4,1),AF$3=DATE(YEAR($H134),MONTH($H134)+$G134*5,1),AF$3=DATE(YEAR($H134),MONTH($H134)+$G134*6,1),AF$3=DATE(YEAR($H134),MONTH($H134)+$G134*7,1),AF$3=DATE(YEAR($H134),MONTH($H134)+$G134*8,1),AF$3=DATE(YEAR($H134),MONTH($H134)+$G134*9,1),AF$3=DATE(YEAR($H134),MONTH($H134)+$G134*10,1)),$F134*тех!AT$10*тех!AT$6,)</f>
        <v>0</v>
      </c>
      <c r="AG134" s="76">
        <f>IF(OR(AG$3=DATE(YEAR($H134),MONTH($H134)+$G134,1),AG$3=DATE(YEAR($H134),MONTH($H134)+$G134*2,1),AG$3=DATE(YEAR($H134),MONTH($H134)+$G134*3,1),AG$3=DATE(YEAR($H134),MONTH($H134)+$G134*4,1),AG$3=DATE(YEAR($H134),MONTH($H134)+$G134*5,1),AG$3=DATE(YEAR($H134),MONTH($H134)+$G134*6,1),AG$3=DATE(YEAR($H134),MONTH($H134)+$G134*7,1),AG$3=DATE(YEAR($H134),MONTH($H134)+$G134*8,1),AG$3=DATE(YEAR($H134),MONTH($H134)+$G134*9,1),AG$3=DATE(YEAR($H134),MONTH($H134)+$G134*10,1)),$F134*тех!AU$10*тех!AU$6,)</f>
        <v>0</v>
      </c>
      <c r="AH134" s="76">
        <f>IF(OR(AH$3=DATE(YEAR($H134),MONTH($H134)+$G134,1),AH$3=DATE(YEAR($H134),MONTH($H134)+$G134*2,1),AH$3=DATE(YEAR($H134),MONTH($H134)+$G134*3,1),AH$3=DATE(YEAR($H134),MONTH($H134)+$G134*4,1),AH$3=DATE(YEAR($H134),MONTH($H134)+$G134*5,1),AH$3=DATE(YEAR($H134),MONTH($H134)+$G134*6,1),AH$3=DATE(YEAR($H134),MONTH($H134)+$G134*7,1),AH$3=DATE(YEAR($H134),MONTH($H134)+$G134*8,1),AH$3=DATE(YEAR($H134),MONTH($H134)+$G134*9,1),AH$3=DATE(YEAR($H134),MONTH($H134)+$G134*10,1)),$F134*тех!AV$10*тех!AV$6,)</f>
        <v>0</v>
      </c>
      <c r="AI134" s="76">
        <f>IF(OR(AI$3=DATE(YEAR($H134),MONTH($H134)+$G134,1),AI$3=DATE(YEAR($H134),MONTH($H134)+$G134*2,1),AI$3=DATE(YEAR($H134),MONTH($H134)+$G134*3,1),AI$3=DATE(YEAR($H134),MONTH($H134)+$G134*4,1),AI$3=DATE(YEAR($H134),MONTH($H134)+$G134*5,1),AI$3=DATE(YEAR($H134),MONTH($H134)+$G134*6,1),AI$3=DATE(YEAR($H134),MONTH($H134)+$G134*7,1),AI$3=DATE(YEAR($H134),MONTH($H134)+$G134*8,1),AI$3=DATE(YEAR($H134),MONTH($H134)+$G134*9,1),AI$3=DATE(YEAR($H134),MONTH($H134)+$G134*10,1)),$F134*тех!AW$10*тех!AW$6,)</f>
        <v>0</v>
      </c>
      <c r="AJ134" s="76">
        <f>IF(OR(AJ$3=DATE(YEAR($H134),MONTH($H134)+$G134,1),AJ$3=DATE(YEAR($H134),MONTH($H134)+$G134*2,1),AJ$3=DATE(YEAR($H134),MONTH($H134)+$G134*3,1),AJ$3=DATE(YEAR($H134),MONTH($H134)+$G134*4,1),AJ$3=DATE(YEAR($H134),MONTH($H134)+$G134*5,1),AJ$3=DATE(YEAR($H134),MONTH($H134)+$G134*6,1),AJ$3=DATE(YEAR($H134),MONTH($H134)+$G134*7,1),AJ$3=DATE(YEAR($H134),MONTH($H134)+$G134*8,1),AJ$3=DATE(YEAR($H134),MONTH($H134)+$G134*9,1),AJ$3=DATE(YEAR($H134),MONTH($H134)+$G134*10,1)),$F134*тех!AX$10*тех!AX$6,)</f>
        <v>0</v>
      </c>
      <c r="AK134" s="76">
        <f>IF(OR(AK$3=DATE(YEAR($H134),MONTH($H134)+$G134,1),AK$3=DATE(YEAR($H134),MONTH($H134)+$G134*2,1),AK$3=DATE(YEAR($H134),MONTH($H134)+$G134*3,1),AK$3=DATE(YEAR($H134),MONTH($H134)+$G134*4,1),AK$3=DATE(YEAR($H134),MONTH($H134)+$G134*5,1),AK$3=DATE(YEAR($H134),MONTH($H134)+$G134*6,1),AK$3=DATE(YEAR($H134),MONTH($H134)+$G134*7,1),AK$3=DATE(YEAR($H134),MONTH($H134)+$G134*8,1),AK$3=DATE(YEAR($H134),MONTH($H134)+$G134*9,1),AK$3=DATE(YEAR($H134),MONTH($H134)+$G134*10,1)),$F134*тех!AY$10*тех!AY$6,)</f>
        <v>0</v>
      </c>
      <c r="AL134" s="76">
        <f>IF(OR(AL$3=DATE(YEAR($H134),MONTH($H134)+$G134,1),AL$3=DATE(YEAR($H134),MONTH($H134)+$G134*2,1),AL$3=DATE(YEAR($H134),MONTH($H134)+$G134*3,1),AL$3=DATE(YEAR($H134),MONTH($H134)+$G134*4,1),AL$3=DATE(YEAR($H134),MONTH($H134)+$G134*5,1),AL$3=DATE(YEAR($H134),MONTH($H134)+$G134*6,1),AL$3=DATE(YEAR($H134),MONTH($H134)+$G134*7,1),AL$3=DATE(YEAR($H134),MONTH($H134)+$G134*8,1),AL$3=DATE(YEAR($H134),MONTH($H134)+$G134*9,1),AL$3=DATE(YEAR($H134),MONTH($H134)+$G134*10,1)),$F134*тех!AZ$10*тех!AZ$6,)</f>
        <v>0</v>
      </c>
      <c r="AM134" s="76">
        <f>IF(OR(AM$3=DATE(YEAR($H134),MONTH($H134)+$G134,1),AM$3=DATE(YEAR($H134),MONTH($H134)+$G134*2,1),AM$3=DATE(YEAR($H134),MONTH($H134)+$G134*3,1),AM$3=DATE(YEAR($H134),MONTH($H134)+$G134*4,1),AM$3=DATE(YEAR($H134),MONTH($H134)+$G134*5,1),AM$3=DATE(YEAR($H134),MONTH($H134)+$G134*6,1),AM$3=DATE(YEAR($H134),MONTH($H134)+$G134*7,1),AM$3=DATE(YEAR($H134),MONTH($H134)+$G134*8,1),AM$3=DATE(YEAR($H134),MONTH($H134)+$G134*9,1),AM$3=DATE(YEAR($H134),MONTH($H134)+$G134*10,1)),$F134*тех!BA$10*тех!BA$6,)</f>
        <v>0</v>
      </c>
      <c r="AN134" s="76">
        <f>IF(OR(AN$3=DATE(YEAR($H134),MONTH($H134)+$G134,1),AN$3=DATE(YEAR($H134),MONTH($H134)+$G134*2,1),AN$3=DATE(YEAR($H134),MONTH($H134)+$G134*3,1),AN$3=DATE(YEAR($H134),MONTH($H134)+$G134*4,1),AN$3=DATE(YEAR($H134),MONTH($H134)+$G134*5,1),AN$3=DATE(YEAR($H134),MONTH($H134)+$G134*6,1),AN$3=DATE(YEAR($H134),MONTH($H134)+$G134*7,1),AN$3=DATE(YEAR($H134),MONTH($H134)+$G134*8,1),AN$3=DATE(YEAR($H134),MONTH($H134)+$G134*9,1),AN$3=DATE(YEAR($H134),MONTH($H134)+$G134*10,1)),$F134*тех!BB$10*тех!BB$6,)</f>
        <v>0</v>
      </c>
      <c r="AO134" s="76">
        <f>IF(OR(AO$3=DATE(YEAR($H134),MONTH($H134)+$G134,1),AO$3=DATE(YEAR($H134),MONTH($H134)+$G134*2,1),AO$3=DATE(YEAR($H134),MONTH($H134)+$G134*3,1),AO$3=DATE(YEAR($H134),MONTH($H134)+$G134*4,1),AO$3=DATE(YEAR($H134),MONTH($H134)+$G134*5,1),AO$3=DATE(YEAR($H134),MONTH($H134)+$G134*6,1),AO$3=DATE(YEAR($H134),MONTH($H134)+$G134*7,1),AO$3=DATE(YEAR($H134),MONTH($H134)+$G134*8,1),AO$3=DATE(YEAR($H134),MONTH($H134)+$G134*9,1),AO$3=DATE(YEAR($H134),MONTH($H134)+$G134*10,1)),$F134*тех!BC$10*тех!BC$6,)</f>
        <v>0</v>
      </c>
      <c r="AP134" s="76">
        <f>IF(OR(AP$3=DATE(YEAR($H134),MONTH($H134)+$G134,1),AP$3=DATE(YEAR($H134),MONTH($H134)+$G134*2,1),AP$3=DATE(YEAR($H134),MONTH($H134)+$G134*3,1),AP$3=DATE(YEAR($H134),MONTH($H134)+$G134*4,1),AP$3=DATE(YEAR($H134),MONTH($H134)+$G134*5,1),AP$3=DATE(YEAR($H134),MONTH($H134)+$G134*6,1),AP$3=DATE(YEAR($H134),MONTH($H134)+$G134*7,1),AP$3=DATE(YEAR($H134),MONTH($H134)+$G134*8,1),AP$3=DATE(YEAR($H134),MONTH($H134)+$G134*9,1),AP$3=DATE(YEAR($H134),MONTH($H134)+$G134*10,1)),$F134*тех!BD$10*тех!BD$6,)</f>
        <v>0</v>
      </c>
      <c r="AQ134" s="76">
        <f>IF(OR(AQ$3=DATE(YEAR($H134),MONTH($H134)+$G134,1),AQ$3=DATE(YEAR($H134),MONTH($H134)+$G134*2,1),AQ$3=DATE(YEAR($H134),MONTH($H134)+$G134*3,1),AQ$3=DATE(YEAR($H134),MONTH($H134)+$G134*4,1),AQ$3=DATE(YEAR($H134),MONTH($H134)+$G134*5,1),AQ$3=DATE(YEAR($H134),MONTH($H134)+$G134*6,1),AQ$3=DATE(YEAR($H134),MONTH($H134)+$G134*7,1),AQ$3=DATE(YEAR($H134),MONTH($H134)+$G134*8,1),AQ$3=DATE(YEAR($H134),MONTH($H134)+$G134*9,1),AQ$3=DATE(YEAR($H134),MONTH($H134)+$G134*10,1)),$F134*тех!BE$10*тех!BE$6,)</f>
        <v>0</v>
      </c>
      <c r="AR134" s="76">
        <f>IF(OR(AR$3=DATE(YEAR($H134),MONTH($H134)+$G134,1),AR$3=DATE(YEAR($H134),MONTH($H134)+$G134*2,1),AR$3=DATE(YEAR($H134),MONTH($H134)+$G134*3,1),AR$3=DATE(YEAR($H134),MONTH($H134)+$G134*4,1),AR$3=DATE(YEAR($H134),MONTH($H134)+$G134*5,1),AR$3=DATE(YEAR($H134),MONTH($H134)+$G134*6,1),AR$3=DATE(YEAR($H134),MONTH($H134)+$G134*7,1),AR$3=DATE(YEAR($H134),MONTH($H134)+$G134*8,1),AR$3=DATE(YEAR($H134),MONTH($H134)+$G134*9,1),AR$3=DATE(YEAR($H134),MONTH($H134)+$G134*10,1)),$F134*тех!BF$10*тех!BF$6,)</f>
        <v>0</v>
      </c>
      <c r="AS134" s="76">
        <f>IF(OR(AS$3=DATE(YEAR($H134),MONTH($H134)+$G134,1),AS$3=DATE(YEAR($H134),MONTH($H134)+$G134*2,1),AS$3=DATE(YEAR($H134),MONTH($H134)+$G134*3,1),AS$3=DATE(YEAR($H134),MONTH($H134)+$G134*4,1),AS$3=DATE(YEAR($H134),MONTH($H134)+$G134*5,1),AS$3=DATE(YEAR($H134),MONTH($H134)+$G134*6,1),AS$3=DATE(YEAR($H134),MONTH($H134)+$G134*7,1),AS$3=DATE(YEAR($H134),MONTH($H134)+$G134*8,1),AS$3=DATE(YEAR($H134),MONTH($H134)+$G134*9,1),AS$3=DATE(YEAR($H134),MONTH($H134)+$G134*10,1)),$F134*тех!BG$10*тех!BG$6,)</f>
        <v>0</v>
      </c>
      <c r="AT134" s="76">
        <f>IF(OR(AT$3=DATE(YEAR($H134),MONTH($H134)+$G134,1),AT$3=DATE(YEAR($H134),MONTH($H134)+$G134*2,1),AT$3=DATE(YEAR($H134),MONTH($H134)+$G134*3,1),AT$3=DATE(YEAR($H134),MONTH($H134)+$G134*4,1),AT$3=DATE(YEAR($H134),MONTH($H134)+$G134*5,1),AT$3=DATE(YEAR($H134),MONTH($H134)+$G134*6,1),AT$3=DATE(YEAR($H134),MONTH($H134)+$G134*7,1),AT$3=DATE(YEAR($H134),MONTH($H134)+$G134*8,1),AT$3=DATE(YEAR($H134),MONTH($H134)+$G134*9,1),AT$3=DATE(YEAR($H134),MONTH($H134)+$G134*10,1)),$F134*тех!BH$10*тех!BH$6,)</f>
        <v>0</v>
      </c>
      <c r="AU134" s="76">
        <f>IF(OR(AU$3=DATE(YEAR($H134),MONTH($H134)+$G134,1),AU$3=DATE(YEAR($H134),MONTH($H134)+$G134*2,1),AU$3=DATE(YEAR($H134),MONTH($H134)+$G134*3,1),AU$3=DATE(YEAR($H134),MONTH($H134)+$G134*4,1),AU$3=DATE(YEAR($H134),MONTH($H134)+$G134*5,1),AU$3=DATE(YEAR($H134),MONTH($H134)+$G134*6,1),AU$3=DATE(YEAR($H134),MONTH($H134)+$G134*7,1),AU$3=DATE(YEAR($H134),MONTH($H134)+$G134*8,1),AU$3=DATE(YEAR($H134),MONTH($H134)+$G134*9,1),AU$3=DATE(YEAR($H134),MONTH($H134)+$G134*10,1)),$F134*тех!BI$10*тех!BI$6,)</f>
        <v>0</v>
      </c>
      <c r="AV134" s="76">
        <f>IF(OR(AV$3=DATE(YEAR($H134),MONTH($H134)+$G134,1),AV$3=DATE(YEAR($H134),MONTH($H134)+$G134*2,1),AV$3=DATE(YEAR($H134),MONTH($H134)+$G134*3,1),AV$3=DATE(YEAR($H134),MONTH($H134)+$G134*4,1),AV$3=DATE(YEAR($H134),MONTH($H134)+$G134*5,1),AV$3=DATE(YEAR($H134),MONTH($H134)+$G134*6,1),AV$3=DATE(YEAR($H134),MONTH($H134)+$G134*7,1),AV$3=DATE(YEAR($H134),MONTH($H134)+$G134*8,1),AV$3=DATE(YEAR($H134),MONTH($H134)+$G134*9,1),AV$3=DATE(YEAR($H134),MONTH($H134)+$G134*10,1)),$F134*тех!BJ$10*тех!BJ$6,)</f>
        <v>0</v>
      </c>
      <c r="AW134" s="76">
        <f>IF(OR(AW$3=DATE(YEAR($H134),MONTH($H134)+$G134,1),AW$3=DATE(YEAR($H134),MONTH($H134)+$G134*2,1),AW$3=DATE(YEAR($H134),MONTH($H134)+$G134*3,1),AW$3=DATE(YEAR($H134),MONTH($H134)+$G134*4,1),AW$3=DATE(YEAR($H134),MONTH($H134)+$G134*5,1),AW$3=DATE(YEAR($H134),MONTH($H134)+$G134*6,1),AW$3=DATE(YEAR($H134),MONTH($H134)+$G134*7,1),AW$3=DATE(YEAR($H134),MONTH($H134)+$G134*8,1),AW$3=DATE(YEAR($H134),MONTH($H134)+$G134*9,1),AW$3=DATE(YEAR($H134),MONTH($H134)+$G134*10,1)),$F134*тех!BK$10*тех!BK$6,)</f>
        <v>0</v>
      </c>
      <c r="AX134" s="76">
        <f>IF(OR(AX$3=DATE(YEAR($H134),MONTH($H134)+$G134,1),AX$3=DATE(YEAR($H134),MONTH($H134)+$G134*2,1),AX$3=DATE(YEAR($H134),MONTH($H134)+$G134*3,1),AX$3=DATE(YEAR($H134),MONTH($H134)+$G134*4,1),AX$3=DATE(YEAR($H134),MONTH($H134)+$G134*5,1),AX$3=DATE(YEAR($H134),MONTH($H134)+$G134*6,1),AX$3=DATE(YEAR($H134),MONTH($H134)+$G134*7,1),AX$3=DATE(YEAR($H134),MONTH($H134)+$G134*8,1),AX$3=DATE(YEAR($H134),MONTH($H134)+$G134*9,1),AX$3=DATE(YEAR($H134),MONTH($H134)+$G134*10,1)),$F134*тех!BL$10*тех!BL$6,)</f>
        <v>0</v>
      </c>
      <c r="AY134" s="76">
        <f>IF(OR(AY$3=DATE(YEAR($H134),MONTH($H134)+$G134,1),AY$3=DATE(YEAR($H134),MONTH($H134)+$G134*2,1),AY$3=DATE(YEAR($H134),MONTH($H134)+$G134*3,1),AY$3=DATE(YEAR($H134),MONTH($H134)+$G134*4,1),AY$3=DATE(YEAR($H134),MONTH($H134)+$G134*5,1),AY$3=DATE(YEAR($H134),MONTH($H134)+$G134*6,1),AY$3=DATE(YEAR($H134),MONTH($H134)+$G134*7,1),AY$3=DATE(YEAR($H134),MONTH($H134)+$G134*8,1),AY$3=DATE(YEAR($H134),MONTH($H134)+$G134*9,1),AY$3=DATE(YEAR($H134),MONTH($H134)+$G134*10,1)),$F134*тех!BM$10*тех!BM$6,)</f>
        <v>0</v>
      </c>
      <c r="AZ134" s="76">
        <f>IF(OR(AZ$3=DATE(YEAR($H134),MONTH($H134)+$G134,1),AZ$3=DATE(YEAR($H134),MONTH($H134)+$G134*2,1),AZ$3=DATE(YEAR($H134),MONTH($H134)+$G134*3,1),AZ$3=DATE(YEAR($H134),MONTH($H134)+$G134*4,1),AZ$3=DATE(YEAR($H134),MONTH($H134)+$G134*5,1),AZ$3=DATE(YEAR($H134),MONTH($H134)+$G134*6,1),AZ$3=DATE(YEAR($H134),MONTH($H134)+$G134*7,1),AZ$3=DATE(YEAR($H134),MONTH($H134)+$G134*8,1),AZ$3=DATE(YEAR($H134),MONTH($H134)+$G134*9,1),AZ$3=DATE(YEAR($H134),MONTH($H134)+$G134*10,1)),$F134*тех!BN$10*тех!BN$6,)</f>
        <v>0</v>
      </c>
      <c r="BA134" s="76">
        <f>IF(OR(BA$3=DATE(YEAR($H134),MONTH($H134)+$G134,1),BA$3=DATE(YEAR($H134),MONTH($H134)+$G134*2,1),BA$3=DATE(YEAR($H134),MONTH($H134)+$G134*3,1),BA$3=DATE(YEAR($H134),MONTH($H134)+$G134*4,1),BA$3=DATE(YEAR($H134),MONTH($H134)+$G134*5,1),BA$3=DATE(YEAR($H134),MONTH($H134)+$G134*6,1),BA$3=DATE(YEAR($H134),MONTH($H134)+$G134*7,1),BA$3=DATE(YEAR($H134),MONTH($H134)+$G134*8,1),BA$3=DATE(YEAR($H134),MONTH($H134)+$G134*9,1),BA$3=DATE(YEAR($H134),MONTH($H134)+$G134*10,1)),$F134*тех!BO$10*тех!BO$6,)</f>
        <v>0</v>
      </c>
      <c r="BB134" s="76">
        <f>IF(OR(BB$3=DATE(YEAR($H134),MONTH($H134)+$G134,1),BB$3=DATE(YEAR($H134),MONTH($H134)+$G134*2,1),BB$3=DATE(YEAR($H134),MONTH($H134)+$G134*3,1),BB$3=DATE(YEAR($H134),MONTH($H134)+$G134*4,1),BB$3=DATE(YEAR($H134),MONTH($H134)+$G134*5,1),BB$3=DATE(YEAR($H134),MONTH($H134)+$G134*6,1),BB$3=DATE(YEAR($H134),MONTH($H134)+$G134*7,1),BB$3=DATE(YEAR($H134),MONTH($H134)+$G134*8,1),BB$3=DATE(YEAR($H134),MONTH($H134)+$G134*9,1),BB$3=DATE(YEAR($H134),MONTH($H134)+$G134*10,1)),$F134*тех!BP$10*тех!BP$6,)</f>
        <v>0</v>
      </c>
      <c r="BC134" s="76">
        <f>IF(OR(BC$3=DATE(YEAR($H134),MONTH($H134)+$G134,1),BC$3=DATE(YEAR($H134),MONTH($H134)+$G134*2,1),BC$3=DATE(YEAR($H134),MONTH($H134)+$G134*3,1),BC$3=DATE(YEAR($H134),MONTH($H134)+$G134*4,1),BC$3=DATE(YEAR($H134),MONTH($H134)+$G134*5,1),BC$3=DATE(YEAR($H134),MONTH($H134)+$G134*6,1),BC$3=DATE(YEAR($H134),MONTH($H134)+$G134*7,1),BC$3=DATE(YEAR($H134),MONTH($H134)+$G134*8,1),BC$3=DATE(YEAR($H134),MONTH($H134)+$G134*9,1),BC$3=DATE(YEAR($H134),MONTH($H134)+$G134*10,1)),$F134*тех!BQ$10*тех!BQ$6,)</f>
        <v>0</v>
      </c>
      <c r="BD134" s="76">
        <f>IF(OR(BD$3=DATE(YEAR($H134),MONTH($H134)+$G134,1),BD$3=DATE(YEAR($H134),MONTH($H134)+$G134*2,1),BD$3=DATE(YEAR($H134),MONTH($H134)+$G134*3,1),BD$3=DATE(YEAR($H134),MONTH($H134)+$G134*4,1),BD$3=DATE(YEAR($H134),MONTH($H134)+$G134*5,1),BD$3=DATE(YEAR($H134),MONTH($H134)+$G134*6,1),BD$3=DATE(YEAR($H134),MONTH($H134)+$G134*7,1),BD$3=DATE(YEAR($H134),MONTH($H134)+$G134*8,1),BD$3=DATE(YEAR($H134),MONTH($H134)+$G134*9,1),BD$3=DATE(YEAR($H134),MONTH($H134)+$G134*10,1)),$F134*тех!BR$10*тех!BR$6,)</f>
        <v>0</v>
      </c>
      <c r="BE134" s="76">
        <f>IF(OR(BE$3=DATE(YEAR($H134),MONTH($H134)+$G134,1),BE$3=DATE(YEAR($H134),MONTH($H134)+$G134*2,1),BE$3=DATE(YEAR($H134),MONTH($H134)+$G134*3,1),BE$3=DATE(YEAR($H134),MONTH($H134)+$G134*4,1),BE$3=DATE(YEAR($H134),MONTH($H134)+$G134*5,1),BE$3=DATE(YEAR($H134),MONTH($H134)+$G134*6,1),BE$3=DATE(YEAR($H134),MONTH($H134)+$G134*7,1),BE$3=DATE(YEAR($H134),MONTH($H134)+$G134*8,1),BE$3=DATE(YEAR($H134),MONTH($H134)+$G134*9,1),BE$3=DATE(YEAR($H134),MONTH($H134)+$G134*10,1)),$F134*тех!BS$10*тех!BS$6,)</f>
        <v>0</v>
      </c>
      <c r="BF134" s="76">
        <f>IF(OR(BF$3=DATE(YEAR($H134),MONTH($H134)+$G134,1),BF$3=DATE(YEAR($H134),MONTH($H134)+$G134*2,1),BF$3=DATE(YEAR($H134),MONTH($H134)+$G134*3,1),BF$3=DATE(YEAR($H134),MONTH($H134)+$G134*4,1),BF$3=DATE(YEAR($H134),MONTH($H134)+$G134*5,1),BF$3=DATE(YEAR($H134),MONTH($H134)+$G134*6,1),BF$3=DATE(YEAR($H134),MONTH($H134)+$G134*7,1),BF$3=DATE(YEAR($H134),MONTH($H134)+$G134*8,1),BF$3=DATE(YEAR($H134),MONTH($H134)+$G134*9,1),BF$3=DATE(YEAR($H134),MONTH($H134)+$G134*10,1)),$F134*тех!BT$10*тех!BT$6,)</f>
        <v>0</v>
      </c>
      <c r="BG134" s="76">
        <f>IF(OR(BG$3=DATE(YEAR($H134),MONTH($H134)+$G134,1),BG$3=DATE(YEAR($H134),MONTH($H134)+$G134*2,1),BG$3=DATE(YEAR($H134),MONTH($H134)+$G134*3,1),BG$3=DATE(YEAR($H134),MONTH($H134)+$G134*4,1),BG$3=DATE(YEAR($H134),MONTH($H134)+$G134*5,1),BG$3=DATE(YEAR($H134),MONTH($H134)+$G134*6,1),BG$3=DATE(YEAR($H134),MONTH($H134)+$G134*7,1),BG$3=DATE(YEAR($H134),MONTH($H134)+$G134*8,1),BG$3=DATE(YEAR($H134),MONTH($H134)+$G134*9,1),BG$3=DATE(YEAR($H134),MONTH($H134)+$G134*10,1)),$F134*тех!BU$10*тех!BU$6,)</f>
        <v>0</v>
      </c>
      <c r="BH134" s="76">
        <f>IF(OR(BH$3=DATE(YEAR($H134),MONTH($H134)+$G134,1),BH$3=DATE(YEAR($H134),MONTH($H134)+$G134*2,1),BH$3=DATE(YEAR($H134),MONTH($H134)+$G134*3,1),BH$3=DATE(YEAR($H134),MONTH($H134)+$G134*4,1),BH$3=DATE(YEAR($H134),MONTH($H134)+$G134*5,1),BH$3=DATE(YEAR($H134),MONTH($H134)+$G134*6,1),BH$3=DATE(YEAR($H134),MONTH($H134)+$G134*7,1),BH$3=DATE(YEAR($H134),MONTH($H134)+$G134*8,1),BH$3=DATE(YEAR($H134),MONTH($H134)+$G134*9,1),BH$3=DATE(YEAR($H134),MONTH($H134)+$G134*10,1)),$F134*тех!BV$10*тех!BV$6,)</f>
        <v>0</v>
      </c>
      <c r="BI134" s="76">
        <f>IF(OR(BI$3=DATE(YEAR($H134),MONTH($H134)+$G134,1),BI$3=DATE(YEAR($H134),MONTH($H134)+$G134*2,1),BI$3=DATE(YEAR($H134),MONTH($H134)+$G134*3,1),BI$3=DATE(YEAR($H134),MONTH($H134)+$G134*4,1),BI$3=DATE(YEAR($H134),MONTH($H134)+$G134*5,1),BI$3=DATE(YEAR($H134),MONTH($H134)+$G134*6,1),BI$3=DATE(YEAR($H134),MONTH($H134)+$G134*7,1),BI$3=DATE(YEAR($H134),MONTH($H134)+$G134*8,1),BI$3=DATE(YEAR($H134),MONTH($H134)+$G134*9,1),BI$3=DATE(YEAR($H134),MONTH($H134)+$G134*10,1)),$F134*тех!BW$10*тех!BW$6,)</f>
        <v>0</v>
      </c>
      <c r="BJ134" s="76">
        <f>IF(OR(BJ$3=DATE(YEAR($H134),MONTH($H134)+$G134,1),BJ$3=DATE(YEAR($H134),MONTH($H134)+$G134*2,1),BJ$3=DATE(YEAR($H134),MONTH($H134)+$G134*3,1),BJ$3=DATE(YEAR($H134),MONTH($H134)+$G134*4,1),BJ$3=DATE(YEAR($H134),MONTH($H134)+$G134*5,1),BJ$3=DATE(YEAR($H134),MONTH($H134)+$G134*6,1),BJ$3=DATE(YEAR($H134),MONTH($H134)+$G134*7,1),BJ$3=DATE(YEAR($H134),MONTH($H134)+$G134*8,1),BJ$3=DATE(YEAR($H134),MONTH($H134)+$G134*9,1),BJ$3=DATE(YEAR($H134),MONTH($H134)+$G134*10,1)),$F134*тех!BX$10*тех!BX$6,)</f>
        <v>0</v>
      </c>
      <c r="BK134" s="76">
        <f>IF(OR(BK$3=DATE(YEAR($H134),MONTH($H134)+$G134,1),BK$3=DATE(YEAR($H134),MONTH($H134)+$G134*2,1),BK$3=DATE(YEAR($H134),MONTH($H134)+$G134*3,1),BK$3=DATE(YEAR($H134),MONTH($H134)+$G134*4,1),BK$3=DATE(YEAR($H134),MONTH($H134)+$G134*5,1),BK$3=DATE(YEAR($H134),MONTH($H134)+$G134*6,1),BK$3=DATE(YEAR($H134),MONTH($H134)+$G134*7,1),BK$3=DATE(YEAR($H134),MONTH($H134)+$G134*8,1),BK$3=DATE(YEAR($H134),MONTH($H134)+$G134*9,1),BK$3=DATE(YEAR($H134),MONTH($H134)+$G134*10,1)),$F134*тех!BY$10*тех!BY$6,)</f>
        <v>0</v>
      </c>
      <c r="BL134" s="76">
        <f>IF(OR(BL$3=DATE(YEAR($H134),MONTH($H134)+$G134,1),BL$3=DATE(YEAR($H134),MONTH($H134)+$G134*2,1),BL$3=DATE(YEAR($H134),MONTH($H134)+$G134*3,1),BL$3=DATE(YEAR($H134),MONTH($H134)+$G134*4,1),BL$3=DATE(YEAR($H134),MONTH($H134)+$G134*5,1),BL$3=DATE(YEAR($H134),MONTH($H134)+$G134*6,1),BL$3=DATE(YEAR($H134),MONTH($H134)+$G134*7,1),BL$3=DATE(YEAR($H134),MONTH($H134)+$G134*8,1),BL$3=DATE(YEAR($H134),MONTH($H134)+$G134*9,1),BL$3=DATE(YEAR($H134),MONTH($H134)+$G134*10,1)),$F134*тех!BZ$10*тех!BZ$6,)</f>
        <v>0</v>
      </c>
      <c r="BM134" s="76">
        <f>IF(OR(BM$3=DATE(YEAR($H134),MONTH($H134)+$G134,1),BM$3=DATE(YEAR($H134),MONTH($H134)+$G134*2,1),BM$3=DATE(YEAR($H134),MONTH($H134)+$G134*3,1),BM$3=DATE(YEAR($H134),MONTH($H134)+$G134*4,1),BM$3=DATE(YEAR($H134),MONTH($H134)+$G134*5,1),BM$3=DATE(YEAR($H134),MONTH($H134)+$G134*6,1),BM$3=DATE(YEAR($H134),MONTH($H134)+$G134*7,1),BM$3=DATE(YEAR($H134),MONTH($H134)+$G134*8,1),BM$3=DATE(YEAR($H134),MONTH($H134)+$G134*9,1),BM$3=DATE(YEAR($H134),MONTH($H134)+$G134*10,1)),$F134*тех!CA$10*тех!CA$6,)</f>
        <v>0</v>
      </c>
      <c r="BN134" s="76">
        <f>IF(OR(BN$3=DATE(YEAR($H134),MONTH($H134)+$G134,1),BN$3=DATE(YEAR($H134),MONTH($H134)+$G134*2,1),BN$3=DATE(YEAR($H134),MONTH($H134)+$G134*3,1),BN$3=DATE(YEAR($H134),MONTH($H134)+$G134*4,1),BN$3=DATE(YEAR($H134),MONTH($H134)+$G134*5,1),BN$3=DATE(YEAR($H134),MONTH($H134)+$G134*6,1),BN$3=DATE(YEAR($H134),MONTH($H134)+$G134*7,1),BN$3=DATE(YEAR($H134),MONTH($H134)+$G134*8,1),BN$3=DATE(YEAR($H134),MONTH($H134)+$G134*9,1),BN$3=DATE(YEAR($H134),MONTH($H134)+$G134*10,1)),$F134*тех!CB$10*тех!CB$6,)</f>
        <v>0</v>
      </c>
      <c r="BO134" s="76">
        <f>IF(OR(BO$3=DATE(YEAR($H134),MONTH($H134)+$G134,1),BO$3=DATE(YEAR($H134),MONTH($H134)+$G134*2,1),BO$3=DATE(YEAR($H134),MONTH($H134)+$G134*3,1),BO$3=DATE(YEAR($H134),MONTH($H134)+$G134*4,1),BO$3=DATE(YEAR($H134),MONTH($H134)+$G134*5,1),BO$3=DATE(YEAR($H134),MONTH($H134)+$G134*6,1),BO$3=DATE(YEAR($H134),MONTH($H134)+$G134*7,1),BO$3=DATE(YEAR($H134),MONTH($H134)+$G134*8,1),BO$3=DATE(YEAR($H134),MONTH($H134)+$G134*9,1),BO$3=DATE(YEAR($H134),MONTH($H134)+$G134*10,1)),$F134*тех!CC$10*тех!CC$6,)</f>
        <v>0</v>
      </c>
      <c r="BP134" s="76">
        <f>IF(OR(BP$3=DATE(YEAR($H134),MONTH($H134)+$G134,1),BP$3=DATE(YEAR($H134),MONTH($H134)+$G134*2,1),BP$3=DATE(YEAR($H134),MONTH($H134)+$G134*3,1),BP$3=DATE(YEAR($H134),MONTH($H134)+$G134*4,1),BP$3=DATE(YEAR($H134),MONTH($H134)+$G134*5,1),BP$3=DATE(YEAR($H134),MONTH($H134)+$G134*6,1),BP$3=DATE(YEAR($H134),MONTH($H134)+$G134*7,1),BP$3=DATE(YEAR($H134),MONTH($H134)+$G134*8,1),BP$3=DATE(YEAR($H134),MONTH($H134)+$G134*9,1),BP$3=DATE(YEAR($H134),MONTH($H134)+$G134*10,1)),$F134*тех!CD$10*тех!CD$6,)</f>
        <v>0</v>
      </c>
      <c r="BQ134" s="76">
        <f>IF(OR(BQ$3=DATE(YEAR($H134),MONTH($H134)+$G134,1),BQ$3=DATE(YEAR($H134),MONTH($H134)+$G134*2,1),BQ$3=DATE(YEAR($H134),MONTH($H134)+$G134*3,1),BQ$3=DATE(YEAR($H134),MONTH($H134)+$G134*4,1),BQ$3=DATE(YEAR($H134),MONTH($H134)+$G134*5,1),BQ$3=DATE(YEAR($H134),MONTH($H134)+$G134*6,1),BQ$3=DATE(YEAR($H134),MONTH($H134)+$G134*7,1),BQ$3=DATE(YEAR($H134),MONTH($H134)+$G134*8,1),BQ$3=DATE(YEAR($H134),MONTH($H134)+$G134*9,1),BQ$3=DATE(YEAR($H134),MONTH($H134)+$G134*10,1)),$F134*тех!CE$10*тех!CE$6,)</f>
        <v>0</v>
      </c>
    </row>
    <row r="135" spans="2:71" hidden="1">
      <c r="B135" s="3">
        <v>46</v>
      </c>
      <c r="C135" s="19"/>
      <c r="D135" s="19"/>
      <c r="E135" s="19"/>
      <c r="F135" s="76">
        <f t="shared" si="3"/>
        <v>0</v>
      </c>
      <c r="G135" s="19"/>
      <c r="H135" s="19"/>
      <c r="J135" s="76">
        <f>IF($H135=J$3,$F135,)*тех!X$6</f>
        <v>0</v>
      </c>
      <c r="K135" s="76">
        <f>IF($H135=K$3,$F135,)*тех!Y$6</f>
        <v>0</v>
      </c>
      <c r="L135" s="76">
        <f>IF($H135=L$3,$F135,)*тех!Z$6</f>
        <v>0</v>
      </c>
      <c r="M135" s="76">
        <f>IF($H135=M$3,$F135,)*тех!AA$6</f>
        <v>0</v>
      </c>
      <c r="N135" s="76">
        <f>IF($H135=N$3,$F135,)*тех!AB$6</f>
        <v>0</v>
      </c>
      <c r="O135" s="76">
        <f>IF($H135=O$3,$F135,)*тех!AC$6</f>
        <v>0</v>
      </c>
      <c r="P135" s="76">
        <f>IF(OR(P$3=DATE(YEAR($H135),MONTH($H135)+$G135,1),P$3=DATE(YEAR($H135),MONTH($H135)+$G135*2,1),P$3=DATE(YEAR($H135),MONTH($H135)+$G135*3,1),P$3=DATE(YEAR($H135),MONTH($H135)+$G135*4,1),P$3=DATE(YEAR($H135),MONTH($H135)+$G135*5,1),P$3=DATE(YEAR($H135),MONTH($H135)+$G135*6,1),P$3=DATE(YEAR($H135),MONTH($H135)+$G135*7,1),P$3=DATE(YEAR($H135),MONTH($H135)+$G135*8,1),P$3=DATE(YEAR($H135),MONTH($H135)+$G135*9,1),P$3=DATE(YEAR($H135),MONTH($H135)+$G135*10,1)),$F135*тех!AD$10*тех!AD$6,)</f>
        <v>0</v>
      </c>
      <c r="Q135" s="76">
        <f>IF(OR(Q$3=DATE(YEAR($H135),MONTH($H135)+$G135,1),Q$3=DATE(YEAR($H135),MONTH($H135)+$G135*2,1),Q$3=DATE(YEAR($H135),MONTH($H135)+$G135*3,1),Q$3=DATE(YEAR($H135),MONTH($H135)+$G135*4,1),Q$3=DATE(YEAR($H135),MONTH($H135)+$G135*5,1),Q$3=DATE(YEAR($H135),MONTH($H135)+$G135*6,1),Q$3=DATE(YEAR($H135),MONTH($H135)+$G135*7,1),Q$3=DATE(YEAR($H135),MONTH($H135)+$G135*8,1),Q$3=DATE(YEAR($H135),MONTH($H135)+$G135*9,1),Q$3=DATE(YEAR($H135),MONTH($H135)+$G135*10,1)),$F135*тех!AE$10*тех!AE$6,)</f>
        <v>0</v>
      </c>
      <c r="R135" s="76">
        <f>IF(OR(R$3=DATE(YEAR($H135),MONTH($H135)+$G135,1),R$3=DATE(YEAR($H135),MONTH($H135)+$G135*2,1),R$3=DATE(YEAR($H135),MONTH($H135)+$G135*3,1),R$3=DATE(YEAR($H135),MONTH($H135)+$G135*4,1),R$3=DATE(YEAR($H135),MONTH($H135)+$G135*5,1),R$3=DATE(YEAR($H135),MONTH($H135)+$G135*6,1),R$3=DATE(YEAR($H135),MONTH($H135)+$G135*7,1),R$3=DATE(YEAR($H135),MONTH($H135)+$G135*8,1),R$3=DATE(YEAR($H135),MONTH($H135)+$G135*9,1),R$3=DATE(YEAR($H135),MONTH($H135)+$G135*10,1)),$F135*тех!AF$10*тех!AF$6,)</f>
        <v>0</v>
      </c>
      <c r="S135" s="76">
        <f>IF(OR(S$3=DATE(YEAR($H135),MONTH($H135)+$G135,1),S$3=DATE(YEAR($H135),MONTH($H135)+$G135*2,1),S$3=DATE(YEAR($H135),MONTH($H135)+$G135*3,1),S$3=DATE(YEAR($H135),MONTH($H135)+$G135*4,1),S$3=DATE(YEAR($H135),MONTH($H135)+$G135*5,1),S$3=DATE(YEAR($H135),MONTH($H135)+$G135*6,1),S$3=DATE(YEAR($H135),MONTH($H135)+$G135*7,1),S$3=DATE(YEAR($H135),MONTH($H135)+$G135*8,1),S$3=DATE(YEAR($H135),MONTH($H135)+$G135*9,1),S$3=DATE(YEAR($H135),MONTH($H135)+$G135*10,1)),$F135*тех!AG$10*тех!AG$6,)</f>
        <v>0</v>
      </c>
      <c r="T135" s="76">
        <f>IF(OR(T$3=DATE(YEAR($H135),MONTH($H135)+$G135,1),T$3=DATE(YEAR($H135),MONTH($H135)+$G135*2,1),T$3=DATE(YEAR($H135),MONTH($H135)+$G135*3,1),T$3=DATE(YEAR($H135),MONTH($H135)+$G135*4,1),T$3=DATE(YEAR($H135),MONTH($H135)+$G135*5,1),T$3=DATE(YEAR($H135),MONTH($H135)+$G135*6,1),T$3=DATE(YEAR($H135),MONTH($H135)+$G135*7,1),T$3=DATE(YEAR($H135),MONTH($H135)+$G135*8,1),T$3=DATE(YEAR($H135),MONTH($H135)+$G135*9,1),T$3=DATE(YEAR($H135),MONTH($H135)+$G135*10,1)),$F135*тех!AH$10*тех!AH$6,)</f>
        <v>0</v>
      </c>
      <c r="U135" s="76">
        <f>IF(OR(U$3=DATE(YEAR($H135),MONTH($H135)+$G135,1),U$3=DATE(YEAR($H135),MONTH($H135)+$G135*2,1),U$3=DATE(YEAR($H135),MONTH($H135)+$G135*3,1),U$3=DATE(YEAR($H135),MONTH($H135)+$G135*4,1),U$3=DATE(YEAR($H135),MONTH($H135)+$G135*5,1),U$3=DATE(YEAR($H135),MONTH($H135)+$G135*6,1),U$3=DATE(YEAR($H135),MONTH($H135)+$G135*7,1),U$3=DATE(YEAR($H135),MONTH($H135)+$G135*8,1),U$3=DATE(YEAR($H135),MONTH($H135)+$G135*9,1),U$3=DATE(YEAR($H135),MONTH($H135)+$G135*10,1)),$F135*тех!AI$10*тех!AI$6,)</f>
        <v>0</v>
      </c>
      <c r="V135" s="76">
        <f>IF(OR(V$3=DATE(YEAR($H135),MONTH($H135)+$G135,1),V$3=DATE(YEAR($H135),MONTH($H135)+$G135*2,1),V$3=DATE(YEAR($H135),MONTH($H135)+$G135*3,1),V$3=DATE(YEAR($H135),MONTH($H135)+$G135*4,1),V$3=DATE(YEAR($H135),MONTH($H135)+$G135*5,1),V$3=DATE(YEAR($H135),MONTH($H135)+$G135*6,1),V$3=DATE(YEAR($H135),MONTH($H135)+$G135*7,1),V$3=DATE(YEAR($H135),MONTH($H135)+$G135*8,1),V$3=DATE(YEAR($H135),MONTH($H135)+$G135*9,1),V$3=DATE(YEAR($H135),MONTH($H135)+$G135*10,1)),$F135*тех!AJ$10*тех!AJ$6,)</f>
        <v>0</v>
      </c>
      <c r="W135" s="76">
        <f>IF(OR(W$3=DATE(YEAR($H135),MONTH($H135)+$G135,1),W$3=DATE(YEAR($H135),MONTH($H135)+$G135*2,1),W$3=DATE(YEAR($H135),MONTH($H135)+$G135*3,1),W$3=DATE(YEAR($H135),MONTH($H135)+$G135*4,1),W$3=DATE(YEAR($H135),MONTH($H135)+$G135*5,1),W$3=DATE(YEAR($H135),MONTH($H135)+$G135*6,1),W$3=DATE(YEAR($H135),MONTH($H135)+$G135*7,1),W$3=DATE(YEAR($H135),MONTH($H135)+$G135*8,1),W$3=DATE(YEAR($H135),MONTH($H135)+$G135*9,1),W$3=DATE(YEAR($H135),MONTH($H135)+$G135*10,1)),$F135*тех!AK$10*тех!AK$6,)</f>
        <v>0</v>
      </c>
      <c r="X135" s="76">
        <f>IF(OR(X$3=DATE(YEAR($H135),MONTH($H135)+$G135,1),X$3=DATE(YEAR($H135),MONTH($H135)+$G135*2,1),X$3=DATE(YEAR($H135),MONTH($H135)+$G135*3,1),X$3=DATE(YEAR($H135),MONTH($H135)+$G135*4,1),X$3=DATE(YEAR($H135),MONTH($H135)+$G135*5,1),X$3=DATE(YEAR($H135),MONTH($H135)+$G135*6,1),X$3=DATE(YEAR($H135),MONTH($H135)+$G135*7,1),X$3=DATE(YEAR($H135),MONTH($H135)+$G135*8,1),X$3=DATE(YEAR($H135),MONTH($H135)+$G135*9,1),X$3=DATE(YEAR($H135),MONTH($H135)+$G135*10,1)),$F135*тех!AL$10*тех!AL$6,)</f>
        <v>0</v>
      </c>
      <c r="Y135" s="76">
        <f>IF(OR(Y$3=DATE(YEAR($H135),MONTH($H135)+$G135,1),Y$3=DATE(YEAR($H135),MONTH($H135)+$G135*2,1),Y$3=DATE(YEAR($H135),MONTH($H135)+$G135*3,1),Y$3=DATE(YEAR($H135),MONTH($H135)+$G135*4,1),Y$3=DATE(YEAR($H135),MONTH($H135)+$G135*5,1),Y$3=DATE(YEAR($H135),MONTH($H135)+$G135*6,1),Y$3=DATE(YEAR($H135),MONTH($H135)+$G135*7,1),Y$3=DATE(YEAR($H135),MONTH($H135)+$G135*8,1),Y$3=DATE(YEAR($H135),MONTH($H135)+$G135*9,1),Y$3=DATE(YEAR($H135),MONTH($H135)+$G135*10,1)),$F135*тех!AM$10*тех!AM$6,)</f>
        <v>0</v>
      </c>
      <c r="Z135" s="76">
        <f>IF(OR(Z$3=DATE(YEAR($H135),MONTH($H135)+$G135,1),Z$3=DATE(YEAR($H135),MONTH($H135)+$G135*2,1),Z$3=DATE(YEAR($H135),MONTH($H135)+$G135*3,1),Z$3=DATE(YEAR($H135),MONTH($H135)+$G135*4,1),Z$3=DATE(YEAR($H135),MONTH($H135)+$G135*5,1),Z$3=DATE(YEAR($H135),MONTH($H135)+$G135*6,1),Z$3=DATE(YEAR($H135),MONTH($H135)+$G135*7,1),Z$3=DATE(YEAR($H135),MONTH($H135)+$G135*8,1),Z$3=DATE(YEAR($H135),MONTH($H135)+$G135*9,1),Z$3=DATE(YEAR($H135),MONTH($H135)+$G135*10,1)),$F135*тех!AN$10*тех!AN$6,)</f>
        <v>0</v>
      </c>
      <c r="AA135" s="76">
        <f>IF(OR(AA$3=DATE(YEAR($H135),MONTH($H135)+$G135,1),AA$3=DATE(YEAR($H135),MONTH($H135)+$G135*2,1),AA$3=DATE(YEAR($H135),MONTH($H135)+$G135*3,1),AA$3=DATE(YEAR($H135),MONTH($H135)+$G135*4,1),AA$3=DATE(YEAR($H135),MONTH($H135)+$G135*5,1),AA$3=DATE(YEAR($H135),MONTH($H135)+$G135*6,1),AA$3=DATE(YEAR($H135),MONTH($H135)+$G135*7,1),AA$3=DATE(YEAR($H135),MONTH($H135)+$G135*8,1),AA$3=DATE(YEAR($H135),MONTH($H135)+$G135*9,1),AA$3=DATE(YEAR($H135),MONTH($H135)+$G135*10,1)),$F135*тех!AO$10*тех!AO$6,)</f>
        <v>0</v>
      </c>
      <c r="AB135" s="76">
        <f>IF(OR(AB$3=DATE(YEAR($H135),MONTH($H135)+$G135,1),AB$3=DATE(YEAR($H135),MONTH($H135)+$G135*2,1),AB$3=DATE(YEAR($H135),MONTH($H135)+$G135*3,1),AB$3=DATE(YEAR($H135),MONTH($H135)+$G135*4,1),AB$3=DATE(YEAR($H135),MONTH($H135)+$G135*5,1),AB$3=DATE(YEAR($H135),MONTH($H135)+$G135*6,1),AB$3=DATE(YEAR($H135),MONTH($H135)+$G135*7,1),AB$3=DATE(YEAR($H135),MONTH($H135)+$G135*8,1),AB$3=DATE(YEAR($H135),MONTH($H135)+$G135*9,1),AB$3=DATE(YEAR($H135),MONTH($H135)+$G135*10,1)),$F135*тех!AP$10*тех!AP$6,)</f>
        <v>0</v>
      </c>
      <c r="AC135" s="76">
        <f>IF(OR(AC$3=DATE(YEAR($H135),MONTH($H135)+$G135,1),AC$3=DATE(YEAR($H135),MONTH($H135)+$G135*2,1),AC$3=DATE(YEAR($H135),MONTH($H135)+$G135*3,1),AC$3=DATE(YEAR($H135),MONTH($H135)+$G135*4,1),AC$3=DATE(YEAR($H135),MONTH($H135)+$G135*5,1),AC$3=DATE(YEAR($H135),MONTH($H135)+$G135*6,1),AC$3=DATE(YEAR($H135),MONTH($H135)+$G135*7,1),AC$3=DATE(YEAR($H135),MONTH($H135)+$G135*8,1),AC$3=DATE(YEAR($H135),MONTH($H135)+$G135*9,1),AC$3=DATE(YEAR($H135),MONTH($H135)+$G135*10,1)),$F135*тех!AQ$10*тех!AQ$6,)</f>
        <v>0</v>
      </c>
      <c r="AD135" s="76">
        <f>IF(OR(AD$3=DATE(YEAR($H135),MONTH($H135)+$G135,1),AD$3=DATE(YEAR($H135),MONTH($H135)+$G135*2,1),AD$3=DATE(YEAR($H135),MONTH($H135)+$G135*3,1),AD$3=DATE(YEAR($H135),MONTH($H135)+$G135*4,1),AD$3=DATE(YEAR($H135),MONTH($H135)+$G135*5,1),AD$3=DATE(YEAR($H135),MONTH($H135)+$G135*6,1),AD$3=DATE(YEAR($H135),MONTH($H135)+$G135*7,1),AD$3=DATE(YEAR($H135),MONTH($H135)+$G135*8,1),AD$3=DATE(YEAR($H135),MONTH($H135)+$G135*9,1),AD$3=DATE(YEAR($H135),MONTH($H135)+$G135*10,1)),$F135*тех!AR$10*тех!AR$6,)</f>
        <v>0</v>
      </c>
      <c r="AE135" s="76">
        <f>IF(OR(AE$3=DATE(YEAR($H135),MONTH($H135)+$G135,1),AE$3=DATE(YEAR($H135),MONTH($H135)+$G135*2,1),AE$3=DATE(YEAR($H135),MONTH($H135)+$G135*3,1),AE$3=DATE(YEAR($H135),MONTH($H135)+$G135*4,1),AE$3=DATE(YEAR($H135),MONTH($H135)+$G135*5,1),AE$3=DATE(YEAR($H135),MONTH($H135)+$G135*6,1),AE$3=DATE(YEAR($H135),MONTH($H135)+$G135*7,1),AE$3=DATE(YEAR($H135),MONTH($H135)+$G135*8,1),AE$3=DATE(YEAR($H135),MONTH($H135)+$G135*9,1),AE$3=DATE(YEAR($H135),MONTH($H135)+$G135*10,1)),$F135*тех!AS$10*тех!AS$6,)</f>
        <v>0</v>
      </c>
      <c r="AF135" s="76">
        <f>IF(OR(AF$3=DATE(YEAR($H135),MONTH($H135)+$G135,1),AF$3=DATE(YEAR($H135),MONTH($H135)+$G135*2,1),AF$3=DATE(YEAR($H135),MONTH($H135)+$G135*3,1),AF$3=DATE(YEAR($H135),MONTH($H135)+$G135*4,1),AF$3=DATE(YEAR($H135),MONTH($H135)+$G135*5,1),AF$3=DATE(YEAR($H135),MONTH($H135)+$G135*6,1),AF$3=DATE(YEAR($H135),MONTH($H135)+$G135*7,1),AF$3=DATE(YEAR($H135),MONTH($H135)+$G135*8,1),AF$3=DATE(YEAR($H135),MONTH($H135)+$G135*9,1),AF$3=DATE(YEAR($H135),MONTH($H135)+$G135*10,1)),$F135*тех!AT$10*тех!AT$6,)</f>
        <v>0</v>
      </c>
      <c r="AG135" s="76">
        <f>IF(OR(AG$3=DATE(YEAR($H135),MONTH($H135)+$G135,1),AG$3=DATE(YEAR($H135),MONTH($H135)+$G135*2,1),AG$3=DATE(YEAR($H135),MONTH($H135)+$G135*3,1),AG$3=DATE(YEAR($H135),MONTH($H135)+$G135*4,1),AG$3=DATE(YEAR($H135),MONTH($H135)+$G135*5,1),AG$3=DATE(YEAR($H135),MONTH($H135)+$G135*6,1),AG$3=DATE(YEAR($H135),MONTH($H135)+$G135*7,1),AG$3=DATE(YEAR($H135),MONTH($H135)+$G135*8,1),AG$3=DATE(YEAR($H135),MONTH($H135)+$G135*9,1),AG$3=DATE(YEAR($H135),MONTH($H135)+$G135*10,1)),$F135*тех!AU$10*тех!AU$6,)</f>
        <v>0</v>
      </c>
      <c r="AH135" s="76">
        <f>IF(OR(AH$3=DATE(YEAR($H135),MONTH($H135)+$G135,1),AH$3=DATE(YEAR($H135),MONTH($H135)+$G135*2,1),AH$3=DATE(YEAR($H135),MONTH($H135)+$G135*3,1),AH$3=DATE(YEAR($H135),MONTH($H135)+$G135*4,1),AH$3=DATE(YEAR($H135),MONTH($H135)+$G135*5,1),AH$3=DATE(YEAR($H135),MONTH($H135)+$G135*6,1),AH$3=DATE(YEAR($H135),MONTH($H135)+$G135*7,1),AH$3=DATE(YEAR($H135),MONTH($H135)+$G135*8,1),AH$3=DATE(YEAR($H135),MONTH($H135)+$G135*9,1),AH$3=DATE(YEAR($H135),MONTH($H135)+$G135*10,1)),$F135*тех!AV$10*тех!AV$6,)</f>
        <v>0</v>
      </c>
      <c r="AI135" s="76">
        <f>IF(OR(AI$3=DATE(YEAR($H135),MONTH($H135)+$G135,1),AI$3=DATE(YEAR($H135),MONTH($H135)+$G135*2,1),AI$3=DATE(YEAR($H135),MONTH($H135)+$G135*3,1),AI$3=DATE(YEAR($H135),MONTH($H135)+$G135*4,1),AI$3=DATE(YEAR($H135),MONTH($H135)+$G135*5,1),AI$3=DATE(YEAR($H135),MONTH($H135)+$G135*6,1),AI$3=DATE(YEAR($H135),MONTH($H135)+$G135*7,1),AI$3=DATE(YEAR($H135),MONTH($H135)+$G135*8,1),AI$3=DATE(YEAR($H135),MONTH($H135)+$G135*9,1),AI$3=DATE(YEAR($H135),MONTH($H135)+$G135*10,1)),$F135*тех!AW$10*тех!AW$6,)</f>
        <v>0</v>
      </c>
      <c r="AJ135" s="76">
        <f>IF(OR(AJ$3=DATE(YEAR($H135),MONTH($H135)+$G135,1),AJ$3=DATE(YEAR($H135),MONTH($H135)+$G135*2,1),AJ$3=DATE(YEAR($H135),MONTH($H135)+$G135*3,1),AJ$3=DATE(YEAR($H135),MONTH($H135)+$G135*4,1),AJ$3=DATE(YEAR($H135),MONTH($H135)+$G135*5,1),AJ$3=DATE(YEAR($H135),MONTH($H135)+$G135*6,1),AJ$3=DATE(YEAR($H135),MONTH($H135)+$G135*7,1),AJ$3=DATE(YEAR($H135),MONTH($H135)+$G135*8,1),AJ$3=DATE(YEAR($H135),MONTH($H135)+$G135*9,1),AJ$3=DATE(YEAR($H135),MONTH($H135)+$G135*10,1)),$F135*тех!AX$10*тех!AX$6,)</f>
        <v>0</v>
      </c>
      <c r="AK135" s="76">
        <f>IF(OR(AK$3=DATE(YEAR($H135),MONTH($H135)+$G135,1),AK$3=DATE(YEAR($H135),MONTH($H135)+$G135*2,1),AK$3=DATE(YEAR($H135),MONTH($H135)+$G135*3,1),AK$3=DATE(YEAR($H135),MONTH($H135)+$G135*4,1),AK$3=DATE(YEAR($H135),MONTH($H135)+$G135*5,1),AK$3=DATE(YEAR($H135),MONTH($H135)+$G135*6,1),AK$3=DATE(YEAR($H135),MONTH($H135)+$G135*7,1),AK$3=DATE(YEAR($H135),MONTH($H135)+$G135*8,1),AK$3=DATE(YEAR($H135),MONTH($H135)+$G135*9,1),AK$3=DATE(YEAR($H135),MONTH($H135)+$G135*10,1)),$F135*тех!AY$10*тех!AY$6,)</f>
        <v>0</v>
      </c>
      <c r="AL135" s="76">
        <f>IF(OR(AL$3=DATE(YEAR($H135),MONTH($H135)+$G135,1),AL$3=DATE(YEAR($H135),MONTH($H135)+$G135*2,1),AL$3=DATE(YEAR($H135),MONTH($H135)+$G135*3,1),AL$3=DATE(YEAR($H135),MONTH($H135)+$G135*4,1),AL$3=DATE(YEAR($H135),MONTH($H135)+$G135*5,1),AL$3=DATE(YEAR($H135),MONTH($H135)+$G135*6,1),AL$3=DATE(YEAR($H135),MONTH($H135)+$G135*7,1),AL$3=DATE(YEAR($H135),MONTH($H135)+$G135*8,1),AL$3=DATE(YEAR($H135),MONTH($H135)+$G135*9,1),AL$3=DATE(YEAR($H135),MONTH($H135)+$G135*10,1)),$F135*тех!AZ$10*тех!AZ$6,)</f>
        <v>0</v>
      </c>
      <c r="AM135" s="76">
        <f>IF(OR(AM$3=DATE(YEAR($H135),MONTH($H135)+$G135,1),AM$3=DATE(YEAR($H135),MONTH($H135)+$G135*2,1),AM$3=DATE(YEAR($H135),MONTH($H135)+$G135*3,1),AM$3=DATE(YEAR($H135),MONTH($H135)+$G135*4,1),AM$3=DATE(YEAR($H135),MONTH($H135)+$G135*5,1),AM$3=DATE(YEAR($H135),MONTH($H135)+$G135*6,1),AM$3=DATE(YEAR($H135),MONTH($H135)+$G135*7,1),AM$3=DATE(YEAR($H135),MONTH($H135)+$G135*8,1),AM$3=DATE(YEAR($H135),MONTH($H135)+$G135*9,1),AM$3=DATE(YEAR($H135),MONTH($H135)+$G135*10,1)),$F135*тех!BA$10*тех!BA$6,)</f>
        <v>0</v>
      </c>
      <c r="AN135" s="76">
        <f>IF(OR(AN$3=DATE(YEAR($H135),MONTH($H135)+$G135,1),AN$3=DATE(YEAR($H135),MONTH($H135)+$G135*2,1),AN$3=DATE(YEAR($H135),MONTH($H135)+$G135*3,1),AN$3=DATE(YEAR($H135),MONTH($H135)+$G135*4,1),AN$3=DATE(YEAR($H135),MONTH($H135)+$G135*5,1),AN$3=DATE(YEAR($H135),MONTH($H135)+$G135*6,1),AN$3=DATE(YEAR($H135),MONTH($H135)+$G135*7,1),AN$3=DATE(YEAR($H135),MONTH($H135)+$G135*8,1),AN$3=DATE(YEAR($H135),MONTH($H135)+$G135*9,1),AN$3=DATE(YEAR($H135),MONTH($H135)+$G135*10,1)),$F135*тех!BB$10*тех!BB$6,)</f>
        <v>0</v>
      </c>
      <c r="AO135" s="76">
        <f>IF(OR(AO$3=DATE(YEAR($H135),MONTH($H135)+$G135,1),AO$3=DATE(YEAR($H135),MONTH($H135)+$G135*2,1),AO$3=DATE(YEAR($H135),MONTH($H135)+$G135*3,1),AO$3=DATE(YEAR($H135),MONTH($H135)+$G135*4,1),AO$3=DATE(YEAR($H135),MONTH($H135)+$G135*5,1),AO$3=DATE(YEAR($H135),MONTH($H135)+$G135*6,1),AO$3=DATE(YEAR($H135),MONTH($H135)+$G135*7,1),AO$3=DATE(YEAR($H135),MONTH($H135)+$G135*8,1),AO$3=DATE(YEAR($H135),MONTH($H135)+$G135*9,1),AO$3=DATE(YEAR($H135),MONTH($H135)+$G135*10,1)),$F135*тех!BC$10*тех!BC$6,)</f>
        <v>0</v>
      </c>
      <c r="AP135" s="76">
        <f>IF(OR(AP$3=DATE(YEAR($H135),MONTH($H135)+$G135,1),AP$3=DATE(YEAR($H135),MONTH($H135)+$G135*2,1),AP$3=DATE(YEAR($H135),MONTH($H135)+$G135*3,1),AP$3=DATE(YEAR($H135),MONTH($H135)+$G135*4,1),AP$3=DATE(YEAR($H135),MONTH($H135)+$G135*5,1),AP$3=DATE(YEAR($H135),MONTH($H135)+$G135*6,1),AP$3=DATE(YEAR($H135),MONTH($H135)+$G135*7,1),AP$3=DATE(YEAR($H135),MONTH($H135)+$G135*8,1),AP$3=DATE(YEAR($H135),MONTH($H135)+$G135*9,1),AP$3=DATE(YEAR($H135),MONTH($H135)+$G135*10,1)),$F135*тех!BD$10*тех!BD$6,)</f>
        <v>0</v>
      </c>
      <c r="AQ135" s="76">
        <f>IF(OR(AQ$3=DATE(YEAR($H135),MONTH($H135)+$G135,1),AQ$3=DATE(YEAR($H135),MONTH($H135)+$G135*2,1),AQ$3=DATE(YEAR($H135),MONTH($H135)+$G135*3,1),AQ$3=DATE(YEAR($H135),MONTH($H135)+$G135*4,1),AQ$3=DATE(YEAR($H135),MONTH($H135)+$G135*5,1),AQ$3=DATE(YEAR($H135),MONTH($H135)+$G135*6,1),AQ$3=DATE(YEAR($H135),MONTH($H135)+$G135*7,1),AQ$3=DATE(YEAR($H135),MONTH($H135)+$G135*8,1),AQ$3=DATE(YEAR($H135),MONTH($H135)+$G135*9,1),AQ$3=DATE(YEAR($H135),MONTH($H135)+$G135*10,1)),$F135*тех!BE$10*тех!BE$6,)</f>
        <v>0</v>
      </c>
      <c r="AR135" s="76">
        <f>IF(OR(AR$3=DATE(YEAR($H135),MONTH($H135)+$G135,1),AR$3=DATE(YEAR($H135),MONTH($H135)+$G135*2,1),AR$3=DATE(YEAR($H135),MONTH($H135)+$G135*3,1),AR$3=DATE(YEAR($H135),MONTH($H135)+$G135*4,1),AR$3=DATE(YEAR($H135),MONTH($H135)+$G135*5,1),AR$3=DATE(YEAR($H135),MONTH($H135)+$G135*6,1),AR$3=DATE(YEAR($H135),MONTH($H135)+$G135*7,1),AR$3=DATE(YEAR($H135),MONTH($H135)+$G135*8,1),AR$3=DATE(YEAR($H135),MONTH($H135)+$G135*9,1),AR$3=DATE(YEAR($H135),MONTH($H135)+$G135*10,1)),$F135*тех!BF$10*тех!BF$6,)</f>
        <v>0</v>
      </c>
      <c r="AS135" s="76">
        <f>IF(OR(AS$3=DATE(YEAR($H135),MONTH($H135)+$G135,1),AS$3=DATE(YEAR($H135),MONTH($H135)+$G135*2,1),AS$3=DATE(YEAR($H135),MONTH($H135)+$G135*3,1),AS$3=DATE(YEAR($H135),MONTH($H135)+$G135*4,1),AS$3=DATE(YEAR($H135),MONTH($H135)+$G135*5,1),AS$3=DATE(YEAR($H135),MONTH($H135)+$G135*6,1),AS$3=DATE(YEAR($H135),MONTH($H135)+$G135*7,1),AS$3=DATE(YEAR($H135),MONTH($H135)+$G135*8,1),AS$3=DATE(YEAR($H135),MONTH($H135)+$G135*9,1),AS$3=DATE(YEAR($H135),MONTH($H135)+$G135*10,1)),$F135*тех!BG$10*тех!BG$6,)</f>
        <v>0</v>
      </c>
      <c r="AT135" s="76">
        <f>IF(OR(AT$3=DATE(YEAR($H135),MONTH($H135)+$G135,1),AT$3=DATE(YEAR($H135),MONTH($H135)+$G135*2,1),AT$3=DATE(YEAR($H135),MONTH($H135)+$G135*3,1),AT$3=DATE(YEAR($H135),MONTH($H135)+$G135*4,1),AT$3=DATE(YEAR($H135),MONTH($H135)+$G135*5,1),AT$3=DATE(YEAR($H135),MONTH($H135)+$G135*6,1),AT$3=DATE(YEAR($H135),MONTH($H135)+$G135*7,1),AT$3=DATE(YEAR($H135),MONTH($H135)+$G135*8,1),AT$3=DATE(YEAR($H135),MONTH($H135)+$G135*9,1),AT$3=DATE(YEAR($H135),MONTH($H135)+$G135*10,1)),$F135*тех!BH$10*тех!BH$6,)</f>
        <v>0</v>
      </c>
      <c r="AU135" s="76">
        <f>IF(OR(AU$3=DATE(YEAR($H135),MONTH($H135)+$G135,1),AU$3=DATE(YEAR($H135),MONTH($H135)+$G135*2,1),AU$3=DATE(YEAR($H135),MONTH($H135)+$G135*3,1),AU$3=DATE(YEAR($H135),MONTH($H135)+$G135*4,1),AU$3=DATE(YEAR($H135),MONTH($H135)+$G135*5,1),AU$3=DATE(YEAR($H135),MONTH($H135)+$G135*6,1),AU$3=DATE(YEAR($H135),MONTH($H135)+$G135*7,1),AU$3=DATE(YEAR($H135),MONTH($H135)+$G135*8,1),AU$3=DATE(YEAR($H135),MONTH($H135)+$G135*9,1),AU$3=DATE(YEAR($H135),MONTH($H135)+$G135*10,1)),$F135*тех!BI$10*тех!BI$6,)</f>
        <v>0</v>
      </c>
      <c r="AV135" s="76">
        <f>IF(OR(AV$3=DATE(YEAR($H135),MONTH($H135)+$G135,1),AV$3=DATE(YEAR($H135),MONTH($H135)+$G135*2,1),AV$3=DATE(YEAR($H135),MONTH($H135)+$G135*3,1),AV$3=DATE(YEAR($H135),MONTH($H135)+$G135*4,1),AV$3=DATE(YEAR($H135),MONTH($H135)+$G135*5,1),AV$3=DATE(YEAR($H135),MONTH($H135)+$G135*6,1),AV$3=DATE(YEAR($H135),MONTH($H135)+$G135*7,1),AV$3=DATE(YEAR($H135),MONTH($H135)+$G135*8,1),AV$3=DATE(YEAR($H135),MONTH($H135)+$G135*9,1),AV$3=DATE(YEAR($H135),MONTH($H135)+$G135*10,1)),$F135*тех!BJ$10*тех!BJ$6,)</f>
        <v>0</v>
      </c>
      <c r="AW135" s="76">
        <f>IF(OR(AW$3=DATE(YEAR($H135),MONTH($H135)+$G135,1),AW$3=DATE(YEAR($H135),MONTH($H135)+$G135*2,1),AW$3=DATE(YEAR($H135),MONTH($H135)+$G135*3,1),AW$3=DATE(YEAR($H135),MONTH($H135)+$G135*4,1),AW$3=DATE(YEAR($H135),MONTH($H135)+$G135*5,1),AW$3=DATE(YEAR($H135),MONTH($H135)+$G135*6,1),AW$3=DATE(YEAR($H135),MONTH($H135)+$G135*7,1),AW$3=DATE(YEAR($H135),MONTH($H135)+$G135*8,1),AW$3=DATE(YEAR($H135),MONTH($H135)+$G135*9,1),AW$3=DATE(YEAR($H135),MONTH($H135)+$G135*10,1)),$F135*тех!BK$10*тех!BK$6,)</f>
        <v>0</v>
      </c>
      <c r="AX135" s="76">
        <f>IF(OR(AX$3=DATE(YEAR($H135),MONTH($H135)+$G135,1),AX$3=DATE(YEAR($H135),MONTH($H135)+$G135*2,1),AX$3=DATE(YEAR($H135),MONTH($H135)+$G135*3,1),AX$3=DATE(YEAR($H135),MONTH($H135)+$G135*4,1),AX$3=DATE(YEAR($H135),MONTH($H135)+$G135*5,1),AX$3=DATE(YEAR($H135),MONTH($H135)+$G135*6,1),AX$3=DATE(YEAR($H135),MONTH($H135)+$G135*7,1),AX$3=DATE(YEAR($H135),MONTH($H135)+$G135*8,1),AX$3=DATE(YEAR($H135),MONTH($H135)+$G135*9,1),AX$3=DATE(YEAR($H135),MONTH($H135)+$G135*10,1)),$F135*тех!BL$10*тех!BL$6,)</f>
        <v>0</v>
      </c>
      <c r="AY135" s="76">
        <f>IF(OR(AY$3=DATE(YEAR($H135),MONTH($H135)+$G135,1),AY$3=DATE(YEAR($H135),MONTH($H135)+$G135*2,1),AY$3=DATE(YEAR($H135),MONTH($H135)+$G135*3,1),AY$3=DATE(YEAR($H135),MONTH($H135)+$G135*4,1),AY$3=DATE(YEAR($H135),MONTH($H135)+$G135*5,1),AY$3=DATE(YEAR($H135),MONTH($H135)+$G135*6,1),AY$3=DATE(YEAR($H135),MONTH($H135)+$G135*7,1),AY$3=DATE(YEAR($H135),MONTH($H135)+$G135*8,1),AY$3=DATE(YEAR($H135),MONTH($H135)+$G135*9,1),AY$3=DATE(YEAR($H135),MONTH($H135)+$G135*10,1)),$F135*тех!BM$10*тех!BM$6,)</f>
        <v>0</v>
      </c>
      <c r="AZ135" s="76">
        <f>IF(OR(AZ$3=DATE(YEAR($H135),MONTH($H135)+$G135,1),AZ$3=DATE(YEAR($H135),MONTH($H135)+$G135*2,1),AZ$3=DATE(YEAR($H135),MONTH($H135)+$G135*3,1),AZ$3=DATE(YEAR($H135),MONTH($H135)+$G135*4,1),AZ$3=DATE(YEAR($H135),MONTH($H135)+$G135*5,1),AZ$3=DATE(YEAR($H135),MONTH($H135)+$G135*6,1),AZ$3=DATE(YEAR($H135),MONTH($H135)+$G135*7,1),AZ$3=DATE(YEAR($H135),MONTH($H135)+$G135*8,1),AZ$3=DATE(YEAR($H135),MONTH($H135)+$G135*9,1),AZ$3=DATE(YEAR($H135),MONTH($H135)+$G135*10,1)),$F135*тех!BN$10*тех!BN$6,)</f>
        <v>0</v>
      </c>
      <c r="BA135" s="76">
        <f>IF(OR(BA$3=DATE(YEAR($H135),MONTH($H135)+$G135,1),BA$3=DATE(YEAR($H135),MONTH($H135)+$G135*2,1),BA$3=DATE(YEAR($H135),MONTH($H135)+$G135*3,1),BA$3=DATE(YEAR($H135),MONTH($H135)+$G135*4,1),BA$3=DATE(YEAR($H135),MONTH($H135)+$G135*5,1),BA$3=DATE(YEAR($H135),MONTH($H135)+$G135*6,1),BA$3=DATE(YEAR($H135),MONTH($H135)+$G135*7,1),BA$3=DATE(YEAR($H135),MONTH($H135)+$G135*8,1),BA$3=DATE(YEAR($H135),MONTH($H135)+$G135*9,1),BA$3=DATE(YEAR($H135),MONTH($H135)+$G135*10,1)),$F135*тех!BO$10*тех!BO$6,)</f>
        <v>0</v>
      </c>
      <c r="BB135" s="76">
        <f>IF(OR(BB$3=DATE(YEAR($H135),MONTH($H135)+$G135,1),BB$3=DATE(YEAR($H135),MONTH($H135)+$G135*2,1),BB$3=DATE(YEAR($H135),MONTH($H135)+$G135*3,1),BB$3=DATE(YEAR($H135),MONTH($H135)+$G135*4,1),BB$3=DATE(YEAR($H135),MONTH($H135)+$G135*5,1),BB$3=DATE(YEAR($H135),MONTH($H135)+$G135*6,1),BB$3=DATE(YEAR($H135),MONTH($H135)+$G135*7,1),BB$3=DATE(YEAR($H135),MONTH($H135)+$G135*8,1),BB$3=DATE(YEAR($H135),MONTH($H135)+$G135*9,1),BB$3=DATE(YEAR($H135),MONTH($H135)+$G135*10,1)),$F135*тех!BP$10*тех!BP$6,)</f>
        <v>0</v>
      </c>
      <c r="BC135" s="76">
        <f>IF(OR(BC$3=DATE(YEAR($H135),MONTH($H135)+$G135,1),BC$3=DATE(YEAR($H135),MONTH($H135)+$G135*2,1),BC$3=DATE(YEAR($H135),MONTH($H135)+$G135*3,1),BC$3=DATE(YEAR($H135),MONTH($H135)+$G135*4,1),BC$3=DATE(YEAR($H135),MONTH($H135)+$G135*5,1),BC$3=DATE(YEAR($H135),MONTH($H135)+$G135*6,1),BC$3=DATE(YEAR($H135),MONTH($H135)+$G135*7,1),BC$3=DATE(YEAR($H135),MONTH($H135)+$G135*8,1),BC$3=DATE(YEAR($H135),MONTH($H135)+$G135*9,1),BC$3=DATE(YEAR($H135),MONTH($H135)+$G135*10,1)),$F135*тех!BQ$10*тех!BQ$6,)</f>
        <v>0</v>
      </c>
      <c r="BD135" s="76">
        <f>IF(OR(BD$3=DATE(YEAR($H135),MONTH($H135)+$G135,1),BD$3=DATE(YEAR($H135),MONTH($H135)+$G135*2,1),BD$3=DATE(YEAR($H135),MONTH($H135)+$G135*3,1),BD$3=DATE(YEAR($H135),MONTH($H135)+$G135*4,1),BD$3=DATE(YEAR($H135),MONTH($H135)+$G135*5,1),BD$3=DATE(YEAR($H135),MONTH($H135)+$G135*6,1),BD$3=DATE(YEAR($H135),MONTH($H135)+$G135*7,1),BD$3=DATE(YEAR($H135),MONTH($H135)+$G135*8,1),BD$3=DATE(YEAR($H135),MONTH($H135)+$G135*9,1),BD$3=DATE(YEAR($H135),MONTH($H135)+$G135*10,1)),$F135*тех!BR$10*тех!BR$6,)</f>
        <v>0</v>
      </c>
      <c r="BE135" s="76">
        <f>IF(OR(BE$3=DATE(YEAR($H135),MONTH($H135)+$G135,1),BE$3=DATE(YEAR($H135),MONTH($H135)+$G135*2,1),BE$3=DATE(YEAR($H135),MONTH($H135)+$G135*3,1),BE$3=DATE(YEAR($H135),MONTH($H135)+$G135*4,1),BE$3=DATE(YEAR($H135),MONTH($H135)+$G135*5,1),BE$3=DATE(YEAR($H135),MONTH($H135)+$G135*6,1),BE$3=DATE(YEAR($H135),MONTH($H135)+$G135*7,1),BE$3=DATE(YEAR($H135),MONTH($H135)+$G135*8,1),BE$3=DATE(YEAR($H135),MONTH($H135)+$G135*9,1),BE$3=DATE(YEAR($H135),MONTH($H135)+$G135*10,1)),$F135*тех!BS$10*тех!BS$6,)</f>
        <v>0</v>
      </c>
      <c r="BF135" s="76">
        <f>IF(OR(BF$3=DATE(YEAR($H135),MONTH($H135)+$G135,1),BF$3=DATE(YEAR($H135),MONTH($H135)+$G135*2,1),BF$3=DATE(YEAR($H135),MONTH($H135)+$G135*3,1),BF$3=DATE(YEAR($H135),MONTH($H135)+$G135*4,1),BF$3=DATE(YEAR($H135),MONTH($H135)+$G135*5,1),BF$3=DATE(YEAR($H135),MONTH($H135)+$G135*6,1),BF$3=DATE(YEAR($H135),MONTH($H135)+$G135*7,1),BF$3=DATE(YEAR($H135),MONTH($H135)+$G135*8,1),BF$3=DATE(YEAR($H135),MONTH($H135)+$G135*9,1),BF$3=DATE(YEAR($H135),MONTH($H135)+$G135*10,1)),$F135*тех!BT$10*тех!BT$6,)</f>
        <v>0</v>
      </c>
      <c r="BG135" s="76">
        <f>IF(OR(BG$3=DATE(YEAR($H135),MONTH($H135)+$G135,1),BG$3=DATE(YEAR($H135),MONTH($H135)+$G135*2,1),BG$3=DATE(YEAR($H135),MONTH($H135)+$G135*3,1),BG$3=DATE(YEAR($H135),MONTH($H135)+$G135*4,1),BG$3=DATE(YEAR($H135),MONTH($H135)+$G135*5,1),BG$3=DATE(YEAR($H135),MONTH($H135)+$G135*6,1),BG$3=DATE(YEAR($H135),MONTH($H135)+$G135*7,1),BG$3=DATE(YEAR($H135),MONTH($H135)+$G135*8,1),BG$3=DATE(YEAR($H135),MONTH($H135)+$G135*9,1),BG$3=DATE(YEAR($H135),MONTH($H135)+$G135*10,1)),$F135*тех!BU$10*тех!BU$6,)</f>
        <v>0</v>
      </c>
      <c r="BH135" s="76">
        <f>IF(OR(BH$3=DATE(YEAR($H135),MONTH($H135)+$G135,1),BH$3=DATE(YEAR($H135),MONTH($H135)+$G135*2,1),BH$3=DATE(YEAR($H135),MONTH($H135)+$G135*3,1),BH$3=DATE(YEAR($H135),MONTH($H135)+$G135*4,1),BH$3=DATE(YEAR($H135),MONTH($H135)+$G135*5,1),BH$3=DATE(YEAR($H135),MONTH($H135)+$G135*6,1),BH$3=DATE(YEAR($H135),MONTH($H135)+$G135*7,1),BH$3=DATE(YEAR($H135),MONTH($H135)+$G135*8,1),BH$3=DATE(YEAR($H135),MONTH($H135)+$G135*9,1),BH$3=DATE(YEAR($H135),MONTH($H135)+$G135*10,1)),$F135*тех!BV$10*тех!BV$6,)</f>
        <v>0</v>
      </c>
      <c r="BI135" s="76">
        <f>IF(OR(BI$3=DATE(YEAR($H135),MONTH($H135)+$G135,1),BI$3=DATE(YEAR($H135),MONTH($H135)+$G135*2,1),BI$3=DATE(YEAR($H135),MONTH($H135)+$G135*3,1),BI$3=DATE(YEAR($H135),MONTH($H135)+$G135*4,1),BI$3=DATE(YEAR($H135),MONTH($H135)+$G135*5,1),BI$3=DATE(YEAR($H135),MONTH($H135)+$G135*6,1),BI$3=DATE(YEAR($H135),MONTH($H135)+$G135*7,1),BI$3=DATE(YEAR($H135),MONTH($H135)+$G135*8,1),BI$3=DATE(YEAR($H135),MONTH($H135)+$G135*9,1),BI$3=DATE(YEAR($H135),MONTH($H135)+$G135*10,1)),$F135*тех!BW$10*тех!BW$6,)</f>
        <v>0</v>
      </c>
      <c r="BJ135" s="76">
        <f>IF(OR(BJ$3=DATE(YEAR($H135),MONTH($H135)+$G135,1),BJ$3=DATE(YEAR($H135),MONTH($H135)+$G135*2,1),BJ$3=DATE(YEAR($H135),MONTH($H135)+$G135*3,1),BJ$3=DATE(YEAR($H135),MONTH($H135)+$G135*4,1),BJ$3=DATE(YEAR($H135),MONTH($H135)+$G135*5,1),BJ$3=DATE(YEAR($H135),MONTH($H135)+$G135*6,1),BJ$3=DATE(YEAR($H135),MONTH($H135)+$G135*7,1),BJ$3=DATE(YEAR($H135),MONTH($H135)+$G135*8,1),BJ$3=DATE(YEAR($H135),MONTH($H135)+$G135*9,1),BJ$3=DATE(YEAR($H135),MONTH($H135)+$G135*10,1)),$F135*тех!BX$10*тех!BX$6,)</f>
        <v>0</v>
      </c>
      <c r="BK135" s="76">
        <f>IF(OR(BK$3=DATE(YEAR($H135),MONTH($H135)+$G135,1),BK$3=DATE(YEAR($H135),MONTH($H135)+$G135*2,1),BK$3=DATE(YEAR($H135),MONTH($H135)+$G135*3,1),BK$3=DATE(YEAR($H135),MONTH($H135)+$G135*4,1),BK$3=DATE(YEAR($H135),MONTH($H135)+$G135*5,1),BK$3=DATE(YEAR($H135),MONTH($H135)+$G135*6,1),BK$3=DATE(YEAR($H135),MONTH($H135)+$G135*7,1),BK$3=DATE(YEAR($H135),MONTH($H135)+$G135*8,1),BK$3=DATE(YEAR($H135),MONTH($H135)+$G135*9,1),BK$3=DATE(YEAR($H135),MONTH($H135)+$G135*10,1)),$F135*тех!BY$10*тех!BY$6,)</f>
        <v>0</v>
      </c>
      <c r="BL135" s="76">
        <f>IF(OR(BL$3=DATE(YEAR($H135),MONTH($H135)+$G135,1),BL$3=DATE(YEAR($H135),MONTH($H135)+$G135*2,1),BL$3=DATE(YEAR($H135),MONTH($H135)+$G135*3,1),BL$3=DATE(YEAR($H135),MONTH($H135)+$G135*4,1),BL$3=DATE(YEAR($H135),MONTH($H135)+$G135*5,1),BL$3=DATE(YEAR($H135),MONTH($H135)+$G135*6,1),BL$3=DATE(YEAR($H135),MONTH($H135)+$G135*7,1),BL$3=DATE(YEAR($H135),MONTH($H135)+$G135*8,1),BL$3=DATE(YEAR($H135),MONTH($H135)+$G135*9,1),BL$3=DATE(YEAR($H135),MONTH($H135)+$G135*10,1)),$F135*тех!BZ$10*тех!BZ$6,)</f>
        <v>0</v>
      </c>
      <c r="BM135" s="76">
        <f>IF(OR(BM$3=DATE(YEAR($H135),MONTH($H135)+$G135,1),BM$3=DATE(YEAR($H135),MONTH($H135)+$G135*2,1),BM$3=DATE(YEAR($H135),MONTH($H135)+$G135*3,1),BM$3=DATE(YEAR($H135),MONTH($H135)+$G135*4,1),BM$3=DATE(YEAR($H135),MONTH($H135)+$G135*5,1),BM$3=DATE(YEAR($H135),MONTH($H135)+$G135*6,1),BM$3=DATE(YEAR($H135),MONTH($H135)+$G135*7,1),BM$3=DATE(YEAR($H135),MONTH($H135)+$G135*8,1),BM$3=DATE(YEAR($H135),MONTH($H135)+$G135*9,1),BM$3=DATE(YEAR($H135),MONTH($H135)+$G135*10,1)),$F135*тех!CA$10*тех!CA$6,)</f>
        <v>0</v>
      </c>
      <c r="BN135" s="76">
        <f>IF(OR(BN$3=DATE(YEAR($H135),MONTH($H135)+$G135,1),BN$3=DATE(YEAR($H135),MONTH($H135)+$G135*2,1),BN$3=DATE(YEAR($H135),MONTH($H135)+$G135*3,1),BN$3=DATE(YEAR($H135),MONTH($H135)+$G135*4,1),BN$3=DATE(YEAR($H135),MONTH($H135)+$G135*5,1),BN$3=DATE(YEAR($H135),MONTH($H135)+$G135*6,1),BN$3=DATE(YEAR($H135),MONTH($H135)+$G135*7,1),BN$3=DATE(YEAR($H135),MONTH($H135)+$G135*8,1),BN$3=DATE(YEAR($H135),MONTH($H135)+$G135*9,1),BN$3=DATE(YEAR($H135),MONTH($H135)+$G135*10,1)),$F135*тех!CB$10*тех!CB$6,)</f>
        <v>0</v>
      </c>
      <c r="BO135" s="76">
        <f>IF(OR(BO$3=DATE(YEAR($H135),MONTH($H135)+$G135,1),BO$3=DATE(YEAR($H135),MONTH($H135)+$G135*2,1),BO$3=DATE(YEAR($H135),MONTH($H135)+$G135*3,1),BO$3=DATE(YEAR($H135),MONTH($H135)+$G135*4,1),BO$3=DATE(YEAR($H135),MONTH($H135)+$G135*5,1),BO$3=DATE(YEAR($H135),MONTH($H135)+$G135*6,1),BO$3=DATE(YEAR($H135),MONTH($H135)+$G135*7,1),BO$3=DATE(YEAR($H135),MONTH($H135)+$G135*8,1),BO$3=DATE(YEAR($H135),MONTH($H135)+$G135*9,1),BO$3=DATE(YEAR($H135),MONTH($H135)+$G135*10,1)),$F135*тех!CC$10*тех!CC$6,)</f>
        <v>0</v>
      </c>
      <c r="BP135" s="76">
        <f>IF(OR(BP$3=DATE(YEAR($H135),MONTH($H135)+$G135,1),BP$3=DATE(YEAR($H135),MONTH($H135)+$G135*2,1),BP$3=DATE(YEAR($H135),MONTH($H135)+$G135*3,1),BP$3=DATE(YEAR($H135),MONTH($H135)+$G135*4,1),BP$3=DATE(YEAR($H135),MONTH($H135)+$G135*5,1),BP$3=DATE(YEAR($H135),MONTH($H135)+$G135*6,1),BP$3=DATE(YEAR($H135),MONTH($H135)+$G135*7,1),BP$3=DATE(YEAR($H135),MONTH($H135)+$G135*8,1),BP$3=DATE(YEAR($H135),MONTH($H135)+$G135*9,1),BP$3=DATE(YEAR($H135),MONTH($H135)+$G135*10,1)),$F135*тех!CD$10*тех!CD$6,)</f>
        <v>0</v>
      </c>
      <c r="BQ135" s="76">
        <f>IF(OR(BQ$3=DATE(YEAR($H135),MONTH($H135)+$G135,1),BQ$3=DATE(YEAR($H135),MONTH($H135)+$G135*2,1),BQ$3=DATE(YEAR($H135),MONTH($H135)+$G135*3,1),BQ$3=DATE(YEAR($H135),MONTH($H135)+$G135*4,1),BQ$3=DATE(YEAR($H135),MONTH($H135)+$G135*5,1),BQ$3=DATE(YEAR($H135),MONTH($H135)+$G135*6,1),BQ$3=DATE(YEAR($H135),MONTH($H135)+$G135*7,1),BQ$3=DATE(YEAR($H135),MONTH($H135)+$G135*8,1),BQ$3=DATE(YEAR($H135),MONTH($H135)+$G135*9,1),BQ$3=DATE(YEAR($H135),MONTH($H135)+$G135*10,1)),$F135*тех!CE$10*тех!CE$6,)</f>
        <v>0</v>
      </c>
    </row>
    <row r="136" spans="2:71" hidden="1">
      <c r="B136" s="3">
        <v>47</v>
      </c>
      <c r="C136" s="19"/>
      <c r="D136" s="19"/>
      <c r="E136" s="19"/>
      <c r="F136" s="76">
        <f t="shared" si="3"/>
        <v>0</v>
      </c>
      <c r="G136" s="19"/>
      <c r="H136" s="19"/>
      <c r="J136" s="76">
        <f>IF($H136=J$3,$F136,)*тех!X$6</f>
        <v>0</v>
      </c>
      <c r="K136" s="76">
        <f>IF($H136=K$3,$F136,)*тех!Y$6</f>
        <v>0</v>
      </c>
      <c r="L136" s="76">
        <f>IF($H136=L$3,$F136,)*тех!Z$6</f>
        <v>0</v>
      </c>
      <c r="M136" s="76">
        <f>IF($H136=M$3,$F136,)*тех!AA$6</f>
        <v>0</v>
      </c>
      <c r="N136" s="76">
        <f>IF($H136=N$3,$F136,)*тех!AB$6</f>
        <v>0</v>
      </c>
      <c r="O136" s="76">
        <f>IF($H136=O$3,$F136,)*тех!AC$6</f>
        <v>0</v>
      </c>
      <c r="P136" s="76">
        <f>IF(OR(P$3=DATE(YEAR($H136),MONTH($H136)+$G136,1),P$3=DATE(YEAR($H136),MONTH($H136)+$G136*2,1),P$3=DATE(YEAR($H136),MONTH($H136)+$G136*3,1),P$3=DATE(YEAR($H136),MONTH($H136)+$G136*4,1),P$3=DATE(YEAR($H136),MONTH($H136)+$G136*5,1),P$3=DATE(YEAR($H136),MONTH($H136)+$G136*6,1),P$3=DATE(YEAR($H136),MONTH($H136)+$G136*7,1),P$3=DATE(YEAR($H136),MONTH($H136)+$G136*8,1),P$3=DATE(YEAR($H136),MONTH($H136)+$G136*9,1),P$3=DATE(YEAR($H136),MONTH($H136)+$G136*10,1)),$F136*тех!AD$10*тех!AD$6,)</f>
        <v>0</v>
      </c>
      <c r="Q136" s="76">
        <f>IF(OR(Q$3=DATE(YEAR($H136),MONTH($H136)+$G136,1),Q$3=DATE(YEAR($H136),MONTH($H136)+$G136*2,1),Q$3=DATE(YEAR($H136),MONTH($H136)+$G136*3,1),Q$3=DATE(YEAR($H136),MONTH($H136)+$G136*4,1),Q$3=DATE(YEAR($H136),MONTH($H136)+$G136*5,1),Q$3=DATE(YEAR($H136),MONTH($H136)+$G136*6,1),Q$3=DATE(YEAR($H136),MONTH($H136)+$G136*7,1),Q$3=DATE(YEAR($H136),MONTH($H136)+$G136*8,1),Q$3=DATE(YEAR($H136),MONTH($H136)+$G136*9,1),Q$3=DATE(YEAR($H136),MONTH($H136)+$G136*10,1)),$F136*тех!AE$10*тех!AE$6,)</f>
        <v>0</v>
      </c>
      <c r="R136" s="76">
        <f>IF(OR(R$3=DATE(YEAR($H136),MONTH($H136)+$G136,1),R$3=DATE(YEAR($H136),MONTH($H136)+$G136*2,1),R$3=DATE(YEAR($H136),MONTH($H136)+$G136*3,1),R$3=DATE(YEAR($H136),MONTH($H136)+$G136*4,1),R$3=DATE(YEAR($H136),MONTH($H136)+$G136*5,1),R$3=DATE(YEAR($H136),MONTH($H136)+$G136*6,1),R$3=DATE(YEAR($H136),MONTH($H136)+$G136*7,1),R$3=DATE(YEAR($H136),MONTH($H136)+$G136*8,1),R$3=DATE(YEAR($H136),MONTH($H136)+$G136*9,1),R$3=DATE(YEAR($H136),MONTH($H136)+$G136*10,1)),$F136*тех!AF$10*тех!AF$6,)</f>
        <v>0</v>
      </c>
      <c r="S136" s="76">
        <f>IF(OR(S$3=DATE(YEAR($H136),MONTH($H136)+$G136,1),S$3=DATE(YEAR($H136),MONTH($H136)+$G136*2,1),S$3=DATE(YEAR($H136),MONTH($H136)+$G136*3,1),S$3=DATE(YEAR($H136),MONTH($H136)+$G136*4,1),S$3=DATE(YEAR($H136),MONTH($H136)+$G136*5,1),S$3=DATE(YEAR($H136),MONTH($H136)+$G136*6,1),S$3=DATE(YEAR($H136),MONTH($H136)+$G136*7,1),S$3=DATE(YEAR($H136),MONTH($H136)+$G136*8,1),S$3=DATE(YEAR($H136),MONTH($H136)+$G136*9,1),S$3=DATE(YEAR($H136),MONTH($H136)+$G136*10,1)),$F136*тех!AG$10*тех!AG$6,)</f>
        <v>0</v>
      </c>
      <c r="T136" s="76">
        <f>IF(OR(T$3=DATE(YEAR($H136),MONTH($H136)+$G136,1),T$3=DATE(YEAR($H136),MONTH($H136)+$G136*2,1),T$3=DATE(YEAR($H136),MONTH($H136)+$G136*3,1),T$3=DATE(YEAR($H136),MONTH($H136)+$G136*4,1),T$3=DATE(YEAR($H136),MONTH($H136)+$G136*5,1),T$3=DATE(YEAR($H136),MONTH($H136)+$G136*6,1),T$3=DATE(YEAR($H136),MONTH($H136)+$G136*7,1),T$3=DATE(YEAR($H136),MONTH($H136)+$G136*8,1),T$3=DATE(YEAR($H136),MONTH($H136)+$G136*9,1),T$3=DATE(YEAR($H136),MONTH($H136)+$G136*10,1)),$F136*тех!AH$10*тех!AH$6,)</f>
        <v>0</v>
      </c>
      <c r="U136" s="76">
        <f>IF(OR(U$3=DATE(YEAR($H136),MONTH($H136)+$G136,1),U$3=DATE(YEAR($H136),MONTH($H136)+$G136*2,1),U$3=DATE(YEAR($H136),MONTH($H136)+$G136*3,1),U$3=DATE(YEAR($H136),MONTH($H136)+$G136*4,1),U$3=DATE(YEAR($H136),MONTH($H136)+$G136*5,1),U$3=DATE(YEAR($H136),MONTH($H136)+$G136*6,1),U$3=DATE(YEAR($H136),MONTH($H136)+$G136*7,1),U$3=DATE(YEAR($H136),MONTH($H136)+$G136*8,1),U$3=DATE(YEAR($H136),MONTH($H136)+$G136*9,1),U$3=DATE(YEAR($H136),MONTH($H136)+$G136*10,1)),$F136*тех!AI$10*тех!AI$6,)</f>
        <v>0</v>
      </c>
      <c r="V136" s="76">
        <f>IF(OR(V$3=DATE(YEAR($H136),MONTH($H136)+$G136,1),V$3=DATE(YEAR($H136),MONTH($H136)+$G136*2,1),V$3=DATE(YEAR($H136),MONTH($H136)+$G136*3,1),V$3=DATE(YEAR($H136),MONTH($H136)+$G136*4,1),V$3=DATE(YEAR($H136),MONTH($H136)+$G136*5,1),V$3=DATE(YEAR($H136),MONTH($H136)+$G136*6,1),V$3=DATE(YEAR($H136),MONTH($H136)+$G136*7,1),V$3=DATE(YEAR($H136),MONTH($H136)+$G136*8,1),V$3=DATE(YEAR($H136),MONTH($H136)+$G136*9,1),V$3=DATE(YEAR($H136),MONTH($H136)+$G136*10,1)),$F136*тех!AJ$10*тех!AJ$6,)</f>
        <v>0</v>
      </c>
      <c r="W136" s="76">
        <f>IF(OR(W$3=DATE(YEAR($H136),MONTH($H136)+$G136,1),W$3=DATE(YEAR($H136),MONTH($H136)+$G136*2,1),W$3=DATE(YEAR($H136),MONTH($H136)+$G136*3,1),W$3=DATE(YEAR($H136),MONTH($H136)+$G136*4,1),W$3=DATE(YEAR($H136),MONTH($H136)+$G136*5,1),W$3=DATE(YEAR($H136),MONTH($H136)+$G136*6,1),W$3=DATE(YEAR($H136),MONTH($H136)+$G136*7,1),W$3=DATE(YEAR($H136),MONTH($H136)+$G136*8,1),W$3=DATE(YEAR($H136),MONTH($H136)+$G136*9,1),W$3=DATE(YEAR($H136),MONTH($H136)+$G136*10,1)),$F136*тех!AK$10*тех!AK$6,)</f>
        <v>0</v>
      </c>
      <c r="X136" s="76">
        <f>IF(OR(X$3=DATE(YEAR($H136),MONTH($H136)+$G136,1),X$3=DATE(YEAR($H136),MONTH($H136)+$G136*2,1),X$3=DATE(YEAR($H136),MONTH($H136)+$G136*3,1),X$3=DATE(YEAR($H136),MONTH($H136)+$G136*4,1),X$3=DATE(YEAR($H136),MONTH($H136)+$G136*5,1),X$3=DATE(YEAR($H136),MONTH($H136)+$G136*6,1),X$3=DATE(YEAR($H136),MONTH($H136)+$G136*7,1),X$3=DATE(YEAR($H136),MONTH($H136)+$G136*8,1),X$3=DATE(YEAR($H136),MONTH($H136)+$G136*9,1),X$3=DATE(YEAR($H136),MONTH($H136)+$G136*10,1)),$F136*тех!AL$10*тех!AL$6,)</f>
        <v>0</v>
      </c>
      <c r="Y136" s="76">
        <f>IF(OR(Y$3=DATE(YEAR($H136),MONTH($H136)+$G136,1),Y$3=DATE(YEAR($H136),MONTH($H136)+$G136*2,1),Y$3=DATE(YEAR($H136),MONTH($H136)+$G136*3,1),Y$3=DATE(YEAR($H136),MONTH($H136)+$G136*4,1),Y$3=DATE(YEAR($H136),MONTH($H136)+$G136*5,1),Y$3=DATE(YEAR($H136),MONTH($H136)+$G136*6,1),Y$3=DATE(YEAR($H136),MONTH($H136)+$G136*7,1),Y$3=DATE(YEAR($H136),MONTH($H136)+$G136*8,1),Y$3=DATE(YEAR($H136),MONTH($H136)+$G136*9,1),Y$3=DATE(YEAR($H136),MONTH($H136)+$G136*10,1)),$F136*тех!AM$10*тех!AM$6,)</f>
        <v>0</v>
      </c>
      <c r="Z136" s="76">
        <f>IF(OR(Z$3=DATE(YEAR($H136),MONTH($H136)+$G136,1),Z$3=DATE(YEAR($H136),MONTH($H136)+$G136*2,1),Z$3=DATE(YEAR($H136),MONTH($H136)+$G136*3,1),Z$3=DATE(YEAR($H136),MONTH($H136)+$G136*4,1),Z$3=DATE(YEAR($H136),MONTH($H136)+$G136*5,1),Z$3=DATE(YEAR($H136),MONTH($H136)+$G136*6,1),Z$3=DATE(YEAR($H136),MONTH($H136)+$G136*7,1),Z$3=DATE(YEAR($H136),MONTH($H136)+$G136*8,1),Z$3=DATE(YEAR($H136),MONTH($H136)+$G136*9,1),Z$3=DATE(YEAR($H136),MONTH($H136)+$G136*10,1)),$F136*тех!AN$10*тех!AN$6,)</f>
        <v>0</v>
      </c>
      <c r="AA136" s="76">
        <f>IF(OR(AA$3=DATE(YEAR($H136),MONTH($H136)+$G136,1),AA$3=DATE(YEAR($H136),MONTH($H136)+$G136*2,1),AA$3=DATE(YEAR($H136),MONTH($H136)+$G136*3,1),AA$3=DATE(YEAR($H136),MONTH($H136)+$G136*4,1),AA$3=DATE(YEAR($H136),MONTH($H136)+$G136*5,1),AA$3=DATE(YEAR($H136),MONTH($H136)+$G136*6,1),AA$3=DATE(YEAR($H136),MONTH($H136)+$G136*7,1),AA$3=DATE(YEAR($H136),MONTH($H136)+$G136*8,1),AA$3=DATE(YEAR($H136),MONTH($H136)+$G136*9,1),AA$3=DATE(YEAR($H136),MONTH($H136)+$G136*10,1)),$F136*тех!AO$10*тех!AO$6,)</f>
        <v>0</v>
      </c>
      <c r="AB136" s="76">
        <f>IF(OR(AB$3=DATE(YEAR($H136),MONTH($H136)+$G136,1),AB$3=DATE(YEAR($H136),MONTH($H136)+$G136*2,1),AB$3=DATE(YEAR($H136),MONTH($H136)+$G136*3,1),AB$3=DATE(YEAR($H136),MONTH($H136)+$G136*4,1),AB$3=DATE(YEAR($H136),MONTH($H136)+$G136*5,1),AB$3=DATE(YEAR($H136),MONTH($H136)+$G136*6,1),AB$3=DATE(YEAR($H136),MONTH($H136)+$G136*7,1),AB$3=DATE(YEAR($H136),MONTH($H136)+$G136*8,1),AB$3=DATE(YEAR($H136),MONTH($H136)+$G136*9,1),AB$3=DATE(YEAR($H136),MONTH($H136)+$G136*10,1)),$F136*тех!AP$10*тех!AP$6,)</f>
        <v>0</v>
      </c>
      <c r="AC136" s="76">
        <f>IF(OR(AC$3=DATE(YEAR($H136),MONTH($H136)+$G136,1),AC$3=DATE(YEAR($H136),MONTH($H136)+$G136*2,1),AC$3=DATE(YEAR($H136),MONTH($H136)+$G136*3,1),AC$3=DATE(YEAR($H136),MONTH($H136)+$G136*4,1),AC$3=DATE(YEAR($H136),MONTH($H136)+$G136*5,1),AC$3=DATE(YEAR($H136),MONTH($H136)+$G136*6,1),AC$3=DATE(YEAR($H136),MONTH($H136)+$G136*7,1),AC$3=DATE(YEAR($H136),MONTH($H136)+$G136*8,1),AC$3=DATE(YEAR($H136),MONTH($H136)+$G136*9,1),AC$3=DATE(YEAR($H136),MONTH($H136)+$G136*10,1)),$F136*тех!AQ$10*тех!AQ$6,)</f>
        <v>0</v>
      </c>
      <c r="AD136" s="76">
        <f>IF(OR(AD$3=DATE(YEAR($H136),MONTH($H136)+$G136,1),AD$3=DATE(YEAR($H136),MONTH($H136)+$G136*2,1),AD$3=DATE(YEAR($H136),MONTH($H136)+$G136*3,1),AD$3=DATE(YEAR($H136),MONTH($H136)+$G136*4,1),AD$3=DATE(YEAR($H136),MONTH($H136)+$G136*5,1),AD$3=DATE(YEAR($H136),MONTH($H136)+$G136*6,1),AD$3=DATE(YEAR($H136),MONTH($H136)+$G136*7,1),AD$3=DATE(YEAR($H136),MONTH($H136)+$G136*8,1),AD$3=DATE(YEAR($H136),MONTH($H136)+$G136*9,1),AD$3=DATE(YEAR($H136),MONTH($H136)+$G136*10,1)),$F136*тех!AR$10*тех!AR$6,)</f>
        <v>0</v>
      </c>
      <c r="AE136" s="76">
        <f>IF(OR(AE$3=DATE(YEAR($H136),MONTH($H136)+$G136,1),AE$3=DATE(YEAR($H136),MONTH($H136)+$G136*2,1),AE$3=DATE(YEAR($H136),MONTH($H136)+$G136*3,1),AE$3=DATE(YEAR($H136),MONTH($H136)+$G136*4,1),AE$3=DATE(YEAR($H136),MONTH($H136)+$G136*5,1),AE$3=DATE(YEAR($H136),MONTH($H136)+$G136*6,1),AE$3=DATE(YEAR($H136),MONTH($H136)+$G136*7,1),AE$3=DATE(YEAR($H136),MONTH($H136)+$G136*8,1),AE$3=DATE(YEAR($H136),MONTH($H136)+$G136*9,1),AE$3=DATE(YEAR($H136),MONTH($H136)+$G136*10,1)),$F136*тех!AS$10*тех!AS$6,)</f>
        <v>0</v>
      </c>
      <c r="AF136" s="76">
        <f>IF(OR(AF$3=DATE(YEAR($H136),MONTH($H136)+$G136,1),AF$3=DATE(YEAR($H136),MONTH($H136)+$G136*2,1),AF$3=DATE(YEAR($H136),MONTH($H136)+$G136*3,1),AF$3=DATE(YEAR($H136),MONTH($H136)+$G136*4,1),AF$3=DATE(YEAR($H136),MONTH($H136)+$G136*5,1),AF$3=DATE(YEAR($H136),MONTH($H136)+$G136*6,1),AF$3=DATE(YEAR($H136),MONTH($H136)+$G136*7,1),AF$3=DATE(YEAR($H136),MONTH($H136)+$G136*8,1),AF$3=DATE(YEAR($H136),MONTH($H136)+$G136*9,1),AF$3=DATE(YEAR($H136),MONTH($H136)+$G136*10,1)),$F136*тех!AT$10*тех!AT$6,)</f>
        <v>0</v>
      </c>
      <c r="AG136" s="76">
        <f>IF(OR(AG$3=DATE(YEAR($H136),MONTH($H136)+$G136,1),AG$3=DATE(YEAR($H136),MONTH($H136)+$G136*2,1),AG$3=DATE(YEAR($H136),MONTH($H136)+$G136*3,1),AG$3=DATE(YEAR($H136),MONTH($H136)+$G136*4,1),AG$3=DATE(YEAR($H136),MONTH($H136)+$G136*5,1),AG$3=DATE(YEAR($H136),MONTH($H136)+$G136*6,1),AG$3=DATE(YEAR($H136),MONTH($H136)+$G136*7,1),AG$3=DATE(YEAR($H136),MONTH($H136)+$G136*8,1),AG$3=DATE(YEAR($H136),MONTH($H136)+$G136*9,1),AG$3=DATE(YEAR($H136),MONTH($H136)+$G136*10,1)),$F136*тех!AU$10*тех!AU$6,)</f>
        <v>0</v>
      </c>
      <c r="AH136" s="76">
        <f>IF(OR(AH$3=DATE(YEAR($H136),MONTH($H136)+$G136,1),AH$3=DATE(YEAR($H136),MONTH($H136)+$G136*2,1),AH$3=DATE(YEAR($H136),MONTH($H136)+$G136*3,1),AH$3=DATE(YEAR($H136),MONTH($H136)+$G136*4,1),AH$3=DATE(YEAR($H136),MONTH($H136)+$G136*5,1),AH$3=DATE(YEAR($H136),MONTH($H136)+$G136*6,1),AH$3=DATE(YEAR($H136),MONTH($H136)+$G136*7,1),AH$3=DATE(YEAR($H136),MONTH($H136)+$G136*8,1),AH$3=DATE(YEAR($H136),MONTH($H136)+$G136*9,1),AH$3=DATE(YEAR($H136),MONTH($H136)+$G136*10,1)),$F136*тех!AV$10*тех!AV$6,)</f>
        <v>0</v>
      </c>
      <c r="AI136" s="76">
        <f>IF(OR(AI$3=DATE(YEAR($H136),MONTH($H136)+$G136,1),AI$3=DATE(YEAR($H136),MONTH($H136)+$G136*2,1),AI$3=DATE(YEAR($H136),MONTH($H136)+$G136*3,1),AI$3=DATE(YEAR($H136),MONTH($H136)+$G136*4,1),AI$3=DATE(YEAR($H136),MONTH($H136)+$G136*5,1),AI$3=DATE(YEAR($H136),MONTH($H136)+$G136*6,1),AI$3=DATE(YEAR($H136),MONTH($H136)+$G136*7,1),AI$3=DATE(YEAR($H136),MONTH($H136)+$G136*8,1),AI$3=DATE(YEAR($H136),MONTH($H136)+$G136*9,1),AI$3=DATE(YEAR($H136),MONTH($H136)+$G136*10,1)),$F136*тех!AW$10*тех!AW$6,)</f>
        <v>0</v>
      </c>
      <c r="AJ136" s="76">
        <f>IF(OR(AJ$3=DATE(YEAR($H136),MONTH($H136)+$G136,1),AJ$3=DATE(YEAR($H136),MONTH($H136)+$G136*2,1),AJ$3=DATE(YEAR($H136),MONTH($H136)+$G136*3,1),AJ$3=DATE(YEAR($H136),MONTH($H136)+$G136*4,1),AJ$3=DATE(YEAR($H136),MONTH($H136)+$G136*5,1),AJ$3=DATE(YEAR($H136),MONTH($H136)+$G136*6,1),AJ$3=DATE(YEAR($H136),MONTH($H136)+$G136*7,1),AJ$3=DATE(YEAR($H136),MONTH($H136)+$G136*8,1),AJ$3=DATE(YEAR($H136),MONTH($H136)+$G136*9,1),AJ$3=DATE(YEAR($H136),MONTH($H136)+$G136*10,1)),$F136*тех!AX$10*тех!AX$6,)</f>
        <v>0</v>
      </c>
      <c r="AK136" s="76">
        <f>IF(OR(AK$3=DATE(YEAR($H136),MONTH($H136)+$G136,1),AK$3=DATE(YEAR($H136),MONTH($H136)+$G136*2,1),AK$3=DATE(YEAR($H136),MONTH($H136)+$G136*3,1),AK$3=DATE(YEAR($H136),MONTH($H136)+$G136*4,1),AK$3=DATE(YEAR($H136),MONTH($H136)+$G136*5,1),AK$3=DATE(YEAR($H136),MONTH($H136)+$G136*6,1),AK$3=DATE(YEAR($H136),MONTH($H136)+$G136*7,1),AK$3=DATE(YEAR($H136),MONTH($H136)+$G136*8,1),AK$3=DATE(YEAR($H136),MONTH($H136)+$G136*9,1),AK$3=DATE(YEAR($H136),MONTH($H136)+$G136*10,1)),$F136*тех!AY$10*тех!AY$6,)</f>
        <v>0</v>
      </c>
      <c r="AL136" s="76">
        <f>IF(OR(AL$3=DATE(YEAR($H136),MONTH($H136)+$G136,1),AL$3=DATE(YEAR($H136),MONTH($H136)+$G136*2,1),AL$3=DATE(YEAR($H136),MONTH($H136)+$G136*3,1),AL$3=DATE(YEAR($H136),MONTH($H136)+$G136*4,1),AL$3=DATE(YEAR($H136),MONTH($H136)+$G136*5,1),AL$3=DATE(YEAR($H136),MONTH($H136)+$G136*6,1),AL$3=DATE(YEAR($H136),MONTH($H136)+$G136*7,1),AL$3=DATE(YEAR($H136),MONTH($H136)+$G136*8,1),AL$3=DATE(YEAR($H136),MONTH($H136)+$G136*9,1),AL$3=DATE(YEAR($H136),MONTH($H136)+$G136*10,1)),$F136*тех!AZ$10*тех!AZ$6,)</f>
        <v>0</v>
      </c>
      <c r="AM136" s="76">
        <f>IF(OR(AM$3=DATE(YEAR($H136),MONTH($H136)+$G136,1),AM$3=DATE(YEAR($H136),MONTH($H136)+$G136*2,1),AM$3=DATE(YEAR($H136),MONTH($H136)+$G136*3,1),AM$3=DATE(YEAR($H136),MONTH($H136)+$G136*4,1),AM$3=DATE(YEAR($H136),MONTH($H136)+$G136*5,1),AM$3=DATE(YEAR($H136),MONTH($H136)+$G136*6,1),AM$3=DATE(YEAR($H136),MONTH($H136)+$G136*7,1),AM$3=DATE(YEAR($H136),MONTH($H136)+$G136*8,1),AM$3=DATE(YEAR($H136),MONTH($H136)+$G136*9,1),AM$3=DATE(YEAR($H136),MONTH($H136)+$G136*10,1)),$F136*тех!BA$10*тех!BA$6,)</f>
        <v>0</v>
      </c>
      <c r="AN136" s="76">
        <f>IF(OR(AN$3=DATE(YEAR($H136),MONTH($H136)+$G136,1),AN$3=DATE(YEAR($H136),MONTH($H136)+$G136*2,1),AN$3=DATE(YEAR($H136),MONTH($H136)+$G136*3,1),AN$3=DATE(YEAR($H136),MONTH($H136)+$G136*4,1),AN$3=DATE(YEAR($H136),MONTH($H136)+$G136*5,1),AN$3=DATE(YEAR($H136),MONTH($H136)+$G136*6,1),AN$3=DATE(YEAR($H136),MONTH($H136)+$G136*7,1),AN$3=DATE(YEAR($H136),MONTH($H136)+$G136*8,1),AN$3=DATE(YEAR($H136),MONTH($H136)+$G136*9,1),AN$3=DATE(YEAR($H136),MONTH($H136)+$G136*10,1)),$F136*тех!BB$10*тех!BB$6,)</f>
        <v>0</v>
      </c>
      <c r="AO136" s="76">
        <f>IF(OR(AO$3=DATE(YEAR($H136),MONTH($H136)+$G136,1),AO$3=DATE(YEAR($H136),MONTH($H136)+$G136*2,1),AO$3=DATE(YEAR($H136),MONTH($H136)+$G136*3,1),AO$3=DATE(YEAR($H136),MONTH($H136)+$G136*4,1),AO$3=DATE(YEAR($H136),MONTH($H136)+$G136*5,1),AO$3=DATE(YEAR($H136),MONTH($H136)+$G136*6,1),AO$3=DATE(YEAR($H136),MONTH($H136)+$G136*7,1),AO$3=DATE(YEAR($H136),MONTH($H136)+$G136*8,1),AO$3=DATE(YEAR($H136),MONTH($H136)+$G136*9,1),AO$3=DATE(YEAR($H136),MONTH($H136)+$G136*10,1)),$F136*тех!BC$10*тех!BC$6,)</f>
        <v>0</v>
      </c>
      <c r="AP136" s="76">
        <f>IF(OR(AP$3=DATE(YEAR($H136),MONTH($H136)+$G136,1),AP$3=DATE(YEAR($H136),MONTH($H136)+$G136*2,1),AP$3=DATE(YEAR($H136),MONTH($H136)+$G136*3,1),AP$3=DATE(YEAR($H136),MONTH($H136)+$G136*4,1),AP$3=DATE(YEAR($H136),MONTH($H136)+$G136*5,1),AP$3=DATE(YEAR($H136),MONTH($H136)+$G136*6,1),AP$3=DATE(YEAR($H136),MONTH($H136)+$G136*7,1),AP$3=DATE(YEAR($H136),MONTH($H136)+$G136*8,1),AP$3=DATE(YEAR($H136),MONTH($H136)+$G136*9,1),AP$3=DATE(YEAR($H136),MONTH($H136)+$G136*10,1)),$F136*тех!BD$10*тех!BD$6,)</f>
        <v>0</v>
      </c>
      <c r="AQ136" s="76">
        <f>IF(OR(AQ$3=DATE(YEAR($H136),MONTH($H136)+$G136,1),AQ$3=DATE(YEAR($H136),MONTH($H136)+$G136*2,1),AQ$3=DATE(YEAR($H136),MONTH($H136)+$G136*3,1),AQ$3=DATE(YEAR($H136),MONTH($H136)+$G136*4,1),AQ$3=DATE(YEAR($H136),MONTH($H136)+$G136*5,1),AQ$3=DATE(YEAR($H136),MONTH($H136)+$G136*6,1),AQ$3=DATE(YEAR($H136),MONTH($H136)+$G136*7,1),AQ$3=DATE(YEAR($H136),MONTH($H136)+$G136*8,1),AQ$3=DATE(YEAR($H136),MONTH($H136)+$G136*9,1),AQ$3=DATE(YEAR($H136),MONTH($H136)+$G136*10,1)),$F136*тех!BE$10*тех!BE$6,)</f>
        <v>0</v>
      </c>
      <c r="AR136" s="76">
        <f>IF(OR(AR$3=DATE(YEAR($H136),MONTH($H136)+$G136,1),AR$3=DATE(YEAR($H136),MONTH($H136)+$G136*2,1),AR$3=DATE(YEAR($H136),MONTH($H136)+$G136*3,1),AR$3=DATE(YEAR($H136),MONTH($H136)+$G136*4,1),AR$3=DATE(YEAR($H136),MONTH($H136)+$G136*5,1),AR$3=DATE(YEAR($H136),MONTH($H136)+$G136*6,1),AR$3=DATE(YEAR($H136),MONTH($H136)+$G136*7,1),AR$3=DATE(YEAR($H136),MONTH($H136)+$G136*8,1),AR$3=DATE(YEAR($H136),MONTH($H136)+$G136*9,1),AR$3=DATE(YEAR($H136),MONTH($H136)+$G136*10,1)),$F136*тех!BF$10*тех!BF$6,)</f>
        <v>0</v>
      </c>
      <c r="AS136" s="76">
        <f>IF(OR(AS$3=DATE(YEAR($H136),MONTH($H136)+$G136,1),AS$3=DATE(YEAR($H136),MONTH($H136)+$G136*2,1),AS$3=DATE(YEAR($H136),MONTH($H136)+$G136*3,1),AS$3=DATE(YEAR($H136),MONTH($H136)+$G136*4,1),AS$3=DATE(YEAR($H136),MONTH($H136)+$G136*5,1),AS$3=DATE(YEAR($H136),MONTH($H136)+$G136*6,1),AS$3=DATE(YEAR($H136),MONTH($H136)+$G136*7,1),AS$3=DATE(YEAR($H136),MONTH($H136)+$G136*8,1),AS$3=DATE(YEAR($H136),MONTH($H136)+$G136*9,1),AS$3=DATE(YEAR($H136),MONTH($H136)+$G136*10,1)),$F136*тех!BG$10*тех!BG$6,)</f>
        <v>0</v>
      </c>
      <c r="AT136" s="76">
        <f>IF(OR(AT$3=DATE(YEAR($H136),MONTH($H136)+$G136,1),AT$3=DATE(YEAR($H136),MONTH($H136)+$G136*2,1),AT$3=DATE(YEAR($H136),MONTH($H136)+$G136*3,1),AT$3=DATE(YEAR($H136),MONTH($H136)+$G136*4,1),AT$3=DATE(YEAR($H136),MONTH($H136)+$G136*5,1),AT$3=DATE(YEAR($H136),MONTH($H136)+$G136*6,1),AT$3=DATE(YEAR($H136),MONTH($H136)+$G136*7,1),AT$3=DATE(YEAR($H136),MONTH($H136)+$G136*8,1),AT$3=DATE(YEAR($H136),MONTH($H136)+$G136*9,1),AT$3=DATE(YEAR($H136),MONTH($H136)+$G136*10,1)),$F136*тех!BH$10*тех!BH$6,)</f>
        <v>0</v>
      </c>
      <c r="AU136" s="76">
        <f>IF(OR(AU$3=DATE(YEAR($H136),MONTH($H136)+$G136,1),AU$3=DATE(YEAR($H136),MONTH($H136)+$G136*2,1),AU$3=DATE(YEAR($H136),MONTH($H136)+$G136*3,1),AU$3=DATE(YEAR($H136),MONTH($H136)+$G136*4,1),AU$3=DATE(YEAR($H136),MONTH($H136)+$G136*5,1),AU$3=DATE(YEAR($H136),MONTH($H136)+$G136*6,1),AU$3=DATE(YEAR($H136),MONTH($H136)+$G136*7,1),AU$3=DATE(YEAR($H136),MONTH($H136)+$G136*8,1),AU$3=DATE(YEAR($H136),MONTH($H136)+$G136*9,1),AU$3=DATE(YEAR($H136),MONTH($H136)+$G136*10,1)),$F136*тех!BI$10*тех!BI$6,)</f>
        <v>0</v>
      </c>
      <c r="AV136" s="76">
        <f>IF(OR(AV$3=DATE(YEAR($H136),MONTH($H136)+$G136,1),AV$3=DATE(YEAR($H136),MONTH($H136)+$G136*2,1),AV$3=DATE(YEAR($H136),MONTH($H136)+$G136*3,1),AV$3=DATE(YEAR($H136),MONTH($H136)+$G136*4,1),AV$3=DATE(YEAR($H136),MONTH($H136)+$G136*5,1),AV$3=DATE(YEAR($H136),MONTH($H136)+$G136*6,1),AV$3=DATE(YEAR($H136),MONTH($H136)+$G136*7,1),AV$3=DATE(YEAR($H136),MONTH($H136)+$G136*8,1),AV$3=DATE(YEAR($H136),MONTH($H136)+$G136*9,1),AV$3=DATE(YEAR($H136),MONTH($H136)+$G136*10,1)),$F136*тех!BJ$10*тех!BJ$6,)</f>
        <v>0</v>
      </c>
      <c r="AW136" s="76">
        <f>IF(OR(AW$3=DATE(YEAR($H136),MONTH($H136)+$G136,1),AW$3=DATE(YEAR($H136),MONTH($H136)+$G136*2,1),AW$3=DATE(YEAR($H136),MONTH($H136)+$G136*3,1),AW$3=DATE(YEAR($H136),MONTH($H136)+$G136*4,1),AW$3=DATE(YEAR($H136),MONTH($H136)+$G136*5,1),AW$3=DATE(YEAR($H136),MONTH($H136)+$G136*6,1),AW$3=DATE(YEAR($H136),MONTH($H136)+$G136*7,1),AW$3=DATE(YEAR($H136),MONTH($H136)+$G136*8,1),AW$3=DATE(YEAR($H136),MONTH($H136)+$G136*9,1),AW$3=DATE(YEAR($H136),MONTH($H136)+$G136*10,1)),$F136*тех!BK$10*тех!BK$6,)</f>
        <v>0</v>
      </c>
      <c r="AX136" s="76">
        <f>IF(OR(AX$3=DATE(YEAR($H136),MONTH($H136)+$G136,1),AX$3=DATE(YEAR($H136),MONTH($H136)+$G136*2,1),AX$3=DATE(YEAR($H136),MONTH($H136)+$G136*3,1),AX$3=DATE(YEAR($H136),MONTH($H136)+$G136*4,1),AX$3=DATE(YEAR($H136),MONTH($H136)+$G136*5,1),AX$3=DATE(YEAR($H136),MONTH($H136)+$G136*6,1),AX$3=DATE(YEAR($H136),MONTH($H136)+$G136*7,1),AX$3=DATE(YEAR($H136),MONTH($H136)+$G136*8,1),AX$3=DATE(YEAR($H136),MONTH($H136)+$G136*9,1),AX$3=DATE(YEAR($H136),MONTH($H136)+$G136*10,1)),$F136*тех!BL$10*тех!BL$6,)</f>
        <v>0</v>
      </c>
      <c r="AY136" s="76">
        <f>IF(OR(AY$3=DATE(YEAR($H136),MONTH($H136)+$G136,1),AY$3=DATE(YEAR($H136),MONTH($H136)+$G136*2,1),AY$3=DATE(YEAR($H136),MONTH($H136)+$G136*3,1),AY$3=DATE(YEAR($H136),MONTH($H136)+$G136*4,1),AY$3=DATE(YEAR($H136),MONTH($H136)+$G136*5,1),AY$3=DATE(YEAR($H136),MONTH($H136)+$G136*6,1),AY$3=DATE(YEAR($H136),MONTH($H136)+$G136*7,1),AY$3=DATE(YEAR($H136),MONTH($H136)+$G136*8,1),AY$3=DATE(YEAR($H136),MONTH($H136)+$G136*9,1),AY$3=DATE(YEAR($H136),MONTH($H136)+$G136*10,1)),$F136*тех!BM$10*тех!BM$6,)</f>
        <v>0</v>
      </c>
      <c r="AZ136" s="76">
        <f>IF(OR(AZ$3=DATE(YEAR($H136),MONTH($H136)+$G136,1),AZ$3=DATE(YEAR($H136),MONTH($H136)+$G136*2,1),AZ$3=DATE(YEAR($H136),MONTH($H136)+$G136*3,1),AZ$3=DATE(YEAR($H136),MONTH($H136)+$G136*4,1),AZ$3=DATE(YEAR($H136),MONTH($H136)+$G136*5,1),AZ$3=DATE(YEAR($H136),MONTH($H136)+$G136*6,1),AZ$3=DATE(YEAR($H136),MONTH($H136)+$G136*7,1),AZ$3=DATE(YEAR($H136),MONTH($H136)+$G136*8,1),AZ$3=DATE(YEAR($H136),MONTH($H136)+$G136*9,1),AZ$3=DATE(YEAR($H136),MONTH($H136)+$G136*10,1)),$F136*тех!BN$10*тех!BN$6,)</f>
        <v>0</v>
      </c>
      <c r="BA136" s="76">
        <f>IF(OR(BA$3=DATE(YEAR($H136),MONTH($H136)+$G136,1),BA$3=DATE(YEAR($H136),MONTH($H136)+$G136*2,1),BA$3=DATE(YEAR($H136),MONTH($H136)+$G136*3,1),BA$3=DATE(YEAR($H136),MONTH($H136)+$G136*4,1),BA$3=DATE(YEAR($H136),MONTH($H136)+$G136*5,1),BA$3=DATE(YEAR($H136),MONTH($H136)+$G136*6,1),BA$3=DATE(YEAR($H136),MONTH($H136)+$G136*7,1),BA$3=DATE(YEAR($H136),MONTH($H136)+$G136*8,1),BA$3=DATE(YEAR($H136),MONTH($H136)+$G136*9,1),BA$3=DATE(YEAR($H136),MONTH($H136)+$G136*10,1)),$F136*тех!BO$10*тех!BO$6,)</f>
        <v>0</v>
      </c>
      <c r="BB136" s="76">
        <f>IF(OR(BB$3=DATE(YEAR($H136),MONTH($H136)+$G136,1),BB$3=DATE(YEAR($H136),MONTH($H136)+$G136*2,1),BB$3=DATE(YEAR($H136),MONTH($H136)+$G136*3,1),BB$3=DATE(YEAR($H136),MONTH($H136)+$G136*4,1),BB$3=DATE(YEAR($H136),MONTH($H136)+$G136*5,1),BB$3=DATE(YEAR($H136),MONTH($H136)+$G136*6,1),BB$3=DATE(YEAR($H136),MONTH($H136)+$G136*7,1),BB$3=DATE(YEAR($H136),MONTH($H136)+$G136*8,1),BB$3=DATE(YEAR($H136),MONTH($H136)+$G136*9,1),BB$3=DATE(YEAR($H136),MONTH($H136)+$G136*10,1)),$F136*тех!BP$10*тех!BP$6,)</f>
        <v>0</v>
      </c>
      <c r="BC136" s="76">
        <f>IF(OR(BC$3=DATE(YEAR($H136),MONTH($H136)+$G136,1),BC$3=DATE(YEAR($H136),MONTH($H136)+$G136*2,1),BC$3=DATE(YEAR($H136),MONTH($H136)+$G136*3,1),BC$3=DATE(YEAR($H136),MONTH($H136)+$G136*4,1),BC$3=DATE(YEAR($H136),MONTH($H136)+$G136*5,1),BC$3=DATE(YEAR($H136),MONTH($H136)+$G136*6,1),BC$3=DATE(YEAR($H136),MONTH($H136)+$G136*7,1),BC$3=DATE(YEAR($H136),MONTH($H136)+$G136*8,1),BC$3=DATE(YEAR($H136),MONTH($H136)+$G136*9,1),BC$3=DATE(YEAR($H136),MONTH($H136)+$G136*10,1)),$F136*тех!BQ$10*тех!BQ$6,)</f>
        <v>0</v>
      </c>
      <c r="BD136" s="76">
        <f>IF(OR(BD$3=DATE(YEAR($H136),MONTH($H136)+$G136,1),BD$3=DATE(YEAR($H136),MONTH($H136)+$G136*2,1),BD$3=DATE(YEAR($H136),MONTH($H136)+$G136*3,1),BD$3=DATE(YEAR($H136),MONTH($H136)+$G136*4,1),BD$3=DATE(YEAR($H136),MONTH($H136)+$G136*5,1),BD$3=DATE(YEAR($H136),MONTH($H136)+$G136*6,1),BD$3=DATE(YEAR($H136),MONTH($H136)+$G136*7,1),BD$3=DATE(YEAR($H136),MONTH($H136)+$G136*8,1),BD$3=DATE(YEAR($H136),MONTH($H136)+$G136*9,1),BD$3=DATE(YEAR($H136),MONTH($H136)+$G136*10,1)),$F136*тех!BR$10*тех!BR$6,)</f>
        <v>0</v>
      </c>
      <c r="BE136" s="76">
        <f>IF(OR(BE$3=DATE(YEAR($H136),MONTH($H136)+$G136,1),BE$3=DATE(YEAR($H136),MONTH($H136)+$G136*2,1),BE$3=DATE(YEAR($H136),MONTH($H136)+$G136*3,1),BE$3=DATE(YEAR($H136),MONTH($H136)+$G136*4,1),BE$3=DATE(YEAR($H136),MONTH($H136)+$G136*5,1),BE$3=DATE(YEAR($H136),MONTH($H136)+$G136*6,1),BE$3=DATE(YEAR($H136),MONTH($H136)+$G136*7,1),BE$3=DATE(YEAR($H136),MONTH($H136)+$G136*8,1),BE$3=DATE(YEAR($H136),MONTH($H136)+$G136*9,1),BE$3=DATE(YEAR($H136),MONTH($H136)+$G136*10,1)),$F136*тех!BS$10*тех!BS$6,)</f>
        <v>0</v>
      </c>
      <c r="BF136" s="76">
        <f>IF(OR(BF$3=DATE(YEAR($H136),MONTH($H136)+$G136,1),BF$3=DATE(YEAR($H136),MONTH($H136)+$G136*2,1),BF$3=DATE(YEAR($H136),MONTH($H136)+$G136*3,1),BF$3=DATE(YEAR($H136),MONTH($H136)+$G136*4,1),BF$3=DATE(YEAR($H136),MONTH($H136)+$G136*5,1),BF$3=DATE(YEAR($H136),MONTH($H136)+$G136*6,1),BF$3=DATE(YEAR($H136),MONTH($H136)+$G136*7,1),BF$3=DATE(YEAR($H136),MONTH($H136)+$G136*8,1),BF$3=DATE(YEAR($H136),MONTH($H136)+$G136*9,1),BF$3=DATE(YEAR($H136),MONTH($H136)+$G136*10,1)),$F136*тех!BT$10*тех!BT$6,)</f>
        <v>0</v>
      </c>
      <c r="BG136" s="76">
        <f>IF(OR(BG$3=DATE(YEAR($H136),MONTH($H136)+$G136,1),BG$3=DATE(YEAR($H136),MONTH($H136)+$G136*2,1),BG$3=DATE(YEAR($H136),MONTH($H136)+$G136*3,1),BG$3=DATE(YEAR($H136),MONTH($H136)+$G136*4,1),BG$3=DATE(YEAR($H136),MONTH($H136)+$G136*5,1),BG$3=DATE(YEAR($H136),MONTH($H136)+$G136*6,1),BG$3=DATE(YEAR($H136),MONTH($H136)+$G136*7,1),BG$3=DATE(YEAR($H136),MONTH($H136)+$G136*8,1),BG$3=DATE(YEAR($H136),MONTH($H136)+$G136*9,1),BG$3=DATE(YEAR($H136),MONTH($H136)+$G136*10,1)),$F136*тех!BU$10*тех!BU$6,)</f>
        <v>0</v>
      </c>
      <c r="BH136" s="76">
        <f>IF(OR(BH$3=DATE(YEAR($H136),MONTH($H136)+$G136,1),BH$3=DATE(YEAR($H136),MONTH($H136)+$G136*2,1),BH$3=DATE(YEAR($H136),MONTH($H136)+$G136*3,1),BH$3=DATE(YEAR($H136),MONTH($H136)+$G136*4,1),BH$3=DATE(YEAR($H136),MONTH($H136)+$G136*5,1),BH$3=DATE(YEAR($H136),MONTH($H136)+$G136*6,1),BH$3=DATE(YEAR($H136),MONTH($H136)+$G136*7,1),BH$3=DATE(YEAR($H136),MONTH($H136)+$G136*8,1),BH$3=DATE(YEAR($H136),MONTH($H136)+$G136*9,1),BH$3=DATE(YEAR($H136),MONTH($H136)+$G136*10,1)),$F136*тех!BV$10*тех!BV$6,)</f>
        <v>0</v>
      </c>
      <c r="BI136" s="76">
        <f>IF(OR(BI$3=DATE(YEAR($H136),MONTH($H136)+$G136,1),BI$3=DATE(YEAR($H136),MONTH($H136)+$G136*2,1),BI$3=DATE(YEAR($H136),MONTH($H136)+$G136*3,1),BI$3=DATE(YEAR($H136),MONTH($H136)+$G136*4,1),BI$3=DATE(YEAR($H136),MONTH($H136)+$G136*5,1),BI$3=DATE(YEAR($H136),MONTH($H136)+$G136*6,1),BI$3=DATE(YEAR($H136),MONTH($H136)+$G136*7,1),BI$3=DATE(YEAR($H136),MONTH($H136)+$G136*8,1),BI$3=DATE(YEAR($H136),MONTH($H136)+$G136*9,1),BI$3=DATE(YEAR($H136),MONTH($H136)+$G136*10,1)),$F136*тех!BW$10*тех!BW$6,)</f>
        <v>0</v>
      </c>
      <c r="BJ136" s="76">
        <f>IF(OR(BJ$3=DATE(YEAR($H136),MONTH($H136)+$G136,1),BJ$3=DATE(YEAR($H136),MONTH($H136)+$G136*2,1),BJ$3=DATE(YEAR($H136),MONTH($H136)+$G136*3,1),BJ$3=DATE(YEAR($H136),MONTH($H136)+$G136*4,1),BJ$3=DATE(YEAR($H136),MONTH($H136)+$G136*5,1),BJ$3=DATE(YEAR($H136),MONTH($H136)+$G136*6,1),BJ$3=DATE(YEAR($H136),MONTH($H136)+$G136*7,1),BJ$3=DATE(YEAR($H136),MONTH($H136)+$G136*8,1),BJ$3=DATE(YEAR($H136),MONTH($H136)+$G136*9,1),BJ$3=DATE(YEAR($H136),MONTH($H136)+$G136*10,1)),$F136*тех!BX$10*тех!BX$6,)</f>
        <v>0</v>
      </c>
      <c r="BK136" s="76">
        <f>IF(OR(BK$3=DATE(YEAR($H136),MONTH($H136)+$G136,1),BK$3=DATE(YEAR($H136),MONTH($H136)+$G136*2,1),BK$3=DATE(YEAR($H136),MONTH($H136)+$G136*3,1),BK$3=DATE(YEAR($H136),MONTH($H136)+$G136*4,1),BK$3=DATE(YEAR($H136),MONTH($H136)+$G136*5,1),BK$3=DATE(YEAR($H136),MONTH($H136)+$G136*6,1),BK$3=DATE(YEAR($H136),MONTH($H136)+$G136*7,1),BK$3=DATE(YEAR($H136),MONTH($H136)+$G136*8,1),BK$3=DATE(YEAR($H136),MONTH($H136)+$G136*9,1),BK$3=DATE(YEAR($H136),MONTH($H136)+$G136*10,1)),$F136*тех!BY$10*тех!BY$6,)</f>
        <v>0</v>
      </c>
      <c r="BL136" s="76">
        <f>IF(OR(BL$3=DATE(YEAR($H136),MONTH($H136)+$G136,1),BL$3=DATE(YEAR($H136),MONTH($H136)+$G136*2,1),BL$3=DATE(YEAR($H136),MONTH($H136)+$G136*3,1),BL$3=DATE(YEAR($H136),MONTH($H136)+$G136*4,1),BL$3=DATE(YEAR($H136),MONTH($H136)+$G136*5,1),BL$3=DATE(YEAR($H136),MONTH($H136)+$G136*6,1),BL$3=DATE(YEAR($H136),MONTH($H136)+$G136*7,1),BL$3=DATE(YEAR($H136),MONTH($H136)+$G136*8,1),BL$3=DATE(YEAR($H136),MONTH($H136)+$G136*9,1),BL$3=DATE(YEAR($H136),MONTH($H136)+$G136*10,1)),$F136*тех!BZ$10*тех!BZ$6,)</f>
        <v>0</v>
      </c>
      <c r="BM136" s="76">
        <f>IF(OR(BM$3=DATE(YEAR($H136),MONTH($H136)+$G136,1),BM$3=DATE(YEAR($H136),MONTH($H136)+$G136*2,1),BM$3=DATE(YEAR($H136),MONTH($H136)+$G136*3,1),BM$3=DATE(YEAR($H136),MONTH($H136)+$G136*4,1),BM$3=DATE(YEAR($H136),MONTH($H136)+$G136*5,1),BM$3=DATE(YEAR($H136),MONTH($H136)+$G136*6,1),BM$3=DATE(YEAR($H136),MONTH($H136)+$G136*7,1),BM$3=DATE(YEAR($H136),MONTH($H136)+$G136*8,1),BM$3=DATE(YEAR($H136),MONTH($H136)+$G136*9,1),BM$3=DATE(YEAR($H136),MONTH($H136)+$G136*10,1)),$F136*тех!CA$10*тех!CA$6,)</f>
        <v>0</v>
      </c>
      <c r="BN136" s="76">
        <f>IF(OR(BN$3=DATE(YEAR($H136),MONTH($H136)+$G136,1),BN$3=DATE(YEAR($H136),MONTH($H136)+$G136*2,1),BN$3=DATE(YEAR($H136),MONTH($H136)+$G136*3,1),BN$3=DATE(YEAR($H136),MONTH($H136)+$G136*4,1),BN$3=DATE(YEAR($H136),MONTH($H136)+$G136*5,1),BN$3=DATE(YEAR($H136),MONTH($H136)+$G136*6,1),BN$3=DATE(YEAR($H136),MONTH($H136)+$G136*7,1),BN$3=DATE(YEAR($H136),MONTH($H136)+$G136*8,1),BN$3=DATE(YEAR($H136),MONTH($H136)+$G136*9,1),BN$3=DATE(YEAR($H136),MONTH($H136)+$G136*10,1)),$F136*тех!CB$10*тех!CB$6,)</f>
        <v>0</v>
      </c>
      <c r="BO136" s="76">
        <f>IF(OR(BO$3=DATE(YEAR($H136),MONTH($H136)+$G136,1),BO$3=DATE(YEAR($H136),MONTH($H136)+$G136*2,1),BO$3=DATE(YEAR($H136),MONTH($H136)+$G136*3,1),BO$3=DATE(YEAR($H136),MONTH($H136)+$G136*4,1),BO$3=DATE(YEAR($H136),MONTH($H136)+$G136*5,1),BO$3=DATE(YEAR($H136),MONTH($H136)+$G136*6,1),BO$3=DATE(YEAR($H136),MONTH($H136)+$G136*7,1),BO$3=DATE(YEAR($H136),MONTH($H136)+$G136*8,1),BO$3=DATE(YEAR($H136),MONTH($H136)+$G136*9,1),BO$3=DATE(YEAR($H136),MONTH($H136)+$G136*10,1)),$F136*тех!CC$10*тех!CC$6,)</f>
        <v>0</v>
      </c>
      <c r="BP136" s="76">
        <f>IF(OR(BP$3=DATE(YEAR($H136),MONTH($H136)+$G136,1),BP$3=DATE(YEAR($H136),MONTH($H136)+$G136*2,1),BP$3=DATE(YEAR($H136),MONTH($H136)+$G136*3,1),BP$3=DATE(YEAR($H136),MONTH($H136)+$G136*4,1),BP$3=DATE(YEAR($H136),MONTH($H136)+$G136*5,1),BP$3=DATE(YEAR($H136),MONTH($H136)+$G136*6,1),BP$3=DATE(YEAR($H136),MONTH($H136)+$G136*7,1),BP$3=DATE(YEAR($H136),MONTH($H136)+$G136*8,1),BP$3=DATE(YEAR($H136),MONTH($H136)+$G136*9,1),BP$3=DATE(YEAR($H136),MONTH($H136)+$G136*10,1)),$F136*тех!CD$10*тех!CD$6,)</f>
        <v>0</v>
      </c>
      <c r="BQ136" s="76">
        <f>IF(OR(BQ$3=DATE(YEAR($H136),MONTH($H136)+$G136,1),BQ$3=DATE(YEAR($H136),MONTH($H136)+$G136*2,1),BQ$3=DATE(YEAR($H136),MONTH($H136)+$G136*3,1),BQ$3=DATE(YEAR($H136),MONTH($H136)+$G136*4,1),BQ$3=DATE(YEAR($H136),MONTH($H136)+$G136*5,1),BQ$3=DATE(YEAR($H136),MONTH($H136)+$G136*6,1),BQ$3=DATE(YEAR($H136),MONTH($H136)+$G136*7,1),BQ$3=DATE(YEAR($H136),MONTH($H136)+$G136*8,1),BQ$3=DATE(YEAR($H136),MONTH($H136)+$G136*9,1),BQ$3=DATE(YEAR($H136),MONTH($H136)+$G136*10,1)),$F136*тех!CE$10*тех!CE$6,)</f>
        <v>0</v>
      </c>
    </row>
    <row r="137" spans="2:71" hidden="1">
      <c r="B137" s="3">
        <v>48</v>
      </c>
      <c r="C137" s="19"/>
      <c r="D137" s="19"/>
      <c r="E137" s="19"/>
      <c r="F137" s="76">
        <f t="shared" si="3"/>
        <v>0</v>
      </c>
      <c r="G137" s="19"/>
      <c r="H137" s="19"/>
      <c r="J137" s="76">
        <f>IF($H137=J$3,$F137,)*тех!X$6</f>
        <v>0</v>
      </c>
      <c r="K137" s="76">
        <f>IF($H137=K$3,$F137,)*тех!Y$6</f>
        <v>0</v>
      </c>
      <c r="L137" s="76">
        <f>IF($H137=L$3,$F137,)*тех!Z$6</f>
        <v>0</v>
      </c>
      <c r="M137" s="76">
        <f>IF($H137=M$3,$F137,)*тех!AA$6</f>
        <v>0</v>
      </c>
      <c r="N137" s="76">
        <f>IF($H137=N$3,$F137,)*тех!AB$6</f>
        <v>0</v>
      </c>
      <c r="O137" s="76">
        <f>IF($H137=O$3,$F137,)*тех!AC$6</f>
        <v>0</v>
      </c>
      <c r="P137" s="76">
        <f>IF(OR(P$3=DATE(YEAR($H137),MONTH($H137)+$G137,1),P$3=DATE(YEAR($H137),MONTH($H137)+$G137*2,1),P$3=DATE(YEAR($H137),MONTH($H137)+$G137*3,1),P$3=DATE(YEAR($H137),MONTH($H137)+$G137*4,1),P$3=DATE(YEAR($H137),MONTH($H137)+$G137*5,1),P$3=DATE(YEAR($H137),MONTH($H137)+$G137*6,1),P$3=DATE(YEAR($H137),MONTH($H137)+$G137*7,1),P$3=DATE(YEAR($H137),MONTH($H137)+$G137*8,1),P$3=DATE(YEAR($H137),MONTH($H137)+$G137*9,1),P$3=DATE(YEAR($H137),MONTH($H137)+$G137*10,1)),$F137*тех!AD$10*тех!AD$6,)</f>
        <v>0</v>
      </c>
      <c r="Q137" s="76">
        <f>IF(OR(Q$3=DATE(YEAR($H137),MONTH($H137)+$G137,1),Q$3=DATE(YEAR($H137),MONTH($H137)+$G137*2,1),Q$3=DATE(YEAR($H137),MONTH($H137)+$G137*3,1),Q$3=DATE(YEAR($H137),MONTH($H137)+$G137*4,1),Q$3=DATE(YEAR($H137),MONTH($H137)+$G137*5,1),Q$3=DATE(YEAR($H137),MONTH($H137)+$G137*6,1),Q$3=DATE(YEAR($H137),MONTH($H137)+$G137*7,1),Q$3=DATE(YEAR($H137),MONTH($H137)+$G137*8,1),Q$3=DATE(YEAR($H137),MONTH($H137)+$G137*9,1),Q$3=DATE(YEAR($H137),MONTH($H137)+$G137*10,1)),$F137*тех!AE$10*тех!AE$6,)</f>
        <v>0</v>
      </c>
      <c r="R137" s="76">
        <f>IF(OR(R$3=DATE(YEAR($H137),MONTH($H137)+$G137,1),R$3=DATE(YEAR($H137),MONTH($H137)+$G137*2,1),R$3=DATE(YEAR($H137),MONTH($H137)+$G137*3,1),R$3=DATE(YEAR($H137),MONTH($H137)+$G137*4,1),R$3=DATE(YEAR($H137),MONTH($H137)+$G137*5,1),R$3=DATE(YEAR($H137),MONTH($H137)+$G137*6,1),R$3=DATE(YEAR($H137),MONTH($H137)+$G137*7,1),R$3=DATE(YEAR($H137),MONTH($H137)+$G137*8,1),R$3=DATE(YEAR($H137),MONTH($H137)+$G137*9,1),R$3=DATE(YEAR($H137),MONTH($H137)+$G137*10,1)),$F137*тех!AF$10*тех!AF$6,)</f>
        <v>0</v>
      </c>
      <c r="S137" s="76">
        <f>IF(OR(S$3=DATE(YEAR($H137),MONTH($H137)+$G137,1),S$3=DATE(YEAR($H137),MONTH($H137)+$G137*2,1),S$3=DATE(YEAR($H137),MONTH($H137)+$G137*3,1),S$3=DATE(YEAR($H137),MONTH($H137)+$G137*4,1),S$3=DATE(YEAR($H137),MONTH($H137)+$G137*5,1),S$3=DATE(YEAR($H137),MONTH($H137)+$G137*6,1),S$3=DATE(YEAR($H137),MONTH($H137)+$G137*7,1),S$3=DATE(YEAR($H137),MONTH($H137)+$G137*8,1),S$3=DATE(YEAR($H137),MONTH($H137)+$G137*9,1),S$3=DATE(YEAR($H137),MONTH($H137)+$G137*10,1)),$F137*тех!AG$10*тех!AG$6,)</f>
        <v>0</v>
      </c>
      <c r="T137" s="76">
        <f>IF(OR(T$3=DATE(YEAR($H137),MONTH($H137)+$G137,1),T$3=DATE(YEAR($H137),MONTH($H137)+$G137*2,1),T$3=DATE(YEAR($H137),MONTH($H137)+$G137*3,1),T$3=DATE(YEAR($H137),MONTH($H137)+$G137*4,1),T$3=DATE(YEAR($H137),MONTH($H137)+$G137*5,1),T$3=DATE(YEAR($H137),MONTH($H137)+$G137*6,1),T$3=DATE(YEAR($H137),MONTH($H137)+$G137*7,1),T$3=DATE(YEAR($H137),MONTH($H137)+$G137*8,1),T$3=DATE(YEAR($H137),MONTH($H137)+$G137*9,1),T$3=DATE(YEAR($H137),MONTH($H137)+$G137*10,1)),$F137*тех!AH$10*тех!AH$6,)</f>
        <v>0</v>
      </c>
      <c r="U137" s="76">
        <f>IF(OR(U$3=DATE(YEAR($H137),MONTH($H137)+$G137,1),U$3=DATE(YEAR($H137),MONTH($H137)+$G137*2,1),U$3=DATE(YEAR($H137),MONTH($H137)+$G137*3,1),U$3=DATE(YEAR($H137),MONTH($H137)+$G137*4,1),U$3=DATE(YEAR($H137),MONTH($H137)+$G137*5,1),U$3=DATE(YEAR($H137),MONTH($H137)+$G137*6,1),U$3=DATE(YEAR($H137),MONTH($H137)+$G137*7,1),U$3=DATE(YEAR($H137),MONTH($H137)+$G137*8,1),U$3=DATE(YEAR($H137),MONTH($H137)+$G137*9,1),U$3=DATE(YEAR($H137),MONTH($H137)+$G137*10,1)),$F137*тех!AI$10*тех!AI$6,)</f>
        <v>0</v>
      </c>
      <c r="V137" s="76">
        <f>IF(OR(V$3=DATE(YEAR($H137),MONTH($H137)+$G137,1),V$3=DATE(YEAR($H137),MONTH($H137)+$G137*2,1),V$3=DATE(YEAR($H137),MONTH($H137)+$G137*3,1),V$3=DATE(YEAR($H137),MONTH($H137)+$G137*4,1),V$3=DATE(YEAR($H137),MONTH($H137)+$G137*5,1),V$3=DATE(YEAR($H137),MONTH($H137)+$G137*6,1),V$3=DATE(YEAR($H137),MONTH($H137)+$G137*7,1),V$3=DATE(YEAR($H137),MONTH($H137)+$G137*8,1),V$3=DATE(YEAR($H137),MONTH($H137)+$G137*9,1),V$3=DATE(YEAR($H137),MONTH($H137)+$G137*10,1)),$F137*тех!AJ$10*тех!AJ$6,)</f>
        <v>0</v>
      </c>
      <c r="W137" s="76">
        <f>IF(OR(W$3=DATE(YEAR($H137),MONTH($H137)+$G137,1),W$3=DATE(YEAR($H137),MONTH($H137)+$G137*2,1),W$3=DATE(YEAR($H137),MONTH($H137)+$G137*3,1),W$3=DATE(YEAR($H137),MONTH($H137)+$G137*4,1),W$3=DATE(YEAR($H137),MONTH($H137)+$G137*5,1),W$3=DATE(YEAR($H137),MONTH($H137)+$G137*6,1),W$3=DATE(YEAR($H137),MONTH($H137)+$G137*7,1),W$3=DATE(YEAR($H137),MONTH($H137)+$G137*8,1),W$3=DATE(YEAR($H137),MONTH($H137)+$G137*9,1),W$3=DATE(YEAR($H137),MONTH($H137)+$G137*10,1)),$F137*тех!AK$10*тех!AK$6,)</f>
        <v>0</v>
      </c>
      <c r="X137" s="76">
        <f>IF(OR(X$3=DATE(YEAR($H137),MONTH($H137)+$G137,1),X$3=DATE(YEAR($H137),MONTH($H137)+$G137*2,1),X$3=DATE(YEAR($H137),MONTH($H137)+$G137*3,1),X$3=DATE(YEAR($H137),MONTH($H137)+$G137*4,1),X$3=DATE(YEAR($H137),MONTH($H137)+$G137*5,1),X$3=DATE(YEAR($H137),MONTH($H137)+$G137*6,1),X$3=DATE(YEAR($H137),MONTH($H137)+$G137*7,1),X$3=DATE(YEAR($H137),MONTH($H137)+$G137*8,1),X$3=DATE(YEAR($H137),MONTH($H137)+$G137*9,1),X$3=DATE(YEAR($H137),MONTH($H137)+$G137*10,1)),$F137*тех!AL$10*тех!AL$6,)</f>
        <v>0</v>
      </c>
      <c r="Y137" s="76">
        <f>IF(OR(Y$3=DATE(YEAR($H137),MONTH($H137)+$G137,1),Y$3=DATE(YEAR($H137),MONTH($H137)+$G137*2,1),Y$3=DATE(YEAR($H137),MONTH($H137)+$G137*3,1),Y$3=DATE(YEAR($H137),MONTH($H137)+$G137*4,1),Y$3=DATE(YEAR($H137),MONTH($H137)+$G137*5,1),Y$3=DATE(YEAR($H137),MONTH($H137)+$G137*6,1),Y$3=DATE(YEAR($H137),MONTH($H137)+$G137*7,1),Y$3=DATE(YEAR($H137),MONTH($H137)+$G137*8,1),Y$3=DATE(YEAR($H137),MONTH($H137)+$G137*9,1),Y$3=DATE(YEAR($H137),MONTH($H137)+$G137*10,1)),$F137*тех!AM$10*тех!AM$6,)</f>
        <v>0</v>
      </c>
      <c r="Z137" s="76">
        <f>IF(OR(Z$3=DATE(YEAR($H137),MONTH($H137)+$G137,1),Z$3=DATE(YEAR($H137),MONTH($H137)+$G137*2,1),Z$3=DATE(YEAR($H137),MONTH($H137)+$G137*3,1),Z$3=DATE(YEAR($H137),MONTH($H137)+$G137*4,1),Z$3=DATE(YEAR($H137),MONTH($H137)+$G137*5,1),Z$3=DATE(YEAR($H137),MONTH($H137)+$G137*6,1),Z$3=DATE(YEAR($H137),MONTH($H137)+$G137*7,1),Z$3=DATE(YEAR($H137),MONTH($H137)+$G137*8,1),Z$3=DATE(YEAR($H137),MONTH($H137)+$G137*9,1),Z$3=DATE(YEAR($H137),MONTH($H137)+$G137*10,1)),$F137*тех!AN$10*тех!AN$6,)</f>
        <v>0</v>
      </c>
      <c r="AA137" s="76">
        <f>IF(OR(AA$3=DATE(YEAR($H137),MONTH($H137)+$G137,1),AA$3=DATE(YEAR($H137),MONTH($H137)+$G137*2,1),AA$3=DATE(YEAR($H137),MONTH($H137)+$G137*3,1),AA$3=DATE(YEAR($H137),MONTH($H137)+$G137*4,1),AA$3=DATE(YEAR($H137),MONTH($H137)+$G137*5,1),AA$3=DATE(YEAR($H137),MONTH($H137)+$G137*6,1),AA$3=DATE(YEAR($H137),MONTH($H137)+$G137*7,1),AA$3=DATE(YEAR($H137),MONTH($H137)+$G137*8,1),AA$3=DATE(YEAR($H137),MONTH($H137)+$G137*9,1),AA$3=DATE(YEAR($H137),MONTH($H137)+$G137*10,1)),$F137*тех!AO$10*тех!AO$6,)</f>
        <v>0</v>
      </c>
      <c r="AB137" s="76">
        <f>IF(OR(AB$3=DATE(YEAR($H137),MONTH($H137)+$G137,1),AB$3=DATE(YEAR($H137),MONTH($H137)+$G137*2,1),AB$3=DATE(YEAR($H137),MONTH($H137)+$G137*3,1),AB$3=DATE(YEAR($H137),MONTH($H137)+$G137*4,1),AB$3=DATE(YEAR($H137),MONTH($H137)+$G137*5,1),AB$3=DATE(YEAR($H137),MONTH($H137)+$G137*6,1),AB$3=DATE(YEAR($H137),MONTH($H137)+$G137*7,1),AB$3=DATE(YEAR($H137),MONTH($H137)+$G137*8,1),AB$3=DATE(YEAR($H137),MONTH($H137)+$G137*9,1),AB$3=DATE(YEAR($H137),MONTH($H137)+$G137*10,1)),$F137*тех!AP$10*тех!AP$6,)</f>
        <v>0</v>
      </c>
      <c r="AC137" s="76">
        <f>IF(OR(AC$3=DATE(YEAR($H137),MONTH($H137)+$G137,1),AC$3=DATE(YEAR($H137),MONTH($H137)+$G137*2,1),AC$3=DATE(YEAR($H137),MONTH($H137)+$G137*3,1),AC$3=DATE(YEAR($H137),MONTH($H137)+$G137*4,1),AC$3=DATE(YEAR($H137),MONTH($H137)+$G137*5,1),AC$3=DATE(YEAR($H137),MONTH($H137)+$G137*6,1),AC$3=DATE(YEAR($H137),MONTH($H137)+$G137*7,1),AC$3=DATE(YEAR($H137),MONTH($H137)+$G137*8,1),AC$3=DATE(YEAR($H137),MONTH($H137)+$G137*9,1),AC$3=DATE(YEAR($H137),MONTH($H137)+$G137*10,1)),$F137*тех!AQ$10*тех!AQ$6,)</f>
        <v>0</v>
      </c>
      <c r="AD137" s="76">
        <f>IF(OR(AD$3=DATE(YEAR($H137),MONTH($H137)+$G137,1),AD$3=DATE(YEAR($H137),MONTH($H137)+$G137*2,1),AD$3=DATE(YEAR($H137),MONTH($H137)+$G137*3,1),AD$3=DATE(YEAR($H137),MONTH($H137)+$G137*4,1),AD$3=DATE(YEAR($H137),MONTH($H137)+$G137*5,1),AD$3=DATE(YEAR($H137),MONTH($H137)+$G137*6,1),AD$3=DATE(YEAR($H137),MONTH($H137)+$G137*7,1),AD$3=DATE(YEAR($H137),MONTH($H137)+$G137*8,1),AD$3=DATE(YEAR($H137),MONTH($H137)+$G137*9,1),AD$3=DATE(YEAR($H137),MONTH($H137)+$G137*10,1)),$F137*тех!AR$10*тех!AR$6,)</f>
        <v>0</v>
      </c>
      <c r="AE137" s="76">
        <f>IF(OR(AE$3=DATE(YEAR($H137),MONTH($H137)+$G137,1),AE$3=DATE(YEAR($H137),MONTH($H137)+$G137*2,1),AE$3=DATE(YEAR($H137),MONTH($H137)+$G137*3,1),AE$3=DATE(YEAR($H137),MONTH($H137)+$G137*4,1),AE$3=DATE(YEAR($H137),MONTH($H137)+$G137*5,1),AE$3=DATE(YEAR($H137),MONTH($H137)+$G137*6,1),AE$3=DATE(YEAR($H137),MONTH($H137)+$G137*7,1),AE$3=DATE(YEAR($H137),MONTH($H137)+$G137*8,1),AE$3=DATE(YEAR($H137),MONTH($H137)+$G137*9,1),AE$3=DATE(YEAR($H137),MONTH($H137)+$G137*10,1)),$F137*тех!AS$10*тех!AS$6,)</f>
        <v>0</v>
      </c>
      <c r="AF137" s="76">
        <f>IF(OR(AF$3=DATE(YEAR($H137),MONTH($H137)+$G137,1),AF$3=DATE(YEAR($H137),MONTH($H137)+$G137*2,1),AF$3=DATE(YEAR($H137),MONTH($H137)+$G137*3,1),AF$3=DATE(YEAR($H137),MONTH($H137)+$G137*4,1),AF$3=DATE(YEAR($H137),MONTH($H137)+$G137*5,1),AF$3=DATE(YEAR($H137),MONTH($H137)+$G137*6,1),AF$3=DATE(YEAR($H137),MONTH($H137)+$G137*7,1),AF$3=DATE(YEAR($H137),MONTH($H137)+$G137*8,1),AF$3=DATE(YEAR($H137),MONTH($H137)+$G137*9,1),AF$3=DATE(YEAR($H137),MONTH($H137)+$G137*10,1)),$F137*тех!AT$10*тех!AT$6,)</f>
        <v>0</v>
      </c>
      <c r="AG137" s="76">
        <f>IF(OR(AG$3=DATE(YEAR($H137),MONTH($H137)+$G137,1),AG$3=DATE(YEAR($H137),MONTH($H137)+$G137*2,1),AG$3=DATE(YEAR($H137),MONTH($H137)+$G137*3,1),AG$3=DATE(YEAR($H137),MONTH($H137)+$G137*4,1),AG$3=DATE(YEAR($H137),MONTH($H137)+$G137*5,1),AG$3=DATE(YEAR($H137),MONTH($H137)+$G137*6,1),AG$3=DATE(YEAR($H137),MONTH($H137)+$G137*7,1),AG$3=DATE(YEAR($H137),MONTH($H137)+$G137*8,1),AG$3=DATE(YEAR($H137),MONTH($H137)+$G137*9,1),AG$3=DATE(YEAR($H137),MONTH($H137)+$G137*10,1)),$F137*тех!AU$10*тех!AU$6,)</f>
        <v>0</v>
      </c>
      <c r="AH137" s="76">
        <f>IF(OR(AH$3=DATE(YEAR($H137),MONTH($H137)+$G137,1),AH$3=DATE(YEAR($H137),MONTH($H137)+$G137*2,1),AH$3=DATE(YEAR($H137),MONTH($H137)+$G137*3,1),AH$3=DATE(YEAR($H137),MONTH($H137)+$G137*4,1),AH$3=DATE(YEAR($H137),MONTH($H137)+$G137*5,1),AH$3=DATE(YEAR($H137),MONTH($H137)+$G137*6,1),AH$3=DATE(YEAR($H137),MONTH($H137)+$G137*7,1),AH$3=DATE(YEAR($H137),MONTH($H137)+$G137*8,1),AH$3=DATE(YEAR($H137),MONTH($H137)+$G137*9,1),AH$3=DATE(YEAR($H137),MONTH($H137)+$G137*10,1)),$F137*тех!AV$10*тех!AV$6,)</f>
        <v>0</v>
      </c>
      <c r="AI137" s="76">
        <f>IF(OR(AI$3=DATE(YEAR($H137),MONTH($H137)+$G137,1),AI$3=DATE(YEAR($H137),MONTH($H137)+$G137*2,1),AI$3=DATE(YEAR($H137),MONTH($H137)+$G137*3,1),AI$3=DATE(YEAR($H137),MONTH($H137)+$G137*4,1),AI$3=DATE(YEAR($H137),MONTH($H137)+$G137*5,1),AI$3=DATE(YEAR($H137),MONTH($H137)+$G137*6,1),AI$3=DATE(YEAR($H137),MONTH($H137)+$G137*7,1),AI$3=DATE(YEAR($H137),MONTH($H137)+$G137*8,1),AI$3=DATE(YEAR($H137),MONTH($H137)+$G137*9,1),AI$3=DATE(YEAR($H137),MONTH($H137)+$G137*10,1)),$F137*тех!AW$10*тех!AW$6,)</f>
        <v>0</v>
      </c>
      <c r="AJ137" s="76">
        <f>IF(OR(AJ$3=DATE(YEAR($H137),MONTH($H137)+$G137,1),AJ$3=DATE(YEAR($H137),MONTH($H137)+$G137*2,1),AJ$3=DATE(YEAR($H137),MONTH($H137)+$G137*3,1),AJ$3=DATE(YEAR($H137),MONTH($H137)+$G137*4,1),AJ$3=DATE(YEAR($H137),MONTH($H137)+$G137*5,1),AJ$3=DATE(YEAR($H137),MONTH($H137)+$G137*6,1),AJ$3=DATE(YEAR($H137),MONTH($H137)+$G137*7,1),AJ$3=DATE(YEAR($H137),MONTH($H137)+$G137*8,1),AJ$3=DATE(YEAR($H137),MONTH($H137)+$G137*9,1),AJ$3=DATE(YEAR($H137),MONTH($H137)+$G137*10,1)),$F137*тех!AX$10*тех!AX$6,)</f>
        <v>0</v>
      </c>
      <c r="AK137" s="76">
        <f>IF(OR(AK$3=DATE(YEAR($H137),MONTH($H137)+$G137,1),AK$3=DATE(YEAR($H137),MONTH($H137)+$G137*2,1),AK$3=DATE(YEAR($H137),MONTH($H137)+$G137*3,1),AK$3=DATE(YEAR($H137),MONTH($H137)+$G137*4,1),AK$3=DATE(YEAR($H137),MONTH($H137)+$G137*5,1),AK$3=DATE(YEAR($H137),MONTH($H137)+$G137*6,1),AK$3=DATE(YEAR($H137),MONTH($H137)+$G137*7,1),AK$3=DATE(YEAR($H137),MONTH($H137)+$G137*8,1),AK$3=DATE(YEAR($H137),MONTH($H137)+$G137*9,1),AK$3=DATE(YEAR($H137),MONTH($H137)+$G137*10,1)),$F137*тех!AY$10*тех!AY$6,)</f>
        <v>0</v>
      </c>
      <c r="AL137" s="76">
        <f>IF(OR(AL$3=DATE(YEAR($H137),MONTH($H137)+$G137,1),AL$3=DATE(YEAR($H137),MONTH($H137)+$G137*2,1),AL$3=DATE(YEAR($H137),MONTH($H137)+$G137*3,1),AL$3=DATE(YEAR($H137),MONTH($H137)+$G137*4,1),AL$3=DATE(YEAR($H137),MONTH($H137)+$G137*5,1),AL$3=DATE(YEAR($H137),MONTH($H137)+$G137*6,1),AL$3=DATE(YEAR($H137),MONTH($H137)+$G137*7,1),AL$3=DATE(YEAR($H137),MONTH($H137)+$G137*8,1),AL$3=DATE(YEAR($H137),MONTH($H137)+$G137*9,1),AL$3=DATE(YEAR($H137),MONTH($H137)+$G137*10,1)),$F137*тех!AZ$10*тех!AZ$6,)</f>
        <v>0</v>
      </c>
      <c r="AM137" s="76">
        <f>IF(OR(AM$3=DATE(YEAR($H137),MONTH($H137)+$G137,1),AM$3=DATE(YEAR($H137),MONTH($H137)+$G137*2,1),AM$3=DATE(YEAR($H137),MONTH($H137)+$G137*3,1),AM$3=DATE(YEAR($H137),MONTH($H137)+$G137*4,1),AM$3=DATE(YEAR($H137),MONTH($H137)+$G137*5,1),AM$3=DATE(YEAR($H137),MONTH($H137)+$G137*6,1),AM$3=DATE(YEAR($H137),MONTH($H137)+$G137*7,1),AM$3=DATE(YEAR($H137),MONTH($H137)+$G137*8,1),AM$3=DATE(YEAR($H137),MONTH($H137)+$G137*9,1),AM$3=DATE(YEAR($H137),MONTH($H137)+$G137*10,1)),$F137*тех!BA$10*тех!BA$6,)</f>
        <v>0</v>
      </c>
      <c r="AN137" s="76">
        <f>IF(OR(AN$3=DATE(YEAR($H137),MONTH($H137)+$G137,1),AN$3=DATE(YEAR($H137),MONTH($H137)+$G137*2,1),AN$3=DATE(YEAR($H137),MONTH($H137)+$G137*3,1),AN$3=DATE(YEAR($H137),MONTH($H137)+$G137*4,1),AN$3=DATE(YEAR($H137),MONTH($H137)+$G137*5,1),AN$3=DATE(YEAR($H137),MONTH($H137)+$G137*6,1),AN$3=DATE(YEAR($H137),MONTH($H137)+$G137*7,1),AN$3=DATE(YEAR($H137),MONTH($H137)+$G137*8,1),AN$3=DATE(YEAR($H137),MONTH($H137)+$G137*9,1),AN$3=DATE(YEAR($H137),MONTH($H137)+$G137*10,1)),$F137*тех!BB$10*тех!BB$6,)</f>
        <v>0</v>
      </c>
      <c r="AO137" s="76">
        <f>IF(OR(AO$3=DATE(YEAR($H137),MONTH($H137)+$G137,1),AO$3=DATE(YEAR($H137),MONTH($H137)+$G137*2,1),AO$3=DATE(YEAR($H137),MONTH($H137)+$G137*3,1),AO$3=DATE(YEAR($H137),MONTH($H137)+$G137*4,1),AO$3=DATE(YEAR($H137),MONTH($H137)+$G137*5,1),AO$3=DATE(YEAR($H137),MONTH($H137)+$G137*6,1),AO$3=DATE(YEAR($H137),MONTH($H137)+$G137*7,1),AO$3=DATE(YEAR($H137),MONTH($H137)+$G137*8,1),AO$3=DATE(YEAR($H137),MONTH($H137)+$G137*9,1),AO$3=DATE(YEAR($H137),MONTH($H137)+$G137*10,1)),$F137*тех!BC$10*тех!BC$6,)</f>
        <v>0</v>
      </c>
      <c r="AP137" s="76">
        <f>IF(OR(AP$3=DATE(YEAR($H137),MONTH($H137)+$G137,1),AP$3=DATE(YEAR($H137),MONTH($H137)+$G137*2,1),AP$3=DATE(YEAR($H137),MONTH($H137)+$G137*3,1),AP$3=DATE(YEAR($H137),MONTH($H137)+$G137*4,1),AP$3=DATE(YEAR($H137),MONTH($H137)+$G137*5,1),AP$3=DATE(YEAR($H137),MONTH($H137)+$G137*6,1),AP$3=DATE(YEAR($H137),MONTH($H137)+$G137*7,1),AP$3=DATE(YEAR($H137),MONTH($H137)+$G137*8,1),AP$3=DATE(YEAR($H137),MONTH($H137)+$G137*9,1),AP$3=DATE(YEAR($H137),MONTH($H137)+$G137*10,1)),$F137*тех!BD$10*тех!BD$6,)</f>
        <v>0</v>
      </c>
      <c r="AQ137" s="76">
        <f>IF(OR(AQ$3=DATE(YEAR($H137),MONTH($H137)+$G137,1),AQ$3=DATE(YEAR($H137),MONTH($H137)+$G137*2,1),AQ$3=DATE(YEAR($H137),MONTH($H137)+$G137*3,1),AQ$3=DATE(YEAR($H137),MONTH($H137)+$G137*4,1),AQ$3=DATE(YEAR($H137),MONTH($H137)+$G137*5,1),AQ$3=DATE(YEAR($H137),MONTH($H137)+$G137*6,1),AQ$3=DATE(YEAR($H137),MONTH($H137)+$G137*7,1),AQ$3=DATE(YEAR($H137),MONTH($H137)+$G137*8,1),AQ$3=DATE(YEAR($H137),MONTH($H137)+$G137*9,1),AQ$3=DATE(YEAR($H137),MONTH($H137)+$G137*10,1)),$F137*тех!BE$10*тех!BE$6,)</f>
        <v>0</v>
      </c>
      <c r="AR137" s="76">
        <f>IF(OR(AR$3=DATE(YEAR($H137),MONTH($H137)+$G137,1),AR$3=DATE(YEAR($H137),MONTH($H137)+$G137*2,1),AR$3=DATE(YEAR($H137),MONTH($H137)+$G137*3,1),AR$3=DATE(YEAR($H137),MONTH($H137)+$G137*4,1),AR$3=DATE(YEAR($H137),MONTH($H137)+$G137*5,1),AR$3=DATE(YEAR($H137),MONTH($H137)+$G137*6,1),AR$3=DATE(YEAR($H137),MONTH($H137)+$G137*7,1),AR$3=DATE(YEAR($H137),MONTH($H137)+$G137*8,1),AR$3=DATE(YEAR($H137),MONTH($H137)+$G137*9,1),AR$3=DATE(YEAR($H137),MONTH($H137)+$G137*10,1)),$F137*тех!BF$10*тех!BF$6,)</f>
        <v>0</v>
      </c>
      <c r="AS137" s="76">
        <f>IF(OR(AS$3=DATE(YEAR($H137),MONTH($H137)+$G137,1),AS$3=DATE(YEAR($H137),MONTH($H137)+$G137*2,1),AS$3=DATE(YEAR($H137),MONTH($H137)+$G137*3,1),AS$3=DATE(YEAR($H137),MONTH($H137)+$G137*4,1),AS$3=DATE(YEAR($H137),MONTH($H137)+$G137*5,1),AS$3=DATE(YEAR($H137),MONTH($H137)+$G137*6,1),AS$3=DATE(YEAR($H137),MONTH($H137)+$G137*7,1),AS$3=DATE(YEAR($H137),MONTH($H137)+$G137*8,1),AS$3=DATE(YEAR($H137),MONTH($H137)+$G137*9,1),AS$3=DATE(YEAR($H137),MONTH($H137)+$G137*10,1)),$F137*тех!BG$10*тех!BG$6,)</f>
        <v>0</v>
      </c>
      <c r="AT137" s="76">
        <f>IF(OR(AT$3=DATE(YEAR($H137),MONTH($H137)+$G137,1),AT$3=DATE(YEAR($H137),MONTH($H137)+$G137*2,1),AT$3=DATE(YEAR($H137),MONTH($H137)+$G137*3,1),AT$3=DATE(YEAR($H137),MONTH($H137)+$G137*4,1),AT$3=DATE(YEAR($H137),MONTH($H137)+$G137*5,1),AT$3=DATE(YEAR($H137),MONTH($H137)+$G137*6,1),AT$3=DATE(YEAR($H137),MONTH($H137)+$G137*7,1),AT$3=DATE(YEAR($H137),MONTH($H137)+$G137*8,1),AT$3=DATE(YEAR($H137),MONTH($H137)+$G137*9,1),AT$3=DATE(YEAR($H137),MONTH($H137)+$G137*10,1)),$F137*тех!BH$10*тех!BH$6,)</f>
        <v>0</v>
      </c>
      <c r="AU137" s="76">
        <f>IF(OR(AU$3=DATE(YEAR($H137),MONTH($H137)+$G137,1),AU$3=DATE(YEAR($H137),MONTH($H137)+$G137*2,1),AU$3=DATE(YEAR($H137),MONTH($H137)+$G137*3,1),AU$3=DATE(YEAR($H137),MONTH($H137)+$G137*4,1),AU$3=DATE(YEAR($H137),MONTH($H137)+$G137*5,1),AU$3=DATE(YEAR($H137),MONTH($H137)+$G137*6,1),AU$3=DATE(YEAR($H137),MONTH($H137)+$G137*7,1),AU$3=DATE(YEAR($H137),MONTH($H137)+$G137*8,1),AU$3=DATE(YEAR($H137),MONTH($H137)+$G137*9,1),AU$3=DATE(YEAR($H137),MONTH($H137)+$G137*10,1)),$F137*тех!BI$10*тех!BI$6,)</f>
        <v>0</v>
      </c>
      <c r="AV137" s="76">
        <f>IF(OR(AV$3=DATE(YEAR($H137),MONTH($H137)+$G137,1),AV$3=DATE(YEAR($H137),MONTH($H137)+$G137*2,1),AV$3=DATE(YEAR($H137),MONTH($H137)+$G137*3,1),AV$3=DATE(YEAR($H137),MONTH($H137)+$G137*4,1),AV$3=DATE(YEAR($H137),MONTH($H137)+$G137*5,1),AV$3=DATE(YEAR($H137),MONTH($H137)+$G137*6,1),AV$3=DATE(YEAR($H137),MONTH($H137)+$G137*7,1),AV$3=DATE(YEAR($H137),MONTH($H137)+$G137*8,1),AV$3=DATE(YEAR($H137),MONTH($H137)+$G137*9,1),AV$3=DATE(YEAR($H137),MONTH($H137)+$G137*10,1)),$F137*тех!BJ$10*тех!BJ$6,)</f>
        <v>0</v>
      </c>
      <c r="AW137" s="76">
        <f>IF(OR(AW$3=DATE(YEAR($H137),MONTH($H137)+$G137,1),AW$3=DATE(YEAR($H137),MONTH($H137)+$G137*2,1),AW$3=DATE(YEAR($H137),MONTH($H137)+$G137*3,1),AW$3=DATE(YEAR($H137),MONTH($H137)+$G137*4,1),AW$3=DATE(YEAR($H137),MONTH($H137)+$G137*5,1),AW$3=DATE(YEAR($H137),MONTH($H137)+$G137*6,1),AW$3=DATE(YEAR($H137),MONTH($H137)+$G137*7,1),AW$3=DATE(YEAR($H137),MONTH($H137)+$G137*8,1),AW$3=DATE(YEAR($H137),MONTH($H137)+$G137*9,1),AW$3=DATE(YEAR($H137),MONTH($H137)+$G137*10,1)),$F137*тех!BK$10*тех!BK$6,)</f>
        <v>0</v>
      </c>
      <c r="AX137" s="76">
        <f>IF(OR(AX$3=DATE(YEAR($H137),MONTH($H137)+$G137,1),AX$3=DATE(YEAR($H137),MONTH($H137)+$G137*2,1),AX$3=DATE(YEAR($H137),MONTH($H137)+$G137*3,1),AX$3=DATE(YEAR($H137),MONTH($H137)+$G137*4,1),AX$3=DATE(YEAR($H137),MONTH($H137)+$G137*5,1),AX$3=DATE(YEAR($H137),MONTH($H137)+$G137*6,1),AX$3=DATE(YEAR($H137),MONTH($H137)+$G137*7,1),AX$3=DATE(YEAR($H137),MONTH($H137)+$G137*8,1),AX$3=DATE(YEAR($H137),MONTH($H137)+$G137*9,1),AX$3=DATE(YEAR($H137),MONTH($H137)+$G137*10,1)),$F137*тех!BL$10*тех!BL$6,)</f>
        <v>0</v>
      </c>
      <c r="AY137" s="76">
        <f>IF(OR(AY$3=DATE(YEAR($H137),MONTH($H137)+$G137,1),AY$3=DATE(YEAR($H137),MONTH($H137)+$G137*2,1),AY$3=DATE(YEAR($H137),MONTH($H137)+$G137*3,1),AY$3=DATE(YEAR($H137),MONTH($H137)+$G137*4,1),AY$3=DATE(YEAR($H137),MONTH($H137)+$G137*5,1),AY$3=DATE(YEAR($H137),MONTH($H137)+$G137*6,1),AY$3=DATE(YEAR($H137),MONTH($H137)+$G137*7,1),AY$3=DATE(YEAR($H137),MONTH($H137)+$G137*8,1),AY$3=DATE(YEAR($H137),MONTH($H137)+$G137*9,1),AY$3=DATE(YEAR($H137),MONTH($H137)+$G137*10,1)),$F137*тех!BM$10*тех!BM$6,)</f>
        <v>0</v>
      </c>
      <c r="AZ137" s="76">
        <f>IF(OR(AZ$3=DATE(YEAR($H137),MONTH($H137)+$G137,1),AZ$3=DATE(YEAR($H137),MONTH($H137)+$G137*2,1),AZ$3=DATE(YEAR($H137),MONTH($H137)+$G137*3,1),AZ$3=DATE(YEAR($H137),MONTH($H137)+$G137*4,1),AZ$3=DATE(YEAR($H137),MONTH($H137)+$G137*5,1),AZ$3=DATE(YEAR($H137),MONTH($H137)+$G137*6,1),AZ$3=DATE(YEAR($H137),MONTH($H137)+$G137*7,1),AZ$3=DATE(YEAR($H137),MONTH($H137)+$G137*8,1),AZ$3=DATE(YEAR($H137),MONTH($H137)+$G137*9,1),AZ$3=DATE(YEAR($H137),MONTH($H137)+$G137*10,1)),$F137*тех!BN$10*тех!BN$6,)</f>
        <v>0</v>
      </c>
      <c r="BA137" s="76">
        <f>IF(OR(BA$3=DATE(YEAR($H137),MONTH($H137)+$G137,1),BA$3=DATE(YEAR($H137),MONTH($H137)+$G137*2,1),BA$3=DATE(YEAR($H137),MONTH($H137)+$G137*3,1),BA$3=DATE(YEAR($H137),MONTH($H137)+$G137*4,1),BA$3=DATE(YEAR($H137),MONTH($H137)+$G137*5,1),BA$3=DATE(YEAR($H137),MONTH($H137)+$G137*6,1),BA$3=DATE(YEAR($H137),MONTH($H137)+$G137*7,1),BA$3=DATE(YEAR($H137),MONTH($H137)+$G137*8,1),BA$3=DATE(YEAR($H137),MONTH($H137)+$G137*9,1),BA$3=DATE(YEAR($H137),MONTH($H137)+$G137*10,1)),$F137*тех!BO$10*тех!BO$6,)</f>
        <v>0</v>
      </c>
      <c r="BB137" s="76">
        <f>IF(OR(BB$3=DATE(YEAR($H137),MONTH($H137)+$G137,1),BB$3=DATE(YEAR($H137),MONTH($H137)+$G137*2,1),BB$3=DATE(YEAR($H137),MONTH($H137)+$G137*3,1),BB$3=DATE(YEAR($H137),MONTH($H137)+$G137*4,1),BB$3=DATE(YEAR($H137),MONTH($H137)+$G137*5,1),BB$3=DATE(YEAR($H137),MONTH($H137)+$G137*6,1),BB$3=DATE(YEAR($H137),MONTH($H137)+$G137*7,1),BB$3=DATE(YEAR($H137),MONTH($H137)+$G137*8,1),BB$3=DATE(YEAR($H137),MONTH($H137)+$G137*9,1),BB$3=DATE(YEAR($H137),MONTH($H137)+$G137*10,1)),$F137*тех!BP$10*тех!BP$6,)</f>
        <v>0</v>
      </c>
      <c r="BC137" s="76">
        <f>IF(OR(BC$3=DATE(YEAR($H137),MONTH($H137)+$G137,1),BC$3=DATE(YEAR($H137),MONTH($H137)+$G137*2,1),BC$3=DATE(YEAR($H137),MONTH($H137)+$G137*3,1),BC$3=DATE(YEAR($H137),MONTH($H137)+$G137*4,1),BC$3=DATE(YEAR($H137),MONTH($H137)+$G137*5,1),BC$3=DATE(YEAR($H137),MONTH($H137)+$G137*6,1),BC$3=DATE(YEAR($H137),MONTH($H137)+$G137*7,1),BC$3=DATE(YEAR($H137),MONTH($H137)+$G137*8,1),BC$3=DATE(YEAR($H137),MONTH($H137)+$G137*9,1),BC$3=DATE(YEAR($H137),MONTH($H137)+$G137*10,1)),$F137*тех!BQ$10*тех!BQ$6,)</f>
        <v>0</v>
      </c>
      <c r="BD137" s="76">
        <f>IF(OR(BD$3=DATE(YEAR($H137),MONTH($H137)+$G137,1),BD$3=DATE(YEAR($H137),MONTH($H137)+$G137*2,1),BD$3=DATE(YEAR($H137),MONTH($H137)+$G137*3,1),BD$3=DATE(YEAR($H137),MONTH($H137)+$G137*4,1),BD$3=DATE(YEAR($H137),MONTH($H137)+$G137*5,1),BD$3=DATE(YEAR($H137),MONTH($H137)+$G137*6,1),BD$3=DATE(YEAR($H137),MONTH($H137)+$G137*7,1),BD$3=DATE(YEAR($H137),MONTH($H137)+$G137*8,1),BD$3=DATE(YEAR($H137),MONTH($H137)+$G137*9,1),BD$3=DATE(YEAR($H137),MONTH($H137)+$G137*10,1)),$F137*тех!BR$10*тех!BR$6,)</f>
        <v>0</v>
      </c>
      <c r="BE137" s="76">
        <f>IF(OR(BE$3=DATE(YEAR($H137),MONTH($H137)+$G137,1),BE$3=DATE(YEAR($H137),MONTH($H137)+$G137*2,1),BE$3=DATE(YEAR($H137),MONTH($H137)+$G137*3,1),BE$3=DATE(YEAR($H137),MONTH($H137)+$G137*4,1),BE$3=DATE(YEAR($H137),MONTH($H137)+$G137*5,1),BE$3=DATE(YEAR($H137),MONTH($H137)+$G137*6,1),BE$3=DATE(YEAR($H137),MONTH($H137)+$G137*7,1),BE$3=DATE(YEAR($H137),MONTH($H137)+$G137*8,1),BE$3=DATE(YEAR($H137),MONTH($H137)+$G137*9,1),BE$3=DATE(YEAR($H137),MONTH($H137)+$G137*10,1)),$F137*тех!BS$10*тех!BS$6,)</f>
        <v>0</v>
      </c>
      <c r="BF137" s="76">
        <f>IF(OR(BF$3=DATE(YEAR($H137),MONTH($H137)+$G137,1),BF$3=DATE(YEAR($H137),MONTH($H137)+$G137*2,1),BF$3=DATE(YEAR($H137),MONTH($H137)+$G137*3,1),BF$3=DATE(YEAR($H137),MONTH($H137)+$G137*4,1),BF$3=DATE(YEAR($H137),MONTH($H137)+$G137*5,1),BF$3=DATE(YEAR($H137),MONTH($H137)+$G137*6,1),BF$3=DATE(YEAR($H137),MONTH($H137)+$G137*7,1),BF$3=DATE(YEAR($H137),MONTH($H137)+$G137*8,1),BF$3=DATE(YEAR($H137),MONTH($H137)+$G137*9,1),BF$3=DATE(YEAR($H137),MONTH($H137)+$G137*10,1)),$F137*тех!BT$10*тех!BT$6,)</f>
        <v>0</v>
      </c>
      <c r="BG137" s="76">
        <f>IF(OR(BG$3=DATE(YEAR($H137),MONTH($H137)+$G137,1),BG$3=DATE(YEAR($H137),MONTH($H137)+$G137*2,1),BG$3=DATE(YEAR($H137),MONTH($H137)+$G137*3,1),BG$3=DATE(YEAR($H137),MONTH($H137)+$G137*4,1),BG$3=DATE(YEAR($H137),MONTH($H137)+$G137*5,1),BG$3=DATE(YEAR($H137),MONTH($H137)+$G137*6,1),BG$3=DATE(YEAR($H137),MONTH($H137)+$G137*7,1),BG$3=DATE(YEAR($H137),MONTH($H137)+$G137*8,1),BG$3=DATE(YEAR($H137),MONTH($H137)+$G137*9,1),BG$3=DATE(YEAR($H137),MONTH($H137)+$G137*10,1)),$F137*тех!BU$10*тех!BU$6,)</f>
        <v>0</v>
      </c>
      <c r="BH137" s="76">
        <f>IF(OR(BH$3=DATE(YEAR($H137),MONTH($H137)+$G137,1),BH$3=DATE(YEAR($H137),MONTH($H137)+$G137*2,1),BH$3=DATE(YEAR($H137),MONTH($H137)+$G137*3,1),BH$3=DATE(YEAR($H137),MONTH($H137)+$G137*4,1),BH$3=DATE(YEAR($H137),MONTH($H137)+$G137*5,1),BH$3=DATE(YEAR($H137),MONTH($H137)+$G137*6,1),BH$3=DATE(YEAR($H137),MONTH($H137)+$G137*7,1),BH$3=DATE(YEAR($H137),MONTH($H137)+$G137*8,1),BH$3=DATE(YEAR($H137),MONTH($H137)+$G137*9,1),BH$3=DATE(YEAR($H137),MONTH($H137)+$G137*10,1)),$F137*тех!BV$10*тех!BV$6,)</f>
        <v>0</v>
      </c>
      <c r="BI137" s="76">
        <f>IF(OR(BI$3=DATE(YEAR($H137),MONTH($H137)+$G137,1),BI$3=DATE(YEAR($H137),MONTH($H137)+$G137*2,1),BI$3=DATE(YEAR($H137),MONTH($H137)+$G137*3,1),BI$3=DATE(YEAR($H137),MONTH($H137)+$G137*4,1),BI$3=DATE(YEAR($H137),MONTH($H137)+$G137*5,1),BI$3=DATE(YEAR($H137),MONTH($H137)+$G137*6,1),BI$3=DATE(YEAR($H137),MONTH($H137)+$G137*7,1),BI$3=DATE(YEAR($H137),MONTH($H137)+$G137*8,1),BI$3=DATE(YEAR($H137),MONTH($H137)+$G137*9,1),BI$3=DATE(YEAR($H137),MONTH($H137)+$G137*10,1)),$F137*тех!BW$10*тех!BW$6,)</f>
        <v>0</v>
      </c>
      <c r="BJ137" s="76">
        <f>IF(OR(BJ$3=DATE(YEAR($H137),MONTH($H137)+$G137,1),BJ$3=DATE(YEAR($H137),MONTH($H137)+$G137*2,1),BJ$3=DATE(YEAR($H137),MONTH($H137)+$G137*3,1),BJ$3=DATE(YEAR($H137),MONTH($H137)+$G137*4,1),BJ$3=DATE(YEAR($H137),MONTH($H137)+$G137*5,1),BJ$3=DATE(YEAR($H137),MONTH($H137)+$G137*6,1),BJ$3=DATE(YEAR($H137),MONTH($H137)+$G137*7,1),BJ$3=DATE(YEAR($H137),MONTH($H137)+$G137*8,1),BJ$3=DATE(YEAR($H137),MONTH($H137)+$G137*9,1),BJ$3=DATE(YEAR($H137),MONTH($H137)+$G137*10,1)),$F137*тех!BX$10*тех!BX$6,)</f>
        <v>0</v>
      </c>
      <c r="BK137" s="76">
        <f>IF(OR(BK$3=DATE(YEAR($H137),MONTH($H137)+$G137,1),BK$3=DATE(YEAR($H137),MONTH($H137)+$G137*2,1),BK$3=DATE(YEAR($H137),MONTH($H137)+$G137*3,1),BK$3=DATE(YEAR($H137),MONTH($H137)+$G137*4,1),BK$3=DATE(YEAR($H137),MONTH($H137)+$G137*5,1),BK$3=DATE(YEAR($H137),MONTH($H137)+$G137*6,1),BK$3=DATE(YEAR($H137),MONTH($H137)+$G137*7,1),BK$3=DATE(YEAR($H137),MONTH($H137)+$G137*8,1),BK$3=DATE(YEAR($H137),MONTH($H137)+$G137*9,1),BK$3=DATE(YEAR($H137),MONTH($H137)+$G137*10,1)),$F137*тех!BY$10*тех!BY$6,)</f>
        <v>0</v>
      </c>
      <c r="BL137" s="76">
        <f>IF(OR(BL$3=DATE(YEAR($H137),MONTH($H137)+$G137,1),BL$3=DATE(YEAR($H137),MONTH($H137)+$G137*2,1),BL$3=DATE(YEAR($H137),MONTH($H137)+$G137*3,1),BL$3=DATE(YEAR($H137),MONTH($H137)+$G137*4,1),BL$3=DATE(YEAR($H137),MONTH($H137)+$G137*5,1),BL$3=DATE(YEAR($H137),MONTH($H137)+$G137*6,1),BL$3=DATE(YEAR($H137),MONTH($H137)+$G137*7,1),BL$3=DATE(YEAR($H137),MONTH($H137)+$G137*8,1),BL$3=DATE(YEAR($H137),MONTH($H137)+$G137*9,1),BL$3=DATE(YEAR($H137),MONTH($H137)+$G137*10,1)),$F137*тех!BZ$10*тех!BZ$6,)</f>
        <v>0</v>
      </c>
      <c r="BM137" s="76">
        <f>IF(OR(BM$3=DATE(YEAR($H137),MONTH($H137)+$G137,1),BM$3=DATE(YEAR($H137),MONTH($H137)+$G137*2,1),BM$3=DATE(YEAR($H137),MONTH($H137)+$G137*3,1),BM$3=DATE(YEAR($H137),MONTH($H137)+$G137*4,1),BM$3=DATE(YEAR($H137),MONTH($H137)+$G137*5,1),BM$3=DATE(YEAR($H137),MONTH($H137)+$G137*6,1),BM$3=DATE(YEAR($H137),MONTH($H137)+$G137*7,1),BM$3=DATE(YEAR($H137),MONTH($H137)+$G137*8,1),BM$3=DATE(YEAR($H137),MONTH($H137)+$G137*9,1),BM$3=DATE(YEAR($H137),MONTH($H137)+$G137*10,1)),$F137*тех!CA$10*тех!CA$6,)</f>
        <v>0</v>
      </c>
      <c r="BN137" s="76">
        <f>IF(OR(BN$3=DATE(YEAR($H137),MONTH($H137)+$G137,1),BN$3=DATE(YEAR($H137),MONTH($H137)+$G137*2,1),BN$3=DATE(YEAR($H137),MONTH($H137)+$G137*3,1),BN$3=DATE(YEAR($H137),MONTH($H137)+$G137*4,1),BN$3=DATE(YEAR($H137),MONTH($H137)+$G137*5,1),BN$3=DATE(YEAR($H137),MONTH($H137)+$G137*6,1),BN$3=DATE(YEAR($H137),MONTH($H137)+$G137*7,1),BN$3=DATE(YEAR($H137),MONTH($H137)+$G137*8,1),BN$3=DATE(YEAR($H137),MONTH($H137)+$G137*9,1),BN$3=DATE(YEAR($H137),MONTH($H137)+$G137*10,1)),$F137*тех!CB$10*тех!CB$6,)</f>
        <v>0</v>
      </c>
      <c r="BO137" s="76">
        <f>IF(OR(BO$3=DATE(YEAR($H137),MONTH($H137)+$G137,1),BO$3=DATE(YEAR($H137),MONTH($H137)+$G137*2,1),BO$3=DATE(YEAR($H137),MONTH($H137)+$G137*3,1),BO$3=DATE(YEAR($H137),MONTH($H137)+$G137*4,1),BO$3=DATE(YEAR($H137),MONTH($H137)+$G137*5,1),BO$3=DATE(YEAR($H137),MONTH($H137)+$G137*6,1),BO$3=DATE(YEAR($H137),MONTH($H137)+$G137*7,1),BO$3=DATE(YEAR($H137),MONTH($H137)+$G137*8,1),BO$3=DATE(YEAR($H137),MONTH($H137)+$G137*9,1),BO$3=DATE(YEAR($H137),MONTH($H137)+$G137*10,1)),$F137*тех!CC$10*тех!CC$6,)</f>
        <v>0</v>
      </c>
      <c r="BP137" s="76">
        <f>IF(OR(BP$3=DATE(YEAR($H137),MONTH($H137)+$G137,1),BP$3=DATE(YEAR($H137),MONTH($H137)+$G137*2,1),BP$3=DATE(YEAR($H137),MONTH($H137)+$G137*3,1),BP$3=DATE(YEAR($H137),MONTH($H137)+$G137*4,1),BP$3=DATE(YEAR($H137),MONTH($H137)+$G137*5,1),BP$3=DATE(YEAR($H137),MONTH($H137)+$G137*6,1),BP$3=DATE(YEAR($H137),MONTH($H137)+$G137*7,1),BP$3=DATE(YEAR($H137),MONTH($H137)+$G137*8,1),BP$3=DATE(YEAR($H137),MONTH($H137)+$G137*9,1),BP$3=DATE(YEAR($H137),MONTH($H137)+$G137*10,1)),$F137*тех!CD$10*тех!CD$6,)</f>
        <v>0</v>
      </c>
      <c r="BQ137" s="76">
        <f>IF(OR(BQ$3=DATE(YEAR($H137),MONTH($H137)+$G137,1),BQ$3=DATE(YEAR($H137),MONTH($H137)+$G137*2,1),BQ$3=DATE(YEAR($H137),MONTH($H137)+$G137*3,1),BQ$3=DATE(YEAR($H137),MONTH($H137)+$G137*4,1),BQ$3=DATE(YEAR($H137),MONTH($H137)+$G137*5,1),BQ$3=DATE(YEAR($H137),MONTH($H137)+$G137*6,1),BQ$3=DATE(YEAR($H137),MONTH($H137)+$G137*7,1),BQ$3=DATE(YEAR($H137),MONTH($H137)+$G137*8,1),BQ$3=DATE(YEAR($H137),MONTH($H137)+$G137*9,1),BQ$3=DATE(YEAR($H137),MONTH($H137)+$G137*10,1)),$F137*тех!CE$10*тех!CE$6,)</f>
        <v>0</v>
      </c>
    </row>
    <row r="138" spans="2:71" hidden="1">
      <c r="B138" s="3">
        <v>49</v>
      </c>
      <c r="C138" s="19"/>
      <c r="D138" s="19"/>
      <c r="E138" s="19"/>
      <c r="F138" s="76">
        <f t="shared" si="3"/>
        <v>0</v>
      </c>
      <c r="G138" s="19"/>
      <c r="H138" s="19"/>
      <c r="J138" s="76">
        <f>IF($H138=J$3,$F138,)*тех!X$6</f>
        <v>0</v>
      </c>
      <c r="K138" s="76">
        <f>IF($H138=K$3,$F138,)*тех!Y$6</f>
        <v>0</v>
      </c>
      <c r="L138" s="76">
        <f>IF($H138=L$3,$F138,)*тех!Z$6</f>
        <v>0</v>
      </c>
      <c r="M138" s="76">
        <f>IF($H138=M$3,$F138,)*тех!AA$6</f>
        <v>0</v>
      </c>
      <c r="N138" s="76">
        <f>IF($H138=N$3,$F138,)*тех!AB$6</f>
        <v>0</v>
      </c>
      <c r="O138" s="76">
        <f>IF($H138=O$3,$F138,)*тех!AC$6</f>
        <v>0</v>
      </c>
      <c r="P138" s="76">
        <f>IF(OR(P$3=DATE(YEAR($H138),MONTH($H138)+$G138,1),P$3=DATE(YEAR($H138),MONTH($H138)+$G138*2,1),P$3=DATE(YEAR($H138),MONTH($H138)+$G138*3,1),P$3=DATE(YEAR($H138),MONTH($H138)+$G138*4,1),P$3=DATE(YEAR($H138),MONTH($H138)+$G138*5,1),P$3=DATE(YEAR($H138),MONTH($H138)+$G138*6,1),P$3=DATE(YEAR($H138),MONTH($H138)+$G138*7,1),P$3=DATE(YEAR($H138),MONTH($H138)+$G138*8,1),P$3=DATE(YEAR($H138),MONTH($H138)+$G138*9,1),P$3=DATE(YEAR($H138),MONTH($H138)+$G138*10,1)),$F138*тех!AD$10*тех!AD$6,)</f>
        <v>0</v>
      </c>
      <c r="Q138" s="76">
        <f>IF(OR(Q$3=DATE(YEAR($H138),MONTH($H138)+$G138,1),Q$3=DATE(YEAR($H138),MONTH($H138)+$G138*2,1),Q$3=DATE(YEAR($H138),MONTH($H138)+$G138*3,1),Q$3=DATE(YEAR($H138),MONTH($H138)+$G138*4,1),Q$3=DATE(YEAR($H138),MONTH($H138)+$G138*5,1),Q$3=DATE(YEAR($H138),MONTH($H138)+$G138*6,1),Q$3=DATE(YEAR($H138),MONTH($H138)+$G138*7,1),Q$3=DATE(YEAR($H138),MONTH($H138)+$G138*8,1),Q$3=DATE(YEAR($H138),MONTH($H138)+$G138*9,1),Q$3=DATE(YEAR($H138),MONTH($H138)+$G138*10,1)),$F138*тех!AE$10*тех!AE$6,)</f>
        <v>0</v>
      </c>
      <c r="R138" s="76">
        <f>IF(OR(R$3=DATE(YEAR($H138),MONTH($H138)+$G138,1),R$3=DATE(YEAR($H138),MONTH($H138)+$G138*2,1),R$3=DATE(YEAR($H138),MONTH($H138)+$G138*3,1),R$3=DATE(YEAR($H138),MONTH($H138)+$G138*4,1),R$3=DATE(YEAR($H138),MONTH($H138)+$G138*5,1),R$3=DATE(YEAR($H138),MONTH($H138)+$G138*6,1),R$3=DATE(YEAR($H138),MONTH($H138)+$G138*7,1),R$3=DATE(YEAR($H138),MONTH($H138)+$G138*8,1),R$3=DATE(YEAR($H138),MONTH($H138)+$G138*9,1),R$3=DATE(YEAR($H138),MONTH($H138)+$G138*10,1)),$F138*тех!AF$10*тех!AF$6,)</f>
        <v>0</v>
      </c>
      <c r="S138" s="76">
        <f>IF(OR(S$3=DATE(YEAR($H138),MONTH($H138)+$G138,1),S$3=DATE(YEAR($H138),MONTH($H138)+$G138*2,1),S$3=DATE(YEAR($H138),MONTH($H138)+$G138*3,1),S$3=DATE(YEAR($H138),MONTH($H138)+$G138*4,1),S$3=DATE(YEAR($H138),MONTH($H138)+$G138*5,1),S$3=DATE(YEAR($H138),MONTH($H138)+$G138*6,1),S$3=DATE(YEAR($H138),MONTH($H138)+$G138*7,1),S$3=DATE(YEAR($H138),MONTH($H138)+$G138*8,1),S$3=DATE(YEAR($H138),MONTH($H138)+$G138*9,1),S$3=DATE(YEAR($H138),MONTH($H138)+$G138*10,1)),$F138*тех!AG$10*тех!AG$6,)</f>
        <v>0</v>
      </c>
      <c r="T138" s="76">
        <f>IF(OR(T$3=DATE(YEAR($H138),MONTH($H138)+$G138,1),T$3=DATE(YEAR($H138),MONTH($H138)+$G138*2,1),T$3=DATE(YEAR($H138),MONTH($H138)+$G138*3,1),T$3=DATE(YEAR($H138),MONTH($H138)+$G138*4,1),T$3=DATE(YEAR($H138),MONTH($H138)+$G138*5,1),T$3=DATE(YEAR($H138),MONTH($H138)+$G138*6,1),T$3=DATE(YEAR($H138),MONTH($H138)+$G138*7,1),T$3=DATE(YEAR($H138),MONTH($H138)+$G138*8,1),T$3=DATE(YEAR($H138),MONTH($H138)+$G138*9,1),T$3=DATE(YEAR($H138),MONTH($H138)+$G138*10,1)),$F138*тех!AH$10*тех!AH$6,)</f>
        <v>0</v>
      </c>
      <c r="U138" s="76">
        <f>IF(OR(U$3=DATE(YEAR($H138),MONTH($H138)+$G138,1),U$3=DATE(YEAR($H138),MONTH($H138)+$G138*2,1),U$3=DATE(YEAR($H138),MONTH($H138)+$G138*3,1),U$3=DATE(YEAR($H138),MONTH($H138)+$G138*4,1),U$3=DATE(YEAR($H138),MONTH($H138)+$G138*5,1),U$3=DATE(YEAR($H138),MONTH($H138)+$G138*6,1),U$3=DATE(YEAR($H138),MONTH($H138)+$G138*7,1),U$3=DATE(YEAR($H138),MONTH($H138)+$G138*8,1),U$3=DATE(YEAR($H138),MONTH($H138)+$G138*9,1),U$3=DATE(YEAR($H138),MONTH($H138)+$G138*10,1)),$F138*тех!AI$10*тех!AI$6,)</f>
        <v>0</v>
      </c>
      <c r="V138" s="76">
        <f>IF(OR(V$3=DATE(YEAR($H138),MONTH($H138)+$G138,1),V$3=DATE(YEAR($H138),MONTH($H138)+$G138*2,1),V$3=DATE(YEAR($H138),MONTH($H138)+$G138*3,1),V$3=DATE(YEAR($H138),MONTH($H138)+$G138*4,1),V$3=DATE(YEAR($H138),MONTH($H138)+$G138*5,1),V$3=DATE(YEAR($H138),MONTH($H138)+$G138*6,1),V$3=DATE(YEAR($H138),MONTH($H138)+$G138*7,1),V$3=DATE(YEAR($H138),MONTH($H138)+$G138*8,1),V$3=DATE(YEAR($H138),MONTH($H138)+$G138*9,1),V$3=DATE(YEAR($H138),MONTH($H138)+$G138*10,1)),$F138*тех!AJ$10*тех!AJ$6,)</f>
        <v>0</v>
      </c>
      <c r="W138" s="76">
        <f>IF(OR(W$3=DATE(YEAR($H138),MONTH($H138)+$G138,1),W$3=DATE(YEAR($H138),MONTH($H138)+$G138*2,1),W$3=DATE(YEAR($H138),MONTH($H138)+$G138*3,1),W$3=DATE(YEAR($H138),MONTH($H138)+$G138*4,1),W$3=DATE(YEAR($H138),MONTH($H138)+$G138*5,1),W$3=DATE(YEAR($H138),MONTH($H138)+$G138*6,1),W$3=DATE(YEAR($H138),MONTH($H138)+$G138*7,1),W$3=DATE(YEAR($H138),MONTH($H138)+$G138*8,1),W$3=DATE(YEAR($H138),MONTH($H138)+$G138*9,1),W$3=DATE(YEAR($H138),MONTH($H138)+$G138*10,1)),$F138*тех!AK$10*тех!AK$6,)</f>
        <v>0</v>
      </c>
      <c r="X138" s="76">
        <f>IF(OR(X$3=DATE(YEAR($H138),MONTH($H138)+$G138,1),X$3=DATE(YEAR($H138),MONTH($H138)+$G138*2,1),X$3=DATE(YEAR($H138),MONTH($H138)+$G138*3,1),X$3=DATE(YEAR($H138),MONTH($H138)+$G138*4,1),X$3=DATE(YEAR($H138),MONTH($H138)+$G138*5,1),X$3=DATE(YEAR($H138),MONTH($H138)+$G138*6,1),X$3=DATE(YEAR($H138),MONTH($H138)+$G138*7,1),X$3=DATE(YEAR($H138),MONTH($H138)+$G138*8,1),X$3=DATE(YEAR($H138),MONTH($H138)+$G138*9,1),X$3=DATE(YEAR($H138),MONTH($H138)+$G138*10,1)),$F138*тех!AL$10*тех!AL$6,)</f>
        <v>0</v>
      </c>
      <c r="Y138" s="76">
        <f>IF(OR(Y$3=DATE(YEAR($H138),MONTH($H138)+$G138,1),Y$3=DATE(YEAR($H138),MONTH($H138)+$G138*2,1),Y$3=DATE(YEAR($H138),MONTH($H138)+$G138*3,1),Y$3=DATE(YEAR($H138),MONTH($H138)+$G138*4,1),Y$3=DATE(YEAR($H138),MONTH($H138)+$G138*5,1),Y$3=DATE(YEAR($H138),MONTH($H138)+$G138*6,1),Y$3=DATE(YEAR($H138),MONTH($H138)+$G138*7,1),Y$3=DATE(YEAR($H138),MONTH($H138)+$G138*8,1),Y$3=DATE(YEAR($H138),MONTH($H138)+$G138*9,1),Y$3=DATE(YEAR($H138),MONTH($H138)+$G138*10,1)),$F138*тех!AM$10*тех!AM$6,)</f>
        <v>0</v>
      </c>
      <c r="Z138" s="76">
        <f>IF(OR(Z$3=DATE(YEAR($H138),MONTH($H138)+$G138,1),Z$3=DATE(YEAR($H138),MONTH($H138)+$G138*2,1),Z$3=DATE(YEAR($H138),MONTH($H138)+$G138*3,1),Z$3=DATE(YEAR($H138),MONTH($H138)+$G138*4,1),Z$3=DATE(YEAR($H138),MONTH($H138)+$G138*5,1),Z$3=DATE(YEAR($H138),MONTH($H138)+$G138*6,1),Z$3=DATE(YEAR($H138),MONTH($H138)+$G138*7,1),Z$3=DATE(YEAR($H138),MONTH($H138)+$G138*8,1),Z$3=DATE(YEAR($H138),MONTH($H138)+$G138*9,1),Z$3=DATE(YEAR($H138),MONTH($H138)+$G138*10,1)),$F138*тех!AN$10*тех!AN$6,)</f>
        <v>0</v>
      </c>
      <c r="AA138" s="76">
        <f>IF(OR(AA$3=DATE(YEAR($H138),MONTH($H138)+$G138,1),AA$3=DATE(YEAR($H138),MONTH($H138)+$G138*2,1),AA$3=DATE(YEAR($H138),MONTH($H138)+$G138*3,1),AA$3=DATE(YEAR($H138),MONTH($H138)+$G138*4,1),AA$3=DATE(YEAR($H138),MONTH($H138)+$G138*5,1),AA$3=DATE(YEAR($H138),MONTH($H138)+$G138*6,1),AA$3=DATE(YEAR($H138),MONTH($H138)+$G138*7,1),AA$3=DATE(YEAR($H138),MONTH($H138)+$G138*8,1),AA$3=DATE(YEAR($H138),MONTH($H138)+$G138*9,1),AA$3=DATE(YEAR($H138),MONTH($H138)+$G138*10,1)),$F138*тех!AO$10*тех!AO$6,)</f>
        <v>0</v>
      </c>
      <c r="AB138" s="76">
        <f>IF(OR(AB$3=DATE(YEAR($H138),MONTH($H138)+$G138,1),AB$3=DATE(YEAR($H138),MONTH($H138)+$G138*2,1),AB$3=DATE(YEAR($H138),MONTH($H138)+$G138*3,1),AB$3=DATE(YEAR($H138),MONTH($H138)+$G138*4,1),AB$3=DATE(YEAR($H138),MONTH($H138)+$G138*5,1),AB$3=DATE(YEAR($H138),MONTH($H138)+$G138*6,1),AB$3=DATE(YEAR($H138),MONTH($H138)+$G138*7,1),AB$3=DATE(YEAR($H138),MONTH($H138)+$G138*8,1),AB$3=DATE(YEAR($H138),MONTH($H138)+$G138*9,1),AB$3=DATE(YEAR($H138),MONTH($H138)+$G138*10,1)),$F138*тех!AP$10*тех!AP$6,)</f>
        <v>0</v>
      </c>
      <c r="AC138" s="76">
        <f>IF(OR(AC$3=DATE(YEAR($H138),MONTH($H138)+$G138,1),AC$3=DATE(YEAR($H138),MONTH($H138)+$G138*2,1),AC$3=DATE(YEAR($H138),MONTH($H138)+$G138*3,1),AC$3=DATE(YEAR($H138),MONTH($H138)+$G138*4,1),AC$3=DATE(YEAR($H138),MONTH($H138)+$G138*5,1),AC$3=DATE(YEAR($H138),MONTH($H138)+$G138*6,1),AC$3=DATE(YEAR($H138),MONTH($H138)+$G138*7,1),AC$3=DATE(YEAR($H138),MONTH($H138)+$G138*8,1),AC$3=DATE(YEAR($H138),MONTH($H138)+$G138*9,1),AC$3=DATE(YEAR($H138),MONTH($H138)+$G138*10,1)),$F138*тех!AQ$10*тех!AQ$6,)</f>
        <v>0</v>
      </c>
      <c r="AD138" s="76">
        <f>IF(OR(AD$3=DATE(YEAR($H138),MONTH($H138)+$G138,1),AD$3=DATE(YEAR($H138),MONTH($H138)+$G138*2,1),AD$3=DATE(YEAR($H138),MONTH($H138)+$G138*3,1),AD$3=DATE(YEAR($H138),MONTH($H138)+$G138*4,1),AD$3=DATE(YEAR($H138),MONTH($H138)+$G138*5,1),AD$3=DATE(YEAR($H138),MONTH($H138)+$G138*6,1),AD$3=DATE(YEAR($H138),MONTH($H138)+$G138*7,1),AD$3=DATE(YEAR($H138),MONTH($H138)+$G138*8,1),AD$3=DATE(YEAR($H138),MONTH($H138)+$G138*9,1),AD$3=DATE(YEAR($H138),MONTH($H138)+$G138*10,1)),$F138*тех!AR$10*тех!AR$6,)</f>
        <v>0</v>
      </c>
      <c r="AE138" s="76">
        <f>IF(OR(AE$3=DATE(YEAR($H138),MONTH($H138)+$G138,1),AE$3=DATE(YEAR($H138),MONTH($H138)+$G138*2,1),AE$3=DATE(YEAR($H138),MONTH($H138)+$G138*3,1),AE$3=DATE(YEAR($H138),MONTH($H138)+$G138*4,1),AE$3=DATE(YEAR($H138),MONTH($H138)+$G138*5,1),AE$3=DATE(YEAR($H138),MONTH($H138)+$G138*6,1),AE$3=DATE(YEAR($H138),MONTH($H138)+$G138*7,1),AE$3=DATE(YEAR($H138),MONTH($H138)+$G138*8,1),AE$3=DATE(YEAR($H138),MONTH($H138)+$G138*9,1),AE$3=DATE(YEAR($H138),MONTH($H138)+$G138*10,1)),$F138*тех!AS$10*тех!AS$6,)</f>
        <v>0</v>
      </c>
      <c r="AF138" s="76">
        <f>IF(OR(AF$3=DATE(YEAR($H138),MONTH($H138)+$G138,1),AF$3=DATE(YEAR($H138),MONTH($H138)+$G138*2,1),AF$3=DATE(YEAR($H138),MONTH($H138)+$G138*3,1),AF$3=DATE(YEAR($H138),MONTH($H138)+$G138*4,1),AF$3=DATE(YEAR($H138),MONTH($H138)+$G138*5,1),AF$3=DATE(YEAR($H138),MONTH($H138)+$G138*6,1),AF$3=DATE(YEAR($H138),MONTH($H138)+$G138*7,1),AF$3=DATE(YEAR($H138),MONTH($H138)+$G138*8,1),AF$3=DATE(YEAR($H138),MONTH($H138)+$G138*9,1),AF$3=DATE(YEAR($H138),MONTH($H138)+$G138*10,1)),$F138*тех!AT$10*тех!AT$6,)</f>
        <v>0</v>
      </c>
      <c r="AG138" s="76">
        <f>IF(OR(AG$3=DATE(YEAR($H138),MONTH($H138)+$G138,1),AG$3=DATE(YEAR($H138),MONTH($H138)+$G138*2,1),AG$3=DATE(YEAR($H138),MONTH($H138)+$G138*3,1),AG$3=DATE(YEAR($H138),MONTH($H138)+$G138*4,1),AG$3=DATE(YEAR($H138),MONTH($H138)+$G138*5,1),AG$3=DATE(YEAR($H138),MONTH($H138)+$G138*6,1),AG$3=DATE(YEAR($H138),MONTH($H138)+$G138*7,1),AG$3=DATE(YEAR($H138),MONTH($H138)+$G138*8,1),AG$3=DATE(YEAR($H138),MONTH($H138)+$G138*9,1),AG$3=DATE(YEAR($H138),MONTH($H138)+$G138*10,1)),$F138*тех!AU$10*тех!AU$6,)</f>
        <v>0</v>
      </c>
      <c r="AH138" s="76">
        <f>IF(OR(AH$3=DATE(YEAR($H138),MONTH($H138)+$G138,1),AH$3=DATE(YEAR($H138),MONTH($H138)+$G138*2,1),AH$3=DATE(YEAR($H138),MONTH($H138)+$G138*3,1),AH$3=DATE(YEAR($H138),MONTH($H138)+$G138*4,1),AH$3=DATE(YEAR($H138),MONTH($H138)+$G138*5,1),AH$3=DATE(YEAR($H138),MONTH($H138)+$G138*6,1),AH$3=DATE(YEAR($H138),MONTH($H138)+$G138*7,1),AH$3=DATE(YEAR($H138),MONTH($H138)+$G138*8,1),AH$3=DATE(YEAR($H138),MONTH($H138)+$G138*9,1),AH$3=DATE(YEAR($H138),MONTH($H138)+$G138*10,1)),$F138*тех!AV$10*тех!AV$6,)</f>
        <v>0</v>
      </c>
      <c r="AI138" s="76">
        <f>IF(OR(AI$3=DATE(YEAR($H138),MONTH($H138)+$G138,1),AI$3=DATE(YEAR($H138),MONTH($H138)+$G138*2,1),AI$3=DATE(YEAR($H138),MONTH($H138)+$G138*3,1),AI$3=DATE(YEAR($H138),MONTH($H138)+$G138*4,1),AI$3=DATE(YEAR($H138),MONTH($H138)+$G138*5,1),AI$3=DATE(YEAR($H138),MONTH($H138)+$G138*6,1),AI$3=DATE(YEAR($H138),MONTH($H138)+$G138*7,1),AI$3=DATE(YEAR($H138),MONTH($H138)+$G138*8,1),AI$3=DATE(YEAR($H138),MONTH($H138)+$G138*9,1),AI$3=DATE(YEAR($H138),MONTH($H138)+$G138*10,1)),$F138*тех!AW$10*тех!AW$6,)</f>
        <v>0</v>
      </c>
      <c r="AJ138" s="76">
        <f>IF(OR(AJ$3=DATE(YEAR($H138),MONTH($H138)+$G138,1),AJ$3=DATE(YEAR($H138),MONTH($H138)+$G138*2,1),AJ$3=DATE(YEAR($H138),MONTH($H138)+$G138*3,1),AJ$3=DATE(YEAR($H138),MONTH($H138)+$G138*4,1),AJ$3=DATE(YEAR($H138),MONTH($H138)+$G138*5,1),AJ$3=DATE(YEAR($H138),MONTH($H138)+$G138*6,1),AJ$3=DATE(YEAR($H138),MONTH($H138)+$G138*7,1),AJ$3=DATE(YEAR($H138),MONTH($H138)+$G138*8,1),AJ$3=DATE(YEAR($H138),MONTH($H138)+$G138*9,1),AJ$3=DATE(YEAR($H138),MONTH($H138)+$G138*10,1)),$F138*тех!AX$10*тех!AX$6,)</f>
        <v>0</v>
      </c>
      <c r="AK138" s="76">
        <f>IF(OR(AK$3=DATE(YEAR($H138),MONTH($H138)+$G138,1),AK$3=DATE(YEAR($H138),MONTH($H138)+$G138*2,1),AK$3=DATE(YEAR($H138),MONTH($H138)+$G138*3,1),AK$3=DATE(YEAR($H138),MONTH($H138)+$G138*4,1),AK$3=DATE(YEAR($H138),MONTH($H138)+$G138*5,1),AK$3=DATE(YEAR($H138),MONTH($H138)+$G138*6,1),AK$3=DATE(YEAR($H138),MONTH($H138)+$G138*7,1),AK$3=DATE(YEAR($H138),MONTH($H138)+$G138*8,1),AK$3=DATE(YEAR($H138),MONTH($H138)+$G138*9,1),AK$3=DATE(YEAR($H138),MONTH($H138)+$G138*10,1)),$F138*тех!AY$10*тех!AY$6,)</f>
        <v>0</v>
      </c>
      <c r="AL138" s="76">
        <f>IF(OR(AL$3=DATE(YEAR($H138),MONTH($H138)+$G138,1),AL$3=DATE(YEAR($H138),MONTH($H138)+$G138*2,1),AL$3=DATE(YEAR($H138),MONTH($H138)+$G138*3,1),AL$3=DATE(YEAR($H138),MONTH($H138)+$G138*4,1),AL$3=DATE(YEAR($H138),MONTH($H138)+$G138*5,1),AL$3=DATE(YEAR($H138),MONTH($H138)+$G138*6,1),AL$3=DATE(YEAR($H138),MONTH($H138)+$G138*7,1),AL$3=DATE(YEAR($H138),MONTH($H138)+$G138*8,1),AL$3=DATE(YEAR($H138),MONTH($H138)+$G138*9,1),AL$3=DATE(YEAR($H138),MONTH($H138)+$G138*10,1)),$F138*тех!AZ$10*тех!AZ$6,)</f>
        <v>0</v>
      </c>
      <c r="AM138" s="76">
        <f>IF(OR(AM$3=DATE(YEAR($H138),MONTH($H138)+$G138,1),AM$3=DATE(YEAR($H138),MONTH($H138)+$G138*2,1),AM$3=DATE(YEAR($H138),MONTH($H138)+$G138*3,1),AM$3=DATE(YEAR($H138),MONTH($H138)+$G138*4,1),AM$3=DATE(YEAR($H138),MONTH($H138)+$G138*5,1),AM$3=DATE(YEAR($H138),MONTH($H138)+$G138*6,1),AM$3=DATE(YEAR($H138),MONTH($H138)+$G138*7,1),AM$3=DATE(YEAR($H138),MONTH($H138)+$G138*8,1),AM$3=DATE(YEAR($H138),MONTH($H138)+$G138*9,1),AM$3=DATE(YEAR($H138),MONTH($H138)+$G138*10,1)),$F138*тех!BA$10*тех!BA$6,)</f>
        <v>0</v>
      </c>
      <c r="AN138" s="76">
        <f>IF(OR(AN$3=DATE(YEAR($H138),MONTH($H138)+$G138,1),AN$3=DATE(YEAR($H138),MONTH($H138)+$G138*2,1),AN$3=DATE(YEAR($H138),MONTH($H138)+$G138*3,1),AN$3=DATE(YEAR($H138),MONTH($H138)+$G138*4,1),AN$3=DATE(YEAR($H138),MONTH($H138)+$G138*5,1),AN$3=DATE(YEAR($H138),MONTH($H138)+$G138*6,1),AN$3=DATE(YEAR($H138),MONTH($H138)+$G138*7,1),AN$3=DATE(YEAR($H138),MONTH($H138)+$G138*8,1),AN$3=DATE(YEAR($H138),MONTH($H138)+$G138*9,1),AN$3=DATE(YEAR($H138),MONTH($H138)+$G138*10,1)),$F138*тех!BB$10*тех!BB$6,)</f>
        <v>0</v>
      </c>
      <c r="AO138" s="76">
        <f>IF(OR(AO$3=DATE(YEAR($H138),MONTH($H138)+$G138,1),AO$3=DATE(YEAR($H138),MONTH($H138)+$G138*2,1),AO$3=DATE(YEAR($H138),MONTH($H138)+$G138*3,1),AO$3=DATE(YEAR($H138),MONTH($H138)+$G138*4,1),AO$3=DATE(YEAR($H138),MONTH($H138)+$G138*5,1),AO$3=DATE(YEAR($H138),MONTH($H138)+$G138*6,1),AO$3=DATE(YEAR($H138),MONTH($H138)+$G138*7,1),AO$3=DATE(YEAR($H138),MONTH($H138)+$G138*8,1),AO$3=DATE(YEAR($H138),MONTH($H138)+$G138*9,1),AO$3=DATE(YEAR($H138),MONTH($H138)+$G138*10,1)),$F138*тех!BC$10*тех!BC$6,)</f>
        <v>0</v>
      </c>
      <c r="AP138" s="76">
        <f>IF(OR(AP$3=DATE(YEAR($H138),MONTH($H138)+$G138,1),AP$3=DATE(YEAR($H138),MONTH($H138)+$G138*2,1),AP$3=DATE(YEAR($H138),MONTH($H138)+$G138*3,1),AP$3=DATE(YEAR($H138),MONTH($H138)+$G138*4,1),AP$3=DATE(YEAR($H138),MONTH($H138)+$G138*5,1),AP$3=DATE(YEAR($H138),MONTH($H138)+$G138*6,1),AP$3=DATE(YEAR($H138),MONTH($H138)+$G138*7,1),AP$3=DATE(YEAR($H138),MONTH($H138)+$G138*8,1),AP$3=DATE(YEAR($H138),MONTH($H138)+$G138*9,1),AP$3=DATE(YEAR($H138),MONTH($H138)+$G138*10,1)),$F138*тех!BD$10*тех!BD$6,)</f>
        <v>0</v>
      </c>
      <c r="AQ138" s="76">
        <f>IF(OR(AQ$3=DATE(YEAR($H138),MONTH($H138)+$G138,1),AQ$3=DATE(YEAR($H138),MONTH($H138)+$G138*2,1),AQ$3=DATE(YEAR($H138),MONTH($H138)+$G138*3,1),AQ$3=DATE(YEAR($H138),MONTH($H138)+$G138*4,1),AQ$3=DATE(YEAR($H138),MONTH($H138)+$G138*5,1),AQ$3=DATE(YEAR($H138),MONTH($H138)+$G138*6,1),AQ$3=DATE(YEAR($H138),MONTH($H138)+$G138*7,1),AQ$3=DATE(YEAR($H138),MONTH($H138)+$G138*8,1),AQ$3=DATE(YEAR($H138),MONTH($H138)+$G138*9,1),AQ$3=DATE(YEAR($H138),MONTH($H138)+$G138*10,1)),$F138*тех!BE$10*тех!BE$6,)</f>
        <v>0</v>
      </c>
      <c r="AR138" s="76">
        <f>IF(OR(AR$3=DATE(YEAR($H138),MONTH($H138)+$G138,1),AR$3=DATE(YEAR($H138),MONTH($H138)+$G138*2,1),AR$3=DATE(YEAR($H138),MONTH($H138)+$G138*3,1),AR$3=DATE(YEAR($H138),MONTH($H138)+$G138*4,1),AR$3=DATE(YEAR($H138),MONTH($H138)+$G138*5,1),AR$3=DATE(YEAR($H138),MONTH($H138)+$G138*6,1),AR$3=DATE(YEAR($H138),MONTH($H138)+$G138*7,1),AR$3=DATE(YEAR($H138),MONTH($H138)+$G138*8,1),AR$3=DATE(YEAR($H138),MONTH($H138)+$G138*9,1),AR$3=DATE(YEAR($H138),MONTH($H138)+$G138*10,1)),$F138*тех!BF$10*тех!BF$6,)</f>
        <v>0</v>
      </c>
      <c r="AS138" s="76">
        <f>IF(OR(AS$3=DATE(YEAR($H138),MONTH($H138)+$G138,1),AS$3=DATE(YEAR($H138),MONTH($H138)+$G138*2,1),AS$3=DATE(YEAR($H138),MONTH($H138)+$G138*3,1),AS$3=DATE(YEAR($H138),MONTH($H138)+$G138*4,1),AS$3=DATE(YEAR($H138),MONTH($H138)+$G138*5,1),AS$3=DATE(YEAR($H138),MONTH($H138)+$G138*6,1),AS$3=DATE(YEAR($H138),MONTH($H138)+$G138*7,1),AS$3=DATE(YEAR($H138),MONTH($H138)+$G138*8,1),AS$3=DATE(YEAR($H138),MONTH($H138)+$G138*9,1),AS$3=DATE(YEAR($H138),MONTH($H138)+$G138*10,1)),$F138*тех!BG$10*тех!BG$6,)</f>
        <v>0</v>
      </c>
      <c r="AT138" s="76">
        <f>IF(OR(AT$3=DATE(YEAR($H138),MONTH($H138)+$G138,1),AT$3=DATE(YEAR($H138),MONTH($H138)+$G138*2,1),AT$3=DATE(YEAR($H138),MONTH($H138)+$G138*3,1),AT$3=DATE(YEAR($H138),MONTH($H138)+$G138*4,1),AT$3=DATE(YEAR($H138),MONTH($H138)+$G138*5,1),AT$3=DATE(YEAR($H138),MONTH($H138)+$G138*6,1),AT$3=DATE(YEAR($H138),MONTH($H138)+$G138*7,1),AT$3=DATE(YEAR($H138),MONTH($H138)+$G138*8,1),AT$3=DATE(YEAR($H138),MONTH($H138)+$G138*9,1),AT$3=DATE(YEAR($H138),MONTH($H138)+$G138*10,1)),$F138*тех!BH$10*тех!BH$6,)</f>
        <v>0</v>
      </c>
      <c r="AU138" s="76">
        <f>IF(OR(AU$3=DATE(YEAR($H138),MONTH($H138)+$G138,1),AU$3=DATE(YEAR($H138),MONTH($H138)+$G138*2,1),AU$3=DATE(YEAR($H138),MONTH($H138)+$G138*3,1),AU$3=DATE(YEAR($H138),MONTH($H138)+$G138*4,1),AU$3=DATE(YEAR($H138),MONTH($H138)+$G138*5,1),AU$3=DATE(YEAR($H138),MONTH($H138)+$G138*6,1),AU$3=DATE(YEAR($H138),MONTH($H138)+$G138*7,1),AU$3=DATE(YEAR($H138),MONTH($H138)+$G138*8,1),AU$3=DATE(YEAR($H138),MONTH($H138)+$G138*9,1),AU$3=DATE(YEAR($H138),MONTH($H138)+$G138*10,1)),$F138*тех!BI$10*тех!BI$6,)</f>
        <v>0</v>
      </c>
      <c r="AV138" s="76">
        <f>IF(OR(AV$3=DATE(YEAR($H138),MONTH($H138)+$G138,1),AV$3=DATE(YEAR($H138),MONTH($H138)+$G138*2,1),AV$3=DATE(YEAR($H138),MONTH($H138)+$G138*3,1),AV$3=DATE(YEAR($H138),MONTH($H138)+$G138*4,1),AV$3=DATE(YEAR($H138),MONTH($H138)+$G138*5,1),AV$3=DATE(YEAR($H138),MONTH($H138)+$G138*6,1),AV$3=DATE(YEAR($H138),MONTH($H138)+$G138*7,1),AV$3=DATE(YEAR($H138),MONTH($H138)+$G138*8,1),AV$3=DATE(YEAR($H138),MONTH($H138)+$G138*9,1),AV$3=DATE(YEAR($H138),MONTH($H138)+$G138*10,1)),$F138*тех!BJ$10*тех!BJ$6,)</f>
        <v>0</v>
      </c>
      <c r="AW138" s="76">
        <f>IF(OR(AW$3=DATE(YEAR($H138),MONTH($H138)+$G138,1),AW$3=DATE(YEAR($H138),MONTH($H138)+$G138*2,1),AW$3=DATE(YEAR($H138),MONTH($H138)+$G138*3,1),AW$3=DATE(YEAR($H138),MONTH($H138)+$G138*4,1),AW$3=DATE(YEAR($H138),MONTH($H138)+$G138*5,1),AW$3=DATE(YEAR($H138),MONTH($H138)+$G138*6,1),AW$3=DATE(YEAR($H138),MONTH($H138)+$G138*7,1),AW$3=DATE(YEAR($H138),MONTH($H138)+$G138*8,1),AW$3=DATE(YEAR($H138),MONTH($H138)+$G138*9,1),AW$3=DATE(YEAR($H138),MONTH($H138)+$G138*10,1)),$F138*тех!BK$10*тех!BK$6,)</f>
        <v>0</v>
      </c>
      <c r="AX138" s="76">
        <f>IF(OR(AX$3=DATE(YEAR($H138),MONTH($H138)+$G138,1),AX$3=DATE(YEAR($H138),MONTH($H138)+$G138*2,1),AX$3=DATE(YEAR($H138),MONTH($H138)+$G138*3,1),AX$3=DATE(YEAR($H138),MONTH($H138)+$G138*4,1),AX$3=DATE(YEAR($H138),MONTH($H138)+$G138*5,1),AX$3=DATE(YEAR($H138),MONTH($H138)+$G138*6,1),AX$3=DATE(YEAR($H138),MONTH($H138)+$G138*7,1),AX$3=DATE(YEAR($H138),MONTH($H138)+$G138*8,1),AX$3=DATE(YEAR($H138),MONTH($H138)+$G138*9,1),AX$3=DATE(YEAR($H138),MONTH($H138)+$G138*10,1)),$F138*тех!BL$10*тех!BL$6,)</f>
        <v>0</v>
      </c>
      <c r="AY138" s="76">
        <f>IF(OR(AY$3=DATE(YEAR($H138),MONTH($H138)+$G138,1),AY$3=DATE(YEAR($H138),MONTH($H138)+$G138*2,1),AY$3=DATE(YEAR($H138),MONTH($H138)+$G138*3,1),AY$3=DATE(YEAR($H138),MONTH($H138)+$G138*4,1),AY$3=DATE(YEAR($H138),MONTH($H138)+$G138*5,1),AY$3=DATE(YEAR($H138),MONTH($H138)+$G138*6,1),AY$3=DATE(YEAR($H138),MONTH($H138)+$G138*7,1),AY$3=DATE(YEAR($H138),MONTH($H138)+$G138*8,1),AY$3=DATE(YEAR($H138),MONTH($H138)+$G138*9,1),AY$3=DATE(YEAR($H138),MONTH($H138)+$G138*10,1)),$F138*тех!BM$10*тех!BM$6,)</f>
        <v>0</v>
      </c>
      <c r="AZ138" s="76">
        <f>IF(OR(AZ$3=DATE(YEAR($H138),MONTH($H138)+$G138,1),AZ$3=DATE(YEAR($H138),MONTH($H138)+$G138*2,1),AZ$3=DATE(YEAR($H138),MONTH($H138)+$G138*3,1),AZ$3=DATE(YEAR($H138),MONTH($H138)+$G138*4,1),AZ$3=DATE(YEAR($H138),MONTH($H138)+$G138*5,1),AZ$3=DATE(YEAR($H138),MONTH($H138)+$G138*6,1),AZ$3=DATE(YEAR($H138),MONTH($H138)+$G138*7,1),AZ$3=DATE(YEAR($H138),MONTH($H138)+$G138*8,1),AZ$3=DATE(YEAR($H138),MONTH($H138)+$G138*9,1),AZ$3=DATE(YEAR($H138),MONTH($H138)+$G138*10,1)),$F138*тех!BN$10*тех!BN$6,)</f>
        <v>0</v>
      </c>
      <c r="BA138" s="76">
        <f>IF(OR(BA$3=DATE(YEAR($H138),MONTH($H138)+$G138,1),BA$3=DATE(YEAR($H138),MONTH($H138)+$G138*2,1),BA$3=DATE(YEAR($H138),MONTH($H138)+$G138*3,1),BA$3=DATE(YEAR($H138),MONTH($H138)+$G138*4,1),BA$3=DATE(YEAR($H138),MONTH($H138)+$G138*5,1),BA$3=DATE(YEAR($H138),MONTH($H138)+$G138*6,1),BA$3=DATE(YEAR($H138),MONTH($H138)+$G138*7,1),BA$3=DATE(YEAR($H138),MONTH($H138)+$G138*8,1),BA$3=DATE(YEAR($H138),MONTH($H138)+$G138*9,1),BA$3=DATE(YEAR($H138),MONTH($H138)+$G138*10,1)),$F138*тех!BO$10*тех!BO$6,)</f>
        <v>0</v>
      </c>
      <c r="BB138" s="76">
        <f>IF(OR(BB$3=DATE(YEAR($H138),MONTH($H138)+$G138,1),BB$3=DATE(YEAR($H138),MONTH($H138)+$G138*2,1),BB$3=DATE(YEAR($H138),MONTH($H138)+$G138*3,1),BB$3=DATE(YEAR($H138),MONTH($H138)+$G138*4,1),BB$3=DATE(YEAR($H138),MONTH($H138)+$G138*5,1),BB$3=DATE(YEAR($H138),MONTH($H138)+$G138*6,1),BB$3=DATE(YEAR($H138),MONTH($H138)+$G138*7,1),BB$3=DATE(YEAR($H138),MONTH($H138)+$G138*8,1),BB$3=DATE(YEAR($H138),MONTH($H138)+$G138*9,1),BB$3=DATE(YEAR($H138),MONTH($H138)+$G138*10,1)),$F138*тех!BP$10*тех!BP$6,)</f>
        <v>0</v>
      </c>
      <c r="BC138" s="76">
        <f>IF(OR(BC$3=DATE(YEAR($H138),MONTH($H138)+$G138,1),BC$3=DATE(YEAR($H138),MONTH($H138)+$G138*2,1),BC$3=DATE(YEAR($H138),MONTH($H138)+$G138*3,1),BC$3=DATE(YEAR($H138),MONTH($H138)+$G138*4,1),BC$3=DATE(YEAR($H138),MONTH($H138)+$G138*5,1),BC$3=DATE(YEAR($H138),MONTH($H138)+$G138*6,1),BC$3=DATE(YEAR($H138),MONTH($H138)+$G138*7,1),BC$3=DATE(YEAR($H138),MONTH($H138)+$G138*8,1),BC$3=DATE(YEAR($H138),MONTH($H138)+$G138*9,1),BC$3=DATE(YEAR($H138),MONTH($H138)+$G138*10,1)),$F138*тех!BQ$10*тех!BQ$6,)</f>
        <v>0</v>
      </c>
      <c r="BD138" s="76">
        <f>IF(OR(BD$3=DATE(YEAR($H138),MONTH($H138)+$G138,1),BD$3=DATE(YEAR($H138),MONTH($H138)+$G138*2,1),BD$3=DATE(YEAR($H138),MONTH($H138)+$G138*3,1),BD$3=DATE(YEAR($H138),MONTH($H138)+$G138*4,1),BD$3=DATE(YEAR($H138),MONTH($H138)+$G138*5,1),BD$3=DATE(YEAR($H138),MONTH($H138)+$G138*6,1),BD$3=DATE(YEAR($H138),MONTH($H138)+$G138*7,1),BD$3=DATE(YEAR($H138),MONTH($H138)+$G138*8,1),BD$3=DATE(YEAR($H138),MONTH($H138)+$G138*9,1),BD$3=DATE(YEAR($H138),MONTH($H138)+$G138*10,1)),$F138*тех!BR$10*тех!BR$6,)</f>
        <v>0</v>
      </c>
      <c r="BE138" s="76">
        <f>IF(OR(BE$3=DATE(YEAR($H138),MONTH($H138)+$G138,1),BE$3=DATE(YEAR($H138),MONTH($H138)+$G138*2,1),BE$3=DATE(YEAR($H138),MONTH($H138)+$G138*3,1),BE$3=DATE(YEAR($H138),MONTH($H138)+$G138*4,1),BE$3=DATE(YEAR($H138),MONTH($H138)+$G138*5,1),BE$3=DATE(YEAR($H138),MONTH($H138)+$G138*6,1),BE$3=DATE(YEAR($H138),MONTH($H138)+$G138*7,1),BE$3=DATE(YEAR($H138),MONTH($H138)+$G138*8,1),BE$3=DATE(YEAR($H138),MONTH($H138)+$G138*9,1),BE$3=DATE(YEAR($H138),MONTH($H138)+$G138*10,1)),$F138*тех!BS$10*тех!BS$6,)</f>
        <v>0</v>
      </c>
      <c r="BF138" s="76">
        <f>IF(OR(BF$3=DATE(YEAR($H138),MONTH($H138)+$G138,1),BF$3=DATE(YEAR($H138),MONTH($H138)+$G138*2,1),BF$3=DATE(YEAR($H138),MONTH($H138)+$G138*3,1),BF$3=DATE(YEAR($H138),MONTH($H138)+$G138*4,1),BF$3=DATE(YEAR($H138),MONTH($H138)+$G138*5,1),BF$3=DATE(YEAR($H138),MONTH($H138)+$G138*6,1),BF$3=DATE(YEAR($H138),MONTH($H138)+$G138*7,1),BF$3=DATE(YEAR($H138),MONTH($H138)+$G138*8,1),BF$3=DATE(YEAR($H138),MONTH($H138)+$G138*9,1),BF$3=DATE(YEAR($H138),MONTH($H138)+$G138*10,1)),$F138*тех!BT$10*тех!BT$6,)</f>
        <v>0</v>
      </c>
      <c r="BG138" s="76">
        <f>IF(OR(BG$3=DATE(YEAR($H138),MONTH($H138)+$G138,1),BG$3=DATE(YEAR($H138),MONTH($H138)+$G138*2,1),BG$3=DATE(YEAR($H138),MONTH($H138)+$G138*3,1),BG$3=DATE(YEAR($H138),MONTH($H138)+$G138*4,1),BG$3=DATE(YEAR($H138),MONTH($H138)+$G138*5,1),BG$3=DATE(YEAR($H138),MONTH($H138)+$G138*6,1),BG$3=DATE(YEAR($H138),MONTH($H138)+$G138*7,1),BG$3=DATE(YEAR($H138),MONTH($H138)+$G138*8,1),BG$3=DATE(YEAR($H138),MONTH($H138)+$G138*9,1),BG$3=DATE(YEAR($H138),MONTH($H138)+$G138*10,1)),$F138*тех!BU$10*тех!BU$6,)</f>
        <v>0</v>
      </c>
      <c r="BH138" s="76">
        <f>IF(OR(BH$3=DATE(YEAR($H138),MONTH($H138)+$G138,1),BH$3=DATE(YEAR($H138),MONTH($H138)+$G138*2,1),BH$3=DATE(YEAR($H138),MONTH($H138)+$G138*3,1),BH$3=DATE(YEAR($H138),MONTH($H138)+$G138*4,1),BH$3=DATE(YEAR($H138),MONTH($H138)+$G138*5,1),BH$3=DATE(YEAR($H138),MONTH($H138)+$G138*6,1),BH$3=DATE(YEAR($H138),MONTH($H138)+$G138*7,1),BH$3=DATE(YEAR($H138),MONTH($H138)+$G138*8,1),BH$3=DATE(YEAR($H138),MONTH($H138)+$G138*9,1),BH$3=DATE(YEAR($H138),MONTH($H138)+$G138*10,1)),$F138*тех!BV$10*тех!BV$6,)</f>
        <v>0</v>
      </c>
      <c r="BI138" s="76">
        <f>IF(OR(BI$3=DATE(YEAR($H138),MONTH($H138)+$G138,1),BI$3=DATE(YEAR($H138),MONTH($H138)+$G138*2,1),BI$3=DATE(YEAR($H138),MONTH($H138)+$G138*3,1),BI$3=DATE(YEAR($H138),MONTH($H138)+$G138*4,1),BI$3=DATE(YEAR($H138),MONTH($H138)+$G138*5,1),BI$3=DATE(YEAR($H138),MONTH($H138)+$G138*6,1),BI$3=DATE(YEAR($H138),MONTH($H138)+$G138*7,1),BI$3=DATE(YEAR($H138),MONTH($H138)+$G138*8,1),BI$3=DATE(YEAR($H138),MONTH($H138)+$G138*9,1),BI$3=DATE(YEAR($H138),MONTH($H138)+$G138*10,1)),$F138*тех!BW$10*тех!BW$6,)</f>
        <v>0</v>
      </c>
      <c r="BJ138" s="76">
        <f>IF(OR(BJ$3=DATE(YEAR($H138),MONTH($H138)+$G138,1),BJ$3=DATE(YEAR($H138),MONTH($H138)+$G138*2,1),BJ$3=DATE(YEAR($H138),MONTH($H138)+$G138*3,1),BJ$3=DATE(YEAR($H138),MONTH($H138)+$G138*4,1),BJ$3=DATE(YEAR($H138),MONTH($H138)+$G138*5,1),BJ$3=DATE(YEAR($H138),MONTH($H138)+$G138*6,1),BJ$3=DATE(YEAR($H138),MONTH($H138)+$G138*7,1),BJ$3=DATE(YEAR($H138),MONTH($H138)+$G138*8,1),BJ$3=DATE(YEAR($H138),MONTH($H138)+$G138*9,1),BJ$3=DATE(YEAR($H138),MONTH($H138)+$G138*10,1)),$F138*тех!BX$10*тех!BX$6,)</f>
        <v>0</v>
      </c>
      <c r="BK138" s="76">
        <f>IF(OR(BK$3=DATE(YEAR($H138),MONTH($H138)+$G138,1),BK$3=DATE(YEAR($H138),MONTH($H138)+$G138*2,1),BK$3=DATE(YEAR($H138),MONTH($H138)+$G138*3,1),BK$3=DATE(YEAR($H138),MONTH($H138)+$G138*4,1),BK$3=DATE(YEAR($H138),MONTH($H138)+$G138*5,1),BK$3=DATE(YEAR($H138),MONTH($H138)+$G138*6,1),BK$3=DATE(YEAR($H138),MONTH($H138)+$G138*7,1),BK$3=DATE(YEAR($H138),MONTH($H138)+$G138*8,1),BK$3=DATE(YEAR($H138),MONTH($H138)+$G138*9,1),BK$3=DATE(YEAR($H138),MONTH($H138)+$G138*10,1)),$F138*тех!BY$10*тех!BY$6,)</f>
        <v>0</v>
      </c>
      <c r="BL138" s="76">
        <f>IF(OR(BL$3=DATE(YEAR($H138),MONTH($H138)+$G138,1),BL$3=DATE(YEAR($H138),MONTH($H138)+$G138*2,1),BL$3=DATE(YEAR($H138),MONTH($H138)+$G138*3,1),BL$3=DATE(YEAR($H138),MONTH($H138)+$G138*4,1),BL$3=DATE(YEAR($H138),MONTH($H138)+$G138*5,1),BL$3=DATE(YEAR($H138),MONTH($H138)+$G138*6,1),BL$3=DATE(YEAR($H138),MONTH($H138)+$G138*7,1),BL$3=DATE(YEAR($H138),MONTH($H138)+$G138*8,1),BL$3=DATE(YEAR($H138),MONTH($H138)+$G138*9,1),BL$3=DATE(YEAR($H138),MONTH($H138)+$G138*10,1)),$F138*тех!BZ$10*тех!BZ$6,)</f>
        <v>0</v>
      </c>
      <c r="BM138" s="76">
        <f>IF(OR(BM$3=DATE(YEAR($H138),MONTH($H138)+$G138,1),BM$3=DATE(YEAR($H138),MONTH($H138)+$G138*2,1),BM$3=DATE(YEAR($H138),MONTH($H138)+$G138*3,1),BM$3=DATE(YEAR($H138),MONTH($H138)+$G138*4,1),BM$3=DATE(YEAR($H138),MONTH($H138)+$G138*5,1),BM$3=DATE(YEAR($H138),MONTH($H138)+$G138*6,1),BM$3=DATE(YEAR($H138),MONTH($H138)+$G138*7,1),BM$3=DATE(YEAR($H138),MONTH($H138)+$G138*8,1),BM$3=DATE(YEAR($H138),MONTH($H138)+$G138*9,1),BM$3=DATE(YEAR($H138),MONTH($H138)+$G138*10,1)),$F138*тех!CA$10*тех!CA$6,)</f>
        <v>0</v>
      </c>
      <c r="BN138" s="76">
        <f>IF(OR(BN$3=DATE(YEAR($H138),MONTH($H138)+$G138,1),BN$3=DATE(YEAR($H138),MONTH($H138)+$G138*2,1),BN$3=DATE(YEAR($H138),MONTH($H138)+$G138*3,1),BN$3=DATE(YEAR($H138),MONTH($H138)+$G138*4,1),BN$3=DATE(YEAR($H138),MONTH($H138)+$G138*5,1),BN$3=DATE(YEAR($H138),MONTH($H138)+$G138*6,1),BN$3=DATE(YEAR($H138),MONTH($H138)+$G138*7,1),BN$3=DATE(YEAR($H138),MONTH($H138)+$G138*8,1),BN$3=DATE(YEAR($H138),MONTH($H138)+$G138*9,1),BN$3=DATE(YEAR($H138),MONTH($H138)+$G138*10,1)),$F138*тех!CB$10*тех!CB$6,)</f>
        <v>0</v>
      </c>
      <c r="BO138" s="76">
        <f>IF(OR(BO$3=DATE(YEAR($H138),MONTH($H138)+$G138,1),BO$3=DATE(YEAR($H138),MONTH($H138)+$G138*2,1),BO$3=DATE(YEAR($H138),MONTH($H138)+$G138*3,1),BO$3=DATE(YEAR($H138),MONTH($H138)+$G138*4,1),BO$3=DATE(YEAR($H138),MONTH($H138)+$G138*5,1),BO$3=DATE(YEAR($H138),MONTH($H138)+$G138*6,1),BO$3=DATE(YEAR($H138),MONTH($H138)+$G138*7,1),BO$3=DATE(YEAR($H138),MONTH($H138)+$G138*8,1),BO$3=DATE(YEAR($H138),MONTH($H138)+$G138*9,1),BO$3=DATE(YEAR($H138),MONTH($H138)+$G138*10,1)),$F138*тех!CC$10*тех!CC$6,)</f>
        <v>0</v>
      </c>
      <c r="BP138" s="76">
        <f>IF(OR(BP$3=DATE(YEAR($H138),MONTH($H138)+$G138,1),BP$3=DATE(YEAR($H138),MONTH($H138)+$G138*2,1),BP$3=DATE(YEAR($H138),MONTH($H138)+$G138*3,1),BP$3=DATE(YEAR($H138),MONTH($H138)+$G138*4,1),BP$3=DATE(YEAR($H138),MONTH($H138)+$G138*5,1),BP$3=DATE(YEAR($H138),MONTH($H138)+$G138*6,1),BP$3=DATE(YEAR($H138),MONTH($H138)+$G138*7,1),BP$3=DATE(YEAR($H138),MONTH($H138)+$G138*8,1),BP$3=DATE(YEAR($H138),MONTH($H138)+$G138*9,1),BP$3=DATE(YEAR($H138),MONTH($H138)+$G138*10,1)),$F138*тех!CD$10*тех!CD$6,)</f>
        <v>0</v>
      </c>
      <c r="BQ138" s="76">
        <f>IF(OR(BQ$3=DATE(YEAR($H138),MONTH($H138)+$G138,1),BQ$3=DATE(YEAR($H138),MONTH($H138)+$G138*2,1),BQ$3=DATE(YEAR($H138),MONTH($H138)+$G138*3,1),BQ$3=DATE(YEAR($H138),MONTH($H138)+$G138*4,1),BQ$3=DATE(YEAR($H138),MONTH($H138)+$G138*5,1),BQ$3=DATE(YEAR($H138),MONTH($H138)+$G138*6,1),BQ$3=DATE(YEAR($H138),MONTH($H138)+$G138*7,1),BQ$3=DATE(YEAR($H138),MONTH($H138)+$G138*8,1),BQ$3=DATE(YEAR($H138),MONTH($H138)+$G138*9,1),BQ$3=DATE(YEAR($H138),MONTH($H138)+$G138*10,1)),$F138*тех!CE$10*тех!CE$6,)</f>
        <v>0</v>
      </c>
    </row>
    <row r="139" spans="2:71" hidden="1">
      <c r="B139" s="3">
        <v>50</v>
      </c>
      <c r="C139" s="19"/>
      <c r="D139" s="19"/>
      <c r="E139" s="19"/>
      <c r="F139" s="76">
        <f t="shared" si="3"/>
        <v>0</v>
      </c>
      <c r="G139" s="19"/>
      <c r="H139" s="19"/>
      <c r="J139" s="76">
        <f>IF($H139=J$3,$F139,)*тех!X$6</f>
        <v>0</v>
      </c>
      <c r="K139" s="76">
        <f>IF($H139=K$3,$F139,)*тех!Y$6</f>
        <v>0</v>
      </c>
      <c r="L139" s="76">
        <f>IF($H139=L$3,$F139,)*тех!Z$6</f>
        <v>0</v>
      </c>
      <c r="M139" s="76">
        <f>IF($H139=M$3,$F139,)*тех!AA$6</f>
        <v>0</v>
      </c>
      <c r="N139" s="76">
        <f>IF($H139=N$3,$F139,)*тех!AB$6</f>
        <v>0</v>
      </c>
      <c r="O139" s="76">
        <f>IF($H139=O$3,$F139,)*тех!AC$6</f>
        <v>0</v>
      </c>
      <c r="P139" s="76">
        <f>IF(OR(P$3=DATE(YEAR($H139),MONTH($H139)+$G139,1),P$3=DATE(YEAR($H139),MONTH($H139)+$G139*2,1),P$3=DATE(YEAR($H139),MONTH($H139)+$G139*3,1),P$3=DATE(YEAR($H139),MONTH($H139)+$G139*4,1),P$3=DATE(YEAR($H139),MONTH($H139)+$G139*5,1),P$3=DATE(YEAR($H139),MONTH($H139)+$G139*6,1),P$3=DATE(YEAR($H139),MONTH($H139)+$G139*7,1),P$3=DATE(YEAR($H139),MONTH($H139)+$G139*8,1),P$3=DATE(YEAR($H139),MONTH($H139)+$G139*9,1),P$3=DATE(YEAR($H139),MONTH($H139)+$G139*10,1)),$F139*тех!AD$10*тех!AD$6,)</f>
        <v>0</v>
      </c>
      <c r="Q139" s="76">
        <f>IF(OR(Q$3=DATE(YEAR($H139),MONTH($H139)+$G139,1),Q$3=DATE(YEAR($H139),MONTH($H139)+$G139*2,1),Q$3=DATE(YEAR($H139),MONTH($H139)+$G139*3,1),Q$3=DATE(YEAR($H139),MONTH($H139)+$G139*4,1),Q$3=DATE(YEAR($H139),MONTH($H139)+$G139*5,1),Q$3=DATE(YEAR($H139),MONTH($H139)+$G139*6,1),Q$3=DATE(YEAR($H139),MONTH($H139)+$G139*7,1),Q$3=DATE(YEAR($H139),MONTH($H139)+$G139*8,1),Q$3=DATE(YEAR($H139),MONTH($H139)+$G139*9,1),Q$3=DATE(YEAR($H139),MONTH($H139)+$G139*10,1)),$F139*тех!AE$10*тех!AE$6,)</f>
        <v>0</v>
      </c>
      <c r="R139" s="76">
        <f>IF(OR(R$3=DATE(YEAR($H139),MONTH($H139)+$G139,1),R$3=DATE(YEAR($H139),MONTH($H139)+$G139*2,1),R$3=DATE(YEAR($H139),MONTH($H139)+$G139*3,1),R$3=DATE(YEAR($H139),MONTH($H139)+$G139*4,1),R$3=DATE(YEAR($H139),MONTH($H139)+$G139*5,1),R$3=DATE(YEAR($H139),MONTH($H139)+$G139*6,1),R$3=DATE(YEAR($H139),MONTH($H139)+$G139*7,1),R$3=DATE(YEAR($H139),MONTH($H139)+$G139*8,1),R$3=DATE(YEAR($H139),MONTH($H139)+$G139*9,1),R$3=DATE(YEAR($H139),MONTH($H139)+$G139*10,1)),$F139*тех!AF$10*тех!AF$6,)</f>
        <v>0</v>
      </c>
      <c r="S139" s="76">
        <f>IF(OR(S$3=DATE(YEAR($H139),MONTH($H139)+$G139,1),S$3=DATE(YEAR($H139),MONTH($H139)+$G139*2,1),S$3=DATE(YEAR($H139),MONTH($H139)+$G139*3,1),S$3=DATE(YEAR($H139),MONTH($H139)+$G139*4,1),S$3=DATE(YEAR($H139),MONTH($H139)+$G139*5,1),S$3=DATE(YEAR($H139),MONTH($H139)+$G139*6,1),S$3=DATE(YEAR($H139),MONTH($H139)+$G139*7,1),S$3=DATE(YEAR($H139),MONTH($H139)+$G139*8,1),S$3=DATE(YEAR($H139),MONTH($H139)+$G139*9,1),S$3=DATE(YEAR($H139),MONTH($H139)+$G139*10,1)),$F139*тех!AG$10*тех!AG$6,)</f>
        <v>0</v>
      </c>
      <c r="T139" s="76">
        <f>IF(OR(T$3=DATE(YEAR($H139),MONTH($H139)+$G139,1),T$3=DATE(YEAR($H139),MONTH($H139)+$G139*2,1),T$3=DATE(YEAR($H139),MONTH($H139)+$G139*3,1),T$3=DATE(YEAR($H139),MONTH($H139)+$G139*4,1),T$3=DATE(YEAR($H139),MONTH($H139)+$G139*5,1),T$3=DATE(YEAR($H139),MONTH($H139)+$G139*6,1),T$3=DATE(YEAR($H139),MONTH($H139)+$G139*7,1),T$3=DATE(YEAR($H139),MONTH($H139)+$G139*8,1),T$3=DATE(YEAR($H139),MONTH($H139)+$G139*9,1),T$3=DATE(YEAR($H139),MONTH($H139)+$G139*10,1)),$F139*тех!AH$10*тех!AH$6,)</f>
        <v>0</v>
      </c>
      <c r="U139" s="76">
        <f>IF(OR(U$3=DATE(YEAR($H139),MONTH($H139)+$G139,1),U$3=DATE(YEAR($H139),MONTH($H139)+$G139*2,1),U$3=DATE(YEAR($H139),MONTH($H139)+$G139*3,1),U$3=DATE(YEAR($H139),MONTH($H139)+$G139*4,1),U$3=DATE(YEAR($H139),MONTH($H139)+$G139*5,1),U$3=DATE(YEAR($H139),MONTH($H139)+$G139*6,1),U$3=DATE(YEAR($H139),MONTH($H139)+$G139*7,1),U$3=DATE(YEAR($H139),MONTH($H139)+$G139*8,1),U$3=DATE(YEAR($H139),MONTH($H139)+$G139*9,1),U$3=DATE(YEAR($H139),MONTH($H139)+$G139*10,1)),$F139*тех!AI$10*тех!AI$6,)</f>
        <v>0</v>
      </c>
      <c r="V139" s="76">
        <f>IF(OR(V$3=DATE(YEAR($H139),MONTH($H139)+$G139,1),V$3=DATE(YEAR($H139),MONTH($H139)+$G139*2,1),V$3=DATE(YEAR($H139),MONTH($H139)+$G139*3,1),V$3=DATE(YEAR($H139),MONTH($H139)+$G139*4,1),V$3=DATE(YEAR($H139),MONTH($H139)+$G139*5,1),V$3=DATE(YEAR($H139),MONTH($H139)+$G139*6,1),V$3=DATE(YEAR($H139),MONTH($H139)+$G139*7,1),V$3=DATE(YEAR($H139),MONTH($H139)+$G139*8,1),V$3=DATE(YEAR($H139),MONTH($H139)+$G139*9,1),V$3=DATE(YEAR($H139),MONTH($H139)+$G139*10,1)),$F139*тех!AJ$10*тех!AJ$6,)</f>
        <v>0</v>
      </c>
      <c r="W139" s="76">
        <f>IF(OR(W$3=DATE(YEAR($H139),MONTH($H139)+$G139,1),W$3=DATE(YEAR($H139),MONTH($H139)+$G139*2,1),W$3=DATE(YEAR($H139),MONTH($H139)+$G139*3,1),W$3=DATE(YEAR($H139),MONTH($H139)+$G139*4,1),W$3=DATE(YEAR($H139),MONTH($H139)+$G139*5,1),W$3=DATE(YEAR($H139),MONTH($H139)+$G139*6,1),W$3=DATE(YEAR($H139),MONTH($H139)+$G139*7,1),W$3=DATE(YEAR($H139),MONTH($H139)+$G139*8,1),W$3=DATE(YEAR($H139),MONTH($H139)+$G139*9,1),W$3=DATE(YEAR($H139),MONTH($H139)+$G139*10,1)),$F139*тех!AK$10*тех!AK$6,)</f>
        <v>0</v>
      </c>
      <c r="X139" s="76">
        <f>IF(OR(X$3=DATE(YEAR($H139),MONTH($H139)+$G139,1),X$3=DATE(YEAR($H139),MONTH($H139)+$G139*2,1),X$3=DATE(YEAR($H139),MONTH($H139)+$G139*3,1),X$3=DATE(YEAR($H139),MONTH($H139)+$G139*4,1),X$3=DATE(YEAR($H139),MONTH($H139)+$G139*5,1),X$3=DATE(YEAR($H139),MONTH($H139)+$G139*6,1),X$3=DATE(YEAR($H139),MONTH($H139)+$G139*7,1),X$3=DATE(YEAR($H139),MONTH($H139)+$G139*8,1),X$3=DATE(YEAR($H139),MONTH($H139)+$G139*9,1),X$3=DATE(YEAR($H139),MONTH($H139)+$G139*10,1)),$F139*тех!AL$10*тех!AL$6,)</f>
        <v>0</v>
      </c>
      <c r="Y139" s="76">
        <f>IF(OR(Y$3=DATE(YEAR($H139),MONTH($H139)+$G139,1),Y$3=DATE(YEAR($H139),MONTH($H139)+$G139*2,1),Y$3=DATE(YEAR($H139),MONTH($H139)+$G139*3,1),Y$3=DATE(YEAR($H139),MONTH($H139)+$G139*4,1),Y$3=DATE(YEAR($H139),MONTH($H139)+$G139*5,1),Y$3=DATE(YEAR($H139),MONTH($H139)+$G139*6,1),Y$3=DATE(YEAR($H139),MONTH($H139)+$G139*7,1),Y$3=DATE(YEAR($H139),MONTH($H139)+$G139*8,1),Y$3=DATE(YEAR($H139),MONTH($H139)+$G139*9,1),Y$3=DATE(YEAR($H139),MONTH($H139)+$G139*10,1)),$F139*тех!AM$10*тех!AM$6,)</f>
        <v>0</v>
      </c>
      <c r="Z139" s="76">
        <f>IF(OR(Z$3=DATE(YEAR($H139),MONTH($H139)+$G139,1),Z$3=DATE(YEAR($H139),MONTH($H139)+$G139*2,1),Z$3=DATE(YEAR($H139),MONTH($H139)+$G139*3,1),Z$3=DATE(YEAR($H139),MONTH($H139)+$G139*4,1),Z$3=DATE(YEAR($H139),MONTH($H139)+$G139*5,1),Z$3=DATE(YEAR($H139),MONTH($H139)+$G139*6,1),Z$3=DATE(YEAR($H139),MONTH($H139)+$G139*7,1),Z$3=DATE(YEAR($H139),MONTH($H139)+$G139*8,1),Z$3=DATE(YEAR($H139),MONTH($H139)+$G139*9,1),Z$3=DATE(YEAR($H139),MONTH($H139)+$G139*10,1)),$F139*тех!AN$10*тех!AN$6,)</f>
        <v>0</v>
      </c>
      <c r="AA139" s="76">
        <f>IF(OR(AA$3=DATE(YEAR($H139),MONTH($H139)+$G139,1),AA$3=DATE(YEAR($H139),MONTH($H139)+$G139*2,1),AA$3=DATE(YEAR($H139),MONTH($H139)+$G139*3,1),AA$3=DATE(YEAR($H139),MONTH($H139)+$G139*4,1),AA$3=DATE(YEAR($H139),MONTH($H139)+$G139*5,1),AA$3=DATE(YEAR($H139),MONTH($H139)+$G139*6,1),AA$3=DATE(YEAR($H139),MONTH($H139)+$G139*7,1),AA$3=DATE(YEAR($H139),MONTH($H139)+$G139*8,1),AA$3=DATE(YEAR($H139),MONTH($H139)+$G139*9,1),AA$3=DATE(YEAR($H139),MONTH($H139)+$G139*10,1)),$F139*тех!AO$10*тех!AO$6,)</f>
        <v>0</v>
      </c>
      <c r="AB139" s="76">
        <f>IF(OR(AB$3=DATE(YEAR($H139),MONTH($H139)+$G139,1),AB$3=DATE(YEAR($H139),MONTH($H139)+$G139*2,1),AB$3=DATE(YEAR($H139),MONTH($H139)+$G139*3,1),AB$3=DATE(YEAR($H139),MONTH($H139)+$G139*4,1),AB$3=DATE(YEAR($H139),MONTH($H139)+$G139*5,1),AB$3=DATE(YEAR($H139),MONTH($H139)+$G139*6,1),AB$3=DATE(YEAR($H139),MONTH($H139)+$G139*7,1),AB$3=DATE(YEAR($H139),MONTH($H139)+$G139*8,1),AB$3=DATE(YEAR($H139),MONTH($H139)+$G139*9,1),AB$3=DATE(YEAR($H139),MONTH($H139)+$G139*10,1)),$F139*тех!AP$10*тех!AP$6,)</f>
        <v>0</v>
      </c>
      <c r="AC139" s="76">
        <f>IF(OR(AC$3=DATE(YEAR($H139),MONTH($H139)+$G139,1),AC$3=DATE(YEAR($H139),MONTH($H139)+$G139*2,1),AC$3=DATE(YEAR($H139),MONTH($H139)+$G139*3,1),AC$3=DATE(YEAR($H139),MONTH($H139)+$G139*4,1),AC$3=DATE(YEAR($H139),MONTH($H139)+$G139*5,1),AC$3=DATE(YEAR($H139),MONTH($H139)+$G139*6,1),AC$3=DATE(YEAR($H139),MONTH($H139)+$G139*7,1),AC$3=DATE(YEAR($H139),MONTH($H139)+$G139*8,1),AC$3=DATE(YEAR($H139),MONTH($H139)+$G139*9,1),AC$3=DATE(YEAR($H139),MONTH($H139)+$G139*10,1)),$F139*тех!AQ$10*тех!AQ$6,)</f>
        <v>0</v>
      </c>
      <c r="AD139" s="76">
        <f>IF(OR(AD$3=DATE(YEAR($H139),MONTH($H139)+$G139,1),AD$3=DATE(YEAR($H139),MONTH($H139)+$G139*2,1),AD$3=DATE(YEAR($H139),MONTH($H139)+$G139*3,1),AD$3=DATE(YEAR($H139),MONTH($H139)+$G139*4,1),AD$3=DATE(YEAR($H139),MONTH($H139)+$G139*5,1),AD$3=DATE(YEAR($H139),MONTH($H139)+$G139*6,1),AD$3=DATE(YEAR($H139),MONTH($H139)+$G139*7,1),AD$3=DATE(YEAR($H139),MONTH($H139)+$G139*8,1),AD$3=DATE(YEAR($H139),MONTH($H139)+$G139*9,1),AD$3=DATE(YEAR($H139),MONTH($H139)+$G139*10,1)),$F139*тех!AR$10*тех!AR$6,)</f>
        <v>0</v>
      </c>
      <c r="AE139" s="76">
        <f>IF(OR(AE$3=DATE(YEAR($H139),MONTH($H139)+$G139,1),AE$3=DATE(YEAR($H139),MONTH($H139)+$G139*2,1),AE$3=DATE(YEAR($H139),MONTH($H139)+$G139*3,1),AE$3=DATE(YEAR($H139),MONTH($H139)+$G139*4,1),AE$3=DATE(YEAR($H139),MONTH($H139)+$G139*5,1),AE$3=DATE(YEAR($H139),MONTH($H139)+$G139*6,1),AE$3=DATE(YEAR($H139),MONTH($H139)+$G139*7,1),AE$3=DATE(YEAR($H139),MONTH($H139)+$G139*8,1),AE$3=DATE(YEAR($H139),MONTH($H139)+$G139*9,1),AE$3=DATE(YEAR($H139),MONTH($H139)+$G139*10,1)),$F139*тех!AS$10*тех!AS$6,)</f>
        <v>0</v>
      </c>
      <c r="AF139" s="76">
        <f>IF(OR(AF$3=DATE(YEAR($H139),MONTH($H139)+$G139,1),AF$3=DATE(YEAR($H139),MONTH($H139)+$G139*2,1),AF$3=DATE(YEAR($H139),MONTH($H139)+$G139*3,1),AF$3=DATE(YEAR($H139),MONTH($H139)+$G139*4,1),AF$3=DATE(YEAR($H139),MONTH($H139)+$G139*5,1),AF$3=DATE(YEAR($H139),MONTH($H139)+$G139*6,1),AF$3=DATE(YEAR($H139),MONTH($H139)+$G139*7,1),AF$3=DATE(YEAR($H139),MONTH($H139)+$G139*8,1),AF$3=DATE(YEAR($H139),MONTH($H139)+$G139*9,1),AF$3=DATE(YEAR($H139),MONTH($H139)+$G139*10,1)),$F139*тех!AT$10*тех!AT$6,)</f>
        <v>0</v>
      </c>
      <c r="AG139" s="76">
        <f>IF(OR(AG$3=DATE(YEAR($H139),MONTH($H139)+$G139,1),AG$3=DATE(YEAR($H139),MONTH($H139)+$G139*2,1),AG$3=DATE(YEAR($H139),MONTH($H139)+$G139*3,1),AG$3=DATE(YEAR($H139),MONTH($H139)+$G139*4,1),AG$3=DATE(YEAR($H139),MONTH($H139)+$G139*5,1),AG$3=DATE(YEAR($H139),MONTH($H139)+$G139*6,1),AG$3=DATE(YEAR($H139),MONTH($H139)+$G139*7,1),AG$3=DATE(YEAR($H139),MONTH($H139)+$G139*8,1),AG$3=DATE(YEAR($H139),MONTH($H139)+$G139*9,1),AG$3=DATE(YEAR($H139),MONTH($H139)+$G139*10,1)),$F139*тех!AU$10*тех!AU$6,)</f>
        <v>0</v>
      </c>
      <c r="AH139" s="76">
        <f>IF(OR(AH$3=DATE(YEAR($H139),MONTH($H139)+$G139,1),AH$3=DATE(YEAR($H139),MONTH($H139)+$G139*2,1),AH$3=DATE(YEAR($H139),MONTH($H139)+$G139*3,1),AH$3=DATE(YEAR($H139),MONTH($H139)+$G139*4,1),AH$3=DATE(YEAR($H139),MONTH($H139)+$G139*5,1),AH$3=DATE(YEAR($H139),MONTH($H139)+$G139*6,1),AH$3=DATE(YEAR($H139),MONTH($H139)+$G139*7,1),AH$3=DATE(YEAR($H139),MONTH($H139)+$G139*8,1),AH$3=DATE(YEAR($H139),MONTH($H139)+$G139*9,1),AH$3=DATE(YEAR($H139),MONTH($H139)+$G139*10,1)),$F139*тех!AV$10*тех!AV$6,)</f>
        <v>0</v>
      </c>
      <c r="AI139" s="76">
        <f>IF(OR(AI$3=DATE(YEAR($H139),MONTH($H139)+$G139,1),AI$3=DATE(YEAR($H139),MONTH($H139)+$G139*2,1),AI$3=DATE(YEAR($H139),MONTH($H139)+$G139*3,1),AI$3=DATE(YEAR($H139),MONTH($H139)+$G139*4,1),AI$3=DATE(YEAR($H139),MONTH($H139)+$G139*5,1),AI$3=DATE(YEAR($H139),MONTH($H139)+$G139*6,1),AI$3=DATE(YEAR($H139),MONTH($H139)+$G139*7,1),AI$3=DATE(YEAR($H139),MONTH($H139)+$G139*8,1),AI$3=DATE(YEAR($H139),MONTH($H139)+$G139*9,1),AI$3=DATE(YEAR($H139),MONTH($H139)+$G139*10,1)),$F139*тех!AW$10*тех!AW$6,)</f>
        <v>0</v>
      </c>
      <c r="AJ139" s="76">
        <f>IF(OR(AJ$3=DATE(YEAR($H139),MONTH($H139)+$G139,1),AJ$3=DATE(YEAR($H139),MONTH($H139)+$G139*2,1),AJ$3=DATE(YEAR($H139),MONTH($H139)+$G139*3,1),AJ$3=DATE(YEAR($H139),MONTH($H139)+$G139*4,1),AJ$3=DATE(YEAR($H139),MONTH($H139)+$G139*5,1),AJ$3=DATE(YEAR($H139),MONTH($H139)+$G139*6,1),AJ$3=DATE(YEAR($H139),MONTH($H139)+$G139*7,1),AJ$3=DATE(YEAR($H139),MONTH($H139)+$G139*8,1),AJ$3=DATE(YEAR($H139),MONTH($H139)+$G139*9,1),AJ$3=DATE(YEAR($H139),MONTH($H139)+$G139*10,1)),$F139*тех!AX$10*тех!AX$6,)</f>
        <v>0</v>
      </c>
      <c r="AK139" s="76">
        <f>IF(OR(AK$3=DATE(YEAR($H139),MONTH($H139)+$G139,1),AK$3=DATE(YEAR($H139),MONTH($H139)+$G139*2,1),AK$3=DATE(YEAR($H139),MONTH($H139)+$G139*3,1),AK$3=DATE(YEAR($H139),MONTH($H139)+$G139*4,1),AK$3=DATE(YEAR($H139),MONTH($H139)+$G139*5,1),AK$3=DATE(YEAR($H139),MONTH($H139)+$G139*6,1),AK$3=DATE(YEAR($H139),MONTH($H139)+$G139*7,1),AK$3=DATE(YEAR($H139),MONTH($H139)+$G139*8,1),AK$3=DATE(YEAR($H139),MONTH($H139)+$G139*9,1),AK$3=DATE(YEAR($H139),MONTH($H139)+$G139*10,1)),$F139*тех!AY$10*тех!AY$6,)</f>
        <v>0</v>
      </c>
      <c r="AL139" s="76">
        <f>IF(OR(AL$3=DATE(YEAR($H139),MONTH($H139)+$G139,1),AL$3=DATE(YEAR($H139),MONTH($H139)+$G139*2,1),AL$3=DATE(YEAR($H139),MONTH($H139)+$G139*3,1),AL$3=DATE(YEAR($H139),MONTH($H139)+$G139*4,1),AL$3=DATE(YEAR($H139),MONTH($H139)+$G139*5,1),AL$3=DATE(YEAR($H139),MONTH($H139)+$G139*6,1),AL$3=DATE(YEAR($H139),MONTH($H139)+$G139*7,1),AL$3=DATE(YEAR($H139),MONTH($H139)+$G139*8,1),AL$3=DATE(YEAR($H139),MONTH($H139)+$G139*9,1),AL$3=DATE(YEAR($H139),MONTH($H139)+$G139*10,1)),$F139*тех!AZ$10*тех!AZ$6,)</f>
        <v>0</v>
      </c>
      <c r="AM139" s="76">
        <f>IF(OR(AM$3=DATE(YEAR($H139),MONTH($H139)+$G139,1),AM$3=DATE(YEAR($H139),MONTH($H139)+$G139*2,1),AM$3=DATE(YEAR($H139),MONTH($H139)+$G139*3,1),AM$3=DATE(YEAR($H139),MONTH($H139)+$G139*4,1),AM$3=DATE(YEAR($H139),MONTH($H139)+$G139*5,1),AM$3=DATE(YEAR($H139),MONTH($H139)+$G139*6,1),AM$3=DATE(YEAR($H139),MONTH($H139)+$G139*7,1),AM$3=DATE(YEAR($H139),MONTH($H139)+$G139*8,1),AM$3=DATE(YEAR($H139),MONTH($H139)+$G139*9,1),AM$3=DATE(YEAR($H139),MONTH($H139)+$G139*10,1)),$F139*тех!BA$10*тех!BA$6,)</f>
        <v>0</v>
      </c>
      <c r="AN139" s="76">
        <f>IF(OR(AN$3=DATE(YEAR($H139),MONTH($H139)+$G139,1),AN$3=DATE(YEAR($H139),MONTH($H139)+$G139*2,1),AN$3=DATE(YEAR($H139),MONTH($H139)+$G139*3,1),AN$3=DATE(YEAR($H139),MONTH($H139)+$G139*4,1),AN$3=DATE(YEAR($H139),MONTH($H139)+$G139*5,1),AN$3=DATE(YEAR($H139),MONTH($H139)+$G139*6,1),AN$3=DATE(YEAR($H139),MONTH($H139)+$G139*7,1),AN$3=DATE(YEAR($H139),MONTH($H139)+$G139*8,1),AN$3=DATE(YEAR($H139),MONTH($H139)+$G139*9,1),AN$3=DATE(YEAR($H139),MONTH($H139)+$G139*10,1)),$F139*тех!BB$10*тех!BB$6,)</f>
        <v>0</v>
      </c>
      <c r="AO139" s="76">
        <f>IF(OR(AO$3=DATE(YEAR($H139),MONTH($H139)+$G139,1),AO$3=DATE(YEAR($H139),MONTH($H139)+$G139*2,1),AO$3=DATE(YEAR($H139),MONTH($H139)+$G139*3,1),AO$3=DATE(YEAR($H139),MONTH($H139)+$G139*4,1),AO$3=DATE(YEAR($H139),MONTH($H139)+$G139*5,1),AO$3=DATE(YEAR($H139),MONTH($H139)+$G139*6,1),AO$3=DATE(YEAR($H139),MONTH($H139)+$G139*7,1),AO$3=DATE(YEAR($H139),MONTH($H139)+$G139*8,1),AO$3=DATE(YEAR($H139),MONTH($H139)+$G139*9,1),AO$3=DATE(YEAR($H139),MONTH($H139)+$G139*10,1)),$F139*тех!BC$10*тех!BC$6,)</f>
        <v>0</v>
      </c>
      <c r="AP139" s="76">
        <f>IF(OR(AP$3=DATE(YEAR($H139),MONTH($H139)+$G139,1),AP$3=DATE(YEAR($H139),MONTH($H139)+$G139*2,1),AP$3=DATE(YEAR($H139),MONTH($H139)+$G139*3,1),AP$3=DATE(YEAR($H139),MONTH($H139)+$G139*4,1),AP$3=DATE(YEAR($H139),MONTH($H139)+$G139*5,1),AP$3=DATE(YEAR($H139),MONTH($H139)+$G139*6,1),AP$3=DATE(YEAR($H139),MONTH($H139)+$G139*7,1),AP$3=DATE(YEAR($H139),MONTH($H139)+$G139*8,1),AP$3=DATE(YEAR($H139),MONTH($H139)+$G139*9,1),AP$3=DATE(YEAR($H139),MONTH($H139)+$G139*10,1)),$F139*тех!BD$10*тех!BD$6,)</f>
        <v>0</v>
      </c>
      <c r="AQ139" s="76">
        <f>IF(OR(AQ$3=DATE(YEAR($H139),MONTH($H139)+$G139,1),AQ$3=DATE(YEAR($H139),MONTH($H139)+$G139*2,1),AQ$3=DATE(YEAR($H139),MONTH($H139)+$G139*3,1),AQ$3=DATE(YEAR($H139),MONTH($H139)+$G139*4,1),AQ$3=DATE(YEAR($H139),MONTH($H139)+$G139*5,1),AQ$3=DATE(YEAR($H139),MONTH($H139)+$G139*6,1),AQ$3=DATE(YEAR($H139),MONTH($H139)+$G139*7,1),AQ$3=DATE(YEAR($H139),MONTH($H139)+$G139*8,1),AQ$3=DATE(YEAR($H139),MONTH($H139)+$G139*9,1),AQ$3=DATE(YEAR($H139),MONTH($H139)+$G139*10,1)),$F139*тех!BE$10*тех!BE$6,)</f>
        <v>0</v>
      </c>
      <c r="AR139" s="76">
        <f>IF(OR(AR$3=DATE(YEAR($H139),MONTH($H139)+$G139,1),AR$3=DATE(YEAR($H139),MONTH($H139)+$G139*2,1),AR$3=DATE(YEAR($H139),MONTH($H139)+$G139*3,1),AR$3=DATE(YEAR($H139),MONTH($H139)+$G139*4,1),AR$3=DATE(YEAR($H139),MONTH($H139)+$G139*5,1),AR$3=DATE(YEAR($H139),MONTH($H139)+$G139*6,1),AR$3=DATE(YEAR($H139),MONTH($H139)+$G139*7,1),AR$3=DATE(YEAR($H139),MONTH($H139)+$G139*8,1),AR$3=DATE(YEAR($H139),MONTH($H139)+$G139*9,1),AR$3=DATE(YEAR($H139),MONTH($H139)+$G139*10,1)),$F139*тех!BF$10*тех!BF$6,)</f>
        <v>0</v>
      </c>
      <c r="AS139" s="76">
        <f>IF(OR(AS$3=DATE(YEAR($H139),MONTH($H139)+$G139,1),AS$3=DATE(YEAR($H139),MONTH($H139)+$G139*2,1),AS$3=DATE(YEAR($H139),MONTH($H139)+$G139*3,1),AS$3=DATE(YEAR($H139),MONTH($H139)+$G139*4,1),AS$3=DATE(YEAR($H139),MONTH($H139)+$G139*5,1),AS$3=DATE(YEAR($H139),MONTH($H139)+$G139*6,1),AS$3=DATE(YEAR($H139),MONTH($H139)+$G139*7,1),AS$3=DATE(YEAR($H139),MONTH($H139)+$G139*8,1),AS$3=DATE(YEAR($H139),MONTH($H139)+$G139*9,1),AS$3=DATE(YEAR($H139),MONTH($H139)+$G139*10,1)),$F139*тех!BG$10*тех!BG$6,)</f>
        <v>0</v>
      </c>
      <c r="AT139" s="76">
        <f>IF(OR(AT$3=DATE(YEAR($H139),MONTH($H139)+$G139,1),AT$3=DATE(YEAR($H139),MONTH($H139)+$G139*2,1),AT$3=DATE(YEAR($H139),MONTH($H139)+$G139*3,1),AT$3=DATE(YEAR($H139),MONTH($H139)+$G139*4,1),AT$3=DATE(YEAR($H139),MONTH($H139)+$G139*5,1),AT$3=DATE(YEAR($H139),MONTH($H139)+$G139*6,1),AT$3=DATE(YEAR($H139),MONTH($H139)+$G139*7,1),AT$3=DATE(YEAR($H139),MONTH($H139)+$G139*8,1),AT$3=DATE(YEAR($H139),MONTH($H139)+$G139*9,1),AT$3=DATE(YEAR($H139),MONTH($H139)+$G139*10,1)),$F139*тех!BH$10*тех!BH$6,)</f>
        <v>0</v>
      </c>
      <c r="AU139" s="76">
        <f>IF(OR(AU$3=DATE(YEAR($H139),MONTH($H139)+$G139,1),AU$3=DATE(YEAR($H139),MONTH($H139)+$G139*2,1),AU$3=DATE(YEAR($H139),MONTH($H139)+$G139*3,1),AU$3=DATE(YEAR($H139),MONTH($H139)+$G139*4,1),AU$3=DATE(YEAR($H139),MONTH($H139)+$G139*5,1),AU$3=DATE(YEAR($H139),MONTH($H139)+$G139*6,1),AU$3=DATE(YEAR($H139),MONTH($H139)+$G139*7,1),AU$3=DATE(YEAR($H139),MONTH($H139)+$G139*8,1),AU$3=DATE(YEAR($H139),MONTH($H139)+$G139*9,1),AU$3=DATE(YEAR($H139),MONTH($H139)+$G139*10,1)),$F139*тех!BI$10*тех!BI$6,)</f>
        <v>0</v>
      </c>
      <c r="AV139" s="76">
        <f>IF(OR(AV$3=DATE(YEAR($H139),MONTH($H139)+$G139,1),AV$3=DATE(YEAR($H139),MONTH($H139)+$G139*2,1),AV$3=DATE(YEAR($H139),MONTH($H139)+$G139*3,1),AV$3=DATE(YEAR($H139),MONTH($H139)+$G139*4,1),AV$3=DATE(YEAR($H139),MONTH($H139)+$G139*5,1),AV$3=DATE(YEAR($H139),MONTH($H139)+$G139*6,1),AV$3=DATE(YEAR($H139),MONTH($H139)+$G139*7,1),AV$3=DATE(YEAR($H139),MONTH($H139)+$G139*8,1),AV$3=DATE(YEAR($H139),MONTH($H139)+$G139*9,1),AV$3=DATE(YEAR($H139),MONTH($H139)+$G139*10,1)),$F139*тех!BJ$10*тех!BJ$6,)</f>
        <v>0</v>
      </c>
      <c r="AW139" s="76">
        <f>IF(OR(AW$3=DATE(YEAR($H139),MONTH($H139)+$G139,1),AW$3=DATE(YEAR($H139),MONTH($H139)+$G139*2,1),AW$3=DATE(YEAR($H139),MONTH($H139)+$G139*3,1),AW$3=DATE(YEAR($H139),MONTH($H139)+$G139*4,1),AW$3=DATE(YEAR($H139),MONTH($H139)+$G139*5,1),AW$3=DATE(YEAR($H139),MONTH($H139)+$G139*6,1),AW$3=DATE(YEAR($H139),MONTH($H139)+$G139*7,1),AW$3=DATE(YEAR($H139),MONTH($H139)+$G139*8,1),AW$3=DATE(YEAR($H139),MONTH($H139)+$G139*9,1),AW$3=DATE(YEAR($H139),MONTH($H139)+$G139*10,1)),$F139*тех!BK$10*тех!BK$6,)</f>
        <v>0</v>
      </c>
      <c r="AX139" s="76">
        <f>IF(OR(AX$3=DATE(YEAR($H139),MONTH($H139)+$G139,1),AX$3=DATE(YEAR($H139),MONTH($H139)+$G139*2,1),AX$3=DATE(YEAR($H139),MONTH($H139)+$G139*3,1),AX$3=DATE(YEAR($H139),MONTH($H139)+$G139*4,1),AX$3=DATE(YEAR($H139),MONTH($H139)+$G139*5,1),AX$3=DATE(YEAR($H139),MONTH($H139)+$G139*6,1),AX$3=DATE(YEAR($H139),MONTH($H139)+$G139*7,1),AX$3=DATE(YEAR($H139),MONTH($H139)+$G139*8,1),AX$3=DATE(YEAR($H139),MONTH($H139)+$G139*9,1),AX$3=DATE(YEAR($H139),MONTH($H139)+$G139*10,1)),$F139*тех!BL$10*тех!BL$6,)</f>
        <v>0</v>
      </c>
      <c r="AY139" s="76">
        <f>IF(OR(AY$3=DATE(YEAR($H139),MONTH($H139)+$G139,1),AY$3=DATE(YEAR($H139),MONTH($H139)+$G139*2,1),AY$3=DATE(YEAR($H139),MONTH($H139)+$G139*3,1),AY$3=DATE(YEAR($H139),MONTH($H139)+$G139*4,1),AY$3=DATE(YEAR($H139),MONTH($H139)+$G139*5,1),AY$3=DATE(YEAR($H139),MONTH($H139)+$G139*6,1),AY$3=DATE(YEAR($H139),MONTH($H139)+$G139*7,1),AY$3=DATE(YEAR($H139),MONTH($H139)+$G139*8,1),AY$3=DATE(YEAR($H139),MONTH($H139)+$G139*9,1),AY$3=DATE(YEAR($H139),MONTH($H139)+$G139*10,1)),$F139*тех!BM$10*тех!BM$6,)</f>
        <v>0</v>
      </c>
      <c r="AZ139" s="76">
        <f>IF(OR(AZ$3=DATE(YEAR($H139),MONTH($H139)+$G139,1),AZ$3=DATE(YEAR($H139),MONTH($H139)+$G139*2,1),AZ$3=DATE(YEAR($H139),MONTH($H139)+$G139*3,1),AZ$3=DATE(YEAR($H139),MONTH($H139)+$G139*4,1),AZ$3=DATE(YEAR($H139),MONTH($H139)+$G139*5,1),AZ$3=DATE(YEAR($H139),MONTH($H139)+$G139*6,1),AZ$3=DATE(YEAR($H139),MONTH($H139)+$G139*7,1),AZ$3=DATE(YEAR($H139),MONTH($H139)+$G139*8,1),AZ$3=DATE(YEAR($H139),MONTH($H139)+$G139*9,1),AZ$3=DATE(YEAR($H139),MONTH($H139)+$G139*10,1)),$F139*тех!BN$10*тех!BN$6,)</f>
        <v>0</v>
      </c>
      <c r="BA139" s="76">
        <f>IF(OR(BA$3=DATE(YEAR($H139),MONTH($H139)+$G139,1),BA$3=DATE(YEAR($H139),MONTH($H139)+$G139*2,1),BA$3=DATE(YEAR($H139),MONTH($H139)+$G139*3,1),BA$3=DATE(YEAR($H139),MONTH($H139)+$G139*4,1),BA$3=DATE(YEAR($H139),MONTH($H139)+$G139*5,1),BA$3=DATE(YEAR($H139),MONTH($H139)+$G139*6,1),BA$3=DATE(YEAR($H139),MONTH($H139)+$G139*7,1),BA$3=DATE(YEAR($H139),MONTH($H139)+$G139*8,1),BA$3=DATE(YEAR($H139),MONTH($H139)+$G139*9,1),BA$3=DATE(YEAR($H139),MONTH($H139)+$G139*10,1)),$F139*тех!BO$10*тех!BO$6,)</f>
        <v>0</v>
      </c>
      <c r="BB139" s="76">
        <f>IF(OR(BB$3=DATE(YEAR($H139),MONTH($H139)+$G139,1),BB$3=DATE(YEAR($H139),MONTH($H139)+$G139*2,1),BB$3=DATE(YEAR($H139),MONTH($H139)+$G139*3,1),BB$3=DATE(YEAR($H139),MONTH($H139)+$G139*4,1),BB$3=DATE(YEAR($H139),MONTH($H139)+$G139*5,1),BB$3=DATE(YEAR($H139),MONTH($H139)+$G139*6,1),BB$3=DATE(YEAR($H139),MONTH($H139)+$G139*7,1),BB$3=DATE(YEAR($H139),MONTH($H139)+$G139*8,1),BB$3=DATE(YEAR($H139),MONTH($H139)+$G139*9,1),BB$3=DATE(YEAR($H139),MONTH($H139)+$G139*10,1)),$F139*тех!BP$10*тех!BP$6,)</f>
        <v>0</v>
      </c>
      <c r="BC139" s="76">
        <f>IF(OR(BC$3=DATE(YEAR($H139),MONTH($H139)+$G139,1),BC$3=DATE(YEAR($H139),MONTH($H139)+$G139*2,1),BC$3=DATE(YEAR($H139),MONTH($H139)+$G139*3,1),BC$3=DATE(YEAR($H139),MONTH($H139)+$G139*4,1),BC$3=DATE(YEAR($H139),MONTH($H139)+$G139*5,1),BC$3=DATE(YEAR($H139),MONTH($H139)+$G139*6,1),BC$3=DATE(YEAR($H139),MONTH($H139)+$G139*7,1),BC$3=DATE(YEAR($H139),MONTH($H139)+$G139*8,1),BC$3=DATE(YEAR($H139),MONTH($H139)+$G139*9,1),BC$3=DATE(YEAR($H139),MONTH($H139)+$G139*10,1)),$F139*тех!BQ$10*тех!BQ$6,)</f>
        <v>0</v>
      </c>
      <c r="BD139" s="76">
        <f>IF(OR(BD$3=DATE(YEAR($H139),MONTH($H139)+$G139,1),BD$3=DATE(YEAR($H139),MONTH($H139)+$G139*2,1),BD$3=DATE(YEAR($H139),MONTH($H139)+$G139*3,1),BD$3=DATE(YEAR($H139),MONTH($H139)+$G139*4,1),BD$3=DATE(YEAR($H139),MONTH($H139)+$G139*5,1),BD$3=DATE(YEAR($H139),MONTH($H139)+$G139*6,1),BD$3=DATE(YEAR($H139),MONTH($H139)+$G139*7,1),BD$3=DATE(YEAR($H139),MONTH($H139)+$G139*8,1),BD$3=DATE(YEAR($H139),MONTH($H139)+$G139*9,1),BD$3=DATE(YEAR($H139),MONTH($H139)+$G139*10,1)),$F139*тех!BR$10*тех!BR$6,)</f>
        <v>0</v>
      </c>
      <c r="BE139" s="76">
        <f>IF(OR(BE$3=DATE(YEAR($H139),MONTH($H139)+$G139,1),BE$3=DATE(YEAR($H139),MONTH($H139)+$G139*2,1),BE$3=DATE(YEAR($H139),MONTH($H139)+$G139*3,1),BE$3=DATE(YEAR($H139),MONTH($H139)+$G139*4,1),BE$3=DATE(YEAR($H139),MONTH($H139)+$G139*5,1),BE$3=DATE(YEAR($H139),MONTH($H139)+$G139*6,1),BE$3=DATE(YEAR($H139),MONTH($H139)+$G139*7,1),BE$3=DATE(YEAR($H139),MONTH($H139)+$G139*8,1),BE$3=DATE(YEAR($H139),MONTH($H139)+$G139*9,1),BE$3=DATE(YEAR($H139),MONTH($H139)+$G139*10,1)),$F139*тех!BS$10*тех!BS$6,)</f>
        <v>0</v>
      </c>
      <c r="BF139" s="76">
        <f>IF(OR(BF$3=DATE(YEAR($H139),MONTH($H139)+$G139,1),BF$3=DATE(YEAR($H139),MONTH($H139)+$G139*2,1),BF$3=DATE(YEAR($H139),MONTH($H139)+$G139*3,1),BF$3=DATE(YEAR($H139),MONTH($H139)+$G139*4,1),BF$3=DATE(YEAR($H139),MONTH($H139)+$G139*5,1),BF$3=DATE(YEAR($H139),MONTH($H139)+$G139*6,1),BF$3=DATE(YEAR($H139),MONTH($H139)+$G139*7,1),BF$3=DATE(YEAR($H139),MONTH($H139)+$G139*8,1),BF$3=DATE(YEAR($H139),MONTH($H139)+$G139*9,1),BF$3=DATE(YEAR($H139),MONTH($H139)+$G139*10,1)),$F139*тех!BT$10*тех!BT$6,)</f>
        <v>0</v>
      </c>
      <c r="BG139" s="76">
        <f>IF(OR(BG$3=DATE(YEAR($H139),MONTH($H139)+$G139,1),BG$3=DATE(YEAR($H139),MONTH($H139)+$G139*2,1),BG$3=DATE(YEAR($H139),MONTH($H139)+$G139*3,1),BG$3=DATE(YEAR($H139),MONTH($H139)+$G139*4,1),BG$3=DATE(YEAR($H139),MONTH($H139)+$G139*5,1),BG$3=DATE(YEAR($H139),MONTH($H139)+$G139*6,1),BG$3=DATE(YEAR($H139),MONTH($H139)+$G139*7,1),BG$3=DATE(YEAR($H139),MONTH($H139)+$G139*8,1),BG$3=DATE(YEAR($H139),MONTH($H139)+$G139*9,1),BG$3=DATE(YEAR($H139),MONTH($H139)+$G139*10,1)),$F139*тех!BU$10*тех!BU$6,)</f>
        <v>0</v>
      </c>
      <c r="BH139" s="76">
        <f>IF(OR(BH$3=DATE(YEAR($H139),MONTH($H139)+$G139,1),BH$3=DATE(YEAR($H139),MONTH($H139)+$G139*2,1),BH$3=DATE(YEAR($H139),MONTH($H139)+$G139*3,1),BH$3=DATE(YEAR($H139),MONTH($H139)+$G139*4,1),BH$3=DATE(YEAR($H139),MONTH($H139)+$G139*5,1),BH$3=DATE(YEAR($H139),MONTH($H139)+$G139*6,1),BH$3=DATE(YEAR($H139),MONTH($H139)+$G139*7,1),BH$3=DATE(YEAR($H139),MONTH($H139)+$G139*8,1),BH$3=DATE(YEAR($H139),MONTH($H139)+$G139*9,1),BH$3=DATE(YEAR($H139),MONTH($H139)+$G139*10,1)),$F139*тех!BV$10*тех!BV$6,)</f>
        <v>0</v>
      </c>
      <c r="BI139" s="76">
        <f>IF(OR(BI$3=DATE(YEAR($H139),MONTH($H139)+$G139,1),BI$3=DATE(YEAR($H139),MONTH($H139)+$G139*2,1),BI$3=DATE(YEAR($H139),MONTH($H139)+$G139*3,1),BI$3=DATE(YEAR($H139),MONTH($H139)+$G139*4,1),BI$3=DATE(YEAR($H139),MONTH($H139)+$G139*5,1),BI$3=DATE(YEAR($H139),MONTH($H139)+$G139*6,1),BI$3=DATE(YEAR($H139),MONTH($H139)+$G139*7,1),BI$3=DATE(YEAR($H139),MONTH($H139)+$G139*8,1),BI$3=DATE(YEAR($H139),MONTH($H139)+$G139*9,1),BI$3=DATE(YEAR($H139),MONTH($H139)+$G139*10,1)),$F139*тех!BW$10*тех!BW$6,)</f>
        <v>0</v>
      </c>
      <c r="BJ139" s="76">
        <f>IF(OR(BJ$3=DATE(YEAR($H139),MONTH($H139)+$G139,1),BJ$3=DATE(YEAR($H139),MONTH($H139)+$G139*2,1),BJ$3=DATE(YEAR($H139),MONTH($H139)+$G139*3,1),BJ$3=DATE(YEAR($H139),MONTH($H139)+$G139*4,1),BJ$3=DATE(YEAR($H139),MONTH($H139)+$G139*5,1),BJ$3=DATE(YEAR($H139),MONTH($H139)+$G139*6,1),BJ$3=DATE(YEAR($H139),MONTH($H139)+$G139*7,1),BJ$3=DATE(YEAR($H139),MONTH($H139)+$G139*8,1),BJ$3=DATE(YEAR($H139),MONTH($H139)+$G139*9,1),BJ$3=DATE(YEAR($H139),MONTH($H139)+$G139*10,1)),$F139*тех!BX$10*тех!BX$6,)</f>
        <v>0</v>
      </c>
      <c r="BK139" s="76">
        <f>IF(OR(BK$3=DATE(YEAR($H139),MONTH($H139)+$G139,1),BK$3=DATE(YEAR($H139),MONTH($H139)+$G139*2,1),BK$3=DATE(YEAR($H139),MONTH($H139)+$G139*3,1),BK$3=DATE(YEAR($H139),MONTH($H139)+$G139*4,1),BK$3=DATE(YEAR($H139),MONTH($H139)+$G139*5,1),BK$3=DATE(YEAR($H139),MONTH($H139)+$G139*6,1),BK$3=DATE(YEAR($H139),MONTH($H139)+$G139*7,1),BK$3=DATE(YEAR($H139),MONTH($H139)+$G139*8,1),BK$3=DATE(YEAR($H139),MONTH($H139)+$G139*9,1),BK$3=DATE(YEAR($H139),MONTH($H139)+$G139*10,1)),$F139*тех!BY$10*тех!BY$6,)</f>
        <v>0</v>
      </c>
      <c r="BL139" s="76">
        <f>IF(OR(BL$3=DATE(YEAR($H139),MONTH($H139)+$G139,1),BL$3=DATE(YEAR($H139),MONTH($H139)+$G139*2,1),BL$3=DATE(YEAR($H139),MONTH($H139)+$G139*3,1),BL$3=DATE(YEAR($H139),MONTH($H139)+$G139*4,1),BL$3=DATE(YEAR($H139),MONTH($H139)+$G139*5,1),BL$3=DATE(YEAR($H139),MONTH($H139)+$G139*6,1),BL$3=DATE(YEAR($H139),MONTH($H139)+$G139*7,1),BL$3=DATE(YEAR($H139),MONTH($H139)+$G139*8,1),BL$3=DATE(YEAR($H139),MONTH($H139)+$G139*9,1),BL$3=DATE(YEAR($H139),MONTH($H139)+$G139*10,1)),$F139*тех!BZ$10*тех!BZ$6,)</f>
        <v>0</v>
      </c>
      <c r="BM139" s="76">
        <f>IF(OR(BM$3=DATE(YEAR($H139),MONTH($H139)+$G139,1),BM$3=DATE(YEAR($H139),MONTH($H139)+$G139*2,1),BM$3=DATE(YEAR($H139),MONTH($H139)+$G139*3,1),BM$3=DATE(YEAR($H139),MONTH($H139)+$G139*4,1),BM$3=DATE(YEAR($H139),MONTH($H139)+$G139*5,1),BM$3=DATE(YEAR($H139),MONTH($H139)+$G139*6,1),BM$3=DATE(YEAR($H139),MONTH($H139)+$G139*7,1),BM$3=DATE(YEAR($H139),MONTH($H139)+$G139*8,1),BM$3=DATE(YEAR($H139),MONTH($H139)+$G139*9,1),BM$3=DATE(YEAR($H139),MONTH($H139)+$G139*10,1)),$F139*тех!CA$10*тех!CA$6,)</f>
        <v>0</v>
      </c>
      <c r="BN139" s="76">
        <f>IF(OR(BN$3=DATE(YEAR($H139),MONTH($H139)+$G139,1),BN$3=DATE(YEAR($H139),MONTH($H139)+$G139*2,1),BN$3=DATE(YEAR($H139),MONTH($H139)+$G139*3,1),BN$3=DATE(YEAR($H139),MONTH($H139)+$G139*4,1),BN$3=DATE(YEAR($H139),MONTH($H139)+$G139*5,1),BN$3=DATE(YEAR($H139),MONTH($H139)+$G139*6,1),BN$3=DATE(YEAR($H139),MONTH($H139)+$G139*7,1),BN$3=DATE(YEAR($H139),MONTH($H139)+$G139*8,1),BN$3=DATE(YEAR($H139),MONTH($H139)+$G139*9,1),BN$3=DATE(YEAR($H139),MONTH($H139)+$G139*10,1)),$F139*тех!CB$10*тех!CB$6,)</f>
        <v>0</v>
      </c>
      <c r="BO139" s="76">
        <f>IF(OR(BO$3=DATE(YEAR($H139),MONTH($H139)+$G139,1),BO$3=DATE(YEAR($H139),MONTH($H139)+$G139*2,1),BO$3=DATE(YEAR($H139),MONTH($H139)+$G139*3,1),BO$3=DATE(YEAR($H139),MONTH($H139)+$G139*4,1),BO$3=DATE(YEAR($H139),MONTH($H139)+$G139*5,1),BO$3=DATE(YEAR($H139),MONTH($H139)+$G139*6,1),BO$3=DATE(YEAR($H139),MONTH($H139)+$G139*7,1),BO$3=DATE(YEAR($H139),MONTH($H139)+$G139*8,1),BO$3=DATE(YEAR($H139),MONTH($H139)+$G139*9,1),BO$3=DATE(YEAR($H139),MONTH($H139)+$G139*10,1)),$F139*тех!CC$10*тех!CC$6,)</f>
        <v>0</v>
      </c>
      <c r="BP139" s="76">
        <f>IF(OR(BP$3=DATE(YEAR($H139),MONTH($H139)+$G139,1),BP$3=DATE(YEAR($H139),MONTH($H139)+$G139*2,1),BP$3=DATE(YEAR($H139),MONTH($H139)+$G139*3,1),BP$3=DATE(YEAR($H139),MONTH($H139)+$G139*4,1),BP$3=DATE(YEAR($H139),MONTH($H139)+$G139*5,1),BP$3=DATE(YEAR($H139),MONTH($H139)+$G139*6,1),BP$3=DATE(YEAR($H139),MONTH($H139)+$G139*7,1),BP$3=DATE(YEAR($H139),MONTH($H139)+$G139*8,1),BP$3=DATE(YEAR($H139),MONTH($H139)+$G139*9,1),BP$3=DATE(YEAR($H139),MONTH($H139)+$G139*10,1)),$F139*тех!CD$10*тех!CD$6,)</f>
        <v>0</v>
      </c>
      <c r="BQ139" s="76">
        <f>IF(OR(BQ$3=DATE(YEAR($H139),MONTH($H139)+$G139,1),BQ$3=DATE(YEAR($H139),MONTH($H139)+$G139*2,1),BQ$3=DATE(YEAR($H139),MONTH($H139)+$G139*3,1),BQ$3=DATE(YEAR($H139),MONTH($H139)+$G139*4,1),BQ$3=DATE(YEAR($H139),MONTH($H139)+$G139*5,1),BQ$3=DATE(YEAR($H139),MONTH($H139)+$G139*6,1),BQ$3=DATE(YEAR($H139),MONTH($H139)+$G139*7,1),BQ$3=DATE(YEAR($H139),MONTH($H139)+$G139*8,1),BQ$3=DATE(YEAR($H139),MONTH($H139)+$G139*9,1),BQ$3=DATE(YEAR($H139),MONTH($H139)+$G139*10,1)),$F139*тех!CE$10*тех!CE$6,)</f>
        <v>0</v>
      </c>
    </row>
    <row r="140" spans="2:71">
      <c r="C140" s="3" t="s">
        <v>218</v>
      </c>
      <c r="F140" s="76"/>
      <c r="J140" s="76"/>
      <c r="K140" s="76">
        <f>SUM($J90:J$139)*Параметры!$C$57*тех!Y$6</f>
        <v>0</v>
      </c>
      <c r="L140" s="76">
        <f>SUM($J90:K$139)*Параметры!$C$57*тех!Z$6</f>
        <v>0</v>
      </c>
      <c r="M140" s="76">
        <f>SUM($J90:L$139)*Параметры!$C$57*тех!AA$6</f>
        <v>0</v>
      </c>
      <c r="N140" s="76">
        <f>SUM($J90:M$139)*Параметры!$C$57*тех!AB$6</f>
        <v>0</v>
      </c>
      <c r="O140" s="76">
        <f>SUM($J90:N$139)*Параметры!$C$57*тех!AC$6</f>
        <v>0</v>
      </c>
      <c r="P140" s="76">
        <f>SUM($J90:$O139)*Параметры!$C$57*тех!AD$10*тех!AD$6</f>
        <v>0</v>
      </c>
      <c r="Q140" s="76">
        <f>SUM($J90:$O139)*Параметры!$C$57*тех!AE$10*тех!AE$6</f>
        <v>0</v>
      </c>
      <c r="R140" s="76">
        <f>SUM($J90:$O139)*Параметры!$C$57*тех!AF$10*тех!AF$6</f>
        <v>0</v>
      </c>
      <c r="S140" s="76">
        <f>SUM($J90:$O139)*Параметры!$C$57*тех!AG$10*тех!AG$6</f>
        <v>0</v>
      </c>
      <c r="T140" s="76">
        <f>SUM($J90:$O139)*Параметры!$C$57*тех!AH$10*тех!AH$6</f>
        <v>0</v>
      </c>
      <c r="U140" s="76">
        <f>SUM($J90:$O139)*Параметры!$C$57*тех!AI$10*тех!AI$6</f>
        <v>0</v>
      </c>
      <c r="V140" s="76">
        <f>SUM($J90:$O139)*Параметры!$C$57*тех!AJ$10*тех!AJ$6</f>
        <v>0</v>
      </c>
      <c r="W140" s="76">
        <f>SUM($J90:$O139)*Параметры!$C$57*тех!AK$10*тех!AK$6</f>
        <v>0</v>
      </c>
      <c r="X140" s="76">
        <f>SUM($J90:$O139)*Параметры!$C$57*тех!AL$10*тех!AL$6</f>
        <v>0</v>
      </c>
      <c r="Y140" s="76">
        <f>SUM($J90:$O139)*Параметры!$C$57*тех!AM$10*тех!AM$6</f>
        <v>0</v>
      </c>
      <c r="Z140" s="76">
        <f>SUM($J90:$O139)*Параметры!$C$57*тех!AN$10*тех!AN$6</f>
        <v>0</v>
      </c>
      <c r="AA140" s="76">
        <f>SUM($J90:$O139)*Параметры!$C$57*тех!AO$10*тех!AO$6</f>
        <v>0</v>
      </c>
      <c r="AB140" s="76">
        <f>SUM($J90:$O139)*Параметры!$C$57*тех!AP$10*тех!AP$6</f>
        <v>0</v>
      </c>
      <c r="AC140" s="76">
        <f>SUM($J90:$O139)*Параметры!$C$57*тех!AQ$10*тех!AQ$6</f>
        <v>0</v>
      </c>
      <c r="AD140" s="76">
        <f>SUM($J90:$O139)*Параметры!$C$57*тех!AR$10*тех!AR$6</f>
        <v>0</v>
      </c>
      <c r="AE140" s="76">
        <f>SUM($J90:$O139)*Параметры!$C$57*тех!AS$10*тех!AS$6</f>
        <v>0</v>
      </c>
      <c r="AF140" s="76">
        <f>SUM($J90:$O139)*Параметры!$C$57*тех!AT$10*тех!AT$6</f>
        <v>0</v>
      </c>
      <c r="AG140" s="76">
        <f>SUM($J90:$O139)*Параметры!$C$57*тех!AU$10*тех!AU$6</f>
        <v>0</v>
      </c>
      <c r="AH140" s="76">
        <f>SUM($J90:$O139)*Параметры!$C$57*тех!AV$10*тех!AV$6</f>
        <v>0</v>
      </c>
      <c r="AI140" s="76">
        <f>SUM($J90:$O139)*Параметры!$C$57*тех!AW$10*тех!AW$6</f>
        <v>0</v>
      </c>
      <c r="AJ140" s="76">
        <f>SUM($J90:$O139)*Параметры!$C$57*тех!AX$10*тех!AX$6</f>
        <v>0</v>
      </c>
      <c r="AK140" s="76">
        <f>SUM($J90:$O139)*Параметры!$C$57*тех!AY$10*тех!AY$6</f>
        <v>0</v>
      </c>
      <c r="AL140" s="76">
        <f>SUM($J90:$O139)*Параметры!$C$57*тех!AZ$10*тех!AZ$6</f>
        <v>0</v>
      </c>
      <c r="AM140" s="76">
        <f>SUM($J90:$O139)*Параметры!$C$57*тех!BA$10*тех!BA$6</f>
        <v>0</v>
      </c>
      <c r="AN140" s="76">
        <f>SUM($J90:$O139)*Параметры!$C$57*тех!BB$10*тех!BB$6</f>
        <v>0</v>
      </c>
      <c r="AO140" s="76">
        <f>SUM($J90:$O139)*Параметры!$C$57*тех!BC$10*тех!BC$6</f>
        <v>0</v>
      </c>
      <c r="AP140" s="76">
        <f>SUM($J90:$O139)*Параметры!$C$57*тех!BD$10*тех!BD$6</f>
        <v>0</v>
      </c>
      <c r="AQ140" s="76">
        <f>SUM($J90:$O139)*Параметры!$C$57*тех!BE$10*тех!BE$6</f>
        <v>0</v>
      </c>
      <c r="AR140" s="76">
        <f>SUM($J90:$O139)*Параметры!$C$57*тех!BF$10*тех!BF$6</f>
        <v>0</v>
      </c>
      <c r="AS140" s="76">
        <f>SUM($J90:$O139)*Параметры!$C$57*тех!BG$10*тех!BG$6</f>
        <v>0</v>
      </c>
      <c r="AT140" s="76">
        <f>SUM($J90:$O139)*Параметры!$C$57*тех!BH$10*тех!BH$6</f>
        <v>0</v>
      </c>
      <c r="AU140" s="76">
        <f>SUM($J90:$O139)*Параметры!$C$57*тех!BI$10*тех!BI$6</f>
        <v>0</v>
      </c>
      <c r="AV140" s="76">
        <f>SUM($J90:$O139)*Параметры!$C$57*тех!BJ$10*тех!BJ$6</f>
        <v>0</v>
      </c>
      <c r="AW140" s="76">
        <f>SUM($J90:$O139)*Параметры!$C$57*тех!BK$10*тех!BK$6</f>
        <v>0</v>
      </c>
      <c r="AX140" s="76">
        <f>SUM($J90:$O139)*Параметры!$C$57*тех!BL$10*тех!BL$6</f>
        <v>0</v>
      </c>
      <c r="AY140" s="76">
        <f>SUM($J90:$O139)*Параметры!$C$57*тех!BM$10*тех!BM$6</f>
        <v>0</v>
      </c>
      <c r="AZ140" s="76">
        <f>SUM($J90:$O139)*Параметры!$C$57*тех!BN$10*тех!BN$6</f>
        <v>0</v>
      </c>
      <c r="BA140" s="76">
        <f>SUM($J90:$O139)*Параметры!$C$57*тех!BO$10*тех!BO$6</f>
        <v>0</v>
      </c>
      <c r="BB140" s="76">
        <f>SUM($J90:$O139)*Параметры!$C$57*тех!BP$10*тех!BP$6</f>
        <v>0</v>
      </c>
      <c r="BC140" s="76">
        <f>SUM($J90:$O139)*Параметры!$C$57*тех!BQ$10*тех!BQ$6</f>
        <v>0</v>
      </c>
      <c r="BD140" s="76">
        <f>SUM($J90:$O139)*Параметры!$C$57*тех!BR$10*тех!BR$6</f>
        <v>0</v>
      </c>
      <c r="BE140" s="76">
        <f>SUM($J90:$O139)*Параметры!$C$57*тех!BS$10*тех!BS$6</f>
        <v>0</v>
      </c>
      <c r="BF140" s="76">
        <f>SUM($J90:$O139)*Параметры!$C$57*тех!BT$10*тех!BT$6</f>
        <v>0</v>
      </c>
      <c r="BG140" s="76">
        <f>SUM($J90:$O139)*Параметры!$C$57*тех!BU$10*тех!BU$6</f>
        <v>0</v>
      </c>
      <c r="BH140" s="76">
        <f>SUM($J90:$O139)*Параметры!$C$57*тех!BV$10*тех!BV$6</f>
        <v>0</v>
      </c>
      <c r="BI140" s="76">
        <f>SUM($J90:$O139)*Параметры!$C$57*тех!BW$10*тех!BW$6</f>
        <v>0</v>
      </c>
      <c r="BJ140" s="76">
        <f>SUM($J90:$O139)*Параметры!$C$57*тех!BX$10*тех!BX$6</f>
        <v>0</v>
      </c>
      <c r="BK140" s="76">
        <f>SUM($J90:$O139)*Параметры!$C$57*тех!BY$10*тех!BY$6</f>
        <v>0</v>
      </c>
      <c r="BL140" s="76">
        <f>SUM($J90:$O139)*Параметры!$C$57*тех!BZ$10*тех!BZ$6</f>
        <v>0</v>
      </c>
      <c r="BM140" s="76">
        <f>SUM($J90:$O139)*Параметры!$C$57*тех!CA$10*тех!CA$6</f>
        <v>0</v>
      </c>
      <c r="BN140" s="76">
        <f>SUM($J90:$O139)*Параметры!$C$57*тех!CB$10*тех!CB$6</f>
        <v>0</v>
      </c>
      <c r="BO140" s="76">
        <f>SUM($J90:$O139)*Параметры!$C$57*тех!CC$10*тех!CC$6</f>
        <v>0</v>
      </c>
      <c r="BP140" s="76">
        <f>SUM($J90:$O139)*Параметры!$C$57*тех!CD$10*тех!CD$6</f>
        <v>0</v>
      </c>
      <c r="BQ140" s="76">
        <f>SUM($J90:$O139)*Параметры!$C$57*тех!CE$10*тех!CE$6</f>
        <v>0</v>
      </c>
      <c r="BS140" s="76"/>
    </row>
    <row r="141" spans="2:71" ht="15.75">
      <c r="C141" s="6" t="s">
        <v>326</v>
      </c>
      <c r="E141" s="79">
        <f>SUM(E90:E139)</f>
        <v>0</v>
      </c>
      <c r="F141" s="79">
        <f>SUM(F90:F139)</f>
        <v>0</v>
      </c>
      <c r="J141" s="338">
        <f>SUM(J90:J140)</f>
        <v>0</v>
      </c>
      <c r="K141" s="338">
        <f t="shared" ref="K141:BQ141" si="4">SUM(K90:K140)</f>
        <v>0</v>
      </c>
      <c r="L141" s="338">
        <f t="shared" si="4"/>
        <v>0</v>
      </c>
      <c r="M141" s="338">
        <f t="shared" si="4"/>
        <v>0</v>
      </c>
      <c r="N141" s="338">
        <f t="shared" si="4"/>
        <v>0</v>
      </c>
      <c r="O141" s="338">
        <f t="shared" si="4"/>
        <v>0</v>
      </c>
      <c r="P141" s="338">
        <f t="shared" si="4"/>
        <v>0</v>
      </c>
      <c r="Q141" s="338">
        <f t="shared" si="4"/>
        <v>0</v>
      </c>
      <c r="R141" s="338">
        <f t="shared" si="4"/>
        <v>0</v>
      </c>
      <c r="S141" s="338">
        <f t="shared" si="4"/>
        <v>0</v>
      </c>
      <c r="T141" s="338">
        <f t="shared" si="4"/>
        <v>0</v>
      </c>
      <c r="U141" s="338">
        <f t="shared" si="4"/>
        <v>0</v>
      </c>
      <c r="V141" s="338">
        <f t="shared" si="4"/>
        <v>0</v>
      </c>
      <c r="W141" s="338">
        <f t="shared" si="4"/>
        <v>0</v>
      </c>
      <c r="X141" s="338">
        <f t="shared" si="4"/>
        <v>0</v>
      </c>
      <c r="Y141" s="338">
        <f t="shared" si="4"/>
        <v>0</v>
      </c>
      <c r="Z141" s="338">
        <f t="shared" si="4"/>
        <v>0</v>
      </c>
      <c r="AA141" s="338">
        <f t="shared" si="4"/>
        <v>0</v>
      </c>
      <c r="AB141" s="338">
        <f t="shared" si="4"/>
        <v>0</v>
      </c>
      <c r="AC141" s="338">
        <f t="shared" si="4"/>
        <v>0</v>
      </c>
      <c r="AD141" s="338">
        <f t="shared" si="4"/>
        <v>0</v>
      </c>
      <c r="AE141" s="338">
        <f t="shared" si="4"/>
        <v>0</v>
      </c>
      <c r="AF141" s="338">
        <f t="shared" si="4"/>
        <v>0</v>
      </c>
      <c r="AG141" s="338">
        <f t="shared" si="4"/>
        <v>0</v>
      </c>
      <c r="AH141" s="338">
        <f t="shared" si="4"/>
        <v>0</v>
      </c>
      <c r="AI141" s="338">
        <f t="shared" si="4"/>
        <v>0</v>
      </c>
      <c r="AJ141" s="338">
        <f t="shared" si="4"/>
        <v>0</v>
      </c>
      <c r="AK141" s="338">
        <f t="shared" si="4"/>
        <v>0</v>
      </c>
      <c r="AL141" s="338">
        <f t="shared" si="4"/>
        <v>0</v>
      </c>
      <c r="AM141" s="338">
        <f t="shared" si="4"/>
        <v>0</v>
      </c>
      <c r="AN141" s="338">
        <f t="shared" si="4"/>
        <v>0</v>
      </c>
      <c r="AO141" s="338">
        <f t="shared" si="4"/>
        <v>0</v>
      </c>
      <c r="AP141" s="338">
        <f t="shared" si="4"/>
        <v>0</v>
      </c>
      <c r="AQ141" s="338">
        <f t="shared" si="4"/>
        <v>0</v>
      </c>
      <c r="AR141" s="338">
        <f t="shared" si="4"/>
        <v>0</v>
      </c>
      <c r="AS141" s="338">
        <f t="shared" si="4"/>
        <v>0</v>
      </c>
      <c r="AT141" s="338">
        <f t="shared" si="4"/>
        <v>0</v>
      </c>
      <c r="AU141" s="338">
        <f t="shared" si="4"/>
        <v>0</v>
      </c>
      <c r="AV141" s="338">
        <f t="shared" si="4"/>
        <v>0</v>
      </c>
      <c r="AW141" s="338">
        <f t="shared" si="4"/>
        <v>0</v>
      </c>
      <c r="AX141" s="338">
        <f t="shared" si="4"/>
        <v>0</v>
      </c>
      <c r="AY141" s="338">
        <f t="shared" si="4"/>
        <v>0</v>
      </c>
      <c r="AZ141" s="338">
        <f t="shared" si="4"/>
        <v>0</v>
      </c>
      <c r="BA141" s="338">
        <f t="shared" si="4"/>
        <v>0</v>
      </c>
      <c r="BB141" s="338">
        <f t="shared" si="4"/>
        <v>0</v>
      </c>
      <c r="BC141" s="338">
        <f t="shared" si="4"/>
        <v>0</v>
      </c>
      <c r="BD141" s="338">
        <f t="shared" si="4"/>
        <v>0</v>
      </c>
      <c r="BE141" s="338">
        <f t="shared" si="4"/>
        <v>0</v>
      </c>
      <c r="BF141" s="338">
        <f t="shared" si="4"/>
        <v>0</v>
      </c>
      <c r="BG141" s="338">
        <f t="shared" si="4"/>
        <v>0</v>
      </c>
      <c r="BH141" s="338">
        <f t="shared" si="4"/>
        <v>0</v>
      </c>
      <c r="BI141" s="338">
        <f t="shared" si="4"/>
        <v>0</v>
      </c>
      <c r="BJ141" s="338">
        <f t="shared" si="4"/>
        <v>0</v>
      </c>
      <c r="BK141" s="338">
        <f t="shared" si="4"/>
        <v>0</v>
      </c>
      <c r="BL141" s="338">
        <f t="shared" si="4"/>
        <v>0</v>
      </c>
      <c r="BM141" s="338">
        <f t="shared" si="4"/>
        <v>0</v>
      </c>
      <c r="BN141" s="338">
        <f t="shared" si="4"/>
        <v>0</v>
      </c>
      <c r="BO141" s="338">
        <f t="shared" si="4"/>
        <v>0</v>
      </c>
      <c r="BP141" s="338">
        <f t="shared" si="4"/>
        <v>0</v>
      </c>
      <c r="BQ141" s="338">
        <f t="shared" si="4"/>
        <v>0</v>
      </c>
    </row>
    <row r="142" spans="2:71">
      <c r="B142" s="5"/>
      <c r="C142" s="4" t="s">
        <v>215</v>
      </c>
      <c r="D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</row>
    <row r="143" spans="2:71">
      <c r="B143" s="3">
        <v>1</v>
      </c>
      <c r="C143" s="108" t="s">
        <v>687</v>
      </c>
      <c r="D143" s="71"/>
      <c r="E143" s="71"/>
      <c r="F143" s="76">
        <f>D143*E143</f>
        <v>0</v>
      </c>
      <c r="G143" s="19"/>
      <c r="H143" s="20"/>
      <c r="J143" s="76">
        <f>IF($H143=J$3,$F143,)*тех!X$6</f>
        <v>0</v>
      </c>
      <c r="K143" s="76">
        <f>IF($H143=K$3,$F143,)*тех!Y$6</f>
        <v>0</v>
      </c>
      <c r="L143" s="76">
        <f>IF($H143=L$3,$F143,)*тех!Z$6</f>
        <v>0</v>
      </c>
      <c r="M143" s="76">
        <f>IF($H143=M$3,$F143,)*тех!AA$6</f>
        <v>0</v>
      </c>
      <c r="N143" s="76">
        <f>IF($H143=N$3,$F143,)*тех!AB$6</f>
        <v>0</v>
      </c>
      <c r="O143" s="76">
        <f>IF($H143=O$3,$F143,)*тех!AC$6</f>
        <v>0</v>
      </c>
      <c r="P143" s="76">
        <f>IF(OR(P$3=DATE(YEAR($H143),MONTH($H143)+$G143,1),P$3=DATE(YEAR($H143),MONTH($H143)+$G143*2,1),P$3=DATE(YEAR($H143),MONTH($H143)+$G143*3,1),P$3=DATE(YEAR($H143),MONTH($H143)+$G143*4,1),P$3=DATE(YEAR($H143),MONTH($H143)+$G143*5,1),P$3=DATE(YEAR($H143),MONTH($H143)+$G143*6,1),P$3=DATE(YEAR($H143),MONTH($H143)+$G143*7,1),P$3=DATE(YEAR($H143),MONTH($H143)+$G143*8,1),P$3=DATE(YEAR($H143),MONTH($H143)+$G143*9,1),P$3=DATE(YEAR($H143),MONTH($H143)+$G143*10,1)),$F143*тех!AD$10*тех!AD$6,)</f>
        <v>0</v>
      </c>
      <c r="Q143" s="76">
        <f>IF(OR(Q$3=DATE(YEAR($H143),MONTH($H143)+$G143,1),Q$3=DATE(YEAR($H143),MONTH($H143)+$G143*2,1),Q$3=DATE(YEAR($H143),MONTH($H143)+$G143*3,1),Q$3=DATE(YEAR($H143),MONTH($H143)+$G143*4,1),Q$3=DATE(YEAR($H143),MONTH($H143)+$G143*5,1),Q$3=DATE(YEAR($H143),MONTH($H143)+$G143*6,1),Q$3=DATE(YEAR($H143),MONTH($H143)+$G143*7,1),Q$3=DATE(YEAR($H143),MONTH($H143)+$G143*8,1),Q$3=DATE(YEAR($H143),MONTH($H143)+$G143*9,1),Q$3=DATE(YEAR($H143),MONTH($H143)+$G143*10,1)),$F143*тех!AE$10*тех!AE$6,)</f>
        <v>0</v>
      </c>
      <c r="R143" s="76">
        <f>IF(OR(R$3=DATE(YEAR($H143),MONTH($H143)+$G143,1),R$3=DATE(YEAR($H143),MONTH($H143)+$G143*2,1),R$3=DATE(YEAR($H143),MONTH($H143)+$G143*3,1),R$3=DATE(YEAR($H143),MONTH($H143)+$G143*4,1),R$3=DATE(YEAR($H143),MONTH($H143)+$G143*5,1),R$3=DATE(YEAR($H143),MONTH($H143)+$G143*6,1),R$3=DATE(YEAR($H143),MONTH($H143)+$G143*7,1),R$3=DATE(YEAR($H143),MONTH($H143)+$G143*8,1),R$3=DATE(YEAR($H143),MONTH($H143)+$G143*9,1),R$3=DATE(YEAR($H143),MONTH($H143)+$G143*10,1)),$F143*тех!AF$10*тех!AF$6,)</f>
        <v>0</v>
      </c>
      <c r="S143" s="76">
        <f>IF(OR(S$3=DATE(YEAR($H143),MONTH($H143)+$G143,1),S$3=DATE(YEAR($H143),MONTH($H143)+$G143*2,1),S$3=DATE(YEAR($H143),MONTH($H143)+$G143*3,1),S$3=DATE(YEAR($H143),MONTH($H143)+$G143*4,1),S$3=DATE(YEAR($H143),MONTH($H143)+$G143*5,1),S$3=DATE(YEAR($H143),MONTH($H143)+$G143*6,1),S$3=DATE(YEAR($H143),MONTH($H143)+$G143*7,1),S$3=DATE(YEAR($H143),MONTH($H143)+$G143*8,1),S$3=DATE(YEAR($H143),MONTH($H143)+$G143*9,1),S$3=DATE(YEAR($H143),MONTH($H143)+$G143*10,1)),$F143*тех!AG$10*тех!AG$6,)</f>
        <v>0</v>
      </c>
      <c r="T143" s="76">
        <f>IF(OR(T$3=DATE(YEAR($H143),MONTH($H143)+$G143,1),T$3=DATE(YEAR($H143),MONTH($H143)+$G143*2,1),T$3=DATE(YEAR($H143),MONTH($H143)+$G143*3,1),T$3=DATE(YEAR($H143),MONTH($H143)+$G143*4,1),T$3=DATE(YEAR($H143),MONTH($H143)+$G143*5,1),T$3=DATE(YEAR($H143),MONTH($H143)+$G143*6,1),T$3=DATE(YEAR($H143),MONTH($H143)+$G143*7,1),T$3=DATE(YEAR($H143),MONTH($H143)+$G143*8,1),T$3=DATE(YEAR($H143),MONTH($H143)+$G143*9,1),T$3=DATE(YEAR($H143),MONTH($H143)+$G143*10,1)),$F143*тех!AH$10*тех!AH$6,)</f>
        <v>0</v>
      </c>
      <c r="U143" s="76">
        <f>IF(OR(U$3=DATE(YEAR($H143),MONTH($H143)+$G143,1),U$3=DATE(YEAR($H143),MONTH($H143)+$G143*2,1),U$3=DATE(YEAR($H143),MONTH($H143)+$G143*3,1),U$3=DATE(YEAR($H143),MONTH($H143)+$G143*4,1),U$3=DATE(YEAR($H143),MONTH($H143)+$G143*5,1),U$3=DATE(YEAR($H143),MONTH($H143)+$G143*6,1),U$3=DATE(YEAR($H143),MONTH($H143)+$G143*7,1),U$3=DATE(YEAR($H143),MONTH($H143)+$G143*8,1),U$3=DATE(YEAR($H143),MONTH($H143)+$G143*9,1),U$3=DATE(YEAR($H143),MONTH($H143)+$G143*10,1)),$F143*тех!AI$10*тех!AI$6,)</f>
        <v>0</v>
      </c>
      <c r="V143" s="76">
        <f>IF(OR(V$3=DATE(YEAR($H143),MONTH($H143)+$G143,1),V$3=DATE(YEAR($H143),MONTH($H143)+$G143*2,1),V$3=DATE(YEAR($H143),MONTH($H143)+$G143*3,1),V$3=DATE(YEAR($H143),MONTH($H143)+$G143*4,1),V$3=DATE(YEAR($H143),MONTH($H143)+$G143*5,1),V$3=DATE(YEAR($H143),MONTH($H143)+$G143*6,1),V$3=DATE(YEAR($H143),MONTH($H143)+$G143*7,1),V$3=DATE(YEAR($H143),MONTH($H143)+$G143*8,1),V$3=DATE(YEAR($H143),MONTH($H143)+$G143*9,1),V$3=DATE(YEAR($H143),MONTH($H143)+$G143*10,1)),$F143*тех!AJ$10*тех!AJ$6,)</f>
        <v>0</v>
      </c>
      <c r="W143" s="76">
        <f>IF(OR(W$3=DATE(YEAR($H143),MONTH($H143)+$G143,1),W$3=DATE(YEAR($H143),MONTH($H143)+$G143*2,1),W$3=DATE(YEAR($H143),MONTH($H143)+$G143*3,1),W$3=DATE(YEAR($H143),MONTH($H143)+$G143*4,1),W$3=DATE(YEAR($H143),MONTH($H143)+$G143*5,1),W$3=DATE(YEAR($H143),MONTH($H143)+$G143*6,1),W$3=DATE(YEAR($H143),MONTH($H143)+$G143*7,1),W$3=DATE(YEAR($H143),MONTH($H143)+$G143*8,1),W$3=DATE(YEAR($H143),MONTH($H143)+$G143*9,1),W$3=DATE(YEAR($H143),MONTH($H143)+$G143*10,1)),$F143*тех!AK$10*тех!AK$6,)</f>
        <v>0</v>
      </c>
      <c r="X143" s="76">
        <f>IF(OR(X$3=DATE(YEAR($H143),MONTH($H143)+$G143,1),X$3=DATE(YEAR($H143),MONTH($H143)+$G143*2,1),X$3=DATE(YEAR($H143),MONTH($H143)+$G143*3,1),X$3=DATE(YEAR($H143),MONTH($H143)+$G143*4,1),X$3=DATE(YEAR($H143),MONTH($H143)+$G143*5,1),X$3=DATE(YEAR($H143),MONTH($H143)+$G143*6,1),X$3=DATE(YEAR($H143),MONTH($H143)+$G143*7,1),X$3=DATE(YEAR($H143),MONTH($H143)+$G143*8,1),X$3=DATE(YEAR($H143),MONTH($H143)+$G143*9,1),X$3=DATE(YEAR($H143),MONTH($H143)+$G143*10,1)),$F143*тех!AL$10*тех!AL$6,)</f>
        <v>0</v>
      </c>
      <c r="Y143" s="76">
        <f>IF(OR(Y$3=DATE(YEAR($H143),MONTH($H143)+$G143,1),Y$3=DATE(YEAR($H143),MONTH($H143)+$G143*2,1),Y$3=DATE(YEAR($H143),MONTH($H143)+$G143*3,1),Y$3=DATE(YEAR($H143),MONTH($H143)+$G143*4,1),Y$3=DATE(YEAR($H143),MONTH($H143)+$G143*5,1),Y$3=DATE(YEAR($H143),MONTH($H143)+$G143*6,1),Y$3=DATE(YEAR($H143),MONTH($H143)+$G143*7,1),Y$3=DATE(YEAR($H143),MONTH($H143)+$G143*8,1),Y$3=DATE(YEAR($H143),MONTH($H143)+$G143*9,1),Y$3=DATE(YEAR($H143),MONTH($H143)+$G143*10,1)),$F143*тех!AM$10*тех!AM$6,)</f>
        <v>0</v>
      </c>
      <c r="Z143" s="76">
        <f>IF(OR(Z$3=DATE(YEAR($H143),MONTH($H143)+$G143,1),Z$3=DATE(YEAR($H143),MONTH($H143)+$G143*2,1),Z$3=DATE(YEAR($H143),MONTH($H143)+$G143*3,1),Z$3=DATE(YEAR($H143),MONTH($H143)+$G143*4,1),Z$3=DATE(YEAR($H143),MONTH($H143)+$G143*5,1),Z$3=DATE(YEAR($H143),MONTH($H143)+$G143*6,1),Z$3=DATE(YEAR($H143),MONTH($H143)+$G143*7,1),Z$3=DATE(YEAR($H143),MONTH($H143)+$G143*8,1),Z$3=DATE(YEAR($H143),MONTH($H143)+$G143*9,1),Z$3=DATE(YEAR($H143),MONTH($H143)+$G143*10,1)),$F143*тех!AN$10*тех!AN$6,)</f>
        <v>0</v>
      </c>
      <c r="AA143" s="76">
        <f>IF(OR(AA$3=DATE(YEAR($H143),MONTH($H143)+$G143,1),AA$3=DATE(YEAR($H143),MONTH($H143)+$G143*2,1),AA$3=DATE(YEAR($H143),MONTH($H143)+$G143*3,1),AA$3=DATE(YEAR($H143),MONTH($H143)+$G143*4,1),AA$3=DATE(YEAR($H143),MONTH($H143)+$G143*5,1),AA$3=DATE(YEAR($H143),MONTH($H143)+$G143*6,1),AA$3=DATE(YEAR($H143),MONTH($H143)+$G143*7,1),AA$3=DATE(YEAR($H143),MONTH($H143)+$G143*8,1),AA$3=DATE(YEAR($H143),MONTH($H143)+$G143*9,1),AA$3=DATE(YEAR($H143),MONTH($H143)+$G143*10,1)),$F143*тех!AO$10*тех!AO$6,)</f>
        <v>0</v>
      </c>
      <c r="AB143" s="76">
        <f>IF(OR(AB$3=DATE(YEAR($H143),MONTH($H143)+$G143,1),AB$3=DATE(YEAR($H143),MONTH($H143)+$G143*2,1),AB$3=DATE(YEAR($H143),MONTH($H143)+$G143*3,1),AB$3=DATE(YEAR($H143),MONTH($H143)+$G143*4,1),AB$3=DATE(YEAR($H143),MONTH($H143)+$G143*5,1),AB$3=DATE(YEAR($H143),MONTH($H143)+$G143*6,1),AB$3=DATE(YEAR($H143),MONTH($H143)+$G143*7,1),AB$3=DATE(YEAR($H143),MONTH($H143)+$G143*8,1),AB$3=DATE(YEAR($H143),MONTH($H143)+$G143*9,1),AB$3=DATE(YEAR($H143),MONTH($H143)+$G143*10,1)),$F143*тех!AP$10*тех!AP$6,)</f>
        <v>0</v>
      </c>
      <c r="AC143" s="76">
        <f>IF(OR(AC$3=DATE(YEAR($H143),MONTH($H143)+$G143,1),AC$3=DATE(YEAR($H143),MONTH($H143)+$G143*2,1),AC$3=DATE(YEAR($H143),MONTH($H143)+$G143*3,1),AC$3=DATE(YEAR($H143),MONTH($H143)+$G143*4,1),AC$3=DATE(YEAR($H143),MONTH($H143)+$G143*5,1),AC$3=DATE(YEAR($H143),MONTH($H143)+$G143*6,1),AC$3=DATE(YEAR($H143),MONTH($H143)+$G143*7,1),AC$3=DATE(YEAR($H143),MONTH($H143)+$G143*8,1),AC$3=DATE(YEAR($H143),MONTH($H143)+$G143*9,1),AC$3=DATE(YEAR($H143),MONTH($H143)+$G143*10,1)),$F143*тех!AQ$10*тех!AQ$6,)</f>
        <v>0</v>
      </c>
      <c r="AD143" s="76">
        <f>IF(OR(AD$3=DATE(YEAR($H143),MONTH($H143)+$G143,1),AD$3=DATE(YEAR($H143),MONTH($H143)+$G143*2,1),AD$3=DATE(YEAR($H143),MONTH($H143)+$G143*3,1),AD$3=DATE(YEAR($H143),MONTH($H143)+$G143*4,1),AD$3=DATE(YEAR($H143),MONTH($H143)+$G143*5,1),AD$3=DATE(YEAR($H143),MONTH($H143)+$G143*6,1),AD$3=DATE(YEAR($H143),MONTH($H143)+$G143*7,1),AD$3=DATE(YEAR($H143),MONTH($H143)+$G143*8,1),AD$3=DATE(YEAR($H143),MONTH($H143)+$G143*9,1),AD$3=DATE(YEAR($H143),MONTH($H143)+$G143*10,1)),$F143*тех!AR$10*тех!AR$6,)</f>
        <v>0</v>
      </c>
      <c r="AE143" s="76">
        <f>IF(OR(AE$3=DATE(YEAR($H143),MONTH($H143)+$G143,1),AE$3=DATE(YEAR($H143),MONTH($H143)+$G143*2,1),AE$3=DATE(YEAR($H143),MONTH($H143)+$G143*3,1),AE$3=DATE(YEAR($H143),MONTH($H143)+$G143*4,1),AE$3=DATE(YEAR($H143),MONTH($H143)+$G143*5,1),AE$3=DATE(YEAR($H143),MONTH($H143)+$G143*6,1),AE$3=DATE(YEAR($H143),MONTH($H143)+$G143*7,1),AE$3=DATE(YEAR($H143),MONTH($H143)+$G143*8,1),AE$3=DATE(YEAR($H143),MONTH($H143)+$G143*9,1),AE$3=DATE(YEAR($H143),MONTH($H143)+$G143*10,1)),$F143*тех!AS$10*тех!AS$6,)</f>
        <v>0</v>
      </c>
      <c r="AF143" s="76">
        <f>IF(OR(AF$3=DATE(YEAR($H143),MONTH($H143)+$G143,1),AF$3=DATE(YEAR($H143),MONTH($H143)+$G143*2,1),AF$3=DATE(YEAR($H143),MONTH($H143)+$G143*3,1),AF$3=DATE(YEAR($H143),MONTH($H143)+$G143*4,1),AF$3=DATE(YEAR($H143),MONTH($H143)+$G143*5,1),AF$3=DATE(YEAR($H143),MONTH($H143)+$G143*6,1),AF$3=DATE(YEAR($H143),MONTH($H143)+$G143*7,1),AF$3=DATE(YEAR($H143),MONTH($H143)+$G143*8,1),AF$3=DATE(YEAR($H143),MONTH($H143)+$G143*9,1),AF$3=DATE(YEAR($H143),MONTH($H143)+$G143*10,1)),$F143*тех!AT$10*тех!AT$6,)</f>
        <v>0</v>
      </c>
      <c r="AG143" s="76">
        <f>IF(OR(AG$3=DATE(YEAR($H143),MONTH($H143)+$G143,1),AG$3=DATE(YEAR($H143),MONTH($H143)+$G143*2,1),AG$3=DATE(YEAR($H143),MONTH($H143)+$G143*3,1),AG$3=DATE(YEAR($H143),MONTH($H143)+$G143*4,1),AG$3=DATE(YEAR($H143),MONTH($H143)+$G143*5,1),AG$3=DATE(YEAR($H143),MONTH($H143)+$G143*6,1),AG$3=DATE(YEAR($H143),MONTH($H143)+$G143*7,1),AG$3=DATE(YEAR($H143),MONTH($H143)+$G143*8,1),AG$3=DATE(YEAR($H143),MONTH($H143)+$G143*9,1),AG$3=DATE(YEAR($H143),MONTH($H143)+$G143*10,1)),$F143*тех!AU$10*тех!AU$6,)</f>
        <v>0</v>
      </c>
      <c r="AH143" s="76">
        <f>IF(OR(AH$3=DATE(YEAR($H143),MONTH($H143)+$G143,1),AH$3=DATE(YEAR($H143),MONTH($H143)+$G143*2,1),AH$3=DATE(YEAR($H143),MONTH($H143)+$G143*3,1),AH$3=DATE(YEAR($H143),MONTH($H143)+$G143*4,1),AH$3=DATE(YEAR($H143),MONTH($H143)+$G143*5,1),AH$3=DATE(YEAR($H143),MONTH($H143)+$G143*6,1),AH$3=DATE(YEAR($H143),MONTH($H143)+$G143*7,1),AH$3=DATE(YEAR($H143),MONTH($H143)+$G143*8,1),AH$3=DATE(YEAR($H143),MONTH($H143)+$G143*9,1),AH$3=DATE(YEAR($H143),MONTH($H143)+$G143*10,1)),$F143*тех!AV$10*тех!AV$6,)</f>
        <v>0</v>
      </c>
      <c r="AI143" s="76">
        <f>IF(OR(AI$3=DATE(YEAR($H143),MONTH($H143)+$G143,1),AI$3=DATE(YEAR($H143),MONTH($H143)+$G143*2,1),AI$3=DATE(YEAR($H143),MONTH($H143)+$G143*3,1),AI$3=DATE(YEAR($H143),MONTH($H143)+$G143*4,1),AI$3=DATE(YEAR($H143),MONTH($H143)+$G143*5,1),AI$3=DATE(YEAR($H143),MONTH($H143)+$G143*6,1),AI$3=DATE(YEAR($H143),MONTH($H143)+$G143*7,1),AI$3=DATE(YEAR($H143),MONTH($H143)+$G143*8,1),AI$3=DATE(YEAR($H143),MONTH($H143)+$G143*9,1),AI$3=DATE(YEAR($H143),MONTH($H143)+$G143*10,1)),$F143*тех!AW$10*тех!AW$6,)</f>
        <v>0</v>
      </c>
      <c r="AJ143" s="76">
        <f>IF(OR(AJ$3=DATE(YEAR($H143),MONTH($H143)+$G143,1),AJ$3=DATE(YEAR($H143),MONTH($H143)+$G143*2,1),AJ$3=DATE(YEAR($H143),MONTH($H143)+$G143*3,1),AJ$3=DATE(YEAR($H143),MONTH($H143)+$G143*4,1),AJ$3=DATE(YEAR($H143),MONTH($H143)+$G143*5,1),AJ$3=DATE(YEAR($H143),MONTH($H143)+$G143*6,1),AJ$3=DATE(YEAR($H143),MONTH($H143)+$G143*7,1),AJ$3=DATE(YEAR($H143),MONTH($H143)+$G143*8,1),AJ$3=DATE(YEAR($H143),MONTH($H143)+$G143*9,1),AJ$3=DATE(YEAR($H143),MONTH($H143)+$G143*10,1)),$F143*тех!AX$10*тех!AX$6,)</f>
        <v>0</v>
      </c>
      <c r="AK143" s="76">
        <f>IF(OR(AK$3=DATE(YEAR($H143),MONTH($H143)+$G143,1),AK$3=DATE(YEAR($H143),MONTH($H143)+$G143*2,1),AK$3=DATE(YEAR($H143),MONTH($H143)+$G143*3,1),AK$3=DATE(YEAR($H143),MONTH($H143)+$G143*4,1),AK$3=DATE(YEAR($H143),MONTH($H143)+$G143*5,1),AK$3=DATE(YEAR($H143),MONTH($H143)+$G143*6,1),AK$3=DATE(YEAR($H143),MONTH($H143)+$G143*7,1),AK$3=DATE(YEAR($H143),MONTH($H143)+$G143*8,1),AK$3=DATE(YEAR($H143),MONTH($H143)+$G143*9,1),AK$3=DATE(YEAR($H143),MONTH($H143)+$G143*10,1)),$F143*тех!AY$10*тех!AY$6,)</f>
        <v>0</v>
      </c>
      <c r="AL143" s="76">
        <f>IF(OR(AL$3=DATE(YEAR($H143),MONTH($H143)+$G143,1),AL$3=DATE(YEAR($H143),MONTH($H143)+$G143*2,1),AL$3=DATE(YEAR($H143),MONTH($H143)+$G143*3,1),AL$3=DATE(YEAR($H143),MONTH($H143)+$G143*4,1),AL$3=DATE(YEAR($H143),MONTH($H143)+$G143*5,1),AL$3=DATE(YEAR($H143),MONTH($H143)+$G143*6,1),AL$3=DATE(YEAR($H143),MONTH($H143)+$G143*7,1),AL$3=DATE(YEAR($H143),MONTH($H143)+$G143*8,1),AL$3=DATE(YEAR($H143),MONTH($H143)+$G143*9,1),AL$3=DATE(YEAR($H143),MONTH($H143)+$G143*10,1)),$F143*тех!AZ$10*тех!AZ$6,)</f>
        <v>0</v>
      </c>
      <c r="AM143" s="76">
        <f>IF(OR(AM$3=DATE(YEAR($H143),MONTH($H143)+$G143,1),AM$3=DATE(YEAR($H143),MONTH($H143)+$G143*2,1),AM$3=DATE(YEAR($H143),MONTH($H143)+$G143*3,1),AM$3=DATE(YEAR($H143),MONTH($H143)+$G143*4,1),AM$3=DATE(YEAR($H143),MONTH($H143)+$G143*5,1),AM$3=DATE(YEAR($H143),MONTH($H143)+$G143*6,1),AM$3=DATE(YEAR($H143),MONTH($H143)+$G143*7,1),AM$3=DATE(YEAR($H143),MONTH($H143)+$G143*8,1),AM$3=DATE(YEAR($H143),MONTH($H143)+$G143*9,1),AM$3=DATE(YEAR($H143),MONTH($H143)+$G143*10,1)),$F143*тех!BA$10*тех!BA$6,)</f>
        <v>0</v>
      </c>
      <c r="AN143" s="76">
        <f>IF(OR(AN$3=DATE(YEAR($H143),MONTH($H143)+$G143,1),AN$3=DATE(YEAR($H143),MONTH($H143)+$G143*2,1),AN$3=DATE(YEAR($H143),MONTH($H143)+$G143*3,1),AN$3=DATE(YEAR($H143),MONTH($H143)+$G143*4,1),AN$3=DATE(YEAR($H143),MONTH($H143)+$G143*5,1),AN$3=DATE(YEAR($H143),MONTH($H143)+$G143*6,1),AN$3=DATE(YEAR($H143),MONTH($H143)+$G143*7,1),AN$3=DATE(YEAR($H143),MONTH($H143)+$G143*8,1),AN$3=DATE(YEAR($H143),MONTH($H143)+$G143*9,1),AN$3=DATE(YEAR($H143),MONTH($H143)+$G143*10,1)),$F143*тех!BB$10*тех!BB$6,)</f>
        <v>0</v>
      </c>
      <c r="AO143" s="76">
        <f>IF(OR(AO$3=DATE(YEAR($H143),MONTH($H143)+$G143,1),AO$3=DATE(YEAR($H143),MONTH($H143)+$G143*2,1),AO$3=DATE(YEAR($H143),MONTH($H143)+$G143*3,1),AO$3=DATE(YEAR($H143),MONTH($H143)+$G143*4,1),AO$3=DATE(YEAR($H143),MONTH($H143)+$G143*5,1),AO$3=DATE(YEAR($H143),MONTH($H143)+$G143*6,1),AO$3=DATE(YEAR($H143),MONTH($H143)+$G143*7,1),AO$3=DATE(YEAR($H143),MONTH($H143)+$G143*8,1),AO$3=DATE(YEAR($H143),MONTH($H143)+$G143*9,1),AO$3=DATE(YEAR($H143),MONTH($H143)+$G143*10,1)),$F143*тех!BC$10*тех!BC$6,)</f>
        <v>0</v>
      </c>
      <c r="AP143" s="76">
        <f>IF(OR(AP$3=DATE(YEAR($H143),MONTH($H143)+$G143,1),AP$3=DATE(YEAR($H143),MONTH($H143)+$G143*2,1),AP$3=DATE(YEAR($H143),MONTH($H143)+$G143*3,1),AP$3=DATE(YEAR($H143),MONTH($H143)+$G143*4,1),AP$3=DATE(YEAR($H143),MONTH($H143)+$G143*5,1),AP$3=DATE(YEAR($H143),MONTH($H143)+$G143*6,1),AP$3=DATE(YEAR($H143),MONTH($H143)+$G143*7,1),AP$3=DATE(YEAR($H143),MONTH($H143)+$G143*8,1),AP$3=DATE(YEAR($H143),MONTH($H143)+$G143*9,1),AP$3=DATE(YEAR($H143),MONTH($H143)+$G143*10,1)),$F143*тех!BD$10*тех!BD$6,)</f>
        <v>0</v>
      </c>
      <c r="AQ143" s="76">
        <f>IF(OR(AQ$3=DATE(YEAR($H143),MONTH($H143)+$G143,1),AQ$3=DATE(YEAR($H143),MONTH($H143)+$G143*2,1),AQ$3=DATE(YEAR($H143),MONTH($H143)+$G143*3,1),AQ$3=DATE(YEAR($H143),MONTH($H143)+$G143*4,1),AQ$3=DATE(YEAR($H143),MONTH($H143)+$G143*5,1),AQ$3=DATE(YEAR($H143),MONTH($H143)+$G143*6,1),AQ$3=DATE(YEAR($H143),MONTH($H143)+$G143*7,1),AQ$3=DATE(YEAR($H143),MONTH($H143)+$G143*8,1),AQ$3=DATE(YEAR($H143),MONTH($H143)+$G143*9,1),AQ$3=DATE(YEAR($H143),MONTH($H143)+$G143*10,1)),$F143*тех!BE$10*тех!BE$6,)</f>
        <v>0</v>
      </c>
      <c r="AR143" s="76">
        <f>IF(OR(AR$3=DATE(YEAR($H143),MONTH($H143)+$G143,1),AR$3=DATE(YEAR($H143),MONTH($H143)+$G143*2,1),AR$3=DATE(YEAR($H143),MONTH($H143)+$G143*3,1),AR$3=DATE(YEAR($H143),MONTH($H143)+$G143*4,1),AR$3=DATE(YEAR($H143),MONTH($H143)+$G143*5,1),AR$3=DATE(YEAR($H143),MONTH($H143)+$G143*6,1),AR$3=DATE(YEAR($H143),MONTH($H143)+$G143*7,1),AR$3=DATE(YEAR($H143),MONTH($H143)+$G143*8,1),AR$3=DATE(YEAR($H143),MONTH($H143)+$G143*9,1),AR$3=DATE(YEAR($H143),MONTH($H143)+$G143*10,1)),$F143*тех!BF$10*тех!BF$6,)</f>
        <v>0</v>
      </c>
      <c r="AS143" s="76">
        <f>IF(OR(AS$3=DATE(YEAR($H143),MONTH($H143)+$G143,1),AS$3=DATE(YEAR($H143),MONTH($H143)+$G143*2,1),AS$3=DATE(YEAR($H143),MONTH($H143)+$G143*3,1),AS$3=DATE(YEAR($H143),MONTH($H143)+$G143*4,1),AS$3=DATE(YEAR($H143),MONTH($H143)+$G143*5,1),AS$3=DATE(YEAR($H143),MONTH($H143)+$G143*6,1),AS$3=DATE(YEAR($H143),MONTH($H143)+$G143*7,1),AS$3=DATE(YEAR($H143),MONTH($H143)+$G143*8,1),AS$3=DATE(YEAR($H143),MONTH($H143)+$G143*9,1),AS$3=DATE(YEAR($H143),MONTH($H143)+$G143*10,1)),$F143*тех!BG$10*тех!BG$6,)</f>
        <v>0</v>
      </c>
      <c r="AT143" s="76">
        <f>IF(OR(AT$3=DATE(YEAR($H143),MONTH($H143)+$G143,1),AT$3=DATE(YEAR($H143),MONTH($H143)+$G143*2,1),AT$3=DATE(YEAR($H143),MONTH($H143)+$G143*3,1),AT$3=DATE(YEAR($H143),MONTH($H143)+$G143*4,1),AT$3=DATE(YEAR($H143),MONTH($H143)+$G143*5,1),AT$3=DATE(YEAR($H143),MONTH($H143)+$G143*6,1),AT$3=DATE(YEAR($H143),MONTH($H143)+$G143*7,1),AT$3=DATE(YEAR($H143),MONTH($H143)+$G143*8,1),AT$3=DATE(YEAR($H143),MONTH($H143)+$G143*9,1),AT$3=DATE(YEAR($H143),MONTH($H143)+$G143*10,1)),$F143*тех!BH$10*тех!BH$6,)</f>
        <v>0</v>
      </c>
      <c r="AU143" s="76">
        <f>IF(OR(AU$3=DATE(YEAR($H143),MONTH($H143)+$G143,1),AU$3=DATE(YEAR($H143),MONTH($H143)+$G143*2,1),AU$3=DATE(YEAR($H143),MONTH($H143)+$G143*3,1),AU$3=DATE(YEAR($H143),MONTH($H143)+$G143*4,1),AU$3=DATE(YEAR($H143),MONTH($H143)+$G143*5,1),AU$3=DATE(YEAR($H143),MONTH($H143)+$G143*6,1),AU$3=DATE(YEAR($H143),MONTH($H143)+$G143*7,1),AU$3=DATE(YEAR($H143),MONTH($H143)+$G143*8,1),AU$3=DATE(YEAR($H143),MONTH($H143)+$G143*9,1),AU$3=DATE(YEAR($H143),MONTH($H143)+$G143*10,1)),$F143*тех!BI$10*тех!BI$6,)</f>
        <v>0</v>
      </c>
      <c r="AV143" s="76">
        <f>IF(OR(AV$3=DATE(YEAR($H143),MONTH($H143)+$G143,1),AV$3=DATE(YEAR($H143),MONTH($H143)+$G143*2,1),AV$3=DATE(YEAR($H143),MONTH($H143)+$G143*3,1),AV$3=DATE(YEAR($H143),MONTH($H143)+$G143*4,1),AV$3=DATE(YEAR($H143),MONTH($H143)+$G143*5,1),AV$3=DATE(YEAR($H143),MONTH($H143)+$G143*6,1),AV$3=DATE(YEAR($H143),MONTH($H143)+$G143*7,1),AV$3=DATE(YEAR($H143),MONTH($H143)+$G143*8,1),AV$3=DATE(YEAR($H143),MONTH($H143)+$G143*9,1),AV$3=DATE(YEAR($H143),MONTH($H143)+$G143*10,1)),$F143*тех!BJ$10*тех!BJ$6,)</f>
        <v>0</v>
      </c>
      <c r="AW143" s="76">
        <f>IF(OR(AW$3=DATE(YEAR($H143),MONTH($H143)+$G143,1),AW$3=DATE(YEAR($H143),MONTH($H143)+$G143*2,1),AW$3=DATE(YEAR($H143),MONTH($H143)+$G143*3,1),AW$3=DATE(YEAR($H143),MONTH($H143)+$G143*4,1),AW$3=DATE(YEAR($H143),MONTH($H143)+$G143*5,1),AW$3=DATE(YEAR($H143),MONTH($H143)+$G143*6,1),AW$3=DATE(YEAR($H143),MONTH($H143)+$G143*7,1),AW$3=DATE(YEAR($H143),MONTH($H143)+$G143*8,1),AW$3=DATE(YEAR($H143),MONTH($H143)+$G143*9,1),AW$3=DATE(YEAR($H143),MONTH($H143)+$G143*10,1)),$F143*тех!BK$10*тех!BK$6,)</f>
        <v>0</v>
      </c>
      <c r="AX143" s="76">
        <f>IF(OR(AX$3=DATE(YEAR($H143),MONTH($H143)+$G143,1),AX$3=DATE(YEAR($H143),MONTH($H143)+$G143*2,1),AX$3=DATE(YEAR($H143),MONTH($H143)+$G143*3,1),AX$3=DATE(YEAR($H143),MONTH($H143)+$G143*4,1),AX$3=DATE(YEAR($H143),MONTH($H143)+$G143*5,1),AX$3=DATE(YEAR($H143),MONTH($H143)+$G143*6,1),AX$3=DATE(YEAR($H143),MONTH($H143)+$G143*7,1),AX$3=DATE(YEAR($H143),MONTH($H143)+$G143*8,1),AX$3=DATE(YEAR($H143),MONTH($H143)+$G143*9,1),AX$3=DATE(YEAR($H143),MONTH($H143)+$G143*10,1)),$F143*тех!BL$10*тех!BL$6,)</f>
        <v>0</v>
      </c>
      <c r="AY143" s="76">
        <f>IF(OR(AY$3=DATE(YEAR($H143),MONTH($H143)+$G143,1),AY$3=DATE(YEAR($H143),MONTH($H143)+$G143*2,1),AY$3=DATE(YEAR($H143),MONTH($H143)+$G143*3,1),AY$3=DATE(YEAR($H143),MONTH($H143)+$G143*4,1),AY$3=DATE(YEAR($H143),MONTH($H143)+$G143*5,1),AY$3=DATE(YEAR($H143),MONTH($H143)+$G143*6,1),AY$3=DATE(YEAR($H143),MONTH($H143)+$G143*7,1),AY$3=DATE(YEAR($H143),MONTH($H143)+$G143*8,1),AY$3=DATE(YEAR($H143),MONTH($H143)+$G143*9,1),AY$3=DATE(YEAR($H143),MONTH($H143)+$G143*10,1)),$F143*тех!BM$10*тех!BM$6,)</f>
        <v>0</v>
      </c>
      <c r="AZ143" s="76">
        <f>IF(OR(AZ$3=DATE(YEAR($H143),MONTH($H143)+$G143,1),AZ$3=DATE(YEAR($H143),MONTH($H143)+$G143*2,1),AZ$3=DATE(YEAR($H143),MONTH($H143)+$G143*3,1),AZ$3=DATE(YEAR($H143),MONTH($H143)+$G143*4,1),AZ$3=DATE(YEAR($H143),MONTH($H143)+$G143*5,1),AZ$3=DATE(YEAR($H143),MONTH($H143)+$G143*6,1),AZ$3=DATE(YEAR($H143),MONTH($H143)+$G143*7,1),AZ$3=DATE(YEAR($H143),MONTH($H143)+$G143*8,1),AZ$3=DATE(YEAR($H143),MONTH($H143)+$G143*9,1),AZ$3=DATE(YEAR($H143),MONTH($H143)+$G143*10,1)),$F143*тех!BN$10*тех!BN$6,)</f>
        <v>0</v>
      </c>
      <c r="BA143" s="76">
        <f>IF(OR(BA$3=DATE(YEAR($H143),MONTH($H143)+$G143,1),BA$3=DATE(YEAR($H143),MONTH($H143)+$G143*2,1),BA$3=DATE(YEAR($H143),MONTH($H143)+$G143*3,1),BA$3=DATE(YEAR($H143),MONTH($H143)+$G143*4,1),BA$3=DATE(YEAR($H143),MONTH($H143)+$G143*5,1),BA$3=DATE(YEAR($H143),MONTH($H143)+$G143*6,1),BA$3=DATE(YEAR($H143),MONTH($H143)+$G143*7,1),BA$3=DATE(YEAR($H143),MONTH($H143)+$G143*8,1),BA$3=DATE(YEAR($H143),MONTH($H143)+$G143*9,1),BA$3=DATE(YEAR($H143),MONTH($H143)+$G143*10,1)),$F143*тех!BO$10*тех!BO$6,)</f>
        <v>0</v>
      </c>
      <c r="BB143" s="76">
        <f>IF(OR(BB$3=DATE(YEAR($H143),MONTH($H143)+$G143,1),BB$3=DATE(YEAR($H143),MONTH($H143)+$G143*2,1),BB$3=DATE(YEAR($H143),MONTH($H143)+$G143*3,1),BB$3=DATE(YEAR($H143),MONTH($H143)+$G143*4,1),BB$3=DATE(YEAR($H143),MONTH($H143)+$G143*5,1),BB$3=DATE(YEAR($H143),MONTH($H143)+$G143*6,1),BB$3=DATE(YEAR($H143),MONTH($H143)+$G143*7,1),BB$3=DATE(YEAR($H143),MONTH($H143)+$G143*8,1),BB$3=DATE(YEAR($H143),MONTH($H143)+$G143*9,1),BB$3=DATE(YEAR($H143),MONTH($H143)+$G143*10,1)),$F143*тех!BP$10*тех!BP$6,)</f>
        <v>0</v>
      </c>
      <c r="BC143" s="76">
        <f>IF(OR(BC$3=DATE(YEAR($H143),MONTH($H143)+$G143,1),BC$3=DATE(YEAR($H143),MONTH($H143)+$G143*2,1),BC$3=DATE(YEAR($H143),MONTH($H143)+$G143*3,1),BC$3=DATE(YEAR($H143),MONTH($H143)+$G143*4,1),BC$3=DATE(YEAR($H143),MONTH($H143)+$G143*5,1),BC$3=DATE(YEAR($H143),MONTH($H143)+$G143*6,1),BC$3=DATE(YEAR($H143),MONTH($H143)+$G143*7,1),BC$3=DATE(YEAR($H143),MONTH($H143)+$G143*8,1),BC$3=DATE(YEAR($H143),MONTH($H143)+$G143*9,1),BC$3=DATE(YEAR($H143),MONTH($H143)+$G143*10,1)),$F143*тех!BQ$10*тех!BQ$6,)</f>
        <v>0</v>
      </c>
      <c r="BD143" s="76">
        <f>IF(OR(BD$3=DATE(YEAR($H143),MONTH($H143)+$G143,1),BD$3=DATE(YEAR($H143),MONTH($H143)+$G143*2,1),BD$3=DATE(YEAR($H143),MONTH($H143)+$G143*3,1),BD$3=DATE(YEAR($H143),MONTH($H143)+$G143*4,1),BD$3=DATE(YEAR($H143),MONTH($H143)+$G143*5,1),BD$3=DATE(YEAR($H143),MONTH($H143)+$G143*6,1),BD$3=DATE(YEAR($H143),MONTH($H143)+$G143*7,1),BD$3=DATE(YEAR($H143),MONTH($H143)+$G143*8,1),BD$3=DATE(YEAR($H143),MONTH($H143)+$G143*9,1),BD$3=DATE(YEAR($H143),MONTH($H143)+$G143*10,1)),$F143*тех!BR$10*тех!BR$6,)</f>
        <v>0</v>
      </c>
      <c r="BE143" s="76">
        <f>IF(OR(BE$3=DATE(YEAR($H143),MONTH($H143)+$G143,1),BE$3=DATE(YEAR($H143),MONTH($H143)+$G143*2,1),BE$3=DATE(YEAR($H143),MONTH($H143)+$G143*3,1),BE$3=DATE(YEAR($H143),MONTH($H143)+$G143*4,1),BE$3=DATE(YEAR($H143),MONTH($H143)+$G143*5,1),BE$3=DATE(YEAR($H143),MONTH($H143)+$G143*6,1),BE$3=DATE(YEAR($H143),MONTH($H143)+$G143*7,1),BE$3=DATE(YEAR($H143),MONTH($H143)+$G143*8,1),BE$3=DATE(YEAR($H143),MONTH($H143)+$G143*9,1),BE$3=DATE(YEAR($H143),MONTH($H143)+$G143*10,1)),$F143*тех!BS$10*тех!BS$6,)</f>
        <v>0</v>
      </c>
      <c r="BF143" s="76">
        <f>IF(OR(BF$3=DATE(YEAR($H143),MONTH($H143)+$G143,1),BF$3=DATE(YEAR($H143),MONTH($H143)+$G143*2,1),BF$3=DATE(YEAR($H143),MONTH($H143)+$G143*3,1),BF$3=DATE(YEAR($H143),MONTH($H143)+$G143*4,1),BF$3=DATE(YEAR($H143),MONTH($H143)+$G143*5,1),BF$3=DATE(YEAR($H143),MONTH($H143)+$G143*6,1),BF$3=DATE(YEAR($H143),MONTH($H143)+$G143*7,1),BF$3=DATE(YEAR($H143),MONTH($H143)+$G143*8,1),BF$3=DATE(YEAR($H143),MONTH($H143)+$G143*9,1),BF$3=DATE(YEAR($H143),MONTH($H143)+$G143*10,1)),$F143*тех!BT$10*тех!BT$6,)</f>
        <v>0</v>
      </c>
      <c r="BG143" s="76">
        <f>IF(OR(BG$3=DATE(YEAR($H143),MONTH($H143)+$G143,1),BG$3=DATE(YEAR($H143),MONTH($H143)+$G143*2,1),BG$3=DATE(YEAR($H143),MONTH($H143)+$G143*3,1),BG$3=DATE(YEAR($H143),MONTH($H143)+$G143*4,1),BG$3=DATE(YEAR($H143),MONTH($H143)+$G143*5,1),BG$3=DATE(YEAR($H143),MONTH($H143)+$G143*6,1),BG$3=DATE(YEAR($H143),MONTH($H143)+$G143*7,1),BG$3=DATE(YEAR($H143),MONTH($H143)+$G143*8,1),BG$3=DATE(YEAR($H143),MONTH($H143)+$G143*9,1),BG$3=DATE(YEAR($H143),MONTH($H143)+$G143*10,1)),$F143*тех!BU$10*тех!BU$6,)</f>
        <v>0</v>
      </c>
      <c r="BH143" s="76">
        <f>IF(OR(BH$3=DATE(YEAR($H143),MONTH($H143)+$G143,1),BH$3=DATE(YEAR($H143),MONTH($H143)+$G143*2,1),BH$3=DATE(YEAR($H143),MONTH($H143)+$G143*3,1),BH$3=DATE(YEAR($H143),MONTH($H143)+$G143*4,1),BH$3=DATE(YEAR($H143),MONTH($H143)+$G143*5,1),BH$3=DATE(YEAR($H143),MONTH($H143)+$G143*6,1),BH$3=DATE(YEAR($H143),MONTH($H143)+$G143*7,1),BH$3=DATE(YEAR($H143),MONTH($H143)+$G143*8,1),BH$3=DATE(YEAR($H143),MONTH($H143)+$G143*9,1),BH$3=DATE(YEAR($H143),MONTH($H143)+$G143*10,1)),$F143*тех!BV$10*тех!BV$6,)</f>
        <v>0</v>
      </c>
      <c r="BI143" s="76">
        <f>IF(OR(BI$3=DATE(YEAR($H143),MONTH($H143)+$G143,1),BI$3=DATE(YEAR($H143),MONTH($H143)+$G143*2,1),BI$3=DATE(YEAR($H143),MONTH($H143)+$G143*3,1),BI$3=DATE(YEAR($H143),MONTH($H143)+$G143*4,1),BI$3=DATE(YEAR($H143),MONTH($H143)+$G143*5,1),BI$3=DATE(YEAR($H143),MONTH($H143)+$G143*6,1),BI$3=DATE(YEAR($H143),MONTH($H143)+$G143*7,1),BI$3=DATE(YEAR($H143),MONTH($H143)+$G143*8,1),BI$3=DATE(YEAR($H143),MONTH($H143)+$G143*9,1),BI$3=DATE(YEAR($H143),MONTH($H143)+$G143*10,1)),$F143*тех!BW$10*тех!BW$6,)</f>
        <v>0</v>
      </c>
      <c r="BJ143" s="76">
        <f>IF(OR(BJ$3=DATE(YEAR($H143),MONTH($H143)+$G143,1),BJ$3=DATE(YEAR($H143),MONTH($H143)+$G143*2,1),BJ$3=DATE(YEAR($H143),MONTH($H143)+$G143*3,1),BJ$3=DATE(YEAR($H143),MONTH($H143)+$G143*4,1),BJ$3=DATE(YEAR($H143),MONTH($H143)+$G143*5,1),BJ$3=DATE(YEAR($H143),MONTH($H143)+$G143*6,1),BJ$3=DATE(YEAR($H143),MONTH($H143)+$G143*7,1),BJ$3=DATE(YEAR($H143),MONTH($H143)+$G143*8,1),BJ$3=DATE(YEAR($H143),MONTH($H143)+$G143*9,1),BJ$3=DATE(YEAR($H143),MONTH($H143)+$G143*10,1)),$F143*тех!BX$10*тех!BX$6,)</f>
        <v>0</v>
      </c>
      <c r="BK143" s="76">
        <f>IF(OR(BK$3=DATE(YEAR($H143),MONTH($H143)+$G143,1),BK$3=DATE(YEAR($H143),MONTH($H143)+$G143*2,1),BK$3=DATE(YEAR($H143),MONTH($H143)+$G143*3,1),BK$3=DATE(YEAR($H143),MONTH($H143)+$G143*4,1),BK$3=DATE(YEAR($H143),MONTH($H143)+$G143*5,1),BK$3=DATE(YEAR($H143),MONTH($H143)+$G143*6,1),BK$3=DATE(YEAR($H143),MONTH($H143)+$G143*7,1),BK$3=DATE(YEAR($H143),MONTH($H143)+$G143*8,1),BK$3=DATE(YEAR($H143),MONTH($H143)+$G143*9,1),BK$3=DATE(YEAR($H143),MONTH($H143)+$G143*10,1)),$F143*тех!BY$10*тех!BY$6,)</f>
        <v>0</v>
      </c>
      <c r="BL143" s="76">
        <f>IF(OR(BL$3=DATE(YEAR($H143),MONTH($H143)+$G143,1),BL$3=DATE(YEAR($H143),MONTH($H143)+$G143*2,1),BL$3=DATE(YEAR($H143),MONTH($H143)+$G143*3,1),BL$3=DATE(YEAR($H143),MONTH($H143)+$G143*4,1),BL$3=DATE(YEAR($H143),MONTH($H143)+$G143*5,1),BL$3=DATE(YEAR($H143),MONTH($H143)+$G143*6,1),BL$3=DATE(YEAR($H143),MONTH($H143)+$G143*7,1),BL$3=DATE(YEAR($H143),MONTH($H143)+$G143*8,1),BL$3=DATE(YEAR($H143),MONTH($H143)+$G143*9,1),BL$3=DATE(YEAR($H143),MONTH($H143)+$G143*10,1)),$F143*тех!BZ$10*тех!BZ$6,)</f>
        <v>0</v>
      </c>
      <c r="BM143" s="76">
        <f>IF(OR(BM$3=DATE(YEAR($H143),MONTH($H143)+$G143,1),BM$3=DATE(YEAR($H143),MONTH($H143)+$G143*2,1),BM$3=DATE(YEAR($H143),MONTH($H143)+$G143*3,1),BM$3=DATE(YEAR($H143),MONTH($H143)+$G143*4,1),BM$3=DATE(YEAR($H143),MONTH($H143)+$G143*5,1),BM$3=DATE(YEAR($H143),MONTH($H143)+$G143*6,1),BM$3=DATE(YEAR($H143),MONTH($H143)+$G143*7,1),BM$3=DATE(YEAR($H143),MONTH($H143)+$G143*8,1),BM$3=DATE(YEAR($H143),MONTH($H143)+$G143*9,1),BM$3=DATE(YEAR($H143),MONTH($H143)+$G143*10,1)),$F143*тех!CA$10*тех!CA$6,)</f>
        <v>0</v>
      </c>
      <c r="BN143" s="76">
        <f>IF(OR(BN$3=DATE(YEAR($H143),MONTH($H143)+$G143,1),BN$3=DATE(YEAR($H143),MONTH($H143)+$G143*2,1),BN$3=DATE(YEAR($H143),MONTH($H143)+$G143*3,1),BN$3=DATE(YEAR($H143),MONTH($H143)+$G143*4,1),BN$3=DATE(YEAR($H143),MONTH($H143)+$G143*5,1),BN$3=DATE(YEAR($H143),MONTH($H143)+$G143*6,1),BN$3=DATE(YEAR($H143),MONTH($H143)+$G143*7,1),BN$3=DATE(YEAR($H143),MONTH($H143)+$G143*8,1),BN$3=DATE(YEAR($H143),MONTH($H143)+$G143*9,1),BN$3=DATE(YEAR($H143),MONTH($H143)+$G143*10,1)),$F143*тех!CB$10*тех!CB$6,)</f>
        <v>0</v>
      </c>
      <c r="BO143" s="76">
        <f>IF(OR(BO$3=DATE(YEAR($H143),MONTH($H143)+$G143,1),BO$3=DATE(YEAR($H143),MONTH($H143)+$G143*2,1),BO$3=DATE(YEAR($H143),MONTH($H143)+$G143*3,1),BO$3=DATE(YEAR($H143),MONTH($H143)+$G143*4,1),BO$3=DATE(YEAR($H143),MONTH($H143)+$G143*5,1),BO$3=DATE(YEAR($H143),MONTH($H143)+$G143*6,1),BO$3=DATE(YEAR($H143),MONTH($H143)+$G143*7,1),BO$3=DATE(YEAR($H143),MONTH($H143)+$G143*8,1),BO$3=DATE(YEAR($H143),MONTH($H143)+$G143*9,1),BO$3=DATE(YEAR($H143),MONTH($H143)+$G143*10,1)),$F143*тех!CC$10*тех!CC$6,)</f>
        <v>0</v>
      </c>
      <c r="BP143" s="76">
        <f>IF(OR(BP$3=DATE(YEAR($H143),MONTH($H143)+$G143,1),BP$3=DATE(YEAR($H143),MONTH($H143)+$G143*2,1),BP$3=DATE(YEAR($H143),MONTH($H143)+$G143*3,1),BP$3=DATE(YEAR($H143),MONTH($H143)+$G143*4,1),BP$3=DATE(YEAR($H143),MONTH($H143)+$G143*5,1),BP$3=DATE(YEAR($H143),MONTH($H143)+$G143*6,1),BP$3=DATE(YEAR($H143),MONTH($H143)+$G143*7,1),BP$3=DATE(YEAR($H143),MONTH($H143)+$G143*8,1),BP$3=DATE(YEAR($H143),MONTH($H143)+$G143*9,1),BP$3=DATE(YEAR($H143),MONTH($H143)+$G143*10,1)),$F143*тех!CD$10*тех!CD$6,)</f>
        <v>0</v>
      </c>
      <c r="BQ143" s="76">
        <f>IF(OR(BQ$3=DATE(YEAR($H143),MONTH($H143)+$G143,1),BQ$3=DATE(YEAR($H143),MONTH($H143)+$G143*2,1),BQ$3=DATE(YEAR($H143),MONTH($H143)+$G143*3,1),BQ$3=DATE(YEAR($H143),MONTH($H143)+$G143*4,1),BQ$3=DATE(YEAR($H143),MONTH($H143)+$G143*5,1),BQ$3=DATE(YEAR($H143),MONTH($H143)+$G143*6,1),BQ$3=DATE(YEAR($H143),MONTH($H143)+$G143*7,1),BQ$3=DATE(YEAR($H143),MONTH($H143)+$G143*8,1),BQ$3=DATE(YEAR($H143),MONTH($H143)+$G143*9,1),BQ$3=DATE(YEAR($H143),MONTH($H143)+$G143*10,1)),$F143*тех!CE$10*тех!CE$6,)</f>
        <v>0</v>
      </c>
    </row>
    <row r="144" spans="2:71">
      <c r="B144" s="3">
        <v>2</v>
      </c>
      <c r="C144" s="19" t="s">
        <v>821</v>
      </c>
      <c r="D144" s="71">
        <f>IF(C144&gt;0,VLOOKUP(C144,тех!$R$19:$S$54,2,FALSE),)</f>
        <v>1490</v>
      </c>
      <c r="E144" s="71">
        <f>IF(Параметры!$F$10="А",,ФОТ!D293+ФОТ!D295)</f>
        <v>3</v>
      </c>
      <c r="F144" s="76">
        <f t="shared" ref="F144:F192" si="5">D144*E144</f>
        <v>4470</v>
      </c>
      <c r="G144" s="19">
        <v>12</v>
      </c>
      <c r="H144" s="20">
        <f>Параметры!$C$11</f>
        <v>42370</v>
      </c>
      <c r="J144" s="76">
        <f>IF($H144=J$3,$F144,)*тех!X$6</f>
        <v>4470</v>
      </c>
      <c r="K144" s="76">
        <f>IF($H144=K$3,$F144,)*тех!Y$6</f>
        <v>0</v>
      </c>
      <c r="L144" s="76">
        <f>IF($H144=L$3,$F144,)*тех!Z$6</f>
        <v>0</v>
      </c>
      <c r="M144" s="76">
        <f>IF($H144=M$3,$F144,)*тех!AA$6</f>
        <v>0</v>
      </c>
      <c r="N144" s="76">
        <f>IF($H144=N$3,$F144,)*тех!AB$6</f>
        <v>0</v>
      </c>
      <c r="O144" s="76">
        <f>IF($H144=O$3,$F144,)*тех!AC$6</f>
        <v>0</v>
      </c>
      <c r="P144" s="76">
        <f>IF(OR(P$3=DATE(YEAR($H144),MONTH($H144)+$G144,1),P$3=DATE(YEAR($H144),MONTH($H144)+$G144*2,1),P$3=DATE(YEAR($H144),MONTH($H144)+$G144*3,1),P$3=DATE(YEAR($H144),MONTH($H144)+$G144*4,1),P$3=DATE(YEAR($H144),MONTH($H144)+$G144*5,1),P$3=DATE(YEAR($H144),MONTH($H144)+$G144*6,1),P$3=DATE(YEAR($H144),MONTH($H144)+$G144*7,1),P$3=DATE(YEAR($H144),MONTH($H144)+$G144*8,1),P$3=DATE(YEAR($H144),MONTH($H144)+$G144*9,1),P$3=DATE(YEAR($H144),MONTH($H144)+$G144*10,1)),$F144*тех!AD$10*тех!AD$6,)</f>
        <v>0</v>
      </c>
      <c r="Q144" s="76">
        <f>IF(OR(Q$3=DATE(YEAR($H144),MONTH($H144)+$G144,1),Q$3=DATE(YEAR($H144),MONTH($H144)+$G144*2,1),Q$3=DATE(YEAR($H144),MONTH($H144)+$G144*3,1),Q$3=DATE(YEAR($H144),MONTH($H144)+$G144*4,1),Q$3=DATE(YEAR($H144),MONTH($H144)+$G144*5,1),Q$3=DATE(YEAR($H144),MONTH($H144)+$G144*6,1),Q$3=DATE(YEAR($H144),MONTH($H144)+$G144*7,1),Q$3=DATE(YEAR($H144),MONTH($H144)+$G144*8,1),Q$3=DATE(YEAR($H144),MONTH($H144)+$G144*9,1),Q$3=DATE(YEAR($H144),MONTH($H144)+$G144*10,1)),$F144*тех!AE$10*тех!AE$6,)</f>
        <v>0</v>
      </c>
      <c r="R144" s="76">
        <f>IF(OR(R$3=DATE(YEAR($H144),MONTH($H144)+$G144,1),R$3=DATE(YEAR($H144),MONTH($H144)+$G144*2,1),R$3=DATE(YEAR($H144),MONTH($H144)+$G144*3,1),R$3=DATE(YEAR($H144),MONTH($H144)+$G144*4,1),R$3=DATE(YEAR($H144),MONTH($H144)+$G144*5,1),R$3=DATE(YEAR($H144),MONTH($H144)+$G144*6,1),R$3=DATE(YEAR($H144),MONTH($H144)+$G144*7,1),R$3=DATE(YEAR($H144),MONTH($H144)+$G144*8,1),R$3=DATE(YEAR($H144),MONTH($H144)+$G144*9,1),R$3=DATE(YEAR($H144),MONTH($H144)+$G144*10,1)),$F144*тех!AF$10*тех!AF$6,)</f>
        <v>0</v>
      </c>
      <c r="S144" s="76">
        <f>IF(OR(S$3=DATE(YEAR($H144),MONTH($H144)+$G144,1),S$3=DATE(YEAR($H144),MONTH($H144)+$G144*2,1),S$3=DATE(YEAR($H144),MONTH($H144)+$G144*3,1),S$3=DATE(YEAR($H144),MONTH($H144)+$G144*4,1),S$3=DATE(YEAR($H144),MONTH($H144)+$G144*5,1),S$3=DATE(YEAR($H144),MONTH($H144)+$G144*6,1),S$3=DATE(YEAR($H144),MONTH($H144)+$G144*7,1),S$3=DATE(YEAR($H144),MONTH($H144)+$G144*8,1),S$3=DATE(YEAR($H144),MONTH($H144)+$G144*9,1),S$3=DATE(YEAR($H144),MONTH($H144)+$G144*10,1)),$F144*тех!AG$10*тех!AG$6,)</f>
        <v>0</v>
      </c>
      <c r="T144" s="76">
        <f>IF(OR(T$3=DATE(YEAR($H144),MONTH($H144)+$G144,1),T$3=DATE(YEAR($H144),MONTH($H144)+$G144*2,1),T$3=DATE(YEAR($H144),MONTH($H144)+$G144*3,1),T$3=DATE(YEAR($H144),MONTH($H144)+$G144*4,1),T$3=DATE(YEAR($H144),MONTH($H144)+$G144*5,1),T$3=DATE(YEAR($H144),MONTH($H144)+$G144*6,1),T$3=DATE(YEAR($H144),MONTH($H144)+$G144*7,1),T$3=DATE(YEAR($H144),MONTH($H144)+$G144*8,1),T$3=DATE(YEAR($H144),MONTH($H144)+$G144*9,1),T$3=DATE(YEAR($H144),MONTH($H144)+$G144*10,1)),$F144*тех!AH$10*тех!AH$6,)</f>
        <v>0</v>
      </c>
      <c r="U144" s="76">
        <f>IF(OR(U$3=DATE(YEAR($H144),MONTH($H144)+$G144,1),U$3=DATE(YEAR($H144),MONTH($H144)+$G144*2,1),U$3=DATE(YEAR($H144),MONTH($H144)+$G144*3,1),U$3=DATE(YEAR($H144),MONTH($H144)+$G144*4,1),U$3=DATE(YEAR($H144),MONTH($H144)+$G144*5,1),U$3=DATE(YEAR($H144),MONTH($H144)+$G144*6,1),U$3=DATE(YEAR($H144),MONTH($H144)+$G144*7,1),U$3=DATE(YEAR($H144),MONTH($H144)+$G144*8,1),U$3=DATE(YEAR($H144),MONTH($H144)+$G144*9,1),U$3=DATE(YEAR($H144),MONTH($H144)+$G144*10,1)),$F144*тех!AI$10*тех!AI$6,)</f>
        <v>0</v>
      </c>
      <c r="V144" s="76">
        <f>IF(OR(V$3=DATE(YEAR($H144),MONTH($H144)+$G144,1),V$3=DATE(YEAR($H144),MONTH($H144)+$G144*2,1),V$3=DATE(YEAR($H144),MONTH($H144)+$G144*3,1),V$3=DATE(YEAR($H144),MONTH($H144)+$G144*4,1),V$3=DATE(YEAR($H144),MONTH($H144)+$G144*5,1),V$3=DATE(YEAR($H144),MONTH($H144)+$G144*6,1),V$3=DATE(YEAR($H144),MONTH($H144)+$G144*7,1),V$3=DATE(YEAR($H144),MONTH($H144)+$G144*8,1),V$3=DATE(YEAR($H144),MONTH($H144)+$G144*9,1),V$3=DATE(YEAR($H144),MONTH($H144)+$G144*10,1)),$F144*тех!AJ$10*тех!AJ$6,)</f>
        <v>0</v>
      </c>
      <c r="W144" s="76">
        <f>IF(OR(W$3=DATE(YEAR($H144),MONTH($H144)+$G144,1),W$3=DATE(YEAR($H144),MONTH($H144)+$G144*2,1),W$3=DATE(YEAR($H144),MONTH($H144)+$G144*3,1),W$3=DATE(YEAR($H144),MONTH($H144)+$G144*4,1),W$3=DATE(YEAR($H144),MONTH($H144)+$G144*5,1),W$3=DATE(YEAR($H144),MONTH($H144)+$G144*6,1),W$3=DATE(YEAR($H144),MONTH($H144)+$G144*7,1),W$3=DATE(YEAR($H144),MONTH($H144)+$G144*8,1),W$3=DATE(YEAR($H144),MONTH($H144)+$G144*9,1),W$3=DATE(YEAR($H144),MONTH($H144)+$G144*10,1)),$F144*тех!AK$10*тех!AK$6,)</f>
        <v>0</v>
      </c>
      <c r="X144" s="76">
        <f>IF(OR(X$3=DATE(YEAR($H144),MONTH($H144)+$G144,1),X$3=DATE(YEAR($H144),MONTH($H144)+$G144*2,1),X$3=DATE(YEAR($H144),MONTH($H144)+$G144*3,1),X$3=DATE(YEAR($H144),MONTH($H144)+$G144*4,1),X$3=DATE(YEAR($H144),MONTH($H144)+$G144*5,1),X$3=DATE(YEAR($H144),MONTH($H144)+$G144*6,1),X$3=DATE(YEAR($H144),MONTH($H144)+$G144*7,1),X$3=DATE(YEAR($H144),MONTH($H144)+$G144*8,1),X$3=DATE(YEAR($H144),MONTH($H144)+$G144*9,1),X$3=DATE(YEAR($H144),MONTH($H144)+$G144*10,1)),$F144*тех!AL$10*тех!AL$6,)</f>
        <v>0</v>
      </c>
      <c r="Y144" s="76">
        <f>IF(OR(Y$3=DATE(YEAR($H144),MONTH($H144)+$G144,1),Y$3=DATE(YEAR($H144),MONTH($H144)+$G144*2,1),Y$3=DATE(YEAR($H144),MONTH($H144)+$G144*3,1),Y$3=DATE(YEAR($H144),MONTH($H144)+$G144*4,1),Y$3=DATE(YEAR($H144),MONTH($H144)+$G144*5,1),Y$3=DATE(YEAR($H144),MONTH($H144)+$G144*6,1),Y$3=DATE(YEAR($H144),MONTH($H144)+$G144*7,1),Y$3=DATE(YEAR($H144),MONTH($H144)+$G144*8,1),Y$3=DATE(YEAR($H144),MONTH($H144)+$G144*9,1),Y$3=DATE(YEAR($H144),MONTH($H144)+$G144*10,1)),$F144*тех!AM$10*тех!AM$6,)</f>
        <v>0</v>
      </c>
      <c r="Z144" s="76">
        <f>IF(OR(Z$3=DATE(YEAR($H144),MONTH($H144)+$G144,1),Z$3=DATE(YEAR($H144),MONTH($H144)+$G144*2,1),Z$3=DATE(YEAR($H144),MONTH($H144)+$G144*3,1),Z$3=DATE(YEAR($H144),MONTH($H144)+$G144*4,1),Z$3=DATE(YEAR($H144),MONTH($H144)+$G144*5,1),Z$3=DATE(YEAR($H144),MONTH($H144)+$G144*6,1),Z$3=DATE(YEAR($H144),MONTH($H144)+$G144*7,1),Z$3=DATE(YEAR($H144),MONTH($H144)+$G144*8,1),Z$3=DATE(YEAR($H144),MONTH($H144)+$G144*9,1),Z$3=DATE(YEAR($H144),MONTH($H144)+$G144*10,1)),$F144*тех!AN$10*тех!AN$6,)</f>
        <v>0</v>
      </c>
      <c r="AA144" s="76">
        <f>IF(OR(AA$3=DATE(YEAR($H144),MONTH($H144)+$G144,1),AA$3=DATE(YEAR($H144),MONTH($H144)+$G144*2,1),AA$3=DATE(YEAR($H144),MONTH($H144)+$G144*3,1),AA$3=DATE(YEAR($H144),MONTH($H144)+$G144*4,1),AA$3=DATE(YEAR($H144),MONTH($H144)+$G144*5,1),AA$3=DATE(YEAR($H144),MONTH($H144)+$G144*6,1),AA$3=DATE(YEAR($H144),MONTH($H144)+$G144*7,1),AA$3=DATE(YEAR($H144),MONTH($H144)+$G144*8,1),AA$3=DATE(YEAR($H144),MONTH($H144)+$G144*9,1),AA$3=DATE(YEAR($H144),MONTH($H144)+$G144*10,1)),$F144*тех!AO$10*тех!AO$6,)</f>
        <v>0</v>
      </c>
      <c r="AB144" s="76">
        <f>IF(OR(AB$3=DATE(YEAR($H144),MONTH($H144)+$G144,1),AB$3=DATE(YEAR($H144),MONTH($H144)+$G144*2,1),AB$3=DATE(YEAR($H144),MONTH($H144)+$G144*3,1),AB$3=DATE(YEAR($H144),MONTH($H144)+$G144*4,1),AB$3=DATE(YEAR($H144),MONTH($H144)+$G144*5,1),AB$3=DATE(YEAR($H144),MONTH($H144)+$G144*6,1),AB$3=DATE(YEAR($H144),MONTH($H144)+$G144*7,1),AB$3=DATE(YEAR($H144),MONTH($H144)+$G144*8,1),AB$3=DATE(YEAR($H144),MONTH($H144)+$G144*9,1),AB$3=DATE(YEAR($H144),MONTH($H144)+$G144*10,1)),$F144*тех!AP$10*тех!AP$6,)</f>
        <v>0</v>
      </c>
      <c r="AC144" s="76">
        <f>IF(OR(AC$3=DATE(YEAR($H144),MONTH($H144)+$G144,1),AC$3=DATE(YEAR($H144),MONTH($H144)+$G144*2,1),AC$3=DATE(YEAR($H144),MONTH($H144)+$G144*3,1),AC$3=DATE(YEAR($H144),MONTH($H144)+$G144*4,1),AC$3=DATE(YEAR($H144),MONTH($H144)+$G144*5,1),AC$3=DATE(YEAR($H144),MONTH($H144)+$G144*6,1),AC$3=DATE(YEAR($H144),MONTH($H144)+$G144*7,1),AC$3=DATE(YEAR($H144),MONTH($H144)+$G144*8,1),AC$3=DATE(YEAR($H144),MONTH($H144)+$G144*9,1),AC$3=DATE(YEAR($H144),MONTH($H144)+$G144*10,1)),$F144*тех!AQ$10*тех!AQ$6,)</f>
        <v>0</v>
      </c>
      <c r="AD144" s="76">
        <f>IF(OR(AD$3=DATE(YEAR($H144),MONTH($H144)+$G144,1),AD$3=DATE(YEAR($H144),MONTH($H144)+$G144*2,1),AD$3=DATE(YEAR($H144),MONTH($H144)+$G144*3,1),AD$3=DATE(YEAR($H144),MONTH($H144)+$G144*4,1),AD$3=DATE(YEAR($H144),MONTH($H144)+$G144*5,1),AD$3=DATE(YEAR($H144),MONTH($H144)+$G144*6,1),AD$3=DATE(YEAR($H144),MONTH($H144)+$G144*7,1),AD$3=DATE(YEAR($H144),MONTH($H144)+$G144*8,1),AD$3=DATE(YEAR($H144),MONTH($H144)+$G144*9,1),AD$3=DATE(YEAR($H144),MONTH($H144)+$G144*10,1)),$F144*тех!AR$10*тех!AR$6,)</f>
        <v>0</v>
      </c>
      <c r="AE144" s="76">
        <f>IF(OR(AE$3=DATE(YEAR($H144),MONTH($H144)+$G144,1),AE$3=DATE(YEAR($H144),MONTH($H144)+$G144*2,1),AE$3=DATE(YEAR($H144),MONTH($H144)+$G144*3,1),AE$3=DATE(YEAR($H144),MONTH($H144)+$G144*4,1),AE$3=DATE(YEAR($H144),MONTH($H144)+$G144*5,1),AE$3=DATE(YEAR($H144),MONTH($H144)+$G144*6,1),AE$3=DATE(YEAR($H144),MONTH($H144)+$G144*7,1),AE$3=DATE(YEAR($H144),MONTH($H144)+$G144*8,1),AE$3=DATE(YEAR($H144),MONTH($H144)+$G144*9,1),AE$3=DATE(YEAR($H144),MONTH($H144)+$G144*10,1)),$F144*тех!AS$10*тех!AS$6,)</f>
        <v>0</v>
      </c>
      <c r="AF144" s="76">
        <f>IF(OR(AF$3=DATE(YEAR($H144),MONTH($H144)+$G144,1),AF$3=DATE(YEAR($H144),MONTH($H144)+$G144*2,1),AF$3=DATE(YEAR($H144),MONTH($H144)+$G144*3,1),AF$3=DATE(YEAR($H144),MONTH($H144)+$G144*4,1),AF$3=DATE(YEAR($H144),MONTH($H144)+$G144*5,1),AF$3=DATE(YEAR($H144),MONTH($H144)+$G144*6,1),AF$3=DATE(YEAR($H144),MONTH($H144)+$G144*7,1),AF$3=DATE(YEAR($H144),MONTH($H144)+$G144*8,1),AF$3=DATE(YEAR($H144),MONTH($H144)+$G144*9,1),AF$3=DATE(YEAR($H144),MONTH($H144)+$G144*10,1)),$F144*тех!AT$10*тех!AT$6,)</f>
        <v>0</v>
      </c>
      <c r="AG144" s="76">
        <f>IF(OR(AG$3=DATE(YEAR($H144),MONTH($H144)+$G144,1),AG$3=DATE(YEAR($H144),MONTH($H144)+$G144*2,1),AG$3=DATE(YEAR($H144),MONTH($H144)+$G144*3,1),AG$3=DATE(YEAR($H144),MONTH($H144)+$G144*4,1),AG$3=DATE(YEAR($H144),MONTH($H144)+$G144*5,1),AG$3=DATE(YEAR($H144),MONTH($H144)+$G144*6,1),AG$3=DATE(YEAR($H144),MONTH($H144)+$G144*7,1),AG$3=DATE(YEAR($H144),MONTH($H144)+$G144*8,1),AG$3=DATE(YEAR($H144),MONTH($H144)+$G144*9,1),AG$3=DATE(YEAR($H144),MONTH($H144)+$G144*10,1)),$F144*тех!AU$10*тех!AU$6,)</f>
        <v>0</v>
      </c>
      <c r="AH144" s="76">
        <f>IF(OR(AH$3=DATE(YEAR($H144),MONTH($H144)+$G144,1),AH$3=DATE(YEAR($H144),MONTH($H144)+$G144*2,1),AH$3=DATE(YEAR($H144),MONTH($H144)+$G144*3,1),AH$3=DATE(YEAR($H144),MONTH($H144)+$G144*4,1),AH$3=DATE(YEAR($H144),MONTH($H144)+$G144*5,1),AH$3=DATE(YEAR($H144),MONTH($H144)+$G144*6,1),AH$3=DATE(YEAR($H144),MONTH($H144)+$G144*7,1),AH$3=DATE(YEAR($H144),MONTH($H144)+$G144*8,1),AH$3=DATE(YEAR($H144),MONTH($H144)+$G144*9,1),AH$3=DATE(YEAR($H144),MONTH($H144)+$G144*10,1)),$F144*тех!AV$10*тех!AV$6,)</f>
        <v>0</v>
      </c>
      <c r="AI144" s="76">
        <f>IF(OR(AI$3=DATE(YEAR($H144),MONTH($H144)+$G144,1),AI$3=DATE(YEAR($H144),MONTH($H144)+$G144*2,1),AI$3=DATE(YEAR($H144),MONTH($H144)+$G144*3,1),AI$3=DATE(YEAR($H144),MONTH($H144)+$G144*4,1),AI$3=DATE(YEAR($H144),MONTH($H144)+$G144*5,1),AI$3=DATE(YEAR($H144),MONTH($H144)+$G144*6,1),AI$3=DATE(YEAR($H144),MONTH($H144)+$G144*7,1),AI$3=DATE(YEAR($H144),MONTH($H144)+$G144*8,1),AI$3=DATE(YEAR($H144),MONTH($H144)+$G144*9,1),AI$3=DATE(YEAR($H144),MONTH($H144)+$G144*10,1)),$F144*тех!AW$10*тех!AW$6,)</f>
        <v>0</v>
      </c>
      <c r="AJ144" s="76">
        <f>IF(OR(AJ$3=DATE(YEAR($H144),MONTH($H144)+$G144,1),AJ$3=DATE(YEAR($H144),MONTH($H144)+$G144*2,1),AJ$3=DATE(YEAR($H144),MONTH($H144)+$G144*3,1),AJ$3=DATE(YEAR($H144),MONTH($H144)+$G144*4,1),AJ$3=DATE(YEAR($H144),MONTH($H144)+$G144*5,1),AJ$3=DATE(YEAR($H144),MONTH($H144)+$G144*6,1),AJ$3=DATE(YEAR($H144),MONTH($H144)+$G144*7,1),AJ$3=DATE(YEAR($H144),MONTH($H144)+$G144*8,1),AJ$3=DATE(YEAR($H144),MONTH($H144)+$G144*9,1),AJ$3=DATE(YEAR($H144),MONTH($H144)+$G144*10,1)),$F144*тех!AX$10*тех!AX$6,)</f>
        <v>0</v>
      </c>
      <c r="AK144" s="76">
        <f>IF(OR(AK$3=DATE(YEAR($H144),MONTH($H144)+$G144,1),AK$3=DATE(YEAR($H144),MONTH($H144)+$G144*2,1),AK$3=DATE(YEAR($H144),MONTH($H144)+$G144*3,1),AK$3=DATE(YEAR($H144),MONTH($H144)+$G144*4,1),AK$3=DATE(YEAR($H144),MONTH($H144)+$G144*5,1),AK$3=DATE(YEAR($H144),MONTH($H144)+$G144*6,1),AK$3=DATE(YEAR($H144),MONTH($H144)+$G144*7,1),AK$3=DATE(YEAR($H144),MONTH($H144)+$G144*8,1),AK$3=DATE(YEAR($H144),MONTH($H144)+$G144*9,1),AK$3=DATE(YEAR($H144),MONTH($H144)+$G144*10,1)),$F144*тех!AY$10*тех!AY$6,)</f>
        <v>0</v>
      </c>
      <c r="AL144" s="76">
        <f>IF(OR(AL$3=DATE(YEAR($H144),MONTH($H144)+$G144,1),AL$3=DATE(YEAR($H144),MONTH($H144)+$G144*2,1),AL$3=DATE(YEAR($H144),MONTH($H144)+$G144*3,1),AL$3=DATE(YEAR($H144),MONTH($H144)+$G144*4,1),AL$3=DATE(YEAR($H144),MONTH($H144)+$G144*5,1),AL$3=DATE(YEAR($H144),MONTH($H144)+$G144*6,1),AL$3=DATE(YEAR($H144),MONTH($H144)+$G144*7,1),AL$3=DATE(YEAR($H144),MONTH($H144)+$G144*8,1),AL$3=DATE(YEAR($H144),MONTH($H144)+$G144*9,1),AL$3=DATE(YEAR($H144),MONTH($H144)+$G144*10,1)),$F144*тех!AZ$10*тех!AZ$6,)</f>
        <v>0</v>
      </c>
      <c r="AM144" s="76">
        <f>IF(OR(AM$3=DATE(YEAR($H144),MONTH($H144)+$G144,1),AM$3=DATE(YEAR($H144),MONTH($H144)+$G144*2,1),AM$3=DATE(YEAR($H144),MONTH($H144)+$G144*3,1),AM$3=DATE(YEAR($H144),MONTH($H144)+$G144*4,1),AM$3=DATE(YEAR($H144),MONTH($H144)+$G144*5,1),AM$3=DATE(YEAR($H144),MONTH($H144)+$G144*6,1),AM$3=DATE(YEAR($H144),MONTH($H144)+$G144*7,1),AM$3=DATE(YEAR($H144),MONTH($H144)+$G144*8,1),AM$3=DATE(YEAR($H144),MONTH($H144)+$G144*9,1),AM$3=DATE(YEAR($H144),MONTH($H144)+$G144*10,1)),$F144*тех!BA$10*тех!BA$6,)</f>
        <v>0</v>
      </c>
      <c r="AN144" s="76">
        <f>IF(OR(AN$3=DATE(YEAR($H144),MONTH($H144)+$G144,1),AN$3=DATE(YEAR($H144),MONTH($H144)+$G144*2,1),AN$3=DATE(YEAR($H144),MONTH($H144)+$G144*3,1),AN$3=DATE(YEAR($H144),MONTH($H144)+$G144*4,1),AN$3=DATE(YEAR($H144),MONTH($H144)+$G144*5,1),AN$3=DATE(YEAR($H144),MONTH($H144)+$G144*6,1),AN$3=DATE(YEAR($H144),MONTH($H144)+$G144*7,1),AN$3=DATE(YEAR($H144),MONTH($H144)+$G144*8,1),AN$3=DATE(YEAR($H144),MONTH($H144)+$G144*9,1),AN$3=DATE(YEAR($H144),MONTH($H144)+$G144*10,1)),$F144*тех!BB$10*тех!BB$6,)</f>
        <v>0</v>
      </c>
      <c r="AO144" s="76">
        <f>IF(OR(AO$3=DATE(YEAR($H144),MONTH($H144)+$G144,1),AO$3=DATE(YEAR($H144),MONTH($H144)+$G144*2,1),AO$3=DATE(YEAR($H144),MONTH($H144)+$G144*3,1),AO$3=DATE(YEAR($H144),MONTH($H144)+$G144*4,1),AO$3=DATE(YEAR($H144),MONTH($H144)+$G144*5,1),AO$3=DATE(YEAR($H144),MONTH($H144)+$G144*6,1),AO$3=DATE(YEAR($H144),MONTH($H144)+$G144*7,1),AO$3=DATE(YEAR($H144),MONTH($H144)+$G144*8,1),AO$3=DATE(YEAR($H144),MONTH($H144)+$G144*9,1),AO$3=DATE(YEAR($H144),MONTH($H144)+$G144*10,1)),$F144*тех!BC$10*тех!BC$6,)</f>
        <v>0</v>
      </c>
      <c r="AP144" s="76">
        <f>IF(OR(AP$3=DATE(YEAR($H144),MONTH($H144)+$G144,1),AP$3=DATE(YEAR($H144),MONTH($H144)+$G144*2,1),AP$3=DATE(YEAR($H144),MONTH($H144)+$G144*3,1),AP$3=DATE(YEAR($H144),MONTH($H144)+$G144*4,1),AP$3=DATE(YEAR($H144),MONTH($H144)+$G144*5,1),AP$3=DATE(YEAR($H144),MONTH($H144)+$G144*6,1),AP$3=DATE(YEAR($H144),MONTH($H144)+$G144*7,1),AP$3=DATE(YEAR($H144),MONTH($H144)+$G144*8,1),AP$3=DATE(YEAR($H144),MONTH($H144)+$G144*9,1),AP$3=DATE(YEAR($H144),MONTH($H144)+$G144*10,1)),$F144*тех!BD$10*тех!BD$6,)</f>
        <v>0</v>
      </c>
      <c r="AQ144" s="76">
        <f>IF(OR(AQ$3=DATE(YEAR($H144),MONTH($H144)+$G144,1),AQ$3=DATE(YEAR($H144),MONTH($H144)+$G144*2,1),AQ$3=DATE(YEAR($H144),MONTH($H144)+$G144*3,1),AQ$3=DATE(YEAR($H144),MONTH($H144)+$G144*4,1),AQ$3=DATE(YEAR($H144),MONTH($H144)+$G144*5,1),AQ$3=DATE(YEAR($H144),MONTH($H144)+$G144*6,1),AQ$3=DATE(YEAR($H144),MONTH($H144)+$G144*7,1),AQ$3=DATE(YEAR($H144),MONTH($H144)+$G144*8,1),AQ$3=DATE(YEAR($H144),MONTH($H144)+$G144*9,1),AQ$3=DATE(YEAR($H144),MONTH($H144)+$G144*10,1)),$F144*тех!BE$10*тех!BE$6,)</f>
        <v>0</v>
      </c>
      <c r="AR144" s="76">
        <f>IF(OR(AR$3=DATE(YEAR($H144),MONTH($H144)+$G144,1),AR$3=DATE(YEAR($H144),MONTH($H144)+$G144*2,1),AR$3=DATE(YEAR($H144),MONTH($H144)+$G144*3,1),AR$3=DATE(YEAR($H144),MONTH($H144)+$G144*4,1),AR$3=DATE(YEAR($H144),MONTH($H144)+$G144*5,1),AR$3=DATE(YEAR($H144),MONTH($H144)+$G144*6,1),AR$3=DATE(YEAR($H144),MONTH($H144)+$G144*7,1),AR$3=DATE(YEAR($H144),MONTH($H144)+$G144*8,1),AR$3=DATE(YEAR($H144),MONTH($H144)+$G144*9,1),AR$3=DATE(YEAR($H144),MONTH($H144)+$G144*10,1)),$F144*тех!BF$10*тех!BF$6,)</f>
        <v>0</v>
      </c>
      <c r="AS144" s="76">
        <f>IF(OR(AS$3=DATE(YEAR($H144),MONTH($H144)+$G144,1),AS$3=DATE(YEAR($H144),MONTH($H144)+$G144*2,1),AS$3=DATE(YEAR($H144),MONTH($H144)+$G144*3,1),AS$3=DATE(YEAR($H144),MONTH($H144)+$G144*4,1),AS$3=DATE(YEAR($H144),MONTH($H144)+$G144*5,1),AS$3=DATE(YEAR($H144),MONTH($H144)+$G144*6,1),AS$3=DATE(YEAR($H144),MONTH($H144)+$G144*7,1),AS$3=DATE(YEAR($H144),MONTH($H144)+$G144*8,1),AS$3=DATE(YEAR($H144),MONTH($H144)+$G144*9,1),AS$3=DATE(YEAR($H144),MONTH($H144)+$G144*10,1)),$F144*тех!BG$10*тех!BG$6,)</f>
        <v>0</v>
      </c>
      <c r="AT144" s="76">
        <f>IF(OR(AT$3=DATE(YEAR($H144),MONTH($H144)+$G144,1),AT$3=DATE(YEAR($H144),MONTH($H144)+$G144*2,1),AT$3=DATE(YEAR($H144),MONTH($H144)+$G144*3,1),AT$3=DATE(YEAR($H144),MONTH($H144)+$G144*4,1),AT$3=DATE(YEAR($H144),MONTH($H144)+$G144*5,1),AT$3=DATE(YEAR($H144),MONTH($H144)+$G144*6,1),AT$3=DATE(YEAR($H144),MONTH($H144)+$G144*7,1),AT$3=DATE(YEAR($H144),MONTH($H144)+$G144*8,1),AT$3=DATE(YEAR($H144),MONTH($H144)+$G144*9,1),AT$3=DATE(YEAR($H144),MONTH($H144)+$G144*10,1)),$F144*тех!BH$10*тех!BH$6,)</f>
        <v>0</v>
      </c>
      <c r="AU144" s="76">
        <f>IF(OR(AU$3=DATE(YEAR($H144),MONTH($H144)+$G144,1),AU$3=DATE(YEAR($H144),MONTH($H144)+$G144*2,1),AU$3=DATE(YEAR($H144),MONTH($H144)+$G144*3,1),AU$3=DATE(YEAR($H144),MONTH($H144)+$G144*4,1),AU$3=DATE(YEAR($H144),MONTH($H144)+$G144*5,1),AU$3=DATE(YEAR($H144),MONTH($H144)+$G144*6,1),AU$3=DATE(YEAR($H144),MONTH($H144)+$G144*7,1),AU$3=DATE(YEAR($H144),MONTH($H144)+$G144*8,1),AU$3=DATE(YEAR($H144),MONTH($H144)+$G144*9,1),AU$3=DATE(YEAR($H144),MONTH($H144)+$G144*10,1)),$F144*тех!BI$10*тех!BI$6,)</f>
        <v>0</v>
      </c>
      <c r="AV144" s="76">
        <f>IF(OR(AV$3=DATE(YEAR($H144),MONTH($H144)+$G144,1),AV$3=DATE(YEAR($H144),MONTH($H144)+$G144*2,1),AV$3=DATE(YEAR($H144),MONTH($H144)+$G144*3,1),AV$3=DATE(YEAR($H144),MONTH($H144)+$G144*4,1),AV$3=DATE(YEAR($H144),MONTH($H144)+$G144*5,1),AV$3=DATE(YEAR($H144),MONTH($H144)+$G144*6,1),AV$3=DATE(YEAR($H144),MONTH($H144)+$G144*7,1),AV$3=DATE(YEAR($H144),MONTH($H144)+$G144*8,1),AV$3=DATE(YEAR($H144),MONTH($H144)+$G144*9,1),AV$3=DATE(YEAR($H144),MONTH($H144)+$G144*10,1)),$F144*тех!BJ$10*тех!BJ$6,)</f>
        <v>0</v>
      </c>
      <c r="AW144" s="76">
        <f>IF(OR(AW$3=DATE(YEAR($H144),MONTH($H144)+$G144,1),AW$3=DATE(YEAR($H144),MONTH($H144)+$G144*2,1),AW$3=DATE(YEAR($H144),MONTH($H144)+$G144*3,1),AW$3=DATE(YEAR($H144),MONTH($H144)+$G144*4,1),AW$3=DATE(YEAR($H144),MONTH($H144)+$G144*5,1),AW$3=DATE(YEAR($H144),MONTH($H144)+$G144*6,1),AW$3=DATE(YEAR($H144),MONTH($H144)+$G144*7,1),AW$3=DATE(YEAR($H144),MONTH($H144)+$G144*8,1),AW$3=DATE(YEAR($H144),MONTH($H144)+$G144*9,1),AW$3=DATE(YEAR($H144),MONTH($H144)+$G144*10,1)),$F144*тех!BK$10*тех!BK$6,)</f>
        <v>0</v>
      </c>
      <c r="AX144" s="76">
        <f>IF(OR(AX$3=DATE(YEAR($H144),MONTH($H144)+$G144,1),AX$3=DATE(YEAR($H144),MONTH($H144)+$G144*2,1),AX$3=DATE(YEAR($H144),MONTH($H144)+$G144*3,1),AX$3=DATE(YEAR($H144),MONTH($H144)+$G144*4,1),AX$3=DATE(YEAR($H144),MONTH($H144)+$G144*5,1),AX$3=DATE(YEAR($H144),MONTH($H144)+$G144*6,1),AX$3=DATE(YEAR($H144),MONTH($H144)+$G144*7,1),AX$3=DATE(YEAR($H144),MONTH($H144)+$G144*8,1),AX$3=DATE(YEAR($H144),MONTH($H144)+$G144*9,1),AX$3=DATE(YEAR($H144),MONTH($H144)+$G144*10,1)),$F144*тех!BL$10*тех!BL$6,)</f>
        <v>0</v>
      </c>
      <c r="AY144" s="76">
        <f>IF(OR(AY$3=DATE(YEAR($H144),MONTH($H144)+$G144,1),AY$3=DATE(YEAR($H144),MONTH($H144)+$G144*2,1),AY$3=DATE(YEAR($H144),MONTH($H144)+$G144*3,1),AY$3=DATE(YEAR($H144),MONTH($H144)+$G144*4,1),AY$3=DATE(YEAR($H144),MONTH($H144)+$G144*5,1),AY$3=DATE(YEAR($H144),MONTH($H144)+$G144*6,1),AY$3=DATE(YEAR($H144),MONTH($H144)+$G144*7,1),AY$3=DATE(YEAR($H144),MONTH($H144)+$G144*8,1),AY$3=DATE(YEAR($H144),MONTH($H144)+$G144*9,1),AY$3=DATE(YEAR($H144),MONTH($H144)+$G144*10,1)),$F144*тех!BM$10*тех!BM$6,)</f>
        <v>0</v>
      </c>
      <c r="AZ144" s="76">
        <f>IF(OR(AZ$3=DATE(YEAR($H144),MONTH($H144)+$G144,1),AZ$3=DATE(YEAR($H144),MONTH($H144)+$G144*2,1),AZ$3=DATE(YEAR($H144),MONTH($H144)+$G144*3,1),AZ$3=DATE(YEAR($H144),MONTH($H144)+$G144*4,1),AZ$3=DATE(YEAR($H144),MONTH($H144)+$G144*5,1),AZ$3=DATE(YEAR($H144),MONTH($H144)+$G144*6,1),AZ$3=DATE(YEAR($H144),MONTH($H144)+$G144*7,1),AZ$3=DATE(YEAR($H144),MONTH($H144)+$G144*8,1),AZ$3=DATE(YEAR($H144),MONTH($H144)+$G144*9,1),AZ$3=DATE(YEAR($H144),MONTH($H144)+$G144*10,1)),$F144*тех!BN$10*тех!BN$6,)</f>
        <v>0</v>
      </c>
      <c r="BA144" s="76">
        <f>IF(OR(BA$3=DATE(YEAR($H144),MONTH($H144)+$G144,1),BA$3=DATE(YEAR($H144),MONTH($H144)+$G144*2,1),BA$3=DATE(YEAR($H144),MONTH($H144)+$G144*3,1),BA$3=DATE(YEAR($H144),MONTH($H144)+$G144*4,1),BA$3=DATE(YEAR($H144),MONTH($H144)+$G144*5,1),BA$3=DATE(YEAR($H144),MONTH($H144)+$G144*6,1),BA$3=DATE(YEAR($H144),MONTH($H144)+$G144*7,1),BA$3=DATE(YEAR($H144),MONTH($H144)+$G144*8,1),BA$3=DATE(YEAR($H144),MONTH($H144)+$G144*9,1),BA$3=DATE(YEAR($H144),MONTH($H144)+$G144*10,1)),$F144*тех!BO$10*тех!BO$6,)</f>
        <v>0</v>
      </c>
      <c r="BB144" s="76">
        <f>IF(OR(BB$3=DATE(YEAR($H144),MONTH($H144)+$G144,1),BB$3=DATE(YEAR($H144),MONTH($H144)+$G144*2,1),BB$3=DATE(YEAR($H144),MONTH($H144)+$G144*3,1),BB$3=DATE(YEAR($H144),MONTH($H144)+$G144*4,1),BB$3=DATE(YEAR($H144),MONTH($H144)+$G144*5,1),BB$3=DATE(YEAR($H144),MONTH($H144)+$G144*6,1),BB$3=DATE(YEAR($H144),MONTH($H144)+$G144*7,1),BB$3=DATE(YEAR($H144),MONTH($H144)+$G144*8,1),BB$3=DATE(YEAR($H144),MONTH($H144)+$G144*9,1),BB$3=DATE(YEAR($H144),MONTH($H144)+$G144*10,1)),$F144*тех!BP$10*тех!BP$6,)</f>
        <v>0</v>
      </c>
      <c r="BC144" s="76">
        <f>IF(OR(BC$3=DATE(YEAR($H144),MONTH($H144)+$G144,1),BC$3=DATE(YEAR($H144),MONTH($H144)+$G144*2,1),BC$3=DATE(YEAR($H144),MONTH($H144)+$G144*3,1),BC$3=DATE(YEAR($H144),MONTH($H144)+$G144*4,1),BC$3=DATE(YEAR($H144),MONTH($H144)+$G144*5,1),BC$3=DATE(YEAR($H144),MONTH($H144)+$G144*6,1),BC$3=DATE(YEAR($H144),MONTH($H144)+$G144*7,1),BC$3=DATE(YEAR($H144),MONTH($H144)+$G144*8,1),BC$3=DATE(YEAR($H144),MONTH($H144)+$G144*9,1),BC$3=DATE(YEAR($H144),MONTH($H144)+$G144*10,1)),$F144*тех!BQ$10*тех!BQ$6,)</f>
        <v>0</v>
      </c>
      <c r="BD144" s="76">
        <f>IF(OR(BD$3=DATE(YEAR($H144),MONTH($H144)+$G144,1),BD$3=DATE(YEAR($H144),MONTH($H144)+$G144*2,1),BD$3=DATE(YEAR($H144),MONTH($H144)+$G144*3,1),BD$3=DATE(YEAR($H144),MONTH($H144)+$G144*4,1),BD$3=DATE(YEAR($H144),MONTH($H144)+$G144*5,1),BD$3=DATE(YEAR($H144),MONTH($H144)+$G144*6,1),BD$3=DATE(YEAR($H144),MONTH($H144)+$G144*7,1),BD$3=DATE(YEAR($H144),MONTH($H144)+$G144*8,1),BD$3=DATE(YEAR($H144),MONTH($H144)+$G144*9,1),BD$3=DATE(YEAR($H144),MONTH($H144)+$G144*10,1)),$F144*тех!BR$10*тех!BR$6,)</f>
        <v>0</v>
      </c>
      <c r="BE144" s="76">
        <f>IF(OR(BE$3=DATE(YEAR($H144),MONTH($H144)+$G144,1),BE$3=DATE(YEAR($H144),MONTH($H144)+$G144*2,1),BE$3=DATE(YEAR($H144),MONTH($H144)+$G144*3,1),BE$3=DATE(YEAR($H144),MONTH($H144)+$G144*4,1),BE$3=DATE(YEAR($H144),MONTH($H144)+$G144*5,1),BE$3=DATE(YEAR($H144),MONTH($H144)+$G144*6,1),BE$3=DATE(YEAR($H144),MONTH($H144)+$G144*7,1),BE$3=DATE(YEAR($H144),MONTH($H144)+$G144*8,1),BE$3=DATE(YEAR($H144),MONTH($H144)+$G144*9,1),BE$3=DATE(YEAR($H144),MONTH($H144)+$G144*10,1)),$F144*тех!BS$10*тех!BS$6,)</f>
        <v>0</v>
      </c>
      <c r="BF144" s="76">
        <f>IF(OR(BF$3=DATE(YEAR($H144),MONTH($H144)+$G144,1),BF$3=DATE(YEAR($H144),MONTH($H144)+$G144*2,1),BF$3=DATE(YEAR($H144),MONTH($H144)+$G144*3,1),BF$3=DATE(YEAR($H144),MONTH($H144)+$G144*4,1),BF$3=DATE(YEAR($H144),MONTH($H144)+$G144*5,1),BF$3=DATE(YEAR($H144),MONTH($H144)+$G144*6,1),BF$3=DATE(YEAR($H144),MONTH($H144)+$G144*7,1),BF$3=DATE(YEAR($H144),MONTH($H144)+$G144*8,1),BF$3=DATE(YEAR($H144),MONTH($H144)+$G144*9,1),BF$3=DATE(YEAR($H144),MONTH($H144)+$G144*10,1)),$F144*тех!BT$10*тех!BT$6,)</f>
        <v>0</v>
      </c>
      <c r="BG144" s="76">
        <f>IF(OR(BG$3=DATE(YEAR($H144),MONTH($H144)+$G144,1),BG$3=DATE(YEAR($H144),MONTH($H144)+$G144*2,1),BG$3=DATE(YEAR($H144),MONTH($H144)+$G144*3,1),BG$3=DATE(YEAR($H144),MONTH($H144)+$G144*4,1),BG$3=DATE(YEAR($H144),MONTH($H144)+$G144*5,1),BG$3=DATE(YEAR($H144),MONTH($H144)+$G144*6,1),BG$3=DATE(YEAR($H144),MONTH($H144)+$G144*7,1),BG$3=DATE(YEAR($H144),MONTH($H144)+$G144*8,1),BG$3=DATE(YEAR($H144),MONTH($H144)+$G144*9,1),BG$3=DATE(YEAR($H144),MONTH($H144)+$G144*10,1)),$F144*тех!BU$10*тех!BU$6,)</f>
        <v>0</v>
      </c>
      <c r="BH144" s="76">
        <f>IF(OR(BH$3=DATE(YEAR($H144),MONTH($H144)+$G144,1),BH$3=DATE(YEAR($H144),MONTH($H144)+$G144*2,1),BH$3=DATE(YEAR($H144),MONTH($H144)+$G144*3,1),BH$3=DATE(YEAR($H144),MONTH($H144)+$G144*4,1),BH$3=DATE(YEAR($H144),MONTH($H144)+$G144*5,1),BH$3=DATE(YEAR($H144),MONTH($H144)+$G144*6,1),BH$3=DATE(YEAR($H144),MONTH($H144)+$G144*7,1),BH$3=DATE(YEAR($H144),MONTH($H144)+$G144*8,1),BH$3=DATE(YEAR($H144),MONTH($H144)+$G144*9,1),BH$3=DATE(YEAR($H144),MONTH($H144)+$G144*10,1)),$F144*тех!BV$10*тех!BV$6,)</f>
        <v>0</v>
      </c>
      <c r="BI144" s="76">
        <f>IF(OR(BI$3=DATE(YEAR($H144),MONTH($H144)+$G144,1),BI$3=DATE(YEAR($H144),MONTH($H144)+$G144*2,1),BI$3=DATE(YEAR($H144),MONTH($H144)+$G144*3,1),BI$3=DATE(YEAR($H144),MONTH($H144)+$G144*4,1),BI$3=DATE(YEAR($H144),MONTH($H144)+$G144*5,1),BI$3=DATE(YEAR($H144),MONTH($H144)+$G144*6,1),BI$3=DATE(YEAR($H144),MONTH($H144)+$G144*7,1),BI$3=DATE(YEAR($H144),MONTH($H144)+$G144*8,1),BI$3=DATE(YEAR($H144),MONTH($H144)+$G144*9,1),BI$3=DATE(YEAR($H144),MONTH($H144)+$G144*10,1)),$F144*тех!BW$10*тех!BW$6,)</f>
        <v>0</v>
      </c>
      <c r="BJ144" s="76">
        <f>IF(OR(BJ$3=DATE(YEAR($H144),MONTH($H144)+$G144,1),BJ$3=DATE(YEAR($H144),MONTH($H144)+$G144*2,1),BJ$3=DATE(YEAR($H144),MONTH($H144)+$G144*3,1),BJ$3=DATE(YEAR($H144),MONTH($H144)+$G144*4,1),BJ$3=DATE(YEAR($H144),MONTH($H144)+$G144*5,1),BJ$3=DATE(YEAR($H144),MONTH($H144)+$G144*6,1),BJ$3=DATE(YEAR($H144),MONTH($H144)+$G144*7,1),BJ$3=DATE(YEAR($H144),MONTH($H144)+$G144*8,1),BJ$3=DATE(YEAR($H144),MONTH($H144)+$G144*9,1),BJ$3=DATE(YEAR($H144),MONTH($H144)+$G144*10,1)),$F144*тех!BX$10*тех!BX$6,)</f>
        <v>0</v>
      </c>
      <c r="BK144" s="76">
        <f>IF(OR(BK$3=DATE(YEAR($H144),MONTH($H144)+$G144,1),BK$3=DATE(YEAR($H144),MONTH($H144)+$G144*2,1),BK$3=DATE(YEAR($H144),MONTH($H144)+$G144*3,1),BK$3=DATE(YEAR($H144),MONTH($H144)+$G144*4,1),BK$3=DATE(YEAR($H144),MONTH($H144)+$G144*5,1),BK$3=DATE(YEAR($H144),MONTH($H144)+$G144*6,1),BK$3=DATE(YEAR($H144),MONTH($H144)+$G144*7,1),BK$3=DATE(YEAR($H144),MONTH($H144)+$G144*8,1),BK$3=DATE(YEAR($H144),MONTH($H144)+$G144*9,1),BK$3=DATE(YEAR($H144),MONTH($H144)+$G144*10,1)),$F144*тех!BY$10*тех!BY$6,)</f>
        <v>0</v>
      </c>
      <c r="BL144" s="76">
        <f>IF(OR(BL$3=DATE(YEAR($H144),MONTH($H144)+$G144,1),BL$3=DATE(YEAR($H144),MONTH($H144)+$G144*2,1),BL$3=DATE(YEAR($H144),MONTH($H144)+$G144*3,1),BL$3=DATE(YEAR($H144),MONTH($H144)+$G144*4,1),BL$3=DATE(YEAR($H144),MONTH($H144)+$G144*5,1),BL$3=DATE(YEAR($H144),MONTH($H144)+$G144*6,1),BL$3=DATE(YEAR($H144),MONTH($H144)+$G144*7,1),BL$3=DATE(YEAR($H144),MONTH($H144)+$G144*8,1),BL$3=DATE(YEAR($H144),MONTH($H144)+$G144*9,1),BL$3=DATE(YEAR($H144),MONTH($H144)+$G144*10,1)),$F144*тех!BZ$10*тех!BZ$6,)</f>
        <v>0</v>
      </c>
      <c r="BM144" s="76">
        <f>IF(OR(BM$3=DATE(YEAR($H144),MONTH($H144)+$G144,1),BM$3=DATE(YEAR($H144),MONTH($H144)+$G144*2,1),BM$3=DATE(YEAR($H144),MONTH($H144)+$G144*3,1),BM$3=DATE(YEAR($H144),MONTH($H144)+$G144*4,1),BM$3=DATE(YEAR($H144),MONTH($H144)+$G144*5,1),BM$3=DATE(YEAR($H144),MONTH($H144)+$G144*6,1),BM$3=DATE(YEAR($H144),MONTH($H144)+$G144*7,1),BM$3=DATE(YEAR($H144),MONTH($H144)+$G144*8,1),BM$3=DATE(YEAR($H144),MONTH($H144)+$G144*9,1),BM$3=DATE(YEAR($H144),MONTH($H144)+$G144*10,1)),$F144*тех!CA$10*тех!CA$6,)</f>
        <v>0</v>
      </c>
      <c r="BN144" s="76">
        <f>IF(OR(BN$3=DATE(YEAR($H144),MONTH($H144)+$G144,1),BN$3=DATE(YEAR($H144),MONTH($H144)+$G144*2,1),BN$3=DATE(YEAR($H144),MONTH($H144)+$G144*3,1),BN$3=DATE(YEAR($H144),MONTH($H144)+$G144*4,1),BN$3=DATE(YEAR($H144),MONTH($H144)+$G144*5,1),BN$3=DATE(YEAR($H144),MONTH($H144)+$G144*6,1),BN$3=DATE(YEAR($H144),MONTH($H144)+$G144*7,1),BN$3=DATE(YEAR($H144),MONTH($H144)+$G144*8,1),BN$3=DATE(YEAR($H144),MONTH($H144)+$G144*9,1),BN$3=DATE(YEAR($H144),MONTH($H144)+$G144*10,1)),$F144*тех!CB$10*тех!CB$6,)</f>
        <v>0</v>
      </c>
      <c r="BO144" s="76">
        <f>IF(OR(BO$3=DATE(YEAR($H144),MONTH($H144)+$G144,1),BO$3=DATE(YEAR($H144),MONTH($H144)+$G144*2,1),BO$3=DATE(YEAR($H144),MONTH($H144)+$G144*3,1),BO$3=DATE(YEAR($H144),MONTH($H144)+$G144*4,1),BO$3=DATE(YEAR($H144),MONTH($H144)+$G144*5,1),BO$3=DATE(YEAR($H144),MONTH($H144)+$G144*6,1),BO$3=DATE(YEAR($H144),MONTH($H144)+$G144*7,1),BO$3=DATE(YEAR($H144),MONTH($H144)+$G144*8,1),BO$3=DATE(YEAR($H144),MONTH($H144)+$G144*9,1),BO$3=DATE(YEAR($H144),MONTH($H144)+$G144*10,1)),$F144*тех!CC$10*тех!CC$6,)</f>
        <v>0</v>
      </c>
      <c r="BP144" s="76">
        <f>IF(OR(BP$3=DATE(YEAR($H144),MONTH($H144)+$G144,1),BP$3=DATE(YEAR($H144),MONTH($H144)+$G144*2,1),BP$3=DATE(YEAR($H144),MONTH($H144)+$G144*3,1),BP$3=DATE(YEAR($H144),MONTH($H144)+$G144*4,1),BP$3=DATE(YEAR($H144),MONTH($H144)+$G144*5,1),BP$3=DATE(YEAR($H144),MONTH($H144)+$G144*6,1),BP$3=DATE(YEAR($H144),MONTH($H144)+$G144*7,1),BP$3=DATE(YEAR($H144),MONTH($H144)+$G144*8,1),BP$3=DATE(YEAR($H144),MONTH($H144)+$G144*9,1),BP$3=DATE(YEAR($H144),MONTH($H144)+$G144*10,1)),$F144*тех!CD$10*тех!CD$6,)</f>
        <v>0</v>
      </c>
      <c r="BQ144" s="76">
        <f>IF(OR(BQ$3=DATE(YEAR($H144),MONTH($H144)+$G144,1),BQ$3=DATE(YEAR($H144),MONTH($H144)+$G144*2,1),BQ$3=DATE(YEAR($H144),MONTH($H144)+$G144*3,1),BQ$3=DATE(YEAR($H144),MONTH($H144)+$G144*4,1),BQ$3=DATE(YEAR($H144),MONTH($H144)+$G144*5,1),BQ$3=DATE(YEAR($H144),MONTH($H144)+$G144*6,1),BQ$3=DATE(YEAR($H144),MONTH($H144)+$G144*7,1),BQ$3=DATE(YEAR($H144),MONTH($H144)+$G144*8,1),BQ$3=DATE(YEAR($H144),MONTH($H144)+$G144*9,1),BQ$3=DATE(YEAR($H144),MONTH($H144)+$G144*10,1)),$F144*тех!CE$10*тех!CE$6,)</f>
        <v>0</v>
      </c>
    </row>
    <row r="145" spans="2:69">
      <c r="B145" s="3">
        <v>3</v>
      </c>
      <c r="C145" s="19" t="s">
        <v>822</v>
      </c>
      <c r="D145" s="71">
        <f>IF(C145&gt;0,VLOOKUP(C145,тех!$R$19:$S$54,2,FALSE),)</f>
        <v>1730</v>
      </c>
      <c r="E145" s="71">
        <f>IF(Параметры!$F$10="А",ФОТ!D293+ФОТ!D295,)</f>
        <v>0</v>
      </c>
      <c r="F145" s="76">
        <f t="shared" si="5"/>
        <v>0</v>
      </c>
      <c r="G145" s="19">
        <v>12</v>
      </c>
      <c r="H145" s="20">
        <f>Параметры!$C$11</f>
        <v>42370</v>
      </c>
      <c r="J145" s="76">
        <f>IF($H145=J$3,$F145,)*тех!X$6</f>
        <v>0</v>
      </c>
      <c r="K145" s="76">
        <f>IF($H145=K$3,$F145,)*тех!Y$6</f>
        <v>0</v>
      </c>
      <c r="L145" s="76">
        <f>IF($H145=L$3,$F145,)*тех!Z$6</f>
        <v>0</v>
      </c>
      <c r="M145" s="76">
        <f>IF($H145=M$3,$F145,)*тех!AA$6</f>
        <v>0</v>
      </c>
      <c r="N145" s="76">
        <f>IF($H145=N$3,$F145,)*тех!AB$6</f>
        <v>0</v>
      </c>
      <c r="O145" s="76">
        <f>IF($H145=O$3,$F145,)*тех!AC$6</f>
        <v>0</v>
      </c>
      <c r="P145" s="76">
        <f>IF(OR(P$3=DATE(YEAR($H145),MONTH($H145)+$G145,1),P$3=DATE(YEAR($H145),MONTH($H145)+$G145*2,1),P$3=DATE(YEAR($H145),MONTH($H145)+$G145*3,1),P$3=DATE(YEAR($H145),MONTH($H145)+$G145*4,1),P$3=DATE(YEAR($H145),MONTH($H145)+$G145*5,1),P$3=DATE(YEAR($H145),MONTH($H145)+$G145*6,1),P$3=DATE(YEAR($H145),MONTH($H145)+$G145*7,1),P$3=DATE(YEAR($H145),MONTH($H145)+$G145*8,1),P$3=DATE(YEAR($H145),MONTH($H145)+$G145*9,1),P$3=DATE(YEAR($H145),MONTH($H145)+$G145*10,1)),$F145*тех!AD$10*тех!AD$6,)</f>
        <v>0</v>
      </c>
      <c r="Q145" s="76">
        <f>IF(OR(Q$3=DATE(YEAR($H145),MONTH($H145)+$G145,1),Q$3=DATE(YEAR($H145),MONTH($H145)+$G145*2,1),Q$3=DATE(YEAR($H145),MONTH($H145)+$G145*3,1),Q$3=DATE(YEAR($H145),MONTH($H145)+$G145*4,1),Q$3=DATE(YEAR($H145),MONTH($H145)+$G145*5,1),Q$3=DATE(YEAR($H145),MONTH($H145)+$G145*6,1),Q$3=DATE(YEAR($H145),MONTH($H145)+$G145*7,1),Q$3=DATE(YEAR($H145),MONTH($H145)+$G145*8,1),Q$3=DATE(YEAR($H145),MONTH($H145)+$G145*9,1),Q$3=DATE(YEAR($H145),MONTH($H145)+$G145*10,1)),$F145*тех!AE$10*тех!AE$6,)</f>
        <v>0</v>
      </c>
      <c r="R145" s="76">
        <f>IF(OR(R$3=DATE(YEAR($H145),MONTH($H145)+$G145,1),R$3=DATE(YEAR($H145),MONTH($H145)+$G145*2,1),R$3=DATE(YEAR($H145),MONTH($H145)+$G145*3,1),R$3=DATE(YEAR($H145),MONTH($H145)+$G145*4,1),R$3=DATE(YEAR($H145),MONTH($H145)+$G145*5,1),R$3=DATE(YEAR($H145),MONTH($H145)+$G145*6,1),R$3=DATE(YEAR($H145),MONTH($H145)+$G145*7,1),R$3=DATE(YEAR($H145),MONTH($H145)+$G145*8,1),R$3=DATE(YEAR($H145),MONTH($H145)+$G145*9,1),R$3=DATE(YEAR($H145),MONTH($H145)+$G145*10,1)),$F145*тех!AF$10*тех!AF$6,)</f>
        <v>0</v>
      </c>
      <c r="S145" s="76">
        <f>IF(OR(S$3=DATE(YEAR($H145),MONTH($H145)+$G145,1),S$3=DATE(YEAR($H145),MONTH($H145)+$G145*2,1),S$3=DATE(YEAR($H145),MONTH($H145)+$G145*3,1),S$3=DATE(YEAR($H145),MONTH($H145)+$G145*4,1),S$3=DATE(YEAR($H145),MONTH($H145)+$G145*5,1),S$3=DATE(YEAR($H145),MONTH($H145)+$G145*6,1),S$3=DATE(YEAR($H145),MONTH($H145)+$G145*7,1),S$3=DATE(YEAR($H145),MONTH($H145)+$G145*8,1),S$3=DATE(YEAR($H145),MONTH($H145)+$G145*9,1),S$3=DATE(YEAR($H145),MONTH($H145)+$G145*10,1)),$F145*тех!AG$10*тех!AG$6,)</f>
        <v>0</v>
      </c>
      <c r="T145" s="76">
        <f>IF(OR(T$3=DATE(YEAR($H145),MONTH($H145)+$G145,1),T$3=DATE(YEAR($H145),MONTH($H145)+$G145*2,1),T$3=DATE(YEAR($H145),MONTH($H145)+$G145*3,1),T$3=DATE(YEAR($H145),MONTH($H145)+$G145*4,1),T$3=DATE(YEAR($H145),MONTH($H145)+$G145*5,1),T$3=DATE(YEAR($H145),MONTH($H145)+$G145*6,1),T$3=DATE(YEAR($H145),MONTH($H145)+$G145*7,1),T$3=DATE(YEAR($H145),MONTH($H145)+$G145*8,1),T$3=DATE(YEAR($H145),MONTH($H145)+$G145*9,1),T$3=DATE(YEAR($H145),MONTH($H145)+$G145*10,1)),$F145*тех!AH$10*тех!AH$6,)</f>
        <v>0</v>
      </c>
      <c r="U145" s="76">
        <f>IF(OR(U$3=DATE(YEAR($H145),MONTH($H145)+$G145,1),U$3=DATE(YEAR($H145),MONTH($H145)+$G145*2,1),U$3=DATE(YEAR($H145),MONTH($H145)+$G145*3,1),U$3=DATE(YEAR($H145),MONTH($H145)+$G145*4,1),U$3=DATE(YEAR($H145),MONTH($H145)+$G145*5,1),U$3=DATE(YEAR($H145),MONTH($H145)+$G145*6,1),U$3=DATE(YEAR($H145),MONTH($H145)+$G145*7,1),U$3=DATE(YEAR($H145),MONTH($H145)+$G145*8,1),U$3=DATE(YEAR($H145),MONTH($H145)+$G145*9,1),U$3=DATE(YEAR($H145),MONTH($H145)+$G145*10,1)),$F145*тех!AI$10*тех!AI$6,)</f>
        <v>0</v>
      </c>
      <c r="V145" s="76">
        <f>IF(OR(V$3=DATE(YEAR($H145),MONTH($H145)+$G145,1),V$3=DATE(YEAR($H145),MONTH($H145)+$G145*2,1),V$3=DATE(YEAR($H145),MONTH($H145)+$G145*3,1),V$3=DATE(YEAR($H145),MONTH($H145)+$G145*4,1),V$3=DATE(YEAR($H145),MONTH($H145)+$G145*5,1),V$3=DATE(YEAR($H145),MONTH($H145)+$G145*6,1),V$3=DATE(YEAR($H145),MONTH($H145)+$G145*7,1),V$3=DATE(YEAR($H145),MONTH($H145)+$G145*8,1),V$3=DATE(YEAR($H145),MONTH($H145)+$G145*9,1),V$3=DATE(YEAR($H145),MONTH($H145)+$G145*10,1)),$F145*тех!AJ$10*тех!AJ$6,)</f>
        <v>0</v>
      </c>
      <c r="W145" s="76">
        <f>IF(OR(W$3=DATE(YEAR($H145),MONTH($H145)+$G145,1),W$3=DATE(YEAR($H145),MONTH($H145)+$G145*2,1),W$3=DATE(YEAR($H145),MONTH($H145)+$G145*3,1),W$3=DATE(YEAR($H145),MONTH($H145)+$G145*4,1),W$3=DATE(YEAR($H145),MONTH($H145)+$G145*5,1),W$3=DATE(YEAR($H145),MONTH($H145)+$G145*6,1),W$3=DATE(YEAR($H145),MONTH($H145)+$G145*7,1),W$3=DATE(YEAR($H145),MONTH($H145)+$G145*8,1),W$3=DATE(YEAR($H145),MONTH($H145)+$G145*9,1),W$3=DATE(YEAR($H145),MONTH($H145)+$G145*10,1)),$F145*тех!AK$10*тех!AK$6,)</f>
        <v>0</v>
      </c>
      <c r="X145" s="76">
        <f>IF(OR(X$3=DATE(YEAR($H145),MONTH($H145)+$G145,1),X$3=DATE(YEAR($H145),MONTH($H145)+$G145*2,1),X$3=DATE(YEAR($H145),MONTH($H145)+$G145*3,1),X$3=DATE(YEAR($H145),MONTH($H145)+$G145*4,1),X$3=DATE(YEAR($H145),MONTH($H145)+$G145*5,1),X$3=DATE(YEAR($H145),MONTH($H145)+$G145*6,1),X$3=DATE(YEAR($H145),MONTH($H145)+$G145*7,1),X$3=DATE(YEAR($H145),MONTH($H145)+$G145*8,1),X$3=DATE(YEAR($H145),MONTH($H145)+$G145*9,1),X$3=DATE(YEAR($H145),MONTH($H145)+$G145*10,1)),$F145*тех!AL$10*тех!AL$6,)</f>
        <v>0</v>
      </c>
      <c r="Y145" s="76">
        <f>IF(OR(Y$3=DATE(YEAR($H145),MONTH($H145)+$G145,1),Y$3=DATE(YEAR($H145),MONTH($H145)+$G145*2,1),Y$3=DATE(YEAR($H145),MONTH($H145)+$G145*3,1),Y$3=DATE(YEAR($H145),MONTH($H145)+$G145*4,1),Y$3=DATE(YEAR($H145),MONTH($H145)+$G145*5,1),Y$3=DATE(YEAR($H145),MONTH($H145)+$G145*6,1),Y$3=DATE(YEAR($H145),MONTH($H145)+$G145*7,1),Y$3=DATE(YEAR($H145),MONTH($H145)+$G145*8,1),Y$3=DATE(YEAR($H145),MONTH($H145)+$G145*9,1),Y$3=DATE(YEAR($H145),MONTH($H145)+$G145*10,1)),$F145*тех!AM$10*тех!AM$6,)</f>
        <v>0</v>
      </c>
      <c r="Z145" s="76">
        <f>IF(OR(Z$3=DATE(YEAR($H145),MONTH($H145)+$G145,1),Z$3=DATE(YEAR($H145),MONTH($H145)+$G145*2,1),Z$3=DATE(YEAR($H145),MONTH($H145)+$G145*3,1),Z$3=DATE(YEAR($H145),MONTH($H145)+$G145*4,1),Z$3=DATE(YEAR($H145),MONTH($H145)+$G145*5,1),Z$3=DATE(YEAR($H145),MONTH($H145)+$G145*6,1),Z$3=DATE(YEAR($H145),MONTH($H145)+$G145*7,1),Z$3=DATE(YEAR($H145),MONTH($H145)+$G145*8,1),Z$3=DATE(YEAR($H145),MONTH($H145)+$G145*9,1),Z$3=DATE(YEAR($H145),MONTH($H145)+$G145*10,1)),$F145*тех!AN$10*тех!AN$6,)</f>
        <v>0</v>
      </c>
      <c r="AA145" s="76">
        <f>IF(OR(AA$3=DATE(YEAR($H145),MONTH($H145)+$G145,1),AA$3=DATE(YEAR($H145),MONTH($H145)+$G145*2,1),AA$3=DATE(YEAR($H145),MONTH($H145)+$G145*3,1),AA$3=DATE(YEAR($H145),MONTH($H145)+$G145*4,1),AA$3=DATE(YEAR($H145),MONTH($H145)+$G145*5,1),AA$3=DATE(YEAR($H145),MONTH($H145)+$G145*6,1),AA$3=DATE(YEAR($H145),MONTH($H145)+$G145*7,1),AA$3=DATE(YEAR($H145),MONTH($H145)+$G145*8,1),AA$3=DATE(YEAR($H145),MONTH($H145)+$G145*9,1),AA$3=DATE(YEAR($H145),MONTH($H145)+$G145*10,1)),$F145*тех!AO$10*тех!AO$6,)</f>
        <v>0</v>
      </c>
      <c r="AB145" s="76">
        <f>IF(OR(AB$3=DATE(YEAR($H145),MONTH($H145)+$G145,1),AB$3=DATE(YEAR($H145),MONTH($H145)+$G145*2,1),AB$3=DATE(YEAR($H145),MONTH($H145)+$G145*3,1),AB$3=DATE(YEAR($H145),MONTH($H145)+$G145*4,1),AB$3=DATE(YEAR($H145),MONTH($H145)+$G145*5,1),AB$3=DATE(YEAR($H145),MONTH($H145)+$G145*6,1),AB$3=DATE(YEAR($H145),MONTH($H145)+$G145*7,1),AB$3=DATE(YEAR($H145),MONTH($H145)+$G145*8,1),AB$3=DATE(YEAR($H145),MONTH($H145)+$G145*9,1),AB$3=DATE(YEAR($H145),MONTH($H145)+$G145*10,1)),$F145*тех!AP$10*тех!AP$6,)</f>
        <v>0</v>
      </c>
      <c r="AC145" s="76">
        <f>IF(OR(AC$3=DATE(YEAR($H145),MONTH($H145)+$G145,1),AC$3=DATE(YEAR($H145),MONTH($H145)+$G145*2,1),AC$3=DATE(YEAR($H145),MONTH($H145)+$G145*3,1),AC$3=DATE(YEAR($H145),MONTH($H145)+$G145*4,1),AC$3=DATE(YEAR($H145),MONTH($H145)+$G145*5,1),AC$3=DATE(YEAR($H145),MONTH($H145)+$G145*6,1),AC$3=DATE(YEAR($H145),MONTH($H145)+$G145*7,1),AC$3=DATE(YEAR($H145),MONTH($H145)+$G145*8,1),AC$3=DATE(YEAR($H145),MONTH($H145)+$G145*9,1),AC$3=DATE(YEAR($H145),MONTH($H145)+$G145*10,1)),$F145*тех!AQ$10*тех!AQ$6,)</f>
        <v>0</v>
      </c>
      <c r="AD145" s="76">
        <f>IF(OR(AD$3=DATE(YEAR($H145),MONTH($H145)+$G145,1),AD$3=DATE(YEAR($H145),MONTH($H145)+$G145*2,1),AD$3=DATE(YEAR($H145),MONTH($H145)+$G145*3,1),AD$3=DATE(YEAR($H145),MONTH($H145)+$G145*4,1),AD$3=DATE(YEAR($H145),MONTH($H145)+$G145*5,1),AD$3=DATE(YEAR($H145),MONTH($H145)+$G145*6,1),AD$3=DATE(YEAR($H145),MONTH($H145)+$G145*7,1),AD$3=DATE(YEAR($H145),MONTH($H145)+$G145*8,1),AD$3=DATE(YEAR($H145),MONTH($H145)+$G145*9,1),AD$3=DATE(YEAR($H145),MONTH($H145)+$G145*10,1)),$F145*тех!AR$10*тех!AR$6,)</f>
        <v>0</v>
      </c>
      <c r="AE145" s="76">
        <f>IF(OR(AE$3=DATE(YEAR($H145),MONTH($H145)+$G145,1),AE$3=DATE(YEAR($H145),MONTH($H145)+$G145*2,1),AE$3=DATE(YEAR($H145),MONTH($H145)+$G145*3,1),AE$3=DATE(YEAR($H145),MONTH($H145)+$G145*4,1),AE$3=DATE(YEAR($H145),MONTH($H145)+$G145*5,1),AE$3=DATE(YEAR($H145),MONTH($H145)+$G145*6,1),AE$3=DATE(YEAR($H145),MONTH($H145)+$G145*7,1),AE$3=DATE(YEAR($H145),MONTH($H145)+$G145*8,1),AE$3=DATE(YEAR($H145),MONTH($H145)+$G145*9,1),AE$3=DATE(YEAR($H145),MONTH($H145)+$G145*10,1)),$F145*тех!AS$10*тех!AS$6,)</f>
        <v>0</v>
      </c>
      <c r="AF145" s="76">
        <f>IF(OR(AF$3=DATE(YEAR($H145),MONTH($H145)+$G145,1),AF$3=DATE(YEAR($H145),MONTH($H145)+$G145*2,1),AF$3=DATE(YEAR($H145),MONTH($H145)+$G145*3,1),AF$3=DATE(YEAR($H145),MONTH($H145)+$G145*4,1),AF$3=DATE(YEAR($H145),MONTH($H145)+$G145*5,1),AF$3=DATE(YEAR($H145),MONTH($H145)+$G145*6,1),AF$3=DATE(YEAR($H145),MONTH($H145)+$G145*7,1),AF$3=DATE(YEAR($H145),MONTH($H145)+$G145*8,1),AF$3=DATE(YEAR($H145),MONTH($H145)+$G145*9,1),AF$3=DATE(YEAR($H145),MONTH($H145)+$G145*10,1)),$F145*тех!AT$10*тех!AT$6,)</f>
        <v>0</v>
      </c>
      <c r="AG145" s="76">
        <f>IF(OR(AG$3=DATE(YEAR($H145),MONTH($H145)+$G145,1),AG$3=DATE(YEAR($H145),MONTH($H145)+$G145*2,1),AG$3=DATE(YEAR($H145),MONTH($H145)+$G145*3,1),AG$3=DATE(YEAR($H145),MONTH($H145)+$G145*4,1),AG$3=DATE(YEAR($H145),MONTH($H145)+$G145*5,1),AG$3=DATE(YEAR($H145),MONTH($H145)+$G145*6,1),AG$3=DATE(YEAR($H145),MONTH($H145)+$G145*7,1),AG$3=DATE(YEAR($H145),MONTH($H145)+$G145*8,1),AG$3=DATE(YEAR($H145),MONTH($H145)+$G145*9,1),AG$3=DATE(YEAR($H145),MONTH($H145)+$G145*10,1)),$F145*тех!AU$10*тех!AU$6,)</f>
        <v>0</v>
      </c>
      <c r="AH145" s="76">
        <f>IF(OR(AH$3=DATE(YEAR($H145),MONTH($H145)+$G145,1),AH$3=DATE(YEAR($H145),MONTH($H145)+$G145*2,1),AH$3=DATE(YEAR($H145),MONTH($H145)+$G145*3,1),AH$3=DATE(YEAR($H145),MONTH($H145)+$G145*4,1),AH$3=DATE(YEAR($H145),MONTH($H145)+$G145*5,1),AH$3=DATE(YEAR($H145),MONTH($H145)+$G145*6,1),AH$3=DATE(YEAR($H145),MONTH($H145)+$G145*7,1),AH$3=DATE(YEAR($H145),MONTH($H145)+$G145*8,1),AH$3=DATE(YEAR($H145),MONTH($H145)+$G145*9,1),AH$3=DATE(YEAR($H145),MONTH($H145)+$G145*10,1)),$F145*тех!AV$10*тех!AV$6,)</f>
        <v>0</v>
      </c>
      <c r="AI145" s="76">
        <f>IF(OR(AI$3=DATE(YEAR($H145),MONTH($H145)+$G145,1),AI$3=DATE(YEAR($H145),MONTH($H145)+$G145*2,1),AI$3=DATE(YEAR($H145),MONTH($H145)+$G145*3,1),AI$3=DATE(YEAR($H145),MONTH($H145)+$G145*4,1),AI$3=DATE(YEAR($H145),MONTH($H145)+$G145*5,1),AI$3=DATE(YEAR($H145),MONTH($H145)+$G145*6,1),AI$3=DATE(YEAR($H145),MONTH($H145)+$G145*7,1),AI$3=DATE(YEAR($H145),MONTH($H145)+$G145*8,1),AI$3=DATE(YEAR($H145),MONTH($H145)+$G145*9,1),AI$3=DATE(YEAR($H145),MONTH($H145)+$G145*10,1)),$F145*тех!AW$10*тех!AW$6,)</f>
        <v>0</v>
      </c>
      <c r="AJ145" s="76">
        <f>IF(OR(AJ$3=DATE(YEAR($H145),MONTH($H145)+$G145,1),AJ$3=DATE(YEAR($H145),MONTH($H145)+$G145*2,1),AJ$3=DATE(YEAR($H145),MONTH($H145)+$G145*3,1),AJ$3=DATE(YEAR($H145),MONTH($H145)+$G145*4,1),AJ$3=DATE(YEAR($H145),MONTH($H145)+$G145*5,1),AJ$3=DATE(YEAR($H145),MONTH($H145)+$G145*6,1),AJ$3=DATE(YEAR($H145),MONTH($H145)+$G145*7,1),AJ$3=DATE(YEAR($H145),MONTH($H145)+$G145*8,1),AJ$3=DATE(YEAR($H145),MONTH($H145)+$G145*9,1),AJ$3=DATE(YEAR($H145),MONTH($H145)+$G145*10,1)),$F145*тех!AX$10*тех!AX$6,)</f>
        <v>0</v>
      </c>
      <c r="AK145" s="76">
        <f>IF(OR(AK$3=DATE(YEAR($H145),MONTH($H145)+$G145,1),AK$3=DATE(YEAR($H145),MONTH($H145)+$G145*2,1),AK$3=DATE(YEAR($H145),MONTH($H145)+$G145*3,1),AK$3=DATE(YEAR($H145),MONTH($H145)+$G145*4,1),AK$3=DATE(YEAR($H145),MONTH($H145)+$G145*5,1),AK$3=DATE(YEAR($H145),MONTH($H145)+$G145*6,1),AK$3=DATE(YEAR($H145),MONTH($H145)+$G145*7,1),AK$3=DATE(YEAR($H145),MONTH($H145)+$G145*8,1),AK$3=DATE(YEAR($H145),MONTH($H145)+$G145*9,1),AK$3=DATE(YEAR($H145),MONTH($H145)+$G145*10,1)),$F145*тех!AY$10*тех!AY$6,)</f>
        <v>0</v>
      </c>
      <c r="AL145" s="76">
        <f>IF(OR(AL$3=DATE(YEAR($H145),MONTH($H145)+$G145,1),AL$3=DATE(YEAR($H145),MONTH($H145)+$G145*2,1),AL$3=DATE(YEAR($H145),MONTH($H145)+$G145*3,1),AL$3=DATE(YEAR($H145),MONTH($H145)+$G145*4,1),AL$3=DATE(YEAR($H145),MONTH($H145)+$G145*5,1),AL$3=DATE(YEAR($H145),MONTH($H145)+$G145*6,1),AL$3=DATE(YEAR($H145),MONTH($H145)+$G145*7,1),AL$3=DATE(YEAR($H145),MONTH($H145)+$G145*8,1),AL$3=DATE(YEAR($H145),MONTH($H145)+$G145*9,1),AL$3=DATE(YEAR($H145),MONTH($H145)+$G145*10,1)),$F145*тех!AZ$10*тех!AZ$6,)</f>
        <v>0</v>
      </c>
      <c r="AM145" s="76">
        <f>IF(OR(AM$3=DATE(YEAR($H145),MONTH($H145)+$G145,1),AM$3=DATE(YEAR($H145),MONTH($H145)+$G145*2,1),AM$3=DATE(YEAR($H145),MONTH($H145)+$G145*3,1),AM$3=DATE(YEAR($H145),MONTH($H145)+$G145*4,1),AM$3=DATE(YEAR($H145),MONTH($H145)+$G145*5,1),AM$3=DATE(YEAR($H145),MONTH($H145)+$G145*6,1),AM$3=DATE(YEAR($H145),MONTH($H145)+$G145*7,1),AM$3=DATE(YEAR($H145),MONTH($H145)+$G145*8,1),AM$3=DATE(YEAR($H145),MONTH($H145)+$G145*9,1),AM$3=DATE(YEAR($H145),MONTH($H145)+$G145*10,1)),$F145*тех!BA$10*тех!BA$6,)</f>
        <v>0</v>
      </c>
      <c r="AN145" s="76">
        <f>IF(OR(AN$3=DATE(YEAR($H145),MONTH($H145)+$G145,1),AN$3=DATE(YEAR($H145),MONTH($H145)+$G145*2,1),AN$3=DATE(YEAR($H145),MONTH($H145)+$G145*3,1),AN$3=DATE(YEAR($H145),MONTH($H145)+$G145*4,1),AN$3=DATE(YEAR($H145),MONTH($H145)+$G145*5,1),AN$3=DATE(YEAR($H145),MONTH($H145)+$G145*6,1),AN$3=DATE(YEAR($H145),MONTH($H145)+$G145*7,1),AN$3=DATE(YEAR($H145),MONTH($H145)+$G145*8,1),AN$3=DATE(YEAR($H145),MONTH($H145)+$G145*9,1),AN$3=DATE(YEAR($H145),MONTH($H145)+$G145*10,1)),$F145*тех!BB$10*тех!BB$6,)</f>
        <v>0</v>
      </c>
      <c r="AO145" s="76">
        <f>IF(OR(AO$3=DATE(YEAR($H145),MONTH($H145)+$G145,1),AO$3=DATE(YEAR($H145),MONTH($H145)+$G145*2,1),AO$3=DATE(YEAR($H145),MONTH($H145)+$G145*3,1),AO$3=DATE(YEAR($H145),MONTH($H145)+$G145*4,1),AO$3=DATE(YEAR($H145),MONTH($H145)+$G145*5,1),AO$3=DATE(YEAR($H145),MONTH($H145)+$G145*6,1),AO$3=DATE(YEAR($H145),MONTH($H145)+$G145*7,1),AO$3=DATE(YEAR($H145),MONTH($H145)+$G145*8,1),AO$3=DATE(YEAR($H145),MONTH($H145)+$G145*9,1),AO$3=DATE(YEAR($H145),MONTH($H145)+$G145*10,1)),$F145*тех!BC$10*тех!BC$6,)</f>
        <v>0</v>
      </c>
      <c r="AP145" s="76">
        <f>IF(OR(AP$3=DATE(YEAR($H145),MONTH($H145)+$G145,1),AP$3=DATE(YEAR($H145),MONTH($H145)+$G145*2,1),AP$3=DATE(YEAR($H145),MONTH($H145)+$G145*3,1),AP$3=DATE(YEAR($H145),MONTH($H145)+$G145*4,1),AP$3=DATE(YEAR($H145),MONTH($H145)+$G145*5,1),AP$3=DATE(YEAR($H145),MONTH($H145)+$G145*6,1),AP$3=DATE(YEAR($H145),MONTH($H145)+$G145*7,1),AP$3=DATE(YEAR($H145),MONTH($H145)+$G145*8,1),AP$3=DATE(YEAR($H145),MONTH($H145)+$G145*9,1),AP$3=DATE(YEAR($H145),MONTH($H145)+$G145*10,1)),$F145*тех!BD$10*тех!BD$6,)</f>
        <v>0</v>
      </c>
      <c r="AQ145" s="76">
        <f>IF(OR(AQ$3=DATE(YEAR($H145),MONTH($H145)+$G145,1),AQ$3=DATE(YEAR($H145),MONTH($H145)+$G145*2,1),AQ$3=DATE(YEAR($H145),MONTH($H145)+$G145*3,1),AQ$3=DATE(YEAR($H145),MONTH($H145)+$G145*4,1),AQ$3=DATE(YEAR($H145),MONTH($H145)+$G145*5,1),AQ$3=DATE(YEAR($H145),MONTH($H145)+$G145*6,1),AQ$3=DATE(YEAR($H145),MONTH($H145)+$G145*7,1),AQ$3=DATE(YEAR($H145),MONTH($H145)+$G145*8,1),AQ$3=DATE(YEAR($H145),MONTH($H145)+$G145*9,1),AQ$3=DATE(YEAR($H145),MONTH($H145)+$G145*10,1)),$F145*тех!BE$10*тех!BE$6,)</f>
        <v>0</v>
      </c>
      <c r="AR145" s="76">
        <f>IF(OR(AR$3=DATE(YEAR($H145),MONTH($H145)+$G145,1),AR$3=DATE(YEAR($H145),MONTH($H145)+$G145*2,1),AR$3=DATE(YEAR($H145),MONTH($H145)+$G145*3,1),AR$3=DATE(YEAR($H145),MONTH($H145)+$G145*4,1),AR$3=DATE(YEAR($H145),MONTH($H145)+$G145*5,1),AR$3=DATE(YEAR($H145),MONTH($H145)+$G145*6,1),AR$3=DATE(YEAR($H145),MONTH($H145)+$G145*7,1),AR$3=DATE(YEAR($H145),MONTH($H145)+$G145*8,1),AR$3=DATE(YEAR($H145),MONTH($H145)+$G145*9,1),AR$3=DATE(YEAR($H145),MONTH($H145)+$G145*10,1)),$F145*тех!BF$10*тех!BF$6,)</f>
        <v>0</v>
      </c>
      <c r="AS145" s="76">
        <f>IF(OR(AS$3=DATE(YEAR($H145),MONTH($H145)+$G145,1),AS$3=DATE(YEAR($H145),MONTH($H145)+$G145*2,1),AS$3=DATE(YEAR($H145),MONTH($H145)+$G145*3,1),AS$3=DATE(YEAR($H145),MONTH($H145)+$G145*4,1),AS$3=DATE(YEAR($H145),MONTH($H145)+$G145*5,1),AS$3=DATE(YEAR($H145),MONTH($H145)+$G145*6,1),AS$3=DATE(YEAR($H145),MONTH($H145)+$G145*7,1),AS$3=DATE(YEAR($H145),MONTH($H145)+$G145*8,1),AS$3=DATE(YEAR($H145),MONTH($H145)+$G145*9,1),AS$3=DATE(YEAR($H145),MONTH($H145)+$G145*10,1)),$F145*тех!BG$10*тех!BG$6,)</f>
        <v>0</v>
      </c>
      <c r="AT145" s="76">
        <f>IF(OR(AT$3=DATE(YEAR($H145),MONTH($H145)+$G145,1),AT$3=DATE(YEAR($H145),MONTH($H145)+$G145*2,1),AT$3=DATE(YEAR($H145),MONTH($H145)+$G145*3,1),AT$3=DATE(YEAR($H145),MONTH($H145)+$G145*4,1),AT$3=DATE(YEAR($H145),MONTH($H145)+$G145*5,1),AT$3=DATE(YEAR($H145),MONTH($H145)+$G145*6,1),AT$3=DATE(YEAR($H145),MONTH($H145)+$G145*7,1),AT$3=DATE(YEAR($H145),MONTH($H145)+$G145*8,1),AT$3=DATE(YEAR($H145),MONTH($H145)+$G145*9,1),AT$3=DATE(YEAR($H145),MONTH($H145)+$G145*10,1)),$F145*тех!BH$10*тех!BH$6,)</f>
        <v>0</v>
      </c>
      <c r="AU145" s="76">
        <f>IF(OR(AU$3=DATE(YEAR($H145),MONTH($H145)+$G145,1),AU$3=DATE(YEAR($H145),MONTH($H145)+$G145*2,1),AU$3=DATE(YEAR($H145),MONTH($H145)+$G145*3,1),AU$3=DATE(YEAR($H145),MONTH($H145)+$G145*4,1),AU$3=DATE(YEAR($H145),MONTH($H145)+$G145*5,1),AU$3=DATE(YEAR($H145),MONTH($H145)+$G145*6,1),AU$3=DATE(YEAR($H145),MONTH($H145)+$G145*7,1),AU$3=DATE(YEAR($H145),MONTH($H145)+$G145*8,1),AU$3=DATE(YEAR($H145),MONTH($H145)+$G145*9,1),AU$3=DATE(YEAR($H145),MONTH($H145)+$G145*10,1)),$F145*тех!BI$10*тех!BI$6,)</f>
        <v>0</v>
      </c>
      <c r="AV145" s="76">
        <f>IF(OR(AV$3=DATE(YEAR($H145),MONTH($H145)+$G145,1),AV$3=DATE(YEAR($H145),MONTH($H145)+$G145*2,1),AV$3=DATE(YEAR($H145),MONTH($H145)+$G145*3,1),AV$3=DATE(YEAR($H145),MONTH($H145)+$G145*4,1),AV$3=DATE(YEAR($H145),MONTH($H145)+$G145*5,1),AV$3=DATE(YEAR($H145),MONTH($H145)+$G145*6,1),AV$3=DATE(YEAR($H145),MONTH($H145)+$G145*7,1),AV$3=DATE(YEAR($H145),MONTH($H145)+$G145*8,1),AV$3=DATE(YEAR($H145),MONTH($H145)+$G145*9,1),AV$3=DATE(YEAR($H145),MONTH($H145)+$G145*10,1)),$F145*тех!BJ$10*тех!BJ$6,)</f>
        <v>0</v>
      </c>
      <c r="AW145" s="76">
        <f>IF(OR(AW$3=DATE(YEAR($H145),MONTH($H145)+$G145,1),AW$3=DATE(YEAR($H145),MONTH($H145)+$G145*2,1),AW$3=DATE(YEAR($H145),MONTH($H145)+$G145*3,1),AW$3=DATE(YEAR($H145),MONTH($H145)+$G145*4,1),AW$3=DATE(YEAR($H145),MONTH($H145)+$G145*5,1),AW$3=DATE(YEAR($H145),MONTH($H145)+$G145*6,1),AW$3=DATE(YEAR($H145),MONTH($H145)+$G145*7,1),AW$3=DATE(YEAR($H145),MONTH($H145)+$G145*8,1),AW$3=DATE(YEAR($H145),MONTH($H145)+$G145*9,1),AW$3=DATE(YEAR($H145),MONTH($H145)+$G145*10,1)),$F145*тех!BK$10*тех!BK$6,)</f>
        <v>0</v>
      </c>
      <c r="AX145" s="76">
        <f>IF(OR(AX$3=DATE(YEAR($H145),MONTH($H145)+$G145,1),AX$3=DATE(YEAR($H145),MONTH($H145)+$G145*2,1),AX$3=DATE(YEAR($H145),MONTH($H145)+$G145*3,1),AX$3=DATE(YEAR($H145),MONTH($H145)+$G145*4,1),AX$3=DATE(YEAR($H145),MONTH($H145)+$G145*5,1),AX$3=DATE(YEAR($H145),MONTH($H145)+$G145*6,1),AX$3=DATE(YEAR($H145),MONTH($H145)+$G145*7,1),AX$3=DATE(YEAR($H145),MONTH($H145)+$G145*8,1),AX$3=DATE(YEAR($H145),MONTH($H145)+$G145*9,1),AX$3=DATE(YEAR($H145),MONTH($H145)+$G145*10,1)),$F145*тех!BL$10*тех!BL$6,)</f>
        <v>0</v>
      </c>
      <c r="AY145" s="76">
        <f>IF(OR(AY$3=DATE(YEAR($H145),MONTH($H145)+$G145,1),AY$3=DATE(YEAR($H145),MONTH($H145)+$G145*2,1),AY$3=DATE(YEAR($H145),MONTH($H145)+$G145*3,1),AY$3=DATE(YEAR($H145),MONTH($H145)+$G145*4,1),AY$3=DATE(YEAR($H145),MONTH($H145)+$G145*5,1),AY$3=DATE(YEAR($H145),MONTH($H145)+$G145*6,1),AY$3=DATE(YEAR($H145),MONTH($H145)+$G145*7,1),AY$3=DATE(YEAR($H145),MONTH($H145)+$G145*8,1),AY$3=DATE(YEAR($H145),MONTH($H145)+$G145*9,1),AY$3=DATE(YEAR($H145),MONTH($H145)+$G145*10,1)),$F145*тех!BM$10*тех!BM$6,)</f>
        <v>0</v>
      </c>
      <c r="AZ145" s="76">
        <f>IF(OR(AZ$3=DATE(YEAR($H145),MONTH($H145)+$G145,1),AZ$3=DATE(YEAR($H145),MONTH($H145)+$G145*2,1),AZ$3=DATE(YEAR($H145),MONTH($H145)+$G145*3,1),AZ$3=DATE(YEAR($H145),MONTH($H145)+$G145*4,1),AZ$3=DATE(YEAR($H145),MONTH($H145)+$G145*5,1),AZ$3=DATE(YEAR($H145),MONTH($H145)+$G145*6,1),AZ$3=DATE(YEAR($H145),MONTH($H145)+$G145*7,1),AZ$3=DATE(YEAR($H145),MONTH($H145)+$G145*8,1),AZ$3=DATE(YEAR($H145),MONTH($H145)+$G145*9,1),AZ$3=DATE(YEAR($H145),MONTH($H145)+$G145*10,1)),$F145*тех!BN$10*тех!BN$6,)</f>
        <v>0</v>
      </c>
      <c r="BA145" s="76">
        <f>IF(OR(BA$3=DATE(YEAR($H145),MONTH($H145)+$G145,1),BA$3=DATE(YEAR($H145),MONTH($H145)+$G145*2,1),BA$3=DATE(YEAR($H145),MONTH($H145)+$G145*3,1),BA$3=DATE(YEAR($H145),MONTH($H145)+$G145*4,1),BA$3=DATE(YEAR($H145),MONTH($H145)+$G145*5,1),BA$3=DATE(YEAR($H145),MONTH($H145)+$G145*6,1),BA$3=DATE(YEAR($H145),MONTH($H145)+$G145*7,1),BA$3=DATE(YEAR($H145),MONTH($H145)+$G145*8,1),BA$3=DATE(YEAR($H145),MONTH($H145)+$G145*9,1),BA$3=DATE(YEAR($H145),MONTH($H145)+$G145*10,1)),$F145*тех!BO$10*тех!BO$6,)</f>
        <v>0</v>
      </c>
      <c r="BB145" s="76">
        <f>IF(OR(BB$3=DATE(YEAR($H145),MONTH($H145)+$G145,1),BB$3=DATE(YEAR($H145),MONTH($H145)+$G145*2,1),BB$3=DATE(YEAR($H145),MONTH($H145)+$G145*3,1),BB$3=DATE(YEAR($H145),MONTH($H145)+$G145*4,1),BB$3=DATE(YEAR($H145),MONTH($H145)+$G145*5,1),BB$3=DATE(YEAR($H145),MONTH($H145)+$G145*6,1),BB$3=DATE(YEAR($H145),MONTH($H145)+$G145*7,1),BB$3=DATE(YEAR($H145),MONTH($H145)+$G145*8,1),BB$3=DATE(YEAR($H145),MONTH($H145)+$G145*9,1),BB$3=DATE(YEAR($H145),MONTH($H145)+$G145*10,1)),$F145*тех!BP$10*тех!BP$6,)</f>
        <v>0</v>
      </c>
      <c r="BC145" s="76">
        <f>IF(OR(BC$3=DATE(YEAR($H145),MONTH($H145)+$G145,1),BC$3=DATE(YEAR($H145),MONTH($H145)+$G145*2,1),BC$3=DATE(YEAR($H145),MONTH($H145)+$G145*3,1),BC$3=DATE(YEAR($H145),MONTH($H145)+$G145*4,1),BC$3=DATE(YEAR($H145),MONTH($H145)+$G145*5,1),BC$3=DATE(YEAR($H145),MONTH($H145)+$G145*6,1),BC$3=DATE(YEAR($H145),MONTH($H145)+$G145*7,1),BC$3=DATE(YEAR($H145),MONTH($H145)+$G145*8,1),BC$3=DATE(YEAR($H145),MONTH($H145)+$G145*9,1),BC$3=DATE(YEAR($H145),MONTH($H145)+$G145*10,1)),$F145*тех!BQ$10*тех!BQ$6,)</f>
        <v>0</v>
      </c>
      <c r="BD145" s="76">
        <f>IF(OR(BD$3=DATE(YEAR($H145),MONTH($H145)+$G145,1),BD$3=DATE(YEAR($H145),MONTH($H145)+$G145*2,1),BD$3=DATE(YEAR($H145),MONTH($H145)+$G145*3,1),BD$3=DATE(YEAR($H145),MONTH($H145)+$G145*4,1),BD$3=DATE(YEAR($H145),MONTH($H145)+$G145*5,1),BD$3=DATE(YEAR($H145),MONTH($H145)+$G145*6,1),BD$3=DATE(YEAR($H145),MONTH($H145)+$G145*7,1),BD$3=DATE(YEAR($H145),MONTH($H145)+$G145*8,1),BD$3=DATE(YEAR($H145),MONTH($H145)+$G145*9,1),BD$3=DATE(YEAR($H145),MONTH($H145)+$G145*10,1)),$F145*тех!BR$10*тех!BR$6,)</f>
        <v>0</v>
      </c>
      <c r="BE145" s="76">
        <f>IF(OR(BE$3=DATE(YEAR($H145),MONTH($H145)+$G145,1),BE$3=DATE(YEAR($H145),MONTH($H145)+$G145*2,1),BE$3=DATE(YEAR($H145),MONTH($H145)+$G145*3,1),BE$3=DATE(YEAR($H145),MONTH($H145)+$G145*4,1),BE$3=DATE(YEAR($H145),MONTH($H145)+$G145*5,1),BE$3=DATE(YEAR($H145),MONTH($H145)+$G145*6,1),BE$3=DATE(YEAR($H145),MONTH($H145)+$G145*7,1),BE$3=DATE(YEAR($H145),MONTH($H145)+$G145*8,1),BE$3=DATE(YEAR($H145),MONTH($H145)+$G145*9,1),BE$3=DATE(YEAR($H145),MONTH($H145)+$G145*10,1)),$F145*тех!BS$10*тех!BS$6,)</f>
        <v>0</v>
      </c>
      <c r="BF145" s="76">
        <f>IF(OR(BF$3=DATE(YEAR($H145),MONTH($H145)+$G145,1),BF$3=DATE(YEAR($H145),MONTH($H145)+$G145*2,1),BF$3=DATE(YEAR($H145),MONTH($H145)+$G145*3,1),BF$3=DATE(YEAR($H145),MONTH($H145)+$G145*4,1),BF$3=DATE(YEAR($H145),MONTH($H145)+$G145*5,1),BF$3=DATE(YEAR($H145),MONTH($H145)+$G145*6,1),BF$3=DATE(YEAR($H145),MONTH($H145)+$G145*7,1),BF$3=DATE(YEAR($H145),MONTH($H145)+$G145*8,1),BF$3=DATE(YEAR($H145),MONTH($H145)+$G145*9,1),BF$3=DATE(YEAR($H145),MONTH($H145)+$G145*10,1)),$F145*тех!BT$10*тех!BT$6,)</f>
        <v>0</v>
      </c>
      <c r="BG145" s="76">
        <f>IF(OR(BG$3=DATE(YEAR($H145),MONTH($H145)+$G145,1),BG$3=DATE(YEAR($H145),MONTH($H145)+$G145*2,1),BG$3=DATE(YEAR($H145),MONTH($H145)+$G145*3,1),BG$3=DATE(YEAR($H145),MONTH($H145)+$G145*4,1),BG$3=DATE(YEAR($H145),MONTH($H145)+$G145*5,1),BG$3=DATE(YEAR($H145),MONTH($H145)+$G145*6,1),BG$3=DATE(YEAR($H145),MONTH($H145)+$G145*7,1),BG$3=DATE(YEAR($H145),MONTH($H145)+$G145*8,1),BG$3=DATE(YEAR($H145),MONTH($H145)+$G145*9,1),BG$3=DATE(YEAR($H145),MONTH($H145)+$G145*10,1)),$F145*тех!BU$10*тех!BU$6,)</f>
        <v>0</v>
      </c>
      <c r="BH145" s="76">
        <f>IF(OR(BH$3=DATE(YEAR($H145),MONTH($H145)+$G145,1),BH$3=DATE(YEAR($H145),MONTH($H145)+$G145*2,1),BH$3=DATE(YEAR($H145),MONTH($H145)+$G145*3,1),BH$3=DATE(YEAR($H145),MONTH($H145)+$G145*4,1),BH$3=DATE(YEAR($H145),MONTH($H145)+$G145*5,1),BH$3=DATE(YEAR($H145),MONTH($H145)+$G145*6,1),BH$3=DATE(YEAR($H145),MONTH($H145)+$G145*7,1),BH$3=DATE(YEAR($H145),MONTH($H145)+$G145*8,1),BH$3=DATE(YEAR($H145),MONTH($H145)+$G145*9,1),BH$3=DATE(YEAR($H145),MONTH($H145)+$G145*10,1)),$F145*тех!BV$10*тех!BV$6,)</f>
        <v>0</v>
      </c>
      <c r="BI145" s="76">
        <f>IF(OR(BI$3=DATE(YEAR($H145),MONTH($H145)+$G145,1),BI$3=DATE(YEAR($H145),MONTH($H145)+$G145*2,1),BI$3=DATE(YEAR($H145),MONTH($H145)+$G145*3,1),BI$3=DATE(YEAR($H145),MONTH($H145)+$G145*4,1),BI$3=DATE(YEAR($H145),MONTH($H145)+$G145*5,1),BI$3=DATE(YEAR($H145),MONTH($H145)+$G145*6,1),BI$3=DATE(YEAR($H145),MONTH($H145)+$G145*7,1),BI$3=DATE(YEAR($H145),MONTH($H145)+$G145*8,1),BI$3=DATE(YEAR($H145),MONTH($H145)+$G145*9,1),BI$3=DATE(YEAR($H145),MONTH($H145)+$G145*10,1)),$F145*тех!BW$10*тех!BW$6,)</f>
        <v>0</v>
      </c>
      <c r="BJ145" s="76">
        <f>IF(OR(BJ$3=DATE(YEAR($H145),MONTH($H145)+$G145,1),BJ$3=DATE(YEAR($H145),MONTH($H145)+$G145*2,1),BJ$3=DATE(YEAR($H145),MONTH($H145)+$G145*3,1),BJ$3=DATE(YEAR($H145),MONTH($H145)+$G145*4,1),BJ$3=DATE(YEAR($H145),MONTH($H145)+$G145*5,1),BJ$3=DATE(YEAR($H145),MONTH($H145)+$G145*6,1),BJ$3=DATE(YEAR($H145),MONTH($H145)+$G145*7,1),BJ$3=DATE(YEAR($H145),MONTH($H145)+$G145*8,1),BJ$3=DATE(YEAR($H145),MONTH($H145)+$G145*9,1),BJ$3=DATE(YEAR($H145),MONTH($H145)+$G145*10,1)),$F145*тех!BX$10*тех!BX$6,)</f>
        <v>0</v>
      </c>
      <c r="BK145" s="76">
        <f>IF(OR(BK$3=DATE(YEAR($H145),MONTH($H145)+$G145,1),BK$3=DATE(YEAR($H145),MONTH($H145)+$G145*2,1),BK$3=DATE(YEAR($H145),MONTH($H145)+$G145*3,1),BK$3=DATE(YEAR($H145),MONTH($H145)+$G145*4,1),BK$3=DATE(YEAR($H145),MONTH($H145)+$G145*5,1),BK$3=DATE(YEAR($H145),MONTH($H145)+$G145*6,1),BK$3=DATE(YEAR($H145),MONTH($H145)+$G145*7,1),BK$3=DATE(YEAR($H145),MONTH($H145)+$G145*8,1),BK$3=DATE(YEAR($H145),MONTH($H145)+$G145*9,1),BK$3=DATE(YEAR($H145),MONTH($H145)+$G145*10,1)),$F145*тех!BY$10*тех!BY$6,)</f>
        <v>0</v>
      </c>
      <c r="BL145" s="76">
        <f>IF(OR(BL$3=DATE(YEAR($H145),MONTH($H145)+$G145,1),BL$3=DATE(YEAR($H145),MONTH($H145)+$G145*2,1),BL$3=DATE(YEAR($H145),MONTH($H145)+$G145*3,1),BL$3=DATE(YEAR($H145),MONTH($H145)+$G145*4,1),BL$3=DATE(YEAR($H145),MONTH($H145)+$G145*5,1),BL$3=DATE(YEAR($H145),MONTH($H145)+$G145*6,1),BL$3=DATE(YEAR($H145),MONTH($H145)+$G145*7,1),BL$3=DATE(YEAR($H145),MONTH($H145)+$G145*8,1),BL$3=DATE(YEAR($H145),MONTH($H145)+$G145*9,1),BL$3=DATE(YEAR($H145),MONTH($H145)+$G145*10,1)),$F145*тех!BZ$10*тех!BZ$6,)</f>
        <v>0</v>
      </c>
      <c r="BM145" s="76">
        <f>IF(OR(BM$3=DATE(YEAR($H145),MONTH($H145)+$G145,1),BM$3=DATE(YEAR($H145),MONTH($H145)+$G145*2,1),BM$3=DATE(YEAR($H145),MONTH($H145)+$G145*3,1),BM$3=DATE(YEAR($H145),MONTH($H145)+$G145*4,1),BM$3=DATE(YEAR($H145),MONTH($H145)+$G145*5,1),BM$3=DATE(YEAR($H145),MONTH($H145)+$G145*6,1),BM$3=DATE(YEAR($H145),MONTH($H145)+$G145*7,1),BM$3=DATE(YEAR($H145),MONTH($H145)+$G145*8,1),BM$3=DATE(YEAR($H145),MONTH($H145)+$G145*9,1),BM$3=DATE(YEAR($H145),MONTH($H145)+$G145*10,1)),$F145*тех!CA$10*тех!CA$6,)</f>
        <v>0</v>
      </c>
      <c r="BN145" s="76">
        <f>IF(OR(BN$3=DATE(YEAR($H145),MONTH($H145)+$G145,1),BN$3=DATE(YEAR($H145),MONTH($H145)+$G145*2,1),BN$3=DATE(YEAR($H145),MONTH($H145)+$G145*3,1),BN$3=DATE(YEAR($H145),MONTH($H145)+$G145*4,1),BN$3=DATE(YEAR($H145),MONTH($H145)+$G145*5,1),BN$3=DATE(YEAR($H145),MONTH($H145)+$G145*6,1),BN$3=DATE(YEAR($H145),MONTH($H145)+$G145*7,1),BN$3=DATE(YEAR($H145),MONTH($H145)+$G145*8,1),BN$3=DATE(YEAR($H145),MONTH($H145)+$G145*9,1),BN$3=DATE(YEAR($H145),MONTH($H145)+$G145*10,1)),$F145*тех!CB$10*тех!CB$6,)</f>
        <v>0</v>
      </c>
      <c r="BO145" s="76">
        <f>IF(OR(BO$3=DATE(YEAR($H145),MONTH($H145)+$G145,1),BO$3=DATE(YEAR($H145),MONTH($H145)+$G145*2,1),BO$3=DATE(YEAR($H145),MONTH($H145)+$G145*3,1),BO$3=DATE(YEAR($H145),MONTH($H145)+$G145*4,1),BO$3=DATE(YEAR($H145),MONTH($H145)+$G145*5,1),BO$3=DATE(YEAR($H145),MONTH($H145)+$G145*6,1),BO$3=DATE(YEAR($H145),MONTH($H145)+$G145*7,1),BO$3=DATE(YEAR($H145),MONTH($H145)+$G145*8,1),BO$3=DATE(YEAR($H145),MONTH($H145)+$G145*9,1),BO$3=DATE(YEAR($H145),MONTH($H145)+$G145*10,1)),$F145*тех!CC$10*тех!CC$6,)</f>
        <v>0</v>
      </c>
      <c r="BP145" s="76">
        <f>IF(OR(BP$3=DATE(YEAR($H145),MONTH($H145)+$G145,1),BP$3=DATE(YEAR($H145),MONTH($H145)+$G145*2,1),BP$3=DATE(YEAR($H145),MONTH($H145)+$G145*3,1),BP$3=DATE(YEAR($H145),MONTH($H145)+$G145*4,1),BP$3=DATE(YEAR($H145),MONTH($H145)+$G145*5,1),BP$3=DATE(YEAR($H145),MONTH($H145)+$G145*6,1),BP$3=DATE(YEAR($H145),MONTH($H145)+$G145*7,1),BP$3=DATE(YEAR($H145),MONTH($H145)+$G145*8,1),BP$3=DATE(YEAR($H145),MONTH($H145)+$G145*9,1),BP$3=DATE(YEAR($H145),MONTH($H145)+$G145*10,1)),$F145*тех!CD$10*тех!CD$6,)</f>
        <v>0</v>
      </c>
      <c r="BQ145" s="76">
        <f>IF(OR(BQ$3=DATE(YEAR($H145),MONTH($H145)+$G145,1),BQ$3=DATE(YEAR($H145),MONTH($H145)+$G145*2,1),BQ$3=DATE(YEAR($H145),MONTH($H145)+$G145*3,1),BQ$3=DATE(YEAR($H145),MONTH($H145)+$G145*4,1),BQ$3=DATE(YEAR($H145),MONTH($H145)+$G145*5,1),BQ$3=DATE(YEAR($H145),MONTH($H145)+$G145*6,1),BQ$3=DATE(YEAR($H145),MONTH($H145)+$G145*7,1),BQ$3=DATE(YEAR($H145),MONTH($H145)+$G145*8,1),BQ$3=DATE(YEAR($H145),MONTH($H145)+$G145*9,1),BQ$3=DATE(YEAR($H145),MONTH($H145)+$G145*10,1)),$F145*тех!CE$10*тех!CE$6,)</f>
        <v>0</v>
      </c>
    </row>
    <row r="146" spans="2:69">
      <c r="B146" s="3">
        <v>4</v>
      </c>
      <c r="C146" s="19" t="s">
        <v>823</v>
      </c>
      <c r="D146" s="71">
        <f>IF(C146&gt;0,VLOOKUP(C146,тех!$R$19:$S$54,2,FALSE),)</f>
        <v>650</v>
      </c>
      <c r="E146" s="71">
        <f>ФОТ!D293+ФОТ!D295</f>
        <v>3</v>
      </c>
      <c r="F146" s="76">
        <f t="shared" si="5"/>
        <v>1950</v>
      </c>
      <c r="G146" s="19">
        <v>12</v>
      </c>
      <c r="H146" s="20">
        <f>Параметры!$C$11</f>
        <v>42370</v>
      </c>
      <c r="J146" s="76">
        <f>IF($H146=J$3,$F146,)*тех!X$6</f>
        <v>1950</v>
      </c>
      <c r="K146" s="76">
        <f>IF($H146=K$3,$F146,)*тех!Y$6</f>
        <v>0</v>
      </c>
      <c r="L146" s="76">
        <f>IF($H146=L$3,$F146,)*тех!Z$6</f>
        <v>0</v>
      </c>
      <c r="M146" s="76">
        <f>IF($H146=M$3,$F146,)*тех!AA$6</f>
        <v>0</v>
      </c>
      <c r="N146" s="76">
        <f>IF($H146=N$3,$F146,)*тех!AB$6</f>
        <v>0</v>
      </c>
      <c r="O146" s="76">
        <f>IF($H146=O$3,$F146,)*тех!AC$6</f>
        <v>0</v>
      </c>
      <c r="P146" s="76">
        <f>IF(OR(P$3=DATE(YEAR($H146),MONTH($H146)+$G146,1),P$3=DATE(YEAR($H146),MONTH($H146)+$G146*2,1),P$3=DATE(YEAR($H146),MONTH($H146)+$G146*3,1),P$3=DATE(YEAR($H146),MONTH($H146)+$G146*4,1),P$3=DATE(YEAR($H146),MONTH($H146)+$G146*5,1),P$3=DATE(YEAR($H146),MONTH($H146)+$G146*6,1),P$3=DATE(YEAR($H146),MONTH($H146)+$G146*7,1),P$3=DATE(YEAR($H146),MONTH($H146)+$G146*8,1),P$3=DATE(YEAR($H146),MONTH($H146)+$G146*9,1),P$3=DATE(YEAR($H146),MONTH($H146)+$G146*10,1)),$F146*тех!AD$10*тех!AD$6,)</f>
        <v>0</v>
      </c>
      <c r="Q146" s="76">
        <f>IF(OR(Q$3=DATE(YEAR($H146),MONTH($H146)+$G146,1),Q$3=DATE(YEAR($H146),MONTH($H146)+$G146*2,1),Q$3=DATE(YEAR($H146),MONTH($H146)+$G146*3,1),Q$3=DATE(YEAR($H146),MONTH($H146)+$G146*4,1),Q$3=DATE(YEAR($H146),MONTH($H146)+$G146*5,1),Q$3=DATE(YEAR($H146),MONTH($H146)+$G146*6,1),Q$3=DATE(YEAR($H146),MONTH($H146)+$G146*7,1),Q$3=DATE(YEAR($H146),MONTH($H146)+$G146*8,1),Q$3=DATE(YEAR($H146),MONTH($H146)+$G146*9,1),Q$3=DATE(YEAR($H146),MONTH($H146)+$G146*10,1)),$F146*тех!AE$10*тех!AE$6,)</f>
        <v>0</v>
      </c>
      <c r="R146" s="76">
        <f>IF(OR(R$3=DATE(YEAR($H146),MONTH($H146)+$G146,1),R$3=DATE(YEAR($H146),MONTH($H146)+$G146*2,1),R$3=DATE(YEAR($H146),MONTH($H146)+$G146*3,1),R$3=DATE(YEAR($H146),MONTH($H146)+$G146*4,1),R$3=DATE(YEAR($H146),MONTH($H146)+$G146*5,1),R$3=DATE(YEAR($H146),MONTH($H146)+$G146*6,1),R$3=DATE(YEAR($H146),MONTH($H146)+$G146*7,1),R$3=DATE(YEAR($H146),MONTH($H146)+$G146*8,1),R$3=DATE(YEAR($H146),MONTH($H146)+$G146*9,1),R$3=DATE(YEAR($H146),MONTH($H146)+$G146*10,1)),$F146*тех!AF$10*тех!AF$6,)</f>
        <v>0</v>
      </c>
      <c r="S146" s="76">
        <f>IF(OR(S$3=DATE(YEAR($H146),MONTH($H146)+$G146,1),S$3=DATE(YEAR($H146),MONTH($H146)+$G146*2,1),S$3=DATE(YEAR($H146),MONTH($H146)+$G146*3,1),S$3=DATE(YEAR($H146),MONTH($H146)+$G146*4,1),S$3=DATE(YEAR($H146),MONTH($H146)+$G146*5,1),S$3=DATE(YEAR($H146),MONTH($H146)+$G146*6,1),S$3=DATE(YEAR($H146),MONTH($H146)+$G146*7,1),S$3=DATE(YEAR($H146),MONTH($H146)+$G146*8,1),S$3=DATE(YEAR($H146),MONTH($H146)+$G146*9,1),S$3=DATE(YEAR($H146),MONTH($H146)+$G146*10,1)),$F146*тех!AG$10*тех!AG$6,)</f>
        <v>0</v>
      </c>
      <c r="T146" s="76">
        <f>IF(OR(T$3=DATE(YEAR($H146),MONTH($H146)+$G146,1),T$3=DATE(YEAR($H146),MONTH($H146)+$G146*2,1),T$3=DATE(YEAR($H146),MONTH($H146)+$G146*3,1),T$3=DATE(YEAR($H146),MONTH($H146)+$G146*4,1),T$3=DATE(YEAR($H146),MONTH($H146)+$G146*5,1),T$3=DATE(YEAR($H146),MONTH($H146)+$G146*6,1),T$3=DATE(YEAR($H146),MONTH($H146)+$G146*7,1),T$3=DATE(YEAR($H146),MONTH($H146)+$G146*8,1),T$3=DATE(YEAR($H146),MONTH($H146)+$G146*9,1),T$3=DATE(YEAR($H146),MONTH($H146)+$G146*10,1)),$F146*тех!AH$10*тех!AH$6,)</f>
        <v>0</v>
      </c>
      <c r="U146" s="76">
        <f>IF(OR(U$3=DATE(YEAR($H146),MONTH($H146)+$G146,1),U$3=DATE(YEAR($H146),MONTH($H146)+$G146*2,1),U$3=DATE(YEAR($H146),MONTH($H146)+$G146*3,1),U$3=DATE(YEAR($H146),MONTH($H146)+$G146*4,1),U$3=DATE(YEAR($H146),MONTH($H146)+$G146*5,1),U$3=DATE(YEAR($H146),MONTH($H146)+$G146*6,1),U$3=DATE(YEAR($H146),MONTH($H146)+$G146*7,1),U$3=DATE(YEAR($H146),MONTH($H146)+$G146*8,1),U$3=DATE(YEAR($H146),MONTH($H146)+$G146*9,1),U$3=DATE(YEAR($H146),MONTH($H146)+$G146*10,1)),$F146*тех!AI$10*тех!AI$6,)</f>
        <v>0</v>
      </c>
      <c r="V146" s="76">
        <f>IF(OR(V$3=DATE(YEAR($H146),MONTH($H146)+$G146,1),V$3=DATE(YEAR($H146),MONTH($H146)+$G146*2,1),V$3=DATE(YEAR($H146),MONTH($H146)+$G146*3,1),V$3=DATE(YEAR($H146),MONTH($H146)+$G146*4,1),V$3=DATE(YEAR($H146),MONTH($H146)+$G146*5,1),V$3=DATE(YEAR($H146),MONTH($H146)+$G146*6,1),V$3=DATE(YEAR($H146),MONTH($H146)+$G146*7,1),V$3=DATE(YEAR($H146),MONTH($H146)+$G146*8,1),V$3=DATE(YEAR($H146),MONTH($H146)+$G146*9,1),V$3=DATE(YEAR($H146),MONTH($H146)+$G146*10,1)),$F146*тех!AJ$10*тех!AJ$6,)</f>
        <v>0</v>
      </c>
      <c r="W146" s="76">
        <f>IF(OR(W$3=DATE(YEAR($H146),MONTH($H146)+$G146,1),W$3=DATE(YEAR($H146),MONTH($H146)+$G146*2,1),W$3=DATE(YEAR($H146),MONTH($H146)+$G146*3,1),W$3=DATE(YEAR($H146),MONTH($H146)+$G146*4,1),W$3=DATE(YEAR($H146),MONTH($H146)+$G146*5,1),W$3=DATE(YEAR($H146),MONTH($H146)+$G146*6,1),W$3=DATE(YEAR($H146),MONTH($H146)+$G146*7,1),W$3=DATE(YEAR($H146),MONTH($H146)+$G146*8,1),W$3=DATE(YEAR($H146),MONTH($H146)+$G146*9,1),W$3=DATE(YEAR($H146),MONTH($H146)+$G146*10,1)),$F146*тех!AK$10*тех!AK$6,)</f>
        <v>0</v>
      </c>
      <c r="X146" s="76">
        <f>IF(OR(X$3=DATE(YEAR($H146),MONTH($H146)+$G146,1),X$3=DATE(YEAR($H146),MONTH($H146)+$G146*2,1),X$3=DATE(YEAR($H146),MONTH($H146)+$G146*3,1),X$3=DATE(YEAR($H146),MONTH($H146)+$G146*4,1),X$3=DATE(YEAR($H146),MONTH($H146)+$G146*5,1),X$3=DATE(YEAR($H146),MONTH($H146)+$G146*6,1),X$3=DATE(YEAR($H146),MONTH($H146)+$G146*7,1),X$3=DATE(YEAR($H146),MONTH($H146)+$G146*8,1),X$3=DATE(YEAR($H146),MONTH($H146)+$G146*9,1),X$3=DATE(YEAR($H146),MONTH($H146)+$G146*10,1)),$F146*тех!AL$10*тех!AL$6,)</f>
        <v>0</v>
      </c>
      <c r="Y146" s="76">
        <f>IF(OR(Y$3=DATE(YEAR($H146),MONTH($H146)+$G146,1),Y$3=DATE(YEAR($H146),MONTH($H146)+$G146*2,1),Y$3=DATE(YEAR($H146),MONTH($H146)+$G146*3,1),Y$3=DATE(YEAR($H146),MONTH($H146)+$G146*4,1),Y$3=DATE(YEAR($H146),MONTH($H146)+$G146*5,1),Y$3=DATE(YEAR($H146),MONTH($H146)+$G146*6,1),Y$3=DATE(YEAR($H146),MONTH($H146)+$G146*7,1),Y$3=DATE(YEAR($H146),MONTH($H146)+$G146*8,1),Y$3=DATE(YEAR($H146),MONTH($H146)+$G146*9,1),Y$3=DATE(YEAR($H146),MONTH($H146)+$G146*10,1)),$F146*тех!AM$10*тех!AM$6,)</f>
        <v>0</v>
      </c>
      <c r="Z146" s="76">
        <f>IF(OR(Z$3=DATE(YEAR($H146),MONTH($H146)+$G146,1),Z$3=DATE(YEAR($H146),MONTH($H146)+$G146*2,1),Z$3=DATE(YEAR($H146),MONTH($H146)+$G146*3,1),Z$3=DATE(YEAR($H146),MONTH($H146)+$G146*4,1),Z$3=DATE(YEAR($H146),MONTH($H146)+$G146*5,1),Z$3=DATE(YEAR($H146),MONTH($H146)+$G146*6,1),Z$3=DATE(YEAR($H146),MONTH($H146)+$G146*7,1),Z$3=DATE(YEAR($H146),MONTH($H146)+$G146*8,1),Z$3=DATE(YEAR($H146),MONTH($H146)+$G146*9,1),Z$3=DATE(YEAR($H146),MONTH($H146)+$G146*10,1)),$F146*тех!AN$10*тех!AN$6,)</f>
        <v>0</v>
      </c>
      <c r="AA146" s="76">
        <f>IF(OR(AA$3=DATE(YEAR($H146),MONTH($H146)+$G146,1),AA$3=DATE(YEAR($H146),MONTH($H146)+$G146*2,1),AA$3=DATE(YEAR($H146),MONTH($H146)+$G146*3,1),AA$3=DATE(YEAR($H146),MONTH($H146)+$G146*4,1),AA$3=DATE(YEAR($H146),MONTH($H146)+$G146*5,1),AA$3=DATE(YEAR($H146),MONTH($H146)+$G146*6,1),AA$3=DATE(YEAR($H146),MONTH($H146)+$G146*7,1),AA$3=DATE(YEAR($H146),MONTH($H146)+$G146*8,1),AA$3=DATE(YEAR($H146),MONTH($H146)+$G146*9,1),AA$3=DATE(YEAR($H146),MONTH($H146)+$G146*10,1)),$F146*тех!AO$10*тех!AO$6,)</f>
        <v>0</v>
      </c>
      <c r="AB146" s="76">
        <f>IF(OR(AB$3=DATE(YEAR($H146),MONTH($H146)+$G146,1),AB$3=DATE(YEAR($H146),MONTH($H146)+$G146*2,1),AB$3=DATE(YEAR($H146),MONTH($H146)+$G146*3,1),AB$3=DATE(YEAR($H146),MONTH($H146)+$G146*4,1),AB$3=DATE(YEAR($H146),MONTH($H146)+$G146*5,1),AB$3=DATE(YEAR($H146),MONTH($H146)+$G146*6,1),AB$3=DATE(YEAR($H146),MONTH($H146)+$G146*7,1),AB$3=DATE(YEAR($H146),MONTH($H146)+$G146*8,1),AB$3=DATE(YEAR($H146),MONTH($H146)+$G146*9,1),AB$3=DATE(YEAR($H146),MONTH($H146)+$G146*10,1)),$F146*тех!AP$10*тех!AP$6,)</f>
        <v>0</v>
      </c>
      <c r="AC146" s="76">
        <f>IF(OR(AC$3=DATE(YEAR($H146),MONTH($H146)+$G146,1),AC$3=DATE(YEAR($H146),MONTH($H146)+$G146*2,1),AC$3=DATE(YEAR($H146),MONTH($H146)+$G146*3,1),AC$3=DATE(YEAR($H146),MONTH($H146)+$G146*4,1),AC$3=DATE(YEAR($H146),MONTH($H146)+$G146*5,1),AC$3=DATE(YEAR($H146),MONTH($H146)+$G146*6,1),AC$3=DATE(YEAR($H146),MONTH($H146)+$G146*7,1),AC$3=DATE(YEAR($H146),MONTH($H146)+$G146*8,1),AC$3=DATE(YEAR($H146),MONTH($H146)+$G146*9,1),AC$3=DATE(YEAR($H146),MONTH($H146)+$G146*10,1)),$F146*тех!AQ$10*тех!AQ$6,)</f>
        <v>0</v>
      </c>
      <c r="AD146" s="76">
        <f>IF(OR(AD$3=DATE(YEAR($H146),MONTH($H146)+$G146,1),AD$3=DATE(YEAR($H146),MONTH($H146)+$G146*2,1),AD$3=DATE(YEAR($H146),MONTH($H146)+$G146*3,1),AD$3=DATE(YEAR($H146),MONTH($H146)+$G146*4,1),AD$3=DATE(YEAR($H146),MONTH($H146)+$G146*5,1),AD$3=DATE(YEAR($H146),MONTH($H146)+$G146*6,1),AD$3=DATE(YEAR($H146),MONTH($H146)+$G146*7,1),AD$3=DATE(YEAR($H146),MONTH($H146)+$G146*8,1),AD$3=DATE(YEAR($H146),MONTH($H146)+$G146*9,1),AD$3=DATE(YEAR($H146),MONTH($H146)+$G146*10,1)),$F146*тех!AR$10*тех!AR$6,)</f>
        <v>0</v>
      </c>
      <c r="AE146" s="76">
        <f>IF(OR(AE$3=DATE(YEAR($H146),MONTH($H146)+$G146,1),AE$3=DATE(YEAR($H146),MONTH($H146)+$G146*2,1),AE$3=DATE(YEAR($H146),MONTH($H146)+$G146*3,1),AE$3=DATE(YEAR($H146),MONTH($H146)+$G146*4,1),AE$3=DATE(YEAR($H146),MONTH($H146)+$G146*5,1),AE$3=DATE(YEAR($H146),MONTH($H146)+$G146*6,1),AE$3=DATE(YEAR($H146),MONTH($H146)+$G146*7,1),AE$3=DATE(YEAR($H146),MONTH($H146)+$G146*8,1),AE$3=DATE(YEAR($H146),MONTH($H146)+$G146*9,1),AE$3=DATE(YEAR($H146),MONTH($H146)+$G146*10,1)),$F146*тех!AS$10*тех!AS$6,)</f>
        <v>0</v>
      </c>
      <c r="AF146" s="76">
        <f>IF(OR(AF$3=DATE(YEAR($H146),MONTH($H146)+$G146,1),AF$3=DATE(YEAR($H146),MONTH($H146)+$G146*2,1),AF$3=DATE(YEAR($H146),MONTH($H146)+$G146*3,1),AF$3=DATE(YEAR($H146),MONTH($H146)+$G146*4,1),AF$3=DATE(YEAR($H146),MONTH($H146)+$G146*5,1),AF$3=DATE(YEAR($H146),MONTH($H146)+$G146*6,1),AF$3=DATE(YEAR($H146),MONTH($H146)+$G146*7,1),AF$3=DATE(YEAR($H146),MONTH($H146)+$G146*8,1),AF$3=DATE(YEAR($H146),MONTH($H146)+$G146*9,1),AF$3=DATE(YEAR($H146),MONTH($H146)+$G146*10,1)),$F146*тех!AT$10*тех!AT$6,)</f>
        <v>0</v>
      </c>
      <c r="AG146" s="76">
        <f>IF(OR(AG$3=DATE(YEAR($H146),MONTH($H146)+$G146,1),AG$3=DATE(YEAR($H146),MONTH($H146)+$G146*2,1),AG$3=DATE(YEAR($H146),MONTH($H146)+$G146*3,1),AG$3=DATE(YEAR($H146),MONTH($H146)+$G146*4,1),AG$3=DATE(YEAR($H146),MONTH($H146)+$G146*5,1),AG$3=DATE(YEAR($H146),MONTH($H146)+$G146*6,1),AG$3=DATE(YEAR($H146),MONTH($H146)+$G146*7,1),AG$3=DATE(YEAR($H146),MONTH($H146)+$G146*8,1),AG$3=DATE(YEAR($H146),MONTH($H146)+$G146*9,1),AG$3=DATE(YEAR($H146),MONTH($H146)+$G146*10,1)),$F146*тех!AU$10*тех!AU$6,)</f>
        <v>0</v>
      </c>
      <c r="AH146" s="76">
        <f>IF(OR(AH$3=DATE(YEAR($H146),MONTH($H146)+$G146,1),AH$3=DATE(YEAR($H146),MONTH($H146)+$G146*2,1),AH$3=DATE(YEAR($H146),MONTH($H146)+$G146*3,1),AH$3=DATE(YEAR($H146),MONTH($H146)+$G146*4,1),AH$3=DATE(YEAR($H146),MONTH($H146)+$G146*5,1),AH$3=DATE(YEAR($H146),MONTH($H146)+$G146*6,1),AH$3=DATE(YEAR($H146),MONTH($H146)+$G146*7,1),AH$3=DATE(YEAR($H146),MONTH($H146)+$G146*8,1),AH$3=DATE(YEAR($H146),MONTH($H146)+$G146*9,1),AH$3=DATE(YEAR($H146),MONTH($H146)+$G146*10,1)),$F146*тех!AV$10*тех!AV$6,)</f>
        <v>0</v>
      </c>
      <c r="AI146" s="76">
        <f>IF(OR(AI$3=DATE(YEAR($H146),MONTH($H146)+$G146,1),AI$3=DATE(YEAR($H146),MONTH($H146)+$G146*2,1),AI$3=DATE(YEAR($H146),MONTH($H146)+$G146*3,1),AI$3=DATE(YEAR($H146),MONTH($H146)+$G146*4,1),AI$3=DATE(YEAR($H146),MONTH($H146)+$G146*5,1),AI$3=DATE(YEAR($H146),MONTH($H146)+$G146*6,1),AI$3=DATE(YEAR($H146),MONTH($H146)+$G146*7,1),AI$3=DATE(YEAR($H146),MONTH($H146)+$G146*8,1),AI$3=DATE(YEAR($H146),MONTH($H146)+$G146*9,1),AI$3=DATE(YEAR($H146),MONTH($H146)+$G146*10,1)),$F146*тех!AW$10*тех!AW$6,)</f>
        <v>0</v>
      </c>
      <c r="AJ146" s="76">
        <f>IF(OR(AJ$3=DATE(YEAR($H146),MONTH($H146)+$G146,1),AJ$3=DATE(YEAR($H146),MONTH($H146)+$G146*2,1),AJ$3=DATE(YEAR($H146),MONTH($H146)+$G146*3,1),AJ$3=DATE(YEAR($H146),MONTH($H146)+$G146*4,1),AJ$3=DATE(YEAR($H146),MONTH($H146)+$G146*5,1),AJ$3=DATE(YEAR($H146),MONTH($H146)+$G146*6,1),AJ$3=DATE(YEAR($H146),MONTH($H146)+$G146*7,1),AJ$3=DATE(YEAR($H146),MONTH($H146)+$G146*8,1),AJ$3=DATE(YEAR($H146),MONTH($H146)+$G146*9,1),AJ$3=DATE(YEAR($H146),MONTH($H146)+$G146*10,1)),$F146*тех!AX$10*тех!AX$6,)</f>
        <v>0</v>
      </c>
      <c r="AK146" s="76">
        <f>IF(OR(AK$3=DATE(YEAR($H146),MONTH($H146)+$G146,1),AK$3=DATE(YEAR($H146),MONTH($H146)+$G146*2,1),AK$3=DATE(YEAR($H146),MONTH($H146)+$G146*3,1),AK$3=DATE(YEAR($H146),MONTH($H146)+$G146*4,1),AK$3=DATE(YEAR($H146),MONTH($H146)+$G146*5,1),AK$3=DATE(YEAR($H146),MONTH($H146)+$G146*6,1),AK$3=DATE(YEAR($H146),MONTH($H146)+$G146*7,1),AK$3=DATE(YEAR($H146),MONTH($H146)+$G146*8,1),AK$3=DATE(YEAR($H146),MONTH($H146)+$G146*9,1),AK$3=DATE(YEAR($H146),MONTH($H146)+$G146*10,1)),$F146*тех!AY$10*тех!AY$6,)</f>
        <v>0</v>
      </c>
      <c r="AL146" s="76">
        <f>IF(OR(AL$3=DATE(YEAR($H146),MONTH($H146)+$G146,1),AL$3=DATE(YEAR($H146),MONTH($H146)+$G146*2,1),AL$3=DATE(YEAR($H146),MONTH($H146)+$G146*3,1),AL$3=DATE(YEAR($H146),MONTH($H146)+$G146*4,1),AL$3=DATE(YEAR($H146),MONTH($H146)+$G146*5,1),AL$3=DATE(YEAR($H146),MONTH($H146)+$G146*6,1),AL$3=DATE(YEAR($H146),MONTH($H146)+$G146*7,1),AL$3=DATE(YEAR($H146),MONTH($H146)+$G146*8,1),AL$3=DATE(YEAR($H146),MONTH($H146)+$G146*9,1),AL$3=DATE(YEAR($H146),MONTH($H146)+$G146*10,1)),$F146*тех!AZ$10*тех!AZ$6,)</f>
        <v>0</v>
      </c>
      <c r="AM146" s="76">
        <f>IF(OR(AM$3=DATE(YEAR($H146),MONTH($H146)+$G146,1),AM$3=DATE(YEAR($H146),MONTH($H146)+$G146*2,1),AM$3=DATE(YEAR($H146),MONTH($H146)+$G146*3,1),AM$3=DATE(YEAR($H146),MONTH($H146)+$G146*4,1),AM$3=DATE(YEAR($H146),MONTH($H146)+$G146*5,1),AM$3=DATE(YEAR($H146),MONTH($H146)+$G146*6,1),AM$3=DATE(YEAR($H146),MONTH($H146)+$G146*7,1),AM$3=DATE(YEAR($H146),MONTH($H146)+$G146*8,1),AM$3=DATE(YEAR($H146),MONTH($H146)+$G146*9,1),AM$3=DATE(YEAR($H146),MONTH($H146)+$G146*10,1)),$F146*тех!BA$10*тех!BA$6,)</f>
        <v>0</v>
      </c>
      <c r="AN146" s="76">
        <f>IF(OR(AN$3=DATE(YEAR($H146),MONTH($H146)+$G146,1),AN$3=DATE(YEAR($H146),MONTH($H146)+$G146*2,1),AN$3=DATE(YEAR($H146),MONTH($H146)+$G146*3,1),AN$3=DATE(YEAR($H146),MONTH($H146)+$G146*4,1),AN$3=DATE(YEAR($H146),MONTH($H146)+$G146*5,1),AN$3=DATE(YEAR($H146),MONTH($H146)+$G146*6,1),AN$3=DATE(YEAR($H146),MONTH($H146)+$G146*7,1),AN$3=DATE(YEAR($H146),MONTH($H146)+$G146*8,1),AN$3=DATE(YEAR($H146),MONTH($H146)+$G146*9,1),AN$3=DATE(YEAR($H146),MONTH($H146)+$G146*10,1)),$F146*тех!BB$10*тех!BB$6,)</f>
        <v>0</v>
      </c>
      <c r="AO146" s="76">
        <f>IF(OR(AO$3=DATE(YEAR($H146),MONTH($H146)+$G146,1),AO$3=DATE(YEAR($H146),MONTH($H146)+$G146*2,1),AO$3=DATE(YEAR($H146),MONTH($H146)+$G146*3,1),AO$3=DATE(YEAR($H146),MONTH($H146)+$G146*4,1),AO$3=DATE(YEAR($H146),MONTH($H146)+$G146*5,1),AO$3=DATE(YEAR($H146),MONTH($H146)+$G146*6,1),AO$3=DATE(YEAR($H146),MONTH($H146)+$G146*7,1),AO$3=DATE(YEAR($H146),MONTH($H146)+$G146*8,1),AO$3=DATE(YEAR($H146),MONTH($H146)+$G146*9,1),AO$3=DATE(YEAR($H146),MONTH($H146)+$G146*10,1)),$F146*тех!BC$10*тех!BC$6,)</f>
        <v>0</v>
      </c>
      <c r="AP146" s="76">
        <f>IF(OR(AP$3=DATE(YEAR($H146),MONTH($H146)+$G146,1),AP$3=DATE(YEAR($H146),MONTH($H146)+$G146*2,1),AP$3=DATE(YEAR($H146),MONTH($H146)+$G146*3,1),AP$3=DATE(YEAR($H146),MONTH($H146)+$G146*4,1),AP$3=DATE(YEAR($H146),MONTH($H146)+$G146*5,1),AP$3=DATE(YEAR($H146),MONTH($H146)+$G146*6,1),AP$3=DATE(YEAR($H146),MONTH($H146)+$G146*7,1),AP$3=DATE(YEAR($H146),MONTH($H146)+$G146*8,1),AP$3=DATE(YEAR($H146),MONTH($H146)+$G146*9,1),AP$3=DATE(YEAR($H146),MONTH($H146)+$G146*10,1)),$F146*тех!BD$10*тех!BD$6,)</f>
        <v>0</v>
      </c>
      <c r="AQ146" s="76">
        <f>IF(OR(AQ$3=DATE(YEAR($H146),MONTH($H146)+$G146,1),AQ$3=DATE(YEAR($H146),MONTH($H146)+$G146*2,1),AQ$3=DATE(YEAR($H146),MONTH($H146)+$G146*3,1),AQ$3=DATE(YEAR($H146),MONTH($H146)+$G146*4,1),AQ$3=DATE(YEAR($H146),MONTH($H146)+$G146*5,1),AQ$3=DATE(YEAR($H146),MONTH($H146)+$G146*6,1),AQ$3=DATE(YEAR($H146),MONTH($H146)+$G146*7,1),AQ$3=DATE(YEAR($H146),MONTH($H146)+$G146*8,1),AQ$3=DATE(YEAR($H146),MONTH($H146)+$G146*9,1),AQ$3=DATE(YEAR($H146),MONTH($H146)+$G146*10,1)),$F146*тех!BE$10*тех!BE$6,)</f>
        <v>0</v>
      </c>
      <c r="AR146" s="76">
        <f>IF(OR(AR$3=DATE(YEAR($H146),MONTH($H146)+$G146,1),AR$3=DATE(YEAR($H146),MONTH($H146)+$G146*2,1),AR$3=DATE(YEAR($H146),MONTH($H146)+$G146*3,1),AR$3=DATE(YEAR($H146),MONTH($H146)+$G146*4,1),AR$3=DATE(YEAR($H146),MONTH($H146)+$G146*5,1),AR$3=DATE(YEAR($H146),MONTH($H146)+$G146*6,1),AR$3=DATE(YEAR($H146),MONTH($H146)+$G146*7,1),AR$3=DATE(YEAR($H146),MONTH($H146)+$G146*8,1),AR$3=DATE(YEAR($H146),MONTH($H146)+$G146*9,1),AR$3=DATE(YEAR($H146),MONTH($H146)+$G146*10,1)),$F146*тех!BF$10*тех!BF$6,)</f>
        <v>0</v>
      </c>
      <c r="AS146" s="76">
        <f>IF(OR(AS$3=DATE(YEAR($H146),MONTH($H146)+$G146,1),AS$3=DATE(YEAR($H146),MONTH($H146)+$G146*2,1),AS$3=DATE(YEAR($H146),MONTH($H146)+$G146*3,1),AS$3=DATE(YEAR($H146),MONTH($H146)+$G146*4,1),AS$3=DATE(YEAR($H146),MONTH($H146)+$G146*5,1),AS$3=DATE(YEAR($H146),MONTH($H146)+$G146*6,1),AS$3=DATE(YEAR($H146),MONTH($H146)+$G146*7,1),AS$3=DATE(YEAR($H146),MONTH($H146)+$G146*8,1),AS$3=DATE(YEAR($H146),MONTH($H146)+$G146*9,1),AS$3=DATE(YEAR($H146),MONTH($H146)+$G146*10,1)),$F146*тех!BG$10*тех!BG$6,)</f>
        <v>0</v>
      </c>
      <c r="AT146" s="76">
        <f>IF(OR(AT$3=DATE(YEAR($H146),MONTH($H146)+$G146,1),AT$3=DATE(YEAR($H146),MONTH($H146)+$G146*2,1),AT$3=DATE(YEAR($H146),MONTH($H146)+$G146*3,1),AT$3=DATE(YEAR($H146),MONTH($H146)+$G146*4,1),AT$3=DATE(YEAR($H146),MONTH($H146)+$G146*5,1),AT$3=DATE(YEAR($H146),MONTH($H146)+$G146*6,1),AT$3=DATE(YEAR($H146),MONTH($H146)+$G146*7,1),AT$3=DATE(YEAR($H146),MONTH($H146)+$G146*8,1),AT$3=DATE(YEAR($H146),MONTH($H146)+$G146*9,1),AT$3=DATE(YEAR($H146),MONTH($H146)+$G146*10,1)),$F146*тех!BH$10*тех!BH$6,)</f>
        <v>0</v>
      </c>
      <c r="AU146" s="76">
        <f>IF(OR(AU$3=DATE(YEAR($H146),MONTH($H146)+$G146,1),AU$3=DATE(YEAR($H146),MONTH($H146)+$G146*2,1),AU$3=DATE(YEAR($H146),MONTH($H146)+$G146*3,1),AU$3=DATE(YEAR($H146),MONTH($H146)+$G146*4,1),AU$3=DATE(YEAR($H146),MONTH($H146)+$G146*5,1),AU$3=DATE(YEAR($H146),MONTH($H146)+$G146*6,1),AU$3=DATE(YEAR($H146),MONTH($H146)+$G146*7,1),AU$3=DATE(YEAR($H146),MONTH($H146)+$G146*8,1),AU$3=DATE(YEAR($H146),MONTH($H146)+$G146*9,1),AU$3=DATE(YEAR($H146),MONTH($H146)+$G146*10,1)),$F146*тех!BI$10*тех!BI$6,)</f>
        <v>0</v>
      </c>
      <c r="AV146" s="76">
        <f>IF(OR(AV$3=DATE(YEAR($H146),MONTH($H146)+$G146,1),AV$3=DATE(YEAR($H146),MONTH($H146)+$G146*2,1),AV$3=DATE(YEAR($H146),MONTH($H146)+$G146*3,1),AV$3=DATE(YEAR($H146),MONTH($H146)+$G146*4,1),AV$3=DATE(YEAR($H146),MONTH($H146)+$G146*5,1),AV$3=DATE(YEAR($H146),MONTH($H146)+$G146*6,1),AV$3=DATE(YEAR($H146),MONTH($H146)+$G146*7,1),AV$3=DATE(YEAR($H146),MONTH($H146)+$G146*8,1),AV$3=DATE(YEAR($H146),MONTH($H146)+$G146*9,1),AV$3=DATE(YEAR($H146),MONTH($H146)+$G146*10,1)),$F146*тех!BJ$10*тех!BJ$6,)</f>
        <v>0</v>
      </c>
      <c r="AW146" s="76">
        <f>IF(OR(AW$3=DATE(YEAR($H146),MONTH($H146)+$G146,1),AW$3=DATE(YEAR($H146),MONTH($H146)+$G146*2,1),AW$3=DATE(YEAR($H146),MONTH($H146)+$G146*3,1),AW$3=DATE(YEAR($H146),MONTH($H146)+$G146*4,1),AW$3=DATE(YEAR($H146),MONTH($H146)+$G146*5,1),AW$3=DATE(YEAR($H146),MONTH($H146)+$G146*6,1),AW$3=DATE(YEAR($H146),MONTH($H146)+$G146*7,1),AW$3=DATE(YEAR($H146),MONTH($H146)+$G146*8,1),AW$3=DATE(YEAR($H146),MONTH($H146)+$G146*9,1),AW$3=DATE(YEAR($H146),MONTH($H146)+$G146*10,1)),$F146*тех!BK$10*тех!BK$6,)</f>
        <v>0</v>
      </c>
      <c r="AX146" s="76">
        <f>IF(OR(AX$3=DATE(YEAR($H146),MONTH($H146)+$G146,1),AX$3=DATE(YEAR($H146),MONTH($H146)+$G146*2,1),AX$3=DATE(YEAR($H146),MONTH($H146)+$G146*3,1),AX$3=DATE(YEAR($H146),MONTH($H146)+$G146*4,1),AX$3=DATE(YEAR($H146),MONTH($H146)+$G146*5,1),AX$3=DATE(YEAR($H146),MONTH($H146)+$G146*6,1),AX$3=DATE(YEAR($H146),MONTH($H146)+$G146*7,1),AX$3=DATE(YEAR($H146),MONTH($H146)+$G146*8,1),AX$3=DATE(YEAR($H146),MONTH($H146)+$G146*9,1),AX$3=DATE(YEAR($H146),MONTH($H146)+$G146*10,1)),$F146*тех!BL$10*тех!BL$6,)</f>
        <v>0</v>
      </c>
      <c r="AY146" s="76">
        <f>IF(OR(AY$3=DATE(YEAR($H146),MONTH($H146)+$G146,1),AY$3=DATE(YEAR($H146),MONTH($H146)+$G146*2,1),AY$3=DATE(YEAR($H146),MONTH($H146)+$G146*3,1),AY$3=DATE(YEAR($H146),MONTH($H146)+$G146*4,1),AY$3=DATE(YEAR($H146),MONTH($H146)+$G146*5,1),AY$3=DATE(YEAR($H146),MONTH($H146)+$G146*6,1),AY$3=DATE(YEAR($H146),MONTH($H146)+$G146*7,1),AY$3=DATE(YEAR($H146),MONTH($H146)+$G146*8,1),AY$3=DATE(YEAR($H146),MONTH($H146)+$G146*9,1),AY$3=DATE(YEAR($H146),MONTH($H146)+$G146*10,1)),$F146*тех!BM$10*тех!BM$6,)</f>
        <v>0</v>
      </c>
      <c r="AZ146" s="76">
        <f>IF(OR(AZ$3=DATE(YEAR($H146),MONTH($H146)+$G146,1),AZ$3=DATE(YEAR($H146),MONTH($H146)+$G146*2,1),AZ$3=DATE(YEAR($H146),MONTH($H146)+$G146*3,1),AZ$3=DATE(YEAR($H146),MONTH($H146)+$G146*4,1),AZ$3=DATE(YEAR($H146),MONTH($H146)+$G146*5,1),AZ$3=DATE(YEAR($H146),MONTH($H146)+$G146*6,1),AZ$3=DATE(YEAR($H146),MONTH($H146)+$G146*7,1),AZ$3=DATE(YEAR($H146),MONTH($H146)+$G146*8,1),AZ$3=DATE(YEAR($H146),MONTH($H146)+$G146*9,1),AZ$3=DATE(YEAR($H146),MONTH($H146)+$G146*10,1)),$F146*тех!BN$10*тех!BN$6,)</f>
        <v>0</v>
      </c>
      <c r="BA146" s="76">
        <f>IF(OR(BA$3=DATE(YEAR($H146),MONTH($H146)+$G146,1),BA$3=DATE(YEAR($H146),MONTH($H146)+$G146*2,1),BA$3=DATE(YEAR($H146),MONTH($H146)+$G146*3,1),BA$3=DATE(YEAR($H146),MONTH($H146)+$G146*4,1),BA$3=DATE(YEAR($H146),MONTH($H146)+$G146*5,1),BA$3=DATE(YEAR($H146),MONTH($H146)+$G146*6,1),BA$3=DATE(YEAR($H146),MONTH($H146)+$G146*7,1),BA$3=DATE(YEAR($H146),MONTH($H146)+$G146*8,1),BA$3=DATE(YEAR($H146),MONTH($H146)+$G146*9,1),BA$3=DATE(YEAR($H146),MONTH($H146)+$G146*10,1)),$F146*тех!BO$10*тех!BO$6,)</f>
        <v>0</v>
      </c>
      <c r="BB146" s="76">
        <f>IF(OR(BB$3=DATE(YEAR($H146),MONTH($H146)+$G146,1),BB$3=DATE(YEAR($H146),MONTH($H146)+$G146*2,1),BB$3=DATE(YEAR($H146),MONTH($H146)+$G146*3,1),BB$3=DATE(YEAR($H146),MONTH($H146)+$G146*4,1),BB$3=DATE(YEAR($H146),MONTH($H146)+$G146*5,1),BB$3=DATE(YEAR($H146),MONTH($H146)+$G146*6,1),BB$3=DATE(YEAR($H146),MONTH($H146)+$G146*7,1),BB$3=DATE(YEAR($H146),MONTH($H146)+$G146*8,1),BB$3=DATE(YEAR($H146),MONTH($H146)+$G146*9,1),BB$3=DATE(YEAR($H146),MONTH($H146)+$G146*10,1)),$F146*тех!BP$10*тех!BP$6,)</f>
        <v>0</v>
      </c>
      <c r="BC146" s="76">
        <f>IF(OR(BC$3=DATE(YEAR($H146),MONTH($H146)+$G146,1),BC$3=DATE(YEAR($H146),MONTH($H146)+$G146*2,1),BC$3=DATE(YEAR($H146),MONTH($H146)+$G146*3,1),BC$3=DATE(YEAR($H146),MONTH($H146)+$G146*4,1),BC$3=DATE(YEAR($H146),MONTH($H146)+$G146*5,1),BC$3=DATE(YEAR($H146),MONTH($H146)+$G146*6,1),BC$3=DATE(YEAR($H146),MONTH($H146)+$G146*7,1),BC$3=DATE(YEAR($H146),MONTH($H146)+$G146*8,1),BC$3=DATE(YEAR($H146),MONTH($H146)+$G146*9,1),BC$3=DATE(YEAR($H146),MONTH($H146)+$G146*10,1)),$F146*тех!BQ$10*тех!BQ$6,)</f>
        <v>0</v>
      </c>
      <c r="BD146" s="76">
        <f>IF(OR(BD$3=DATE(YEAR($H146),MONTH($H146)+$G146,1),BD$3=DATE(YEAR($H146),MONTH($H146)+$G146*2,1),BD$3=DATE(YEAR($H146),MONTH($H146)+$G146*3,1),BD$3=DATE(YEAR($H146),MONTH($H146)+$G146*4,1),BD$3=DATE(YEAR($H146),MONTH($H146)+$G146*5,1),BD$3=DATE(YEAR($H146),MONTH($H146)+$G146*6,1),BD$3=DATE(YEAR($H146),MONTH($H146)+$G146*7,1),BD$3=DATE(YEAR($H146),MONTH($H146)+$G146*8,1),BD$3=DATE(YEAR($H146),MONTH($H146)+$G146*9,1),BD$3=DATE(YEAR($H146),MONTH($H146)+$G146*10,1)),$F146*тех!BR$10*тех!BR$6,)</f>
        <v>0</v>
      </c>
      <c r="BE146" s="76">
        <f>IF(OR(BE$3=DATE(YEAR($H146),MONTH($H146)+$G146,1),BE$3=DATE(YEAR($H146),MONTH($H146)+$G146*2,1),BE$3=DATE(YEAR($H146),MONTH($H146)+$G146*3,1),BE$3=DATE(YEAR($H146),MONTH($H146)+$G146*4,1),BE$3=DATE(YEAR($H146),MONTH($H146)+$G146*5,1),BE$3=DATE(YEAR($H146),MONTH($H146)+$G146*6,1),BE$3=DATE(YEAR($H146),MONTH($H146)+$G146*7,1),BE$3=DATE(YEAR($H146),MONTH($H146)+$G146*8,1),BE$3=DATE(YEAR($H146),MONTH($H146)+$G146*9,1),BE$3=DATE(YEAR($H146),MONTH($H146)+$G146*10,1)),$F146*тех!BS$10*тех!BS$6,)</f>
        <v>0</v>
      </c>
      <c r="BF146" s="76">
        <f>IF(OR(BF$3=DATE(YEAR($H146),MONTH($H146)+$G146,1),BF$3=DATE(YEAR($H146),MONTH($H146)+$G146*2,1),BF$3=DATE(YEAR($H146),MONTH($H146)+$G146*3,1),BF$3=DATE(YEAR($H146),MONTH($H146)+$G146*4,1),BF$3=DATE(YEAR($H146),MONTH($H146)+$G146*5,1),BF$3=DATE(YEAR($H146),MONTH($H146)+$G146*6,1),BF$3=DATE(YEAR($H146),MONTH($H146)+$G146*7,1),BF$3=DATE(YEAR($H146),MONTH($H146)+$G146*8,1),BF$3=DATE(YEAR($H146),MONTH($H146)+$G146*9,1),BF$3=DATE(YEAR($H146),MONTH($H146)+$G146*10,1)),$F146*тех!BT$10*тех!BT$6,)</f>
        <v>0</v>
      </c>
      <c r="BG146" s="76">
        <f>IF(OR(BG$3=DATE(YEAR($H146),MONTH($H146)+$G146,1),BG$3=DATE(YEAR($H146),MONTH($H146)+$G146*2,1),BG$3=DATE(YEAR($H146),MONTH($H146)+$G146*3,1),BG$3=DATE(YEAR($H146),MONTH($H146)+$G146*4,1),BG$3=DATE(YEAR($H146),MONTH($H146)+$G146*5,1),BG$3=DATE(YEAR($H146),MONTH($H146)+$G146*6,1),BG$3=DATE(YEAR($H146),MONTH($H146)+$G146*7,1),BG$3=DATE(YEAR($H146),MONTH($H146)+$G146*8,1),BG$3=DATE(YEAR($H146),MONTH($H146)+$G146*9,1),BG$3=DATE(YEAR($H146),MONTH($H146)+$G146*10,1)),$F146*тех!BU$10*тех!BU$6,)</f>
        <v>0</v>
      </c>
      <c r="BH146" s="76">
        <f>IF(OR(BH$3=DATE(YEAR($H146),MONTH($H146)+$G146,1),BH$3=DATE(YEAR($H146),MONTH($H146)+$G146*2,1),BH$3=DATE(YEAR($H146),MONTH($H146)+$G146*3,1),BH$3=DATE(YEAR($H146),MONTH($H146)+$G146*4,1),BH$3=DATE(YEAR($H146),MONTH($H146)+$G146*5,1),BH$3=DATE(YEAR($H146),MONTH($H146)+$G146*6,1),BH$3=DATE(YEAR($H146),MONTH($H146)+$G146*7,1),BH$3=DATE(YEAR($H146),MONTH($H146)+$G146*8,1),BH$3=DATE(YEAR($H146),MONTH($H146)+$G146*9,1),BH$3=DATE(YEAR($H146),MONTH($H146)+$G146*10,1)),$F146*тех!BV$10*тех!BV$6,)</f>
        <v>0</v>
      </c>
      <c r="BI146" s="76">
        <f>IF(OR(BI$3=DATE(YEAR($H146),MONTH($H146)+$G146,1),BI$3=DATE(YEAR($H146),MONTH($H146)+$G146*2,1),BI$3=DATE(YEAR($H146),MONTH($H146)+$G146*3,1),BI$3=DATE(YEAR($H146),MONTH($H146)+$G146*4,1),BI$3=DATE(YEAR($H146),MONTH($H146)+$G146*5,1),BI$3=DATE(YEAR($H146),MONTH($H146)+$G146*6,1),BI$3=DATE(YEAR($H146),MONTH($H146)+$G146*7,1),BI$3=DATE(YEAR($H146),MONTH($H146)+$G146*8,1),BI$3=DATE(YEAR($H146),MONTH($H146)+$G146*9,1),BI$3=DATE(YEAR($H146),MONTH($H146)+$G146*10,1)),$F146*тех!BW$10*тех!BW$6,)</f>
        <v>0</v>
      </c>
      <c r="BJ146" s="76">
        <f>IF(OR(BJ$3=DATE(YEAR($H146),MONTH($H146)+$G146,1),BJ$3=DATE(YEAR($H146),MONTH($H146)+$G146*2,1),BJ$3=DATE(YEAR($H146),MONTH($H146)+$G146*3,1),BJ$3=DATE(YEAR($H146),MONTH($H146)+$G146*4,1),BJ$3=DATE(YEAR($H146),MONTH($H146)+$G146*5,1),BJ$3=DATE(YEAR($H146),MONTH($H146)+$G146*6,1),BJ$3=DATE(YEAR($H146),MONTH($H146)+$G146*7,1),BJ$3=DATE(YEAR($H146),MONTH($H146)+$G146*8,1),BJ$3=DATE(YEAR($H146),MONTH($H146)+$G146*9,1),BJ$3=DATE(YEAR($H146),MONTH($H146)+$G146*10,1)),$F146*тех!BX$10*тех!BX$6,)</f>
        <v>0</v>
      </c>
      <c r="BK146" s="76">
        <f>IF(OR(BK$3=DATE(YEAR($H146),MONTH($H146)+$G146,1),BK$3=DATE(YEAR($H146),MONTH($H146)+$G146*2,1),BK$3=DATE(YEAR($H146),MONTH($H146)+$G146*3,1),BK$3=DATE(YEAR($H146),MONTH($H146)+$G146*4,1),BK$3=DATE(YEAR($H146),MONTH($H146)+$G146*5,1),BK$3=DATE(YEAR($H146),MONTH($H146)+$G146*6,1),BK$3=DATE(YEAR($H146),MONTH($H146)+$G146*7,1),BK$3=DATE(YEAR($H146),MONTH($H146)+$G146*8,1),BK$3=DATE(YEAR($H146),MONTH($H146)+$G146*9,1),BK$3=DATE(YEAR($H146),MONTH($H146)+$G146*10,1)),$F146*тех!BY$10*тех!BY$6,)</f>
        <v>0</v>
      </c>
      <c r="BL146" s="76">
        <f>IF(OR(BL$3=DATE(YEAR($H146),MONTH($H146)+$G146,1),BL$3=DATE(YEAR($H146),MONTH($H146)+$G146*2,1),BL$3=DATE(YEAR($H146),MONTH($H146)+$G146*3,1),BL$3=DATE(YEAR($H146),MONTH($H146)+$G146*4,1),BL$3=DATE(YEAR($H146),MONTH($H146)+$G146*5,1),BL$3=DATE(YEAR($H146),MONTH($H146)+$G146*6,1),BL$3=DATE(YEAR($H146),MONTH($H146)+$G146*7,1),BL$3=DATE(YEAR($H146),MONTH($H146)+$G146*8,1),BL$3=DATE(YEAR($H146),MONTH($H146)+$G146*9,1),BL$3=DATE(YEAR($H146),MONTH($H146)+$G146*10,1)),$F146*тех!BZ$10*тех!BZ$6,)</f>
        <v>0</v>
      </c>
      <c r="BM146" s="76">
        <f>IF(OR(BM$3=DATE(YEAR($H146),MONTH($H146)+$G146,1),BM$3=DATE(YEAR($H146),MONTH($H146)+$G146*2,1),BM$3=DATE(YEAR($H146),MONTH($H146)+$G146*3,1),BM$3=DATE(YEAR($H146),MONTH($H146)+$G146*4,1),BM$3=DATE(YEAR($H146),MONTH($H146)+$G146*5,1),BM$3=DATE(YEAR($H146),MONTH($H146)+$G146*6,1),BM$3=DATE(YEAR($H146),MONTH($H146)+$G146*7,1),BM$3=DATE(YEAR($H146),MONTH($H146)+$G146*8,1),BM$3=DATE(YEAR($H146),MONTH($H146)+$G146*9,1),BM$3=DATE(YEAR($H146),MONTH($H146)+$G146*10,1)),$F146*тех!CA$10*тех!CA$6,)</f>
        <v>0</v>
      </c>
      <c r="BN146" s="76">
        <f>IF(OR(BN$3=DATE(YEAR($H146),MONTH($H146)+$G146,1),BN$3=DATE(YEAR($H146),MONTH($H146)+$G146*2,1),BN$3=DATE(YEAR($H146),MONTH($H146)+$G146*3,1),BN$3=DATE(YEAR($H146),MONTH($H146)+$G146*4,1),BN$3=DATE(YEAR($H146),MONTH($H146)+$G146*5,1),BN$3=DATE(YEAR($H146),MONTH($H146)+$G146*6,1),BN$3=DATE(YEAR($H146),MONTH($H146)+$G146*7,1),BN$3=DATE(YEAR($H146),MONTH($H146)+$G146*8,1),BN$3=DATE(YEAR($H146),MONTH($H146)+$G146*9,1),BN$3=DATE(YEAR($H146),MONTH($H146)+$G146*10,1)),$F146*тех!CB$10*тех!CB$6,)</f>
        <v>0</v>
      </c>
      <c r="BO146" s="76">
        <f>IF(OR(BO$3=DATE(YEAR($H146),MONTH($H146)+$G146,1),BO$3=DATE(YEAR($H146),MONTH($H146)+$G146*2,1),BO$3=DATE(YEAR($H146),MONTH($H146)+$G146*3,1),BO$3=DATE(YEAR($H146),MONTH($H146)+$G146*4,1),BO$3=DATE(YEAR($H146),MONTH($H146)+$G146*5,1),BO$3=DATE(YEAR($H146),MONTH($H146)+$G146*6,1),BO$3=DATE(YEAR($H146),MONTH($H146)+$G146*7,1),BO$3=DATE(YEAR($H146),MONTH($H146)+$G146*8,1),BO$3=DATE(YEAR($H146),MONTH($H146)+$G146*9,1),BO$3=DATE(YEAR($H146),MONTH($H146)+$G146*10,1)),$F146*тех!CC$10*тех!CC$6,)</f>
        <v>0</v>
      </c>
      <c r="BP146" s="76">
        <f>IF(OR(BP$3=DATE(YEAR($H146),MONTH($H146)+$G146,1),BP$3=DATE(YEAR($H146),MONTH($H146)+$G146*2,1),BP$3=DATE(YEAR($H146),MONTH($H146)+$G146*3,1),BP$3=DATE(YEAR($H146),MONTH($H146)+$G146*4,1),BP$3=DATE(YEAR($H146),MONTH($H146)+$G146*5,1),BP$3=DATE(YEAR($H146),MONTH($H146)+$G146*6,1),BP$3=DATE(YEAR($H146),MONTH($H146)+$G146*7,1),BP$3=DATE(YEAR($H146),MONTH($H146)+$G146*8,1),BP$3=DATE(YEAR($H146),MONTH($H146)+$G146*9,1),BP$3=DATE(YEAR($H146),MONTH($H146)+$G146*10,1)),$F146*тех!CD$10*тех!CD$6,)</f>
        <v>0</v>
      </c>
      <c r="BQ146" s="76">
        <f>IF(OR(BQ$3=DATE(YEAR($H146),MONTH($H146)+$G146,1),BQ$3=DATE(YEAR($H146),MONTH($H146)+$G146*2,1),BQ$3=DATE(YEAR($H146),MONTH($H146)+$G146*3,1),BQ$3=DATE(YEAR($H146),MONTH($H146)+$G146*4,1),BQ$3=DATE(YEAR($H146),MONTH($H146)+$G146*5,1),BQ$3=DATE(YEAR($H146),MONTH($H146)+$G146*6,1),BQ$3=DATE(YEAR($H146),MONTH($H146)+$G146*7,1),BQ$3=DATE(YEAR($H146),MONTH($H146)+$G146*8,1),BQ$3=DATE(YEAR($H146),MONTH($H146)+$G146*9,1),BQ$3=DATE(YEAR($H146),MONTH($H146)+$G146*10,1)),$F146*тех!CE$10*тех!CE$6,)</f>
        <v>0</v>
      </c>
    </row>
    <row r="147" spans="2:69">
      <c r="B147" s="3">
        <v>5</v>
      </c>
      <c r="C147" s="19" t="s">
        <v>824</v>
      </c>
      <c r="D147" s="71">
        <f>IF(C147&gt;0,VLOOKUP(C147,тех!$R$19:$S$54,2,FALSE),)</f>
        <v>537</v>
      </c>
      <c r="E147" s="71"/>
      <c r="F147" s="76">
        <f t="shared" si="5"/>
        <v>0</v>
      </c>
      <c r="G147" s="19">
        <v>12</v>
      </c>
      <c r="H147" s="20">
        <f>Параметры!$C$11</f>
        <v>42370</v>
      </c>
      <c r="J147" s="76">
        <f>IF($H147=J$3,$F147,)*тех!X$6</f>
        <v>0</v>
      </c>
      <c r="K147" s="76">
        <f>IF($H147=K$3,$F147,)*тех!Y$6</f>
        <v>0</v>
      </c>
      <c r="L147" s="76">
        <f>IF($H147=L$3,$F147,)*тех!Z$6</f>
        <v>0</v>
      </c>
      <c r="M147" s="76">
        <f>IF($H147=M$3,$F147,)*тех!AA$6</f>
        <v>0</v>
      </c>
      <c r="N147" s="76">
        <f>IF($H147=N$3,$F147,)*тех!AB$6</f>
        <v>0</v>
      </c>
      <c r="O147" s="76">
        <f>IF($H147=O$3,$F147,)*тех!AC$6</f>
        <v>0</v>
      </c>
      <c r="P147" s="76">
        <f>IF(OR(P$3=DATE(YEAR($H147),MONTH($H147)+$G147,1),P$3=DATE(YEAR($H147),MONTH($H147)+$G147*2,1),P$3=DATE(YEAR($H147),MONTH($H147)+$G147*3,1),P$3=DATE(YEAR($H147),MONTH($H147)+$G147*4,1),P$3=DATE(YEAR($H147),MONTH($H147)+$G147*5,1),P$3=DATE(YEAR($H147),MONTH($H147)+$G147*6,1),P$3=DATE(YEAR($H147),MONTH($H147)+$G147*7,1),P$3=DATE(YEAR($H147),MONTH($H147)+$G147*8,1),P$3=DATE(YEAR($H147),MONTH($H147)+$G147*9,1),P$3=DATE(YEAR($H147),MONTH($H147)+$G147*10,1)),$F147*тех!AD$10*тех!AD$6,)</f>
        <v>0</v>
      </c>
      <c r="Q147" s="76">
        <f>IF(OR(Q$3=DATE(YEAR($H147),MONTH($H147)+$G147,1),Q$3=DATE(YEAR($H147),MONTH($H147)+$G147*2,1),Q$3=DATE(YEAR($H147),MONTH($H147)+$G147*3,1),Q$3=DATE(YEAR($H147),MONTH($H147)+$G147*4,1),Q$3=DATE(YEAR($H147),MONTH($H147)+$G147*5,1),Q$3=DATE(YEAR($H147),MONTH($H147)+$G147*6,1),Q$3=DATE(YEAR($H147),MONTH($H147)+$G147*7,1),Q$3=DATE(YEAR($H147),MONTH($H147)+$G147*8,1),Q$3=DATE(YEAR($H147),MONTH($H147)+$G147*9,1),Q$3=DATE(YEAR($H147),MONTH($H147)+$G147*10,1)),$F147*тех!AE$10*тех!AE$6,)</f>
        <v>0</v>
      </c>
      <c r="R147" s="76">
        <f>IF(OR(R$3=DATE(YEAR($H147),MONTH($H147)+$G147,1),R$3=DATE(YEAR($H147),MONTH($H147)+$G147*2,1),R$3=DATE(YEAR($H147),MONTH($H147)+$G147*3,1),R$3=DATE(YEAR($H147),MONTH($H147)+$G147*4,1),R$3=DATE(YEAR($H147),MONTH($H147)+$G147*5,1),R$3=DATE(YEAR($H147),MONTH($H147)+$G147*6,1),R$3=DATE(YEAR($H147),MONTH($H147)+$G147*7,1),R$3=DATE(YEAR($H147),MONTH($H147)+$G147*8,1),R$3=DATE(YEAR($H147),MONTH($H147)+$G147*9,1),R$3=DATE(YEAR($H147),MONTH($H147)+$G147*10,1)),$F147*тех!AF$10*тех!AF$6,)</f>
        <v>0</v>
      </c>
      <c r="S147" s="76">
        <f>IF(OR(S$3=DATE(YEAR($H147),MONTH($H147)+$G147,1),S$3=DATE(YEAR($H147),MONTH($H147)+$G147*2,1),S$3=DATE(YEAR($H147),MONTH($H147)+$G147*3,1),S$3=DATE(YEAR($H147),MONTH($H147)+$G147*4,1),S$3=DATE(YEAR($H147),MONTH($H147)+$G147*5,1),S$3=DATE(YEAR($H147),MONTH($H147)+$G147*6,1),S$3=DATE(YEAR($H147),MONTH($H147)+$G147*7,1),S$3=DATE(YEAR($H147),MONTH($H147)+$G147*8,1),S$3=DATE(YEAR($H147),MONTH($H147)+$G147*9,1),S$3=DATE(YEAR($H147),MONTH($H147)+$G147*10,1)),$F147*тех!AG$10*тех!AG$6,)</f>
        <v>0</v>
      </c>
      <c r="T147" s="76">
        <f>IF(OR(T$3=DATE(YEAR($H147),MONTH($H147)+$G147,1),T$3=DATE(YEAR($H147),MONTH($H147)+$G147*2,1),T$3=DATE(YEAR($H147),MONTH($H147)+$G147*3,1),T$3=DATE(YEAR($H147),MONTH($H147)+$G147*4,1),T$3=DATE(YEAR($H147),MONTH($H147)+$G147*5,1),T$3=DATE(YEAR($H147),MONTH($H147)+$G147*6,1),T$3=DATE(YEAR($H147),MONTH($H147)+$G147*7,1),T$3=DATE(YEAR($H147),MONTH($H147)+$G147*8,1),T$3=DATE(YEAR($H147),MONTH($H147)+$G147*9,1),T$3=DATE(YEAR($H147),MONTH($H147)+$G147*10,1)),$F147*тех!AH$10*тех!AH$6,)</f>
        <v>0</v>
      </c>
      <c r="U147" s="76">
        <f>IF(OR(U$3=DATE(YEAR($H147),MONTH($H147)+$G147,1),U$3=DATE(YEAR($H147),MONTH($H147)+$G147*2,1),U$3=DATE(YEAR($H147),MONTH($H147)+$G147*3,1),U$3=DATE(YEAR($H147),MONTH($H147)+$G147*4,1),U$3=DATE(YEAR($H147),MONTH($H147)+$G147*5,1),U$3=DATE(YEAR($H147),MONTH($H147)+$G147*6,1),U$3=DATE(YEAR($H147),MONTH($H147)+$G147*7,1),U$3=DATE(YEAR($H147),MONTH($H147)+$G147*8,1),U$3=DATE(YEAR($H147),MONTH($H147)+$G147*9,1),U$3=DATE(YEAR($H147),MONTH($H147)+$G147*10,1)),$F147*тех!AI$10*тех!AI$6,)</f>
        <v>0</v>
      </c>
      <c r="V147" s="76">
        <f>IF(OR(V$3=DATE(YEAR($H147),MONTH($H147)+$G147,1),V$3=DATE(YEAR($H147),MONTH($H147)+$G147*2,1),V$3=DATE(YEAR($H147),MONTH($H147)+$G147*3,1),V$3=DATE(YEAR($H147),MONTH($H147)+$G147*4,1),V$3=DATE(YEAR($H147),MONTH($H147)+$G147*5,1),V$3=DATE(YEAR($H147),MONTH($H147)+$G147*6,1),V$3=DATE(YEAR($H147),MONTH($H147)+$G147*7,1),V$3=DATE(YEAR($H147),MONTH($H147)+$G147*8,1),V$3=DATE(YEAR($H147),MONTH($H147)+$G147*9,1),V$3=DATE(YEAR($H147),MONTH($H147)+$G147*10,1)),$F147*тех!AJ$10*тех!AJ$6,)</f>
        <v>0</v>
      </c>
      <c r="W147" s="76">
        <f>IF(OR(W$3=DATE(YEAR($H147),MONTH($H147)+$G147,1),W$3=DATE(YEAR($H147),MONTH($H147)+$G147*2,1),W$3=DATE(YEAR($H147),MONTH($H147)+$G147*3,1),W$3=DATE(YEAR($H147),MONTH($H147)+$G147*4,1),W$3=DATE(YEAR($H147),MONTH($H147)+$G147*5,1),W$3=DATE(YEAR($H147),MONTH($H147)+$G147*6,1),W$3=DATE(YEAR($H147),MONTH($H147)+$G147*7,1),W$3=DATE(YEAR($H147),MONTH($H147)+$G147*8,1),W$3=DATE(YEAR($H147),MONTH($H147)+$G147*9,1),W$3=DATE(YEAR($H147),MONTH($H147)+$G147*10,1)),$F147*тех!AK$10*тех!AK$6,)</f>
        <v>0</v>
      </c>
      <c r="X147" s="76">
        <f>IF(OR(X$3=DATE(YEAR($H147),MONTH($H147)+$G147,1),X$3=DATE(YEAR($H147),MONTH($H147)+$G147*2,1),X$3=DATE(YEAR($H147),MONTH($H147)+$G147*3,1),X$3=DATE(YEAR($H147),MONTH($H147)+$G147*4,1),X$3=DATE(YEAR($H147),MONTH($H147)+$G147*5,1),X$3=DATE(YEAR($H147),MONTH($H147)+$G147*6,1),X$3=DATE(YEAR($H147),MONTH($H147)+$G147*7,1),X$3=DATE(YEAR($H147),MONTH($H147)+$G147*8,1),X$3=DATE(YEAR($H147),MONTH($H147)+$G147*9,1),X$3=DATE(YEAR($H147),MONTH($H147)+$G147*10,1)),$F147*тех!AL$10*тех!AL$6,)</f>
        <v>0</v>
      </c>
      <c r="Y147" s="76">
        <f>IF(OR(Y$3=DATE(YEAR($H147),MONTH($H147)+$G147,1),Y$3=DATE(YEAR($H147),MONTH($H147)+$G147*2,1),Y$3=DATE(YEAR($H147),MONTH($H147)+$G147*3,1),Y$3=DATE(YEAR($H147),MONTH($H147)+$G147*4,1),Y$3=DATE(YEAR($H147),MONTH($H147)+$G147*5,1),Y$3=DATE(YEAR($H147),MONTH($H147)+$G147*6,1),Y$3=DATE(YEAR($H147),MONTH($H147)+$G147*7,1),Y$3=DATE(YEAR($H147),MONTH($H147)+$G147*8,1),Y$3=DATE(YEAR($H147),MONTH($H147)+$G147*9,1),Y$3=DATE(YEAR($H147),MONTH($H147)+$G147*10,1)),$F147*тех!AM$10*тех!AM$6,)</f>
        <v>0</v>
      </c>
      <c r="Z147" s="76">
        <f>IF(OR(Z$3=DATE(YEAR($H147),MONTH($H147)+$G147,1),Z$3=DATE(YEAR($H147),MONTH($H147)+$G147*2,1),Z$3=DATE(YEAR($H147),MONTH($H147)+$G147*3,1),Z$3=DATE(YEAR($H147),MONTH($H147)+$G147*4,1),Z$3=DATE(YEAR($H147),MONTH($H147)+$G147*5,1),Z$3=DATE(YEAR($H147),MONTH($H147)+$G147*6,1),Z$3=DATE(YEAR($H147),MONTH($H147)+$G147*7,1),Z$3=DATE(YEAR($H147),MONTH($H147)+$G147*8,1),Z$3=DATE(YEAR($H147),MONTH($H147)+$G147*9,1),Z$3=DATE(YEAR($H147),MONTH($H147)+$G147*10,1)),$F147*тех!AN$10*тех!AN$6,)</f>
        <v>0</v>
      </c>
      <c r="AA147" s="76">
        <f>IF(OR(AA$3=DATE(YEAR($H147),MONTH($H147)+$G147,1),AA$3=DATE(YEAR($H147),MONTH($H147)+$G147*2,1),AA$3=DATE(YEAR($H147),MONTH($H147)+$G147*3,1),AA$3=DATE(YEAR($H147),MONTH($H147)+$G147*4,1),AA$3=DATE(YEAR($H147),MONTH($H147)+$G147*5,1),AA$3=DATE(YEAR($H147),MONTH($H147)+$G147*6,1),AA$3=DATE(YEAR($H147),MONTH($H147)+$G147*7,1),AA$3=DATE(YEAR($H147),MONTH($H147)+$G147*8,1),AA$3=DATE(YEAR($H147),MONTH($H147)+$G147*9,1),AA$3=DATE(YEAR($H147),MONTH($H147)+$G147*10,1)),$F147*тех!AO$10*тех!AO$6,)</f>
        <v>0</v>
      </c>
      <c r="AB147" s="76">
        <f>IF(OR(AB$3=DATE(YEAR($H147),MONTH($H147)+$G147,1),AB$3=DATE(YEAR($H147),MONTH($H147)+$G147*2,1),AB$3=DATE(YEAR($H147),MONTH($H147)+$G147*3,1),AB$3=DATE(YEAR($H147),MONTH($H147)+$G147*4,1),AB$3=DATE(YEAR($H147),MONTH($H147)+$G147*5,1),AB$3=DATE(YEAR($H147),MONTH($H147)+$G147*6,1),AB$3=DATE(YEAR($H147),MONTH($H147)+$G147*7,1),AB$3=DATE(YEAR($H147),MONTH($H147)+$G147*8,1),AB$3=DATE(YEAR($H147),MONTH($H147)+$G147*9,1),AB$3=DATE(YEAR($H147),MONTH($H147)+$G147*10,1)),$F147*тех!AP$10*тех!AP$6,)</f>
        <v>0</v>
      </c>
      <c r="AC147" s="76">
        <f>IF(OR(AC$3=DATE(YEAR($H147),MONTH($H147)+$G147,1),AC$3=DATE(YEAR($H147),MONTH($H147)+$G147*2,1),AC$3=DATE(YEAR($H147),MONTH($H147)+$G147*3,1),AC$3=DATE(YEAR($H147),MONTH($H147)+$G147*4,1),AC$3=DATE(YEAR($H147),MONTH($H147)+$G147*5,1),AC$3=DATE(YEAR($H147),MONTH($H147)+$G147*6,1),AC$3=DATE(YEAR($H147),MONTH($H147)+$G147*7,1),AC$3=DATE(YEAR($H147),MONTH($H147)+$G147*8,1),AC$3=DATE(YEAR($H147),MONTH($H147)+$G147*9,1),AC$3=DATE(YEAR($H147),MONTH($H147)+$G147*10,1)),$F147*тех!AQ$10*тех!AQ$6,)</f>
        <v>0</v>
      </c>
      <c r="AD147" s="76">
        <f>IF(OR(AD$3=DATE(YEAR($H147),MONTH($H147)+$G147,1),AD$3=DATE(YEAR($H147),MONTH($H147)+$G147*2,1),AD$3=DATE(YEAR($H147),MONTH($H147)+$G147*3,1),AD$3=DATE(YEAR($H147),MONTH($H147)+$G147*4,1),AD$3=DATE(YEAR($H147),MONTH($H147)+$G147*5,1),AD$3=DATE(YEAR($H147),MONTH($H147)+$G147*6,1),AD$3=DATE(YEAR($H147),MONTH($H147)+$G147*7,1),AD$3=DATE(YEAR($H147),MONTH($H147)+$G147*8,1),AD$3=DATE(YEAR($H147),MONTH($H147)+$G147*9,1),AD$3=DATE(YEAR($H147),MONTH($H147)+$G147*10,1)),$F147*тех!AR$10*тех!AR$6,)</f>
        <v>0</v>
      </c>
      <c r="AE147" s="76">
        <f>IF(OR(AE$3=DATE(YEAR($H147),MONTH($H147)+$G147,1),AE$3=DATE(YEAR($H147),MONTH($H147)+$G147*2,1),AE$3=DATE(YEAR($H147),MONTH($H147)+$G147*3,1),AE$3=DATE(YEAR($H147),MONTH($H147)+$G147*4,1),AE$3=DATE(YEAR($H147),MONTH($H147)+$G147*5,1),AE$3=DATE(YEAR($H147),MONTH($H147)+$G147*6,1),AE$3=DATE(YEAR($H147),MONTH($H147)+$G147*7,1),AE$3=DATE(YEAR($H147),MONTH($H147)+$G147*8,1),AE$3=DATE(YEAR($H147),MONTH($H147)+$G147*9,1),AE$3=DATE(YEAR($H147),MONTH($H147)+$G147*10,1)),$F147*тех!AS$10*тех!AS$6,)</f>
        <v>0</v>
      </c>
      <c r="AF147" s="76">
        <f>IF(OR(AF$3=DATE(YEAR($H147),MONTH($H147)+$G147,1),AF$3=DATE(YEAR($H147),MONTH($H147)+$G147*2,1),AF$3=DATE(YEAR($H147),MONTH($H147)+$G147*3,1),AF$3=DATE(YEAR($H147),MONTH($H147)+$G147*4,1),AF$3=DATE(YEAR($H147),MONTH($H147)+$G147*5,1),AF$3=DATE(YEAR($H147),MONTH($H147)+$G147*6,1),AF$3=DATE(YEAR($H147),MONTH($H147)+$G147*7,1),AF$3=DATE(YEAR($H147),MONTH($H147)+$G147*8,1),AF$3=DATE(YEAR($H147),MONTH($H147)+$G147*9,1),AF$3=DATE(YEAR($H147),MONTH($H147)+$G147*10,1)),$F147*тех!AT$10*тех!AT$6,)</f>
        <v>0</v>
      </c>
      <c r="AG147" s="76">
        <f>IF(OR(AG$3=DATE(YEAR($H147),MONTH($H147)+$G147,1),AG$3=DATE(YEAR($H147),MONTH($H147)+$G147*2,1),AG$3=DATE(YEAR($H147),MONTH($H147)+$G147*3,1),AG$3=DATE(YEAR($H147),MONTH($H147)+$G147*4,1),AG$3=DATE(YEAR($H147),MONTH($H147)+$G147*5,1),AG$3=DATE(YEAR($H147),MONTH($H147)+$G147*6,1),AG$3=DATE(YEAR($H147),MONTH($H147)+$G147*7,1),AG$3=DATE(YEAR($H147),MONTH($H147)+$G147*8,1),AG$3=DATE(YEAR($H147),MONTH($H147)+$G147*9,1),AG$3=DATE(YEAR($H147),MONTH($H147)+$G147*10,1)),$F147*тех!AU$10*тех!AU$6,)</f>
        <v>0</v>
      </c>
      <c r="AH147" s="76">
        <f>IF(OR(AH$3=DATE(YEAR($H147),MONTH($H147)+$G147,1),AH$3=DATE(YEAR($H147),MONTH($H147)+$G147*2,1),AH$3=DATE(YEAR($H147),MONTH($H147)+$G147*3,1),AH$3=DATE(YEAR($H147),MONTH($H147)+$G147*4,1),AH$3=DATE(YEAR($H147),MONTH($H147)+$G147*5,1),AH$3=DATE(YEAR($H147),MONTH($H147)+$G147*6,1),AH$3=DATE(YEAR($H147),MONTH($H147)+$G147*7,1),AH$3=DATE(YEAR($H147),MONTH($H147)+$G147*8,1),AH$3=DATE(YEAR($H147),MONTH($H147)+$G147*9,1),AH$3=DATE(YEAR($H147),MONTH($H147)+$G147*10,1)),$F147*тех!AV$10*тех!AV$6,)</f>
        <v>0</v>
      </c>
      <c r="AI147" s="76">
        <f>IF(OR(AI$3=DATE(YEAR($H147),MONTH($H147)+$G147,1),AI$3=DATE(YEAR($H147),MONTH($H147)+$G147*2,1),AI$3=DATE(YEAR($H147),MONTH($H147)+$G147*3,1),AI$3=DATE(YEAR($H147),MONTH($H147)+$G147*4,1),AI$3=DATE(YEAR($H147),MONTH($H147)+$G147*5,1),AI$3=DATE(YEAR($H147),MONTH($H147)+$G147*6,1),AI$3=DATE(YEAR($H147),MONTH($H147)+$G147*7,1),AI$3=DATE(YEAR($H147),MONTH($H147)+$G147*8,1),AI$3=DATE(YEAR($H147),MONTH($H147)+$G147*9,1),AI$3=DATE(YEAR($H147),MONTH($H147)+$G147*10,1)),$F147*тех!AW$10*тех!AW$6,)</f>
        <v>0</v>
      </c>
      <c r="AJ147" s="76">
        <f>IF(OR(AJ$3=DATE(YEAR($H147),MONTH($H147)+$G147,1),AJ$3=DATE(YEAR($H147),MONTH($H147)+$G147*2,1),AJ$3=DATE(YEAR($H147),MONTH($H147)+$G147*3,1),AJ$3=DATE(YEAR($H147),MONTH($H147)+$G147*4,1),AJ$3=DATE(YEAR($H147),MONTH($H147)+$G147*5,1),AJ$3=DATE(YEAR($H147),MONTH($H147)+$G147*6,1),AJ$3=DATE(YEAR($H147),MONTH($H147)+$G147*7,1),AJ$3=DATE(YEAR($H147),MONTH($H147)+$G147*8,1),AJ$3=DATE(YEAR($H147),MONTH($H147)+$G147*9,1),AJ$3=DATE(YEAR($H147),MONTH($H147)+$G147*10,1)),$F147*тех!AX$10*тех!AX$6,)</f>
        <v>0</v>
      </c>
      <c r="AK147" s="76">
        <f>IF(OR(AK$3=DATE(YEAR($H147),MONTH($H147)+$G147,1),AK$3=DATE(YEAR($H147),MONTH($H147)+$G147*2,1),AK$3=DATE(YEAR($H147),MONTH($H147)+$G147*3,1),AK$3=DATE(YEAR($H147),MONTH($H147)+$G147*4,1),AK$3=DATE(YEAR($H147),MONTH($H147)+$G147*5,1),AK$3=DATE(YEAR($H147),MONTH($H147)+$G147*6,1),AK$3=DATE(YEAR($H147),MONTH($H147)+$G147*7,1),AK$3=DATE(YEAR($H147),MONTH($H147)+$G147*8,1),AK$3=DATE(YEAR($H147),MONTH($H147)+$G147*9,1),AK$3=DATE(YEAR($H147),MONTH($H147)+$G147*10,1)),$F147*тех!AY$10*тех!AY$6,)</f>
        <v>0</v>
      </c>
      <c r="AL147" s="76">
        <f>IF(OR(AL$3=DATE(YEAR($H147),MONTH($H147)+$G147,1),AL$3=DATE(YEAR($H147),MONTH($H147)+$G147*2,1),AL$3=DATE(YEAR($H147),MONTH($H147)+$G147*3,1),AL$3=DATE(YEAR($H147),MONTH($H147)+$G147*4,1),AL$3=DATE(YEAR($H147),MONTH($H147)+$G147*5,1),AL$3=DATE(YEAR($H147),MONTH($H147)+$G147*6,1),AL$3=DATE(YEAR($H147),MONTH($H147)+$G147*7,1),AL$3=DATE(YEAR($H147),MONTH($H147)+$G147*8,1),AL$3=DATE(YEAR($H147),MONTH($H147)+$G147*9,1),AL$3=DATE(YEAR($H147),MONTH($H147)+$G147*10,1)),$F147*тех!AZ$10*тех!AZ$6,)</f>
        <v>0</v>
      </c>
      <c r="AM147" s="76">
        <f>IF(OR(AM$3=DATE(YEAR($H147),MONTH($H147)+$G147,1),AM$3=DATE(YEAR($H147),MONTH($H147)+$G147*2,1),AM$3=DATE(YEAR($H147),MONTH($H147)+$G147*3,1),AM$3=DATE(YEAR($H147),MONTH($H147)+$G147*4,1),AM$3=DATE(YEAR($H147),MONTH($H147)+$G147*5,1),AM$3=DATE(YEAR($H147),MONTH($H147)+$G147*6,1),AM$3=DATE(YEAR($H147),MONTH($H147)+$G147*7,1),AM$3=DATE(YEAR($H147),MONTH($H147)+$G147*8,1),AM$3=DATE(YEAR($H147),MONTH($H147)+$G147*9,1),AM$3=DATE(YEAR($H147),MONTH($H147)+$G147*10,1)),$F147*тех!BA$10*тех!BA$6,)</f>
        <v>0</v>
      </c>
      <c r="AN147" s="76">
        <f>IF(OR(AN$3=DATE(YEAR($H147),MONTH($H147)+$G147,1),AN$3=DATE(YEAR($H147),MONTH($H147)+$G147*2,1),AN$3=DATE(YEAR($H147),MONTH($H147)+$G147*3,1),AN$3=DATE(YEAR($H147),MONTH($H147)+$G147*4,1),AN$3=DATE(YEAR($H147),MONTH($H147)+$G147*5,1),AN$3=DATE(YEAR($H147),MONTH($H147)+$G147*6,1),AN$3=DATE(YEAR($H147),MONTH($H147)+$G147*7,1),AN$3=DATE(YEAR($H147),MONTH($H147)+$G147*8,1),AN$3=DATE(YEAR($H147),MONTH($H147)+$G147*9,1),AN$3=DATE(YEAR($H147),MONTH($H147)+$G147*10,1)),$F147*тех!BB$10*тех!BB$6,)</f>
        <v>0</v>
      </c>
      <c r="AO147" s="76">
        <f>IF(OR(AO$3=DATE(YEAR($H147),MONTH($H147)+$G147,1),AO$3=DATE(YEAR($H147),MONTH($H147)+$G147*2,1),AO$3=DATE(YEAR($H147),MONTH($H147)+$G147*3,1),AO$3=DATE(YEAR($H147),MONTH($H147)+$G147*4,1),AO$3=DATE(YEAR($H147),MONTH($H147)+$G147*5,1),AO$3=DATE(YEAR($H147),MONTH($H147)+$G147*6,1),AO$3=DATE(YEAR($H147),MONTH($H147)+$G147*7,1),AO$3=DATE(YEAR($H147),MONTH($H147)+$G147*8,1),AO$3=DATE(YEAR($H147),MONTH($H147)+$G147*9,1),AO$3=DATE(YEAR($H147),MONTH($H147)+$G147*10,1)),$F147*тех!BC$10*тех!BC$6,)</f>
        <v>0</v>
      </c>
      <c r="AP147" s="76">
        <f>IF(OR(AP$3=DATE(YEAR($H147),MONTH($H147)+$G147,1),AP$3=DATE(YEAR($H147),MONTH($H147)+$G147*2,1),AP$3=DATE(YEAR($H147),MONTH($H147)+$G147*3,1),AP$3=DATE(YEAR($H147),MONTH($H147)+$G147*4,1),AP$3=DATE(YEAR($H147),MONTH($H147)+$G147*5,1),AP$3=DATE(YEAR($H147),MONTH($H147)+$G147*6,1),AP$3=DATE(YEAR($H147),MONTH($H147)+$G147*7,1),AP$3=DATE(YEAR($H147),MONTH($H147)+$G147*8,1),AP$3=DATE(YEAR($H147),MONTH($H147)+$G147*9,1),AP$3=DATE(YEAR($H147),MONTH($H147)+$G147*10,1)),$F147*тех!BD$10*тех!BD$6,)</f>
        <v>0</v>
      </c>
      <c r="AQ147" s="76">
        <f>IF(OR(AQ$3=DATE(YEAR($H147),MONTH($H147)+$G147,1),AQ$3=DATE(YEAR($H147),MONTH($H147)+$G147*2,1),AQ$3=DATE(YEAR($H147),MONTH($H147)+$G147*3,1),AQ$3=DATE(YEAR($H147),MONTH($H147)+$G147*4,1),AQ$3=DATE(YEAR($H147),MONTH($H147)+$G147*5,1),AQ$3=DATE(YEAR($H147),MONTH($H147)+$G147*6,1),AQ$3=DATE(YEAR($H147),MONTH($H147)+$G147*7,1),AQ$3=DATE(YEAR($H147),MONTH($H147)+$G147*8,1),AQ$3=DATE(YEAR($H147),MONTH($H147)+$G147*9,1),AQ$3=DATE(YEAR($H147),MONTH($H147)+$G147*10,1)),$F147*тех!BE$10*тех!BE$6,)</f>
        <v>0</v>
      </c>
      <c r="AR147" s="76">
        <f>IF(OR(AR$3=DATE(YEAR($H147),MONTH($H147)+$G147,1),AR$3=DATE(YEAR($H147),MONTH($H147)+$G147*2,1),AR$3=DATE(YEAR($H147),MONTH($H147)+$G147*3,1),AR$3=DATE(YEAR($H147),MONTH($H147)+$G147*4,1),AR$3=DATE(YEAR($H147),MONTH($H147)+$G147*5,1),AR$3=DATE(YEAR($H147),MONTH($H147)+$G147*6,1),AR$3=DATE(YEAR($H147),MONTH($H147)+$G147*7,1),AR$3=DATE(YEAR($H147),MONTH($H147)+$G147*8,1),AR$3=DATE(YEAR($H147),MONTH($H147)+$G147*9,1),AR$3=DATE(YEAR($H147),MONTH($H147)+$G147*10,1)),$F147*тех!BF$10*тех!BF$6,)</f>
        <v>0</v>
      </c>
      <c r="AS147" s="76">
        <f>IF(OR(AS$3=DATE(YEAR($H147),MONTH($H147)+$G147,1),AS$3=DATE(YEAR($H147),MONTH($H147)+$G147*2,1),AS$3=DATE(YEAR($H147),MONTH($H147)+$G147*3,1),AS$3=DATE(YEAR($H147),MONTH($H147)+$G147*4,1),AS$3=DATE(YEAR($H147),MONTH($H147)+$G147*5,1),AS$3=DATE(YEAR($H147),MONTH($H147)+$G147*6,1),AS$3=DATE(YEAR($H147),MONTH($H147)+$G147*7,1),AS$3=DATE(YEAR($H147),MONTH($H147)+$G147*8,1),AS$3=DATE(YEAR($H147),MONTH($H147)+$G147*9,1),AS$3=DATE(YEAR($H147),MONTH($H147)+$G147*10,1)),$F147*тех!BG$10*тех!BG$6,)</f>
        <v>0</v>
      </c>
      <c r="AT147" s="76">
        <f>IF(OR(AT$3=DATE(YEAR($H147),MONTH($H147)+$G147,1),AT$3=DATE(YEAR($H147),MONTH($H147)+$G147*2,1),AT$3=DATE(YEAR($H147),MONTH($H147)+$G147*3,1),AT$3=DATE(YEAR($H147),MONTH($H147)+$G147*4,1),AT$3=DATE(YEAR($H147),MONTH($H147)+$G147*5,1),AT$3=DATE(YEAR($H147),MONTH($H147)+$G147*6,1),AT$3=DATE(YEAR($H147),MONTH($H147)+$G147*7,1),AT$3=DATE(YEAR($H147),MONTH($H147)+$G147*8,1),AT$3=DATE(YEAR($H147),MONTH($H147)+$G147*9,1),AT$3=DATE(YEAR($H147),MONTH($H147)+$G147*10,1)),$F147*тех!BH$10*тех!BH$6,)</f>
        <v>0</v>
      </c>
      <c r="AU147" s="76">
        <f>IF(OR(AU$3=DATE(YEAR($H147),MONTH($H147)+$G147,1),AU$3=DATE(YEAR($H147),MONTH($H147)+$G147*2,1),AU$3=DATE(YEAR($H147),MONTH($H147)+$G147*3,1),AU$3=DATE(YEAR($H147),MONTH($H147)+$G147*4,1),AU$3=DATE(YEAR($H147),MONTH($H147)+$G147*5,1),AU$3=DATE(YEAR($H147),MONTH($H147)+$G147*6,1),AU$3=DATE(YEAR($H147),MONTH($H147)+$G147*7,1),AU$3=DATE(YEAR($H147),MONTH($H147)+$G147*8,1),AU$3=DATE(YEAR($H147),MONTH($H147)+$G147*9,1),AU$3=DATE(YEAR($H147),MONTH($H147)+$G147*10,1)),$F147*тех!BI$10*тех!BI$6,)</f>
        <v>0</v>
      </c>
      <c r="AV147" s="76">
        <f>IF(OR(AV$3=DATE(YEAR($H147),MONTH($H147)+$G147,1),AV$3=DATE(YEAR($H147),MONTH($H147)+$G147*2,1),AV$3=DATE(YEAR($H147),MONTH($H147)+$G147*3,1),AV$3=DATE(YEAR($H147),MONTH($H147)+$G147*4,1),AV$3=DATE(YEAR($H147),MONTH($H147)+$G147*5,1),AV$3=DATE(YEAR($H147),MONTH($H147)+$G147*6,1),AV$3=DATE(YEAR($H147),MONTH($H147)+$G147*7,1),AV$3=DATE(YEAR($H147),MONTH($H147)+$G147*8,1),AV$3=DATE(YEAR($H147),MONTH($H147)+$G147*9,1),AV$3=DATE(YEAR($H147),MONTH($H147)+$G147*10,1)),$F147*тех!BJ$10*тех!BJ$6,)</f>
        <v>0</v>
      </c>
      <c r="AW147" s="76">
        <f>IF(OR(AW$3=DATE(YEAR($H147),MONTH($H147)+$G147,1),AW$3=DATE(YEAR($H147),MONTH($H147)+$G147*2,1),AW$3=DATE(YEAR($H147),MONTH($H147)+$G147*3,1),AW$3=DATE(YEAR($H147),MONTH($H147)+$G147*4,1),AW$3=DATE(YEAR($H147),MONTH($H147)+$G147*5,1),AW$3=DATE(YEAR($H147),MONTH($H147)+$G147*6,1),AW$3=DATE(YEAR($H147),MONTH($H147)+$G147*7,1),AW$3=DATE(YEAR($H147),MONTH($H147)+$G147*8,1),AW$3=DATE(YEAR($H147),MONTH($H147)+$G147*9,1),AW$3=DATE(YEAR($H147),MONTH($H147)+$G147*10,1)),$F147*тех!BK$10*тех!BK$6,)</f>
        <v>0</v>
      </c>
      <c r="AX147" s="76">
        <f>IF(OR(AX$3=DATE(YEAR($H147),MONTH($H147)+$G147,1),AX$3=DATE(YEAR($H147),MONTH($H147)+$G147*2,1),AX$3=DATE(YEAR($H147),MONTH($H147)+$G147*3,1),AX$3=DATE(YEAR($H147),MONTH($H147)+$G147*4,1),AX$3=DATE(YEAR($H147),MONTH($H147)+$G147*5,1),AX$3=DATE(YEAR($H147),MONTH($H147)+$G147*6,1),AX$3=DATE(YEAR($H147),MONTH($H147)+$G147*7,1),AX$3=DATE(YEAR($H147),MONTH($H147)+$G147*8,1),AX$3=DATE(YEAR($H147),MONTH($H147)+$G147*9,1),AX$3=DATE(YEAR($H147),MONTH($H147)+$G147*10,1)),$F147*тех!BL$10*тех!BL$6,)</f>
        <v>0</v>
      </c>
      <c r="AY147" s="76">
        <f>IF(OR(AY$3=DATE(YEAR($H147),MONTH($H147)+$G147,1),AY$3=DATE(YEAR($H147),MONTH($H147)+$G147*2,1),AY$3=DATE(YEAR($H147),MONTH($H147)+$G147*3,1),AY$3=DATE(YEAR($H147),MONTH($H147)+$G147*4,1),AY$3=DATE(YEAR($H147),MONTH($H147)+$G147*5,1),AY$3=DATE(YEAR($H147),MONTH($H147)+$G147*6,1),AY$3=DATE(YEAR($H147),MONTH($H147)+$G147*7,1),AY$3=DATE(YEAR($H147),MONTH($H147)+$G147*8,1),AY$3=DATE(YEAR($H147),MONTH($H147)+$G147*9,1),AY$3=DATE(YEAR($H147),MONTH($H147)+$G147*10,1)),$F147*тех!BM$10*тех!BM$6,)</f>
        <v>0</v>
      </c>
      <c r="AZ147" s="76">
        <f>IF(OR(AZ$3=DATE(YEAR($H147),MONTH($H147)+$G147,1),AZ$3=DATE(YEAR($H147),MONTH($H147)+$G147*2,1),AZ$3=DATE(YEAR($H147),MONTH($H147)+$G147*3,1),AZ$3=DATE(YEAR($H147),MONTH($H147)+$G147*4,1),AZ$3=DATE(YEAR($H147),MONTH($H147)+$G147*5,1),AZ$3=DATE(YEAR($H147),MONTH($H147)+$G147*6,1),AZ$3=DATE(YEAR($H147),MONTH($H147)+$G147*7,1),AZ$3=DATE(YEAR($H147),MONTH($H147)+$G147*8,1),AZ$3=DATE(YEAR($H147),MONTH($H147)+$G147*9,1),AZ$3=DATE(YEAR($H147),MONTH($H147)+$G147*10,1)),$F147*тех!BN$10*тех!BN$6,)</f>
        <v>0</v>
      </c>
      <c r="BA147" s="76">
        <f>IF(OR(BA$3=DATE(YEAR($H147),MONTH($H147)+$G147,1),BA$3=DATE(YEAR($H147),MONTH($H147)+$G147*2,1),BA$3=DATE(YEAR($H147),MONTH($H147)+$G147*3,1),BA$3=DATE(YEAR($H147),MONTH($H147)+$G147*4,1),BA$3=DATE(YEAR($H147),MONTH($H147)+$G147*5,1),BA$3=DATE(YEAR($H147),MONTH($H147)+$G147*6,1),BA$3=DATE(YEAR($H147),MONTH($H147)+$G147*7,1),BA$3=DATE(YEAR($H147),MONTH($H147)+$G147*8,1),BA$3=DATE(YEAR($H147),MONTH($H147)+$G147*9,1),BA$3=DATE(YEAR($H147),MONTH($H147)+$G147*10,1)),$F147*тех!BO$10*тех!BO$6,)</f>
        <v>0</v>
      </c>
      <c r="BB147" s="76">
        <f>IF(OR(BB$3=DATE(YEAR($H147),MONTH($H147)+$G147,1),BB$3=DATE(YEAR($H147),MONTH($H147)+$G147*2,1),BB$3=DATE(YEAR($H147),MONTH($H147)+$G147*3,1),BB$3=DATE(YEAR($H147),MONTH($H147)+$G147*4,1),BB$3=DATE(YEAR($H147),MONTH($H147)+$G147*5,1),BB$3=DATE(YEAR($H147),MONTH($H147)+$G147*6,1),BB$3=DATE(YEAR($H147),MONTH($H147)+$G147*7,1),BB$3=DATE(YEAR($H147),MONTH($H147)+$G147*8,1),BB$3=DATE(YEAR($H147),MONTH($H147)+$G147*9,1),BB$3=DATE(YEAR($H147),MONTH($H147)+$G147*10,1)),$F147*тех!BP$10*тех!BP$6,)</f>
        <v>0</v>
      </c>
      <c r="BC147" s="76">
        <f>IF(OR(BC$3=DATE(YEAR($H147),MONTH($H147)+$G147,1),BC$3=DATE(YEAR($H147),MONTH($H147)+$G147*2,1),BC$3=DATE(YEAR($H147),MONTH($H147)+$G147*3,1),BC$3=DATE(YEAR($H147),MONTH($H147)+$G147*4,1),BC$3=DATE(YEAR($H147),MONTH($H147)+$G147*5,1),BC$3=DATE(YEAR($H147),MONTH($H147)+$G147*6,1),BC$3=DATE(YEAR($H147),MONTH($H147)+$G147*7,1),BC$3=DATE(YEAR($H147),MONTH($H147)+$G147*8,1),BC$3=DATE(YEAR($H147),MONTH($H147)+$G147*9,1),BC$3=DATE(YEAR($H147),MONTH($H147)+$G147*10,1)),$F147*тех!BQ$10*тех!BQ$6,)</f>
        <v>0</v>
      </c>
      <c r="BD147" s="76">
        <f>IF(OR(BD$3=DATE(YEAR($H147),MONTH($H147)+$G147,1),BD$3=DATE(YEAR($H147),MONTH($H147)+$G147*2,1),BD$3=DATE(YEAR($H147),MONTH($H147)+$G147*3,1),BD$3=DATE(YEAR($H147),MONTH($H147)+$G147*4,1),BD$3=DATE(YEAR($H147),MONTH($H147)+$G147*5,1),BD$3=DATE(YEAR($H147),MONTH($H147)+$G147*6,1),BD$3=DATE(YEAR($H147),MONTH($H147)+$G147*7,1),BD$3=DATE(YEAR($H147),MONTH($H147)+$G147*8,1),BD$3=DATE(YEAR($H147),MONTH($H147)+$G147*9,1),BD$3=DATE(YEAR($H147),MONTH($H147)+$G147*10,1)),$F147*тех!BR$10*тех!BR$6,)</f>
        <v>0</v>
      </c>
      <c r="BE147" s="76">
        <f>IF(OR(BE$3=DATE(YEAR($H147),MONTH($H147)+$G147,1),BE$3=DATE(YEAR($H147),MONTH($H147)+$G147*2,1),BE$3=DATE(YEAR($H147),MONTH($H147)+$G147*3,1),BE$3=DATE(YEAR($H147),MONTH($H147)+$G147*4,1),BE$3=DATE(YEAR($H147),MONTH($H147)+$G147*5,1),BE$3=DATE(YEAR($H147),MONTH($H147)+$G147*6,1),BE$3=DATE(YEAR($H147),MONTH($H147)+$G147*7,1),BE$3=DATE(YEAR($H147),MONTH($H147)+$G147*8,1),BE$3=DATE(YEAR($H147),MONTH($H147)+$G147*9,1),BE$3=DATE(YEAR($H147),MONTH($H147)+$G147*10,1)),$F147*тех!BS$10*тех!BS$6,)</f>
        <v>0</v>
      </c>
      <c r="BF147" s="76">
        <f>IF(OR(BF$3=DATE(YEAR($H147),MONTH($H147)+$G147,1),BF$3=DATE(YEAR($H147),MONTH($H147)+$G147*2,1),BF$3=DATE(YEAR($H147),MONTH($H147)+$G147*3,1),BF$3=DATE(YEAR($H147),MONTH($H147)+$G147*4,1),BF$3=DATE(YEAR($H147),MONTH($H147)+$G147*5,1),BF$3=DATE(YEAR($H147),MONTH($H147)+$G147*6,1),BF$3=DATE(YEAR($H147),MONTH($H147)+$G147*7,1),BF$3=DATE(YEAR($H147),MONTH($H147)+$G147*8,1),BF$3=DATE(YEAR($H147),MONTH($H147)+$G147*9,1),BF$3=DATE(YEAR($H147),MONTH($H147)+$G147*10,1)),$F147*тех!BT$10*тех!BT$6,)</f>
        <v>0</v>
      </c>
      <c r="BG147" s="76">
        <f>IF(OR(BG$3=DATE(YEAR($H147),MONTH($H147)+$G147,1),BG$3=DATE(YEAR($H147),MONTH($H147)+$G147*2,1),BG$3=DATE(YEAR($H147),MONTH($H147)+$G147*3,1),BG$3=DATE(YEAR($H147),MONTH($H147)+$G147*4,1),BG$3=DATE(YEAR($H147),MONTH($H147)+$G147*5,1),BG$3=DATE(YEAR($H147),MONTH($H147)+$G147*6,1),BG$3=DATE(YEAR($H147),MONTH($H147)+$G147*7,1),BG$3=DATE(YEAR($H147),MONTH($H147)+$G147*8,1),BG$3=DATE(YEAR($H147),MONTH($H147)+$G147*9,1),BG$3=DATE(YEAR($H147),MONTH($H147)+$G147*10,1)),$F147*тех!BU$10*тех!BU$6,)</f>
        <v>0</v>
      </c>
      <c r="BH147" s="76">
        <f>IF(OR(BH$3=DATE(YEAR($H147),MONTH($H147)+$G147,1),BH$3=DATE(YEAR($H147),MONTH($H147)+$G147*2,1),BH$3=DATE(YEAR($H147),MONTH($H147)+$G147*3,1),BH$3=DATE(YEAR($H147),MONTH($H147)+$G147*4,1),BH$3=DATE(YEAR($H147),MONTH($H147)+$G147*5,1),BH$3=DATE(YEAR($H147),MONTH($H147)+$G147*6,1),BH$3=DATE(YEAR($H147),MONTH($H147)+$G147*7,1),BH$3=DATE(YEAR($H147),MONTH($H147)+$G147*8,1),BH$3=DATE(YEAR($H147),MONTH($H147)+$G147*9,1),BH$3=DATE(YEAR($H147),MONTH($H147)+$G147*10,1)),$F147*тех!BV$10*тех!BV$6,)</f>
        <v>0</v>
      </c>
      <c r="BI147" s="76">
        <f>IF(OR(BI$3=DATE(YEAR($H147),MONTH($H147)+$G147,1),BI$3=DATE(YEAR($H147),MONTH($H147)+$G147*2,1),BI$3=DATE(YEAR($H147),MONTH($H147)+$G147*3,1),BI$3=DATE(YEAR($H147),MONTH($H147)+$G147*4,1),BI$3=DATE(YEAR($H147),MONTH($H147)+$G147*5,1),BI$3=DATE(YEAR($H147),MONTH($H147)+$G147*6,1),BI$3=DATE(YEAR($H147),MONTH($H147)+$G147*7,1),BI$3=DATE(YEAR($H147),MONTH($H147)+$G147*8,1),BI$3=DATE(YEAR($H147),MONTH($H147)+$G147*9,1),BI$3=DATE(YEAR($H147),MONTH($H147)+$G147*10,1)),$F147*тех!BW$10*тех!BW$6,)</f>
        <v>0</v>
      </c>
      <c r="BJ147" s="76">
        <f>IF(OR(BJ$3=DATE(YEAR($H147),MONTH($H147)+$G147,1),BJ$3=DATE(YEAR($H147),MONTH($H147)+$G147*2,1),BJ$3=DATE(YEAR($H147),MONTH($H147)+$G147*3,1),BJ$3=DATE(YEAR($H147),MONTH($H147)+$G147*4,1),BJ$3=DATE(YEAR($H147),MONTH($H147)+$G147*5,1),BJ$3=DATE(YEAR($H147),MONTH($H147)+$G147*6,1),BJ$3=DATE(YEAR($H147),MONTH($H147)+$G147*7,1),BJ$3=DATE(YEAR($H147),MONTH($H147)+$G147*8,1),BJ$3=DATE(YEAR($H147),MONTH($H147)+$G147*9,1),BJ$3=DATE(YEAR($H147),MONTH($H147)+$G147*10,1)),$F147*тех!BX$10*тех!BX$6,)</f>
        <v>0</v>
      </c>
      <c r="BK147" s="76">
        <f>IF(OR(BK$3=DATE(YEAR($H147),MONTH($H147)+$G147,1),BK$3=DATE(YEAR($H147),MONTH($H147)+$G147*2,1),BK$3=DATE(YEAR($H147),MONTH($H147)+$G147*3,1),BK$3=DATE(YEAR($H147),MONTH($H147)+$G147*4,1),BK$3=DATE(YEAR($H147),MONTH($H147)+$G147*5,1),BK$3=DATE(YEAR($H147),MONTH($H147)+$G147*6,1),BK$3=DATE(YEAR($H147),MONTH($H147)+$G147*7,1),BK$3=DATE(YEAR($H147),MONTH($H147)+$G147*8,1),BK$3=DATE(YEAR($H147),MONTH($H147)+$G147*9,1),BK$3=DATE(YEAR($H147),MONTH($H147)+$G147*10,1)),$F147*тех!BY$10*тех!BY$6,)</f>
        <v>0</v>
      </c>
      <c r="BL147" s="76">
        <f>IF(OR(BL$3=DATE(YEAR($H147),MONTH($H147)+$G147,1),BL$3=DATE(YEAR($H147),MONTH($H147)+$G147*2,1),BL$3=DATE(YEAR($H147),MONTH($H147)+$G147*3,1),BL$3=DATE(YEAR($H147),MONTH($H147)+$G147*4,1),BL$3=DATE(YEAR($H147),MONTH($H147)+$G147*5,1),BL$3=DATE(YEAR($H147),MONTH($H147)+$G147*6,1),BL$3=DATE(YEAR($H147),MONTH($H147)+$G147*7,1),BL$3=DATE(YEAR($H147),MONTH($H147)+$G147*8,1),BL$3=DATE(YEAR($H147),MONTH($H147)+$G147*9,1),BL$3=DATE(YEAR($H147),MONTH($H147)+$G147*10,1)),$F147*тех!BZ$10*тех!BZ$6,)</f>
        <v>0</v>
      </c>
      <c r="BM147" s="76">
        <f>IF(OR(BM$3=DATE(YEAR($H147),MONTH($H147)+$G147,1),BM$3=DATE(YEAR($H147),MONTH($H147)+$G147*2,1),BM$3=DATE(YEAR($H147),MONTH($H147)+$G147*3,1),BM$3=DATE(YEAR($H147),MONTH($H147)+$G147*4,1),BM$3=DATE(YEAR($H147),MONTH($H147)+$G147*5,1),BM$3=DATE(YEAR($H147),MONTH($H147)+$G147*6,1),BM$3=DATE(YEAR($H147),MONTH($H147)+$G147*7,1),BM$3=DATE(YEAR($H147),MONTH($H147)+$G147*8,1),BM$3=DATE(YEAR($H147),MONTH($H147)+$G147*9,1),BM$3=DATE(YEAR($H147),MONTH($H147)+$G147*10,1)),$F147*тех!CA$10*тех!CA$6,)</f>
        <v>0</v>
      </c>
      <c r="BN147" s="76">
        <f>IF(OR(BN$3=DATE(YEAR($H147),MONTH($H147)+$G147,1),BN$3=DATE(YEAR($H147),MONTH($H147)+$G147*2,1),BN$3=DATE(YEAR($H147),MONTH($H147)+$G147*3,1),BN$3=DATE(YEAR($H147),MONTH($H147)+$G147*4,1),BN$3=DATE(YEAR($H147),MONTH($H147)+$G147*5,1),BN$3=DATE(YEAR($H147),MONTH($H147)+$G147*6,1),BN$3=DATE(YEAR($H147),MONTH($H147)+$G147*7,1),BN$3=DATE(YEAR($H147),MONTH($H147)+$G147*8,1),BN$3=DATE(YEAR($H147),MONTH($H147)+$G147*9,1),BN$3=DATE(YEAR($H147),MONTH($H147)+$G147*10,1)),$F147*тех!CB$10*тех!CB$6,)</f>
        <v>0</v>
      </c>
      <c r="BO147" s="76">
        <f>IF(OR(BO$3=DATE(YEAR($H147),MONTH($H147)+$G147,1),BO$3=DATE(YEAR($H147),MONTH($H147)+$G147*2,1),BO$3=DATE(YEAR($H147),MONTH($H147)+$G147*3,1),BO$3=DATE(YEAR($H147),MONTH($H147)+$G147*4,1),BO$3=DATE(YEAR($H147),MONTH($H147)+$G147*5,1),BO$3=DATE(YEAR($H147),MONTH($H147)+$G147*6,1),BO$3=DATE(YEAR($H147),MONTH($H147)+$G147*7,1),BO$3=DATE(YEAR($H147),MONTH($H147)+$G147*8,1),BO$3=DATE(YEAR($H147),MONTH($H147)+$G147*9,1),BO$3=DATE(YEAR($H147),MONTH($H147)+$G147*10,1)),$F147*тех!CC$10*тех!CC$6,)</f>
        <v>0</v>
      </c>
      <c r="BP147" s="76">
        <f>IF(OR(BP$3=DATE(YEAR($H147),MONTH($H147)+$G147,1),BP$3=DATE(YEAR($H147),MONTH($H147)+$G147*2,1),BP$3=DATE(YEAR($H147),MONTH($H147)+$G147*3,1),BP$3=DATE(YEAR($H147),MONTH($H147)+$G147*4,1),BP$3=DATE(YEAR($H147),MONTH($H147)+$G147*5,1),BP$3=DATE(YEAR($H147),MONTH($H147)+$G147*6,1),BP$3=DATE(YEAR($H147),MONTH($H147)+$G147*7,1),BP$3=DATE(YEAR($H147),MONTH($H147)+$G147*8,1),BP$3=DATE(YEAR($H147),MONTH($H147)+$G147*9,1),BP$3=DATE(YEAR($H147),MONTH($H147)+$G147*10,1)),$F147*тех!CD$10*тех!CD$6,)</f>
        <v>0</v>
      </c>
      <c r="BQ147" s="76">
        <f>IF(OR(BQ$3=DATE(YEAR($H147),MONTH($H147)+$G147,1),BQ$3=DATE(YEAR($H147),MONTH($H147)+$G147*2,1),BQ$3=DATE(YEAR($H147),MONTH($H147)+$G147*3,1),BQ$3=DATE(YEAR($H147),MONTH($H147)+$G147*4,1),BQ$3=DATE(YEAR($H147),MONTH($H147)+$G147*5,1),BQ$3=DATE(YEAR($H147),MONTH($H147)+$G147*6,1),BQ$3=DATE(YEAR($H147),MONTH($H147)+$G147*7,1),BQ$3=DATE(YEAR($H147),MONTH($H147)+$G147*8,1),BQ$3=DATE(YEAR($H147),MONTH($H147)+$G147*9,1),BQ$3=DATE(YEAR($H147),MONTH($H147)+$G147*10,1)),$F147*тех!CE$10*тех!CE$6,)</f>
        <v>0</v>
      </c>
    </row>
    <row r="148" spans="2:69">
      <c r="B148" s="3">
        <v>6</v>
      </c>
      <c r="C148" s="19" t="s">
        <v>825</v>
      </c>
      <c r="D148" s="71">
        <f>IF(C148&gt;0,VLOOKUP(C148,тех!$R$19:$S$54,2,FALSE),)</f>
        <v>550</v>
      </c>
      <c r="E148" s="71"/>
      <c r="F148" s="76">
        <f t="shared" si="5"/>
        <v>0</v>
      </c>
      <c r="G148" s="19">
        <v>12</v>
      </c>
      <c r="H148" s="20">
        <f>Параметры!$C$11</f>
        <v>42370</v>
      </c>
      <c r="J148" s="76">
        <f>IF($H148=J$3,$F148,)*тех!X$6</f>
        <v>0</v>
      </c>
      <c r="K148" s="76">
        <f>IF($H148=K$3,$F148,)*тех!Y$6</f>
        <v>0</v>
      </c>
      <c r="L148" s="76">
        <f>IF($H148=L$3,$F148,)*тех!Z$6</f>
        <v>0</v>
      </c>
      <c r="M148" s="76">
        <f>IF($H148=M$3,$F148,)*тех!AA$6</f>
        <v>0</v>
      </c>
      <c r="N148" s="76">
        <f>IF($H148=N$3,$F148,)*тех!AB$6</f>
        <v>0</v>
      </c>
      <c r="O148" s="76">
        <f>IF($H148=O$3,$F148,)*тех!AC$6</f>
        <v>0</v>
      </c>
      <c r="P148" s="76">
        <f>IF(OR(P$3=DATE(YEAR($H148),MONTH($H148)+$G148,1),P$3=DATE(YEAR($H148),MONTH($H148)+$G148*2,1),P$3=DATE(YEAR($H148),MONTH($H148)+$G148*3,1),P$3=DATE(YEAR($H148),MONTH($H148)+$G148*4,1),P$3=DATE(YEAR($H148),MONTH($H148)+$G148*5,1),P$3=DATE(YEAR($H148),MONTH($H148)+$G148*6,1),P$3=DATE(YEAR($H148),MONTH($H148)+$G148*7,1),P$3=DATE(YEAR($H148),MONTH($H148)+$G148*8,1),P$3=DATE(YEAR($H148),MONTH($H148)+$G148*9,1),P$3=DATE(YEAR($H148),MONTH($H148)+$G148*10,1)),$F148*тех!AD$10*тех!AD$6,)</f>
        <v>0</v>
      </c>
      <c r="Q148" s="76">
        <f>IF(OR(Q$3=DATE(YEAR($H148),MONTH($H148)+$G148,1),Q$3=DATE(YEAR($H148),MONTH($H148)+$G148*2,1),Q$3=DATE(YEAR($H148),MONTH($H148)+$G148*3,1),Q$3=DATE(YEAR($H148),MONTH($H148)+$G148*4,1),Q$3=DATE(YEAR($H148),MONTH($H148)+$G148*5,1),Q$3=DATE(YEAR($H148),MONTH($H148)+$G148*6,1),Q$3=DATE(YEAR($H148),MONTH($H148)+$G148*7,1),Q$3=DATE(YEAR($H148),MONTH($H148)+$G148*8,1),Q$3=DATE(YEAR($H148),MONTH($H148)+$G148*9,1),Q$3=DATE(YEAR($H148),MONTH($H148)+$G148*10,1)),$F148*тех!AE$10*тех!AE$6,)</f>
        <v>0</v>
      </c>
      <c r="R148" s="76">
        <f>IF(OR(R$3=DATE(YEAR($H148),MONTH($H148)+$G148,1),R$3=DATE(YEAR($H148),MONTH($H148)+$G148*2,1),R$3=DATE(YEAR($H148),MONTH($H148)+$G148*3,1),R$3=DATE(YEAR($H148),MONTH($H148)+$G148*4,1),R$3=DATE(YEAR($H148),MONTH($H148)+$G148*5,1),R$3=DATE(YEAR($H148),MONTH($H148)+$G148*6,1),R$3=DATE(YEAR($H148),MONTH($H148)+$G148*7,1),R$3=DATE(YEAR($H148),MONTH($H148)+$G148*8,1),R$3=DATE(YEAR($H148),MONTH($H148)+$G148*9,1),R$3=DATE(YEAR($H148),MONTH($H148)+$G148*10,1)),$F148*тех!AF$10*тех!AF$6,)</f>
        <v>0</v>
      </c>
      <c r="S148" s="76">
        <f>IF(OR(S$3=DATE(YEAR($H148),MONTH($H148)+$G148,1),S$3=DATE(YEAR($H148),MONTH($H148)+$G148*2,1),S$3=DATE(YEAR($H148),MONTH($H148)+$G148*3,1),S$3=DATE(YEAR($H148),MONTH($H148)+$G148*4,1),S$3=DATE(YEAR($H148),MONTH($H148)+$G148*5,1),S$3=DATE(YEAR($H148),MONTH($H148)+$G148*6,1),S$3=DATE(YEAR($H148),MONTH($H148)+$G148*7,1),S$3=DATE(YEAR($H148),MONTH($H148)+$G148*8,1),S$3=DATE(YEAR($H148),MONTH($H148)+$G148*9,1),S$3=DATE(YEAR($H148),MONTH($H148)+$G148*10,1)),$F148*тех!AG$10*тех!AG$6,)</f>
        <v>0</v>
      </c>
      <c r="T148" s="76">
        <f>IF(OR(T$3=DATE(YEAR($H148),MONTH($H148)+$G148,1),T$3=DATE(YEAR($H148),MONTH($H148)+$G148*2,1),T$3=DATE(YEAR($H148),MONTH($H148)+$G148*3,1),T$3=DATE(YEAR($H148),MONTH($H148)+$G148*4,1),T$3=DATE(YEAR($H148),MONTH($H148)+$G148*5,1),T$3=DATE(YEAR($H148),MONTH($H148)+$G148*6,1),T$3=DATE(YEAR($H148),MONTH($H148)+$G148*7,1),T$3=DATE(YEAR($H148),MONTH($H148)+$G148*8,1),T$3=DATE(YEAR($H148),MONTH($H148)+$G148*9,1),T$3=DATE(YEAR($H148),MONTH($H148)+$G148*10,1)),$F148*тех!AH$10*тех!AH$6,)</f>
        <v>0</v>
      </c>
      <c r="U148" s="76">
        <f>IF(OR(U$3=DATE(YEAR($H148),MONTH($H148)+$G148,1),U$3=DATE(YEAR($H148),MONTH($H148)+$G148*2,1),U$3=DATE(YEAR($H148),MONTH($H148)+$G148*3,1),U$3=DATE(YEAR($H148),MONTH($H148)+$G148*4,1),U$3=DATE(YEAR($H148),MONTH($H148)+$G148*5,1),U$3=DATE(YEAR($H148),MONTH($H148)+$G148*6,1),U$3=DATE(YEAR($H148),MONTH($H148)+$G148*7,1),U$3=DATE(YEAR($H148),MONTH($H148)+$G148*8,1),U$3=DATE(YEAR($H148),MONTH($H148)+$G148*9,1),U$3=DATE(YEAR($H148),MONTH($H148)+$G148*10,1)),$F148*тех!AI$10*тех!AI$6,)</f>
        <v>0</v>
      </c>
      <c r="V148" s="76">
        <f>IF(OR(V$3=DATE(YEAR($H148),MONTH($H148)+$G148,1),V$3=DATE(YEAR($H148),MONTH($H148)+$G148*2,1),V$3=DATE(YEAR($H148),MONTH($H148)+$G148*3,1),V$3=DATE(YEAR($H148),MONTH($H148)+$G148*4,1),V$3=DATE(YEAR($H148),MONTH($H148)+$G148*5,1),V$3=DATE(YEAR($H148),MONTH($H148)+$G148*6,1),V$3=DATE(YEAR($H148),MONTH($H148)+$G148*7,1),V$3=DATE(YEAR($H148),MONTH($H148)+$G148*8,1),V$3=DATE(YEAR($H148),MONTH($H148)+$G148*9,1),V$3=DATE(YEAR($H148),MONTH($H148)+$G148*10,1)),$F148*тех!AJ$10*тех!AJ$6,)</f>
        <v>0</v>
      </c>
      <c r="W148" s="76">
        <f>IF(OR(W$3=DATE(YEAR($H148),MONTH($H148)+$G148,1),W$3=DATE(YEAR($H148),MONTH($H148)+$G148*2,1),W$3=DATE(YEAR($H148),MONTH($H148)+$G148*3,1),W$3=DATE(YEAR($H148),MONTH($H148)+$G148*4,1),W$3=DATE(YEAR($H148),MONTH($H148)+$G148*5,1),W$3=DATE(YEAR($H148),MONTH($H148)+$G148*6,1),W$3=DATE(YEAR($H148),MONTH($H148)+$G148*7,1),W$3=DATE(YEAR($H148),MONTH($H148)+$G148*8,1),W$3=DATE(YEAR($H148),MONTH($H148)+$G148*9,1),W$3=DATE(YEAR($H148),MONTH($H148)+$G148*10,1)),$F148*тех!AK$10*тех!AK$6,)</f>
        <v>0</v>
      </c>
      <c r="X148" s="76">
        <f>IF(OR(X$3=DATE(YEAR($H148),MONTH($H148)+$G148,1),X$3=DATE(YEAR($H148),MONTH($H148)+$G148*2,1),X$3=DATE(YEAR($H148),MONTH($H148)+$G148*3,1),X$3=DATE(YEAR($H148),MONTH($H148)+$G148*4,1),X$3=DATE(YEAR($H148),MONTH($H148)+$G148*5,1),X$3=DATE(YEAR($H148),MONTH($H148)+$G148*6,1),X$3=DATE(YEAR($H148),MONTH($H148)+$G148*7,1),X$3=DATE(YEAR($H148),MONTH($H148)+$G148*8,1),X$3=DATE(YEAR($H148),MONTH($H148)+$G148*9,1),X$3=DATE(YEAR($H148),MONTH($H148)+$G148*10,1)),$F148*тех!AL$10*тех!AL$6,)</f>
        <v>0</v>
      </c>
      <c r="Y148" s="76">
        <f>IF(OR(Y$3=DATE(YEAR($H148),MONTH($H148)+$G148,1),Y$3=DATE(YEAR($H148),MONTH($H148)+$G148*2,1),Y$3=DATE(YEAR($H148),MONTH($H148)+$G148*3,1),Y$3=DATE(YEAR($H148),MONTH($H148)+$G148*4,1),Y$3=DATE(YEAR($H148),MONTH($H148)+$G148*5,1),Y$3=DATE(YEAR($H148),MONTH($H148)+$G148*6,1),Y$3=DATE(YEAR($H148),MONTH($H148)+$G148*7,1),Y$3=DATE(YEAR($H148),MONTH($H148)+$G148*8,1),Y$3=DATE(YEAR($H148),MONTH($H148)+$G148*9,1),Y$3=DATE(YEAR($H148),MONTH($H148)+$G148*10,1)),$F148*тех!AM$10*тех!AM$6,)</f>
        <v>0</v>
      </c>
      <c r="Z148" s="76">
        <f>IF(OR(Z$3=DATE(YEAR($H148),MONTH($H148)+$G148,1),Z$3=DATE(YEAR($H148),MONTH($H148)+$G148*2,1),Z$3=DATE(YEAR($H148),MONTH($H148)+$G148*3,1),Z$3=DATE(YEAR($H148),MONTH($H148)+$G148*4,1),Z$3=DATE(YEAR($H148),MONTH($H148)+$G148*5,1),Z$3=DATE(YEAR($H148),MONTH($H148)+$G148*6,1),Z$3=DATE(YEAR($H148),MONTH($H148)+$G148*7,1),Z$3=DATE(YEAR($H148),MONTH($H148)+$G148*8,1),Z$3=DATE(YEAR($H148),MONTH($H148)+$G148*9,1),Z$3=DATE(YEAR($H148),MONTH($H148)+$G148*10,1)),$F148*тех!AN$10*тех!AN$6,)</f>
        <v>0</v>
      </c>
      <c r="AA148" s="76">
        <f>IF(OR(AA$3=DATE(YEAR($H148),MONTH($H148)+$G148,1),AA$3=DATE(YEAR($H148),MONTH($H148)+$G148*2,1),AA$3=DATE(YEAR($H148),MONTH($H148)+$G148*3,1),AA$3=DATE(YEAR($H148),MONTH($H148)+$G148*4,1),AA$3=DATE(YEAR($H148),MONTH($H148)+$G148*5,1),AA$3=DATE(YEAR($H148),MONTH($H148)+$G148*6,1),AA$3=DATE(YEAR($H148),MONTH($H148)+$G148*7,1),AA$3=DATE(YEAR($H148),MONTH($H148)+$G148*8,1),AA$3=DATE(YEAR($H148),MONTH($H148)+$G148*9,1),AA$3=DATE(YEAR($H148),MONTH($H148)+$G148*10,1)),$F148*тех!AO$10*тех!AO$6,)</f>
        <v>0</v>
      </c>
      <c r="AB148" s="76">
        <f>IF(OR(AB$3=DATE(YEAR($H148),MONTH($H148)+$G148,1),AB$3=DATE(YEAR($H148),MONTH($H148)+$G148*2,1),AB$3=DATE(YEAR($H148),MONTH($H148)+$G148*3,1),AB$3=DATE(YEAR($H148),MONTH($H148)+$G148*4,1),AB$3=DATE(YEAR($H148),MONTH($H148)+$G148*5,1),AB$3=DATE(YEAR($H148),MONTH($H148)+$G148*6,1),AB$3=DATE(YEAR($H148),MONTH($H148)+$G148*7,1),AB$3=DATE(YEAR($H148),MONTH($H148)+$G148*8,1),AB$3=DATE(YEAR($H148),MONTH($H148)+$G148*9,1),AB$3=DATE(YEAR($H148),MONTH($H148)+$G148*10,1)),$F148*тех!AP$10*тех!AP$6,)</f>
        <v>0</v>
      </c>
      <c r="AC148" s="76">
        <f>IF(OR(AC$3=DATE(YEAR($H148),MONTH($H148)+$G148,1),AC$3=DATE(YEAR($H148),MONTH($H148)+$G148*2,1),AC$3=DATE(YEAR($H148),MONTH($H148)+$G148*3,1),AC$3=DATE(YEAR($H148),MONTH($H148)+$G148*4,1),AC$3=DATE(YEAR($H148),MONTH($H148)+$G148*5,1),AC$3=DATE(YEAR($H148),MONTH($H148)+$G148*6,1),AC$3=DATE(YEAR($H148),MONTH($H148)+$G148*7,1),AC$3=DATE(YEAR($H148),MONTH($H148)+$G148*8,1),AC$3=DATE(YEAR($H148),MONTH($H148)+$G148*9,1),AC$3=DATE(YEAR($H148),MONTH($H148)+$G148*10,1)),$F148*тех!AQ$10*тех!AQ$6,)</f>
        <v>0</v>
      </c>
      <c r="AD148" s="76">
        <f>IF(OR(AD$3=DATE(YEAR($H148),MONTH($H148)+$G148,1),AD$3=DATE(YEAR($H148),MONTH($H148)+$G148*2,1),AD$3=DATE(YEAR($H148),MONTH($H148)+$G148*3,1),AD$3=DATE(YEAR($H148),MONTH($H148)+$G148*4,1),AD$3=DATE(YEAR($H148),MONTH($H148)+$G148*5,1),AD$3=DATE(YEAR($H148),MONTH($H148)+$G148*6,1),AD$3=DATE(YEAR($H148),MONTH($H148)+$G148*7,1),AD$3=DATE(YEAR($H148),MONTH($H148)+$G148*8,1),AD$3=DATE(YEAR($H148),MONTH($H148)+$G148*9,1),AD$3=DATE(YEAR($H148),MONTH($H148)+$G148*10,1)),$F148*тех!AR$10*тех!AR$6,)</f>
        <v>0</v>
      </c>
      <c r="AE148" s="76">
        <f>IF(OR(AE$3=DATE(YEAR($H148),MONTH($H148)+$G148,1),AE$3=DATE(YEAR($H148),MONTH($H148)+$G148*2,1),AE$3=DATE(YEAR($H148),MONTH($H148)+$G148*3,1),AE$3=DATE(YEAR($H148),MONTH($H148)+$G148*4,1),AE$3=DATE(YEAR($H148),MONTH($H148)+$G148*5,1),AE$3=DATE(YEAR($H148),MONTH($H148)+$G148*6,1),AE$3=DATE(YEAR($H148),MONTH($H148)+$G148*7,1),AE$3=DATE(YEAR($H148),MONTH($H148)+$G148*8,1),AE$3=DATE(YEAR($H148),MONTH($H148)+$G148*9,1),AE$3=DATE(YEAR($H148),MONTH($H148)+$G148*10,1)),$F148*тех!AS$10*тех!AS$6,)</f>
        <v>0</v>
      </c>
      <c r="AF148" s="76">
        <f>IF(OR(AF$3=DATE(YEAR($H148),MONTH($H148)+$G148,1),AF$3=DATE(YEAR($H148),MONTH($H148)+$G148*2,1),AF$3=DATE(YEAR($H148),MONTH($H148)+$G148*3,1),AF$3=DATE(YEAR($H148),MONTH($H148)+$G148*4,1),AF$3=DATE(YEAR($H148),MONTH($H148)+$G148*5,1),AF$3=DATE(YEAR($H148),MONTH($H148)+$G148*6,1),AF$3=DATE(YEAR($H148),MONTH($H148)+$G148*7,1),AF$3=DATE(YEAR($H148),MONTH($H148)+$G148*8,1),AF$3=DATE(YEAR($H148),MONTH($H148)+$G148*9,1),AF$3=DATE(YEAR($H148),MONTH($H148)+$G148*10,1)),$F148*тех!AT$10*тех!AT$6,)</f>
        <v>0</v>
      </c>
      <c r="AG148" s="76">
        <f>IF(OR(AG$3=DATE(YEAR($H148),MONTH($H148)+$G148,1),AG$3=DATE(YEAR($H148),MONTH($H148)+$G148*2,1),AG$3=DATE(YEAR($H148),MONTH($H148)+$G148*3,1),AG$3=DATE(YEAR($H148),MONTH($H148)+$G148*4,1),AG$3=DATE(YEAR($H148),MONTH($H148)+$G148*5,1),AG$3=DATE(YEAR($H148),MONTH($H148)+$G148*6,1),AG$3=DATE(YEAR($H148),MONTH($H148)+$G148*7,1),AG$3=DATE(YEAR($H148),MONTH($H148)+$G148*8,1),AG$3=DATE(YEAR($H148),MONTH($H148)+$G148*9,1),AG$3=DATE(YEAR($H148),MONTH($H148)+$G148*10,1)),$F148*тех!AU$10*тех!AU$6,)</f>
        <v>0</v>
      </c>
      <c r="AH148" s="76">
        <f>IF(OR(AH$3=DATE(YEAR($H148),MONTH($H148)+$G148,1),AH$3=DATE(YEAR($H148),MONTH($H148)+$G148*2,1),AH$3=DATE(YEAR($H148),MONTH($H148)+$G148*3,1),AH$3=DATE(YEAR($H148),MONTH($H148)+$G148*4,1),AH$3=DATE(YEAR($H148),MONTH($H148)+$G148*5,1),AH$3=DATE(YEAR($H148),MONTH($H148)+$G148*6,1),AH$3=DATE(YEAR($H148),MONTH($H148)+$G148*7,1),AH$3=DATE(YEAR($H148),MONTH($H148)+$G148*8,1),AH$3=DATE(YEAR($H148),MONTH($H148)+$G148*9,1),AH$3=DATE(YEAR($H148),MONTH($H148)+$G148*10,1)),$F148*тех!AV$10*тех!AV$6,)</f>
        <v>0</v>
      </c>
      <c r="AI148" s="76">
        <f>IF(OR(AI$3=DATE(YEAR($H148),MONTH($H148)+$G148,1),AI$3=DATE(YEAR($H148),MONTH($H148)+$G148*2,1),AI$3=DATE(YEAR($H148),MONTH($H148)+$G148*3,1),AI$3=DATE(YEAR($H148),MONTH($H148)+$G148*4,1),AI$3=DATE(YEAR($H148),MONTH($H148)+$G148*5,1),AI$3=DATE(YEAR($H148),MONTH($H148)+$G148*6,1),AI$3=DATE(YEAR($H148),MONTH($H148)+$G148*7,1),AI$3=DATE(YEAR($H148),MONTH($H148)+$G148*8,1),AI$3=DATE(YEAR($H148),MONTH($H148)+$G148*9,1),AI$3=DATE(YEAR($H148),MONTH($H148)+$G148*10,1)),$F148*тех!AW$10*тех!AW$6,)</f>
        <v>0</v>
      </c>
      <c r="AJ148" s="76">
        <f>IF(OR(AJ$3=DATE(YEAR($H148),MONTH($H148)+$G148,1),AJ$3=DATE(YEAR($H148),MONTH($H148)+$G148*2,1),AJ$3=DATE(YEAR($H148),MONTH($H148)+$G148*3,1),AJ$3=DATE(YEAR($H148),MONTH($H148)+$G148*4,1),AJ$3=DATE(YEAR($H148),MONTH($H148)+$G148*5,1),AJ$3=DATE(YEAR($H148),MONTH($H148)+$G148*6,1),AJ$3=DATE(YEAR($H148),MONTH($H148)+$G148*7,1),AJ$3=DATE(YEAR($H148),MONTH($H148)+$G148*8,1),AJ$3=DATE(YEAR($H148),MONTH($H148)+$G148*9,1),AJ$3=DATE(YEAR($H148),MONTH($H148)+$G148*10,1)),$F148*тех!AX$10*тех!AX$6,)</f>
        <v>0</v>
      </c>
      <c r="AK148" s="76">
        <f>IF(OR(AK$3=DATE(YEAR($H148),MONTH($H148)+$G148,1),AK$3=DATE(YEAR($H148),MONTH($H148)+$G148*2,1),AK$3=DATE(YEAR($H148),MONTH($H148)+$G148*3,1),AK$3=DATE(YEAR($H148),MONTH($H148)+$G148*4,1),AK$3=DATE(YEAR($H148),MONTH($H148)+$G148*5,1),AK$3=DATE(YEAR($H148),MONTH($H148)+$G148*6,1),AK$3=DATE(YEAR($H148),MONTH($H148)+$G148*7,1),AK$3=DATE(YEAR($H148),MONTH($H148)+$G148*8,1),AK$3=DATE(YEAR($H148),MONTH($H148)+$G148*9,1),AK$3=DATE(YEAR($H148),MONTH($H148)+$G148*10,1)),$F148*тех!AY$10*тех!AY$6,)</f>
        <v>0</v>
      </c>
      <c r="AL148" s="76">
        <f>IF(OR(AL$3=DATE(YEAR($H148),MONTH($H148)+$G148,1),AL$3=DATE(YEAR($H148),MONTH($H148)+$G148*2,1),AL$3=DATE(YEAR($H148),MONTH($H148)+$G148*3,1),AL$3=DATE(YEAR($H148),MONTH($H148)+$G148*4,1),AL$3=DATE(YEAR($H148),MONTH($H148)+$G148*5,1),AL$3=DATE(YEAR($H148),MONTH($H148)+$G148*6,1),AL$3=DATE(YEAR($H148),MONTH($H148)+$G148*7,1),AL$3=DATE(YEAR($H148),MONTH($H148)+$G148*8,1),AL$3=DATE(YEAR($H148),MONTH($H148)+$G148*9,1),AL$3=DATE(YEAR($H148),MONTH($H148)+$G148*10,1)),$F148*тех!AZ$10*тех!AZ$6,)</f>
        <v>0</v>
      </c>
      <c r="AM148" s="76">
        <f>IF(OR(AM$3=DATE(YEAR($H148),MONTH($H148)+$G148,1),AM$3=DATE(YEAR($H148),MONTH($H148)+$G148*2,1),AM$3=DATE(YEAR($H148),MONTH($H148)+$G148*3,1),AM$3=DATE(YEAR($H148),MONTH($H148)+$G148*4,1),AM$3=DATE(YEAR($H148),MONTH($H148)+$G148*5,1),AM$3=DATE(YEAR($H148),MONTH($H148)+$G148*6,1),AM$3=DATE(YEAR($H148),MONTH($H148)+$G148*7,1),AM$3=DATE(YEAR($H148),MONTH($H148)+$G148*8,1),AM$3=DATE(YEAR($H148),MONTH($H148)+$G148*9,1),AM$3=DATE(YEAR($H148),MONTH($H148)+$G148*10,1)),$F148*тех!BA$10*тех!BA$6,)</f>
        <v>0</v>
      </c>
      <c r="AN148" s="76">
        <f>IF(OR(AN$3=DATE(YEAR($H148),MONTH($H148)+$G148,1),AN$3=DATE(YEAR($H148),MONTH($H148)+$G148*2,1),AN$3=DATE(YEAR($H148),MONTH($H148)+$G148*3,1),AN$3=DATE(YEAR($H148),MONTH($H148)+$G148*4,1),AN$3=DATE(YEAR($H148),MONTH($H148)+$G148*5,1),AN$3=DATE(YEAR($H148),MONTH($H148)+$G148*6,1),AN$3=DATE(YEAR($H148),MONTH($H148)+$G148*7,1),AN$3=DATE(YEAR($H148),MONTH($H148)+$G148*8,1),AN$3=DATE(YEAR($H148),MONTH($H148)+$G148*9,1),AN$3=DATE(YEAR($H148),MONTH($H148)+$G148*10,1)),$F148*тех!BB$10*тех!BB$6,)</f>
        <v>0</v>
      </c>
      <c r="AO148" s="76">
        <f>IF(OR(AO$3=DATE(YEAR($H148),MONTH($H148)+$G148,1),AO$3=DATE(YEAR($H148),MONTH($H148)+$G148*2,1),AO$3=DATE(YEAR($H148),MONTH($H148)+$G148*3,1),AO$3=DATE(YEAR($H148),MONTH($H148)+$G148*4,1),AO$3=DATE(YEAR($H148),MONTH($H148)+$G148*5,1),AO$3=DATE(YEAR($H148),MONTH($H148)+$G148*6,1),AO$3=DATE(YEAR($H148),MONTH($H148)+$G148*7,1),AO$3=DATE(YEAR($H148),MONTH($H148)+$G148*8,1),AO$3=DATE(YEAR($H148),MONTH($H148)+$G148*9,1),AO$3=DATE(YEAR($H148),MONTH($H148)+$G148*10,1)),$F148*тех!BC$10*тех!BC$6,)</f>
        <v>0</v>
      </c>
      <c r="AP148" s="76">
        <f>IF(OR(AP$3=DATE(YEAR($H148),MONTH($H148)+$G148,1),AP$3=DATE(YEAR($H148),MONTH($H148)+$G148*2,1),AP$3=DATE(YEAR($H148),MONTH($H148)+$G148*3,1),AP$3=DATE(YEAR($H148),MONTH($H148)+$G148*4,1),AP$3=DATE(YEAR($H148),MONTH($H148)+$G148*5,1),AP$3=DATE(YEAR($H148),MONTH($H148)+$G148*6,1),AP$3=DATE(YEAR($H148),MONTH($H148)+$G148*7,1),AP$3=DATE(YEAR($H148),MONTH($H148)+$G148*8,1),AP$3=DATE(YEAR($H148),MONTH($H148)+$G148*9,1),AP$3=DATE(YEAR($H148),MONTH($H148)+$G148*10,1)),$F148*тех!BD$10*тех!BD$6,)</f>
        <v>0</v>
      </c>
      <c r="AQ148" s="76">
        <f>IF(OR(AQ$3=DATE(YEAR($H148),MONTH($H148)+$G148,1),AQ$3=DATE(YEAR($H148),MONTH($H148)+$G148*2,1),AQ$3=DATE(YEAR($H148),MONTH($H148)+$G148*3,1),AQ$3=DATE(YEAR($H148),MONTH($H148)+$G148*4,1),AQ$3=DATE(YEAR($H148),MONTH($H148)+$G148*5,1),AQ$3=DATE(YEAR($H148),MONTH($H148)+$G148*6,1),AQ$3=DATE(YEAR($H148),MONTH($H148)+$G148*7,1),AQ$3=DATE(YEAR($H148),MONTH($H148)+$G148*8,1),AQ$3=DATE(YEAR($H148),MONTH($H148)+$G148*9,1),AQ$3=DATE(YEAR($H148),MONTH($H148)+$G148*10,1)),$F148*тех!BE$10*тех!BE$6,)</f>
        <v>0</v>
      </c>
      <c r="AR148" s="76">
        <f>IF(OR(AR$3=DATE(YEAR($H148),MONTH($H148)+$G148,1),AR$3=DATE(YEAR($H148),MONTH($H148)+$G148*2,1),AR$3=DATE(YEAR($H148),MONTH($H148)+$G148*3,1),AR$3=DATE(YEAR($H148),MONTH($H148)+$G148*4,1),AR$3=DATE(YEAR($H148),MONTH($H148)+$G148*5,1),AR$3=DATE(YEAR($H148),MONTH($H148)+$G148*6,1),AR$3=DATE(YEAR($H148),MONTH($H148)+$G148*7,1),AR$3=DATE(YEAR($H148),MONTH($H148)+$G148*8,1),AR$3=DATE(YEAR($H148),MONTH($H148)+$G148*9,1),AR$3=DATE(YEAR($H148),MONTH($H148)+$G148*10,1)),$F148*тех!BF$10*тех!BF$6,)</f>
        <v>0</v>
      </c>
      <c r="AS148" s="76">
        <f>IF(OR(AS$3=DATE(YEAR($H148),MONTH($H148)+$G148,1),AS$3=DATE(YEAR($H148),MONTH($H148)+$G148*2,1),AS$3=DATE(YEAR($H148),MONTH($H148)+$G148*3,1),AS$3=DATE(YEAR($H148),MONTH($H148)+$G148*4,1),AS$3=DATE(YEAR($H148),MONTH($H148)+$G148*5,1),AS$3=DATE(YEAR($H148),MONTH($H148)+$G148*6,1),AS$3=DATE(YEAR($H148),MONTH($H148)+$G148*7,1),AS$3=DATE(YEAR($H148),MONTH($H148)+$G148*8,1),AS$3=DATE(YEAR($H148),MONTH($H148)+$G148*9,1),AS$3=DATE(YEAR($H148),MONTH($H148)+$G148*10,1)),$F148*тех!BG$10*тех!BG$6,)</f>
        <v>0</v>
      </c>
      <c r="AT148" s="76">
        <f>IF(OR(AT$3=DATE(YEAR($H148),MONTH($H148)+$G148,1),AT$3=DATE(YEAR($H148),MONTH($H148)+$G148*2,1),AT$3=DATE(YEAR($H148),MONTH($H148)+$G148*3,1),AT$3=DATE(YEAR($H148),MONTH($H148)+$G148*4,1),AT$3=DATE(YEAR($H148),MONTH($H148)+$G148*5,1),AT$3=DATE(YEAR($H148),MONTH($H148)+$G148*6,1),AT$3=DATE(YEAR($H148),MONTH($H148)+$G148*7,1),AT$3=DATE(YEAR($H148),MONTH($H148)+$G148*8,1),AT$3=DATE(YEAR($H148),MONTH($H148)+$G148*9,1),AT$3=DATE(YEAR($H148),MONTH($H148)+$G148*10,1)),$F148*тех!BH$10*тех!BH$6,)</f>
        <v>0</v>
      </c>
      <c r="AU148" s="76">
        <f>IF(OR(AU$3=DATE(YEAR($H148),MONTH($H148)+$G148,1),AU$3=DATE(YEAR($H148),MONTH($H148)+$G148*2,1),AU$3=DATE(YEAR($H148),MONTH($H148)+$G148*3,1),AU$3=DATE(YEAR($H148),MONTH($H148)+$G148*4,1),AU$3=DATE(YEAR($H148),MONTH($H148)+$G148*5,1),AU$3=DATE(YEAR($H148),MONTH($H148)+$G148*6,1),AU$3=DATE(YEAR($H148),MONTH($H148)+$G148*7,1),AU$3=DATE(YEAR($H148),MONTH($H148)+$G148*8,1),AU$3=DATE(YEAR($H148),MONTH($H148)+$G148*9,1),AU$3=DATE(YEAR($H148),MONTH($H148)+$G148*10,1)),$F148*тех!BI$10*тех!BI$6,)</f>
        <v>0</v>
      </c>
      <c r="AV148" s="76">
        <f>IF(OR(AV$3=DATE(YEAR($H148),MONTH($H148)+$G148,1),AV$3=DATE(YEAR($H148),MONTH($H148)+$G148*2,1),AV$3=DATE(YEAR($H148),MONTH($H148)+$G148*3,1),AV$3=DATE(YEAR($H148),MONTH($H148)+$G148*4,1),AV$3=DATE(YEAR($H148),MONTH($H148)+$G148*5,1),AV$3=DATE(YEAR($H148),MONTH($H148)+$G148*6,1),AV$3=DATE(YEAR($H148),MONTH($H148)+$G148*7,1),AV$3=DATE(YEAR($H148),MONTH($H148)+$G148*8,1),AV$3=DATE(YEAR($H148),MONTH($H148)+$G148*9,1),AV$3=DATE(YEAR($H148),MONTH($H148)+$G148*10,1)),$F148*тех!BJ$10*тех!BJ$6,)</f>
        <v>0</v>
      </c>
      <c r="AW148" s="76">
        <f>IF(OR(AW$3=DATE(YEAR($H148),MONTH($H148)+$G148,1),AW$3=DATE(YEAR($H148),MONTH($H148)+$G148*2,1),AW$3=DATE(YEAR($H148),MONTH($H148)+$G148*3,1),AW$3=DATE(YEAR($H148),MONTH($H148)+$G148*4,1),AW$3=DATE(YEAR($H148),MONTH($H148)+$G148*5,1),AW$3=DATE(YEAR($H148),MONTH($H148)+$G148*6,1),AW$3=DATE(YEAR($H148),MONTH($H148)+$G148*7,1),AW$3=DATE(YEAR($H148),MONTH($H148)+$G148*8,1),AW$3=DATE(YEAR($H148),MONTH($H148)+$G148*9,1),AW$3=DATE(YEAR($H148),MONTH($H148)+$G148*10,1)),$F148*тех!BK$10*тех!BK$6,)</f>
        <v>0</v>
      </c>
      <c r="AX148" s="76">
        <f>IF(OR(AX$3=DATE(YEAR($H148),MONTH($H148)+$G148,1),AX$3=DATE(YEAR($H148),MONTH($H148)+$G148*2,1),AX$3=DATE(YEAR($H148),MONTH($H148)+$G148*3,1),AX$3=DATE(YEAR($H148),MONTH($H148)+$G148*4,1),AX$3=DATE(YEAR($H148),MONTH($H148)+$G148*5,1),AX$3=DATE(YEAR($H148),MONTH($H148)+$G148*6,1),AX$3=DATE(YEAR($H148),MONTH($H148)+$G148*7,1),AX$3=DATE(YEAR($H148),MONTH($H148)+$G148*8,1),AX$3=DATE(YEAR($H148),MONTH($H148)+$G148*9,1),AX$3=DATE(YEAR($H148),MONTH($H148)+$G148*10,1)),$F148*тех!BL$10*тех!BL$6,)</f>
        <v>0</v>
      </c>
      <c r="AY148" s="76">
        <f>IF(OR(AY$3=DATE(YEAR($H148),MONTH($H148)+$G148,1),AY$3=DATE(YEAR($H148),MONTH($H148)+$G148*2,1),AY$3=DATE(YEAR($H148),MONTH($H148)+$G148*3,1),AY$3=DATE(YEAR($H148),MONTH($H148)+$G148*4,1),AY$3=DATE(YEAR($H148),MONTH($H148)+$G148*5,1),AY$3=DATE(YEAR($H148),MONTH($H148)+$G148*6,1),AY$3=DATE(YEAR($H148),MONTH($H148)+$G148*7,1),AY$3=DATE(YEAR($H148),MONTH($H148)+$G148*8,1),AY$3=DATE(YEAR($H148),MONTH($H148)+$G148*9,1),AY$3=DATE(YEAR($H148),MONTH($H148)+$G148*10,1)),$F148*тех!BM$10*тех!BM$6,)</f>
        <v>0</v>
      </c>
      <c r="AZ148" s="76">
        <f>IF(OR(AZ$3=DATE(YEAR($H148),MONTH($H148)+$G148,1),AZ$3=DATE(YEAR($H148),MONTH($H148)+$G148*2,1),AZ$3=DATE(YEAR($H148),MONTH($H148)+$G148*3,1),AZ$3=DATE(YEAR($H148),MONTH($H148)+$G148*4,1),AZ$3=DATE(YEAR($H148),MONTH($H148)+$G148*5,1),AZ$3=DATE(YEAR($H148),MONTH($H148)+$G148*6,1),AZ$3=DATE(YEAR($H148),MONTH($H148)+$G148*7,1),AZ$3=DATE(YEAR($H148),MONTH($H148)+$G148*8,1),AZ$3=DATE(YEAR($H148),MONTH($H148)+$G148*9,1),AZ$3=DATE(YEAR($H148),MONTH($H148)+$G148*10,1)),$F148*тех!BN$10*тех!BN$6,)</f>
        <v>0</v>
      </c>
      <c r="BA148" s="76">
        <f>IF(OR(BA$3=DATE(YEAR($H148),MONTH($H148)+$G148,1),BA$3=DATE(YEAR($H148),MONTH($H148)+$G148*2,1),BA$3=DATE(YEAR($H148),MONTH($H148)+$G148*3,1),BA$3=DATE(YEAR($H148),MONTH($H148)+$G148*4,1),BA$3=DATE(YEAR($H148),MONTH($H148)+$G148*5,1),BA$3=DATE(YEAR($H148),MONTH($H148)+$G148*6,1),BA$3=DATE(YEAR($H148),MONTH($H148)+$G148*7,1),BA$3=DATE(YEAR($H148),MONTH($H148)+$G148*8,1),BA$3=DATE(YEAR($H148),MONTH($H148)+$G148*9,1),BA$3=DATE(YEAR($H148),MONTH($H148)+$G148*10,1)),$F148*тех!BO$10*тех!BO$6,)</f>
        <v>0</v>
      </c>
      <c r="BB148" s="76">
        <f>IF(OR(BB$3=DATE(YEAR($H148),MONTH($H148)+$G148,1),BB$3=DATE(YEAR($H148),MONTH($H148)+$G148*2,1),BB$3=DATE(YEAR($H148),MONTH($H148)+$G148*3,1),BB$3=DATE(YEAR($H148),MONTH($H148)+$G148*4,1),BB$3=DATE(YEAR($H148),MONTH($H148)+$G148*5,1),BB$3=DATE(YEAR($H148),MONTH($H148)+$G148*6,1),BB$3=DATE(YEAR($H148),MONTH($H148)+$G148*7,1),BB$3=DATE(YEAR($H148),MONTH($H148)+$G148*8,1),BB$3=DATE(YEAR($H148),MONTH($H148)+$G148*9,1),BB$3=DATE(YEAR($H148),MONTH($H148)+$G148*10,1)),$F148*тех!BP$10*тех!BP$6,)</f>
        <v>0</v>
      </c>
      <c r="BC148" s="76">
        <f>IF(OR(BC$3=DATE(YEAR($H148),MONTH($H148)+$G148,1),BC$3=DATE(YEAR($H148),MONTH($H148)+$G148*2,1),BC$3=DATE(YEAR($H148),MONTH($H148)+$G148*3,1),BC$3=DATE(YEAR($H148),MONTH($H148)+$G148*4,1),BC$3=DATE(YEAR($H148),MONTH($H148)+$G148*5,1),BC$3=DATE(YEAR($H148),MONTH($H148)+$G148*6,1),BC$3=DATE(YEAR($H148),MONTH($H148)+$G148*7,1),BC$3=DATE(YEAR($H148),MONTH($H148)+$G148*8,1),BC$3=DATE(YEAR($H148),MONTH($H148)+$G148*9,1),BC$3=DATE(YEAR($H148),MONTH($H148)+$G148*10,1)),$F148*тех!BQ$10*тех!BQ$6,)</f>
        <v>0</v>
      </c>
      <c r="BD148" s="76">
        <f>IF(OR(BD$3=DATE(YEAR($H148),MONTH($H148)+$G148,1),BD$3=DATE(YEAR($H148),MONTH($H148)+$G148*2,1),BD$3=DATE(YEAR($H148),MONTH($H148)+$G148*3,1),BD$3=DATE(YEAR($H148),MONTH($H148)+$G148*4,1),BD$3=DATE(YEAR($H148),MONTH($H148)+$G148*5,1),BD$3=DATE(YEAR($H148),MONTH($H148)+$G148*6,1),BD$3=DATE(YEAR($H148),MONTH($H148)+$G148*7,1),BD$3=DATE(YEAR($H148),MONTH($H148)+$G148*8,1),BD$3=DATE(YEAR($H148),MONTH($H148)+$G148*9,1),BD$3=DATE(YEAR($H148),MONTH($H148)+$G148*10,1)),$F148*тех!BR$10*тех!BR$6,)</f>
        <v>0</v>
      </c>
      <c r="BE148" s="76">
        <f>IF(OR(BE$3=DATE(YEAR($H148),MONTH($H148)+$G148,1),BE$3=DATE(YEAR($H148),MONTH($H148)+$G148*2,1),BE$3=DATE(YEAR($H148),MONTH($H148)+$G148*3,1),BE$3=DATE(YEAR($H148),MONTH($H148)+$G148*4,1),BE$3=DATE(YEAR($H148),MONTH($H148)+$G148*5,1),BE$3=DATE(YEAR($H148),MONTH($H148)+$G148*6,1),BE$3=DATE(YEAR($H148),MONTH($H148)+$G148*7,1),BE$3=DATE(YEAR($H148),MONTH($H148)+$G148*8,1),BE$3=DATE(YEAR($H148),MONTH($H148)+$G148*9,1),BE$3=DATE(YEAR($H148),MONTH($H148)+$G148*10,1)),$F148*тех!BS$10*тех!BS$6,)</f>
        <v>0</v>
      </c>
      <c r="BF148" s="76">
        <f>IF(OR(BF$3=DATE(YEAR($H148),MONTH($H148)+$G148,1),BF$3=DATE(YEAR($H148),MONTH($H148)+$G148*2,1),BF$3=DATE(YEAR($H148),MONTH($H148)+$G148*3,1),BF$3=DATE(YEAR($H148),MONTH($H148)+$G148*4,1),BF$3=DATE(YEAR($H148),MONTH($H148)+$G148*5,1),BF$3=DATE(YEAR($H148),MONTH($H148)+$G148*6,1),BF$3=DATE(YEAR($H148),MONTH($H148)+$G148*7,1),BF$3=DATE(YEAR($H148),MONTH($H148)+$G148*8,1),BF$3=DATE(YEAR($H148),MONTH($H148)+$G148*9,1),BF$3=DATE(YEAR($H148),MONTH($H148)+$G148*10,1)),$F148*тех!BT$10*тех!BT$6,)</f>
        <v>0</v>
      </c>
      <c r="BG148" s="76">
        <f>IF(OR(BG$3=DATE(YEAR($H148),MONTH($H148)+$G148,1),BG$3=DATE(YEAR($H148),MONTH($H148)+$G148*2,1),BG$3=DATE(YEAR($H148),MONTH($H148)+$G148*3,1),BG$3=DATE(YEAR($H148),MONTH($H148)+$G148*4,1),BG$3=DATE(YEAR($H148),MONTH($H148)+$G148*5,1),BG$3=DATE(YEAR($H148),MONTH($H148)+$G148*6,1),BG$3=DATE(YEAR($H148),MONTH($H148)+$G148*7,1),BG$3=DATE(YEAR($H148),MONTH($H148)+$G148*8,1),BG$3=DATE(YEAR($H148),MONTH($H148)+$G148*9,1),BG$3=DATE(YEAR($H148),MONTH($H148)+$G148*10,1)),$F148*тех!BU$10*тех!BU$6,)</f>
        <v>0</v>
      </c>
      <c r="BH148" s="76">
        <f>IF(OR(BH$3=DATE(YEAR($H148),MONTH($H148)+$G148,1),BH$3=DATE(YEAR($H148),MONTH($H148)+$G148*2,1),BH$3=DATE(YEAR($H148),MONTH($H148)+$G148*3,1),BH$3=DATE(YEAR($H148),MONTH($H148)+$G148*4,1),BH$3=DATE(YEAR($H148),MONTH($H148)+$G148*5,1),BH$3=DATE(YEAR($H148),MONTH($H148)+$G148*6,1),BH$3=DATE(YEAR($H148),MONTH($H148)+$G148*7,1),BH$3=DATE(YEAR($H148),MONTH($H148)+$G148*8,1),BH$3=DATE(YEAR($H148),MONTH($H148)+$G148*9,1),BH$3=DATE(YEAR($H148),MONTH($H148)+$G148*10,1)),$F148*тех!BV$10*тех!BV$6,)</f>
        <v>0</v>
      </c>
      <c r="BI148" s="76">
        <f>IF(OR(BI$3=DATE(YEAR($H148),MONTH($H148)+$G148,1),BI$3=DATE(YEAR($H148),MONTH($H148)+$G148*2,1),BI$3=DATE(YEAR($H148),MONTH($H148)+$G148*3,1),BI$3=DATE(YEAR($H148),MONTH($H148)+$G148*4,1),BI$3=DATE(YEAR($H148),MONTH($H148)+$G148*5,1),BI$3=DATE(YEAR($H148),MONTH($H148)+$G148*6,1),BI$3=DATE(YEAR($H148),MONTH($H148)+$G148*7,1),BI$3=DATE(YEAR($H148),MONTH($H148)+$G148*8,1),BI$3=DATE(YEAR($H148),MONTH($H148)+$G148*9,1),BI$3=DATE(YEAR($H148),MONTH($H148)+$G148*10,1)),$F148*тех!BW$10*тех!BW$6,)</f>
        <v>0</v>
      </c>
      <c r="BJ148" s="76">
        <f>IF(OR(BJ$3=DATE(YEAR($H148),MONTH($H148)+$G148,1),BJ$3=DATE(YEAR($H148),MONTH($H148)+$G148*2,1),BJ$3=DATE(YEAR($H148),MONTH($H148)+$G148*3,1),BJ$3=DATE(YEAR($H148),MONTH($H148)+$G148*4,1),BJ$3=DATE(YEAR($H148),MONTH($H148)+$G148*5,1),BJ$3=DATE(YEAR($H148),MONTH($H148)+$G148*6,1),BJ$3=DATE(YEAR($H148),MONTH($H148)+$G148*7,1),BJ$3=DATE(YEAR($H148),MONTH($H148)+$G148*8,1),BJ$3=DATE(YEAR($H148),MONTH($H148)+$G148*9,1),BJ$3=DATE(YEAR($H148),MONTH($H148)+$G148*10,1)),$F148*тех!BX$10*тех!BX$6,)</f>
        <v>0</v>
      </c>
      <c r="BK148" s="76">
        <f>IF(OR(BK$3=DATE(YEAR($H148),MONTH($H148)+$G148,1),BK$3=DATE(YEAR($H148),MONTH($H148)+$G148*2,1),BK$3=DATE(YEAR($H148),MONTH($H148)+$G148*3,1),BK$3=DATE(YEAR($H148),MONTH($H148)+$G148*4,1),BK$3=DATE(YEAR($H148),MONTH($H148)+$G148*5,1),BK$3=DATE(YEAR($H148),MONTH($H148)+$G148*6,1),BK$3=DATE(YEAR($H148),MONTH($H148)+$G148*7,1),BK$3=DATE(YEAR($H148),MONTH($H148)+$G148*8,1),BK$3=DATE(YEAR($H148),MONTH($H148)+$G148*9,1),BK$3=DATE(YEAR($H148),MONTH($H148)+$G148*10,1)),$F148*тех!BY$10*тех!BY$6,)</f>
        <v>0</v>
      </c>
      <c r="BL148" s="76">
        <f>IF(OR(BL$3=DATE(YEAR($H148),MONTH($H148)+$G148,1),BL$3=DATE(YEAR($H148),MONTH($H148)+$G148*2,1),BL$3=DATE(YEAR($H148),MONTH($H148)+$G148*3,1),BL$3=DATE(YEAR($H148),MONTH($H148)+$G148*4,1),BL$3=DATE(YEAR($H148),MONTH($H148)+$G148*5,1),BL$3=DATE(YEAR($H148),MONTH($H148)+$G148*6,1),BL$3=DATE(YEAR($H148),MONTH($H148)+$G148*7,1),BL$3=DATE(YEAR($H148),MONTH($H148)+$G148*8,1),BL$3=DATE(YEAR($H148),MONTH($H148)+$G148*9,1),BL$3=DATE(YEAR($H148),MONTH($H148)+$G148*10,1)),$F148*тех!BZ$10*тех!BZ$6,)</f>
        <v>0</v>
      </c>
      <c r="BM148" s="76">
        <f>IF(OR(BM$3=DATE(YEAR($H148),MONTH($H148)+$G148,1),BM$3=DATE(YEAR($H148),MONTH($H148)+$G148*2,1),BM$3=DATE(YEAR($H148),MONTH($H148)+$G148*3,1),BM$3=DATE(YEAR($H148),MONTH($H148)+$G148*4,1),BM$3=DATE(YEAR($H148),MONTH($H148)+$G148*5,1),BM$3=DATE(YEAR($H148),MONTH($H148)+$G148*6,1),BM$3=DATE(YEAR($H148),MONTH($H148)+$G148*7,1),BM$3=DATE(YEAR($H148),MONTH($H148)+$G148*8,1),BM$3=DATE(YEAR($H148),MONTH($H148)+$G148*9,1),BM$3=DATE(YEAR($H148),MONTH($H148)+$G148*10,1)),$F148*тех!CA$10*тех!CA$6,)</f>
        <v>0</v>
      </c>
      <c r="BN148" s="76">
        <f>IF(OR(BN$3=DATE(YEAR($H148),MONTH($H148)+$G148,1),BN$3=DATE(YEAR($H148),MONTH($H148)+$G148*2,1),BN$3=DATE(YEAR($H148),MONTH($H148)+$G148*3,1),BN$3=DATE(YEAR($H148),MONTH($H148)+$G148*4,1),BN$3=DATE(YEAR($H148),MONTH($H148)+$G148*5,1),BN$3=DATE(YEAR($H148),MONTH($H148)+$G148*6,1),BN$3=DATE(YEAR($H148),MONTH($H148)+$G148*7,1),BN$3=DATE(YEAR($H148),MONTH($H148)+$G148*8,1),BN$3=DATE(YEAR($H148),MONTH($H148)+$G148*9,1),BN$3=DATE(YEAR($H148),MONTH($H148)+$G148*10,1)),$F148*тех!CB$10*тех!CB$6,)</f>
        <v>0</v>
      </c>
      <c r="BO148" s="76">
        <f>IF(OR(BO$3=DATE(YEAR($H148),MONTH($H148)+$G148,1),BO$3=DATE(YEAR($H148),MONTH($H148)+$G148*2,1),BO$3=DATE(YEAR($H148),MONTH($H148)+$G148*3,1),BO$3=DATE(YEAR($H148),MONTH($H148)+$G148*4,1),BO$3=DATE(YEAR($H148),MONTH($H148)+$G148*5,1),BO$3=DATE(YEAR($H148),MONTH($H148)+$G148*6,1),BO$3=DATE(YEAR($H148),MONTH($H148)+$G148*7,1),BO$3=DATE(YEAR($H148),MONTH($H148)+$G148*8,1),BO$3=DATE(YEAR($H148),MONTH($H148)+$G148*9,1),BO$3=DATE(YEAR($H148),MONTH($H148)+$G148*10,1)),$F148*тех!CC$10*тех!CC$6,)</f>
        <v>0</v>
      </c>
      <c r="BP148" s="76">
        <f>IF(OR(BP$3=DATE(YEAR($H148),MONTH($H148)+$G148,1),BP$3=DATE(YEAR($H148),MONTH($H148)+$G148*2,1),BP$3=DATE(YEAR($H148),MONTH($H148)+$G148*3,1),BP$3=DATE(YEAR($H148),MONTH($H148)+$G148*4,1),BP$3=DATE(YEAR($H148),MONTH($H148)+$G148*5,1),BP$3=DATE(YEAR($H148),MONTH($H148)+$G148*6,1),BP$3=DATE(YEAR($H148),MONTH($H148)+$G148*7,1),BP$3=DATE(YEAR($H148),MONTH($H148)+$G148*8,1),BP$3=DATE(YEAR($H148),MONTH($H148)+$G148*9,1),BP$3=DATE(YEAR($H148),MONTH($H148)+$G148*10,1)),$F148*тех!CD$10*тех!CD$6,)</f>
        <v>0</v>
      </c>
      <c r="BQ148" s="76">
        <f>IF(OR(BQ$3=DATE(YEAR($H148),MONTH($H148)+$G148,1),BQ$3=DATE(YEAR($H148),MONTH($H148)+$G148*2,1),BQ$3=DATE(YEAR($H148),MONTH($H148)+$G148*3,1),BQ$3=DATE(YEAR($H148),MONTH($H148)+$G148*4,1),BQ$3=DATE(YEAR($H148),MONTH($H148)+$G148*5,1),BQ$3=DATE(YEAR($H148),MONTH($H148)+$G148*6,1),BQ$3=DATE(YEAR($H148),MONTH($H148)+$G148*7,1),BQ$3=DATE(YEAR($H148),MONTH($H148)+$G148*8,1),BQ$3=DATE(YEAR($H148),MONTH($H148)+$G148*9,1),BQ$3=DATE(YEAR($H148),MONTH($H148)+$G148*10,1)),$F148*тех!CE$10*тех!CE$6,)</f>
        <v>0</v>
      </c>
    </row>
    <row r="149" spans="2:69">
      <c r="B149" s="3">
        <v>7</v>
      </c>
      <c r="C149" s="19" t="s">
        <v>826</v>
      </c>
      <c r="D149" s="71">
        <f>IF(C149&gt;0,VLOOKUP(C149,тех!$R$19:$S$54,2,FALSE),)</f>
        <v>370</v>
      </c>
      <c r="E149" s="71"/>
      <c r="F149" s="76">
        <f t="shared" si="5"/>
        <v>0</v>
      </c>
      <c r="G149" s="19">
        <v>12</v>
      </c>
      <c r="H149" s="20">
        <f>Параметры!$C$11</f>
        <v>42370</v>
      </c>
      <c r="J149" s="76">
        <f>IF($H149=J$3,$F149,)*тех!X$6</f>
        <v>0</v>
      </c>
      <c r="K149" s="76">
        <f>IF($H149=K$3,$F149,)*тех!Y$6</f>
        <v>0</v>
      </c>
      <c r="L149" s="76">
        <f>IF($H149=L$3,$F149,)*тех!Z$6</f>
        <v>0</v>
      </c>
      <c r="M149" s="76">
        <f>IF($H149=M$3,$F149,)*тех!AA$6</f>
        <v>0</v>
      </c>
      <c r="N149" s="76">
        <f>IF($H149=N$3,$F149,)*тех!AB$6</f>
        <v>0</v>
      </c>
      <c r="O149" s="76">
        <f>IF($H149=O$3,$F149,)*тех!AC$6</f>
        <v>0</v>
      </c>
      <c r="P149" s="76">
        <f>IF(OR(P$3=DATE(YEAR($H149),MONTH($H149)+$G149,1),P$3=DATE(YEAR($H149),MONTH($H149)+$G149*2,1),P$3=DATE(YEAR($H149),MONTH($H149)+$G149*3,1),P$3=DATE(YEAR($H149),MONTH($H149)+$G149*4,1),P$3=DATE(YEAR($H149),MONTH($H149)+$G149*5,1),P$3=DATE(YEAR($H149),MONTH($H149)+$G149*6,1),P$3=DATE(YEAR($H149),MONTH($H149)+$G149*7,1),P$3=DATE(YEAR($H149),MONTH($H149)+$G149*8,1),P$3=DATE(YEAR($H149),MONTH($H149)+$G149*9,1),P$3=DATE(YEAR($H149),MONTH($H149)+$G149*10,1)),$F149*тех!AD$10*тех!AD$6,)</f>
        <v>0</v>
      </c>
      <c r="Q149" s="76">
        <f>IF(OR(Q$3=DATE(YEAR($H149),MONTH($H149)+$G149,1),Q$3=DATE(YEAR($H149),MONTH($H149)+$G149*2,1),Q$3=DATE(YEAR($H149),MONTH($H149)+$G149*3,1),Q$3=DATE(YEAR($H149),MONTH($H149)+$G149*4,1),Q$3=DATE(YEAR($H149),MONTH($H149)+$G149*5,1),Q$3=DATE(YEAR($H149),MONTH($H149)+$G149*6,1),Q$3=DATE(YEAR($H149),MONTH($H149)+$G149*7,1),Q$3=DATE(YEAR($H149),MONTH($H149)+$G149*8,1),Q$3=DATE(YEAR($H149),MONTH($H149)+$G149*9,1),Q$3=DATE(YEAR($H149),MONTH($H149)+$G149*10,1)),$F149*тех!AE$10*тех!AE$6,)</f>
        <v>0</v>
      </c>
      <c r="R149" s="76">
        <f>IF(OR(R$3=DATE(YEAR($H149),MONTH($H149)+$G149,1),R$3=DATE(YEAR($H149),MONTH($H149)+$G149*2,1),R$3=DATE(YEAR($H149),MONTH($H149)+$G149*3,1),R$3=DATE(YEAR($H149),MONTH($H149)+$G149*4,1),R$3=DATE(YEAR($H149),MONTH($H149)+$G149*5,1),R$3=DATE(YEAR($H149),MONTH($H149)+$G149*6,1),R$3=DATE(YEAR($H149),MONTH($H149)+$G149*7,1),R$3=DATE(YEAR($H149),MONTH($H149)+$G149*8,1),R$3=DATE(YEAR($H149),MONTH($H149)+$G149*9,1),R$3=DATE(YEAR($H149),MONTH($H149)+$G149*10,1)),$F149*тех!AF$10*тех!AF$6,)</f>
        <v>0</v>
      </c>
      <c r="S149" s="76">
        <f>IF(OR(S$3=DATE(YEAR($H149),MONTH($H149)+$G149,1),S$3=DATE(YEAR($H149),MONTH($H149)+$G149*2,1),S$3=DATE(YEAR($H149),MONTH($H149)+$G149*3,1),S$3=DATE(YEAR($H149),MONTH($H149)+$G149*4,1),S$3=DATE(YEAR($H149),MONTH($H149)+$G149*5,1),S$3=DATE(YEAR($H149),MONTH($H149)+$G149*6,1),S$3=DATE(YEAR($H149),MONTH($H149)+$G149*7,1),S$3=DATE(YEAR($H149),MONTH($H149)+$G149*8,1),S$3=DATE(YEAR($H149),MONTH($H149)+$G149*9,1),S$3=DATE(YEAR($H149),MONTH($H149)+$G149*10,1)),$F149*тех!AG$10*тех!AG$6,)</f>
        <v>0</v>
      </c>
      <c r="T149" s="76">
        <f>IF(OR(T$3=DATE(YEAR($H149),MONTH($H149)+$G149,1),T$3=DATE(YEAR($H149),MONTH($H149)+$G149*2,1),T$3=DATE(YEAR($H149),MONTH($H149)+$G149*3,1),T$3=DATE(YEAR($H149),MONTH($H149)+$G149*4,1),T$3=DATE(YEAR($H149),MONTH($H149)+$G149*5,1),T$3=DATE(YEAR($H149),MONTH($H149)+$G149*6,1),T$3=DATE(YEAR($H149),MONTH($H149)+$G149*7,1),T$3=DATE(YEAR($H149),MONTH($H149)+$G149*8,1),T$3=DATE(YEAR($H149),MONTH($H149)+$G149*9,1),T$3=DATE(YEAR($H149),MONTH($H149)+$G149*10,1)),$F149*тех!AH$10*тех!AH$6,)</f>
        <v>0</v>
      </c>
      <c r="U149" s="76">
        <f>IF(OR(U$3=DATE(YEAR($H149),MONTH($H149)+$G149,1),U$3=DATE(YEAR($H149),MONTH($H149)+$G149*2,1),U$3=DATE(YEAR($H149),MONTH($H149)+$G149*3,1),U$3=DATE(YEAR($H149),MONTH($H149)+$G149*4,1),U$3=DATE(YEAR($H149),MONTH($H149)+$G149*5,1),U$3=DATE(YEAR($H149),MONTH($H149)+$G149*6,1),U$3=DATE(YEAR($H149),MONTH($H149)+$G149*7,1),U$3=DATE(YEAR($H149),MONTH($H149)+$G149*8,1),U$3=DATE(YEAR($H149),MONTH($H149)+$G149*9,1),U$3=DATE(YEAR($H149),MONTH($H149)+$G149*10,1)),$F149*тех!AI$10*тех!AI$6,)</f>
        <v>0</v>
      </c>
      <c r="V149" s="76">
        <f>IF(OR(V$3=DATE(YEAR($H149),MONTH($H149)+$G149,1),V$3=DATE(YEAR($H149),MONTH($H149)+$G149*2,1),V$3=DATE(YEAR($H149),MONTH($H149)+$G149*3,1),V$3=DATE(YEAR($H149),MONTH($H149)+$G149*4,1),V$3=DATE(YEAR($H149),MONTH($H149)+$G149*5,1),V$3=DATE(YEAR($H149),MONTH($H149)+$G149*6,1),V$3=DATE(YEAR($H149),MONTH($H149)+$G149*7,1),V$3=DATE(YEAR($H149),MONTH($H149)+$G149*8,1),V$3=DATE(YEAR($H149),MONTH($H149)+$G149*9,1),V$3=DATE(YEAR($H149),MONTH($H149)+$G149*10,1)),$F149*тех!AJ$10*тех!AJ$6,)</f>
        <v>0</v>
      </c>
      <c r="W149" s="76">
        <f>IF(OR(W$3=DATE(YEAR($H149),MONTH($H149)+$G149,1),W$3=DATE(YEAR($H149),MONTH($H149)+$G149*2,1),W$3=DATE(YEAR($H149),MONTH($H149)+$G149*3,1),W$3=DATE(YEAR($H149),MONTH($H149)+$G149*4,1),W$3=DATE(YEAR($H149),MONTH($H149)+$G149*5,1),W$3=DATE(YEAR($H149),MONTH($H149)+$G149*6,1),W$3=DATE(YEAR($H149),MONTH($H149)+$G149*7,1),W$3=DATE(YEAR($H149),MONTH($H149)+$G149*8,1),W$3=DATE(YEAR($H149),MONTH($H149)+$G149*9,1),W$3=DATE(YEAR($H149),MONTH($H149)+$G149*10,1)),$F149*тех!AK$10*тех!AK$6,)</f>
        <v>0</v>
      </c>
      <c r="X149" s="76">
        <f>IF(OR(X$3=DATE(YEAR($H149),MONTH($H149)+$G149,1),X$3=DATE(YEAR($H149),MONTH($H149)+$G149*2,1),X$3=DATE(YEAR($H149),MONTH($H149)+$G149*3,1),X$3=DATE(YEAR($H149),MONTH($H149)+$G149*4,1),X$3=DATE(YEAR($H149),MONTH($H149)+$G149*5,1),X$3=DATE(YEAR($H149),MONTH($H149)+$G149*6,1),X$3=DATE(YEAR($H149),MONTH($H149)+$G149*7,1),X$3=DATE(YEAR($H149),MONTH($H149)+$G149*8,1),X$3=DATE(YEAR($H149),MONTH($H149)+$G149*9,1),X$3=DATE(YEAR($H149),MONTH($H149)+$G149*10,1)),$F149*тех!AL$10*тех!AL$6,)</f>
        <v>0</v>
      </c>
      <c r="Y149" s="76">
        <f>IF(OR(Y$3=DATE(YEAR($H149),MONTH($H149)+$G149,1),Y$3=DATE(YEAR($H149),MONTH($H149)+$G149*2,1),Y$3=DATE(YEAR($H149),MONTH($H149)+$G149*3,1),Y$3=DATE(YEAR($H149),MONTH($H149)+$G149*4,1),Y$3=DATE(YEAR($H149),MONTH($H149)+$G149*5,1),Y$3=DATE(YEAR($H149),MONTH($H149)+$G149*6,1),Y$3=DATE(YEAR($H149),MONTH($H149)+$G149*7,1),Y$3=DATE(YEAR($H149),MONTH($H149)+$G149*8,1),Y$3=DATE(YEAR($H149),MONTH($H149)+$G149*9,1),Y$3=DATE(YEAR($H149),MONTH($H149)+$G149*10,1)),$F149*тех!AM$10*тех!AM$6,)</f>
        <v>0</v>
      </c>
      <c r="Z149" s="76">
        <f>IF(OR(Z$3=DATE(YEAR($H149),MONTH($H149)+$G149,1),Z$3=DATE(YEAR($H149),MONTH($H149)+$G149*2,1),Z$3=DATE(YEAR($H149),MONTH($H149)+$G149*3,1),Z$3=DATE(YEAR($H149),MONTH($H149)+$G149*4,1),Z$3=DATE(YEAR($H149),MONTH($H149)+$G149*5,1),Z$3=DATE(YEAR($H149),MONTH($H149)+$G149*6,1),Z$3=DATE(YEAR($H149),MONTH($H149)+$G149*7,1),Z$3=DATE(YEAR($H149),MONTH($H149)+$G149*8,1),Z$3=DATE(YEAR($H149),MONTH($H149)+$G149*9,1),Z$3=DATE(YEAR($H149),MONTH($H149)+$G149*10,1)),$F149*тех!AN$10*тех!AN$6,)</f>
        <v>0</v>
      </c>
      <c r="AA149" s="76">
        <f>IF(OR(AA$3=DATE(YEAR($H149),MONTH($H149)+$G149,1),AA$3=DATE(YEAR($H149),MONTH($H149)+$G149*2,1),AA$3=DATE(YEAR($H149),MONTH($H149)+$G149*3,1),AA$3=DATE(YEAR($H149),MONTH($H149)+$G149*4,1),AA$3=DATE(YEAR($H149),MONTH($H149)+$G149*5,1),AA$3=DATE(YEAR($H149),MONTH($H149)+$G149*6,1),AA$3=DATE(YEAR($H149),MONTH($H149)+$G149*7,1),AA$3=DATE(YEAR($H149),MONTH($H149)+$G149*8,1),AA$3=DATE(YEAR($H149),MONTH($H149)+$G149*9,1),AA$3=DATE(YEAR($H149),MONTH($H149)+$G149*10,1)),$F149*тех!AO$10*тех!AO$6,)</f>
        <v>0</v>
      </c>
      <c r="AB149" s="76">
        <f>IF(OR(AB$3=DATE(YEAR($H149),MONTH($H149)+$G149,1),AB$3=DATE(YEAR($H149),MONTH($H149)+$G149*2,1),AB$3=DATE(YEAR($H149),MONTH($H149)+$G149*3,1),AB$3=DATE(YEAR($H149),MONTH($H149)+$G149*4,1),AB$3=DATE(YEAR($H149),MONTH($H149)+$G149*5,1),AB$3=DATE(YEAR($H149),MONTH($H149)+$G149*6,1),AB$3=DATE(YEAR($H149),MONTH($H149)+$G149*7,1),AB$3=DATE(YEAR($H149),MONTH($H149)+$G149*8,1),AB$3=DATE(YEAR($H149),MONTH($H149)+$G149*9,1),AB$3=DATE(YEAR($H149),MONTH($H149)+$G149*10,1)),$F149*тех!AP$10*тех!AP$6,)</f>
        <v>0</v>
      </c>
      <c r="AC149" s="76">
        <f>IF(OR(AC$3=DATE(YEAR($H149),MONTH($H149)+$G149,1),AC$3=DATE(YEAR($H149),MONTH($H149)+$G149*2,1),AC$3=DATE(YEAR($H149),MONTH($H149)+$G149*3,1),AC$3=DATE(YEAR($H149),MONTH($H149)+$G149*4,1),AC$3=DATE(YEAR($H149),MONTH($H149)+$G149*5,1),AC$3=DATE(YEAR($H149),MONTH($H149)+$G149*6,1),AC$3=DATE(YEAR($H149),MONTH($H149)+$G149*7,1),AC$3=DATE(YEAR($H149),MONTH($H149)+$G149*8,1),AC$3=DATE(YEAR($H149),MONTH($H149)+$G149*9,1),AC$3=DATE(YEAR($H149),MONTH($H149)+$G149*10,1)),$F149*тех!AQ$10*тех!AQ$6,)</f>
        <v>0</v>
      </c>
      <c r="AD149" s="76">
        <f>IF(OR(AD$3=DATE(YEAR($H149),MONTH($H149)+$G149,1),AD$3=DATE(YEAR($H149),MONTH($H149)+$G149*2,1),AD$3=DATE(YEAR($H149),MONTH($H149)+$G149*3,1),AD$3=DATE(YEAR($H149),MONTH($H149)+$G149*4,1),AD$3=DATE(YEAR($H149),MONTH($H149)+$G149*5,1),AD$3=DATE(YEAR($H149),MONTH($H149)+$G149*6,1),AD$3=DATE(YEAR($H149),MONTH($H149)+$G149*7,1),AD$3=DATE(YEAR($H149),MONTH($H149)+$G149*8,1),AD$3=DATE(YEAR($H149),MONTH($H149)+$G149*9,1),AD$3=DATE(YEAR($H149),MONTH($H149)+$G149*10,1)),$F149*тех!AR$10*тех!AR$6,)</f>
        <v>0</v>
      </c>
      <c r="AE149" s="76">
        <f>IF(OR(AE$3=DATE(YEAR($H149),MONTH($H149)+$G149,1),AE$3=DATE(YEAR($H149),MONTH($H149)+$G149*2,1),AE$3=DATE(YEAR($H149),MONTH($H149)+$G149*3,1),AE$3=DATE(YEAR($H149),MONTH($H149)+$G149*4,1),AE$3=DATE(YEAR($H149),MONTH($H149)+$G149*5,1),AE$3=DATE(YEAR($H149),MONTH($H149)+$G149*6,1),AE$3=DATE(YEAR($H149),MONTH($H149)+$G149*7,1),AE$3=DATE(YEAR($H149),MONTH($H149)+$G149*8,1),AE$3=DATE(YEAR($H149),MONTH($H149)+$G149*9,1),AE$3=DATE(YEAR($H149),MONTH($H149)+$G149*10,1)),$F149*тех!AS$10*тех!AS$6,)</f>
        <v>0</v>
      </c>
      <c r="AF149" s="76">
        <f>IF(OR(AF$3=DATE(YEAR($H149),MONTH($H149)+$G149,1),AF$3=DATE(YEAR($H149),MONTH($H149)+$G149*2,1),AF$3=DATE(YEAR($H149),MONTH($H149)+$G149*3,1),AF$3=DATE(YEAR($H149),MONTH($H149)+$G149*4,1),AF$3=DATE(YEAR($H149),MONTH($H149)+$G149*5,1),AF$3=DATE(YEAR($H149),MONTH($H149)+$G149*6,1),AF$3=DATE(YEAR($H149),MONTH($H149)+$G149*7,1),AF$3=DATE(YEAR($H149),MONTH($H149)+$G149*8,1),AF$3=DATE(YEAR($H149),MONTH($H149)+$G149*9,1),AF$3=DATE(YEAR($H149),MONTH($H149)+$G149*10,1)),$F149*тех!AT$10*тех!AT$6,)</f>
        <v>0</v>
      </c>
      <c r="AG149" s="76">
        <f>IF(OR(AG$3=DATE(YEAR($H149),MONTH($H149)+$G149,1),AG$3=DATE(YEAR($H149),MONTH($H149)+$G149*2,1),AG$3=DATE(YEAR($H149),MONTH($H149)+$G149*3,1),AG$3=DATE(YEAR($H149),MONTH($H149)+$G149*4,1),AG$3=DATE(YEAR($H149),MONTH($H149)+$G149*5,1),AG$3=DATE(YEAR($H149),MONTH($H149)+$G149*6,1),AG$3=DATE(YEAR($H149),MONTH($H149)+$G149*7,1),AG$3=DATE(YEAR($H149),MONTH($H149)+$G149*8,1),AG$3=DATE(YEAR($H149),MONTH($H149)+$G149*9,1),AG$3=DATE(YEAR($H149),MONTH($H149)+$G149*10,1)),$F149*тех!AU$10*тех!AU$6,)</f>
        <v>0</v>
      </c>
      <c r="AH149" s="76">
        <f>IF(OR(AH$3=DATE(YEAR($H149),MONTH($H149)+$G149,1),AH$3=DATE(YEAR($H149),MONTH($H149)+$G149*2,1),AH$3=DATE(YEAR($H149),MONTH($H149)+$G149*3,1),AH$3=DATE(YEAR($H149),MONTH($H149)+$G149*4,1),AH$3=DATE(YEAR($H149),MONTH($H149)+$G149*5,1),AH$3=DATE(YEAR($H149),MONTH($H149)+$G149*6,1),AH$3=DATE(YEAR($H149),MONTH($H149)+$G149*7,1),AH$3=DATE(YEAR($H149),MONTH($H149)+$G149*8,1),AH$3=DATE(YEAR($H149),MONTH($H149)+$G149*9,1),AH$3=DATE(YEAR($H149),MONTH($H149)+$G149*10,1)),$F149*тех!AV$10*тех!AV$6,)</f>
        <v>0</v>
      </c>
      <c r="AI149" s="76">
        <f>IF(OR(AI$3=DATE(YEAR($H149),MONTH($H149)+$G149,1),AI$3=DATE(YEAR($H149),MONTH($H149)+$G149*2,1),AI$3=DATE(YEAR($H149),MONTH($H149)+$G149*3,1),AI$3=DATE(YEAR($H149),MONTH($H149)+$G149*4,1),AI$3=DATE(YEAR($H149),MONTH($H149)+$G149*5,1),AI$3=DATE(YEAR($H149),MONTH($H149)+$G149*6,1),AI$3=DATE(YEAR($H149),MONTH($H149)+$G149*7,1),AI$3=DATE(YEAR($H149),MONTH($H149)+$G149*8,1),AI$3=DATE(YEAR($H149),MONTH($H149)+$G149*9,1),AI$3=DATE(YEAR($H149),MONTH($H149)+$G149*10,1)),$F149*тех!AW$10*тех!AW$6,)</f>
        <v>0</v>
      </c>
      <c r="AJ149" s="76">
        <f>IF(OR(AJ$3=DATE(YEAR($H149),MONTH($H149)+$G149,1),AJ$3=DATE(YEAR($H149),MONTH($H149)+$G149*2,1),AJ$3=DATE(YEAR($H149),MONTH($H149)+$G149*3,1),AJ$3=DATE(YEAR($H149),MONTH($H149)+$G149*4,1),AJ$3=DATE(YEAR($H149),MONTH($H149)+$G149*5,1),AJ$3=DATE(YEAR($H149),MONTH($H149)+$G149*6,1),AJ$3=DATE(YEAR($H149),MONTH($H149)+$G149*7,1),AJ$3=DATE(YEAR($H149),MONTH($H149)+$G149*8,1),AJ$3=DATE(YEAR($H149),MONTH($H149)+$G149*9,1),AJ$3=DATE(YEAR($H149),MONTH($H149)+$G149*10,1)),$F149*тех!AX$10*тех!AX$6,)</f>
        <v>0</v>
      </c>
      <c r="AK149" s="76">
        <f>IF(OR(AK$3=DATE(YEAR($H149),MONTH($H149)+$G149,1),AK$3=DATE(YEAR($H149),MONTH($H149)+$G149*2,1),AK$3=DATE(YEAR($H149),MONTH($H149)+$G149*3,1),AK$3=DATE(YEAR($H149),MONTH($H149)+$G149*4,1),AK$3=DATE(YEAR($H149),MONTH($H149)+$G149*5,1),AK$3=DATE(YEAR($H149),MONTH($H149)+$G149*6,1),AK$3=DATE(YEAR($H149),MONTH($H149)+$G149*7,1),AK$3=DATE(YEAR($H149),MONTH($H149)+$G149*8,1),AK$3=DATE(YEAR($H149),MONTH($H149)+$G149*9,1),AK$3=DATE(YEAR($H149),MONTH($H149)+$G149*10,1)),$F149*тех!AY$10*тех!AY$6,)</f>
        <v>0</v>
      </c>
      <c r="AL149" s="76">
        <f>IF(OR(AL$3=DATE(YEAR($H149),MONTH($H149)+$G149,1),AL$3=DATE(YEAR($H149),MONTH($H149)+$G149*2,1),AL$3=DATE(YEAR($H149),MONTH($H149)+$G149*3,1),AL$3=DATE(YEAR($H149),MONTH($H149)+$G149*4,1),AL$3=DATE(YEAR($H149),MONTH($H149)+$G149*5,1),AL$3=DATE(YEAR($H149),MONTH($H149)+$G149*6,1),AL$3=DATE(YEAR($H149),MONTH($H149)+$G149*7,1),AL$3=DATE(YEAR($H149),MONTH($H149)+$G149*8,1),AL$3=DATE(YEAR($H149),MONTH($H149)+$G149*9,1),AL$3=DATE(YEAR($H149),MONTH($H149)+$G149*10,1)),$F149*тех!AZ$10*тех!AZ$6,)</f>
        <v>0</v>
      </c>
      <c r="AM149" s="76">
        <f>IF(OR(AM$3=DATE(YEAR($H149),MONTH($H149)+$G149,1),AM$3=DATE(YEAR($H149),MONTH($H149)+$G149*2,1),AM$3=DATE(YEAR($H149),MONTH($H149)+$G149*3,1),AM$3=DATE(YEAR($H149),MONTH($H149)+$G149*4,1),AM$3=DATE(YEAR($H149),MONTH($H149)+$G149*5,1),AM$3=DATE(YEAR($H149),MONTH($H149)+$G149*6,1),AM$3=DATE(YEAR($H149),MONTH($H149)+$G149*7,1),AM$3=DATE(YEAR($H149),MONTH($H149)+$G149*8,1),AM$3=DATE(YEAR($H149),MONTH($H149)+$G149*9,1),AM$3=DATE(YEAR($H149),MONTH($H149)+$G149*10,1)),$F149*тех!BA$10*тех!BA$6,)</f>
        <v>0</v>
      </c>
      <c r="AN149" s="76">
        <f>IF(OR(AN$3=DATE(YEAR($H149),MONTH($H149)+$G149,1),AN$3=DATE(YEAR($H149),MONTH($H149)+$G149*2,1),AN$3=DATE(YEAR($H149),MONTH($H149)+$G149*3,1),AN$3=DATE(YEAR($H149),MONTH($H149)+$G149*4,1),AN$3=DATE(YEAR($H149),MONTH($H149)+$G149*5,1),AN$3=DATE(YEAR($H149),MONTH($H149)+$G149*6,1),AN$3=DATE(YEAR($H149),MONTH($H149)+$G149*7,1),AN$3=DATE(YEAR($H149),MONTH($H149)+$G149*8,1),AN$3=DATE(YEAR($H149),MONTH($H149)+$G149*9,1),AN$3=DATE(YEAR($H149),MONTH($H149)+$G149*10,1)),$F149*тех!BB$10*тех!BB$6,)</f>
        <v>0</v>
      </c>
      <c r="AO149" s="76">
        <f>IF(OR(AO$3=DATE(YEAR($H149),MONTH($H149)+$G149,1),AO$3=DATE(YEAR($H149),MONTH($H149)+$G149*2,1),AO$3=DATE(YEAR($H149),MONTH($H149)+$G149*3,1),AO$3=DATE(YEAR($H149),MONTH($H149)+$G149*4,1),AO$3=DATE(YEAR($H149),MONTH($H149)+$G149*5,1),AO$3=DATE(YEAR($H149),MONTH($H149)+$G149*6,1),AO$3=DATE(YEAR($H149),MONTH($H149)+$G149*7,1),AO$3=DATE(YEAR($H149),MONTH($H149)+$G149*8,1),AO$3=DATE(YEAR($H149),MONTH($H149)+$G149*9,1),AO$3=DATE(YEAR($H149),MONTH($H149)+$G149*10,1)),$F149*тех!BC$10*тех!BC$6,)</f>
        <v>0</v>
      </c>
      <c r="AP149" s="76">
        <f>IF(OR(AP$3=DATE(YEAR($H149),MONTH($H149)+$G149,1),AP$3=DATE(YEAR($H149),MONTH($H149)+$G149*2,1),AP$3=DATE(YEAR($H149),MONTH($H149)+$G149*3,1),AP$3=DATE(YEAR($H149),MONTH($H149)+$G149*4,1),AP$3=DATE(YEAR($H149),MONTH($H149)+$G149*5,1),AP$3=DATE(YEAR($H149),MONTH($H149)+$G149*6,1),AP$3=DATE(YEAR($H149),MONTH($H149)+$G149*7,1),AP$3=DATE(YEAR($H149),MONTH($H149)+$G149*8,1),AP$3=DATE(YEAR($H149),MONTH($H149)+$G149*9,1),AP$3=DATE(YEAR($H149),MONTH($H149)+$G149*10,1)),$F149*тех!BD$10*тех!BD$6,)</f>
        <v>0</v>
      </c>
      <c r="AQ149" s="76">
        <f>IF(OR(AQ$3=DATE(YEAR($H149),MONTH($H149)+$G149,1),AQ$3=DATE(YEAR($H149),MONTH($H149)+$G149*2,1),AQ$3=DATE(YEAR($H149),MONTH($H149)+$G149*3,1),AQ$3=DATE(YEAR($H149),MONTH($H149)+$G149*4,1),AQ$3=DATE(YEAR($H149),MONTH($H149)+$G149*5,1),AQ$3=DATE(YEAR($H149),MONTH($H149)+$G149*6,1),AQ$3=DATE(YEAR($H149),MONTH($H149)+$G149*7,1),AQ$3=DATE(YEAR($H149),MONTH($H149)+$G149*8,1),AQ$3=DATE(YEAR($H149),MONTH($H149)+$G149*9,1),AQ$3=DATE(YEAR($H149),MONTH($H149)+$G149*10,1)),$F149*тех!BE$10*тех!BE$6,)</f>
        <v>0</v>
      </c>
      <c r="AR149" s="76">
        <f>IF(OR(AR$3=DATE(YEAR($H149),MONTH($H149)+$G149,1),AR$3=DATE(YEAR($H149),MONTH($H149)+$G149*2,1),AR$3=DATE(YEAR($H149),MONTH($H149)+$G149*3,1),AR$3=DATE(YEAR($H149),MONTH($H149)+$G149*4,1),AR$3=DATE(YEAR($H149),MONTH($H149)+$G149*5,1),AR$3=DATE(YEAR($H149),MONTH($H149)+$G149*6,1),AR$3=DATE(YEAR($H149),MONTH($H149)+$G149*7,1),AR$3=DATE(YEAR($H149),MONTH($H149)+$G149*8,1),AR$3=DATE(YEAR($H149),MONTH($H149)+$G149*9,1),AR$3=DATE(YEAR($H149),MONTH($H149)+$G149*10,1)),$F149*тех!BF$10*тех!BF$6,)</f>
        <v>0</v>
      </c>
      <c r="AS149" s="76">
        <f>IF(OR(AS$3=DATE(YEAR($H149),MONTH($H149)+$G149,1),AS$3=DATE(YEAR($H149),MONTH($H149)+$G149*2,1),AS$3=DATE(YEAR($H149),MONTH($H149)+$G149*3,1),AS$3=DATE(YEAR($H149),MONTH($H149)+$G149*4,1),AS$3=DATE(YEAR($H149),MONTH($H149)+$G149*5,1),AS$3=DATE(YEAR($H149),MONTH($H149)+$G149*6,1),AS$3=DATE(YEAR($H149),MONTH($H149)+$G149*7,1),AS$3=DATE(YEAR($H149),MONTH($H149)+$G149*8,1),AS$3=DATE(YEAR($H149),MONTH($H149)+$G149*9,1),AS$3=DATE(YEAR($H149),MONTH($H149)+$G149*10,1)),$F149*тех!BG$10*тех!BG$6,)</f>
        <v>0</v>
      </c>
      <c r="AT149" s="76">
        <f>IF(OR(AT$3=DATE(YEAR($H149),MONTH($H149)+$G149,1),AT$3=DATE(YEAR($H149),MONTH($H149)+$G149*2,1),AT$3=DATE(YEAR($H149),MONTH($H149)+$G149*3,1),AT$3=DATE(YEAR($H149),MONTH($H149)+$G149*4,1),AT$3=DATE(YEAR($H149),MONTH($H149)+$G149*5,1),AT$3=DATE(YEAR($H149),MONTH($H149)+$G149*6,1),AT$3=DATE(YEAR($H149),MONTH($H149)+$G149*7,1),AT$3=DATE(YEAR($H149),MONTH($H149)+$G149*8,1),AT$3=DATE(YEAR($H149),MONTH($H149)+$G149*9,1),AT$3=DATE(YEAR($H149),MONTH($H149)+$G149*10,1)),$F149*тех!BH$10*тех!BH$6,)</f>
        <v>0</v>
      </c>
      <c r="AU149" s="76">
        <f>IF(OR(AU$3=DATE(YEAR($H149),MONTH($H149)+$G149,1),AU$3=DATE(YEAR($H149),MONTH($H149)+$G149*2,1),AU$3=DATE(YEAR($H149),MONTH($H149)+$G149*3,1),AU$3=DATE(YEAR($H149),MONTH($H149)+$G149*4,1),AU$3=DATE(YEAR($H149),MONTH($H149)+$G149*5,1),AU$3=DATE(YEAR($H149),MONTH($H149)+$G149*6,1),AU$3=DATE(YEAR($H149),MONTH($H149)+$G149*7,1),AU$3=DATE(YEAR($H149),MONTH($H149)+$G149*8,1),AU$3=DATE(YEAR($H149),MONTH($H149)+$G149*9,1),AU$3=DATE(YEAR($H149),MONTH($H149)+$G149*10,1)),$F149*тех!BI$10*тех!BI$6,)</f>
        <v>0</v>
      </c>
      <c r="AV149" s="76">
        <f>IF(OR(AV$3=DATE(YEAR($H149),MONTH($H149)+$G149,1),AV$3=DATE(YEAR($H149),MONTH($H149)+$G149*2,1),AV$3=DATE(YEAR($H149),MONTH($H149)+$G149*3,1),AV$3=DATE(YEAR($H149),MONTH($H149)+$G149*4,1),AV$3=DATE(YEAR($H149),MONTH($H149)+$G149*5,1),AV$3=DATE(YEAR($H149),MONTH($H149)+$G149*6,1),AV$3=DATE(YEAR($H149),MONTH($H149)+$G149*7,1),AV$3=DATE(YEAR($H149),MONTH($H149)+$G149*8,1),AV$3=DATE(YEAR($H149),MONTH($H149)+$G149*9,1),AV$3=DATE(YEAR($H149),MONTH($H149)+$G149*10,1)),$F149*тех!BJ$10*тех!BJ$6,)</f>
        <v>0</v>
      </c>
      <c r="AW149" s="76">
        <f>IF(OR(AW$3=DATE(YEAR($H149),MONTH($H149)+$G149,1),AW$3=DATE(YEAR($H149),MONTH($H149)+$G149*2,1),AW$3=DATE(YEAR($H149),MONTH($H149)+$G149*3,1),AW$3=DATE(YEAR($H149),MONTH($H149)+$G149*4,1),AW$3=DATE(YEAR($H149),MONTH($H149)+$G149*5,1),AW$3=DATE(YEAR($H149),MONTH($H149)+$G149*6,1),AW$3=DATE(YEAR($H149),MONTH($H149)+$G149*7,1),AW$3=DATE(YEAR($H149),MONTH($H149)+$G149*8,1),AW$3=DATE(YEAR($H149),MONTH($H149)+$G149*9,1),AW$3=DATE(YEAR($H149),MONTH($H149)+$G149*10,1)),$F149*тех!BK$10*тех!BK$6,)</f>
        <v>0</v>
      </c>
      <c r="AX149" s="76">
        <f>IF(OR(AX$3=DATE(YEAR($H149),MONTH($H149)+$G149,1),AX$3=DATE(YEAR($H149),MONTH($H149)+$G149*2,1),AX$3=DATE(YEAR($H149),MONTH($H149)+$G149*3,1),AX$3=DATE(YEAR($H149),MONTH($H149)+$G149*4,1),AX$3=DATE(YEAR($H149),MONTH($H149)+$G149*5,1),AX$3=DATE(YEAR($H149),MONTH($H149)+$G149*6,1),AX$3=DATE(YEAR($H149),MONTH($H149)+$G149*7,1),AX$3=DATE(YEAR($H149),MONTH($H149)+$G149*8,1),AX$3=DATE(YEAR($H149),MONTH($H149)+$G149*9,1),AX$3=DATE(YEAR($H149),MONTH($H149)+$G149*10,1)),$F149*тех!BL$10*тех!BL$6,)</f>
        <v>0</v>
      </c>
      <c r="AY149" s="76">
        <f>IF(OR(AY$3=DATE(YEAR($H149),MONTH($H149)+$G149,1),AY$3=DATE(YEAR($H149),MONTH($H149)+$G149*2,1),AY$3=DATE(YEAR($H149),MONTH($H149)+$G149*3,1),AY$3=DATE(YEAR($H149),MONTH($H149)+$G149*4,1),AY$3=DATE(YEAR($H149),MONTH($H149)+$G149*5,1),AY$3=DATE(YEAR($H149),MONTH($H149)+$G149*6,1),AY$3=DATE(YEAR($H149),MONTH($H149)+$G149*7,1),AY$3=DATE(YEAR($H149),MONTH($H149)+$G149*8,1),AY$3=DATE(YEAR($H149),MONTH($H149)+$G149*9,1),AY$3=DATE(YEAR($H149),MONTH($H149)+$G149*10,1)),$F149*тех!BM$10*тех!BM$6,)</f>
        <v>0</v>
      </c>
      <c r="AZ149" s="76">
        <f>IF(OR(AZ$3=DATE(YEAR($H149),MONTH($H149)+$G149,1),AZ$3=DATE(YEAR($H149),MONTH($H149)+$G149*2,1),AZ$3=DATE(YEAR($H149),MONTH($H149)+$G149*3,1),AZ$3=DATE(YEAR($H149),MONTH($H149)+$G149*4,1),AZ$3=DATE(YEAR($H149),MONTH($H149)+$G149*5,1),AZ$3=DATE(YEAR($H149),MONTH($H149)+$G149*6,1),AZ$3=DATE(YEAR($H149),MONTH($H149)+$G149*7,1),AZ$3=DATE(YEAR($H149),MONTH($H149)+$G149*8,1),AZ$3=DATE(YEAR($H149),MONTH($H149)+$G149*9,1),AZ$3=DATE(YEAR($H149),MONTH($H149)+$G149*10,1)),$F149*тех!BN$10*тех!BN$6,)</f>
        <v>0</v>
      </c>
      <c r="BA149" s="76">
        <f>IF(OR(BA$3=DATE(YEAR($H149),MONTH($H149)+$G149,1),BA$3=DATE(YEAR($H149),MONTH($H149)+$G149*2,1),BA$3=DATE(YEAR($H149),MONTH($H149)+$G149*3,1),BA$3=DATE(YEAR($H149),MONTH($H149)+$G149*4,1),BA$3=DATE(YEAR($H149),MONTH($H149)+$G149*5,1),BA$3=DATE(YEAR($H149),MONTH($H149)+$G149*6,1),BA$3=DATE(YEAR($H149),MONTH($H149)+$G149*7,1),BA$3=DATE(YEAR($H149),MONTH($H149)+$G149*8,1),BA$3=DATE(YEAR($H149),MONTH($H149)+$G149*9,1),BA$3=DATE(YEAR($H149),MONTH($H149)+$G149*10,1)),$F149*тех!BO$10*тех!BO$6,)</f>
        <v>0</v>
      </c>
      <c r="BB149" s="76">
        <f>IF(OR(BB$3=DATE(YEAR($H149),MONTH($H149)+$G149,1),BB$3=DATE(YEAR($H149),MONTH($H149)+$G149*2,1),BB$3=DATE(YEAR($H149),MONTH($H149)+$G149*3,1),BB$3=DATE(YEAR($H149),MONTH($H149)+$G149*4,1),BB$3=DATE(YEAR($H149),MONTH($H149)+$G149*5,1),BB$3=DATE(YEAR($H149),MONTH($H149)+$G149*6,1),BB$3=DATE(YEAR($H149),MONTH($H149)+$G149*7,1),BB$3=DATE(YEAR($H149),MONTH($H149)+$G149*8,1),BB$3=DATE(YEAR($H149),MONTH($H149)+$G149*9,1),BB$3=DATE(YEAR($H149),MONTH($H149)+$G149*10,1)),$F149*тех!BP$10*тех!BP$6,)</f>
        <v>0</v>
      </c>
      <c r="BC149" s="76">
        <f>IF(OR(BC$3=DATE(YEAR($H149),MONTH($H149)+$G149,1),BC$3=DATE(YEAR($H149),MONTH($H149)+$G149*2,1),BC$3=DATE(YEAR($H149),MONTH($H149)+$G149*3,1),BC$3=DATE(YEAR($H149),MONTH($H149)+$G149*4,1),BC$3=DATE(YEAR($H149),MONTH($H149)+$G149*5,1),BC$3=DATE(YEAR($H149),MONTH($H149)+$G149*6,1),BC$3=DATE(YEAR($H149),MONTH($H149)+$G149*7,1),BC$3=DATE(YEAR($H149),MONTH($H149)+$G149*8,1),BC$3=DATE(YEAR($H149),MONTH($H149)+$G149*9,1),BC$3=DATE(YEAR($H149),MONTH($H149)+$G149*10,1)),$F149*тех!BQ$10*тех!BQ$6,)</f>
        <v>0</v>
      </c>
      <c r="BD149" s="76">
        <f>IF(OR(BD$3=DATE(YEAR($H149),MONTH($H149)+$G149,1),BD$3=DATE(YEAR($H149),MONTH($H149)+$G149*2,1),BD$3=DATE(YEAR($H149),MONTH($H149)+$G149*3,1),BD$3=DATE(YEAR($H149),MONTH($H149)+$G149*4,1),BD$3=DATE(YEAR($H149),MONTH($H149)+$G149*5,1),BD$3=DATE(YEAR($H149),MONTH($H149)+$G149*6,1),BD$3=DATE(YEAR($H149),MONTH($H149)+$G149*7,1),BD$3=DATE(YEAR($H149),MONTH($H149)+$G149*8,1),BD$3=DATE(YEAR($H149),MONTH($H149)+$G149*9,1),BD$3=DATE(YEAR($H149),MONTH($H149)+$G149*10,1)),$F149*тех!BR$10*тех!BR$6,)</f>
        <v>0</v>
      </c>
      <c r="BE149" s="76">
        <f>IF(OR(BE$3=DATE(YEAR($H149),MONTH($H149)+$G149,1),BE$3=DATE(YEAR($H149),MONTH($H149)+$G149*2,1),BE$3=DATE(YEAR($H149),MONTH($H149)+$G149*3,1),BE$3=DATE(YEAR($H149),MONTH($H149)+$G149*4,1),BE$3=DATE(YEAR($H149),MONTH($H149)+$G149*5,1),BE$3=DATE(YEAR($H149),MONTH($H149)+$G149*6,1),BE$3=DATE(YEAR($H149),MONTH($H149)+$G149*7,1),BE$3=DATE(YEAR($H149),MONTH($H149)+$G149*8,1),BE$3=DATE(YEAR($H149),MONTH($H149)+$G149*9,1),BE$3=DATE(YEAR($H149),MONTH($H149)+$G149*10,1)),$F149*тех!BS$10*тех!BS$6,)</f>
        <v>0</v>
      </c>
      <c r="BF149" s="76">
        <f>IF(OR(BF$3=DATE(YEAR($H149),MONTH($H149)+$G149,1),BF$3=DATE(YEAR($H149),MONTH($H149)+$G149*2,1),BF$3=DATE(YEAR($H149),MONTH($H149)+$G149*3,1),BF$3=DATE(YEAR($H149),MONTH($H149)+$G149*4,1),BF$3=DATE(YEAR($H149),MONTH($H149)+$G149*5,1),BF$3=DATE(YEAR($H149),MONTH($H149)+$G149*6,1),BF$3=DATE(YEAR($H149),MONTH($H149)+$G149*7,1),BF$3=DATE(YEAR($H149),MONTH($H149)+$G149*8,1),BF$3=DATE(YEAR($H149),MONTH($H149)+$G149*9,1),BF$3=DATE(YEAR($H149),MONTH($H149)+$G149*10,1)),$F149*тех!BT$10*тех!BT$6,)</f>
        <v>0</v>
      </c>
      <c r="BG149" s="76">
        <f>IF(OR(BG$3=DATE(YEAR($H149),MONTH($H149)+$G149,1),BG$3=DATE(YEAR($H149),MONTH($H149)+$G149*2,1),BG$3=DATE(YEAR($H149),MONTH($H149)+$G149*3,1),BG$3=DATE(YEAR($H149),MONTH($H149)+$G149*4,1),BG$3=DATE(YEAR($H149),MONTH($H149)+$G149*5,1),BG$3=DATE(YEAR($H149),MONTH($H149)+$G149*6,1),BG$3=DATE(YEAR($H149),MONTH($H149)+$G149*7,1),BG$3=DATE(YEAR($H149),MONTH($H149)+$G149*8,1),BG$3=DATE(YEAR($H149),MONTH($H149)+$G149*9,1),BG$3=DATE(YEAR($H149),MONTH($H149)+$G149*10,1)),$F149*тех!BU$10*тех!BU$6,)</f>
        <v>0</v>
      </c>
      <c r="BH149" s="76">
        <f>IF(OR(BH$3=DATE(YEAR($H149),MONTH($H149)+$G149,1),BH$3=DATE(YEAR($H149),MONTH($H149)+$G149*2,1),BH$3=DATE(YEAR($H149),MONTH($H149)+$G149*3,1),BH$3=DATE(YEAR($H149),MONTH($H149)+$G149*4,1),BH$3=DATE(YEAR($H149),MONTH($H149)+$G149*5,1),BH$3=DATE(YEAR($H149),MONTH($H149)+$G149*6,1),BH$3=DATE(YEAR($H149),MONTH($H149)+$G149*7,1),BH$3=DATE(YEAR($H149),MONTH($H149)+$G149*8,1),BH$3=DATE(YEAR($H149),MONTH($H149)+$G149*9,1),BH$3=DATE(YEAR($H149),MONTH($H149)+$G149*10,1)),$F149*тех!BV$10*тех!BV$6,)</f>
        <v>0</v>
      </c>
      <c r="BI149" s="76">
        <f>IF(OR(BI$3=DATE(YEAR($H149),MONTH($H149)+$G149,1),BI$3=DATE(YEAR($H149),MONTH($H149)+$G149*2,1),BI$3=DATE(YEAR($H149),MONTH($H149)+$G149*3,1),BI$3=DATE(YEAR($H149),MONTH($H149)+$G149*4,1),BI$3=DATE(YEAR($H149),MONTH($H149)+$G149*5,1),BI$3=DATE(YEAR($H149),MONTH($H149)+$G149*6,1),BI$3=DATE(YEAR($H149),MONTH($H149)+$G149*7,1),BI$3=DATE(YEAR($H149),MONTH($H149)+$G149*8,1),BI$3=DATE(YEAR($H149),MONTH($H149)+$G149*9,1),BI$3=DATE(YEAR($H149),MONTH($H149)+$G149*10,1)),$F149*тех!BW$10*тех!BW$6,)</f>
        <v>0</v>
      </c>
      <c r="BJ149" s="76">
        <f>IF(OR(BJ$3=DATE(YEAR($H149),MONTH($H149)+$G149,1),BJ$3=DATE(YEAR($H149),MONTH($H149)+$G149*2,1),BJ$3=DATE(YEAR($H149),MONTH($H149)+$G149*3,1),BJ$3=DATE(YEAR($H149),MONTH($H149)+$G149*4,1),BJ$3=DATE(YEAR($H149),MONTH($H149)+$G149*5,1),BJ$3=DATE(YEAR($H149),MONTH($H149)+$G149*6,1),BJ$3=DATE(YEAR($H149),MONTH($H149)+$G149*7,1),BJ$3=DATE(YEAR($H149),MONTH($H149)+$G149*8,1),BJ$3=DATE(YEAR($H149),MONTH($H149)+$G149*9,1),BJ$3=DATE(YEAR($H149),MONTH($H149)+$G149*10,1)),$F149*тех!BX$10*тех!BX$6,)</f>
        <v>0</v>
      </c>
      <c r="BK149" s="76">
        <f>IF(OR(BK$3=DATE(YEAR($H149),MONTH($H149)+$G149,1),BK$3=DATE(YEAR($H149),MONTH($H149)+$G149*2,1),BK$3=DATE(YEAR($H149),MONTH($H149)+$G149*3,1),BK$3=DATE(YEAR($H149),MONTH($H149)+$G149*4,1),BK$3=DATE(YEAR($H149),MONTH($H149)+$G149*5,1),BK$3=DATE(YEAR($H149),MONTH($H149)+$G149*6,1),BK$3=DATE(YEAR($H149),MONTH($H149)+$G149*7,1),BK$3=DATE(YEAR($H149),MONTH($H149)+$G149*8,1),BK$3=DATE(YEAR($H149),MONTH($H149)+$G149*9,1),BK$3=DATE(YEAR($H149),MONTH($H149)+$G149*10,1)),$F149*тех!BY$10*тех!BY$6,)</f>
        <v>0</v>
      </c>
      <c r="BL149" s="76">
        <f>IF(OR(BL$3=DATE(YEAR($H149),MONTH($H149)+$G149,1),BL$3=DATE(YEAR($H149),MONTH($H149)+$G149*2,1),BL$3=DATE(YEAR($H149),MONTH($H149)+$G149*3,1),BL$3=DATE(YEAR($H149),MONTH($H149)+$G149*4,1),BL$3=DATE(YEAR($H149),MONTH($H149)+$G149*5,1),BL$3=DATE(YEAR($H149),MONTH($H149)+$G149*6,1),BL$3=DATE(YEAR($H149),MONTH($H149)+$G149*7,1),BL$3=DATE(YEAR($H149),MONTH($H149)+$G149*8,1),BL$3=DATE(YEAR($H149),MONTH($H149)+$G149*9,1),BL$3=DATE(YEAR($H149),MONTH($H149)+$G149*10,1)),$F149*тех!BZ$10*тех!BZ$6,)</f>
        <v>0</v>
      </c>
      <c r="BM149" s="76">
        <f>IF(OR(BM$3=DATE(YEAR($H149),MONTH($H149)+$G149,1),BM$3=DATE(YEAR($H149),MONTH($H149)+$G149*2,1),BM$3=DATE(YEAR($H149),MONTH($H149)+$G149*3,1),BM$3=DATE(YEAR($H149),MONTH($H149)+$G149*4,1),BM$3=DATE(YEAR($H149),MONTH($H149)+$G149*5,1),BM$3=DATE(YEAR($H149),MONTH($H149)+$G149*6,1),BM$3=DATE(YEAR($H149),MONTH($H149)+$G149*7,1),BM$3=DATE(YEAR($H149),MONTH($H149)+$G149*8,1),BM$3=DATE(YEAR($H149),MONTH($H149)+$G149*9,1),BM$3=DATE(YEAR($H149),MONTH($H149)+$G149*10,1)),$F149*тех!CA$10*тех!CA$6,)</f>
        <v>0</v>
      </c>
      <c r="BN149" s="76">
        <f>IF(OR(BN$3=DATE(YEAR($H149),MONTH($H149)+$G149,1),BN$3=DATE(YEAR($H149),MONTH($H149)+$G149*2,1),BN$3=DATE(YEAR($H149),MONTH($H149)+$G149*3,1),BN$3=DATE(YEAR($H149),MONTH($H149)+$G149*4,1),BN$3=DATE(YEAR($H149),MONTH($H149)+$G149*5,1),BN$3=DATE(YEAR($H149),MONTH($H149)+$G149*6,1),BN$3=DATE(YEAR($H149),MONTH($H149)+$G149*7,1),BN$3=DATE(YEAR($H149),MONTH($H149)+$G149*8,1),BN$3=DATE(YEAR($H149),MONTH($H149)+$G149*9,1),BN$3=DATE(YEAR($H149),MONTH($H149)+$G149*10,1)),$F149*тех!CB$10*тех!CB$6,)</f>
        <v>0</v>
      </c>
      <c r="BO149" s="76">
        <f>IF(OR(BO$3=DATE(YEAR($H149),MONTH($H149)+$G149,1),BO$3=DATE(YEAR($H149),MONTH($H149)+$G149*2,1),BO$3=DATE(YEAR($H149),MONTH($H149)+$G149*3,1),BO$3=DATE(YEAR($H149),MONTH($H149)+$G149*4,1),BO$3=DATE(YEAR($H149),MONTH($H149)+$G149*5,1),BO$3=DATE(YEAR($H149),MONTH($H149)+$G149*6,1),BO$3=DATE(YEAR($H149),MONTH($H149)+$G149*7,1),BO$3=DATE(YEAR($H149),MONTH($H149)+$G149*8,1),BO$3=DATE(YEAR($H149),MONTH($H149)+$G149*9,1),BO$3=DATE(YEAR($H149),MONTH($H149)+$G149*10,1)),$F149*тех!CC$10*тех!CC$6,)</f>
        <v>0</v>
      </c>
      <c r="BP149" s="76">
        <f>IF(OR(BP$3=DATE(YEAR($H149),MONTH($H149)+$G149,1),BP$3=DATE(YEAR($H149),MONTH($H149)+$G149*2,1),BP$3=DATE(YEAR($H149),MONTH($H149)+$G149*3,1),BP$3=DATE(YEAR($H149),MONTH($H149)+$G149*4,1),BP$3=DATE(YEAR($H149),MONTH($H149)+$G149*5,1),BP$3=DATE(YEAR($H149),MONTH($H149)+$G149*6,1),BP$3=DATE(YEAR($H149),MONTH($H149)+$G149*7,1),BP$3=DATE(YEAR($H149),MONTH($H149)+$G149*8,1),BP$3=DATE(YEAR($H149),MONTH($H149)+$G149*9,1),BP$3=DATE(YEAR($H149),MONTH($H149)+$G149*10,1)),$F149*тех!CD$10*тех!CD$6,)</f>
        <v>0</v>
      </c>
      <c r="BQ149" s="76">
        <f>IF(OR(BQ$3=DATE(YEAR($H149),MONTH($H149)+$G149,1),BQ$3=DATE(YEAR($H149),MONTH($H149)+$G149*2,1),BQ$3=DATE(YEAR($H149),MONTH($H149)+$G149*3,1),BQ$3=DATE(YEAR($H149),MONTH($H149)+$G149*4,1),BQ$3=DATE(YEAR($H149),MONTH($H149)+$G149*5,1),BQ$3=DATE(YEAR($H149),MONTH($H149)+$G149*6,1),BQ$3=DATE(YEAR($H149),MONTH($H149)+$G149*7,1),BQ$3=DATE(YEAR($H149),MONTH($H149)+$G149*8,1),BQ$3=DATE(YEAR($H149),MONTH($H149)+$G149*9,1),BQ$3=DATE(YEAR($H149),MONTH($H149)+$G149*10,1)),$F149*тех!CE$10*тех!CE$6,)</f>
        <v>0</v>
      </c>
    </row>
    <row r="150" spans="2:69">
      <c r="B150" s="3">
        <v>8</v>
      </c>
      <c r="C150" s="19" t="s">
        <v>827</v>
      </c>
      <c r="D150" s="71">
        <f>IF(C150&gt;0,VLOOKUP(C150,тех!$R$19:$S$54,2,FALSE),)</f>
        <v>1800</v>
      </c>
      <c r="E150" s="71"/>
      <c r="F150" s="76">
        <f t="shared" si="5"/>
        <v>0</v>
      </c>
      <c r="G150" s="19">
        <v>12</v>
      </c>
      <c r="H150" s="20">
        <f>Параметры!$C$11</f>
        <v>42370</v>
      </c>
      <c r="J150" s="76">
        <f>IF($H150=J$3,$F150,)*тех!X$6</f>
        <v>0</v>
      </c>
      <c r="K150" s="76">
        <f>IF($H150=K$3,$F150,)*тех!Y$6</f>
        <v>0</v>
      </c>
      <c r="L150" s="76">
        <f>IF($H150=L$3,$F150,)*тех!Z$6</f>
        <v>0</v>
      </c>
      <c r="M150" s="76">
        <f>IF($H150=M$3,$F150,)*тех!AA$6</f>
        <v>0</v>
      </c>
      <c r="N150" s="76">
        <f>IF($H150=N$3,$F150,)*тех!AB$6</f>
        <v>0</v>
      </c>
      <c r="O150" s="76">
        <f>IF($H150=O$3,$F150,)*тех!AC$6</f>
        <v>0</v>
      </c>
      <c r="P150" s="76">
        <f>IF(OR(P$3=DATE(YEAR($H150),MONTH($H150)+$G150,1),P$3=DATE(YEAR($H150),MONTH($H150)+$G150*2,1),P$3=DATE(YEAR($H150),MONTH($H150)+$G150*3,1),P$3=DATE(YEAR($H150),MONTH($H150)+$G150*4,1),P$3=DATE(YEAR($H150),MONTH($H150)+$G150*5,1),P$3=DATE(YEAR($H150),MONTH($H150)+$G150*6,1),P$3=DATE(YEAR($H150),MONTH($H150)+$G150*7,1),P$3=DATE(YEAR($H150),MONTH($H150)+$G150*8,1),P$3=DATE(YEAR($H150),MONTH($H150)+$G150*9,1),P$3=DATE(YEAR($H150),MONTH($H150)+$G150*10,1)),$F150*тех!AD$10*тех!AD$6,)</f>
        <v>0</v>
      </c>
      <c r="Q150" s="76">
        <f>IF(OR(Q$3=DATE(YEAR($H150),MONTH($H150)+$G150,1),Q$3=DATE(YEAR($H150),MONTH($H150)+$G150*2,1),Q$3=DATE(YEAR($H150),MONTH($H150)+$G150*3,1),Q$3=DATE(YEAR($H150),MONTH($H150)+$G150*4,1),Q$3=DATE(YEAR($H150),MONTH($H150)+$G150*5,1),Q$3=DATE(YEAR($H150),MONTH($H150)+$G150*6,1),Q$3=DATE(YEAR($H150),MONTH($H150)+$G150*7,1),Q$3=DATE(YEAR($H150),MONTH($H150)+$G150*8,1),Q$3=DATE(YEAR($H150),MONTH($H150)+$G150*9,1),Q$3=DATE(YEAR($H150),MONTH($H150)+$G150*10,1)),$F150*тех!AE$10*тех!AE$6,)</f>
        <v>0</v>
      </c>
      <c r="R150" s="76">
        <f>IF(OR(R$3=DATE(YEAR($H150),MONTH($H150)+$G150,1),R$3=DATE(YEAR($H150),MONTH($H150)+$G150*2,1),R$3=DATE(YEAR($H150),MONTH($H150)+$G150*3,1),R$3=DATE(YEAR($H150),MONTH($H150)+$G150*4,1),R$3=DATE(YEAR($H150),MONTH($H150)+$G150*5,1),R$3=DATE(YEAR($H150),MONTH($H150)+$G150*6,1),R$3=DATE(YEAR($H150),MONTH($H150)+$G150*7,1),R$3=DATE(YEAR($H150),MONTH($H150)+$G150*8,1),R$3=DATE(YEAR($H150),MONTH($H150)+$G150*9,1),R$3=DATE(YEAR($H150),MONTH($H150)+$G150*10,1)),$F150*тех!AF$10*тех!AF$6,)</f>
        <v>0</v>
      </c>
      <c r="S150" s="76">
        <f>IF(OR(S$3=DATE(YEAR($H150),MONTH($H150)+$G150,1),S$3=DATE(YEAR($H150),MONTH($H150)+$G150*2,1),S$3=DATE(YEAR($H150),MONTH($H150)+$G150*3,1),S$3=DATE(YEAR($H150),MONTH($H150)+$G150*4,1),S$3=DATE(YEAR($H150),MONTH($H150)+$G150*5,1),S$3=DATE(YEAR($H150),MONTH($H150)+$G150*6,1),S$3=DATE(YEAR($H150),MONTH($H150)+$G150*7,1),S$3=DATE(YEAR($H150),MONTH($H150)+$G150*8,1),S$3=DATE(YEAR($H150),MONTH($H150)+$G150*9,1),S$3=DATE(YEAR($H150),MONTH($H150)+$G150*10,1)),$F150*тех!AG$10*тех!AG$6,)</f>
        <v>0</v>
      </c>
      <c r="T150" s="76">
        <f>IF(OR(T$3=DATE(YEAR($H150),MONTH($H150)+$G150,1),T$3=DATE(YEAR($H150),MONTH($H150)+$G150*2,1),T$3=DATE(YEAR($H150),MONTH($H150)+$G150*3,1),T$3=DATE(YEAR($H150),MONTH($H150)+$G150*4,1),T$3=DATE(YEAR($H150),MONTH($H150)+$G150*5,1),T$3=DATE(YEAR($H150),MONTH($H150)+$G150*6,1),T$3=DATE(YEAR($H150),MONTH($H150)+$G150*7,1),T$3=DATE(YEAR($H150),MONTH($H150)+$G150*8,1),T$3=DATE(YEAR($H150),MONTH($H150)+$G150*9,1),T$3=DATE(YEAR($H150),MONTH($H150)+$G150*10,1)),$F150*тех!AH$10*тех!AH$6,)</f>
        <v>0</v>
      </c>
      <c r="U150" s="76">
        <f>IF(OR(U$3=DATE(YEAR($H150),MONTH($H150)+$G150,1),U$3=DATE(YEAR($H150),MONTH($H150)+$G150*2,1),U$3=DATE(YEAR($H150),MONTH($H150)+$G150*3,1),U$3=DATE(YEAR($H150),MONTH($H150)+$G150*4,1),U$3=DATE(YEAR($H150),MONTH($H150)+$G150*5,1),U$3=DATE(YEAR($H150),MONTH($H150)+$G150*6,1),U$3=DATE(YEAR($H150),MONTH($H150)+$G150*7,1),U$3=DATE(YEAR($H150),MONTH($H150)+$G150*8,1),U$3=DATE(YEAR($H150),MONTH($H150)+$G150*9,1),U$3=DATE(YEAR($H150),MONTH($H150)+$G150*10,1)),$F150*тех!AI$10*тех!AI$6,)</f>
        <v>0</v>
      </c>
      <c r="V150" s="76">
        <f>IF(OR(V$3=DATE(YEAR($H150),MONTH($H150)+$G150,1),V$3=DATE(YEAR($H150),MONTH($H150)+$G150*2,1),V$3=DATE(YEAR($H150),MONTH($H150)+$G150*3,1),V$3=DATE(YEAR($H150),MONTH($H150)+$G150*4,1),V$3=DATE(YEAR($H150),MONTH($H150)+$G150*5,1),V$3=DATE(YEAR($H150),MONTH($H150)+$G150*6,1),V$3=DATE(YEAR($H150),MONTH($H150)+$G150*7,1),V$3=DATE(YEAR($H150),MONTH($H150)+$G150*8,1),V$3=DATE(YEAR($H150),MONTH($H150)+$G150*9,1),V$3=DATE(YEAR($H150),MONTH($H150)+$G150*10,1)),$F150*тех!AJ$10*тех!AJ$6,)</f>
        <v>0</v>
      </c>
      <c r="W150" s="76">
        <f>IF(OR(W$3=DATE(YEAR($H150),MONTH($H150)+$G150,1),W$3=DATE(YEAR($H150),MONTH($H150)+$G150*2,1),W$3=DATE(YEAR($H150),MONTH($H150)+$G150*3,1),W$3=DATE(YEAR($H150),MONTH($H150)+$G150*4,1),W$3=DATE(YEAR($H150),MONTH($H150)+$G150*5,1),W$3=DATE(YEAR($H150),MONTH($H150)+$G150*6,1),W$3=DATE(YEAR($H150),MONTH($H150)+$G150*7,1),W$3=DATE(YEAR($H150),MONTH($H150)+$G150*8,1),W$3=DATE(YEAR($H150),MONTH($H150)+$G150*9,1),W$3=DATE(YEAR($H150),MONTH($H150)+$G150*10,1)),$F150*тех!AK$10*тех!AK$6,)</f>
        <v>0</v>
      </c>
      <c r="X150" s="76">
        <f>IF(OR(X$3=DATE(YEAR($H150),MONTH($H150)+$G150,1),X$3=DATE(YEAR($H150),MONTH($H150)+$G150*2,1),X$3=DATE(YEAR($H150),MONTH($H150)+$G150*3,1),X$3=DATE(YEAR($H150),MONTH($H150)+$G150*4,1),X$3=DATE(YEAR($H150),MONTH($H150)+$G150*5,1),X$3=DATE(YEAR($H150),MONTH($H150)+$G150*6,1),X$3=DATE(YEAR($H150),MONTH($H150)+$G150*7,1),X$3=DATE(YEAR($H150),MONTH($H150)+$G150*8,1),X$3=DATE(YEAR($H150),MONTH($H150)+$G150*9,1),X$3=DATE(YEAR($H150),MONTH($H150)+$G150*10,1)),$F150*тех!AL$10*тех!AL$6,)</f>
        <v>0</v>
      </c>
      <c r="Y150" s="76">
        <f>IF(OR(Y$3=DATE(YEAR($H150),MONTH($H150)+$G150,1),Y$3=DATE(YEAR($H150),MONTH($H150)+$G150*2,1),Y$3=DATE(YEAR($H150),MONTH($H150)+$G150*3,1),Y$3=DATE(YEAR($H150),MONTH($H150)+$G150*4,1),Y$3=DATE(YEAR($H150),MONTH($H150)+$G150*5,1),Y$3=DATE(YEAR($H150),MONTH($H150)+$G150*6,1),Y$3=DATE(YEAR($H150),MONTH($H150)+$G150*7,1),Y$3=DATE(YEAR($H150),MONTH($H150)+$G150*8,1),Y$3=DATE(YEAR($H150),MONTH($H150)+$G150*9,1),Y$3=DATE(YEAR($H150),MONTH($H150)+$G150*10,1)),$F150*тех!AM$10*тех!AM$6,)</f>
        <v>0</v>
      </c>
      <c r="Z150" s="76">
        <f>IF(OR(Z$3=DATE(YEAR($H150),MONTH($H150)+$G150,1),Z$3=DATE(YEAR($H150),MONTH($H150)+$G150*2,1),Z$3=DATE(YEAR($H150),MONTH($H150)+$G150*3,1),Z$3=DATE(YEAR($H150),MONTH($H150)+$G150*4,1),Z$3=DATE(YEAR($H150),MONTH($H150)+$G150*5,1),Z$3=DATE(YEAR($H150),MONTH($H150)+$G150*6,1),Z$3=DATE(YEAR($H150),MONTH($H150)+$G150*7,1),Z$3=DATE(YEAR($H150),MONTH($H150)+$G150*8,1),Z$3=DATE(YEAR($H150),MONTH($H150)+$G150*9,1),Z$3=DATE(YEAR($H150),MONTH($H150)+$G150*10,1)),$F150*тех!AN$10*тех!AN$6,)</f>
        <v>0</v>
      </c>
      <c r="AA150" s="76">
        <f>IF(OR(AA$3=DATE(YEAR($H150),MONTH($H150)+$G150,1),AA$3=DATE(YEAR($H150),MONTH($H150)+$G150*2,1),AA$3=DATE(YEAR($H150),MONTH($H150)+$G150*3,1),AA$3=DATE(YEAR($H150),MONTH($H150)+$G150*4,1),AA$3=DATE(YEAR($H150),MONTH($H150)+$G150*5,1),AA$3=DATE(YEAR($H150),MONTH($H150)+$G150*6,1),AA$3=DATE(YEAR($H150),MONTH($H150)+$G150*7,1),AA$3=DATE(YEAR($H150),MONTH($H150)+$G150*8,1),AA$3=DATE(YEAR($H150),MONTH($H150)+$G150*9,1),AA$3=DATE(YEAR($H150),MONTH($H150)+$G150*10,1)),$F150*тех!AO$10*тех!AO$6,)</f>
        <v>0</v>
      </c>
      <c r="AB150" s="76">
        <f>IF(OR(AB$3=DATE(YEAR($H150),MONTH($H150)+$G150,1),AB$3=DATE(YEAR($H150),MONTH($H150)+$G150*2,1),AB$3=DATE(YEAR($H150),MONTH($H150)+$G150*3,1),AB$3=DATE(YEAR($H150),MONTH($H150)+$G150*4,1),AB$3=DATE(YEAR($H150),MONTH($H150)+$G150*5,1),AB$3=DATE(YEAR($H150),MONTH($H150)+$G150*6,1),AB$3=DATE(YEAR($H150),MONTH($H150)+$G150*7,1),AB$3=DATE(YEAR($H150),MONTH($H150)+$G150*8,1),AB$3=DATE(YEAR($H150),MONTH($H150)+$G150*9,1),AB$3=DATE(YEAR($H150),MONTH($H150)+$G150*10,1)),$F150*тех!AP$10*тех!AP$6,)</f>
        <v>0</v>
      </c>
      <c r="AC150" s="76">
        <f>IF(OR(AC$3=DATE(YEAR($H150),MONTH($H150)+$G150,1),AC$3=DATE(YEAR($H150),MONTH($H150)+$G150*2,1),AC$3=DATE(YEAR($H150),MONTH($H150)+$G150*3,1),AC$3=DATE(YEAR($H150),MONTH($H150)+$G150*4,1),AC$3=DATE(YEAR($H150),MONTH($H150)+$G150*5,1),AC$3=DATE(YEAR($H150),MONTH($H150)+$G150*6,1),AC$3=DATE(YEAR($H150),MONTH($H150)+$G150*7,1),AC$3=DATE(YEAR($H150),MONTH($H150)+$G150*8,1),AC$3=DATE(YEAR($H150),MONTH($H150)+$G150*9,1),AC$3=DATE(YEAR($H150),MONTH($H150)+$G150*10,1)),$F150*тех!AQ$10*тех!AQ$6,)</f>
        <v>0</v>
      </c>
      <c r="AD150" s="76">
        <f>IF(OR(AD$3=DATE(YEAR($H150),MONTH($H150)+$G150,1),AD$3=DATE(YEAR($H150),MONTH($H150)+$G150*2,1),AD$3=DATE(YEAR($H150),MONTH($H150)+$G150*3,1),AD$3=DATE(YEAR($H150),MONTH($H150)+$G150*4,1),AD$3=DATE(YEAR($H150),MONTH($H150)+$G150*5,1),AD$3=DATE(YEAR($H150),MONTH($H150)+$G150*6,1),AD$3=DATE(YEAR($H150),MONTH($H150)+$G150*7,1),AD$3=DATE(YEAR($H150),MONTH($H150)+$G150*8,1),AD$3=DATE(YEAR($H150),MONTH($H150)+$G150*9,1),AD$3=DATE(YEAR($H150),MONTH($H150)+$G150*10,1)),$F150*тех!AR$10*тех!AR$6,)</f>
        <v>0</v>
      </c>
      <c r="AE150" s="76">
        <f>IF(OR(AE$3=DATE(YEAR($H150),MONTH($H150)+$G150,1),AE$3=DATE(YEAR($H150),MONTH($H150)+$G150*2,1),AE$3=DATE(YEAR($H150),MONTH($H150)+$G150*3,1),AE$3=DATE(YEAR($H150),MONTH($H150)+$G150*4,1),AE$3=DATE(YEAR($H150),MONTH($H150)+$G150*5,1),AE$3=DATE(YEAR($H150),MONTH($H150)+$G150*6,1),AE$3=DATE(YEAR($H150),MONTH($H150)+$G150*7,1),AE$3=DATE(YEAR($H150),MONTH($H150)+$G150*8,1),AE$3=DATE(YEAR($H150),MONTH($H150)+$G150*9,1),AE$3=DATE(YEAR($H150),MONTH($H150)+$G150*10,1)),$F150*тех!AS$10*тех!AS$6,)</f>
        <v>0</v>
      </c>
      <c r="AF150" s="76">
        <f>IF(OR(AF$3=DATE(YEAR($H150),MONTH($H150)+$G150,1),AF$3=DATE(YEAR($H150),MONTH($H150)+$G150*2,1),AF$3=DATE(YEAR($H150),MONTH($H150)+$G150*3,1),AF$3=DATE(YEAR($H150),MONTH($H150)+$G150*4,1),AF$3=DATE(YEAR($H150),MONTH($H150)+$G150*5,1),AF$3=DATE(YEAR($H150),MONTH($H150)+$G150*6,1),AF$3=DATE(YEAR($H150),MONTH($H150)+$G150*7,1),AF$3=DATE(YEAR($H150),MONTH($H150)+$G150*8,1),AF$3=DATE(YEAR($H150),MONTH($H150)+$G150*9,1),AF$3=DATE(YEAR($H150),MONTH($H150)+$G150*10,1)),$F150*тех!AT$10*тех!AT$6,)</f>
        <v>0</v>
      </c>
      <c r="AG150" s="76">
        <f>IF(OR(AG$3=DATE(YEAR($H150),MONTH($H150)+$G150,1),AG$3=DATE(YEAR($H150),MONTH($H150)+$G150*2,1),AG$3=DATE(YEAR($H150),MONTH($H150)+$G150*3,1),AG$3=DATE(YEAR($H150),MONTH($H150)+$G150*4,1),AG$3=DATE(YEAR($H150),MONTH($H150)+$G150*5,1),AG$3=DATE(YEAR($H150),MONTH($H150)+$G150*6,1),AG$3=DATE(YEAR($H150),MONTH($H150)+$G150*7,1),AG$3=DATE(YEAR($H150),MONTH($H150)+$G150*8,1),AG$3=DATE(YEAR($H150),MONTH($H150)+$G150*9,1),AG$3=DATE(YEAR($H150),MONTH($H150)+$G150*10,1)),$F150*тех!AU$10*тех!AU$6,)</f>
        <v>0</v>
      </c>
      <c r="AH150" s="76">
        <f>IF(OR(AH$3=DATE(YEAR($H150),MONTH($H150)+$G150,1),AH$3=DATE(YEAR($H150),MONTH($H150)+$G150*2,1),AH$3=DATE(YEAR($H150),MONTH($H150)+$G150*3,1),AH$3=DATE(YEAR($H150),MONTH($H150)+$G150*4,1),AH$3=DATE(YEAR($H150),MONTH($H150)+$G150*5,1),AH$3=DATE(YEAR($H150),MONTH($H150)+$G150*6,1),AH$3=DATE(YEAR($H150),MONTH($H150)+$G150*7,1),AH$3=DATE(YEAR($H150),MONTH($H150)+$G150*8,1),AH$3=DATE(YEAR($H150),MONTH($H150)+$G150*9,1),AH$3=DATE(YEAR($H150),MONTH($H150)+$G150*10,1)),$F150*тех!AV$10*тех!AV$6,)</f>
        <v>0</v>
      </c>
      <c r="AI150" s="76">
        <f>IF(OR(AI$3=DATE(YEAR($H150),MONTH($H150)+$G150,1),AI$3=DATE(YEAR($H150),MONTH($H150)+$G150*2,1),AI$3=DATE(YEAR($H150),MONTH($H150)+$G150*3,1),AI$3=DATE(YEAR($H150),MONTH($H150)+$G150*4,1),AI$3=DATE(YEAR($H150),MONTH($H150)+$G150*5,1),AI$3=DATE(YEAR($H150),MONTH($H150)+$G150*6,1),AI$3=DATE(YEAR($H150),MONTH($H150)+$G150*7,1),AI$3=DATE(YEAR($H150),MONTH($H150)+$G150*8,1),AI$3=DATE(YEAR($H150),MONTH($H150)+$G150*9,1),AI$3=DATE(YEAR($H150),MONTH($H150)+$G150*10,1)),$F150*тех!AW$10*тех!AW$6,)</f>
        <v>0</v>
      </c>
      <c r="AJ150" s="76">
        <f>IF(OR(AJ$3=DATE(YEAR($H150),MONTH($H150)+$G150,1),AJ$3=DATE(YEAR($H150),MONTH($H150)+$G150*2,1),AJ$3=DATE(YEAR($H150),MONTH($H150)+$G150*3,1),AJ$3=DATE(YEAR($H150),MONTH($H150)+$G150*4,1),AJ$3=DATE(YEAR($H150),MONTH($H150)+$G150*5,1),AJ$3=DATE(YEAR($H150),MONTH($H150)+$G150*6,1),AJ$3=DATE(YEAR($H150),MONTH($H150)+$G150*7,1),AJ$3=DATE(YEAR($H150),MONTH($H150)+$G150*8,1),AJ$3=DATE(YEAR($H150),MONTH($H150)+$G150*9,1),AJ$3=DATE(YEAR($H150),MONTH($H150)+$G150*10,1)),$F150*тех!AX$10*тех!AX$6,)</f>
        <v>0</v>
      </c>
      <c r="AK150" s="76">
        <f>IF(OR(AK$3=DATE(YEAR($H150),MONTH($H150)+$G150,1),AK$3=DATE(YEAR($H150),MONTH($H150)+$G150*2,1),AK$3=DATE(YEAR($H150),MONTH($H150)+$G150*3,1),AK$3=DATE(YEAR($H150),MONTH($H150)+$G150*4,1),AK$3=DATE(YEAR($H150),MONTH($H150)+$G150*5,1),AK$3=DATE(YEAR($H150),MONTH($H150)+$G150*6,1),AK$3=DATE(YEAR($H150),MONTH($H150)+$G150*7,1),AK$3=DATE(YEAR($H150),MONTH($H150)+$G150*8,1),AK$3=DATE(YEAR($H150),MONTH($H150)+$G150*9,1),AK$3=DATE(YEAR($H150),MONTH($H150)+$G150*10,1)),$F150*тех!AY$10*тех!AY$6,)</f>
        <v>0</v>
      </c>
      <c r="AL150" s="76">
        <f>IF(OR(AL$3=DATE(YEAR($H150),MONTH($H150)+$G150,1),AL$3=DATE(YEAR($H150),MONTH($H150)+$G150*2,1),AL$3=DATE(YEAR($H150),MONTH($H150)+$G150*3,1),AL$3=DATE(YEAR($H150),MONTH($H150)+$G150*4,1),AL$3=DATE(YEAR($H150),MONTH($H150)+$G150*5,1),AL$3=DATE(YEAR($H150),MONTH($H150)+$G150*6,1),AL$3=DATE(YEAR($H150),MONTH($H150)+$G150*7,1),AL$3=DATE(YEAR($H150),MONTH($H150)+$G150*8,1),AL$3=DATE(YEAR($H150),MONTH($H150)+$G150*9,1),AL$3=DATE(YEAR($H150),MONTH($H150)+$G150*10,1)),$F150*тех!AZ$10*тех!AZ$6,)</f>
        <v>0</v>
      </c>
      <c r="AM150" s="76">
        <f>IF(OR(AM$3=DATE(YEAR($H150),MONTH($H150)+$G150,1),AM$3=DATE(YEAR($H150),MONTH($H150)+$G150*2,1),AM$3=DATE(YEAR($H150),MONTH($H150)+$G150*3,1),AM$3=DATE(YEAR($H150),MONTH($H150)+$G150*4,1),AM$3=DATE(YEAR($H150),MONTH($H150)+$G150*5,1),AM$3=DATE(YEAR($H150),MONTH($H150)+$G150*6,1),AM$3=DATE(YEAR($H150),MONTH($H150)+$G150*7,1),AM$3=DATE(YEAR($H150),MONTH($H150)+$G150*8,1),AM$3=DATE(YEAR($H150),MONTH($H150)+$G150*9,1),AM$3=DATE(YEAR($H150),MONTH($H150)+$G150*10,1)),$F150*тех!BA$10*тех!BA$6,)</f>
        <v>0</v>
      </c>
      <c r="AN150" s="76">
        <f>IF(OR(AN$3=DATE(YEAR($H150),MONTH($H150)+$G150,1),AN$3=DATE(YEAR($H150),MONTH($H150)+$G150*2,1),AN$3=DATE(YEAR($H150),MONTH($H150)+$G150*3,1),AN$3=DATE(YEAR($H150),MONTH($H150)+$G150*4,1),AN$3=DATE(YEAR($H150),MONTH($H150)+$G150*5,1),AN$3=DATE(YEAR($H150),MONTH($H150)+$G150*6,1),AN$3=DATE(YEAR($H150),MONTH($H150)+$G150*7,1),AN$3=DATE(YEAR($H150),MONTH($H150)+$G150*8,1),AN$3=DATE(YEAR($H150),MONTH($H150)+$G150*9,1),AN$3=DATE(YEAR($H150),MONTH($H150)+$G150*10,1)),$F150*тех!BB$10*тех!BB$6,)</f>
        <v>0</v>
      </c>
      <c r="AO150" s="76">
        <f>IF(OR(AO$3=DATE(YEAR($H150),MONTH($H150)+$G150,1),AO$3=DATE(YEAR($H150),MONTH($H150)+$G150*2,1),AO$3=DATE(YEAR($H150),MONTH($H150)+$G150*3,1),AO$3=DATE(YEAR($H150),MONTH($H150)+$G150*4,1),AO$3=DATE(YEAR($H150),MONTH($H150)+$G150*5,1),AO$3=DATE(YEAR($H150),MONTH($H150)+$G150*6,1),AO$3=DATE(YEAR($H150),MONTH($H150)+$G150*7,1),AO$3=DATE(YEAR($H150),MONTH($H150)+$G150*8,1),AO$3=DATE(YEAR($H150),MONTH($H150)+$G150*9,1),AO$3=DATE(YEAR($H150),MONTH($H150)+$G150*10,1)),$F150*тех!BC$10*тех!BC$6,)</f>
        <v>0</v>
      </c>
      <c r="AP150" s="76">
        <f>IF(OR(AP$3=DATE(YEAR($H150),MONTH($H150)+$G150,1),AP$3=DATE(YEAR($H150),MONTH($H150)+$G150*2,1),AP$3=DATE(YEAR($H150),MONTH($H150)+$G150*3,1),AP$3=DATE(YEAR($H150),MONTH($H150)+$G150*4,1),AP$3=DATE(YEAR($H150),MONTH($H150)+$G150*5,1),AP$3=DATE(YEAR($H150),MONTH($H150)+$G150*6,1),AP$3=DATE(YEAR($H150),MONTH($H150)+$G150*7,1),AP$3=DATE(YEAR($H150),MONTH($H150)+$G150*8,1),AP$3=DATE(YEAR($H150),MONTH($H150)+$G150*9,1),AP$3=DATE(YEAR($H150),MONTH($H150)+$G150*10,1)),$F150*тех!BD$10*тех!BD$6,)</f>
        <v>0</v>
      </c>
      <c r="AQ150" s="76">
        <f>IF(OR(AQ$3=DATE(YEAR($H150),MONTH($H150)+$G150,1),AQ$3=DATE(YEAR($H150),MONTH($H150)+$G150*2,1),AQ$3=DATE(YEAR($H150),MONTH($H150)+$G150*3,1),AQ$3=DATE(YEAR($H150),MONTH($H150)+$G150*4,1),AQ$3=DATE(YEAR($H150),MONTH($H150)+$G150*5,1),AQ$3=DATE(YEAR($H150),MONTH($H150)+$G150*6,1),AQ$3=DATE(YEAR($H150),MONTH($H150)+$G150*7,1),AQ$3=DATE(YEAR($H150),MONTH($H150)+$G150*8,1),AQ$3=DATE(YEAR($H150),MONTH($H150)+$G150*9,1),AQ$3=DATE(YEAR($H150),MONTH($H150)+$G150*10,1)),$F150*тех!BE$10*тех!BE$6,)</f>
        <v>0</v>
      </c>
      <c r="AR150" s="76">
        <f>IF(OR(AR$3=DATE(YEAR($H150),MONTH($H150)+$G150,1),AR$3=DATE(YEAR($H150),MONTH($H150)+$G150*2,1),AR$3=DATE(YEAR($H150),MONTH($H150)+$G150*3,1),AR$3=DATE(YEAR($H150),MONTH($H150)+$G150*4,1),AR$3=DATE(YEAR($H150),MONTH($H150)+$G150*5,1),AR$3=DATE(YEAR($H150),MONTH($H150)+$G150*6,1),AR$3=DATE(YEAR($H150),MONTH($H150)+$G150*7,1),AR$3=DATE(YEAR($H150),MONTH($H150)+$G150*8,1),AR$3=DATE(YEAR($H150),MONTH($H150)+$G150*9,1),AR$3=DATE(YEAR($H150),MONTH($H150)+$G150*10,1)),$F150*тех!BF$10*тех!BF$6,)</f>
        <v>0</v>
      </c>
      <c r="AS150" s="76">
        <f>IF(OR(AS$3=DATE(YEAR($H150),MONTH($H150)+$G150,1),AS$3=DATE(YEAR($H150),MONTH($H150)+$G150*2,1),AS$3=DATE(YEAR($H150),MONTH($H150)+$G150*3,1),AS$3=DATE(YEAR($H150),MONTH($H150)+$G150*4,1),AS$3=DATE(YEAR($H150),MONTH($H150)+$G150*5,1),AS$3=DATE(YEAR($H150),MONTH($H150)+$G150*6,1),AS$3=DATE(YEAR($H150),MONTH($H150)+$G150*7,1),AS$3=DATE(YEAR($H150),MONTH($H150)+$G150*8,1),AS$3=DATE(YEAR($H150),MONTH($H150)+$G150*9,1),AS$3=DATE(YEAR($H150),MONTH($H150)+$G150*10,1)),$F150*тех!BG$10*тех!BG$6,)</f>
        <v>0</v>
      </c>
      <c r="AT150" s="76">
        <f>IF(OR(AT$3=DATE(YEAR($H150),MONTH($H150)+$G150,1),AT$3=DATE(YEAR($H150),MONTH($H150)+$G150*2,1),AT$3=DATE(YEAR($H150),MONTH($H150)+$G150*3,1),AT$3=DATE(YEAR($H150),MONTH($H150)+$G150*4,1),AT$3=DATE(YEAR($H150),MONTH($H150)+$G150*5,1),AT$3=DATE(YEAR($H150),MONTH($H150)+$G150*6,1),AT$3=DATE(YEAR($H150),MONTH($H150)+$G150*7,1),AT$3=DATE(YEAR($H150),MONTH($H150)+$G150*8,1),AT$3=DATE(YEAR($H150),MONTH($H150)+$G150*9,1),AT$3=DATE(YEAR($H150),MONTH($H150)+$G150*10,1)),$F150*тех!BH$10*тех!BH$6,)</f>
        <v>0</v>
      </c>
      <c r="AU150" s="76">
        <f>IF(OR(AU$3=DATE(YEAR($H150),MONTH($H150)+$G150,1),AU$3=DATE(YEAR($H150),MONTH($H150)+$G150*2,1),AU$3=DATE(YEAR($H150),MONTH($H150)+$G150*3,1),AU$3=DATE(YEAR($H150),MONTH($H150)+$G150*4,1),AU$3=DATE(YEAR($H150),MONTH($H150)+$G150*5,1),AU$3=DATE(YEAR($H150),MONTH($H150)+$G150*6,1),AU$3=DATE(YEAR($H150),MONTH($H150)+$G150*7,1),AU$3=DATE(YEAR($H150),MONTH($H150)+$G150*8,1),AU$3=DATE(YEAR($H150),MONTH($H150)+$G150*9,1),AU$3=DATE(YEAR($H150),MONTH($H150)+$G150*10,1)),$F150*тех!BI$10*тех!BI$6,)</f>
        <v>0</v>
      </c>
      <c r="AV150" s="76">
        <f>IF(OR(AV$3=DATE(YEAR($H150),MONTH($H150)+$G150,1),AV$3=DATE(YEAR($H150),MONTH($H150)+$G150*2,1),AV$3=DATE(YEAR($H150),MONTH($H150)+$G150*3,1),AV$3=DATE(YEAR($H150),MONTH($H150)+$G150*4,1),AV$3=DATE(YEAR($H150),MONTH($H150)+$G150*5,1),AV$3=DATE(YEAR($H150),MONTH($H150)+$G150*6,1),AV$3=DATE(YEAR($H150),MONTH($H150)+$G150*7,1),AV$3=DATE(YEAR($H150),MONTH($H150)+$G150*8,1),AV$3=DATE(YEAR($H150),MONTH($H150)+$G150*9,1),AV$3=DATE(YEAR($H150),MONTH($H150)+$G150*10,1)),$F150*тех!BJ$10*тех!BJ$6,)</f>
        <v>0</v>
      </c>
      <c r="AW150" s="76">
        <f>IF(OR(AW$3=DATE(YEAR($H150),MONTH($H150)+$G150,1),AW$3=DATE(YEAR($H150),MONTH($H150)+$G150*2,1),AW$3=DATE(YEAR($H150),MONTH($H150)+$G150*3,1),AW$3=DATE(YEAR($H150),MONTH($H150)+$G150*4,1),AW$3=DATE(YEAR($H150),MONTH($H150)+$G150*5,1),AW$3=DATE(YEAR($H150),MONTH($H150)+$G150*6,1),AW$3=DATE(YEAR($H150),MONTH($H150)+$G150*7,1),AW$3=DATE(YEAR($H150),MONTH($H150)+$G150*8,1),AW$3=DATE(YEAR($H150),MONTH($H150)+$G150*9,1),AW$3=DATE(YEAR($H150),MONTH($H150)+$G150*10,1)),$F150*тех!BK$10*тех!BK$6,)</f>
        <v>0</v>
      </c>
      <c r="AX150" s="76">
        <f>IF(OR(AX$3=DATE(YEAR($H150),MONTH($H150)+$G150,1),AX$3=DATE(YEAR($H150),MONTH($H150)+$G150*2,1),AX$3=DATE(YEAR($H150),MONTH($H150)+$G150*3,1),AX$3=DATE(YEAR($H150),MONTH($H150)+$G150*4,1),AX$3=DATE(YEAR($H150),MONTH($H150)+$G150*5,1),AX$3=DATE(YEAR($H150),MONTH($H150)+$G150*6,1),AX$3=DATE(YEAR($H150),MONTH($H150)+$G150*7,1),AX$3=DATE(YEAR($H150),MONTH($H150)+$G150*8,1),AX$3=DATE(YEAR($H150),MONTH($H150)+$G150*9,1),AX$3=DATE(YEAR($H150),MONTH($H150)+$G150*10,1)),$F150*тех!BL$10*тех!BL$6,)</f>
        <v>0</v>
      </c>
      <c r="AY150" s="76">
        <f>IF(OR(AY$3=DATE(YEAR($H150),MONTH($H150)+$G150,1),AY$3=DATE(YEAR($H150),MONTH($H150)+$G150*2,1),AY$3=DATE(YEAR($H150),MONTH($H150)+$G150*3,1),AY$3=DATE(YEAR($H150),MONTH($H150)+$G150*4,1),AY$3=DATE(YEAR($H150),MONTH($H150)+$G150*5,1),AY$3=DATE(YEAR($H150),MONTH($H150)+$G150*6,1),AY$3=DATE(YEAR($H150),MONTH($H150)+$G150*7,1),AY$3=DATE(YEAR($H150),MONTH($H150)+$G150*8,1),AY$3=DATE(YEAR($H150),MONTH($H150)+$G150*9,1),AY$3=DATE(YEAR($H150),MONTH($H150)+$G150*10,1)),$F150*тех!BM$10*тех!BM$6,)</f>
        <v>0</v>
      </c>
      <c r="AZ150" s="76">
        <f>IF(OR(AZ$3=DATE(YEAR($H150),MONTH($H150)+$G150,1),AZ$3=DATE(YEAR($H150),MONTH($H150)+$G150*2,1),AZ$3=DATE(YEAR($H150),MONTH($H150)+$G150*3,1),AZ$3=DATE(YEAR($H150),MONTH($H150)+$G150*4,1),AZ$3=DATE(YEAR($H150),MONTH($H150)+$G150*5,1),AZ$3=DATE(YEAR($H150),MONTH($H150)+$G150*6,1),AZ$3=DATE(YEAR($H150),MONTH($H150)+$G150*7,1),AZ$3=DATE(YEAR($H150),MONTH($H150)+$G150*8,1),AZ$3=DATE(YEAR($H150),MONTH($H150)+$G150*9,1),AZ$3=DATE(YEAR($H150),MONTH($H150)+$G150*10,1)),$F150*тех!BN$10*тех!BN$6,)</f>
        <v>0</v>
      </c>
      <c r="BA150" s="76">
        <f>IF(OR(BA$3=DATE(YEAR($H150),MONTH($H150)+$G150,1),BA$3=DATE(YEAR($H150),MONTH($H150)+$G150*2,1),BA$3=DATE(YEAR($H150),MONTH($H150)+$G150*3,1),BA$3=DATE(YEAR($H150),MONTH($H150)+$G150*4,1),BA$3=DATE(YEAR($H150),MONTH($H150)+$G150*5,1),BA$3=DATE(YEAR($H150),MONTH($H150)+$G150*6,1),BA$3=DATE(YEAR($H150),MONTH($H150)+$G150*7,1),BA$3=DATE(YEAR($H150),MONTH($H150)+$G150*8,1),BA$3=DATE(YEAR($H150),MONTH($H150)+$G150*9,1),BA$3=DATE(YEAR($H150),MONTH($H150)+$G150*10,1)),$F150*тех!BO$10*тех!BO$6,)</f>
        <v>0</v>
      </c>
      <c r="BB150" s="76">
        <f>IF(OR(BB$3=DATE(YEAR($H150),MONTH($H150)+$G150,1),BB$3=DATE(YEAR($H150),MONTH($H150)+$G150*2,1),BB$3=DATE(YEAR($H150),MONTH($H150)+$G150*3,1),BB$3=DATE(YEAR($H150),MONTH($H150)+$G150*4,1),BB$3=DATE(YEAR($H150),MONTH($H150)+$G150*5,1),BB$3=DATE(YEAR($H150),MONTH($H150)+$G150*6,1),BB$3=DATE(YEAR($H150),MONTH($H150)+$G150*7,1),BB$3=DATE(YEAR($H150),MONTH($H150)+$G150*8,1),BB$3=DATE(YEAR($H150),MONTH($H150)+$G150*9,1),BB$3=DATE(YEAR($H150),MONTH($H150)+$G150*10,1)),$F150*тех!BP$10*тех!BP$6,)</f>
        <v>0</v>
      </c>
      <c r="BC150" s="76">
        <f>IF(OR(BC$3=DATE(YEAR($H150),MONTH($H150)+$G150,1),BC$3=DATE(YEAR($H150),MONTH($H150)+$G150*2,1),BC$3=DATE(YEAR($H150),MONTH($H150)+$G150*3,1),BC$3=DATE(YEAR($H150),MONTH($H150)+$G150*4,1),BC$3=DATE(YEAR($H150),MONTH($H150)+$G150*5,1),BC$3=DATE(YEAR($H150),MONTH($H150)+$G150*6,1),BC$3=DATE(YEAR($H150),MONTH($H150)+$G150*7,1),BC$3=DATE(YEAR($H150),MONTH($H150)+$G150*8,1),BC$3=DATE(YEAR($H150),MONTH($H150)+$G150*9,1),BC$3=DATE(YEAR($H150),MONTH($H150)+$G150*10,1)),$F150*тех!BQ$10*тех!BQ$6,)</f>
        <v>0</v>
      </c>
      <c r="BD150" s="76">
        <f>IF(OR(BD$3=DATE(YEAR($H150),MONTH($H150)+$G150,1),BD$3=DATE(YEAR($H150),MONTH($H150)+$G150*2,1),BD$3=DATE(YEAR($H150),MONTH($H150)+$G150*3,1),BD$3=DATE(YEAR($H150),MONTH($H150)+$G150*4,1),BD$3=DATE(YEAR($H150),MONTH($H150)+$G150*5,1),BD$3=DATE(YEAR($H150),MONTH($H150)+$G150*6,1),BD$3=DATE(YEAR($H150),MONTH($H150)+$G150*7,1),BD$3=DATE(YEAR($H150),MONTH($H150)+$G150*8,1),BD$3=DATE(YEAR($H150),MONTH($H150)+$G150*9,1),BD$3=DATE(YEAR($H150),MONTH($H150)+$G150*10,1)),$F150*тех!BR$10*тех!BR$6,)</f>
        <v>0</v>
      </c>
      <c r="BE150" s="76">
        <f>IF(OR(BE$3=DATE(YEAR($H150),MONTH($H150)+$G150,1),BE$3=DATE(YEAR($H150),MONTH($H150)+$G150*2,1),BE$3=DATE(YEAR($H150),MONTH($H150)+$G150*3,1),BE$3=DATE(YEAR($H150),MONTH($H150)+$G150*4,1),BE$3=DATE(YEAR($H150),MONTH($H150)+$G150*5,1),BE$3=DATE(YEAR($H150),MONTH($H150)+$G150*6,1),BE$3=DATE(YEAR($H150),MONTH($H150)+$G150*7,1),BE$3=DATE(YEAR($H150),MONTH($H150)+$G150*8,1),BE$3=DATE(YEAR($H150),MONTH($H150)+$G150*9,1),BE$3=DATE(YEAR($H150),MONTH($H150)+$G150*10,1)),$F150*тех!BS$10*тех!BS$6,)</f>
        <v>0</v>
      </c>
      <c r="BF150" s="76">
        <f>IF(OR(BF$3=DATE(YEAR($H150),MONTH($H150)+$G150,1),BF$3=DATE(YEAR($H150),MONTH($H150)+$G150*2,1),BF$3=DATE(YEAR($H150),MONTH($H150)+$G150*3,1),BF$3=DATE(YEAR($H150),MONTH($H150)+$G150*4,1),BF$3=DATE(YEAR($H150),MONTH($H150)+$G150*5,1),BF$3=DATE(YEAR($H150),MONTH($H150)+$G150*6,1),BF$3=DATE(YEAR($H150),MONTH($H150)+$G150*7,1),BF$3=DATE(YEAR($H150),MONTH($H150)+$G150*8,1),BF$3=DATE(YEAR($H150),MONTH($H150)+$G150*9,1),BF$3=DATE(YEAR($H150),MONTH($H150)+$G150*10,1)),$F150*тех!BT$10*тех!BT$6,)</f>
        <v>0</v>
      </c>
      <c r="BG150" s="76">
        <f>IF(OR(BG$3=DATE(YEAR($H150),MONTH($H150)+$G150,1),BG$3=DATE(YEAR($H150),MONTH($H150)+$G150*2,1),BG$3=DATE(YEAR($H150),MONTH($H150)+$G150*3,1),BG$3=DATE(YEAR($H150),MONTH($H150)+$G150*4,1),BG$3=DATE(YEAR($H150),MONTH($H150)+$G150*5,1),BG$3=DATE(YEAR($H150),MONTH($H150)+$G150*6,1),BG$3=DATE(YEAR($H150),MONTH($H150)+$G150*7,1),BG$3=DATE(YEAR($H150),MONTH($H150)+$G150*8,1),BG$3=DATE(YEAR($H150),MONTH($H150)+$G150*9,1),BG$3=DATE(YEAR($H150),MONTH($H150)+$G150*10,1)),$F150*тех!BU$10*тех!BU$6,)</f>
        <v>0</v>
      </c>
      <c r="BH150" s="76">
        <f>IF(OR(BH$3=DATE(YEAR($H150),MONTH($H150)+$G150,1),BH$3=DATE(YEAR($H150),MONTH($H150)+$G150*2,1),BH$3=DATE(YEAR($H150),MONTH($H150)+$G150*3,1),BH$3=DATE(YEAR($H150),MONTH($H150)+$G150*4,1),BH$3=DATE(YEAR($H150),MONTH($H150)+$G150*5,1),BH$3=DATE(YEAR($H150),MONTH($H150)+$G150*6,1),BH$3=DATE(YEAR($H150),MONTH($H150)+$G150*7,1),BH$3=DATE(YEAR($H150),MONTH($H150)+$G150*8,1),BH$3=DATE(YEAR($H150),MONTH($H150)+$G150*9,1),BH$3=DATE(YEAR($H150),MONTH($H150)+$G150*10,1)),$F150*тех!BV$10*тех!BV$6,)</f>
        <v>0</v>
      </c>
      <c r="BI150" s="76">
        <f>IF(OR(BI$3=DATE(YEAR($H150),MONTH($H150)+$G150,1),BI$3=DATE(YEAR($H150),MONTH($H150)+$G150*2,1),BI$3=DATE(YEAR($H150),MONTH($H150)+$G150*3,1),BI$3=DATE(YEAR($H150),MONTH($H150)+$G150*4,1),BI$3=DATE(YEAR($H150),MONTH($H150)+$G150*5,1),BI$3=DATE(YEAR($H150),MONTH($H150)+$G150*6,1),BI$3=DATE(YEAR($H150),MONTH($H150)+$G150*7,1),BI$3=DATE(YEAR($H150),MONTH($H150)+$G150*8,1),BI$3=DATE(YEAR($H150),MONTH($H150)+$G150*9,1),BI$3=DATE(YEAR($H150),MONTH($H150)+$G150*10,1)),$F150*тех!BW$10*тех!BW$6,)</f>
        <v>0</v>
      </c>
      <c r="BJ150" s="76">
        <f>IF(OR(BJ$3=DATE(YEAR($H150),MONTH($H150)+$G150,1),BJ$3=DATE(YEAR($H150),MONTH($H150)+$G150*2,1),BJ$3=DATE(YEAR($H150),MONTH($H150)+$G150*3,1),BJ$3=DATE(YEAR($H150),MONTH($H150)+$G150*4,1),BJ$3=DATE(YEAR($H150),MONTH($H150)+$G150*5,1),BJ$3=DATE(YEAR($H150),MONTH($H150)+$G150*6,1),BJ$3=DATE(YEAR($H150),MONTH($H150)+$G150*7,1),BJ$3=DATE(YEAR($H150),MONTH($H150)+$G150*8,1),BJ$3=DATE(YEAR($H150),MONTH($H150)+$G150*9,1),BJ$3=DATE(YEAR($H150),MONTH($H150)+$G150*10,1)),$F150*тех!BX$10*тех!BX$6,)</f>
        <v>0</v>
      </c>
      <c r="BK150" s="76">
        <f>IF(OR(BK$3=DATE(YEAR($H150),MONTH($H150)+$G150,1),BK$3=DATE(YEAR($H150),MONTH($H150)+$G150*2,1),BK$3=DATE(YEAR($H150),MONTH($H150)+$G150*3,1),BK$3=DATE(YEAR($H150),MONTH($H150)+$G150*4,1),BK$3=DATE(YEAR($H150),MONTH($H150)+$G150*5,1),BK$3=DATE(YEAR($H150),MONTH($H150)+$G150*6,1),BK$3=DATE(YEAR($H150),MONTH($H150)+$G150*7,1),BK$3=DATE(YEAR($H150),MONTH($H150)+$G150*8,1),BK$3=DATE(YEAR($H150),MONTH($H150)+$G150*9,1),BK$3=DATE(YEAR($H150),MONTH($H150)+$G150*10,1)),$F150*тех!BY$10*тех!BY$6,)</f>
        <v>0</v>
      </c>
      <c r="BL150" s="76">
        <f>IF(OR(BL$3=DATE(YEAR($H150),MONTH($H150)+$G150,1),BL$3=DATE(YEAR($H150),MONTH($H150)+$G150*2,1),BL$3=DATE(YEAR($H150),MONTH($H150)+$G150*3,1),BL$3=DATE(YEAR($H150),MONTH($H150)+$G150*4,1),BL$3=DATE(YEAR($H150),MONTH($H150)+$G150*5,1),BL$3=DATE(YEAR($H150),MONTH($H150)+$G150*6,1),BL$3=DATE(YEAR($H150),MONTH($H150)+$G150*7,1),BL$3=DATE(YEAR($H150),MONTH($H150)+$G150*8,1),BL$3=DATE(YEAR($H150),MONTH($H150)+$G150*9,1),BL$3=DATE(YEAR($H150),MONTH($H150)+$G150*10,1)),$F150*тех!BZ$10*тех!BZ$6,)</f>
        <v>0</v>
      </c>
      <c r="BM150" s="76">
        <f>IF(OR(BM$3=DATE(YEAR($H150),MONTH($H150)+$G150,1),BM$3=DATE(YEAR($H150),MONTH($H150)+$G150*2,1),BM$3=DATE(YEAR($H150),MONTH($H150)+$G150*3,1),BM$3=DATE(YEAR($H150),MONTH($H150)+$G150*4,1),BM$3=DATE(YEAR($H150),MONTH($H150)+$G150*5,1),BM$3=DATE(YEAR($H150),MONTH($H150)+$G150*6,1),BM$3=DATE(YEAR($H150),MONTH($H150)+$G150*7,1),BM$3=DATE(YEAR($H150),MONTH($H150)+$G150*8,1),BM$3=DATE(YEAR($H150),MONTH($H150)+$G150*9,1),BM$3=DATE(YEAR($H150),MONTH($H150)+$G150*10,1)),$F150*тех!CA$10*тех!CA$6,)</f>
        <v>0</v>
      </c>
      <c r="BN150" s="76">
        <f>IF(OR(BN$3=DATE(YEAR($H150),MONTH($H150)+$G150,1),BN$3=DATE(YEAR($H150),MONTH($H150)+$G150*2,1),BN$3=DATE(YEAR($H150),MONTH($H150)+$G150*3,1),BN$3=DATE(YEAR($H150),MONTH($H150)+$G150*4,1),BN$3=DATE(YEAR($H150),MONTH($H150)+$G150*5,1),BN$3=DATE(YEAR($H150),MONTH($H150)+$G150*6,1),BN$3=DATE(YEAR($H150),MONTH($H150)+$G150*7,1),BN$3=DATE(YEAR($H150),MONTH($H150)+$G150*8,1),BN$3=DATE(YEAR($H150),MONTH($H150)+$G150*9,1),BN$3=DATE(YEAR($H150),MONTH($H150)+$G150*10,1)),$F150*тех!CB$10*тех!CB$6,)</f>
        <v>0</v>
      </c>
      <c r="BO150" s="76">
        <f>IF(OR(BO$3=DATE(YEAR($H150),MONTH($H150)+$G150,1),BO$3=DATE(YEAR($H150),MONTH($H150)+$G150*2,1),BO$3=DATE(YEAR($H150),MONTH($H150)+$G150*3,1),BO$3=DATE(YEAR($H150),MONTH($H150)+$G150*4,1),BO$3=DATE(YEAR($H150),MONTH($H150)+$G150*5,1),BO$3=DATE(YEAR($H150),MONTH($H150)+$G150*6,1),BO$3=DATE(YEAR($H150),MONTH($H150)+$G150*7,1),BO$3=DATE(YEAR($H150),MONTH($H150)+$G150*8,1),BO$3=DATE(YEAR($H150),MONTH($H150)+$G150*9,1),BO$3=DATE(YEAR($H150),MONTH($H150)+$G150*10,1)),$F150*тех!CC$10*тех!CC$6,)</f>
        <v>0</v>
      </c>
      <c r="BP150" s="76">
        <f>IF(OR(BP$3=DATE(YEAR($H150),MONTH($H150)+$G150,1),BP$3=DATE(YEAR($H150),MONTH($H150)+$G150*2,1),BP$3=DATE(YEAR($H150),MONTH($H150)+$G150*3,1),BP$3=DATE(YEAR($H150),MONTH($H150)+$G150*4,1),BP$3=DATE(YEAR($H150),MONTH($H150)+$G150*5,1),BP$3=DATE(YEAR($H150),MONTH($H150)+$G150*6,1),BP$3=DATE(YEAR($H150),MONTH($H150)+$G150*7,1),BP$3=DATE(YEAR($H150),MONTH($H150)+$G150*8,1),BP$3=DATE(YEAR($H150),MONTH($H150)+$G150*9,1),BP$3=DATE(YEAR($H150),MONTH($H150)+$G150*10,1)),$F150*тех!CD$10*тех!CD$6,)</f>
        <v>0</v>
      </c>
      <c r="BQ150" s="76">
        <f>IF(OR(BQ$3=DATE(YEAR($H150),MONTH($H150)+$G150,1),BQ$3=DATE(YEAR($H150),MONTH($H150)+$G150*2,1),BQ$3=DATE(YEAR($H150),MONTH($H150)+$G150*3,1),BQ$3=DATE(YEAR($H150),MONTH($H150)+$G150*4,1),BQ$3=DATE(YEAR($H150),MONTH($H150)+$G150*5,1),BQ$3=DATE(YEAR($H150),MONTH($H150)+$G150*6,1),BQ$3=DATE(YEAR($H150),MONTH($H150)+$G150*7,1),BQ$3=DATE(YEAR($H150),MONTH($H150)+$G150*8,1),BQ$3=DATE(YEAR($H150),MONTH($H150)+$G150*9,1),BQ$3=DATE(YEAR($H150),MONTH($H150)+$G150*10,1)),$F150*тех!CE$10*тех!CE$6,)</f>
        <v>0</v>
      </c>
    </row>
    <row r="151" spans="2:69">
      <c r="B151" s="3">
        <v>9</v>
      </c>
      <c r="C151" s="108" t="s">
        <v>828</v>
      </c>
      <c r="D151" s="71">
        <f>IF(C151&gt;0,VLOOKUP(C151,тех!$R$19:$S$54,2,FALSE),)</f>
        <v>0</v>
      </c>
      <c r="E151" s="71"/>
      <c r="F151" s="76">
        <f t="shared" si="5"/>
        <v>0</v>
      </c>
      <c r="G151" s="19">
        <v>12</v>
      </c>
      <c r="H151" s="20">
        <f>Параметры!$C$11</f>
        <v>42370</v>
      </c>
      <c r="J151" s="76">
        <f>IF($H151=J$3,$F151,)*тех!X$6</f>
        <v>0</v>
      </c>
      <c r="K151" s="76">
        <f>IF($H151=K$3,$F151,)*тех!Y$6</f>
        <v>0</v>
      </c>
      <c r="L151" s="76">
        <f>IF($H151=L$3,$F151,)*тех!Z$6</f>
        <v>0</v>
      </c>
      <c r="M151" s="76">
        <f>IF($H151=M$3,$F151,)*тех!AA$6</f>
        <v>0</v>
      </c>
      <c r="N151" s="76">
        <f>IF($H151=N$3,$F151,)*тех!AB$6</f>
        <v>0</v>
      </c>
      <c r="O151" s="76">
        <f>IF($H151=O$3,$F151,)*тех!AC$6</f>
        <v>0</v>
      </c>
      <c r="P151" s="76">
        <f>IF(OR(P$3=DATE(YEAR($H151),MONTH($H151)+$G151,1),P$3=DATE(YEAR($H151),MONTH($H151)+$G151*2,1),P$3=DATE(YEAR($H151),MONTH($H151)+$G151*3,1),P$3=DATE(YEAR($H151),MONTH($H151)+$G151*4,1),P$3=DATE(YEAR($H151),MONTH($H151)+$G151*5,1),P$3=DATE(YEAR($H151),MONTH($H151)+$G151*6,1),P$3=DATE(YEAR($H151),MONTH($H151)+$G151*7,1),P$3=DATE(YEAR($H151),MONTH($H151)+$G151*8,1),P$3=DATE(YEAR($H151),MONTH($H151)+$G151*9,1),P$3=DATE(YEAR($H151),MONTH($H151)+$G151*10,1)),$F151*тех!AD$10*тех!AD$6,)</f>
        <v>0</v>
      </c>
      <c r="Q151" s="76">
        <f>IF(OR(Q$3=DATE(YEAR($H151),MONTH($H151)+$G151,1),Q$3=DATE(YEAR($H151),MONTH($H151)+$G151*2,1),Q$3=DATE(YEAR($H151),MONTH($H151)+$G151*3,1),Q$3=DATE(YEAR($H151),MONTH($H151)+$G151*4,1),Q$3=DATE(YEAR($H151),MONTH($H151)+$G151*5,1),Q$3=DATE(YEAR($H151),MONTH($H151)+$G151*6,1),Q$3=DATE(YEAR($H151),MONTH($H151)+$G151*7,1),Q$3=DATE(YEAR($H151),MONTH($H151)+$G151*8,1),Q$3=DATE(YEAR($H151),MONTH($H151)+$G151*9,1),Q$3=DATE(YEAR($H151),MONTH($H151)+$G151*10,1)),$F151*тех!AE$10*тех!AE$6,)</f>
        <v>0</v>
      </c>
      <c r="R151" s="76">
        <f>IF(OR(R$3=DATE(YEAR($H151),MONTH($H151)+$G151,1),R$3=DATE(YEAR($H151),MONTH($H151)+$G151*2,1),R$3=DATE(YEAR($H151),MONTH($H151)+$G151*3,1),R$3=DATE(YEAR($H151),MONTH($H151)+$G151*4,1),R$3=DATE(YEAR($H151),MONTH($H151)+$G151*5,1),R$3=DATE(YEAR($H151),MONTH($H151)+$G151*6,1),R$3=DATE(YEAR($H151),MONTH($H151)+$G151*7,1),R$3=DATE(YEAR($H151),MONTH($H151)+$G151*8,1),R$3=DATE(YEAR($H151),MONTH($H151)+$G151*9,1),R$3=DATE(YEAR($H151),MONTH($H151)+$G151*10,1)),$F151*тех!AF$10*тех!AF$6,)</f>
        <v>0</v>
      </c>
      <c r="S151" s="76">
        <f>IF(OR(S$3=DATE(YEAR($H151),MONTH($H151)+$G151,1),S$3=DATE(YEAR($H151),MONTH($H151)+$G151*2,1),S$3=DATE(YEAR($H151),MONTH($H151)+$G151*3,1),S$3=DATE(YEAR($H151),MONTH($H151)+$G151*4,1),S$3=DATE(YEAR($H151),MONTH($H151)+$G151*5,1),S$3=DATE(YEAR($H151),MONTH($H151)+$G151*6,1),S$3=DATE(YEAR($H151),MONTH($H151)+$G151*7,1),S$3=DATE(YEAR($H151),MONTH($H151)+$G151*8,1),S$3=DATE(YEAR($H151),MONTH($H151)+$G151*9,1),S$3=DATE(YEAR($H151),MONTH($H151)+$G151*10,1)),$F151*тех!AG$10*тех!AG$6,)</f>
        <v>0</v>
      </c>
      <c r="T151" s="76">
        <f>IF(OR(T$3=DATE(YEAR($H151),MONTH($H151)+$G151,1),T$3=DATE(YEAR($H151),MONTH($H151)+$G151*2,1),T$3=DATE(YEAR($H151),MONTH($H151)+$G151*3,1),T$3=DATE(YEAR($H151),MONTH($H151)+$G151*4,1),T$3=DATE(YEAR($H151),MONTH($H151)+$G151*5,1),T$3=DATE(YEAR($H151),MONTH($H151)+$G151*6,1),T$3=DATE(YEAR($H151),MONTH($H151)+$G151*7,1),T$3=DATE(YEAR($H151),MONTH($H151)+$G151*8,1),T$3=DATE(YEAR($H151),MONTH($H151)+$G151*9,1),T$3=DATE(YEAR($H151),MONTH($H151)+$G151*10,1)),$F151*тех!AH$10*тех!AH$6,)</f>
        <v>0</v>
      </c>
      <c r="U151" s="76">
        <f>IF(OR(U$3=DATE(YEAR($H151),MONTH($H151)+$G151,1),U$3=DATE(YEAR($H151),MONTH($H151)+$G151*2,1),U$3=DATE(YEAR($H151),MONTH($H151)+$G151*3,1),U$3=DATE(YEAR($H151),MONTH($H151)+$G151*4,1),U$3=DATE(YEAR($H151),MONTH($H151)+$G151*5,1),U$3=DATE(YEAR($H151),MONTH($H151)+$G151*6,1),U$3=DATE(YEAR($H151),MONTH($H151)+$G151*7,1),U$3=DATE(YEAR($H151),MONTH($H151)+$G151*8,1),U$3=DATE(YEAR($H151),MONTH($H151)+$G151*9,1),U$3=DATE(YEAR($H151),MONTH($H151)+$G151*10,1)),$F151*тех!AI$10*тех!AI$6,)</f>
        <v>0</v>
      </c>
      <c r="V151" s="76">
        <f>IF(OR(V$3=DATE(YEAR($H151),MONTH($H151)+$G151,1),V$3=DATE(YEAR($H151),MONTH($H151)+$G151*2,1),V$3=DATE(YEAR($H151),MONTH($H151)+$G151*3,1),V$3=DATE(YEAR($H151),MONTH($H151)+$G151*4,1),V$3=DATE(YEAR($H151),MONTH($H151)+$G151*5,1),V$3=DATE(YEAR($H151),MONTH($H151)+$G151*6,1),V$3=DATE(YEAR($H151),MONTH($H151)+$G151*7,1),V$3=DATE(YEAR($H151),MONTH($H151)+$G151*8,1),V$3=DATE(YEAR($H151),MONTH($H151)+$G151*9,1),V$3=DATE(YEAR($H151),MONTH($H151)+$G151*10,1)),$F151*тех!AJ$10*тех!AJ$6,)</f>
        <v>0</v>
      </c>
      <c r="W151" s="76">
        <f>IF(OR(W$3=DATE(YEAR($H151),MONTH($H151)+$G151,1),W$3=DATE(YEAR($H151),MONTH($H151)+$G151*2,1),W$3=DATE(YEAR($H151),MONTH($H151)+$G151*3,1),W$3=DATE(YEAR($H151),MONTH($H151)+$G151*4,1),W$3=DATE(YEAR($H151),MONTH($H151)+$G151*5,1),W$3=DATE(YEAR($H151),MONTH($H151)+$G151*6,1),W$3=DATE(YEAR($H151),MONTH($H151)+$G151*7,1),W$3=DATE(YEAR($H151),MONTH($H151)+$G151*8,1),W$3=DATE(YEAR($H151),MONTH($H151)+$G151*9,1),W$3=DATE(YEAR($H151),MONTH($H151)+$G151*10,1)),$F151*тех!AK$10*тех!AK$6,)</f>
        <v>0</v>
      </c>
      <c r="X151" s="76">
        <f>IF(OR(X$3=DATE(YEAR($H151),MONTH($H151)+$G151,1),X$3=DATE(YEAR($H151),MONTH($H151)+$G151*2,1),X$3=DATE(YEAR($H151),MONTH($H151)+$G151*3,1),X$3=DATE(YEAR($H151),MONTH($H151)+$G151*4,1),X$3=DATE(YEAR($H151),MONTH($H151)+$G151*5,1),X$3=DATE(YEAR($H151),MONTH($H151)+$G151*6,1),X$3=DATE(YEAR($H151),MONTH($H151)+$G151*7,1),X$3=DATE(YEAR($H151),MONTH($H151)+$G151*8,1),X$3=DATE(YEAR($H151),MONTH($H151)+$G151*9,1),X$3=DATE(YEAR($H151),MONTH($H151)+$G151*10,1)),$F151*тех!AL$10*тех!AL$6,)</f>
        <v>0</v>
      </c>
      <c r="Y151" s="76">
        <f>IF(OR(Y$3=DATE(YEAR($H151),MONTH($H151)+$G151,1),Y$3=DATE(YEAR($H151),MONTH($H151)+$G151*2,1),Y$3=DATE(YEAR($H151),MONTH($H151)+$G151*3,1),Y$3=DATE(YEAR($H151),MONTH($H151)+$G151*4,1),Y$3=DATE(YEAR($H151),MONTH($H151)+$G151*5,1),Y$3=DATE(YEAR($H151),MONTH($H151)+$G151*6,1),Y$3=DATE(YEAR($H151),MONTH($H151)+$G151*7,1),Y$3=DATE(YEAR($H151),MONTH($H151)+$G151*8,1),Y$3=DATE(YEAR($H151),MONTH($H151)+$G151*9,1),Y$3=DATE(YEAR($H151),MONTH($H151)+$G151*10,1)),$F151*тех!AM$10*тех!AM$6,)</f>
        <v>0</v>
      </c>
      <c r="Z151" s="76">
        <f>IF(OR(Z$3=DATE(YEAR($H151),MONTH($H151)+$G151,1),Z$3=DATE(YEAR($H151),MONTH($H151)+$G151*2,1),Z$3=DATE(YEAR($H151),MONTH($H151)+$G151*3,1),Z$3=DATE(YEAR($H151),MONTH($H151)+$G151*4,1),Z$3=DATE(YEAR($H151),MONTH($H151)+$G151*5,1),Z$3=DATE(YEAR($H151),MONTH($H151)+$G151*6,1),Z$3=DATE(YEAR($H151),MONTH($H151)+$G151*7,1),Z$3=DATE(YEAR($H151),MONTH($H151)+$G151*8,1),Z$3=DATE(YEAR($H151),MONTH($H151)+$G151*9,1),Z$3=DATE(YEAR($H151),MONTH($H151)+$G151*10,1)),$F151*тех!AN$10*тех!AN$6,)</f>
        <v>0</v>
      </c>
      <c r="AA151" s="76">
        <f>IF(OR(AA$3=DATE(YEAR($H151),MONTH($H151)+$G151,1),AA$3=DATE(YEAR($H151),MONTH($H151)+$G151*2,1),AA$3=DATE(YEAR($H151),MONTH($H151)+$G151*3,1),AA$3=DATE(YEAR($H151),MONTH($H151)+$G151*4,1),AA$3=DATE(YEAR($H151),MONTH($H151)+$G151*5,1),AA$3=DATE(YEAR($H151),MONTH($H151)+$G151*6,1),AA$3=DATE(YEAR($H151),MONTH($H151)+$G151*7,1),AA$3=DATE(YEAR($H151),MONTH($H151)+$G151*8,1),AA$3=DATE(YEAR($H151),MONTH($H151)+$G151*9,1),AA$3=DATE(YEAR($H151),MONTH($H151)+$G151*10,1)),$F151*тех!AO$10*тех!AO$6,)</f>
        <v>0</v>
      </c>
      <c r="AB151" s="76">
        <f>IF(OR(AB$3=DATE(YEAR($H151),MONTH($H151)+$G151,1),AB$3=DATE(YEAR($H151),MONTH($H151)+$G151*2,1),AB$3=DATE(YEAR($H151),MONTH($H151)+$G151*3,1),AB$3=DATE(YEAR($H151),MONTH($H151)+$G151*4,1),AB$3=DATE(YEAR($H151),MONTH($H151)+$G151*5,1),AB$3=DATE(YEAR($H151),MONTH($H151)+$G151*6,1),AB$3=DATE(YEAR($H151),MONTH($H151)+$G151*7,1),AB$3=DATE(YEAR($H151),MONTH($H151)+$G151*8,1),AB$3=DATE(YEAR($H151),MONTH($H151)+$G151*9,1),AB$3=DATE(YEAR($H151),MONTH($H151)+$G151*10,1)),$F151*тех!AP$10*тех!AP$6,)</f>
        <v>0</v>
      </c>
      <c r="AC151" s="76">
        <f>IF(OR(AC$3=DATE(YEAR($H151),MONTH($H151)+$G151,1),AC$3=DATE(YEAR($H151),MONTH($H151)+$G151*2,1),AC$3=DATE(YEAR($H151),MONTH($H151)+$G151*3,1),AC$3=DATE(YEAR($H151),MONTH($H151)+$G151*4,1),AC$3=DATE(YEAR($H151),MONTH($H151)+$G151*5,1),AC$3=DATE(YEAR($H151),MONTH($H151)+$G151*6,1),AC$3=DATE(YEAR($H151),MONTH($H151)+$G151*7,1),AC$3=DATE(YEAR($H151),MONTH($H151)+$G151*8,1),AC$3=DATE(YEAR($H151),MONTH($H151)+$G151*9,1),AC$3=DATE(YEAR($H151),MONTH($H151)+$G151*10,1)),$F151*тех!AQ$10*тех!AQ$6,)</f>
        <v>0</v>
      </c>
      <c r="AD151" s="76">
        <f>IF(OR(AD$3=DATE(YEAR($H151),MONTH($H151)+$G151,1),AD$3=DATE(YEAR($H151),MONTH($H151)+$G151*2,1),AD$3=DATE(YEAR($H151),MONTH($H151)+$G151*3,1),AD$3=DATE(YEAR($H151),MONTH($H151)+$G151*4,1),AD$3=DATE(YEAR($H151),MONTH($H151)+$G151*5,1),AD$3=DATE(YEAR($H151),MONTH($H151)+$G151*6,1),AD$3=DATE(YEAR($H151),MONTH($H151)+$G151*7,1),AD$3=DATE(YEAR($H151),MONTH($H151)+$G151*8,1),AD$3=DATE(YEAR($H151),MONTH($H151)+$G151*9,1),AD$3=DATE(YEAR($H151),MONTH($H151)+$G151*10,1)),$F151*тех!AR$10*тех!AR$6,)</f>
        <v>0</v>
      </c>
      <c r="AE151" s="76">
        <f>IF(OR(AE$3=DATE(YEAR($H151),MONTH($H151)+$G151,1),AE$3=DATE(YEAR($H151),MONTH($H151)+$G151*2,1),AE$3=DATE(YEAR($H151),MONTH($H151)+$G151*3,1),AE$3=DATE(YEAR($H151),MONTH($H151)+$G151*4,1),AE$3=DATE(YEAR($H151),MONTH($H151)+$G151*5,1),AE$3=DATE(YEAR($H151),MONTH($H151)+$G151*6,1),AE$3=DATE(YEAR($H151),MONTH($H151)+$G151*7,1),AE$3=DATE(YEAR($H151),MONTH($H151)+$G151*8,1),AE$3=DATE(YEAR($H151),MONTH($H151)+$G151*9,1),AE$3=DATE(YEAR($H151),MONTH($H151)+$G151*10,1)),$F151*тех!AS$10*тех!AS$6,)</f>
        <v>0</v>
      </c>
      <c r="AF151" s="76">
        <f>IF(OR(AF$3=DATE(YEAR($H151),MONTH($H151)+$G151,1),AF$3=DATE(YEAR($H151),MONTH($H151)+$G151*2,1),AF$3=DATE(YEAR($H151),MONTH($H151)+$G151*3,1),AF$3=DATE(YEAR($H151),MONTH($H151)+$G151*4,1),AF$3=DATE(YEAR($H151),MONTH($H151)+$G151*5,1),AF$3=DATE(YEAR($H151),MONTH($H151)+$G151*6,1),AF$3=DATE(YEAR($H151),MONTH($H151)+$G151*7,1),AF$3=DATE(YEAR($H151),MONTH($H151)+$G151*8,1),AF$3=DATE(YEAR($H151),MONTH($H151)+$G151*9,1),AF$3=DATE(YEAR($H151),MONTH($H151)+$G151*10,1)),$F151*тех!AT$10*тех!AT$6,)</f>
        <v>0</v>
      </c>
      <c r="AG151" s="76">
        <f>IF(OR(AG$3=DATE(YEAR($H151),MONTH($H151)+$G151,1),AG$3=DATE(YEAR($H151),MONTH($H151)+$G151*2,1),AG$3=DATE(YEAR($H151),MONTH($H151)+$G151*3,1),AG$3=DATE(YEAR($H151),MONTH($H151)+$G151*4,1),AG$3=DATE(YEAR($H151),MONTH($H151)+$G151*5,1),AG$3=DATE(YEAR($H151),MONTH($H151)+$G151*6,1),AG$3=DATE(YEAR($H151),MONTH($H151)+$G151*7,1),AG$3=DATE(YEAR($H151),MONTH($H151)+$G151*8,1),AG$3=DATE(YEAR($H151),MONTH($H151)+$G151*9,1),AG$3=DATE(YEAR($H151),MONTH($H151)+$G151*10,1)),$F151*тех!AU$10*тех!AU$6,)</f>
        <v>0</v>
      </c>
      <c r="AH151" s="76">
        <f>IF(OR(AH$3=DATE(YEAR($H151),MONTH($H151)+$G151,1),AH$3=DATE(YEAR($H151),MONTH($H151)+$G151*2,1),AH$3=DATE(YEAR($H151),MONTH($H151)+$G151*3,1),AH$3=DATE(YEAR($H151),MONTH($H151)+$G151*4,1),AH$3=DATE(YEAR($H151),MONTH($H151)+$G151*5,1),AH$3=DATE(YEAR($H151),MONTH($H151)+$G151*6,1),AH$3=DATE(YEAR($H151),MONTH($H151)+$G151*7,1),AH$3=DATE(YEAR($H151),MONTH($H151)+$G151*8,1),AH$3=DATE(YEAR($H151),MONTH($H151)+$G151*9,1),AH$3=DATE(YEAR($H151),MONTH($H151)+$G151*10,1)),$F151*тех!AV$10*тех!AV$6,)</f>
        <v>0</v>
      </c>
      <c r="AI151" s="76">
        <f>IF(OR(AI$3=DATE(YEAR($H151),MONTH($H151)+$G151,1),AI$3=DATE(YEAR($H151),MONTH($H151)+$G151*2,1),AI$3=DATE(YEAR($H151),MONTH($H151)+$G151*3,1),AI$3=DATE(YEAR($H151),MONTH($H151)+$G151*4,1),AI$3=DATE(YEAR($H151),MONTH($H151)+$G151*5,1),AI$3=DATE(YEAR($H151),MONTH($H151)+$G151*6,1),AI$3=DATE(YEAR($H151),MONTH($H151)+$G151*7,1),AI$3=DATE(YEAR($H151),MONTH($H151)+$G151*8,1),AI$3=DATE(YEAR($H151),MONTH($H151)+$G151*9,1),AI$3=DATE(YEAR($H151),MONTH($H151)+$G151*10,1)),$F151*тех!AW$10*тех!AW$6,)</f>
        <v>0</v>
      </c>
      <c r="AJ151" s="76">
        <f>IF(OR(AJ$3=DATE(YEAR($H151),MONTH($H151)+$G151,1),AJ$3=DATE(YEAR($H151),MONTH($H151)+$G151*2,1),AJ$3=DATE(YEAR($H151),MONTH($H151)+$G151*3,1),AJ$3=DATE(YEAR($H151),MONTH($H151)+$G151*4,1),AJ$3=DATE(YEAR($H151),MONTH($H151)+$G151*5,1),AJ$3=DATE(YEAR($H151),MONTH($H151)+$G151*6,1),AJ$3=DATE(YEAR($H151),MONTH($H151)+$G151*7,1),AJ$3=DATE(YEAR($H151),MONTH($H151)+$G151*8,1),AJ$3=DATE(YEAR($H151),MONTH($H151)+$G151*9,1),AJ$3=DATE(YEAR($H151),MONTH($H151)+$G151*10,1)),$F151*тех!AX$10*тех!AX$6,)</f>
        <v>0</v>
      </c>
      <c r="AK151" s="76">
        <f>IF(OR(AK$3=DATE(YEAR($H151),MONTH($H151)+$G151,1),AK$3=DATE(YEAR($H151),MONTH($H151)+$G151*2,1),AK$3=DATE(YEAR($H151),MONTH($H151)+$G151*3,1),AK$3=DATE(YEAR($H151),MONTH($H151)+$G151*4,1),AK$3=DATE(YEAR($H151),MONTH($H151)+$G151*5,1),AK$3=DATE(YEAR($H151),MONTH($H151)+$G151*6,1),AK$3=DATE(YEAR($H151),MONTH($H151)+$G151*7,1),AK$3=DATE(YEAR($H151),MONTH($H151)+$G151*8,1),AK$3=DATE(YEAR($H151),MONTH($H151)+$G151*9,1),AK$3=DATE(YEAR($H151),MONTH($H151)+$G151*10,1)),$F151*тех!AY$10*тех!AY$6,)</f>
        <v>0</v>
      </c>
      <c r="AL151" s="76">
        <f>IF(OR(AL$3=DATE(YEAR($H151),MONTH($H151)+$G151,1),AL$3=DATE(YEAR($H151),MONTH($H151)+$G151*2,1),AL$3=DATE(YEAR($H151),MONTH($H151)+$G151*3,1),AL$3=DATE(YEAR($H151),MONTH($H151)+$G151*4,1),AL$3=DATE(YEAR($H151),MONTH($H151)+$G151*5,1),AL$3=DATE(YEAR($H151),MONTH($H151)+$G151*6,1),AL$3=DATE(YEAR($H151),MONTH($H151)+$G151*7,1),AL$3=DATE(YEAR($H151),MONTH($H151)+$G151*8,1),AL$3=DATE(YEAR($H151),MONTH($H151)+$G151*9,1),AL$3=DATE(YEAR($H151),MONTH($H151)+$G151*10,1)),$F151*тех!AZ$10*тех!AZ$6,)</f>
        <v>0</v>
      </c>
      <c r="AM151" s="76">
        <f>IF(OR(AM$3=DATE(YEAR($H151),MONTH($H151)+$G151,1),AM$3=DATE(YEAR($H151),MONTH($H151)+$G151*2,1),AM$3=DATE(YEAR($H151),MONTH($H151)+$G151*3,1),AM$3=DATE(YEAR($H151),MONTH($H151)+$G151*4,1),AM$3=DATE(YEAR($H151),MONTH($H151)+$G151*5,1),AM$3=DATE(YEAR($H151),MONTH($H151)+$G151*6,1),AM$3=DATE(YEAR($H151),MONTH($H151)+$G151*7,1),AM$3=DATE(YEAR($H151),MONTH($H151)+$G151*8,1),AM$3=DATE(YEAR($H151),MONTH($H151)+$G151*9,1),AM$3=DATE(YEAR($H151),MONTH($H151)+$G151*10,1)),$F151*тех!BA$10*тех!BA$6,)</f>
        <v>0</v>
      </c>
      <c r="AN151" s="76">
        <f>IF(OR(AN$3=DATE(YEAR($H151),MONTH($H151)+$G151,1),AN$3=DATE(YEAR($H151),MONTH($H151)+$G151*2,1),AN$3=DATE(YEAR($H151),MONTH($H151)+$G151*3,1),AN$3=DATE(YEAR($H151),MONTH($H151)+$G151*4,1),AN$3=DATE(YEAR($H151),MONTH($H151)+$G151*5,1),AN$3=DATE(YEAR($H151),MONTH($H151)+$G151*6,1),AN$3=DATE(YEAR($H151),MONTH($H151)+$G151*7,1),AN$3=DATE(YEAR($H151),MONTH($H151)+$G151*8,1),AN$3=DATE(YEAR($H151),MONTH($H151)+$G151*9,1),AN$3=DATE(YEAR($H151),MONTH($H151)+$G151*10,1)),$F151*тех!BB$10*тех!BB$6,)</f>
        <v>0</v>
      </c>
      <c r="AO151" s="76">
        <f>IF(OR(AO$3=DATE(YEAR($H151),MONTH($H151)+$G151,1),AO$3=DATE(YEAR($H151),MONTH($H151)+$G151*2,1),AO$3=DATE(YEAR($H151),MONTH($H151)+$G151*3,1),AO$3=DATE(YEAR($H151),MONTH($H151)+$G151*4,1),AO$3=DATE(YEAR($H151),MONTH($H151)+$G151*5,1),AO$3=DATE(YEAR($H151),MONTH($H151)+$G151*6,1),AO$3=DATE(YEAR($H151),MONTH($H151)+$G151*7,1),AO$3=DATE(YEAR($H151),MONTH($H151)+$G151*8,1),AO$3=DATE(YEAR($H151),MONTH($H151)+$G151*9,1),AO$3=DATE(YEAR($H151),MONTH($H151)+$G151*10,1)),$F151*тех!BC$10*тех!BC$6,)</f>
        <v>0</v>
      </c>
      <c r="AP151" s="76">
        <f>IF(OR(AP$3=DATE(YEAR($H151),MONTH($H151)+$G151,1),AP$3=DATE(YEAR($H151),MONTH($H151)+$G151*2,1),AP$3=DATE(YEAR($H151),MONTH($H151)+$G151*3,1),AP$3=DATE(YEAR($H151),MONTH($H151)+$G151*4,1),AP$3=DATE(YEAR($H151),MONTH($H151)+$G151*5,1),AP$3=DATE(YEAR($H151),MONTH($H151)+$G151*6,1),AP$3=DATE(YEAR($H151),MONTH($H151)+$G151*7,1),AP$3=DATE(YEAR($H151),MONTH($H151)+$G151*8,1),AP$3=DATE(YEAR($H151),MONTH($H151)+$G151*9,1),AP$3=DATE(YEAR($H151),MONTH($H151)+$G151*10,1)),$F151*тех!BD$10*тех!BD$6,)</f>
        <v>0</v>
      </c>
      <c r="AQ151" s="76">
        <f>IF(OR(AQ$3=DATE(YEAR($H151),MONTH($H151)+$G151,1),AQ$3=DATE(YEAR($H151),MONTH($H151)+$G151*2,1),AQ$3=DATE(YEAR($H151),MONTH($H151)+$G151*3,1),AQ$3=DATE(YEAR($H151),MONTH($H151)+$G151*4,1),AQ$3=DATE(YEAR($H151),MONTH($H151)+$G151*5,1),AQ$3=DATE(YEAR($H151),MONTH($H151)+$G151*6,1),AQ$3=DATE(YEAR($H151),MONTH($H151)+$G151*7,1),AQ$3=DATE(YEAR($H151),MONTH($H151)+$G151*8,1),AQ$3=DATE(YEAR($H151),MONTH($H151)+$G151*9,1),AQ$3=DATE(YEAR($H151),MONTH($H151)+$G151*10,1)),$F151*тех!BE$10*тех!BE$6,)</f>
        <v>0</v>
      </c>
      <c r="AR151" s="76">
        <f>IF(OR(AR$3=DATE(YEAR($H151),MONTH($H151)+$G151,1),AR$3=DATE(YEAR($H151),MONTH($H151)+$G151*2,1),AR$3=DATE(YEAR($H151),MONTH($H151)+$G151*3,1),AR$3=DATE(YEAR($H151),MONTH($H151)+$G151*4,1),AR$3=DATE(YEAR($H151),MONTH($H151)+$G151*5,1),AR$3=DATE(YEAR($H151),MONTH($H151)+$G151*6,1),AR$3=DATE(YEAR($H151),MONTH($H151)+$G151*7,1),AR$3=DATE(YEAR($H151),MONTH($H151)+$G151*8,1),AR$3=DATE(YEAR($H151),MONTH($H151)+$G151*9,1),AR$3=DATE(YEAR($H151),MONTH($H151)+$G151*10,1)),$F151*тех!BF$10*тех!BF$6,)</f>
        <v>0</v>
      </c>
      <c r="AS151" s="76">
        <f>IF(OR(AS$3=DATE(YEAR($H151),MONTH($H151)+$G151,1),AS$3=DATE(YEAR($H151),MONTH($H151)+$G151*2,1),AS$3=DATE(YEAR($H151),MONTH($H151)+$G151*3,1),AS$3=DATE(YEAR($H151),MONTH($H151)+$G151*4,1),AS$3=DATE(YEAR($H151),MONTH($H151)+$G151*5,1),AS$3=DATE(YEAR($H151),MONTH($H151)+$G151*6,1),AS$3=DATE(YEAR($H151),MONTH($H151)+$G151*7,1),AS$3=DATE(YEAR($H151),MONTH($H151)+$G151*8,1),AS$3=DATE(YEAR($H151),MONTH($H151)+$G151*9,1),AS$3=DATE(YEAR($H151),MONTH($H151)+$G151*10,1)),$F151*тех!BG$10*тех!BG$6,)</f>
        <v>0</v>
      </c>
      <c r="AT151" s="76">
        <f>IF(OR(AT$3=DATE(YEAR($H151),MONTH($H151)+$G151,1),AT$3=DATE(YEAR($H151),MONTH($H151)+$G151*2,1),AT$3=DATE(YEAR($H151),MONTH($H151)+$G151*3,1),AT$3=DATE(YEAR($H151),MONTH($H151)+$G151*4,1),AT$3=DATE(YEAR($H151),MONTH($H151)+$G151*5,1),AT$3=DATE(YEAR($H151),MONTH($H151)+$G151*6,1),AT$3=DATE(YEAR($H151),MONTH($H151)+$G151*7,1),AT$3=DATE(YEAR($H151),MONTH($H151)+$G151*8,1),AT$3=DATE(YEAR($H151),MONTH($H151)+$G151*9,1),AT$3=DATE(YEAR($H151),MONTH($H151)+$G151*10,1)),$F151*тех!BH$10*тех!BH$6,)</f>
        <v>0</v>
      </c>
      <c r="AU151" s="76">
        <f>IF(OR(AU$3=DATE(YEAR($H151),MONTH($H151)+$G151,1),AU$3=DATE(YEAR($H151),MONTH($H151)+$G151*2,1),AU$3=DATE(YEAR($H151),MONTH($H151)+$G151*3,1),AU$3=DATE(YEAR($H151),MONTH($H151)+$G151*4,1),AU$3=DATE(YEAR($H151),MONTH($H151)+$G151*5,1),AU$3=DATE(YEAR($H151),MONTH($H151)+$G151*6,1),AU$3=DATE(YEAR($H151),MONTH($H151)+$G151*7,1),AU$3=DATE(YEAR($H151),MONTH($H151)+$G151*8,1),AU$3=DATE(YEAR($H151),MONTH($H151)+$G151*9,1),AU$3=DATE(YEAR($H151),MONTH($H151)+$G151*10,1)),$F151*тех!BI$10*тех!BI$6,)</f>
        <v>0</v>
      </c>
      <c r="AV151" s="76">
        <f>IF(OR(AV$3=DATE(YEAR($H151),MONTH($H151)+$G151,1),AV$3=DATE(YEAR($H151),MONTH($H151)+$G151*2,1),AV$3=DATE(YEAR($H151),MONTH($H151)+$G151*3,1),AV$3=DATE(YEAR($H151),MONTH($H151)+$G151*4,1),AV$3=DATE(YEAR($H151),MONTH($H151)+$G151*5,1),AV$3=DATE(YEAR($H151),MONTH($H151)+$G151*6,1),AV$3=DATE(YEAR($H151),MONTH($H151)+$G151*7,1),AV$3=DATE(YEAR($H151),MONTH($H151)+$G151*8,1),AV$3=DATE(YEAR($H151),MONTH($H151)+$G151*9,1),AV$3=DATE(YEAR($H151),MONTH($H151)+$G151*10,1)),$F151*тех!BJ$10*тех!BJ$6,)</f>
        <v>0</v>
      </c>
      <c r="AW151" s="76">
        <f>IF(OR(AW$3=DATE(YEAR($H151),MONTH($H151)+$G151,1),AW$3=DATE(YEAR($H151),MONTH($H151)+$G151*2,1),AW$3=DATE(YEAR($H151),MONTH($H151)+$G151*3,1),AW$3=DATE(YEAR($H151),MONTH($H151)+$G151*4,1),AW$3=DATE(YEAR($H151),MONTH($H151)+$G151*5,1),AW$3=DATE(YEAR($H151),MONTH($H151)+$G151*6,1),AW$3=DATE(YEAR($H151),MONTH($H151)+$G151*7,1),AW$3=DATE(YEAR($H151),MONTH($H151)+$G151*8,1),AW$3=DATE(YEAR($H151),MONTH($H151)+$G151*9,1),AW$3=DATE(YEAR($H151),MONTH($H151)+$G151*10,1)),$F151*тех!BK$10*тех!BK$6,)</f>
        <v>0</v>
      </c>
      <c r="AX151" s="76">
        <f>IF(OR(AX$3=DATE(YEAR($H151),MONTH($H151)+$G151,1),AX$3=DATE(YEAR($H151),MONTH($H151)+$G151*2,1),AX$3=DATE(YEAR($H151),MONTH($H151)+$G151*3,1),AX$3=DATE(YEAR($H151),MONTH($H151)+$G151*4,1),AX$3=DATE(YEAR($H151),MONTH($H151)+$G151*5,1),AX$3=DATE(YEAR($H151),MONTH($H151)+$G151*6,1),AX$3=DATE(YEAR($H151),MONTH($H151)+$G151*7,1),AX$3=DATE(YEAR($H151),MONTH($H151)+$G151*8,1),AX$3=DATE(YEAR($H151),MONTH($H151)+$G151*9,1),AX$3=DATE(YEAR($H151),MONTH($H151)+$G151*10,1)),$F151*тех!BL$10*тех!BL$6,)</f>
        <v>0</v>
      </c>
      <c r="AY151" s="76">
        <f>IF(OR(AY$3=DATE(YEAR($H151),MONTH($H151)+$G151,1),AY$3=DATE(YEAR($H151),MONTH($H151)+$G151*2,1),AY$3=DATE(YEAR($H151),MONTH($H151)+$G151*3,1),AY$3=DATE(YEAR($H151),MONTH($H151)+$G151*4,1),AY$3=DATE(YEAR($H151),MONTH($H151)+$G151*5,1),AY$3=DATE(YEAR($H151),MONTH($H151)+$G151*6,1),AY$3=DATE(YEAR($H151),MONTH($H151)+$G151*7,1),AY$3=DATE(YEAR($H151),MONTH($H151)+$G151*8,1),AY$3=DATE(YEAR($H151),MONTH($H151)+$G151*9,1),AY$3=DATE(YEAR($H151),MONTH($H151)+$G151*10,1)),$F151*тех!BM$10*тех!BM$6,)</f>
        <v>0</v>
      </c>
      <c r="AZ151" s="76">
        <f>IF(OR(AZ$3=DATE(YEAR($H151),MONTH($H151)+$G151,1),AZ$3=DATE(YEAR($H151),MONTH($H151)+$G151*2,1),AZ$3=DATE(YEAR($H151),MONTH($H151)+$G151*3,1),AZ$3=DATE(YEAR($H151),MONTH($H151)+$G151*4,1),AZ$3=DATE(YEAR($H151),MONTH($H151)+$G151*5,1),AZ$3=DATE(YEAR($H151),MONTH($H151)+$G151*6,1),AZ$3=DATE(YEAR($H151),MONTH($H151)+$G151*7,1),AZ$3=DATE(YEAR($H151),MONTH($H151)+$G151*8,1),AZ$3=DATE(YEAR($H151),MONTH($H151)+$G151*9,1),AZ$3=DATE(YEAR($H151),MONTH($H151)+$G151*10,1)),$F151*тех!BN$10*тех!BN$6,)</f>
        <v>0</v>
      </c>
      <c r="BA151" s="76">
        <f>IF(OR(BA$3=DATE(YEAR($H151),MONTH($H151)+$G151,1),BA$3=DATE(YEAR($H151),MONTH($H151)+$G151*2,1),BA$3=DATE(YEAR($H151),MONTH($H151)+$G151*3,1),BA$3=DATE(YEAR($H151),MONTH($H151)+$G151*4,1),BA$3=DATE(YEAR($H151),MONTH($H151)+$G151*5,1),BA$3=DATE(YEAR($H151),MONTH($H151)+$G151*6,1),BA$3=DATE(YEAR($H151),MONTH($H151)+$G151*7,1),BA$3=DATE(YEAR($H151),MONTH($H151)+$G151*8,1),BA$3=DATE(YEAR($H151),MONTH($H151)+$G151*9,1),BA$3=DATE(YEAR($H151),MONTH($H151)+$G151*10,1)),$F151*тех!BO$10*тех!BO$6,)</f>
        <v>0</v>
      </c>
      <c r="BB151" s="76">
        <f>IF(OR(BB$3=DATE(YEAR($H151),MONTH($H151)+$G151,1),BB$3=DATE(YEAR($H151),MONTH($H151)+$G151*2,1),BB$3=DATE(YEAR($H151),MONTH($H151)+$G151*3,1),BB$3=DATE(YEAR($H151),MONTH($H151)+$G151*4,1),BB$3=DATE(YEAR($H151),MONTH($H151)+$G151*5,1),BB$3=DATE(YEAR($H151),MONTH($H151)+$G151*6,1),BB$3=DATE(YEAR($H151),MONTH($H151)+$G151*7,1),BB$3=DATE(YEAR($H151),MONTH($H151)+$G151*8,1),BB$3=DATE(YEAR($H151),MONTH($H151)+$G151*9,1),BB$3=DATE(YEAR($H151),MONTH($H151)+$G151*10,1)),$F151*тех!BP$10*тех!BP$6,)</f>
        <v>0</v>
      </c>
      <c r="BC151" s="76">
        <f>IF(OR(BC$3=DATE(YEAR($H151),MONTH($H151)+$G151,1),BC$3=DATE(YEAR($H151),MONTH($H151)+$G151*2,1),BC$3=DATE(YEAR($H151),MONTH($H151)+$G151*3,1),BC$3=DATE(YEAR($H151),MONTH($H151)+$G151*4,1),BC$3=DATE(YEAR($H151),MONTH($H151)+$G151*5,1),BC$3=DATE(YEAR($H151),MONTH($H151)+$G151*6,1),BC$3=DATE(YEAR($H151),MONTH($H151)+$G151*7,1),BC$3=DATE(YEAR($H151),MONTH($H151)+$G151*8,1),BC$3=DATE(YEAR($H151),MONTH($H151)+$G151*9,1),BC$3=DATE(YEAR($H151),MONTH($H151)+$G151*10,1)),$F151*тех!BQ$10*тех!BQ$6,)</f>
        <v>0</v>
      </c>
      <c r="BD151" s="76">
        <f>IF(OR(BD$3=DATE(YEAR($H151),MONTH($H151)+$G151,1),BD$3=DATE(YEAR($H151),MONTH($H151)+$G151*2,1),BD$3=DATE(YEAR($H151),MONTH($H151)+$G151*3,1),BD$3=DATE(YEAR($H151),MONTH($H151)+$G151*4,1),BD$3=DATE(YEAR($H151),MONTH($H151)+$G151*5,1),BD$3=DATE(YEAR($H151),MONTH($H151)+$G151*6,1),BD$3=DATE(YEAR($H151),MONTH($H151)+$G151*7,1),BD$3=DATE(YEAR($H151),MONTH($H151)+$G151*8,1),BD$3=DATE(YEAR($H151),MONTH($H151)+$G151*9,1),BD$3=DATE(YEAR($H151),MONTH($H151)+$G151*10,1)),$F151*тех!BR$10*тех!BR$6,)</f>
        <v>0</v>
      </c>
      <c r="BE151" s="76">
        <f>IF(OR(BE$3=DATE(YEAR($H151),MONTH($H151)+$G151,1),BE$3=DATE(YEAR($H151),MONTH($H151)+$G151*2,1),BE$3=DATE(YEAR($H151),MONTH($H151)+$G151*3,1),BE$3=DATE(YEAR($H151),MONTH($H151)+$G151*4,1),BE$3=DATE(YEAR($H151),MONTH($H151)+$G151*5,1),BE$3=DATE(YEAR($H151),MONTH($H151)+$G151*6,1),BE$3=DATE(YEAR($H151),MONTH($H151)+$G151*7,1),BE$3=DATE(YEAR($H151),MONTH($H151)+$G151*8,1),BE$3=DATE(YEAR($H151),MONTH($H151)+$G151*9,1),BE$3=DATE(YEAR($H151),MONTH($H151)+$G151*10,1)),$F151*тех!BS$10*тех!BS$6,)</f>
        <v>0</v>
      </c>
      <c r="BF151" s="76">
        <f>IF(OR(BF$3=DATE(YEAR($H151),MONTH($H151)+$G151,1),BF$3=DATE(YEAR($H151),MONTH($H151)+$G151*2,1),BF$3=DATE(YEAR($H151),MONTH($H151)+$G151*3,1),BF$3=DATE(YEAR($H151),MONTH($H151)+$G151*4,1),BF$3=DATE(YEAR($H151),MONTH($H151)+$G151*5,1),BF$3=DATE(YEAR($H151),MONTH($H151)+$G151*6,1),BF$3=DATE(YEAR($H151),MONTH($H151)+$G151*7,1),BF$3=DATE(YEAR($H151),MONTH($H151)+$G151*8,1),BF$3=DATE(YEAR($H151),MONTH($H151)+$G151*9,1),BF$3=DATE(YEAR($H151),MONTH($H151)+$G151*10,1)),$F151*тех!BT$10*тех!BT$6,)</f>
        <v>0</v>
      </c>
      <c r="BG151" s="76">
        <f>IF(OR(BG$3=DATE(YEAR($H151),MONTH($H151)+$G151,1),BG$3=DATE(YEAR($H151),MONTH($H151)+$G151*2,1),BG$3=DATE(YEAR($H151),MONTH($H151)+$G151*3,1),BG$3=DATE(YEAR($H151),MONTH($H151)+$G151*4,1),BG$3=DATE(YEAR($H151),MONTH($H151)+$G151*5,1),BG$3=DATE(YEAR($H151),MONTH($H151)+$G151*6,1),BG$3=DATE(YEAR($H151),MONTH($H151)+$G151*7,1),BG$3=DATE(YEAR($H151),MONTH($H151)+$G151*8,1),BG$3=DATE(YEAR($H151),MONTH($H151)+$G151*9,1),BG$3=DATE(YEAR($H151),MONTH($H151)+$G151*10,1)),$F151*тех!BU$10*тех!BU$6,)</f>
        <v>0</v>
      </c>
      <c r="BH151" s="76">
        <f>IF(OR(BH$3=DATE(YEAR($H151),MONTH($H151)+$G151,1),BH$3=DATE(YEAR($H151),MONTH($H151)+$G151*2,1),BH$3=DATE(YEAR($H151),MONTH($H151)+$G151*3,1),BH$3=DATE(YEAR($H151),MONTH($H151)+$G151*4,1),BH$3=DATE(YEAR($H151),MONTH($H151)+$G151*5,1),BH$3=DATE(YEAR($H151),MONTH($H151)+$G151*6,1),BH$3=DATE(YEAR($H151),MONTH($H151)+$G151*7,1),BH$3=DATE(YEAR($H151),MONTH($H151)+$G151*8,1),BH$3=DATE(YEAR($H151),MONTH($H151)+$G151*9,1),BH$3=DATE(YEAR($H151),MONTH($H151)+$G151*10,1)),$F151*тех!BV$10*тех!BV$6,)</f>
        <v>0</v>
      </c>
      <c r="BI151" s="76">
        <f>IF(OR(BI$3=DATE(YEAR($H151),MONTH($H151)+$G151,1),BI$3=DATE(YEAR($H151),MONTH($H151)+$G151*2,1),BI$3=DATE(YEAR($H151),MONTH($H151)+$G151*3,1),BI$3=DATE(YEAR($H151),MONTH($H151)+$G151*4,1),BI$3=DATE(YEAR($H151),MONTH($H151)+$G151*5,1),BI$3=DATE(YEAR($H151),MONTH($H151)+$G151*6,1),BI$3=DATE(YEAR($H151),MONTH($H151)+$G151*7,1),BI$3=DATE(YEAR($H151),MONTH($H151)+$G151*8,1),BI$3=DATE(YEAR($H151),MONTH($H151)+$G151*9,1),BI$3=DATE(YEAR($H151),MONTH($H151)+$G151*10,1)),$F151*тех!BW$10*тех!BW$6,)</f>
        <v>0</v>
      </c>
      <c r="BJ151" s="76">
        <f>IF(OR(BJ$3=DATE(YEAR($H151),MONTH($H151)+$G151,1),BJ$3=DATE(YEAR($H151),MONTH($H151)+$G151*2,1),BJ$3=DATE(YEAR($H151),MONTH($H151)+$G151*3,1),BJ$3=DATE(YEAR($H151),MONTH($H151)+$G151*4,1),BJ$3=DATE(YEAR($H151),MONTH($H151)+$G151*5,1),BJ$3=DATE(YEAR($H151),MONTH($H151)+$G151*6,1),BJ$3=DATE(YEAR($H151),MONTH($H151)+$G151*7,1),BJ$3=DATE(YEAR($H151),MONTH($H151)+$G151*8,1),BJ$3=DATE(YEAR($H151),MONTH($H151)+$G151*9,1),BJ$3=DATE(YEAR($H151),MONTH($H151)+$G151*10,1)),$F151*тех!BX$10*тех!BX$6,)</f>
        <v>0</v>
      </c>
      <c r="BK151" s="76">
        <f>IF(OR(BK$3=DATE(YEAR($H151),MONTH($H151)+$G151,1),BK$3=DATE(YEAR($H151),MONTH($H151)+$G151*2,1),BK$3=DATE(YEAR($H151),MONTH($H151)+$G151*3,1),BK$3=DATE(YEAR($H151),MONTH($H151)+$G151*4,1),BK$3=DATE(YEAR($H151),MONTH($H151)+$G151*5,1),BK$3=DATE(YEAR($H151),MONTH($H151)+$G151*6,1),BK$3=DATE(YEAR($H151),MONTH($H151)+$G151*7,1),BK$3=DATE(YEAR($H151),MONTH($H151)+$G151*8,1),BK$3=DATE(YEAR($H151),MONTH($H151)+$G151*9,1),BK$3=DATE(YEAR($H151),MONTH($H151)+$G151*10,1)),$F151*тех!BY$10*тех!BY$6,)</f>
        <v>0</v>
      </c>
      <c r="BL151" s="76">
        <f>IF(OR(BL$3=DATE(YEAR($H151),MONTH($H151)+$G151,1),BL$3=DATE(YEAR($H151),MONTH($H151)+$G151*2,1),BL$3=DATE(YEAR($H151),MONTH($H151)+$G151*3,1),BL$3=DATE(YEAR($H151),MONTH($H151)+$G151*4,1),BL$3=DATE(YEAR($H151),MONTH($H151)+$G151*5,1),BL$3=DATE(YEAR($H151),MONTH($H151)+$G151*6,1),BL$3=DATE(YEAR($H151),MONTH($H151)+$G151*7,1),BL$3=DATE(YEAR($H151),MONTH($H151)+$G151*8,1),BL$3=DATE(YEAR($H151),MONTH($H151)+$G151*9,1),BL$3=DATE(YEAR($H151),MONTH($H151)+$G151*10,1)),$F151*тех!BZ$10*тех!BZ$6,)</f>
        <v>0</v>
      </c>
      <c r="BM151" s="76">
        <f>IF(OR(BM$3=DATE(YEAR($H151),MONTH($H151)+$G151,1),BM$3=DATE(YEAR($H151),MONTH($H151)+$G151*2,1),BM$3=DATE(YEAR($H151),MONTH($H151)+$G151*3,1),BM$3=DATE(YEAR($H151),MONTH($H151)+$G151*4,1),BM$3=DATE(YEAR($H151),MONTH($H151)+$G151*5,1),BM$3=DATE(YEAR($H151),MONTH($H151)+$G151*6,1),BM$3=DATE(YEAR($H151),MONTH($H151)+$G151*7,1),BM$3=DATE(YEAR($H151),MONTH($H151)+$G151*8,1),BM$3=DATE(YEAR($H151),MONTH($H151)+$G151*9,1),BM$3=DATE(YEAR($H151),MONTH($H151)+$G151*10,1)),$F151*тех!CA$10*тех!CA$6,)</f>
        <v>0</v>
      </c>
      <c r="BN151" s="76">
        <f>IF(OR(BN$3=DATE(YEAR($H151),MONTH($H151)+$G151,1),BN$3=DATE(YEAR($H151),MONTH($H151)+$G151*2,1),BN$3=DATE(YEAR($H151),MONTH($H151)+$G151*3,1),BN$3=DATE(YEAR($H151),MONTH($H151)+$G151*4,1),BN$3=DATE(YEAR($H151),MONTH($H151)+$G151*5,1),BN$3=DATE(YEAR($H151),MONTH($H151)+$G151*6,1),BN$3=DATE(YEAR($H151),MONTH($H151)+$G151*7,1),BN$3=DATE(YEAR($H151),MONTH($H151)+$G151*8,1),BN$3=DATE(YEAR($H151),MONTH($H151)+$G151*9,1),BN$3=DATE(YEAR($H151),MONTH($H151)+$G151*10,1)),$F151*тех!CB$10*тех!CB$6,)</f>
        <v>0</v>
      </c>
      <c r="BO151" s="76">
        <f>IF(OR(BO$3=DATE(YEAR($H151),MONTH($H151)+$G151,1),BO$3=DATE(YEAR($H151),MONTH($H151)+$G151*2,1),BO$3=DATE(YEAR($H151),MONTH($H151)+$G151*3,1),BO$3=DATE(YEAR($H151),MONTH($H151)+$G151*4,1),BO$3=DATE(YEAR($H151),MONTH($H151)+$G151*5,1),BO$3=DATE(YEAR($H151),MONTH($H151)+$G151*6,1),BO$3=DATE(YEAR($H151),MONTH($H151)+$G151*7,1),BO$3=DATE(YEAR($H151),MONTH($H151)+$G151*8,1),BO$3=DATE(YEAR($H151),MONTH($H151)+$G151*9,1),BO$3=DATE(YEAR($H151),MONTH($H151)+$G151*10,1)),$F151*тех!CC$10*тех!CC$6,)</f>
        <v>0</v>
      </c>
      <c r="BP151" s="76">
        <f>IF(OR(BP$3=DATE(YEAR($H151),MONTH($H151)+$G151,1),BP$3=DATE(YEAR($H151),MONTH($H151)+$G151*2,1),BP$3=DATE(YEAR($H151),MONTH($H151)+$G151*3,1),BP$3=DATE(YEAR($H151),MONTH($H151)+$G151*4,1),BP$3=DATE(YEAR($H151),MONTH($H151)+$G151*5,1),BP$3=DATE(YEAR($H151),MONTH($H151)+$G151*6,1),BP$3=DATE(YEAR($H151),MONTH($H151)+$G151*7,1),BP$3=DATE(YEAR($H151),MONTH($H151)+$G151*8,1),BP$3=DATE(YEAR($H151),MONTH($H151)+$G151*9,1),BP$3=DATE(YEAR($H151),MONTH($H151)+$G151*10,1)),$F151*тех!CD$10*тех!CD$6,)</f>
        <v>0</v>
      </c>
      <c r="BQ151" s="76">
        <f>IF(OR(BQ$3=DATE(YEAR($H151),MONTH($H151)+$G151,1),BQ$3=DATE(YEAR($H151),MONTH($H151)+$G151*2,1),BQ$3=DATE(YEAR($H151),MONTH($H151)+$G151*3,1),BQ$3=DATE(YEAR($H151),MONTH($H151)+$G151*4,1),BQ$3=DATE(YEAR($H151),MONTH($H151)+$G151*5,1),BQ$3=DATE(YEAR($H151),MONTH($H151)+$G151*6,1),BQ$3=DATE(YEAR($H151),MONTH($H151)+$G151*7,1),BQ$3=DATE(YEAR($H151),MONTH($H151)+$G151*8,1),BQ$3=DATE(YEAR($H151),MONTH($H151)+$G151*9,1),BQ$3=DATE(YEAR($H151),MONTH($H151)+$G151*10,1)),$F151*тех!CE$10*тех!CE$6,)</f>
        <v>0</v>
      </c>
    </row>
    <row r="152" spans="2:69">
      <c r="B152" s="3">
        <v>10</v>
      </c>
      <c r="C152" s="19" t="s">
        <v>840</v>
      </c>
      <c r="D152" s="71">
        <f>IF(C152&gt;0,VLOOKUP(C152,тех!$R$19:$S$54,2,FALSE),)</f>
        <v>1930</v>
      </c>
      <c r="E152" s="71">
        <f>ФОТ!D297</f>
        <v>0</v>
      </c>
      <c r="F152" s="76">
        <f t="shared" si="5"/>
        <v>0</v>
      </c>
      <c r="G152" s="19">
        <v>12</v>
      </c>
      <c r="H152" s="20">
        <f>Параметры!$C$11</f>
        <v>42370</v>
      </c>
      <c r="J152" s="76">
        <f>IF($H152=J$3,$F152,)*тех!X$6</f>
        <v>0</v>
      </c>
      <c r="K152" s="76">
        <f>IF($H152=K$3,$F152,)*тех!Y$6</f>
        <v>0</v>
      </c>
      <c r="L152" s="76">
        <f>IF($H152=L$3,$F152,)*тех!Z$6</f>
        <v>0</v>
      </c>
      <c r="M152" s="76">
        <f>IF($H152=M$3,$F152,)*тех!AA$6</f>
        <v>0</v>
      </c>
      <c r="N152" s="76">
        <f>IF($H152=N$3,$F152,)*тех!AB$6</f>
        <v>0</v>
      </c>
      <c r="O152" s="76">
        <f>IF($H152=O$3,$F152,)*тех!AC$6</f>
        <v>0</v>
      </c>
      <c r="P152" s="76">
        <f>IF(OR(P$3=DATE(YEAR($H152),MONTH($H152)+$G152,1),P$3=DATE(YEAR($H152),MONTH($H152)+$G152*2,1),P$3=DATE(YEAR($H152),MONTH($H152)+$G152*3,1),P$3=DATE(YEAR($H152),MONTH($H152)+$G152*4,1),P$3=DATE(YEAR($H152),MONTH($H152)+$G152*5,1),P$3=DATE(YEAR($H152),MONTH($H152)+$G152*6,1),P$3=DATE(YEAR($H152),MONTH($H152)+$G152*7,1),P$3=DATE(YEAR($H152),MONTH($H152)+$G152*8,1),P$3=DATE(YEAR($H152),MONTH($H152)+$G152*9,1),P$3=DATE(YEAR($H152),MONTH($H152)+$G152*10,1)),$F152*тех!AD$10*тех!AD$6,)</f>
        <v>0</v>
      </c>
      <c r="Q152" s="76">
        <f>IF(OR(Q$3=DATE(YEAR($H152),MONTH($H152)+$G152,1),Q$3=DATE(YEAR($H152),MONTH($H152)+$G152*2,1),Q$3=DATE(YEAR($H152),MONTH($H152)+$G152*3,1),Q$3=DATE(YEAR($H152),MONTH($H152)+$G152*4,1),Q$3=DATE(YEAR($H152),MONTH($H152)+$G152*5,1),Q$3=DATE(YEAR($H152),MONTH($H152)+$G152*6,1),Q$3=DATE(YEAR($H152),MONTH($H152)+$G152*7,1),Q$3=DATE(YEAR($H152),MONTH($H152)+$G152*8,1),Q$3=DATE(YEAR($H152),MONTH($H152)+$G152*9,1),Q$3=DATE(YEAR($H152),MONTH($H152)+$G152*10,1)),$F152*тех!AE$10*тех!AE$6,)</f>
        <v>0</v>
      </c>
      <c r="R152" s="76">
        <f>IF(OR(R$3=DATE(YEAR($H152),MONTH($H152)+$G152,1),R$3=DATE(YEAR($H152),MONTH($H152)+$G152*2,1),R$3=DATE(YEAR($H152),MONTH($H152)+$G152*3,1),R$3=DATE(YEAR($H152),MONTH($H152)+$G152*4,1),R$3=DATE(YEAR($H152),MONTH($H152)+$G152*5,1),R$3=DATE(YEAR($H152),MONTH($H152)+$G152*6,1),R$3=DATE(YEAR($H152),MONTH($H152)+$G152*7,1),R$3=DATE(YEAR($H152),MONTH($H152)+$G152*8,1),R$3=DATE(YEAR($H152),MONTH($H152)+$G152*9,1),R$3=DATE(YEAR($H152),MONTH($H152)+$G152*10,1)),$F152*тех!AF$10*тех!AF$6,)</f>
        <v>0</v>
      </c>
      <c r="S152" s="76">
        <f>IF(OR(S$3=DATE(YEAR($H152),MONTH($H152)+$G152,1),S$3=DATE(YEAR($H152),MONTH($H152)+$G152*2,1),S$3=DATE(YEAR($H152),MONTH($H152)+$G152*3,1),S$3=DATE(YEAR($H152),MONTH($H152)+$G152*4,1),S$3=DATE(YEAR($H152),MONTH($H152)+$G152*5,1),S$3=DATE(YEAR($H152),MONTH($H152)+$G152*6,1),S$3=DATE(YEAR($H152),MONTH($H152)+$G152*7,1),S$3=DATE(YEAR($H152),MONTH($H152)+$G152*8,1),S$3=DATE(YEAR($H152),MONTH($H152)+$G152*9,1),S$3=DATE(YEAR($H152),MONTH($H152)+$G152*10,1)),$F152*тех!AG$10*тех!AG$6,)</f>
        <v>0</v>
      </c>
      <c r="T152" s="76">
        <f>IF(OR(T$3=DATE(YEAR($H152),MONTH($H152)+$G152,1),T$3=DATE(YEAR($H152),MONTH($H152)+$G152*2,1),T$3=DATE(YEAR($H152),MONTH($H152)+$G152*3,1),T$3=DATE(YEAR($H152),MONTH($H152)+$G152*4,1),T$3=DATE(YEAR($H152),MONTH($H152)+$G152*5,1),T$3=DATE(YEAR($H152),MONTH($H152)+$G152*6,1),T$3=DATE(YEAR($H152),MONTH($H152)+$G152*7,1),T$3=DATE(YEAR($H152),MONTH($H152)+$G152*8,1),T$3=DATE(YEAR($H152),MONTH($H152)+$G152*9,1),T$3=DATE(YEAR($H152),MONTH($H152)+$G152*10,1)),$F152*тех!AH$10*тех!AH$6,)</f>
        <v>0</v>
      </c>
      <c r="U152" s="76">
        <f>IF(OR(U$3=DATE(YEAR($H152),MONTH($H152)+$G152,1),U$3=DATE(YEAR($H152),MONTH($H152)+$G152*2,1),U$3=DATE(YEAR($H152),MONTH($H152)+$G152*3,1),U$3=DATE(YEAR($H152),MONTH($H152)+$G152*4,1),U$3=DATE(YEAR($H152),MONTH($H152)+$G152*5,1),U$3=DATE(YEAR($H152),MONTH($H152)+$G152*6,1),U$3=DATE(YEAR($H152),MONTH($H152)+$G152*7,1),U$3=DATE(YEAR($H152),MONTH($H152)+$G152*8,1),U$3=DATE(YEAR($H152),MONTH($H152)+$G152*9,1),U$3=DATE(YEAR($H152),MONTH($H152)+$G152*10,1)),$F152*тех!AI$10*тех!AI$6,)</f>
        <v>0</v>
      </c>
      <c r="V152" s="76">
        <f>IF(OR(V$3=DATE(YEAR($H152),MONTH($H152)+$G152,1),V$3=DATE(YEAR($H152),MONTH($H152)+$G152*2,1),V$3=DATE(YEAR($H152),MONTH($H152)+$G152*3,1),V$3=DATE(YEAR($H152),MONTH($H152)+$G152*4,1),V$3=DATE(YEAR($H152),MONTH($H152)+$G152*5,1),V$3=DATE(YEAR($H152),MONTH($H152)+$G152*6,1),V$3=DATE(YEAR($H152),MONTH($H152)+$G152*7,1),V$3=DATE(YEAR($H152),MONTH($H152)+$G152*8,1),V$3=DATE(YEAR($H152),MONTH($H152)+$G152*9,1),V$3=DATE(YEAR($H152),MONTH($H152)+$G152*10,1)),$F152*тех!AJ$10*тех!AJ$6,)</f>
        <v>0</v>
      </c>
      <c r="W152" s="76">
        <f>IF(OR(W$3=DATE(YEAR($H152),MONTH($H152)+$G152,1),W$3=DATE(YEAR($H152),MONTH($H152)+$G152*2,1),W$3=DATE(YEAR($H152),MONTH($H152)+$G152*3,1),W$3=DATE(YEAR($H152),MONTH($H152)+$G152*4,1),W$3=DATE(YEAR($H152),MONTH($H152)+$G152*5,1),W$3=DATE(YEAR($H152),MONTH($H152)+$G152*6,1),W$3=DATE(YEAR($H152),MONTH($H152)+$G152*7,1),W$3=DATE(YEAR($H152),MONTH($H152)+$G152*8,1),W$3=DATE(YEAR($H152),MONTH($H152)+$G152*9,1),W$3=DATE(YEAR($H152),MONTH($H152)+$G152*10,1)),$F152*тех!AK$10*тех!AK$6,)</f>
        <v>0</v>
      </c>
      <c r="X152" s="76">
        <f>IF(OR(X$3=DATE(YEAR($H152),MONTH($H152)+$G152,1),X$3=DATE(YEAR($H152),MONTH($H152)+$G152*2,1),X$3=DATE(YEAR($H152),MONTH($H152)+$G152*3,1),X$3=DATE(YEAR($H152),MONTH($H152)+$G152*4,1),X$3=DATE(YEAR($H152),MONTH($H152)+$G152*5,1),X$3=DATE(YEAR($H152),MONTH($H152)+$G152*6,1),X$3=DATE(YEAR($H152),MONTH($H152)+$G152*7,1),X$3=DATE(YEAR($H152),MONTH($H152)+$G152*8,1),X$3=DATE(YEAR($H152),MONTH($H152)+$G152*9,1),X$3=DATE(YEAR($H152),MONTH($H152)+$G152*10,1)),$F152*тех!AL$10*тех!AL$6,)</f>
        <v>0</v>
      </c>
      <c r="Y152" s="76">
        <f>IF(OR(Y$3=DATE(YEAR($H152),MONTH($H152)+$G152,1),Y$3=DATE(YEAR($H152),MONTH($H152)+$G152*2,1),Y$3=DATE(YEAR($H152),MONTH($H152)+$G152*3,1),Y$3=DATE(YEAR($H152),MONTH($H152)+$G152*4,1),Y$3=DATE(YEAR($H152),MONTH($H152)+$G152*5,1),Y$3=DATE(YEAR($H152),MONTH($H152)+$G152*6,1),Y$3=DATE(YEAR($H152),MONTH($H152)+$G152*7,1),Y$3=DATE(YEAR($H152),MONTH($H152)+$G152*8,1),Y$3=DATE(YEAR($H152),MONTH($H152)+$G152*9,1),Y$3=DATE(YEAR($H152),MONTH($H152)+$G152*10,1)),$F152*тех!AM$10*тех!AM$6,)</f>
        <v>0</v>
      </c>
      <c r="Z152" s="76">
        <f>IF(OR(Z$3=DATE(YEAR($H152),MONTH($H152)+$G152,1),Z$3=DATE(YEAR($H152),MONTH($H152)+$G152*2,1),Z$3=DATE(YEAR($H152),MONTH($H152)+$G152*3,1),Z$3=DATE(YEAR($H152),MONTH($H152)+$G152*4,1),Z$3=DATE(YEAR($H152),MONTH($H152)+$G152*5,1),Z$3=DATE(YEAR($H152),MONTH($H152)+$G152*6,1),Z$3=DATE(YEAR($H152),MONTH($H152)+$G152*7,1),Z$3=DATE(YEAR($H152),MONTH($H152)+$G152*8,1),Z$3=DATE(YEAR($H152),MONTH($H152)+$G152*9,1),Z$3=DATE(YEAR($H152),MONTH($H152)+$G152*10,1)),$F152*тех!AN$10*тех!AN$6,)</f>
        <v>0</v>
      </c>
      <c r="AA152" s="76">
        <f>IF(OR(AA$3=DATE(YEAR($H152),MONTH($H152)+$G152,1),AA$3=DATE(YEAR($H152),MONTH($H152)+$G152*2,1),AA$3=DATE(YEAR($H152),MONTH($H152)+$G152*3,1),AA$3=DATE(YEAR($H152),MONTH($H152)+$G152*4,1),AA$3=DATE(YEAR($H152),MONTH($H152)+$G152*5,1),AA$3=DATE(YEAR($H152),MONTH($H152)+$G152*6,1),AA$3=DATE(YEAR($H152),MONTH($H152)+$G152*7,1),AA$3=DATE(YEAR($H152),MONTH($H152)+$G152*8,1),AA$3=DATE(YEAR($H152),MONTH($H152)+$G152*9,1),AA$3=DATE(YEAR($H152),MONTH($H152)+$G152*10,1)),$F152*тех!AO$10*тех!AO$6,)</f>
        <v>0</v>
      </c>
      <c r="AB152" s="76">
        <f>IF(OR(AB$3=DATE(YEAR($H152),MONTH($H152)+$G152,1),AB$3=DATE(YEAR($H152),MONTH($H152)+$G152*2,1),AB$3=DATE(YEAR($H152),MONTH($H152)+$G152*3,1),AB$3=DATE(YEAR($H152),MONTH($H152)+$G152*4,1),AB$3=DATE(YEAR($H152),MONTH($H152)+$G152*5,1),AB$3=DATE(YEAR($H152),MONTH($H152)+$G152*6,1),AB$3=DATE(YEAR($H152),MONTH($H152)+$G152*7,1),AB$3=DATE(YEAR($H152),MONTH($H152)+$G152*8,1),AB$3=DATE(YEAR($H152),MONTH($H152)+$G152*9,1),AB$3=DATE(YEAR($H152),MONTH($H152)+$G152*10,1)),$F152*тех!AP$10*тех!AP$6,)</f>
        <v>0</v>
      </c>
      <c r="AC152" s="76">
        <f>IF(OR(AC$3=DATE(YEAR($H152),MONTH($H152)+$G152,1),AC$3=DATE(YEAR($H152),MONTH($H152)+$G152*2,1),AC$3=DATE(YEAR($H152),MONTH($H152)+$G152*3,1),AC$3=DATE(YEAR($H152),MONTH($H152)+$G152*4,1),AC$3=DATE(YEAR($H152),MONTH($H152)+$G152*5,1),AC$3=DATE(YEAR($H152),MONTH($H152)+$G152*6,1),AC$3=DATE(YEAR($H152),MONTH($H152)+$G152*7,1),AC$3=DATE(YEAR($H152),MONTH($H152)+$G152*8,1),AC$3=DATE(YEAR($H152),MONTH($H152)+$G152*9,1),AC$3=DATE(YEAR($H152),MONTH($H152)+$G152*10,1)),$F152*тех!AQ$10*тех!AQ$6,)</f>
        <v>0</v>
      </c>
      <c r="AD152" s="76">
        <f>IF(OR(AD$3=DATE(YEAR($H152),MONTH($H152)+$G152,1),AD$3=DATE(YEAR($H152),MONTH($H152)+$G152*2,1),AD$3=DATE(YEAR($H152),MONTH($H152)+$G152*3,1),AD$3=DATE(YEAR($H152),MONTH($H152)+$G152*4,1),AD$3=DATE(YEAR($H152),MONTH($H152)+$G152*5,1),AD$3=DATE(YEAR($H152),MONTH($H152)+$G152*6,1),AD$3=DATE(YEAR($H152),MONTH($H152)+$G152*7,1),AD$3=DATE(YEAR($H152),MONTH($H152)+$G152*8,1),AD$3=DATE(YEAR($H152),MONTH($H152)+$G152*9,1),AD$3=DATE(YEAR($H152),MONTH($H152)+$G152*10,1)),$F152*тех!AR$10*тех!AR$6,)</f>
        <v>0</v>
      </c>
      <c r="AE152" s="76">
        <f>IF(OR(AE$3=DATE(YEAR($H152),MONTH($H152)+$G152,1),AE$3=DATE(YEAR($H152),MONTH($H152)+$G152*2,1),AE$3=DATE(YEAR($H152),MONTH($H152)+$G152*3,1),AE$3=DATE(YEAR($H152),MONTH($H152)+$G152*4,1),AE$3=DATE(YEAR($H152),MONTH($H152)+$G152*5,1),AE$3=DATE(YEAR($H152),MONTH($H152)+$G152*6,1),AE$3=DATE(YEAR($H152),MONTH($H152)+$G152*7,1),AE$3=DATE(YEAR($H152),MONTH($H152)+$G152*8,1),AE$3=DATE(YEAR($H152),MONTH($H152)+$G152*9,1),AE$3=DATE(YEAR($H152),MONTH($H152)+$G152*10,1)),$F152*тех!AS$10*тех!AS$6,)</f>
        <v>0</v>
      </c>
      <c r="AF152" s="76">
        <f>IF(OR(AF$3=DATE(YEAR($H152),MONTH($H152)+$G152,1),AF$3=DATE(YEAR($H152),MONTH($H152)+$G152*2,1),AF$3=DATE(YEAR($H152),MONTH($H152)+$G152*3,1),AF$3=DATE(YEAR($H152),MONTH($H152)+$G152*4,1),AF$3=DATE(YEAR($H152),MONTH($H152)+$G152*5,1),AF$3=DATE(YEAR($H152),MONTH($H152)+$G152*6,1),AF$3=DATE(YEAR($H152),MONTH($H152)+$G152*7,1),AF$3=DATE(YEAR($H152),MONTH($H152)+$G152*8,1),AF$3=DATE(YEAR($H152),MONTH($H152)+$G152*9,1),AF$3=DATE(YEAR($H152),MONTH($H152)+$G152*10,1)),$F152*тех!AT$10*тех!AT$6,)</f>
        <v>0</v>
      </c>
      <c r="AG152" s="76">
        <f>IF(OR(AG$3=DATE(YEAR($H152),MONTH($H152)+$G152,1),AG$3=DATE(YEAR($H152),MONTH($H152)+$G152*2,1),AG$3=DATE(YEAR($H152),MONTH($H152)+$G152*3,1),AG$3=DATE(YEAR($H152),MONTH($H152)+$G152*4,1),AG$3=DATE(YEAR($H152),MONTH($H152)+$G152*5,1),AG$3=DATE(YEAR($H152),MONTH($H152)+$G152*6,1),AG$3=DATE(YEAR($H152),MONTH($H152)+$G152*7,1),AG$3=DATE(YEAR($H152),MONTH($H152)+$G152*8,1),AG$3=DATE(YEAR($H152),MONTH($H152)+$G152*9,1),AG$3=DATE(YEAR($H152),MONTH($H152)+$G152*10,1)),$F152*тех!AU$10*тех!AU$6,)</f>
        <v>0</v>
      </c>
      <c r="AH152" s="76">
        <f>IF(OR(AH$3=DATE(YEAR($H152),MONTH($H152)+$G152,1),AH$3=DATE(YEAR($H152),MONTH($H152)+$G152*2,1),AH$3=DATE(YEAR($H152),MONTH($H152)+$G152*3,1),AH$3=DATE(YEAR($H152),MONTH($H152)+$G152*4,1),AH$3=DATE(YEAR($H152),MONTH($H152)+$G152*5,1),AH$3=DATE(YEAR($H152),MONTH($H152)+$G152*6,1),AH$3=DATE(YEAR($H152),MONTH($H152)+$G152*7,1),AH$3=DATE(YEAR($H152),MONTH($H152)+$G152*8,1),AH$3=DATE(YEAR($H152),MONTH($H152)+$G152*9,1),AH$3=DATE(YEAR($H152),MONTH($H152)+$G152*10,1)),$F152*тех!AV$10*тех!AV$6,)</f>
        <v>0</v>
      </c>
      <c r="AI152" s="76">
        <f>IF(OR(AI$3=DATE(YEAR($H152),MONTH($H152)+$G152,1),AI$3=DATE(YEAR($H152),MONTH($H152)+$G152*2,1),AI$3=DATE(YEAR($H152),MONTH($H152)+$G152*3,1),AI$3=DATE(YEAR($H152),MONTH($H152)+$G152*4,1),AI$3=DATE(YEAR($H152),MONTH($H152)+$G152*5,1),AI$3=DATE(YEAR($H152),MONTH($H152)+$G152*6,1),AI$3=DATE(YEAR($H152),MONTH($H152)+$G152*7,1),AI$3=DATE(YEAR($H152),MONTH($H152)+$G152*8,1),AI$3=DATE(YEAR($H152),MONTH($H152)+$G152*9,1),AI$3=DATE(YEAR($H152),MONTH($H152)+$G152*10,1)),$F152*тех!AW$10*тех!AW$6,)</f>
        <v>0</v>
      </c>
      <c r="AJ152" s="76">
        <f>IF(OR(AJ$3=DATE(YEAR($H152),MONTH($H152)+$G152,1),AJ$3=DATE(YEAR($H152),MONTH($H152)+$G152*2,1),AJ$3=DATE(YEAR($H152),MONTH($H152)+$G152*3,1),AJ$3=DATE(YEAR($H152),MONTH($H152)+$G152*4,1),AJ$3=DATE(YEAR($H152),MONTH($H152)+$G152*5,1),AJ$3=DATE(YEAR($H152),MONTH($H152)+$G152*6,1),AJ$3=DATE(YEAR($H152),MONTH($H152)+$G152*7,1),AJ$3=DATE(YEAR($H152),MONTH($H152)+$G152*8,1),AJ$3=DATE(YEAR($H152),MONTH($H152)+$G152*9,1),AJ$3=DATE(YEAR($H152),MONTH($H152)+$G152*10,1)),$F152*тех!AX$10*тех!AX$6,)</f>
        <v>0</v>
      </c>
      <c r="AK152" s="76">
        <f>IF(OR(AK$3=DATE(YEAR($H152),MONTH($H152)+$G152,1),AK$3=DATE(YEAR($H152),MONTH($H152)+$G152*2,1),AK$3=DATE(YEAR($H152),MONTH($H152)+$G152*3,1),AK$3=DATE(YEAR($H152),MONTH($H152)+$G152*4,1),AK$3=DATE(YEAR($H152),MONTH($H152)+$G152*5,1),AK$3=DATE(YEAR($H152),MONTH($H152)+$G152*6,1),AK$3=DATE(YEAR($H152),MONTH($H152)+$G152*7,1),AK$3=DATE(YEAR($H152),MONTH($H152)+$G152*8,1),AK$3=DATE(YEAR($H152),MONTH($H152)+$G152*9,1),AK$3=DATE(YEAR($H152),MONTH($H152)+$G152*10,1)),$F152*тех!AY$10*тех!AY$6,)</f>
        <v>0</v>
      </c>
      <c r="AL152" s="76">
        <f>IF(OR(AL$3=DATE(YEAR($H152),MONTH($H152)+$G152,1),AL$3=DATE(YEAR($H152),MONTH($H152)+$G152*2,1),AL$3=DATE(YEAR($H152),MONTH($H152)+$G152*3,1),AL$3=DATE(YEAR($H152),MONTH($H152)+$G152*4,1),AL$3=DATE(YEAR($H152),MONTH($H152)+$G152*5,1),AL$3=DATE(YEAR($H152),MONTH($H152)+$G152*6,1),AL$3=DATE(YEAR($H152),MONTH($H152)+$G152*7,1),AL$3=DATE(YEAR($H152),MONTH($H152)+$G152*8,1),AL$3=DATE(YEAR($H152),MONTH($H152)+$G152*9,1),AL$3=DATE(YEAR($H152),MONTH($H152)+$G152*10,1)),$F152*тех!AZ$10*тех!AZ$6,)</f>
        <v>0</v>
      </c>
      <c r="AM152" s="76">
        <f>IF(OR(AM$3=DATE(YEAR($H152),MONTH($H152)+$G152,1),AM$3=DATE(YEAR($H152),MONTH($H152)+$G152*2,1),AM$3=DATE(YEAR($H152),MONTH($H152)+$G152*3,1),AM$3=DATE(YEAR($H152),MONTH($H152)+$G152*4,1),AM$3=DATE(YEAR($H152),MONTH($H152)+$G152*5,1),AM$3=DATE(YEAR($H152),MONTH($H152)+$G152*6,1),AM$3=DATE(YEAR($H152),MONTH($H152)+$G152*7,1),AM$3=DATE(YEAR($H152),MONTH($H152)+$G152*8,1),AM$3=DATE(YEAR($H152),MONTH($H152)+$G152*9,1),AM$3=DATE(YEAR($H152),MONTH($H152)+$G152*10,1)),$F152*тех!BA$10*тех!BA$6,)</f>
        <v>0</v>
      </c>
      <c r="AN152" s="76">
        <f>IF(OR(AN$3=DATE(YEAR($H152),MONTH($H152)+$G152,1),AN$3=DATE(YEAR($H152),MONTH($H152)+$G152*2,1),AN$3=DATE(YEAR($H152),MONTH($H152)+$G152*3,1),AN$3=DATE(YEAR($H152),MONTH($H152)+$G152*4,1),AN$3=DATE(YEAR($H152),MONTH($H152)+$G152*5,1),AN$3=DATE(YEAR($H152),MONTH($H152)+$G152*6,1),AN$3=DATE(YEAR($H152),MONTH($H152)+$G152*7,1),AN$3=DATE(YEAR($H152),MONTH($H152)+$G152*8,1),AN$3=DATE(YEAR($H152),MONTH($H152)+$G152*9,1),AN$3=DATE(YEAR($H152),MONTH($H152)+$G152*10,1)),$F152*тех!BB$10*тех!BB$6,)</f>
        <v>0</v>
      </c>
      <c r="AO152" s="76">
        <f>IF(OR(AO$3=DATE(YEAR($H152),MONTH($H152)+$G152,1),AO$3=DATE(YEAR($H152),MONTH($H152)+$G152*2,1),AO$3=DATE(YEAR($H152),MONTH($H152)+$G152*3,1),AO$3=DATE(YEAR($H152),MONTH($H152)+$G152*4,1),AO$3=DATE(YEAR($H152),MONTH($H152)+$G152*5,1),AO$3=DATE(YEAR($H152),MONTH($H152)+$G152*6,1),AO$3=DATE(YEAR($H152),MONTH($H152)+$G152*7,1),AO$3=DATE(YEAR($H152),MONTH($H152)+$G152*8,1),AO$3=DATE(YEAR($H152),MONTH($H152)+$G152*9,1),AO$3=DATE(YEAR($H152),MONTH($H152)+$G152*10,1)),$F152*тех!BC$10*тех!BC$6,)</f>
        <v>0</v>
      </c>
      <c r="AP152" s="76">
        <f>IF(OR(AP$3=DATE(YEAR($H152),MONTH($H152)+$G152,1),AP$3=DATE(YEAR($H152),MONTH($H152)+$G152*2,1),AP$3=DATE(YEAR($H152),MONTH($H152)+$G152*3,1),AP$3=DATE(YEAR($H152),MONTH($H152)+$G152*4,1),AP$3=DATE(YEAR($H152),MONTH($H152)+$G152*5,1),AP$3=DATE(YEAR($H152),MONTH($H152)+$G152*6,1),AP$3=DATE(YEAR($H152),MONTH($H152)+$G152*7,1),AP$3=DATE(YEAR($H152),MONTH($H152)+$G152*8,1),AP$3=DATE(YEAR($H152),MONTH($H152)+$G152*9,1),AP$3=DATE(YEAR($H152),MONTH($H152)+$G152*10,1)),$F152*тех!BD$10*тех!BD$6,)</f>
        <v>0</v>
      </c>
      <c r="AQ152" s="76">
        <f>IF(OR(AQ$3=DATE(YEAR($H152),MONTH($H152)+$G152,1),AQ$3=DATE(YEAR($H152),MONTH($H152)+$G152*2,1),AQ$3=DATE(YEAR($H152),MONTH($H152)+$G152*3,1),AQ$3=DATE(YEAR($H152),MONTH($H152)+$G152*4,1),AQ$3=DATE(YEAR($H152),MONTH($H152)+$G152*5,1),AQ$3=DATE(YEAR($H152),MONTH($H152)+$G152*6,1),AQ$3=DATE(YEAR($H152),MONTH($H152)+$G152*7,1),AQ$3=DATE(YEAR($H152),MONTH($H152)+$G152*8,1),AQ$3=DATE(YEAR($H152),MONTH($H152)+$G152*9,1),AQ$3=DATE(YEAR($H152),MONTH($H152)+$G152*10,1)),$F152*тех!BE$10*тех!BE$6,)</f>
        <v>0</v>
      </c>
      <c r="AR152" s="76">
        <f>IF(OR(AR$3=DATE(YEAR($H152),MONTH($H152)+$G152,1),AR$3=DATE(YEAR($H152),MONTH($H152)+$G152*2,1),AR$3=DATE(YEAR($H152),MONTH($H152)+$G152*3,1),AR$3=DATE(YEAR($H152),MONTH($H152)+$G152*4,1),AR$3=DATE(YEAR($H152),MONTH($H152)+$G152*5,1),AR$3=DATE(YEAR($H152),MONTH($H152)+$G152*6,1),AR$3=DATE(YEAR($H152),MONTH($H152)+$G152*7,1),AR$3=DATE(YEAR($H152),MONTH($H152)+$G152*8,1),AR$3=DATE(YEAR($H152),MONTH($H152)+$G152*9,1),AR$3=DATE(YEAR($H152),MONTH($H152)+$G152*10,1)),$F152*тех!BF$10*тех!BF$6,)</f>
        <v>0</v>
      </c>
      <c r="AS152" s="76">
        <f>IF(OR(AS$3=DATE(YEAR($H152),MONTH($H152)+$G152,1),AS$3=DATE(YEAR($H152),MONTH($H152)+$G152*2,1),AS$3=DATE(YEAR($H152),MONTH($H152)+$G152*3,1),AS$3=DATE(YEAR($H152),MONTH($H152)+$G152*4,1),AS$3=DATE(YEAR($H152),MONTH($H152)+$G152*5,1),AS$3=DATE(YEAR($H152),MONTH($H152)+$G152*6,1),AS$3=DATE(YEAR($H152),MONTH($H152)+$G152*7,1),AS$3=DATE(YEAR($H152),MONTH($H152)+$G152*8,1),AS$3=DATE(YEAR($H152),MONTH($H152)+$G152*9,1),AS$3=DATE(YEAR($H152),MONTH($H152)+$G152*10,1)),$F152*тех!BG$10*тех!BG$6,)</f>
        <v>0</v>
      </c>
      <c r="AT152" s="76">
        <f>IF(OR(AT$3=DATE(YEAR($H152),MONTH($H152)+$G152,1),AT$3=DATE(YEAR($H152),MONTH($H152)+$G152*2,1),AT$3=DATE(YEAR($H152),MONTH($H152)+$G152*3,1),AT$3=DATE(YEAR($H152),MONTH($H152)+$G152*4,1),AT$3=DATE(YEAR($H152),MONTH($H152)+$G152*5,1),AT$3=DATE(YEAR($H152),MONTH($H152)+$G152*6,1),AT$3=DATE(YEAR($H152),MONTH($H152)+$G152*7,1),AT$3=DATE(YEAR($H152),MONTH($H152)+$G152*8,1),AT$3=DATE(YEAR($H152),MONTH($H152)+$G152*9,1),AT$3=DATE(YEAR($H152),MONTH($H152)+$G152*10,1)),$F152*тех!BH$10*тех!BH$6,)</f>
        <v>0</v>
      </c>
      <c r="AU152" s="76">
        <f>IF(OR(AU$3=DATE(YEAR($H152),MONTH($H152)+$G152,1),AU$3=DATE(YEAR($H152),MONTH($H152)+$G152*2,1),AU$3=DATE(YEAR($H152),MONTH($H152)+$G152*3,1),AU$3=DATE(YEAR($H152),MONTH($H152)+$G152*4,1),AU$3=DATE(YEAR($H152),MONTH($H152)+$G152*5,1),AU$3=DATE(YEAR($H152),MONTH($H152)+$G152*6,1),AU$3=DATE(YEAR($H152),MONTH($H152)+$G152*7,1),AU$3=DATE(YEAR($H152),MONTH($H152)+$G152*8,1),AU$3=DATE(YEAR($H152),MONTH($H152)+$G152*9,1),AU$3=DATE(YEAR($H152),MONTH($H152)+$G152*10,1)),$F152*тех!BI$10*тех!BI$6,)</f>
        <v>0</v>
      </c>
      <c r="AV152" s="76">
        <f>IF(OR(AV$3=DATE(YEAR($H152),MONTH($H152)+$G152,1),AV$3=DATE(YEAR($H152),MONTH($H152)+$G152*2,1),AV$3=DATE(YEAR($H152),MONTH($H152)+$G152*3,1),AV$3=DATE(YEAR($H152),MONTH($H152)+$G152*4,1),AV$3=DATE(YEAR($H152),MONTH($H152)+$G152*5,1),AV$3=DATE(YEAR($H152),MONTH($H152)+$G152*6,1),AV$3=DATE(YEAR($H152),MONTH($H152)+$G152*7,1),AV$3=DATE(YEAR($H152),MONTH($H152)+$G152*8,1),AV$3=DATE(YEAR($H152),MONTH($H152)+$G152*9,1),AV$3=DATE(YEAR($H152),MONTH($H152)+$G152*10,1)),$F152*тех!BJ$10*тех!BJ$6,)</f>
        <v>0</v>
      </c>
      <c r="AW152" s="76">
        <f>IF(OR(AW$3=DATE(YEAR($H152),MONTH($H152)+$G152,1),AW$3=DATE(YEAR($H152),MONTH($H152)+$G152*2,1),AW$3=DATE(YEAR($H152),MONTH($H152)+$G152*3,1),AW$3=DATE(YEAR($H152),MONTH($H152)+$G152*4,1),AW$3=DATE(YEAR($H152),MONTH($H152)+$G152*5,1),AW$3=DATE(YEAR($H152),MONTH($H152)+$G152*6,1),AW$3=DATE(YEAR($H152),MONTH($H152)+$G152*7,1),AW$3=DATE(YEAR($H152),MONTH($H152)+$G152*8,1),AW$3=DATE(YEAR($H152),MONTH($H152)+$G152*9,1),AW$3=DATE(YEAR($H152),MONTH($H152)+$G152*10,1)),$F152*тех!BK$10*тех!BK$6,)</f>
        <v>0</v>
      </c>
      <c r="AX152" s="76">
        <f>IF(OR(AX$3=DATE(YEAR($H152),MONTH($H152)+$G152,1),AX$3=DATE(YEAR($H152),MONTH($H152)+$G152*2,1),AX$3=DATE(YEAR($H152),MONTH($H152)+$G152*3,1),AX$3=DATE(YEAR($H152),MONTH($H152)+$G152*4,1),AX$3=DATE(YEAR($H152),MONTH($H152)+$G152*5,1),AX$3=DATE(YEAR($H152),MONTH($H152)+$G152*6,1),AX$3=DATE(YEAR($H152),MONTH($H152)+$G152*7,1),AX$3=DATE(YEAR($H152),MONTH($H152)+$G152*8,1),AX$3=DATE(YEAR($H152),MONTH($H152)+$G152*9,1),AX$3=DATE(YEAR($H152),MONTH($H152)+$G152*10,1)),$F152*тех!BL$10*тех!BL$6,)</f>
        <v>0</v>
      </c>
      <c r="AY152" s="76">
        <f>IF(OR(AY$3=DATE(YEAR($H152),MONTH($H152)+$G152,1),AY$3=DATE(YEAR($H152),MONTH($H152)+$G152*2,1),AY$3=DATE(YEAR($H152),MONTH($H152)+$G152*3,1),AY$3=DATE(YEAR($H152),MONTH($H152)+$G152*4,1),AY$3=DATE(YEAR($H152),MONTH($H152)+$G152*5,1),AY$3=DATE(YEAR($H152),MONTH($H152)+$G152*6,1),AY$3=DATE(YEAR($H152),MONTH($H152)+$G152*7,1),AY$3=DATE(YEAR($H152),MONTH($H152)+$G152*8,1),AY$3=DATE(YEAR($H152),MONTH($H152)+$G152*9,1),AY$3=DATE(YEAR($H152),MONTH($H152)+$G152*10,1)),$F152*тех!BM$10*тех!BM$6,)</f>
        <v>0</v>
      </c>
      <c r="AZ152" s="76">
        <f>IF(OR(AZ$3=DATE(YEAR($H152),MONTH($H152)+$G152,1),AZ$3=DATE(YEAR($H152),MONTH($H152)+$G152*2,1),AZ$3=DATE(YEAR($H152),MONTH($H152)+$G152*3,1),AZ$3=DATE(YEAR($H152),MONTH($H152)+$G152*4,1),AZ$3=DATE(YEAR($H152),MONTH($H152)+$G152*5,1),AZ$3=DATE(YEAR($H152),MONTH($H152)+$G152*6,1),AZ$3=DATE(YEAR($H152),MONTH($H152)+$G152*7,1),AZ$3=DATE(YEAR($H152),MONTH($H152)+$G152*8,1),AZ$3=DATE(YEAR($H152),MONTH($H152)+$G152*9,1),AZ$3=DATE(YEAR($H152),MONTH($H152)+$G152*10,1)),$F152*тех!BN$10*тех!BN$6,)</f>
        <v>0</v>
      </c>
      <c r="BA152" s="76">
        <f>IF(OR(BA$3=DATE(YEAR($H152),MONTH($H152)+$G152,1),BA$3=DATE(YEAR($H152),MONTH($H152)+$G152*2,1),BA$3=DATE(YEAR($H152),MONTH($H152)+$G152*3,1),BA$3=DATE(YEAR($H152),MONTH($H152)+$G152*4,1),BA$3=DATE(YEAR($H152),MONTH($H152)+$G152*5,1),BA$3=DATE(YEAR($H152),MONTH($H152)+$G152*6,1),BA$3=DATE(YEAR($H152),MONTH($H152)+$G152*7,1),BA$3=DATE(YEAR($H152),MONTH($H152)+$G152*8,1),BA$3=DATE(YEAR($H152),MONTH($H152)+$G152*9,1),BA$3=DATE(YEAR($H152),MONTH($H152)+$G152*10,1)),$F152*тех!BO$10*тех!BO$6,)</f>
        <v>0</v>
      </c>
      <c r="BB152" s="76">
        <f>IF(OR(BB$3=DATE(YEAR($H152),MONTH($H152)+$G152,1),BB$3=DATE(YEAR($H152),MONTH($H152)+$G152*2,1),BB$3=DATE(YEAR($H152),MONTH($H152)+$G152*3,1),BB$3=DATE(YEAR($H152),MONTH($H152)+$G152*4,1),BB$3=DATE(YEAR($H152),MONTH($H152)+$G152*5,1),BB$3=DATE(YEAR($H152),MONTH($H152)+$G152*6,1),BB$3=DATE(YEAR($H152),MONTH($H152)+$G152*7,1),BB$3=DATE(YEAR($H152),MONTH($H152)+$G152*8,1),BB$3=DATE(YEAR($H152),MONTH($H152)+$G152*9,1),BB$3=DATE(YEAR($H152),MONTH($H152)+$G152*10,1)),$F152*тех!BP$10*тех!BP$6,)</f>
        <v>0</v>
      </c>
      <c r="BC152" s="76">
        <f>IF(OR(BC$3=DATE(YEAR($H152),MONTH($H152)+$G152,1),BC$3=DATE(YEAR($H152),MONTH($H152)+$G152*2,1),BC$3=DATE(YEAR($H152),MONTH($H152)+$G152*3,1),BC$3=DATE(YEAR($H152),MONTH($H152)+$G152*4,1),BC$3=DATE(YEAR($H152),MONTH($H152)+$G152*5,1),BC$3=DATE(YEAR($H152),MONTH($H152)+$G152*6,1),BC$3=DATE(YEAR($H152),MONTH($H152)+$G152*7,1),BC$3=DATE(YEAR($H152),MONTH($H152)+$G152*8,1),BC$3=DATE(YEAR($H152),MONTH($H152)+$G152*9,1),BC$3=DATE(YEAR($H152),MONTH($H152)+$G152*10,1)),$F152*тех!BQ$10*тех!BQ$6,)</f>
        <v>0</v>
      </c>
      <c r="BD152" s="76">
        <f>IF(OR(BD$3=DATE(YEAR($H152),MONTH($H152)+$G152,1),BD$3=DATE(YEAR($H152),MONTH($H152)+$G152*2,1),BD$3=DATE(YEAR($H152),MONTH($H152)+$G152*3,1),BD$3=DATE(YEAR($H152),MONTH($H152)+$G152*4,1),BD$3=DATE(YEAR($H152),MONTH($H152)+$G152*5,1),BD$3=DATE(YEAR($H152),MONTH($H152)+$G152*6,1),BD$3=DATE(YEAR($H152),MONTH($H152)+$G152*7,1),BD$3=DATE(YEAR($H152),MONTH($H152)+$G152*8,1),BD$3=DATE(YEAR($H152),MONTH($H152)+$G152*9,1),BD$3=DATE(YEAR($H152),MONTH($H152)+$G152*10,1)),$F152*тех!BR$10*тех!BR$6,)</f>
        <v>0</v>
      </c>
      <c r="BE152" s="76">
        <f>IF(OR(BE$3=DATE(YEAR($H152),MONTH($H152)+$G152,1),BE$3=DATE(YEAR($H152),MONTH($H152)+$G152*2,1),BE$3=DATE(YEAR($H152),MONTH($H152)+$G152*3,1),BE$3=DATE(YEAR($H152),MONTH($H152)+$G152*4,1),BE$3=DATE(YEAR($H152),MONTH($H152)+$G152*5,1),BE$3=DATE(YEAR($H152),MONTH($H152)+$G152*6,1),BE$3=DATE(YEAR($H152),MONTH($H152)+$G152*7,1),BE$3=DATE(YEAR($H152),MONTH($H152)+$G152*8,1),BE$3=DATE(YEAR($H152),MONTH($H152)+$G152*9,1),BE$3=DATE(YEAR($H152),MONTH($H152)+$G152*10,1)),$F152*тех!BS$10*тех!BS$6,)</f>
        <v>0</v>
      </c>
      <c r="BF152" s="76">
        <f>IF(OR(BF$3=DATE(YEAR($H152),MONTH($H152)+$G152,1),BF$3=DATE(YEAR($H152),MONTH($H152)+$G152*2,1),BF$3=DATE(YEAR($H152),MONTH($H152)+$G152*3,1),BF$3=DATE(YEAR($H152),MONTH($H152)+$G152*4,1),BF$3=DATE(YEAR($H152),MONTH($H152)+$G152*5,1),BF$3=DATE(YEAR($H152),MONTH($H152)+$G152*6,1),BF$3=DATE(YEAR($H152),MONTH($H152)+$G152*7,1),BF$3=DATE(YEAR($H152),MONTH($H152)+$G152*8,1),BF$3=DATE(YEAR($H152),MONTH($H152)+$G152*9,1),BF$3=DATE(YEAR($H152),MONTH($H152)+$G152*10,1)),$F152*тех!BT$10*тех!BT$6,)</f>
        <v>0</v>
      </c>
      <c r="BG152" s="76">
        <f>IF(OR(BG$3=DATE(YEAR($H152),MONTH($H152)+$G152,1),BG$3=DATE(YEAR($H152),MONTH($H152)+$G152*2,1),BG$3=DATE(YEAR($H152),MONTH($H152)+$G152*3,1),BG$3=DATE(YEAR($H152),MONTH($H152)+$G152*4,1),BG$3=DATE(YEAR($H152),MONTH($H152)+$G152*5,1),BG$3=DATE(YEAR($H152),MONTH($H152)+$G152*6,1),BG$3=DATE(YEAR($H152),MONTH($H152)+$G152*7,1),BG$3=DATE(YEAR($H152),MONTH($H152)+$G152*8,1),BG$3=DATE(YEAR($H152),MONTH($H152)+$G152*9,1),BG$3=DATE(YEAR($H152),MONTH($H152)+$G152*10,1)),$F152*тех!BU$10*тех!BU$6,)</f>
        <v>0</v>
      </c>
      <c r="BH152" s="76">
        <f>IF(OR(BH$3=DATE(YEAR($H152),MONTH($H152)+$G152,1),BH$3=DATE(YEAR($H152),MONTH($H152)+$G152*2,1),BH$3=DATE(YEAR($H152),MONTH($H152)+$G152*3,1),BH$3=DATE(YEAR($H152),MONTH($H152)+$G152*4,1),BH$3=DATE(YEAR($H152),MONTH($H152)+$G152*5,1),BH$3=DATE(YEAR($H152),MONTH($H152)+$G152*6,1),BH$3=DATE(YEAR($H152),MONTH($H152)+$G152*7,1),BH$3=DATE(YEAR($H152),MONTH($H152)+$G152*8,1),BH$3=DATE(YEAR($H152),MONTH($H152)+$G152*9,1),BH$3=DATE(YEAR($H152),MONTH($H152)+$G152*10,1)),$F152*тех!BV$10*тех!BV$6,)</f>
        <v>0</v>
      </c>
      <c r="BI152" s="76">
        <f>IF(OR(BI$3=DATE(YEAR($H152),MONTH($H152)+$G152,1),BI$3=DATE(YEAR($H152),MONTH($H152)+$G152*2,1),BI$3=DATE(YEAR($H152),MONTH($H152)+$G152*3,1),BI$3=DATE(YEAR($H152),MONTH($H152)+$G152*4,1),BI$3=DATE(YEAR($H152),MONTH($H152)+$G152*5,1),BI$3=DATE(YEAR($H152),MONTH($H152)+$G152*6,1),BI$3=DATE(YEAR($H152),MONTH($H152)+$G152*7,1),BI$3=DATE(YEAR($H152),MONTH($H152)+$G152*8,1),BI$3=DATE(YEAR($H152),MONTH($H152)+$G152*9,1),BI$3=DATE(YEAR($H152),MONTH($H152)+$G152*10,1)),$F152*тех!BW$10*тех!BW$6,)</f>
        <v>0</v>
      </c>
      <c r="BJ152" s="76">
        <f>IF(OR(BJ$3=DATE(YEAR($H152),MONTH($H152)+$G152,1),BJ$3=DATE(YEAR($H152),MONTH($H152)+$G152*2,1),BJ$3=DATE(YEAR($H152),MONTH($H152)+$G152*3,1),BJ$3=DATE(YEAR($H152),MONTH($H152)+$G152*4,1),BJ$3=DATE(YEAR($H152),MONTH($H152)+$G152*5,1),BJ$3=DATE(YEAR($H152),MONTH($H152)+$G152*6,1),BJ$3=DATE(YEAR($H152),MONTH($H152)+$G152*7,1),BJ$3=DATE(YEAR($H152),MONTH($H152)+$G152*8,1),BJ$3=DATE(YEAR($H152),MONTH($H152)+$G152*9,1),BJ$3=DATE(YEAR($H152),MONTH($H152)+$G152*10,1)),$F152*тех!BX$10*тех!BX$6,)</f>
        <v>0</v>
      </c>
      <c r="BK152" s="76">
        <f>IF(OR(BK$3=DATE(YEAR($H152),MONTH($H152)+$G152,1),BK$3=DATE(YEAR($H152),MONTH($H152)+$G152*2,1),BK$3=DATE(YEAR($H152),MONTH($H152)+$G152*3,1),BK$3=DATE(YEAR($H152),MONTH($H152)+$G152*4,1),BK$3=DATE(YEAR($H152),MONTH($H152)+$G152*5,1),BK$3=DATE(YEAR($H152),MONTH($H152)+$G152*6,1),BK$3=DATE(YEAR($H152),MONTH($H152)+$G152*7,1),BK$3=DATE(YEAR($H152),MONTH($H152)+$G152*8,1),BK$3=DATE(YEAR($H152),MONTH($H152)+$G152*9,1),BK$3=DATE(YEAR($H152),MONTH($H152)+$G152*10,1)),$F152*тех!BY$10*тех!BY$6,)</f>
        <v>0</v>
      </c>
      <c r="BL152" s="76">
        <f>IF(OR(BL$3=DATE(YEAR($H152),MONTH($H152)+$G152,1),BL$3=DATE(YEAR($H152),MONTH($H152)+$G152*2,1),BL$3=DATE(YEAR($H152),MONTH($H152)+$G152*3,1),BL$3=DATE(YEAR($H152),MONTH($H152)+$G152*4,1),BL$3=DATE(YEAR($H152),MONTH($H152)+$G152*5,1),BL$3=DATE(YEAR($H152),MONTH($H152)+$G152*6,1),BL$3=DATE(YEAR($H152),MONTH($H152)+$G152*7,1),BL$3=DATE(YEAR($H152),MONTH($H152)+$G152*8,1),BL$3=DATE(YEAR($H152),MONTH($H152)+$G152*9,1),BL$3=DATE(YEAR($H152),MONTH($H152)+$G152*10,1)),$F152*тех!BZ$10*тех!BZ$6,)</f>
        <v>0</v>
      </c>
      <c r="BM152" s="76">
        <f>IF(OR(BM$3=DATE(YEAR($H152),MONTH($H152)+$G152,1),BM$3=DATE(YEAR($H152),MONTH($H152)+$G152*2,1),BM$3=DATE(YEAR($H152),MONTH($H152)+$G152*3,1),BM$3=DATE(YEAR($H152),MONTH($H152)+$G152*4,1),BM$3=DATE(YEAR($H152),MONTH($H152)+$G152*5,1),BM$3=DATE(YEAR($H152),MONTH($H152)+$G152*6,1),BM$3=DATE(YEAR($H152),MONTH($H152)+$G152*7,1),BM$3=DATE(YEAR($H152),MONTH($H152)+$G152*8,1),BM$3=DATE(YEAR($H152),MONTH($H152)+$G152*9,1),BM$3=DATE(YEAR($H152),MONTH($H152)+$G152*10,1)),$F152*тех!CA$10*тех!CA$6,)</f>
        <v>0</v>
      </c>
      <c r="BN152" s="76">
        <f>IF(OR(BN$3=DATE(YEAR($H152),MONTH($H152)+$G152,1),BN$3=DATE(YEAR($H152),MONTH($H152)+$G152*2,1),BN$3=DATE(YEAR($H152),MONTH($H152)+$G152*3,1),BN$3=DATE(YEAR($H152),MONTH($H152)+$G152*4,1),BN$3=DATE(YEAR($H152),MONTH($H152)+$G152*5,1),BN$3=DATE(YEAR($H152),MONTH($H152)+$G152*6,1),BN$3=DATE(YEAR($H152),MONTH($H152)+$G152*7,1),BN$3=DATE(YEAR($H152),MONTH($H152)+$G152*8,1),BN$3=DATE(YEAR($H152),MONTH($H152)+$G152*9,1),BN$3=DATE(YEAR($H152),MONTH($H152)+$G152*10,1)),$F152*тех!CB$10*тех!CB$6,)</f>
        <v>0</v>
      </c>
      <c r="BO152" s="76">
        <f>IF(OR(BO$3=DATE(YEAR($H152),MONTH($H152)+$G152,1),BO$3=DATE(YEAR($H152),MONTH($H152)+$G152*2,1),BO$3=DATE(YEAR($H152),MONTH($H152)+$G152*3,1),BO$3=DATE(YEAR($H152),MONTH($H152)+$G152*4,1),BO$3=DATE(YEAR($H152),MONTH($H152)+$G152*5,1),BO$3=DATE(YEAR($H152),MONTH($H152)+$G152*6,1),BO$3=DATE(YEAR($H152),MONTH($H152)+$G152*7,1),BO$3=DATE(YEAR($H152),MONTH($H152)+$G152*8,1),BO$3=DATE(YEAR($H152),MONTH($H152)+$G152*9,1),BO$3=DATE(YEAR($H152),MONTH($H152)+$G152*10,1)),$F152*тех!CC$10*тех!CC$6,)</f>
        <v>0</v>
      </c>
      <c r="BP152" s="76">
        <f>IF(OR(BP$3=DATE(YEAR($H152),MONTH($H152)+$G152,1),BP$3=DATE(YEAR($H152),MONTH($H152)+$G152*2,1),BP$3=DATE(YEAR($H152),MONTH($H152)+$G152*3,1),BP$3=DATE(YEAR($H152),MONTH($H152)+$G152*4,1),BP$3=DATE(YEAR($H152),MONTH($H152)+$G152*5,1),BP$3=DATE(YEAR($H152),MONTH($H152)+$G152*6,1),BP$3=DATE(YEAR($H152),MONTH($H152)+$G152*7,1),BP$3=DATE(YEAR($H152),MONTH($H152)+$G152*8,1),BP$3=DATE(YEAR($H152),MONTH($H152)+$G152*9,1),BP$3=DATE(YEAR($H152),MONTH($H152)+$G152*10,1)),$F152*тех!CD$10*тех!CD$6,)</f>
        <v>0</v>
      </c>
      <c r="BQ152" s="76">
        <f>IF(OR(BQ$3=DATE(YEAR($H152),MONTH($H152)+$G152,1),BQ$3=DATE(YEAR($H152),MONTH($H152)+$G152*2,1),BQ$3=DATE(YEAR($H152),MONTH($H152)+$G152*3,1),BQ$3=DATE(YEAR($H152),MONTH($H152)+$G152*4,1),BQ$3=DATE(YEAR($H152),MONTH($H152)+$G152*5,1),BQ$3=DATE(YEAR($H152),MONTH($H152)+$G152*6,1),BQ$3=DATE(YEAR($H152),MONTH($H152)+$G152*7,1),BQ$3=DATE(YEAR($H152),MONTH($H152)+$G152*8,1),BQ$3=DATE(YEAR($H152),MONTH($H152)+$G152*9,1),BQ$3=DATE(YEAR($H152),MONTH($H152)+$G152*10,1)),$F152*тех!CE$10*тех!CE$6,)</f>
        <v>0</v>
      </c>
    </row>
    <row r="153" spans="2:69">
      <c r="B153" s="3">
        <v>11</v>
      </c>
      <c r="C153" s="19" t="s">
        <v>829</v>
      </c>
      <c r="D153" s="71">
        <f>IF(C153&gt;0,VLOOKUP(C153,тех!$R$19:$S$54,2,FALSE),)</f>
        <v>210</v>
      </c>
      <c r="E153" s="71">
        <f>ФОТ!D297</f>
        <v>0</v>
      </c>
      <c r="F153" s="76">
        <f t="shared" si="5"/>
        <v>0</v>
      </c>
      <c r="G153" s="19">
        <v>12</v>
      </c>
      <c r="H153" s="20">
        <f>Параметры!$C$11</f>
        <v>42370</v>
      </c>
      <c r="J153" s="76">
        <f>IF($H153=J$3,$F153,)*тех!X$6</f>
        <v>0</v>
      </c>
      <c r="K153" s="76">
        <f>IF($H153=K$3,$F153,)*тех!Y$6</f>
        <v>0</v>
      </c>
      <c r="L153" s="76">
        <f>IF($H153=L$3,$F153,)*тех!Z$6</f>
        <v>0</v>
      </c>
      <c r="M153" s="76">
        <f>IF($H153=M$3,$F153,)*тех!AA$6</f>
        <v>0</v>
      </c>
      <c r="N153" s="76">
        <f>IF($H153=N$3,$F153,)*тех!AB$6</f>
        <v>0</v>
      </c>
      <c r="O153" s="76">
        <f>IF($H153=O$3,$F153,)*тех!AC$6</f>
        <v>0</v>
      </c>
      <c r="P153" s="76">
        <f>IF(OR(P$3=DATE(YEAR($H153),MONTH($H153)+$G153,1),P$3=DATE(YEAR($H153),MONTH($H153)+$G153*2,1),P$3=DATE(YEAR($H153),MONTH($H153)+$G153*3,1),P$3=DATE(YEAR($H153),MONTH($H153)+$G153*4,1),P$3=DATE(YEAR($H153),MONTH($H153)+$G153*5,1),P$3=DATE(YEAR($H153),MONTH($H153)+$G153*6,1),P$3=DATE(YEAR($H153),MONTH($H153)+$G153*7,1),P$3=DATE(YEAR($H153),MONTH($H153)+$G153*8,1),P$3=DATE(YEAR($H153),MONTH($H153)+$G153*9,1),P$3=DATE(YEAR($H153),MONTH($H153)+$G153*10,1)),$F153*тех!AD$10*тех!AD$6,)</f>
        <v>0</v>
      </c>
      <c r="Q153" s="76">
        <f>IF(OR(Q$3=DATE(YEAR($H153),MONTH($H153)+$G153,1),Q$3=DATE(YEAR($H153),MONTH($H153)+$G153*2,1),Q$3=DATE(YEAR($H153),MONTH($H153)+$G153*3,1),Q$3=DATE(YEAR($H153),MONTH($H153)+$G153*4,1),Q$3=DATE(YEAR($H153),MONTH($H153)+$G153*5,1),Q$3=DATE(YEAR($H153),MONTH($H153)+$G153*6,1),Q$3=DATE(YEAR($H153),MONTH($H153)+$G153*7,1),Q$3=DATE(YEAR($H153),MONTH($H153)+$G153*8,1),Q$3=DATE(YEAR($H153),MONTH($H153)+$G153*9,1),Q$3=DATE(YEAR($H153),MONTH($H153)+$G153*10,1)),$F153*тех!AE$10*тех!AE$6,)</f>
        <v>0</v>
      </c>
      <c r="R153" s="76">
        <f>IF(OR(R$3=DATE(YEAR($H153),MONTH($H153)+$G153,1),R$3=DATE(YEAR($H153),MONTH($H153)+$G153*2,1),R$3=DATE(YEAR($H153),MONTH($H153)+$G153*3,1),R$3=DATE(YEAR($H153),MONTH($H153)+$G153*4,1),R$3=DATE(YEAR($H153),MONTH($H153)+$G153*5,1),R$3=DATE(YEAR($H153),MONTH($H153)+$G153*6,1),R$3=DATE(YEAR($H153),MONTH($H153)+$G153*7,1),R$3=DATE(YEAR($H153),MONTH($H153)+$G153*8,1),R$3=DATE(YEAR($H153),MONTH($H153)+$G153*9,1),R$3=DATE(YEAR($H153),MONTH($H153)+$G153*10,1)),$F153*тех!AF$10*тех!AF$6,)</f>
        <v>0</v>
      </c>
      <c r="S153" s="76">
        <f>IF(OR(S$3=DATE(YEAR($H153),MONTH($H153)+$G153,1),S$3=DATE(YEAR($H153),MONTH($H153)+$G153*2,1),S$3=DATE(YEAR($H153),MONTH($H153)+$G153*3,1),S$3=DATE(YEAR($H153),MONTH($H153)+$G153*4,1),S$3=DATE(YEAR($H153),MONTH($H153)+$G153*5,1),S$3=DATE(YEAR($H153),MONTH($H153)+$G153*6,1),S$3=DATE(YEAR($H153),MONTH($H153)+$G153*7,1),S$3=DATE(YEAR($H153),MONTH($H153)+$G153*8,1),S$3=DATE(YEAR($H153),MONTH($H153)+$G153*9,1),S$3=DATE(YEAR($H153),MONTH($H153)+$G153*10,1)),$F153*тех!AG$10*тех!AG$6,)</f>
        <v>0</v>
      </c>
      <c r="T153" s="76">
        <f>IF(OR(T$3=DATE(YEAR($H153),MONTH($H153)+$G153,1),T$3=DATE(YEAR($H153),MONTH($H153)+$G153*2,1),T$3=DATE(YEAR($H153),MONTH($H153)+$G153*3,1),T$3=DATE(YEAR($H153),MONTH($H153)+$G153*4,1),T$3=DATE(YEAR($H153),MONTH($H153)+$G153*5,1),T$3=DATE(YEAR($H153),MONTH($H153)+$G153*6,1),T$3=DATE(YEAR($H153),MONTH($H153)+$G153*7,1),T$3=DATE(YEAR($H153),MONTH($H153)+$G153*8,1),T$3=DATE(YEAR($H153),MONTH($H153)+$G153*9,1),T$3=DATE(YEAR($H153),MONTH($H153)+$G153*10,1)),$F153*тех!AH$10*тех!AH$6,)</f>
        <v>0</v>
      </c>
      <c r="U153" s="76">
        <f>IF(OR(U$3=DATE(YEAR($H153),MONTH($H153)+$G153,1),U$3=DATE(YEAR($H153),MONTH($H153)+$G153*2,1),U$3=DATE(YEAR($H153),MONTH($H153)+$G153*3,1),U$3=DATE(YEAR($H153),MONTH($H153)+$G153*4,1),U$3=DATE(YEAR($H153),MONTH($H153)+$G153*5,1),U$3=DATE(YEAR($H153),MONTH($H153)+$G153*6,1),U$3=DATE(YEAR($H153),MONTH($H153)+$G153*7,1),U$3=DATE(YEAR($H153),MONTH($H153)+$G153*8,1),U$3=DATE(YEAR($H153),MONTH($H153)+$G153*9,1),U$3=DATE(YEAR($H153),MONTH($H153)+$G153*10,1)),$F153*тех!AI$10*тех!AI$6,)</f>
        <v>0</v>
      </c>
      <c r="V153" s="76">
        <f>IF(OR(V$3=DATE(YEAR($H153),MONTH($H153)+$G153,1),V$3=DATE(YEAR($H153),MONTH($H153)+$G153*2,1),V$3=DATE(YEAR($H153),MONTH($H153)+$G153*3,1),V$3=DATE(YEAR($H153),MONTH($H153)+$G153*4,1),V$3=DATE(YEAR($H153),MONTH($H153)+$G153*5,1),V$3=DATE(YEAR($H153),MONTH($H153)+$G153*6,1),V$3=DATE(YEAR($H153),MONTH($H153)+$G153*7,1),V$3=DATE(YEAR($H153),MONTH($H153)+$G153*8,1),V$3=DATE(YEAR($H153),MONTH($H153)+$G153*9,1),V$3=DATE(YEAR($H153),MONTH($H153)+$G153*10,1)),$F153*тех!AJ$10*тех!AJ$6,)</f>
        <v>0</v>
      </c>
      <c r="W153" s="76">
        <f>IF(OR(W$3=DATE(YEAR($H153),MONTH($H153)+$G153,1),W$3=DATE(YEAR($H153),MONTH($H153)+$G153*2,1),W$3=DATE(YEAR($H153),MONTH($H153)+$G153*3,1),W$3=DATE(YEAR($H153),MONTH($H153)+$G153*4,1),W$3=DATE(YEAR($H153),MONTH($H153)+$G153*5,1),W$3=DATE(YEAR($H153),MONTH($H153)+$G153*6,1),W$3=DATE(YEAR($H153),MONTH($H153)+$G153*7,1),W$3=DATE(YEAR($H153),MONTH($H153)+$G153*8,1),W$3=DATE(YEAR($H153),MONTH($H153)+$G153*9,1),W$3=DATE(YEAR($H153),MONTH($H153)+$G153*10,1)),$F153*тех!AK$10*тех!AK$6,)</f>
        <v>0</v>
      </c>
      <c r="X153" s="76">
        <f>IF(OR(X$3=DATE(YEAR($H153),MONTH($H153)+$G153,1),X$3=DATE(YEAR($H153),MONTH($H153)+$G153*2,1),X$3=DATE(YEAR($H153),MONTH($H153)+$G153*3,1),X$3=DATE(YEAR($H153),MONTH($H153)+$G153*4,1),X$3=DATE(YEAR($H153),MONTH($H153)+$G153*5,1),X$3=DATE(YEAR($H153),MONTH($H153)+$G153*6,1),X$3=DATE(YEAR($H153),MONTH($H153)+$G153*7,1),X$3=DATE(YEAR($H153),MONTH($H153)+$G153*8,1),X$3=DATE(YEAR($H153),MONTH($H153)+$G153*9,1),X$3=DATE(YEAR($H153),MONTH($H153)+$G153*10,1)),$F153*тех!AL$10*тех!AL$6,)</f>
        <v>0</v>
      </c>
      <c r="Y153" s="76">
        <f>IF(OR(Y$3=DATE(YEAR($H153),MONTH($H153)+$G153,1),Y$3=DATE(YEAR($H153),MONTH($H153)+$G153*2,1),Y$3=DATE(YEAR($H153),MONTH($H153)+$G153*3,1),Y$3=DATE(YEAR($H153),MONTH($H153)+$G153*4,1),Y$3=DATE(YEAR($H153),MONTH($H153)+$G153*5,1),Y$3=DATE(YEAR($H153),MONTH($H153)+$G153*6,1),Y$3=DATE(YEAR($H153),MONTH($H153)+$G153*7,1),Y$3=DATE(YEAR($H153),MONTH($H153)+$G153*8,1),Y$3=DATE(YEAR($H153),MONTH($H153)+$G153*9,1),Y$3=DATE(YEAR($H153),MONTH($H153)+$G153*10,1)),$F153*тех!AM$10*тех!AM$6,)</f>
        <v>0</v>
      </c>
      <c r="Z153" s="76">
        <f>IF(OR(Z$3=DATE(YEAR($H153),MONTH($H153)+$G153,1),Z$3=DATE(YEAR($H153),MONTH($H153)+$G153*2,1),Z$3=DATE(YEAR($H153),MONTH($H153)+$G153*3,1),Z$3=DATE(YEAR($H153),MONTH($H153)+$G153*4,1),Z$3=DATE(YEAR($H153),MONTH($H153)+$G153*5,1),Z$3=DATE(YEAR($H153),MONTH($H153)+$G153*6,1),Z$3=DATE(YEAR($H153),MONTH($H153)+$G153*7,1),Z$3=DATE(YEAR($H153),MONTH($H153)+$G153*8,1),Z$3=DATE(YEAR($H153),MONTH($H153)+$G153*9,1),Z$3=DATE(YEAR($H153),MONTH($H153)+$G153*10,1)),$F153*тех!AN$10*тех!AN$6,)</f>
        <v>0</v>
      </c>
      <c r="AA153" s="76">
        <f>IF(OR(AA$3=DATE(YEAR($H153),MONTH($H153)+$G153,1),AA$3=DATE(YEAR($H153),MONTH($H153)+$G153*2,1),AA$3=DATE(YEAR($H153),MONTH($H153)+$G153*3,1),AA$3=DATE(YEAR($H153),MONTH($H153)+$G153*4,1),AA$3=DATE(YEAR($H153),MONTH($H153)+$G153*5,1),AA$3=DATE(YEAR($H153),MONTH($H153)+$G153*6,1),AA$3=DATE(YEAR($H153),MONTH($H153)+$G153*7,1),AA$3=DATE(YEAR($H153),MONTH($H153)+$G153*8,1),AA$3=DATE(YEAR($H153),MONTH($H153)+$G153*9,1),AA$3=DATE(YEAR($H153),MONTH($H153)+$G153*10,1)),$F153*тех!AO$10*тех!AO$6,)</f>
        <v>0</v>
      </c>
      <c r="AB153" s="76">
        <f>IF(OR(AB$3=DATE(YEAR($H153),MONTH($H153)+$G153,1),AB$3=DATE(YEAR($H153),MONTH($H153)+$G153*2,1),AB$3=DATE(YEAR($H153),MONTH($H153)+$G153*3,1),AB$3=DATE(YEAR($H153),MONTH($H153)+$G153*4,1),AB$3=DATE(YEAR($H153),MONTH($H153)+$G153*5,1),AB$3=DATE(YEAR($H153),MONTH($H153)+$G153*6,1),AB$3=DATE(YEAR($H153),MONTH($H153)+$G153*7,1),AB$3=DATE(YEAR($H153),MONTH($H153)+$G153*8,1),AB$3=DATE(YEAR($H153),MONTH($H153)+$G153*9,1),AB$3=DATE(YEAR($H153),MONTH($H153)+$G153*10,1)),$F153*тех!AP$10*тех!AP$6,)</f>
        <v>0</v>
      </c>
      <c r="AC153" s="76">
        <f>IF(OR(AC$3=DATE(YEAR($H153),MONTH($H153)+$G153,1),AC$3=DATE(YEAR($H153),MONTH($H153)+$G153*2,1),AC$3=DATE(YEAR($H153),MONTH($H153)+$G153*3,1),AC$3=DATE(YEAR($H153),MONTH($H153)+$G153*4,1),AC$3=DATE(YEAR($H153),MONTH($H153)+$G153*5,1),AC$3=DATE(YEAR($H153),MONTH($H153)+$G153*6,1),AC$3=DATE(YEAR($H153),MONTH($H153)+$G153*7,1),AC$3=DATE(YEAR($H153),MONTH($H153)+$G153*8,1),AC$3=DATE(YEAR($H153),MONTH($H153)+$G153*9,1),AC$3=DATE(YEAR($H153),MONTH($H153)+$G153*10,1)),$F153*тех!AQ$10*тех!AQ$6,)</f>
        <v>0</v>
      </c>
      <c r="AD153" s="76">
        <f>IF(OR(AD$3=DATE(YEAR($H153),MONTH($H153)+$G153,1),AD$3=DATE(YEAR($H153),MONTH($H153)+$G153*2,1),AD$3=DATE(YEAR($H153),MONTH($H153)+$G153*3,1),AD$3=DATE(YEAR($H153),MONTH($H153)+$G153*4,1),AD$3=DATE(YEAR($H153),MONTH($H153)+$G153*5,1),AD$3=DATE(YEAR($H153),MONTH($H153)+$G153*6,1),AD$3=DATE(YEAR($H153),MONTH($H153)+$G153*7,1),AD$3=DATE(YEAR($H153),MONTH($H153)+$G153*8,1),AD$3=DATE(YEAR($H153),MONTH($H153)+$G153*9,1),AD$3=DATE(YEAR($H153),MONTH($H153)+$G153*10,1)),$F153*тех!AR$10*тех!AR$6,)</f>
        <v>0</v>
      </c>
      <c r="AE153" s="76">
        <f>IF(OR(AE$3=DATE(YEAR($H153),MONTH($H153)+$G153,1),AE$3=DATE(YEAR($H153),MONTH($H153)+$G153*2,1),AE$3=DATE(YEAR($H153),MONTH($H153)+$G153*3,1),AE$3=DATE(YEAR($H153),MONTH($H153)+$G153*4,1),AE$3=DATE(YEAR($H153),MONTH($H153)+$G153*5,1),AE$3=DATE(YEAR($H153),MONTH($H153)+$G153*6,1),AE$3=DATE(YEAR($H153),MONTH($H153)+$G153*7,1),AE$3=DATE(YEAR($H153),MONTH($H153)+$G153*8,1),AE$3=DATE(YEAR($H153),MONTH($H153)+$G153*9,1),AE$3=DATE(YEAR($H153),MONTH($H153)+$G153*10,1)),$F153*тех!AS$10*тех!AS$6,)</f>
        <v>0</v>
      </c>
      <c r="AF153" s="76">
        <f>IF(OR(AF$3=DATE(YEAR($H153),MONTH($H153)+$G153,1),AF$3=DATE(YEAR($H153),MONTH($H153)+$G153*2,1),AF$3=DATE(YEAR($H153),MONTH($H153)+$G153*3,1),AF$3=DATE(YEAR($H153),MONTH($H153)+$G153*4,1),AF$3=DATE(YEAR($H153),MONTH($H153)+$G153*5,1),AF$3=DATE(YEAR($H153),MONTH($H153)+$G153*6,1),AF$3=DATE(YEAR($H153),MONTH($H153)+$G153*7,1),AF$3=DATE(YEAR($H153),MONTH($H153)+$G153*8,1),AF$3=DATE(YEAR($H153),MONTH($H153)+$G153*9,1),AF$3=DATE(YEAR($H153),MONTH($H153)+$G153*10,1)),$F153*тех!AT$10*тех!AT$6,)</f>
        <v>0</v>
      </c>
      <c r="AG153" s="76">
        <f>IF(OR(AG$3=DATE(YEAR($H153),MONTH($H153)+$G153,1),AG$3=DATE(YEAR($H153),MONTH($H153)+$G153*2,1),AG$3=DATE(YEAR($H153),MONTH($H153)+$G153*3,1),AG$3=DATE(YEAR($H153),MONTH($H153)+$G153*4,1),AG$3=DATE(YEAR($H153),MONTH($H153)+$G153*5,1),AG$3=DATE(YEAR($H153),MONTH($H153)+$G153*6,1),AG$3=DATE(YEAR($H153),MONTH($H153)+$G153*7,1),AG$3=DATE(YEAR($H153),MONTH($H153)+$G153*8,1),AG$3=DATE(YEAR($H153),MONTH($H153)+$G153*9,1),AG$3=DATE(YEAR($H153),MONTH($H153)+$G153*10,1)),$F153*тех!AU$10*тех!AU$6,)</f>
        <v>0</v>
      </c>
      <c r="AH153" s="76">
        <f>IF(OR(AH$3=DATE(YEAR($H153),MONTH($H153)+$G153,1),AH$3=DATE(YEAR($H153),MONTH($H153)+$G153*2,1),AH$3=DATE(YEAR($H153),MONTH($H153)+$G153*3,1),AH$3=DATE(YEAR($H153),MONTH($H153)+$G153*4,1),AH$3=DATE(YEAR($H153),MONTH($H153)+$G153*5,1),AH$3=DATE(YEAR($H153),MONTH($H153)+$G153*6,1),AH$3=DATE(YEAR($H153),MONTH($H153)+$G153*7,1),AH$3=DATE(YEAR($H153),MONTH($H153)+$G153*8,1),AH$3=DATE(YEAR($H153),MONTH($H153)+$G153*9,1),AH$3=DATE(YEAR($H153),MONTH($H153)+$G153*10,1)),$F153*тех!AV$10*тех!AV$6,)</f>
        <v>0</v>
      </c>
      <c r="AI153" s="76">
        <f>IF(OR(AI$3=DATE(YEAR($H153),MONTH($H153)+$G153,1),AI$3=DATE(YEAR($H153),MONTH($H153)+$G153*2,1),AI$3=DATE(YEAR($H153),MONTH($H153)+$G153*3,1),AI$3=DATE(YEAR($H153),MONTH($H153)+$G153*4,1),AI$3=DATE(YEAR($H153),MONTH($H153)+$G153*5,1),AI$3=DATE(YEAR($H153),MONTH($H153)+$G153*6,1),AI$3=DATE(YEAR($H153),MONTH($H153)+$G153*7,1),AI$3=DATE(YEAR($H153),MONTH($H153)+$G153*8,1),AI$3=DATE(YEAR($H153),MONTH($H153)+$G153*9,1),AI$3=DATE(YEAR($H153),MONTH($H153)+$G153*10,1)),$F153*тех!AW$10*тех!AW$6,)</f>
        <v>0</v>
      </c>
      <c r="AJ153" s="76">
        <f>IF(OR(AJ$3=DATE(YEAR($H153),MONTH($H153)+$G153,1),AJ$3=DATE(YEAR($H153),MONTH($H153)+$G153*2,1),AJ$3=DATE(YEAR($H153),MONTH($H153)+$G153*3,1),AJ$3=DATE(YEAR($H153),MONTH($H153)+$G153*4,1),AJ$3=DATE(YEAR($H153),MONTH($H153)+$G153*5,1),AJ$3=DATE(YEAR($H153),MONTH($H153)+$G153*6,1),AJ$3=DATE(YEAR($H153),MONTH($H153)+$G153*7,1),AJ$3=DATE(YEAR($H153),MONTH($H153)+$G153*8,1),AJ$3=DATE(YEAR($H153),MONTH($H153)+$G153*9,1),AJ$3=DATE(YEAR($H153),MONTH($H153)+$G153*10,1)),$F153*тех!AX$10*тех!AX$6,)</f>
        <v>0</v>
      </c>
      <c r="AK153" s="76">
        <f>IF(OR(AK$3=DATE(YEAR($H153),MONTH($H153)+$G153,1),AK$3=DATE(YEAR($H153),MONTH($H153)+$G153*2,1),AK$3=DATE(YEAR($H153),MONTH($H153)+$G153*3,1),AK$3=DATE(YEAR($H153),MONTH($H153)+$G153*4,1),AK$3=DATE(YEAR($H153),MONTH($H153)+$G153*5,1),AK$3=DATE(YEAR($H153),MONTH($H153)+$G153*6,1),AK$3=DATE(YEAR($H153),MONTH($H153)+$G153*7,1),AK$3=DATE(YEAR($H153),MONTH($H153)+$G153*8,1),AK$3=DATE(YEAR($H153),MONTH($H153)+$G153*9,1),AK$3=DATE(YEAR($H153),MONTH($H153)+$G153*10,1)),$F153*тех!AY$10*тех!AY$6,)</f>
        <v>0</v>
      </c>
      <c r="AL153" s="76">
        <f>IF(OR(AL$3=DATE(YEAR($H153),MONTH($H153)+$G153,1),AL$3=DATE(YEAR($H153),MONTH($H153)+$G153*2,1),AL$3=DATE(YEAR($H153),MONTH($H153)+$G153*3,1),AL$3=DATE(YEAR($H153),MONTH($H153)+$G153*4,1),AL$3=DATE(YEAR($H153),MONTH($H153)+$G153*5,1),AL$3=DATE(YEAR($H153),MONTH($H153)+$G153*6,1),AL$3=DATE(YEAR($H153),MONTH($H153)+$G153*7,1),AL$3=DATE(YEAR($H153),MONTH($H153)+$G153*8,1),AL$3=DATE(YEAR($H153),MONTH($H153)+$G153*9,1),AL$3=DATE(YEAR($H153),MONTH($H153)+$G153*10,1)),$F153*тех!AZ$10*тех!AZ$6,)</f>
        <v>0</v>
      </c>
      <c r="AM153" s="76">
        <f>IF(OR(AM$3=DATE(YEAR($H153),MONTH($H153)+$G153,1),AM$3=DATE(YEAR($H153),MONTH($H153)+$G153*2,1),AM$3=DATE(YEAR($H153),MONTH($H153)+$G153*3,1),AM$3=DATE(YEAR($H153),MONTH($H153)+$G153*4,1),AM$3=DATE(YEAR($H153),MONTH($H153)+$G153*5,1),AM$3=DATE(YEAR($H153),MONTH($H153)+$G153*6,1),AM$3=DATE(YEAR($H153),MONTH($H153)+$G153*7,1),AM$3=DATE(YEAR($H153),MONTH($H153)+$G153*8,1),AM$3=DATE(YEAR($H153),MONTH($H153)+$G153*9,1),AM$3=DATE(YEAR($H153),MONTH($H153)+$G153*10,1)),$F153*тех!BA$10*тех!BA$6,)</f>
        <v>0</v>
      </c>
      <c r="AN153" s="76">
        <f>IF(OR(AN$3=DATE(YEAR($H153),MONTH($H153)+$G153,1),AN$3=DATE(YEAR($H153),MONTH($H153)+$G153*2,1),AN$3=DATE(YEAR($H153),MONTH($H153)+$G153*3,1),AN$3=DATE(YEAR($H153),MONTH($H153)+$G153*4,1),AN$3=DATE(YEAR($H153),MONTH($H153)+$G153*5,1),AN$3=DATE(YEAR($H153),MONTH($H153)+$G153*6,1),AN$3=DATE(YEAR($H153),MONTH($H153)+$G153*7,1),AN$3=DATE(YEAR($H153),MONTH($H153)+$G153*8,1),AN$3=DATE(YEAR($H153),MONTH($H153)+$G153*9,1),AN$3=DATE(YEAR($H153),MONTH($H153)+$G153*10,1)),$F153*тех!BB$10*тех!BB$6,)</f>
        <v>0</v>
      </c>
      <c r="AO153" s="76">
        <f>IF(OR(AO$3=DATE(YEAR($H153),MONTH($H153)+$G153,1),AO$3=DATE(YEAR($H153),MONTH($H153)+$G153*2,1),AO$3=DATE(YEAR($H153),MONTH($H153)+$G153*3,1),AO$3=DATE(YEAR($H153),MONTH($H153)+$G153*4,1),AO$3=DATE(YEAR($H153),MONTH($H153)+$G153*5,1),AO$3=DATE(YEAR($H153),MONTH($H153)+$G153*6,1),AO$3=DATE(YEAR($H153),MONTH($H153)+$G153*7,1),AO$3=DATE(YEAR($H153),MONTH($H153)+$G153*8,1),AO$3=DATE(YEAR($H153),MONTH($H153)+$G153*9,1),AO$3=DATE(YEAR($H153),MONTH($H153)+$G153*10,1)),$F153*тех!BC$10*тех!BC$6,)</f>
        <v>0</v>
      </c>
      <c r="AP153" s="76">
        <f>IF(OR(AP$3=DATE(YEAR($H153),MONTH($H153)+$G153,1),AP$3=DATE(YEAR($H153),MONTH($H153)+$G153*2,1),AP$3=DATE(YEAR($H153),MONTH($H153)+$G153*3,1),AP$3=DATE(YEAR($H153),MONTH($H153)+$G153*4,1),AP$3=DATE(YEAR($H153),MONTH($H153)+$G153*5,1),AP$3=DATE(YEAR($H153),MONTH($H153)+$G153*6,1),AP$3=DATE(YEAR($H153),MONTH($H153)+$G153*7,1),AP$3=DATE(YEAR($H153),MONTH($H153)+$G153*8,1),AP$3=DATE(YEAR($H153),MONTH($H153)+$G153*9,1),AP$3=DATE(YEAR($H153),MONTH($H153)+$G153*10,1)),$F153*тех!BD$10*тех!BD$6,)</f>
        <v>0</v>
      </c>
      <c r="AQ153" s="76">
        <f>IF(OR(AQ$3=DATE(YEAR($H153),MONTH($H153)+$G153,1),AQ$3=DATE(YEAR($H153),MONTH($H153)+$G153*2,1),AQ$3=DATE(YEAR($H153),MONTH($H153)+$G153*3,1),AQ$3=DATE(YEAR($H153),MONTH($H153)+$G153*4,1),AQ$3=DATE(YEAR($H153),MONTH($H153)+$G153*5,1),AQ$3=DATE(YEAR($H153),MONTH($H153)+$G153*6,1),AQ$3=DATE(YEAR($H153),MONTH($H153)+$G153*7,1),AQ$3=DATE(YEAR($H153),MONTH($H153)+$G153*8,1),AQ$3=DATE(YEAR($H153),MONTH($H153)+$G153*9,1),AQ$3=DATE(YEAR($H153),MONTH($H153)+$G153*10,1)),$F153*тех!BE$10*тех!BE$6,)</f>
        <v>0</v>
      </c>
      <c r="AR153" s="76">
        <f>IF(OR(AR$3=DATE(YEAR($H153),MONTH($H153)+$G153,1),AR$3=DATE(YEAR($H153),MONTH($H153)+$G153*2,1),AR$3=DATE(YEAR($H153),MONTH($H153)+$G153*3,1),AR$3=DATE(YEAR($H153),MONTH($H153)+$G153*4,1),AR$3=DATE(YEAR($H153),MONTH($H153)+$G153*5,1),AR$3=DATE(YEAR($H153),MONTH($H153)+$G153*6,1),AR$3=DATE(YEAR($H153),MONTH($H153)+$G153*7,1),AR$3=DATE(YEAR($H153),MONTH($H153)+$G153*8,1),AR$3=DATE(YEAR($H153),MONTH($H153)+$G153*9,1),AR$3=DATE(YEAR($H153),MONTH($H153)+$G153*10,1)),$F153*тех!BF$10*тех!BF$6,)</f>
        <v>0</v>
      </c>
      <c r="AS153" s="76">
        <f>IF(OR(AS$3=DATE(YEAR($H153),MONTH($H153)+$G153,1),AS$3=DATE(YEAR($H153),MONTH($H153)+$G153*2,1),AS$3=DATE(YEAR($H153),MONTH($H153)+$G153*3,1),AS$3=DATE(YEAR($H153),MONTH($H153)+$G153*4,1),AS$3=DATE(YEAR($H153),MONTH($H153)+$G153*5,1),AS$3=DATE(YEAR($H153),MONTH($H153)+$G153*6,1),AS$3=DATE(YEAR($H153),MONTH($H153)+$G153*7,1),AS$3=DATE(YEAR($H153),MONTH($H153)+$G153*8,1),AS$3=DATE(YEAR($H153),MONTH($H153)+$G153*9,1),AS$3=DATE(YEAR($H153),MONTH($H153)+$G153*10,1)),$F153*тех!BG$10*тех!BG$6,)</f>
        <v>0</v>
      </c>
      <c r="AT153" s="76">
        <f>IF(OR(AT$3=DATE(YEAR($H153),MONTH($H153)+$G153,1),AT$3=DATE(YEAR($H153),MONTH($H153)+$G153*2,1),AT$3=DATE(YEAR($H153),MONTH($H153)+$G153*3,1),AT$3=DATE(YEAR($H153),MONTH($H153)+$G153*4,1),AT$3=DATE(YEAR($H153),MONTH($H153)+$G153*5,1),AT$3=DATE(YEAR($H153),MONTH($H153)+$G153*6,1),AT$3=DATE(YEAR($H153),MONTH($H153)+$G153*7,1),AT$3=DATE(YEAR($H153),MONTH($H153)+$G153*8,1),AT$3=DATE(YEAR($H153),MONTH($H153)+$G153*9,1),AT$3=DATE(YEAR($H153),MONTH($H153)+$G153*10,1)),$F153*тех!BH$10*тех!BH$6,)</f>
        <v>0</v>
      </c>
      <c r="AU153" s="76">
        <f>IF(OR(AU$3=DATE(YEAR($H153),MONTH($H153)+$G153,1),AU$3=DATE(YEAR($H153),MONTH($H153)+$G153*2,1),AU$3=DATE(YEAR($H153),MONTH($H153)+$G153*3,1),AU$3=DATE(YEAR($H153),MONTH($H153)+$G153*4,1),AU$3=DATE(YEAR($H153),MONTH($H153)+$G153*5,1),AU$3=DATE(YEAR($H153),MONTH($H153)+$G153*6,1),AU$3=DATE(YEAR($H153),MONTH($H153)+$G153*7,1),AU$3=DATE(YEAR($H153),MONTH($H153)+$G153*8,1),AU$3=DATE(YEAR($H153),MONTH($H153)+$G153*9,1),AU$3=DATE(YEAR($H153),MONTH($H153)+$G153*10,1)),$F153*тех!BI$10*тех!BI$6,)</f>
        <v>0</v>
      </c>
      <c r="AV153" s="76">
        <f>IF(OR(AV$3=DATE(YEAR($H153),MONTH($H153)+$G153,1),AV$3=DATE(YEAR($H153),MONTH($H153)+$G153*2,1),AV$3=DATE(YEAR($H153),MONTH($H153)+$G153*3,1),AV$3=DATE(YEAR($H153),MONTH($H153)+$G153*4,1),AV$3=DATE(YEAR($H153),MONTH($H153)+$G153*5,1),AV$3=DATE(YEAR($H153),MONTH($H153)+$G153*6,1),AV$3=DATE(YEAR($H153),MONTH($H153)+$G153*7,1),AV$3=DATE(YEAR($H153),MONTH($H153)+$G153*8,1),AV$3=DATE(YEAR($H153),MONTH($H153)+$G153*9,1),AV$3=DATE(YEAR($H153),MONTH($H153)+$G153*10,1)),$F153*тех!BJ$10*тех!BJ$6,)</f>
        <v>0</v>
      </c>
      <c r="AW153" s="76">
        <f>IF(OR(AW$3=DATE(YEAR($H153),MONTH($H153)+$G153,1),AW$3=DATE(YEAR($H153),MONTH($H153)+$G153*2,1),AW$3=DATE(YEAR($H153),MONTH($H153)+$G153*3,1),AW$3=DATE(YEAR($H153),MONTH($H153)+$G153*4,1),AW$3=DATE(YEAR($H153),MONTH($H153)+$G153*5,1),AW$3=DATE(YEAR($H153),MONTH($H153)+$G153*6,1),AW$3=DATE(YEAR($H153),MONTH($H153)+$G153*7,1),AW$3=DATE(YEAR($H153),MONTH($H153)+$G153*8,1),AW$3=DATE(YEAR($H153),MONTH($H153)+$G153*9,1),AW$3=DATE(YEAR($H153),MONTH($H153)+$G153*10,1)),$F153*тех!BK$10*тех!BK$6,)</f>
        <v>0</v>
      </c>
      <c r="AX153" s="76">
        <f>IF(OR(AX$3=DATE(YEAR($H153),MONTH($H153)+$G153,1),AX$3=DATE(YEAR($H153),MONTH($H153)+$G153*2,1),AX$3=DATE(YEAR($H153),MONTH($H153)+$G153*3,1),AX$3=DATE(YEAR($H153),MONTH($H153)+$G153*4,1),AX$3=DATE(YEAR($H153),MONTH($H153)+$G153*5,1),AX$3=DATE(YEAR($H153),MONTH($H153)+$G153*6,1),AX$3=DATE(YEAR($H153),MONTH($H153)+$G153*7,1),AX$3=DATE(YEAR($H153),MONTH($H153)+$G153*8,1),AX$3=DATE(YEAR($H153),MONTH($H153)+$G153*9,1),AX$3=DATE(YEAR($H153),MONTH($H153)+$G153*10,1)),$F153*тех!BL$10*тех!BL$6,)</f>
        <v>0</v>
      </c>
      <c r="AY153" s="76">
        <f>IF(OR(AY$3=DATE(YEAR($H153),MONTH($H153)+$G153,1),AY$3=DATE(YEAR($H153),MONTH($H153)+$G153*2,1),AY$3=DATE(YEAR($H153),MONTH($H153)+$G153*3,1),AY$3=DATE(YEAR($H153),MONTH($H153)+$G153*4,1),AY$3=DATE(YEAR($H153),MONTH($H153)+$G153*5,1),AY$3=DATE(YEAR($H153),MONTH($H153)+$G153*6,1),AY$3=DATE(YEAR($H153),MONTH($H153)+$G153*7,1),AY$3=DATE(YEAR($H153),MONTH($H153)+$G153*8,1),AY$3=DATE(YEAR($H153),MONTH($H153)+$G153*9,1),AY$3=DATE(YEAR($H153),MONTH($H153)+$G153*10,1)),$F153*тех!BM$10*тех!BM$6,)</f>
        <v>0</v>
      </c>
      <c r="AZ153" s="76">
        <f>IF(OR(AZ$3=DATE(YEAR($H153),MONTH($H153)+$G153,1),AZ$3=DATE(YEAR($H153),MONTH($H153)+$G153*2,1),AZ$3=DATE(YEAR($H153),MONTH($H153)+$G153*3,1),AZ$3=DATE(YEAR($H153),MONTH($H153)+$G153*4,1),AZ$3=DATE(YEAR($H153),MONTH($H153)+$G153*5,1),AZ$3=DATE(YEAR($H153),MONTH($H153)+$G153*6,1),AZ$3=DATE(YEAR($H153),MONTH($H153)+$G153*7,1),AZ$3=DATE(YEAR($H153),MONTH($H153)+$G153*8,1),AZ$3=DATE(YEAR($H153),MONTH($H153)+$G153*9,1),AZ$3=DATE(YEAR($H153),MONTH($H153)+$G153*10,1)),$F153*тех!BN$10*тех!BN$6,)</f>
        <v>0</v>
      </c>
      <c r="BA153" s="76">
        <f>IF(OR(BA$3=DATE(YEAR($H153),MONTH($H153)+$G153,1),BA$3=DATE(YEAR($H153),MONTH($H153)+$G153*2,1),BA$3=DATE(YEAR($H153),MONTH($H153)+$G153*3,1),BA$3=DATE(YEAR($H153),MONTH($H153)+$G153*4,1),BA$3=DATE(YEAR($H153),MONTH($H153)+$G153*5,1),BA$3=DATE(YEAR($H153),MONTH($H153)+$G153*6,1),BA$3=DATE(YEAR($H153),MONTH($H153)+$G153*7,1),BA$3=DATE(YEAR($H153),MONTH($H153)+$G153*8,1),BA$3=DATE(YEAR($H153),MONTH($H153)+$G153*9,1),BA$3=DATE(YEAR($H153),MONTH($H153)+$G153*10,1)),$F153*тех!BO$10*тех!BO$6,)</f>
        <v>0</v>
      </c>
      <c r="BB153" s="76">
        <f>IF(OR(BB$3=DATE(YEAR($H153),MONTH($H153)+$G153,1),BB$3=DATE(YEAR($H153),MONTH($H153)+$G153*2,1),BB$3=DATE(YEAR($H153),MONTH($H153)+$G153*3,1),BB$3=DATE(YEAR($H153),MONTH($H153)+$G153*4,1),BB$3=DATE(YEAR($H153),MONTH($H153)+$G153*5,1),BB$3=DATE(YEAR($H153),MONTH($H153)+$G153*6,1),BB$3=DATE(YEAR($H153),MONTH($H153)+$G153*7,1),BB$3=DATE(YEAR($H153),MONTH($H153)+$G153*8,1),BB$3=DATE(YEAR($H153),MONTH($H153)+$G153*9,1),BB$3=DATE(YEAR($H153),MONTH($H153)+$G153*10,1)),$F153*тех!BP$10*тех!BP$6,)</f>
        <v>0</v>
      </c>
      <c r="BC153" s="76">
        <f>IF(OR(BC$3=DATE(YEAR($H153),MONTH($H153)+$G153,1),BC$3=DATE(YEAR($H153),MONTH($H153)+$G153*2,1),BC$3=DATE(YEAR($H153),MONTH($H153)+$G153*3,1),BC$3=DATE(YEAR($H153),MONTH($H153)+$G153*4,1),BC$3=DATE(YEAR($H153),MONTH($H153)+$G153*5,1),BC$3=DATE(YEAR($H153),MONTH($H153)+$G153*6,1),BC$3=DATE(YEAR($H153),MONTH($H153)+$G153*7,1),BC$3=DATE(YEAR($H153),MONTH($H153)+$G153*8,1),BC$3=DATE(YEAR($H153),MONTH($H153)+$G153*9,1),BC$3=DATE(YEAR($H153),MONTH($H153)+$G153*10,1)),$F153*тех!BQ$10*тех!BQ$6,)</f>
        <v>0</v>
      </c>
      <c r="BD153" s="76">
        <f>IF(OR(BD$3=DATE(YEAR($H153),MONTH($H153)+$G153,1),BD$3=DATE(YEAR($H153),MONTH($H153)+$G153*2,1),BD$3=DATE(YEAR($H153),MONTH($H153)+$G153*3,1),BD$3=DATE(YEAR($H153),MONTH($H153)+$G153*4,1),BD$3=DATE(YEAR($H153),MONTH($H153)+$G153*5,1),BD$3=DATE(YEAR($H153),MONTH($H153)+$G153*6,1),BD$3=DATE(YEAR($H153),MONTH($H153)+$G153*7,1),BD$3=DATE(YEAR($H153),MONTH($H153)+$G153*8,1),BD$3=DATE(YEAR($H153),MONTH($H153)+$G153*9,1),BD$3=DATE(YEAR($H153),MONTH($H153)+$G153*10,1)),$F153*тех!BR$10*тех!BR$6,)</f>
        <v>0</v>
      </c>
      <c r="BE153" s="76">
        <f>IF(OR(BE$3=DATE(YEAR($H153),MONTH($H153)+$G153,1),BE$3=DATE(YEAR($H153),MONTH($H153)+$G153*2,1),BE$3=DATE(YEAR($H153),MONTH($H153)+$G153*3,1),BE$3=DATE(YEAR($H153),MONTH($H153)+$G153*4,1),BE$3=DATE(YEAR($H153),MONTH($H153)+$G153*5,1),BE$3=DATE(YEAR($H153),MONTH($H153)+$G153*6,1),BE$3=DATE(YEAR($H153),MONTH($H153)+$G153*7,1),BE$3=DATE(YEAR($H153),MONTH($H153)+$G153*8,1),BE$3=DATE(YEAR($H153),MONTH($H153)+$G153*9,1),BE$3=DATE(YEAR($H153),MONTH($H153)+$G153*10,1)),$F153*тех!BS$10*тех!BS$6,)</f>
        <v>0</v>
      </c>
      <c r="BF153" s="76">
        <f>IF(OR(BF$3=DATE(YEAR($H153),MONTH($H153)+$G153,1),BF$3=DATE(YEAR($H153),MONTH($H153)+$G153*2,1),BF$3=DATE(YEAR($H153),MONTH($H153)+$G153*3,1),BF$3=DATE(YEAR($H153),MONTH($H153)+$G153*4,1),BF$3=DATE(YEAR($H153),MONTH($H153)+$G153*5,1),BF$3=DATE(YEAR($H153),MONTH($H153)+$G153*6,1),BF$3=DATE(YEAR($H153),MONTH($H153)+$G153*7,1),BF$3=DATE(YEAR($H153),MONTH($H153)+$G153*8,1),BF$3=DATE(YEAR($H153),MONTH($H153)+$G153*9,1),BF$3=DATE(YEAR($H153),MONTH($H153)+$G153*10,1)),$F153*тех!BT$10*тех!BT$6,)</f>
        <v>0</v>
      </c>
      <c r="BG153" s="76">
        <f>IF(OR(BG$3=DATE(YEAR($H153),MONTH($H153)+$G153,1),BG$3=DATE(YEAR($H153),MONTH($H153)+$G153*2,1),BG$3=DATE(YEAR($H153),MONTH($H153)+$G153*3,1),BG$3=DATE(YEAR($H153),MONTH($H153)+$G153*4,1),BG$3=DATE(YEAR($H153),MONTH($H153)+$G153*5,1),BG$3=DATE(YEAR($H153),MONTH($H153)+$G153*6,1),BG$3=DATE(YEAR($H153),MONTH($H153)+$G153*7,1),BG$3=DATE(YEAR($H153),MONTH($H153)+$G153*8,1),BG$3=DATE(YEAR($H153),MONTH($H153)+$G153*9,1),BG$3=DATE(YEAR($H153),MONTH($H153)+$G153*10,1)),$F153*тех!BU$10*тех!BU$6,)</f>
        <v>0</v>
      </c>
      <c r="BH153" s="76">
        <f>IF(OR(BH$3=DATE(YEAR($H153),MONTH($H153)+$G153,1),BH$3=DATE(YEAR($H153),MONTH($H153)+$G153*2,1),BH$3=DATE(YEAR($H153),MONTH($H153)+$G153*3,1),BH$3=DATE(YEAR($H153),MONTH($H153)+$G153*4,1),BH$3=DATE(YEAR($H153),MONTH($H153)+$G153*5,1),BH$3=DATE(YEAR($H153),MONTH($H153)+$G153*6,1),BH$3=DATE(YEAR($H153),MONTH($H153)+$G153*7,1),BH$3=DATE(YEAR($H153),MONTH($H153)+$G153*8,1),BH$3=DATE(YEAR($H153),MONTH($H153)+$G153*9,1),BH$3=DATE(YEAR($H153),MONTH($H153)+$G153*10,1)),$F153*тех!BV$10*тех!BV$6,)</f>
        <v>0</v>
      </c>
      <c r="BI153" s="76">
        <f>IF(OR(BI$3=DATE(YEAR($H153),MONTH($H153)+$G153,1),BI$3=DATE(YEAR($H153),MONTH($H153)+$G153*2,1),BI$3=DATE(YEAR($H153),MONTH($H153)+$G153*3,1),BI$3=DATE(YEAR($H153),MONTH($H153)+$G153*4,1),BI$3=DATE(YEAR($H153),MONTH($H153)+$G153*5,1),BI$3=DATE(YEAR($H153),MONTH($H153)+$G153*6,1),BI$3=DATE(YEAR($H153),MONTH($H153)+$G153*7,1),BI$3=DATE(YEAR($H153),MONTH($H153)+$G153*8,1),BI$3=DATE(YEAR($H153),MONTH($H153)+$G153*9,1),BI$3=DATE(YEAR($H153),MONTH($H153)+$G153*10,1)),$F153*тех!BW$10*тех!BW$6,)</f>
        <v>0</v>
      </c>
      <c r="BJ153" s="76">
        <f>IF(OR(BJ$3=DATE(YEAR($H153),MONTH($H153)+$G153,1),BJ$3=DATE(YEAR($H153),MONTH($H153)+$G153*2,1),BJ$3=DATE(YEAR($H153),MONTH($H153)+$G153*3,1),BJ$3=DATE(YEAR($H153),MONTH($H153)+$G153*4,1),BJ$3=DATE(YEAR($H153),MONTH($H153)+$G153*5,1),BJ$3=DATE(YEAR($H153),MONTH($H153)+$G153*6,1),BJ$3=DATE(YEAR($H153),MONTH($H153)+$G153*7,1),BJ$3=DATE(YEAR($H153),MONTH($H153)+$G153*8,1),BJ$3=DATE(YEAR($H153),MONTH($H153)+$G153*9,1),BJ$3=DATE(YEAR($H153),MONTH($H153)+$G153*10,1)),$F153*тех!BX$10*тех!BX$6,)</f>
        <v>0</v>
      </c>
      <c r="BK153" s="76">
        <f>IF(OR(BK$3=DATE(YEAR($H153),MONTH($H153)+$G153,1),BK$3=DATE(YEAR($H153),MONTH($H153)+$G153*2,1),BK$3=DATE(YEAR($H153),MONTH($H153)+$G153*3,1),BK$3=DATE(YEAR($H153),MONTH($H153)+$G153*4,1),BK$3=DATE(YEAR($H153),MONTH($H153)+$G153*5,1),BK$3=DATE(YEAR($H153),MONTH($H153)+$G153*6,1),BK$3=DATE(YEAR($H153),MONTH($H153)+$G153*7,1),BK$3=DATE(YEAR($H153),MONTH($H153)+$G153*8,1),BK$3=DATE(YEAR($H153),MONTH($H153)+$G153*9,1),BK$3=DATE(YEAR($H153),MONTH($H153)+$G153*10,1)),$F153*тех!BY$10*тех!BY$6,)</f>
        <v>0</v>
      </c>
      <c r="BL153" s="76">
        <f>IF(OR(BL$3=DATE(YEAR($H153),MONTH($H153)+$G153,1),BL$3=DATE(YEAR($H153),MONTH($H153)+$G153*2,1),BL$3=DATE(YEAR($H153),MONTH($H153)+$G153*3,1),BL$3=DATE(YEAR($H153),MONTH($H153)+$G153*4,1),BL$3=DATE(YEAR($H153),MONTH($H153)+$G153*5,1),BL$3=DATE(YEAR($H153),MONTH($H153)+$G153*6,1),BL$3=DATE(YEAR($H153),MONTH($H153)+$G153*7,1),BL$3=DATE(YEAR($H153),MONTH($H153)+$G153*8,1),BL$3=DATE(YEAR($H153),MONTH($H153)+$G153*9,1),BL$3=DATE(YEAR($H153),MONTH($H153)+$G153*10,1)),$F153*тех!BZ$10*тех!BZ$6,)</f>
        <v>0</v>
      </c>
      <c r="BM153" s="76">
        <f>IF(OR(BM$3=DATE(YEAR($H153),MONTH($H153)+$G153,1),BM$3=DATE(YEAR($H153),MONTH($H153)+$G153*2,1),BM$3=DATE(YEAR($H153),MONTH($H153)+$G153*3,1),BM$3=DATE(YEAR($H153),MONTH($H153)+$G153*4,1),BM$3=DATE(YEAR($H153),MONTH($H153)+$G153*5,1),BM$3=DATE(YEAR($H153),MONTH($H153)+$G153*6,1),BM$3=DATE(YEAR($H153),MONTH($H153)+$G153*7,1),BM$3=DATE(YEAR($H153),MONTH($H153)+$G153*8,1),BM$3=DATE(YEAR($H153),MONTH($H153)+$G153*9,1),BM$3=DATE(YEAR($H153),MONTH($H153)+$G153*10,1)),$F153*тех!CA$10*тех!CA$6,)</f>
        <v>0</v>
      </c>
      <c r="BN153" s="76">
        <f>IF(OR(BN$3=DATE(YEAR($H153),MONTH($H153)+$G153,1),BN$3=DATE(YEAR($H153),MONTH($H153)+$G153*2,1),BN$3=DATE(YEAR($H153),MONTH($H153)+$G153*3,1),BN$3=DATE(YEAR($H153),MONTH($H153)+$G153*4,1),BN$3=DATE(YEAR($H153),MONTH($H153)+$G153*5,1),BN$3=DATE(YEAR($H153),MONTH($H153)+$G153*6,1),BN$3=DATE(YEAR($H153),MONTH($H153)+$G153*7,1),BN$3=DATE(YEAR($H153),MONTH($H153)+$G153*8,1),BN$3=DATE(YEAR($H153),MONTH($H153)+$G153*9,1),BN$3=DATE(YEAR($H153),MONTH($H153)+$G153*10,1)),$F153*тех!CB$10*тех!CB$6,)</f>
        <v>0</v>
      </c>
      <c r="BO153" s="76">
        <f>IF(OR(BO$3=DATE(YEAR($H153),MONTH($H153)+$G153,1),BO$3=DATE(YEAR($H153),MONTH($H153)+$G153*2,1),BO$3=DATE(YEAR($H153),MONTH($H153)+$G153*3,1),BO$3=DATE(YEAR($H153),MONTH($H153)+$G153*4,1),BO$3=DATE(YEAR($H153),MONTH($H153)+$G153*5,1),BO$3=DATE(YEAR($H153),MONTH($H153)+$G153*6,1),BO$3=DATE(YEAR($H153),MONTH($H153)+$G153*7,1),BO$3=DATE(YEAR($H153),MONTH($H153)+$G153*8,1),BO$3=DATE(YEAR($H153),MONTH($H153)+$G153*9,1),BO$3=DATE(YEAR($H153),MONTH($H153)+$G153*10,1)),$F153*тех!CC$10*тех!CC$6,)</f>
        <v>0</v>
      </c>
      <c r="BP153" s="76">
        <f>IF(OR(BP$3=DATE(YEAR($H153),MONTH($H153)+$G153,1),BP$3=DATE(YEAR($H153),MONTH($H153)+$G153*2,1),BP$3=DATE(YEAR($H153),MONTH($H153)+$G153*3,1),BP$3=DATE(YEAR($H153),MONTH($H153)+$G153*4,1),BP$3=DATE(YEAR($H153),MONTH($H153)+$G153*5,1),BP$3=DATE(YEAR($H153),MONTH($H153)+$G153*6,1),BP$3=DATE(YEAR($H153),MONTH($H153)+$G153*7,1),BP$3=DATE(YEAR($H153),MONTH($H153)+$G153*8,1),BP$3=DATE(YEAR($H153),MONTH($H153)+$G153*9,1),BP$3=DATE(YEAR($H153),MONTH($H153)+$G153*10,1)),$F153*тех!CD$10*тех!CD$6,)</f>
        <v>0</v>
      </c>
      <c r="BQ153" s="76">
        <f>IF(OR(BQ$3=DATE(YEAR($H153),MONTH($H153)+$G153,1),BQ$3=DATE(YEAR($H153),MONTH($H153)+$G153*2,1),BQ$3=DATE(YEAR($H153),MONTH($H153)+$G153*3,1),BQ$3=DATE(YEAR($H153),MONTH($H153)+$G153*4,1),BQ$3=DATE(YEAR($H153),MONTH($H153)+$G153*5,1),BQ$3=DATE(YEAR($H153),MONTH($H153)+$G153*6,1),BQ$3=DATE(YEAR($H153),MONTH($H153)+$G153*7,1),BQ$3=DATE(YEAR($H153),MONTH($H153)+$G153*8,1),BQ$3=DATE(YEAR($H153),MONTH($H153)+$G153*9,1),BQ$3=DATE(YEAR($H153),MONTH($H153)+$G153*10,1)),$F153*тех!CE$10*тех!CE$6,)</f>
        <v>0</v>
      </c>
    </row>
    <row r="154" spans="2:69">
      <c r="B154" s="3">
        <v>12</v>
      </c>
      <c r="C154" s="19" t="s">
        <v>830</v>
      </c>
      <c r="D154" s="71">
        <f>IF(C154&gt;0,VLOOKUP(C154,тех!$R$19:$S$54,2,FALSE),)</f>
        <v>190</v>
      </c>
      <c r="E154" s="71"/>
      <c r="F154" s="76">
        <f t="shared" si="5"/>
        <v>0</v>
      </c>
      <c r="G154" s="19">
        <v>12</v>
      </c>
      <c r="H154" s="20">
        <f>Параметры!$C$11</f>
        <v>42370</v>
      </c>
      <c r="J154" s="76">
        <f>IF($H154=J$3,$F154,)*тех!X$6</f>
        <v>0</v>
      </c>
      <c r="K154" s="76">
        <f>IF($H154=K$3,$F154,)*тех!Y$6</f>
        <v>0</v>
      </c>
      <c r="L154" s="76">
        <f>IF($H154=L$3,$F154,)*тех!Z$6</f>
        <v>0</v>
      </c>
      <c r="M154" s="76">
        <f>IF($H154=M$3,$F154,)*тех!AA$6</f>
        <v>0</v>
      </c>
      <c r="N154" s="76">
        <f>IF($H154=N$3,$F154,)*тех!AB$6</f>
        <v>0</v>
      </c>
      <c r="O154" s="76">
        <f>IF($H154=O$3,$F154,)*тех!AC$6</f>
        <v>0</v>
      </c>
      <c r="P154" s="76">
        <f>IF(OR(P$3=DATE(YEAR($H154),MONTH($H154)+$G154,1),P$3=DATE(YEAR($H154),MONTH($H154)+$G154*2,1),P$3=DATE(YEAR($H154),MONTH($H154)+$G154*3,1),P$3=DATE(YEAR($H154),MONTH($H154)+$G154*4,1),P$3=DATE(YEAR($H154),MONTH($H154)+$G154*5,1),P$3=DATE(YEAR($H154),MONTH($H154)+$G154*6,1),P$3=DATE(YEAR($H154),MONTH($H154)+$G154*7,1),P$3=DATE(YEAR($H154),MONTH($H154)+$G154*8,1),P$3=DATE(YEAR($H154),MONTH($H154)+$G154*9,1),P$3=DATE(YEAR($H154),MONTH($H154)+$G154*10,1)),$F154*тех!AD$10*тех!AD$6,)</f>
        <v>0</v>
      </c>
      <c r="Q154" s="76">
        <f>IF(OR(Q$3=DATE(YEAR($H154),MONTH($H154)+$G154,1),Q$3=DATE(YEAR($H154),MONTH($H154)+$G154*2,1),Q$3=DATE(YEAR($H154),MONTH($H154)+$G154*3,1),Q$3=DATE(YEAR($H154),MONTH($H154)+$G154*4,1),Q$3=DATE(YEAR($H154),MONTH($H154)+$G154*5,1),Q$3=DATE(YEAR($H154),MONTH($H154)+$G154*6,1),Q$3=DATE(YEAR($H154),MONTH($H154)+$G154*7,1),Q$3=DATE(YEAR($H154),MONTH($H154)+$G154*8,1),Q$3=DATE(YEAR($H154),MONTH($H154)+$G154*9,1),Q$3=DATE(YEAR($H154),MONTH($H154)+$G154*10,1)),$F154*тех!AE$10*тех!AE$6,)</f>
        <v>0</v>
      </c>
      <c r="R154" s="76">
        <f>IF(OR(R$3=DATE(YEAR($H154),MONTH($H154)+$G154,1),R$3=DATE(YEAR($H154),MONTH($H154)+$G154*2,1),R$3=DATE(YEAR($H154),MONTH($H154)+$G154*3,1),R$3=DATE(YEAR($H154),MONTH($H154)+$G154*4,1),R$3=DATE(YEAR($H154),MONTH($H154)+$G154*5,1),R$3=DATE(YEAR($H154),MONTH($H154)+$G154*6,1),R$3=DATE(YEAR($H154),MONTH($H154)+$G154*7,1),R$3=DATE(YEAR($H154),MONTH($H154)+$G154*8,1),R$3=DATE(YEAR($H154),MONTH($H154)+$G154*9,1),R$3=DATE(YEAR($H154),MONTH($H154)+$G154*10,1)),$F154*тех!AF$10*тех!AF$6,)</f>
        <v>0</v>
      </c>
      <c r="S154" s="76">
        <f>IF(OR(S$3=DATE(YEAR($H154),MONTH($H154)+$G154,1),S$3=DATE(YEAR($H154),MONTH($H154)+$G154*2,1),S$3=DATE(YEAR($H154),MONTH($H154)+$G154*3,1),S$3=DATE(YEAR($H154),MONTH($H154)+$G154*4,1),S$3=DATE(YEAR($H154),MONTH($H154)+$G154*5,1),S$3=DATE(YEAR($H154),MONTH($H154)+$G154*6,1),S$3=DATE(YEAR($H154),MONTH($H154)+$G154*7,1),S$3=DATE(YEAR($H154),MONTH($H154)+$G154*8,1),S$3=DATE(YEAR($H154),MONTH($H154)+$G154*9,1),S$3=DATE(YEAR($H154),MONTH($H154)+$G154*10,1)),$F154*тех!AG$10*тех!AG$6,)</f>
        <v>0</v>
      </c>
      <c r="T154" s="76">
        <f>IF(OR(T$3=DATE(YEAR($H154),MONTH($H154)+$G154,1),T$3=DATE(YEAR($H154),MONTH($H154)+$G154*2,1),T$3=DATE(YEAR($H154),MONTH($H154)+$G154*3,1),T$3=DATE(YEAR($H154),MONTH($H154)+$G154*4,1),T$3=DATE(YEAR($H154),MONTH($H154)+$G154*5,1),T$3=DATE(YEAR($H154),MONTH($H154)+$G154*6,1),T$3=DATE(YEAR($H154),MONTH($H154)+$G154*7,1),T$3=DATE(YEAR($H154),MONTH($H154)+$G154*8,1),T$3=DATE(YEAR($H154),MONTH($H154)+$G154*9,1),T$3=DATE(YEAR($H154),MONTH($H154)+$G154*10,1)),$F154*тех!AH$10*тех!AH$6,)</f>
        <v>0</v>
      </c>
      <c r="U154" s="76">
        <f>IF(OR(U$3=DATE(YEAR($H154),MONTH($H154)+$G154,1),U$3=DATE(YEAR($H154),MONTH($H154)+$G154*2,1),U$3=DATE(YEAR($H154),MONTH($H154)+$G154*3,1),U$3=DATE(YEAR($H154),MONTH($H154)+$G154*4,1),U$3=DATE(YEAR($H154),MONTH($H154)+$G154*5,1),U$3=DATE(YEAR($H154),MONTH($H154)+$G154*6,1),U$3=DATE(YEAR($H154),MONTH($H154)+$G154*7,1),U$3=DATE(YEAR($H154),MONTH($H154)+$G154*8,1),U$3=DATE(YEAR($H154),MONTH($H154)+$G154*9,1),U$3=DATE(YEAR($H154),MONTH($H154)+$G154*10,1)),$F154*тех!AI$10*тех!AI$6,)</f>
        <v>0</v>
      </c>
      <c r="V154" s="76">
        <f>IF(OR(V$3=DATE(YEAR($H154),MONTH($H154)+$G154,1),V$3=DATE(YEAR($H154),MONTH($H154)+$G154*2,1),V$3=DATE(YEAR($H154),MONTH($H154)+$G154*3,1),V$3=DATE(YEAR($H154),MONTH($H154)+$G154*4,1),V$3=DATE(YEAR($H154),MONTH($H154)+$G154*5,1),V$3=DATE(YEAR($H154),MONTH($H154)+$G154*6,1),V$3=DATE(YEAR($H154),MONTH($H154)+$G154*7,1),V$3=DATE(YEAR($H154),MONTH($H154)+$G154*8,1),V$3=DATE(YEAR($H154),MONTH($H154)+$G154*9,1),V$3=DATE(YEAR($H154),MONTH($H154)+$G154*10,1)),$F154*тех!AJ$10*тех!AJ$6,)</f>
        <v>0</v>
      </c>
      <c r="W154" s="76">
        <f>IF(OR(W$3=DATE(YEAR($H154),MONTH($H154)+$G154,1),W$3=DATE(YEAR($H154),MONTH($H154)+$G154*2,1),W$3=DATE(YEAR($H154),MONTH($H154)+$G154*3,1),W$3=DATE(YEAR($H154),MONTH($H154)+$G154*4,1),W$3=DATE(YEAR($H154),MONTH($H154)+$G154*5,1),W$3=DATE(YEAR($H154),MONTH($H154)+$G154*6,1),W$3=DATE(YEAR($H154),MONTH($H154)+$G154*7,1),W$3=DATE(YEAR($H154),MONTH($H154)+$G154*8,1),W$3=DATE(YEAR($H154),MONTH($H154)+$G154*9,1),W$3=DATE(YEAR($H154),MONTH($H154)+$G154*10,1)),$F154*тех!AK$10*тех!AK$6,)</f>
        <v>0</v>
      </c>
      <c r="X154" s="76">
        <f>IF(OR(X$3=DATE(YEAR($H154),MONTH($H154)+$G154,1),X$3=DATE(YEAR($H154),MONTH($H154)+$G154*2,1),X$3=DATE(YEAR($H154),MONTH($H154)+$G154*3,1),X$3=DATE(YEAR($H154),MONTH($H154)+$G154*4,1),X$3=DATE(YEAR($H154),MONTH($H154)+$G154*5,1),X$3=DATE(YEAR($H154),MONTH($H154)+$G154*6,1),X$3=DATE(YEAR($H154),MONTH($H154)+$G154*7,1),X$3=DATE(YEAR($H154),MONTH($H154)+$G154*8,1),X$3=DATE(YEAR($H154),MONTH($H154)+$G154*9,1),X$3=DATE(YEAR($H154),MONTH($H154)+$G154*10,1)),$F154*тех!AL$10*тех!AL$6,)</f>
        <v>0</v>
      </c>
      <c r="Y154" s="76">
        <f>IF(OR(Y$3=DATE(YEAR($H154),MONTH($H154)+$G154,1),Y$3=DATE(YEAR($H154),MONTH($H154)+$G154*2,1),Y$3=DATE(YEAR($H154),MONTH($H154)+$G154*3,1),Y$3=DATE(YEAR($H154),MONTH($H154)+$G154*4,1),Y$3=DATE(YEAR($H154),MONTH($H154)+$G154*5,1),Y$3=DATE(YEAR($H154),MONTH($H154)+$G154*6,1),Y$3=DATE(YEAR($H154),MONTH($H154)+$G154*7,1),Y$3=DATE(YEAR($H154),MONTH($H154)+$G154*8,1),Y$3=DATE(YEAR($H154),MONTH($H154)+$G154*9,1),Y$3=DATE(YEAR($H154),MONTH($H154)+$G154*10,1)),$F154*тех!AM$10*тех!AM$6,)</f>
        <v>0</v>
      </c>
      <c r="Z154" s="76">
        <f>IF(OR(Z$3=DATE(YEAR($H154),MONTH($H154)+$G154,1),Z$3=DATE(YEAR($H154),MONTH($H154)+$G154*2,1),Z$3=DATE(YEAR($H154),MONTH($H154)+$G154*3,1),Z$3=DATE(YEAR($H154),MONTH($H154)+$G154*4,1),Z$3=DATE(YEAR($H154),MONTH($H154)+$G154*5,1),Z$3=DATE(YEAR($H154),MONTH($H154)+$G154*6,1),Z$3=DATE(YEAR($H154),MONTH($H154)+$G154*7,1),Z$3=DATE(YEAR($H154),MONTH($H154)+$G154*8,1),Z$3=DATE(YEAR($H154),MONTH($H154)+$G154*9,1),Z$3=DATE(YEAR($H154),MONTH($H154)+$G154*10,1)),$F154*тех!AN$10*тех!AN$6,)</f>
        <v>0</v>
      </c>
      <c r="AA154" s="76">
        <f>IF(OR(AA$3=DATE(YEAR($H154),MONTH($H154)+$G154,1),AA$3=DATE(YEAR($H154),MONTH($H154)+$G154*2,1),AA$3=DATE(YEAR($H154),MONTH($H154)+$G154*3,1),AA$3=DATE(YEAR($H154),MONTH($H154)+$G154*4,1),AA$3=DATE(YEAR($H154),MONTH($H154)+$G154*5,1),AA$3=DATE(YEAR($H154),MONTH($H154)+$G154*6,1),AA$3=DATE(YEAR($H154),MONTH($H154)+$G154*7,1),AA$3=DATE(YEAR($H154),MONTH($H154)+$G154*8,1),AA$3=DATE(YEAR($H154),MONTH($H154)+$G154*9,1),AA$3=DATE(YEAR($H154),MONTH($H154)+$G154*10,1)),$F154*тех!AO$10*тех!AO$6,)</f>
        <v>0</v>
      </c>
      <c r="AB154" s="76">
        <f>IF(OR(AB$3=DATE(YEAR($H154),MONTH($H154)+$G154,1),AB$3=DATE(YEAR($H154),MONTH($H154)+$G154*2,1),AB$3=DATE(YEAR($H154),MONTH($H154)+$G154*3,1),AB$3=DATE(YEAR($H154),MONTH($H154)+$G154*4,1),AB$3=DATE(YEAR($H154),MONTH($H154)+$G154*5,1),AB$3=DATE(YEAR($H154),MONTH($H154)+$G154*6,1),AB$3=DATE(YEAR($H154),MONTH($H154)+$G154*7,1),AB$3=DATE(YEAR($H154),MONTH($H154)+$G154*8,1),AB$3=DATE(YEAR($H154),MONTH($H154)+$G154*9,1),AB$3=DATE(YEAR($H154),MONTH($H154)+$G154*10,1)),$F154*тех!AP$10*тех!AP$6,)</f>
        <v>0</v>
      </c>
      <c r="AC154" s="76">
        <f>IF(OR(AC$3=DATE(YEAR($H154),MONTH($H154)+$G154,1),AC$3=DATE(YEAR($H154),MONTH($H154)+$G154*2,1),AC$3=DATE(YEAR($H154),MONTH($H154)+$G154*3,1),AC$3=DATE(YEAR($H154),MONTH($H154)+$G154*4,1),AC$3=DATE(YEAR($H154),MONTH($H154)+$G154*5,1),AC$3=DATE(YEAR($H154),MONTH($H154)+$G154*6,1),AC$3=DATE(YEAR($H154),MONTH($H154)+$G154*7,1),AC$3=DATE(YEAR($H154),MONTH($H154)+$G154*8,1),AC$3=DATE(YEAR($H154),MONTH($H154)+$G154*9,1),AC$3=DATE(YEAR($H154),MONTH($H154)+$G154*10,1)),$F154*тех!AQ$10*тех!AQ$6,)</f>
        <v>0</v>
      </c>
      <c r="AD154" s="76">
        <f>IF(OR(AD$3=DATE(YEAR($H154),MONTH($H154)+$G154,1),AD$3=DATE(YEAR($H154),MONTH($H154)+$G154*2,1),AD$3=DATE(YEAR($H154),MONTH($H154)+$G154*3,1),AD$3=DATE(YEAR($H154),MONTH($H154)+$G154*4,1),AD$3=DATE(YEAR($H154),MONTH($H154)+$G154*5,1),AD$3=DATE(YEAR($H154),MONTH($H154)+$G154*6,1),AD$3=DATE(YEAR($H154),MONTH($H154)+$G154*7,1),AD$3=DATE(YEAR($H154),MONTH($H154)+$G154*8,1),AD$3=DATE(YEAR($H154),MONTH($H154)+$G154*9,1),AD$3=DATE(YEAR($H154),MONTH($H154)+$G154*10,1)),$F154*тех!AR$10*тех!AR$6,)</f>
        <v>0</v>
      </c>
      <c r="AE154" s="76">
        <f>IF(OR(AE$3=DATE(YEAR($H154),MONTH($H154)+$G154,1),AE$3=DATE(YEAR($H154),MONTH($H154)+$G154*2,1),AE$3=DATE(YEAR($H154),MONTH($H154)+$G154*3,1),AE$3=DATE(YEAR($H154),MONTH($H154)+$G154*4,1),AE$3=DATE(YEAR($H154),MONTH($H154)+$G154*5,1),AE$3=DATE(YEAR($H154),MONTH($H154)+$G154*6,1),AE$3=DATE(YEAR($H154),MONTH($H154)+$G154*7,1),AE$3=DATE(YEAR($H154),MONTH($H154)+$G154*8,1),AE$3=DATE(YEAR($H154),MONTH($H154)+$G154*9,1),AE$3=DATE(YEAR($H154),MONTH($H154)+$G154*10,1)),$F154*тех!AS$10*тех!AS$6,)</f>
        <v>0</v>
      </c>
      <c r="AF154" s="76">
        <f>IF(OR(AF$3=DATE(YEAR($H154),MONTH($H154)+$G154,1),AF$3=DATE(YEAR($H154),MONTH($H154)+$G154*2,1),AF$3=DATE(YEAR($H154),MONTH($H154)+$G154*3,1),AF$3=DATE(YEAR($H154),MONTH($H154)+$G154*4,1),AF$3=DATE(YEAR($H154),MONTH($H154)+$G154*5,1),AF$3=DATE(YEAR($H154),MONTH($H154)+$G154*6,1),AF$3=DATE(YEAR($H154),MONTH($H154)+$G154*7,1),AF$3=DATE(YEAR($H154),MONTH($H154)+$G154*8,1),AF$3=DATE(YEAR($H154),MONTH($H154)+$G154*9,1),AF$3=DATE(YEAR($H154),MONTH($H154)+$G154*10,1)),$F154*тех!AT$10*тех!AT$6,)</f>
        <v>0</v>
      </c>
      <c r="AG154" s="76">
        <f>IF(OR(AG$3=DATE(YEAR($H154),MONTH($H154)+$G154,1),AG$3=DATE(YEAR($H154),MONTH($H154)+$G154*2,1),AG$3=DATE(YEAR($H154),MONTH($H154)+$G154*3,1),AG$3=DATE(YEAR($H154),MONTH($H154)+$G154*4,1),AG$3=DATE(YEAR($H154),MONTH($H154)+$G154*5,1),AG$3=DATE(YEAR($H154),MONTH($H154)+$G154*6,1),AG$3=DATE(YEAR($H154),MONTH($H154)+$G154*7,1),AG$3=DATE(YEAR($H154),MONTH($H154)+$G154*8,1),AG$3=DATE(YEAR($H154),MONTH($H154)+$G154*9,1),AG$3=DATE(YEAR($H154),MONTH($H154)+$G154*10,1)),$F154*тех!AU$10*тех!AU$6,)</f>
        <v>0</v>
      </c>
      <c r="AH154" s="76">
        <f>IF(OR(AH$3=DATE(YEAR($H154),MONTH($H154)+$G154,1),AH$3=DATE(YEAR($H154),MONTH($H154)+$G154*2,1),AH$3=DATE(YEAR($H154),MONTH($H154)+$G154*3,1),AH$3=DATE(YEAR($H154),MONTH($H154)+$G154*4,1),AH$3=DATE(YEAR($H154),MONTH($H154)+$G154*5,1),AH$3=DATE(YEAR($H154),MONTH($H154)+$G154*6,1),AH$3=DATE(YEAR($H154),MONTH($H154)+$G154*7,1),AH$3=DATE(YEAR($H154),MONTH($H154)+$G154*8,1),AH$3=DATE(YEAR($H154),MONTH($H154)+$G154*9,1),AH$3=DATE(YEAR($H154),MONTH($H154)+$G154*10,1)),$F154*тех!AV$10*тех!AV$6,)</f>
        <v>0</v>
      </c>
      <c r="AI154" s="76">
        <f>IF(OR(AI$3=DATE(YEAR($H154),MONTH($H154)+$G154,1),AI$3=DATE(YEAR($H154),MONTH($H154)+$G154*2,1),AI$3=DATE(YEAR($H154),MONTH($H154)+$G154*3,1),AI$3=DATE(YEAR($H154),MONTH($H154)+$G154*4,1),AI$3=DATE(YEAR($H154),MONTH($H154)+$G154*5,1),AI$3=DATE(YEAR($H154),MONTH($H154)+$G154*6,1),AI$3=DATE(YEAR($H154),MONTH($H154)+$G154*7,1),AI$3=DATE(YEAR($H154),MONTH($H154)+$G154*8,1),AI$3=DATE(YEAR($H154),MONTH($H154)+$G154*9,1),AI$3=DATE(YEAR($H154),MONTH($H154)+$G154*10,1)),$F154*тех!AW$10*тех!AW$6,)</f>
        <v>0</v>
      </c>
      <c r="AJ154" s="76">
        <f>IF(OR(AJ$3=DATE(YEAR($H154),MONTH($H154)+$G154,1),AJ$3=DATE(YEAR($H154),MONTH($H154)+$G154*2,1),AJ$3=DATE(YEAR($H154),MONTH($H154)+$G154*3,1),AJ$3=DATE(YEAR($H154),MONTH($H154)+$G154*4,1),AJ$3=DATE(YEAR($H154),MONTH($H154)+$G154*5,1),AJ$3=DATE(YEAR($H154),MONTH($H154)+$G154*6,1),AJ$3=DATE(YEAR($H154),MONTH($H154)+$G154*7,1),AJ$3=DATE(YEAR($H154),MONTH($H154)+$G154*8,1),AJ$3=DATE(YEAR($H154),MONTH($H154)+$G154*9,1),AJ$3=DATE(YEAR($H154),MONTH($H154)+$G154*10,1)),$F154*тех!AX$10*тех!AX$6,)</f>
        <v>0</v>
      </c>
      <c r="AK154" s="76">
        <f>IF(OR(AK$3=DATE(YEAR($H154),MONTH($H154)+$G154,1),AK$3=DATE(YEAR($H154),MONTH($H154)+$G154*2,1),AK$3=DATE(YEAR($H154),MONTH($H154)+$G154*3,1),AK$3=DATE(YEAR($H154),MONTH($H154)+$G154*4,1),AK$3=DATE(YEAR($H154),MONTH($H154)+$G154*5,1),AK$3=DATE(YEAR($H154),MONTH($H154)+$G154*6,1),AK$3=DATE(YEAR($H154),MONTH($H154)+$G154*7,1),AK$3=DATE(YEAR($H154),MONTH($H154)+$G154*8,1),AK$3=DATE(YEAR($H154),MONTH($H154)+$G154*9,1),AK$3=DATE(YEAR($H154),MONTH($H154)+$G154*10,1)),$F154*тех!AY$10*тех!AY$6,)</f>
        <v>0</v>
      </c>
      <c r="AL154" s="76">
        <f>IF(OR(AL$3=DATE(YEAR($H154),MONTH($H154)+$G154,1),AL$3=DATE(YEAR($H154),MONTH($H154)+$G154*2,1),AL$3=DATE(YEAR($H154),MONTH($H154)+$G154*3,1),AL$3=DATE(YEAR($H154),MONTH($H154)+$G154*4,1),AL$3=DATE(YEAR($H154),MONTH($H154)+$G154*5,1),AL$3=DATE(YEAR($H154),MONTH($H154)+$G154*6,1),AL$3=DATE(YEAR($H154),MONTH($H154)+$G154*7,1),AL$3=DATE(YEAR($H154),MONTH($H154)+$G154*8,1),AL$3=DATE(YEAR($H154),MONTH($H154)+$G154*9,1),AL$3=DATE(YEAR($H154),MONTH($H154)+$G154*10,1)),$F154*тех!AZ$10*тех!AZ$6,)</f>
        <v>0</v>
      </c>
      <c r="AM154" s="76">
        <f>IF(OR(AM$3=DATE(YEAR($H154),MONTH($H154)+$G154,1),AM$3=DATE(YEAR($H154),MONTH($H154)+$G154*2,1),AM$3=DATE(YEAR($H154),MONTH($H154)+$G154*3,1),AM$3=DATE(YEAR($H154),MONTH($H154)+$G154*4,1),AM$3=DATE(YEAR($H154),MONTH($H154)+$G154*5,1),AM$3=DATE(YEAR($H154),MONTH($H154)+$G154*6,1),AM$3=DATE(YEAR($H154),MONTH($H154)+$G154*7,1),AM$3=DATE(YEAR($H154),MONTH($H154)+$G154*8,1),AM$3=DATE(YEAR($H154),MONTH($H154)+$G154*9,1),AM$3=DATE(YEAR($H154),MONTH($H154)+$G154*10,1)),$F154*тех!BA$10*тех!BA$6,)</f>
        <v>0</v>
      </c>
      <c r="AN154" s="76">
        <f>IF(OR(AN$3=DATE(YEAR($H154),MONTH($H154)+$G154,1),AN$3=DATE(YEAR($H154),MONTH($H154)+$G154*2,1),AN$3=DATE(YEAR($H154),MONTH($H154)+$G154*3,1),AN$3=DATE(YEAR($H154),MONTH($H154)+$G154*4,1),AN$3=DATE(YEAR($H154),MONTH($H154)+$G154*5,1),AN$3=DATE(YEAR($H154),MONTH($H154)+$G154*6,1),AN$3=DATE(YEAR($H154),MONTH($H154)+$G154*7,1),AN$3=DATE(YEAR($H154),MONTH($H154)+$G154*8,1),AN$3=DATE(YEAR($H154),MONTH($H154)+$G154*9,1),AN$3=DATE(YEAR($H154),MONTH($H154)+$G154*10,1)),$F154*тех!BB$10*тех!BB$6,)</f>
        <v>0</v>
      </c>
      <c r="AO154" s="76">
        <f>IF(OR(AO$3=DATE(YEAR($H154),MONTH($H154)+$G154,1),AO$3=DATE(YEAR($H154),MONTH($H154)+$G154*2,1),AO$3=DATE(YEAR($H154),MONTH($H154)+$G154*3,1),AO$3=DATE(YEAR($H154),MONTH($H154)+$G154*4,1),AO$3=DATE(YEAR($H154),MONTH($H154)+$G154*5,1),AO$3=DATE(YEAR($H154),MONTH($H154)+$G154*6,1),AO$3=DATE(YEAR($H154),MONTH($H154)+$G154*7,1),AO$3=DATE(YEAR($H154),MONTH($H154)+$G154*8,1),AO$3=DATE(YEAR($H154),MONTH($H154)+$G154*9,1),AO$3=DATE(YEAR($H154),MONTH($H154)+$G154*10,1)),$F154*тех!BC$10*тех!BC$6,)</f>
        <v>0</v>
      </c>
      <c r="AP154" s="76">
        <f>IF(OR(AP$3=DATE(YEAR($H154),MONTH($H154)+$G154,1),AP$3=DATE(YEAR($H154),MONTH($H154)+$G154*2,1),AP$3=DATE(YEAR($H154),MONTH($H154)+$G154*3,1),AP$3=DATE(YEAR($H154),MONTH($H154)+$G154*4,1),AP$3=DATE(YEAR($H154),MONTH($H154)+$G154*5,1),AP$3=DATE(YEAR($H154),MONTH($H154)+$G154*6,1),AP$3=DATE(YEAR($H154),MONTH($H154)+$G154*7,1),AP$3=DATE(YEAR($H154),MONTH($H154)+$G154*8,1),AP$3=DATE(YEAR($H154),MONTH($H154)+$G154*9,1),AP$3=DATE(YEAR($H154),MONTH($H154)+$G154*10,1)),$F154*тех!BD$10*тех!BD$6,)</f>
        <v>0</v>
      </c>
      <c r="AQ154" s="76">
        <f>IF(OR(AQ$3=DATE(YEAR($H154),MONTH($H154)+$G154,1),AQ$3=DATE(YEAR($H154),MONTH($H154)+$G154*2,1),AQ$3=DATE(YEAR($H154),MONTH($H154)+$G154*3,1),AQ$3=DATE(YEAR($H154),MONTH($H154)+$G154*4,1),AQ$3=DATE(YEAR($H154),MONTH($H154)+$G154*5,1),AQ$3=DATE(YEAR($H154),MONTH($H154)+$G154*6,1),AQ$3=DATE(YEAR($H154),MONTH($H154)+$G154*7,1),AQ$3=DATE(YEAR($H154),MONTH($H154)+$G154*8,1),AQ$3=DATE(YEAR($H154),MONTH($H154)+$G154*9,1),AQ$3=DATE(YEAR($H154),MONTH($H154)+$G154*10,1)),$F154*тех!BE$10*тех!BE$6,)</f>
        <v>0</v>
      </c>
      <c r="AR154" s="76">
        <f>IF(OR(AR$3=DATE(YEAR($H154),MONTH($H154)+$G154,1),AR$3=DATE(YEAR($H154),MONTH($H154)+$G154*2,1),AR$3=DATE(YEAR($H154),MONTH($H154)+$G154*3,1),AR$3=DATE(YEAR($H154),MONTH($H154)+$G154*4,1),AR$3=DATE(YEAR($H154),MONTH($H154)+$G154*5,1),AR$3=DATE(YEAR($H154),MONTH($H154)+$G154*6,1),AR$3=DATE(YEAR($H154),MONTH($H154)+$G154*7,1),AR$3=DATE(YEAR($H154),MONTH($H154)+$G154*8,1),AR$3=DATE(YEAR($H154),MONTH($H154)+$G154*9,1),AR$3=DATE(YEAR($H154),MONTH($H154)+$G154*10,1)),$F154*тех!BF$10*тех!BF$6,)</f>
        <v>0</v>
      </c>
      <c r="AS154" s="76">
        <f>IF(OR(AS$3=DATE(YEAR($H154),MONTH($H154)+$G154,1),AS$3=DATE(YEAR($H154),MONTH($H154)+$G154*2,1),AS$3=DATE(YEAR($H154),MONTH($H154)+$G154*3,1),AS$3=DATE(YEAR($H154),MONTH($H154)+$G154*4,1),AS$3=DATE(YEAR($H154),MONTH($H154)+$G154*5,1),AS$3=DATE(YEAR($H154),MONTH($H154)+$G154*6,1),AS$3=DATE(YEAR($H154),MONTH($H154)+$G154*7,1),AS$3=DATE(YEAR($H154),MONTH($H154)+$G154*8,1),AS$3=DATE(YEAR($H154),MONTH($H154)+$G154*9,1),AS$3=DATE(YEAR($H154),MONTH($H154)+$G154*10,1)),$F154*тех!BG$10*тех!BG$6,)</f>
        <v>0</v>
      </c>
      <c r="AT154" s="76">
        <f>IF(OR(AT$3=DATE(YEAR($H154),MONTH($H154)+$G154,1),AT$3=DATE(YEAR($H154),MONTH($H154)+$G154*2,1),AT$3=DATE(YEAR($H154),MONTH($H154)+$G154*3,1),AT$3=DATE(YEAR($H154),MONTH($H154)+$G154*4,1),AT$3=DATE(YEAR($H154),MONTH($H154)+$G154*5,1),AT$3=DATE(YEAR($H154),MONTH($H154)+$G154*6,1),AT$3=DATE(YEAR($H154),MONTH($H154)+$G154*7,1),AT$3=DATE(YEAR($H154),MONTH($H154)+$G154*8,1),AT$3=DATE(YEAR($H154),MONTH($H154)+$G154*9,1),AT$3=DATE(YEAR($H154),MONTH($H154)+$G154*10,1)),$F154*тех!BH$10*тех!BH$6,)</f>
        <v>0</v>
      </c>
      <c r="AU154" s="76">
        <f>IF(OR(AU$3=DATE(YEAR($H154),MONTH($H154)+$G154,1),AU$3=DATE(YEAR($H154),MONTH($H154)+$G154*2,1),AU$3=DATE(YEAR($H154),MONTH($H154)+$G154*3,1),AU$3=DATE(YEAR($H154),MONTH($H154)+$G154*4,1),AU$3=DATE(YEAR($H154),MONTH($H154)+$G154*5,1),AU$3=DATE(YEAR($H154),MONTH($H154)+$G154*6,1),AU$3=DATE(YEAR($H154),MONTH($H154)+$G154*7,1),AU$3=DATE(YEAR($H154),MONTH($H154)+$G154*8,1),AU$3=DATE(YEAR($H154),MONTH($H154)+$G154*9,1),AU$3=DATE(YEAR($H154),MONTH($H154)+$G154*10,1)),$F154*тех!BI$10*тех!BI$6,)</f>
        <v>0</v>
      </c>
      <c r="AV154" s="76">
        <f>IF(OR(AV$3=DATE(YEAR($H154),MONTH($H154)+$G154,1),AV$3=DATE(YEAR($H154),MONTH($H154)+$G154*2,1),AV$3=DATE(YEAR($H154),MONTH($H154)+$G154*3,1),AV$3=DATE(YEAR($H154),MONTH($H154)+$G154*4,1),AV$3=DATE(YEAR($H154),MONTH($H154)+$G154*5,1),AV$3=DATE(YEAR($H154),MONTH($H154)+$G154*6,1),AV$3=DATE(YEAR($H154),MONTH($H154)+$G154*7,1),AV$3=DATE(YEAR($H154),MONTH($H154)+$G154*8,1),AV$3=DATE(YEAR($H154),MONTH($H154)+$G154*9,1),AV$3=DATE(YEAR($H154),MONTH($H154)+$G154*10,1)),$F154*тех!BJ$10*тех!BJ$6,)</f>
        <v>0</v>
      </c>
      <c r="AW154" s="76">
        <f>IF(OR(AW$3=DATE(YEAR($H154),MONTH($H154)+$G154,1),AW$3=DATE(YEAR($H154),MONTH($H154)+$G154*2,1),AW$3=DATE(YEAR($H154),MONTH($H154)+$G154*3,1),AW$3=DATE(YEAR($H154),MONTH($H154)+$G154*4,1),AW$3=DATE(YEAR($H154),MONTH($H154)+$G154*5,1),AW$3=DATE(YEAR($H154),MONTH($H154)+$G154*6,1),AW$3=DATE(YEAR($H154),MONTH($H154)+$G154*7,1),AW$3=DATE(YEAR($H154),MONTH($H154)+$G154*8,1),AW$3=DATE(YEAR($H154),MONTH($H154)+$G154*9,1),AW$3=DATE(YEAR($H154),MONTH($H154)+$G154*10,1)),$F154*тех!BK$10*тех!BK$6,)</f>
        <v>0</v>
      </c>
      <c r="AX154" s="76">
        <f>IF(OR(AX$3=DATE(YEAR($H154),MONTH($H154)+$G154,1),AX$3=DATE(YEAR($H154),MONTH($H154)+$G154*2,1),AX$3=DATE(YEAR($H154),MONTH($H154)+$G154*3,1),AX$3=DATE(YEAR($H154),MONTH($H154)+$G154*4,1),AX$3=DATE(YEAR($H154),MONTH($H154)+$G154*5,1),AX$3=DATE(YEAR($H154),MONTH($H154)+$G154*6,1),AX$3=DATE(YEAR($H154),MONTH($H154)+$G154*7,1),AX$3=DATE(YEAR($H154),MONTH($H154)+$G154*8,1),AX$3=DATE(YEAR($H154),MONTH($H154)+$G154*9,1),AX$3=DATE(YEAR($H154),MONTH($H154)+$G154*10,1)),$F154*тех!BL$10*тех!BL$6,)</f>
        <v>0</v>
      </c>
      <c r="AY154" s="76">
        <f>IF(OR(AY$3=DATE(YEAR($H154),MONTH($H154)+$G154,1),AY$3=DATE(YEAR($H154),MONTH($H154)+$G154*2,1),AY$3=DATE(YEAR($H154),MONTH($H154)+$G154*3,1),AY$3=DATE(YEAR($H154),MONTH($H154)+$G154*4,1),AY$3=DATE(YEAR($H154),MONTH($H154)+$G154*5,1),AY$3=DATE(YEAR($H154),MONTH($H154)+$G154*6,1),AY$3=DATE(YEAR($H154),MONTH($H154)+$G154*7,1),AY$3=DATE(YEAR($H154),MONTH($H154)+$G154*8,1),AY$3=DATE(YEAR($H154),MONTH($H154)+$G154*9,1),AY$3=DATE(YEAR($H154),MONTH($H154)+$G154*10,1)),$F154*тех!BM$10*тех!BM$6,)</f>
        <v>0</v>
      </c>
      <c r="AZ154" s="76">
        <f>IF(OR(AZ$3=DATE(YEAR($H154),MONTH($H154)+$G154,1),AZ$3=DATE(YEAR($H154),MONTH($H154)+$G154*2,1),AZ$3=DATE(YEAR($H154),MONTH($H154)+$G154*3,1),AZ$3=DATE(YEAR($H154),MONTH($H154)+$G154*4,1),AZ$3=DATE(YEAR($H154),MONTH($H154)+$G154*5,1),AZ$3=DATE(YEAR($H154),MONTH($H154)+$G154*6,1),AZ$3=DATE(YEAR($H154),MONTH($H154)+$G154*7,1),AZ$3=DATE(YEAR($H154),MONTH($H154)+$G154*8,1),AZ$3=DATE(YEAR($H154),MONTH($H154)+$G154*9,1),AZ$3=DATE(YEAR($H154),MONTH($H154)+$G154*10,1)),$F154*тех!BN$10*тех!BN$6,)</f>
        <v>0</v>
      </c>
      <c r="BA154" s="76">
        <f>IF(OR(BA$3=DATE(YEAR($H154),MONTH($H154)+$G154,1),BA$3=DATE(YEAR($H154),MONTH($H154)+$G154*2,1),BA$3=DATE(YEAR($H154),MONTH($H154)+$G154*3,1),BA$3=DATE(YEAR($H154),MONTH($H154)+$G154*4,1),BA$3=DATE(YEAR($H154),MONTH($H154)+$G154*5,1),BA$3=DATE(YEAR($H154),MONTH($H154)+$G154*6,1),BA$3=DATE(YEAR($H154),MONTH($H154)+$G154*7,1),BA$3=DATE(YEAR($H154),MONTH($H154)+$G154*8,1),BA$3=DATE(YEAR($H154),MONTH($H154)+$G154*9,1),BA$3=DATE(YEAR($H154),MONTH($H154)+$G154*10,1)),$F154*тех!BO$10*тех!BO$6,)</f>
        <v>0</v>
      </c>
      <c r="BB154" s="76">
        <f>IF(OR(BB$3=DATE(YEAR($H154),MONTH($H154)+$G154,1),BB$3=DATE(YEAR($H154),MONTH($H154)+$G154*2,1),BB$3=DATE(YEAR($H154),MONTH($H154)+$G154*3,1),BB$3=DATE(YEAR($H154),MONTH($H154)+$G154*4,1),BB$3=DATE(YEAR($H154),MONTH($H154)+$G154*5,1),BB$3=DATE(YEAR($H154),MONTH($H154)+$G154*6,1),BB$3=DATE(YEAR($H154),MONTH($H154)+$G154*7,1),BB$3=DATE(YEAR($H154),MONTH($H154)+$G154*8,1),BB$3=DATE(YEAR($H154),MONTH($H154)+$G154*9,1),BB$3=DATE(YEAR($H154),MONTH($H154)+$G154*10,1)),$F154*тех!BP$10*тех!BP$6,)</f>
        <v>0</v>
      </c>
      <c r="BC154" s="76">
        <f>IF(OR(BC$3=DATE(YEAR($H154),MONTH($H154)+$G154,1),BC$3=DATE(YEAR($H154),MONTH($H154)+$G154*2,1),BC$3=DATE(YEAR($H154),MONTH($H154)+$G154*3,1),BC$3=DATE(YEAR($H154),MONTH($H154)+$G154*4,1),BC$3=DATE(YEAR($H154),MONTH($H154)+$G154*5,1),BC$3=DATE(YEAR($H154),MONTH($H154)+$G154*6,1),BC$3=DATE(YEAR($H154),MONTH($H154)+$G154*7,1),BC$3=DATE(YEAR($H154),MONTH($H154)+$G154*8,1),BC$3=DATE(YEAR($H154),MONTH($H154)+$G154*9,1),BC$3=DATE(YEAR($H154),MONTH($H154)+$G154*10,1)),$F154*тех!BQ$10*тех!BQ$6,)</f>
        <v>0</v>
      </c>
      <c r="BD154" s="76">
        <f>IF(OR(BD$3=DATE(YEAR($H154),MONTH($H154)+$G154,1),BD$3=DATE(YEAR($H154),MONTH($H154)+$G154*2,1),BD$3=DATE(YEAR($H154),MONTH($H154)+$G154*3,1),BD$3=DATE(YEAR($H154),MONTH($H154)+$G154*4,1),BD$3=DATE(YEAR($H154),MONTH($H154)+$G154*5,1),BD$3=DATE(YEAR($H154),MONTH($H154)+$G154*6,1),BD$3=DATE(YEAR($H154),MONTH($H154)+$G154*7,1),BD$3=DATE(YEAR($H154),MONTH($H154)+$G154*8,1),BD$3=DATE(YEAR($H154),MONTH($H154)+$G154*9,1),BD$3=DATE(YEAR($H154),MONTH($H154)+$G154*10,1)),$F154*тех!BR$10*тех!BR$6,)</f>
        <v>0</v>
      </c>
      <c r="BE154" s="76">
        <f>IF(OR(BE$3=DATE(YEAR($H154),MONTH($H154)+$G154,1),BE$3=DATE(YEAR($H154),MONTH($H154)+$G154*2,1),BE$3=DATE(YEAR($H154),MONTH($H154)+$G154*3,1),BE$3=DATE(YEAR($H154),MONTH($H154)+$G154*4,1),BE$3=DATE(YEAR($H154),MONTH($H154)+$G154*5,1),BE$3=DATE(YEAR($H154),MONTH($H154)+$G154*6,1),BE$3=DATE(YEAR($H154),MONTH($H154)+$G154*7,1),BE$3=DATE(YEAR($H154),MONTH($H154)+$G154*8,1),BE$3=DATE(YEAR($H154),MONTH($H154)+$G154*9,1),BE$3=DATE(YEAR($H154),MONTH($H154)+$G154*10,1)),$F154*тех!BS$10*тех!BS$6,)</f>
        <v>0</v>
      </c>
      <c r="BF154" s="76">
        <f>IF(OR(BF$3=DATE(YEAR($H154),MONTH($H154)+$G154,1),BF$3=DATE(YEAR($H154),MONTH($H154)+$G154*2,1),BF$3=DATE(YEAR($H154),MONTH($H154)+$G154*3,1),BF$3=DATE(YEAR($H154),MONTH($H154)+$G154*4,1),BF$3=DATE(YEAR($H154),MONTH($H154)+$G154*5,1),BF$3=DATE(YEAR($H154),MONTH($H154)+$G154*6,1),BF$3=DATE(YEAR($H154),MONTH($H154)+$G154*7,1),BF$3=DATE(YEAR($H154),MONTH($H154)+$G154*8,1),BF$3=DATE(YEAR($H154),MONTH($H154)+$G154*9,1),BF$3=DATE(YEAR($H154),MONTH($H154)+$G154*10,1)),$F154*тех!BT$10*тех!BT$6,)</f>
        <v>0</v>
      </c>
      <c r="BG154" s="76">
        <f>IF(OR(BG$3=DATE(YEAR($H154),MONTH($H154)+$G154,1),BG$3=DATE(YEAR($H154),MONTH($H154)+$G154*2,1),BG$3=DATE(YEAR($H154),MONTH($H154)+$G154*3,1),BG$3=DATE(YEAR($H154),MONTH($H154)+$G154*4,1),BG$3=DATE(YEAR($H154),MONTH($H154)+$G154*5,1),BG$3=DATE(YEAR($H154),MONTH($H154)+$G154*6,1),BG$3=DATE(YEAR($H154),MONTH($H154)+$G154*7,1),BG$3=DATE(YEAR($H154),MONTH($H154)+$G154*8,1),BG$3=DATE(YEAR($H154),MONTH($H154)+$G154*9,1),BG$3=DATE(YEAR($H154),MONTH($H154)+$G154*10,1)),$F154*тех!BU$10*тех!BU$6,)</f>
        <v>0</v>
      </c>
      <c r="BH154" s="76">
        <f>IF(OR(BH$3=DATE(YEAR($H154),MONTH($H154)+$G154,1),BH$3=DATE(YEAR($H154),MONTH($H154)+$G154*2,1),BH$3=DATE(YEAR($H154),MONTH($H154)+$G154*3,1),BH$3=DATE(YEAR($H154),MONTH($H154)+$G154*4,1),BH$3=DATE(YEAR($H154),MONTH($H154)+$G154*5,1),BH$3=DATE(YEAR($H154),MONTH($H154)+$G154*6,1),BH$3=DATE(YEAR($H154),MONTH($H154)+$G154*7,1),BH$3=DATE(YEAR($H154),MONTH($H154)+$G154*8,1),BH$3=DATE(YEAR($H154),MONTH($H154)+$G154*9,1),BH$3=DATE(YEAR($H154),MONTH($H154)+$G154*10,1)),$F154*тех!BV$10*тех!BV$6,)</f>
        <v>0</v>
      </c>
      <c r="BI154" s="76">
        <f>IF(OR(BI$3=DATE(YEAR($H154),MONTH($H154)+$G154,1),BI$3=DATE(YEAR($H154),MONTH($H154)+$G154*2,1),BI$3=DATE(YEAR($H154),MONTH($H154)+$G154*3,1),BI$3=DATE(YEAR($H154),MONTH($H154)+$G154*4,1),BI$3=DATE(YEAR($H154),MONTH($H154)+$G154*5,1),BI$3=DATE(YEAR($H154),MONTH($H154)+$G154*6,1),BI$3=DATE(YEAR($H154),MONTH($H154)+$G154*7,1),BI$3=DATE(YEAR($H154),MONTH($H154)+$G154*8,1),BI$3=DATE(YEAR($H154),MONTH($H154)+$G154*9,1),BI$3=DATE(YEAR($H154),MONTH($H154)+$G154*10,1)),$F154*тех!BW$10*тех!BW$6,)</f>
        <v>0</v>
      </c>
      <c r="BJ154" s="76">
        <f>IF(OR(BJ$3=DATE(YEAR($H154),MONTH($H154)+$G154,1),BJ$3=DATE(YEAR($H154),MONTH($H154)+$G154*2,1),BJ$3=DATE(YEAR($H154),MONTH($H154)+$G154*3,1),BJ$3=DATE(YEAR($H154),MONTH($H154)+$G154*4,1),BJ$3=DATE(YEAR($H154),MONTH($H154)+$G154*5,1),BJ$3=DATE(YEAR($H154),MONTH($H154)+$G154*6,1),BJ$3=DATE(YEAR($H154),MONTH($H154)+$G154*7,1),BJ$3=DATE(YEAR($H154),MONTH($H154)+$G154*8,1),BJ$3=DATE(YEAR($H154),MONTH($H154)+$G154*9,1),BJ$3=DATE(YEAR($H154),MONTH($H154)+$G154*10,1)),$F154*тех!BX$10*тех!BX$6,)</f>
        <v>0</v>
      </c>
      <c r="BK154" s="76">
        <f>IF(OR(BK$3=DATE(YEAR($H154),MONTH($H154)+$G154,1),BK$3=DATE(YEAR($H154),MONTH($H154)+$G154*2,1),BK$3=DATE(YEAR($H154),MONTH($H154)+$G154*3,1),BK$3=DATE(YEAR($H154),MONTH($H154)+$G154*4,1),BK$3=DATE(YEAR($H154),MONTH($H154)+$G154*5,1),BK$3=DATE(YEAR($H154),MONTH($H154)+$G154*6,1),BK$3=DATE(YEAR($H154),MONTH($H154)+$G154*7,1),BK$3=DATE(YEAR($H154),MONTH($H154)+$G154*8,1),BK$3=DATE(YEAR($H154),MONTH($H154)+$G154*9,1),BK$3=DATE(YEAR($H154),MONTH($H154)+$G154*10,1)),$F154*тех!BY$10*тех!BY$6,)</f>
        <v>0</v>
      </c>
      <c r="BL154" s="76">
        <f>IF(OR(BL$3=DATE(YEAR($H154),MONTH($H154)+$G154,1),BL$3=DATE(YEAR($H154),MONTH($H154)+$G154*2,1),BL$3=DATE(YEAR($H154),MONTH($H154)+$G154*3,1),BL$3=DATE(YEAR($H154),MONTH($H154)+$G154*4,1),BL$3=DATE(YEAR($H154),MONTH($H154)+$G154*5,1),BL$3=DATE(YEAR($H154),MONTH($H154)+$G154*6,1),BL$3=DATE(YEAR($H154),MONTH($H154)+$G154*7,1),BL$3=DATE(YEAR($H154),MONTH($H154)+$G154*8,1),BL$3=DATE(YEAR($H154),MONTH($H154)+$G154*9,1),BL$3=DATE(YEAR($H154),MONTH($H154)+$G154*10,1)),$F154*тех!BZ$10*тех!BZ$6,)</f>
        <v>0</v>
      </c>
      <c r="BM154" s="76">
        <f>IF(OR(BM$3=DATE(YEAR($H154),MONTH($H154)+$G154,1),BM$3=DATE(YEAR($H154),MONTH($H154)+$G154*2,1),BM$3=DATE(YEAR($H154),MONTH($H154)+$G154*3,1),BM$3=DATE(YEAR($H154),MONTH($H154)+$G154*4,1),BM$3=DATE(YEAR($H154),MONTH($H154)+$G154*5,1),BM$3=DATE(YEAR($H154),MONTH($H154)+$G154*6,1),BM$3=DATE(YEAR($H154),MONTH($H154)+$G154*7,1),BM$3=DATE(YEAR($H154),MONTH($H154)+$G154*8,1),BM$3=DATE(YEAR($H154),MONTH($H154)+$G154*9,1),BM$3=DATE(YEAR($H154),MONTH($H154)+$G154*10,1)),$F154*тех!CA$10*тех!CA$6,)</f>
        <v>0</v>
      </c>
      <c r="BN154" s="76">
        <f>IF(OR(BN$3=DATE(YEAR($H154),MONTH($H154)+$G154,1),BN$3=DATE(YEAR($H154),MONTH($H154)+$G154*2,1),BN$3=DATE(YEAR($H154),MONTH($H154)+$G154*3,1),BN$3=DATE(YEAR($H154),MONTH($H154)+$G154*4,1),BN$3=DATE(YEAR($H154),MONTH($H154)+$G154*5,1),BN$3=DATE(YEAR($H154),MONTH($H154)+$G154*6,1),BN$3=DATE(YEAR($H154),MONTH($H154)+$G154*7,1),BN$3=DATE(YEAR($H154),MONTH($H154)+$G154*8,1),BN$3=DATE(YEAR($H154),MONTH($H154)+$G154*9,1),BN$3=DATE(YEAR($H154),MONTH($H154)+$G154*10,1)),$F154*тех!CB$10*тех!CB$6,)</f>
        <v>0</v>
      </c>
      <c r="BO154" s="76">
        <f>IF(OR(BO$3=DATE(YEAR($H154),MONTH($H154)+$G154,1),BO$3=DATE(YEAR($H154),MONTH($H154)+$G154*2,1),BO$3=DATE(YEAR($H154),MONTH($H154)+$G154*3,1),BO$3=DATE(YEAR($H154),MONTH($H154)+$G154*4,1),BO$3=DATE(YEAR($H154),MONTH($H154)+$G154*5,1),BO$3=DATE(YEAR($H154),MONTH($H154)+$G154*6,1),BO$3=DATE(YEAR($H154),MONTH($H154)+$G154*7,1),BO$3=DATE(YEAR($H154),MONTH($H154)+$G154*8,1),BO$3=DATE(YEAR($H154),MONTH($H154)+$G154*9,1),BO$3=DATE(YEAR($H154),MONTH($H154)+$G154*10,1)),$F154*тех!CC$10*тех!CC$6,)</f>
        <v>0</v>
      </c>
      <c r="BP154" s="76">
        <f>IF(OR(BP$3=DATE(YEAR($H154),MONTH($H154)+$G154,1),BP$3=DATE(YEAR($H154),MONTH($H154)+$G154*2,1),BP$3=DATE(YEAR($H154),MONTH($H154)+$G154*3,1),BP$3=DATE(YEAR($H154),MONTH($H154)+$G154*4,1),BP$3=DATE(YEAR($H154),MONTH($H154)+$G154*5,1),BP$3=DATE(YEAR($H154),MONTH($H154)+$G154*6,1),BP$3=DATE(YEAR($H154),MONTH($H154)+$G154*7,1),BP$3=DATE(YEAR($H154),MONTH($H154)+$G154*8,1),BP$3=DATE(YEAR($H154),MONTH($H154)+$G154*9,1),BP$3=DATE(YEAR($H154),MONTH($H154)+$G154*10,1)),$F154*тех!CD$10*тех!CD$6,)</f>
        <v>0</v>
      </c>
      <c r="BQ154" s="76">
        <f>IF(OR(BQ$3=DATE(YEAR($H154),MONTH($H154)+$G154,1),BQ$3=DATE(YEAR($H154),MONTH($H154)+$G154*2,1),BQ$3=DATE(YEAR($H154),MONTH($H154)+$G154*3,1),BQ$3=DATE(YEAR($H154),MONTH($H154)+$G154*4,1),BQ$3=DATE(YEAR($H154),MONTH($H154)+$G154*5,1),BQ$3=DATE(YEAR($H154),MONTH($H154)+$G154*6,1),BQ$3=DATE(YEAR($H154),MONTH($H154)+$G154*7,1),BQ$3=DATE(YEAR($H154),MONTH($H154)+$G154*8,1),BQ$3=DATE(YEAR($H154),MONTH($H154)+$G154*9,1),BQ$3=DATE(YEAR($H154),MONTH($H154)+$G154*10,1)),$F154*тех!CE$10*тех!CE$6,)</f>
        <v>0</v>
      </c>
    </row>
    <row r="155" spans="2:69">
      <c r="B155" s="3">
        <v>13</v>
      </c>
      <c r="C155" s="19" t="s">
        <v>831</v>
      </c>
      <c r="D155" s="71">
        <f>IF(C155&gt;0,VLOOKUP(C155,тех!$R$19:$S$54,2,FALSE),)</f>
        <v>840</v>
      </c>
      <c r="E155" s="71">
        <f>ФОТ!D297</f>
        <v>0</v>
      </c>
      <c r="F155" s="76">
        <f t="shared" si="5"/>
        <v>0</v>
      </c>
      <c r="G155" s="19">
        <v>12</v>
      </c>
      <c r="H155" s="20">
        <f>Параметры!$C$11</f>
        <v>42370</v>
      </c>
      <c r="J155" s="76">
        <f>IF($H155=J$3,$F155,)*тех!X$6</f>
        <v>0</v>
      </c>
      <c r="K155" s="76">
        <f>IF($H155=K$3,$F155,)*тех!Y$6</f>
        <v>0</v>
      </c>
      <c r="L155" s="76">
        <f>IF($H155=L$3,$F155,)*тех!Z$6</f>
        <v>0</v>
      </c>
      <c r="M155" s="76">
        <f>IF($H155=M$3,$F155,)*тех!AA$6</f>
        <v>0</v>
      </c>
      <c r="N155" s="76">
        <f>IF($H155=N$3,$F155,)*тех!AB$6</f>
        <v>0</v>
      </c>
      <c r="O155" s="76">
        <f>IF($H155=O$3,$F155,)*тех!AC$6</f>
        <v>0</v>
      </c>
      <c r="P155" s="76">
        <f>IF(OR(P$3=DATE(YEAR($H155),MONTH($H155)+$G155,1),P$3=DATE(YEAR($H155),MONTH($H155)+$G155*2,1),P$3=DATE(YEAR($H155),MONTH($H155)+$G155*3,1),P$3=DATE(YEAR($H155),MONTH($H155)+$G155*4,1),P$3=DATE(YEAR($H155),MONTH($H155)+$G155*5,1),P$3=DATE(YEAR($H155),MONTH($H155)+$G155*6,1),P$3=DATE(YEAR($H155),MONTH($H155)+$G155*7,1),P$3=DATE(YEAR($H155),MONTH($H155)+$G155*8,1),P$3=DATE(YEAR($H155),MONTH($H155)+$G155*9,1),P$3=DATE(YEAR($H155),MONTH($H155)+$G155*10,1)),$F155*тех!AD$10*тех!AD$6,)</f>
        <v>0</v>
      </c>
      <c r="Q155" s="76">
        <f>IF(OR(Q$3=DATE(YEAR($H155),MONTH($H155)+$G155,1),Q$3=DATE(YEAR($H155),MONTH($H155)+$G155*2,1),Q$3=DATE(YEAR($H155),MONTH($H155)+$G155*3,1),Q$3=DATE(YEAR($H155),MONTH($H155)+$G155*4,1),Q$3=DATE(YEAR($H155),MONTH($H155)+$G155*5,1),Q$3=DATE(YEAR($H155),MONTH($H155)+$G155*6,1),Q$3=DATE(YEAR($H155),MONTH($H155)+$G155*7,1),Q$3=DATE(YEAR($H155),MONTH($H155)+$G155*8,1),Q$3=DATE(YEAR($H155),MONTH($H155)+$G155*9,1),Q$3=DATE(YEAR($H155),MONTH($H155)+$G155*10,1)),$F155*тех!AE$10*тех!AE$6,)</f>
        <v>0</v>
      </c>
      <c r="R155" s="76">
        <f>IF(OR(R$3=DATE(YEAR($H155),MONTH($H155)+$G155,1),R$3=DATE(YEAR($H155),MONTH($H155)+$G155*2,1),R$3=DATE(YEAR($H155),MONTH($H155)+$G155*3,1),R$3=DATE(YEAR($H155),MONTH($H155)+$G155*4,1),R$3=DATE(YEAR($H155),MONTH($H155)+$G155*5,1),R$3=DATE(YEAR($H155),MONTH($H155)+$G155*6,1),R$3=DATE(YEAR($H155),MONTH($H155)+$G155*7,1),R$3=DATE(YEAR($H155),MONTH($H155)+$G155*8,1),R$3=DATE(YEAR($H155),MONTH($H155)+$G155*9,1),R$3=DATE(YEAR($H155),MONTH($H155)+$G155*10,1)),$F155*тех!AF$10*тех!AF$6,)</f>
        <v>0</v>
      </c>
      <c r="S155" s="76">
        <f>IF(OR(S$3=DATE(YEAR($H155),MONTH($H155)+$G155,1),S$3=DATE(YEAR($H155),MONTH($H155)+$G155*2,1),S$3=DATE(YEAR($H155),MONTH($H155)+$G155*3,1),S$3=DATE(YEAR($H155),MONTH($H155)+$G155*4,1),S$3=DATE(YEAR($H155),MONTH($H155)+$G155*5,1),S$3=DATE(YEAR($H155),MONTH($H155)+$G155*6,1),S$3=DATE(YEAR($H155),MONTH($H155)+$G155*7,1),S$3=DATE(YEAR($H155),MONTH($H155)+$G155*8,1),S$3=DATE(YEAR($H155),MONTH($H155)+$G155*9,1),S$3=DATE(YEAR($H155),MONTH($H155)+$G155*10,1)),$F155*тех!AG$10*тех!AG$6,)</f>
        <v>0</v>
      </c>
      <c r="T155" s="76">
        <f>IF(OR(T$3=DATE(YEAR($H155),MONTH($H155)+$G155,1),T$3=DATE(YEAR($H155),MONTH($H155)+$G155*2,1),T$3=DATE(YEAR($H155),MONTH($H155)+$G155*3,1),T$3=DATE(YEAR($H155),MONTH($H155)+$G155*4,1),T$3=DATE(YEAR($H155),MONTH($H155)+$G155*5,1),T$3=DATE(YEAR($H155),MONTH($H155)+$G155*6,1),T$3=DATE(YEAR($H155),MONTH($H155)+$G155*7,1),T$3=DATE(YEAR($H155),MONTH($H155)+$G155*8,1),T$3=DATE(YEAR($H155),MONTH($H155)+$G155*9,1),T$3=DATE(YEAR($H155),MONTH($H155)+$G155*10,1)),$F155*тех!AH$10*тех!AH$6,)</f>
        <v>0</v>
      </c>
      <c r="U155" s="76">
        <f>IF(OR(U$3=DATE(YEAR($H155),MONTH($H155)+$G155,1),U$3=DATE(YEAR($H155),MONTH($H155)+$G155*2,1),U$3=DATE(YEAR($H155),MONTH($H155)+$G155*3,1),U$3=DATE(YEAR($H155),MONTH($H155)+$G155*4,1),U$3=DATE(YEAR($H155),MONTH($H155)+$G155*5,1),U$3=DATE(YEAR($H155),MONTH($H155)+$G155*6,1),U$3=DATE(YEAR($H155),MONTH($H155)+$G155*7,1),U$3=DATE(YEAR($H155),MONTH($H155)+$G155*8,1),U$3=DATE(YEAR($H155),MONTH($H155)+$G155*9,1),U$3=DATE(YEAR($H155),MONTH($H155)+$G155*10,1)),$F155*тех!AI$10*тех!AI$6,)</f>
        <v>0</v>
      </c>
      <c r="V155" s="76">
        <f>IF(OR(V$3=DATE(YEAR($H155),MONTH($H155)+$G155,1),V$3=DATE(YEAR($H155),MONTH($H155)+$G155*2,1),V$3=DATE(YEAR($H155),MONTH($H155)+$G155*3,1),V$3=DATE(YEAR($H155),MONTH($H155)+$G155*4,1),V$3=DATE(YEAR($H155),MONTH($H155)+$G155*5,1),V$3=DATE(YEAR($H155),MONTH($H155)+$G155*6,1),V$3=DATE(YEAR($H155),MONTH($H155)+$G155*7,1),V$3=DATE(YEAR($H155),MONTH($H155)+$G155*8,1),V$3=DATE(YEAR($H155),MONTH($H155)+$G155*9,1),V$3=DATE(YEAR($H155),MONTH($H155)+$G155*10,1)),$F155*тех!AJ$10*тех!AJ$6,)</f>
        <v>0</v>
      </c>
      <c r="W155" s="76">
        <f>IF(OR(W$3=DATE(YEAR($H155),MONTH($H155)+$G155,1),W$3=DATE(YEAR($H155),MONTH($H155)+$G155*2,1),W$3=DATE(YEAR($H155),MONTH($H155)+$G155*3,1),W$3=DATE(YEAR($H155),MONTH($H155)+$G155*4,1),W$3=DATE(YEAR($H155),MONTH($H155)+$G155*5,1),W$3=DATE(YEAR($H155),MONTH($H155)+$G155*6,1),W$3=DATE(YEAR($H155),MONTH($H155)+$G155*7,1),W$3=DATE(YEAR($H155),MONTH($H155)+$G155*8,1),W$3=DATE(YEAR($H155),MONTH($H155)+$G155*9,1),W$3=DATE(YEAR($H155),MONTH($H155)+$G155*10,1)),$F155*тех!AK$10*тех!AK$6,)</f>
        <v>0</v>
      </c>
      <c r="X155" s="76">
        <f>IF(OR(X$3=DATE(YEAR($H155),MONTH($H155)+$G155,1),X$3=DATE(YEAR($H155),MONTH($H155)+$G155*2,1),X$3=DATE(YEAR($H155),MONTH($H155)+$G155*3,1),X$3=DATE(YEAR($H155),MONTH($H155)+$G155*4,1),X$3=DATE(YEAR($H155),MONTH($H155)+$G155*5,1),X$3=DATE(YEAR($H155),MONTH($H155)+$G155*6,1),X$3=DATE(YEAR($H155),MONTH($H155)+$G155*7,1),X$3=DATE(YEAR($H155),MONTH($H155)+$G155*8,1),X$3=DATE(YEAR($H155),MONTH($H155)+$G155*9,1),X$3=DATE(YEAR($H155),MONTH($H155)+$G155*10,1)),$F155*тех!AL$10*тех!AL$6,)</f>
        <v>0</v>
      </c>
      <c r="Y155" s="76">
        <f>IF(OR(Y$3=DATE(YEAR($H155),MONTH($H155)+$G155,1),Y$3=DATE(YEAR($H155),MONTH($H155)+$G155*2,1),Y$3=DATE(YEAR($H155),MONTH($H155)+$G155*3,1),Y$3=DATE(YEAR($H155),MONTH($H155)+$G155*4,1),Y$3=DATE(YEAR($H155),MONTH($H155)+$G155*5,1),Y$3=DATE(YEAR($H155),MONTH($H155)+$G155*6,1),Y$3=DATE(YEAR($H155),MONTH($H155)+$G155*7,1),Y$3=DATE(YEAR($H155),MONTH($H155)+$G155*8,1),Y$3=DATE(YEAR($H155),MONTH($H155)+$G155*9,1),Y$3=DATE(YEAR($H155),MONTH($H155)+$G155*10,1)),$F155*тех!AM$10*тех!AM$6,)</f>
        <v>0</v>
      </c>
      <c r="Z155" s="76">
        <f>IF(OR(Z$3=DATE(YEAR($H155),MONTH($H155)+$G155,1),Z$3=DATE(YEAR($H155),MONTH($H155)+$G155*2,1),Z$3=DATE(YEAR($H155),MONTH($H155)+$G155*3,1),Z$3=DATE(YEAR($H155),MONTH($H155)+$G155*4,1),Z$3=DATE(YEAR($H155),MONTH($H155)+$G155*5,1),Z$3=DATE(YEAR($H155),MONTH($H155)+$G155*6,1),Z$3=DATE(YEAR($H155),MONTH($H155)+$G155*7,1),Z$3=DATE(YEAR($H155),MONTH($H155)+$G155*8,1),Z$3=DATE(YEAR($H155),MONTH($H155)+$G155*9,1),Z$3=DATE(YEAR($H155),MONTH($H155)+$G155*10,1)),$F155*тех!AN$10*тех!AN$6,)</f>
        <v>0</v>
      </c>
      <c r="AA155" s="76">
        <f>IF(OR(AA$3=DATE(YEAR($H155),MONTH($H155)+$G155,1),AA$3=DATE(YEAR($H155),MONTH($H155)+$G155*2,1),AA$3=DATE(YEAR($H155),MONTH($H155)+$G155*3,1),AA$3=DATE(YEAR($H155),MONTH($H155)+$G155*4,1),AA$3=DATE(YEAR($H155),MONTH($H155)+$G155*5,1),AA$3=DATE(YEAR($H155),MONTH($H155)+$G155*6,1),AA$3=DATE(YEAR($H155),MONTH($H155)+$G155*7,1),AA$3=DATE(YEAR($H155),MONTH($H155)+$G155*8,1),AA$3=DATE(YEAR($H155),MONTH($H155)+$G155*9,1),AA$3=DATE(YEAR($H155),MONTH($H155)+$G155*10,1)),$F155*тех!AO$10*тех!AO$6,)</f>
        <v>0</v>
      </c>
      <c r="AB155" s="76">
        <f>IF(OR(AB$3=DATE(YEAR($H155),MONTH($H155)+$G155,1),AB$3=DATE(YEAR($H155),MONTH($H155)+$G155*2,1),AB$3=DATE(YEAR($H155),MONTH($H155)+$G155*3,1),AB$3=DATE(YEAR($H155),MONTH($H155)+$G155*4,1),AB$3=DATE(YEAR($H155),MONTH($H155)+$G155*5,1),AB$3=DATE(YEAR($H155),MONTH($H155)+$G155*6,1),AB$3=DATE(YEAR($H155),MONTH($H155)+$G155*7,1),AB$3=DATE(YEAR($H155),MONTH($H155)+$G155*8,1),AB$3=DATE(YEAR($H155),MONTH($H155)+$G155*9,1),AB$3=DATE(YEAR($H155),MONTH($H155)+$G155*10,1)),$F155*тех!AP$10*тех!AP$6,)</f>
        <v>0</v>
      </c>
      <c r="AC155" s="76">
        <f>IF(OR(AC$3=DATE(YEAR($H155),MONTH($H155)+$G155,1),AC$3=DATE(YEAR($H155),MONTH($H155)+$G155*2,1),AC$3=DATE(YEAR($H155),MONTH($H155)+$G155*3,1),AC$3=DATE(YEAR($H155),MONTH($H155)+$G155*4,1),AC$3=DATE(YEAR($H155),MONTH($H155)+$G155*5,1),AC$3=DATE(YEAR($H155),MONTH($H155)+$G155*6,1),AC$3=DATE(YEAR($H155),MONTH($H155)+$G155*7,1),AC$3=DATE(YEAR($H155),MONTH($H155)+$G155*8,1),AC$3=DATE(YEAR($H155),MONTH($H155)+$G155*9,1),AC$3=DATE(YEAR($H155),MONTH($H155)+$G155*10,1)),$F155*тех!AQ$10*тех!AQ$6,)</f>
        <v>0</v>
      </c>
      <c r="AD155" s="76">
        <f>IF(OR(AD$3=DATE(YEAR($H155),MONTH($H155)+$G155,1),AD$3=DATE(YEAR($H155),MONTH($H155)+$G155*2,1),AD$3=DATE(YEAR($H155),MONTH($H155)+$G155*3,1),AD$3=DATE(YEAR($H155),MONTH($H155)+$G155*4,1),AD$3=DATE(YEAR($H155),MONTH($H155)+$G155*5,1),AD$3=DATE(YEAR($H155),MONTH($H155)+$G155*6,1),AD$3=DATE(YEAR($H155),MONTH($H155)+$G155*7,1),AD$3=DATE(YEAR($H155),MONTH($H155)+$G155*8,1),AD$3=DATE(YEAR($H155),MONTH($H155)+$G155*9,1),AD$3=DATE(YEAR($H155),MONTH($H155)+$G155*10,1)),$F155*тех!AR$10*тех!AR$6,)</f>
        <v>0</v>
      </c>
      <c r="AE155" s="76">
        <f>IF(OR(AE$3=DATE(YEAR($H155),MONTH($H155)+$G155,1),AE$3=DATE(YEAR($H155),MONTH($H155)+$G155*2,1),AE$3=DATE(YEAR($H155),MONTH($H155)+$G155*3,1),AE$3=DATE(YEAR($H155),MONTH($H155)+$G155*4,1),AE$3=DATE(YEAR($H155),MONTH($H155)+$G155*5,1),AE$3=DATE(YEAR($H155),MONTH($H155)+$G155*6,1),AE$3=DATE(YEAR($H155),MONTH($H155)+$G155*7,1),AE$3=DATE(YEAR($H155),MONTH($H155)+$G155*8,1),AE$3=DATE(YEAR($H155),MONTH($H155)+$G155*9,1),AE$3=DATE(YEAR($H155),MONTH($H155)+$G155*10,1)),$F155*тех!AS$10*тех!AS$6,)</f>
        <v>0</v>
      </c>
      <c r="AF155" s="76">
        <f>IF(OR(AF$3=DATE(YEAR($H155),MONTH($H155)+$G155,1),AF$3=DATE(YEAR($H155),MONTH($H155)+$G155*2,1),AF$3=DATE(YEAR($H155),MONTH($H155)+$G155*3,1),AF$3=DATE(YEAR($H155),MONTH($H155)+$G155*4,1),AF$3=DATE(YEAR($H155),MONTH($H155)+$G155*5,1),AF$3=DATE(YEAR($H155),MONTH($H155)+$G155*6,1),AF$3=DATE(YEAR($H155),MONTH($H155)+$G155*7,1),AF$3=DATE(YEAR($H155),MONTH($H155)+$G155*8,1),AF$3=DATE(YEAR($H155),MONTH($H155)+$G155*9,1),AF$3=DATE(YEAR($H155),MONTH($H155)+$G155*10,1)),$F155*тех!AT$10*тех!AT$6,)</f>
        <v>0</v>
      </c>
      <c r="AG155" s="76">
        <f>IF(OR(AG$3=DATE(YEAR($H155),MONTH($H155)+$G155,1),AG$3=DATE(YEAR($H155),MONTH($H155)+$G155*2,1),AG$3=DATE(YEAR($H155),MONTH($H155)+$G155*3,1),AG$3=DATE(YEAR($H155),MONTH($H155)+$G155*4,1),AG$3=DATE(YEAR($H155),MONTH($H155)+$G155*5,1),AG$3=DATE(YEAR($H155),MONTH($H155)+$G155*6,1),AG$3=DATE(YEAR($H155),MONTH($H155)+$G155*7,1),AG$3=DATE(YEAR($H155),MONTH($H155)+$G155*8,1),AG$3=DATE(YEAR($H155),MONTH($H155)+$G155*9,1),AG$3=DATE(YEAR($H155),MONTH($H155)+$G155*10,1)),$F155*тех!AU$10*тех!AU$6,)</f>
        <v>0</v>
      </c>
      <c r="AH155" s="76">
        <f>IF(OR(AH$3=DATE(YEAR($H155),MONTH($H155)+$G155,1),AH$3=DATE(YEAR($H155),MONTH($H155)+$G155*2,1),AH$3=DATE(YEAR($H155),MONTH($H155)+$G155*3,1),AH$3=DATE(YEAR($H155),MONTH($H155)+$G155*4,1),AH$3=DATE(YEAR($H155),MONTH($H155)+$G155*5,1),AH$3=DATE(YEAR($H155),MONTH($H155)+$G155*6,1),AH$3=DATE(YEAR($H155),MONTH($H155)+$G155*7,1),AH$3=DATE(YEAR($H155),MONTH($H155)+$G155*8,1),AH$3=DATE(YEAR($H155),MONTH($H155)+$G155*9,1),AH$3=DATE(YEAR($H155),MONTH($H155)+$G155*10,1)),$F155*тех!AV$10*тех!AV$6,)</f>
        <v>0</v>
      </c>
      <c r="AI155" s="76">
        <f>IF(OR(AI$3=DATE(YEAR($H155),MONTH($H155)+$G155,1),AI$3=DATE(YEAR($H155),MONTH($H155)+$G155*2,1),AI$3=DATE(YEAR($H155),MONTH($H155)+$G155*3,1),AI$3=DATE(YEAR($H155),MONTH($H155)+$G155*4,1),AI$3=DATE(YEAR($H155),MONTH($H155)+$G155*5,1),AI$3=DATE(YEAR($H155),MONTH($H155)+$G155*6,1),AI$3=DATE(YEAR($H155),MONTH($H155)+$G155*7,1),AI$3=DATE(YEAR($H155),MONTH($H155)+$G155*8,1),AI$3=DATE(YEAR($H155),MONTH($H155)+$G155*9,1),AI$3=DATE(YEAR($H155),MONTH($H155)+$G155*10,1)),$F155*тех!AW$10*тех!AW$6,)</f>
        <v>0</v>
      </c>
      <c r="AJ155" s="76">
        <f>IF(OR(AJ$3=DATE(YEAR($H155),MONTH($H155)+$G155,1),AJ$3=DATE(YEAR($H155),MONTH($H155)+$G155*2,1),AJ$3=DATE(YEAR($H155),MONTH($H155)+$G155*3,1),AJ$3=DATE(YEAR($H155),MONTH($H155)+$G155*4,1),AJ$3=DATE(YEAR($H155),MONTH($H155)+$G155*5,1),AJ$3=DATE(YEAR($H155),MONTH($H155)+$G155*6,1),AJ$3=DATE(YEAR($H155),MONTH($H155)+$G155*7,1),AJ$3=DATE(YEAR($H155),MONTH($H155)+$G155*8,1),AJ$3=DATE(YEAR($H155),MONTH($H155)+$G155*9,1),AJ$3=DATE(YEAR($H155),MONTH($H155)+$G155*10,1)),$F155*тех!AX$10*тех!AX$6,)</f>
        <v>0</v>
      </c>
      <c r="AK155" s="76">
        <f>IF(OR(AK$3=DATE(YEAR($H155),MONTH($H155)+$G155,1),AK$3=DATE(YEAR($H155),MONTH($H155)+$G155*2,1),AK$3=DATE(YEAR($H155),MONTH($H155)+$G155*3,1),AK$3=DATE(YEAR($H155),MONTH($H155)+$G155*4,1),AK$3=DATE(YEAR($H155),MONTH($H155)+$G155*5,1),AK$3=DATE(YEAR($H155),MONTH($H155)+$G155*6,1),AK$3=DATE(YEAR($H155),MONTH($H155)+$G155*7,1),AK$3=DATE(YEAR($H155),MONTH($H155)+$G155*8,1),AK$3=DATE(YEAR($H155),MONTH($H155)+$G155*9,1),AK$3=DATE(YEAR($H155),MONTH($H155)+$G155*10,1)),$F155*тех!AY$10*тех!AY$6,)</f>
        <v>0</v>
      </c>
      <c r="AL155" s="76">
        <f>IF(OR(AL$3=DATE(YEAR($H155),MONTH($H155)+$G155,1),AL$3=DATE(YEAR($H155),MONTH($H155)+$G155*2,1),AL$3=DATE(YEAR($H155),MONTH($H155)+$G155*3,1),AL$3=DATE(YEAR($H155),MONTH($H155)+$G155*4,1),AL$3=DATE(YEAR($H155),MONTH($H155)+$G155*5,1),AL$3=DATE(YEAR($H155),MONTH($H155)+$G155*6,1),AL$3=DATE(YEAR($H155),MONTH($H155)+$G155*7,1),AL$3=DATE(YEAR($H155),MONTH($H155)+$G155*8,1),AL$3=DATE(YEAR($H155),MONTH($H155)+$G155*9,1),AL$3=DATE(YEAR($H155),MONTH($H155)+$G155*10,1)),$F155*тех!AZ$10*тех!AZ$6,)</f>
        <v>0</v>
      </c>
      <c r="AM155" s="76">
        <f>IF(OR(AM$3=DATE(YEAR($H155),MONTH($H155)+$G155,1),AM$3=DATE(YEAR($H155),MONTH($H155)+$G155*2,1),AM$3=DATE(YEAR($H155),MONTH($H155)+$G155*3,1),AM$3=DATE(YEAR($H155),MONTH($H155)+$G155*4,1),AM$3=DATE(YEAR($H155),MONTH($H155)+$G155*5,1),AM$3=DATE(YEAR($H155),MONTH($H155)+$G155*6,1),AM$3=DATE(YEAR($H155),MONTH($H155)+$G155*7,1),AM$3=DATE(YEAR($H155),MONTH($H155)+$G155*8,1),AM$3=DATE(YEAR($H155),MONTH($H155)+$G155*9,1),AM$3=DATE(YEAR($H155),MONTH($H155)+$G155*10,1)),$F155*тех!BA$10*тех!BA$6,)</f>
        <v>0</v>
      </c>
      <c r="AN155" s="76">
        <f>IF(OR(AN$3=DATE(YEAR($H155),MONTH($H155)+$G155,1),AN$3=DATE(YEAR($H155),MONTH($H155)+$G155*2,1),AN$3=DATE(YEAR($H155),MONTH($H155)+$G155*3,1),AN$3=DATE(YEAR($H155),MONTH($H155)+$G155*4,1),AN$3=DATE(YEAR($H155),MONTH($H155)+$G155*5,1),AN$3=DATE(YEAR($H155),MONTH($H155)+$G155*6,1),AN$3=DATE(YEAR($H155),MONTH($H155)+$G155*7,1),AN$3=DATE(YEAR($H155),MONTH($H155)+$G155*8,1),AN$3=DATE(YEAR($H155),MONTH($H155)+$G155*9,1),AN$3=DATE(YEAR($H155),MONTH($H155)+$G155*10,1)),$F155*тех!BB$10*тех!BB$6,)</f>
        <v>0</v>
      </c>
      <c r="AO155" s="76">
        <f>IF(OR(AO$3=DATE(YEAR($H155),MONTH($H155)+$G155,1),AO$3=DATE(YEAR($H155),MONTH($H155)+$G155*2,1),AO$3=DATE(YEAR($H155),MONTH($H155)+$G155*3,1),AO$3=DATE(YEAR($H155),MONTH($H155)+$G155*4,1),AO$3=DATE(YEAR($H155),MONTH($H155)+$G155*5,1),AO$3=DATE(YEAR($H155),MONTH($H155)+$G155*6,1),AO$3=DATE(YEAR($H155),MONTH($H155)+$G155*7,1),AO$3=DATE(YEAR($H155),MONTH($H155)+$G155*8,1),AO$3=DATE(YEAR($H155),MONTH($H155)+$G155*9,1),AO$3=DATE(YEAR($H155),MONTH($H155)+$G155*10,1)),$F155*тех!BC$10*тех!BC$6,)</f>
        <v>0</v>
      </c>
      <c r="AP155" s="76">
        <f>IF(OR(AP$3=DATE(YEAR($H155),MONTH($H155)+$G155,1),AP$3=DATE(YEAR($H155),MONTH($H155)+$G155*2,1),AP$3=DATE(YEAR($H155),MONTH($H155)+$G155*3,1),AP$3=DATE(YEAR($H155),MONTH($H155)+$G155*4,1),AP$3=DATE(YEAR($H155),MONTH($H155)+$G155*5,1),AP$3=DATE(YEAR($H155),MONTH($H155)+$G155*6,1),AP$3=DATE(YEAR($H155),MONTH($H155)+$G155*7,1),AP$3=DATE(YEAR($H155),MONTH($H155)+$G155*8,1),AP$3=DATE(YEAR($H155),MONTH($H155)+$G155*9,1),AP$3=DATE(YEAR($H155),MONTH($H155)+$G155*10,1)),$F155*тех!BD$10*тех!BD$6,)</f>
        <v>0</v>
      </c>
      <c r="AQ155" s="76">
        <f>IF(OR(AQ$3=DATE(YEAR($H155),MONTH($H155)+$G155,1),AQ$3=DATE(YEAR($H155),MONTH($H155)+$G155*2,1),AQ$3=DATE(YEAR($H155),MONTH($H155)+$G155*3,1),AQ$3=DATE(YEAR($H155),MONTH($H155)+$G155*4,1),AQ$3=DATE(YEAR($H155),MONTH($H155)+$G155*5,1),AQ$3=DATE(YEAR($H155),MONTH($H155)+$G155*6,1),AQ$3=DATE(YEAR($H155),MONTH($H155)+$G155*7,1),AQ$3=DATE(YEAR($H155),MONTH($H155)+$G155*8,1),AQ$3=DATE(YEAR($H155),MONTH($H155)+$G155*9,1),AQ$3=DATE(YEAR($H155),MONTH($H155)+$G155*10,1)),$F155*тех!BE$10*тех!BE$6,)</f>
        <v>0</v>
      </c>
      <c r="AR155" s="76">
        <f>IF(OR(AR$3=DATE(YEAR($H155),MONTH($H155)+$G155,1),AR$3=DATE(YEAR($H155),MONTH($H155)+$G155*2,1),AR$3=DATE(YEAR($H155),MONTH($H155)+$G155*3,1),AR$3=DATE(YEAR($H155),MONTH($H155)+$G155*4,1),AR$3=DATE(YEAR($H155),MONTH($H155)+$G155*5,1),AR$3=DATE(YEAR($H155),MONTH($H155)+$G155*6,1),AR$3=DATE(YEAR($H155),MONTH($H155)+$G155*7,1),AR$3=DATE(YEAR($H155),MONTH($H155)+$G155*8,1),AR$3=DATE(YEAR($H155),MONTH($H155)+$G155*9,1),AR$3=DATE(YEAR($H155),MONTH($H155)+$G155*10,1)),$F155*тех!BF$10*тех!BF$6,)</f>
        <v>0</v>
      </c>
      <c r="AS155" s="76">
        <f>IF(OR(AS$3=DATE(YEAR($H155),MONTH($H155)+$G155,1),AS$3=DATE(YEAR($H155),MONTH($H155)+$G155*2,1),AS$3=DATE(YEAR($H155),MONTH($H155)+$G155*3,1),AS$3=DATE(YEAR($H155),MONTH($H155)+$G155*4,1),AS$3=DATE(YEAR($H155),MONTH($H155)+$G155*5,1),AS$3=DATE(YEAR($H155),MONTH($H155)+$G155*6,1),AS$3=DATE(YEAR($H155),MONTH($H155)+$G155*7,1),AS$3=DATE(YEAR($H155),MONTH($H155)+$G155*8,1),AS$3=DATE(YEAR($H155),MONTH($H155)+$G155*9,1),AS$3=DATE(YEAR($H155),MONTH($H155)+$G155*10,1)),$F155*тех!BG$10*тех!BG$6,)</f>
        <v>0</v>
      </c>
      <c r="AT155" s="76">
        <f>IF(OR(AT$3=DATE(YEAR($H155),MONTH($H155)+$G155,1),AT$3=DATE(YEAR($H155),MONTH($H155)+$G155*2,1),AT$3=DATE(YEAR($H155),MONTH($H155)+$G155*3,1),AT$3=DATE(YEAR($H155),MONTH($H155)+$G155*4,1),AT$3=DATE(YEAR($H155),MONTH($H155)+$G155*5,1),AT$3=DATE(YEAR($H155),MONTH($H155)+$G155*6,1),AT$3=DATE(YEAR($H155),MONTH($H155)+$G155*7,1),AT$3=DATE(YEAR($H155),MONTH($H155)+$G155*8,1),AT$3=DATE(YEAR($H155),MONTH($H155)+$G155*9,1),AT$3=DATE(YEAR($H155),MONTH($H155)+$G155*10,1)),$F155*тех!BH$10*тех!BH$6,)</f>
        <v>0</v>
      </c>
      <c r="AU155" s="76">
        <f>IF(OR(AU$3=DATE(YEAR($H155),MONTH($H155)+$G155,1),AU$3=DATE(YEAR($H155),MONTH($H155)+$G155*2,1),AU$3=DATE(YEAR($H155),MONTH($H155)+$G155*3,1),AU$3=DATE(YEAR($H155),MONTH($H155)+$G155*4,1),AU$3=DATE(YEAR($H155),MONTH($H155)+$G155*5,1),AU$3=DATE(YEAR($H155),MONTH($H155)+$G155*6,1),AU$3=DATE(YEAR($H155),MONTH($H155)+$G155*7,1),AU$3=DATE(YEAR($H155),MONTH($H155)+$G155*8,1),AU$3=DATE(YEAR($H155),MONTH($H155)+$G155*9,1),AU$3=DATE(YEAR($H155),MONTH($H155)+$G155*10,1)),$F155*тех!BI$10*тех!BI$6,)</f>
        <v>0</v>
      </c>
      <c r="AV155" s="76">
        <f>IF(OR(AV$3=DATE(YEAR($H155),MONTH($H155)+$G155,1),AV$3=DATE(YEAR($H155),MONTH($H155)+$G155*2,1),AV$3=DATE(YEAR($H155),MONTH($H155)+$G155*3,1),AV$3=DATE(YEAR($H155),MONTH($H155)+$G155*4,1),AV$3=DATE(YEAR($H155),MONTH($H155)+$G155*5,1),AV$3=DATE(YEAR($H155),MONTH($H155)+$G155*6,1),AV$3=DATE(YEAR($H155),MONTH($H155)+$G155*7,1),AV$3=DATE(YEAR($H155),MONTH($H155)+$G155*8,1),AV$3=DATE(YEAR($H155),MONTH($H155)+$G155*9,1),AV$3=DATE(YEAR($H155),MONTH($H155)+$G155*10,1)),$F155*тех!BJ$10*тех!BJ$6,)</f>
        <v>0</v>
      </c>
      <c r="AW155" s="76">
        <f>IF(OR(AW$3=DATE(YEAR($H155),MONTH($H155)+$G155,1),AW$3=DATE(YEAR($H155),MONTH($H155)+$G155*2,1),AW$3=DATE(YEAR($H155),MONTH($H155)+$G155*3,1),AW$3=DATE(YEAR($H155),MONTH($H155)+$G155*4,1),AW$3=DATE(YEAR($H155),MONTH($H155)+$G155*5,1),AW$3=DATE(YEAR($H155),MONTH($H155)+$G155*6,1),AW$3=DATE(YEAR($H155),MONTH($H155)+$G155*7,1),AW$3=DATE(YEAR($H155),MONTH($H155)+$G155*8,1),AW$3=DATE(YEAR($H155),MONTH($H155)+$G155*9,1),AW$3=DATE(YEAR($H155),MONTH($H155)+$G155*10,1)),$F155*тех!BK$10*тех!BK$6,)</f>
        <v>0</v>
      </c>
      <c r="AX155" s="76">
        <f>IF(OR(AX$3=DATE(YEAR($H155),MONTH($H155)+$G155,1),AX$3=DATE(YEAR($H155),MONTH($H155)+$G155*2,1),AX$3=DATE(YEAR($H155),MONTH($H155)+$G155*3,1),AX$3=DATE(YEAR($H155),MONTH($H155)+$G155*4,1),AX$3=DATE(YEAR($H155),MONTH($H155)+$G155*5,1),AX$3=DATE(YEAR($H155),MONTH($H155)+$G155*6,1),AX$3=DATE(YEAR($H155),MONTH($H155)+$G155*7,1),AX$3=DATE(YEAR($H155),MONTH($H155)+$G155*8,1),AX$3=DATE(YEAR($H155),MONTH($H155)+$G155*9,1),AX$3=DATE(YEAR($H155),MONTH($H155)+$G155*10,1)),$F155*тех!BL$10*тех!BL$6,)</f>
        <v>0</v>
      </c>
      <c r="AY155" s="76">
        <f>IF(OR(AY$3=DATE(YEAR($H155),MONTH($H155)+$G155,1),AY$3=DATE(YEAR($H155),MONTH($H155)+$G155*2,1),AY$3=DATE(YEAR($H155),MONTH($H155)+$G155*3,1),AY$3=DATE(YEAR($H155),MONTH($H155)+$G155*4,1),AY$3=DATE(YEAR($H155),MONTH($H155)+$G155*5,1),AY$3=DATE(YEAR($H155),MONTH($H155)+$G155*6,1),AY$3=DATE(YEAR($H155),MONTH($H155)+$G155*7,1),AY$3=DATE(YEAR($H155),MONTH($H155)+$G155*8,1),AY$3=DATE(YEAR($H155),MONTH($H155)+$G155*9,1),AY$3=DATE(YEAR($H155),MONTH($H155)+$G155*10,1)),$F155*тех!BM$10*тех!BM$6,)</f>
        <v>0</v>
      </c>
      <c r="AZ155" s="76">
        <f>IF(OR(AZ$3=DATE(YEAR($H155),MONTH($H155)+$G155,1),AZ$3=DATE(YEAR($H155),MONTH($H155)+$G155*2,1),AZ$3=DATE(YEAR($H155),MONTH($H155)+$G155*3,1),AZ$3=DATE(YEAR($H155),MONTH($H155)+$G155*4,1),AZ$3=DATE(YEAR($H155),MONTH($H155)+$G155*5,1),AZ$3=DATE(YEAR($H155),MONTH($H155)+$G155*6,1),AZ$3=DATE(YEAR($H155),MONTH($H155)+$G155*7,1),AZ$3=DATE(YEAR($H155),MONTH($H155)+$G155*8,1),AZ$3=DATE(YEAR($H155),MONTH($H155)+$G155*9,1),AZ$3=DATE(YEAR($H155),MONTH($H155)+$G155*10,1)),$F155*тех!BN$10*тех!BN$6,)</f>
        <v>0</v>
      </c>
      <c r="BA155" s="76">
        <f>IF(OR(BA$3=DATE(YEAR($H155),MONTH($H155)+$G155,1),BA$3=DATE(YEAR($H155),MONTH($H155)+$G155*2,1),BA$3=DATE(YEAR($H155),MONTH($H155)+$G155*3,1),BA$3=DATE(YEAR($H155),MONTH($H155)+$G155*4,1),BA$3=DATE(YEAR($H155),MONTH($H155)+$G155*5,1),BA$3=DATE(YEAR($H155),MONTH($H155)+$G155*6,1),BA$3=DATE(YEAR($H155),MONTH($H155)+$G155*7,1),BA$3=DATE(YEAR($H155),MONTH($H155)+$G155*8,1),BA$3=DATE(YEAR($H155),MONTH($H155)+$G155*9,1),BA$3=DATE(YEAR($H155),MONTH($H155)+$G155*10,1)),$F155*тех!BO$10*тех!BO$6,)</f>
        <v>0</v>
      </c>
      <c r="BB155" s="76">
        <f>IF(OR(BB$3=DATE(YEAR($H155),MONTH($H155)+$G155,1),BB$3=DATE(YEAR($H155),MONTH($H155)+$G155*2,1),BB$3=DATE(YEAR($H155),MONTH($H155)+$G155*3,1),BB$3=DATE(YEAR($H155),MONTH($H155)+$G155*4,1),BB$3=DATE(YEAR($H155),MONTH($H155)+$G155*5,1),BB$3=DATE(YEAR($H155),MONTH($H155)+$G155*6,1),BB$3=DATE(YEAR($H155),MONTH($H155)+$G155*7,1),BB$3=DATE(YEAR($H155),MONTH($H155)+$G155*8,1),BB$3=DATE(YEAR($H155),MONTH($H155)+$G155*9,1),BB$3=DATE(YEAR($H155),MONTH($H155)+$G155*10,1)),$F155*тех!BP$10*тех!BP$6,)</f>
        <v>0</v>
      </c>
      <c r="BC155" s="76">
        <f>IF(OR(BC$3=DATE(YEAR($H155),MONTH($H155)+$G155,1),BC$3=DATE(YEAR($H155),MONTH($H155)+$G155*2,1),BC$3=DATE(YEAR($H155),MONTH($H155)+$G155*3,1),BC$3=DATE(YEAR($H155),MONTH($H155)+$G155*4,1),BC$3=DATE(YEAR($H155),MONTH($H155)+$G155*5,1),BC$3=DATE(YEAR($H155),MONTH($H155)+$G155*6,1),BC$3=DATE(YEAR($H155),MONTH($H155)+$G155*7,1),BC$3=DATE(YEAR($H155),MONTH($H155)+$G155*8,1),BC$3=DATE(YEAR($H155),MONTH($H155)+$G155*9,1),BC$3=DATE(YEAR($H155),MONTH($H155)+$G155*10,1)),$F155*тех!BQ$10*тех!BQ$6,)</f>
        <v>0</v>
      </c>
      <c r="BD155" s="76">
        <f>IF(OR(BD$3=DATE(YEAR($H155),MONTH($H155)+$G155,1),BD$3=DATE(YEAR($H155),MONTH($H155)+$G155*2,1),BD$3=DATE(YEAR($H155),MONTH($H155)+$G155*3,1),BD$3=DATE(YEAR($H155),MONTH($H155)+$G155*4,1),BD$3=DATE(YEAR($H155),MONTH($H155)+$G155*5,1),BD$3=DATE(YEAR($H155),MONTH($H155)+$G155*6,1),BD$3=DATE(YEAR($H155),MONTH($H155)+$G155*7,1),BD$3=DATE(YEAR($H155),MONTH($H155)+$G155*8,1),BD$3=DATE(YEAR($H155),MONTH($H155)+$G155*9,1),BD$3=DATE(YEAR($H155),MONTH($H155)+$G155*10,1)),$F155*тех!BR$10*тех!BR$6,)</f>
        <v>0</v>
      </c>
      <c r="BE155" s="76">
        <f>IF(OR(BE$3=DATE(YEAR($H155),MONTH($H155)+$G155,1),BE$3=DATE(YEAR($H155),MONTH($H155)+$G155*2,1),BE$3=DATE(YEAR($H155),MONTH($H155)+$G155*3,1),BE$3=DATE(YEAR($H155),MONTH($H155)+$G155*4,1),BE$3=DATE(YEAR($H155),MONTH($H155)+$G155*5,1),BE$3=DATE(YEAR($H155),MONTH($H155)+$G155*6,1),BE$3=DATE(YEAR($H155),MONTH($H155)+$G155*7,1),BE$3=DATE(YEAR($H155),MONTH($H155)+$G155*8,1),BE$3=DATE(YEAR($H155),MONTH($H155)+$G155*9,1),BE$3=DATE(YEAR($H155),MONTH($H155)+$G155*10,1)),$F155*тех!BS$10*тех!BS$6,)</f>
        <v>0</v>
      </c>
      <c r="BF155" s="76">
        <f>IF(OR(BF$3=DATE(YEAR($H155),MONTH($H155)+$G155,1),BF$3=DATE(YEAR($H155),MONTH($H155)+$G155*2,1),BF$3=DATE(YEAR($H155),MONTH($H155)+$G155*3,1),BF$3=DATE(YEAR($H155),MONTH($H155)+$G155*4,1),BF$3=DATE(YEAR($H155),MONTH($H155)+$G155*5,1),BF$3=DATE(YEAR($H155),MONTH($H155)+$G155*6,1),BF$3=DATE(YEAR($H155),MONTH($H155)+$G155*7,1),BF$3=DATE(YEAR($H155),MONTH($H155)+$G155*8,1),BF$3=DATE(YEAR($H155),MONTH($H155)+$G155*9,1),BF$3=DATE(YEAR($H155),MONTH($H155)+$G155*10,1)),$F155*тех!BT$10*тех!BT$6,)</f>
        <v>0</v>
      </c>
      <c r="BG155" s="76">
        <f>IF(OR(BG$3=DATE(YEAR($H155),MONTH($H155)+$G155,1),BG$3=DATE(YEAR($H155),MONTH($H155)+$G155*2,1),BG$3=DATE(YEAR($H155),MONTH($H155)+$G155*3,1),BG$3=DATE(YEAR($H155),MONTH($H155)+$G155*4,1),BG$3=DATE(YEAR($H155),MONTH($H155)+$G155*5,1),BG$3=DATE(YEAR($H155),MONTH($H155)+$G155*6,1),BG$3=DATE(YEAR($H155),MONTH($H155)+$G155*7,1),BG$3=DATE(YEAR($H155),MONTH($H155)+$G155*8,1),BG$3=DATE(YEAR($H155),MONTH($H155)+$G155*9,1),BG$3=DATE(YEAR($H155),MONTH($H155)+$G155*10,1)),$F155*тех!BU$10*тех!BU$6,)</f>
        <v>0</v>
      </c>
      <c r="BH155" s="76">
        <f>IF(OR(BH$3=DATE(YEAR($H155),MONTH($H155)+$G155,1),BH$3=DATE(YEAR($H155),MONTH($H155)+$G155*2,1),BH$3=DATE(YEAR($H155),MONTH($H155)+$G155*3,1),BH$3=DATE(YEAR($H155),MONTH($H155)+$G155*4,1),BH$3=DATE(YEAR($H155),MONTH($H155)+$G155*5,1),BH$3=DATE(YEAR($H155),MONTH($H155)+$G155*6,1),BH$3=DATE(YEAR($H155),MONTH($H155)+$G155*7,1),BH$3=DATE(YEAR($H155),MONTH($H155)+$G155*8,1),BH$3=DATE(YEAR($H155),MONTH($H155)+$G155*9,1),BH$3=DATE(YEAR($H155),MONTH($H155)+$G155*10,1)),$F155*тех!BV$10*тех!BV$6,)</f>
        <v>0</v>
      </c>
      <c r="BI155" s="76">
        <f>IF(OR(BI$3=DATE(YEAR($H155),MONTH($H155)+$G155,1),BI$3=DATE(YEAR($H155),MONTH($H155)+$G155*2,1),BI$3=DATE(YEAR($H155),MONTH($H155)+$G155*3,1),BI$3=DATE(YEAR($H155),MONTH($H155)+$G155*4,1),BI$3=DATE(YEAR($H155),MONTH($H155)+$G155*5,1),BI$3=DATE(YEAR($H155),MONTH($H155)+$G155*6,1),BI$3=DATE(YEAR($H155),MONTH($H155)+$G155*7,1),BI$3=DATE(YEAR($H155),MONTH($H155)+$G155*8,1),BI$3=DATE(YEAR($H155),MONTH($H155)+$G155*9,1),BI$3=DATE(YEAR($H155),MONTH($H155)+$G155*10,1)),$F155*тех!BW$10*тех!BW$6,)</f>
        <v>0</v>
      </c>
      <c r="BJ155" s="76">
        <f>IF(OR(BJ$3=DATE(YEAR($H155),MONTH($H155)+$G155,1),BJ$3=DATE(YEAR($H155),MONTH($H155)+$G155*2,1),BJ$3=DATE(YEAR($H155),MONTH($H155)+$G155*3,1),BJ$3=DATE(YEAR($H155),MONTH($H155)+$G155*4,1),BJ$3=DATE(YEAR($H155),MONTH($H155)+$G155*5,1),BJ$3=DATE(YEAR($H155),MONTH($H155)+$G155*6,1),BJ$3=DATE(YEAR($H155),MONTH($H155)+$G155*7,1),BJ$3=DATE(YEAR($H155),MONTH($H155)+$G155*8,1),BJ$3=DATE(YEAR($H155),MONTH($H155)+$G155*9,1),BJ$3=DATE(YEAR($H155),MONTH($H155)+$G155*10,1)),$F155*тех!BX$10*тех!BX$6,)</f>
        <v>0</v>
      </c>
      <c r="BK155" s="76">
        <f>IF(OR(BK$3=DATE(YEAR($H155),MONTH($H155)+$G155,1),BK$3=DATE(YEAR($H155),MONTH($H155)+$G155*2,1),BK$3=DATE(YEAR($H155),MONTH($H155)+$G155*3,1),BK$3=DATE(YEAR($H155),MONTH($H155)+$G155*4,1),BK$3=DATE(YEAR($H155),MONTH($H155)+$G155*5,1),BK$3=DATE(YEAR($H155),MONTH($H155)+$G155*6,1),BK$3=DATE(YEAR($H155),MONTH($H155)+$G155*7,1),BK$3=DATE(YEAR($H155),MONTH($H155)+$G155*8,1),BK$3=DATE(YEAR($H155),MONTH($H155)+$G155*9,1),BK$3=DATE(YEAR($H155),MONTH($H155)+$G155*10,1)),$F155*тех!BY$10*тех!BY$6,)</f>
        <v>0</v>
      </c>
      <c r="BL155" s="76">
        <f>IF(OR(BL$3=DATE(YEAR($H155),MONTH($H155)+$G155,1),BL$3=DATE(YEAR($H155),MONTH($H155)+$G155*2,1),BL$3=DATE(YEAR($H155),MONTH($H155)+$G155*3,1),BL$3=DATE(YEAR($H155),MONTH($H155)+$G155*4,1),BL$3=DATE(YEAR($H155),MONTH($H155)+$G155*5,1),BL$3=DATE(YEAR($H155),MONTH($H155)+$G155*6,1),BL$3=DATE(YEAR($H155),MONTH($H155)+$G155*7,1),BL$3=DATE(YEAR($H155),MONTH($H155)+$G155*8,1),BL$3=DATE(YEAR($H155),MONTH($H155)+$G155*9,1),BL$3=DATE(YEAR($H155),MONTH($H155)+$G155*10,1)),$F155*тех!BZ$10*тех!BZ$6,)</f>
        <v>0</v>
      </c>
      <c r="BM155" s="76">
        <f>IF(OR(BM$3=DATE(YEAR($H155),MONTH($H155)+$G155,1),BM$3=DATE(YEAR($H155),MONTH($H155)+$G155*2,1),BM$3=DATE(YEAR($H155),MONTH($H155)+$G155*3,1),BM$3=DATE(YEAR($H155),MONTH($H155)+$G155*4,1),BM$3=DATE(YEAR($H155),MONTH($H155)+$G155*5,1),BM$3=DATE(YEAR($H155),MONTH($H155)+$G155*6,1),BM$3=DATE(YEAR($H155),MONTH($H155)+$G155*7,1),BM$3=DATE(YEAR($H155),MONTH($H155)+$G155*8,1),BM$3=DATE(YEAR($H155),MONTH($H155)+$G155*9,1),BM$3=DATE(YEAR($H155),MONTH($H155)+$G155*10,1)),$F155*тех!CA$10*тех!CA$6,)</f>
        <v>0</v>
      </c>
      <c r="BN155" s="76">
        <f>IF(OR(BN$3=DATE(YEAR($H155),MONTH($H155)+$G155,1),BN$3=DATE(YEAR($H155),MONTH($H155)+$G155*2,1),BN$3=DATE(YEAR($H155),MONTH($H155)+$G155*3,1),BN$3=DATE(YEAR($H155),MONTH($H155)+$G155*4,1),BN$3=DATE(YEAR($H155),MONTH($H155)+$G155*5,1),BN$3=DATE(YEAR($H155),MONTH($H155)+$G155*6,1),BN$3=DATE(YEAR($H155),MONTH($H155)+$G155*7,1),BN$3=DATE(YEAR($H155),MONTH($H155)+$G155*8,1),BN$3=DATE(YEAR($H155),MONTH($H155)+$G155*9,1),BN$3=DATE(YEAR($H155),MONTH($H155)+$G155*10,1)),$F155*тех!CB$10*тех!CB$6,)</f>
        <v>0</v>
      </c>
      <c r="BO155" s="76">
        <f>IF(OR(BO$3=DATE(YEAR($H155),MONTH($H155)+$G155,1),BO$3=DATE(YEAR($H155),MONTH($H155)+$G155*2,1),BO$3=DATE(YEAR($H155),MONTH($H155)+$G155*3,1),BO$3=DATE(YEAR($H155),MONTH($H155)+$G155*4,1),BO$3=DATE(YEAR($H155),MONTH($H155)+$G155*5,1),BO$3=DATE(YEAR($H155),MONTH($H155)+$G155*6,1),BO$3=DATE(YEAR($H155),MONTH($H155)+$G155*7,1),BO$3=DATE(YEAR($H155),MONTH($H155)+$G155*8,1),BO$3=DATE(YEAR($H155),MONTH($H155)+$G155*9,1),BO$3=DATE(YEAR($H155),MONTH($H155)+$G155*10,1)),$F155*тех!CC$10*тех!CC$6,)</f>
        <v>0</v>
      </c>
      <c r="BP155" s="76">
        <f>IF(OR(BP$3=DATE(YEAR($H155),MONTH($H155)+$G155,1),BP$3=DATE(YEAR($H155),MONTH($H155)+$G155*2,1),BP$3=DATE(YEAR($H155),MONTH($H155)+$G155*3,1),BP$3=DATE(YEAR($H155),MONTH($H155)+$G155*4,1),BP$3=DATE(YEAR($H155),MONTH($H155)+$G155*5,1),BP$3=DATE(YEAR($H155),MONTH($H155)+$G155*6,1),BP$3=DATE(YEAR($H155),MONTH($H155)+$G155*7,1),BP$3=DATE(YEAR($H155),MONTH($H155)+$G155*8,1),BP$3=DATE(YEAR($H155),MONTH($H155)+$G155*9,1),BP$3=DATE(YEAR($H155),MONTH($H155)+$G155*10,1)),$F155*тех!CD$10*тех!CD$6,)</f>
        <v>0</v>
      </c>
      <c r="BQ155" s="76">
        <f>IF(OR(BQ$3=DATE(YEAR($H155),MONTH($H155)+$G155,1),BQ$3=DATE(YEAR($H155),MONTH($H155)+$G155*2,1),BQ$3=DATE(YEAR($H155),MONTH($H155)+$G155*3,1),BQ$3=DATE(YEAR($H155),MONTH($H155)+$G155*4,1),BQ$3=DATE(YEAR($H155),MONTH($H155)+$G155*5,1),BQ$3=DATE(YEAR($H155),MONTH($H155)+$G155*6,1),BQ$3=DATE(YEAR($H155),MONTH($H155)+$G155*7,1),BQ$3=DATE(YEAR($H155),MONTH($H155)+$G155*8,1),BQ$3=DATE(YEAR($H155),MONTH($H155)+$G155*9,1),BQ$3=DATE(YEAR($H155),MONTH($H155)+$G155*10,1)),$F155*тех!CE$10*тех!CE$6,)</f>
        <v>0</v>
      </c>
    </row>
    <row r="156" spans="2:69">
      <c r="B156" s="3">
        <v>14</v>
      </c>
      <c r="C156" s="19" t="s">
        <v>832</v>
      </c>
      <c r="D156" s="71">
        <f>IF(C156&gt;0,VLOOKUP(C156,тех!$R$19:$S$54,2,FALSE),)</f>
        <v>700</v>
      </c>
      <c r="E156" s="71"/>
      <c r="F156" s="76">
        <f t="shared" si="5"/>
        <v>0</v>
      </c>
      <c r="G156" s="19">
        <v>12</v>
      </c>
      <c r="H156" s="20">
        <f>Параметры!$C$11</f>
        <v>42370</v>
      </c>
      <c r="J156" s="76">
        <f>IF($H156=J$3,$F156,)*тех!X$6</f>
        <v>0</v>
      </c>
      <c r="K156" s="76">
        <f>IF($H156=K$3,$F156,)*тех!Y$6</f>
        <v>0</v>
      </c>
      <c r="L156" s="76">
        <f>IF($H156=L$3,$F156,)*тех!Z$6</f>
        <v>0</v>
      </c>
      <c r="M156" s="76">
        <f>IF($H156=M$3,$F156,)*тех!AA$6</f>
        <v>0</v>
      </c>
      <c r="N156" s="76">
        <f>IF($H156=N$3,$F156,)*тех!AB$6</f>
        <v>0</v>
      </c>
      <c r="O156" s="76">
        <f>IF($H156=O$3,$F156,)*тех!AC$6</f>
        <v>0</v>
      </c>
      <c r="P156" s="76">
        <f>IF(OR(P$3=DATE(YEAR($H156),MONTH($H156)+$G156,1),P$3=DATE(YEAR($H156),MONTH($H156)+$G156*2,1),P$3=DATE(YEAR($H156),MONTH($H156)+$G156*3,1),P$3=DATE(YEAR($H156),MONTH($H156)+$G156*4,1),P$3=DATE(YEAR($H156),MONTH($H156)+$G156*5,1),P$3=DATE(YEAR($H156),MONTH($H156)+$G156*6,1),P$3=DATE(YEAR($H156),MONTH($H156)+$G156*7,1),P$3=DATE(YEAR($H156),MONTH($H156)+$G156*8,1),P$3=DATE(YEAR($H156),MONTH($H156)+$G156*9,1),P$3=DATE(YEAR($H156),MONTH($H156)+$G156*10,1)),$F156*тех!AD$10*тех!AD$6,)</f>
        <v>0</v>
      </c>
      <c r="Q156" s="76">
        <f>IF(OR(Q$3=DATE(YEAR($H156),MONTH($H156)+$G156,1),Q$3=DATE(YEAR($H156),MONTH($H156)+$G156*2,1),Q$3=DATE(YEAR($H156),MONTH($H156)+$G156*3,1),Q$3=DATE(YEAR($H156),MONTH($H156)+$G156*4,1),Q$3=DATE(YEAR($H156),MONTH($H156)+$G156*5,1),Q$3=DATE(YEAR($H156),MONTH($H156)+$G156*6,1),Q$3=DATE(YEAR($H156),MONTH($H156)+$G156*7,1),Q$3=DATE(YEAR($H156),MONTH($H156)+$G156*8,1),Q$3=DATE(YEAR($H156),MONTH($H156)+$G156*9,1),Q$3=DATE(YEAR($H156),MONTH($H156)+$G156*10,1)),$F156*тех!AE$10*тех!AE$6,)</f>
        <v>0</v>
      </c>
      <c r="R156" s="76">
        <f>IF(OR(R$3=DATE(YEAR($H156),MONTH($H156)+$G156,1),R$3=DATE(YEAR($H156),MONTH($H156)+$G156*2,1),R$3=DATE(YEAR($H156),MONTH($H156)+$G156*3,1),R$3=DATE(YEAR($H156),MONTH($H156)+$G156*4,1),R$3=DATE(YEAR($H156),MONTH($H156)+$G156*5,1),R$3=DATE(YEAR($H156),MONTH($H156)+$G156*6,1),R$3=DATE(YEAR($H156),MONTH($H156)+$G156*7,1),R$3=DATE(YEAR($H156),MONTH($H156)+$G156*8,1),R$3=DATE(YEAR($H156),MONTH($H156)+$G156*9,1),R$3=DATE(YEAR($H156),MONTH($H156)+$G156*10,1)),$F156*тех!AF$10*тех!AF$6,)</f>
        <v>0</v>
      </c>
      <c r="S156" s="76">
        <f>IF(OR(S$3=DATE(YEAR($H156),MONTH($H156)+$G156,1),S$3=DATE(YEAR($H156),MONTH($H156)+$G156*2,1),S$3=DATE(YEAR($H156),MONTH($H156)+$G156*3,1),S$3=DATE(YEAR($H156),MONTH($H156)+$G156*4,1),S$3=DATE(YEAR($H156),MONTH($H156)+$G156*5,1),S$3=DATE(YEAR($H156),MONTH($H156)+$G156*6,1),S$3=DATE(YEAR($H156),MONTH($H156)+$G156*7,1),S$3=DATE(YEAR($H156),MONTH($H156)+$G156*8,1),S$3=DATE(YEAR($H156),MONTH($H156)+$G156*9,1),S$3=DATE(YEAR($H156),MONTH($H156)+$G156*10,1)),$F156*тех!AG$10*тех!AG$6,)</f>
        <v>0</v>
      </c>
      <c r="T156" s="76">
        <f>IF(OR(T$3=DATE(YEAR($H156),MONTH($H156)+$G156,1),T$3=DATE(YEAR($H156),MONTH($H156)+$G156*2,1),T$3=DATE(YEAR($H156),MONTH($H156)+$G156*3,1),T$3=DATE(YEAR($H156),MONTH($H156)+$G156*4,1),T$3=DATE(YEAR($H156),MONTH($H156)+$G156*5,1),T$3=DATE(YEAR($H156),MONTH($H156)+$G156*6,1),T$3=DATE(YEAR($H156),MONTH($H156)+$G156*7,1),T$3=DATE(YEAR($H156),MONTH($H156)+$G156*8,1),T$3=DATE(YEAR($H156),MONTH($H156)+$G156*9,1),T$3=DATE(YEAR($H156),MONTH($H156)+$G156*10,1)),$F156*тех!AH$10*тех!AH$6,)</f>
        <v>0</v>
      </c>
      <c r="U156" s="76">
        <f>IF(OR(U$3=DATE(YEAR($H156),MONTH($H156)+$G156,1),U$3=DATE(YEAR($H156),MONTH($H156)+$G156*2,1),U$3=DATE(YEAR($H156),MONTH($H156)+$G156*3,1),U$3=DATE(YEAR($H156),MONTH($H156)+$G156*4,1),U$3=DATE(YEAR($H156),MONTH($H156)+$G156*5,1),U$3=DATE(YEAR($H156),MONTH($H156)+$G156*6,1),U$3=DATE(YEAR($H156),MONTH($H156)+$G156*7,1),U$3=DATE(YEAR($H156),MONTH($H156)+$G156*8,1),U$3=DATE(YEAR($H156),MONTH($H156)+$G156*9,1),U$3=DATE(YEAR($H156),MONTH($H156)+$G156*10,1)),$F156*тех!AI$10*тех!AI$6,)</f>
        <v>0</v>
      </c>
      <c r="V156" s="76">
        <f>IF(OR(V$3=DATE(YEAR($H156),MONTH($H156)+$G156,1),V$3=DATE(YEAR($H156),MONTH($H156)+$G156*2,1),V$3=DATE(YEAR($H156),MONTH($H156)+$G156*3,1),V$3=DATE(YEAR($H156),MONTH($H156)+$G156*4,1),V$3=DATE(YEAR($H156),MONTH($H156)+$G156*5,1),V$3=DATE(YEAR($H156),MONTH($H156)+$G156*6,1),V$3=DATE(YEAR($H156),MONTH($H156)+$G156*7,1),V$3=DATE(YEAR($H156),MONTH($H156)+$G156*8,1),V$3=DATE(YEAR($H156),MONTH($H156)+$G156*9,1),V$3=DATE(YEAR($H156),MONTH($H156)+$G156*10,1)),$F156*тех!AJ$10*тех!AJ$6,)</f>
        <v>0</v>
      </c>
      <c r="W156" s="76">
        <f>IF(OR(W$3=DATE(YEAR($H156),MONTH($H156)+$G156,1),W$3=DATE(YEAR($H156),MONTH($H156)+$G156*2,1),W$3=DATE(YEAR($H156),MONTH($H156)+$G156*3,1),W$3=DATE(YEAR($H156),MONTH($H156)+$G156*4,1),W$3=DATE(YEAR($H156),MONTH($H156)+$G156*5,1),W$3=DATE(YEAR($H156),MONTH($H156)+$G156*6,1),W$3=DATE(YEAR($H156),MONTH($H156)+$G156*7,1),W$3=DATE(YEAR($H156),MONTH($H156)+$G156*8,1),W$3=DATE(YEAR($H156),MONTH($H156)+$G156*9,1),W$3=DATE(YEAR($H156),MONTH($H156)+$G156*10,1)),$F156*тех!AK$10*тех!AK$6,)</f>
        <v>0</v>
      </c>
      <c r="X156" s="76">
        <f>IF(OR(X$3=DATE(YEAR($H156),MONTH($H156)+$G156,1),X$3=DATE(YEAR($H156),MONTH($H156)+$G156*2,1),X$3=DATE(YEAR($H156),MONTH($H156)+$G156*3,1),X$3=DATE(YEAR($H156),MONTH($H156)+$G156*4,1),X$3=DATE(YEAR($H156),MONTH($H156)+$G156*5,1),X$3=DATE(YEAR($H156),MONTH($H156)+$G156*6,1),X$3=DATE(YEAR($H156),MONTH($H156)+$G156*7,1),X$3=DATE(YEAR($H156),MONTH($H156)+$G156*8,1),X$3=DATE(YEAR($H156),MONTH($H156)+$G156*9,1),X$3=DATE(YEAR($H156),MONTH($H156)+$G156*10,1)),$F156*тех!AL$10*тех!AL$6,)</f>
        <v>0</v>
      </c>
      <c r="Y156" s="76">
        <f>IF(OR(Y$3=DATE(YEAR($H156),MONTH($H156)+$G156,1),Y$3=DATE(YEAR($H156),MONTH($H156)+$G156*2,1),Y$3=DATE(YEAR($H156),MONTH($H156)+$G156*3,1),Y$3=DATE(YEAR($H156),MONTH($H156)+$G156*4,1),Y$3=DATE(YEAR($H156),MONTH($H156)+$G156*5,1),Y$3=DATE(YEAR($H156),MONTH($H156)+$G156*6,1),Y$3=DATE(YEAR($H156),MONTH($H156)+$G156*7,1),Y$3=DATE(YEAR($H156),MONTH($H156)+$G156*8,1),Y$3=DATE(YEAR($H156),MONTH($H156)+$G156*9,1),Y$3=DATE(YEAR($H156),MONTH($H156)+$G156*10,1)),$F156*тех!AM$10*тех!AM$6,)</f>
        <v>0</v>
      </c>
      <c r="Z156" s="76">
        <f>IF(OR(Z$3=DATE(YEAR($H156),MONTH($H156)+$G156,1),Z$3=DATE(YEAR($H156),MONTH($H156)+$G156*2,1),Z$3=DATE(YEAR($H156),MONTH($H156)+$G156*3,1),Z$3=DATE(YEAR($H156),MONTH($H156)+$G156*4,1),Z$3=DATE(YEAR($H156),MONTH($H156)+$G156*5,1),Z$3=DATE(YEAR($H156),MONTH($H156)+$G156*6,1),Z$3=DATE(YEAR($H156),MONTH($H156)+$G156*7,1),Z$3=DATE(YEAR($H156),MONTH($H156)+$G156*8,1),Z$3=DATE(YEAR($H156),MONTH($H156)+$G156*9,1),Z$3=DATE(YEAR($H156),MONTH($H156)+$G156*10,1)),$F156*тех!AN$10*тех!AN$6,)</f>
        <v>0</v>
      </c>
      <c r="AA156" s="76">
        <f>IF(OR(AA$3=DATE(YEAR($H156),MONTH($H156)+$G156,1),AA$3=DATE(YEAR($H156),MONTH($H156)+$G156*2,1),AA$3=DATE(YEAR($H156),MONTH($H156)+$G156*3,1),AA$3=DATE(YEAR($H156),MONTH($H156)+$G156*4,1),AA$3=DATE(YEAR($H156),MONTH($H156)+$G156*5,1),AA$3=DATE(YEAR($H156),MONTH($H156)+$G156*6,1),AA$3=DATE(YEAR($H156),MONTH($H156)+$G156*7,1),AA$3=DATE(YEAR($H156),MONTH($H156)+$G156*8,1),AA$3=DATE(YEAR($H156),MONTH($H156)+$G156*9,1),AA$3=DATE(YEAR($H156),MONTH($H156)+$G156*10,1)),$F156*тех!AO$10*тех!AO$6,)</f>
        <v>0</v>
      </c>
      <c r="AB156" s="76">
        <f>IF(OR(AB$3=DATE(YEAR($H156),MONTH($H156)+$G156,1),AB$3=DATE(YEAR($H156),MONTH($H156)+$G156*2,1),AB$3=DATE(YEAR($H156),MONTH($H156)+$G156*3,1),AB$3=DATE(YEAR($H156),MONTH($H156)+$G156*4,1),AB$3=DATE(YEAR($H156),MONTH($H156)+$G156*5,1),AB$3=DATE(YEAR($H156),MONTH($H156)+$G156*6,1),AB$3=DATE(YEAR($H156),MONTH($H156)+$G156*7,1),AB$3=DATE(YEAR($H156),MONTH($H156)+$G156*8,1),AB$3=DATE(YEAR($H156),MONTH($H156)+$G156*9,1),AB$3=DATE(YEAR($H156),MONTH($H156)+$G156*10,1)),$F156*тех!AP$10*тех!AP$6,)</f>
        <v>0</v>
      </c>
      <c r="AC156" s="76">
        <f>IF(OR(AC$3=DATE(YEAR($H156),MONTH($H156)+$G156,1),AC$3=DATE(YEAR($H156),MONTH($H156)+$G156*2,1),AC$3=DATE(YEAR($H156),MONTH($H156)+$G156*3,1),AC$3=DATE(YEAR($H156),MONTH($H156)+$G156*4,1),AC$3=DATE(YEAR($H156),MONTH($H156)+$G156*5,1),AC$3=DATE(YEAR($H156),MONTH($H156)+$G156*6,1),AC$3=DATE(YEAR($H156),MONTH($H156)+$G156*7,1),AC$3=DATE(YEAR($H156),MONTH($H156)+$G156*8,1),AC$3=DATE(YEAR($H156),MONTH($H156)+$G156*9,1),AC$3=DATE(YEAR($H156),MONTH($H156)+$G156*10,1)),$F156*тех!AQ$10*тех!AQ$6,)</f>
        <v>0</v>
      </c>
      <c r="AD156" s="76">
        <f>IF(OR(AD$3=DATE(YEAR($H156),MONTH($H156)+$G156,1),AD$3=DATE(YEAR($H156),MONTH($H156)+$G156*2,1),AD$3=DATE(YEAR($H156),MONTH($H156)+$G156*3,1),AD$3=DATE(YEAR($H156),MONTH($H156)+$G156*4,1),AD$3=DATE(YEAR($H156),MONTH($H156)+$G156*5,1),AD$3=DATE(YEAR($H156),MONTH($H156)+$G156*6,1),AD$3=DATE(YEAR($H156),MONTH($H156)+$G156*7,1),AD$3=DATE(YEAR($H156),MONTH($H156)+$G156*8,1),AD$3=DATE(YEAR($H156),MONTH($H156)+$G156*9,1),AD$3=DATE(YEAR($H156),MONTH($H156)+$G156*10,1)),$F156*тех!AR$10*тех!AR$6,)</f>
        <v>0</v>
      </c>
      <c r="AE156" s="76">
        <f>IF(OR(AE$3=DATE(YEAR($H156),MONTH($H156)+$G156,1),AE$3=DATE(YEAR($H156),MONTH($H156)+$G156*2,1),AE$3=DATE(YEAR($H156),MONTH($H156)+$G156*3,1),AE$3=DATE(YEAR($H156),MONTH($H156)+$G156*4,1),AE$3=DATE(YEAR($H156),MONTH($H156)+$G156*5,1),AE$3=DATE(YEAR($H156),MONTH($H156)+$G156*6,1),AE$3=DATE(YEAR($H156),MONTH($H156)+$G156*7,1),AE$3=DATE(YEAR($H156),MONTH($H156)+$G156*8,1),AE$3=DATE(YEAR($H156),MONTH($H156)+$G156*9,1),AE$3=DATE(YEAR($H156),MONTH($H156)+$G156*10,1)),$F156*тех!AS$10*тех!AS$6,)</f>
        <v>0</v>
      </c>
      <c r="AF156" s="76">
        <f>IF(OR(AF$3=DATE(YEAR($H156),MONTH($H156)+$G156,1),AF$3=DATE(YEAR($H156),MONTH($H156)+$G156*2,1),AF$3=DATE(YEAR($H156),MONTH($H156)+$G156*3,1),AF$3=DATE(YEAR($H156),MONTH($H156)+$G156*4,1),AF$3=DATE(YEAR($H156),MONTH($H156)+$G156*5,1),AF$3=DATE(YEAR($H156),MONTH($H156)+$G156*6,1),AF$3=DATE(YEAR($H156),MONTH($H156)+$G156*7,1),AF$3=DATE(YEAR($H156),MONTH($H156)+$G156*8,1),AF$3=DATE(YEAR($H156),MONTH($H156)+$G156*9,1),AF$3=DATE(YEAR($H156),MONTH($H156)+$G156*10,1)),$F156*тех!AT$10*тех!AT$6,)</f>
        <v>0</v>
      </c>
      <c r="AG156" s="76">
        <f>IF(OR(AG$3=DATE(YEAR($H156),MONTH($H156)+$G156,1),AG$3=DATE(YEAR($H156),MONTH($H156)+$G156*2,1),AG$3=DATE(YEAR($H156),MONTH($H156)+$G156*3,1),AG$3=DATE(YEAR($H156),MONTH($H156)+$G156*4,1),AG$3=DATE(YEAR($H156),MONTH($H156)+$G156*5,1),AG$3=DATE(YEAR($H156),MONTH($H156)+$G156*6,1),AG$3=DATE(YEAR($H156),MONTH($H156)+$G156*7,1),AG$3=DATE(YEAR($H156),MONTH($H156)+$G156*8,1),AG$3=DATE(YEAR($H156),MONTH($H156)+$G156*9,1),AG$3=DATE(YEAR($H156),MONTH($H156)+$G156*10,1)),$F156*тех!AU$10*тех!AU$6,)</f>
        <v>0</v>
      </c>
      <c r="AH156" s="76">
        <f>IF(OR(AH$3=DATE(YEAR($H156),MONTH($H156)+$G156,1),AH$3=DATE(YEAR($H156),MONTH($H156)+$G156*2,1),AH$3=DATE(YEAR($H156),MONTH($H156)+$G156*3,1),AH$3=DATE(YEAR($H156),MONTH($H156)+$G156*4,1),AH$3=DATE(YEAR($H156),MONTH($H156)+$G156*5,1),AH$3=DATE(YEAR($H156),MONTH($H156)+$G156*6,1),AH$3=DATE(YEAR($H156),MONTH($H156)+$G156*7,1),AH$3=DATE(YEAR($H156),MONTH($H156)+$G156*8,1),AH$3=DATE(YEAR($H156),MONTH($H156)+$G156*9,1),AH$3=DATE(YEAR($H156),MONTH($H156)+$G156*10,1)),$F156*тех!AV$10*тех!AV$6,)</f>
        <v>0</v>
      </c>
      <c r="AI156" s="76">
        <f>IF(OR(AI$3=DATE(YEAR($H156),MONTH($H156)+$G156,1),AI$3=DATE(YEAR($H156),MONTH($H156)+$G156*2,1),AI$3=DATE(YEAR($H156),MONTH($H156)+$G156*3,1),AI$3=DATE(YEAR($H156),MONTH($H156)+$G156*4,1),AI$3=DATE(YEAR($H156),MONTH($H156)+$G156*5,1),AI$3=DATE(YEAR($H156),MONTH($H156)+$G156*6,1),AI$3=DATE(YEAR($H156),MONTH($H156)+$G156*7,1),AI$3=DATE(YEAR($H156),MONTH($H156)+$G156*8,1),AI$3=DATE(YEAR($H156),MONTH($H156)+$G156*9,1),AI$3=DATE(YEAR($H156),MONTH($H156)+$G156*10,1)),$F156*тех!AW$10*тех!AW$6,)</f>
        <v>0</v>
      </c>
      <c r="AJ156" s="76">
        <f>IF(OR(AJ$3=DATE(YEAR($H156),MONTH($H156)+$G156,1),AJ$3=DATE(YEAR($H156),MONTH($H156)+$G156*2,1),AJ$3=DATE(YEAR($H156),MONTH($H156)+$G156*3,1),AJ$3=DATE(YEAR($H156),MONTH($H156)+$G156*4,1),AJ$3=DATE(YEAR($H156),MONTH($H156)+$G156*5,1),AJ$3=DATE(YEAR($H156),MONTH($H156)+$G156*6,1),AJ$3=DATE(YEAR($H156),MONTH($H156)+$G156*7,1),AJ$3=DATE(YEAR($H156),MONTH($H156)+$G156*8,1),AJ$3=DATE(YEAR($H156),MONTH($H156)+$G156*9,1),AJ$3=DATE(YEAR($H156),MONTH($H156)+$G156*10,1)),$F156*тех!AX$10*тех!AX$6,)</f>
        <v>0</v>
      </c>
      <c r="AK156" s="76">
        <f>IF(OR(AK$3=DATE(YEAR($H156),MONTH($H156)+$G156,1),AK$3=DATE(YEAR($H156),MONTH($H156)+$G156*2,1),AK$3=DATE(YEAR($H156),MONTH($H156)+$G156*3,1),AK$3=DATE(YEAR($H156),MONTH($H156)+$G156*4,1),AK$3=DATE(YEAR($H156),MONTH($H156)+$G156*5,1),AK$3=DATE(YEAR($H156),MONTH($H156)+$G156*6,1),AK$3=DATE(YEAR($H156),MONTH($H156)+$G156*7,1),AK$3=DATE(YEAR($H156),MONTH($H156)+$G156*8,1),AK$3=DATE(YEAR($H156),MONTH($H156)+$G156*9,1),AK$3=DATE(YEAR($H156),MONTH($H156)+$G156*10,1)),$F156*тех!AY$10*тех!AY$6,)</f>
        <v>0</v>
      </c>
      <c r="AL156" s="76">
        <f>IF(OR(AL$3=DATE(YEAR($H156),MONTH($H156)+$G156,1),AL$3=DATE(YEAR($H156),MONTH($H156)+$G156*2,1),AL$3=DATE(YEAR($H156),MONTH($H156)+$G156*3,1),AL$3=DATE(YEAR($H156),MONTH($H156)+$G156*4,1),AL$3=DATE(YEAR($H156),MONTH($H156)+$G156*5,1),AL$3=DATE(YEAR($H156),MONTH($H156)+$G156*6,1),AL$3=DATE(YEAR($H156),MONTH($H156)+$G156*7,1),AL$3=DATE(YEAR($H156),MONTH($H156)+$G156*8,1),AL$3=DATE(YEAR($H156),MONTH($H156)+$G156*9,1),AL$3=DATE(YEAR($H156),MONTH($H156)+$G156*10,1)),$F156*тех!AZ$10*тех!AZ$6,)</f>
        <v>0</v>
      </c>
      <c r="AM156" s="76">
        <f>IF(OR(AM$3=DATE(YEAR($H156),MONTH($H156)+$G156,1),AM$3=DATE(YEAR($H156),MONTH($H156)+$G156*2,1),AM$3=DATE(YEAR($H156),MONTH($H156)+$G156*3,1),AM$3=DATE(YEAR($H156),MONTH($H156)+$G156*4,1),AM$3=DATE(YEAR($H156),MONTH($H156)+$G156*5,1),AM$3=DATE(YEAR($H156),MONTH($H156)+$G156*6,1),AM$3=DATE(YEAR($H156),MONTH($H156)+$G156*7,1),AM$3=DATE(YEAR($H156),MONTH($H156)+$G156*8,1),AM$3=DATE(YEAR($H156),MONTH($H156)+$G156*9,1),AM$3=DATE(YEAR($H156),MONTH($H156)+$G156*10,1)),$F156*тех!BA$10*тех!BA$6,)</f>
        <v>0</v>
      </c>
      <c r="AN156" s="76">
        <f>IF(OR(AN$3=DATE(YEAR($H156),MONTH($H156)+$G156,1),AN$3=DATE(YEAR($H156),MONTH($H156)+$G156*2,1),AN$3=DATE(YEAR($H156),MONTH($H156)+$G156*3,1),AN$3=DATE(YEAR($H156),MONTH($H156)+$G156*4,1),AN$3=DATE(YEAR($H156),MONTH($H156)+$G156*5,1),AN$3=DATE(YEAR($H156),MONTH($H156)+$G156*6,1),AN$3=DATE(YEAR($H156),MONTH($H156)+$G156*7,1),AN$3=DATE(YEAR($H156),MONTH($H156)+$G156*8,1),AN$3=DATE(YEAR($H156),MONTH($H156)+$G156*9,1),AN$3=DATE(YEAR($H156),MONTH($H156)+$G156*10,1)),$F156*тех!BB$10*тех!BB$6,)</f>
        <v>0</v>
      </c>
      <c r="AO156" s="76">
        <f>IF(OR(AO$3=DATE(YEAR($H156),MONTH($H156)+$G156,1),AO$3=DATE(YEAR($H156),MONTH($H156)+$G156*2,1),AO$3=DATE(YEAR($H156),MONTH($H156)+$G156*3,1),AO$3=DATE(YEAR($H156),MONTH($H156)+$G156*4,1),AO$3=DATE(YEAR($H156),MONTH($H156)+$G156*5,1),AO$3=DATE(YEAR($H156),MONTH($H156)+$G156*6,1),AO$3=DATE(YEAR($H156),MONTH($H156)+$G156*7,1),AO$3=DATE(YEAR($H156),MONTH($H156)+$G156*8,1),AO$3=DATE(YEAR($H156),MONTH($H156)+$G156*9,1),AO$3=DATE(YEAR($H156),MONTH($H156)+$G156*10,1)),$F156*тех!BC$10*тех!BC$6,)</f>
        <v>0</v>
      </c>
      <c r="AP156" s="76">
        <f>IF(OR(AP$3=DATE(YEAR($H156),MONTH($H156)+$G156,1),AP$3=DATE(YEAR($H156),MONTH($H156)+$G156*2,1),AP$3=DATE(YEAR($H156),MONTH($H156)+$G156*3,1),AP$3=DATE(YEAR($H156),MONTH($H156)+$G156*4,1),AP$3=DATE(YEAR($H156),MONTH($H156)+$G156*5,1),AP$3=DATE(YEAR($H156),MONTH($H156)+$G156*6,1),AP$3=DATE(YEAR($H156),MONTH($H156)+$G156*7,1),AP$3=DATE(YEAR($H156),MONTH($H156)+$G156*8,1),AP$3=DATE(YEAR($H156),MONTH($H156)+$G156*9,1),AP$3=DATE(YEAR($H156),MONTH($H156)+$G156*10,1)),$F156*тех!BD$10*тех!BD$6,)</f>
        <v>0</v>
      </c>
      <c r="AQ156" s="76">
        <f>IF(OR(AQ$3=DATE(YEAR($H156),MONTH($H156)+$G156,1),AQ$3=DATE(YEAR($H156),MONTH($H156)+$G156*2,1),AQ$3=DATE(YEAR($H156),MONTH($H156)+$G156*3,1),AQ$3=DATE(YEAR($H156),MONTH($H156)+$G156*4,1),AQ$3=DATE(YEAR($H156),MONTH($H156)+$G156*5,1),AQ$3=DATE(YEAR($H156),MONTH($H156)+$G156*6,1),AQ$3=DATE(YEAR($H156),MONTH($H156)+$G156*7,1),AQ$3=DATE(YEAR($H156),MONTH($H156)+$G156*8,1),AQ$3=DATE(YEAR($H156),MONTH($H156)+$G156*9,1),AQ$3=DATE(YEAR($H156),MONTH($H156)+$G156*10,1)),$F156*тех!BE$10*тех!BE$6,)</f>
        <v>0</v>
      </c>
      <c r="AR156" s="76">
        <f>IF(OR(AR$3=DATE(YEAR($H156),MONTH($H156)+$G156,1),AR$3=DATE(YEAR($H156),MONTH($H156)+$G156*2,1),AR$3=DATE(YEAR($H156),MONTH($H156)+$G156*3,1),AR$3=DATE(YEAR($H156),MONTH($H156)+$G156*4,1),AR$3=DATE(YEAR($H156),MONTH($H156)+$G156*5,1),AR$3=DATE(YEAR($H156),MONTH($H156)+$G156*6,1),AR$3=DATE(YEAR($H156),MONTH($H156)+$G156*7,1),AR$3=DATE(YEAR($H156),MONTH($H156)+$G156*8,1),AR$3=DATE(YEAR($H156),MONTH($H156)+$G156*9,1),AR$3=DATE(YEAR($H156),MONTH($H156)+$G156*10,1)),$F156*тех!BF$10*тех!BF$6,)</f>
        <v>0</v>
      </c>
      <c r="AS156" s="76">
        <f>IF(OR(AS$3=DATE(YEAR($H156),MONTH($H156)+$G156,1),AS$3=DATE(YEAR($H156),MONTH($H156)+$G156*2,1),AS$3=DATE(YEAR($H156),MONTH($H156)+$G156*3,1),AS$3=DATE(YEAR($H156),MONTH($H156)+$G156*4,1),AS$3=DATE(YEAR($H156),MONTH($H156)+$G156*5,1),AS$3=DATE(YEAR($H156),MONTH($H156)+$G156*6,1),AS$3=DATE(YEAR($H156),MONTH($H156)+$G156*7,1),AS$3=DATE(YEAR($H156),MONTH($H156)+$G156*8,1),AS$3=DATE(YEAR($H156),MONTH($H156)+$G156*9,1),AS$3=DATE(YEAR($H156),MONTH($H156)+$G156*10,1)),$F156*тех!BG$10*тех!BG$6,)</f>
        <v>0</v>
      </c>
      <c r="AT156" s="76">
        <f>IF(OR(AT$3=DATE(YEAR($H156),MONTH($H156)+$G156,1),AT$3=DATE(YEAR($H156),MONTH($H156)+$G156*2,1),AT$3=DATE(YEAR($H156),MONTH($H156)+$G156*3,1),AT$3=DATE(YEAR($H156),MONTH($H156)+$G156*4,1),AT$3=DATE(YEAR($H156),MONTH($H156)+$G156*5,1),AT$3=DATE(YEAR($H156),MONTH($H156)+$G156*6,1),AT$3=DATE(YEAR($H156),MONTH($H156)+$G156*7,1),AT$3=DATE(YEAR($H156),MONTH($H156)+$G156*8,1),AT$3=DATE(YEAR($H156),MONTH($H156)+$G156*9,1),AT$3=DATE(YEAR($H156),MONTH($H156)+$G156*10,1)),$F156*тех!BH$10*тех!BH$6,)</f>
        <v>0</v>
      </c>
      <c r="AU156" s="76">
        <f>IF(OR(AU$3=DATE(YEAR($H156),MONTH($H156)+$G156,1),AU$3=DATE(YEAR($H156),MONTH($H156)+$G156*2,1),AU$3=DATE(YEAR($H156),MONTH($H156)+$G156*3,1),AU$3=DATE(YEAR($H156),MONTH($H156)+$G156*4,1),AU$3=DATE(YEAR($H156),MONTH($H156)+$G156*5,1),AU$3=DATE(YEAR($H156),MONTH($H156)+$G156*6,1),AU$3=DATE(YEAR($H156),MONTH($H156)+$G156*7,1),AU$3=DATE(YEAR($H156),MONTH($H156)+$G156*8,1),AU$3=DATE(YEAR($H156),MONTH($H156)+$G156*9,1),AU$3=DATE(YEAR($H156),MONTH($H156)+$G156*10,1)),$F156*тех!BI$10*тех!BI$6,)</f>
        <v>0</v>
      </c>
      <c r="AV156" s="76">
        <f>IF(OR(AV$3=DATE(YEAR($H156),MONTH($H156)+$G156,1),AV$3=DATE(YEAR($H156),MONTH($H156)+$G156*2,1),AV$3=DATE(YEAR($H156),MONTH($H156)+$G156*3,1),AV$3=DATE(YEAR($H156),MONTH($H156)+$G156*4,1),AV$3=DATE(YEAR($H156),MONTH($H156)+$G156*5,1),AV$3=DATE(YEAR($H156),MONTH($H156)+$G156*6,1),AV$3=DATE(YEAR($H156),MONTH($H156)+$G156*7,1),AV$3=DATE(YEAR($H156),MONTH($H156)+$G156*8,1),AV$3=DATE(YEAR($H156),MONTH($H156)+$G156*9,1),AV$3=DATE(YEAR($H156),MONTH($H156)+$G156*10,1)),$F156*тех!BJ$10*тех!BJ$6,)</f>
        <v>0</v>
      </c>
      <c r="AW156" s="76">
        <f>IF(OR(AW$3=DATE(YEAR($H156),MONTH($H156)+$G156,1),AW$3=DATE(YEAR($H156),MONTH($H156)+$G156*2,1),AW$3=DATE(YEAR($H156),MONTH($H156)+$G156*3,1),AW$3=DATE(YEAR($H156),MONTH($H156)+$G156*4,1),AW$3=DATE(YEAR($H156),MONTH($H156)+$G156*5,1),AW$3=DATE(YEAR($H156),MONTH($H156)+$G156*6,1),AW$3=DATE(YEAR($H156),MONTH($H156)+$G156*7,1),AW$3=DATE(YEAR($H156),MONTH($H156)+$G156*8,1),AW$3=DATE(YEAR($H156),MONTH($H156)+$G156*9,1),AW$3=DATE(YEAR($H156),MONTH($H156)+$G156*10,1)),$F156*тех!BK$10*тех!BK$6,)</f>
        <v>0</v>
      </c>
      <c r="AX156" s="76">
        <f>IF(OR(AX$3=DATE(YEAR($H156),MONTH($H156)+$G156,1),AX$3=DATE(YEAR($H156),MONTH($H156)+$G156*2,1),AX$3=DATE(YEAR($H156),MONTH($H156)+$G156*3,1),AX$3=DATE(YEAR($H156),MONTH($H156)+$G156*4,1),AX$3=DATE(YEAR($H156),MONTH($H156)+$G156*5,1),AX$3=DATE(YEAR($H156),MONTH($H156)+$G156*6,1),AX$3=DATE(YEAR($H156),MONTH($H156)+$G156*7,1),AX$3=DATE(YEAR($H156),MONTH($H156)+$G156*8,1),AX$3=DATE(YEAR($H156),MONTH($H156)+$G156*9,1),AX$3=DATE(YEAR($H156),MONTH($H156)+$G156*10,1)),$F156*тех!BL$10*тех!BL$6,)</f>
        <v>0</v>
      </c>
      <c r="AY156" s="76">
        <f>IF(OR(AY$3=DATE(YEAR($H156),MONTH($H156)+$G156,1),AY$3=DATE(YEAR($H156),MONTH($H156)+$G156*2,1),AY$3=DATE(YEAR($H156),MONTH($H156)+$G156*3,1),AY$3=DATE(YEAR($H156),MONTH($H156)+$G156*4,1),AY$3=DATE(YEAR($H156),MONTH($H156)+$G156*5,1),AY$3=DATE(YEAR($H156),MONTH($H156)+$G156*6,1),AY$3=DATE(YEAR($H156),MONTH($H156)+$G156*7,1),AY$3=DATE(YEAR($H156),MONTH($H156)+$G156*8,1),AY$3=DATE(YEAR($H156),MONTH($H156)+$G156*9,1),AY$3=DATE(YEAR($H156),MONTH($H156)+$G156*10,1)),$F156*тех!BM$10*тех!BM$6,)</f>
        <v>0</v>
      </c>
      <c r="AZ156" s="76">
        <f>IF(OR(AZ$3=DATE(YEAR($H156),MONTH($H156)+$G156,1),AZ$3=DATE(YEAR($H156),MONTH($H156)+$G156*2,1),AZ$3=DATE(YEAR($H156),MONTH($H156)+$G156*3,1),AZ$3=DATE(YEAR($H156),MONTH($H156)+$G156*4,1),AZ$3=DATE(YEAR($H156),MONTH($H156)+$G156*5,1),AZ$3=DATE(YEAR($H156),MONTH($H156)+$G156*6,1),AZ$3=DATE(YEAR($H156),MONTH($H156)+$G156*7,1),AZ$3=DATE(YEAR($H156),MONTH($H156)+$G156*8,1),AZ$3=DATE(YEAR($H156),MONTH($H156)+$G156*9,1),AZ$3=DATE(YEAR($H156),MONTH($H156)+$G156*10,1)),$F156*тех!BN$10*тех!BN$6,)</f>
        <v>0</v>
      </c>
      <c r="BA156" s="76">
        <f>IF(OR(BA$3=DATE(YEAR($H156),MONTH($H156)+$G156,1),BA$3=DATE(YEAR($H156),MONTH($H156)+$G156*2,1),BA$3=DATE(YEAR($H156),MONTH($H156)+$G156*3,1),BA$3=DATE(YEAR($H156),MONTH($H156)+$G156*4,1),BA$3=DATE(YEAR($H156),MONTH($H156)+$G156*5,1),BA$3=DATE(YEAR($H156),MONTH($H156)+$G156*6,1),BA$3=DATE(YEAR($H156),MONTH($H156)+$G156*7,1),BA$3=DATE(YEAR($H156),MONTH($H156)+$G156*8,1),BA$3=DATE(YEAR($H156),MONTH($H156)+$G156*9,1),BA$3=DATE(YEAR($H156),MONTH($H156)+$G156*10,1)),$F156*тех!BO$10*тех!BO$6,)</f>
        <v>0</v>
      </c>
      <c r="BB156" s="76">
        <f>IF(OR(BB$3=DATE(YEAR($H156),MONTH($H156)+$G156,1),BB$3=DATE(YEAR($H156),MONTH($H156)+$G156*2,1),BB$3=DATE(YEAR($H156),MONTH($H156)+$G156*3,1),BB$3=DATE(YEAR($H156),MONTH($H156)+$G156*4,1),BB$3=DATE(YEAR($H156),MONTH($H156)+$G156*5,1),BB$3=DATE(YEAR($H156),MONTH($H156)+$G156*6,1),BB$3=DATE(YEAR($H156),MONTH($H156)+$G156*7,1),BB$3=DATE(YEAR($H156),MONTH($H156)+$G156*8,1),BB$3=DATE(YEAR($H156),MONTH($H156)+$G156*9,1),BB$3=DATE(YEAR($H156),MONTH($H156)+$G156*10,1)),$F156*тех!BP$10*тех!BP$6,)</f>
        <v>0</v>
      </c>
      <c r="BC156" s="76">
        <f>IF(OR(BC$3=DATE(YEAR($H156),MONTH($H156)+$G156,1),BC$3=DATE(YEAR($H156),MONTH($H156)+$G156*2,1),BC$3=DATE(YEAR($H156),MONTH($H156)+$G156*3,1),BC$3=DATE(YEAR($H156),MONTH($H156)+$G156*4,1),BC$3=DATE(YEAR($H156),MONTH($H156)+$G156*5,1),BC$3=DATE(YEAR($H156),MONTH($H156)+$G156*6,1),BC$3=DATE(YEAR($H156),MONTH($H156)+$G156*7,1),BC$3=DATE(YEAR($H156),MONTH($H156)+$G156*8,1),BC$3=DATE(YEAR($H156),MONTH($H156)+$G156*9,1),BC$3=DATE(YEAR($H156),MONTH($H156)+$G156*10,1)),$F156*тех!BQ$10*тех!BQ$6,)</f>
        <v>0</v>
      </c>
      <c r="BD156" s="76">
        <f>IF(OR(BD$3=DATE(YEAR($H156),MONTH($H156)+$G156,1),BD$3=DATE(YEAR($H156),MONTH($H156)+$G156*2,1),BD$3=DATE(YEAR($H156),MONTH($H156)+$G156*3,1),BD$3=DATE(YEAR($H156),MONTH($H156)+$G156*4,1),BD$3=DATE(YEAR($H156),MONTH($H156)+$G156*5,1),BD$3=DATE(YEAR($H156),MONTH($H156)+$G156*6,1),BD$3=DATE(YEAR($H156),MONTH($H156)+$G156*7,1),BD$3=DATE(YEAR($H156),MONTH($H156)+$G156*8,1),BD$3=DATE(YEAR($H156),MONTH($H156)+$G156*9,1),BD$3=DATE(YEAR($H156),MONTH($H156)+$G156*10,1)),$F156*тех!BR$10*тех!BR$6,)</f>
        <v>0</v>
      </c>
      <c r="BE156" s="76">
        <f>IF(OR(BE$3=DATE(YEAR($H156),MONTH($H156)+$G156,1),BE$3=DATE(YEAR($H156),MONTH($H156)+$G156*2,1),BE$3=DATE(YEAR($H156),MONTH($H156)+$G156*3,1),BE$3=DATE(YEAR($H156),MONTH($H156)+$G156*4,1),BE$3=DATE(YEAR($H156),MONTH($H156)+$G156*5,1),BE$3=DATE(YEAR($H156),MONTH($H156)+$G156*6,1),BE$3=DATE(YEAR($H156),MONTH($H156)+$G156*7,1),BE$3=DATE(YEAR($H156),MONTH($H156)+$G156*8,1),BE$3=DATE(YEAR($H156),MONTH($H156)+$G156*9,1),BE$3=DATE(YEAR($H156),MONTH($H156)+$G156*10,1)),$F156*тех!BS$10*тех!BS$6,)</f>
        <v>0</v>
      </c>
      <c r="BF156" s="76">
        <f>IF(OR(BF$3=DATE(YEAR($H156),MONTH($H156)+$G156,1),BF$3=DATE(YEAR($H156),MONTH($H156)+$G156*2,1),BF$3=DATE(YEAR($H156),MONTH($H156)+$G156*3,1),BF$3=DATE(YEAR($H156),MONTH($H156)+$G156*4,1),BF$3=DATE(YEAR($H156),MONTH($H156)+$G156*5,1),BF$3=DATE(YEAR($H156),MONTH($H156)+$G156*6,1),BF$3=DATE(YEAR($H156),MONTH($H156)+$G156*7,1),BF$3=DATE(YEAR($H156),MONTH($H156)+$G156*8,1),BF$3=DATE(YEAR($H156),MONTH($H156)+$G156*9,1),BF$3=DATE(YEAR($H156),MONTH($H156)+$G156*10,1)),$F156*тех!BT$10*тех!BT$6,)</f>
        <v>0</v>
      </c>
      <c r="BG156" s="76">
        <f>IF(OR(BG$3=DATE(YEAR($H156),MONTH($H156)+$G156,1),BG$3=DATE(YEAR($H156),MONTH($H156)+$G156*2,1),BG$3=DATE(YEAR($H156),MONTH($H156)+$G156*3,1),BG$3=DATE(YEAR($H156),MONTH($H156)+$G156*4,1),BG$3=DATE(YEAR($H156),MONTH($H156)+$G156*5,1),BG$3=DATE(YEAR($H156),MONTH($H156)+$G156*6,1),BG$3=DATE(YEAR($H156),MONTH($H156)+$G156*7,1),BG$3=DATE(YEAR($H156),MONTH($H156)+$G156*8,1),BG$3=DATE(YEAR($H156),MONTH($H156)+$G156*9,1),BG$3=DATE(YEAR($H156),MONTH($H156)+$G156*10,1)),$F156*тех!BU$10*тех!BU$6,)</f>
        <v>0</v>
      </c>
      <c r="BH156" s="76">
        <f>IF(OR(BH$3=DATE(YEAR($H156),MONTH($H156)+$G156,1),BH$3=DATE(YEAR($H156),MONTH($H156)+$G156*2,1),BH$3=DATE(YEAR($H156),MONTH($H156)+$G156*3,1),BH$3=DATE(YEAR($H156),MONTH($H156)+$G156*4,1),BH$3=DATE(YEAR($H156),MONTH($H156)+$G156*5,1),BH$3=DATE(YEAR($H156),MONTH($H156)+$G156*6,1),BH$3=DATE(YEAR($H156),MONTH($H156)+$G156*7,1),BH$3=DATE(YEAR($H156),MONTH($H156)+$G156*8,1),BH$3=DATE(YEAR($H156),MONTH($H156)+$G156*9,1),BH$3=DATE(YEAR($H156),MONTH($H156)+$G156*10,1)),$F156*тех!BV$10*тех!BV$6,)</f>
        <v>0</v>
      </c>
      <c r="BI156" s="76">
        <f>IF(OR(BI$3=DATE(YEAR($H156),MONTH($H156)+$G156,1),BI$3=DATE(YEAR($H156),MONTH($H156)+$G156*2,1),BI$3=DATE(YEAR($H156),MONTH($H156)+$G156*3,1),BI$3=DATE(YEAR($H156),MONTH($H156)+$G156*4,1),BI$3=DATE(YEAR($H156),MONTH($H156)+$G156*5,1),BI$3=DATE(YEAR($H156),MONTH($H156)+$G156*6,1),BI$3=DATE(YEAR($H156),MONTH($H156)+$G156*7,1),BI$3=DATE(YEAR($H156),MONTH($H156)+$G156*8,1),BI$3=DATE(YEAR($H156),MONTH($H156)+$G156*9,1),BI$3=DATE(YEAR($H156),MONTH($H156)+$G156*10,1)),$F156*тех!BW$10*тех!BW$6,)</f>
        <v>0</v>
      </c>
      <c r="BJ156" s="76">
        <f>IF(OR(BJ$3=DATE(YEAR($H156),MONTH($H156)+$G156,1),BJ$3=DATE(YEAR($H156),MONTH($H156)+$G156*2,1),BJ$3=DATE(YEAR($H156),MONTH($H156)+$G156*3,1),BJ$3=DATE(YEAR($H156),MONTH($H156)+$G156*4,1),BJ$3=DATE(YEAR($H156),MONTH($H156)+$G156*5,1),BJ$3=DATE(YEAR($H156),MONTH($H156)+$G156*6,1),BJ$3=DATE(YEAR($H156),MONTH($H156)+$G156*7,1),BJ$3=DATE(YEAR($H156),MONTH($H156)+$G156*8,1),BJ$3=DATE(YEAR($H156),MONTH($H156)+$G156*9,1),BJ$3=DATE(YEAR($H156),MONTH($H156)+$G156*10,1)),$F156*тех!BX$10*тех!BX$6,)</f>
        <v>0</v>
      </c>
      <c r="BK156" s="76">
        <f>IF(OR(BK$3=DATE(YEAR($H156),MONTH($H156)+$G156,1),BK$3=DATE(YEAR($H156),MONTH($H156)+$G156*2,1),BK$3=DATE(YEAR($H156),MONTH($H156)+$G156*3,1),BK$3=DATE(YEAR($H156),MONTH($H156)+$G156*4,1),BK$3=DATE(YEAR($H156),MONTH($H156)+$G156*5,1),BK$3=DATE(YEAR($H156),MONTH($H156)+$G156*6,1),BK$3=DATE(YEAR($H156),MONTH($H156)+$G156*7,1),BK$3=DATE(YEAR($H156),MONTH($H156)+$G156*8,1),BK$3=DATE(YEAR($H156),MONTH($H156)+$G156*9,1),BK$3=DATE(YEAR($H156),MONTH($H156)+$G156*10,1)),$F156*тех!BY$10*тех!BY$6,)</f>
        <v>0</v>
      </c>
      <c r="BL156" s="76">
        <f>IF(OR(BL$3=DATE(YEAR($H156),MONTH($H156)+$G156,1),BL$3=DATE(YEAR($H156),MONTH($H156)+$G156*2,1),BL$3=DATE(YEAR($H156),MONTH($H156)+$G156*3,1),BL$3=DATE(YEAR($H156),MONTH($H156)+$G156*4,1),BL$3=DATE(YEAR($H156),MONTH($H156)+$G156*5,1),BL$3=DATE(YEAR($H156),MONTH($H156)+$G156*6,1),BL$3=DATE(YEAR($H156),MONTH($H156)+$G156*7,1),BL$3=DATE(YEAR($H156),MONTH($H156)+$G156*8,1),BL$3=DATE(YEAR($H156),MONTH($H156)+$G156*9,1),BL$3=DATE(YEAR($H156),MONTH($H156)+$G156*10,1)),$F156*тех!BZ$10*тех!BZ$6,)</f>
        <v>0</v>
      </c>
      <c r="BM156" s="76">
        <f>IF(OR(BM$3=DATE(YEAR($H156),MONTH($H156)+$G156,1),BM$3=DATE(YEAR($H156),MONTH($H156)+$G156*2,1),BM$3=DATE(YEAR($H156),MONTH($H156)+$G156*3,1),BM$3=DATE(YEAR($H156),MONTH($H156)+$G156*4,1),BM$3=DATE(YEAR($H156),MONTH($H156)+$G156*5,1),BM$3=DATE(YEAR($H156),MONTH($H156)+$G156*6,1),BM$3=DATE(YEAR($H156),MONTH($H156)+$G156*7,1),BM$3=DATE(YEAR($H156),MONTH($H156)+$G156*8,1),BM$3=DATE(YEAR($H156),MONTH($H156)+$G156*9,1),BM$3=DATE(YEAR($H156),MONTH($H156)+$G156*10,1)),$F156*тех!CA$10*тех!CA$6,)</f>
        <v>0</v>
      </c>
      <c r="BN156" s="76">
        <f>IF(OR(BN$3=DATE(YEAR($H156),MONTH($H156)+$G156,1),BN$3=DATE(YEAR($H156),MONTH($H156)+$G156*2,1),BN$3=DATE(YEAR($H156),MONTH($H156)+$G156*3,1),BN$3=DATE(YEAR($H156),MONTH($H156)+$G156*4,1),BN$3=DATE(YEAR($H156),MONTH($H156)+$G156*5,1),BN$3=DATE(YEAR($H156),MONTH($H156)+$G156*6,1),BN$3=DATE(YEAR($H156),MONTH($H156)+$G156*7,1),BN$3=DATE(YEAR($H156),MONTH($H156)+$G156*8,1),BN$3=DATE(YEAR($H156),MONTH($H156)+$G156*9,1),BN$3=DATE(YEAR($H156),MONTH($H156)+$G156*10,1)),$F156*тех!CB$10*тех!CB$6,)</f>
        <v>0</v>
      </c>
      <c r="BO156" s="76">
        <f>IF(OR(BO$3=DATE(YEAR($H156),MONTH($H156)+$G156,1),BO$3=DATE(YEAR($H156),MONTH($H156)+$G156*2,1),BO$3=DATE(YEAR($H156),MONTH($H156)+$G156*3,1),BO$3=DATE(YEAR($H156),MONTH($H156)+$G156*4,1),BO$3=DATE(YEAR($H156),MONTH($H156)+$G156*5,1),BO$3=DATE(YEAR($H156),MONTH($H156)+$G156*6,1),BO$3=DATE(YEAR($H156),MONTH($H156)+$G156*7,1),BO$3=DATE(YEAR($H156),MONTH($H156)+$G156*8,1),BO$3=DATE(YEAR($H156),MONTH($H156)+$G156*9,1),BO$3=DATE(YEAR($H156),MONTH($H156)+$G156*10,1)),$F156*тех!CC$10*тех!CC$6,)</f>
        <v>0</v>
      </c>
      <c r="BP156" s="76">
        <f>IF(OR(BP$3=DATE(YEAR($H156),MONTH($H156)+$G156,1),BP$3=DATE(YEAR($H156),MONTH($H156)+$G156*2,1),BP$3=DATE(YEAR($H156),MONTH($H156)+$G156*3,1),BP$3=DATE(YEAR($H156),MONTH($H156)+$G156*4,1),BP$3=DATE(YEAR($H156),MONTH($H156)+$G156*5,1),BP$3=DATE(YEAR($H156),MONTH($H156)+$G156*6,1),BP$3=DATE(YEAR($H156),MONTH($H156)+$G156*7,1),BP$3=DATE(YEAR($H156),MONTH($H156)+$G156*8,1),BP$3=DATE(YEAR($H156),MONTH($H156)+$G156*9,1),BP$3=DATE(YEAR($H156),MONTH($H156)+$G156*10,1)),$F156*тех!CD$10*тех!CD$6,)</f>
        <v>0</v>
      </c>
      <c r="BQ156" s="76">
        <f>IF(OR(BQ$3=DATE(YEAR($H156),MONTH($H156)+$G156,1),BQ$3=DATE(YEAR($H156),MONTH($H156)+$G156*2,1),BQ$3=DATE(YEAR($H156),MONTH($H156)+$G156*3,1),BQ$3=DATE(YEAR($H156),MONTH($H156)+$G156*4,1),BQ$3=DATE(YEAR($H156),MONTH($H156)+$G156*5,1),BQ$3=DATE(YEAR($H156),MONTH($H156)+$G156*6,1),BQ$3=DATE(YEAR($H156),MONTH($H156)+$G156*7,1),BQ$3=DATE(YEAR($H156),MONTH($H156)+$G156*8,1),BQ$3=DATE(YEAR($H156),MONTH($H156)+$G156*9,1),BQ$3=DATE(YEAR($H156),MONTH($H156)+$G156*10,1)),$F156*тех!CE$10*тех!CE$6,)</f>
        <v>0</v>
      </c>
    </row>
    <row r="157" spans="2:69">
      <c r="B157" s="3">
        <v>15</v>
      </c>
      <c r="C157" s="108" t="s">
        <v>836</v>
      </c>
      <c r="D157" s="71">
        <f>IF(C157&gt;0,VLOOKUP(C157,тех!$R$19:$S$54,2,FALSE),)</f>
        <v>0</v>
      </c>
      <c r="E157" s="71"/>
      <c r="F157" s="76">
        <f t="shared" si="5"/>
        <v>0</v>
      </c>
      <c r="G157" s="19">
        <v>12</v>
      </c>
      <c r="H157" s="20">
        <f>Параметры!$C$11</f>
        <v>42370</v>
      </c>
      <c r="J157" s="76">
        <f>IF($H157=J$3,$F157,)*тех!X$6</f>
        <v>0</v>
      </c>
      <c r="K157" s="76">
        <f>IF($H157=K$3,$F157,)*тех!Y$6</f>
        <v>0</v>
      </c>
      <c r="L157" s="76">
        <f>IF($H157=L$3,$F157,)*тех!Z$6</f>
        <v>0</v>
      </c>
      <c r="M157" s="76">
        <f>IF($H157=M$3,$F157,)*тех!AA$6</f>
        <v>0</v>
      </c>
      <c r="N157" s="76">
        <f>IF($H157=N$3,$F157,)*тех!AB$6</f>
        <v>0</v>
      </c>
      <c r="O157" s="76">
        <f>IF($H157=O$3,$F157,)*тех!AC$6</f>
        <v>0</v>
      </c>
      <c r="P157" s="76">
        <f>IF(OR(P$3=DATE(YEAR($H157),MONTH($H157)+$G157,1),P$3=DATE(YEAR($H157),MONTH($H157)+$G157*2,1),P$3=DATE(YEAR($H157),MONTH($H157)+$G157*3,1),P$3=DATE(YEAR($H157),MONTH($H157)+$G157*4,1),P$3=DATE(YEAR($H157),MONTH($H157)+$G157*5,1),P$3=DATE(YEAR($H157),MONTH($H157)+$G157*6,1),P$3=DATE(YEAR($H157),MONTH($H157)+$G157*7,1),P$3=DATE(YEAR($H157),MONTH($H157)+$G157*8,1),P$3=DATE(YEAR($H157),MONTH($H157)+$G157*9,1),P$3=DATE(YEAR($H157),MONTH($H157)+$G157*10,1)),$F157*тех!AD$10*тех!AD$6,)</f>
        <v>0</v>
      </c>
      <c r="Q157" s="76">
        <f>IF(OR(Q$3=DATE(YEAR($H157),MONTH($H157)+$G157,1),Q$3=DATE(YEAR($H157),MONTH($H157)+$G157*2,1),Q$3=DATE(YEAR($H157),MONTH($H157)+$G157*3,1),Q$3=DATE(YEAR($H157),MONTH($H157)+$G157*4,1),Q$3=DATE(YEAR($H157),MONTH($H157)+$G157*5,1),Q$3=DATE(YEAR($H157),MONTH($H157)+$G157*6,1),Q$3=DATE(YEAR($H157),MONTH($H157)+$G157*7,1),Q$3=DATE(YEAR($H157),MONTH($H157)+$G157*8,1),Q$3=DATE(YEAR($H157),MONTH($H157)+$G157*9,1),Q$3=DATE(YEAR($H157),MONTH($H157)+$G157*10,1)),$F157*тех!AE$10*тех!AE$6,)</f>
        <v>0</v>
      </c>
      <c r="R157" s="76">
        <f>IF(OR(R$3=DATE(YEAR($H157),MONTH($H157)+$G157,1),R$3=DATE(YEAR($H157),MONTH($H157)+$G157*2,1),R$3=DATE(YEAR($H157),MONTH($H157)+$G157*3,1),R$3=DATE(YEAR($H157),MONTH($H157)+$G157*4,1),R$3=DATE(YEAR($H157),MONTH($H157)+$G157*5,1),R$3=DATE(YEAR($H157),MONTH($H157)+$G157*6,1),R$3=DATE(YEAR($H157),MONTH($H157)+$G157*7,1),R$3=DATE(YEAR($H157),MONTH($H157)+$G157*8,1),R$3=DATE(YEAR($H157),MONTH($H157)+$G157*9,1),R$3=DATE(YEAR($H157),MONTH($H157)+$G157*10,1)),$F157*тех!AF$10*тех!AF$6,)</f>
        <v>0</v>
      </c>
      <c r="S157" s="76">
        <f>IF(OR(S$3=DATE(YEAR($H157),MONTH($H157)+$G157,1),S$3=DATE(YEAR($H157),MONTH($H157)+$G157*2,1),S$3=DATE(YEAR($H157),MONTH($H157)+$G157*3,1),S$3=DATE(YEAR($H157),MONTH($H157)+$G157*4,1),S$3=DATE(YEAR($H157),MONTH($H157)+$G157*5,1),S$3=DATE(YEAR($H157),MONTH($H157)+$G157*6,1),S$3=DATE(YEAR($H157),MONTH($H157)+$G157*7,1),S$3=DATE(YEAR($H157),MONTH($H157)+$G157*8,1),S$3=DATE(YEAR($H157),MONTH($H157)+$G157*9,1),S$3=DATE(YEAR($H157),MONTH($H157)+$G157*10,1)),$F157*тех!AG$10*тех!AG$6,)</f>
        <v>0</v>
      </c>
      <c r="T157" s="76">
        <f>IF(OR(T$3=DATE(YEAR($H157),MONTH($H157)+$G157,1),T$3=DATE(YEAR($H157),MONTH($H157)+$G157*2,1),T$3=DATE(YEAR($H157),MONTH($H157)+$G157*3,1),T$3=DATE(YEAR($H157),MONTH($H157)+$G157*4,1),T$3=DATE(YEAR($H157),MONTH($H157)+$G157*5,1),T$3=DATE(YEAR($H157),MONTH($H157)+$G157*6,1),T$3=DATE(YEAR($H157),MONTH($H157)+$G157*7,1),T$3=DATE(YEAR($H157),MONTH($H157)+$G157*8,1),T$3=DATE(YEAR($H157),MONTH($H157)+$G157*9,1),T$3=DATE(YEAR($H157),MONTH($H157)+$G157*10,1)),$F157*тех!AH$10*тех!AH$6,)</f>
        <v>0</v>
      </c>
      <c r="U157" s="76">
        <f>IF(OR(U$3=DATE(YEAR($H157),MONTH($H157)+$G157,1),U$3=DATE(YEAR($H157),MONTH($H157)+$G157*2,1),U$3=DATE(YEAR($H157),MONTH($H157)+$G157*3,1),U$3=DATE(YEAR($H157),MONTH($H157)+$G157*4,1),U$3=DATE(YEAR($H157),MONTH($H157)+$G157*5,1),U$3=DATE(YEAR($H157),MONTH($H157)+$G157*6,1),U$3=DATE(YEAR($H157),MONTH($H157)+$G157*7,1),U$3=DATE(YEAR($H157),MONTH($H157)+$G157*8,1),U$3=DATE(YEAR($H157),MONTH($H157)+$G157*9,1),U$3=DATE(YEAR($H157),MONTH($H157)+$G157*10,1)),$F157*тех!AI$10*тех!AI$6,)</f>
        <v>0</v>
      </c>
      <c r="V157" s="76">
        <f>IF(OR(V$3=DATE(YEAR($H157),MONTH($H157)+$G157,1),V$3=DATE(YEAR($H157),MONTH($H157)+$G157*2,1),V$3=DATE(YEAR($H157),MONTH($H157)+$G157*3,1),V$3=DATE(YEAR($H157),MONTH($H157)+$G157*4,1),V$3=DATE(YEAR($H157),MONTH($H157)+$G157*5,1),V$3=DATE(YEAR($H157),MONTH($H157)+$G157*6,1),V$3=DATE(YEAR($H157),MONTH($H157)+$G157*7,1),V$3=DATE(YEAR($H157),MONTH($H157)+$G157*8,1),V$3=DATE(YEAR($H157),MONTH($H157)+$G157*9,1),V$3=DATE(YEAR($H157),MONTH($H157)+$G157*10,1)),$F157*тех!AJ$10*тех!AJ$6,)</f>
        <v>0</v>
      </c>
      <c r="W157" s="76">
        <f>IF(OR(W$3=DATE(YEAR($H157),MONTH($H157)+$G157,1),W$3=DATE(YEAR($H157),MONTH($H157)+$G157*2,1),W$3=DATE(YEAR($H157),MONTH($H157)+$G157*3,1),W$3=DATE(YEAR($H157),MONTH($H157)+$G157*4,1),W$3=DATE(YEAR($H157),MONTH($H157)+$G157*5,1),W$3=DATE(YEAR($H157),MONTH($H157)+$G157*6,1),W$3=DATE(YEAR($H157),MONTH($H157)+$G157*7,1),W$3=DATE(YEAR($H157),MONTH($H157)+$G157*8,1),W$3=DATE(YEAR($H157),MONTH($H157)+$G157*9,1),W$3=DATE(YEAR($H157),MONTH($H157)+$G157*10,1)),$F157*тех!AK$10*тех!AK$6,)</f>
        <v>0</v>
      </c>
      <c r="X157" s="76">
        <f>IF(OR(X$3=DATE(YEAR($H157),MONTH($H157)+$G157,1),X$3=DATE(YEAR($H157),MONTH($H157)+$G157*2,1),X$3=DATE(YEAR($H157),MONTH($H157)+$G157*3,1),X$3=DATE(YEAR($H157),MONTH($H157)+$G157*4,1),X$3=DATE(YEAR($H157),MONTH($H157)+$G157*5,1),X$3=DATE(YEAR($H157),MONTH($H157)+$G157*6,1),X$3=DATE(YEAR($H157),MONTH($H157)+$G157*7,1),X$3=DATE(YEAR($H157),MONTH($H157)+$G157*8,1),X$3=DATE(YEAR($H157),MONTH($H157)+$G157*9,1),X$3=DATE(YEAR($H157),MONTH($H157)+$G157*10,1)),$F157*тех!AL$10*тех!AL$6,)</f>
        <v>0</v>
      </c>
      <c r="Y157" s="76">
        <f>IF(OR(Y$3=DATE(YEAR($H157),MONTH($H157)+$G157,1),Y$3=DATE(YEAR($H157),MONTH($H157)+$G157*2,1),Y$3=DATE(YEAR($H157),MONTH($H157)+$G157*3,1),Y$3=DATE(YEAR($H157),MONTH($H157)+$G157*4,1),Y$3=DATE(YEAR($H157),MONTH($H157)+$G157*5,1),Y$3=DATE(YEAR($H157),MONTH($H157)+$G157*6,1),Y$3=DATE(YEAR($H157),MONTH($H157)+$G157*7,1),Y$3=DATE(YEAR($H157),MONTH($H157)+$G157*8,1),Y$3=DATE(YEAR($H157),MONTH($H157)+$G157*9,1),Y$3=DATE(YEAR($H157),MONTH($H157)+$G157*10,1)),$F157*тех!AM$10*тех!AM$6,)</f>
        <v>0</v>
      </c>
      <c r="Z157" s="76">
        <f>IF(OR(Z$3=DATE(YEAR($H157),MONTH($H157)+$G157,1),Z$3=DATE(YEAR($H157),MONTH($H157)+$G157*2,1),Z$3=DATE(YEAR($H157),MONTH($H157)+$G157*3,1),Z$3=DATE(YEAR($H157),MONTH($H157)+$G157*4,1),Z$3=DATE(YEAR($H157),MONTH($H157)+$G157*5,1),Z$3=DATE(YEAR($H157),MONTH($H157)+$G157*6,1),Z$3=DATE(YEAR($H157),MONTH($H157)+$G157*7,1),Z$3=DATE(YEAR($H157),MONTH($H157)+$G157*8,1),Z$3=DATE(YEAR($H157),MONTH($H157)+$G157*9,1),Z$3=DATE(YEAR($H157),MONTH($H157)+$G157*10,1)),$F157*тех!AN$10*тех!AN$6,)</f>
        <v>0</v>
      </c>
      <c r="AA157" s="76">
        <f>IF(OR(AA$3=DATE(YEAR($H157),MONTH($H157)+$G157,1),AA$3=DATE(YEAR($H157),MONTH($H157)+$G157*2,1),AA$3=DATE(YEAR($H157),MONTH($H157)+$G157*3,1),AA$3=DATE(YEAR($H157),MONTH($H157)+$G157*4,1),AA$3=DATE(YEAR($H157),MONTH($H157)+$G157*5,1),AA$3=DATE(YEAR($H157),MONTH($H157)+$G157*6,1),AA$3=DATE(YEAR($H157),MONTH($H157)+$G157*7,1),AA$3=DATE(YEAR($H157),MONTH($H157)+$G157*8,1),AA$3=DATE(YEAR($H157),MONTH($H157)+$G157*9,1),AA$3=DATE(YEAR($H157),MONTH($H157)+$G157*10,1)),$F157*тех!AO$10*тех!AO$6,)</f>
        <v>0</v>
      </c>
      <c r="AB157" s="76">
        <f>IF(OR(AB$3=DATE(YEAR($H157),MONTH($H157)+$G157,1),AB$3=DATE(YEAR($H157),MONTH($H157)+$G157*2,1),AB$3=DATE(YEAR($H157),MONTH($H157)+$G157*3,1),AB$3=DATE(YEAR($H157),MONTH($H157)+$G157*4,1),AB$3=DATE(YEAR($H157),MONTH($H157)+$G157*5,1),AB$3=DATE(YEAR($H157),MONTH($H157)+$G157*6,1),AB$3=DATE(YEAR($H157),MONTH($H157)+$G157*7,1),AB$3=DATE(YEAR($H157),MONTH($H157)+$G157*8,1),AB$3=DATE(YEAR($H157),MONTH($H157)+$G157*9,1),AB$3=DATE(YEAR($H157),MONTH($H157)+$G157*10,1)),$F157*тех!AP$10*тех!AP$6,)</f>
        <v>0</v>
      </c>
      <c r="AC157" s="76">
        <f>IF(OR(AC$3=DATE(YEAR($H157),MONTH($H157)+$G157,1),AC$3=DATE(YEAR($H157),MONTH($H157)+$G157*2,1),AC$3=DATE(YEAR($H157),MONTH($H157)+$G157*3,1),AC$3=DATE(YEAR($H157),MONTH($H157)+$G157*4,1),AC$3=DATE(YEAR($H157),MONTH($H157)+$G157*5,1),AC$3=DATE(YEAR($H157),MONTH($H157)+$G157*6,1),AC$3=DATE(YEAR($H157),MONTH($H157)+$G157*7,1),AC$3=DATE(YEAR($H157),MONTH($H157)+$G157*8,1),AC$3=DATE(YEAR($H157),MONTH($H157)+$G157*9,1),AC$3=DATE(YEAR($H157),MONTH($H157)+$G157*10,1)),$F157*тех!AQ$10*тех!AQ$6,)</f>
        <v>0</v>
      </c>
      <c r="AD157" s="76">
        <f>IF(OR(AD$3=DATE(YEAR($H157),MONTH($H157)+$G157,1),AD$3=DATE(YEAR($H157),MONTH($H157)+$G157*2,1),AD$3=DATE(YEAR($H157),MONTH($H157)+$G157*3,1),AD$3=DATE(YEAR($H157),MONTH($H157)+$G157*4,1),AD$3=DATE(YEAR($H157),MONTH($H157)+$G157*5,1),AD$3=DATE(YEAR($H157),MONTH($H157)+$G157*6,1),AD$3=DATE(YEAR($H157),MONTH($H157)+$G157*7,1),AD$3=DATE(YEAR($H157),MONTH($H157)+$G157*8,1),AD$3=DATE(YEAR($H157),MONTH($H157)+$G157*9,1),AD$3=DATE(YEAR($H157),MONTH($H157)+$G157*10,1)),$F157*тех!AR$10*тех!AR$6,)</f>
        <v>0</v>
      </c>
      <c r="AE157" s="76">
        <f>IF(OR(AE$3=DATE(YEAR($H157),MONTH($H157)+$G157,1),AE$3=DATE(YEAR($H157),MONTH($H157)+$G157*2,1),AE$3=DATE(YEAR($H157),MONTH($H157)+$G157*3,1),AE$3=DATE(YEAR($H157),MONTH($H157)+$G157*4,1),AE$3=DATE(YEAR($H157),MONTH($H157)+$G157*5,1),AE$3=DATE(YEAR($H157),MONTH($H157)+$G157*6,1),AE$3=DATE(YEAR($H157),MONTH($H157)+$G157*7,1),AE$3=DATE(YEAR($H157),MONTH($H157)+$G157*8,1),AE$3=DATE(YEAR($H157),MONTH($H157)+$G157*9,1),AE$3=DATE(YEAR($H157),MONTH($H157)+$G157*10,1)),$F157*тех!AS$10*тех!AS$6,)</f>
        <v>0</v>
      </c>
      <c r="AF157" s="76">
        <f>IF(OR(AF$3=DATE(YEAR($H157),MONTH($H157)+$G157,1),AF$3=DATE(YEAR($H157),MONTH($H157)+$G157*2,1),AF$3=DATE(YEAR($H157),MONTH($H157)+$G157*3,1),AF$3=DATE(YEAR($H157),MONTH($H157)+$G157*4,1),AF$3=DATE(YEAR($H157),MONTH($H157)+$G157*5,1),AF$3=DATE(YEAR($H157),MONTH($H157)+$G157*6,1),AF$3=DATE(YEAR($H157),MONTH($H157)+$G157*7,1),AF$3=DATE(YEAR($H157),MONTH($H157)+$G157*8,1),AF$3=DATE(YEAR($H157),MONTH($H157)+$G157*9,1),AF$3=DATE(YEAR($H157),MONTH($H157)+$G157*10,1)),$F157*тех!AT$10*тех!AT$6,)</f>
        <v>0</v>
      </c>
      <c r="AG157" s="76">
        <f>IF(OR(AG$3=DATE(YEAR($H157),MONTH($H157)+$G157,1),AG$3=DATE(YEAR($H157),MONTH($H157)+$G157*2,1),AG$3=DATE(YEAR($H157),MONTH($H157)+$G157*3,1),AG$3=DATE(YEAR($H157),MONTH($H157)+$G157*4,1),AG$3=DATE(YEAR($H157),MONTH($H157)+$G157*5,1),AG$3=DATE(YEAR($H157),MONTH($H157)+$G157*6,1),AG$3=DATE(YEAR($H157),MONTH($H157)+$G157*7,1),AG$3=DATE(YEAR($H157),MONTH($H157)+$G157*8,1),AG$3=DATE(YEAR($H157),MONTH($H157)+$G157*9,1),AG$3=DATE(YEAR($H157),MONTH($H157)+$G157*10,1)),$F157*тех!AU$10*тех!AU$6,)</f>
        <v>0</v>
      </c>
      <c r="AH157" s="76">
        <f>IF(OR(AH$3=DATE(YEAR($H157),MONTH($H157)+$G157,1),AH$3=DATE(YEAR($H157),MONTH($H157)+$G157*2,1),AH$3=DATE(YEAR($H157),MONTH($H157)+$G157*3,1),AH$3=DATE(YEAR($H157),MONTH($H157)+$G157*4,1),AH$3=DATE(YEAR($H157),MONTH($H157)+$G157*5,1),AH$3=DATE(YEAR($H157),MONTH($H157)+$G157*6,1),AH$3=DATE(YEAR($H157),MONTH($H157)+$G157*7,1),AH$3=DATE(YEAR($H157),MONTH($H157)+$G157*8,1),AH$3=DATE(YEAR($H157),MONTH($H157)+$G157*9,1),AH$3=DATE(YEAR($H157),MONTH($H157)+$G157*10,1)),$F157*тех!AV$10*тех!AV$6,)</f>
        <v>0</v>
      </c>
      <c r="AI157" s="76">
        <f>IF(OR(AI$3=DATE(YEAR($H157),MONTH($H157)+$G157,1),AI$3=DATE(YEAR($H157),MONTH($H157)+$G157*2,1),AI$3=DATE(YEAR($H157),MONTH($H157)+$G157*3,1),AI$3=DATE(YEAR($H157),MONTH($H157)+$G157*4,1),AI$3=DATE(YEAR($H157),MONTH($H157)+$G157*5,1),AI$3=DATE(YEAR($H157),MONTH($H157)+$G157*6,1),AI$3=DATE(YEAR($H157),MONTH($H157)+$G157*7,1),AI$3=DATE(YEAR($H157),MONTH($H157)+$G157*8,1),AI$3=DATE(YEAR($H157),MONTH($H157)+$G157*9,1),AI$3=DATE(YEAR($H157),MONTH($H157)+$G157*10,1)),$F157*тех!AW$10*тех!AW$6,)</f>
        <v>0</v>
      </c>
      <c r="AJ157" s="76">
        <f>IF(OR(AJ$3=DATE(YEAR($H157),MONTH($H157)+$G157,1),AJ$3=DATE(YEAR($H157),MONTH($H157)+$G157*2,1),AJ$3=DATE(YEAR($H157),MONTH($H157)+$G157*3,1),AJ$3=DATE(YEAR($H157),MONTH($H157)+$G157*4,1),AJ$3=DATE(YEAR($H157),MONTH($H157)+$G157*5,1),AJ$3=DATE(YEAR($H157),MONTH($H157)+$G157*6,1),AJ$3=DATE(YEAR($H157),MONTH($H157)+$G157*7,1),AJ$3=DATE(YEAR($H157),MONTH($H157)+$G157*8,1),AJ$3=DATE(YEAR($H157),MONTH($H157)+$G157*9,1),AJ$3=DATE(YEAR($H157),MONTH($H157)+$G157*10,1)),$F157*тех!AX$10*тех!AX$6,)</f>
        <v>0</v>
      </c>
      <c r="AK157" s="76">
        <f>IF(OR(AK$3=DATE(YEAR($H157),MONTH($H157)+$G157,1),AK$3=DATE(YEAR($H157),MONTH($H157)+$G157*2,1),AK$3=DATE(YEAR($H157),MONTH($H157)+$G157*3,1),AK$3=DATE(YEAR($H157),MONTH($H157)+$G157*4,1),AK$3=DATE(YEAR($H157),MONTH($H157)+$G157*5,1),AK$3=DATE(YEAR($H157),MONTH($H157)+$G157*6,1),AK$3=DATE(YEAR($H157),MONTH($H157)+$G157*7,1),AK$3=DATE(YEAR($H157),MONTH($H157)+$G157*8,1),AK$3=DATE(YEAR($H157),MONTH($H157)+$G157*9,1),AK$3=DATE(YEAR($H157),MONTH($H157)+$G157*10,1)),$F157*тех!AY$10*тех!AY$6,)</f>
        <v>0</v>
      </c>
      <c r="AL157" s="76">
        <f>IF(OR(AL$3=DATE(YEAR($H157),MONTH($H157)+$G157,1),AL$3=DATE(YEAR($H157),MONTH($H157)+$G157*2,1),AL$3=DATE(YEAR($H157),MONTH($H157)+$G157*3,1),AL$3=DATE(YEAR($H157),MONTH($H157)+$G157*4,1),AL$3=DATE(YEAR($H157),MONTH($H157)+$G157*5,1),AL$3=DATE(YEAR($H157),MONTH($H157)+$G157*6,1),AL$3=DATE(YEAR($H157),MONTH($H157)+$G157*7,1),AL$3=DATE(YEAR($H157),MONTH($H157)+$G157*8,1),AL$3=DATE(YEAR($H157),MONTH($H157)+$G157*9,1),AL$3=DATE(YEAR($H157),MONTH($H157)+$G157*10,1)),$F157*тех!AZ$10*тех!AZ$6,)</f>
        <v>0</v>
      </c>
      <c r="AM157" s="76">
        <f>IF(OR(AM$3=DATE(YEAR($H157),MONTH($H157)+$G157,1),AM$3=DATE(YEAR($H157),MONTH($H157)+$G157*2,1),AM$3=DATE(YEAR($H157),MONTH($H157)+$G157*3,1),AM$3=DATE(YEAR($H157),MONTH($H157)+$G157*4,1),AM$3=DATE(YEAR($H157),MONTH($H157)+$G157*5,1),AM$3=DATE(YEAR($H157),MONTH($H157)+$G157*6,1),AM$3=DATE(YEAR($H157),MONTH($H157)+$G157*7,1),AM$3=DATE(YEAR($H157),MONTH($H157)+$G157*8,1),AM$3=DATE(YEAR($H157),MONTH($H157)+$G157*9,1),AM$3=DATE(YEAR($H157),MONTH($H157)+$G157*10,1)),$F157*тех!BA$10*тех!BA$6,)</f>
        <v>0</v>
      </c>
      <c r="AN157" s="76">
        <f>IF(OR(AN$3=DATE(YEAR($H157),MONTH($H157)+$G157,1),AN$3=DATE(YEAR($H157),MONTH($H157)+$G157*2,1),AN$3=DATE(YEAR($H157),MONTH($H157)+$G157*3,1),AN$3=DATE(YEAR($H157),MONTH($H157)+$G157*4,1),AN$3=DATE(YEAR($H157),MONTH($H157)+$G157*5,1),AN$3=DATE(YEAR($H157),MONTH($H157)+$G157*6,1),AN$3=DATE(YEAR($H157),MONTH($H157)+$G157*7,1),AN$3=DATE(YEAR($H157),MONTH($H157)+$G157*8,1),AN$3=DATE(YEAR($H157),MONTH($H157)+$G157*9,1),AN$3=DATE(YEAR($H157),MONTH($H157)+$G157*10,1)),$F157*тех!BB$10*тех!BB$6,)</f>
        <v>0</v>
      </c>
      <c r="AO157" s="76">
        <f>IF(OR(AO$3=DATE(YEAR($H157),MONTH($H157)+$G157,1),AO$3=DATE(YEAR($H157),MONTH($H157)+$G157*2,1),AO$3=DATE(YEAR($H157),MONTH($H157)+$G157*3,1),AO$3=DATE(YEAR($H157),MONTH($H157)+$G157*4,1),AO$3=DATE(YEAR($H157),MONTH($H157)+$G157*5,1),AO$3=DATE(YEAR($H157),MONTH($H157)+$G157*6,1),AO$3=DATE(YEAR($H157),MONTH($H157)+$G157*7,1),AO$3=DATE(YEAR($H157),MONTH($H157)+$G157*8,1),AO$3=DATE(YEAR($H157),MONTH($H157)+$G157*9,1),AO$3=DATE(YEAR($H157),MONTH($H157)+$G157*10,1)),$F157*тех!BC$10*тех!BC$6,)</f>
        <v>0</v>
      </c>
      <c r="AP157" s="76">
        <f>IF(OR(AP$3=DATE(YEAR($H157),MONTH($H157)+$G157,1),AP$3=DATE(YEAR($H157),MONTH($H157)+$G157*2,1),AP$3=DATE(YEAR($H157),MONTH($H157)+$G157*3,1),AP$3=DATE(YEAR($H157),MONTH($H157)+$G157*4,1),AP$3=DATE(YEAR($H157),MONTH($H157)+$G157*5,1),AP$3=DATE(YEAR($H157),MONTH($H157)+$G157*6,1),AP$3=DATE(YEAR($H157),MONTH($H157)+$G157*7,1),AP$3=DATE(YEAR($H157),MONTH($H157)+$G157*8,1),AP$3=DATE(YEAR($H157),MONTH($H157)+$G157*9,1),AP$3=DATE(YEAR($H157),MONTH($H157)+$G157*10,1)),$F157*тех!BD$10*тех!BD$6,)</f>
        <v>0</v>
      </c>
      <c r="AQ157" s="76">
        <f>IF(OR(AQ$3=DATE(YEAR($H157),MONTH($H157)+$G157,1),AQ$3=DATE(YEAR($H157),MONTH($H157)+$G157*2,1),AQ$3=DATE(YEAR($H157),MONTH($H157)+$G157*3,1),AQ$3=DATE(YEAR($H157),MONTH($H157)+$G157*4,1),AQ$3=DATE(YEAR($H157),MONTH($H157)+$G157*5,1),AQ$3=DATE(YEAR($H157),MONTH($H157)+$G157*6,1),AQ$3=DATE(YEAR($H157),MONTH($H157)+$G157*7,1),AQ$3=DATE(YEAR($H157),MONTH($H157)+$G157*8,1),AQ$3=DATE(YEAR($H157),MONTH($H157)+$G157*9,1),AQ$3=DATE(YEAR($H157),MONTH($H157)+$G157*10,1)),$F157*тех!BE$10*тех!BE$6,)</f>
        <v>0</v>
      </c>
      <c r="AR157" s="76">
        <f>IF(OR(AR$3=DATE(YEAR($H157),MONTH($H157)+$G157,1),AR$3=DATE(YEAR($H157),MONTH($H157)+$G157*2,1),AR$3=DATE(YEAR($H157),MONTH($H157)+$G157*3,1),AR$3=DATE(YEAR($H157),MONTH($H157)+$G157*4,1),AR$3=DATE(YEAR($H157),MONTH($H157)+$G157*5,1),AR$3=DATE(YEAR($H157),MONTH($H157)+$G157*6,1),AR$3=DATE(YEAR($H157),MONTH($H157)+$G157*7,1),AR$3=DATE(YEAR($H157),MONTH($H157)+$G157*8,1),AR$3=DATE(YEAR($H157),MONTH($H157)+$G157*9,1),AR$3=DATE(YEAR($H157),MONTH($H157)+$G157*10,1)),$F157*тех!BF$10*тех!BF$6,)</f>
        <v>0</v>
      </c>
      <c r="AS157" s="76">
        <f>IF(OR(AS$3=DATE(YEAR($H157),MONTH($H157)+$G157,1),AS$3=DATE(YEAR($H157),MONTH($H157)+$G157*2,1),AS$3=DATE(YEAR($H157),MONTH($H157)+$G157*3,1),AS$3=DATE(YEAR($H157),MONTH($H157)+$G157*4,1),AS$3=DATE(YEAR($H157),MONTH($H157)+$G157*5,1),AS$3=DATE(YEAR($H157),MONTH($H157)+$G157*6,1),AS$3=DATE(YEAR($H157),MONTH($H157)+$G157*7,1),AS$3=DATE(YEAR($H157),MONTH($H157)+$G157*8,1),AS$3=DATE(YEAR($H157),MONTH($H157)+$G157*9,1),AS$3=DATE(YEAR($H157),MONTH($H157)+$G157*10,1)),$F157*тех!BG$10*тех!BG$6,)</f>
        <v>0</v>
      </c>
      <c r="AT157" s="76">
        <f>IF(OR(AT$3=DATE(YEAR($H157),MONTH($H157)+$G157,1),AT$3=DATE(YEAR($H157),MONTH($H157)+$G157*2,1),AT$3=DATE(YEAR($H157),MONTH($H157)+$G157*3,1),AT$3=DATE(YEAR($H157),MONTH($H157)+$G157*4,1),AT$3=DATE(YEAR($H157),MONTH($H157)+$G157*5,1),AT$3=DATE(YEAR($H157),MONTH($H157)+$G157*6,1),AT$3=DATE(YEAR($H157),MONTH($H157)+$G157*7,1),AT$3=DATE(YEAR($H157),MONTH($H157)+$G157*8,1),AT$3=DATE(YEAR($H157),MONTH($H157)+$G157*9,1),AT$3=DATE(YEAR($H157),MONTH($H157)+$G157*10,1)),$F157*тех!BH$10*тех!BH$6,)</f>
        <v>0</v>
      </c>
      <c r="AU157" s="76">
        <f>IF(OR(AU$3=DATE(YEAR($H157),MONTH($H157)+$G157,1),AU$3=DATE(YEAR($H157),MONTH($H157)+$G157*2,1),AU$3=DATE(YEAR($H157),MONTH($H157)+$G157*3,1),AU$3=DATE(YEAR($H157),MONTH($H157)+$G157*4,1),AU$3=DATE(YEAR($H157),MONTH($H157)+$G157*5,1),AU$3=DATE(YEAR($H157),MONTH($H157)+$G157*6,1),AU$3=DATE(YEAR($H157),MONTH($H157)+$G157*7,1),AU$3=DATE(YEAR($H157),MONTH($H157)+$G157*8,1),AU$3=DATE(YEAR($H157),MONTH($H157)+$G157*9,1),AU$3=DATE(YEAR($H157),MONTH($H157)+$G157*10,1)),$F157*тех!BI$10*тех!BI$6,)</f>
        <v>0</v>
      </c>
      <c r="AV157" s="76">
        <f>IF(OR(AV$3=DATE(YEAR($H157),MONTH($H157)+$G157,1),AV$3=DATE(YEAR($H157),MONTH($H157)+$G157*2,1),AV$3=DATE(YEAR($H157),MONTH($H157)+$G157*3,1),AV$3=DATE(YEAR($H157),MONTH($H157)+$G157*4,1),AV$3=DATE(YEAR($H157),MONTH($H157)+$G157*5,1),AV$3=DATE(YEAR($H157),MONTH($H157)+$G157*6,1),AV$3=DATE(YEAR($H157),MONTH($H157)+$G157*7,1),AV$3=DATE(YEAR($H157),MONTH($H157)+$G157*8,1),AV$3=DATE(YEAR($H157),MONTH($H157)+$G157*9,1),AV$3=DATE(YEAR($H157),MONTH($H157)+$G157*10,1)),$F157*тех!BJ$10*тех!BJ$6,)</f>
        <v>0</v>
      </c>
      <c r="AW157" s="76">
        <f>IF(OR(AW$3=DATE(YEAR($H157),MONTH($H157)+$G157,1),AW$3=DATE(YEAR($H157),MONTH($H157)+$G157*2,1),AW$3=DATE(YEAR($H157),MONTH($H157)+$G157*3,1),AW$3=DATE(YEAR($H157),MONTH($H157)+$G157*4,1),AW$3=DATE(YEAR($H157),MONTH($H157)+$G157*5,1),AW$3=DATE(YEAR($H157),MONTH($H157)+$G157*6,1),AW$3=DATE(YEAR($H157),MONTH($H157)+$G157*7,1),AW$3=DATE(YEAR($H157),MONTH($H157)+$G157*8,1),AW$3=DATE(YEAR($H157),MONTH($H157)+$G157*9,1),AW$3=DATE(YEAR($H157),MONTH($H157)+$G157*10,1)),$F157*тех!BK$10*тех!BK$6,)</f>
        <v>0</v>
      </c>
      <c r="AX157" s="76">
        <f>IF(OR(AX$3=DATE(YEAR($H157),MONTH($H157)+$G157,1),AX$3=DATE(YEAR($H157),MONTH($H157)+$G157*2,1),AX$3=DATE(YEAR($H157),MONTH($H157)+$G157*3,1),AX$3=DATE(YEAR($H157),MONTH($H157)+$G157*4,1),AX$3=DATE(YEAR($H157),MONTH($H157)+$G157*5,1),AX$3=DATE(YEAR($H157),MONTH($H157)+$G157*6,1),AX$3=DATE(YEAR($H157),MONTH($H157)+$G157*7,1),AX$3=DATE(YEAR($H157),MONTH($H157)+$G157*8,1),AX$3=DATE(YEAR($H157),MONTH($H157)+$G157*9,1),AX$3=DATE(YEAR($H157),MONTH($H157)+$G157*10,1)),$F157*тех!BL$10*тех!BL$6,)</f>
        <v>0</v>
      </c>
      <c r="AY157" s="76">
        <f>IF(OR(AY$3=DATE(YEAR($H157),MONTH($H157)+$G157,1),AY$3=DATE(YEAR($H157),MONTH($H157)+$G157*2,1),AY$3=DATE(YEAR($H157),MONTH($H157)+$G157*3,1),AY$3=DATE(YEAR($H157),MONTH($H157)+$G157*4,1),AY$3=DATE(YEAR($H157),MONTH($H157)+$G157*5,1),AY$3=DATE(YEAR($H157),MONTH($H157)+$G157*6,1),AY$3=DATE(YEAR($H157),MONTH($H157)+$G157*7,1),AY$3=DATE(YEAR($H157),MONTH($H157)+$G157*8,1),AY$3=DATE(YEAR($H157),MONTH($H157)+$G157*9,1),AY$3=DATE(YEAR($H157),MONTH($H157)+$G157*10,1)),$F157*тех!BM$10*тех!BM$6,)</f>
        <v>0</v>
      </c>
      <c r="AZ157" s="76">
        <f>IF(OR(AZ$3=DATE(YEAR($H157),MONTH($H157)+$G157,1),AZ$3=DATE(YEAR($H157),MONTH($H157)+$G157*2,1),AZ$3=DATE(YEAR($H157),MONTH($H157)+$G157*3,1),AZ$3=DATE(YEAR($H157),MONTH($H157)+$G157*4,1),AZ$3=DATE(YEAR($H157),MONTH($H157)+$G157*5,1),AZ$3=DATE(YEAR($H157),MONTH($H157)+$G157*6,1),AZ$3=DATE(YEAR($H157),MONTH($H157)+$G157*7,1),AZ$3=DATE(YEAR($H157),MONTH($H157)+$G157*8,1),AZ$3=DATE(YEAR($H157),MONTH($H157)+$G157*9,1),AZ$3=DATE(YEAR($H157),MONTH($H157)+$G157*10,1)),$F157*тех!BN$10*тех!BN$6,)</f>
        <v>0</v>
      </c>
      <c r="BA157" s="76">
        <f>IF(OR(BA$3=DATE(YEAR($H157),MONTH($H157)+$G157,1),BA$3=DATE(YEAR($H157),MONTH($H157)+$G157*2,1),BA$3=DATE(YEAR($H157),MONTH($H157)+$G157*3,1),BA$3=DATE(YEAR($H157),MONTH($H157)+$G157*4,1),BA$3=DATE(YEAR($H157),MONTH($H157)+$G157*5,1),BA$3=DATE(YEAR($H157),MONTH($H157)+$G157*6,1),BA$3=DATE(YEAR($H157),MONTH($H157)+$G157*7,1),BA$3=DATE(YEAR($H157),MONTH($H157)+$G157*8,1),BA$3=DATE(YEAR($H157),MONTH($H157)+$G157*9,1),BA$3=DATE(YEAR($H157),MONTH($H157)+$G157*10,1)),$F157*тех!BO$10*тех!BO$6,)</f>
        <v>0</v>
      </c>
      <c r="BB157" s="76">
        <f>IF(OR(BB$3=DATE(YEAR($H157),MONTH($H157)+$G157,1),BB$3=DATE(YEAR($H157),MONTH($H157)+$G157*2,1),BB$3=DATE(YEAR($H157),MONTH($H157)+$G157*3,1),BB$3=DATE(YEAR($H157),MONTH($H157)+$G157*4,1),BB$3=DATE(YEAR($H157),MONTH($H157)+$G157*5,1),BB$3=DATE(YEAR($H157),MONTH($H157)+$G157*6,1),BB$3=DATE(YEAR($H157),MONTH($H157)+$G157*7,1),BB$3=DATE(YEAR($H157),MONTH($H157)+$G157*8,1),BB$3=DATE(YEAR($H157),MONTH($H157)+$G157*9,1),BB$3=DATE(YEAR($H157),MONTH($H157)+$G157*10,1)),$F157*тех!BP$10*тех!BP$6,)</f>
        <v>0</v>
      </c>
      <c r="BC157" s="76">
        <f>IF(OR(BC$3=DATE(YEAR($H157),MONTH($H157)+$G157,1),BC$3=DATE(YEAR($H157),MONTH($H157)+$G157*2,1),BC$3=DATE(YEAR($H157),MONTH($H157)+$G157*3,1),BC$3=DATE(YEAR($H157),MONTH($H157)+$G157*4,1),BC$3=DATE(YEAR($H157),MONTH($H157)+$G157*5,1),BC$3=DATE(YEAR($H157),MONTH($H157)+$G157*6,1),BC$3=DATE(YEAR($H157),MONTH($H157)+$G157*7,1),BC$3=DATE(YEAR($H157),MONTH($H157)+$G157*8,1),BC$3=DATE(YEAR($H157),MONTH($H157)+$G157*9,1),BC$3=DATE(YEAR($H157),MONTH($H157)+$G157*10,1)),$F157*тех!BQ$10*тех!BQ$6,)</f>
        <v>0</v>
      </c>
      <c r="BD157" s="76">
        <f>IF(OR(BD$3=DATE(YEAR($H157),MONTH($H157)+$G157,1),BD$3=DATE(YEAR($H157),MONTH($H157)+$G157*2,1),BD$3=DATE(YEAR($H157),MONTH($H157)+$G157*3,1),BD$3=DATE(YEAR($H157),MONTH($H157)+$G157*4,1),BD$3=DATE(YEAR($H157),MONTH($H157)+$G157*5,1),BD$3=DATE(YEAR($H157),MONTH($H157)+$G157*6,1),BD$3=DATE(YEAR($H157),MONTH($H157)+$G157*7,1),BD$3=DATE(YEAR($H157),MONTH($H157)+$G157*8,1),BD$3=DATE(YEAR($H157),MONTH($H157)+$G157*9,1),BD$3=DATE(YEAR($H157),MONTH($H157)+$G157*10,1)),$F157*тех!BR$10*тех!BR$6,)</f>
        <v>0</v>
      </c>
      <c r="BE157" s="76">
        <f>IF(OR(BE$3=DATE(YEAR($H157),MONTH($H157)+$G157,1),BE$3=DATE(YEAR($H157),MONTH($H157)+$G157*2,1),BE$3=DATE(YEAR($H157),MONTH($H157)+$G157*3,1),BE$3=DATE(YEAR($H157),MONTH($H157)+$G157*4,1),BE$3=DATE(YEAR($H157),MONTH($H157)+$G157*5,1),BE$3=DATE(YEAR($H157),MONTH($H157)+$G157*6,1),BE$3=DATE(YEAR($H157),MONTH($H157)+$G157*7,1),BE$3=DATE(YEAR($H157),MONTH($H157)+$G157*8,1),BE$3=DATE(YEAR($H157),MONTH($H157)+$G157*9,1),BE$3=DATE(YEAR($H157),MONTH($H157)+$G157*10,1)),$F157*тех!BS$10*тех!BS$6,)</f>
        <v>0</v>
      </c>
      <c r="BF157" s="76">
        <f>IF(OR(BF$3=DATE(YEAR($H157),MONTH($H157)+$G157,1),BF$3=DATE(YEAR($H157),MONTH($H157)+$G157*2,1),BF$3=DATE(YEAR($H157),MONTH($H157)+$G157*3,1),BF$3=DATE(YEAR($H157),MONTH($H157)+$G157*4,1),BF$3=DATE(YEAR($H157),MONTH($H157)+$G157*5,1),BF$3=DATE(YEAR($H157),MONTH($H157)+$G157*6,1),BF$3=DATE(YEAR($H157),MONTH($H157)+$G157*7,1),BF$3=DATE(YEAR($H157),MONTH($H157)+$G157*8,1),BF$3=DATE(YEAR($H157),MONTH($H157)+$G157*9,1),BF$3=DATE(YEAR($H157),MONTH($H157)+$G157*10,1)),$F157*тех!BT$10*тех!BT$6,)</f>
        <v>0</v>
      </c>
      <c r="BG157" s="76">
        <f>IF(OR(BG$3=DATE(YEAR($H157),MONTH($H157)+$G157,1),BG$3=DATE(YEAR($H157),MONTH($H157)+$G157*2,1),BG$3=DATE(YEAR($H157),MONTH($H157)+$G157*3,1),BG$3=DATE(YEAR($H157),MONTH($H157)+$G157*4,1),BG$3=DATE(YEAR($H157),MONTH($H157)+$G157*5,1),BG$3=DATE(YEAR($H157),MONTH($H157)+$G157*6,1),BG$3=DATE(YEAR($H157),MONTH($H157)+$G157*7,1),BG$3=DATE(YEAR($H157),MONTH($H157)+$G157*8,1),BG$3=DATE(YEAR($H157),MONTH($H157)+$G157*9,1),BG$3=DATE(YEAR($H157),MONTH($H157)+$G157*10,1)),$F157*тех!BU$10*тех!BU$6,)</f>
        <v>0</v>
      </c>
      <c r="BH157" s="76">
        <f>IF(OR(BH$3=DATE(YEAR($H157),MONTH($H157)+$G157,1),BH$3=DATE(YEAR($H157),MONTH($H157)+$G157*2,1),BH$3=DATE(YEAR($H157),MONTH($H157)+$G157*3,1),BH$3=DATE(YEAR($H157),MONTH($H157)+$G157*4,1),BH$3=DATE(YEAR($H157),MONTH($H157)+$G157*5,1),BH$3=DATE(YEAR($H157),MONTH($H157)+$G157*6,1),BH$3=DATE(YEAR($H157),MONTH($H157)+$G157*7,1),BH$3=DATE(YEAR($H157),MONTH($H157)+$G157*8,1),BH$3=DATE(YEAR($H157),MONTH($H157)+$G157*9,1),BH$3=DATE(YEAR($H157),MONTH($H157)+$G157*10,1)),$F157*тех!BV$10*тех!BV$6,)</f>
        <v>0</v>
      </c>
      <c r="BI157" s="76">
        <f>IF(OR(BI$3=DATE(YEAR($H157),MONTH($H157)+$G157,1),BI$3=DATE(YEAR($H157),MONTH($H157)+$G157*2,1),BI$3=DATE(YEAR($H157),MONTH($H157)+$G157*3,1),BI$3=DATE(YEAR($H157),MONTH($H157)+$G157*4,1),BI$3=DATE(YEAR($H157),MONTH($H157)+$G157*5,1),BI$3=DATE(YEAR($H157),MONTH($H157)+$G157*6,1),BI$3=DATE(YEAR($H157),MONTH($H157)+$G157*7,1),BI$3=DATE(YEAR($H157),MONTH($H157)+$G157*8,1),BI$3=DATE(YEAR($H157),MONTH($H157)+$G157*9,1),BI$3=DATE(YEAR($H157),MONTH($H157)+$G157*10,1)),$F157*тех!BW$10*тех!BW$6,)</f>
        <v>0</v>
      </c>
      <c r="BJ157" s="76">
        <f>IF(OR(BJ$3=DATE(YEAR($H157),MONTH($H157)+$G157,1),BJ$3=DATE(YEAR($H157),MONTH($H157)+$G157*2,1),BJ$3=DATE(YEAR($H157),MONTH($H157)+$G157*3,1),BJ$3=DATE(YEAR($H157),MONTH($H157)+$G157*4,1),BJ$3=DATE(YEAR($H157),MONTH($H157)+$G157*5,1),BJ$3=DATE(YEAR($H157),MONTH($H157)+$G157*6,1),BJ$3=DATE(YEAR($H157),MONTH($H157)+$G157*7,1),BJ$3=DATE(YEAR($H157),MONTH($H157)+$G157*8,1),BJ$3=DATE(YEAR($H157),MONTH($H157)+$G157*9,1),BJ$3=DATE(YEAR($H157),MONTH($H157)+$G157*10,1)),$F157*тех!BX$10*тех!BX$6,)</f>
        <v>0</v>
      </c>
      <c r="BK157" s="76">
        <f>IF(OR(BK$3=DATE(YEAR($H157),MONTH($H157)+$G157,1),BK$3=DATE(YEAR($H157),MONTH($H157)+$G157*2,1),BK$3=DATE(YEAR($H157),MONTH($H157)+$G157*3,1),BK$3=DATE(YEAR($H157),MONTH($H157)+$G157*4,1),BK$3=DATE(YEAR($H157),MONTH($H157)+$G157*5,1),BK$3=DATE(YEAR($H157),MONTH($H157)+$G157*6,1),BK$3=DATE(YEAR($H157),MONTH($H157)+$G157*7,1),BK$3=DATE(YEAR($H157),MONTH($H157)+$G157*8,1),BK$3=DATE(YEAR($H157),MONTH($H157)+$G157*9,1),BK$3=DATE(YEAR($H157),MONTH($H157)+$G157*10,1)),$F157*тех!BY$10*тех!BY$6,)</f>
        <v>0</v>
      </c>
      <c r="BL157" s="76">
        <f>IF(OR(BL$3=DATE(YEAR($H157),MONTH($H157)+$G157,1),BL$3=DATE(YEAR($H157),MONTH($H157)+$G157*2,1),BL$3=DATE(YEAR($H157),MONTH($H157)+$G157*3,1),BL$3=DATE(YEAR($H157),MONTH($H157)+$G157*4,1),BL$3=DATE(YEAR($H157),MONTH($H157)+$G157*5,1),BL$3=DATE(YEAR($H157),MONTH($H157)+$G157*6,1),BL$3=DATE(YEAR($H157),MONTH($H157)+$G157*7,1),BL$3=DATE(YEAR($H157),MONTH($H157)+$G157*8,1),BL$3=DATE(YEAR($H157),MONTH($H157)+$G157*9,1),BL$3=DATE(YEAR($H157),MONTH($H157)+$G157*10,1)),$F157*тех!BZ$10*тех!BZ$6,)</f>
        <v>0</v>
      </c>
      <c r="BM157" s="76">
        <f>IF(OR(BM$3=DATE(YEAR($H157),MONTH($H157)+$G157,1),BM$3=DATE(YEAR($H157),MONTH($H157)+$G157*2,1),BM$3=DATE(YEAR($H157),MONTH($H157)+$G157*3,1),BM$3=DATE(YEAR($H157),MONTH($H157)+$G157*4,1),BM$3=DATE(YEAR($H157),MONTH($H157)+$G157*5,1),BM$3=DATE(YEAR($H157),MONTH($H157)+$G157*6,1),BM$3=DATE(YEAR($H157),MONTH($H157)+$G157*7,1),BM$3=DATE(YEAR($H157),MONTH($H157)+$G157*8,1),BM$3=DATE(YEAR($H157),MONTH($H157)+$G157*9,1),BM$3=DATE(YEAR($H157),MONTH($H157)+$G157*10,1)),$F157*тех!CA$10*тех!CA$6,)</f>
        <v>0</v>
      </c>
      <c r="BN157" s="76">
        <f>IF(OR(BN$3=DATE(YEAR($H157),MONTH($H157)+$G157,1),BN$3=DATE(YEAR($H157),MONTH($H157)+$G157*2,1),BN$3=DATE(YEAR($H157),MONTH($H157)+$G157*3,1),BN$3=DATE(YEAR($H157),MONTH($H157)+$G157*4,1),BN$3=DATE(YEAR($H157),MONTH($H157)+$G157*5,1),BN$3=DATE(YEAR($H157),MONTH($H157)+$G157*6,1),BN$3=DATE(YEAR($H157),MONTH($H157)+$G157*7,1),BN$3=DATE(YEAR($H157),MONTH($H157)+$G157*8,1),BN$3=DATE(YEAR($H157),MONTH($H157)+$G157*9,1),BN$3=DATE(YEAR($H157),MONTH($H157)+$G157*10,1)),$F157*тех!CB$10*тех!CB$6,)</f>
        <v>0</v>
      </c>
      <c r="BO157" s="76">
        <f>IF(OR(BO$3=DATE(YEAR($H157),MONTH($H157)+$G157,1),BO$3=DATE(YEAR($H157),MONTH($H157)+$G157*2,1),BO$3=DATE(YEAR($H157),MONTH($H157)+$G157*3,1),BO$3=DATE(YEAR($H157),MONTH($H157)+$G157*4,1),BO$3=DATE(YEAR($H157),MONTH($H157)+$G157*5,1),BO$3=DATE(YEAR($H157),MONTH($H157)+$G157*6,1),BO$3=DATE(YEAR($H157),MONTH($H157)+$G157*7,1),BO$3=DATE(YEAR($H157),MONTH($H157)+$G157*8,1),BO$3=DATE(YEAR($H157),MONTH($H157)+$G157*9,1),BO$3=DATE(YEAR($H157),MONTH($H157)+$G157*10,1)),$F157*тех!CC$10*тех!CC$6,)</f>
        <v>0</v>
      </c>
      <c r="BP157" s="76">
        <f>IF(OR(BP$3=DATE(YEAR($H157),MONTH($H157)+$G157,1),BP$3=DATE(YEAR($H157),MONTH($H157)+$G157*2,1),BP$3=DATE(YEAR($H157),MONTH($H157)+$G157*3,1),BP$3=DATE(YEAR($H157),MONTH($H157)+$G157*4,1),BP$3=DATE(YEAR($H157),MONTH($H157)+$G157*5,1),BP$3=DATE(YEAR($H157),MONTH($H157)+$G157*6,1),BP$3=DATE(YEAR($H157),MONTH($H157)+$G157*7,1),BP$3=DATE(YEAR($H157),MONTH($H157)+$G157*8,1),BP$3=DATE(YEAR($H157),MONTH($H157)+$G157*9,1),BP$3=DATE(YEAR($H157),MONTH($H157)+$G157*10,1)),$F157*тех!CD$10*тех!CD$6,)</f>
        <v>0</v>
      </c>
      <c r="BQ157" s="76">
        <f>IF(OR(BQ$3=DATE(YEAR($H157),MONTH($H157)+$G157,1),BQ$3=DATE(YEAR($H157),MONTH($H157)+$G157*2,1),BQ$3=DATE(YEAR($H157),MONTH($H157)+$G157*3,1),BQ$3=DATE(YEAR($H157),MONTH($H157)+$G157*4,1),BQ$3=DATE(YEAR($H157),MONTH($H157)+$G157*5,1),BQ$3=DATE(YEAR($H157),MONTH($H157)+$G157*6,1),BQ$3=DATE(YEAR($H157),MONTH($H157)+$G157*7,1),BQ$3=DATE(YEAR($H157),MONTH($H157)+$G157*8,1),BQ$3=DATE(YEAR($H157),MONTH($H157)+$G157*9,1),BQ$3=DATE(YEAR($H157),MONTH($H157)+$G157*10,1)),$F157*тех!CE$10*тех!CE$6,)</f>
        <v>0</v>
      </c>
    </row>
    <row r="158" spans="2:69">
      <c r="B158" s="3">
        <v>16</v>
      </c>
      <c r="C158" s="19" t="s">
        <v>833</v>
      </c>
      <c r="D158" s="71">
        <f>IF(C158&gt;0,VLOOKUP(C158,тех!$R$19:$S$54,2,FALSE),)</f>
        <v>2815</v>
      </c>
      <c r="E158" s="71">
        <f>ФОТ!D300+ФОТ!D305</f>
        <v>4</v>
      </c>
      <c r="F158" s="76">
        <f t="shared" si="5"/>
        <v>11260</v>
      </c>
      <c r="G158" s="19">
        <v>12</v>
      </c>
      <c r="H158" s="20">
        <f>Параметры!$C$11</f>
        <v>42370</v>
      </c>
      <c r="J158" s="76">
        <f>IF($H158=J$3,$F158,)*тех!X$6</f>
        <v>11260</v>
      </c>
      <c r="K158" s="76">
        <f>IF($H158=K$3,$F158,)*тех!Y$6</f>
        <v>0</v>
      </c>
      <c r="L158" s="76">
        <f>IF($H158=L$3,$F158,)*тех!Z$6</f>
        <v>0</v>
      </c>
      <c r="M158" s="76">
        <f>IF($H158=M$3,$F158,)*тех!AA$6</f>
        <v>0</v>
      </c>
      <c r="N158" s="76">
        <f>IF($H158=N$3,$F158,)*тех!AB$6</f>
        <v>0</v>
      </c>
      <c r="O158" s="76">
        <f>IF($H158=O$3,$F158,)*тех!AC$6</f>
        <v>0</v>
      </c>
      <c r="P158" s="76">
        <f>IF(OR(P$3=DATE(YEAR($H158),MONTH($H158)+$G158,1),P$3=DATE(YEAR($H158),MONTH($H158)+$G158*2,1),P$3=DATE(YEAR($H158),MONTH($H158)+$G158*3,1),P$3=DATE(YEAR($H158),MONTH($H158)+$G158*4,1),P$3=DATE(YEAR($H158),MONTH($H158)+$G158*5,1),P$3=DATE(YEAR($H158),MONTH($H158)+$G158*6,1),P$3=DATE(YEAR($H158),MONTH($H158)+$G158*7,1),P$3=DATE(YEAR($H158),MONTH($H158)+$G158*8,1),P$3=DATE(YEAR($H158),MONTH($H158)+$G158*9,1),P$3=DATE(YEAR($H158),MONTH($H158)+$G158*10,1)),$F158*тех!AD$10*тех!AD$6,)</f>
        <v>0</v>
      </c>
      <c r="Q158" s="76">
        <f>IF(OR(Q$3=DATE(YEAR($H158),MONTH($H158)+$G158,1),Q$3=DATE(YEAR($H158),MONTH($H158)+$G158*2,1),Q$3=DATE(YEAR($H158),MONTH($H158)+$G158*3,1),Q$3=DATE(YEAR($H158),MONTH($H158)+$G158*4,1),Q$3=DATE(YEAR($H158),MONTH($H158)+$G158*5,1),Q$3=DATE(YEAR($H158),MONTH($H158)+$G158*6,1),Q$3=DATE(YEAR($H158),MONTH($H158)+$G158*7,1),Q$3=DATE(YEAR($H158),MONTH($H158)+$G158*8,1),Q$3=DATE(YEAR($H158),MONTH($H158)+$G158*9,1),Q$3=DATE(YEAR($H158),MONTH($H158)+$G158*10,1)),$F158*тех!AE$10*тех!AE$6,)</f>
        <v>0</v>
      </c>
      <c r="R158" s="76">
        <f>IF(OR(R$3=DATE(YEAR($H158),MONTH($H158)+$G158,1),R$3=DATE(YEAR($H158),MONTH($H158)+$G158*2,1),R$3=DATE(YEAR($H158),MONTH($H158)+$G158*3,1),R$3=DATE(YEAR($H158),MONTH($H158)+$G158*4,1),R$3=DATE(YEAR($H158),MONTH($H158)+$G158*5,1),R$3=DATE(YEAR($H158),MONTH($H158)+$G158*6,1),R$3=DATE(YEAR($H158),MONTH($H158)+$G158*7,1),R$3=DATE(YEAR($H158),MONTH($H158)+$G158*8,1),R$3=DATE(YEAR($H158),MONTH($H158)+$G158*9,1),R$3=DATE(YEAR($H158),MONTH($H158)+$G158*10,1)),$F158*тех!AF$10*тех!AF$6,)</f>
        <v>0</v>
      </c>
      <c r="S158" s="76">
        <f>IF(OR(S$3=DATE(YEAR($H158),MONTH($H158)+$G158,1),S$3=DATE(YEAR($H158),MONTH($H158)+$G158*2,1),S$3=DATE(YEAR($H158),MONTH($H158)+$G158*3,1),S$3=DATE(YEAR($H158),MONTH($H158)+$G158*4,1),S$3=DATE(YEAR($H158),MONTH($H158)+$G158*5,1),S$3=DATE(YEAR($H158),MONTH($H158)+$G158*6,1),S$3=DATE(YEAR($H158),MONTH($H158)+$G158*7,1),S$3=DATE(YEAR($H158),MONTH($H158)+$G158*8,1),S$3=DATE(YEAR($H158),MONTH($H158)+$G158*9,1),S$3=DATE(YEAR($H158),MONTH($H158)+$G158*10,1)),$F158*тех!AG$10*тех!AG$6,)</f>
        <v>0</v>
      </c>
      <c r="T158" s="76">
        <f>IF(OR(T$3=DATE(YEAR($H158),MONTH($H158)+$G158,1),T$3=DATE(YEAR($H158),MONTH($H158)+$G158*2,1),T$3=DATE(YEAR($H158),MONTH($H158)+$G158*3,1),T$3=DATE(YEAR($H158),MONTH($H158)+$G158*4,1),T$3=DATE(YEAR($H158),MONTH($H158)+$G158*5,1),T$3=DATE(YEAR($H158),MONTH($H158)+$G158*6,1),T$3=DATE(YEAR($H158),MONTH($H158)+$G158*7,1),T$3=DATE(YEAR($H158),MONTH($H158)+$G158*8,1),T$3=DATE(YEAR($H158),MONTH($H158)+$G158*9,1),T$3=DATE(YEAR($H158),MONTH($H158)+$G158*10,1)),$F158*тех!AH$10*тех!AH$6,)</f>
        <v>0</v>
      </c>
      <c r="U158" s="76">
        <f>IF(OR(U$3=DATE(YEAR($H158),MONTH($H158)+$G158,1),U$3=DATE(YEAR($H158),MONTH($H158)+$G158*2,1),U$3=DATE(YEAR($H158),MONTH($H158)+$G158*3,1),U$3=DATE(YEAR($H158),MONTH($H158)+$G158*4,1),U$3=DATE(YEAR($H158),MONTH($H158)+$G158*5,1),U$3=DATE(YEAR($H158),MONTH($H158)+$G158*6,1),U$3=DATE(YEAR($H158),MONTH($H158)+$G158*7,1),U$3=DATE(YEAR($H158),MONTH($H158)+$G158*8,1),U$3=DATE(YEAR($H158),MONTH($H158)+$G158*9,1),U$3=DATE(YEAR($H158),MONTH($H158)+$G158*10,1)),$F158*тех!AI$10*тех!AI$6,)</f>
        <v>0</v>
      </c>
      <c r="V158" s="76">
        <f>IF(OR(V$3=DATE(YEAR($H158),MONTH($H158)+$G158,1),V$3=DATE(YEAR($H158),MONTH($H158)+$G158*2,1),V$3=DATE(YEAR($H158),MONTH($H158)+$G158*3,1),V$3=DATE(YEAR($H158),MONTH($H158)+$G158*4,1),V$3=DATE(YEAR($H158),MONTH($H158)+$G158*5,1),V$3=DATE(YEAR($H158),MONTH($H158)+$G158*6,1),V$3=DATE(YEAR($H158),MONTH($H158)+$G158*7,1),V$3=DATE(YEAR($H158),MONTH($H158)+$G158*8,1),V$3=DATE(YEAR($H158),MONTH($H158)+$G158*9,1),V$3=DATE(YEAR($H158),MONTH($H158)+$G158*10,1)),$F158*тех!AJ$10*тех!AJ$6,)</f>
        <v>0</v>
      </c>
      <c r="W158" s="76">
        <f>IF(OR(W$3=DATE(YEAR($H158),MONTH($H158)+$G158,1),W$3=DATE(YEAR($H158),MONTH($H158)+$G158*2,1),W$3=DATE(YEAR($H158),MONTH($H158)+$G158*3,1),W$3=DATE(YEAR($H158),MONTH($H158)+$G158*4,1),W$3=DATE(YEAR($H158),MONTH($H158)+$G158*5,1),W$3=DATE(YEAR($H158),MONTH($H158)+$G158*6,1),W$3=DATE(YEAR($H158),MONTH($H158)+$G158*7,1),W$3=DATE(YEAR($H158),MONTH($H158)+$G158*8,1),W$3=DATE(YEAR($H158),MONTH($H158)+$G158*9,1),W$3=DATE(YEAR($H158),MONTH($H158)+$G158*10,1)),$F158*тех!AK$10*тех!AK$6,)</f>
        <v>0</v>
      </c>
      <c r="X158" s="76">
        <f>IF(OR(X$3=DATE(YEAR($H158),MONTH($H158)+$G158,1),X$3=DATE(YEAR($H158),MONTH($H158)+$G158*2,1),X$3=DATE(YEAR($H158),MONTH($H158)+$G158*3,1),X$3=DATE(YEAR($H158),MONTH($H158)+$G158*4,1),X$3=DATE(YEAR($H158),MONTH($H158)+$G158*5,1),X$3=DATE(YEAR($H158),MONTH($H158)+$G158*6,1),X$3=DATE(YEAR($H158),MONTH($H158)+$G158*7,1),X$3=DATE(YEAR($H158),MONTH($H158)+$G158*8,1),X$3=DATE(YEAR($H158),MONTH($H158)+$G158*9,1),X$3=DATE(YEAR($H158),MONTH($H158)+$G158*10,1)),$F158*тех!AL$10*тех!AL$6,)</f>
        <v>0</v>
      </c>
      <c r="Y158" s="76">
        <f>IF(OR(Y$3=DATE(YEAR($H158),MONTH($H158)+$G158,1),Y$3=DATE(YEAR($H158),MONTH($H158)+$G158*2,1),Y$3=DATE(YEAR($H158),MONTH($H158)+$G158*3,1),Y$3=DATE(YEAR($H158),MONTH($H158)+$G158*4,1),Y$3=DATE(YEAR($H158),MONTH($H158)+$G158*5,1),Y$3=DATE(YEAR($H158),MONTH($H158)+$G158*6,1),Y$3=DATE(YEAR($H158),MONTH($H158)+$G158*7,1),Y$3=DATE(YEAR($H158),MONTH($H158)+$G158*8,1),Y$3=DATE(YEAR($H158),MONTH($H158)+$G158*9,1),Y$3=DATE(YEAR($H158),MONTH($H158)+$G158*10,1)),$F158*тех!AM$10*тех!AM$6,)</f>
        <v>0</v>
      </c>
      <c r="Z158" s="76">
        <f>IF(OR(Z$3=DATE(YEAR($H158),MONTH($H158)+$G158,1),Z$3=DATE(YEAR($H158),MONTH($H158)+$G158*2,1),Z$3=DATE(YEAR($H158),MONTH($H158)+$G158*3,1),Z$3=DATE(YEAR($H158),MONTH($H158)+$G158*4,1),Z$3=DATE(YEAR($H158),MONTH($H158)+$G158*5,1),Z$3=DATE(YEAR($H158),MONTH($H158)+$G158*6,1),Z$3=DATE(YEAR($H158),MONTH($H158)+$G158*7,1),Z$3=DATE(YEAR($H158),MONTH($H158)+$G158*8,1),Z$3=DATE(YEAR($H158),MONTH($H158)+$G158*9,1),Z$3=DATE(YEAR($H158),MONTH($H158)+$G158*10,1)),$F158*тех!AN$10*тех!AN$6,)</f>
        <v>0</v>
      </c>
      <c r="AA158" s="76">
        <f>IF(OR(AA$3=DATE(YEAR($H158),MONTH($H158)+$G158,1),AA$3=DATE(YEAR($H158),MONTH($H158)+$G158*2,1),AA$3=DATE(YEAR($H158),MONTH($H158)+$G158*3,1),AA$3=DATE(YEAR($H158),MONTH($H158)+$G158*4,1),AA$3=DATE(YEAR($H158),MONTH($H158)+$G158*5,1),AA$3=DATE(YEAR($H158),MONTH($H158)+$G158*6,1),AA$3=DATE(YEAR($H158),MONTH($H158)+$G158*7,1),AA$3=DATE(YEAR($H158),MONTH($H158)+$G158*8,1),AA$3=DATE(YEAR($H158),MONTH($H158)+$G158*9,1),AA$3=DATE(YEAR($H158),MONTH($H158)+$G158*10,1)),$F158*тех!AO$10*тех!AO$6,)</f>
        <v>0</v>
      </c>
      <c r="AB158" s="76">
        <f>IF(OR(AB$3=DATE(YEAR($H158),MONTH($H158)+$G158,1),AB$3=DATE(YEAR($H158),MONTH($H158)+$G158*2,1),AB$3=DATE(YEAR($H158),MONTH($H158)+$G158*3,1),AB$3=DATE(YEAR($H158),MONTH($H158)+$G158*4,1),AB$3=DATE(YEAR($H158),MONTH($H158)+$G158*5,1),AB$3=DATE(YEAR($H158),MONTH($H158)+$G158*6,1),AB$3=DATE(YEAR($H158),MONTH($H158)+$G158*7,1),AB$3=DATE(YEAR($H158),MONTH($H158)+$G158*8,1),AB$3=DATE(YEAR($H158),MONTH($H158)+$G158*9,1),AB$3=DATE(YEAR($H158),MONTH($H158)+$G158*10,1)),$F158*тех!AP$10*тех!AP$6,)</f>
        <v>0</v>
      </c>
      <c r="AC158" s="76">
        <f>IF(OR(AC$3=DATE(YEAR($H158),MONTH($H158)+$G158,1),AC$3=DATE(YEAR($H158),MONTH($H158)+$G158*2,1),AC$3=DATE(YEAR($H158),MONTH($H158)+$G158*3,1),AC$3=DATE(YEAR($H158),MONTH($H158)+$G158*4,1),AC$3=DATE(YEAR($H158),MONTH($H158)+$G158*5,1),AC$3=DATE(YEAR($H158),MONTH($H158)+$G158*6,1),AC$3=DATE(YEAR($H158),MONTH($H158)+$G158*7,1),AC$3=DATE(YEAR($H158),MONTH($H158)+$G158*8,1),AC$3=DATE(YEAR($H158),MONTH($H158)+$G158*9,1),AC$3=DATE(YEAR($H158),MONTH($H158)+$G158*10,1)),$F158*тех!AQ$10*тех!AQ$6,)</f>
        <v>0</v>
      </c>
      <c r="AD158" s="76">
        <f>IF(OR(AD$3=DATE(YEAR($H158),MONTH($H158)+$G158,1),AD$3=DATE(YEAR($H158),MONTH($H158)+$G158*2,1),AD$3=DATE(YEAR($H158),MONTH($H158)+$G158*3,1),AD$3=DATE(YEAR($H158),MONTH($H158)+$G158*4,1),AD$3=DATE(YEAR($H158),MONTH($H158)+$G158*5,1),AD$3=DATE(YEAR($H158),MONTH($H158)+$G158*6,1),AD$3=DATE(YEAR($H158),MONTH($H158)+$G158*7,1),AD$3=DATE(YEAR($H158),MONTH($H158)+$G158*8,1),AD$3=DATE(YEAR($H158),MONTH($H158)+$G158*9,1),AD$3=DATE(YEAR($H158),MONTH($H158)+$G158*10,1)),$F158*тех!AR$10*тех!AR$6,)</f>
        <v>0</v>
      </c>
      <c r="AE158" s="76">
        <f>IF(OR(AE$3=DATE(YEAR($H158),MONTH($H158)+$G158,1),AE$3=DATE(YEAR($H158),MONTH($H158)+$G158*2,1),AE$3=DATE(YEAR($H158),MONTH($H158)+$G158*3,1),AE$3=DATE(YEAR($H158),MONTH($H158)+$G158*4,1),AE$3=DATE(YEAR($H158),MONTH($H158)+$G158*5,1),AE$3=DATE(YEAR($H158),MONTH($H158)+$G158*6,1),AE$3=DATE(YEAR($H158),MONTH($H158)+$G158*7,1),AE$3=DATE(YEAR($H158),MONTH($H158)+$G158*8,1),AE$3=DATE(YEAR($H158),MONTH($H158)+$G158*9,1),AE$3=DATE(YEAR($H158),MONTH($H158)+$G158*10,1)),$F158*тех!AS$10*тех!AS$6,)</f>
        <v>0</v>
      </c>
      <c r="AF158" s="76">
        <f>IF(OR(AF$3=DATE(YEAR($H158),MONTH($H158)+$G158,1),AF$3=DATE(YEAR($H158),MONTH($H158)+$G158*2,1),AF$3=DATE(YEAR($H158),MONTH($H158)+$G158*3,1),AF$3=DATE(YEAR($H158),MONTH($H158)+$G158*4,1),AF$3=DATE(YEAR($H158),MONTH($H158)+$G158*5,1),AF$3=DATE(YEAR($H158),MONTH($H158)+$G158*6,1),AF$3=DATE(YEAR($H158),MONTH($H158)+$G158*7,1),AF$3=DATE(YEAR($H158),MONTH($H158)+$G158*8,1),AF$3=DATE(YEAR($H158),MONTH($H158)+$G158*9,1),AF$3=DATE(YEAR($H158),MONTH($H158)+$G158*10,1)),$F158*тех!AT$10*тех!AT$6,)</f>
        <v>0</v>
      </c>
      <c r="AG158" s="76">
        <f>IF(OR(AG$3=DATE(YEAR($H158),MONTH($H158)+$G158,1),AG$3=DATE(YEAR($H158),MONTH($H158)+$G158*2,1),AG$3=DATE(YEAR($H158),MONTH($H158)+$G158*3,1),AG$3=DATE(YEAR($H158),MONTH($H158)+$G158*4,1),AG$3=DATE(YEAR($H158),MONTH($H158)+$G158*5,1),AG$3=DATE(YEAR($H158),MONTH($H158)+$G158*6,1),AG$3=DATE(YEAR($H158),MONTH($H158)+$G158*7,1),AG$3=DATE(YEAR($H158),MONTH($H158)+$G158*8,1),AG$3=DATE(YEAR($H158),MONTH($H158)+$G158*9,1),AG$3=DATE(YEAR($H158),MONTH($H158)+$G158*10,1)),$F158*тех!AU$10*тех!AU$6,)</f>
        <v>0</v>
      </c>
      <c r="AH158" s="76">
        <f>IF(OR(AH$3=DATE(YEAR($H158),MONTH($H158)+$G158,1),AH$3=DATE(YEAR($H158),MONTH($H158)+$G158*2,1),AH$3=DATE(YEAR($H158),MONTH($H158)+$G158*3,1),AH$3=DATE(YEAR($H158),MONTH($H158)+$G158*4,1),AH$3=DATE(YEAR($H158),MONTH($H158)+$G158*5,1),AH$3=DATE(YEAR($H158),MONTH($H158)+$G158*6,1),AH$3=DATE(YEAR($H158),MONTH($H158)+$G158*7,1),AH$3=DATE(YEAR($H158),MONTH($H158)+$G158*8,1),AH$3=DATE(YEAR($H158),MONTH($H158)+$G158*9,1),AH$3=DATE(YEAR($H158),MONTH($H158)+$G158*10,1)),$F158*тех!AV$10*тех!AV$6,)</f>
        <v>0</v>
      </c>
      <c r="AI158" s="76">
        <f>IF(OR(AI$3=DATE(YEAR($H158),MONTH($H158)+$G158,1),AI$3=DATE(YEAR($H158),MONTH($H158)+$G158*2,1),AI$3=DATE(YEAR($H158),MONTH($H158)+$G158*3,1),AI$3=DATE(YEAR($H158),MONTH($H158)+$G158*4,1),AI$3=DATE(YEAR($H158),MONTH($H158)+$G158*5,1),AI$3=DATE(YEAR($H158),MONTH($H158)+$G158*6,1),AI$3=DATE(YEAR($H158),MONTH($H158)+$G158*7,1),AI$3=DATE(YEAR($H158),MONTH($H158)+$G158*8,1),AI$3=DATE(YEAR($H158),MONTH($H158)+$G158*9,1),AI$3=DATE(YEAR($H158),MONTH($H158)+$G158*10,1)),$F158*тех!AW$10*тех!AW$6,)</f>
        <v>0</v>
      </c>
      <c r="AJ158" s="76">
        <f>IF(OR(AJ$3=DATE(YEAR($H158),MONTH($H158)+$G158,1),AJ$3=DATE(YEAR($H158),MONTH($H158)+$G158*2,1),AJ$3=DATE(YEAR($H158),MONTH($H158)+$G158*3,1),AJ$3=DATE(YEAR($H158),MONTH($H158)+$G158*4,1),AJ$3=DATE(YEAR($H158),MONTH($H158)+$G158*5,1),AJ$3=DATE(YEAR($H158),MONTH($H158)+$G158*6,1),AJ$3=DATE(YEAR($H158),MONTH($H158)+$G158*7,1),AJ$3=DATE(YEAR($H158),MONTH($H158)+$G158*8,1),AJ$3=DATE(YEAR($H158),MONTH($H158)+$G158*9,1),AJ$3=DATE(YEAR($H158),MONTH($H158)+$G158*10,1)),$F158*тех!AX$10*тех!AX$6,)</f>
        <v>0</v>
      </c>
      <c r="AK158" s="76">
        <f>IF(OR(AK$3=DATE(YEAR($H158),MONTH($H158)+$G158,1),AK$3=DATE(YEAR($H158),MONTH($H158)+$G158*2,1),AK$3=DATE(YEAR($H158),MONTH($H158)+$G158*3,1),AK$3=DATE(YEAR($H158),MONTH($H158)+$G158*4,1),AK$3=DATE(YEAR($H158),MONTH($H158)+$G158*5,1),AK$3=DATE(YEAR($H158),MONTH($H158)+$G158*6,1),AK$3=DATE(YEAR($H158),MONTH($H158)+$G158*7,1),AK$3=DATE(YEAR($H158),MONTH($H158)+$G158*8,1),AK$3=DATE(YEAR($H158),MONTH($H158)+$G158*9,1),AK$3=DATE(YEAR($H158),MONTH($H158)+$G158*10,1)),$F158*тех!AY$10*тех!AY$6,)</f>
        <v>0</v>
      </c>
      <c r="AL158" s="76">
        <f>IF(OR(AL$3=DATE(YEAR($H158),MONTH($H158)+$G158,1),AL$3=DATE(YEAR($H158),MONTH($H158)+$G158*2,1),AL$3=DATE(YEAR($H158),MONTH($H158)+$G158*3,1),AL$3=DATE(YEAR($H158),MONTH($H158)+$G158*4,1),AL$3=DATE(YEAR($H158),MONTH($H158)+$G158*5,1),AL$3=DATE(YEAR($H158),MONTH($H158)+$G158*6,1),AL$3=DATE(YEAR($H158),MONTH($H158)+$G158*7,1),AL$3=DATE(YEAR($H158),MONTH($H158)+$G158*8,1),AL$3=DATE(YEAR($H158),MONTH($H158)+$G158*9,1),AL$3=DATE(YEAR($H158),MONTH($H158)+$G158*10,1)),$F158*тех!AZ$10*тех!AZ$6,)</f>
        <v>0</v>
      </c>
      <c r="AM158" s="76">
        <f>IF(OR(AM$3=DATE(YEAR($H158),MONTH($H158)+$G158,1),AM$3=DATE(YEAR($H158),MONTH($H158)+$G158*2,1),AM$3=DATE(YEAR($H158),MONTH($H158)+$G158*3,1),AM$3=DATE(YEAR($H158),MONTH($H158)+$G158*4,1),AM$3=DATE(YEAR($H158),MONTH($H158)+$G158*5,1),AM$3=DATE(YEAR($H158),MONTH($H158)+$G158*6,1),AM$3=DATE(YEAR($H158),MONTH($H158)+$G158*7,1),AM$3=DATE(YEAR($H158),MONTH($H158)+$G158*8,1),AM$3=DATE(YEAR($H158),MONTH($H158)+$G158*9,1),AM$3=DATE(YEAR($H158),MONTH($H158)+$G158*10,1)),$F158*тех!BA$10*тех!BA$6,)</f>
        <v>0</v>
      </c>
      <c r="AN158" s="76">
        <f>IF(OR(AN$3=DATE(YEAR($H158),MONTH($H158)+$G158,1),AN$3=DATE(YEAR($H158),MONTH($H158)+$G158*2,1),AN$3=DATE(YEAR($H158),MONTH($H158)+$G158*3,1),AN$3=DATE(YEAR($H158),MONTH($H158)+$G158*4,1),AN$3=DATE(YEAR($H158),MONTH($H158)+$G158*5,1),AN$3=DATE(YEAR($H158),MONTH($H158)+$G158*6,1),AN$3=DATE(YEAR($H158),MONTH($H158)+$G158*7,1),AN$3=DATE(YEAR($H158),MONTH($H158)+$G158*8,1),AN$3=DATE(YEAR($H158),MONTH($H158)+$G158*9,1),AN$3=DATE(YEAR($H158),MONTH($H158)+$G158*10,1)),$F158*тех!BB$10*тех!BB$6,)</f>
        <v>0</v>
      </c>
      <c r="AO158" s="76">
        <f>IF(OR(AO$3=DATE(YEAR($H158),MONTH($H158)+$G158,1),AO$3=DATE(YEAR($H158),MONTH($H158)+$G158*2,1),AO$3=DATE(YEAR($H158),MONTH($H158)+$G158*3,1),AO$3=DATE(YEAR($H158),MONTH($H158)+$G158*4,1),AO$3=DATE(YEAR($H158),MONTH($H158)+$G158*5,1),AO$3=DATE(YEAR($H158),MONTH($H158)+$G158*6,1),AO$3=DATE(YEAR($H158),MONTH($H158)+$G158*7,1),AO$3=DATE(YEAR($H158),MONTH($H158)+$G158*8,1),AO$3=DATE(YEAR($H158),MONTH($H158)+$G158*9,1),AO$3=DATE(YEAR($H158),MONTH($H158)+$G158*10,1)),$F158*тех!BC$10*тех!BC$6,)</f>
        <v>0</v>
      </c>
      <c r="AP158" s="76">
        <f>IF(OR(AP$3=DATE(YEAR($H158),MONTH($H158)+$G158,1),AP$3=DATE(YEAR($H158),MONTH($H158)+$G158*2,1),AP$3=DATE(YEAR($H158),MONTH($H158)+$G158*3,1),AP$3=DATE(YEAR($H158),MONTH($H158)+$G158*4,1),AP$3=DATE(YEAR($H158),MONTH($H158)+$G158*5,1),AP$3=DATE(YEAR($H158),MONTH($H158)+$G158*6,1),AP$3=DATE(YEAR($H158),MONTH($H158)+$G158*7,1),AP$3=DATE(YEAR($H158),MONTH($H158)+$G158*8,1),AP$3=DATE(YEAR($H158),MONTH($H158)+$G158*9,1),AP$3=DATE(YEAR($H158),MONTH($H158)+$G158*10,1)),$F158*тех!BD$10*тех!BD$6,)</f>
        <v>0</v>
      </c>
      <c r="AQ158" s="76">
        <f>IF(OR(AQ$3=DATE(YEAR($H158),MONTH($H158)+$G158,1),AQ$3=DATE(YEAR($H158),MONTH($H158)+$G158*2,1),AQ$3=DATE(YEAR($H158),MONTH($H158)+$G158*3,1),AQ$3=DATE(YEAR($H158),MONTH($H158)+$G158*4,1),AQ$3=DATE(YEAR($H158),MONTH($H158)+$G158*5,1),AQ$3=DATE(YEAR($H158),MONTH($H158)+$G158*6,1),AQ$3=DATE(YEAR($H158),MONTH($H158)+$G158*7,1),AQ$3=DATE(YEAR($H158),MONTH($H158)+$G158*8,1),AQ$3=DATE(YEAR($H158),MONTH($H158)+$G158*9,1),AQ$3=DATE(YEAR($H158),MONTH($H158)+$G158*10,1)),$F158*тех!BE$10*тех!BE$6,)</f>
        <v>0</v>
      </c>
      <c r="AR158" s="76">
        <f>IF(OR(AR$3=DATE(YEAR($H158),MONTH($H158)+$G158,1),AR$3=DATE(YEAR($H158),MONTH($H158)+$G158*2,1),AR$3=DATE(YEAR($H158),MONTH($H158)+$G158*3,1),AR$3=DATE(YEAR($H158),MONTH($H158)+$G158*4,1),AR$3=DATE(YEAR($H158),MONTH($H158)+$G158*5,1),AR$3=DATE(YEAR($H158),MONTH($H158)+$G158*6,1),AR$3=DATE(YEAR($H158),MONTH($H158)+$G158*7,1),AR$3=DATE(YEAR($H158),MONTH($H158)+$G158*8,1),AR$3=DATE(YEAR($H158),MONTH($H158)+$G158*9,1),AR$3=DATE(YEAR($H158),MONTH($H158)+$G158*10,1)),$F158*тех!BF$10*тех!BF$6,)</f>
        <v>0</v>
      </c>
      <c r="AS158" s="76">
        <f>IF(OR(AS$3=DATE(YEAR($H158),MONTH($H158)+$G158,1),AS$3=DATE(YEAR($H158),MONTH($H158)+$G158*2,1),AS$3=DATE(YEAR($H158),MONTH($H158)+$G158*3,1),AS$3=DATE(YEAR($H158),MONTH($H158)+$G158*4,1),AS$3=DATE(YEAR($H158),MONTH($H158)+$G158*5,1),AS$3=DATE(YEAR($H158),MONTH($H158)+$G158*6,1),AS$3=DATE(YEAR($H158),MONTH($H158)+$G158*7,1),AS$3=DATE(YEAR($H158),MONTH($H158)+$G158*8,1),AS$3=DATE(YEAR($H158),MONTH($H158)+$G158*9,1),AS$3=DATE(YEAR($H158),MONTH($H158)+$G158*10,1)),$F158*тех!BG$10*тех!BG$6,)</f>
        <v>0</v>
      </c>
      <c r="AT158" s="76">
        <f>IF(OR(AT$3=DATE(YEAR($H158),MONTH($H158)+$G158,1),AT$3=DATE(YEAR($H158),MONTH($H158)+$G158*2,1),AT$3=DATE(YEAR($H158),MONTH($H158)+$G158*3,1),AT$3=DATE(YEAR($H158),MONTH($H158)+$G158*4,1),AT$3=DATE(YEAR($H158),MONTH($H158)+$G158*5,1),AT$3=DATE(YEAR($H158),MONTH($H158)+$G158*6,1),AT$3=DATE(YEAR($H158),MONTH($H158)+$G158*7,1),AT$3=DATE(YEAR($H158),MONTH($H158)+$G158*8,1),AT$3=DATE(YEAR($H158),MONTH($H158)+$G158*9,1),AT$3=DATE(YEAR($H158),MONTH($H158)+$G158*10,1)),$F158*тех!BH$10*тех!BH$6,)</f>
        <v>0</v>
      </c>
      <c r="AU158" s="76">
        <f>IF(OR(AU$3=DATE(YEAR($H158),MONTH($H158)+$G158,1),AU$3=DATE(YEAR($H158),MONTH($H158)+$G158*2,1),AU$3=DATE(YEAR($H158),MONTH($H158)+$G158*3,1),AU$3=DATE(YEAR($H158),MONTH($H158)+$G158*4,1),AU$3=DATE(YEAR($H158),MONTH($H158)+$G158*5,1),AU$3=DATE(YEAR($H158),MONTH($H158)+$G158*6,1),AU$3=DATE(YEAR($H158),MONTH($H158)+$G158*7,1),AU$3=DATE(YEAR($H158),MONTH($H158)+$G158*8,1),AU$3=DATE(YEAR($H158),MONTH($H158)+$G158*9,1),AU$3=DATE(YEAR($H158),MONTH($H158)+$G158*10,1)),$F158*тех!BI$10*тех!BI$6,)</f>
        <v>0</v>
      </c>
      <c r="AV158" s="76">
        <f>IF(OR(AV$3=DATE(YEAR($H158),MONTH($H158)+$G158,1),AV$3=DATE(YEAR($H158),MONTH($H158)+$G158*2,1),AV$3=DATE(YEAR($H158),MONTH($H158)+$G158*3,1),AV$3=DATE(YEAR($H158),MONTH($H158)+$G158*4,1),AV$3=DATE(YEAR($H158),MONTH($H158)+$G158*5,1),AV$3=DATE(YEAR($H158),MONTH($H158)+$G158*6,1),AV$3=DATE(YEAR($H158),MONTH($H158)+$G158*7,1),AV$3=DATE(YEAR($H158),MONTH($H158)+$G158*8,1),AV$3=DATE(YEAR($H158),MONTH($H158)+$G158*9,1),AV$3=DATE(YEAR($H158),MONTH($H158)+$G158*10,1)),$F158*тех!BJ$10*тех!BJ$6,)</f>
        <v>0</v>
      </c>
      <c r="AW158" s="76">
        <f>IF(OR(AW$3=DATE(YEAR($H158),MONTH($H158)+$G158,1),AW$3=DATE(YEAR($H158),MONTH($H158)+$G158*2,1),AW$3=DATE(YEAR($H158),MONTH($H158)+$G158*3,1),AW$3=DATE(YEAR($H158),MONTH($H158)+$G158*4,1),AW$3=DATE(YEAR($H158),MONTH($H158)+$G158*5,1),AW$3=DATE(YEAR($H158),MONTH($H158)+$G158*6,1),AW$3=DATE(YEAR($H158),MONTH($H158)+$G158*7,1),AW$3=DATE(YEAR($H158),MONTH($H158)+$G158*8,1),AW$3=DATE(YEAR($H158),MONTH($H158)+$G158*9,1),AW$3=DATE(YEAR($H158),MONTH($H158)+$G158*10,1)),$F158*тех!BK$10*тех!BK$6,)</f>
        <v>0</v>
      </c>
      <c r="AX158" s="76">
        <f>IF(OR(AX$3=DATE(YEAR($H158),MONTH($H158)+$G158,1),AX$3=DATE(YEAR($H158),MONTH($H158)+$G158*2,1),AX$3=DATE(YEAR($H158),MONTH($H158)+$G158*3,1),AX$3=DATE(YEAR($H158),MONTH($H158)+$G158*4,1),AX$3=DATE(YEAR($H158),MONTH($H158)+$G158*5,1),AX$3=DATE(YEAR($H158),MONTH($H158)+$G158*6,1),AX$3=DATE(YEAR($H158),MONTH($H158)+$G158*7,1),AX$3=DATE(YEAR($H158),MONTH($H158)+$G158*8,1),AX$3=DATE(YEAR($H158),MONTH($H158)+$G158*9,1),AX$3=DATE(YEAR($H158),MONTH($H158)+$G158*10,1)),$F158*тех!BL$10*тех!BL$6,)</f>
        <v>0</v>
      </c>
      <c r="AY158" s="76">
        <f>IF(OR(AY$3=DATE(YEAR($H158),MONTH($H158)+$G158,1),AY$3=DATE(YEAR($H158),MONTH($H158)+$G158*2,1),AY$3=DATE(YEAR($H158),MONTH($H158)+$G158*3,1),AY$3=DATE(YEAR($H158),MONTH($H158)+$G158*4,1),AY$3=DATE(YEAR($H158),MONTH($H158)+$G158*5,1),AY$3=DATE(YEAR($H158),MONTH($H158)+$G158*6,1),AY$3=DATE(YEAR($H158),MONTH($H158)+$G158*7,1),AY$3=DATE(YEAR($H158),MONTH($H158)+$G158*8,1),AY$3=DATE(YEAR($H158),MONTH($H158)+$G158*9,1),AY$3=DATE(YEAR($H158),MONTH($H158)+$G158*10,1)),$F158*тех!BM$10*тех!BM$6,)</f>
        <v>0</v>
      </c>
      <c r="AZ158" s="76">
        <f>IF(OR(AZ$3=DATE(YEAR($H158),MONTH($H158)+$G158,1),AZ$3=DATE(YEAR($H158),MONTH($H158)+$G158*2,1),AZ$3=DATE(YEAR($H158),MONTH($H158)+$G158*3,1),AZ$3=DATE(YEAR($H158),MONTH($H158)+$G158*4,1),AZ$3=DATE(YEAR($H158),MONTH($H158)+$G158*5,1),AZ$3=DATE(YEAR($H158),MONTH($H158)+$G158*6,1),AZ$3=DATE(YEAR($H158),MONTH($H158)+$G158*7,1),AZ$3=DATE(YEAR($H158),MONTH($H158)+$G158*8,1),AZ$3=DATE(YEAR($H158),MONTH($H158)+$G158*9,1),AZ$3=DATE(YEAR($H158),MONTH($H158)+$G158*10,1)),$F158*тех!BN$10*тех!BN$6,)</f>
        <v>0</v>
      </c>
      <c r="BA158" s="76">
        <f>IF(OR(BA$3=DATE(YEAR($H158),MONTH($H158)+$G158,1),BA$3=DATE(YEAR($H158),MONTH($H158)+$G158*2,1),BA$3=DATE(YEAR($H158),MONTH($H158)+$G158*3,1),BA$3=DATE(YEAR($H158),MONTH($H158)+$G158*4,1),BA$3=DATE(YEAR($H158),MONTH($H158)+$G158*5,1),BA$3=DATE(YEAR($H158),MONTH($H158)+$G158*6,1),BA$3=DATE(YEAR($H158),MONTH($H158)+$G158*7,1),BA$3=DATE(YEAR($H158),MONTH($H158)+$G158*8,1),BA$3=DATE(YEAR($H158),MONTH($H158)+$G158*9,1),BA$3=DATE(YEAR($H158),MONTH($H158)+$G158*10,1)),$F158*тех!BO$10*тех!BO$6,)</f>
        <v>0</v>
      </c>
      <c r="BB158" s="76">
        <f>IF(OR(BB$3=DATE(YEAR($H158),MONTH($H158)+$G158,1),BB$3=DATE(YEAR($H158),MONTH($H158)+$G158*2,1),BB$3=DATE(YEAR($H158),MONTH($H158)+$G158*3,1),BB$3=DATE(YEAR($H158),MONTH($H158)+$G158*4,1),BB$3=DATE(YEAR($H158),MONTH($H158)+$G158*5,1),BB$3=DATE(YEAR($H158),MONTH($H158)+$G158*6,1),BB$3=DATE(YEAR($H158),MONTH($H158)+$G158*7,1),BB$3=DATE(YEAR($H158),MONTH($H158)+$G158*8,1),BB$3=DATE(YEAR($H158),MONTH($H158)+$G158*9,1),BB$3=DATE(YEAR($H158),MONTH($H158)+$G158*10,1)),$F158*тех!BP$10*тех!BP$6,)</f>
        <v>0</v>
      </c>
      <c r="BC158" s="76">
        <f>IF(OR(BC$3=DATE(YEAR($H158),MONTH($H158)+$G158,1),BC$3=DATE(YEAR($H158),MONTH($H158)+$G158*2,1),BC$3=DATE(YEAR($H158),MONTH($H158)+$G158*3,1),BC$3=DATE(YEAR($H158),MONTH($H158)+$G158*4,1),BC$3=DATE(YEAR($H158),MONTH($H158)+$G158*5,1),BC$3=DATE(YEAR($H158),MONTH($H158)+$G158*6,1),BC$3=DATE(YEAR($H158),MONTH($H158)+$G158*7,1),BC$3=DATE(YEAR($H158),MONTH($H158)+$G158*8,1),BC$3=DATE(YEAR($H158),MONTH($H158)+$G158*9,1),BC$3=DATE(YEAR($H158),MONTH($H158)+$G158*10,1)),$F158*тех!BQ$10*тех!BQ$6,)</f>
        <v>0</v>
      </c>
      <c r="BD158" s="76">
        <f>IF(OR(BD$3=DATE(YEAR($H158),MONTH($H158)+$G158,1),BD$3=DATE(YEAR($H158),MONTH($H158)+$G158*2,1),BD$3=DATE(YEAR($H158),MONTH($H158)+$G158*3,1),BD$3=DATE(YEAR($H158),MONTH($H158)+$G158*4,1),BD$3=DATE(YEAR($H158),MONTH($H158)+$G158*5,1),BD$3=DATE(YEAR($H158),MONTH($H158)+$G158*6,1),BD$3=DATE(YEAR($H158),MONTH($H158)+$G158*7,1),BD$3=DATE(YEAR($H158),MONTH($H158)+$G158*8,1),BD$3=DATE(YEAR($H158),MONTH($H158)+$G158*9,1),BD$3=DATE(YEAR($H158),MONTH($H158)+$G158*10,1)),$F158*тех!BR$10*тех!BR$6,)</f>
        <v>0</v>
      </c>
      <c r="BE158" s="76">
        <f>IF(OR(BE$3=DATE(YEAR($H158),MONTH($H158)+$G158,1),BE$3=DATE(YEAR($H158),MONTH($H158)+$G158*2,1),BE$3=DATE(YEAR($H158),MONTH($H158)+$G158*3,1),BE$3=DATE(YEAR($H158),MONTH($H158)+$G158*4,1),BE$3=DATE(YEAR($H158),MONTH($H158)+$G158*5,1),BE$3=DATE(YEAR($H158),MONTH($H158)+$G158*6,1),BE$3=DATE(YEAR($H158),MONTH($H158)+$G158*7,1),BE$3=DATE(YEAR($H158),MONTH($H158)+$G158*8,1),BE$3=DATE(YEAR($H158),MONTH($H158)+$G158*9,1),BE$3=DATE(YEAR($H158),MONTH($H158)+$G158*10,1)),$F158*тех!BS$10*тех!BS$6,)</f>
        <v>0</v>
      </c>
      <c r="BF158" s="76">
        <f>IF(OR(BF$3=DATE(YEAR($H158),MONTH($H158)+$G158,1),BF$3=DATE(YEAR($H158),MONTH($H158)+$G158*2,1),BF$3=DATE(YEAR($H158),MONTH($H158)+$G158*3,1),BF$3=DATE(YEAR($H158),MONTH($H158)+$G158*4,1),BF$3=DATE(YEAR($H158),MONTH($H158)+$G158*5,1),BF$3=DATE(YEAR($H158),MONTH($H158)+$G158*6,1),BF$3=DATE(YEAR($H158),MONTH($H158)+$G158*7,1),BF$3=DATE(YEAR($H158),MONTH($H158)+$G158*8,1),BF$3=DATE(YEAR($H158),MONTH($H158)+$G158*9,1),BF$3=DATE(YEAR($H158),MONTH($H158)+$G158*10,1)),$F158*тех!BT$10*тех!BT$6,)</f>
        <v>0</v>
      </c>
      <c r="BG158" s="76">
        <f>IF(OR(BG$3=DATE(YEAR($H158),MONTH($H158)+$G158,1),BG$3=DATE(YEAR($H158),MONTH($H158)+$G158*2,1),BG$3=DATE(YEAR($H158),MONTH($H158)+$G158*3,1),BG$3=DATE(YEAR($H158),MONTH($H158)+$G158*4,1),BG$3=DATE(YEAR($H158),MONTH($H158)+$G158*5,1),BG$3=DATE(YEAR($H158),MONTH($H158)+$G158*6,1),BG$3=DATE(YEAR($H158),MONTH($H158)+$G158*7,1),BG$3=DATE(YEAR($H158),MONTH($H158)+$G158*8,1),BG$3=DATE(YEAR($H158),MONTH($H158)+$G158*9,1),BG$3=DATE(YEAR($H158),MONTH($H158)+$G158*10,1)),$F158*тех!BU$10*тех!BU$6,)</f>
        <v>0</v>
      </c>
      <c r="BH158" s="76">
        <f>IF(OR(BH$3=DATE(YEAR($H158),MONTH($H158)+$G158,1),BH$3=DATE(YEAR($H158),MONTH($H158)+$G158*2,1),BH$3=DATE(YEAR($H158),MONTH($H158)+$G158*3,1),BH$3=DATE(YEAR($H158),MONTH($H158)+$G158*4,1),BH$3=DATE(YEAR($H158),MONTH($H158)+$G158*5,1),BH$3=DATE(YEAR($H158),MONTH($H158)+$G158*6,1),BH$3=DATE(YEAR($H158),MONTH($H158)+$G158*7,1),BH$3=DATE(YEAR($H158),MONTH($H158)+$G158*8,1),BH$3=DATE(YEAR($H158),MONTH($H158)+$G158*9,1),BH$3=DATE(YEAR($H158),MONTH($H158)+$G158*10,1)),$F158*тех!BV$10*тех!BV$6,)</f>
        <v>0</v>
      </c>
      <c r="BI158" s="76">
        <f>IF(OR(BI$3=DATE(YEAR($H158),MONTH($H158)+$G158,1),BI$3=DATE(YEAR($H158),MONTH($H158)+$G158*2,1),BI$3=DATE(YEAR($H158),MONTH($H158)+$G158*3,1),BI$3=DATE(YEAR($H158),MONTH($H158)+$G158*4,1),BI$3=DATE(YEAR($H158),MONTH($H158)+$G158*5,1),BI$3=DATE(YEAR($H158),MONTH($H158)+$G158*6,1),BI$3=DATE(YEAR($H158),MONTH($H158)+$G158*7,1),BI$3=DATE(YEAR($H158),MONTH($H158)+$G158*8,1),BI$3=DATE(YEAR($H158),MONTH($H158)+$G158*9,1),BI$3=DATE(YEAR($H158),MONTH($H158)+$G158*10,1)),$F158*тех!BW$10*тех!BW$6,)</f>
        <v>0</v>
      </c>
      <c r="BJ158" s="76">
        <f>IF(OR(BJ$3=DATE(YEAR($H158),MONTH($H158)+$G158,1),BJ$3=DATE(YEAR($H158),MONTH($H158)+$G158*2,1),BJ$3=DATE(YEAR($H158),MONTH($H158)+$G158*3,1),BJ$3=DATE(YEAR($H158),MONTH($H158)+$G158*4,1),BJ$3=DATE(YEAR($H158),MONTH($H158)+$G158*5,1),BJ$3=DATE(YEAR($H158),MONTH($H158)+$G158*6,1),BJ$3=DATE(YEAR($H158),MONTH($H158)+$G158*7,1),BJ$3=DATE(YEAR($H158),MONTH($H158)+$G158*8,1),BJ$3=DATE(YEAR($H158),MONTH($H158)+$G158*9,1),BJ$3=DATE(YEAR($H158),MONTH($H158)+$G158*10,1)),$F158*тех!BX$10*тех!BX$6,)</f>
        <v>0</v>
      </c>
      <c r="BK158" s="76">
        <f>IF(OR(BK$3=DATE(YEAR($H158),MONTH($H158)+$G158,1),BK$3=DATE(YEAR($H158),MONTH($H158)+$G158*2,1),BK$3=DATE(YEAR($H158),MONTH($H158)+$G158*3,1),BK$3=DATE(YEAR($H158),MONTH($H158)+$G158*4,1),BK$3=DATE(YEAR($H158),MONTH($H158)+$G158*5,1),BK$3=DATE(YEAR($H158),MONTH($H158)+$G158*6,1),BK$3=DATE(YEAR($H158),MONTH($H158)+$G158*7,1),BK$3=DATE(YEAR($H158),MONTH($H158)+$G158*8,1),BK$3=DATE(YEAR($H158),MONTH($H158)+$G158*9,1),BK$3=DATE(YEAR($H158),MONTH($H158)+$G158*10,1)),$F158*тех!BY$10*тех!BY$6,)</f>
        <v>0</v>
      </c>
      <c r="BL158" s="76">
        <f>IF(OR(BL$3=DATE(YEAR($H158),MONTH($H158)+$G158,1),BL$3=DATE(YEAR($H158),MONTH($H158)+$G158*2,1),BL$3=DATE(YEAR($H158),MONTH($H158)+$G158*3,1),BL$3=DATE(YEAR($H158),MONTH($H158)+$G158*4,1),BL$3=DATE(YEAR($H158),MONTH($H158)+$G158*5,1),BL$3=DATE(YEAR($H158),MONTH($H158)+$G158*6,1),BL$3=DATE(YEAR($H158),MONTH($H158)+$G158*7,1),BL$3=DATE(YEAR($H158),MONTH($H158)+$G158*8,1),BL$3=DATE(YEAR($H158),MONTH($H158)+$G158*9,1),BL$3=DATE(YEAR($H158),MONTH($H158)+$G158*10,1)),$F158*тех!BZ$10*тех!BZ$6,)</f>
        <v>0</v>
      </c>
      <c r="BM158" s="76">
        <f>IF(OR(BM$3=DATE(YEAR($H158),MONTH($H158)+$G158,1),BM$3=DATE(YEAR($H158),MONTH($H158)+$G158*2,1),BM$3=DATE(YEAR($H158),MONTH($H158)+$G158*3,1),BM$3=DATE(YEAR($H158),MONTH($H158)+$G158*4,1),BM$3=DATE(YEAR($H158),MONTH($H158)+$G158*5,1),BM$3=DATE(YEAR($H158),MONTH($H158)+$G158*6,1),BM$3=DATE(YEAR($H158),MONTH($H158)+$G158*7,1),BM$3=DATE(YEAR($H158),MONTH($H158)+$G158*8,1),BM$3=DATE(YEAR($H158),MONTH($H158)+$G158*9,1),BM$3=DATE(YEAR($H158),MONTH($H158)+$G158*10,1)),$F158*тех!CA$10*тех!CA$6,)</f>
        <v>0</v>
      </c>
      <c r="BN158" s="76">
        <f>IF(OR(BN$3=DATE(YEAR($H158),MONTH($H158)+$G158,1),BN$3=DATE(YEAR($H158),MONTH($H158)+$G158*2,1),BN$3=DATE(YEAR($H158),MONTH($H158)+$G158*3,1),BN$3=DATE(YEAR($H158),MONTH($H158)+$G158*4,1),BN$3=DATE(YEAR($H158),MONTH($H158)+$G158*5,1),BN$3=DATE(YEAR($H158),MONTH($H158)+$G158*6,1),BN$3=DATE(YEAR($H158),MONTH($H158)+$G158*7,1),BN$3=DATE(YEAR($H158),MONTH($H158)+$G158*8,1),BN$3=DATE(YEAR($H158),MONTH($H158)+$G158*9,1),BN$3=DATE(YEAR($H158),MONTH($H158)+$G158*10,1)),$F158*тех!CB$10*тех!CB$6,)</f>
        <v>0</v>
      </c>
      <c r="BO158" s="76">
        <f>IF(OR(BO$3=DATE(YEAR($H158),MONTH($H158)+$G158,1),BO$3=DATE(YEAR($H158),MONTH($H158)+$G158*2,1),BO$3=DATE(YEAR($H158),MONTH($H158)+$G158*3,1),BO$3=DATE(YEAR($H158),MONTH($H158)+$G158*4,1),BO$3=DATE(YEAR($H158),MONTH($H158)+$G158*5,1),BO$3=DATE(YEAR($H158),MONTH($H158)+$G158*6,1),BO$3=DATE(YEAR($H158),MONTH($H158)+$G158*7,1),BO$3=DATE(YEAR($H158),MONTH($H158)+$G158*8,1),BO$3=DATE(YEAR($H158),MONTH($H158)+$G158*9,1),BO$3=DATE(YEAR($H158),MONTH($H158)+$G158*10,1)),$F158*тех!CC$10*тех!CC$6,)</f>
        <v>0</v>
      </c>
      <c r="BP158" s="76">
        <f>IF(OR(BP$3=DATE(YEAR($H158),MONTH($H158)+$G158,1),BP$3=DATE(YEAR($H158),MONTH($H158)+$G158*2,1),BP$3=DATE(YEAR($H158),MONTH($H158)+$G158*3,1),BP$3=DATE(YEAR($H158),MONTH($H158)+$G158*4,1),BP$3=DATE(YEAR($H158),MONTH($H158)+$G158*5,1),BP$3=DATE(YEAR($H158),MONTH($H158)+$G158*6,1),BP$3=DATE(YEAR($H158),MONTH($H158)+$G158*7,1),BP$3=DATE(YEAR($H158),MONTH($H158)+$G158*8,1),BP$3=DATE(YEAR($H158),MONTH($H158)+$G158*9,1),BP$3=DATE(YEAR($H158),MONTH($H158)+$G158*10,1)),$F158*тех!CD$10*тех!CD$6,)</f>
        <v>0</v>
      </c>
      <c r="BQ158" s="76">
        <f>IF(OR(BQ$3=DATE(YEAR($H158),MONTH($H158)+$G158,1),BQ$3=DATE(YEAR($H158),MONTH($H158)+$G158*2,1),BQ$3=DATE(YEAR($H158),MONTH($H158)+$G158*3,1),BQ$3=DATE(YEAR($H158),MONTH($H158)+$G158*4,1),BQ$3=DATE(YEAR($H158),MONTH($H158)+$G158*5,1),BQ$3=DATE(YEAR($H158),MONTH($H158)+$G158*6,1),BQ$3=DATE(YEAR($H158),MONTH($H158)+$G158*7,1),BQ$3=DATE(YEAR($H158),MONTH($H158)+$G158*8,1),BQ$3=DATE(YEAR($H158),MONTH($H158)+$G158*9,1),BQ$3=DATE(YEAR($H158),MONTH($H158)+$G158*10,1)),$F158*тех!CE$10*тех!CE$6,)</f>
        <v>0</v>
      </c>
    </row>
    <row r="159" spans="2:69">
      <c r="B159" s="3">
        <v>17</v>
      </c>
      <c r="C159" s="19" t="s">
        <v>834</v>
      </c>
      <c r="D159" s="71">
        <f>IF(C159&gt;0,VLOOKUP(C159,тех!$R$19:$S$54,2,FALSE),)</f>
        <v>144</v>
      </c>
      <c r="E159" s="71">
        <f>ФОТ!D300+ФОТ!D305</f>
        <v>4</v>
      </c>
      <c r="F159" s="76">
        <f t="shared" si="5"/>
        <v>576</v>
      </c>
      <c r="G159" s="19">
        <v>12</v>
      </c>
      <c r="H159" s="20">
        <f>Параметры!$C$11</f>
        <v>42370</v>
      </c>
      <c r="J159" s="76">
        <f>IF($H159=J$3,$F159,)*тех!X$6</f>
        <v>576</v>
      </c>
      <c r="K159" s="76">
        <f>IF($H159=K$3,$F159,)*тех!Y$6</f>
        <v>0</v>
      </c>
      <c r="L159" s="76">
        <f>IF($H159=L$3,$F159,)*тех!Z$6</f>
        <v>0</v>
      </c>
      <c r="M159" s="76">
        <f>IF($H159=M$3,$F159,)*тех!AA$6</f>
        <v>0</v>
      </c>
      <c r="N159" s="76">
        <f>IF($H159=N$3,$F159,)*тех!AB$6</f>
        <v>0</v>
      </c>
      <c r="O159" s="76">
        <f>IF($H159=O$3,$F159,)*тех!AC$6</f>
        <v>0</v>
      </c>
      <c r="P159" s="76">
        <f>IF(OR(P$3=DATE(YEAR($H159),MONTH($H159)+$G159,1),P$3=DATE(YEAR($H159),MONTH($H159)+$G159*2,1),P$3=DATE(YEAR($H159),MONTH($H159)+$G159*3,1),P$3=DATE(YEAR($H159),MONTH($H159)+$G159*4,1),P$3=DATE(YEAR($H159),MONTH($H159)+$G159*5,1),P$3=DATE(YEAR($H159),MONTH($H159)+$G159*6,1),P$3=DATE(YEAR($H159),MONTH($H159)+$G159*7,1),P$3=DATE(YEAR($H159),MONTH($H159)+$G159*8,1),P$3=DATE(YEAR($H159),MONTH($H159)+$G159*9,1),P$3=DATE(YEAR($H159),MONTH($H159)+$G159*10,1)),$F159*тех!AD$10*тех!AD$6,)</f>
        <v>0</v>
      </c>
      <c r="Q159" s="76">
        <f>IF(OR(Q$3=DATE(YEAR($H159),MONTH($H159)+$G159,1),Q$3=DATE(YEAR($H159),MONTH($H159)+$G159*2,1),Q$3=DATE(YEAR($H159),MONTH($H159)+$G159*3,1),Q$3=DATE(YEAR($H159),MONTH($H159)+$G159*4,1),Q$3=DATE(YEAR($H159),MONTH($H159)+$G159*5,1),Q$3=DATE(YEAR($H159),MONTH($H159)+$G159*6,1),Q$3=DATE(YEAR($H159),MONTH($H159)+$G159*7,1),Q$3=DATE(YEAR($H159),MONTH($H159)+$G159*8,1),Q$3=DATE(YEAR($H159),MONTH($H159)+$G159*9,1),Q$3=DATE(YEAR($H159),MONTH($H159)+$G159*10,1)),$F159*тех!AE$10*тех!AE$6,)</f>
        <v>0</v>
      </c>
      <c r="R159" s="76">
        <f>IF(OR(R$3=DATE(YEAR($H159),MONTH($H159)+$G159,1),R$3=DATE(YEAR($H159),MONTH($H159)+$G159*2,1),R$3=DATE(YEAR($H159),MONTH($H159)+$G159*3,1),R$3=DATE(YEAR($H159),MONTH($H159)+$G159*4,1),R$3=DATE(YEAR($H159),MONTH($H159)+$G159*5,1),R$3=DATE(YEAR($H159),MONTH($H159)+$G159*6,1),R$3=DATE(YEAR($H159),MONTH($H159)+$G159*7,1),R$3=DATE(YEAR($H159),MONTH($H159)+$G159*8,1),R$3=DATE(YEAR($H159),MONTH($H159)+$G159*9,1),R$3=DATE(YEAR($H159),MONTH($H159)+$G159*10,1)),$F159*тех!AF$10*тех!AF$6,)</f>
        <v>0</v>
      </c>
      <c r="S159" s="76">
        <f>IF(OR(S$3=DATE(YEAR($H159),MONTH($H159)+$G159,1),S$3=DATE(YEAR($H159),MONTH($H159)+$G159*2,1),S$3=DATE(YEAR($H159),MONTH($H159)+$G159*3,1),S$3=DATE(YEAR($H159),MONTH($H159)+$G159*4,1),S$3=DATE(YEAR($H159),MONTH($H159)+$G159*5,1),S$3=DATE(YEAR($H159),MONTH($H159)+$G159*6,1),S$3=DATE(YEAR($H159),MONTH($H159)+$G159*7,1),S$3=DATE(YEAR($H159),MONTH($H159)+$G159*8,1),S$3=DATE(YEAR($H159),MONTH($H159)+$G159*9,1),S$3=DATE(YEAR($H159),MONTH($H159)+$G159*10,1)),$F159*тех!AG$10*тех!AG$6,)</f>
        <v>0</v>
      </c>
      <c r="T159" s="76">
        <f>IF(OR(T$3=DATE(YEAR($H159),MONTH($H159)+$G159,1),T$3=DATE(YEAR($H159),MONTH($H159)+$G159*2,1),T$3=DATE(YEAR($H159),MONTH($H159)+$G159*3,1),T$3=DATE(YEAR($H159),MONTH($H159)+$G159*4,1),T$3=DATE(YEAR($H159),MONTH($H159)+$G159*5,1),T$3=DATE(YEAR($H159),MONTH($H159)+$G159*6,1),T$3=DATE(YEAR($H159),MONTH($H159)+$G159*7,1),T$3=DATE(YEAR($H159),MONTH($H159)+$G159*8,1),T$3=DATE(YEAR($H159),MONTH($H159)+$G159*9,1),T$3=DATE(YEAR($H159),MONTH($H159)+$G159*10,1)),$F159*тех!AH$10*тех!AH$6,)</f>
        <v>0</v>
      </c>
      <c r="U159" s="76">
        <f>IF(OR(U$3=DATE(YEAR($H159),MONTH($H159)+$G159,1),U$3=DATE(YEAR($H159),MONTH($H159)+$G159*2,1),U$3=DATE(YEAR($H159),MONTH($H159)+$G159*3,1),U$3=DATE(YEAR($H159),MONTH($H159)+$G159*4,1),U$3=DATE(YEAR($H159),MONTH($H159)+$G159*5,1),U$3=DATE(YEAR($H159),MONTH($H159)+$G159*6,1),U$3=DATE(YEAR($H159),MONTH($H159)+$G159*7,1),U$3=DATE(YEAR($H159),MONTH($H159)+$G159*8,1),U$3=DATE(YEAR($H159),MONTH($H159)+$G159*9,1),U$3=DATE(YEAR($H159),MONTH($H159)+$G159*10,1)),$F159*тех!AI$10*тех!AI$6,)</f>
        <v>0</v>
      </c>
      <c r="V159" s="76">
        <f>IF(OR(V$3=DATE(YEAR($H159),MONTH($H159)+$G159,1),V$3=DATE(YEAR($H159),MONTH($H159)+$G159*2,1),V$3=DATE(YEAR($H159),MONTH($H159)+$G159*3,1),V$3=DATE(YEAR($H159),MONTH($H159)+$G159*4,1),V$3=DATE(YEAR($H159),MONTH($H159)+$G159*5,1),V$3=DATE(YEAR($H159),MONTH($H159)+$G159*6,1),V$3=DATE(YEAR($H159),MONTH($H159)+$G159*7,1),V$3=DATE(YEAR($H159),MONTH($H159)+$G159*8,1),V$3=DATE(YEAR($H159),MONTH($H159)+$G159*9,1),V$3=DATE(YEAR($H159),MONTH($H159)+$G159*10,1)),$F159*тех!AJ$10*тех!AJ$6,)</f>
        <v>0</v>
      </c>
      <c r="W159" s="76">
        <f>IF(OR(W$3=DATE(YEAR($H159),MONTH($H159)+$G159,1),W$3=DATE(YEAR($H159),MONTH($H159)+$G159*2,1),W$3=DATE(YEAR($H159),MONTH($H159)+$G159*3,1),W$3=DATE(YEAR($H159),MONTH($H159)+$G159*4,1),W$3=DATE(YEAR($H159),MONTH($H159)+$G159*5,1),W$3=DATE(YEAR($H159),MONTH($H159)+$G159*6,1),W$3=DATE(YEAR($H159),MONTH($H159)+$G159*7,1),W$3=DATE(YEAR($H159),MONTH($H159)+$G159*8,1),W$3=DATE(YEAR($H159),MONTH($H159)+$G159*9,1),W$3=DATE(YEAR($H159),MONTH($H159)+$G159*10,1)),$F159*тех!AK$10*тех!AK$6,)</f>
        <v>0</v>
      </c>
      <c r="X159" s="76">
        <f>IF(OR(X$3=DATE(YEAR($H159),MONTH($H159)+$G159,1),X$3=DATE(YEAR($H159),MONTH($H159)+$G159*2,1),X$3=DATE(YEAR($H159),MONTH($H159)+$G159*3,1),X$3=DATE(YEAR($H159),MONTH($H159)+$G159*4,1),X$3=DATE(YEAR($H159),MONTH($H159)+$G159*5,1),X$3=DATE(YEAR($H159),MONTH($H159)+$G159*6,1),X$3=DATE(YEAR($H159),MONTH($H159)+$G159*7,1),X$3=DATE(YEAR($H159),MONTH($H159)+$G159*8,1),X$3=DATE(YEAR($H159),MONTH($H159)+$G159*9,1),X$3=DATE(YEAR($H159),MONTH($H159)+$G159*10,1)),$F159*тех!AL$10*тех!AL$6,)</f>
        <v>0</v>
      </c>
      <c r="Y159" s="76">
        <f>IF(OR(Y$3=DATE(YEAR($H159),MONTH($H159)+$G159,1),Y$3=DATE(YEAR($H159),MONTH($H159)+$G159*2,1),Y$3=DATE(YEAR($H159),MONTH($H159)+$G159*3,1),Y$3=DATE(YEAR($H159),MONTH($H159)+$G159*4,1),Y$3=DATE(YEAR($H159),MONTH($H159)+$G159*5,1),Y$3=DATE(YEAR($H159),MONTH($H159)+$G159*6,1),Y$3=DATE(YEAR($H159),MONTH($H159)+$G159*7,1),Y$3=DATE(YEAR($H159),MONTH($H159)+$G159*8,1),Y$3=DATE(YEAR($H159),MONTH($H159)+$G159*9,1),Y$3=DATE(YEAR($H159),MONTH($H159)+$G159*10,1)),$F159*тех!AM$10*тех!AM$6,)</f>
        <v>0</v>
      </c>
      <c r="Z159" s="76">
        <f>IF(OR(Z$3=DATE(YEAR($H159),MONTH($H159)+$G159,1),Z$3=DATE(YEAR($H159),MONTH($H159)+$G159*2,1),Z$3=DATE(YEAR($H159),MONTH($H159)+$G159*3,1),Z$3=DATE(YEAR($H159),MONTH($H159)+$G159*4,1),Z$3=DATE(YEAR($H159),MONTH($H159)+$G159*5,1),Z$3=DATE(YEAR($H159),MONTH($H159)+$G159*6,1),Z$3=DATE(YEAR($H159),MONTH($H159)+$G159*7,1),Z$3=DATE(YEAR($H159),MONTH($H159)+$G159*8,1),Z$3=DATE(YEAR($H159),MONTH($H159)+$G159*9,1),Z$3=DATE(YEAR($H159),MONTH($H159)+$G159*10,1)),$F159*тех!AN$10*тех!AN$6,)</f>
        <v>0</v>
      </c>
      <c r="AA159" s="76">
        <f>IF(OR(AA$3=DATE(YEAR($H159),MONTH($H159)+$G159,1),AA$3=DATE(YEAR($H159),MONTH($H159)+$G159*2,1),AA$3=DATE(YEAR($H159),MONTH($H159)+$G159*3,1),AA$3=DATE(YEAR($H159),MONTH($H159)+$G159*4,1),AA$3=DATE(YEAR($H159),MONTH($H159)+$G159*5,1),AA$3=DATE(YEAR($H159),MONTH($H159)+$G159*6,1),AA$3=DATE(YEAR($H159),MONTH($H159)+$G159*7,1),AA$3=DATE(YEAR($H159),MONTH($H159)+$G159*8,1),AA$3=DATE(YEAR($H159),MONTH($H159)+$G159*9,1),AA$3=DATE(YEAR($H159),MONTH($H159)+$G159*10,1)),$F159*тех!AO$10*тех!AO$6,)</f>
        <v>0</v>
      </c>
      <c r="AB159" s="76">
        <f>IF(OR(AB$3=DATE(YEAR($H159),MONTH($H159)+$G159,1),AB$3=DATE(YEAR($H159),MONTH($H159)+$G159*2,1),AB$3=DATE(YEAR($H159),MONTH($H159)+$G159*3,1),AB$3=DATE(YEAR($H159),MONTH($H159)+$G159*4,1),AB$3=DATE(YEAR($H159),MONTH($H159)+$G159*5,1),AB$3=DATE(YEAR($H159),MONTH($H159)+$G159*6,1),AB$3=DATE(YEAR($H159),MONTH($H159)+$G159*7,1),AB$3=DATE(YEAR($H159),MONTH($H159)+$G159*8,1),AB$3=DATE(YEAR($H159),MONTH($H159)+$G159*9,1),AB$3=DATE(YEAR($H159),MONTH($H159)+$G159*10,1)),$F159*тех!AP$10*тех!AP$6,)</f>
        <v>0</v>
      </c>
      <c r="AC159" s="76">
        <f>IF(OR(AC$3=DATE(YEAR($H159),MONTH($H159)+$G159,1),AC$3=DATE(YEAR($H159),MONTH($H159)+$G159*2,1),AC$3=DATE(YEAR($H159),MONTH($H159)+$G159*3,1),AC$3=DATE(YEAR($H159),MONTH($H159)+$G159*4,1),AC$3=DATE(YEAR($H159),MONTH($H159)+$G159*5,1),AC$3=DATE(YEAR($H159),MONTH($H159)+$G159*6,1),AC$3=DATE(YEAR($H159),MONTH($H159)+$G159*7,1),AC$3=DATE(YEAR($H159),MONTH($H159)+$G159*8,1),AC$3=DATE(YEAR($H159),MONTH($H159)+$G159*9,1),AC$3=DATE(YEAR($H159),MONTH($H159)+$G159*10,1)),$F159*тех!AQ$10*тех!AQ$6,)</f>
        <v>0</v>
      </c>
      <c r="AD159" s="76">
        <f>IF(OR(AD$3=DATE(YEAR($H159),MONTH($H159)+$G159,1),AD$3=DATE(YEAR($H159),MONTH($H159)+$G159*2,1),AD$3=DATE(YEAR($H159),MONTH($H159)+$G159*3,1),AD$3=DATE(YEAR($H159),MONTH($H159)+$G159*4,1),AD$3=DATE(YEAR($H159),MONTH($H159)+$G159*5,1),AD$3=DATE(YEAR($H159),MONTH($H159)+$G159*6,1),AD$3=DATE(YEAR($H159),MONTH($H159)+$G159*7,1),AD$3=DATE(YEAR($H159),MONTH($H159)+$G159*8,1),AD$3=DATE(YEAR($H159),MONTH($H159)+$G159*9,1),AD$3=DATE(YEAR($H159),MONTH($H159)+$G159*10,1)),$F159*тех!AR$10*тех!AR$6,)</f>
        <v>0</v>
      </c>
      <c r="AE159" s="76">
        <f>IF(OR(AE$3=DATE(YEAR($H159),MONTH($H159)+$G159,1),AE$3=DATE(YEAR($H159),MONTH($H159)+$G159*2,1),AE$3=DATE(YEAR($H159),MONTH($H159)+$G159*3,1),AE$3=DATE(YEAR($H159),MONTH($H159)+$G159*4,1),AE$3=DATE(YEAR($H159),MONTH($H159)+$G159*5,1),AE$3=DATE(YEAR($H159),MONTH($H159)+$G159*6,1),AE$3=DATE(YEAR($H159),MONTH($H159)+$G159*7,1),AE$3=DATE(YEAR($H159),MONTH($H159)+$G159*8,1),AE$3=DATE(YEAR($H159),MONTH($H159)+$G159*9,1),AE$3=DATE(YEAR($H159),MONTH($H159)+$G159*10,1)),$F159*тех!AS$10*тех!AS$6,)</f>
        <v>0</v>
      </c>
      <c r="AF159" s="76">
        <f>IF(OR(AF$3=DATE(YEAR($H159),MONTH($H159)+$G159,1),AF$3=DATE(YEAR($H159),MONTH($H159)+$G159*2,1),AF$3=DATE(YEAR($H159),MONTH($H159)+$G159*3,1),AF$3=DATE(YEAR($H159),MONTH($H159)+$G159*4,1),AF$3=DATE(YEAR($H159),MONTH($H159)+$G159*5,1),AF$3=DATE(YEAR($H159),MONTH($H159)+$G159*6,1),AF$3=DATE(YEAR($H159),MONTH($H159)+$G159*7,1),AF$3=DATE(YEAR($H159),MONTH($H159)+$G159*8,1),AF$3=DATE(YEAR($H159),MONTH($H159)+$G159*9,1),AF$3=DATE(YEAR($H159),MONTH($H159)+$G159*10,1)),$F159*тех!AT$10*тех!AT$6,)</f>
        <v>0</v>
      </c>
      <c r="AG159" s="76">
        <f>IF(OR(AG$3=DATE(YEAR($H159),MONTH($H159)+$G159,1),AG$3=DATE(YEAR($H159),MONTH($H159)+$G159*2,1),AG$3=DATE(YEAR($H159),MONTH($H159)+$G159*3,1),AG$3=DATE(YEAR($H159),MONTH($H159)+$G159*4,1),AG$3=DATE(YEAR($H159),MONTH($H159)+$G159*5,1),AG$3=DATE(YEAR($H159),MONTH($H159)+$G159*6,1),AG$3=DATE(YEAR($H159),MONTH($H159)+$G159*7,1),AG$3=DATE(YEAR($H159),MONTH($H159)+$G159*8,1),AG$3=DATE(YEAR($H159),MONTH($H159)+$G159*9,1),AG$3=DATE(YEAR($H159),MONTH($H159)+$G159*10,1)),$F159*тех!AU$10*тех!AU$6,)</f>
        <v>0</v>
      </c>
      <c r="AH159" s="76">
        <f>IF(OR(AH$3=DATE(YEAR($H159),MONTH($H159)+$G159,1),AH$3=DATE(YEAR($H159),MONTH($H159)+$G159*2,1),AH$3=DATE(YEAR($H159),MONTH($H159)+$G159*3,1),AH$3=DATE(YEAR($H159),MONTH($H159)+$G159*4,1),AH$3=DATE(YEAR($H159),MONTH($H159)+$G159*5,1),AH$3=DATE(YEAR($H159),MONTH($H159)+$G159*6,1),AH$3=DATE(YEAR($H159),MONTH($H159)+$G159*7,1),AH$3=DATE(YEAR($H159),MONTH($H159)+$G159*8,1),AH$3=DATE(YEAR($H159),MONTH($H159)+$G159*9,1),AH$3=DATE(YEAR($H159),MONTH($H159)+$G159*10,1)),$F159*тех!AV$10*тех!AV$6,)</f>
        <v>0</v>
      </c>
      <c r="AI159" s="76">
        <f>IF(OR(AI$3=DATE(YEAR($H159),MONTH($H159)+$G159,1),AI$3=DATE(YEAR($H159),MONTH($H159)+$G159*2,1),AI$3=DATE(YEAR($H159),MONTH($H159)+$G159*3,1),AI$3=DATE(YEAR($H159),MONTH($H159)+$G159*4,1),AI$3=DATE(YEAR($H159),MONTH($H159)+$G159*5,1),AI$3=DATE(YEAR($H159),MONTH($H159)+$G159*6,1),AI$3=DATE(YEAR($H159),MONTH($H159)+$G159*7,1),AI$3=DATE(YEAR($H159),MONTH($H159)+$G159*8,1),AI$3=DATE(YEAR($H159),MONTH($H159)+$G159*9,1),AI$3=DATE(YEAR($H159),MONTH($H159)+$G159*10,1)),$F159*тех!AW$10*тех!AW$6,)</f>
        <v>0</v>
      </c>
      <c r="AJ159" s="76">
        <f>IF(OR(AJ$3=DATE(YEAR($H159),MONTH($H159)+$G159,1),AJ$3=DATE(YEAR($H159),MONTH($H159)+$G159*2,1),AJ$3=DATE(YEAR($H159),MONTH($H159)+$G159*3,1),AJ$3=DATE(YEAR($H159),MONTH($H159)+$G159*4,1),AJ$3=DATE(YEAR($H159),MONTH($H159)+$G159*5,1),AJ$3=DATE(YEAR($H159),MONTH($H159)+$G159*6,1),AJ$3=DATE(YEAR($H159),MONTH($H159)+$G159*7,1),AJ$3=DATE(YEAR($H159),MONTH($H159)+$G159*8,1),AJ$3=DATE(YEAR($H159),MONTH($H159)+$G159*9,1),AJ$3=DATE(YEAR($H159),MONTH($H159)+$G159*10,1)),$F159*тех!AX$10*тех!AX$6,)</f>
        <v>0</v>
      </c>
      <c r="AK159" s="76">
        <f>IF(OR(AK$3=DATE(YEAR($H159),MONTH($H159)+$G159,1),AK$3=DATE(YEAR($H159),MONTH($H159)+$G159*2,1),AK$3=DATE(YEAR($H159),MONTH($H159)+$G159*3,1),AK$3=DATE(YEAR($H159),MONTH($H159)+$G159*4,1),AK$3=DATE(YEAR($H159),MONTH($H159)+$G159*5,1),AK$3=DATE(YEAR($H159),MONTH($H159)+$G159*6,1),AK$3=DATE(YEAR($H159),MONTH($H159)+$G159*7,1),AK$3=DATE(YEAR($H159),MONTH($H159)+$G159*8,1),AK$3=DATE(YEAR($H159),MONTH($H159)+$G159*9,1),AK$3=DATE(YEAR($H159),MONTH($H159)+$G159*10,1)),$F159*тех!AY$10*тех!AY$6,)</f>
        <v>0</v>
      </c>
      <c r="AL159" s="76">
        <f>IF(OR(AL$3=DATE(YEAR($H159),MONTH($H159)+$G159,1),AL$3=DATE(YEAR($H159),MONTH($H159)+$G159*2,1),AL$3=DATE(YEAR($H159),MONTH($H159)+$G159*3,1),AL$3=DATE(YEAR($H159),MONTH($H159)+$G159*4,1),AL$3=DATE(YEAR($H159),MONTH($H159)+$G159*5,1),AL$3=DATE(YEAR($H159),MONTH($H159)+$G159*6,1),AL$3=DATE(YEAR($H159),MONTH($H159)+$G159*7,1),AL$3=DATE(YEAR($H159),MONTH($H159)+$G159*8,1),AL$3=DATE(YEAR($H159),MONTH($H159)+$G159*9,1),AL$3=DATE(YEAR($H159),MONTH($H159)+$G159*10,1)),$F159*тех!AZ$10*тех!AZ$6,)</f>
        <v>0</v>
      </c>
      <c r="AM159" s="76">
        <f>IF(OR(AM$3=DATE(YEAR($H159),MONTH($H159)+$G159,1),AM$3=DATE(YEAR($H159),MONTH($H159)+$G159*2,1),AM$3=DATE(YEAR($H159),MONTH($H159)+$G159*3,1),AM$3=DATE(YEAR($H159),MONTH($H159)+$G159*4,1),AM$3=DATE(YEAR($H159),MONTH($H159)+$G159*5,1),AM$3=DATE(YEAR($H159),MONTH($H159)+$G159*6,1),AM$3=DATE(YEAR($H159),MONTH($H159)+$G159*7,1),AM$3=DATE(YEAR($H159),MONTH($H159)+$G159*8,1),AM$3=DATE(YEAR($H159),MONTH($H159)+$G159*9,1),AM$3=DATE(YEAR($H159),MONTH($H159)+$G159*10,1)),$F159*тех!BA$10*тех!BA$6,)</f>
        <v>0</v>
      </c>
      <c r="AN159" s="76">
        <f>IF(OR(AN$3=DATE(YEAR($H159),MONTH($H159)+$G159,1),AN$3=DATE(YEAR($H159),MONTH($H159)+$G159*2,1),AN$3=DATE(YEAR($H159),MONTH($H159)+$G159*3,1),AN$3=DATE(YEAR($H159),MONTH($H159)+$G159*4,1),AN$3=DATE(YEAR($H159),MONTH($H159)+$G159*5,1),AN$3=DATE(YEAR($H159),MONTH($H159)+$G159*6,1),AN$3=DATE(YEAR($H159),MONTH($H159)+$G159*7,1),AN$3=DATE(YEAR($H159),MONTH($H159)+$G159*8,1),AN$3=DATE(YEAR($H159),MONTH($H159)+$G159*9,1),AN$3=DATE(YEAR($H159),MONTH($H159)+$G159*10,1)),$F159*тех!BB$10*тех!BB$6,)</f>
        <v>0</v>
      </c>
      <c r="AO159" s="76">
        <f>IF(OR(AO$3=DATE(YEAR($H159),MONTH($H159)+$G159,1),AO$3=DATE(YEAR($H159),MONTH($H159)+$G159*2,1),AO$3=DATE(YEAR($H159),MONTH($H159)+$G159*3,1),AO$3=DATE(YEAR($H159),MONTH($H159)+$G159*4,1),AO$3=DATE(YEAR($H159),MONTH($H159)+$G159*5,1),AO$3=DATE(YEAR($H159),MONTH($H159)+$G159*6,1),AO$3=DATE(YEAR($H159),MONTH($H159)+$G159*7,1),AO$3=DATE(YEAR($H159),MONTH($H159)+$G159*8,1),AO$3=DATE(YEAR($H159),MONTH($H159)+$G159*9,1),AO$3=DATE(YEAR($H159),MONTH($H159)+$G159*10,1)),$F159*тех!BC$10*тех!BC$6,)</f>
        <v>0</v>
      </c>
      <c r="AP159" s="76">
        <f>IF(OR(AP$3=DATE(YEAR($H159),MONTH($H159)+$G159,1),AP$3=DATE(YEAR($H159),MONTH($H159)+$G159*2,1),AP$3=DATE(YEAR($H159),MONTH($H159)+$G159*3,1),AP$3=DATE(YEAR($H159),MONTH($H159)+$G159*4,1),AP$3=DATE(YEAR($H159),MONTH($H159)+$G159*5,1),AP$3=DATE(YEAR($H159),MONTH($H159)+$G159*6,1),AP$3=DATE(YEAR($H159),MONTH($H159)+$G159*7,1),AP$3=DATE(YEAR($H159),MONTH($H159)+$G159*8,1),AP$3=DATE(YEAR($H159),MONTH($H159)+$G159*9,1),AP$3=DATE(YEAR($H159),MONTH($H159)+$G159*10,1)),$F159*тех!BD$10*тех!BD$6,)</f>
        <v>0</v>
      </c>
      <c r="AQ159" s="76">
        <f>IF(OR(AQ$3=DATE(YEAR($H159),MONTH($H159)+$G159,1),AQ$3=DATE(YEAR($H159),MONTH($H159)+$G159*2,1),AQ$3=DATE(YEAR($H159),MONTH($H159)+$G159*3,1),AQ$3=DATE(YEAR($H159),MONTH($H159)+$G159*4,1),AQ$3=DATE(YEAR($H159),MONTH($H159)+$G159*5,1),AQ$3=DATE(YEAR($H159),MONTH($H159)+$G159*6,1),AQ$3=DATE(YEAR($H159),MONTH($H159)+$G159*7,1),AQ$3=DATE(YEAR($H159),MONTH($H159)+$G159*8,1),AQ$3=DATE(YEAR($H159),MONTH($H159)+$G159*9,1),AQ$3=DATE(YEAR($H159),MONTH($H159)+$G159*10,1)),$F159*тех!BE$10*тех!BE$6,)</f>
        <v>0</v>
      </c>
      <c r="AR159" s="76">
        <f>IF(OR(AR$3=DATE(YEAR($H159),MONTH($H159)+$G159,1),AR$3=DATE(YEAR($H159),MONTH($H159)+$G159*2,1),AR$3=DATE(YEAR($H159),MONTH($H159)+$G159*3,1),AR$3=DATE(YEAR($H159),MONTH($H159)+$G159*4,1),AR$3=DATE(YEAR($H159),MONTH($H159)+$G159*5,1),AR$3=DATE(YEAR($H159),MONTH($H159)+$G159*6,1),AR$3=DATE(YEAR($H159),MONTH($H159)+$G159*7,1),AR$3=DATE(YEAR($H159),MONTH($H159)+$G159*8,1),AR$3=DATE(YEAR($H159),MONTH($H159)+$G159*9,1),AR$3=DATE(YEAR($H159),MONTH($H159)+$G159*10,1)),$F159*тех!BF$10*тех!BF$6,)</f>
        <v>0</v>
      </c>
      <c r="AS159" s="76">
        <f>IF(OR(AS$3=DATE(YEAR($H159),MONTH($H159)+$G159,1),AS$3=DATE(YEAR($H159),MONTH($H159)+$G159*2,1),AS$3=DATE(YEAR($H159),MONTH($H159)+$G159*3,1),AS$3=DATE(YEAR($H159),MONTH($H159)+$G159*4,1),AS$3=DATE(YEAR($H159),MONTH($H159)+$G159*5,1),AS$3=DATE(YEAR($H159),MONTH($H159)+$G159*6,1),AS$3=DATE(YEAR($H159),MONTH($H159)+$G159*7,1),AS$3=DATE(YEAR($H159),MONTH($H159)+$G159*8,1),AS$3=DATE(YEAR($H159),MONTH($H159)+$G159*9,1),AS$3=DATE(YEAR($H159),MONTH($H159)+$G159*10,1)),$F159*тех!BG$10*тех!BG$6,)</f>
        <v>0</v>
      </c>
      <c r="AT159" s="76">
        <f>IF(OR(AT$3=DATE(YEAR($H159),MONTH($H159)+$G159,1),AT$3=DATE(YEAR($H159),MONTH($H159)+$G159*2,1),AT$3=DATE(YEAR($H159),MONTH($H159)+$G159*3,1),AT$3=DATE(YEAR($H159),MONTH($H159)+$G159*4,1),AT$3=DATE(YEAR($H159),MONTH($H159)+$G159*5,1),AT$3=DATE(YEAR($H159),MONTH($H159)+$G159*6,1),AT$3=DATE(YEAR($H159),MONTH($H159)+$G159*7,1),AT$3=DATE(YEAR($H159),MONTH($H159)+$G159*8,1),AT$3=DATE(YEAR($H159),MONTH($H159)+$G159*9,1),AT$3=DATE(YEAR($H159),MONTH($H159)+$G159*10,1)),$F159*тех!BH$10*тех!BH$6,)</f>
        <v>0</v>
      </c>
      <c r="AU159" s="76">
        <f>IF(OR(AU$3=DATE(YEAR($H159),MONTH($H159)+$G159,1),AU$3=DATE(YEAR($H159),MONTH($H159)+$G159*2,1),AU$3=DATE(YEAR($H159),MONTH($H159)+$G159*3,1),AU$3=DATE(YEAR($H159),MONTH($H159)+$G159*4,1),AU$3=DATE(YEAR($H159),MONTH($H159)+$G159*5,1),AU$3=DATE(YEAR($H159),MONTH($H159)+$G159*6,1),AU$3=DATE(YEAR($H159),MONTH($H159)+$G159*7,1),AU$3=DATE(YEAR($H159),MONTH($H159)+$G159*8,1),AU$3=DATE(YEAR($H159),MONTH($H159)+$G159*9,1),AU$3=DATE(YEAR($H159),MONTH($H159)+$G159*10,1)),$F159*тех!BI$10*тех!BI$6,)</f>
        <v>0</v>
      </c>
      <c r="AV159" s="76">
        <f>IF(OR(AV$3=DATE(YEAR($H159),MONTH($H159)+$G159,1),AV$3=DATE(YEAR($H159),MONTH($H159)+$G159*2,1),AV$3=DATE(YEAR($H159),MONTH($H159)+$G159*3,1),AV$3=DATE(YEAR($H159),MONTH($H159)+$G159*4,1),AV$3=DATE(YEAR($H159),MONTH($H159)+$G159*5,1),AV$3=DATE(YEAR($H159),MONTH($H159)+$G159*6,1),AV$3=DATE(YEAR($H159),MONTH($H159)+$G159*7,1),AV$3=DATE(YEAR($H159),MONTH($H159)+$G159*8,1),AV$3=DATE(YEAR($H159),MONTH($H159)+$G159*9,1),AV$3=DATE(YEAR($H159),MONTH($H159)+$G159*10,1)),$F159*тех!BJ$10*тех!BJ$6,)</f>
        <v>0</v>
      </c>
      <c r="AW159" s="76">
        <f>IF(OR(AW$3=DATE(YEAR($H159),MONTH($H159)+$G159,1),AW$3=DATE(YEAR($H159),MONTH($H159)+$G159*2,1),AW$3=DATE(YEAR($H159),MONTH($H159)+$G159*3,1),AW$3=DATE(YEAR($H159),MONTH($H159)+$G159*4,1),AW$3=DATE(YEAR($H159),MONTH($H159)+$G159*5,1),AW$3=DATE(YEAR($H159),MONTH($H159)+$G159*6,1),AW$3=DATE(YEAR($H159),MONTH($H159)+$G159*7,1),AW$3=DATE(YEAR($H159),MONTH($H159)+$G159*8,1),AW$3=DATE(YEAR($H159),MONTH($H159)+$G159*9,1),AW$3=DATE(YEAR($H159),MONTH($H159)+$G159*10,1)),$F159*тех!BK$10*тех!BK$6,)</f>
        <v>0</v>
      </c>
      <c r="AX159" s="76">
        <f>IF(OR(AX$3=DATE(YEAR($H159),MONTH($H159)+$G159,1),AX$3=DATE(YEAR($H159),MONTH($H159)+$G159*2,1),AX$3=DATE(YEAR($H159),MONTH($H159)+$G159*3,1),AX$3=DATE(YEAR($H159),MONTH($H159)+$G159*4,1),AX$3=DATE(YEAR($H159),MONTH($H159)+$G159*5,1),AX$3=DATE(YEAR($H159),MONTH($H159)+$G159*6,1),AX$3=DATE(YEAR($H159),MONTH($H159)+$G159*7,1),AX$3=DATE(YEAR($H159),MONTH($H159)+$G159*8,1),AX$3=DATE(YEAR($H159),MONTH($H159)+$G159*9,1),AX$3=DATE(YEAR($H159),MONTH($H159)+$G159*10,1)),$F159*тех!BL$10*тех!BL$6,)</f>
        <v>0</v>
      </c>
      <c r="AY159" s="76">
        <f>IF(OR(AY$3=DATE(YEAR($H159),MONTH($H159)+$G159,1),AY$3=DATE(YEAR($H159),MONTH($H159)+$G159*2,1),AY$3=DATE(YEAR($H159),MONTH($H159)+$G159*3,1),AY$3=DATE(YEAR($H159),MONTH($H159)+$G159*4,1),AY$3=DATE(YEAR($H159),MONTH($H159)+$G159*5,1),AY$3=DATE(YEAR($H159),MONTH($H159)+$G159*6,1),AY$3=DATE(YEAR($H159),MONTH($H159)+$G159*7,1),AY$3=DATE(YEAR($H159),MONTH($H159)+$G159*8,1),AY$3=DATE(YEAR($H159),MONTH($H159)+$G159*9,1),AY$3=DATE(YEAR($H159),MONTH($H159)+$G159*10,1)),$F159*тех!BM$10*тех!BM$6,)</f>
        <v>0</v>
      </c>
      <c r="AZ159" s="76">
        <f>IF(OR(AZ$3=DATE(YEAR($H159),MONTH($H159)+$G159,1),AZ$3=DATE(YEAR($H159),MONTH($H159)+$G159*2,1),AZ$3=DATE(YEAR($H159),MONTH($H159)+$G159*3,1),AZ$3=DATE(YEAR($H159),MONTH($H159)+$G159*4,1),AZ$3=DATE(YEAR($H159),MONTH($H159)+$G159*5,1),AZ$3=DATE(YEAR($H159),MONTH($H159)+$G159*6,1),AZ$3=DATE(YEAR($H159),MONTH($H159)+$G159*7,1),AZ$3=DATE(YEAR($H159),MONTH($H159)+$G159*8,1),AZ$3=DATE(YEAR($H159),MONTH($H159)+$G159*9,1),AZ$3=DATE(YEAR($H159),MONTH($H159)+$G159*10,1)),$F159*тех!BN$10*тех!BN$6,)</f>
        <v>0</v>
      </c>
      <c r="BA159" s="76">
        <f>IF(OR(BA$3=DATE(YEAR($H159),MONTH($H159)+$G159,1),BA$3=DATE(YEAR($H159),MONTH($H159)+$G159*2,1),BA$3=DATE(YEAR($H159),MONTH($H159)+$G159*3,1),BA$3=DATE(YEAR($H159),MONTH($H159)+$G159*4,1),BA$3=DATE(YEAR($H159),MONTH($H159)+$G159*5,1),BA$3=DATE(YEAR($H159),MONTH($H159)+$G159*6,1),BA$3=DATE(YEAR($H159),MONTH($H159)+$G159*7,1),BA$3=DATE(YEAR($H159),MONTH($H159)+$G159*8,1),BA$3=DATE(YEAR($H159),MONTH($H159)+$G159*9,1),BA$3=DATE(YEAR($H159),MONTH($H159)+$G159*10,1)),$F159*тех!BO$10*тех!BO$6,)</f>
        <v>0</v>
      </c>
      <c r="BB159" s="76">
        <f>IF(OR(BB$3=DATE(YEAR($H159),MONTH($H159)+$G159,1),BB$3=DATE(YEAR($H159),MONTH($H159)+$G159*2,1),BB$3=DATE(YEAR($H159),MONTH($H159)+$G159*3,1),BB$3=DATE(YEAR($H159),MONTH($H159)+$G159*4,1),BB$3=DATE(YEAR($H159),MONTH($H159)+$G159*5,1),BB$3=DATE(YEAR($H159),MONTH($H159)+$G159*6,1),BB$3=DATE(YEAR($H159),MONTH($H159)+$G159*7,1),BB$3=DATE(YEAR($H159),MONTH($H159)+$G159*8,1),BB$3=DATE(YEAR($H159),MONTH($H159)+$G159*9,1),BB$3=DATE(YEAR($H159),MONTH($H159)+$G159*10,1)),$F159*тех!BP$10*тех!BP$6,)</f>
        <v>0</v>
      </c>
      <c r="BC159" s="76">
        <f>IF(OR(BC$3=DATE(YEAR($H159),MONTH($H159)+$G159,1),BC$3=DATE(YEAR($H159),MONTH($H159)+$G159*2,1),BC$3=DATE(YEAR($H159),MONTH($H159)+$G159*3,1),BC$3=DATE(YEAR($H159),MONTH($H159)+$G159*4,1),BC$3=DATE(YEAR($H159),MONTH($H159)+$G159*5,1),BC$3=DATE(YEAR($H159),MONTH($H159)+$G159*6,1),BC$3=DATE(YEAR($H159),MONTH($H159)+$G159*7,1),BC$3=DATE(YEAR($H159),MONTH($H159)+$G159*8,1),BC$3=DATE(YEAR($H159),MONTH($H159)+$G159*9,1),BC$3=DATE(YEAR($H159),MONTH($H159)+$G159*10,1)),$F159*тех!BQ$10*тех!BQ$6,)</f>
        <v>0</v>
      </c>
      <c r="BD159" s="76">
        <f>IF(OR(BD$3=DATE(YEAR($H159),MONTH($H159)+$G159,1),BD$3=DATE(YEAR($H159),MONTH($H159)+$G159*2,1),BD$3=DATE(YEAR($H159),MONTH($H159)+$G159*3,1),BD$3=DATE(YEAR($H159),MONTH($H159)+$G159*4,1),BD$3=DATE(YEAR($H159),MONTH($H159)+$G159*5,1),BD$3=DATE(YEAR($H159),MONTH($H159)+$G159*6,1),BD$3=DATE(YEAR($H159),MONTH($H159)+$G159*7,1),BD$3=DATE(YEAR($H159),MONTH($H159)+$G159*8,1),BD$3=DATE(YEAR($H159),MONTH($H159)+$G159*9,1),BD$3=DATE(YEAR($H159),MONTH($H159)+$G159*10,1)),$F159*тех!BR$10*тех!BR$6,)</f>
        <v>0</v>
      </c>
      <c r="BE159" s="76">
        <f>IF(OR(BE$3=DATE(YEAR($H159),MONTH($H159)+$G159,1),BE$3=DATE(YEAR($H159),MONTH($H159)+$G159*2,1),BE$3=DATE(YEAR($H159),MONTH($H159)+$G159*3,1),BE$3=DATE(YEAR($H159),MONTH($H159)+$G159*4,1),BE$3=DATE(YEAR($H159),MONTH($H159)+$G159*5,1),BE$3=DATE(YEAR($H159),MONTH($H159)+$G159*6,1),BE$3=DATE(YEAR($H159),MONTH($H159)+$G159*7,1),BE$3=DATE(YEAR($H159),MONTH($H159)+$G159*8,1),BE$3=DATE(YEAR($H159),MONTH($H159)+$G159*9,1),BE$3=DATE(YEAR($H159),MONTH($H159)+$G159*10,1)),$F159*тех!BS$10*тех!BS$6,)</f>
        <v>0</v>
      </c>
      <c r="BF159" s="76">
        <f>IF(OR(BF$3=DATE(YEAR($H159),MONTH($H159)+$G159,1),BF$3=DATE(YEAR($H159),MONTH($H159)+$G159*2,1),BF$3=DATE(YEAR($H159),MONTH($H159)+$G159*3,1),BF$3=DATE(YEAR($H159),MONTH($H159)+$G159*4,1),BF$3=DATE(YEAR($H159),MONTH($H159)+$G159*5,1),BF$3=DATE(YEAR($H159),MONTH($H159)+$G159*6,1),BF$3=DATE(YEAR($H159),MONTH($H159)+$G159*7,1),BF$3=DATE(YEAR($H159),MONTH($H159)+$G159*8,1),BF$3=DATE(YEAR($H159),MONTH($H159)+$G159*9,1),BF$3=DATE(YEAR($H159),MONTH($H159)+$G159*10,1)),$F159*тех!BT$10*тех!BT$6,)</f>
        <v>0</v>
      </c>
      <c r="BG159" s="76">
        <f>IF(OR(BG$3=DATE(YEAR($H159),MONTH($H159)+$G159,1),BG$3=DATE(YEAR($H159),MONTH($H159)+$G159*2,1),BG$3=DATE(YEAR($H159),MONTH($H159)+$G159*3,1),BG$3=DATE(YEAR($H159),MONTH($H159)+$G159*4,1),BG$3=DATE(YEAR($H159),MONTH($H159)+$G159*5,1),BG$3=DATE(YEAR($H159),MONTH($H159)+$G159*6,1),BG$3=DATE(YEAR($H159),MONTH($H159)+$G159*7,1),BG$3=DATE(YEAR($H159),MONTH($H159)+$G159*8,1),BG$3=DATE(YEAR($H159),MONTH($H159)+$G159*9,1),BG$3=DATE(YEAR($H159),MONTH($H159)+$G159*10,1)),$F159*тех!BU$10*тех!BU$6,)</f>
        <v>0</v>
      </c>
      <c r="BH159" s="76">
        <f>IF(OR(BH$3=DATE(YEAR($H159),MONTH($H159)+$G159,1),BH$3=DATE(YEAR($H159),MONTH($H159)+$G159*2,1),BH$3=DATE(YEAR($H159),MONTH($H159)+$G159*3,1),BH$3=DATE(YEAR($H159),MONTH($H159)+$G159*4,1),BH$3=DATE(YEAR($H159),MONTH($H159)+$G159*5,1),BH$3=DATE(YEAR($H159),MONTH($H159)+$G159*6,1),BH$3=DATE(YEAR($H159),MONTH($H159)+$G159*7,1),BH$3=DATE(YEAR($H159),MONTH($H159)+$G159*8,1),BH$3=DATE(YEAR($H159),MONTH($H159)+$G159*9,1),BH$3=DATE(YEAR($H159),MONTH($H159)+$G159*10,1)),$F159*тех!BV$10*тех!BV$6,)</f>
        <v>0</v>
      </c>
      <c r="BI159" s="76">
        <f>IF(OR(BI$3=DATE(YEAR($H159),MONTH($H159)+$G159,1),BI$3=DATE(YEAR($H159),MONTH($H159)+$G159*2,1),BI$3=DATE(YEAR($H159),MONTH($H159)+$G159*3,1),BI$3=DATE(YEAR($H159),MONTH($H159)+$G159*4,1),BI$3=DATE(YEAR($H159),MONTH($H159)+$G159*5,1),BI$3=DATE(YEAR($H159),MONTH($H159)+$G159*6,1),BI$3=DATE(YEAR($H159),MONTH($H159)+$G159*7,1),BI$3=DATE(YEAR($H159),MONTH($H159)+$G159*8,1),BI$3=DATE(YEAR($H159),MONTH($H159)+$G159*9,1),BI$3=DATE(YEAR($H159),MONTH($H159)+$G159*10,1)),$F159*тех!BW$10*тех!BW$6,)</f>
        <v>0</v>
      </c>
      <c r="BJ159" s="76">
        <f>IF(OR(BJ$3=DATE(YEAR($H159),MONTH($H159)+$G159,1),BJ$3=DATE(YEAR($H159),MONTH($H159)+$G159*2,1),BJ$3=DATE(YEAR($H159),MONTH($H159)+$G159*3,1),BJ$3=DATE(YEAR($H159),MONTH($H159)+$G159*4,1),BJ$3=DATE(YEAR($H159),MONTH($H159)+$G159*5,1),BJ$3=DATE(YEAR($H159),MONTH($H159)+$G159*6,1),BJ$3=DATE(YEAR($H159),MONTH($H159)+$G159*7,1),BJ$3=DATE(YEAR($H159),MONTH($H159)+$G159*8,1),BJ$3=DATE(YEAR($H159),MONTH($H159)+$G159*9,1),BJ$3=DATE(YEAR($H159),MONTH($H159)+$G159*10,1)),$F159*тех!BX$10*тех!BX$6,)</f>
        <v>0</v>
      </c>
      <c r="BK159" s="76">
        <f>IF(OR(BK$3=DATE(YEAR($H159),MONTH($H159)+$G159,1),BK$3=DATE(YEAR($H159),MONTH($H159)+$G159*2,1),BK$3=DATE(YEAR($H159),MONTH($H159)+$G159*3,1),BK$3=DATE(YEAR($H159),MONTH($H159)+$G159*4,1),BK$3=DATE(YEAR($H159),MONTH($H159)+$G159*5,1),BK$3=DATE(YEAR($H159),MONTH($H159)+$G159*6,1),BK$3=DATE(YEAR($H159),MONTH($H159)+$G159*7,1),BK$3=DATE(YEAR($H159),MONTH($H159)+$G159*8,1),BK$3=DATE(YEAR($H159),MONTH($H159)+$G159*9,1),BK$3=DATE(YEAR($H159),MONTH($H159)+$G159*10,1)),$F159*тех!BY$10*тех!BY$6,)</f>
        <v>0</v>
      </c>
      <c r="BL159" s="76">
        <f>IF(OR(BL$3=DATE(YEAR($H159),MONTH($H159)+$G159,1),BL$3=DATE(YEAR($H159),MONTH($H159)+$G159*2,1),BL$3=DATE(YEAR($H159),MONTH($H159)+$G159*3,1),BL$3=DATE(YEAR($H159),MONTH($H159)+$G159*4,1),BL$3=DATE(YEAR($H159),MONTH($H159)+$G159*5,1),BL$3=DATE(YEAR($H159),MONTH($H159)+$G159*6,1),BL$3=DATE(YEAR($H159),MONTH($H159)+$G159*7,1),BL$3=DATE(YEAR($H159),MONTH($H159)+$G159*8,1),BL$3=DATE(YEAR($H159),MONTH($H159)+$G159*9,1),BL$3=DATE(YEAR($H159),MONTH($H159)+$G159*10,1)),$F159*тех!BZ$10*тех!BZ$6,)</f>
        <v>0</v>
      </c>
      <c r="BM159" s="76">
        <f>IF(OR(BM$3=DATE(YEAR($H159),MONTH($H159)+$G159,1),BM$3=DATE(YEAR($H159),MONTH($H159)+$G159*2,1),BM$3=DATE(YEAR($H159),MONTH($H159)+$G159*3,1),BM$3=DATE(YEAR($H159),MONTH($H159)+$G159*4,1),BM$3=DATE(YEAR($H159),MONTH($H159)+$G159*5,1),BM$3=DATE(YEAR($H159),MONTH($H159)+$G159*6,1),BM$3=DATE(YEAR($H159),MONTH($H159)+$G159*7,1),BM$3=DATE(YEAR($H159),MONTH($H159)+$G159*8,1),BM$3=DATE(YEAR($H159),MONTH($H159)+$G159*9,1),BM$3=DATE(YEAR($H159),MONTH($H159)+$G159*10,1)),$F159*тех!CA$10*тех!CA$6,)</f>
        <v>0</v>
      </c>
      <c r="BN159" s="76">
        <f>IF(OR(BN$3=DATE(YEAR($H159),MONTH($H159)+$G159,1),BN$3=DATE(YEAR($H159),MONTH($H159)+$G159*2,1),BN$3=DATE(YEAR($H159),MONTH($H159)+$G159*3,1),BN$3=DATE(YEAR($H159),MONTH($H159)+$G159*4,1),BN$3=DATE(YEAR($H159),MONTH($H159)+$G159*5,1),BN$3=DATE(YEAR($H159),MONTH($H159)+$G159*6,1),BN$3=DATE(YEAR($H159),MONTH($H159)+$G159*7,1),BN$3=DATE(YEAR($H159),MONTH($H159)+$G159*8,1),BN$3=DATE(YEAR($H159),MONTH($H159)+$G159*9,1),BN$3=DATE(YEAR($H159),MONTH($H159)+$G159*10,1)),$F159*тех!CB$10*тех!CB$6,)</f>
        <v>0</v>
      </c>
      <c r="BO159" s="76">
        <f>IF(OR(BO$3=DATE(YEAR($H159),MONTH($H159)+$G159,1),BO$3=DATE(YEAR($H159),MONTH($H159)+$G159*2,1),BO$3=DATE(YEAR($H159),MONTH($H159)+$G159*3,1),BO$3=DATE(YEAR($H159),MONTH($H159)+$G159*4,1),BO$3=DATE(YEAR($H159),MONTH($H159)+$G159*5,1),BO$3=DATE(YEAR($H159),MONTH($H159)+$G159*6,1),BO$3=DATE(YEAR($H159),MONTH($H159)+$G159*7,1),BO$3=DATE(YEAR($H159),MONTH($H159)+$G159*8,1),BO$3=DATE(YEAR($H159),MONTH($H159)+$G159*9,1),BO$3=DATE(YEAR($H159),MONTH($H159)+$G159*10,1)),$F159*тех!CC$10*тех!CC$6,)</f>
        <v>0</v>
      </c>
      <c r="BP159" s="76">
        <f>IF(OR(BP$3=DATE(YEAR($H159),MONTH($H159)+$G159,1),BP$3=DATE(YEAR($H159),MONTH($H159)+$G159*2,1),BP$3=DATE(YEAR($H159),MONTH($H159)+$G159*3,1),BP$3=DATE(YEAR($H159),MONTH($H159)+$G159*4,1),BP$3=DATE(YEAR($H159),MONTH($H159)+$G159*5,1),BP$3=DATE(YEAR($H159),MONTH($H159)+$G159*6,1),BP$3=DATE(YEAR($H159),MONTH($H159)+$G159*7,1),BP$3=DATE(YEAR($H159),MONTH($H159)+$G159*8,1),BP$3=DATE(YEAR($H159),MONTH($H159)+$G159*9,1),BP$3=DATE(YEAR($H159),MONTH($H159)+$G159*10,1)),$F159*тех!CD$10*тех!CD$6,)</f>
        <v>0</v>
      </c>
      <c r="BQ159" s="76">
        <f>IF(OR(BQ$3=DATE(YEAR($H159),MONTH($H159)+$G159,1),BQ$3=DATE(YEAR($H159),MONTH($H159)+$G159*2,1),BQ$3=DATE(YEAR($H159),MONTH($H159)+$G159*3,1),BQ$3=DATE(YEAR($H159),MONTH($H159)+$G159*4,1),BQ$3=DATE(YEAR($H159),MONTH($H159)+$G159*5,1),BQ$3=DATE(YEAR($H159),MONTH($H159)+$G159*6,1),BQ$3=DATE(YEAR($H159),MONTH($H159)+$G159*7,1),BQ$3=DATE(YEAR($H159),MONTH($H159)+$G159*8,1),BQ$3=DATE(YEAR($H159),MONTH($H159)+$G159*9,1),BQ$3=DATE(YEAR($H159),MONTH($H159)+$G159*10,1)),$F159*тех!CE$10*тех!CE$6,)</f>
        <v>0</v>
      </c>
    </row>
    <row r="160" spans="2:69">
      <c r="B160" s="3">
        <v>18</v>
      </c>
      <c r="C160" s="19" t="s">
        <v>835</v>
      </c>
      <c r="D160" s="71">
        <f>IF(C160&gt;0,VLOOKUP(C160,тех!$R$19:$S$54,2,FALSE),)</f>
        <v>1900</v>
      </c>
      <c r="E160" s="71">
        <f>ФОТ!D300+ФОТ!D305</f>
        <v>4</v>
      </c>
      <c r="F160" s="76">
        <f t="shared" si="5"/>
        <v>7600</v>
      </c>
      <c r="G160" s="19">
        <v>12</v>
      </c>
      <c r="H160" s="20">
        <f>Параметры!$C$11</f>
        <v>42370</v>
      </c>
      <c r="J160" s="76">
        <f>IF($H160=J$3,$F160,)*тех!X$6</f>
        <v>7600</v>
      </c>
      <c r="K160" s="76">
        <f>IF($H160=K$3,$F160,)*тех!Y$6</f>
        <v>0</v>
      </c>
      <c r="L160" s="76">
        <f>IF($H160=L$3,$F160,)*тех!Z$6</f>
        <v>0</v>
      </c>
      <c r="M160" s="76">
        <f>IF($H160=M$3,$F160,)*тех!AA$6</f>
        <v>0</v>
      </c>
      <c r="N160" s="76">
        <f>IF($H160=N$3,$F160,)*тех!AB$6</f>
        <v>0</v>
      </c>
      <c r="O160" s="76">
        <f>IF($H160=O$3,$F160,)*тех!AC$6</f>
        <v>0</v>
      </c>
      <c r="P160" s="76">
        <f>IF(OR(P$3=DATE(YEAR($H160),MONTH($H160)+$G160,1),P$3=DATE(YEAR($H160),MONTH($H160)+$G160*2,1),P$3=DATE(YEAR($H160),MONTH($H160)+$G160*3,1),P$3=DATE(YEAR($H160),MONTH($H160)+$G160*4,1),P$3=DATE(YEAR($H160),MONTH($H160)+$G160*5,1),P$3=DATE(YEAR($H160),MONTH($H160)+$G160*6,1),P$3=DATE(YEAR($H160),MONTH($H160)+$G160*7,1),P$3=DATE(YEAR($H160),MONTH($H160)+$G160*8,1),P$3=DATE(YEAR($H160),MONTH($H160)+$G160*9,1),P$3=DATE(YEAR($H160),MONTH($H160)+$G160*10,1)),$F160*тех!AD$10*тех!AD$6,)</f>
        <v>0</v>
      </c>
      <c r="Q160" s="76">
        <f>IF(OR(Q$3=DATE(YEAR($H160),MONTH($H160)+$G160,1),Q$3=DATE(YEAR($H160),MONTH($H160)+$G160*2,1),Q$3=DATE(YEAR($H160),MONTH($H160)+$G160*3,1),Q$3=DATE(YEAR($H160),MONTH($H160)+$G160*4,1),Q$3=DATE(YEAR($H160),MONTH($H160)+$G160*5,1),Q$3=DATE(YEAR($H160),MONTH($H160)+$G160*6,1),Q$3=DATE(YEAR($H160),MONTH($H160)+$G160*7,1),Q$3=DATE(YEAR($H160),MONTH($H160)+$G160*8,1),Q$3=DATE(YEAR($H160),MONTH($H160)+$G160*9,1),Q$3=DATE(YEAR($H160),MONTH($H160)+$G160*10,1)),$F160*тех!AE$10*тех!AE$6,)</f>
        <v>0</v>
      </c>
      <c r="R160" s="76">
        <f>IF(OR(R$3=DATE(YEAR($H160),MONTH($H160)+$G160,1),R$3=DATE(YEAR($H160),MONTH($H160)+$G160*2,1),R$3=DATE(YEAR($H160),MONTH($H160)+$G160*3,1),R$3=DATE(YEAR($H160),MONTH($H160)+$G160*4,1),R$3=DATE(YEAR($H160),MONTH($H160)+$G160*5,1),R$3=DATE(YEAR($H160),MONTH($H160)+$G160*6,1),R$3=DATE(YEAR($H160),MONTH($H160)+$G160*7,1),R$3=DATE(YEAR($H160),MONTH($H160)+$G160*8,1),R$3=DATE(YEAR($H160),MONTH($H160)+$G160*9,1),R$3=DATE(YEAR($H160),MONTH($H160)+$G160*10,1)),$F160*тех!AF$10*тех!AF$6,)</f>
        <v>0</v>
      </c>
      <c r="S160" s="76">
        <f>IF(OR(S$3=DATE(YEAR($H160),MONTH($H160)+$G160,1),S$3=DATE(YEAR($H160),MONTH($H160)+$G160*2,1),S$3=DATE(YEAR($H160),MONTH($H160)+$G160*3,1),S$3=DATE(YEAR($H160),MONTH($H160)+$G160*4,1),S$3=DATE(YEAR($H160),MONTH($H160)+$G160*5,1),S$3=DATE(YEAR($H160),MONTH($H160)+$G160*6,1),S$3=DATE(YEAR($H160),MONTH($H160)+$G160*7,1),S$3=DATE(YEAR($H160),MONTH($H160)+$G160*8,1),S$3=DATE(YEAR($H160),MONTH($H160)+$G160*9,1),S$3=DATE(YEAR($H160),MONTH($H160)+$G160*10,1)),$F160*тех!AG$10*тех!AG$6,)</f>
        <v>0</v>
      </c>
      <c r="T160" s="76">
        <f>IF(OR(T$3=DATE(YEAR($H160),MONTH($H160)+$G160,1),T$3=DATE(YEAR($H160),MONTH($H160)+$G160*2,1),T$3=DATE(YEAR($H160),MONTH($H160)+$G160*3,1),T$3=DATE(YEAR($H160),MONTH($H160)+$G160*4,1),T$3=DATE(YEAR($H160),MONTH($H160)+$G160*5,1),T$3=DATE(YEAR($H160),MONTH($H160)+$G160*6,1),T$3=DATE(YEAR($H160),MONTH($H160)+$G160*7,1),T$3=DATE(YEAR($H160),MONTH($H160)+$G160*8,1),T$3=DATE(YEAR($H160),MONTH($H160)+$G160*9,1),T$3=DATE(YEAR($H160),MONTH($H160)+$G160*10,1)),$F160*тех!AH$10*тех!AH$6,)</f>
        <v>0</v>
      </c>
      <c r="U160" s="76">
        <f>IF(OR(U$3=DATE(YEAR($H160),MONTH($H160)+$G160,1),U$3=DATE(YEAR($H160),MONTH($H160)+$G160*2,1),U$3=DATE(YEAR($H160),MONTH($H160)+$G160*3,1),U$3=DATE(YEAR($H160),MONTH($H160)+$G160*4,1),U$3=DATE(YEAR($H160),MONTH($H160)+$G160*5,1),U$3=DATE(YEAR($H160),MONTH($H160)+$G160*6,1),U$3=DATE(YEAR($H160),MONTH($H160)+$G160*7,1),U$3=DATE(YEAR($H160),MONTH($H160)+$G160*8,1),U$3=DATE(YEAR($H160),MONTH($H160)+$G160*9,1),U$3=DATE(YEAR($H160),MONTH($H160)+$G160*10,1)),$F160*тех!AI$10*тех!AI$6,)</f>
        <v>0</v>
      </c>
      <c r="V160" s="76">
        <f>IF(OR(V$3=DATE(YEAR($H160),MONTH($H160)+$G160,1),V$3=DATE(YEAR($H160),MONTH($H160)+$G160*2,1),V$3=DATE(YEAR($H160),MONTH($H160)+$G160*3,1),V$3=DATE(YEAR($H160),MONTH($H160)+$G160*4,1),V$3=DATE(YEAR($H160),MONTH($H160)+$G160*5,1),V$3=DATE(YEAR($H160),MONTH($H160)+$G160*6,1),V$3=DATE(YEAR($H160),MONTH($H160)+$G160*7,1),V$3=DATE(YEAR($H160),MONTH($H160)+$G160*8,1),V$3=DATE(YEAR($H160),MONTH($H160)+$G160*9,1),V$3=DATE(YEAR($H160),MONTH($H160)+$G160*10,1)),$F160*тех!AJ$10*тех!AJ$6,)</f>
        <v>0</v>
      </c>
      <c r="W160" s="76">
        <f>IF(OR(W$3=DATE(YEAR($H160),MONTH($H160)+$G160,1),W$3=DATE(YEAR($H160),MONTH($H160)+$G160*2,1),W$3=DATE(YEAR($H160),MONTH($H160)+$G160*3,1),W$3=DATE(YEAR($H160),MONTH($H160)+$G160*4,1),W$3=DATE(YEAR($H160),MONTH($H160)+$G160*5,1),W$3=DATE(YEAR($H160),MONTH($H160)+$G160*6,1),W$3=DATE(YEAR($H160),MONTH($H160)+$G160*7,1),W$3=DATE(YEAR($H160),MONTH($H160)+$G160*8,1),W$3=DATE(YEAR($H160),MONTH($H160)+$G160*9,1),W$3=DATE(YEAR($H160),MONTH($H160)+$G160*10,1)),$F160*тех!AK$10*тех!AK$6,)</f>
        <v>0</v>
      </c>
      <c r="X160" s="76">
        <f>IF(OR(X$3=DATE(YEAR($H160),MONTH($H160)+$G160,1),X$3=DATE(YEAR($H160),MONTH($H160)+$G160*2,1),X$3=DATE(YEAR($H160),MONTH($H160)+$G160*3,1),X$3=DATE(YEAR($H160),MONTH($H160)+$G160*4,1),X$3=DATE(YEAR($H160),MONTH($H160)+$G160*5,1),X$3=DATE(YEAR($H160),MONTH($H160)+$G160*6,1),X$3=DATE(YEAR($H160),MONTH($H160)+$G160*7,1),X$3=DATE(YEAR($H160),MONTH($H160)+$G160*8,1),X$3=DATE(YEAR($H160),MONTH($H160)+$G160*9,1),X$3=DATE(YEAR($H160),MONTH($H160)+$G160*10,1)),$F160*тех!AL$10*тех!AL$6,)</f>
        <v>0</v>
      </c>
      <c r="Y160" s="76">
        <f>IF(OR(Y$3=DATE(YEAR($H160),MONTH($H160)+$G160,1),Y$3=DATE(YEAR($H160),MONTH($H160)+$G160*2,1),Y$3=DATE(YEAR($H160),MONTH($H160)+$G160*3,1),Y$3=DATE(YEAR($H160),MONTH($H160)+$G160*4,1),Y$3=DATE(YEAR($H160),MONTH($H160)+$G160*5,1),Y$3=DATE(YEAR($H160),MONTH($H160)+$G160*6,1),Y$3=DATE(YEAR($H160),MONTH($H160)+$G160*7,1),Y$3=DATE(YEAR($H160),MONTH($H160)+$G160*8,1),Y$3=DATE(YEAR($H160),MONTH($H160)+$G160*9,1),Y$3=DATE(YEAR($H160),MONTH($H160)+$G160*10,1)),$F160*тех!AM$10*тех!AM$6,)</f>
        <v>0</v>
      </c>
      <c r="Z160" s="76">
        <f>IF(OR(Z$3=DATE(YEAR($H160),MONTH($H160)+$G160,1),Z$3=DATE(YEAR($H160),MONTH($H160)+$G160*2,1),Z$3=DATE(YEAR($H160),MONTH($H160)+$G160*3,1),Z$3=DATE(YEAR($H160),MONTH($H160)+$G160*4,1),Z$3=DATE(YEAR($H160),MONTH($H160)+$G160*5,1),Z$3=DATE(YEAR($H160),MONTH($H160)+$G160*6,1),Z$3=DATE(YEAR($H160),MONTH($H160)+$G160*7,1),Z$3=DATE(YEAR($H160),MONTH($H160)+$G160*8,1),Z$3=DATE(YEAR($H160),MONTH($H160)+$G160*9,1),Z$3=DATE(YEAR($H160),MONTH($H160)+$G160*10,1)),$F160*тех!AN$10*тех!AN$6,)</f>
        <v>0</v>
      </c>
      <c r="AA160" s="76">
        <f>IF(OR(AA$3=DATE(YEAR($H160),MONTH($H160)+$G160,1),AA$3=DATE(YEAR($H160),MONTH($H160)+$G160*2,1),AA$3=DATE(YEAR($H160),MONTH($H160)+$G160*3,1),AA$3=DATE(YEAR($H160),MONTH($H160)+$G160*4,1),AA$3=DATE(YEAR($H160),MONTH($H160)+$G160*5,1),AA$3=DATE(YEAR($H160),MONTH($H160)+$G160*6,1),AA$3=DATE(YEAR($H160),MONTH($H160)+$G160*7,1),AA$3=DATE(YEAR($H160),MONTH($H160)+$G160*8,1),AA$3=DATE(YEAR($H160),MONTH($H160)+$G160*9,1),AA$3=DATE(YEAR($H160),MONTH($H160)+$G160*10,1)),$F160*тех!AO$10*тех!AO$6,)</f>
        <v>0</v>
      </c>
      <c r="AB160" s="76">
        <f>IF(OR(AB$3=DATE(YEAR($H160),MONTH($H160)+$G160,1),AB$3=DATE(YEAR($H160),MONTH($H160)+$G160*2,1),AB$3=DATE(YEAR($H160),MONTH($H160)+$G160*3,1),AB$3=DATE(YEAR($H160),MONTH($H160)+$G160*4,1),AB$3=DATE(YEAR($H160),MONTH($H160)+$G160*5,1),AB$3=DATE(YEAR($H160),MONTH($H160)+$G160*6,1),AB$3=DATE(YEAR($H160),MONTH($H160)+$G160*7,1),AB$3=DATE(YEAR($H160),MONTH($H160)+$G160*8,1),AB$3=DATE(YEAR($H160),MONTH($H160)+$G160*9,1),AB$3=DATE(YEAR($H160),MONTH($H160)+$G160*10,1)),$F160*тех!AP$10*тех!AP$6,)</f>
        <v>0</v>
      </c>
      <c r="AC160" s="76">
        <f>IF(OR(AC$3=DATE(YEAR($H160),MONTH($H160)+$G160,1),AC$3=DATE(YEAR($H160),MONTH($H160)+$G160*2,1),AC$3=DATE(YEAR($H160),MONTH($H160)+$G160*3,1),AC$3=DATE(YEAR($H160),MONTH($H160)+$G160*4,1),AC$3=DATE(YEAR($H160),MONTH($H160)+$G160*5,1),AC$3=DATE(YEAR($H160),MONTH($H160)+$G160*6,1),AC$3=DATE(YEAR($H160),MONTH($H160)+$G160*7,1),AC$3=DATE(YEAR($H160),MONTH($H160)+$G160*8,1),AC$3=DATE(YEAR($H160),MONTH($H160)+$G160*9,1),AC$3=DATE(YEAR($H160),MONTH($H160)+$G160*10,1)),$F160*тех!AQ$10*тех!AQ$6,)</f>
        <v>0</v>
      </c>
      <c r="AD160" s="76">
        <f>IF(OR(AD$3=DATE(YEAR($H160),MONTH($H160)+$G160,1),AD$3=DATE(YEAR($H160),MONTH($H160)+$G160*2,1),AD$3=DATE(YEAR($H160),MONTH($H160)+$G160*3,1),AD$3=DATE(YEAR($H160),MONTH($H160)+$G160*4,1),AD$3=DATE(YEAR($H160),MONTH($H160)+$G160*5,1),AD$3=DATE(YEAR($H160),MONTH($H160)+$G160*6,1),AD$3=DATE(YEAR($H160),MONTH($H160)+$G160*7,1),AD$3=DATE(YEAR($H160),MONTH($H160)+$G160*8,1),AD$3=DATE(YEAR($H160),MONTH($H160)+$G160*9,1),AD$3=DATE(YEAR($H160),MONTH($H160)+$G160*10,1)),$F160*тех!AR$10*тех!AR$6,)</f>
        <v>0</v>
      </c>
      <c r="AE160" s="76">
        <f>IF(OR(AE$3=DATE(YEAR($H160),MONTH($H160)+$G160,1),AE$3=DATE(YEAR($H160),MONTH($H160)+$G160*2,1),AE$3=DATE(YEAR($H160),MONTH($H160)+$G160*3,1),AE$3=DATE(YEAR($H160),MONTH($H160)+$G160*4,1),AE$3=DATE(YEAR($H160),MONTH($H160)+$G160*5,1),AE$3=DATE(YEAR($H160),MONTH($H160)+$G160*6,1),AE$3=DATE(YEAR($H160),MONTH($H160)+$G160*7,1),AE$3=DATE(YEAR($H160),MONTH($H160)+$G160*8,1),AE$3=DATE(YEAR($H160),MONTH($H160)+$G160*9,1),AE$3=DATE(YEAR($H160),MONTH($H160)+$G160*10,1)),$F160*тех!AS$10*тех!AS$6,)</f>
        <v>0</v>
      </c>
      <c r="AF160" s="76">
        <f>IF(OR(AF$3=DATE(YEAR($H160),MONTH($H160)+$G160,1),AF$3=DATE(YEAR($H160),MONTH($H160)+$G160*2,1),AF$3=DATE(YEAR($H160),MONTH($H160)+$G160*3,1),AF$3=DATE(YEAR($H160),MONTH($H160)+$G160*4,1),AF$3=DATE(YEAR($H160),MONTH($H160)+$G160*5,1),AF$3=DATE(YEAR($H160),MONTH($H160)+$G160*6,1),AF$3=DATE(YEAR($H160),MONTH($H160)+$G160*7,1),AF$3=DATE(YEAR($H160),MONTH($H160)+$G160*8,1),AF$3=DATE(YEAR($H160),MONTH($H160)+$G160*9,1),AF$3=DATE(YEAR($H160),MONTH($H160)+$G160*10,1)),$F160*тех!AT$10*тех!AT$6,)</f>
        <v>0</v>
      </c>
      <c r="AG160" s="76">
        <f>IF(OR(AG$3=DATE(YEAR($H160),MONTH($H160)+$G160,1),AG$3=DATE(YEAR($H160),MONTH($H160)+$G160*2,1),AG$3=DATE(YEAR($H160),MONTH($H160)+$G160*3,1),AG$3=DATE(YEAR($H160),MONTH($H160)+$G160*4,1),AG$3=DATE(YEAR($H160),MONTH($H160)+$G160*5,1),AG$3=DATE(YEAR($H160),MONTH($H160)+$G160*6,1),AG$3=DATE(YEAR($H160),MONTH($H160)+$G160*7,1),AG$3=DATE(YEAR($H160),MONTH($H160)+$G160*8,1),AG$3=DATE(YEAR($H160),MONTH($H160)+$G160*9,1),AG$3=DATE(YEAR($H160),MONTH($H160)+$G160*10,1)),$F160*тех!AU$10*тех!AU$6,)</f>
        <v>0</v>
      </c>
      <c r="AH160" s="76">
        <f>IF(OR(AH$3=DATE(YEAR($H160),MONTH($H160)+$G160,1),AH$3=DATE(YEAR($H160),MONTH($H160)+$G160*2,1),AH$3=DATE(YEAR($H160),MONTH($H160)+$G160*3,1),AH$3=DATE(YEAR($H160),MONTH($H160)+$G160*4,1),AH$3=DATE(YEAR($H160),MONTH($H160)+$G160*5,1),AH$3=DATE(YEAR($H160),MONTH($H160)+$G160*6,1),AH$3=DATE(YEAR($H160),MONTH($H160)+$G160*7,1),AH$3=DATE(YEAR($H160),MONTH($H160)+$G160*8,1),AH$3=DATE(YEAR($H160),MONTH($H160)+$G160*9,1),AH$3=DATE(YEAR($H160),MONTH($H160)+$G160*10,1)),$F160*тех!AV$10*тех!AV$6,)</f>
        <v>0</v>
      </c>
      <c r="AI160" s="76">
        <f>IF(OR(AI$3=DATE(YEAR($H160),MONTH($H160)+$G160,1),AI$3=DATE(YEAR($H160),MONTH($H160)+$G160*2,1),AI$3=DATE(YEAR($H160),MONTH($H160)+$G160*3,1),AI$3=DATE(YEAR($H160),MONTH($H160)+$G160*4,1),AI$3=DATE(YEAR($H160),MONTH($H160)+$G160*5,1),AI$3=DATE(YEAR($H160),MONTH($H160)+$G160*6,1),AI$3=DATE(YEAR($H160),MONTH($H160)+$G160*7,1),AI$3=DATE(YEAR($H160),MONTH($H160)+$G160*8,1),AI$3=DATE(YEAR($H160),MONTH($H160)+$G160*9,1),AI$3=DATE(YEAR($H160),MONTH($H160)+$G160*10,1)),$F160*тех!AW$10*тех!AW$6,)</f>
        <v>0</v>
      </c>
      <c r="AJ160" s="76">
        <f>IF(OR(AJ$3=DATE(YEAR($H160),MONTH($H160)+$G160,1),AJ$3=DATE(YEAR($H160),MONTH($H160)+$G160*2,1),AJ$3=DATE(YEAR($H160),MONTH($H160)+$G160*3,1),AJ$3=DATE(YEAR($H160),MONTH($H160)+$G160*4,1),AJ$3=DATE(YEAR($H160),MONTH($H160)+$G160*5,1),AJ$3=DATE(YEAR($H160),MONTH($H160)+$G160*6,1),AJ$3=DATE(YEAR($H160),MONTH($H160)+$G160*7,1),AJ$3=DATE(YEAR($H160),MONTH($H160)+$G160*8,1),AJ$3=DATE(YEAR($H160),MONTH($H160)+$G160*9,1),AJ$3=DATE(YEAR($H160),MONTH($H160)+$G160*10,1)),$F160*тех!AX$10*тех!AX$6,)</f>
        <v>0</v>
      </c>
      <c r="AK160" s="76">
        <f>IF(OR(AK$3=DATE(YEAR($H160),MONTH($H160)+$G160,1),AK$3=DATE(YEAR($H160),MONTH($H160)+$G160*2,1),AK$3=DATE(YEAR($H160),MONTH($H160)+$G160*3,1),AK$3=DATE(YEAR($H160),MONTH($H160)+$G160*4,1),AK$3=DATE(YEAR($H160),MONTH($H160)+$G160*5,1),AK$3=DATE(YEAR($H160),MONTH($H160)+$G160*6,1),AK$3=DATE(YEAR($H160),MONTH($H160)+$G160*7,1),AK$3=DATE(YEAR($H160),MONTH($H160)+$G160*8,1),AK$3=DATE(YEAR($H160),MONTH($H160)+$G160*9,1),AK$3=DATE(YEAR($H160),MONTH($H160)+$G160*10,1)),$F160*тех!AY$10*тех!AY$6,)</f>
        <v>0</v>
      </c>
      <c r="AL160" s="76">
        <f>IF(OR(AL$3=DATE(YEAR($H160),MONTH($H160)+$G160,1),AL$3=DATE(YEAR($H160),MONTH($H160)+$G160*2,1),AL$3=DATE(YEAR($H160),MONTH($H160)+$G160*3,1),AL$3=DATE(YEAR($H160),MONTH($H160)+$G160*4,1),AL$3=DATE(YEAR($H160),MONTH($H160)+$G160*5,1),AL$3=DATE(YEAR($H160),MONTH($H160)+$G160*6,1),AL$3=DATE(YEAR($H160),MONTH($H160)+$G160*7,1),AL$3=DATE(YEAR($H160),MONTH($H160)+$G160*8,1),AL$3=DATE(YEAR($H160),MONTH($H160)+$G160*9,1),AL$3=DATE(YEAR($H160),MONTH($H160)+$G160*10,1)),$F160*тех!AZ$10*тех!AZ$6,)</f>
        <v>0</v>
      </c>
      <c r="AM160" s="76">
        <f>IF(OR(AM$3=DATE(YEAR($H160),MONTH($H160)+$G160,1),AM$3=DATE(YEAR($H160),MONTH($H160)+$G160*2,1),AM$3=DATE(YEAR($H160),MONTH($H160)+$G160*3,1),AM$3=DATE(YEAR($H160),MONTH($H160)+$G160*4,1),AM$3=DATE(YEAR($H160),MONTH($H160)+$G160*5,1),AM$3=DATE(YEAR($H160),MONTH($H160)+$G160*6,1),AM$3=DATE(YEAR($H160),MONTH($H160)+$G160*7,1),AM$3=DATE(YEAR($H160),MONTH($H160)+$G160*8,1),AM$3=DATE(YEAR($H160),MONTH($H160)+$G160*9,1),AM$3=DATE(YEAR($H160),MONTH($H160)+$G160*10,1)),$F160*тех!BA$10*тех!BA$6,)</f>
        <v>0</v>
      </c>
      <c r="AN160" s="76">
        <f>IF(OR(AN$3=DATE(YEAR($H160),MONTH($H160)+$G160,1),AN$3=DATE(YEAR($H160),MONTH($H160)+$G160*2,1),AN$3=DATE(YEAR($H160),MONTH($H160)+$G160*3,1),AN$3=DATE(YEAR($H160),MONTH($H160)+$G160*4,1),AN$3=DATE(YEAR($H160),MONTH($H160)+$G160*5,1),AN$3=DATE(YEAR($H160),MONTH($H160)+$G160*6,1),AN$3=DATE(YEAR($H160),MONTH($H160)+$G160*7,1),AN$3=DATE(YEAR($H160),MONTH($H160)+$G160*8,1),AN$3=DATE(YEAR($H160),MONTH($H160)+$G160*9,1),AN$3=DATE(YEAR($H160),MONTH($H160)+$G160*10,1)),$F160*тех!BB$10*тех!BB$6,)</f>
        <v>0</v>
      </c>
      <c r="AO160" s="76">
        <f>IF(OR(AO$3=DATE(YEAR($H160),MONTH($H160)+$G160,1),AO$3=DATE(YEAR($H160),MONTH($H160)+$G160*2,1),AO$3=DATE(YEAR($H160),MONTH($H160)+$G160*3,1),AO$3=DATE(YEAR($H160),MONTH($H160)+$G160*4,1),AO$3=DATE(YEAR($H160),MONTH($H160)+$G160*5,1),AO$3=DATE(YEAR($H160),MONTH($H160)+$G160*6,1),AO$3=DATE(YEAR($H160),MONTH($H160)+$G160*7,1),AO$3=DATE(YEAR($H160),MONTH($H160)+$G160*8,1),AO$3=DATE(YEAR($H160),MONTH($H160)+$G160*9,1),AO$3=DATE(YEAR($H160),MONTH($H160)+$G160*10,1)),$F160*тех!BC$10*тех!BC$6,)</f>
        <v>0</v>
      </c>
      <c r="AP160" s="76">
        <f>IF(OR(AP$3=DATE(YEAR($H160),MONTH($H160)+$G160,1),AP$3=DATE(YEAR($H160),MONTH($H160)+$G160*2,1),AP$3=DATE(YEAR($H160),MONTH($H160)+$G160*3,1),AP$3=DATE(YEAR($H160),MONTH($H160)+$G160*4,1),AP$3=DATE(YEAR($H160),MONTH($H160)+$G160*5,1),AP$3=DATE(YEAR($H160),MONTH($H160)+$G160*6,1),AP$3=DATE(YEAR($H160),MONTH($H160)+$G160*7,1),AP$3=DATE(YEAR($H160),MONTH($H160)+$G160*8,1),AP$3=DATE(YEAR($H160),MONTH($H160)+$G160*9,1),AP$3=DATE(YEAR($H160),MONTH($H160)+$G160*10,1)),$F160*тех!BD$10*тех!BD$6,)</f>
        <v>0</v>
      </c>
      <c r="AQ160" s="76">
        <f>IF(OR(AQ$3=DATE(YEAR($H160),MONTH($H160)+$G160,1),AQ$3=DATE(YEAR($H160),MONTH($H160)+$G160*2,1),AQ$3=DATE(YEAR($H160),MONTH($H160)+$G160*3,1),AQ$3=DATE(YEAR($H160),MONTH($H160)+$G160*4,1),AQ$3=DATE(YEAR($H160),MONTH($H160)+$G160*5,1),AQ$3=DATE(YEAR($H160),MONTH($H160)+$G160*6,1),AQ$3=DATE(YEAR($H160),MONTH($H160)+$G160*7,1),AQ$3=DATE(YEAR($H160),MONTH($H160)+$G160*8,1),AQ$3=DATE(YEAR($H160),MONTH($H160)+$G160*9,1),AQ$3=DATE(YEAR($H160),MONTH($H160)+$G160*10,1)),$F160*тех!BE$10*тех!BE$6,)</f>
        <v>0</v>
      </c>
      <c r="AR160" s="76">
        <f>IF(OR(AR$3=DATE(YEAR($H160),MONTH($H160)+$G160,1),AR$3=DATE(YEAR($H160),MONTH($H160)+$G160*2,1),AR$3=DATE(YEAR($H160),MONTH($H160)+$G160*3,1),AR$3=DATE(YEAR($H160),MONTH($H160)+$G160*4,1),AR$3=DATE(YEAR($H160),MONTH($H160)+$G160*5,1),AR$3=DATE(YEAR($H160),MONTH($H160)+$G160*6,1),AR$3=DATE(YEAR($H160),MONTH($H160)+$G160*7,1),AR$3=DATE(YEAR($H160),MONTH($H160)+$G160*8,1),AR$3=DATE(YEAR($H160),MONTH($H160)+$G160*9,1),AR$3=DATE(YEAR($H160),MONTH($H160)+$G160*10,1)),$F160*тех!BF$10*тех!BF$6,)</f>
        <v>0</v>
      </c>
      <c r="AS160" s="76">
        <f>IF(OR(AS$3=DATE(YEAR($H160),MONTH($H160)+$G160,1),AS$3=DATE(YEAR($H160),MONTH($H160)+$G160*2,1),AS$3=DATE(YEAR($H160),MONTH($H160)+$G160*3,1),AS$3=DATE(YEAR($H160),MONTH($H160)+$G160*4,1),AS$3=DATE(YEAR($H160),MONTH($H160)+$G160*5,1),AS$3=DATE(YEAR($H160),MONTH($H160)+$G160*6,1),AS$3=DATE(YEAR($H160),MONTH($H160)+$G160*7,1),AS$3=DATE(YEAR($H160),MONTH($H160)+$G160*8,1),AS$3=DATE(YEAR($H160),MONTH($H160)+$G160*9,1),AS$3=DATE(YEAR($H160),MONTH($H160)+$G160*10,1)),$F160*тех!BG$10*тех!BG$6,)</f>
        <v>0</v>
      </c>
      <c r="AT160" s="76">
        <f>IF(OR(AT$3=DATE(YEAR($H160),MONTH($H160)+$G160,1),AT$3=DATE(YEAR($H160),MONTH($H160)+$G160*2,1),AT$3=DATE(YEAR($H160),MONTH($H160)+$G160*3,1),AT$3=DATE(YEAR($H160),MONTH($H160)+$G160*4,1),AT$3=DATE(YEAR($H160),MONTH($H160)+$G160*5,1),AT$3=DATE(YEAR($H160),MONTH($H160)+$G160*6,1),AT$3=DATE(YEAR($H160),MONTH($H160)+$G160*7,1),AT$3=DATE(YEAR($H160),MONTH($H160)+$G160*8,1),AT$3=DATE(YEAR($H160),MONTH($H160)+$G160*9,1),AT$3=DATE(YEAR($H160),MONTH($H160)+$G160*10,1)),$F160*тех!BH$10*тех!BH$6,)</f>
        <v>0</v>
      </c>
      <c r="AU160" s="76">
        <f>IF(OR(AU$3=DATE(YEAR($H160),MONTH($H160)+$G160,1),AU$3=DATE(YEAR($H160),MONTH($H160)+$G160*2,1),AU$3=DATE(YEAR($H160),MONTH($H160)+$G160*3,1),AU$3=DATE(YEAR($H160),MONTH($H160)+$G160*4,1),AU$3=DATE(YEAR($H160),MONTH($H160)+$G160*5,1),AU$3=DATE(YEAR($H160),MONTH($H160)+$G160*6,1),AU$3=DATE(YEAR($H160),MONTH($H160)+$G160*7,1),AU$3=DATE(YEAR($H160),MONTH($H160)+$G160*8,1),AU$3=DATE(YEAR($H160),MONTH($H160)+$G160*9,1),AU$3=DATE(YEAR($H160),MONTH($H160)+$G160*10,1)),$F160*тех!BI$10*тех!BI$6,)</f>
        <v>0</v>
      </c>
      <c r="AV160" s="76">
        <f>IF(OR(AV$3=DATE(YEAR($H160),MONTH($H160)+$G160,1),AV$3=DATE(YEAR($H160),MONTH($H160)+$G160*2,1),AV$3=DATE(YEAR($H160),MONTH($H160)+$G160*3,1),AV$3=DATE(YEAR($H160),MONTH($H160)+$G160*4,1),AV$3=DATE(YEAR($H160),MONTH($H160)+$G160*5,1),AV$3=DATE(YEAR($H160),MONTH($H160)+$G160*6,1),AV$3=DATE(YEAR($H160),MONTH($H160)+$G160*7,1),AV$3=DATE(YEAR($H160),MONTH($H160)+$G160*8,1),AV$3=DATE(YEAR($H160),MONTH($H160)+$G160*9,1),AV$3=DATE(YEAR($H160),MONTH($H160)+$G160*10,1)),$F160*тех!BJ$10*тех!BJ$6,)</f>
        <v>0</v>
      </c>
      <c r="AW160" s="76">
        <f>IF(OR(AW$3=DATE(YEAR($H160),MONTH($H160)+$G160,1),AW$3=DATE(YEAR($H160),MONTH($H160)+$G160*2,1),AW$3=DATE(YEAR($H160),MONTH($H160)+$G160*3,1),AW$3=DATE(YEAR($H160),MONTH($H160)+$G160*4,1),AW$3=DATE(YEAR($H160),MONTH($H160)+$G160*5,1),AW$3=DATE(YEAR($H160),MONTH($H160)+$G160*6,1),AW$3=DATE(YEAR($H160),MONTH($H160)+$G160*7,1),AW$3=DATE(YEAR($H160),MONTH($H160)+$G160*8,1),AW$3=DATE(YEAR($H160),MONTH($H160)+$G160*9,1),AW$3=DATE(YEAR($H160),MONTH($H160)+$G160*10,1)),$F160*тех!BK$10*тех!BK$6,)</f>
        <v>0</v>
      </c>
      <c r="AX160" s="76">
        <f>IF(OR(AX$3=DATE(YEAR($H160),MONTH($H160)+$G160,1),AX$3=DATE(YEAR($H160),MONTH($H160)+$G160*2,1),AX$3=DATE(YEAR($H160),MONTH($H160)+$G160*3,1),AX$3=DATE(YEAR($H160),MONTH($H160)+$G160*4,1),AX$3=DATE(YEAR($H160),MONTH($H160)+$G160*5,1),AX$3=DATE(YEAR($H160),MONTH($H160)+$G160*6,1),AX$3=DATE(YEAR($H160),MONTH($H160)+$G160*7,1),AX$3=DATE(YEAR($H160),MONTH($H160)+$G160*8,1),AX$3=DATE(YEAR($H160),MONTH($H160)+$G160*9,1),AX$3=DATE(YEAR($H160),MONTH($H160)+$G160*10,1)),$F160*тех!BL$10*тех!BL$6,)</f>
        <v>0</v>
      </c>
      <c r="AY160" s="76">
        <f>IF(OR(AY$3=DATE(YEAR($H160),MONTH($H160)+$G160,1),AY$3=DATE(YEAR($H160),MONTH($H160)+$G160*2,1),AY$3=DATE(YEAR($H160),MONTH($H160)+$G160*3,1),AY$3=DATE(YEAR($H160),MONTH($H160)+$G160*4,1),AY$3=DATE(YEAR($H160),MONTH($H160)+$G160*5,1),AY$3=DATE(YEAR($H160),MONTH($H160)+$G160*6,1),AY$3=DATE(YEAR($H160),MONTH($H160)+$G160*7,1),AY$3=DATE(YEAR($H160),MONTH($H160)+$G160*8,1),AY$3=DATE(YEAR($H160),MONTH($H160)+$G160*9,1),AY$3=DATE(YEAR($H160),MONTH($H160)+$G160*10,1)),$F160*тех!BM$10*тех!BM$6,)</f>
        <v>0</v>
      </c>
      <c r="AZ160" s="76">
        <f>IF(OR(AZ$3=DATE(YEAR($H160),MONTH($H160)+$G160,1),AZ$3=DATE(YEAR($H160),MONTH($H160)+$G160*2,1),AZ$3=DATE(YEAR($H160),MONTH($H160)+$G160*3,1),AZ$3=DATE(YEAR($H160),MONTH($H160)+$G160*4,1),AZ$3=DATE(YEAR($H160),MONTH($H160)+$G160*5,1),AZ$3=DATE(YEAR($H160),MONTH($H160)+$G160*6,1),AZ$3=DATE(YEAR($H160),MONTH($H160)+$G160*7,1),AZ$3=DATE(YEAR($H160),MONTH($H160)+$G160*8,1),AZ$3=DATE(YEAR($H160),MONTH($H160)+$G160*9,1),AZ$3=DATE(YEAR($H160),MONTH($H160)+$G160*10,1)),$F160*тех!BN$10*тех!BN$6,)</f>
        <v>0</v>
      </c>
      <c r="BA160" s="76">
        <f>IF(OR(BA$3=DATE(YEAR($H160),MONTH($H160)+$G160,1),BA$3=DATE(YEAR($H160),MONTH($H160)+$G160*2,1),BA$3=DATE(YEAR($H160),MONTH($H160)+$G160*3,1),BA$3=DATE(YEAR($H160),MONTH($H160)+$G160*4,1),BA$3=DATE(YEAR($H160),MONTH($H160)+$G160*5,1),BA$3=DATE(YEAR($H160),MONTH($H160)+$G160*6,1),BA$3=DATE(YEAR($H160),MONTH($H160)+$G160*7,1),BA$3=DATE(YEAR($H160),MONTH($H160)+$G160*8,1),BA$3=DATE(YEAR($H160),MONTH($H160)+$G160*9,1),BA$3=DATE(YEAR($H160),MONTH($H160)+$G160*10,1)),$F160*тех!BO$10*тех!BO$6,)</f>
        <v>0</v>
      </c>
      <c r="BB160" s="76">
        <f>IF(OR(BB$3=DATE(YEAR($H160),MONTH($H160)+$G160,1),BB$3=DATE(YEAR($H160),MONTH($H160)+$G160*2,1),BB$3=DATE(YEAR($H160),MONTH($H160)+$G160*3,1),BB$3=DATE(YEAR($H160),MONTH($H160)+$G160*4,1),BB$3=DATE(YEAR($H160),MONTH($H160)+$G160*5,1),BB$3=DATE(YEAR($H160),MONTH($H160)+$G160*6,1),BB$3=DATE(YEAR($H160),MONTH($H160)+$G160*7,1),BB$3=DATE(YEAR($H160),MONTH($H160)+$G160*8,1),BB$3=DATE(YEAR($H160),MONTH($H160)+$G160*9,1),BB$3=DATE(YEAR($H160),MONTH($H160)+$G160*10,1)),$F160*тех!BP$10*тех!BP$6,)</f>
        <v>0</v>
      </c>
      <c r="BC160" s="76">
        <f>IF(OR(BC$3=DATE(YEAR($H160),MONTH($H160)+$G160,1),BC$3=DATE(YEAR($H160),MONTH($H160)+$G160*2,1),BC$3=DATE(YEAR($H160),MONTH($H160)+$G160*3,1),BC$3=DATE(YEAR($H160),MONTH($H160)+$G160*4,1),BC$3=DATE(YEAR($H160),MONTH($H160)+$G160*5,1),BC$3=DATE(YEAR($H160),MONTH($H160)+$G160*6,1),BC$3=DATE(YEAR($H160),MONTH($H160)+$G160*7,1),BC$3=DATE(YEAR($H160),MONTH($H160)+$G160*8,1),BC$3=DATE(YEAR($H160),MONTH($H160)+$G160*9,1),BC$3=DATE(YEAR($H160),MONTH($H160)+$G160*10,1)),$F160*тех!BQ$10*тех!BQ$6,)</f>
        <v>0</v>
      </c>
      <c r="BD160" s="76">
        <f>IF(OR(BD$3=DATE(YEAR($H160),MONTH($H160)+$G160,1),BD$3=DATE(YEAR($H160),MONTH($H160)+$G160*2,1),BD$3=DATE(YEAR($H160),MONTH($H160)+$G160*3,1),BD$3=DATE(YEAR($H160),MONTH($H160)+$G160*4,1),BD$3=DATE(YEAR($H160),MONTH($H160)+$G160*5,1),BD$3=DATE(YEAR($H160),MONTH($H160)+$G160*6,1),BD$3=DATE(YEAR($H160),MONTH($H160)+$G160*7,1),BD$3=DATE(YEAR($H160),MONTH($H160)+$G160*8,1),BD$3=DATE(YEAR($H160),MONTH($H160)+$G160*9,1),BD$3=DATE(YEAR($H160),MONTH($H160)+$G160*10,1)),$F160*тех!BR$10*тех!BR$6,)</f>
        <v>0</v>
      </c>
      <c r="BE160" s="76">
        <f>IF(OR(BE$3=DATE(YEAR($H160),MONTH($H160)+$G160,1),BE$3=DATE(YEAR($H160),MONTH($H160)+$G160*2,1),BE$3=DATE(YEAR($H160),MONTH($H160)+$G160*3,1),BE$3=DATE(YEAR($H160),MONTH($H160)+$G160*4,1),BE$3=DATE(YEAR($H160),MONTH($H160)+$G160*5,1),BE$3=DATE(YEAR($H160),MONTH($H160)+$G160*6,1),BE$3=DATE(YEAR($H160),MONTH($H160)+$G160*7,1),BE$3=DATE(YEAR($H160),MONTH($H160)+$G160*8,1),BE$3=DATE(YEAR($H160),MONTH($H160)+$G160*9,1),BE$3=DATE(YEAR($H160),MONTH($H160)+$G160*10,1)),$F160*тех!BS$10*тех!BS$6,)</f>
        <v>0</v>
      </c>
      <c r="BF160" s="76">
        <f>IF(OR(BF$3=DATE(YEAR($H160),MONTH($H160)+$G160,1),BF$3=DATE(YEAR($H160),MONTH($H160)+$G160*2,1),BF$3=DATE(YEAR($H160),MONTH($H160)+$G160*3,1),BF$3=DATE(YEAR($H160),MONTH($H160)+$G160*4,1),BF$3=DATE(YEAR($H160),MONTH($H160)+$G160*5,1),BF$3=DATE(YEAR($H160),MONTH($H160)+$G160*6,1),BF$3=DATE(YEAR($H160),MONTH($H160)+$G160*7,1),BF$3=DATE(YEAR($H160),MONTH($H160)+$G160*8,1),BF$3=DATE(YEAR($H160),MONTH($H160)+$G160*9,1),BF$3=DATE(YEAR($H160),MONTH($H160)+$G160*10,1)),$F160*тех!BT$10*тех!BT$6,)</f>
        <v>0</v>
      </c>
      <c r="BG160" s="76">
        <f>IF(OR(BG$3=DATE(YEAR($H160),MONTH($H160)+$G160,1),BG$3=DATE(YEAR($H160),MONTH($H160)+$G160*2,1),BG$3=DATE(YEAR($H160),MONTH($H160)+$G160*3,1),BG$3=DATE(YEAR($H160),MONTH($H160)+$G160*4,1),BG$3=DATE(YEAR($H160),MONTH($H160)+$G160*5,1),BG$3=DATE(YEAR($H160),MONTH($H160)+$G160*6,1),BG$3=DATE(YEAR($H160),MONTH($H160)+$G160*7,1),BG$3=DATE(YEAR($H160),MONTH($H160)+$G160*8,1),BG$3=DATE(YEAR($H160),MONTH($H160)+$G160*9,1),BG$3=DATE(YEAR($H160),MONTH($H160)+$G160*10,1)),$F160*тех!BU$10*тех!BU$6,)</f>
        <v>0</v>
      </c>
      <c r="BH160" s="76">
        <f>IF(OR(BH$3=DATE(YEAR($H160),MONTH($H160)+$G160,1),BH$3=DATE(YEAR($H160),MONTH($H160)+$G160*2,1),BH$3=DATE(YEAR($H160),MONTH($H160)+$G160*3,1),BH$3=DATE(YEAR($H160),MONTH($H160)+$G160*4,1),BH$3=DATE(YEAR($H160),MONTH($H160)+$G160*5,1),BH$3=DATE(YEAR($H160),MONTH($H160)+$G160*6,1),BH$3=DATE(YEAR($H160),MONTH($H160)+$G160*7,1),BH$3=DATE(YEAR($H160),MONTH($H160)+$G160*8,1),BH$3=DATE(YEAR($H160),MONTH($H160)+$G160*9,1),BH$3=DATE(YEAR($H160),MONTH($H160)+$G160*10,1)),$F160*тех!BV$10*тех!BV$6,)</f>
        <v>0</v>
      </c>
      <c r="BI160" s="76">
        <f>IF(OR(BI$3=DATE(YEAR($H160),MONTH($H160)+$G160,1),BI$3=DATE(YEAR($H160),MONTH($H160)+$G160*2,1),BI$3=DATE(YEAR($H160),MONTH($H160)+$G160*3,1),BI$3=DATE(YEAR($H160),MONTH($H160)+$G160*4,1),BI$3=DATE(YEAR($H160),MONTH($H160)+$G160*5,1),BI$3=DATE(YEAR($H160),MONTH($H160)+$G160*6,1),BI$3=DATE(YEAR($H160),MONTH($H160)+$G160*7,1),BI$3=DATE(YEAR($H160),MONTH($H160)+$G160*8,1),BI$3=DATE(YEAR($H160),MONTH($H160)+$G160*9,1),BI$3=DATE(YEAR($H160),MONTH($H160)+$G160*10,1)),$F160*тех!BW$10*тех!BW$6,)</f>
        <v>0</v>
      </c>
      <c r="BJ160" s="76">
        <f>IF(OR(BJ$3=DATE(YEAR($H160),MONTH($H160)+$G160,1),BJ$3=DATE(YEAR($H160),MONTH($H160)+$G160*2,1),BJ$3=DATE(YEAR($H160),MONTH($H160)+$G160*3,1),BJ$3=DATE(YEAR($H160),MONTH($H160)+$G160*4,1),BJ$3=DATE(YEAR($H160),MONTH($H160)+$G160*5,1),BJ$3=DATE(YEAR($H160),MONTH($H160)+$G160*6,1),BJ$3=DATE(YEAR($H160),MONTH($H160)+$G160*7,1),BJ$3=DATE(YEAR($H160),MONTH($H160)+$G160*8,1),BJ$3=DATE(YEAR($H160),MONTH($H160)+$G160*9,1),BJ$3=DATE(YEAR($H160),MONTH($H160)+$G160*10,1)),$F160*тех!BX$10*тех!BX$6,)</f>
        <v>0</v>
      </c>
      <c r="BK160" s="76">
        <f>IF(OR(BK$3=DATE(YEAR($H160),MONTH($H160)+$G160,1),BK$3=DATE(YEAR($H160),MONTH($H160)+$G160*2,1),BK$3=DATE(YEAR($H160),MONTH($H160)+$G160*3,1),BK$3=DATE(YEAR($H160),MONTH($H160)+$G160*4,1),BK$3=DATE(YEAR($H160),MONTH($H160)+$G160*5,1),BK$3=DATE(YEAR($H160),MONTH($H160)+$G160*6,1),BK$3=DATE(YEAR($H160),MONTH($H160)+$G160*7,1),BK$3=DATE(YEAR($H160),MONTH($H160)+$G160*8,1),BK$3=DATE(YEAR($H160),MONTH($H160)+$G160*9,1),BK$3=DATE(YEAR($H160),MONTH($H160)+$G160*10,1)),$F160*тех!BY$10*тех!BY$6,)</f>
        <v>0</v>
      </c>
      <c r="BL160" s="76">
        <f>IF(OR(BL$3=DATE(YEAR($H160),MONTH($H160)+$G160,1),BL$3=DATE(YEAR($H160),MONTH($H160)+$G160*2,1),BL$3=DATE(YEAR($H160),MONTH($H160)+$G160*3,1),BL$3=DATE(YEAR($H160),MONTH($H160)+$G160*4,1),BL$3=DATE(YEAR($H160),MONTH($H160)+$G160*5,1),BL$3=DATE(YEAR($H160),MONTH($H160)+$G160*6,1),BL$3=DATE(YEAR($H160),MONTH($H160)+$G160*7,1),BL$3=DATE(YEAR($H160),MONTH($H160)+$G160*8,1),BL$3=DATE(YEAR($H160),MONTH($H160)+$G160*9,1),BL$3=DATE(YEAR($H160),MONTH($H160)+$G160*10,1)),$F160*тех!BZ$10*тех!BZ$6,)</f>
        <v>0</v>
      </c>
      <c r="BM160" s="76">
        <f>IF(OR(BM$3=DATE(YEAR($H160),MONTH($H160)+$G160,1),BM$3=DATE(YEAR($H160),MONTH($H160)+$G160*2,1),BM$3=DATE(YEAR($H160),MONTH($H160)+$G160*3,1),BM$3=DATE(YEAR($H160),MONTH($H160)+$G160*4,1),BM$3=DATE(YEAR($H160),MONTH($H160)+$G160*5,1),BM$3=DATE(YEAR($H160),MONTH($H160)+$G160*6,1),BM$3=DATE(YEAR($H160),MONTH($H160)+$G160*7,1),BM$3=DATE(YEAR($H160),MONTH($H160)+$G160*8,1),BM$3=DATE(YEAR($H160),MONTH($H160)+$G160*9,1),BM$3=DATE(YEAR($H160),MONTH($H160)+$G160*10,1)),$F160*тех!CA$10*тех!CA$6,)</f>
        <v>0</v>
      </c>
      <c r="BN160" s="76">
        <f>IF(OR(BN$3=DATE(YEAR($H160),MONTH($H160)+$G160,1),BN$3=DATE(YEAR($H160),MONTH($H160)+$G160*2,1),BN$3=DATE(YEAR($H160),MONTH($H160)+$G160*3,1),BN$3=DATE(YEAR($H160),MONTH($H160)+$G160*4,1),BN$3=DATE(YEAR($H160),MONTH($H160)+$G160*5,1),BN$3=DATE(YEAR($H160),MONTH($H160)+$G160*6,1),BN$3=DATE(YEAR($H160),MONTH($H160)+$G160*7,1),BN$3=DATE(YEAR($H160),MONTH($H160)+$G160*8,1),BN$3=DATE(YEAR($H160),MONTH($H160)+$G160*9,1),BN$3=DATE(YEAR($H160),MONTH($H160)+$G160*10,1)),$F160*тех!CB$10*тех!CB$6,)</f>
        <v>0</v>
      </c>
      <c r="BO160" s="76">
        <f>IF(OR(BO$3=DATE(YEAR($H160),MONTH($H160)+$G160,1),BO$3=DATE(YEAR($H160),MONTH($H160)+$G160*2,1),BO$3=DATE(YEAR($H160),MONTH($H160)+$G160*3,1),BO$3=DATE(YEAR($H160),MONTH($H160)+$G160*4,1),BO$3=DATE(YEAR($H160),MONTH($H160)+$G160*5,1),BO$3=DATE(YEAR($H160),MONTH($H160)+$G160*6,1),BO$3=DATE(YEAR($H160),MONTH($H160)+$G160*7,1),BO$3=DATE(YEAR($H160),MONTH($H160)+$G160*8,1),BO$3=DATE(YEAR($H160),MONTH($H160)+$G160*9,1),BO$3=DATE(YEAR($H160),MONTH($H160)+$G160*10,1)),$F160*тех!CC$10*тех!CC$6,)</f>
        <v>0</v>
      </c>
      <c r="BP160" s="76">
        <f>IF(OR(BP$3=DATE(YEAR($H160),MONTH($H160)+$G160,1),BP$3=DATE(YEAR($H160),MONTH($H160)+$G160*2,1),BP$3=DATE(YEAR($H160),MONTH($H160)+$G160*3,1),BP$3=DATE(YEAR($H160),MONTH($H160)+$G160*4,1),BP$3=DATE(YEAR($H160),MONTH($H160)+$G160*5,1),BP$3=DATE(YEAR($H160),MONTH($H160)+$G160*6,1),BP$3=DATE(YEAR($H160),MONTH($H160)+$G160*7,1),BP$3=DATE(YEAR($H160),MONTH($H160)+$G160*8,1),BP$3=DATE(YEAR($H160),MONTH($H160)+$G160*9,1),BP$3=DATE(YEAR($H160),MONTH($H160)+$G160*10,1)),$F160*тех!CD$10*тех!CD$6,)</f>
        <v>0</v>
      </c>
      <c r="BQ160" s="76">
        <f>IF(OR(BQ$3=DATE(YEAR($H160),MONTH($H160)+$G160,1),BQ$3=DATE(YEAR($H160),MONTH($H160)+$G160*2,1),BQ$3=DATE(YEAR($H160),MONTH($H160)+$G160*3,1),BQ$3=DATE(YEAR($H160),MONTH($H160)+$G160*4,1),BQ$3=DATE(YEAR($H160),MONTH($H160)+$G160*5,1),BQ$3=DATE(YEAR($H160),MONTH($H160)+$G160*6,1),BQ$3=DATE(YEAR($H160),MONTH($H160)+$G160*7,1),BQ$3=DATE(YEAR($H160),MONTH($H160)+$G160*8,1),BQ$3=DATE(YEAR($H160),MONTH($H160)+$G160*9,1),BQ$3=DATE(YEAR($H160),MONTH($H160)+$G160*10,1)),$F160*тех!CE$10*тех!CE$6,)</f>
        <v>0</v>
      </c>
    </row>
    <row r="161" spans="2:69">
      <c r="B161" s="3">
        <v>19</v>
      </c>
      <c r="C161" s="108" t="s">
        <v>837</v>
      </c>
      <c r="D161" s="71">
        <f>IF(C161&gt;0,VLOOKUP(C161,тех!$R$19:$S$54,2,FALSE),)</f>
        <v>0</v>
      </c>
      <c r="E161" s="71"/>
      <c r="F161" s="76">
        <f t="shared" si="5"/>
        <v>0</v>
      </c>
      <c r="G161" s="19">
        <v>12</v>
      </c>
      <c r="H161" s="20">
        <f>Параметры!$C$11</f>
        <v>42370</v>
      </c>
      <c r="J161" s="76">
        <f>IF($H161=J$3,$F161,)*тех!X$6</f>
        <v>0</v>
      </c>
      <c r="K161" s="76">
        <f>IF($H161=K$3,$F161,)*тех!Y$6</f>
        <v>0</v>
      </c>
      <c r="L161" s="76">
        <f>IF($H161=L$3,$F161,)*тех!Z$6</f>
        <v>0</v>
      </c>
      <c r="M161" s="76">
        <f>IF($H161=M$3,$F161,)*тех!AA$6</f>
        <v>0</v>
      </c>
      <c r="N161" s="76">
        <f>IF($H161=N$3,$F161,)*тех!AB$6</f>
        <v>0</v>
      </c>
      <c r="O161" s="76">
        <f>IF($H161=O$3,$F161,)*тех!AC$6</f>
        <v>0</v>
      </c>
      <c r="P161" s="76">
        <f>IF(OR(P$3=DATE(YEAR($H161),MONTH($H161)+$G161,1),P$3=DATE(YEAR($H161),MONTH($H161)+$G161*2,1),P$3=DATE(YEAR($H161),MONTH($H161)+$G161*3,1),P$3=DATE(YEAR($H161),MONTH($H161)+$G161*4,1),P$3=DATE(YEAR($H161),MONTH($H161)+$G161*5,1),P$3=DATE(YEAR($H161),MONTH($H161)+$G161*6,1),P$3=DATE(YEAR($H161),MONTH($H161)+$G161*7,1),P$3=DATE(YEAR($H161),MONTH($H161)+$G161*8,1),P$3=DATE(YEAR($H161),MONTH($H161)+$G161*9,1),P$3=DATE(YEAR($H161),MONTH($H161)+$G161*10,1)),$F161*тех!AD$10*тех!AD$6,)</f>
        <v>0</v>
      </c>
      <c r="Q161" s="76">
        <f>IF(OR(Q$3=DATE(YEAR($H161),MONTH($H161)+$G161,1),Q$3=DATE(YEAR($H161),MONTH($H161)+$G161*2,1),Q$3=DATE(YEAR($H161),MONTH($H161)+$G161*3,1),Q$3=DATE(YEAR($H161),MONTH($H161)+$G161*4,1),Q$3=DATE(YEAR($H161),MONTH($H161)+$G161*5,1),Q$3=DATE(YEAR($H161),MONTH($H161)+$G161*6,1),Q$3=DATE(YEAR($H161),MONTH($H161)+$G161*7,1),Q$3=DATE(YEAR($H161),MONTH($H161)+$G161*8,1),Q$3=DATE(YEAR($H161),MONTH($H161)+$G161*9,1),Q$3=DATE(YEAR($H161),MONTH($H161)+$G161*10,1)),$F161*тех!AE$10*тех!AE$6,)</f>
        <v>0</v>
      </c>
      <c r="R161" s="76">
        <f>IF(OR(R$3=DATE(YEAR($H161),MONTH($H161)+$G161,1),R$3=DATE(YEAR($H161),MONTH($H161)+$G161*2,1),R$3=DATE(YEAR($H161),MONTH($H161)+$G161*3,1),R$3=DATE(YEAR($H161),MONTH($H161)+$G161*4,1),R$3=DATE(YEAR($H161),MONTH($H161)+$G161*5,1),R$3=DATE(YEAR($H161),MONTH($H161)+$G161*6,1),R$3=DATE(YEAR($H161),MONTH($H161)+$G161*7,1),R$3=DATE(YEAR($H161),MONTH($H161)+$G161*8,1),R$3=DATE(YEAR($H161),MONTH($H161)+$G161*9,1),R$3=DATE(YEAR($H161),MONTH($H161)+$G161*10,1)),$F161*тех!AF$10*тех!AF$6,)</f>
        <v>0</v>
      </c>
      <c r="S161" s="76">
        <f>IF(OR(S$3=DATE(YEAR($H161),MONTH($H161)+$G161,1),S$3=DATE(YEAR($H161),MONTH($H161)+$G161*2,1),S$3=DATE(YEAR($H161),MONTH($H161)+$G161*3,1),S$3=DATE(YEAR($H161),MONTH($H161)+$G161*4,1),S$3=DATE(YEAR($H161),MONTH($H161)+$G161*5,1),S$3=DATE(YEAR($H161),MONTH($H161)+$G161*6,1),S$3=DATE(YEAR($H161),MONTH($H161)+$G161*7,1),S$3=DATE(YEAR($H161),MONTH($H161)+$G161*8,1),S$3=DATE(YEAR($H161),MONTH($H161)+$G161*9,1),S$3=DATE(YEAR($H161),MONTH($H161)+$G161*10,1)),$F161*тех!AG$10*тех!AG$6,)</f>
        <v>0</v>
      </c>
      <c r="T161" s="76">
        <f>IF(OR(T$3=DATE(YEAR($H161),MONTH($H161)+$G161,1),T$3=DATE(YEAR($H161),MONTH($H161)+$G161*2,1),T$3=DATE(YEAR($H161),MONTH($H161)+$G161*3,1),T$3=DATE(YEAR($H161),MONTH($H161)+$G161*4,1),T$3=DATE(YEAR($H161),MONTH($H161)+$G161*5,1),T$3=DATE(YEAR($H161),MONTH($H161)+$G161*6,1),T$3=DATE(YEAR($H161),MONTH($H161)+$G161*7,1),T$3=DATE(YEAR($H161),MONTH($H161)+$G161*8,1),T$3=DATE(YEAR($H161),MONTH($H161)+$G161*9,1),T$3=DATE(YEAR($H161),MONTH($H161)+$G161*10,1)),$F161*тех!AH$10*тех!AH$6,)</f>
        <v>0</v>
      </c>
      <c r="U161" s="76">
        <f>IF(OR(U$3=DATE(YEAR($H161),MONTH($H161)+$G161,1),U$3=DATE(YEAR($H161),MONTH($H161)+$G161*2,1),U$3=DATE(YEAR($H161),MONTH($H161)+$G161*3,1),U$3=DATE(YEAR($H161),MONTH($H161)+$G161*4,1),U$3=DATE(YEAR($H161),MONTH($H161)+$G161*5,1),U$3=DATE(YEAR($H161),MONTH($H161)+$G161*6,1),U$3=DATE(YEAR($H161),MONTH($H161)+$G161*7,1),U$3=DATE(YEAR($H161),MONTH($H161)+$G161*8,1),U$3=DATE(YEAR($H161),MONTH($H161)+$G161*9,1),U$3=DATE(YEAR($H161),MONTH($H161)+$G161*10,1)),$F161*тех!AI$10*тех!AI$6,)</f>
        <v>0</v>
      </c>
      <c r="V161" s="76">
        <f>IF(OR(V$3=DATE(YEAR($H161),MONTH($H161)+$G161,1),V$3=DATE(YEAR($H161),MONTH($H161)+$G161*2,1),V$3=DATE(YEAR($H161),MONTH($H161)+$G161*3,1),V$3=DATE(YEAR($H161),MONTH($H161)+$G161*4,1),V$3=DATE(YEAR($H161),MONTH($H161)+$G161*5,1),V$3=DATE(YEAR($H161),MONTH($H161)+$G161*6,1),V$3=DATE(YEAR($H161),MONTH($H161)+$G161*7,1),V$3=DATE(YEAR($H161),MONTH($H161)+$G161*8,1),V$3=DATE(YEAR($H161),MONTH($H161)+$G161*9,1),V$3=DATE(YEAR($H161),MONTH($H161)+$G161*10,1)),$F161*тех!AJ$10*тех!AJ$6,)</f>
        <v>0</v>
      </c>
      <c r="W161" s="76">
        <f>IF(OR(W$3=DATE(YEAR($H161),MONTH($H161)+$G161,1),W$3=DATE(YEAR($H161),MONTH($H161)+$G161*2,1),W$3=DATE(YEAR($H161),MONTH($H161)+$G161*3,1),W$3=DATE(YEAR($H161),MONTH($H161)+$G161*4,1),W$3=DATE(YEAR($H161),MONTH($H161)+$G161*5,1),W$3=DATE(YEAR($H161),MONTH($H161)+$G161*6,1),W$3=DATE(YEAR($H161),MONTH($H161)+$G161*7,1),W$3=DATE(YEAR($H161),MONTH($H161)+$G161*8,1),W$3=DATE(YEAR($H161),MONTH($H161)+$G161*9,1),W$3=DATE(YEAR($H161),MONTH($H161)+$G161*10,1)),$F161*тех!AK$10*тех!AK$6,)</f>
        <v>0</v>
      </c>
      <c r="X161" s="76">
        <f>IF(OR(X$3=DATE(YEAR($H161),MONTH($H161)+$G161,1),X$3=DATE(YEAR($H161),MONTH($H161)+$G161*2,1),X$3=DATE(YEAR($H161),MONTH($H161)+$G161*3,1),X$3=DATE(YEAR($H161),MONTH($H161)+$G161*4,1),X$3=DATE(YEAR($H161),MONTH($H161)+$G161*5,1),X$3=DATE(YEAR($H161),MONTH($H161)+$G161*6,1),X$3=DATE(YEAR($H161),MONTH($H161)+$G161*7,1),X$3=DATE(YEAR($H161),MONTH($H161)+$G161*8,1),X$3=DATE(YEAR($H161),MONTH($H161)+$G161*9,1),X$3=DATE(YEAR($H161),MONTH($H161)+$G161*10,1)),$F161*тех!AL$10*тех!AL$6,)</f>
        <v>0</v>
      </c>
      <c r="Y161" s="76">
        <f>IF(OR(Y$3=DATE(YEAR($H161),MONTH($H161)+$G161,1),Y$3=DATE(YEAR($H161),MONTH($H161)+$G161*2,1),Y$3=DATE(YEAR($H161),MONTH($H161)+$G161*3,1),Y$3=DATE(YEAR($H161),MONTH($H161)+$G161*4,1),Y$3=DATE(YEAR($H161),MONTH($H161)+$G161*5,1),Y$3=DATE(YEAR($H161),MONTH($H161)+$G161*6,1),Y$3=DATE(YEAR($H161),MONTH($H161)+$G161*7,1),Y$3=DATE(YEAR($H161),MONTH($H161)+$G161*8,1),Y$3=DATE(YEAR($H161),MONTH($H161)+$G161*9,1),Y$3=DATE(YEAR($H161),MONTH($H161)+$G161*10,1)),$F161*тех!AM$10*тех!AM$6,)</f>
        <v>0</v>
      </c>
      <c r="Z161" s="76">
        <f>IF(OR(Z$3=DATE(YEAR($H161),MONTH($H161)+$G161,1),Z$3=DATE(YEAR($H161),MONTH($H161)+$G161*2,1),Z$3=DATE(YEAR($H161),MONTH($H161)+$G161*3,1),Z$3=DATE(YEAR($H161),MONTH($H161)+$G161*4,1),Z$3=DATE(YEAR($H161),MONTH($H161)+$G161*5,1),Z$3=DATE(YEAR($H161),MONTH($H161)+$G161*6,1),Z$3=DATE(YEAR($H161),MONTH($H161)+$G161*7,1),Z$3=DATE(YEAR($H161),MONTH($H161)+$G161*8,1),Z$3=DATE(YEAR($H161),MONTH($H161)+$G161*9,1),Z$3=DATE(YEAR($H161),MONTH($H161)+$G161*10,1)),$F161*тех!AN$10*тех!AN$6,)</f>
        <v>0</v>
      </c>
      <c r="AA161" s="76">
        <f>IF(OR(AA$3=DATE(YEAR($H161),MONTH($H161)+$G161,1),AA$3=DATE(YEAR($H161),MONTH($H161)+$G161*2,1),AA$3=DATE(YEAR($H161),MONTH($H161)+$G161*3,1),AA$3=DATE(YEAR($H161),MONTH($H161)+$G161*4,1),AA$3=DATE(YEAR($H161),MONTH($H161)+$G161*5,1),AA$3=DATE(YEAR($H161),MONTH($H161)+$G161*6,1),AA$3=DATE(YEAR($H161),MONTH($H161)+$G161*7,1),AA$3=DATE(YEAR($H161),MONTH($H161)+$G161*8,1),AA$3=DATE(YEAR($H161),MONTH($H161)+$G161*9,1),AA$3=DATE(YEAR($H161),MONTH($H161)+$G161*10,1)),$F161*тех!AO$10*тех!AO$6,)</f>
        <v>0</v>
      </c>
      <c r="AB161" s="76">
        <f>IF(OR(AB$3=DATE(YEAR($H161),MONTH($H161)+$G161,1),AB$3=DATE(YEAR($H161),MONTH($H161)+$G161*2,1),AB$3=DATE(YEAR($H161),MONTH($H161)+$G161*3,1),AB$3=DATE(YEAR($H161),MONTH($H161)+$G161*4,1),AB$3=DATE(YEAR($H161),MONTH($H161)+$G161*5,1),AB$3=DATE(YEAR($H161),MONTH($H161)+$G161*6,1),AB$3=DATE(YEAR($H161),MONTH($H161)+$G161*7,1),AB$3=DATE(YEAR($H161),MONTH($H161)+$G161*8,1),AB$3=DATE(YEAR($H161),MONTH($H161)+$G161*9,1),AB$3=DATE(YEAR($H161),MONTH($H161)+$G161*10,1)),$F161*тех!AP$10*тех!AP$6,)</f>
        <v>0</v>
      </c>
      <c r="AC161" s="76">
        <f>IF(OR(AC$3=DATE(YEAR($H161),MONTH($H161)+$G161,1),AC$3=DATE(YEAR($H161),MONTH($H161)+$G161*2,1),AC$3=DATE(YEAR($H161),MONTH($H161)+$G161*3,1),AC$3=DATE(YEAR($H161),MONTH($H161)+$G161*4,1),AC$3=DATE(YEAR($H161),MONTH($H161)+$G161*5,1),AC$3=DATE(YEAR($H161),MONTH($H161)+$G161*6,1),AC$3=DATE(YEAR($H161),MONTH($H161)+$G161*7,1),AC$3=DATE(YEAR($H161),MONTH($H161)+$G161*8,1),AC$3=DATE(YEAR($H161),MONTH($H161)+$G161*9,1),AC$3=DATE(YEAR($H161),MONTH($H161)+$G161*10,1)),$F161*тех!AQ$10*тех!AQ$6,)</f>
        <v>0</v>
      </c>
      <c r="AD161" s="76">
        <f>IF(OR(AD$3=DATE(YEAR($H161),MONTH($H161)+$G161,1),AD$3=DATE(YEAR($H161),MONTH($H161)+$G161*2,1),AD$3=DATE(YEAR($H161),MONTH($H161)+$G161*3,1),AD$3=DATE(YEAR($H161),MONTH($H161)+$G161*4,1),AD$3=DATE(YEAR($H161),MONTH($H161)+$G161*5,1),AD$3=DATE(YEAR($H161),MONTH($H161)+$G161*6,1),AD$3=DATE(YEAR($H161),MONTH($H161)+$G161*7,1),AD$3=DATE(YEAR($H161),MONTH($H161)+$G161*8,1),AD$3=DATE(YEAR($H161),MONTH($H161)+$G161*9,1),AD$3=DATE(YEAR($H161),MONTH($H161)+$G161*10,1)),$F161*тех!AR$10*тех!AR$6,)</f>
        <v>0</v>
      </c>
      <c r="AE161" s="76">
        <f>IF(OR(AE$3=DATE(YEAR($H161),MONTH($H161)+$G161,1),AE$3=DATE(YEAR($H161),MONTH($H161)+$G161*2,1),AE$3=DATE(YEAR($H161),MONTH($H161)+$G161*3,1),AE$3=DATE(YEAR($H161),MONTH($H161)+$G161*4,1),AE$3=DATE(YEAR($H161),MONTH($H161)+$G161*5,1),AE$3=DATE(YEAR($H161),MONTH($H161)+$G161*6,1),AE$3=DATE(YEAR($H161),MONTH($H161)+$G161*7,1),AE$3=DATE(YEAR($H161),MONTH($H161)+$G161*8,1),AE$3=DATE(YEAR($H161),MONTH($H161)+$G161*9,1),AE$3=DATE(YEAR($H161),MONTH($H161)+$G161*10,1)),$F161*тех!AS$10*тех!AS$6,)</f>
        <v>0</v>
      </c>
      <c r="AF161" s="76">
        <f>IF(OR(AF$3=DATE(YEAR($H161),MONTH($H161)+$G161,1),AF$3=DATE(YEAR($H161),MONTH($H161)+$G161*2,1),AF$3=DATE(YEAR($H161),MONTH($H161)+$G161*3,1),AF$3=DATE(YEAR($H161),MONTH($H161)+$G161*4,1),AF$3=DATE(YEAR($H161),MONTH($H161)+$G161*5,1),AF$3=DATE(YEAR($H161),MONTH($H161)+$G161*6,1),AF$3=DATE(YEAR($H161),MONTH($H161)+$G161*7,1),AF$3=DATE(YEAR($H161),MONTH($H161)+$G161*8,1),AF$3=DATE(YEAR($H161),MONTH($H161)+$G161*9,1),AF$3=DATE(YEAR($H161),MONTH($H161)+$G161*10,1)),$F161*тех!AT$10*тех!AT$6,)</f>
        <v>0</v>
      </c>
      <c r="AG161" s="76">
        <f>IF(OR(AG$3=DATE(YEAR($H161),MONTH($H161)+$G161,1),AG$3=DATE(YEAR($H161),MONTH($H161)+$G161*2,1),AG$3=DATE(YEAR($H161),MONTH($H161)+$G161*3,1),AG$3=DATE(YEAR($H161),MONTH($H161)+$G161*4,1),AG$3=DATE(YEAR($H161),MONTH($H161)+$G161*5,1),AG$3=DATE(YEAR($H161),MONTH($H161)+$G161*6,1),AG$3=DATE(YEAR($H161),MONTH($H161)+$G161*7,1),AG$3=DATE(YEAR($H161),MONTH($H161)+$G161*8,1),AG$3=DATE(YEAR($H161),MONTH($H161)+$G161*9,1),AG$3=DATE(YEAR($H161),MONTH($H161)+$G161*10,1)),$F161*тех!AU$10*тех!AU$6,)</f>
        <v>0</v>
      </c>
      <c r="AH161" s="76">
        <f>IF(OR(AH$3=DATE(YEAR($H161),MONTH($H161)+$G161,1),AH$3=DATE(YEAR($H161),MONTH($H161)+$G161*2,1),AH$3=DATE(YEAR($H161),MONTH($H161)+$G161*3,1),AH$3=DATE(YEAR($H161),MONTH($H161)+$G161*4,1),AH$3=DATE(YEAR($H161),MONTH($H161)+$G161*5,1),AH$3=DATE(YEAR($H161),MONTH($H161)+$G161*6,1),AH$3=DATE(YEAR($H161),MONTH($H161)+$G161*7,1),AH$3=DATE(YEAR($H161),MONTH($H161)+$G161*8,1),AH$3=DATE(YEAR($H161),MONTH($H161)+$G161*9,1),AH$3=DATE(YEAR($H161),MONTH($H161)+$G161*10,1)),$F161*тех!AV$10*тех!AV$6,)</f>
        <v>0</v>
      </c>
      <c r="AI161" s="76">
        <f>IF(OR(AI$3=DATE(YEAR($H161),MONTH($H161)+$G161,1),AI$3=DATE(YEAR($H161),MONTH($H161)+$G161*2,1),AI$3=DATE(YEAR($H161),MONTH($H161)+$G161*3,1),AI$3=DATE(YEAR($H161),MONTH($H161)+$G161*4,1),AI$3=DATE(YEAR($H161),MONTH($H161)+$G161*5,1),AI$3=DATE(YEAR($H161),MONTH($H161)+$G161*6,1),AI$3=DATE(YEAR($H161),MONTH($H161)+$G161*7,1),AI$3=DATE(YEAR($H161),MONTH($H161)+$G161*8,1),AI$3=DATE(YEAR($H161),MONTH($H161)+$G161*9,1),AI$3=DATE(YEAR($H161),MONTH($H161)+$G161*10,1)),$F161*тех!AW$10*тех!AW$6,)</f>
        <v>0</v>
      </c>
      <c r="AJ161" s="76">
        <f>IF(OR(AJ$3=DATE(YEAR($H161),MONTH($H161)+$G161,1),AJ$3=DATE(YEAR($H161),MONTH($H161)+$G161*2,1),AJ$3=DATE(YEAR($H161),MONTH($H161)+$G161*3,1),AJ$3=DATE(YEAR($H161),MONTH($H161)+$G161*4,1),AJ$3=DATE(YEAR($H161),MONTH($H161)+$G161*5,1),AJ$3=DATE(YEAR($H161),MONTH($H161)+$G161*6,1),AJ$3=DATE(YEAR($H161),MONTH($H161)+$G161*7,1),AJ$3=DATE(YEAR($H161),MONTH($H161)+$G161*8,1),AJ$3=DATE(YEAR($H161),MONTH($H161)+$G161*9,1),AJ$3=DATE(YEAR($H161),MONTH($H161)+$G161*10,1)),$F161*тех!AX$10*тех!AX$6,)</f>
        <v>0</v>
      </c>
      <c r="AK161" s="76">
        <f>IF(OR(AK$3=DATE(YEAR($H161),MONTH($H161)+$G161,1),AK$3=DATE(YEAR($H161),MONTH($H161)+$G161*2,1),AK$3=DATE(YEAR($H161),MONTH($H161)+$G161*3,1),AK$3=DATE(YEAR($H161),MONTH($H161)+$G161*4,1),AK$3=DATE(YEAR($H161),MONTH($H161)+$G161*5,1),AK$3=DATE(YEAR($H161),MONTH($H161)+$G161*6,1),AK$3=DATE(YEAR($H161),MONTH($H161)+$G161*7,1),AK$3=DATE(YEAR($H161),MONTH($H161)+$G161*8,1),AK$3=DATE(YEAR($H161),MONTH($H161)+$G161*9,1),AK$3=DATE(YEAR($H161),MONTH($H161)+$G161*10,1)),$F161*тех!AY$10*тех!AY$6,)</f>
        <v>0</v>
      </c>
      <c r="AL161" s="76">
        <f>IF(OR(AL$3=DATE(YEAR($H161),MONTH($H161)+$G161,1),AL$3=DATE(YEAR($H161),MONTH($H161)+$G161*2,1),AL$3=DATE(YEAR($H161),MONTH($H161)+$G161*3,1),AL$3=DATE(YEAR($H161),MONTH($H161)+$G161*4,1),AL$3=DATE(YEAR($H161),MONTH($H161)+$G161*5,1),AL$3=DATE(YEAR($H161),MONTH($H161)+$G161*6,1),AL$3=DATE(YEAR($H161),MONTH($H161)+$G161*7,1),AL$3=DATE(YEAR($H161),MONTH($H161)+$G161*8,1),AL$3=DATE(YEAR($H161),MONTH($H161)+$G161*9,1),AL$3=DATE(YEAR($H161),MONTH($H161)+$G161*10,1)),$F161*тех!AZ$10*тех!AZ$6,)</f>
        <v>0</v>
      </c>
      <c r="AM161" s="76">
        <f>IF(OR(AM$3=DATE(YEAR($H161),MONTH($H161)+$G161,1),AM$3=DATE(YEAR($H161),MONTH($H161)+$G161*2,1),AM$3=DATE(YEAR($H161),MONTH($H161)+$G161*3,1),AM$3=DATE(YEAR($H161),MONTH($H161)+$G161*4,1),AM$3=DATE(YEAR($H161),MONTH($H161)+$G161*5,1),AM$3=DATE(YEAR($H161),MONTH($H161)+$G161*6,1),AM$3=DATE(YEAR($H161),MONTH($H161)+$G161*7,1),AM$3=DATE(YEAR($H161),MONTH($H161)+$G161*8,1),AM$3=DATE(YEAR($H161),MONTH($H161)+$G161*9,1),AM$3=DATE(YEAR($H161),MONTH($H161)+$G161*10,1)),$F161*тех!BA$10*тех!BA$6,)</f>
        <v>0</v>
      </c>
      <c r="AN161" s="76">
        <f>IF(OR(AN$3=DATE(YEAR($H161),MONTH($H161)+$G161,1),AN$3=DATE(YEAR($H161),MONTH($H161)+$G161*2,1),AN$3=DATE(YEAR($H161),MONTH($H161)+$G161*3,1),AN$3=DATE(YEAR($H161),MONTH($H161)+$G161*4,1),AN$3=DATE(YEAR($H161),MONTH($H161)+$G161*5,1),AN$3=DATE(YEAR($H161),MONTH($H161)+$G161*6,1),AN$3=DATE(YEAR($H161),MONTH($H161)+$G161*7,1),AN$3=DATE(YEAR($H161),MONTH($H161)+$G161*8,1),AN$3=DATE(YEAR($H161),MONTH($H161)+$G161*9,1),AN$3=DATE(YEAR($H161),MONTH($H161)+$G161*10,1)),$F161*тех!BB$10*тех!BB$6,)</f>
        <v>0</v>
      </c>
      <c r="AO161" s="76">
        <f>IF(OR(AO$3=DATE(YEAR($H161),MONTH($H161)+$G161,1),AO$3=DATE(YEAR($H161),MONTH($H161)+$G161*2,1),AO$3=DATE(YEAR($H161),MONTH($H161)+$G161*3,1),AO$3=DATE(YEAR($H161),MONTH($H161)+$G161*4,1),AO$3=DATE(YEAR($H161),MONTH($H161)+$G161*5,1),AO$3=DATE(YEAR($H161),MONTH($H161)+$G161*6,1),AO$3=DATE(YEAR($H161),MONTH($H161)+$G161*7,1),AO$3=DATE(YEAR($H161),MONTH($H161)+$G161*8,1),AO$3=DATE(YEAR($H161),MONTH($H161)+$G161*9,1),AO$3=DATE(YEAR($H161),MONTH($H161)+$G161*10,1)),$F161*тех!BC$10*тех!BC$6,)</f>
        <v>0</v>
      </c>
      <c r="AP161" s="76">
        <f>IF(OR(AP$3=DATE(YEAR($H161),MONTH($H161)+$G161,1),AP$3=DATE(YEAR($H161),MONTH($H161)+$G161*2,1),AP$3=DATE(YEAR($H161),MONTH($H161)+$G161*3,1),AP$3=DATE(YEAR($H161),MONTH($H161)+$G161*4,1),AP$3=DATE(YEAR($H161),MONTH($H161)+$G161*5,1),AP$3=DATE(YEAR($H161),MONTH($H161)+$G161*6,1),AP$3=DATE(YEAR($H161),MONTH($H161)+$G161*7,1),AP$3=DATE(YEAR($H161),MONTH($H161)+$G161*8,1),AP$3=DATE(YEAR($H161),MONTH($H161)+$G161*9,1),AP$3=DATE(YEAR($H161),MONTH($H161)+$G161*10,1)),$F161*тех!BD$10*тех!BD$6,)</f>
        <v>0</v>
      </c>
      <c r="AQ161" s="76">
        <f>IF(OR(AQ$3=DATE(YEAR($H161),MONTH($H161)+$G161,1),AQ$3=DATE(YEAR($H161),MONTH($H161)+$G161*2,1),AQ$3=DATE(YEAR($H161),MONTH($H161)+$G161*3,1),AQ$3=DATE(YEAR($H161),MONTH($H161)+$G161*4,1),AQ$3=DATE(YEAR($H161),MONTH($H161)+$G161*5,1),AQ$3=DATE(YEAR($H161),MONTH($H161)+$G161*6,1),AQ$3=DATE(YEAR($H161),MONTH($H161)+$G161*7,1),AQ$3=DATE(YEAR($H161),MONTH($H161)+$G161*8,1),AQ$3=DATE(YEAR($H161),MONTH($H161)+$G161*9,1),AQ$3=DATE(YEAR($H161),MONTH($H161)+$G161*10,1)),$F161*тех!BE$10*тех!BE$6,)</f>
        <v>0</v>
      </c>
      <c r="AR161" s="76">
        <f>IF(OR(AR$3=DATE(YEAR($H161),MONTH($H161)+$G161,1),AR$3=DATE(YEAR($H161),MONTH($H161)+$G161*2,1),AR$3=DATE(YEAR($H161),MONTH($H161)+$G161*3,1),AR$3=DATE(YEAR($H161),MONTH($H161)+$G161*4,1),AR$3=DATE(YEAR($H161),MONTH($H161)+$G161*5,1),AR$3=DATE(YEAR($H161),MONTH($H161)+$G161*6,1),AR$3=DATE(YEAR($H161),MONTH($H161)+$G161*7,1),AR$3=DATE(YEAR($H161),MONTH($H161)+$G161*8,1),AR$3=DATE(YEAR($H161),MONTH($H161)+$G161*9,1),AR$3=DATE(YEAR($H161),MONTH($H161)+$G161*10,1)),$F161*тех!BF$10*тех!BF$6,)</f>
        <v>0</v>
      </c>
      <c r="AS161" s="76">
        <f>IF(OR(AS$3=DATE(YEAR($H161),MONTH($H161)+$G161,1),AS$3=DATE(YEAR($H161),MONTH($H161)+$G161*2,1),AS$3=DATE(YEAR($H161),MONTH($H161)+$G161*3,1),AS$3=DATE(YEAR($H161),MONTH($H161)+$G161*4,1),AS$3=DATE(YEAR($H161),MONTH($H161)+$G161*5,1),AS$3=DATE(YEAR($H161),MONTH($H161)+$G161*6,1),AS$3=DATE(YEAR($H161),MONTH($H161)+$G161*7,1),AS$3=DATE(YEAR($H161),MONTH($H161)+$G161*8,1),AS$3=DATE(YEAR($H161),MONTH($H161)+$G161*9,1),AS$3=DATE(YEAR($H161),MONTH($H161)+$G161*10,1)),$F161*тех!BG$10*тех!BG$6,)</f>
        <v>0</v>
      </c>
      <c r="AT161" s="76">
        <f>IF(OR(AT$3=DATE(YEAR($H161),MONTH($H161)+$G161,1),AT$3=DATE(YEAR($H161),MONTH($H161)+$G161*2,1),AT$3=DATE(YEAR($H161),MONTH($H161)+$G161*3,1),AT$3=DATE(YEAR($H161),MONTH($H161)+$G161*4,1),AT$3=DATE(YEAR($H161),MONTH($H161)+$G161*5,1),AT$3=DATE(YEAR($H161),MONTH($H161)+$G161*6,1),AT$3=DATE(YEAR($H161),MONTH($H161)+$G161*7,1),AT$3=DATE(YEAR($H161),MONTH($H161)+$G161*8,1),AT$3=DATE(YEAR($H161),MONTH($H161)+$G161*9,1),AT$3=DATE(YEAR($H161),MONTH($H161)+$G161*10,1)),$F161*тех!BH$10*тех!BH$6,)</f>
        <v>0</v>
      </c>
      <c r="AU161" s="76">
        <f>IF(OR(AU$3=DATE(YEAR($H161),MONTH($H161)+$G161,1),AU$3=DATE(YEAR($H161),MONTH($H161)+$G161*2,1),AU$3=DATE(YEAR($H161),MONTH($H161)+$G161*3,1),AU$3=DATE(YEAR($H161),MONTH($H161)+$G161*4,1),AU$3=DATE(YEAR($H161),MONTH($H161)+$G161*5,1),AU$3=DATE(YEAR($H161),MONTH($H161)+$G161*6,1),AU$3=DATE(YEAR($H161),MONTH($H161)+$G161*7,1),AU$3=DATE(YEAR($H161),MONTH($H161)+$G161*8,1),AU$3=DATE(YEAR($H161),MONTH($H161)+$G161*9,1),AU$3=DATE(YEAR($H161),MONTH($H161)+$G161*10,1)),$F161*тех!BI$10*тех!BI$6,)</f>
        <v>0</v>
      </c>
      <c r="AV161" s="76">
        <f>IF(OR(AV$3=DATE(YEAR($H161),MONTH($H161)+$G161,1),AV$3=DATE(YEAR($H161),MONTH($H161)+$G161*2,1),AV$3=DATE(YEAR($H161),MONTH($H161)+$G161*3,1),AV$3=DATE(YEAR($H161),MONTH($H161)+$G161*4,1),AV$3=DATE(YEAR($H161),MONTH($H161)+$G161*5,1),AV$3=DATE(YEAR($H161),MONTH($H161)+$G161*6,1),AV$3=DATE(YEAR($H161),MONTH($H161)+$G161*7,1),AV$3=DATE(YEAR($H161),MONTH($H161)+$G161*8,1),AV$3=DATE(YEAR($H161),MONTH($H161)+$G161*9,1),AV$3=DATE(YEAR($H161),MONTH($H161)+$G161*10,1)),$F161*тех!BJ$10*тех!BJ$6,)</f>
        <v>0</v>
      </c>
      <c r="AW161" s="76">
        <f>IF(OR(AW$3=DATE(YEAR($H161),MONTH($H161)+$G161,1),AW$3=DATE(YEAR($H161),MONTH($H161)+$G161*2,1),AW$3=DATE(YEAR($H161),MONTH($H161)+$G161*3,1),AW$3=DATE(YEAR($H161),MONTH($H161)+$G161*4,1),AW$3=DATE(YEAR($H161),MONTH($H161)+$G161*5,1),AW$3=DATE(YEAR($H161),MONTH($H161)+$G161*6,1),AW$3=DATE(YEAR($H161),MONTH($H161)+$G161*7,1),AW$3=DATE(YEAR($H161),MONTH($H161)+$G161*8,1),AW$3=DATE(YEAR($H161),MONTH($H161)+$G161*9,1),AW$3=DATE(YEAR($H161),MONTH($H161)+$G161*10,1)),$F161*тех!BK$10*тех!BK$6,)</f>
        <v>0</v>
      </c>
      <c r="AX161" s="76">
        <f>IF(OR(AX$3=DATE(YEAR($H161),MONTH($H161)+$G161,1),AX$3=DATE(YEAR($H161),MONTH($H161)+$G161*2,1),AX$3=DATE(YEAR($H161),MONTH($H161)+$G161*3,1),AX$3=DATE(YEAR($H161),MONTH($H161)+$G161*4,1),AX$3=DATE(YEAR($H161),MONTH($H161)+$G161*5,1),AX$3=DATE(YEAR($H161),MONTH($H161)+$G161*6,1),AX$3=DATE(YEAR($H161),MONTH($H161)+$G161*7,1),AX$3=DATE(YEAR($H161),MONTH($H161)+$G161*8,1),AX$3=DATE(YEAR($H161),MONTH($H161)+$G161*9,1),AX$3=DATE(YEAR($H161),MONTH($H161)+$G161*10,1)),$F161*тех!BL$10*тех!BL$6,)</f>
        <v>0</v>
      </c>
      <c r="AY161" s="76">
        <f>IF(OR(AY$3=DATE(YEAR($H161),MONTH($H161)+$G161,1),AY$3=DATE(YEAR($H161),MONTH($H161)+$G161*2,1),AY$3=DATE(YEAR($H161),MONTH($H161)+$G161*3,1),AY$3=DATE(YEAR($H161),MONTH($H161)+$G161*4,1),AY$3=DATE(YEAR($H161),MONTH($H161)+$G161*5,1),AY$3=DATE(YEAR($H161),MONTH($H161)+$G161*6,1),AY$3=DATE(YEAR($H161),MONTH($H161)+$G161*7,1),AY$3=DATE(YEAR($H161),MONTH($H161)+$G161*8,1),AY$3=DATE(YEAR($H161),MONTH($H161)+$G161*9,1),AY$3=DATE(YEAR($H161),MONTH($H161)+$G161*10,1)),$F161*тех!BM$10*тех!BM$6,)</f>
        <v>0</v>
      </c>
      <c r="AZ161" s="76">
        <f>IF(OR(AZ$3=DATE(YEAR($H161),MONTH($H161)+$G161,1),AZ$3=DATE(YEAR($H161),MONTH($H161)+$G161*2,1),AZ$3=DATE(YEAR($H161),MONTH($H161)+$G161*3,1),AZ$3=DATE(YEAR($H161),MONTH($H161)+$G161*4,1),AZ$3=DATE(YEAR($H161),MONTH($H161)+$G161*5,1),AZ$3=DATE(YEAR($H161),MONTH($H161)+$G161*6,1),AZ$3=DATE(YEAR($H161),MONTH($H161)+$G161*7,1),AZ$3=DATE(YEAR($H161),MONTH($H161)+$G161*8,1),AZ$3=DATE(YEAR($H161),MONTH($H161)+$G161*9,1),AZ$3=DATE(YEAR($H161),MONTH($H161)+$G161*10,1)),$F161*тех!BN$10*тех!BN$6,)</f>
        <v>0</v>
      </c>
      <c r="BA161" s="76">
        <f>IF(OR(BA$3=DATE(YEAR($H161),MONTH($H161)+$G161,1),BA$3=DATE(YEAR($H161),MONTH($H161)+$G161*2,1),BA$3=DATE(YEAR($H161),MONTH($H161)+$G161*3,1),BA$3=DATE(YEAR($H161),MONTH($H161)+$G161*4,1),BA$3=DATE(YEAR($H161),MONTH($H161)+$G161*5,1),BA$3=DATE(YEAR($H161),MONTH($H161)+$G161*6,1),BA$3=DATE(YEAR($H161),MONTH($H161)+$G161*7,1),BA$3=DATE(YEAR($H161),MONTH($H161)+$G161*8,1),BA$3=DATE(YEAR($H161),MONTH($H161)+$G161*9,1),BA$3=DATE(YEAR($H161),MONTH($H161)+$G161*10,1)),$F161*тех!BO$10*тех!BO$6,)</f>
        <v>0</v>
      </c>
      <c r="BB161" s="76">
        <f>IF(OR(BB$3=DATE(YEAR($H161),MONTH($H161)+$G161,1),BB$3=DATE(YEAR($H161),MONTH($H161)+$G161*2,1),BB$3=DATE(YEAR($H161),MONTH($H161)+$G161*3,1),BB$3=DATE(YEAR($H161),MONTH($H161)+$G161*4,1),BB$3=DATE(YEAR($H161),MONTH($H161)+$G161*5,1),BB$3=DATE(YEAR($H161),MONTH($H161)+$G161*6,1),BB$3=DATE(YEAR($H161),MONTH($H161)+$G161*7,1),BB$3=DATE(YEAR($H161),MONTH($H161)+$G161*8,1),BB$3=DATE(YEAR($H161),MONTH($H161)+$G161*9,1),BB$3=DATE(YEAR($H161),MONTH($H161)+$G161*10,1)),$F161*тех!BP$10*тех!BP$6,)</f>
        <v>0</v>
      </c>
      <c r="BC161" s="76">
        <f>IF(OR(BC$3=DATE(YEAR($H161),MONTH($H161)+$G161,1),BC$3=DATE(YEAR($H161),MONTH($H161)+$G161*2,1),BC$3=DATE(YEAR($H161),MONTH($H161)+$G161*3,1),BC$3=DATE(YEAR($H161),MONTH($H161)+$G161*4,1),BC$3=DATE(YEAR($H161),MONTH($H161)+$G161*5,1),BC$3=DATE(YEAR($H161),MONTH($H161)+$G161*6,1),BC$3=DATE(YEAR($H161),MONTH($H161)+$G161*7,1),BC$3=DATE(YEAR($H161),MONTH($H161)+$G161*8,1),BC$3=DATE(YEAR($H161),MONTH($H161)+$G161*9,1),BC$3=DATE(YEAR($H161),MONTH($H161)+$G161*10,1)),$F161*тех!BQ$10*тех!BQ$6,)</f>
        <v>0</v>
      </c>
      <c r="BD161" s="76">
        <f>IF(OR(BD$3=DATE(YEAR($H161),MONTH($H161)+$G161,1),BD$3=DATE(YEAR($H161),MONTH($H161)+$G161*2,1),BD$3=DATE(YEAR($H161),MONTH($H161)+$G161*3,1),BD$3=DATE(YEAR($H161),MONTH($H161)+$G161*4,1),BD$3=DATE(YEAR($H161),MONTH($H161)+$G161*5,1),BD$3=DATE(YEAR($H161),MONTH($H161)+$G161*6,1),BD$3=DATE(YEAR($H161),MONTH($H161)+$G161*7,1),BD$3=DATE(YEAR($H161),MONTH($H161)+$G161*8,1),BD$3=DATE(YEAR($H161),MONTH($H161)+$G161*9,1),BD$3=DATE(YEAR($H161),MONTH($H161)+$G161*10,1)),$F161*тех!BR$10*тех!BR$6,)</f>
        <v>0</v>
      </c>
      <c r="BE161" s="76">
        <f>IF(OR(BE$3=DATE(YEAR($H161),MONTH($H161)+$G161,1),BE$3=DATE(YEAR($H161),MONTH($H161)+$G161*2,1),BE$3=DATE(YEAR($H161),MONTH($H161)+$G161*3,1),BE$3=DATE(YEAR($H161),MONTH($H161)+$G161*4,1),BE$3=DATE(YEAR($H161),MONTH($H161)+$G161*5,1),BE$3=DATE(YEAR($H161),MONTH($H161)+$G161*6,1),BE$3=DATE(YEAR($H161),MONTH($H161)+$G161*7,1),BE$3=DATE(YEAR($H161),MONTH($H161)+$G161*8,1),BE$3=DATE(YEAR($H161),MONTH($H161)+$G161*9,1),BE$3=DATE(YEAR($H161),MONTH($H161)+$G161*10,1)),$F161*тех!BS$10*тех!BS$6,)</f>
        <v>0</v>
      </c>
      <c r="BF161" s="76">
        <f>IF(OR(BF$3=DATE(YEAR($H161),MONTH($H161)+$G161,1),BF$3=DATE(YEAR($H161),MONTH($H161)+$G161*2,1),BF$3=DATE(YEAR($H161),MONTH($H161)+$G161*3,1),BF$3=DATE(YEAR($H161),MONTH($H161)+$G161*4,1),BF$3=DATE(YEAR($H161),MONTH($H161)+$G161*5,1),BF$3=DATE(YEAR($H161),MONTH($H161)+$G161*6,1),BF$3=DATE(YEAR($H161),MONTH($H161)+$G161*7,1),BF$3=DATE(YEAR($H161),MONTH($H161)+$G161*8,1),BF$3=DATE(YEAR($H161),MONTH($H161)+$G161*9,1),BF$3=DATE(YEAR($H161),MONTH($H161)+$G161*10,1)),$F161*тех!BT$10*тех!BT$6,)</f>
        <v>0</v>
      </c>
      <c r="BG161" s="76">
        <f>IF(OR(BG$3=DATE(YEAR($H161),MONTH($H161)+$G161,1),BG$3=DATE(YEAR($H161),MONTH($H161)+$G161*2,1),BG$3=DATE(YEAR($H161),MONTH($H161)+$G161*3,1),BG$3=DATE(YEAR($H161),MONTH($H161)+$G161*4,1),BG$3=DATE(YEAR($H161),MONTH($H161)+$G161*5,1),BG$3=DATE(YEAR($H161),MONTH($H161)+$G161*6,1),BG$3=DATE(YEAR($H161),MONTH($H161)+$G161*7,1),BG$3=DATE(YEAR($H161),MONTH($H161)+$G161*8,1),BG$3=DATE(YEAR($H161),MONTH($H161)+$G161*9,1),BG$3=DATE(YEAR($H161),MONTH($H161)+$G161*10,1)),$F161*тех!BU$10*тех!BU$6,)</f>
        <v>0</v>
      </c>
      <c r="BH161" s="76">
        <f>IF(OR(BH$3=DATE(YEAR($H161),MONTH($H161)+$G161,1),BH$3=DATE(YEAR($H161),MONTH($H161)+$G161*2,1),BH$3=DATE(YEAR($H161),MONTH($H161)+$G161*3,1),BH$3=DATE(YEAR($H161),MONTH($H161)+$G161*4,1),BH$3=DATE(YEAR($H161),MONTH($H161)+$G161*5,1),BH$3=DATE(YEAR($H161),MONTH($H161)+$G161*6,1),BH$3=DATE(YEAR($H161),MONTH($H161)+$G161*7,1),BH$3=DATE(YEAR($H161),MONTH($H161)+$G161*8,1),BH$3=DATE(YEAR($H161),MONTH($H161)+$G161*9,1),BH$3=DATE(YEAR($H161),MONTH($H161)+$G161*10,1)),$F161*тех!BV$10*тех!BV$6,)</f>
        <v>0</v>
      </c>
      <c r="BI161" s="76">
        <f>IF(OR(BI$3=DATE(YEAR($H161),MONTH($H161)+$G161,1),BI$3=DATE(YEAR($H161),MONTH($H161)+$G161*2,1),BI$3=DATE(YEAR($H161),MONTH($H161)+$G161*3,1),BI$3=DATE(YEAR($H161),MONTH($H161)+$G161*4,1),BI$3=DATE(YEAR($H161),MONTH($H161)+$G161*5,1),BI$3=DATE(YEAR($H161),MONTH($H161)+$G161*6,1),BI$3=DATE(YEAR($H161),MONTH($H161)+$G161*7,1),BI$3=DATE(YEAR($H161),MONTH($H161)+$G161*8,1),BI$3=DATE(YEAR($H161),MONTH($H161)+$G161*9,1),BI$3=DATE(YEAR($H161),MONTH($H161)+$G161*10,1)),$F161*тех!BW$10*тех!BW$6,)</f>
        <v>0</v>
      </c>
      <c r="BJ161" s="76">
        <f>IF(OR(BJ$3=DATE(YEAR($H161),MONTH($H161)+$G161,1),BJ$3=DATE(YEAR($H161),MONTH($H161)+$G161*2,1),BJ$3=DATE(YEAR($H161),MONTH($H161)+$G161*3,1),BJ$3=DATE(YEAR($H161),MONTH($H161)+$G161*4,1),BJ$3=DATE(YEAR($H161),MONTH($H161)+$G161*5,1),BJ$3=DATE(YEAR($H161),MONTH($H161)+$G161*6,1),BJ$3=DATE(YEAR($H161),MONTH($H161)+$G161*7,1),BJ$3=DATE(YEAR($H161),MONTH($H161)+$G161*8,1),BJ$3=DATE(YEAR($H161),MONTH($H161)+$G161*9,1),BJ$3=DATE(YEAR($H161),MONTH($H161)+$G161*10,1)),$F161*тех!BX$10*тех!BX$6,)</f>
        <v>0</v>
      </c>
      <c r="BK161" s="76">
        <f>IF(OR(BK$3=DATE(YEAR($H161),MONTH($H161)+$G161,1),BK$3=DATE(YEAR($H161),MONTH($H161)+$G161*2,1),BK$3=DATE(YEAR($H161),MONTH($H161)+$G161*3,1),BK$3=DATE(YEAR($H161),MONTH($H161)+$G161*4,1),BK$3=DATE(YEAR($H161),MONTH($H161)+$G161*5,1),BK$3=DATE(YEAR($H161),MONTH($H161)+$G161*6,1),BK$3=DATE(YEAR($H161),MONTH($H161)+$G161*7,1),BK$3=DATE(YEAR($H161),MONTH($H161)+$G161*8,1),BK$3=DATE(YEAR($H161),MONTH($H161)+$G161*9,1),BK$3=DATE(YEAR($H161),MONTH($H161)+$G161*10,1)),$F161*тех!BY$10*тех!BY$6,)</f>
        <v>0</v>
      </c>
      <c r="BL161" s="76">
        <f>IF(OR(BL$3=DATE(YEAR($H161),MONTH($H161)+$G161,1),BL$3=DATE(YEAR($H161),MONTH($H161)+$G161*2,1),BL$3=DATE(YEAR($H161),MONTH($H161)+$G161*3,1),BL$3=DATE(YEAR($H161),MONTH($H161)+$G161*4,1),BL$3=DATE(YEAR($H161),MONTH($H161)+$G161*5,1),BL$3=DATE(YEAR($H161),MONTH($H161)+$G161*6,1),BL$3=DATE(YEAR($H161),MONTH($H161)+$G161*7,1),BL$3=DATE(YEAR($H161),MONTH($H161)+$G161*8,1),BL$3=DATE(YEAR($H161),MONTH($H161)+$G161*9,1),BL$3=DATE(YEAR($H161),MONTH($H161)+$G161*10,1)),$F161*тех!BZ$10*тех!BZ$6,)</f>
        <v>0</v>
      </c>
      <c r="BM161" s="76">
        <f>IF(OR(BM$3=DATE(YEAR($H161),MONTH($H161)+$G161,1),BM$3=DATE(YEAR($H161),MONTH($H161)+$G161*2,1),BM$3=DATE(YEAR($H161),MONTH($H161)+$G161*3,1),BM$3=DATE(YEAR($H161),MONTH($H161)+$G161*4,1),BM$3=DATE(YEAR($H161),MONTH($H161)+$G161*5,1),BM$3=DATE(YEAR($H161),MONTH($H161)+$G161*6,1),BM$3=DATE(YEAR($H161),MONTH($H161)+$G161*7,1),BM$3=DATE(YEAR($H161),MONTH($H161)+$G161*8,1),BM$3=DATE(YEAR($H161),MONTH($H161)+$G161*9,1),BM$3=DATE(YEAR($H161),MONTH($H161)+$G161*10,1)),$F161*тех!CA$10*тех!CA$6,)</f>
        <v>0</v>
      </c>
      <c r="BN161" s="76">
        <f>IF(OR(BN$3=DATE(YEAR($H161),MONTH($H161)+$G161,1),BN$3=DATE(YEAR($H161),MONTH($H161)+$G161*2,1),BN$3=DATE(YEAR($H161),MONTH($H161)+$G161*3,1),BN$3=DATE(YEAR($H161),MONTH($H161)+$G161*4,1),BN$3=DATE(YEAR($H161),MONTH($H161)+$G161*5,1),BN$3=DATE(YEAR($H161),MONTH($H161)+$G161*6,1),BN$3=DATE(YEAR($H161),MONTH($H161)+$G161*7,1),BN$3=DATE(YEAR($H161),MONTH($H161)+$G161*8,1),BN$3=DATE(YEAR($H161),MONTH($H161)+$G161*9,1),BN$3=DATE(YEAR($H161),MONTH($H161)+$G161*10,1)),$F161*тех!CB$10*тех!CB$6,)</f>
        <v>0</v>
      </c>
      <c r="BO161" s="76">
        <f>IF(OR(BO$3=DATE(YEAR($H161),MONTH($H161)+$G161,1),BO$3=DATE(YEAR($H161),MONTH($H161)+$G161*2,1),BO$3=DATE(YEAR($H161),MONTH($H161)+$G161*3,1),BO$3=DATE(YEAR($H161),MONTH($H161)+$G161*4,1),BO$3=DATE(YEAR($H161),MONTH($H161)+$G161*5,1),BO$3=DATE(YEAR($H161),MONTH($H161)+$G161*6,1),BO$3=DATE(YEAR($H161),MONTH($H161)+$G161*7,1),BO$3=DATE(YEAR($H161),MONTH($H161)+$G161*8,1),BO$3=DATE(YEAR($H161),MONTH($H161)+$G161*9,1),BO$3=DATE(YEAR($H161),MONTH($H161)+$G161*10,1)),$F161*тех!CC$10*тех!CC$6,)</f>
        <v>0</v>
      </c>
      <c r="BP161" s="76">
        <f>IF(OR(BP$3=DATE(YEAR($H161),MONTH($H161)+$G161,1),BP$3=DATE(YEAR($H161),MONTH($H161)+$G161*2,1),BP$3=DATE(YEAR($H161),MONTH($H161)+$G161*3,1),BP$3=DATE(YEAR($H161),MONTH($H161)+$G161*4,1),BP$3=DATE(YEAR($H161),MONTH($H161)+$G161*5,1),BP$3=DATE(YEAR($H161),MONTH($H161)+$G161*6,1),BP$3=DATE(YEAR($H161),MONTH($H161)+$G161*7,1),BP$3=DATE(YEAR($H161),MONTH($H161)+$G161*8,1),BP$3=DATE(YEAR($H161),MONTH($H161)+$G161*9,1),BP$3=DATE(YEAR($H161),MONTH($H161)+$G161*10,1)),$F161*тех!CD$10*тех!CD$6,)</f>
        <v>0</v>
      </c>
      <c r="BQ161" s="76">
        <f>IF(OR(BQ$3=DATE(YEAR($H161),MONTH($H161)+$G161,1),BQ$3=DATE(YEAR($H161),MONTH($H161)+$G161*2,1),BQ$3=DATE(YEAR($H161),MONTH($H161)+$G161*3,1),BQ$3=DATE(YEAR($H161),MONTH($H161)+$G161*4,1),BQ$3=DATE(YEAR($H161),MONTH($H161)+$G161*5,1),BQ$3=DATE(YEAR($H161),MONTH($H161)+$G161*6,1),BQ$3=DATE(YEAR($H161),MONTH($H161)+$G161*7,1),BQ$3=DATE(YEAR($H161),MONTH($H161)+$G161*8,1),BQ$3=DATE(YEAR($H161),MONTH($H161)+$G161*9,1),BQ$3=DATE(YEAR($H161),MONTH($H161)+$G161*10,1)),$F161*тех!CE$10*тех!CE$6,)</f>
        <v>0</v>
      </c>
    </row>
    <row r="162" spans="2:69">
      <c r="B162" s="3">
        <v>20</v>
      </c>
      <c r="C162" s="19" t="s">
        <v>841</v>
      </c>
      <c r="D162" s="71">
        <f>IF(C162&gt;0,VLOOKUP(C162,тех!$R$19:$S$54,2,FALSE),)</f>
        <v>2120</v>
      </c>
      <c r="E162" s="71">
        <f>ФОТ!D299+ФОТ!D303</f>
        <v>4</v>
      </c>
      <c r="F162" s="76">
        <f t="shared" si="5"/>
        <v>8480</v>
      </c>
      <c r="G162" s="19">
        <v>12</v>
      </c>
      <c r="H162" s="20">
        <f>Параметры!$C$11</f>
        <v>42370</v>
      </c>
      <c r="J162" s="76">
        <f>IF($H162=J$3,$F162,)*тех!X$6</f>
        <v>8480</v>
      </c>
      <c r="K162" s="76">
        <f>IF($H162=K$3,$F162,)*тех!Y$6</f>
        <v>0</v>
      </c>
      <c r="L162" s="76">
        <f>IF($H162=L$3,$F162,)*тех!Z$6</f>
        <v>0</v>
      </c>
      <c r="M162" s="76">
        <f>IF($H162=M$3,$F162,)*тех!AA$6</f>
        <v>0</v>
      </c>
      <c r="N162" s="76">
        <f>IF($H162=N$3,$F162,)*тех!AB$6</f>
        <v>0</v>
      </c>
      <c r="O162" s="76">
        <f>IF($H162=O$3,$F162,)*тех!AC$6</f>
        <v>0</v>
      </c>
      <c r="P162" s="76">
        <f>IF(OR(P$3=DATE(YEAR($H162),MONTH($H162)+$G162,1),P$3=DATE(YEAR($H162),MONTH($H162)+$G162*2,1),P$3=DATE(YEAR($H162),MONTH($H162)+$G162*3,1),P$3=DATE(YEAR($H162),MONTH($H162)+$G162*4,1),P$3=DATE(YEAR($H162),MONTH($H162)+$G162*5,1),P$3=DATE(YEAR($H162),MONTH($H162)+$G162*6,1),P$3=DATE(YEAR($H162),MONTH($H162)+$G162*7,1),P$3=DATE(YEAR($H162),MONTH($H162)+$G162*8,1),P$3=DATE(YEAR($H162),MONTH($H162)+$G162*9,1),P$3=DATE(YEAR($H162),MONTH($H162)+$G162*10,1)),$F162*тех!AD$10*тех!AD$6,)</f>
        <v>0</v>
      </c>
      <c r="Q162" s="76">
        <f>IF(OR(Q$3=DATE(YEAR($H162),MONTH($H162)+$G162,1),Q$3=DATE(YEAR($H162),MONTH($H162)+$G162*2,1),Q$3=DATE(YEAR($H162),MONTH($H162)+$G162*3,1),Q$3=DATE(YEAR($H162),MONTH($H162)+$G162*4,1),Q$3=DATE(YEAR($H162),MONTH($H162)+$G162*5,1),Q$3=DATE(YEAR($H162),MONTH($H162)+$G162*6,1),Q$3=DATE(YEAR($H162),MONTH($H162)+$G162*7,1),Q$3=DATE(YEAR($H162),MONTH($H162)+$G162*8,1),Q$3=DATE(YEAR($H162),MONTH($H162)+$G162*9,1),Q$3=DATE(YEAR($H162),MONTH($H162)+$G162*10,1)),$F162*тех!AE$10*тех!AE$6,)</f>
        <v>0</v>
      </c>
      <c r="R162" s="76">
        <f>IF(OR(R$3=DATE(YEAR($H162),MONTH($H162)+$G162,1),R$3=DATE(YEAR($H162),MONTH($H162)+$G162*2,1),R$3=DATE(YEAR($H162),MONTH($H162)+$G162*3,1),R$3=DATE(YEAR($H162),MONTH($H162)+$G162*4,1),R$3=DATE(YEAR($H162),MONTH($H162)+$G162*5,1),R$3=DATE(YEAR($H162),MONTH($H162)+$G162*6,1),R$3=DATE(YEAR($H162),MONTH($H162)+$G162*7,1),R$3=DATE(YEAR($H162),MONTH($H162)+$G162*8,1),R$3=DATE(YEAR($H162),MONTH($H162)+$G162*9,1),R$3=DATE(YEAR($H162),MONTH($H162)+$G162*10,1)),$F162*тех!AF$10*тех!AF$6,)</f>
        <v>0</v>
      </c>
      <c r="S162" s="76">
        <f>IF(OR(S$3=DATE(YEAR($H162),MONTH($H162)+$G162,1),S$3=DATE(YEAR($H162),MONTH($H162)+$G162*2,1),S$3=DATE(YEAR($H162),MONTH($H162)+$G162*3,1),S$3=DATE(YEAR($H162),MONTH($H162)+$G162*4,1),S$3=DATE(YEAR($H162),MONTH($H162)+$G162*5,1),S$3=DATE(YEAR($H162),MONTH($H162)+$G162*6,1),S$3=DATE(YEAR($H162),MONTH($H162)+$G162*7,1),S$3=DATE(YEAR($H162),MONTH($H162)+$G162*8,1),S$3=DATE(YEAR($H162),MONTH($H162)+$G162*9,1),S$3=DATE(YEAR($H162),MONTH($H162)+$G162*10,1)),$F162*тех!AG$10*тех!AG$6,)</f>
        <v>0</v>
      </c>
      <c r="T162" s="76">
        <f>IF(OR(T$3=DATE(YEAR($H162),MONTH($H162)+$G162,1),T$3=DATE(YEAR($H162),MONTH($H162)+$G162*2,1),T$3=DATE(YEAR($H162),MONTH($H162)+$G162*3,1),T$3=DATE(YEAR($H162),MONTH($H162)+$G162*4,1),T$3=DATE(YEAR($H162),MONTH($H162)+$G162*5,1),T$3=DATE(YEAR($H162),MONTH($H162)+$G162*6,1),T$3=DATE(YEAR($H162),MONTH($H162)+$G162*7,1),T$3=DATE(YEAR($H162),MONTH($H162)+$G162*8,1),T$3=DATE(YEAR($H162),MONTH($H162)+$G162*9,1),T$3=DATE(YEAR($H162),MONTH($H162)+$G162*10,1)),$F162*тех!AH$10*тех!AH$6,)</f>
        <v>0</v>
      </c>
      <c r="U162" s="76">
        <f>IF(OR(U$3=DATE(YEAR($H162),MONTH($H162)+$G162,1),U$3=DATE(YEAR($H162),MONTH($H162)+$G162*2,1),U$3=DATE(YEAR($H162),MONTH($H162)+$G162*3,1),U$3=DATE(YEAR($H162),MONTH($H162)+$G162*4,1),U$3=DATE(YEAR($H162),MONTH($H162)+$G162*5,1),U$3=DATE(YEAR($H162),MONTH($H162)+$G162*6,1),U$3=DATE(YEAR($H162),MONTH($H162)+$G162*7,1),U$3=DATE(YEAR($H162),MONTH($H162)+$G162*8,1),U$3=DATE(YEAR($H162),MONTH($H162)+$G162*9,1),U$3=DATE(YEAR($H162),MONTH($H162)+$G162*10,1)),$F162*тех!AI$10*тех!AI$6,)</f>
        <v>0</v>
      </c>
      <c r="V162" s="76">
        <f>IF(OR(V$3=DATE(YEAR($H162),MONTH($H162)+$G162,1),V$3=DATE(YEAR($H162),MONTH($H162)+$G162*2,1),V$3=DATE(YEAR($H162),MONTH($H162)+$G162*3,1),V$3=DATE(YEAR($H162),MONTH($H162)+$G162*4,1),V$3=DATE(YEAR($H162),MONTH($H162)+$G162*5,1),V$3=DATE(YEAR($H162),MONTH($H162)+$G162*6,1),V$3=DATE(YEAR($H162),MONTH($H162)+$G162*7,1),V$3=DATE(YEAR($H162),MONTH($H162)+$G162*8,1),V$3=DATE(YEAR($H162),MONTH($H162)+$G162*9,1),V$3=DATE(YEAR($H162),MONTH($H162)+$G162*10,1)),$F162*тех!AJ$10*тех!AJ$6,)</f>
        <v>0</v>
      </c>
      <c r="W162" s="76">
        <f>IF(OR(W$3=DATE(YEAR($H162),MONTH($H162)+$G162,1),W$3=DATE(YEAR($H162),MONTH($H162)+$G162*2,1),W$3=DATE(YEAR($H162),MONTH($H162)+$G162*3,1),W$3=DATE(YEAR($H162),MONTH($H162)+$G162*4,1),W$3=DATE(YEAR($H162),MONTH($H162)+$G162*5,1),W$3=DATE(YEAR($H162),MONTH($H162)+$G162*6,1),W$3=DATE(YEAR($H162),MONTH($H162)+$G162*7,1),W$3=DATE(YEAR($H162),MONTH($H162)+$G162*8,1),W$3=DATE(YEAR($H162),MONTH($H162)+$G162*9,1),W$3=DATE(YEAR($H162),MONTH($H162)+$G162*10,1)),$F162*тех!AK$10*тех!AK$6,)</f>
        <v>0</v>
      </c>
      <c r="X162" s="76">
        <f>IF(OR(X$3=DATE(YEAR($H162),MONTH($H162)+$G162,1),X$3=DATE(YEAR($H162),MONTH($H162)+$G162*2,1),X$3=DATE(YEAR($H162),MONTH($H162)+$G162*3,1),X$3=DATE(YEAR($H162),MONTH($H162)+$G162*4,1),X$3=DATE(YEAR($H162),MONTH($H162)+$G162*5,1),X$3=DATE(YEAR($H162),MONTH($H162)+$G162*6,1),X$3=DATE(YEAR($H162),MONTH($H162)+$G162*7,1),X$3=DATE(YEAR($H162),MONTH($H162)+$G162*8,1),X$3=DATE(YEAR($H162),MONTH($H162)+$G162*9,1),X$3=DATE(YEAR($H162),MONTH($H162)+$G162*10,1)),$F162*тех!AL$10*тех!AL$6,)</f>
        <v>0</v>
      </c>
      <c r="Y162" s="76">
        <f>IF(OR(Y$3=DATE(YEAR($H162),MONTH($H162)+$G162,1),Y$3=DATE(YEAR($H162),MONTH($H162)+$G162*2,1),Y$3=DATE(YEAR($H162),MONTH($H162)+$G162*3,1),Y$3=DATE(YEAR($H162),MONTH($H162)+$G162*4,1),Y$3=DATE(YEAR($H162),MONTH($H162)+$G162*5,1),Y$3=DATE(YEAR($H162),MONTH($H162)+$G162*6,1),Y$3=DATE(YEAR($H162),MONTH($H162)+$G162*7,1),Y$3=DATE(YEAR($H162),MONTH($H162)+$G162*8,1),Y$3=DATE(YEAR($H162),MONTH($H162)+$G162*9,1),Y$3=DATE(YEAR($H162),MONTH($H162)+$G162*10,1)),$F162*тех!AM$10*тех!AM$6,)</f>
        <v>0</v>
      </c>
      <c r="Z162" s="76">
        <f>IF(OR(Z$3=DATE(YEAR($H162),MONTH($H162)+$G162,1),Z$3=DATE(YEAR($H162),MONTH($H162)+$G162*2,1),Z$3=DATE(YEAR($H162),MONTH($H162)+$G162*3,1),Z$3=DATE(YEAR($H162),MONTH($H162)+$G162*4,1),Z$3=DATE(YEAR($H162),MONTH($H162)+$G162*5,1),Z$3=DATE(YEAR($H162),MONTH($H162)+$G162*6,1),Z$3=DATE(YEAR($H162),MONTH($H162)+$G162*7,1),Z$3=DATE(YEAR($H162),MONTH($H162)+$G162*8,1),Z$3=DATE(YEAR($H162),MONTH($H162)+$G162*9,1),Z$3=DATE(YEAR($H162),MONTH($H162)+$G162*10,1)),$F162*тех!AN$10*тех!AN$6,)</f>
        <v>0</v>
      </c>
      <c r="AA162" s="76">
        <f>IF(OR(AA$3=DATE(YEAR($H162),MONTH($H162)+$G162,1),AA$3=DATE(YEAR($H162),MONTH($H162)+$G162*2,1),AA$3=DATE(YEAR($H162),MONTH($H162)+$G162*3,1),AA$3=DATE(YEAR($H162),MONTH($H162)+$G162*4,1),AA$3=DATE(YEAR($H162),MONTH($H162)+$G162*5,1),AA$3=DATE(YEAR($H162),MONTH($H162)+$G162*6,1),AA$3=DATE(YEAR($H162),MONTH($H162)+$G162*7,1),AA$3=DATE(YEAR($H162),MONTH($H162)+$G162*8,1),AA$3=DATE(YEAR($H162),MONTH($H162)+$G162*9,1),AA$3=DATE(YEAR($H162),MONTH($H162)+$G162*10,1)),$F162*тех!AO$10*тех!AO$6,)</f>
        <v>0</v>
      </c>
      <c r="AB162" s="76">
        <f>IF(OR(AB$3=DATE(YEAR($H162),MONTH($H162)+$G162,1),AB$3=DATE(YEAR($H162),MONTH($H162)+$G162*2,1),AB$3=DATE(YEAR($H162),MONTH($H162)+$G162*3,1),AB$3=DATE(YEAR($H162),MONTH($H162)+$G162*4,1),AB$3=DATE(YEAR($H162),MONTH($H162)+$G162*5,1),AB$3=DATE(YEAR($H162),MONTH($H162)+$G162*6,1),AB$3=DATE(YEAR($H162),MONTH($H162)+$G162*7,1),AB$3=DATE(YEAR($H162),MONTH($H162)+$G162*8,1),AB$3=DATE(YEAR($H162),MONTH($H162)+$G162*9,1),AB$3=DATE(YEAR($H162),MONTH($H162)+$G162*10,1)),$F162*тех!AP$10*тех!AP$6,)</f>
        <v>0</v>
      </c>
      <c r="AC162" s="76">
        <f>IF(OR(AC$3=DATE(YEAR($H162),MONTH($H162)+$G162,1),AC$3=DATE(YEAR($H162),MONTH($H162)+$G162*2,1),AC$3=DATE(YEAR($H162),MONTH($H162)+$G162*3,1),AC$3=DATE(YEAR($H162),MONTH($H162)+$G162*4,1),AC$3=DATE(YEAR($H162),MONTH($H162)+$G162*5,1),AC$3=DATE(YEAR($H162),MONTH($H162)+$G162*6,1),AC$3=DATE(YEAR($H162),MONTH($H162)+$G162*7,1),AC$3=DATE(YEAR($H162),MONTH($H162)+$G162*8,1),AC$3=DATE(YEAR($H162),MONTH($H162)+$G162*9,1),AC$3=DATE(YEAR($H162),MONTH($H162)+$G162*10,1)),$F162*тех!AQ$10*тех!AQ$6,)</f>
        <v>0</v>
      </c>
      <c r="AD162" s="76">
        <f>IF(OR(AD$3=DATE(YEAR($H162),MONTH($H162)+$G162,1),AD$3=DATE(YEAR($H162),MONTH($H162)+$G162*2,1),AD$3=DATE(YEAR($H162),MONTH($H162)+$G162*3,1),AD$3=DATE(YEAR($H162),MONTH($H162)+$G162*4,1),AD$3=DATE(YEAR($H162),MONTH($H162)+$G162*5,1),AD$3=DATE(YEAR($H162),MONTH($H162)+$G162*6,1),AD$3=DATE(YEAR($H162),MONTH($H162)+$G162*7,1),AD$3=DATE(YEAR($H162),MONTH($H162)+$G162*8,1),AD$3=DATE(YEAR($H162),MONTH($H162)+$G162*9,1),AD$3=DATE(YEAR($H162),MONTH($H162)+$G162*10,1)),$F162*тех!AR$10*тех!AR$6,)</f>
        <v>0</v>
      </c>
      <c r="AE162" s="76">
        <f>IF(OR(AE$3=DATE(YEAR($H162),MONTH($H162)+$G162,1),AE$3=DATE(YEAR($H162),MONTH($H162)+$G162*2,1),AE$3=DATE(YEAR($H162),MONTH($H162)+$G162*3,1),AE$3=DATE(YEAR($H162),MONTH($H162)+$G162*4,1),AE$3=DATE(YEAR($H162),MONTH($H162)+$G162*5,1),AE$3=DATE(YEAR($H162),MONTH($H162)+$G162*6,1),AE$3=DATE(YEAR($H162),MONTH($H162)+$G162*7,1),AE$3=DATE(YEAR($H162),MONTH($H162)+$G162*8,1),AE$3=DATE(YEAR($H162),MONTH($H162)+$G162*9,1),AE$3=DATE(YEAR($H162),MONTH($H162)+$G162*10,1)),$F162*тех!AS$10*тех!AS$6,)</f>
        <v>0</v>
      </c>
      <c r="AF162" s="76">
        <f>IF(OR(AF$3=DATE(YEAR($H162),MONTH($H162)+$G162,1),AF$3=DATE(YEAR($H162),MONTH($H162)+$G162*2,1),AF$3=DATE(YEAR($H162),MONTH($H162)+$G162*3,1),AF$3=DATE(YEAR($H162),MONTH($H162)+$G162*4,1),AF$3=DATE(YEAR($H162),MONTH($H162)+$G162*5,1),AF$3=DATE(YEAR($H162),MONTH($H162)+$G162*6,1),AF$3=DATE(YEAR($H162),MONTH($H162)+$G162*7,1),AF$3=DATE(YEAR($H162),MONTH($H162)+$G162*8,1),AF$3=DATE(YEAR($H162),MONTH($H162)+$G162*9,1),AF$3=DATE(YEAR($H162),MONTH($H162)+$G162*10,1)),$F162*тех!AT$10*тех!AT$6,)</f>
        <v>0</v>
      </c>
      <c r="AG162" s="76">
        <f>IF(OR(AG$3=DATE(YEAR($H162),MONTH($H162)+$G162,1),AG$3=DATE(YEAR($H162),MONTH($H162)+$G162*2,1),AG$3=DATE(YEAR($H162),MONTH($H162)+$G162*3,1),AG$3=DATE(YEAR($H162),MONTH($H162)+$G162*4,1),AG$3=DATE(YEAR($H162),MONTH($H162)+$G162*5,1),AG$3=DATE(YEAR($H162),MONTH($H162)+$G162*6,1),AG$3=DATE(YEAR($H162),MONTH($H162)+$G162*7,1),AG$3=DATE(YEAR($H162),MONTH($H162)+$G162*8,1),AG$3=DATE(YEAR($H162),MONTH($H162)+$G162*9,1),AG$3=DATE(YEAR($H162),MONTH($H162)+$G162*10,1)),$F162*тех!AU$10*тех!AU$6,)</f>
        <v>0</v>
      </c>
      <c r="AH162" s="76">
        <f>IF(OR(AH$3=DATE(YEAR($H162),MONTH($H162)+$G162,1),AH$3=DATE(YEAR($H162),MONTH($H162)+$G162*2,1),AH$3=DATE(YEAR($H162),MONTH($H162)+$G162*3,1),AH$3=DATE(YEAR($H162),MONTH($H162)+$G162*4,1),AH$3=DATE(YEAR($H162),MONTH($H162)+$G162*5,1),AH$3=DATE(YEAR($H162),MONTH($H162)+$G162*6,1),AH$3=DATE(YEAR($H162),MONTH($H162)+$G162*7,1),AH$3=DATE(YEAR($H162),MONTH($H162)+$G162*8,1),AH$3=DATE(YEAR($H162),MONTH($H162)+$G162*9,1),AH$3=DATE(YEAR($H162),MONTH($H162)+$G162*10,1)),$F162*тех!AV$10*тех!AV$6,)</f>
        <v>0</v>
      </c>
      <c r="AI162" s="76">
        <f>IF(OR(AI$3=DATE(YEAR($H162),MONTH($H162)+$G162,1),AI$3=DATE(YEAR($H162),MONTH($H162)+$G162*2,1),AI$3=DATE(YEAR($H162),MONTH($H162)+$G162*3,1),AI$3=DATE(YEAR($H162),MONTH($H162)+$G162*4,1),AI$3=DATE(YEAR($H162),MONTH($H162)+$G162*5,1),AI$3=DATE(YEAR($H162),MONTH($H162)+$G162*6,1),AI$3=DATE(YEAR($H162),MONTH($H162)+$G162*7,1),AI$3=DATE(YEAR($H162),MONTH($H162)+$G162*8,1),AI$3=DATE(YEAR($H162),MONTH($H162)+$G162*9,1),AI$3=DATE(YEAR($H162),MONTH($H162)+$G162*10,1)),$F162*тех!AW$10*тех!AW$6,)</f>
        <v>0</v>
      </c>
      <c r="AJ162" s="76">
        <f>IF(OR(AJ$3=DATE(YEAR($H162),MONTH($H162)+$G162,1),AJ$3=DATE(YEAR($H162),MONTH($H162)+$G162*2,1),AJ$3=DATE(YEAR($H162),MONTH($H162)+$G162*3,1),AJ$3=DATE(YEAR($H162),MONTH($H162)+$G162*4,1),AJ$3=DATE(YEAR($H162),MONTH($H162)+$G162*5,1),AJ$3=DATE(YEAR($H162),MONTH($H162)+$G162*6,1),AJ$3=DATE(YEAR($H162),MONTH($H162)+$G162*7,1),AJ$3=DATE(YEAR($H162),MONTH($H162)+$G162*8,1),AJ$3=DATE(YEAR($H162),MONTH($H162)+$G162*9,1),AJ$3=DATE(YEAR($H162),MONTH($H162)+$G162*10,1)),$F162*тех!AX$10*тех!AX$6,)</f>
        <v>0</v>
      </c>
      <c r="AK162" s="76">
        <f>IF(OR(AK$3=DATE(YEAR($H162),MONTH($H162)+$G162,1),AK$3=DATE(YEAR($H162),MONTH($H162)+$G162*2,1),AK$3=DATE(YEAR($H162),MONTH($H162)+$G162*3,1),AK$3=DATE(YEAR($H162),MONTH($H162)+$G162*4,1),AK$3=DATE(YEAR($H162),MONTH($H162)+$G162*5,1),AK$3=DATE(YEAR($H162),MONTH($H162)+$G162*6,1),AK$3=DATE(YEAR($H162),MONTH($H162)+$G162*7,1),AK$3=DATE(YEAR($H162),MONTH($H162)+$G162*8,1),AK$3=DATE(YEAR($H162),MONTH($H162)+$G162*9,1),AK$3=DATE(YEAR($H162),MONTH($H162)+$G162*10,1)),$F162*тех!AY$10*тех!AY$6,)</f>
        <v>0</v>
      </c>
      <c r="AL162" s="76">
        <f>IF(OR(AL$3=DATE(YEAR($H162),MONTH($H162)+$G162,1),AL$3=DATE(YEAR($H162),MONTH($H162)+$G162*2,1),AL$3=DATE(YEAR($H162),MONTH($H162)+$G162*3,1),AL$3=DATE(YEAR($H162),MONTH($H162)+$G162*4,1),AL$3=DATE(YEAR($H162),MONTH($H162)+$G162*5,1),AL$3=DATE(YEAR($H162),MONTH($H162)+$G162*6,1),AL$3=DATE(YEAR($H162),MONTH($H162)+$G162*7,1),AL$3=DATE(YEAR($H162),MONTH($H162)+$G162*8,1),AL$3=DATE(YEAR($H162),MONTH($H162)+$G162*9,1),AL$3=DATE(YEAR($H162),MONTH($H162)+$G162*10,1)),$F162*тех!AZ$10*тех!AZ$6,)</f>
        <v>0</v>
      </c>
      <c r="AM162" s="76">
        <f>IF(OR(AM$3=DATE(YEAR($H162),MONTH($H162)+$G162,1),AM$3=DATE(YEAR($H162),MONTH($H162)+$G162*2,1),AM$3=DATE(YEAR($H162),MONTH($H162)+$G162*3,1),AM$3=DATE(YEAR($H162),MONTH($H162)+$G162*4,1),AM$3=DATE(YEAR($H162),MONTH($H162)+$G162*5,1),AM$3=DATE(YEAR($H162),MONTH($H162)+$G162*6,1),AM$3=DATE(YEAR($H162),MONTH($H162)+$G162*7,1),AM$3=DATE(YEAR($H162),MONTH($H162)+$G162*8,1),AM$3=DATE(YEAR($H162),MONTH($H162)+$G162*9,1),AM$3=DATE(YEAR($H162),MONTH($H162)+$G162*10,1)),$F162*тех!BA$10*тех!BA$6,)</f>
        <v>0</v>
      </c>
      <c r="AN162" s="76">
        <f>IF(OR(AN$3=DATE(YEAR($H162),MONTH($H162)+$G162,1),AN$3=DATE(YEAR($H162),MONTH($H162)+$G162*2,1),AN$3=DATE(YEAR($H162),MONTH($H162)+$G162*3,1),AN$3=DATE(YEAR($H162),MONTH($H162)+$G162*4,1),AN$3=DATE(YEAR($H162),MONTH($H162)+$G162*5,1),AN$3=DATE(YEAR($H162),MONTH($H162)+$G162*6,1),AN$3=DATE(YEAR($H162),MONTH($H162)+$G162*7,1),AN$3=DATE(YEAR($H162),MONTH($H162)+$G162*8,1),AN$3=DATE(YEAR($H162),MONTH($H162)+$G162*9,1),AN$3=DATE(YEAR($H162),MONTH($H162)+$G162*10,1)),$F162*тех!BB$10*тех!BB$6,)</f>
        <v>0</v>
      </c>
      <c r="AO162" s="76">
        <f>IF(OR(AO$3=DATE(YEAR($H162),MONTH($H162)+$G162,1),AO$3=DATE(YEAR($H162),MONTH($H162)+$G162*2,1),AO$3=DATE(YEAR($H162),MONTH($H162)+$G162*3,1),AO$3=DATE(YEAR($H162),MONTH($H162)+$G162*4,1),AO$3=DATE(YEAR($H162),MONTH($H162)+$G162*5,1),AO$3=DATE(YEAR($H162),MONTH($H162)+$G162*6,1),AO$3=DATE(YEAR($H162),MONTH($H162)+$G162*7,1),AO$3=DATE(YEAR($H162),MONTH($H162)+$G162*8,1),AO$3=DATE(YEAR($H162),MONTH($H162)+$G162*9,1),AO$3=DATE(YEAR($H162),MONTH($H162)+$G162*10,1)),$F162*тех!BC$10*тех!BC$6,)</f>
        <v>0</v>
      </c>
      <c r="AP162" s="76">
        <f>IF(OR(AP$3=DATE(YEAR($H162),MONTH($H162)+$G162,1),AP$3=DATE(YEAR($H162),MONTH($H162)+$G162*2,1),AP$3=DATE(YEAR($H162),MONTH($H162)+$G162*3,1),AP$3=DATE(YEAR($H162),MONTH($H162)+$G162*4,1),AP$3=DATE(YEAR($H162),MONTH($H162)+$G162*5,1),AP$3=DATE(YEAR($H162),MONTH($H162)+$G162*6,1),AP$3=DATE(YEAR($H162),MONTH($H162)+$G162*7,1),AP$3=DATE(YEAR($H162),MONTH($H162)+$G162*8,1),AP$3=DATE(YEAR($H162),MONTH($H162)+$G162*9,1),AP$3=DATE(YEAR($H162),MONTH($H162)+$G162*10,1)),$F162*тех!BD$10*тех!BD$6,)</f>
        <v>0</v>
      </c>
      <c r="AQ162" s="76">
        <f>IF(OR(AQ$3=DATE(YEAR($H162),MONTH($H162)+$G162,1),AQ$3=DATE(YEAR($H162),MONTH($H162)+$G162*2,1),AQ$3=DATE(YEAR($H162),MONTH($H162)+$G162*3,1),AQ$3=DATE(YEAR($H162),MONTH($H162)+$G162*4,1),AQ$3=DATE(YEAR($H162),MONTH($H162)+$G162*5,1),AQ$3=DATE(YEAR($H162),MONTH($H162)+$G162*6,1),AQ$3=DATE(YEAR($H162),MONTH($H162)+$G162*7,1),AQ$3=DATE(YEAR($H162),MONTH($H162)+$G162*8,1),AQ$3=DATE(YEAR($H162),MONTH($H162)+$G162*9,1),AQ$3=DATE(YEAR($H162),MONTH($H162)+$G162*10,1)),$F162*тех!BE$10*тех!BE$6,)</f>
        <v>0</v>
      </c>
      <c r="AR162" s="76">
        <f>IF(OR(AR$3=DATE(YEAR($H162),MONTH($H162)+$G162,1),AR$3=DATE(YEAR($H162),MONTH($H162)+$G162*2,1),AR$3=DATE(YEAR($H162),MONTH($H162)+$G162*3,1),AR$3=DATE(YEAR($H162),MONTH($H162)+$G162*4,1),AR$3=DATE(YEAR($H162),MONTH($H162)+$G162*5,1),AR$3=DATE(YEAR($H162),MONTH($H162)+$G162*6,1),AR$3=DATE(YEAR($H162),MONTH($H162)+$G162*7,1),AR$3=DATE(YEAR($H162),MONTH($H162)+$G162*8,1),AR$3=DATE(YEAR($H162),MONTH($H162)+$G162*9,1),AR$3=DATE(YEAR($H162),MONTH($H162)+$G162*10,1)),$F162*тех!BF$10*тех!BF$6,)</f>
        <v>0</v>
      </c>
      <c r="AS162" s="76">
        <f>IF(OR(AS$3=DATE(YEAR($H162),MONTH($H162)+$G162,1),AS$3=DATE(YEAR($H162),MONTH($H162)+$G162*2,1),AS$3=DATE(YEAR($H162),MONTH($H162)+$G162*3,1),AS$3=DATE(YEAR($H162),MONTH($H162)+$G162*4,1),AS$3=DATE(YEAR($H162),MONTH($H162)+$G162*5,1),AS$3=DATE(YEAR($H162),MONTH($H162)+$G162*6,1),AS$3=DATE(YEAR($H162),MONTH($H162)+$G162*7,1),AS$3=DATE(YEAR($H162),MONTH($H162)+$G162*8,1),AS$3=DATE(YEAR($H162),MONTH($H162)+$G162*9,1),AS$3=DATE(YEAR($H162),MONTH($H162)+$G162*10,1)),$F162*тех!BG$10*тех!BG$6,)</f>
        <v>0</v>
      </c>
      <c r="AT162" s="76">
        <f>IF(OR(AT$3=DATE(YEAR($H162),MONTH($H162)+$G162,1),AT$3=DATE(YEAR($H162),MONTH($H162)+$G162*2,1),AT$3=DATE(YEAR($H162),MONTH($H162)+$G162*3,1),AT$3=DATE(YEAR($H162),MONTH($H162)+$G162*4,1),AT$3=DATE(YEAR($H162),MONTH($H162)+$G162*5,1),AT$3=DATE(YEAR($H162),MONTH($H162)+$G162*6,1),AT$3=DATE(YEAR($H162),MONTH($H162)+$G162*7,1),AT$3=DATE(YEAR($H162),MONTH($H162)+$G162*8,1),AT$3=DATE(YEAR($H162),MONTH($H162)+$G162*9,1),AT$3=DATE(YEAR($H162),MONTH($H162)+$G162*10,1)),$F162*тех!BH$10*тех!BH$6,)</f>
        <v>0</v>
      </c>
      <c r="AU162" s="76">
        <f>IF(OR(AU$3=DATE(YEAR($H162),MONTH($H162)+$G162,1),AU$3=DATE(YEAR($H162),MONTH($H162)+$G162*2,1),AU$3=DATE(YEAR($H162),MONTH($H162)+$G162*3,1),AU$3=DATE(YEAR($H162),MONTH($H162)+$G162*4,1),AU$3=DATE(YEAR($H162),MONTH($H162)+$G162*5,1),AU$3=DATE(YEAR($H162),MONTH($H162)+$G162*6,1),AU$3=DATE(YEAR($H162),MONTH($H162)+$G162*7,1),AU$3=DATE(YEAR($H162),MONTH($H162)+$G162*8,1),AU$3=DATE(YEAR($H162),MONTH($H162)+$G162*9,1),AU$3=DATE(YEAR($H162),MONTH($H162)+$G162*10,1)),$F162*тех!BI$10*тех!BI$6,)</f>
        <v>0</v>
      </c>
      <c r="AV162" s="76">
        <f>IF(OR(AV$3=DATE(YEAR($H162),MONTH($H162)+$G162,1),AV$3=DATE(YEAR($H162),MONTH($H162)+$G162*2,1),AV$3=DATE(YEAR($H162),MONTH($H162)+$G162*3,1),AV$3=DATE(YEAR($H162),MONTH($H162)+$G162*4,1),AV$3=DATE(YEAR($H162),MONTH($H162)+$G162*5,1),AV$3=DATE(YEAR($H162),MONTH($H162)+$G162*6,1),AV$3=DATE(YEAR($H162),MONTH($H162)+$G162*7,1),AV$3=DATE(YEAR($H162),MONTH($H162)+$G162*8,1),AV$3=DATE(YEAR($H162),MONTH($H162)+$G162*9,1),AV$3=DATE(YEAR($H162),MONTH($H162)+$G162*10,1)),$F162*тех!BJ$10*тех!BJ$6,)</f>
        <v>0</v>
      </c>
      <c r="AW162" s="76">
        <f>IF(OR(AW$3=DATE(YEAR($H162),MONTH($H162)+$G162,1),AW$3=DATE(YEAR($H162),MONTH($H162)+$G162*2,1),AW$3=DATE(YEAR($H162),MONTH($H162)+$G162*3,1),AW$3=DATE(YEAR($H162),MONTH($H162)+$G162*4,1),AW$3=DATE(YEAR($H162),MONTH($H162)+$G162*5,1),AW$3=DATE(YEAR($H162),MONTH($H162)+$G162*6,1),AW$3=DATE(YEAR($H162),MONTH($H162)+$G162*7,1),AW$3=DATE(YEAR($H162),MONTH($H162)+$G162*8,1),AW$3=DATE(YEAR($H162),MONTH($H162)+$G162*9,1),AW$3=DATE(YEAR($H162),MONTH($H162)+$G162*10,1)),$F162*тех!BK$10*тех!BK$6,)</f>
        <v>0</v>
      </c>
      <c r="AX162" s="76">
        <f>IF(OR(AX$3=DATE(YEAR($H162),MONTH($H162)+$G162,1),AX$3=DATE(YEAR($H162),MONTH($H162)+$G162*2,1),AX$3=DATE(YEAR($H162),MONTH($H162)+$G162*3,1),AX$3=DATE(YEAR($H162),MONTH($H162)+$G162*4,1),AX$3=DATE(YEAR($H162),MONTH($H162)+$G162*5,1),AX$3=DATE(YEAR($H162),MONTH($H162)+$G162*6,1),AX$3=DATE(YEAR($H162),MONTH($H162)+$G162*7,1),AX$3=DATE(YEAR($H162),MONTH($H162)+$G162*8,1),AX$3=DATE(YEAR($H162),MONTH($H162)+$G162*9,1),AX$3=DATE(YEAR($H162),MONTH($H162)+$G162*10,1)),$F162*тех!BL$10*тех!BL$6,)</f>
        <v>0</v>
      </c>
      <c r="AY162" s="76">
        <f>IF(OR(AY$3=DATE(YEAR($H162),MONTH($H162)+$G162,1),AY$3=DATE(YEAR($H162),MONTH($H162)+$G162*2,1),AY$3=DATE(YEAR($H162),MONTH($H162)+$G162*3,1),AY$3=DATE(YEAR($H162),MONTH($H162)+$G162*4,1),AY$3=DATE(YEAR($H162),MONTH($H162)+$G162*5,1),AY$3=DATE(YEAR($H162),MONTH($H162)+$G162*6,1),AY$3=DATE(YEAR($H162),MONTH($H162)+$G162*7,1),AY$3=DATE(YEAR($H162),MONTH($H162)+$G162*8,1),AY$3=DATE(YEAR($H162),MONTH($H162)+$G162*9,1),AY$3=DATE(YEAR($H162),MONTH($H162)+$G162*10,1)),$F162*тех!BM$10*тех!BM$6,)</f>
        <v>0</v>
      </c>
      <c r="AZ162" s="76">
        <f>IF(OR(AZ$3=DATE(YEAR($H162),MONTH($H162)+$G162,1),AZ$3=DATE(YEAR($H162),MONTH($H162)+$G162*2,1),AZ$3=DATE(YEAR($H162),MONTH($H162)+$G162*3,1),AZ$3=DATE(YEAR($H162),MONTH($H162)+$G162*4,1),AZ$3=DATE(YEAR($H162),MONTH($H162)+$G162*5,1),AZ$3=DATE(YEAR($H162),MONTH($H162)+$G162*6,1),AZ$3=DATE(YEAR($H162),MONTH($H162)+$G162*7,1),AZ$3=DATE(YEAR($H162),MONTH($H162)+$G162*8,1),AZ$3=DATE(YEAR($H162),MONTH($H162)+$G162*9,1),AZ$3=DATE(YEAR($H162),MONTH($H162)+$G162*10,1)),$F162*тех!BN$10*тех!BN$6,)</f>
        <v>0</v>
      </c>
      <c r="BA162" s="76">
        <f>IF(OR(BA$3=DATE(YEAR($H162),MONTH($H162)+$G162,1),BA$3=DATE(YEAR($H162),MONTH($H162)+$G162*2,1),BA$3=DATE(YEAR($H162),MONTH($H162)+$G162*3,1),BA$3=DATE(YEAR($H162),MONTH($H162)+$G162*4,1),BA$3=DATE(YEAR($H162),MONTH($H162)+$G162*5,1),BA$3=DATE(YEAR($H162),MONTH($H162)+$G162*6,1),BA$3=DATE(YEAR($H162),MONTH($H162)+$G162*7,1),BA$3=DATE(YEAR($H162),MONTH($H162)+$G162*8,1),BA$3=DATE(YEAR($H162),MONTH($H162)+$G162*9,1),BA$3=DATE(YEAR($H162),MONTH($H162)+$G162*10,1)),$F162*тех!BO$10*тех!BO$6,)</f>
        <v>0</v>
      </c>
      <c r="BB162" s="76">
        <f>IF(OR(BB$3=DATE(YEAR($H162),MONTH($H162)+$G162,1),BB$3=DATE(YEAR($H162),MONTH($H162)+$G162*2,1),BB$3=DATE(YEAR($H162),MONTH($H162)+$G162*3,1),BB$3=DATE(YEAR($H162),MONTH($H162)+$G162*4,1),BB$3=DATE(YEAR($H162),MONTH($H162)+$G162*5,1),BB$3=DATE(YEAR($H162),MONTH($H162)+$G162*6,1),BB$3=DATE(YEAR($H162),MONTH($H162)+$G162*7,1),BB$3=DATE(YEAR($H162),MONTH($H162)+$G162*8,1),BB$3=DATE(YEAR($H162),MONTH($H162)+$G162*9,1),BB$3=DATE(YEAR($H162),MONTH($H162)+$G162*10,1)),$F162*тех!BP$10*тех!BP$6,)</f>
        <v>0</v>
      </c>
      <c r="BC162" s="76">
        <f>IF(OR(BC$3=DATE(YEAR($H162),MONTH($H162)+$G162,1),BC$3=DATE(YEAR($H162),MONTH($H162)+$G162*2,1),BC$3=DATE(YEAR($H162),MONTH($H162)+$G162*3,1),BC$3=DATE(YEAR($H162),MONTH($H162)+$G162*4,1),BC$3=DATE(YEAR($H162),MONTH($H162)+$G162*5,1),BC$3=DATE(YEAR($H162),MONTH($H162)+$G162*6,1),BC$3=DATE(YEAR($H162),MONTH($H162)+$G162*7,1),BC$3=DATE(YEAR($H162),MONTH($H162)+$G162*8,1),BC$3=DATE(YEAR($H162),MONTH($H162)+$G162*9,1),BC$3=DATE(YEAR($H162),MONTH($H162)+$G162*10,1)),$F162*тех!BQ$10*тех!BQ$6,)</f>
        <v>0</v>
      </c>
      <c r="BD162" s="76">
        <f>IF(OR(BD$3=DATE(YEAR($H162),MONTH($H162)+$G162,1),BD$3=DATE(YEAR($H162),MONTH($H162)+$G162*2,1),BD$3=DATE(YEAR($H162),MONTH($H162)+$G162*3,1),BD$3=DATE(YEAR($H162),MONTH($H162)+$G162*4,1),BD$3=DATE(YEAR($H162),MONTH($H162)+$G162*5,1),BD$3=DATE(YEAR($H162),MONTH($H162)+$G162*6,1),BD$3=DATE(YEAR($H162),MONTH($H162)+$G162*7,1),BD$3=DATE(YEAR($H162),MONTH($H162)+$G162*8,1),BD$3=DATE(YEAR($H162),MONTH($H162)+$G162*9,1),BD$3=DATE(YEAR($H162),MONTH($H162)+$G162*10,1)),$F162*тех!BR$10*тех!BR$6,)</f>
        <v>0</v>
      </c>
      <c r="BE162" s="76">
        <f>IF(OR(BE$3=DATE(YEAR($H162),MONTH($H162)+$G162,1),BE$3=DATE(YEAR($H162),MONTH($H162)+$G162*2,1),BE$3=DATE(YEAR($H162),MONTH($H162)+$G162*3,1),BE$3=DATE(YEAR($H162),MONTH($H162)+$G162*4,1),BE$3=DATE(YEAR($H162),MONTH($H162)+$G162*5,1),BE$3=DATE(YEAR($H162),MONTH($H162)+$G162*6,1),BE$3=DATE(YEAR($H162),MONTH($H162)+$G162*7,1),BE$3=DATE(YEAR($H162),MONTH($H162)+$G162*8,1),BE$3=DATE(YEAR($H162),MONTH($H162)+$G162*9,1),BE$3=DATE(YEAR($H162),MONTH($H162)+$G162*10,1)),$F162*тех!BS$10*тех!BS$6,)</f>
        <v>0</v>
      </c>
      <c r="BF162" s="76">
        <f>IF(OR(BF$3=DATE(YEAR($H162),MONTH($H162)+$G162,1),BF$3=DATE(YEAR($H162),MONTH($H162)+$G162*2,1),BF$3=DATE(YEAR($H162),MONTH($H162)+$G162*3,1),BF$3=DATE(YEAR($H162),MONTH($H162)+$G162*4,1),BF$3=DATE(YEAR($H162),MONTH($H162)+$G162*5,1),BF$3=DATE(YEAR($H162),MONTH($H162)+$G162*6,1),BF$3=DATE(YEAR($H162),MONTH($H162)+$G162*7,1),BF$3=DATE(YEAR($H162),MONTH($H162)+$G162*8,1),BF$3=DATE(YEAR($H162),MONTH($H162)+$G162*9,1),BF$3=DATE(YEAR($H162),MONTH($H162)+$G162*10,1)),$F162*тех!BT$10*тех!BT$6,)</f>
        <v>0</v>
      </c>
      <c r="BG162" s="76">
        <f>IF(OR(BG$3=DATE(YEAR($H162),MONTH($H162)+$G162,1),BG$3=DATE(YEAR($H162),MONTH($H162)+$G162*2,1),BG$3=DATE(YEAR($H162),MONTH($H162)+$G162*3,1),BG$3=DATE(YEAR($H162),MONTH($H162)+$G162*4,1),BG$3=DATE(YEAR($H162),MONTH($H162)+$G162*5,1),BG$3=DATE(YEAR($H162),MONTH($H162)+$G162*6,1),BG$3=DATE(YEAR($H162),MONTH($H162)+$G162*7,1),BG$3=DATE(YEAR($H162),MONTH($H162)+$G162*8,1),BG$3=DATE(YEAR($H162),MONTH($H162)+$G162*9,1),BG$3=DATE(YEAR($H162),MONTH($H162)+$G162*10,1)),$F162*тех!BU$10*тех!BU$6,)</f>
        <v>0</v>
      </c>
      <c r="BH162" s="76">
        <f>IF(OR(BH$3=DATE(YEAR($H162),MONTH($H162)+$G162,1),BH$3=DATE(YEAR($H162),MONTH($H162)+$G162*2,1),BH$3=DATE(YEAR($H162),MONTH($H162)+$G162*3,1),BH$3=DATE(YEAR($H162),MONTH($H162)+$G162*4,1),BH$3=DATE(YEAR($H162),MONTH($H162)+$G162*5,1),BH$3=DATE(YEAR($H162),MONTH($H162)+$G162*6,1),BH$3=DATE(YEAR($H162),MONTH($H162)+$G162*7,1),BH$3=DATE(YEAR($H162),MONTH($H162)+$G162*8,1),BH$3=DATE(YEAR($H162),MONTH($H162)+$G162*9,1),BH$3=DATE(YEAR($H162),MONTH($H162)+$G162*10,1)),$F162*тех!BV$10*тех!BV$6,)</f>
        <v>0</v>
      </c>
      <c r="BI162" s="76">
        <f>IF(OR(BI$3=DATE(YEAR($H162),MONTH($H162)+$G162,1),BI$3=DATE(YEAR($H162),MONTH($H162)+$G162*2,1),BI$3=DATE(YEAR($H162),MONTH($H162)+$G162*3,1),BI$3=DATE(YEAR($H162),MONTH($H162)+$G162*4,1),BI$3=DATE(YEAR($H162),MONTH($H162)+$G162*5,1),BI$3=DATE(YEAR($H162),MONTH($H162)+$G162*6,1),BI$3=DATE(YEAR($H162),MONTH($H162)+$G162*7,1),BI$3=DATE(YEAR($H162),MONTH($H162)+$G162*8,1),BI$3=DATE(YEAR($H162),MONTH($H162)+$G162*9,1),BI$3=DATE(YEAR($H162),MONTH($H162)+$G162*10,1)),$F162*тех!BW$10*тех!BW$6,)</f>
        <v>0</v>
      </c>
      <c r="BJ162" s="76">
        <f>IF(OR(BJ$3=DATE(YEAR($H162),MONTH($H162)+$G162,1),BJ$3=DATE(YEAR($H162),MONTH($H162)+$G162*2,1),BJ$3=DATE(YEAR($H162),MONTH($H162)+$G162*3,1),BJ$3=DATE(YEAR($H162),MONTH($H162)+$G162*4,1),BJ$3=DATE(YEAR($H162),MONTH($H162)+$G162*5,1),BJ$3=DATE(YEAR($H162),MONTH($H162)+$G162*6,1),BJ$3=DATE(YEAR($H162),MONTH($H162)+$G162*7,1),BJ$3=DATE(YEAR($H162),MONTH($H162)+$G162*8,1),BJ$3=DATE(YEAR($H162),MONTH($H162)+$G162*9,1),BJ$3=DATE(YEAR($H162),MONTH($H162)+$G162*10,1)),$F162*тех!BX$10*тех!BX$6,)</f>
        <v>0</v>
      </c>
      <c r="BK162" s="76">
        <f>IF(OR(BK$3=DATE(YEAR($H162),MONTH($H162)+$G162,1),BK$3=DATE(YEAR($H162),MONTH($H162)+$G162*2,1),BK$3=DATE(YEAR($H162),MONTH($H162)+$G162*3,1),BK$3=DATE(YEAR($H162),MONTH($H162)+$G162*4,1),BK$3=DATE(YEAR($H162),MONTH($H162)+$G162*5,1),BK$3=DATE(YEAR($H162),MONTH($H162)+$G162*6,1),BK$3=DATE(YEAR($H162),MONTH($H162)+$G162*7,1),BK$3=DATE(YEAR($H162),MONTH($H162)+$G162*8,1),BK$3=DATE(YEAR($H162),MONTH($H162)+$G162*9,1),BK$3=DATE(YEAR($H162),MONTH($H162)+$G162*10,1)),$F162*тех!BY$10*тех!BY$6,)</f>
        <v>0</v>
      </c>
      <c r="BL162" s="76">
        <f>IF(OR(BL$3=DATE(YEAR($H162),MONTH($H162)+$G162,1),BL$3=DATE(YEAR($H162),MONTH($H162)+$G162*2,1),BL$3=DATE(YEAR($H162),MONTH($H162)+$G162*3,1),BL$3=DATE(YEAR($H162),MONTH($H162)+$G162*4,1),BL$3=DATE(YEAR($H162),MONTH($H162)+$G162*5,1),BL$3=DATE(YEAR($H162),MONTH($H162)+$G162*6,1),BL$3=DATE(YEAR($H162),MONTH($H162)+$G162*7,1),BL$3=DATE(YEAR($H162),MONTH($H162)+$G162*8,1),BL$3=DATE(YEAR($H162),MONTH($H162)+$G162*9,1),BL$3=DATE(YEAR($H162),MONTH($H162)+$G162*10,1)),$F162*тех!BZ$10*тех!BZ$6,)</f>
        <v>0</v>
      </c>
      <c r="BM162" s="76">
        <f>IF(OR(BM$3=DATE(YEAR($H162),MONTH($H162)+$G162,1),BM$3=DATE(YEAR($H162),MONTH($H162)+$G162*2,1),BM$3=DATE(YEAR($H162),MONTH($H162)+$G162*3,1),BM$3=DATE(YEAR($H162),MONTH($H162)+$G162*4,1),BM$3=DATE(YEAR($H162),MONTH($H162)+$G162*5,1),BM$3=DATE(YEAR($H162),MONTH($H162)+$G162*6,1),BM$3=DATE(YEAR($H162),MONTH($H162)+$G162*7,1),BM$3=DATE(YEAR($H162),MONTH($H162)+$G162*8,1),BM$3=DATE(YEAR($H162),MONTH($H162)+$G162*9,1),BM$3=DATE(YEAR($H162),MONTH($H162)+$G162*10,1)),$F162*тех!CA$10*тех!CA$6,)</f>
        <v>0</v>
      </c>
      <c r="BN162" s="76">
        <f>IF(OR(BN$3=DATE(YEAR($H162),MONTH($H162)+$G162,1),BN$3=DATE(YEAR($H162),MONTH($H162)+$G162*2,1),BN$3=DATE(YEAR($H162),MONTH($H162)+$G162*3,1),BN$3=DATE(YEAR($H162),MONTH($H162)+$G162*4,1),BN$3=DATE(YEAR($H162),MONTH($H162)+$G162*5,1),BN$3=DATE(YEAR($H162),MONTH($H162)+$G162*6,1),BN$3=DATE(YEAR($H162),MONTH($H162)+$G162*7,1),BN$3=DATE(YEAR($H162),MONTH($H162)+$G162*8,1),BN$3=DATE(YEAR($H162),MONTH($H162)+$G162*9,1),BN$3=DATE(YEAR($H162),MONTH($H162)+$G162*10,1)),$F162*тех!CB$10*тех!CB$6,)</f>
        <v>0</v>
      </c>
      <c r="BO162" s="76">
        <f>IF(OR(BO$3=DATE(YEAR($H162),MONTH($H162)+$G162,1),BO$3=DATE(YEAR($H162),MONTH($H162)+$G162*2,1),BO$3=DATE(YEAR($H162),MONTH($H162)+$G162*3,1),BO$3=DATE(YEAR($H162),MONTH($H162)+$G162*4,1),BO$3=DATE(YEAR($H162),MONTH($H162)+$G162*5,1),BO$3=DATE(YEAR($H162),MONTH($H162)+$G162*6,1),BO$3=DATE(YEAR($H162),MONTH($H162)+$G162*7,1),BO$3=DATE(YEAR($H162),MONTH($H162)+$G162*8,1),BO$3=DATE(YEAR($H162),MONTH($H162)+$G162*9,1),BO$3=DATE(YEAR($H162),MONTH($H162)+$G162*10,1)),$F162*тех!CC$10*тех!CC$6,)</f>
        <v>0</v>
      </c>
      <c r="BP162" s="76">
        <f>IF(OR(BP$3=DATE(YEAR($H162),MONTH($H162)+$G162,1),BP$3=DATE(YEAR($H162),MONTH($H162)+$G162*2,1),BP$3=DATE(YEAR($H162),MONTH($H162)+$G162*3,1),BP$3=DATE(YEAR($H162),MONTH($H162)+$G162*4,1),BP$3=DATE(YEAR($H162),MONTH($H162)+$G162*5,1),BP$3=DATE(YEAR($H162),MONTH($H162)+$G162*6,1),BP$3=DATE(YEAR($H162),MONTH($H162)+$G162*7,1),BP$3=DATE(YEAR($H162),MONTH($H162)+$G162*8,1),BP$3=DATE(YEAR($H162),MONTH($H162)+$G162*9,1),BP$3=DATE(YEAR($H162),MONTH($H162)+$G162*10,1)),$F162*тех!CD$10*тех!CD$6,)</f>
        <v>0</v>
      </c>
      <c r="BQ162" s="76">
        <f>IF(OR(BQ$3=DATE(YEAR($H162),MONTH($H162)+$G162,1),BQ$3=DATE(YEAR($H162),MONTH($H162)+$G162*2,1),BQ$3=DATE(YEAR($H162),MONTH($H162)+$G162*3,1),BQ$3=DATE(YEAR($H162),MONTH($H162)+$G162*4,1),BQ$3=DATE(YEAR($H162),MONTH($H162)+$G162*5,1),BQ$3=DATE(YEAR($H162),MONTH($H162)+$G162*6,1),BQ$3=DATE(YEAR($H162),MONTH($H162)+$G162*7,1),BQ$3=DATE(YEAR($H162),MONTH($H162)+$G162*8,1),BQ$3=DATE(YEAR($H162),MONTH($H162)+$G162*9,1),BQ$3=DATE(YEAR($H162),MONTH($H162)+$G162*10,1)),$F162*тех!CE$10*тех!CE$6,)</f>
        <v>0</v>
      </c>
    </row>
    <row r="163" spans="2:69">
      <c r="B163" s="3">
        <v>21</v>
      </c>
      <c r="C163" s="19" t="s">
        <v>829</v>
      </c>
      <c r="D163" s="71">
        <f>IF(C163&gt;0,VLOOKUP(C163,тех!$R$19:$S$54,2,FALSE),)</f>
        <v>210</v>
      </c>
      <c r="E163" s="71">
        <f>ФОТ!D299+ФОТ!D303</f>
        <v>4</v>
      </c>
      <c r="F163" s="76">
        <f t="shared" si="5"/>
        <v>840</v>
      </c>
      <c r="G163" s="19">
        <v>12</v>
      </c>
      <c r="H163" s="20">
        <f>Параметры!$C$11</f>
        <v>42370</v>
      </c>
      <c r="J163" s="76">
        <f>IF($H163=J$3,$F163,)*тех!X$6</f>
        <v>840</v>
      </c>
      <c r="K163" s="76">
        <f>IF($H163=K$3,$F163,)*тех!Y$6</f>
        <v>0</v>
      </c>
      <c r="L163" s="76">
        <f>IF($H163=L$3,$F163,)*тех!Z$6</f>
        <v>0</v>
      </c>
      <c r="M163" s="76">
        <f>IF($H163=M$3,$F163,)*тех!AA$6</f>
        <v>0</v>
      </c>
      <c r="N163" s="76">
        <f>IF($H163=N$3,$F163,)*тех!AB$6</f>
        <v>0</v>
      </c>
      <c r="O163" s="76">
        <f>IF($H163=O$3,$F163,)*тех!AC$6</f>
        <v>0</v>
      </c>
      <c r="P163" s="76">
        <f>IF(OR(P$3=DATE(YEAR($H163),MONTH($H163)+$G163,1),P$3=DATE(YEAR($H163),MONTH($H163)+$G163*2,1),P$3=DATE(YEAR($H163),MONTH($H163)+$G163*3,1),P$3=DATE(YEAR($H163),MONTH($H163)+$G163*4,1),P$3=DATE(YEAR($H163),MONTH($H163)+$G163*5,1),P$3=DATE(YEAR($H163),MONTH($H163)+$G163*6,1),P$3=DATE(YEAR($H163),MONTH($H163)+$G163*7,1),P$3=DATE(YEAR($H163),MONTH($H163)+$G163*8,1),P$3=DATE(YEAR($H163),MONTH($H163)+$G163*9,1),P$3=DATE(YEAR($H163),MONTH($H163)+$G163*10,1)),$F163*тех!AD$10*тех!AD$6,)</f>
        <v>0</v>
      </c>
      <c r="Q163" s="76">
        <f>IF(OR(Q$3=DATE(YEAR($H163),MONTH($H163)+$G163,1),Q$3=DATE(YEAR($H163),MONTH($H163)+$G163*2,1),Q$3=DATE(YEAR($H163),MONTH($H163)+$G163*3,1),Q$3=DATE(YEAR($H163),MONTH($H163)+$G163*4,1),Q$3=DATE(YEAR($H163),MONTH($H163)+$G163*5,1),Q$3=DATE(YEAR($H163),MONTH($H163)+$G163*6,1),Q$3=DATE(YEAR($H163),MONTH($H163)+$G163*7,1),Q$3=DATE(YEAR($H163),MONTH($H163)+$G163*8,1),Q$3=DATE(YEAR($H163),MONTH($H163)+$G163*9,1),Q$3=DATE(YEAR($H163),MONTH($H163)+$G163*10,1)),$F163*тех!AE$10*тех!AE$6,)</f>
        <v>0</v>
      </c>
      <c r="R163" s="76">
        <f>IF(OR(R$3=DATE(YEAR($H163),MONTH($H163)+$G163,1),R$3=DATE(YEAR($H163),MONTH($H163)+$G163*2,1),R$3=DATE(YEAR($H163),MONTH($H163)+$G163*3,1),R$3=DATE(YEAR($H163),MONTH($H163)+$G163*4,1),R$3=DATE(YEAR($H163),MONTH($H163)+$G163*5,1),R$3=DATE(YEAR($H163),MONTH($H163)+$G163*6,1),R$3=DATE(YEAR($H163),MONTH($H163)+$G163*7,1),R$3=DATE(YEAR($H163),MONTH($H163)+$G163*8,1),R$3=DATE(YEAR($H163),MONTH($H163)+$G163*9,1),R$3=DATE(YEAR($H163),MONTH($H163)+$G163*10,1)),$F163*тех!AF$10*тех!AF$6,)</f>
        <v>0</v>
      </c>
      <c r="S163" s="76">
        <f>IF(OR(S$3=DATE(YEAR($H163),MONTH($H163)+$G163,1),S$3=DATE(YEAR($H163),MONTH($H163)+$G163*2,1),S$3=DATE(YEAR($H163),MONTH($H163)+$G163*3,1),S$3=DATE(YEAR($H163),MONTH($H163)+$G163*4,1),S$3=DATE(YEAR($H163),MONTH($H163)+$G163*5,1),S$3=DATE(YEAR($H163),MONTH($H163)+$G163*6,1),S$3=DATE(YEAR($H163),MONTH($H163)+$G163*7,1),S$3=DATE(YEAR($H163),MONTH($H163)+$G163*8,1),S$3=DATE(YEAR($H163),MONTH($H163)+$G163*9,1),S$3=DATE(YEAR($H163),MONTH($H163)+$G163*10,1)),$F163*тех!AG$10*тех!AG$6,)</f>
        <v>0</v>
      </c>
      <c r="T163" s="76">
        <f>IF(OR(T$3=DATE(YEAR($H163),MONTH($H163)+$G163,1),T$3=DATE(YEAR($H163),MONTH($H163)+$G163*2,1),T$3=DATE(YEAR($H163),MONTH($H163)+$G163*3,1),T$3=DATE(YEAR($H163),MONTH($H163)+$G163*4,1),T$3=DATE(YEAR($H163),MONTH($H163)+$G163*5,1),T$3=DATE(YEAR($H163),MONTH($H163)+$G163*6,1),T$3=DATE(YEAR($H163),MONTH($H163)+$G163*7,1),T$3=DATE(YEAR($H163),MONTH($H163)+$G163*8,1),T$3=DATE(YEAR($H163),MONTH($H163)+$G163*9,1),T$3=DATE(YEAR($H163),MONTH($H163)+$G163*10,1)),$F163*тех!AH$10*тех!AH$6,)</f>
        <v>0</v>
      </c>
      <c r="U163" s="76">
        <f>IF(OR(U$3=DATE(YEAR($H163),MONTH($H163)+$G163,1),U$3=DATE(YEAR($H163),MONTH($H163)+$G163*2,1),U$3=DATE(YEAR($H163),MONTH($H163)+$G163*3,1),U$3=DATE(YEAR($H163),MONTH($H163)+$G163*4,1),U$3=DATE(YEAR($H163),MONTH($H163)+$G163*5,1),U$3=DATE(YEAR($H163),MONTH($H163)+$G163*6,1),U$3=DATE(YEAR($H163),MONTH($H163)+$G163*7,1),U$3=DATE(YEAR($H163),MONTH($H163)+$G163*8,1),U$3=DATE(YEAR($H163),MONTH($H163)+$G163*9,1),U$3=DATE(YEAR($H163),MONTH($H163)+$G163*10,1)),$F163*тех!AI$10*тех!AI$6,)</f>
        <v>0</v>
      </c>
      <c r="V163" s="76">
        <f>IF(OR(V$3=DATE(YEAR($H163),MONTH($H163)+$G163,1),V$3=DATE(YEAR($H163),MONTH($H163)+$G163*2,1),V$3=DATE(YEAR($H163),MONTH($H163)+$G163*3,1),V$3=DATE(YEAR($H163),MONTH($H163)+$G163*4,1),V$3=DATE(YEAR($H163),MONTH($H163)+$G163*5,1),V$3=DATE(YEAR($H163),MONTH($H163)+$G163*6,1),V$3=DATE(YEAR($H163),MONTH($H163)+$G163*7,1),V$3=DATE(YEAR($H163),MONTH($H163)+$G163*8,1),V$3=DATE(YEAR($H163),MONTH($H163)+$G163*9,1),V$3=DATE(YEAR($H163),MONTH($H163)+$G163*10,1)),$F163*тех!AJ$10*тех!AJ$6,)</f>
        <v>0</v>
      </c>
      <c r="W163" s="76">
        <f>IF(OR(W$3=DATE(YEAR($H163),MONTH($H163)+$G163,1),W$3=DATE(YEAR($H163),MONTH($H163)+$G163*2,1),W$3=DATE(YEAR($H163),MONTH($H163)+$G163*3,1),W$3=DATE(YEAR($H163),MONTH($H163)+$G163*4,1),W$3=DATE(YEAR($H163),MONTH($H163)+$G163*5,1),W$3=DATE(YEAR($H163),MONTH($H163)+$G163*6,1),W$3=DATE(YEAR($H163),MONTH($H163)+$G163*7,1),W$3=DATE(YEAR($H163),MONTH($H163)+$G163*8,1),W$3=DATE(YEAR($H163),MONTH($H163)+$G163*9,1),W$3=DATE(YEAR($H163),MONTH($H163)+$G163*10,1)),$F163*тех!AK$10*тех!AK$6,)</f>
        <v>0</v>
      </c>
      <c r="X163" s="76">
        <f>IF(OR(X$3=DATE(YEAR($H163),MONTH($H163)+$G163,1),X$3=DATE(YEAR($H163),MONTH($H163)+$G163*2,1),X$3=DATE(YEAR($H163),MONTH($H163)+$G163*3,1),X$3=DATE(YEAR($H163),MONTH($H163)+$G163*4,1),X$3=DATE(YEAR($H163),MONTH($H163)+$G163*5,1),X$3=DATE(YEAR($H163),MONTH($H163)+$G163*6,1),X$3=DATE(YEAR($H163),MONTH($H163)+$G163*7,1),X$3=DATE(YEAR($H163),MONTH($H163)+$G163*8,1),X$3=DATE(YEAR($H163),MONTH($H163)+$G163*9,1),X$3=DATE(YEAR($H163),MONTH($H163)+$G163*10,1)),$F163*тех!AL$10*тех!AL$6,)</f>
        <v>0</v>
      </c>
      <c r="Y163" s="76">
        <f>IF(OR(Y$3=DATE(YEAR($H163),MONTH($H163)+$G163,1),Y$3=DATE(YEAR($H163),MONTH($H163)+$G163*2,1),Y$3=DATE(YEAR($H163),MONTH($H163)+$G163*3,1),Y$3=DATE(YEAR($H163),MONTH($H163)+$G163*4,1),Y$3=DATE(YEAR($H163),MONTH($H163)+$G163*5,1),Y$3=DATE(YEAR($H163),MONTH($H163)+$G163*6,1),Y$3=DATE(YEAR($H163),MONTH($H163)+$G163*7,1),Y$3=DATE(YEAR($H163),MONTH($H163)+$G163*8,1),Y$3=DATE(YEAR($H163),MONTH($H163)+$G163*9,1),Y$3=DATE(YEAR($H163),MONTH($H163)+$G163*10,1)),$F163*тех!AM$10*тех!AM$6,)</f>
        <v>0</v>
      </c>
      <c r="Z163" s="76">
        <f>IF(OR(Z$3=DATE(YEAR($H163),MONTH($H163)+$G163,1),Z$3=DATE(YEAR($H163),MONTH($H163)+$G163*2,1),Z$3=DATE(YEAR($H163),MONTH($H163)+$G163*3,1),Z$3=DATE(YEAR($H163),MONTH($H163)+$G163*4,1),Z$3=DATE(YEAR($H163),MONTH($H163)+$G163*5,1),Z$3=DATE(YEAR($H163),MONTH($H163)+$G163*6,1),Z$3=DATE(YEAR($H163),MONTH($H163)+$G163*7,1),Z$3=DATE(YEAR($H163),MONTH($H163)+$G163*8,1),Z$3=DATE(YEAR($H163),MONTH($H163)+$G163*9,1),Z$3=DATE(YEAR($H163),MONTH($H163)+$G163*10,1)),$F163*тех!AN$10*тех!AN$6,)</f>
        <v>0</v>
      </c>
      <c r="AA163" s="76">
        <f>IF(OR(AA$3=DATE(YEAR($H163),MONTH($H163)+$G163,1),AA$3=DATE(YEAR($H163),MONTH($H163)+$G163*2,1),AA$3=DATE(YEAR($H163),MONTH($H163)+$G163*3,1),AA$3=DATE(YEAR($H163),MONTH($H163)+$G163*4,1),AA$3=DATE(YEAR($H163),MONTH($H163)+$G163*5,1),AA$3=DATE(YEAR($H163),MONTH($H163)+$G163*6,1),AA$3=DATE(YEAR($H163),MONTH($H163)+$G163*7,1),AA$3=DATE(YEAR($H163),MONTH($H163)+$G163*8,1),AA$3=DATE(YEAR($H163),MONTH($H163)+$G163*9,1),AA$3=DATE(YEAR($H163),MONTH($H163)+$G163*10,1)),$F163*тех!AO$10*тех!AO$6,)</f>
        <v>0</v>
      </c>
      <c r="AB163" s="76">
        <f>IF(OR(AB$3=DATE(YEAR($H163),MONTH($H163)+$G163,1),AB$3=DATE(YEAR($H163),MONTH($H163)+$G163*2,1),AB$3=DATE(YEAR($H163),MONTH($H163)+$G163*3,1),AB$3=DATE(YEAR($H163),MONTH($H163)+$G163*4,1),AB$3=DATE(YEAR($H163),MONTH($H163)+$G163*5,1),AB$3=DATE(YEAR($H163),MONTH($H163)+$G163*6,1),AB$3=DATE(YEAR($H163),MONTH($H163)+$G163*7,1),AB$3=DATE(YEAR($H163),MONTH($H163)+$G163*8,1),AB$3=DATE(YEAR($H163),MONTH($H163)+$G163*9,1),AB$3=DATE(YEAR($H163),MONTH($H163)+$G163*10,1)),$F163*тех!AP$10*тех!AP$6,)</f>
        <v>0</v>
      </c>
      <c r="AC163" s="76">
        <f>IF(OR(AC$3=DATE(YEAR($H163),MONTH($H163)+$G163,1),AC$3=DATE(YEAR($H163),MONTH($H163)+$G163*2,1),AC$3=DATE(YEAR($H163),MONTH($H163)+$G163*3,1),AC$3=DATE(YEAR($H163),MONTH($H163)+$G163*4,1),AC$3=DATE(YEAR($H163),MONTH($H163)+$G163*5,1),AC$3=DATE(YEAR($H163),MONTH($H163)+$G163*6,1),AC$3=DATE(YEAR($H163),MONTH($H163)+$G163*7,1),AC$3=DATE(YEAR($H163),MONTH($H163)+$G163*8,1),AC$3=DATE(YEAR($H163),MONTH($H163)+$G163*9,1),AC$3=DATE(YEAR($H163),MONTH($H163)+$G163*10,1)),$F163*тех!AQ$10*тех!AQ$6,)</f>
        <v>0</v>
      </c>
      <c r="AD163" s="76">
        <f>IF(OR(AD$3=DATE(YEAR($H163),MONTH($H163)+$G163,1),AD$3=DATE(YEAR($H163),MONTH($H163)+$G163*2,1),AD$3=DATE(YEAR($H163),MONTH($H163)+$G163*3,1),AD$3=DATE(YEAR($H163),MONTH($H163)+$G163*4,1),AD$3=DATE(YEAR($H163),MONTH($H163)+$G163*5,1),AD$3=DATE(YEAR($H163),MONTH($H163)+$G163*6,1),AD$3=DATE(YEAR($H163),MONTH($H163)+$G163*7,1),AD$3=DATE(YEAR($H163),MONTH($H163)+$G163*8,1),AD$3=DATE(YEAR($H163),MONTH($H163)+$G163*9,1),AD$3=DATE(YEAR($H163),MONTH($H163)+$G163*10,1)),$F163*тех!AR$10*тех!AR$6,)</f>
        <v>0</v>
      </c>
      <c r="AE163" s="76">
        <f>IF(OR(AE$3=DATE(YEAR($H163),MONTH($H163)+$G163,1),AE$3=DATE(YEAR($H163),MONTH($H163)+$G163*2,1),AE$3=DATE(YEAR($H163),MONTH($H163)+$G163*3,1),AE$3=DATE(YEAR($H163),MONTH($H163)+$G163*4,1),AE$3=DATE(YEAR($H163),MONTH($H163)+$G163*5,1),AE$3=DATE(YEAR($H163),MONTH($H163)+$G163*6,1),AE$3=DATE(YEAR($H163),MONTH($H163)+$G163*7,1),AE$3=DATE(YEAR($H163),MONTH($H163)+$G163*8,1),AE$3=DATE(YEAR($H163),MONTH($H163)+$G163*9,1),AE$3=DATE(YEAR($H163),MONTH($H163)+$G163*10,1)),$F163*тех!AS$10*тех!AS$6,)</f>
        <v>0</v>
      </c>
      <c r="AF163" s="76">
        <f>IF(OR(AF$3=DATE(YEAR($H163),MONTH($H163)+$G163,1),AF$3=DATE(YEAR($H163),MONTH($H163)+$G163*2,1),AF$3=DATE(YEAR($H163),MONTH($H163)+$G163*3,1),AF$3=DATE(YEAR($H163),MONTH($H163)+$G163*4,1),AF$3=DATE(YEAR($H163),MONTH($H163)+$G163*5,1),AF$3=DATE(YEAR($H163),MONTH($H163)+$G163*6,1),AF$3=DATE(YEAR($H163),MONTH($H163)+$G163*7,1),AF$3=DATE(YEAR($H163),MONTH($H163)+$G163*8,1),AF$3=DATE(YEAR($H163),MONTH($H163)+$G163*9,1),AF$3=DATE(YEAR($H163),MONTH($H163)+$G163*10,1)),$F163*тех!AT$10*тех!AT$6,)</f>
        <v>0</v>
      </c>
      <c r="AG163" s="76">
        <f>IF(OR(AG$3=DATE(YEAR($H163),MONTH($H163)+$G163,1),AG$3=DATE(YEAR($H163),MONTH($H163)+$G163*2,1),AG$3=DATE(YEAR($H163),MONTH($H163)+$G163*3,1),AG$3=DATE(YEAR($H163),MONTH($H163)+$G163*4,1),AG$3=DATE(YEAR($H163),MONTH($H163)+$G163*5,1),AG$3=DATE(YEAR($H163),MONTH($H163)+$G163*6,1),AG$3=DATE(YEAR($H163),MONTH($H163)+$G163*7,1),AG$3=DATE(YEAR($H163),MONTH($H163)+$G163*8,1),AG$3=DATE(YEAR($H163),MONTH($H163)+$G163*9,1),AG$3=DATE(YEAR($H163),MONTH($H163)+$G163*10,1)),$F163*тех!AU$10*тех!AU$6,)</f>
        <v>0</v>
      </c>
      <c r="AH163" s="76">
        <f>IF(OR(AH$3=DATE(YEAR($H163),MONTH($H163)+$G163,1),AH$3=DATE(YEAR($H163),MONTH($H163)+$G163*2,1),AH$3=DATE(YEAR($H163),MONTH($H163)+$G163*3,1),AH$3=DATE(YEAR($H163),MONTH($H163)+$G163*4,1),AH$3=DATE(YEAR($H163),MONTH($H163)+$G163*5,1),AH$3=DATE(YEAR($H163),MONTH($H163)+$G163*6,1),AH$3=DATE(YEAR($H163),MONTH($H163)+$G163*7,1),AH$3=DATE(YEAR($H163),MONTH($H163)+$G163*8,1),AH$3=DATE(YEAR($H163),MONTH($H163)+$G163*9,1),AH$3=DATE(YEAR($H163),MONTH($H163)+$G163*10,1)),$F163*тех!AV$10*тех!AV$6,)</f>
        <v>0</v>
      </c>
      <c r="AI163" s="76">
        <f>IF(OR(AI$3=DATE(YEAR($H163),MONTH($H163)+$G163,1),AI$3=DATE(YEAR($H163),MONTH($H163)+$G163*2,1),AI$3=DATE(YEAR($H163),MONTH($H163)+$G163*3,1),AI$3=DATE(YEAR($H163),MONTH($H163)+$G163*4,1),AI$3=DATE(YEAR($H163),MONTH($H163)+$G163*5,1),AI$3=DATE(YEAR($H163),MONTH($H163)+$G163*6,1),AI$3=DATE(YEAR($H163),MONTH($H163)+$G163*7,1),AI$3=DATE(YEAR($H163),MONTH($H163)+$G163*8,1),AI$3=DATE(YEAR($H163),MONTH($H163)+$G163*9,1),AI$3=DATE(YEAR($H163),MONTH($H163)+$G163*10,1)),$F163*тех!AW$10*тех!AW$6,)</f>
        <v>0</v>
      </c>
      <c r="AJ163" s="76">
        <f>IF(OR(AJ$3=DATE(YEAR($H163),MONTH($H163)+$G163,1),AJ$3=DATE(YEAR($H163),MONTH($H163)+$G163*2,1),AJ$3=DATE(YEAR($H163),MONTH($H163)+$G163*3,1),AJ$3=DATE(YEAR($H163),MONTH($H163)+$G163*4,1),AJ$3=DATE(YEAR($H163),MONTH($H163)+$G163*5,1),AJ$3=DATE(YEAR($H163),MONTH($H163)+$G163*6,1),AJ$3=DATE(YEAR($H163),MONTH($H163)+$G163*7,1),AJ$3=DATE(YEAR($H163),MONTH($H163)+$G163*8,1),AJ$3=DATE(YEAR($H163),MONTH($H163)+$G163*9,1),AJ$3=DATE(YEAR($H163),MONTH($H163)+$G163*10,1)),$F163*тех!AX$10*тех!AX$6,)</f>
        <v>0</v>
      </c>
      <c r="AK163" s="76">
        <f>IF(OR(AK$3=DATE(YEAR($H163),MONTH($H163)+$G163,1),AK$3=DATE(YEAR($H163),MONTH($H163)+$G163*2,1),AK$3=DATE(YEAR($H163),MONTH($H163)+$G163*3,1),AK$3=DATE(YEAR($H163),MONTH($H163)+$G163*4,1),AK$3=DATE(YEAR($H163),MONTH($H163)+$G163*5,1),AK$3=DATE(YEAR($H163),MONTH($H163)+$G163*6,1),AK$3=DATE(YEAR($H163),MONTH($H163)+$G163*7,1),AK$3=DATE(YEAR($H163),MONTH($H163)+$G163*8,1),AK$3=DATE(YEAR($H163),MONTH($H163)+$G163*9,1),AK$3=DATE(YEAR($H163),MONTH($H163)+$G163*10,1)),$F163*тех!AY$10*тех!AY$6,)</f>
        <v>0</v>
      </c>
      <c r="AL163" s="76">
        <f>IF(OR(AL$3=DATE(YEAR($H163),MONTH($H163)+$G163,1),AL$3=DATE(YEAR($H163),MONTH($H163)+$G163*2,1),AL$3=DATE(YEAR($H163),MONTH($H163)+$G163*3,1),AL$3=DATE(YEAR($H163),MONTH($H163)+$G163*4,1),AL$3=DATE(YEAR($H163),MONTH($H163)+$G163*5,1),AL$3=DATE(YEAR($H163),MONTH($H163)+$G163*6,1),AL$3=DATE(YEAR($H163),MONTH($H163)+$G163*7,1),AL$3=DATE(YEAR($H163),MONTH($H163)+$G163*8,1),AL$3=DATE(YEAR($H163),MONTH($H163)+$G163*9,1),AL$3=DATE(YEAR($H163),MONTH($H163)+$G163*10,1)),$F163*тех!AZ$10*тех!AZ$6,)</f>
        <v>0</v>
      </c>
      <c r="AM163" s="76">
        <f>IF(OR(AM$3=DATE(YEAR($H163),MONTH($H163)+$G163,1),AM$3=DATE(YEAR($H163),MONTH($H163)+$G163*2,1),AM$3=DATE(YEAR($H163),MONTH($H163)+$G163*3,1),AM$3=DATE(YEAR($H163),MONTH($H163)+$G163*4,1),AM$3=DATE(YEAR($H163),MONTH($H163)+$G163*5,1),AM$3=DATE(YEAR($H163),MONTH($H163)+$G163*6,1),AM$3=DATE(YEAR($H163),MONTH($H163)+$G163*7,1),AM$3=DATE(YEAR($H163),MONTH($H163)+$G163*8,1),AM$3=DATE(YEAR($H163),MONTH($H163)+$G163*9,1),AM$3=DATE(YEAR($H163),MONTH($H163)+$G163*10,1)),$F163*тех!BA$10*тех!BA$6,)</f>
        <v>0</v>
      </c>
      <c r="AN163" s="76">
        <f>IF(OR(AN$3=DATE(YEAR($H163),MONTH($H163)+$G163,1),AN$3=DATE(YEAR($H163),MONTH($H163)+$G163*2,1),AN$3=DATE(YEAR($H163),MONTH($H163)+$G163*3,1),AN$3=DATE(YEAR($H163),MONTH($H163)+$G163*4,1),AN$3=DATE(YEAR($H163),MONTH($H163)+$G163*5,1),AN$3=DATE(YEAR($H163),MONTH($H163)+$G163*6,1),AN$3=DATE(YEAR($H163),MONTH($H163)+$G163*7,1),AN$3=DATE(YEAR($H163),MONTH($H163)+$G163*8,1),AN$3=DATE(YEAR($H163),MONTH($H163)+$G163*9,1),AN$3=DATE(YEAR($H163),MONTH($H163)+$G163*10,1)),$F163*тех!BB$10*тех!BB$6,)</f>
        <v>0</v>
      </c>
      <c r="AO163" s="76">
        <f>IF(OR(AO$3=DATE(YEAR($H163),MONTH($H163)+$G163,1),AO$3=DATE(YEAR($H163),MONTH($H163)+$G163*2,1),AO$3=DATE(YEAR($H163),MONTH($H163)+$G163*3,1),AO$3=DATE(YEAR($H163),MONTH($H163)+$G163*4,1),AO$3=DATE(YEAR($H163),MONTH($H163)+$G163*5,1),AO$3=DATE(YEAR($H163),MONTH($H163)+$G163*6,1),AO$3=DATE(YEAR($H163),MONTH($H163)+$G163*7,1),AO$3=DATE(YEAR($H163),MONTH($H163)+$G163*8,1),AO$3=DATE(YEAR($H163),MONTH($H163)+$G163*9,1),AO$3=DATE(YEAR($H163),MONTH($H163)+$G163*10,1)),$F163*тех!BC$10*тех!BC$6,)</f>
        <v>0</v>
      </c>
      <c r="AP163" s="76">
        <f>IF(OR(AP$3=DATE(YEAR($H163),MONTH($H163)+$G163,1),AP$3=DATE(YEAR($H163),MONTH($H163)+$G163*2,1),AP$3=DATE(YEAR($H163),MONTH($H163)+$G163*3,1),AP$3=DATE(YEAR($H163),MONTH($H163)+$G163*4,1),AP$3=DATE(YEAR($H163),MONTH($H163)+$G163*5,1),AP$3=DATE(YEAR($H163),MONTH($H163)+$G163*6,1),AP$3=DATE(YEAR($H163),MONTH($H163)+$G163*7,1),AP$3=DATE(YEAR($H163),MONTH($H163)+$G163*8,1),AP$3=DATE(YEAR($H163),MONTH($H163)+$G163*9,1),AP$3=DATE(YEAR($H163),MONTH($H163)+$G163*10,1)),$F163*тех!BD$10*тех!BD$6,)</f>
        <v>0</v>
      </c>
      <c r="AQ163" s="76">
        <f>IF(OR(AQ$3=DATE(YEAR($H163),MONTH($H163)+$G163,1),AQ$3=DATE(YEAR($H163),MONTH($H163)+$G163*2,1),AQ$3=DATE(YEAR($H163),MONTH($H163)+$G163*3,1),AQ$3=DATE(YEAR($H163),MONTH($H163)+$G163*4,1),AQ$3=DATE(YEAR($H163),MONTH($H163)+$G163*5,1),AQ$3=DATE(YEAR($H163),MONTH($H163)+$G163*6,1),AQ$3=DATE(YEAR($H163),MONTH($H163)+$G163*7,1),AQ$3=DATE(YEAR($H163),MONTH($H163)+$G163*8,1),AQ$3=DATE(YEAR($H163),MONTH($H163)+$G163*9,1),AQ$3=DATE(YEAR($H163),MONTH($H163)+$G163*10,1)),$F163*тех!BE$10*тех!BE$6,)</f>
        <v>0</v>
      </c>
      <c r="AR163" s="76">
        <f>IF(OR(AR$3=DATE(YEAR($H163),MONTH($H163)+$G163,1),AR$3=DATE(YEAR($H163),MONTH($H163)+$G163*2,1),AR$3=DATE(YEAR($H163),MONTH($H163)+$G163*3,1),AR$3=DATE(YEAR($H163),MONTH($H163)+$G163*4,1),AR$3=DATE(YEAR($H163),MONTH($H163)+$G163*5,1),AR$3=DATE(YEAR($H163),MONTH($H163)+$G163*6,1),AR$3=DATE(YEAR($H163),MONTH($H163)+$G163*7,1),AR$3=DATE(YEAR($H163),MONTH($H163)+$G163*8,1),AR$3=DATE(YEAR($H163),MONTH($H163)+$G163*9,1),AR$3=DATE(YEAR($H163),MONTH($H163)+$G163*10,1)),$F163*тех!BF$10*тех!BF$6,)</f>
        <v>0</v>
      </c>
      <c r="AS163" s="76">
        <f>IF(OR(AS$3=DATE(YEAR($H163),MONTH($H163)+$G163,1),AS$3=DATE(YEAR($H163),MONTH($H163)+$G163*2,1),AS$3=DATE(YEAR($H163),MONTH($H163)+$G163*3,1),AS$3=DATE(YEAR($H163),MONTH($H163)+$G163*4,1),AS$3=DATE(YEAR($H163),MONTH($H163)+$G163*5,1),AS$3=DATE(YEAR($H163),MONTH($H163)+$G163*6,1),AS$3=DATE(YEAR($H163),MONTH($H163)+$G163*7,1),AS$3=DATE(YEAR($H163),MONTH($H163)+$G163*8,1),AS$3=DATE(YEAR($H163),MONTH($H163)+$G163*9,1),AS$3=DATE(YEAR($H163),MONTH($H163)+$G163*10,1)),$F163*тех!BG$10*тех!BG$6,)</f>
        <v>0</v>
      </c>
      <c r="AT163" s="76">
        <f>IF(OR(AT$3=DATE(YEAR($H163),MONTH($H163)+$G163,1),AT$3=DATE(YEAR($H163),MONTH($H163)+$G163*2,1),AT$3=DATE(YEAR($H163),MONTH($H163)+$G163*3,1),AT$3=DATE(YEAR($H163),MONTH($H163)+$G163*4,1),AT$3=DATE(YEAR($H163),MONTH($H163)+$G163*5,1),AT$3=DATE(YEAR($H163),MONTH($H163)+$G163*6,1),AT$3=DATE(YEAR($H163),MONTH($H163)+$G163*7,1),AT$3=DATE(YEAR($H163),MONTH($H163)+$G163*8,1),AT$3=DATE(YEAR($H163),MONTH($H163)+$G163*9,1),AT$3=DATE(YEAR($H163),MONTH($H163)+$G163*10,1)),$F163*тех!BH$10*тех!BH$6,)</f>
        <v>0</v>
      </c>
      <c r="AU163" s="76">
        <f>IF(OR(AU$3=DATE(YEAR($H163),MONTH($H163)+$G163,1),AU$3=DATE(YEAR($H163),MONTH($H163)+$G163*2,1),AU$3=DATE(YEAR($H163),MONTH($H163)+$G163*3,1),AU$3=DATE(YEAR($H163),MONTH($H163)+$G163*4,1),AU$3=DATE(YEAR($H163),MONTH($H163)+$G163*5,1),AU$3=DATE(YEAR($H163),MONTH($H163)+$G163*6,1),AU$3=DATE(YEAR($H163),MONTH($H163)+$G163*7,1),AU$3=DATE(YEAR($H163),MONTH($H163)+$G163*8,1),AU$3=DATE(YEAR($H163),MONTH($H163)+$G163*9,1),AU$3=DATE(YEAR($H163),MONTH($H163)+$G163*10,1)),$F163*тех!BI$10*тех!BI$6,)</f>
        <v>0</v>
      </c>
      <c r="AV163" s="76">
        <f>IF(OR(AV$3=DATE(YEAR($H163),MONTH($H163)+$G163,1),AV$3=DATE(YEAR($H163),MONTH($H163)+$G163*2,1),AV$3=DATE(YEAR($H163),MONTH($H163)+$G163*3,1),AV$3=DATE(YEAR($H163),MONTH($H163)+$G163*4,1),AV$3=DATE(YEAR($H163),MONTH($H163)+$G163*5,1),AV$3=DATE(YEAR($H163),MONTH($H163)+$G163*6,1),AV$3=DATE(YEAR($H163),MONTH($H163)+$G163*7,1),AV$3=DATE(YEAR($H163),MONTH($H163)+$G163*8,1),AV$3=DATE(YEAR($H163),MONTH($H163)+$G163*9,1),AV$3=DATE(YEAR($H163),MONTH($H163)+$G163*10,1)),$F163*тех!BJ$10*тех!BJ$6,)</f>
        <v>0</v>
      </c>
      <c r="AW163" s="76">
        <f>IF(OR(AW$3=DATE(YEAR($H163),MONTH($H163)+$G163,1),AW$3=DATE(YEAR($H163),MONTH($H163)+$G163*2,1),AW$3=DATE(YEAR($H163),MONTH($H163)+$G163*3,1),AW$3=DATE(YEAR($H163),MONTH($H163)+$G163*4,1),AW$3=DATE(YEAR($H163),MONTH($H163)+$G163*5,1),AW$3=DATE(YEAR($H163),MONTH($H163)+$G163*6,1),AW$3=DATE(YEAR($H163),MONTH($H163)+$G163*7,1),AW$3=DATE(YEAR($H163),MONTH($H163)+$G163*8,1),AW$3=DATE(YEAR($H163),MONTH($H163)+$G163*9,1),AW$3=DATE(YEAR($H163),MONTH($H163)+$G163*10,1)),$F163*тех!BK$10*тех!BK$6,)</f>
        <v>0</v>
      </c>
      <c r="AX163" s="76">
        <f>IF(OR(AX$3=DATE(YEAR($H163),MONTH($H163)+$G163,1),AX$3=DATE(YEAR($H163),MONTH($H163)+$G163*2,1),AX$3=DATE(YEAR($H163),MONTH($H163)+$G163*3,1),AX$3=DATE(YEAR($H163),MONTH($H163)+$G163*4,1),AX$3=DATE(YEAR($H163),MONTH($H163)+$G163*5,1),AX$3=DATE(YEAR($H163),MONTH($H163)+$G163*6,1),AX$3=DATE(YEAR($H163),MONTH($H163)+$G163*7,1),AX$3=DATE(YEAR($H163),MONTH($H163)+$G163*8,1),AX$3=DATE(YEAR($H163),MONTH($H163)+$G163*9,1),AX$3=DATE(YEAR($H163),MONTH($H163)+$G163*10,1)),$F163*тех!BL$10*тех!BL$6,)</f>
        <v>0</v>
      </c>
      <c r="AY163" s="76">
        <f>IF(OR(AY$3=DATE(YEAR($H163),MONTH($H163)+$G163,1),AY$3=DATE(YEAR($H163),MONTH($H163)+$G163*2,1),AY$3=DATE(YEAR($H163),MONTH($H163)+$G163*3,1),AY$3=DATE(YEAR($H163),MONTH($H163)+$G163*4,1),AY$3=DATE(YEAR($H163),MONTH($H163)+$G163*5,1),AY$3=DATE(YEAR($H163),MONTH($H163)+$G163*6,1),AY$3=DATE(YEAR($H163),MONTH($H163)+$G163*7,1),AY$3=DATE(YEAR($H163),MONTH($H163)+$G163*8,1),AY$3=DATE(YEAR($H163),MONTH($H163)+$G163*9,1),AY$3=DATE(YEAR($H163),MONTH($H163)+$G163*10,1)),$F163*тех!BM$10*тех!BM$6,)</f>
        <v>0</v>
      </c>
      <c r="AZ163" s="76">
        <f>IF(OR(AZ$3=DATE(YEAR($H163),MONTH($H163)+$G163,1),AZ$3=DATE(YEAR($H163),MONTH($H163)+$G163*2,1),AZ$3=DATE(YEAR($H163),MONTH($H163)+$G163*3,1),AZ$3=DATE(YEAR($H163),MONTH($H163)+$G163*4,1),AZ$3=DATE(YEAR($H163),MONTH($H163)+$G163*5,1),AZ$3=DATE(YEAR($H163),MONTH($H163)+$G163*6,1),AZ$3=DATE(YEAR($H163),MONTH($H163)+$G163*7,1),AZ$3=DATE(YEAR($H163),MONTH($H163)+$G163*8,1),AZ$3=DATE(YEAR($H163),MONTH($H163)+$G163*9,1),AZ$3=DATE(YEAR($H163),MONTH($H163)+$G163*10,1)),$F163*тех!BN$10*тех!BN$6,)</f>
        <v>0</v>
      </c>
      <c r="BA163" s="76">
        <f>IF(OR(BA$3=DATE(YEAR($H163),MONTH($H163)+$G163,1),BA$3=DATE(YEAR($H163),MONTH($H163)+$G163*2,1),BA$3=DATE(YEAR($H163),MONTH($H163)+$G163*3,1),BA$3=DATE(YEAR($H163),MONTH($H163)+$G163*4,1),BA$3=DATE(YEAR($H163),MONTH($H163)+$G163*5,1),BA$3=DATE(YEAR($H163),MONTH($H163)+$G163*6,1),BA$3=DATE(YEAR($H163),MONTH($H163)+$G163*7,1),BA$3=DATE(YEAR($H163),MONTH($H163)+$G163*8,1),BA$3=DATE(YEAR($H163),MONTH($H163)+$G163*9,1),BA$3=DATE(YEAR($H163),MONTH($H163)+$G163*10,1)),$F163*тех!BO$10*тех!BO$6,)</f>
        <v>0</v>
      </c>
      <c r="BB163" s="76">
        <f>IF(OR(BB$3=DATE(YEAR($H163),MONTH($H163)+$G163,1),BB$3=DATE(YEAR($H163),MONTH($H163)+$G163*2,1),BB$3=DATE(YEAR($H163),MONTH($H163)+$G163*3,1),BB$3=DATE(YEAR($H163),MONTH($H163)+$G163*4,1),BB$3=DATE(YEAR($H163),MONTH($H163)+$G163*5,1),BB$3=DATE(YEAR($H163),MONTH($H163)+$G163*6,1),BB$3=DATE(YEAR($H163),MONTH($H163)+$G163*7,1),BB$3=DATE(YEAR($H163),MONTH($H163)+$G163*8,1),BB$3=DATE(YEAR($H163),MONTH($H163)+$G163*9,1),BB$3=DATE(YEAR($H163),MONTH($H163)+$G163*10,1)),$F163*тех!BP$10*тех!BP$6,)</f>
        <v>0</v>
      </c>
      <c r="BC163" s="76">
        <f>IF(OR(BC$3=DATE(YEAR($H163),MONTH($H163)+$G163,1),BC$3=DATE(YEAR($H163),MONTH($H163)+$G163*2,1),BC$3=DATE(YEAR($H163),MONTH($H163)+$G163*3,1),BC$3=DATE(YEAR($H163),MONTH($H163)+$G163*4,1),BC$3=DATE(YEAR($H163),MONTH($H163)+$G163*5,1),BC$3=DATE(YEAR($H163),MONTH($H163)+$G163*6,1),BC$3=DATE(YEAR($H163),MONTH($H163)+$G163*7,1),BC$3=DATE(YEAR($H163),MONTH($H163)+$G163*8,1),BC$3=DATE(YEAR($H163),MONTH($H163)+$G163*9,1),BC$3=DATE(YEAR($H163),MONTH($H163)+$G163*10,1)),$F163*тех!BQ$10*тех!BQ$6,)</f>
        <v>0</v>
      </c>
      <c r="BD163" s="76">
        <f>IF(OR(BD$3=DATE(YEAR($H163),MONTH($H163)+$G163,1),BD$3=DATE(YEAR($H163),MONTH($H163)+$G163*2,1),BD$3=DATE(YEAR($H163),MONTH($H163)+$G163*3,1),BD$3=DATE(YEAR($H163),MONTH($H163)+$G163*4,1),BD$3=DATE(YEAR($H163),MONTH($H163)+$G163*5,1),BD$3=DATE(YEAR($H163),MONTH($H163)+$G163*6,1),BD$3=DATE(YEAR($H163),MONTH($H163)+$G163*7,1),BD$3=DATE(YEAR($H163),MONTH($H163)+$G163*8,1),BD$3=DATE(YEAR($H163),MONTH($H163)+$G163*9,1),BD$3=DATE(YEAR($H163),MONTH($H163)+$G163*10,1)),$F163*тех!BR$10*тех!BR$6,)</f>
        <v>0</v>
      </c>
      <c r="BE163" s="76">
        <f>IF(OR(BE$3=DATE(YEAR($H163),MONTH($H163)+$G163,1),BE$3=DATE(YEAR($H163),MONTH($H163)+$G163*2,1),BE$3=DATE(YEAR($H163),MONTH($H163)+$G163*3,1),BE$3=DATE(YEAR($H163),MONTH($H163)+$G163*4,1),BE$3=DATE(YEAR($H163),MONTH($H163)+$G163*5,1),BE$3=DATE(YEAR($H163),MONTH($H163)+$G163*6,1),BE$3=DATE(YEAR($H163),MONTH($H163)+$G163*7,1),BE$3=DATE(YEAR($H163),MONTH($H163)+$G163*8,1),BE$3=DATE(YEAR($H163),MONTH($H163)+$G163*9,1),BE$3=DATE(YEAR($H163),MONTH($H163)+$G163*10,1)),$F163*тех!BS$10*тех!BS$6,)</f>
        <v>0</v>
      </c>
      <c r="BF163" s="76">
        <f>IF(OR(BF$3=DATE(YEAR($H163),MONTH($H163)+$G163,1),BF$3=DATE(YEAR($H163),MONTH($H163)+$G163*2,1),BF$3=DATE(YEAR($H163),MONTH($H163)+$G163*3,1),BF$3=DATE(YEAR($H163),MONTH($H163)+$G163*4,1),BF$3=DATE(YEAR($H163),MONTH($H163)+$G163*5,1),BF$3=DATE(YEAR($H163),MONTH($H163)+$G163*6,1),BF$3=DATE(YEAR($H163),MONTH($H163)+$G163*7,1),BF$3=DATE(YEAR($H163),MONTH($H163)+$G163*8,1),BF$3=DATE(YEAR($H163),MONTH($H163)+$G163*9,1),BF$3=DATE(YEAR($H163),MONTH($H163)+$G163*10,1)),$F163*тех!BT$10*тех!BT$6,)</f>
        <v>0</v>
      </c>
      <c r="BG163" s="76">
        <f>IF(OR(BG$3=DATE(YEAR($H163),MONTH($H163)+$G163,1),BG$3=DATE(YEAR($H163),MONTH($H163)+$G163*2,1),BG$3=DATE(YEAR($H163),MONTH($H163)+$G163*3,1),BG$3=DATE(YEAR($H163),MONTH($H163)+$G163*4,1),BG$3=DATE(YEAR($H163),MONTH($H163)+$G163*5,1),BG$3=DATE(YEAR($H163),MONTH($H163)+$G163*6,1),BG$3=DATE(YEAR($H163),MONTH($H163)+$G163*7,1),BG$3=DATE(YEAR($H163),MONTH($H163)+$G163*8,1),BG$3=DATE(YEAR($H163),MONTH($H163)+$G163*9,1),BG$3=DATE(YEAR($H163),MONTH($H163)+$G163*10,1)),$F163*тех!BU$10*тех!BU$6,)</f>
        <v>0</v>
      </c>
      <c r="BH163" s="76">
        <f>IF(OR(BH$3=DATE(YEAR($H163),MONTH($H163)+$G163,1),BH$3=DATE(YEAR($H163),MONTH($H163)+$G163*2,1),BH$3=DATE(YEAR($H163),MONTH($H163)+$G163*3,1),BH$3=DATE(YEAR($H163),MONTH($H163)+$G163*4,1),BH$3=DATE(YEAR($H163),MONTH($H163)+$G163*5,1),BH$3=DATE(YEAR($H163),MONTH($H163)+$G163*6,1),BH$3=DATE(YEAR($H163),MONTH($H163)+$G163*7,1),BH$3=DATE(YEAR($H163),MONTH($H163)+$G163*8,1),BH$3=DATE(YEAR($H163),MONTH($H163)+$G163*9,1),BH$3=DATE(YEAR($H163),MONTH($H163)+$G163*10,1)),$F163*тех!BV$10*тех!BV$6,)</f>
        <v>0</v>
      </c>
      <c r="BI163" s="76">
        <f>IF(OR(BI$3=DATE(YEAR($H163),MONTH($H163)+$G163,1),BI$3=DATE(YEAR($H163),MONTH($H163)+$G163*2,1),BI$3=DATE(YEAR($H163),MONTH($H163)+$G163*3,1),BI$3=DATE(YEAR($H163),MONTH($H163)+$G163*4,1),BI$3=DATE(YEAR($H163),MONTH($H163)+$G163*5,1),BI$3=DATE(YEAR($H163),MONTH($H163)+$G163*6,1),BI$3=DATE(YEAR($H163),MONTH($H163)+$G163*7,1),BI$3=DATE(YEAR($H163),MONTH($H163)+$G163*8,1),BI$3=DATE(YEAR($H163),MONTH($H163)+$G163*9,1),BI$3=DATE(YEAR($H163),MONTH($H163)+$G163*10,1)),$F163*тех!BW$10*тех!BW$6,)</f>
        <v>0</v>
      </c>
      <c r="BJ163" s="76">
        <f>IF(OR(BJ$3=DATE(YEAR($H163),MONTH($H163)+$G163,1),BJ$3=DATE(YEAR($H163),MONTH($H163)+$G163*2,1),BJ$3=DATE(YEAR($H163),MONTH($H163)+$G163*3,1),BJ$3=DATE(YEAR($H163),MONTH($H163)+$G163*4,1),BJ$3=DATE(YEAR($H163),MONTH($H163)+$G163*5,1),BJ$3=DATE(YEAR($H163),MONTH($H163)+$G163*6,1),BJ$3=DATE(YEAR($H163),MONTH($H163)+$G163*7,1),BJ$3=DATE(YEAR($H163),MONTH($H163)+$G163*8,1),BJ$3=DATE(YEAR($H163),MONTH($H163)+$G163*9,1),BJ$3=DATE(YEAR($H163),MONTH($H163)+$G163*10,1)),$F163*тех!BX$10*тех!BX$6,)</f>
        <v>0</v>
      </c>
      <c r="BK163" s="76">
        <f>IF(OR(BK$3=DATE(YEAR($H163),MONTH($H163)+$G163,1),BK$3=DATE(YEAR($H163),MONTH($H163)+$G163*2,1),BK$3=DATE(YEAR($H163),MONTH($H163)+$G163*3,1),BK$3=DATE(YEAR($H163),MONTH($H163)+$G163*4,1),BK$3=DATE(YEAR($H163),MONTH($H163)+$G163*5,1),BK$3=DATE(YEAR($H163),MONTH($H163)+$G163*6,1),BK$3=DATE(YEAR($H163),MONTH($H163)+$G163*7,1),BK$3=DATE(YEAR($H163),MONTH($H163)+$G163*8,1),BK$3=DATE(YEAR($H163),MONTH($H163)+$G163*9,1),BK$3=DATE(YEAR($H163),MONTH($H163)+$G163*10,1)),$F163*тех!BY$10*тех!BY$6,)</f>
        <v>0</v>
      </c>
      <c r="BL163" s="76">
        <f>IF(OR(BL$3=DATE(YEAR($H163),MONTH($H163)+$G163,1),BL$3=DATE(YEAR($H163),MONTH($H163)+$G163*2,1),BL$3=DATE(YEAR($H163),MONTH($H163)+$G163*3,1),BL$3=DATE(YEAR($H163),MONTH($H163)+$G163*4,1),BL$3=DATE(YEAR($H163),MONTH($H163)+$G163*5,1),BL$3=DATE(YEAR($H163),MONTH($H163)+$G163*6,1),BL$3=DATE(YEAR($H163),MONTH($H163)+$G163*7,1),BL$3=DATE(YEAR($H163),MONTH($H163)+$G163*8,1),BL$3=DATE(YEAR($H163),MONTH($H163)+$G163*9,1),BL$3=DATE(YEAR($H163),MONTH($H163)+$G163*10,1)),$F163*тех!BZ$10*тех!BZ$6,)</f>
        <v>0</v>
      </c>
      <c r="BM163" s="76">
        <f>IF(OR(BM$3=DATE(YEAR($H163),MONTH($H163)+$G163,1),BM$3=DATE(YEAR($H163),MONTH($H163)+$G163*2,1),BM$3=DATE(YEAR($H163),MONTH($H163)+$G163*3,1),BM$3=DATE(YEAR($H163),MONTH($H163)+$G163*4,1),BM$3=DATE(YEAR($H163),MONTH($H163)+$G163*5,1),BM$3=DATE(YEAR($H163),MONTH($H163)+$G163*6,1),BM$3=DATE(YEAR($H163),MONTH($H163)+$G163*7,1),BM$3=DATE(YEAR($H163),MONTH($H163)+$G163*8,1),BM$3=DATE(YEAR($H163),MONTH($H163)+$G163*9,1),BM$3=DATE(YEAR($H163),MONTH($H163)+$G163*10,1)),$F163*тех!CA$10*тех!CA$6,)</f>
        <v>0</v>
      </c>
      <c r="BN163" s="76">
        <f>IF(OR(BN$3=DATE(YEAR($H163),MONTH($H163)+$G163,1),BN$3=DATE(YEAR($H163),MONTH($H163)+$G163*2,1),BN$3=DATE(YEAR($H163),MONTH($H163)+$G163*3,1),BN$3=DATE(YEAR($H163),MONTH($H163)+$G163*4,1),BN$3=DATE(YEAR($H163),MONTH($H163)+$G163*5,1),BN$3=DATE(YEAR($H163),MONTH($H163)+$G163*6,1),BN$3=DATE(YEAR($H163),MONTH($H163)+$G163*7,1),BN$3=DATE(YEAR($H163),MONTH($H163)+$G163*8,1),BN$3=DATE(YEAR($H163),MONTH($H163)+$G163*9,1),BN$3=DATE(YEAR($H163),MONTH($H163)+$G163*10,1)),$F163*тех!CB$10*тех!CB$6,)</f>
        <v>0</v>
      </c>
      <c r="BO163" s="76">
        <f>IF(OR(BO$3=DATE(YEAR($H163),MONTH($H163)+$G163,1),BO$3=DATE(YEAR($H163),MONTH($H163)+$G163*2,1),BO$3=DATE(YEAR($H163),MONTH($H163)+$G163*3,1),BO$3=DATE(YEAR($H163),MONTH($H163)+$G163*4,1),BO$3=DATE(YEAR($H163),MONTH($H163)+$G163*5,1),BO$3=DATE(YEAR($H163),MONTH($H163)+$G163*6,1),BO$3=DATE(YEAR($H163),MONTH($H163)+$G163*7,1),BO$3=DATE(YEAR($H163),MONTH($H163)+$G163*8,1),BO$3=DATE(YEAR($H163),MONTH($H163)+$G163*9,1),BO$3=DATE(YEAR($H163),MONTH($H163)+$G163*10,1)),$F163*тех!CC$10*тех!CC$6,)</f>
        <v>0</v>
      </c>
      <c r="BP163" s="76">
        <f>IF(OR(BP$3=DATE(YEAR($H163),MONTH($H163)+$G163,1),BP$3=DATE(YEAR($H163),MONTH($H163)+$G163*2,1),BP$3=DATE(YEAR($H163),MONTH($H163)+$G163*3,1),BP$3=DATE(YEAR($H163),MONTH($H163)+$G163*4,1),BP$3=DATE(YEAR($H163),MONTH($H163)+$G163*5,1),BP$3=DATE(YEAR($H163),MONTH($H163)+$G163*6,1),BP$3=DATE(YEAR($H163),MONTH($H163)+$G163*7,1),BP$3=DATE(YEAR($H163),MONTH($H163)+$G163*8,1),BP$3=DATE(YEAR($H163),MONTH($H163)+$G163*9,1),BP$3=DATE(YEAR($H163),MONTH($H163)+$G163*10,1)),$F163*тех!CD$10*тех!CD$6,)</f>
        <v>0</v>
      </c>
      <c r="BQ163" s="76">
        <f>IF(OR(BQ$3=DATE(YEAR($H163),MONTH($H163)+$G163,1),BQ$3=DATE(YEAR($H163),MONTH($H163)+$G163*2,1),BQ$3=DATE(YEAR($H163),MONTH($H163)+$G163*3,1),BQ$3=DATE(YEAR($H163),MONTH($H163)+$G163*4,1),BQ$3=DATE(YEAR($H163),MONTH($H163)+$G163*5,1),BQ$3=DATE(YEAR($H163),MONTH($H163)+$G163*6,1),BQ$3=DATE(YEAR($H163),MONTH($H163)+$G163*7,1),BQ$3=DATE(YEAR($H163),MONTH($H163)+$G163*8,1),BQ$3=DATE(YEAR($H163),MONTH($H163)+$G163*9,1),BQ$3=DATE(YEAR($H163),MONTH($H163)+$G163*10,1)),$F163*тех!CE$10*тех!CE$6,)</f>
        <v>0</v>
      </c>
    </row>
    <row r="164" spans="2:69">
      <c r="B164" s="3">
        <v>22</v>
      </c>
      <c r="C164" s="19" t="s">
        <v>838</v>
      </c>
      <c r="D164" s="71">
        <f>IF(C164&gt;0,VLOOKUP(C164,тех!$R$19:$S$54,2,FALSE),)</f>
        <v>1060</v>
      </c>
      <c r="E164" s="71"/>
      <c r="F164" s="76">
        <f t="shared" si="5"/>
        <v>0</v>
      </c>
      <c r="G164" s="19">
        <v>12</v>
      </c>
      <c r="H164" s="20">
        <f>Параметры!$C$11</f>
        <v>42370</v>
      </c>
      <c r="J164" s="76">
        <f>IF($H164=J$3,$F164,)*тех!X$6</f>
        <v>0</v>
      </c>
      <c r="K164" s="76">
        <f>IF($H164=K$3,$F164,)*тех!Y$6</f>
        <v>0</v>
      </c>
      <c r="L164" s="76">
        <f>IF($H164=L$3,$F164,)*тех!Z$6</f>
        <v>0</v>
      </c>
      <c r="M164" s="76">
        <f>IF($H164=M$3,$F164,)*тех!AA$6</f>
        <v>0</v>
      </c>
      <c r="N164" s="76">
        <f>IF($H164=N$3,$F164,)*тех!AB$6</f>
        <v>0</v>
      </c>
      <c r="O164" s="76">
        <f>IF($H164=O$3,$F164,)*тех!AC$6</f>
        <v>0</v>
      </c>
      <c r="P164" s="76">
        <f>IF(OR(P$3=DATE(YEAR($H164),MONTH($H164)+$G164,1),P$3=DATE(YEAR($H164),MONTH($H164)+$G164*2,1),P$3=DATE(YEAR($H164),MONTH($H164)+$G164*3,1),P$3=DATE(YEAR($H164),MONTH($H164)+$G164*4,1),P$3=DATE(YEAR($H164),MONTH($H164)+$G164*5,1),P$3=DATE(YEAR($H164),MONTH($H164)+$G164*6,1),P$3=DATE(YEAR($H164),MONTH($H164)+$G164*7,1),P$3=DATE(YEAR($H164),MONTH($H164)+$G164*8,1),P$3=DATE(YEAR($H164),MONTH($H164)+$G164*9,1),P$3=DATE(YEAR($H164),MONTH($H164)+$G164*10,1)),$F164*тех!AD$10*тех!AD$6,)</f>
        <v>0</v>
      </c>
      <c r="Q164" s="76">
        <f>IF(OR(Q$3=DATE(YEAR($H164),MONTH($H164)+$G164,1),Q$3=DATE(YEAR($H164),MONTH($H164)+$G164*2,1),Q$3=DATE(YEAR($H164),MONTH($H164)+$G164*3,1),Q$3=DATE(YEAR($H164),MONTH($H164)+$G164*4,1),Q$3=DATE(YEAR($H164),MONTH($H164)+$G164*5,1),Q$3=DATE(YEAR($H164),MONTH($H164)+$G164*6,1),Q$3=DATE(YEAR($H164),MONTH($H164)+$G164*7,1),Q$3=DATE(YEAR($H164),MONTH($H164)+$G164*8,1),Q$3=DATE(YEAR($H164),MONTH($H164)+$G164*9,1),Q$3=DATE(YEAR($H164),MONTH($H164)+$G164*10,1)),$F164*тех!AE$10*тех!AE$6,)</f>
        <v>0</v>
      </c>
      <c r="R164" s="76">
        <f>IF(OR(R$3=DATE(YEAR($H164),MONTH($H164)+$G164,1),R$3=DATE(YEAR($H164),MONTH($H164)+$G164*2,1),R$3=DATE(YEAR($H164),MONTH($H164)+$G164*3,1),R$3=DATE(YEAR($H164),MONTH($H164)+$G164*4,1),R$3=DATE(YEAR($H164),MONTH($H164)+$G164*5,1),R$3=DATE(YEAR($H164),MONTH($H164)+$G164*6,1),R$3=DATE(YEAR($H164),MONTH($H164)+$G164*7,1),R$3=DATE(YEAR($H164),MONTH($H164)+$G164*8,1),R$3=DATE(YEAR($H164),MONTH($H164)+$G164*9,1),R$3=DATE(YEAR($H164),MONTH($H164)+$G164*10,1)),$F164*тех!AF$10*тех!AF$6,)</f>
        <v>0</v>
      </c>
      <c r="S164" s="76">
        <f>IF(OR(S$3=DATE(YEAR($H164),MONTH($H164)+$G164,1),S$3=DATE(YEAR($H164),MONTH($H164)+$G164*2,1),S$3=DATE(YEAR($H164),MONTH($H164)+$G164*3,1),S$3=DATE(YEAR($H164),MONTH($H164)+$G164*4,1),S$3=DATE(YEAR($H164),MONTH($H164)+$G164*5,1),S$3=DATE(YEAR($H164),MONTH($H164)+$G164*6,1),S$3=DATE(YEAR($H164),MONTH($H164)+$G164*7,1),S$3=DATE(YEAR($H164),MONTH($H164)+$G164*8,1),S$3=DATE(YEAR($H164),MONTH($H164)+$G164*9,1),S$3=DATE(YEAR($H164),MONTH($H164)+$G164*10,1)),$F164*тех!AG$10*тех!AG$6,)</f>
        <v>0</v>
      </c>
      <c r="T164" s="76">
        <f>IF(OR(T$3=DATE(YEAR($H164),MONTH($H164)+$G164,1),T$3=DATE(YEAR($H164),MONTH($H164)+$G164*2,1),T$3=DATE(YEAR($H164),MONTH($H164)+$G164*3,1),T$3=DATE(YEAR($H164),MONTH($H164)+$G164*4,1),T$3=DATE(YEAR($H164),MONTH($H164)+$G164*5,1),T$3=DATE(YEAR($H164),MONTH($H164)+$G164*6,1),T$3=DATE(YEAR($H164),MONTH($H164)+$G164*7,1),T$3=DATE(YEAR($H164),MONTH($H164)+$G164*8,1),T$3=DATE(YEAR($H164),MONTH($H164)+$G164*9,1),T$3=DATE(YEAR($H164),MONTH($H164)+$G164*10,1)),$F164*тех!AH$10*тех!AH$6,)</f>
        <v>0</v>
      </c>
      <c r="U164" s="76">
        <f>IF(OR(U$3=DATE(YEAR($H164),MONTH($H164)+$G164,1),U$3=DATE(YEAR($H164),MONTH($H164)+$G164*2,1),U$3=DATE(YEAR($H164),MONTH($H164)+$G164*3,1),U$3=DATE(YEAR($H164),MONTH($H164)+$G164*4,1),U$3=DATE(YEAR($H164),MONTH($H164)+$G164*5,1),U$3=DATE(YEAR($H164),MONTH($H164)+$G164*6,1),U$3=DATE(YEAR($H164),MONTH($H164)+$G164*7,1),U$3=DATE(YEAR($H164),MONTH($H164)+$G164*8,1),U$3=DATE(YEAR($H164),MONTH($H164)+$G164*9,1),U$3=DATE(YEAR($H164),MONTH($H164)+$G164*10,1)),$F164*тех!AI$10*тех!AI$6,)</f>
        <v>0</v>
      </c>
      <c r="V164" s="76">
        <f>IF(OR(V$3=DATE(YEAR($H164),MONTH($H164)+$G164,1),V$3=DATE(YEAR($H164),MONTH($H164)+$G164*2,1),V$3=DATE(YEAR($H164),MONTH($H164)+$G164*3,1),V$3=DATE(YEAR($H164),MONTH($H164)+$G164*4,1),V$3=DATE(YEAR($H164),MONTH($H164)+$G164*5,1),V$3=DATE(YEAR($H164),MONTH($H164)+$G164*6,1),V$3=DATE(YEAR($H164),MONTH($H164)+$G164*7,1),V$3=DATE(YEAR($H164),MONTH($H164)+$G164*8,1),V$3=DATE(YEAR($H164),MONTH($H164)+$G164*9,1),V$3=DATE(YEAR($H164),MONTH($H164)+$G164*10,1)),$F164*тех!AJ$10*тех!AJ$6,)</f>
        <v>0</v>
      </c>
      <c r="W164" s="76">
        <f>IF(OR(W$3=DATE(YEAR($H164),MONTH($H164)+$G164,1),W$3=DATE(YEAR($H164),MONTH($H164)+$G164*2,1),W$3=DATE(YEAR($H164),MONTH($H164)+$G164*3,1),W$3=DATE(YEAR($H164),MONTH($H164)+$G164*4,1),W$3=DATE(YEAR($H164),MONTH($H164)+$G164*5,1),W$3=DATE(YEAR($H164),MONTH($H164)+$G164*6,1),W$3=DATE(YEAR($H164),MONTH($H164)+$G164*7,1),W$3=DATE(YEAR($H164),MONTH($H164)+$G164*8,1),W$3=DATE(YEAR($H164),MONTH($H164)+$G164*9,1),W$3=DATE(YEAR($H164),MONTH($H164)+$G164*10,1)),$F164*тех!AK$10*тех!AK$6,)</f>
        <v>0</v>
      </c>
      <c r="X164" s="76">
        <f>IF(OR(X$3=DATE(YEAR($H164),MONTH($H164)+$G164,1),X$3=DATE(YEAR($H164),MONTH($H164)+$G164*2,1),X$3=DATE(YEAR($H164),MONTH($H164)+$G164*3,1),X$3=DATE(YEAR($H164),MONTH($H164)+$G164*4,1),X$3=DATE(YEAR($H164),MONTH($H164)+$G164*5,1),X$3=DATE(YEAR($H164),MONTH($H164)+$G164*6,1),X$3=DATE(YEAR($H164),MONTH($H164)+$G164*7,1),X$3=DATE(YEAR($H164),MONTH($H164)+$G164*8,1),X$3=DATE(YEAR($H164),MONTH($H164)+$G164*9,1),X$3=DATE(YEAR($H164),MONTH($H164)+$G164*10,1)),$F164*тех!AL$10*тех!AL$6,)</f>
        <v>0</v>
      </c>
      <c r="Y164" s="76">
        <f>IF(OR(Y$3=DATE(YEAR($H164),MONTH($H164)+$G164,1),Y$3=DATE(YEAR($H164),MONTH($H164)+$G164*2,1),Y$3=DATE(YEAR($H164),MONTH($H164)+$G164*3,1),Y$3=DATE(YEAR($H164),MONTH($H164)+$G164*4,1),Y$3=DATE(YEAR($H164),MONTH($H164)+$G164*5,1),Y$3=DATE(YEAR($H164),MONTH($H164)+$G164*6,1),Y$3=DATE(YEAR($H164),MONTH($H164)+$G164*7,1),Y$3=DATE(YEAR($H164),MONTH($H164)+$G164*8,1),Y$3=DATE(YEAR($H164),MONTH($H164)+$G164*9,1),Y$3=DATE(YEAR($H164),MONTH($H164)+$G164*10,1)),$F164*тех!AM$10*тех!AM$6,)</f>
        <v>0</v>
      </c>
      <c r="Z164" s="76">
        <f>IF(OR(Z$3=DATE(YEAR($H164),MONTH($H164)+$G164,1),Z$3=DATE(YEAR($H164),MONTH($H164)+$G164*2,1),Z$3=DATE(YEAR($H164),MONTH($H164)+$G164*3,1),Z$3=DATE(YEAR($H164),MONTH($H164)+$G164*4,1),Z$3=DATE(YEAR($H164),MONTH($H164)+$G164*5,1),Z$3=DATE(YEAR($H164),MONTH($H164)+$G164*6,1),Z$3=DATE(YEAR($H164),MONTH($H164)+$G164*7,1),Z$3=DATE(YEAR($H164),MONTH($H164)+$G164*8,1),Z$3=DATE(YEAR($H164),MONTH($H164)+$G164*9,1),Z$3=DATE(YEAR($H164),MONTH($H164)+$G164*10,1)),$F164*тех!AN$10*тех!AN$6,)</f>
        <v>0</v>
      </c>
      <c r="AA164" s="76">
        <f>IF(OR(AA$3=DATE(YEAR($H164),MONTH($H164)+$G164,1),AA$3=DATE(YEAR($H164),MONTH($H164)+$G164*2,1),AA$3=DATE(YEAR($H164),MONTH($H164)+$G164*3,1),AA$3=DATE(YEAR($H164),MONTH($H164)+$G164*4,1),AA$3=DATE(YEAR($H164),MONTH($H164)+$G164*5,1),AA$3=DATE(YEAR($H164),MONTH($H164)+$G164*6,1),AA$3=DATE(YEAR($H164),MONTH($H164)+$G164*7,1),AA$3=DATE(YEAR($H164),MONTH($H164)+$G164*8,1),AA$3=DATE(YEAR($H164),MONTH($H164)+$G164*9,1),AA$3=DATE(YEAR($H164),MONTH($H164)+$G164*10,1)),$F164*тех!AO$10*тех!AO$6,)</f>
        <v>0</v>
      </c>
      <c r="AB164" s="76">
        <f>IF(OR(AB$3=DATE(YEAR($H164),MONTH($H164)+$G164,1),AB$3=DATE(YEAR($H164),MONTH($H164)+$G164*2,1),AB$3=DATE(YEAR($H164),MONTH($H164)+$G164*3,1),AB$3=DATE(YEAR($H164),MONTH($H164)+$G164*4,1),AB$3=DATE(YEAR($H164),MONTH($H164)+$G164*5,1),AB$3=DATE(YEAR($H164),MONTH($H164)+$G164*6,1),AB$3=DATE(YEAR($H164),MONTH($H164)+$G164*7,1),AB$3=DATE(YEAR($H164),MONTH($H164)+$G164*8,1),AB$3=DATE(YEAR($H164),MONTH($H164)+$G164*9,1),AB$3=DATE(YEAR($H164),MONTH($H164)+$G164*10,1)),$F164*тех!AP$10*тех!AP$6,)</f>
        <v>0</v>
      </c>
      <c r="AC164" s="76">
        <f>IF(OR(AC$3=DATE(YEAR($H164),MONTH($H164)+$G164,1),AC$3=DATE(YEAR($H164),MONTH($H164)+$G164*2,1),AC$3=DATE(YEAR($H164),MONTH($H164)+$G164*3,1),AC$3=DATE(YEAR($H164),MONTH($H164)+$G164*4,1),AC$3=DATE(YEAR($H164),MONTH($H164)+$G164*5,1),AC$3=DATE(YEAR($H164),MONTH($H164)+$G164*6,1),AC$3=DATE(YEAR($H164),MONTH($H164)+$G164*7,1),AC$3=DATE(YEAR($H164),MONTH($H164)+$G164*8,1),AC$3=DATE(YEAR($H164),MONTH($H164)+$G164*9,1),AC$3=DATE(YEAR($H164),MONTH($H164)+$G164*10,1)),$F164*тех!AQ$10*тех!AQ$6,)</f>
        <v>0</v>
      </c>
      <c r="AD164" s="76">
        <f>IF(OR(AD$3=DATE(YEAR($H164),MONTH($H164)+$G164,1),AD$3=DATE(YEAR($H164),MONTH($H164)+$G164*2,1),AD$3=DATE(YEAR($H164),MONTH($H164)+$G164*3,1),AD$3=DATE(YEAR($H164),MONTH($H164)+$G164*4,1),AD$3=DATE(YEAR($H164),MONTH($H164)+$G164*5,1),AD$3=DATE(YEAR($H164),MONTH($H164)+$G164*6,1),AD$3=DATE(YEAR($H164),MONTH($H164)+$G164*7,1),AD$3=DATE(YEAR($H164),MONTH($H164)+$G164*8,1),AD$3=DATE(YEAR($H164),MONTH($H164)+$G164*9,1),AD$3=DATE(YEAR($H164),MONTH($H164)+$G164*10,1)),$F164*тех!AR$10*тех!AR$6,)</f>
        <v>0</v>
      </c>
      <c r="AE164" s="76">
        <f>IF(OR(AE$3=DATE(YEAR($H164),MONTH($H164)+$G164,1),AE$3=DATE(YEAR($H164),MONTH($H164)+$G164*2,1),AE$3=DATE(YEAR($H164),MONTH($H164)+$G164*3,1),AE$3=DATE(YEAR($H164),MONTH($H164)+$G164*4,1),AE$3=DATE(YEAR($H164),MONTH($H164)+$G164*5,1),AE$3=DATE(YEAR($H164),MONTH($H164)+$G164*6,1),AE$3=DATE(YEAR($H164),MONTH($H164)+$G164*7,1),AE$3=DATE(YEAR($H164),MONTH($H164)+$G164*8,1),AE$3=DATE(YEAR($H164),MONTH($H164)+$G164*9,1),AE$3=DATE(YEAR($H164),MONTH($H164)+$G164*10,1)),$F164*тех!AS$10*тех!AS$6,)</f>
        <v>0</v>
      </c>
      <c r="AF164" s="76">
        <f>IF(OR(AF$3=DATE(YEAR($H164),MONTH($H164)+$G164,1),AF$3=DATE(YEAR($H164),MONTH($H164)+$G164*2,1),AF$3=DATE(YEAR($H164),MONTH($H164)+$G164*3,1),AF$3=DATE(YEAR($H164),MONTH($H164)+$G164*4,1),AF$3=DATE(YEAR($H164),MONTH($H164)+$G164*5,1),AF$3=DATE(YEAR($H164),MONTH($H164)+$G164*6,1),AF$3=DATE(YEAR($H164),MONTH($H164)+$G164*7,1),AF$3=DATE(YEAR($H164),MONTH($H164)+$G164*8,1),AF$3=DATE(YEAR($H164),MONTH($H164)+$G164*9,1),AF$3=DATE(YEAR($H164),MONTH($H164)+$G164*10,1)),$F164*тех!AT$10*тех!AT$6,)</f>
        <v>0</v>
      </c>
      <c r="AG164" s="76">
        <f>IF(OR(AG$3=DATE(YEAR($H164),MONTH($H164)+$G164,1),AG$3=DATE(YEAR($H164),MONTH($H164)+$G164*2,1),AG$3=DATE(YEAR($H164),MONTH($H164)+$G164*3,1),AG$3=DATE(YEAR($H164),MONTH($H164)+$G164*4,1),AG$3=DATE(YEAR($H164),MONTH($H164)+$G164*5,1),AG$3=DATE(YEAR($H164),MONTH($H164)+$G164*6,1),AG$3=DATE(YEAR($H164),MONTH($H164)+$G164*7,1),AG$3=DATE(YEAR($H164),MONTH($H164)+$G164*8,1),AG$3=DATE(YEAR($H164),MONTH($H164)+$G164*9,1),AG$3=DATE(YEAR($H164),MONTH($H164)+$G164*10,1)),$F164*тех!AU$10*тех!AU$6,)</f>
        <v>0</v>
      </c>
      <c r="AH164" s="76">
        <f>IF(OR(AH$3=DATE(YEAR($H164),MONTH($H164)+$G164,1),AH$3=DATE(YEAR($H164),MONTH($H164)+$G164*2,1),AH$3=DATE(YEAR($H164),MONTH($H164)+$G164*3,1),AH$3=DATE(YEAR($H164),MONTH($H164)+$G164*4,1),AH$3=DATE(YEAR($H164),MONTH($H164)+$G164*5,1),AH$3=DATE(YEAR($H164),MONTH($H164)+$G164*6,1),AH$3=DATE(YEAR($H164),MONTH($H164)+$G164*7,1),AH$3=DATE(YEAR($H164),MONTH($H164)+$G164*8,1),AH$3=DATE(YEAR($H164),MONTH($H164)+$G164*9,1),AH$3=DATE(YEAR($H164),MONTH($H164)+$G164*10,1)),$F164*тех!AV$10*тех!AV$6,)</f>
        <v>0</v>
      </c>
      <c r="AI164" s="76">
        <f>IF(OR(AI$3=DATE(YEAR($H164),MONTH($H164)+$G164,1),AI$3=DATE(YEAR($H164),MONTH($H164)+$G164*2,1),AI$3=DATE(YEAR($H164),MONTH($H164)+$G164*3,1),AI$3=DATE(YEAR($H164),MONTH($H164)+$G164*4,1),AI$3=DATE(YEAR($H164),MONTH($H164)+$G164*5,1),AI$3=DATE(YEAR($H164),MONTH($H164)+$G164*6,1),AI$3=DATE(YEAR($H164),MONTH($H164)+$G164*7,1),AI$3=DATE(YEAR($H164),MONTH($H164)+$G164*8,1),AI$3=DATE(YEAR($H164),MONTH($H164)+$G164*9,1),AI$3=DATE(YEAR($H164),MONTH($H164)+$G164*10,1)),$F164*тех!AW$10*тех!AW$6,)</f>
        <v>0</v>
      </c>
      <c r="AJ164" s="76">
        <f>IF(OR(AJ$3=DATE(YEAR($H164),MONTH($H164)+$G164,1),AJ$3=DATE(YEAR($H164),MONTH($H164)+$G164*2,1),AJ$3=DATE(YEAR($H164),MONTH($H164)+$G164*3,1),AJ$3=DATE(YEAR($H164),MONTH($H164)+$G164*4,1),AJ$3=DATE(YEAR($H164),MONTH($H164)+$G164*5,1),AJ$3=DATE(YEAR($H164),MONTH($H164)+$G164*6,1),AJ$3=DATE(YEAR($H164),MONTH($H164)+$G164*7,1),AJ$3=DATE(YEAR($H164),MONTH($H164)+$G164*8,1),AJ$3=DATE(YEAR($H164),MONTH($H164)+$G164*9,1),AJ$3=DATE(YEAR($H164),MONTH($H164)+$G164*10,1)),$F164*тех!AX$10*тех!AX$6,)</f>
        <v>0</v>
      </c>
      <c r="AK164" s="76">
        <f>IF(OR(AK$3=DATE(YEAR($H164),MONTH($H164)+$G164,1),AK$3=DATE(YEAR($H164),MONTH($H164)+$G164*2,1),AK$3=DATE(YEAR($H164),MONTH($H164)+$G164*3,1),AK$3=DATE(YEAR($H164),MONTH($H164)+$G164*4,1),AK$3=DATE(YEAR($H164),MONTH($H164)+$G164*5,1),AK$3=DATE(YEAR($H164),MONTH($H164)+$G164*6,1),AK$3=DATE(YEAR($H164),MONTH($H164)+$G164*7,1),AK$3=DATE(YEAR($H164),MONTH($H164)+$G164*8,1),AK$3=DATE(YEAR($H164),MONTH($H164)+$G164*9,1),AK$3=DATE(YEAR($H164),MONTH($H164)+$G164*10,1)),$F164*тех!AY$10*тех!AY$6,)</f>
        <v>0</v>
      </c>
      <c r="AL164" s="76">
        <f>IF(OR(AL$3=DATE(YEAR($H164),MONTH($H164)+$G164,1),AL$3=DATE(YEAR($H164),MONTH($H164)+$G164*2,1),AL$3=DATE(YEAR($H164),MONTH($H164)+$G164*3,1),AL$3=DATE(YEAR($H164),MONTH($H164)+$G164*4,1),AL$3=DATE(YEAR($H164),MONTH($H164)+$G164*5,1),AL$3=DATE(YEAR($H164),MONTH($H164)+$G164*6,1),AL$3=DATE(YEAR($H164),MONTH($H164)+$G164*7,1),AL$3=DATE(YEAR($H164),MONTH($H164)+$G164*8,1),AL$3=DATE(YEAR($H164),MONTH($H164)+$G164*9,1),AL$3=DATE(YEAR($H164),MONTH($H164)+$G164*10,1)),$F164*тех!AZ$10*тех!AZ$6,)</f>
        <v>0</v>
      </c>
      <c r="AM164" s="76">
        <f>IF(OR(AM$3=DATE(YEAR($H164),MONTH($H164)+$G164,1),AM$3=DATE(YEAR($H164),MONTH($H164)+$G164*2,1),AM$3=DATE(YEAR($H164),MONTH($H164)+$G164*3,1),AM$3=DATE(YEAR($H164),MONTH($H164)+$G164*4,1),AM$3=DATE(YEAR($H164),MONTH($H164)+$G164*5,1),AM$3=DATE(YEAR($H164),MONTH($H164)+$G164*6,1),AM$3=DATE(YEAR($H164),MONTH($H164)+$G164*7,1),AM$3=DATE(YEAR($H164),MONTH($H164)+$G164*8,1),AM$3=DATE(YEAR($H164),MONTH($H164)+$G164*9,1),AM$3=DATE(YEAR($H164),MONTH($H164)+$G164*10,1)),$F164*тех!BA$10*тех!BA$6,)</f>
        <v>0</v>
      </c>
      <c r="AN164" s="76">
        <f>IF(OR(AN$3=DATE(YEAR($H164),MONTH($H164)+$G164,1),AN$3=DATE(YEAR($H164),MONTH($H164)+$G164*2,1),AN$3=DATE(YEAR($H164),MONTH($H164)+$G164*3,1),AN$3=DATE(YEAR($H164),MONTH($H164)+$G164*4,1),AN$3=DATE(YEAR($H164),MONTH($H164)+$G164*5,1),AN$3=DATE(YEAR($H164),MONTH($H164)+$G164*6,1),AN$3=DATE(YEAR($H164),MONTH($H164)+$G164*7,1),AN$3=DATE(YEAR($H164),MONTH($H164)+$G164*8,1),AN$3=DATE(YEAR($H164),MONTH($H164)+$G164*9,1),AN$3=DATE(YEAR($H164),MONTH($H164)+$G164*10,1)),$F164*тех!BB$10*тех!BB$6,)</f>
        <v>0</v>
      </c>
      <c r="AO164" s="76">
        <f>IF(OR(AO$3=DATE(YEAR($H164),MONTH($H164)+$G164,1),AO$3=DATE(YEAR($H164),MONTH($H164)+$G164*2,1),AO$3=DATE(YEAR($H164),MONTH($H164)+$G164*3,1),AO$3=DATE(YEAR($H164),MONTH($H164)+$G164*4,1),AO$3=DATE(YEAR($H164),MONTH($H164)+$G164*5,1),AO$3=DATE(YEAR($H164),MONTH($H164)+$G164*6,1),AO$3=DATE(YEAR($H164),MONTH($H164)+$G164*7,1),AO$3=DATE(YEAR($H164),MONTH($H164)+$G164*8,1),AO$3=DATE(YEAR($H164),MONTH($H164)+$G164*9,1),AO$3=DATE(YEAR($H164),MONTH($H164)+$G164*10,1)),$F164*тех!BC$10*тех!BC$6,)</f>
        <v>0</v>
      </c>
      <c r="AP164" s="76">
        <f>IF(OR(AP$3=DATE(YEAR($H164),MONTH($H164)+$G164,1),AP$3=DATE(YEAR($H164),MONTH($H164)+$G164*2,1),AP$3=DATE(YEAR($H164),MONTH($H164)+$G164*3,1),AP$3=DATE(YEAR($H164),MONTH($H164)+$G164*4,1),AP$3=DATE(YEAR($H164),MONTH($H164)+$G164*5,1),AP$3=DATE(YEAR($H164),MONTH($H164)+$G164*6,1),AP$3=DATE(YEAR($H164),MONTH($H164)+$G164*7,1),AP$3=DATE(YEAR($H164),MONTH($H164)+$G164*8,1),AP$3=DATE(YEAR($H164),MONTH($H164)+$G164*9,1),AP$3=DATE(YEAR($H164),MONTH($H164)+$G164*10,1)),$F164*тех!BD$10*тех!BD$6,)</f>
        <v>0</v>
      </c>
      <c r="AQ164" s="76">
        <f>IF(OR(AQ$3=DATE(YEAR($H164),MONTH($H164)+$G164,1),AQ$3=DATE(YEAR($H164),MONTH($H164)+$G164*2,1),AQ$3=DATE(YEAR($H164),MONTH($H164)+$G164*3,1),AQ$3=DATE(YEAR($H164),MONTH($H164)+$G164*4,1),AQ$3=DATE(YEAR($H164),MONTH($H164)+$G164*5,1),AQ$3=DATE(YEAR($H164),MONTH($H164)+$G164*6,1),AQ$3=DATE(YEAR($H164),MONTH($H164)+$G164*7,1),AQ$3=DATE(YEAR($H164),MONTH($H164)+$G164*8,1),AQ$3=DATE(YEAR($H164),MONTH($H164)+$G164*9,1),AQ$3=DATE(YEAR($H164),MONTH($H164)+$G164*10,1)),$F164*тех!BE$10*тех!BE$6,)</f>
        <v>0</v>
      </c>
      <c r="AR164" s="76">
        <f>IF(OR(AR$3=DATE(YEAR($H164),MONTH($H164)+$G164,1),AR$3=DATE(YEAR($H164),MONTH($H164)+$G164*2,1),AR$3=DATE(YEAR($H164),MONTH($H164)+$G164*3,1),AR$3=DATE(YEAR($H164),MONTH($H164)+$G164*4,1),AR$3=DATE(YEAR($H164),MONTH($H164)+$G164*5,1),AR$3=DATE(YEAR($H164),MONTH($H164)+$G164*6,1),AR$3=DATE(YEAR($H164),MONTH($H164)+$G164*7,1),AR$3=DATE(YEAR($H164),MONTH($H164)+$G164*8,1),AR$3=DATE(YEAR($H164),MONTH($H164)+$G164*9,1),AR$3=DATE(YEAR($H164),MONTH($H164)+$G164*10,1)),$F164*тех!BF$10*тех!BF$6,)</f>
        <v>0</v>
      </c>
      <c r="AS164" s="76">
        <f>IF(OR(AS$3=DATE(YEAR($H164),MONTH($H164)+$G164,1),AS$3=DATE(YEAR($H164),MONTH($H164)+$G164*2,1),AS$3=DATE(YEAR($H164),MONTH($H164)+$G164*3,1),AS$3=DATE(YEAR($H164),MONTH($H164)+$G164*4,1),AS$3=DATE(YEAR($H164),MONTH($H164)+$G164*5,1),AS$3=DATE(YEAR($H164),MONTH($H164)+$G164*6,1),AS$3=DATE(YEAR($H164),MONTH($H164)+$G164*7,1),AS$3=DATE(YEAR($H164),MONTH($H164)+$G164*8,1),AS$3=DATE(YEAR($H164),MONTH($H164)+$G164*9,1),AS$3=DATE(YEAR($H164),MONTH($H164)+$G164*10,1)),$F164*тех!BG$10*тех!BG$6,)</f>
        <v>0</v>
      </c>
      <c r="AT164" s="76">
        <f>IF(OR(AT$3=DATE(YEAR($H164),MONTH($H164)+$G164,1),AT$3=DATE(YEAR($H164),MONTH($H164)+$G164*2,1),AT$3=DATE(YEAR($H164),MONTH($H164)+$G164*3,1),AT$3=DATE(YEAR($H164),MONTH($H164)+$G164*4,1),AT$3=DATE(YEAR($H164),MONTH($H164)+$G164*5,1),AT$3=DATE(YEAR($H164),MONTH($H164)+$G164*6,1),AT$3=DATE(YEAR($H164),MONTH($H164)+$G164*7,1),AT$3=DATE(YEAR($H164),MONTH($H164)+$G164*8,1),AT$3=DATE(YEAR($H164),MONTH($H164)+$G164*9,1),AT$3=DATE(YEAR($H164),MONTH($H164)+$G164*10,1)),$F164*тех!BH$10*тех!BH$6,)</f>
        <v>0</v>
      </c>
      <c r="AU164" s="76">
        <f>IF(OR(AU$3=DATE(YEAR($H164),MONTH($H164)+$G164,1),AU$3=DATE(YEAR($H164),MONTH($H164)+$G164*2,1),AU$3=DATE(YEAR($H164),MONTH($H164)+$G164*3,1),AU$3=DATE(YEAR($H164),MONTH($H164)+$G164*4,1),AU$3=DATE(YEAR($H164),MONTH($H164)+$G164*5,1),AU$3=DATE(YEAR($H164),MONTH($H164)+$G164*6,1),AU$3=DATE(YEAR($H164),MONTH($H164)+$G164*7,1),AU$3=DATE(YEAR($H164),MONTH($H164)+$G164*8,1),AU$3=DATE(YEAR($H164),MONTH($H164)+$G164*9,1),AU$3=DATE(YEAR($H164),MONTH($H164)+$G164*10,1)),$F164*тех!BI$10*тех!BI$6,)</f>
        <v>0</v>
      </c>
      <c r="AV164" s="76">
        <f>IF(OR(AV$3=DATE(YEAR($H164),MONTH($H164)+$G164,1),AV$3=DATE(YEAR($H164),MONTH($H164)+$G164*2,1),AV$3=DATE(YEAR($H164),MONTH($H164)+$G164*3,1),AV$3=DATE(YEAR($H164),MONTH($H164)+$G164*4,1),AV$3=DATE(YEAR($H164),MONTH($H164)+$G164*5,1),AV$3=DATE(YEAR($H164),MONTH($H164)+$G164*6,1),AV$3=DATE(YEAR($H164),MONTH($H164)+$G164*7,1),AV$3=DATE(YEAR($H164),MONTH($H164)+$G164*8,1),AV$3=DATE(YEAR($H164),MONTH($H164)+$G164*9,1),AV$3=DATE(YEAR($H164),MONTH($H164)+$G164*10,1)),$F164*тех!BJ$10*тех!BJ$6,)</f>
        <v>0</v>
      </c>
      <c r="AW164" s="76">
        <f>IF(OR(AW$3=DATE(YEAR($H164),MONTH($H164)+$G164,1),AW$3=DATE(YEAR($H164),MONTH($H164)+$G164*2,1),AW$3=DATE(YEAR($H164),MONTH($H164)+$G164*3,1),AW$3=DATE(YEAR($H164),MONTH($H164)+$G164*4,1),AW$3=DATE(YEAR($H164),MONTH($H164)+$G164*5,1),AW$3=DATE(YEAR($H164),MONTH($H164)+$G164*6,1),AW$3=DATE(YEAR($H164),MONTH($H164)+$G164*7,1),AW$3=DATE(YEAR($H164),MONTH($H164)+$G164*8,1),AW$3=DATE(YEAR($H164),MONTH($H164)+$G164*9,1),AW$3=DATE(YEAR($H164),MONTH($H164)+$G164*10,1)),$F164*тех!BK$10*тех!BK$6,)</f>
        <v>0</v>
      </c>
      <c r="AX164" s="76">
        <f>IF(OR(AX$3=DATE(YEAR($H164),MONTH($H164)+$G164,1),AX$3=DATE(YEAR($H164),MONTH($H164)+$G164*2,1),AX$3=DATE(YEAR($H164),MONTH($H164)+$G164*3,1),AX$3=DATE(YEAR($H164),MONTH($H164)+$G164*4,1),AX$3=DATE(YEAR($H164),MONTH($H164)+$G164*5,1),AX$3=DATE(YEAR($H164),MONTH($H164)+$G164*6,1),AX$3=DATE(YEAR($H164),MONTH($H164)+$G164*7,1),AX$3=DATE(YEAR($H164),MONTH($H164)+$G164*8,1),AX$3=DATE(YEAR($H164),MONTH($H164)+$G164*9,1),AX$3=DATE(YEAR($H164),MONTH($H164)+$G164*10,1)),$F164*тех!BL$10*тех!BL$6,)</f>
        <v>0</v>
      </c>
      <c r="AY164" s="76">
        <f>IF(OR(AY$3=DATE(YEAR($H164),MONTH($H164)+$G164,1),AY$3=DATE(YEAR($H164),MONTH($H164)+$G164*2,1),AY$3=DATE(YEAR($H164),MONTH($H164)+$G164*3,1),AY$3=DATE(YEAR($H164),MONTH($H164)+$G164*4,1),AY$3=DATE(YEAR($H164),MONTH($H164)+$G164*5,1),AY$3=DATE(YEAR($H164),MONTH($H164)+$G164*6,1),AY$3=DATE(YEAR($H164),MONTH($H164)+$G164*7,1),AY$3=DATE(YEAR($H164),MONTH($H164)+$G164*8,1),AY$3=DATE(YEAR($H164),MONTH($H164)+$G164*9,1),AY$3=DATE(YEAR($H164),MONTH($H164)+$G164*10,1)),$F164*тех!BM$10*тех!BM$6,)</f>
        <v>0</v>
      </c>
      <c r="AZ164" s="76">
        <f>IF(OR(AZ$3=DATE(YEAR($H164),MONTH($H164)+$G164,1),AZ$3=DATE(YEAR($H164),MONTH($H164)+$G164*2,1),AZ$3=DATE(YEAR($H164),MONTH($H164)+$G164*3,1),AZ$3=DATE(YEAR($H164),MONTH($H164)+$G164*4,1),AZ$3=DATE(YEAR($H164),MONTH($H164)+$G164*5,1),AZ$3=DATE(YEAR($H164),MONTH($H164)+$G164*6,1),AZ$3=DATE(YEAR($H164),MONTH($H164)+$G164*7,1),AZ$3=DATE(YEAR($H164),MONTH($H164)+$G164*8,1),AZ$3=DATE(YEAR($H164),MONTH($H164)+$G164*9,1),AZ$3=DATE(YEAR($H164),MONTH($H164)+$G164*10,1)),$F164*тех!BN$10*тех!BN$6,)</f>
        <v>0</v>
      </c>
      <c r="BA164" s="76">
        <f>IF(OR(BA$3=DATE(YEAR($H164),MONTH($H164)+$G164,1),BA$3=DATE(YEAR($H164),MONTH($H164)+$G164*2,1),BA$3=DATE(YEAR($H164),MONTH($H164)+$G164*3,1),BA$3=DATE(YEAR($H164),MONTH($H164)+$G164*4,1),BA$3=DATE(YEAR($H164),MONTH($H164)+$G164*5,1),BA$3=DATE(YEAR($H164),MONTH($H164)+$G164*6,1),BA$3=DATE(YEAR($H164),MONTH($H164)+$G164*7,1),BA$3=DATE(YEAR($H164),MONTH($H164)+$G164*8,1),BA$3=DATE(YEAR($H164),MONTH($H164)+$G164*9,1),BA$3=DATE(YEAR($H164),MONTH($H164)+$G164*10,1)),$F164*тех!BO$10*тех!BO$6,)</f>
        <v>0</v>
      </c>
      <c r="BB164" s="76">
        <f>IF(OR(BB$3=DATE(YEAR($H164),MONTH($H164)+$G164,1),BB$3=DATE(YEAR($H164),MONTH($H164)+$G164*2,1),BB$3=DATE(YEAR($H164),MONTH($H164)+$G164*3,1),BB$3=DATE(YEAR($H164),MONTH($H164)+$G164*4,1),BB$3=DATE(YEAR($H164),MONTH($H164)+$G164*5,1),BB$3=DATE(YEAR($H164),MONTH($H164)+$G164*6,1),BB$3=DATE(YEAR($H164),MONTH($H164)+$G164*7,1),BB$3=DATE(YEAR($H164),MONTH($H164)+$G164*8,1),BB$3=DATE(YEAR($H164),MONTH($H164)+$G164*9,1),BB$3=DATE(YEAR($H164),MONTH($H164)+$G164*10,1)),$F164*тех!BP$10*тех!BP$6,)</f>
        <v>0</v>
      </c>
      <c r="BC164" s="76">
        <f>IF(OR(BC$3=DATE(YEAR($H164),MONTH($H164)+$G164,1),BC$3=DATE(YEAR($H164),MONTH($H164)+$G164*2,1),BC$3=DATE(YEAR($H164),MONTH($H164)+$G164*3,1),BC$3=DATE(YEAR($H164),MONTH($H164)+$G164*4,1),BC$3=DATE(YEAR($H164),MONTH($H164)+$G164*5,1),BC$3=DATE(YEAR($H164),MONTH($H164)+$G164*6,1),BC$3=DATE(YEAR($H164),MONTH($H164)+$G164*7,1),BC$3=DATE(YEAR($H164),MONTH($H164)+$G164*8,1),BC$3=DATE(YEAR($H164),MONTH($H164)+$G164*9,1),BC$3=DATE(YEAR($H164),MONTH($H164)+$G164*10,1)),$F164*тех!BQ$10*тех!BQ$6,)</f>
        <v>0</v>
      </c>
      <c r="BD164" s="76">
        <f>IF(OR(BD$3=DATE(YEAR($H164),MONTH($H164)+$G164,1),BD$3=DATE(YEAR($H164),MONTH($H164)+$G164*2,1),BD$3=DATE(YEAR($H164),MONTH($H164)+$G164*3,1),BD$3=DATE(YEAR($H164),MONTH($H164)+$G164*4,1),BD$3=DATE(YEAR($H164),MONTH($H164)+$G164*5,1),BD$3=DATE(YEAR($H164),MONTH($H164)+$G164*6,1),BD$3=DATE(YEAR($H164),MONTH($H164)+$G164*7,1),BD$3=DATE(YEAR($H164),MONTH($H164)+$G164*8,1),BD$3=DATE(YEAR($H164),MONTH($H164)+$G164*9,1),BD$3=DATE(YEAR($H164),MONTH($H164)+$G164*10,1)),$F164*тех!BR$10*тех!BR$6,)</f>
        <v>0</v>
      </c>
      <c r="BE164" s="76">
        <f>IF(OR(BE$3=DATE(YEAR($H164),MONTH($H164)+$G164,1),BE$3=DATE(YEAR($H164),MONTH($H164)+$G164*2,1),BE$3=DATE(YEAR($H164),MONTH($H164)+$G164*3,1),BE$3=DATE(YEAR($H164),MONTH($H164)+$G164*4,1),BE$3=DATE(YEAR($H164),MONTH($H164)+$G164*5,1),BE$3=DATE(YEAR($H164),MONTH($H164)+$G164*6,1),BE$3=DATE(YEAR($H164),MONTH($H164)+$G164*7,1),BE$3=DATE(YEAR($H164),MONTH($H164)+$G164*8,1),BE$3=DATE(YEAR($H164),MONTH($H164)+$G164*9,1),BE$3=DATE(YEAR($H164),MONTH($H164)+$G164*10,1)),$F164*тех!BS$10*тех!BS$6,)</f>
        <v>0</v>
      </c>
      <c r="BF164" s="76">
        <f>IF(OR(BF$3=DATE(YEAR($H164),MONTH($H164)+$G164,1),BF$3=DATE(YEAR($H164),MONTH($H164)+$G164*2,1),BF$3=DATE(YEAR($H164),MONTH($H164)+$G164*3,1),BF$3=DATE(YEAR($H164),MONTH($H164)+$G164*4,1),BF$3=DATE(YEAR($H164),MONTH($H164)+$G164*5,1),BF$3=DATE(YEAR($H164),MONTH($H164)+$G164*6,1),BF$3=DATE(YEAR($H164),MONTH($H164)+$G164*7,1),BF$3=DATE(YEAR($H164),MONTH($H164)+$G164*8,1),BF$3=DATE(YEAR($H164),MONTH($H164)+$G164*9,1),BF$3=DATE(YEAR($H164),MONTH($H164)+$G164*10,1)),$F164*тех!BT$10*тех!BT$6,)</f>
        <v>0</v>
      </c>
      <c r="BG164" s="76">
        <f>IF(OR(BG$3=DATE(YEAR($H164),MONTH($H164)+$G164,1),BG$3=DATE(YEAR($H164),MONTH($H164)+$G164*2,1),BG$3=DATE(YEAR($H164),MONTH($H164)+$G164*3,1),BG$3=DATE(YEAR($H164),MONTH($H164)+$G164*4,1),BG$3=DATE(YEAR($H164),MONTH($H164)+$G164*5,1),BG$3=DATE(YEAR($H164),MONTH($H164)+$G164*6,1),BG$3=DATE(YEAR($H164),MONTH($H164)+$G164*7,1),BG$3=DATE(YEAR($H164),MONTH($H164)+$G164*8,1),BG$3=DATE(YEAR($H164),MONTH($H164)+$G164*9,1),BG$3=DATE(YEAR($H164),MONTH($H164)+$G164*10,1)),$F164*тех!BU$10*тех!BU$6,)</f>
        <v>0</v>
      </c>
      <c r="BH164" s="76">
        <f>IF(OR(BH$3=DATE(YEAR($H164),MONTH($H164)+$G164,1),BH$3=DATE(YEAR($H164),MONTH($H164)+$G164*2,1),BH$3=DATE(YEAR($H164),MONTH($H164)+$G164*3,1),BH$3=DATE(YEAR($H164),MONTH($H164)+$G164*4,1),BH$3=DATE(YEAR($H164),MONTH($H164)+$G164*5,1),BH$3=DATE(YEAR($H164),MONTH($H164)+$G164*6,1),BH$3=DATE(YEAR($H164),MONTH($H164)+$G164*7,1),BH$3=DATE(YEAR($H164),MONTH($H164)+$G164*8,1),BH$3=DATE(YEAR($H164),MONTH($H164)+$G164*9,1),BH$3=DATE(YEAR($H164),MONTH($H164)+$G164*10,1)),$F164*тех!BV$10*тех!BV$6,)</f>
        <v>0</v>
      </c>
      <c r="BI164" s="76">
        <f>IF(OR(BI$3=DATE(YEAR($H164),MONTH($H164)+$G164,1),BI$3=DATE(YEAR($H164),MONTH($H164)+$G164*2,1),BI$3=DATE(YEAR($H164),MONTH($H164)+$G164*3,1),BI$3=DATE(YEAR($H164),MONTH($H164)+$G164*4,1),BI$3=DATE(YEAR($H164),MONTH($H164)+$G164*5,1),BI$3=DATE(YEAR($H164),MONTH($H164)+$G164*6,1),BI$3=DATE(YEAR($H164),MONTH($H164)+$G164*7,1),BI$3=DATE(YEAR($H164),MONTH($H164)+$G164*8,1),BI$3=DATE(YEAR($H164),MONTH($H164)+$G164*9,1),BI$3=DATE(YEAR($H164),MONTH($H164)+$G164*10,1)),$F164*тех!BW$10*тех!BW$6,)</f>
        <v>0</v>
      </c>
      <c r="BJ164" s="76">
        <f>IF(OR(BJ$3=DATE(YEAR($H164),MONTH($H164)+$G164,1),BJ$3=DATE(YEAR($H164),MONTH($H164)+$G164*2,1),BJ$3=DATE(YEAR($H164),MONTH($H164)+$G164*3,1),BJ$3=DATE(YEAR($H164),MONTH($H164)+$G164*4,1),BJ$3=DATE(YEAR($H164),MONTH($H164)+$G164*5,1),BJ$3=DATE(YEAR($H164),MONTH($H164)+$G164*6,1),BJ$3=DATE(YEAR($H164),MONTH($H164)+$G164*7,1),BJ$3=DATE(YEAR($H164),MONTH($H164)+$G164*8,1),BJ$3=DATE(YEAR($H164),MONTH($H164)+$G164*9,1),BJ$3=DATE(YEAR($H164),MONTH($H164)+$G164*10,1)),$F164*тех!BX$10*тех!BX$6,)</f>
        <v>0</v>
      </c>
      <c r="BK164" s="76">
        <f>IF(OR(BK$3=DATE(YEAR($H164),MONTH($H164)+$G164,1),BK$3=DATE(YEAR($H164),MONTH($H164)+$G164*2,1),BK$3=DATE(YEAR($H164),MONTH($H164)+$G164*3,1),BK$3=DATE(YEAR($H164),MONTH($H164)+$G164*4,1),BK$3=DATE(YEAR($H164),MONTH($H164)+$G164*5,1),BK$3=DATE(YEAR($H164),MONTH($H164)+$G164*6,1),BK$3=DATE(YEAR($H164),MONTH($H164)+$G164*7,1),BK$3=DATE(YEAR($H164),MONTH($H164)+$G164*8,1),BK$3=DATE(YEAR($H164),MONTH($H164)+$G164*9,1),BK$3=DATE(YEAR($H164),MONTH($H164)+$G164*10,1)),$F164*тех!BY$10*тех!BY$6,)</f>
        <v>0</v>
      </c>
      <c r="BL164" s="76">
        <f>IF(OR(BL$3=DATE(YEAR($H164),MONTH($H164)+$G164,1),BL$3=DATE(YEAR($H164),MONTH($H164)+$G164*2,1),BL$3=DATE(YEAR($H164),MONTH($H164)+$G164*3,1),BL$3=DATE(YEAR($H164),MONTH($H164)+$G164*4,1),BL$3=DATE(YEAR($H164),MONTH($H164)+$G164*5,1),BL$3=DATE(YEAR($H164),MONTH($H164)+$G164*6,1),BL$3=DATE(YEAR($H164),MONTH($H164)+$G164*7,1),BL$3=DATE(YEAR($H164),MONTH($H164)+$G164*8,1),BL$3=DATE(YEAR($H164),MONTH($H164)+$G164*9,1),BL$3=DATE(YEAR($H164),MONTH($H164)+$G164*10,1)),$F164*тех!BZ$10*тех!BZ$6,)</f>
        <v>0</v>
      </c>
      <c r="BM164" s="76">
        <f>IF(OR(BM$3=DATE(YEAR($H164),MONTH($H164)+$G164,1),BM$3=DATE(YEAR($H164),MONTH($H164)+$G164*2,1),BM$3=DATE(YEAR($H164),MONTH($H164)+$G164*3,1),BM$3=DATE(YEAR($H164),MONTH($H164)+$G164*4,1),BM$3=DATE(YEAR($H164),MONTH($H164)+$G164*5,1),BM$3=DATE(YEAR($H164),MONTH($H164)+$G164*6,1),BM$3=DATE(YEAR($H164),MONTH($H164)+$G164*7,1),BM$3=DATE(YEAR($H164),MONTH($H164)+$G164*8,1),BM$3=DATE(YEAR($H164),MONTH($H164)+$G164*9,1),BM$3=DATE(YEAR($H164),MONTH($H164)+$G164*10,1)),$F164*тех!CA$10*тех!CA$6,)</f>
        <v>0</v>
      </c>
      <c r="BN164" s="76">
        <f>IF(OR(BN$3=DATE(YEAR($H164),MONTH($H164)+$G164,1),BN$3=DATE(YEAR($H164),MONTH($H164)+$G164*2,1),BN$3=DATE(YEAR($H164),MONTH($H164)+$G164*3,1),BN$3=DATE(YEAR($H164),MONTH($H164)+$G164*4,1),BN$3=DATE(YEAR($H164),MONTH($H164)+$G164*5,1),BN$3=DATE(YEAR($H164),MONTH($H164)+$G164*6,1),BN$3=DATE(YEAR($H164),MONTH($H164)+$G164*7,1),BN$3=DATE(YEAR($H164),MONTH($H164)+$G164*8,1),BN$3=DATE(YEAR($H164),MONTH($H164)+$G164*9,1),BN$3=DATE(YEAR($H164),MONTH($H164)+$G164*10,1)),$F164*тех!CB$10*тех!CB$6,)</f>
        <v>0</v>
      </c>
      <c r="BO164" s="76">
        <f>IF(OR(BO$3=DATE(YEAR($H164),MONTH($H164)+$G164,1),BO$3=DATE(YEAR($H164),MONTH($H164)+$G164*2,1),BO$3=DATE(YEAR($H164),MONTH($H164)+$G164*3,1),BO$3=DATE(YEAR($H164),MONTH($H164)+$G164*4,1),BO$3=DATE(YEAR($H164),MONTH($H164)+$G164*5,1),BO$3=DATE(YEAR($H164),MONTH($H164)+$G164*6,1),BO$3=DATE(YEAR($H164),MONTH($H164)+$G164*7,1),BO$3=DATE(YEAR($H164),MONTH($H164)+$G164*8,1),BO$3=DATE(YEAR($H164),MONTH($H164)+$G164*9,1),BO$3=DATE(YEAR($H164),MONTH($H164)+$G164*10,1)),$F164*тех!CC$10*тех!CC$6,)</f>
        <v>0</v>
      </c>
      <c r="BP164" s="76">
        <f>IF(OR(BP$3=DATE(YEAR($H164),MONTH($H164)+$G164,1),BP$3=DATE(YEAR($H164),MONTH($H164)+$G164*2,1),BP$3=DATE(YEAR($H164),MONTH($H164)+$G164*3,1),BP$3=DATE(YEAR($H164),MONTH($H164)+$G164*4,1),BP$3=DATE(YEAR($H164),MONTH($H164)+$G164*5,1),BP$3=DATE(YEAR($H164),MONTH($H164)+$G164*6,1),BP$3=DATE(YEAR($H164),MONTH($H164)+$G164*7,1),BP$3=DATE(YEAR($H164),MONTH($H164)+$G164*8,1),BP$3=DATE(YEAR($H164),MONTH($H164)+$G164*9,1),BP$3=DATE(YEAR($H164),MONTH($H164)+$G164*10,1)),$F164*тех!CD$10*тех!CD$6,)</f>
        <v>0</v>
      </c>
      <c r="BQ164" s="76">
        <f>IF(OR(BQ$3=DATE(YEAR($H164),MONTH($H164)+$G164,1),BQ$3=DATE(YEAR($H164),MONTH($H164)+$G164*2,1),BQ$3=DATE(YEAR($H164),MONTH($H164)+$G164*3,1),BQ$3=DATE(YEAR($H164),MONTH($H164)+$G164*4,1),BQ$3=DATE(YEAR($H164),MONTH($H164)+$G164*5,1),BQ$3=DATE(YEAR($H164),MONTH($H164)+$G164*6,1),BQ$3=DATE(YEAR($H164),MONTH($H164)+$G164*7,1),BQ$3=DATE(YEAR($H164),MONTH($H164)+$G164*8,1),BQ$3=DATE(YEAR($H164),MONTH($H164)+$G164*9,1),BQ$3=DATE(YEAR($H164),MONTH($H164)+$G164*10,1)),$F164*тех!CE$10*тех!CE$6,)</f>
        <v>0</v>
      </c>
    </row>
    <row r="165" spans="2:69">
      <c r="B165" s="3">
        <v>23</v>
      </c>
      <c r="C165" s="19" t="s">
        <v>830</v>
      </c>
      <c r="D165" s="71">
        <f>IF(C165&gt;0,VLOOKUP(C165,тех!$R$19:$S$54,2,FALSE),)</f>
        <v>190</v>
      </c>
      <c r="E165" s="71"/>
      <c r="F165" s="76">
        <f t="shared" si="5"/>
        <v>0</v>
      </c>
      <c r="G165" s="19">
        <v>12</v>
      </c>
      <c r="H165" s="20">
        <f>Параметры!$C$11</f>
        <v>42370</v>
      </c>
      <c r="J165" s="76">
        <f>IF($H165=J$3,$F165,)*тех!X$6</f>
        <v>0</v>
      </c>
      <c r="K165" s="76">
        <f>IF($H165=K$3,$F165,)*тех!Y$6</f>
        <v>0</v>
      </c>
      <c r="L165" s="76">
        <f>IF($H165=L$3,$F165,)*тех!Z$6</f>
        <v>0</v>
      </c>
      <c r="M165" s="76">
        <f>IF($H165=M$3,$F165,)*тех!AA$6</f>
        <v>0</v>
      </c>
      <c r="N165" s="76">
        <f>IF($H165=N$3,$F165,)*тех!AB$6</f>
        <v>0</v>
      </c>
      <c r="O165" s="76">
        <f>IF($H165=O$3,$F165,)*тех!AC$6</f>
        <v>0</v>
      </c>
      <c r="P165" s="76">
        <f>IF(OR(P$3=DATE(YEAR($H165),MONTH($H165)+$G165,1),P$3=DATE(YEAR($H165),MONTH($H165)+$G165*2,1),P$3=DATE(YEAR($H165),MONTH($H165)+$G165*3,1),P$3=DATE(YEAR($H165),MONTH($H165)+$G165*4,1),P$3=DATE(YEAR($H165),MONTH($H165)+$G165*5,1),P$3=DATE(YEAR($H165),MONTH($H165)+$G165*6,1),P$3=DATE(YEAR($H165),MONTH($H165)+$G165*7,1),P$3=DATE(YEAR($H165),MONTH($H165)+$G165*8,1),P$3=DATE(YEAR($H165),MONTH($H165)+$G165*9,1),P$3=DATE(YEAR($H165),MONTH($H165)+$G165*10,1)),$F165*тех!AD$10*тех!AD$6,)</f>
        <v>0</v>
      </c>
      <c r="Q165" s="76">
        <f>IF(OR(Q$3=DATE(YEAR($H165),MONTH($H165)+$G165,1),Q$3=DATE(YEAR($H165),MONTH($H165)+$G165*2,1),Q$3=DATE(YEAR($H165),MONTH($H165)+$G165*3,1),Q$3=DATE(YEAR($H165),MONTH($H165)+$G165*4,1),Q$3=DATE(YEAR($H165),MONTH($H165)+$G165*5,1),Q$3=DATE(YEAR($H165),MONTH($H165)+$G165*6,1),Q$3=DATE(YEAR($H165),MONTH($H165)+$G165*7,1),Q$3=DATE(YEAR($H165),MONTH($H165)+$G165*8,1),Q$3=DATE(YEAR($H165),MONTH($H165)+$G165*9,1),Q$3=DATE(YEAR($H165),MONTH($H165)+$G165*10,1)),$F165*тех!AE$10*тех!AE$6,)</f>
        <v>0</v>
      </c>
      <c r="R165" s="76">
        <f>IF(OR(R$3=DATE(YEAR($H165),MONTH($H165)+$G165,1),R$3=DATE(YEAR($H165),MONTH($H165)+$G165*2,1),R$3=DATE(YEAR($H165),MONTH($H165)+$G165*3,1),R$3=DATE(YEAR($H165),MONTH($H165)+$G165*4,1),R$3=DATE(YEAR($H165),MONTH($H165)+$G165*5,1),R$3=DATE(YEAR($H165),MONTH($H165)+$G165*6,1),R$3=DATE(YEAR($H165),MONTH($H165)+$G165*7,1),R$3=DATE(YEAR($H165),MONTH($H165)+$G165*8,1),R$3=DATE(YEAR($H165),MONTH($H165)+$G165*9,1),R$3=DATE(YEAR($H165),MONTH($H165)+$G165*10,1)),$F165*тех!AF$10*тех!AF$6,)</f>
        <v>0</v>
      </c>
      <c r="S165" s="76">
        <f>IF(OR(S$3=DATE(YEAR($H165),MONTH($H165)+$G165,1),S$3=DATE(YEAR($H165),MONTH($H165)+$G165*2,1),S$3=DATE(YEAR($H165),MONTH($H165)+$G165*3,1),S$3=DATE(YEAR($H165),MONTH($H165)+$G165*4,1),S$3=DATE(YEAR($H165),MONTH($H165)+$G165*5,1),S$3=DATE(YEAR($H165),MONTH($H165)+$G165*6,1),S$3=DATE(YEAR($H165),MONTH($H165)+$G165*7,1),S$3=DATE(YEAR($H165),MONTH($H165)+$G165*8,1),S$3=DATE(YEAR($H165),MONTH($H165)+$G165*9,1),S$3=DATE(YEAR($H165),MONTH($H165)+$G165*10,1)),$F165*тех!AG$10*тех!AG$6,)</f>
        <v>0</v>
      </c>
      <c r="T165" s="76">
        <f>IF(OR(T$3=DATE(YEAR($H165),MONTH($H165)+$G165,1),T$3=DATE(YEAR($H165),MONTH($H165)+$G165*2,1),T$3=DATE(YEAR($H165),MONTH($H165)+$G165*3,1),T$3=DATE(YEAR($H165),MONTH($H165)+$G165*4,1),T$3=DATE(YEAR($H165),MONTH($H165)+$G165*5,1),T$3=DATE(YEAR($H165),MONTH($H165)+$G165*6,1),T$3=DATE(YEAR($H165),MONTH($H165)+$G165*7,1),T$3=DATE(YEAR($H165),MONTH($H165)+$G165*8,1),T$3=DATE(YEAR($H165),MONTH($H165)+$G165*9,1),T$3=DATE(YEAR($H165),MONTH($H165)+$G165*10,1)),$F165*тех!AH$10*тех!AH$6,)</f>
        <v>0</v>
      </c>
      <c r="U165" s="76">
        <f>IF(OR(U$3=DATE(YEAR($H165),MONTH($H165)+$G165,1),U$3=DATE(YEAR($H165),MONTH($H165)+$G165*2,1),U$3=DATE(YEAR($H165),MONTH($H165)+$G165*3,1),U$3=DATE(YEAR($H165),MONTH($H165)+$G165*4,1),U$3=DATE(YEAR($H165),MONTH($H165)+$G165*5,1),U$3=DATE(YEAR($H165),MONTH($H165)+$G165*6,1),U$3=DATE(YEAR($H165),MONTH($H165)+$G165*7,1),U$3=DATE(YEAR($H165),MONTH($H165)+$G165*8,1),U$3=DATE(YEAR($H165),MONTH($H165)+$G165*9,1),U$3=DATE(YEAR($H165),MONTH($H165)+$G165*10,1)),$F165*тех!AI$10*тех!AI$6,)</f>
        <v>0</v>
      </c>
      <c r="V165" s="76">
        <f>IF(OR(V$3=DATE(YEAR($H165),MONTH($H165)+$G165,1),V$3=DATE(YEAR($H165),MONTH($H165)+$G165*2,1),V$3=DATE(YEAR($H165),MONTH($H165)+$G165*3,1),V$3=DATE(YEAR($H165),MONTH($H165)+$G165*4,1),V$3=DATE(YEAR($H165),MONTH($H165)+$G165*5,1),V$3=DATE(YEAR($H165),MONTH($H165)+$G165*6,1),V$3=DATE(YEAR($H165),MONTH($H165)+$G165*7,1),V$3=DATE(YEAR($H165),MONTH($H165)+$G165*8,1),V$3=DATE(YEAR($H165),MONTH($H165)+$G165*9,1),V$3=DATE(YEAR($H165),MONTH($H165)+$G165*10,1)),$F165*тех!AJ$10*тех!AJ$6,)</f>
        <v>0</v>
      </c>
      <c r="W165" s="76">
        <f>IF(OR(W$3=DATE(YEAR($H165),MONTH($H165)+$G165,1),W$3=DATE(YEAR($H165),MONTH($H165)+$G165*2,1),W$3=DATE(YEAR($H165),MONTH($H165)+$G165*3,1),W$3=DATE(YEAR($H165),MONTH($H165)+$G165*4,1),W$3=DATE(YEAR($H165),MONTH($H165)+$G165*5,1),W$3=DATE(YEAR($H165),MONTH($H165)+$G165*6,1),W$3=DATE(YEAR($H165),MONTH($H165)+$G165*7,1),W$3=DATE(YEAR($H165),MONTH($H165)+$G165*8,1),W$3=DATE(YEAR($H165),MONTH($H165)+$G165*9,1),W$3=DATE(YEAR($H165),MONTH($H165)+$G165*10,1)),$F165*тех!AK$10*тех!AK$6,)</f>
        <v>0</v>
      </c>
      <c r="X165" s="76">
        <f>IF(OR(X$3=DATE(YEAR($H165),MONTH($H165)+$G165,1),X$3=DATE(YEAR($H165),MONTH($H165)+$G165*2,1),X$3=DATE(YEAR($H165),MONTH($H165)+$G165*3,1),X$3=DATE(YEAR($H165),MONTH($H165)+$G165*4,1),X$3=DATE(YEAR($H165),MONTH($H165)+$G165*5,1),X$3=DATE(YEAR($H165),MONTH($H165)+$G165*6,1),X$3=DATE(YEAR($H165),MONTH($H165)+$G165*7,1),X$3=DATE(YEAR($H165),MONTH($H165)+$G165*8,1),X$3=DATE(YEAR($H165),MONTH($H165)+$G165*9,1),X$3=DATE(YEAR($H165),MONTH($H165)+$G165*10,1)),$F165*тех!AL$10*тех!AL$6,)</f>
        <v>0</v>
      </c>
      <c r="Y165" s="76">
        <f>IF(OR(Y$3=DATE(YEAR($H165),MONTH($H165)+$G165,1),Y$3=DATE(YEAR($H165),MONTH($H165)+$G165*2,1),Y$3=DATE(YEAR($H165),MONTH($H165)+$G165*3,1),Y$3=DATE(YEAR($H165),MONTH($H165)+$G165*4,1),Y$3=DATE(YEAR($H165),MONTH($H165)+$G165*5,1),Y$3=DATE(YEAR($H165),MONTH($H165)+$G165*6,1),Y$3=DATE(YEAR($H165),MONTH($H165)+$G165*7,1),Y$3=DATE(YEAR($H165),MONTH($H165)+$G165*8,1),Y$3=DATE(YEAR($H165),MONTH($H165)+$G165*9,1),Y$3=DATE(YEAR($H165),MONTH($H165)+$G165*10,1)),$F165*тех!AM$10*тех!AM$6,)</f>
        <v>0</v>
      </c>
      <c r="Z165" s="76">
        <f>IF(OR(Z$3=DATE(YEAR($H165),MONTH($H165)+$G165,1),Z$3=DATE(YEAR($H165),MONTH($H165)+$G165*2,1),Z$3=DATE(YEAR($H165),MONTH($H165)+$G165*3,1),Z$3=DATE(YEAR($H165),MONTH($H165)+$G165*4,1),Z$3=DATE(YEAR($H165),MONTH($H165)+$G165*5,1),Z$3=DATE(YEAR($H165),MONTH($H165)+$G165*6,1),Z$3=DATE(YEAR($H165),MONTH($H165)+$G165*7,1),Z$3=DATE(YEAR($H165),MONTH($H165)+$G165*8,1),Z$3=DATE(YEAR($H165),MONTH($H165)+$G165*9,1),Z$3=DATE(YEAR($H165),MONTH($H165)+$G165*10,1)),$F165*тех!AN$10*тех!AN$6,)</f>
        <v>0</v>
      </c>
      <c r="AA165" s="76">
        <f>IF(OR(AA$3=DATE(YEAR($H165),MONTH($H165)+$G165,1),AA$3=DATE(YEAR($H165),MONTH($H165)+$G165*2,1),AA$3=DATE(YEAR($H165),MONTH($H165)+$G165*3,1),AA$3=DATE(YEAR($H165),MONTH($H165)+$G165*4,1),AA$3=DATE(YEAR($H165),MONTH($H165)+$G165*5,1),AA$3=DATE(YEAR($H165),MONTH($H165)+$G165*6,1),AA$3=DATE(YEAR($H165),MONTH($H165)+$G165*7,1),AA$3=DATE(YEAR($H165),MONTH($H165)+$G165*8,1),AA$3=DATE(YEAR($H165),MONTH($H165)+$G165*9,1),AA$3=DATE(YEAR($H165),MONTH($H165)+$G165*10,1)),$F165*тех!AO$10*тех!AO$6,)</f>
        <v>0</v>
      </c>
      <c r="AB165" s="76">
        <f>IF(OR(AB$3=DATE(YEAR($H165),MONTH($H165)+$G165,1),AB$3=DATE(YEAR($H165),MONTH($H165)+$G165*2,1),AB$3=DATE(YEAR($H165),MONTH($H165)+$G165*3,1),AB$3=DATE(YEAR($H165),MONTH($H165)+$G165*4,1),AB$3=DATE(YEAR($H165),MONTH($H165)+$G165*5,1),AB$3=DATE(YEAR($H165),MONTH($H165)+$G165*6,1),AB$3=DATE(YEAR($H165),MONTH($H165)+$G165*7,1),AB$3=DATE(YEAR($H165),MONTH($H165)+$G165*8,1),AB$3=DATE(YEAR($H165),MONTH($H165)+$G165*9,1),AB$3=DATE(YEAR($H165),MONTH($H165)+$G165*10,1)),$F165*тех!AP$10*тех!AP$6,)</f>
        <v>0</v>
      </c>
      <c r="AC165" s="76">
        <f>IF(OR(AC$3=DATE(YEAR($H165),MONTH($H165)+$G165,1),AC$3=DATE(YEAR($H165),MONTH($H165)+$G165*2,1),AC$3=DATE(YEAR($H165),MONTH($H165)+$G165*3,1),AC$3=DATE(YEAR($H165),MONTH($H165)+$G165*4,1),AC$3=DATE(YEAR($H165),MONTH($H165)+$G165*5,1),AC$3=DATE(YEAR($H165),MONTH($H165)+$G165*6,1),AC$3=DATE(YEAR($H165),MONTH($H165)+$G165*7,1),AC$3=DATE(YEAR($H165),MONTH($H165)+$G165*8,1),AC$3=DATE(YEAR($H165),MONTH($H165)+$G165*9,1),AC$3=DATE(YEAR($H165),MONTH($H165)+$G165*10,1)),$F165*тех!AQ$10*тех!AQ$6,)</f>
        <v>0</v>
      </c>
      <c r="AD165" s="76">
        <f>IF(OR(AD$3=DATE(YEAR($H165),MONTH($H165)+$G165,1),AD$3=DATE(YEAR($H165),MONTH($H165)+$G165*2,1),AD$3=DATE(YEAR($H165),MONTH($H165)+$G165*3,1),AD$3=DATE(YEAR($H165),MONTH($H165)+$G165*4,1),AD$3=DATE(YEAR($H165),MONTH($H165)+$G165*5,1),AD$3=DATE(YEAR($H165),MONTH($H165)+$G165*6,1),AD$3=DATE(YEAR($H165),MONTH($H165)+$G165*7,1),AD$3=DATE(YEAR($H165),MONTH($H165)+$G165*8,1),AD$3=DATE(YEAR($H165),MONTH($H165)+$G165*9,1),AD$3=DATE(YEAR($H165),MONTH($H165)+$G165*10,1)),$F165*тех!AR$10*тех!AR$6,)</f>
        <v>0</v>
      </c>
      <c r="AE165" s="76">
        <f>IF(OR(AE$3=DATE(YEAR($H165),MONTH($H165)+$G165,1),AE$3=DATE(YEAR($H165),MONTH($H165)+$G165*2,1),AE$3=DATE(YEAR($H165),MONTH($H165)+$G165*3,1),AE$3=DATE(YEAR($H165),MONTH($H165)+$G165*4,1),AE$3=DATE(YEAR($H165),MONTH($H165)+$G165*5,1),AE$3=DATE(YEAR($H165),MONTH($H165)+$G165*6,1),AE$3=DATE(YEAR($H165),MONTH($H165)+$G165*7,1),AE$3=DATE(YEAR($H165),MONTH($H165)+$G165*8,1),AE$3=DATE(YEAR($H165),MONTH($H165)+$G165*9,1),AE$3=DATE(YEAR($H165),MONTH($H165)+$G165*10,1)),$F165*тех!AS$10*тех!AS$6,)</f>
        <v>0</v>
      </c>
      <c r="AF165" s="76">
        <f>IF(OR(AF$3=DATE(YEAR($H165),MONTH($H165)+$G165,1),AF$3=DATE(YEAR($H165),MONTH($H165)+$G165*2,1),AF$3=DATE(YEAR($H165),MONTH($H165)+$G165*3,1),AF$3=DATE(YEAR($H165),MONTH($H165)+$G165*4,1),AF$3=DATE(YEAR($H165),MONTH($H165)+$G165*5,1),AF$3=DATE(YEAR($H165),MONTH($H165)+$G165*6,1),AF$3=DATE(YEAR($H165),MONTH($H165)+$G165*7,1),AF$3=DATE(YEAR($H165),MONTH($H165)+$G165*8,1),AF$3=DATE(YEAR($H165),MONTH($H165)+$G165*9,1),AF$3=DATE(YEAR($H165),MONTH($H165)+$G165*10,1)),$F165*тех!AT$10*тех!AT$6,)</f>
        <v>0</v>
      </c>
      <c r="AG165" s="76">
        <f>IF(OR(AG$3=DATE(YEAR($H165),MONTH($H165)+$G165,1),AG$3=DATE(YEAR($H165),MONTH($H165)+$G165*2,1),AG$3=DATE(YEAR($H165),MONTH($H165)+$G165*3,1),AG$3=DATE(YEAR($H165),MONTH($H165)+$G165*4,1),AG$3=DATE(YEAR($H165),MONTH($H165)+$G165*5,1),AG$3=DATE(YEAR($H165),MONTH($H165)+$G165*6,1),AG$3=DATE(YEAR($H165),MONTH($H165)+$G165*7,1),AG$3=DATE(YEAR($H165),MONTH($H165)+$G165*8,1),AG$3=DATE(YEAR($H165),MONTH($H165)+$G165*9,1),AG$3=DATE(YEAR($H165),MONTH($H165)+$G165*10,1)),$F165*тех!AU$10*тех!AU$6,)</f>
        <v>0</v>
      </c>
      <c r="AH165" s="76">
        <f>IF(OR(AH$3=DATE(YEAR($H165),MONTH($H165)+$G165,1),AH$3=DATE(YEAR($H165),MONTH($H165)+$G165*2,1),AH$3=DATE(YEAR($H165),MONTH($H165)+$G165*3,1),AH$3=DATE(YEAR($H165),MONTH($H165)+$G165*4,1),AH$3=DATE(YEAR($H165),MONTH($H165)+$G165*5,1),AH$3=DATE(YEAR($H165),MONTH($H165)+$G165*6,1),AH$3=DATE(YEAR($H165),MONTH($H165)+$G165*7,1),AH$3=DATE(YEAR($H165),MONTH($H165)+$G165*8,1),AH$3=DATE(YEAR($H165),MONTH($H165)+$G165*9,1),AH$3=DATE(YEAR($H165),MONTH($H165)+$G165*10,1)),$F165*тех!AV$10*тех!AV$6,)</f>
        <v>0</v>
      </c>
      <c r="AI165" s="76">
        <f>IF(OR(AI$3=DATE(YEAR($H165),MONTH($H165)+$G165,1),AI$3=DATE(YEAR($H165),MONTH($H165)+$G165*2,1),AI$3=DATE(YEAR($H165),MONTH($H165)+$G165*3,1),AI$3=DATE(YEAR($H165),MONTH($H165)+$G165*4,1),AI$3=DATE(YEAR($H165),MONTH($H165)+$G165*5,1),AI$3=DATE(YEAR($H165),MONTH($H165)+$G165*6,1),AI$3=DATE(YEAR($H165),MONTH($H165)+$G165*7,1),AI$3=DATE(YEAR($H165),MONTH($H165)+$G165*8,1),AI$3=DATE(YEAR($H165),MONTH($H165)+$G165*9,1),AI$3=DATE(YEAR($H165),MONTH($H165)+$G165*10,1)),$F165*тех!AW$10*тех!AW$6,)</f>
        <v>0</v>
      </c>
      <c r="AJ165" s="76">
        <f>IF(OR(AJ$3=DATE(YEAR($H165),MONTH($H165)+$G165,1),AJ$3=DATE(YEAR($H165),MONTH($H165)+$G165*2,1),AJ$3=DATE(YEAR($H165),MONTH($H165)+$G165*3,1),AJ$3=DATE(YEAR($H165),MONTH($H165)+$G165*4,1),AJ$3=DATE(YEAR($H165),MONTH($H165)+$G165*5,1),AJ$3=DATE(YEAR($H165),MONTH($H165)+$G165*6,1),AJ$3=DATE(YEAR($H165),MONTH($H165)+$G165*7,1),AJ$3=DATE(YEAR($H165),MONTH($H165)+$G165*8,1),AJ$3=DATE(YEAR($H165),MONTH($H165)+$G165*9,1),AJ$3=DATE(YEAR($H165),MONTH($H165)+$G165*10,1)),$F165*тех!AX$10*тех!AX$6,)</f>
        <v>0</v>
      </c>
      <c r="AK165" s="76">
        <f>IF(OR(AK$3=DATE(YEAR($H165),MONTH($H165)+$G165,1),AK$3=DATE(YEAR($H165),MONTH($H165)+$G165*2,1),AK$3=DATE(YEAR($H165),MONTH($H165)+$G165*3,1),AK$3=DATE(YEAR($H165),MONTH($H165)+$G165*4,1),AK$3=DATE(YEAR($H165),MONTH($H165)+$G165*5,1),AK$3=DATE(YEAR($H165),MONTH($H165)+$G165*6,1),AK$3=DATE(YEAR($H165),MONTH($H165)+$G165*7,1),AK$3=DATE(YEAR($H165),MONTH($H165)+$G165*8,1),AK$3=DATE(YEAR($H165),MONTH($H165)+$G165*9,1),AK$3=DATE(YEAR($H165),MONTH($H165)+$G165*10,1)),$F165*тех!AY$10*тех!AY$6,)</f>
        <v>0</v>
      </c>
      <c r="AL165" s="76">
        <f>IF(OR(AL$3=DATE(YEAR($H165),MONTH($H165)+$G165,1),AL$3=DATE(YEAR($H165),MONTH($H165)+$G165*2,1),AL$3=DATE(YEAR($H165),MONTH($H165)+$G165*3,1),AL$3=DATE(YEAR($H165),MONTH($H165)+$G165*4,1),AL$3=DATE(YEAR($H165),MONTH($H165)+$G165*5,1),AL$3=DATE(YEAR($H165),MONTH($H165)+$G165*6,1),AL$3=DATE(YEAR($H165),MONTH($H165)+$G165*7,1),AL$3=DATE(YEAR($H165),MONTH($H165)+$G165*8,1),AL$3=DATE(YEAR($H165),MONTH($H165)+$G165*9,1),AL$3=DATE(YEAR($H165),MONTH($H165)+$G165*10,1)),$F165*тех!AZ$10*тех!AZ$6,)</f>
        <v>0</v>
      </c>
      <c r="AM165" s="76">
        <f>IF(OR(AM$3=DATE(YEAR($H165),MONTH($H165)+$G165,1),AM$3=DATE(YEAR($H165),MONTH($H165)+$G165*2,1),AM$3=DATE(YEAR($H165),MONTH($H165)+$G165*3,1),AM$3=DATE(YEAR($H165),MONTH($H165)+$G165*4,1),AM$3=DATE(YEAR($H165),MONTH($H165)+$G165*5,1),AM$3=DATE(YEAR($H165),MONTH($H165)+$G165*6,1),AM$3=DATE(YEAR($H165),MONTH($H165)+$G165*7,1),AM$3=DATE(YEAR($H165),MONTH($H165)+$G165*8,1),AM$3=DATE(YEAR($H165),MONTH($H165)+$G165*9,1),AM$3=DATE(YEAR($H165),MONTH($H165)+$G165*10,1)),$F165*тех!BA$10*тех!BA$6,)</f>
        <v>0</v>
      </c>
      <c r="AN165" s="76">
        <f>IF(OR(AN$3=DATE(YEAR($H165),MONTH($H165)+$G165,1),AN$3=DATE(YEAR($H165),MONTH($H165)+$G165*2,1),AN$3=DATE(YEAR($H165),MONTH($H165)+$G165*3,1),AN$3=DATE(YEAR($H165),MONTH($H165)+$G165*4,1),AN$3=DATE(YEAR($H165),MONTH($H165)+$G165*5,1),AN$3=DATE(YEAR($H165),MONTH($H165)+$G165*6,1),AN$3=DATE(YEAR($H165),MONTH($H165)+$G165*7,1),AN$3=DATE(YEAR($H165),MONTH($H165)+$G165*8,1),AN$3=DATE(YEAR($H165),MONTH($H165)+$G165*9,1),AN$3=DATE(YEAR($H165),MONTH($H165)+$G165*10,1)),$F165*тех!BB$10*тех!BB$6,)</f>
        <v>0</v>
      </c>
      <c r="AO165" s="76">
        <f>IF(OR(AO$3=DATE(YEAR($H165),MONTH($H165)+$G165,1),AO$3=DATE(YEAR($H165),MONTH($H165)+$G165*2,1),AO$3=DATE(YEAR($H165),MONTH($H165)+$G165*3,1),AO$3=DATE(YEAR($H165),MONTH($H165)+$G165*4,1),AO$3=DATE(YEAR($H165),MONTH($H165)+$G165*5,1),AO$3=DATE(YEAR($H165),MONTH($H165)+$G165*6,1),AO$3=DATE(YEAR($H165),MONTH($H165)+$G165*7,1),AO$3=DATE(YEAR($H165),MONTH($H165)+$G165*8,1),AO$3=DATE(YEAR($H165),MONTH($H165)+$G165*9,1),AO$3=DATE(YEAR($H165),MONTH($H165)+$G165*10,1)),$F165*тех!BC$10*тех!BC$6,)</f>
        <v>0</v>
      </c>
      <c r="AP165" s="76">
        <f>IF(OR(AP$3=DATE(YEAR($H165),MONTH($H165)+$G165,1),AP$3=DATE(YEAR($H165),MONTH($H165)+$G165*2,1),AP$3=DATE(YEAR($H165),MONTH($H165)+$G165*3,1),AP$3=DATE(YEAR($H165),MONTH($H165)+$G165*4,1),AP$3=DATE(YEAR($H165),MONTH($H165)+$G165*5,1),AP$3=DATE(YEAR($H165),MONTH($H165)+$G165*6,1),AP$3=DATE(YEAR($H165),MONTH($H165)+$G165*7,1),AP$3=DATE(YEAR($H165),MONTH($H165)+$G165*8,1),AP$3=DATE(YEAR($H165),MONTH($H165)+$G165*9,1),AP$3=DATE(YEAR($H165),MONTH($H165)+$G165*10,1)),$F165*тех!BD$10*тех!BD$6,)</f>
        <v>0</v>
      </c>
      <c r="AQ165" s="76">
        <f>IF(OR(AQ$3=DATE(YEAR($H165),MONTH($H165)+$G165,1),AQ$3=DATE(YEAR($H165),MONTH($H165)+$G165*2,1),AQ$3=DATE(YEAR($H165),MONTH($H165)+$G165*3,1),AQ$3=DATE(YEAR($H165),MONTH($H165)+$G165*4,1),AQ$3=DATE(YEAR($H165),MONTH($H165)+$G165*5,1),AQ$3=DATE(YEAR($H165),MONTH($H165)+$G165*6,1),AQ$3=DATE(YEAR($H165),MONTH($H165)+$G165*7,1),AQ$3=DATE(YEAR($H165),MONTH($H165)+$G165*8,1),AQ$3=DATE(YEAR($H165),MONTH($H165)+$G165*9,1),AQ$3=DATE(YEAR($H165),MONTH($H165)+$G165*10,1)),$F165*тех!BE$10*тех!BE$6,)</f>
        <v>0</v>
      </c>
      <c r="AR165" s="76">
        <f>IF(OR(AR$3=DATE(YEAR($H165),MONTH($H165)+$G165,1),AR$3=DATE(YEAR($H165),MONTH($H165)+$G165*2,1),AR$3=DATE(YEAR($H165),MONTH($H165)+$G165*3,1),AR$3=DATE(YEAR($H165),MONTH($H165)+$G165*4,1),AR$3=DATE(YEAR($H165),MONTH($H165)+$G165*5,1),AR$3=DATE(YEAR($H165),MONTH($H165)+$G165*6,1),AR$3=DATE(YEAR($H165),MONTH($H165)+$G165*7,1),AR$3=DATE(YEAR($H165),MONTH($H165)+$G165*8,1),AR$3=DATE(YEAR($H165),MONTH($H165)+$G165*9,1),AR$3=DATE(YEAR($H165),MONTH($H165)+$G165*10,1)),$F165*тех!BF$10*тех!BF$6,)</f>
        <v>0</v>
      </c>
      <c r="AS165" s="76">
        <f>IF(OR(AS$3=DATE(YEAR($H165),MONTH($H165)+$G165,1),AS$3=DATE(YEAR($H165),MONTH($H165)+$G165*2,1),AS$3=DATE(YEAR($H165),MONTH($H165)+$G165*3,1),AS$3=DATE(YEAR($H165),MONTH($H165)+$G165*4,1),AS$3=DATE(YEAR($H165),MONTH($H165)+$G165*5,1),AS$3=DATE(YEAR($H165),MONTH($H165)+$G165*6,1),AS$3=DATE(YEAR($H165),MONTH($H165)+$G165*7,1),AS$3=DATE(YEAR($H165),MONTH($H165)+$G165*8,1),AS$3=DATE(YEAR($H165),MONTH($H165)+$G165*9,1),AS$3=DATE(YEAR($H165),MONTH($H165)+$G165*10,1)),$F165*тех!BG$10*тех!BG$6,)</f>
        <v>0</v>
      </c>
      <c r="AT165" s="76">
        <f>IF(OR(AT$3=DATE(YEAR($H165),MONTH($H165)+$G165,1),AT$3=DATE(YEAR($H165),MONTH($H165)+$G165*2,1),AT$3=DATE(YEAR($H165),MONTH($H165)+$G165*3,1),AT$3=DATE(YEAR($H165),MONTH($H165)+$G165*4,1),AT$3=DATE(YEAR($H165),MONTH($H165)+$G165*5,1),AT$3=DATE(YEAR($H165),MONTH($H165)+$G165*6,1),AT$3=DATE(YEAR($H165),MONTH($H165)+$G165*7,1),AT$3=DATE(YEAR($H165),MONTH($H165)+$G165*8,1),AT$3=DATE(YEAR($H165),MONTH($H165)+$G165*9,1),AT$3=DATE(YEAR($H165),MONTH($H165)+$G165*10,1)),$F165*тех!BH$10*тех!BH$6,)</f>
        <v>0</v>
      </c>
      <c r="AU165" s="76">
        <f>IF(OR(AU$3=DATE(YEAR($H165),MONTH($H165)+$G165,1),AU$3=DATE(YEAR($H165),MONTH($H165)+$G165*2,1),AU$3=DATE(YEAR($H165),MONTH($H165)+$G165*3,1),AU$3=DATE(YEAR($H165),MONTH($H165)+$G165*4,1),AU$3=DATE(YEAR($H165),MONTH($H165)+$G165*5,1),AU$3=DATE(YEAR($H165),MONTH($H165)+$G165*6,1),AU$3=DATE(YEAR($H165),MONTH($H165)+$G165*7,1),AU$3=DATE(YEAR($H165),MONTH($H165)+$G165*8,1),AU$3=DATE(YEAR($H165),MONTH($H165)+$G165*9,1),AU$3=DATE(YEAR($H165),MONTH($H165)+$G165*10,1)),$F165*тех!BI$10*тех!BI$6,)</f>
        <v>0</v>
      </c>
      <c r="AV165" s="76">
        <f>IF(OR(AV$3=DATE(YEAR($H165),MONTH($H165)+$G165,1),AV$3=DATE(YEAR($H165),MONTH($H165)+$G165*2,1),AV$3=DATE(YEAR($H165),MONTH($H165)+$G165*3,1),AV$3=DATE(YEAR($H165),MONTH($H165)+$G165*4,1),AV$3=DATE(YEAR($H165),MONTH($H165)+$G165*5,1),AV$3=DATE(YEAR($H165),MONTH($H165)+$G165*6,1),AV$3=DATE(YEAR($H165),MONTH($H165)+$G165*7,1),AV$3=DATE(YEAR($H165),MONTH($H165)+$G165*8,1),AV$3=DATE(YEAR($H165),MONTH($H165)+$G165*9,1),AV$3=DATE(YEAR($H165),MONTH($H165)+$G165*10,1)),$F165*тех!BJ$10*тех!BJ$6,)</f>
        <v>0</v>
      </c>
      <c r="AW165" s="76">
        <f>IF(OR(AW$3=DATE(YEAR($H165),MONTH($H165)+$G165,1),AW$3=DATE(YEAR($H165),MONTH($H165)+$G165*2,1),AW$3=DATE(YEAR($H165),MONTH($H165)+$G165*3,1),AW$3=DATE(YEAR($H165),MONTH($H165)+$G165*4,1),AW$3=DATE(YEAR($H165),MONTH($H165)+$G165*5,1),AW$3=DATE(YEAR($H165),MONTH($H165)+$G165*6,1),AW$3=DATE(YEAR($H165),MONTH($H165)+$G165*7,1),AW$3=DATE(YEAR($H165),MONTH($H165)+$G165*8,1),AW$3=DATE(YEAR($H165),MONTH($H165)+$G165*9,1),AW$3=DATE(YEAR($H165),MONTH($H165)+$G165*10,1)),$F165*тех!BK$10*тех!BK$6,)</f>
        <v>0</v>
      </c>
      <c r="AX165" s="76">
        <f>IF(OR(AX$3=DATE(YEAR($H165),MONTH($H165)+$G165,1),AX$3=DATE(YEAR($H165),MONTH($H165)+$G165*2,1),AX$3=DATE(YEAR($H165),MONTH($H165)+$G165*3,1),AX$3=DATE(YEAR($H165),MONTH($H165)+$G165*4,1),AX$3=DATE(YEAR($H165),MONTH($H165)+$G165*5,1),AX$3=DATE(YEAR($H165),MONTH($H165)+$G165*6,1),AX$3=DATE(YEAR($H165),MONTH($H165)+$G165*7,1),AX$3=DATE(YEAR($H165),MONTH($H165)+$G165*8,1),AX$3=DATE(YEAR($H165),MONTH($H165)+$G165*9,1),AX$3=DATE(YEAR($H165),MONTH($H165)+$G165*10,1)),$F165*тех!BL$10*тех!BL$6,)</f>
        <v>0</v>
      </c>
      <c r="AY165" s="76">
        <f>IF(OR(AY$3=DATE(YEAR($H165),MONTH($H165)+$G165,1),AY$3=DATE(YEAR($H165),MONTH($H165)+$G165*2,1),AY$3=DATE(YEAR($H165),MONTH($H165)+$G165*3,1),AY$3=DATE(YEAR($H165),MONTH($H165)+$G165*4,1),AY$3=DATE(YEAR($H165),MONTH($H165)+$G165*5,1),AY$3=DATE(YEAR($H165),MONTH($H165)+$G165*6,1),AY$3=DATE(YEAR($H165),MONTH($H165)+$G165*7,1),AY$3=DATE(YEAR($H165),MONTH($H165)+$G165*8,1),AY$3=DATE(YEAR($H165),MONTH($H165)+$G165*9,1),AY$3=DATE(YEAR($H165),MONTH($H165)+$G165*10,1)),$F165*тех!BM$10*тех!BM$6,)</f>
        <v>0</v>
      </c>
      <c r="AZ165" s="76">
        <f>IF(OR(AZ$3=DATE(YEAR($H165),MONTH($H165)+$G165,1),AZ$3=DATE(YEAR($H165),MONTH($H165)+$G165*2,1),AZ$3=DATE(YEAR($H165),MONTH($H165)+$G165*3,1),AZ$3=DATE(YEAR($H165),MONTH($H165)+$G165*4,1),AZ$3=DATE(YEAR($H165),MONTH($H165)+$G165*5,1),AZ$3=DATE(YEAR($H165),MONTH($H165)+$G165*6,1),AZ$3=DATE(YEAR($H165),MONTH($H165)+$G165*7,1),AZ$3=DATE(YEAR($H165),MONTH($H165)+$G165*8,1),AZ$3=DATE(YEAR($H165),MONTH($H165)+$G165*9,1),AZ$3=DATE(YEAR($H165),MONTH($H165)+$G165*10,1)),$F165*тех!BN$10*тех!BN$6,)</f>
        <v>0</v>
      </c>
      <c r="BA165" s="76">
        <f>IF(OR(BA$3=DATE(YEAR($H165),MONTH($H165)+$G165,1),BA$3=DATE(YEAR($H165),MONTH($H165)+$G165*2,1),BA$3=DATE(YEAR($H165),MONTH($H165)+$G165*3,1),BA$3=DATE(YEAR($H165),MONTH($H165)+$G165*4,1),BA$3=DATE(YEAR($H165),MONTH($H165)+$G165*5,1),BA$3=DATE(YEAR($H165),MONTH($H165)+$G165*6,1),BA$3=DATE(YEAR($H165),MONTH($H165)+$G165*7,1),BA$3=DATE(YEAR($H165),MONTH($H165)+$G165*8,1),BA$3=DATE(YEAR($H165),MONTH($H165)+$G165*9,1),BA$3=DATE(YEAR($H165),MONTH($H165)+$G165*10,1)),$F165*тех!BO$10*тех!BO$6,)</f>
        <v>0</v>
      </c>
      <c r="BB165" s="76">
        <f>IF(OR(BB$3=DATE(YEAR($H165),MONTH($H165)+$G165,1),BB$3=DATE(YEAR($H165),MONTH($H165)+$G165*2,1),BB$3=DATE(YEAR($H165),MONTH($H165)+$G165*3,1),BB$3=DATE(YEAR($H165),MONTH($H165)+$G165*4,1),BB$3=DATE(YEAR($H165),MONTH($H165)+$G165*5,1),BB$3=DATE(YEAR($H165),MONTH($H165)+$G165*6,1),BB$3=DATE(YEAR($H165),MONTH($H165)+$G165*7,1),BB$3=DATE(YEAR($H165),MONTH($H165)+$G165*8,1),BB$3=DATE(YEAR($H165),MONTH($H165)+$G165*9,1),BB$3=DATE(YEAR($H165),MONTH($H165)+$G165*10,1)),$F165*тех!BP$10*тех!BP$6,)</f>
        <v>0</v>
      </c>
      <c r="BC165" s="76">
        <f>IF(OR(BC$3=DATE(YEAR($H165),MONTH($H165)+$G165,1),BC$3=DATE(YEAR($H165),MONTH($H165)+$G165*2,1),BC$3=DATE(YEAR($H165),MONTH($H165)+$G165*3,1),BC$3=DATE(YEAR($H165),MONTH($H165)+$G165*4,1),BC$3=DATE(YEAR($H165),MONTH($H165)+$G165*5,1),BC$3=DATE(YEAR($H165),MONTH($H165)+$G165*6,1),BC$3=DATE(YEAR($H165),MONTH($H165)+$G165*7,1),BC$3=DATE(YEAR($H165),MONTH($H165)+$G165*8,1),BC$3=DATE(YEAR($H165),MONTH($H165)+$G165*9,1),BC$3=DATE(YEAR($H165),MONTH($H165)+$G165*10,1)),$F165*тех!BQ$10*тех!BQ$6,)</f>
        <v>0</v>
      </c>
      <c r="BD165" s="76">
        <f>IF(OR(BD$3=DATE(YEAR($H165),MONTH($H165)+$G165,1),BD$3=DATE(YEAR($H165),MONTH($H165)+$G165*2,1),BD$3=DATE(YEAR($H165),MONTH($H165)+$G165*3,1),BD$3=DATE(YEAR($H165),MONTH($H165)+$G165*4,1),BD$3=DATE(YEAR($H165),MONTH($H165)+$G165*5,1),BD$3=DATE(YEAR($H165),MONTH($H165)+$G165*6,1),BD$3=DATE(YEAR($H165),MONTH($H165)+$G165*7,1),BD$3=DATE(YEAR($H165),MONTH($H165)+$G165*8,1),BD$3=DATE(YEAR($H165),MONTH($H165)+$G165*9,1),BD$3=DATE(YEAR($H165),MONTH($H165)+$G165*10,1)),$F165*тех!BR$10*тех!BR$6,)</f>
        <v>0</v>
      </c>
      <c r="BE165" s="76">
        <f>IF(OR(BE$3=DATE(YEAR($H165),MONTH($H165)+$G165,1),BE$3=DATE(YEAR($H165),MONTH($H165)+$G165*2,1),BE$3=DATE(YEAR($H165),MONTH($H165)+$G165*3,1),BE$3=DATE(YEAR($H165),MONTH($H165)+$G165*4,1),BE$3=DATE(YEAR($H165),MONTH($H165)+$G165*5,1),BE$3=DATE(YEAR($H165),MONTH($H165)+$G165*6,1),BE$3=DATE(YEAR($H165),MONTH($H165)+$G165*7,1),BE$3=DATE(YEAR($H165),MONTH($H165)+$G165*8,1),BE$3=DATE(YEAR($H165),MONTH($H165)+$G165*9,1),BE$3=DATE(YEAR($H165),MONTH($H165)+$G165*10,1)),$F165*тех!BS$10*тех!BS$6,)</f>
        <v>0</v>
      </c>
      <c r="BF165" s="76">
        <f>IF(OR(BF$3=DATE(YEAR($H165),MONTH($H165)+$G165,1),BF$3=DATE(YEAR($H165),MONTH($H165)+$G165*2,1),BF$3=DATE(YEAR($H165),MONTH($H165)+$G165*3,1),BF$3=DATE(YEAR($H165),MONTH($H165)+$G165*4,1),BF$3=DATE(YEAR($H165),MONTH($H165)+$G165*5,1),BF$3=DATE(YEAR($H165),MONTH($H165)+$G165*6,1),BF$3=DATE(YEAR($H165),MONTH($H165)+$G165*7,1),BF$3=DATE(YEAR($H165),MONTH($H165)+$G165*8,1),BF$3=DATE(YEAR($H165),MONTH($H165)+$G165*9,1),BF$3=DATE(YEAR($H165),MONTH($H165)+$G165*10,1)),$F165*тех!BT$10*тех!BT$6,)</f>
        <v>0</v>
      </c>
      <c r="BG165" s="76">
        <f>IF(OR(BG$3=DATE(YEAR($H165),MONTH($H165)+$G165,1),BG$3=DATE(YEAR($H165),MONTH($H165)+$G165*2,1),BG$3=DATE(YEAR($H165),MONTH($H165)+$G165*3,1),BG$3=DATE(YEAR($H165),MONTH($H165)+$G165*4,1),BG$3=DATE(YEAR($H165),MONTH($H165)+$G165*5,1),BG$3=DATE(YEAR($H165),MONTH($H165)+$G165*6,1),BG$3=DATE(YEAR($H165),MONTH($H165)+$G165*7,1),BG$3=DATE(YEAR($H165),MONTH($H165)+$G165*8,1),BG$3=DATE(YEAR($H165),MONTH($H165)+$G165*9,1),BG$3=DATE(YEAR($H165),MONTH($H165)+$G165*10,1)),$F165*тех!BU$10*тех!BU$6,)</f>
        <v>0</v>
      </c>
      <c r="BH165" s="76">
        <f>IF(OR(BH$3=DATE(YEAR($H165),MONTH($H165)+$G165,1),BH$3=DATE(YEAR($H165),MONTH($H165)+$G165*2,1),BH$3=DATE(YEAR($H165),MONTH($H165)+$G165*3,1),BH$3=DATE(YEAR($H165),MONTH($H165)+$G165*4,1),BH$3=DATE(YEAR($H165),MONTH($H165)+$G165*5,1),BH$3=DATE(YEAR($H165),MONTH($H165)+$G165*6,1),BH$3=DATE(YEAR($H165),MONTH($H165)+$G165*7,1),BH$3=DATE(YEAR($H165),MONTH($H165)+$G165*8,1),BH$3=DATE(YEAR($H165),MONTH($H165)+$G165*9,1),BH$3=DATE(YEAR($H165),MONTH($H165)+$G165*10,1)),$F165*тех!BV$10*тех!BV$6,)</f>
        <v>0</v>
      </c>
      <c r="BI165" s="76">
        <f>IF(OR(BI$3=DATE(YEAR($H165),MONTH($H165)+$G165,1),BI$3=DATE(YEAR($H165),MONTH($H165)+$G165*2,1),BI$3=DATE(YEAR($H165),MONTH($H165)+$G165*3,1),BI$3=DATE(YEAR($H165),MONTH($H165)+$G165*4,1),BI$3=DATE(YEAR($H165),MONTH($H165)+$G165*5,1),BI$3=DATE(YEAR($H165),MONTH($H165)+$G165*6,1),BI$3=DATE(YEAR($H165),MONTH($H165)+$G165*7,1),BI$3=DATE(YEAR($H165),MONTH($H165)+$G165*8,1),BI$3=DATE(YEAR($H165),MONTH($H165)+$G165*9,1),BI$3=DATE(YEAR($H165),MONTH($H165)+$G165*10,1)),$F165*тех!BW$10*тех!BW$6,)</f>
        <v>0</v>
      </c>
      <c r="BJ165" s="76">
        <f>IF(OR(BJ$3=DATE(YEAR($H165),MONTH($H165)+$G165,1),BJ$3=DATE(YEAR($H165),MONTH($H165)+$G165*2,1),BJ$3=DATE(YEAR($H165),MONTH($H165)+$G165*3,1),BJ$3=DATE(YEAR($H165),MONTH($H165)+$G165*4,1),BJ$3=DATE(YEAR($H165),MONTH($H165)+$G165*5,1),BJ$3=DATE(YEAR($H165),MONTH($H165)+$G165*6,1),BJ$3=DATE(YEAR($H165),MONTH($H165)+$G165*7,1),BJ$3=DATE(YEAR($H165),MONTH($H165)+$G165*8,1),BJ$3=DATE(YEAR($H165),MONTH($H165)+$G165*9,1),BJ$3=DATE(YEAR($H165),MONTH($H165)+$G165*10,1)),$F165*тех!BX$10*тех!BX$6,)</f>
        <v>0</v>
      </c>
      <c r="BK165" s="76">
        <f>IF(OR(BK$3=DATE(YEAR($H165),MONTH($H165)+$G165,1),BK$3=DATE(YEAR($H165),MONTH($H165)+$G165*2,1),BK$3=DATE(YEAR($H165),MONTH($H165)+$G165*3,1),BK$3=DATE(YEAR($H165),MONTH($H165)+$G165*4,1),BK$3=DATE(YEAR($H165),MONTH($H165)+$G165*5,1),BK$3=DATE(YEAR($H165),MONTH($H165)+$G165*6,1),BK$3=DATE(YEAR($H165),MONTH($H165)+$G165*7,1),BK$3=DATE(YEAR($H165),MONTH($H165)+$G165*8,1),BK$3=DATE(YEAR($H165),MONTH($H165)+$G165*9,1),BK$3=DATE(YEAR($H165),MONTH($H165)+$G165*10,1)),$F165*тех!BY$10*тех!BY$6,)</f>
        <v>0</v>
      </c>
      <c r="BL165" s="76">
        <f>IF(OR(BL$3=DATE(YEAR($H165),MONTH($H165)+$G165,1),BL$3=DATE(YEAR($H165),MONTH($H165)+$G165*2,1),BL$3=DATE(YEAR($H165),MONTH($H165)+$G165*3,1),BL$3=DATE(YEAR($H165),MONTH($H165)+$G165*4,1),BL$3=DATE(YEAR($H165),MONTH($H165)+$G165*5,1),BL$3=DATE(YEAR($H165),MONTH($H165)+$G165*6,1),BL$3=DATE(YEAR($H165),MONTH($H165)+$G165*7,1),BL$3=DATE(YEAR($H165),MONTH($H165)+$G165*8,1),BL$3=DATE(YEAR($H165),MONTH($H165)+$G165*9,1),BL$3=DATE(YEAR($H165),MONTH($H165)+$G165*10,1)),$F165*тех!BZ$10*тех!BZ$6,)</f>
        <v>0</v>
      </c>
      <c r="BM165" s="76">
        <f>IF(OR(BM$3=DATE(YEAR($H165),MONTH($H165)+$G165,1),BM$3=DATE(YEAR($H165),MONTH($H165)+$G165*2,1),BM$3=DATE(YEAR($H165),MONTH($H165)+$G165*3,1),BM$3=DATE(YEAR($H165),MONTH($H165)+$G165*4,1),BM$3=DATE(YEAR($H165),MONTH($H165)+$G165*5,1),BM$3=DATE(YEAR($H165),MONTH($H165)+$G165*6,1),BM$3=DATE(YEAR($H165),MONTH($H165)+$G165*7,1),BM$3=DATE(YEAR($H165),MONTH($H165)+$G165*8,1),BM$3=DATE(YEAR($H165),MONTH($H165)+$G165*9,1),BM$3=DATE(YEAR($H165),MONTH($H165)+$G165*10,1)),$F165*тех!CA$10*тех!CA$6,)</f>
        <v>0</v>
      </c>
      <c r="BN165" s="76">
        <f>IF(OR(BN$3=DATE(YEAR($H165),MONTH($H165)+$G165,1),BN$3=DATE(YEAR($H165),MONTH($H165)+$G165*2,1),BN$3=DATE(YEAR($H165),MONTH($H165)+$G165*3,1),BN$3=DATE(YEAR($H165),MONTH($H165)+$G165*4,1),BN$3=DATE(YEAR($H165),MONTH($H165)+$G165*5,1),BN$3=DATE(YEAR($H165),MONTH($H165)+$G165*6,1),BN$3=DATE(YEAR($H165),MONTH($H165)+$G165*7,1),BN$3=DATE(YEAR($H165),MONTH($H165)+$G165*8,1),BN$3=DATE(YEAR($H165),MONTH($H165)+$G165*9,1),BN$3=DATE(YEAR($H165),MONTH($H165)+$G165*10,1)),$F165*тех!CB$10*тех!CB$6,)</f>
        <v>0</v>
      </c>
      <c r="BO165" s="76">
        <f>IF(OR(BO$3=DATE(YEAR($H165),MONTH($H165)+$G165,1),BO$3=DATE(YEAR($H165),MONTH($H165)+$G165*2,1),BO$3=DATE(YEAR($H165),MONTH($H165)+$G165*3,1),BO$3=DATE(YEAR($H165),MONTH($H165)+$G165*4,1),BO$3=DATE(YEAR($H165),MONTH($H165)+$G165*5,1),BO$3=DATE(YEAR($H165),MONTH($H165)+$G165*6,1),BO$3=DATE(YEAR($H165),MONTH($H165)+$G165*7,1),BO$3=DATE(YEAR($H165),MONTH($H165)+$G165*8,1),BO$3=DATE(YEAR($H165),MONTH($H165)+$G165*9,1),BO$3=DATE(YEAR($H165),MONTH($H165)+$G165*10,1)),$F165*тех!CC$10*тех!CC$6,)</f>
        <v>0</v>
      </c>
      <c r="BP165" s="76">
        <f>IF(OR(BP$3=DATE(YEAR($H165),MONTH($H165)+$G165,1),BP$3=DATE(YEAR($H165),MONTH($H165)+$G165*2,1),BP$3=DATE(YEAR($H165),MONTH($H165)+$G165*3,1),BP$3=DATE(YEAR($H165),MONTH($H165)+$G165*4,1),BP$3=DATE(YEAR($H165),MONTH($H165)+$G165*5,1),BP$3=DATE(YEAR($H165),MONTH($H165)+$G165*6,1),BP$3=DATE(YEAR($H165),MONTH($H165)+$G165*7,1),BP$3=DATE(YEAR($H165),MONTH($H165)+$G165*8,1),BP$3=DATE(YEAR($H165),MONTH($H165)+$G165*9,1),BP$3=DATE(YEAR($H165),MONTH($H165)+$G165*10,1)),$F165*тех!CD$10*тех!CD$6,)</f>
        <v>0</v>
      </c>
      <c r="BQ165" s="76">
        <f>IF(OR(BQ$3=DATE(YEAR($H165),MONTH($H165)+$G165,1),BQ$3=DATE(YEAR($H165),MONTH($H165)+$G165*2,1),BQ$3=DATE(YEAR($H165),MONTH($H165)+$G165*3,1),BQ$3=DATE(YEAR($H165),MONTH($H165)+$G165*4,1),BQ$3=DATE(YEAR($H165),MONTH($H165)+$G165*5,1),BQ$3=DATE(YEAR($H165),MONTH($H165)+$G165*6,1),BQ$3=DATE(YEAR($H165),MONTH($H165)+$G165*7,1),BQ$3=DATE(YEAR($H165),MONTH($H165)+$G165*8,1),BQ$3=DATE(YEAR($H165),MONTH($H165)+$G165*9,1),BQ$3=DATE(YEAR($H165),MONTH($H165)+$G165*10,1)),$F165*тех!CE$10*тех!CE$6,)</f>
        <v>0</v>
      </c>
    </row>
    <row r="166" spans="2:69">
      <c r="B166" s="3">
        <v>24</v>
      </c>
      <c r="C166" s="19" t="s">
        <v>839</v>
      </c>
      <c r="D166" s="71">
        <f>IF(C166&gt;0,VLOOKUP(C166,тех!$R$19:$S$54,2,FALSE),)</f>
        <v>585</v>
      </c>
      <c r="E166" s="71">
        <f>ФОТ!D299+ФОТ!D303</f>
        <v>4</v>
      </c>
      <c r="F166" s="76">
        <f t="shared" si="5"/>
        <v>2340</v>
      </c>
      <c r="G166" s="19">
        <v>12</v>
      </c>
      <c r="H166" s="20">
        <f>Параметры!$C$11</f>
        <v>42370</v>
      </c>
      <c r="J166" s="76">
        <f>IF($H166=J$3,$F166,)*тех!X$6</f>
        <v>2340</v>
      </c>
      <c r="K166" s="76">
        <f>IF($H166=K$3,$F166,)*тех!Y$6</f>
        <v>0</v>
      </c>
      <c r="L166" s="76">
        <f>IF($H166=L$3,$F166,)*тех!Z$6</f>
        <v>0</v>
      </c>
      <c r="M166" s="76">
        <f>IF($H166=M$3,$F166,)*тех!AA$6</f>
        <v>0</v>
      </c>
      <c r="N166" s="76">
        <f>IF($H166=N$3,$F166,)*тех!AB$6</f>
        <v>0</v>
      </c>
      <c r="O166" s="76">
        <f>IF($H166=O$3,$F166,)*тех!AC$6</f>
        <v>0</v>
      </c>
      <c r="P166" s="76">
        <f>IF(OR(P$3=DATE(YEAR($H166),MONTH($H166)+$G166,1),P$3=DATE(YEAR($H166),MONTH($H166)+$G166*2,1),P$3=DATE(YEAR($H166),MONTH($H166)+$G166*3,1),P$3=DATE(YEAR($H166),MONTH($H166)+$G166*4,1),P$3=DATE(YEAR($H166),MONTH($H166)+$G166*5,1),P$3=DATE(YEAR($H166),MONTH($H166)+$G166*6,1),P$3=DATE(YEAR($H166),MONTH($H166)+$G166*7,1),P$3=DATE(YEAR($H166),MONTH($H166)+$G166*8,1),P$3=DATE(YEAR($H166),MONTH($H166)+$G166*9,1),P$3=DATE(YEAR($H166),MONTH($H166)+$G166*10,1)),$F166*тех!AD$10*тех!AD$6,)</f>
        <v>0</v>
      </c>
      <c r="Q166" s="76">
        <f>IF(OR(Q$3=DATE(YEAR($H166),MONTH($H166)+$G166,1),Q$3=DATE(YEAR($H166),MONTH($H166)+$G166*2,1),Q$3=DATE(YEAR($H166),MONTH($H166)+$G166*3,1),Q$3=DATE(YEAR($H166),MONTH($H166)+$G166*4,1),Q$3=DATE(YEAR($H166),MONTH($H166)+$G166*5,1),Q$3=DATE(YEAR($H166),MONTH($H166)+$G166*6,1),Q$3=DATE(YEAR($H166),MONTH($H166)+$G166*7,1),Q$3=DATE(YEAR($H166),MONTH($H166)+$G166*8,1),Q$3=DATE(YEAR($H166),MONTH($H166)+$G166*9,1),Q$3=DATE(YEAR($H166),MONTH($H166)+$G166*10,1)),$F166*тех!AE$10*тех!AE$6,)</f>
        <v>0</v>
      </c>
      <c r="R166" s="76">
        <f>IF(OR(R$3=DATE(YEAR($H166),MONTH($H166)+$G166,1),R$3=DATE(YEAR($H166),MONTH($H166)+$G166*2,1),R$3=DATE(YEAR($H166),MONTH($H166)+$G166*3,1),R$3=DATE(YEAR($H166),MONTH($H166)+$G166*4,1),R$3=DATE(YEAR($H166),MONTH($H166)+$G166*5,1),R$3=DATE(YEAR($H166),MONTH($H166)+$G166*6,1),R$3=DATE(YEAR($H166),MONTH($H166)+$G166*7,1),R$3=DATE(YEAR($H166),MONTH($H166)+$G166*8,1),R$3=DATE(YEAR($H166),MONTH($H166)+$G166*9,1),R$3=DATE(YEAR($H166),MONTH($H166)+$G166*10,1)),$F166*тех!AF$10*тех!AF$6,)</f>
        <v>0</v>
      </c>
      <c r="S166" s="76">
        <f>IF(OR(S$3=DATE(YEAR($H166),MONTH($H166)+$G166,1),S$3=DATE(YEAR($H166),MONTH($H166)+$G166*2,1),S$3=DATE(YEAR($H166),MONTH($H166)+$G166*3,1),S$3=DATE(YEAR($H166),MONTH($H166)+$G166*4,1),S$3=DATE(YEAR($H166),MONTH($H166)+$G166*5,1),S$3=DATE(YEAR($H166),MONTH($H166)+$G166*6,1),S$3=DATE(YEAR($H166),MONTH($H166)+$G166*7,1),S$3=DATE(YEAR($H166),MONTH($H166)+$G166*8,1),S$3=DATE(YEAR($H166),MONTH($H166)+$G166*9,1),S$3=DATE(YEAR($H166),MONTH($H166)+$G166*10,1)),$F166*тех!AG$10*тех!AG$6,)</f>
        <v>0</v>
      </c>
      <c r="T166" s="76">
        <f>IF(OR(T$3=DATE(YEAR($H166),MONTH($H166)+$G166,1),T$3=DATE(YEAR($H166),MONTH($H166)+$G166*2,1),T$3=DATE(YEAR($H166),MONTH($H166)+$G166*3,1),T$3=DATE(YEAR($H166),MONTH($H166)+$G166*4,1),T$3=DATE(YEAR($H166),MONTH($H166)+$G166*5,1),T$3=DATE(YEAR($H166),MONTH($H166)+$G166*6,1),T$3=DATE(YEAR($H166),MONTH($H166)+$G166*7,1),T$3=DATE(YEAR($H166),MONTH($H166)+$G166*8,1),T$3=DATE(YEAR($H166),MONTH($H166)+$G166*9,1),T$3=DATE(YEAR($H166),MONTH($H166)+$G166*10,1)),$F166*тех!AH$10*тех!AH$6,)</f>
        <v>0</v>
      </c>
      <c r="U166" s="76">
        <f>IF(OR(U$3=DATE(YEAR($H166),MONTH($H166)+$G166,1),U$3=DATE(YEAR($H166),MONTH($H166)+$G166*2,1),U$3=DATE(YEAR($H166),MONTH($H166)+$G166*3,1),U$3=DATE(YEAR($H166),MONTH($H166)+$G166*4,1),U$3=DATE(YEAR($H166),MONTH($H166)+$G166*5,1),U$3=DATE(YEAR($H166),MONTH($H166)+$G166*6,1),U$3=DATE(YEAR($H166),MONTH($H166)+$G166*7,1),U$3=DATE(YEAR($H166),MONTH($H166)+$G166*8,1),U$3=DATE(YEAR($H166),MONTH($H166)+$G166*9,1),U$3=DATE(YEAR($H166),MONTH($H166)+$G166*10,1)),$F166*тех!AI$10*тех!AI$6,)</f>
        <v>0</v>
      </c>
      <c r="V166" s="76">
        <f>IF(OR(V$3=DATE(YEAR($H166),MONTH($H166)+$G166,1),V$3=DATE(YEAR($H166),MONTH($H166)+$G166*2,1),V$3=DATE(YEAR($H166),MONTH($H166)+$G166*3,1),V$3=DATE(YEAR($H166),MONTH($H166)+$G166*4,1),V$3=DATE(YEAR($H166),MONTH($H166)+$G166*5,1),V$3=DATE(YEAR($H166),MONTH($H166)+$G166*6,1),V$3=DATE(YEAR($H166),MONTH($H166)+$G166*7,1),V$3=DATE(YEAR($H166),MONTH($H166)+$G166*8,1),V$3=DATE(YEAR($H166),MONTH($H166)+$G166*9,1),V$3=DATE(YEAR($H166),MONTH($H166)+$G166*10,1)),$F166*тех!AJ$10*тех!AJ$6,)</f>
        <v>0</v>
      </c>
      <c r="W166" s="76">
        <f>IF(OR(W$3=DATE(YEAR($H166),MONTH($H166)+$G166,1),W$3=DATE(YEAR($H166),MONTH($H166)+$G166*2,1),W$3=DATE(YEAR($H166),MONTH($H166)+$G166*3,1),W$3=DATE(YEAR($H166),MONTH($H166)+$G166*4,1),W$3=DATE(YEAR($H166),MONTH($H166)+$G166*5,1),W$3=DATE(YEAR($H166),MONTH($H166)+$G166*6,1),W$3=DATE(YEAR($H166),MONTH($H166)+$G166*7,1),W$3=DATE(YEAR($H166),MONTH($H166)+$G166*8,1),W$3=DATE(YEAR($H166),MONTH($H166)+$G166*9,1),W$3=DATE(YEAR($H166),MONTH($H166)+$G166*10,1)),$F166*тех!AK$10*тех!AK$6,)</f>
        <v>0</v>
      </c>
      <c r="X166" s="76">
        <f>IF(OR(X$3=DATE(YEAR($H166),MONTH($H166)+$G166,1),X$3=DATE(YEAR($H166),MONTH($H166)+$G166*2,1),X$3=DATE(YEAR($H166),MONTH($H166)+$G166*3,1),X$3=DATE(YEAR($H166),MONTH($H166)+$G166*4,1),X$3=DATE(YEAR($H166),MONTH($H166)+$G166*5,1),X$3=DATE(YEAR($H166),MONTH($H166)+$G166*6,1),X$3=DATE(YEAR($H166),MONTH($H166)+$G166*7,1),X$3=DATE(YEAR($H166),MONTH($H166)+$G166*8,1),X$3=DATE(YEAR($H166),MONTH($H166)+$G166*9,1),X$3=DATE(YEAR($H166),MONTH($H166)+$G166*10,1)),$F166*тех!AL$10*тех!AL$6,)</f>
        <v>0</v>
      </c>
      <c r="Y166" s="76">
        <f>IF(OR(Y$3=DATE(YEAR($H166),MONTH($H166)+$G166,1),Y$3=DATE(YEAR($H166),MONTH($H166)+$G166*2,1),Y$3=DATE(YEAR($H166),MONTH($H166)+$G166*3,1),Y$3=DATE(YEAR($H166),MONTH($H166)+$G166*4,1),Y$3=DATE(YEAR($H166),MONTH($H166)+$G166*5,1),Y$3=DATE(YEAR($H166),MONTH($H166)+$G166*6,1),Y$3=DATE(YEAR($H166),MONTH($H166)+$G166*7,1),Y$3=DATE(YEAR($H166),MONTH($H166)+$G166*8,1),Y$3=DATE(YEAR($H166),MONTH($H166)+$G166*9,1),Y$3=DATE(YEAR($H166),MONTH($H166)+$G166*10,1)),$F166*тех!AM$10*тех!AM$6,)</f>
        <v>0</v>
      </c>
      <c r="Z166" s="76">
        <f>IF(OR(Z$3=DATE(YEAR($H166),MONTH($H166)+$G166,1),Z$3=DATE(YEAR($H166),MONTH($H166)+$G166*2,1),Z$3=DATE(YEAR($H166),MONTH($H166)+$G166*3,1),Z$3=DATE(YEAR($H166),MONTH($H166)+$G166*4,1),Z$3=DATE(YEAR($H166),MONTH($H166)+$G166*5,1),Z$3=DATE(YEAR($H166),MONTH($H166)+$G166*6,1),Z$3=DATE(YEAR($H166),MONTH($H166)+$G166*7,1),Z$3=DATE(YEAR($H166),MONTH($H166)+$G166*8,1),Z$3=DATE(YEAR($H166),MONTH($H166)+$G166*9,1),Z$3=DATE(YEAR($H166),MONTH($H166)+$G166*10,1)),$F166*тех!AN$10*тех!AN$6,)</f>
        <v>0</v>
      </c>
      <c r="AA166" s="76">
        <f>IF(OR(AA$3=DATE(YEAR($H166),MONTH($H166)+$G166,1),AA$3=DATE(YEAR($H166),MONTH($H166)+$G166*2,1),AA$3=DATE(YEAR($H166),MONTH($H166)+$G166*3,1),AA$3=DATE(YEAR($H166),MONTH($H166)+$G166*4,1),AA$3=DATE(YEAR($H166),MONTH($H166)+$G166*5,1),AA$3=DATE(YEAR($H166),MONTH($H166)+$G166*6,1),AA$3=DATE(YEAR($H166),MONTH($H166)+$G166*7,1),AA$3=DATE(YEAR($H166),MONTH($H166)+$G166*8,1),AA$3=DATE(YEAR($H166),MONTH($H166)+$G166*9,1),AA$3=DATE(YEAR($H166),MONTH($H166)+$G166*10,1)),$F166*тех!AO$10*тех!AO$6,)</f>
        <v>0</v>
      </c>
      <c r="AB166" s="76">
        <f>IF(OR(AB$3=DATE(YEAR($H166),MONTH($H166)+$G166,1),AB$3=DATE(YEAR($H166),MONTH($H166)+$G166*2,1),AB$3=DATE(YEAR($H166),MONTH($H166)+$G166*3,1),AB$3=DATE(YEAR($H166),MONTH($H166)+$G166*4,1),AB$3=DATE(YEAR($H166),MONTH($H166)+$G166*5,1),AB$3=DATE(YEAR($H166),MONTH($H166)+$G166*6,1),AB$3=DATE(YEAR($H166),MONTH($H166)+$G166*7,1),AB$3=DATE(YEAR($H166),MONTH($H166)+$G166*8,1),AB$3=DATE(YEAR($H166),MONTH($H166)+$G166*9,1),AB$3=DATE(YEAR($H166),MONTH($H166)+$G166*10,1)),$F166*тех!AP$10*тех!AP$6,)</f>
        <v>0</v>
      </c>
      <c r="AC166" s="76">
        <f>IF(OR(AC$3=DATE(YEAR($H166),MONTH($H166)+$G166,1),AC$3=DATE(YEAR($H166),MONTH($H166)+$G166*2,1),AC$3=DATE(YEAR($H166),MONTH($H166)+$G166*3,1),AC$3=DATE(YEAR($H166),MONTH($H166)+$G166*4,1),AC$3=DATE(YEAR($H166),MONTH($H166)+$G166*5,1),AC$3=DATE(YEAR($H166),MONTH($H166)+$G166*6,1),AC$3=DATE(YEAR($H166),MONTH($H166)+$G166*7,1),AC$3=DATE(YEAR($H166),MONTH($H166)+$G166*8,1),AC$3=DATE(YEAR($H166),MONTH($H166)+$G166*9,1),AC$3=DATE(YEAR($H166),MONTH($H166)+$G166*10,1)),$F166*тех!AQ$10*тех!AQ$6,)</f>
        <v>0</v>
      </c>
      <c r="AD166" s="76">
        <f>IF(OR(AD$3=DATE(YEAR($H166),MONTH($H166)+$G166,1),AD$3=DATE(YEAR($H166),MONTH($H166)+$G166*2,1),AD$3=DATE(YEAR($H166),MONTH($H166)+$G166*3,1),AD$3=DATE(YEAR($H166),MONTH($H166)+$G166*4,1),AD$3=DATE(YEAR($H166),MONTH($H166)+$G166*5,1),AD$3=DATE(YEAR($H166),MONTH($H166)+$G166*6,1),AD$3=DATE(YEAR($H166),MONTH($H166)+$G166*7,1),AD$3=DATE(YEAR($H166),MONTH($H166)+$G166*8,1),AD$3=DATE(YEAR($H166),MONTH($H166)+$G166*9,1),AD$3=DATE(YEAR($H166),MONTH($H166)+$G166*10,1)),$F166*тех!AR$10*тех!AR$6,)</f>
        <v>0</v>
      </c>
      <c r="AE166" s="76">
        <f>IF(OR(AE$3=DATE(YEAR($H166),MONTH($H166)+$G166,1),AE$3=DATE(YEAR($H166),MONTH($H166)+$G166*2,1),AE$3=DATE(YEAR($H166),MONTH($H166)+$G166*3,1),AE$3=DATE(YEAR($H166),MONTH($H166)+$G166*4,1),AE$3=DATE(YEAR($H166),MONTH($H166)+$G166*5,1),AE$3=DATE(YEAR($H166),MONTH($H166)+$G166*6,1),AE$3=DATE(YEAR($H166),MONTH($H166)+$G166*7,1),AE$3=DATE(YEAR($H166),MONTH($H166)+$G166*8,1),AE$3=DATE(YEAR($H166),MONTH($H166)+$G166*9,1),AE$3=DATE(YEAR($H166),MONTH($H166)+$G166*10,1)),$F166*тех!AS$10*тех!AS$6,)</f>
        <v>0</v>
      </c>
      <c r="AF166" s="76">
        <f>IF(OR(AF$3=DATE(YEAR($H166),MONTH($H166)+$G166,1),AF$3=DATE(YEAR($H166),MONTH($H166)+$G166*2,1),AF$3=DATE(YEAR($H166),MONTH($H166)+$G166*3,1),AF$3=DATE(YEAR($H166),MONTH($H166)+$G166*4,1),AF$3=DATE(YEAR($H166),MONTH($H166)+$G166*5,1),AF$3=DATE(YEAR($H166),MONTH($H166)+$G166*6,1),AF$3=DATE(YEAR($H166),MONTH($H166)+$G166*7,1),AF$3=DATE(YEAR($H166),MONTH($H166)+$G166*8,1),AF$3=DATE(YEAR($H166),MONTH($H166)+$G166*9,1),AF$3=DATE(YEAR($H166),MONTH($H166)+$G166*10,1)),$F166*тех!AT$10*тех!AT$6,)</f>
        <v>0</v>
      </c>
      <c r="AG166" s="76">
        <f>IF(OR(AG$3=DATE(YEAR($H166),MONTH($H166)+$G166,1),AG$3=DATE(YEAR($H166),MONTH($H166)+$G166*2,1),AG$3=DATE(YEAR($H166),MONTH($H166)+$G166*3,1),AG$3=DATE(YEAR($H166),MONTH($H166)+$G166*4,1),AG$3=DATE(YEAR($H166),MONTH($H166)+$G166*5,1),AG$3=DATE(YEAR($H166),MONTH($H166)+$G166*6,1),AG$3=DATE(YEAR($H166),MONTH($H166)+$G166*7,1),AG$3=DATE(YEAR($H166),MONTH($H166)+$G166*8,1),AG$3=DATE(YEAR($H166),MONTH($H166)+$G166*9,1),AG$3=DATE(YEAR($H166),MONTH($H166)+$G166*10,1)),$F166*тех!AU$10*тех!AU$6,)</f>
        <v>0</v>
      </c>
      <c r="AH166" s="76">
        <f>IF(OR(AH$3=DATE(YEAR($H166),MONTH($H166)+$G166,1),AH$3=DATE(YEAR($H166),MONTH($H166)+$G166*2,1),AH$3=DATE(YEAR($H166),MONTH($H166)+$G166*3,1),AH$3=DATE(YEAR($H166),MONTH($H166)+$G166*4,1),AH$3=DATE(YEAR($H166),MONTH($H166)+$G166*5,1),AH$3=DATE(YEAR($H166),MONTH($H166)+$G166*6,1),AH$3=DATE(YEAR($H166),MONTH($H166)+$G166*7,1),AH$3=DATE(YEAR($H166),MONTH($H166)+$G166*8,1),AH$3=DATE(YEAR($H166),MONTH($H166)+$G166*9,1),AH$3=DATE(YEAR($H166),MONTH($H166)+$G166*10,1)),$F166*тех!AV$10*тех!AV$6,)</f>
        <v>0</v>
      </c>
      <c r="AI166" s="76">
        <f>IF(OR(AI$3=DATE(YEAR($H166),MONTH($H166)+$G166,1),AI$3=DATE(YEAR($H166),MONTH($H166)+$G166*2,1),AI$3=DATE(YEAR($H166),MONTH($H166)+$G166*3,1),AI$3=DATE(YEAR($H166),MONTH($H166)+$G166*4,1),AI$3=DATE(YEAR($H166),MONTH($H166)+$G166*5,1),AI$3=DATE(YEAR($H166),MONTH($H166)+$G166*6,1),AI$3=DATE(YEAR($H166),MONTH($H166)+$G166*7,1),AI$3=DATE(YEAR($H166),MONTH($H166)+$G166*8,1),AI$3=DATE(YEAR($H166),MONTH($H166)+$G166*9,1),AI$3=DATE(YEAR($H166),MONTH($H166)+$G166*10,1)),$F166*тех!AW$10*тех!AW$6,)</f>
        <v>0</v>
      </c>
      <c r="AJ166" s="76">
        <f>IF(OR(AJ$3=DATE(YEAR($H166),MONTH($H166)+$G166,1),AJ$3=DATE(YEAR($H166),MONTH($H166)+$G166*2,1),AJ$3=DATE(YEAR($H166),MONTH($H166)+$G166*3,1),AJ$3=DATE(YEAR($H166),MONTH($H166)+$G166*4,1),AJ$3=DATE(YEAR($H166),MONTH($H166)+$G166*5,1),AJ$3=DATE(YEAR($H166),MONTH($H166)+$G166*6,1),AJ$3=DATE(YEAR($H166),MONTH($H166)+$G166*7,1),AJ$3=DATE(YEAR($H166),MONTH($H166)+$G166*8,1),AJ$3=DATE(YEAR($H166),MONTH($H166)+$G166*9,1),AJ$3=DATE(YEAR($H166),MONTH($H166)+$G166*10,1)),$F166*тех!AX$10*тех!AX$6,)</f>
        <v>0</v>
      </c>
      <c r="AK166" s="76">
        <f>IF(OR(AK$3=DATE(YEAR($H166),MONTH($H166)+$G166,1),AK$3=DATE(YEAR($H166),MONTH($H166)+$G166*2,1),AK$3=DATE(YEAR($H166),MONTH($H166)+$G166*3,1),AK$3=DATE(YEAR($H166),MONTH($H166)+$G166*4,1),AK$3=DATE(YEAR($H166),MONTH($H166)+$G166*5,1),AK$3=DATE(YEAR($H166),MONTH($H166)+$G166*6,1),AK$3=DATE(YEAR($H166),MONTH($H166)+$G166*7,1),AK$3=DATE(YEAR($H166),MONTH($H166)+$G166*8,1),AK$3=DATE(YEAR($H166),MONTH($H166)+$G166*9,1),AK$3=DATE(YEAR($H166),MONTH($H166)+$G166*10,1)),$F166*тех!AY$10*тех!AY$6,)</f>
        <v>0</v>
      </c>
      <c r="AL166" s="76">
        <f>IF(OR(AL$3=DATE(YEAR($H166),MONTH($H166)+$G166,1),AL$3=DATE(YEAR($H166),MONTH($H166)+$G166*2,1),AL$3=DATE(YEAR($H166),MONTH($H166)+$G166*3,1),AL$3=DATE(YEAR($H166),MONTH($H166)+$G166*4,1),AL$3=DATE(YEAR($H166),MONTH($H166)+$G166*5,1),AL$3=DATE(YEAR($H166),MONTH($H166)+$G166*6,1),AL$3=DATE(YEAR($H166),MONTH($H166)+$G166*7,1),AL$3=DATE(YEAR($H166),MONTH($H166)+$G166*8,1),AL$3=DATE(YEAR($H166),MONTH($H166)+$G166*9,1),AL$3=DATE(YEAR($H166),MONTH($H166)+$G166*10,1)),$F166*тех!AZ$10*тех!AZ$6,)</f>
        <v>0</v>
      </c>
      <c r="AM166" s="76">
        <f>IF(OR(AM$3=DATE(YEAR($H166),MONTH($H166)+$G166,1),AM$3=DATE(YEAR($H166),MONTH($H166)+$G166*2,1),AM$3=DATE(YEAR($H166),MONTH($H166)+$G166*3,1),AM$3=DATE(YEAR($H166),MONTH($H166)+$G166*4,1),AM$3=DATE(YEAR($H166),MONTH($H166)+$G166*5,1),AM$3=DATE(YEAR($H166),MONTH($H166)+$G166*6,1),AM$3=DATE(YEAR($H166),MONTH($H166)+$G166*7,1),AM$3=DATE(YEAR($H166),MONTH($H166)+$G166*8,1),AM$3=DATE(YEAR($H166),MONTH($H166)+$G166*9,1),AM$3=DATE(YEAR($H166),MONTH($H166)+$G166*10,1)),$F166*тех!BA$10*тех!BA$6,)</f>
        <v>0</v>
      </c>
      <c r="AN166" s="76">
        <f>IF(OR(AN$3=DATE(YEAR($H166),MONTH($H166)+$G166,1),AN$3=DATE(YEAR($H166),MONTH($H166)+$G166*2,1),AN$3=DATE(YEAR($H166),MONTH($H166)+$G166*3,1),AN$3=DATE(YEAR($H166),MONTH($H166)+$G166*4,1),AN$3=DATE(YEAR($H166),MONTH($H166)+$G166*5,1),AN$3=DATE(YEAR($H166),MONTH($H166)+$G166*6,1),AN$3=DATE(YEAR($H166),MONTH($H166)+$G166*7,1),AN$3=DATE(YEAR($H166),MONTH($H166)+$G166*8,1),AN$3=DATE(YEAR($H166),MONTH($H166)+$G166*9,1),AN$3=DATE(YEAR($H166),MONTH($H166)+$G166*10,1)),$F166*тех!BB$10*тех!BB$6,)</f>
        <v>0</v>
      </c>
      <c r="AO166" s="76">
        <f>IF(OR(AO$3=DATE(YEAR($H166),MONTH($H166)+$G166,1),AO$3=DATE(YEAR($H166),MONTH($H166)+$G166*2,1),AO$3=DATE(YEAR($H166),MONTH($H166)+$G166*3,1),AO$3=DATE(YEAR($H166),MONTH($H166)+$G166*4,1),AO$3=DATE(YEAR($H166),MONTH($H166)+$G166*5,1),AO$3=DATE(YEAR($H166),MONTH($H166)+$G166*6,1),AO$3=DATE(YEAR($H166),MONTH($H166)+$G166*7,1),AO$3=DATE(YEAR($H166),MONTH($H166)+$G166*8,1),AO$3=DATE(YEAR($H166),MONTH($H166)+$G166*9,1),AO$3=DATE(YEAR($H166),MONTH($H166)+$G166*10,1)),$F166*тех!BC$10*тех!BC$6,)</f>
        <v>0</v>
      </c>
      <c r="AP166" s="76">
        <f>IF(OR(AP$3=DATE(YEAR($H166),MONTH($H166)+$G166,1),AP$3=DATE(YEAR($H166),MONTH($H166)+$G166*2,1),AP$3=DATE(YEAR($H166),MONTH($H166)+$G166*3,1),AP$3=DATE(YEAR($H166),MONTH($H166)+$G166*4,1),AP$3=DATE(YEAR($H166),MONTH($H166)+$G166*5,1),AP$3=DATE(YEAR($H166),MONTH($H166)+$G166*6,1),AP$3=DATE(YEAR($H166),MONTH($H166)+$G166*7,1),AP$3=DATE(YEAR($H166),MONTH($H166)+$G166*8,1),AP$3=DATE(YEAR($H166),MONTH($H166)+$G166*9,1),AP$3=DATE(YEAR($H166),MONTH($H166)+$G166*10,1)),$F166*тех!BD$10*тех!BD$6,)</f>
        <v>0</v>
      </c>
      <c r="AQ166" s="76">
        <f>IF(OR(AQ$3=DATE(YEAR($H166),MONTH($H166)+$G166,1),AQ$3=DATE(YEAR($H166),MONTH($H166)+$G166*2,1),AQ$3=DATE(YEAR($H166),MONTH($H166)+$G166*3,1),AQ$3=DATE(YEAR($H166),MONTH($H166)+$G166*4,1),AQ$3=DATE(YEAR($H166),MONTH($H166)+$G166*5,1),AQ$3=DATE(YEAR($H166),MONTH($H166)+$G166*6,1),AQ$3=DATE(YEAR($H166),MONTH($H166)+$G166*7,1),AQ$3=DATE(YEAR($H166),MONTH($H166)+$G166*8,1),AQ$3=DATE(YEAR($H166),MONTH($H166)+$G166*9,1),AQ$3=DATE(YEAR($H166),MONTH($H166)+$G166*10,1)),$F166*тех!BE$10*тех!BE$6,)</f>
        <v>0</v>
      </c>
      <c r="AR166" s="76">
        <f>IF(OR(AR$3=DATE(YEAR($H166),MONTH($H166)+$G166,1),AR$3=DATE(YEAR($H166),MONTH($H166)+$G166*2,1),AR$3=DATE(YEAR($H166),MONTH($H166)+$G166*3,1),AR$3=DATE(YEAR($H166),MONTH($H166)+$G166*4,1),AR$3=DATE(YEAR($H166),MONTH($H166)+$G166*5,1),AR$3=DATE(YEAR($H166),MONTH($H166)+$G166*6,1),AR$3=DATE(YEAR($H166),MONTH($H166)+$G166*7,1),AR$3=DATE(YEAR($H166),MONTH($H166)+$G166*8,1),AR$3=DATE(YEAR($H166),MONTH($H166)+$G166*9,1),AR$3=DATE(YEAR($H166),MONTH($H166)+$G166*10,1)),$F166*тех!BF$10*тех!BF$6,)</f>
        <v>0</v>
      </c>
      <c r="AS166" s="76">
        <f>IF(OR(AS$3=DATE(YEAR($H166),MONTH($H166)+$G166,1),AS$3=DATE(YEAR($H166),MONTH($H166)+$G166*2,1),AS$3=DATE(YEAR($H166),MONTH($H166)+$G166*3,1),AS$3=DATE(YEAR($H166),MONTH($H166)+$G166*4,1),AS$3=DATE(YEAR($H166),MONTH($H166)+$G166*5,1),AS$3=DATE(YEAR($H166),MONTH($H166)+$G166*6,1),AS$3=DATE(YEAR($H166),MONTH($H166)+$G166*7,1),AS$3=DATE(YEAR($H166),MONTH($H166)+$G166*8,1),AS$3=DATE(YEAR($H166),MONTH($H166)+$G166*9,1),AS$3=DATE(YEAR($H166),MONTH($H166)+$G166*10,1)),$F166*тех!BG$10*тех!BG$6,)</f>
        <v>0</v>
      </c>
      <c r="AT166" s="76">
        <f>IF(OR(AT$3=DATE(YEAR($H166),MONTH($H166)+$G166,1),AT$3=DATE(YEAR($H166),MONTH($H166)+$G166*2,1),AT$3=DATE(YEAR($H166),MONTH($H166)+$G166*3,1),AT$3=DATE(YEAR($H166),MONTH($H166)+$G166*4,1),AT$3=DATE(YEAR($H166),MONTH($H166)+$G166*5,1),AT$3=DATE(YEAR($H166),MONTH($H166)+$G166*6,1),AT$3=DATE(YEAR($H166),MONTH($H166)+$G166*7,1),AT$3=DATE(YEAR($H166),MONTH($H166)+$G166*8,1),AT$3=DATE(YEAR($H166),MONTH($H166)+$G166*9,1),AT$3=DATE(YEAR($H166),MONTH($H166)+$G166*10,1)),$F166*тех!BH$10*тех!BH$6,)</f>
        <v>0</v>
      </c>
      <c r="AU166" s="76">
        <f>IF(OR(AU$3=DATE(YEAR($H166),MONTH($H166)+$G166,1),AU$3=DATE(YEAR($H166),MONTH($H166)+$G166*2,1),AU$3=DATE(YEAR($H166),MONTH($H166)+$G166*3,1),AU$3=DATE(YEAR($H166),MONTH($H166)+$G166*4,1),AU$3=DATE(YEAR($H166),MONTH($H166)+$G166*5,1),AU$3=DATE(YEAR($H166),MONTH($H166)+$G166*6,1),AU$3=DATE(YEAR($H166),MONTH($H166)+$G166*7,1),AU$3=DATE(YEAR($H166),MONTH($H166)+$G166*8,1),AU$3=DATE(YEAR($H166),MONTH($H166)+$G166*9,1),AU$3=DATE(YEAR($H166),MONTH($H166)+$G166*10,1)),$F166*тех!BI$10*тех!BI$6,)</f>
        <v>0</v>
      </c>
      <c r="AV166" s="76">
        <f>IF(OR(AV$3=DATE(YEAR($H166),MONTH($H166)+$G166,1),AV$3=DATE(YEAR($H166),MONTH($H166)+$G166*2,1),AV$3=DATE(YEAR($H166),MONTH($H166)+$G166*3,1),AV$3=DATE(YEAR($H166),MONTH($H166)+$G166*4,1),AV$3=DATE(YEAR($H166),MONTH($H166)+$G166*5,1),AV$3=DATE(YEAR($H166),MONTH($H166)+$G166*6,1),AV$3=DATE(YEAR($H166),MONTH($H166)+$G166*7,1),AV$3=DATE(YEAR($H166),MONTH($H166)+$G166*8,1),AV$3=DATE(YEAR($H166),MONTH($H166)+$G166*9,1),AV$3=DATE(YEAR($H166),MONTH($H166)+$G166*10,1)),$F166*тех!BJ$10*тех!BJ$6,)</f>
        <v>0</v>
      </c>
      <c r="AW166" s="76">
        <f>IF(OR(AW$3=DATE(YEAR($H166),MONTH($H166)+$G166,1),AW$3=DATE(YEAR($H166),MONTH($H166)+$G166*2,1),AW$3=DATE(YEAR($H166),MONTH($H166)+$G166*3,1),AW$3=DATE(YEAR($H166),MONTH($H166)+$G166*4,1),AW$3=DATE(YEAR($H166),MONTH($H166)+$G166*5,1),AW$3=DATE(YEAR($H166),MONTH($H166)+$G166*6,1),AW$3=DATE(YEAR($H166),MONTH($H166)+$G166*7,1),AW$3=DATE(YEAR($H166),MONTH($H166)+$G166*8,1),AW$3=DATE(YEAR($H166),MONTH($H166)+$G166*9,1),AW$3=DATE(YEAR($H166),MONTH($H166)+$G166*10,1)),$F166*тех!BK$10*тех!BK$6,)</f>
        <v>0</v>
      </c>
      <c r="AX166" s="76">
        <f>IF(OR(AX$3=DATE(YEAR($H166),MONTH($H166)+$G166,1),AX$3=DATE(YEAR($H166),MONTH($H166)+$G166*2,1),AX$3=DATE(YEAR($H166),MONTH($H166)+$G166*3,1),AX$3=DATE(YEAR($H166),MONTH($H166)+$G166*4,1),AX$3=DATE(YEAR($H166),MONTH($H166)+$G166*5,1),AX$3=DATE(YEAR($H166),MONTH($H166)+$G166*6,1),AX$3=DATE(YEAR($H166),MONTH($H166)+$G166*7,1),AX$3=DATE(YEAR($H166),MONTH($H166)+$G166*8,1),AX$3=DATE(YEAR($H166),MONTH($H166)+$G166*9,1),AX$3=DATE(YEAR($H166),MONTH($H166)+$G166*10,1)),$F166*тех!BL$10*тех!BL$6,)</f>
        <v>0</v>
      </c>
      <c r="AY166" s="76">
        <f>IF(OR(AY$3=DATE(YEAR($H166),MONTH($H166)+$G166,1),AY$3=DATE(YEAR($H166),MONTH($H166)+$G166*2,1),AY$3=DATE(YEAR($H166),MONTH($H166)+$G166*3,1),AY$3=DATE(YEAR($H166),MONTH($H166)+$G166*4,1),AY$3=DATE(YEAR($H166),MONTH($H166)+$G166*5,1),AY$3=DATE(YEAR($H166),MONTH($H166)+$G166*6,1),AY$3=DATE(YEAR($H166),MONTH($H166)+$G166*7,1),AY$3=DATE(YEAR($H166),MONTH($H166)+$G166*8,1),AY$3=DATE(YEAR($H166),MONTH($H166)+$G166*9,1),AY$3=DATE(YEAR($H166),MONTH($H166)+$G166*10,1)),$F166*тех!BM$10*тех!BM$6,)</f>
        <v>0</v>
      </c>
      <c r="AZ166" s="76">
        <f>IF(OR(AZ$3=DATE(YEAR($H166),MONTH($H166)+$G166,1),AZ$3=DATE(YEAR($H166),MONTH($H166)+$G166*2,1),AZ$3=DATE(YEAR($H166),MONTH($H166)+$G166*3,1),AZ$3=DATE(YEAR($H166),MONTH($H166)+$G166*4,1),AZ$3=DATE(YEAR($H166),MONTH($H166)+$G166*5,1),AZ$3=DATE(YEAR($H166),MONTH($H166)+$G166*6,1),AZ$3=DATE(YEAR($H166),MONTH($H166)+$G166*7,1),AZ$3=DATE(YEAR($H166),MONTH($H166)+$G166*8,1),AZ$3=DATE(YEAR($H166),MONTH($H166)+$G166*9,1),AZ$3=DATE(YEAR($H166),MONTH($H166)+$G166*10,1)),$F166*тех!BN$10*тех!BN$6,)</f>
        <v>0</v>
      </c>
      <c r="BA166" s="76">
        <f>IF(OR(BA$3=DATE(YEAR($H166),MONTH($H166)+$G166,1),BA$3=DATE(YEAR($H166),MONTH($H166)+$G166*2,1),BA$3=DATE(YEAR($H166),MONTH($H166)+$G166*3,1),BA$3=DATE(YEAR($H166),MONTH($H166)+$G166*4,1),BA$3=DATE(YEAR($H166),MONTH($H166)+$G166*5,1),BA$3=DATE(YEAR($H166),MONTH($H166)+$G166*6,1),BA$3=DATE(YEAR($H166),MONTH($H166)+$G166*7,1),BA$3=DATE(YEAR($H166),MONTH($H166)+$G166*8,1),BA$3=DATE(YEAR($H166),MONTH($H166)+$G166*9,1),BA$3=DATE(YEAR($H166),MONTH($H166)+$G166*10,1)),$F166*тех!BO$10*тех!BO$6,)</f>
        <v>0</v>
      </c>
      <c r="BB166" s="76">
        <f>IF(OR(BB$3=DATE(YEAR($H166),MONTH($H166)+$G166,1),BB$3=DATE(YEAR($H166),MONTH($H166)+$G166*2,1),BB$3=DATE(YEAR($H166),MONTH($H166)+$G166*3,1),BB$3=DATE(YEAR($H166),MONTH($H166)+$G166*4,1),BB$3=DATE(YEAR($H166),MONTH($H166)+$G166*5,1),BB$3=DATE(YEAR($H166),MONTH($H166)+$G166*6,1),BB$3=DATE(YEAR($H166),MONTH($H166)+$G166*7,1),BB$3=DATE(YEAR($H166),MONTH($H166)+$G166*8,1),BB$3=DATE(YEAR($H166),MONTH($H166)+$G166*9,1),BB$3=DATE(YEAR($H166),MONTH($H166)+$G166*10,1)),$F166*тех!BP$10*тех!BP$6,)</f>
        <v>0</v>
      </c>
      <c r="BC166" s="76">
        <f>IF(OR(BC$3=DATE(YEAR($H166),MONTH($H166)+$G166,1),BC$3=DATE(YEAR($H166),MONTH($H166)+$G166*2,1),BC$3=DATE(YEAR($H166),MONTH($H166)+$G166*3,1),BC$3=DATE(YEAR($H166),MONTH($H166)+$G166*4,1),BC$3=DATE(YEAR($H166),MONTH($H166)+$G166*5,1),BC$3=DATE(YEAR($H166),MONTH($H166)+$G166*6,1),BC$3=DATE(YEAR($H166),MONTH($H166)+$G166*7,1),BC$3=DATE(YEAR($H166),MONTH($H166)+$G166*8,1),BC$3=DATE(YEAR($H166),MONTH($H166)+$G166*9,1),BC$3=DATE(YEAR($H166),MONTH($H166)+$G166*10,1)),$F166*тех!BQ$10*тех!BQ$6,)</f>
        <v>0</v>
      </c>
      <c r="BD166" s="76">
        <f>IF(OR(BD$3=DATE(YEAR($H166),MONTH($H166)+$G166,1),BD$3=DATE(YEAR($H166),MONTH($H166)+$G166*2,1),BD$3=DATE(YEAR($H166),MONTH($H166)+$G166*3,1),BD$3=DATE(YEAR($H166),MONTH($H166)+$G166*4,1),BD$3=DATE(YEAR($H166),MONTH($H166)+$G166*5,1),BD$3=DATE(YEAR($H166),MONTH($H166)+$G166*6,1),BD$3=DATE(YEAR($H166),MONTH($H166)+$G166*7,1),BD$3=DATE(YEAR($H166),MONTH($H166)+$G166*8,1),BD$3=DATE(YEAR($H166),MONTH($H166)+$G166*9,1),BD$3=DATE(YEAR($H166),MONTH($H166)+$G166*10,1)),$F166*тех!BR$10*тех!BR$6,)</f>
        <v>0</v>
      </c>
      <c r="BE166" s="76">
        <f>IF(OR(BE$3=DATE(YEAR($H166),MONTH($H166)+$G166,1),BE$3=DATE(YEAR($H166),MONTH($H166)+$G166*2,1),BE$3=DATE(YEAR($H166),MONTH($H166)+$G166*3,1),BE$3=DATE(YEAR($H166),MONTH($H166)+$G166*4,1),BE$3=DATE(YEAR($H166),MONTH($H166)+$G166*5,1),BE$3=DATE(YEAR($H166),MONTH($H166)+$G166*6,1),BE$3=DATE(YEAR($H166),MONTH($H166)+$G166*7,1),BE$3=DATE(YEAR($H166),MONTH($H166)+$G166*8,1),BE$3=DATE(YEAR($H166),MONTH($H166)+$G166*9,1),BE$3=DATE(YEAR($H166),MONTH($H166)+$G166*10,1)),$F166*тех!BS$10*тех!BS$6,)</f>
        <v>0</v>
      </c>
      <c r="BF166" s="76">
        <f>IF(OR(BF$3=DATE(YEAR($H166),MONTH($H166)+$G166,1),BF$3=DATE(YEAR($H166),MONTH($H166)+$G166*2,1),BF$3=DATE(YEAR($H166),MONTH($H166)+$G166*3,1),BF$3=DATE(YEAR($H166),MONTH($H166)+$G166*4,1),BF$3=DATE(YEAR($H166),MONTH($H166)+$G166*5,1),BF$3=DATE(YEAR($H166),MONTH($H166)+$G166*6,1),BF$3=DATE(YEAR($H166),MONTH($H166)+$G166*7,1),BF$3=DATE(YEAR($H166),MONTH($H166)+$G166*8,1),BF$3=DATE(YEAR($H166),MONTH($H166)+$G166*9,1),BF$3=DATE(YEAR($H166),MONTH($H166)+$G166*10,1)),$F166*тех!BT$10*тех!BT$6,)</f>
        <v>0</v>
      </c>
      <c r="BG166" s="76">
        <f>IF(OR(BG$3=DATE(YEAR($H166),MONTH($H166)+$G166,1),BG$3=DATE(YEAR($H166),MONTH($H166)+$G166*2,1),BG$3=DATE(YEAR($H166),MONTH($H166)+$G166*3,1),BG$3=DATE(YEAR($H166),MONTH($H166)+$G166*4,1),BG$3=DATE(YEAR($H166),MONTH($H166)+$G166*5,1),BG$3=DATE(YEAR($H166),MONTH($H166)+$G166*6,1),BG$3=DATE(YEAR($H166),MONTH($H166)+$G166*7,1),BG$3=DATE(YEAR($H166),MONTH($H166)+$G166*8,1),BG$3=DATE(YEAR($H166),MONTH($H166)+$G166*9,1),BG$3=DATE(YEAR($H166),MONTH($H166)+$G166*10,1)),$F166*тех!BU$10*тех!BU$6,)</f>
        <v>0</v>
      </c>
      <c r="BH166" s="76">
        <f>IF(OR(BH$3=DATE(YEAR($H166),MONTH($H166)+$G166,1),BH$3=DATE(YEAR($H166),MONTH($H166)+$G166*2,1),BH$3=DATE(YEAR($H166),MONTH($H166)+$G166*3,1),BH$3=DATE(YEAR($H166),MONTH($H166)+$G166*4,1),BH$3=DATE(YEAR($H166),MONTH($H166)+$G166*5,1),BH$3=DATE(YEAR($H166),MONTH($H166)+$G166*6,1),BH$3=DATE(YEAR($H166),MONTH($H166)+$G166*7,1),BH$3=DATE(YEAR($H166),MONTH($H166)+$G166*8,1),BH$3=DATE(YEAR($H166),MONTH($H166)+$G166*9,1),BH$3=DATE(YEAR($H166),MONTH($H166)+$G166*10,1)),$F166*тех!BV$10*тех!BV$6,)</f>
        <v>0</v>
      </c>
      <c r="BI166" s="76">
        <f>IF(OR(BI$3=DATE(YEAR($H166),MONTH($H166)+$G166,1),BI$3=DATE(YEAR($H166),MONTH($H166)+$G166*2,1),BI$3=DATE(YEAR($H166),MONTH($H166)+$G166*3,1),BI$3=DATE(YEAR($H166),MONTH($H166)+$G166*4,1),BI$3=DATE(YEAR($H166),MONTH($H166)+$G166*5,1),BI$3=DATE(YEAR($H166),MONTH($H166)+$G166*6,1),BI$3=DATE(YEAR($H166),MONTH($H166)+$G166*7,1),BI$3=DATE(YEAR($H166),MONTH($H166)+$G166*8,1),BI$3=DATE(YEAR($H166),MONTH($H166)+$G166*9,1),BI$3=DATE(YEAR($H166),MONTH($H166)+$G166*10,1)),$F166*тех!BW$10*тех!BW$6,)</f>
        <v>0</v>
      </c>
      <c r="BJ166" s="76">
        <f>IF(OR(BJ$3=DATE(YEAR($H166),MONTH($H166)+$G166,1),BJ$3=DATE(YEAR($H166),MONTH($H166)+$G166*2,1),BJ$3=DATE(YEAR($H166),MONTH($H166)+$G166*3,1),BJ$3=DATE(YEAR($H166),MONTH($H166)+$G166*4,1),BJ$3=DATE(YEAR($H166),MONTH($H166)+$G166*5,1),BJ$3=DATE(YEAR($H166),MONTH($H166)+$G166*6,1),BJ$3=DATE(YEAR($H166),MONTH($H166)+$G166*7,1),BJ$3=DATE(YEAR($H166),MONTH($H166)+$G166*8,1),BJ$3=DATE(YEAR($H166),MONTH($H166)+$G166*9,1),BJ$3=DATE(YEAR($H166),MONTH($H166)+$G166*10,1)),$F166*тех!BX$10*тех!BX$6,)</f>
        <v>0</v>
      </c>
      <c r="BK166" s="76">
        <f>IF(OR(BK$3=DATE(YEAR($H166),MONTH($H166)+$G166,1),BK$3=DATE(YEAR($H166),MONTH($H166)+$G166*2,1),BK$3=DATE(YEAR($H166),MONTH($H166)+$G166*3,1),BK$3=DATE(YEAR($H166),MONTH($H166)+$G166*4,1),BK$3=DATE(YEAR($H166),MONTH($H166)+$G166*5,1),BK$3=DATE(YEAR($H166),MONTH($H166)+$G166*6,1),BK$3=DATE(YEAR($H166),MONTH($H166)+$G166*7,1),BK$3=DATE(YEAR($H166),MONTH($H166)+$G166*8,1),BK$3=DATE(YEAR($H166),MONTH($H166)+$G166*9,1),BK$3=DATE(YEAR($H166),MONTH($H166)+$G166*10,1)),$F166*тех!BY$10*тех!BY$6,)</f>
        <v>0</v>
      </c>
      <c r="BL166" s="76">
        <f>IF(OR(BL$3=DATE(YEAR($H166),MONTH($H166)+$G166,1),BL$3=DATE(YEAR($H166),MONTH($H166)+$G166*2,1),BL$3=DATE(YEAR($H166),MONTH($H166)+$G166*3,1),BL$3=DATE(YEAR($H166),MONTH($H166)+$G166*4,1),BL$3=DATE(YEAR($H166),MONTH($H166)+$G166*5,1),BL$3=DATE(YEAR($H166),MONTH($H166)+$G166*6,1),BL$3=DATE(YEAR($H166),MONTH($H166)+$G166*7,1),BL$3=DATE(YEAR($H166),MONTH($H166)+$G166*8,1),BL$3=DATE(YEAR($H166),MONTH($H166)+$G166*9,1),BL$3=DATE(YEAR($H166),MONTH($H166)+$G166*10,1)),$F166*тех!BZ$10*тех!BZ$6,)</f>
        <v>0</v>
      </c>
      <c r="BM166" s="76">
        <f>IF(OR(BM$3=DATE(YEAR($H166),MONTH($H166)+$G166,1),BM$3=DATE(YEAR($H166),MONTH($H166)+$G166*2,1),BM$3=DATE(YEAR($H166),MONTH($H166)+$G166*3,1),BM$3=DATE(YEAR($H166),MONTH($H166)+$G166*4,1),BM$3=DATE(YEAR($H166),MONTH($H166)+$G166*5,1),BM$3=DATE(YEAR($H166),MONTH($H166)+$G166*6,1),BM$3=DATE(YEAR($H166),MONTH($H166)+$G166*7,1),BM$3=DATE(YEAR($H166),MONTH($H166)+$G166*8,1),BM$3=DATE(YEAR($H166),MONTH($H166)+$G166*9,1),BM$3=DATE(YEAR($H166),MONTH($H166)+$G166*10,1)),$F166*тех!CA$10*тех!CA$6,)</f>
        <v>0</v>
      </c>
      <c r="BN166" s="76">
        <f>IF(OR(BN$3=DATE(YEAR($H166),MONTH($H166)+$G166,1),BN$3=DATE(YEAR($H166),MONTH($H166)+$G166*2,1),BN$3=DATE(YEAR($H166),MONTH($H166)+$G166*3,1),BN$3=DATE(YEAR($H166),MONTH($H166)+$G166*4,1),BN$3=DATE(YEAR($H166),MONTH($H166)+$G166*5,1),BN$3=DATE(YEAR($H166),MONTH($H166)+$G166*6,1),BN$3=DATE(YEAR($H166),MONTH($H166)+$G166*7,1),BN$3=DATE(YEAR($H166),MONTH($H166)+$G166*8,1),BN$3=DATE(YEAR($H166),MONTH($H166)+$G166*9,1),BN$3=DATE(YEAR($H166),MONTH($H166)+$G166*10,1)),$F166*тех!CB$10*тех!CB$6,)</f>
        <v>0</v>
      </c>
      <c r="BO166" s="76">
        <f>IF(OR(BO$3=DATE(YEAR($H166),MONTH($H166)+$G166,1),BO$3=DATE(YEAR($H166),MONTH($H166)+$G166*2,1),BO$3=DATE(YEAR($H166),MONTH($H166)+$G166*3,1),BO$3=DATE(YEAR($H166),MONTH($H166)+$G166*4,1),BO$3=DATE(YEAR($H166),MONTH($H166)+$G166*5,1),BO$3=DATE(YEAR($H166),MONTH($H166)+$G166*6,1),BO$3=DATE(YEAR($H166),MONTH($H166)+$G166*7,1),BO$3=DATE(YEAR($H166),MONTH($H166)+$G166*8,1),BO$3=DATE(YEAR($H166),MONTH($H166)+$G166*9,1),BO$3=DATE(YEAR($H166),MONTH($H166)+$G166*10,1)),$F166*тех!CC$10*тех!CC$6,)</f>
        <v>0</v>
      </c>
      <c r="BP166" s="76">
        <f>IF(OR(BP$3=DATE(YEAR($H166),MONTH($H166)+$G166,1),BP$3=DATE(YEAR($H166),MONTH($H166)+$G166*2,1),BP$3=DATE(YEAR($H166),MONTH($H166)+$G166*3,1),BP$3=DATE(YEAR($H166),MONTH($H166)+$G166*4,1),BP$3=DATE(YEAR($H166),MONTH($H166)+$G166*5,1),BP$3=DATE(YEAR($H166),MONTH($H166)+$G166*6,1),BP$3=DATE(YEAR($H166),MONTH($H166)+$G166*7,1),BP$3=DATE(YEAR($H166),MONTH($H166)+$G166*8,1),BP$3=DATE(YEAR($H166),MONTH($H166)+$G166*9,1),BP$3=DATE(YEAR($H166),MONTH($H166)+$G166*10,1)),$F166*тех!CD$10*тех!CD$6,)</f>
        <v>0</v>
      </c>
      <c r="BQ166" s="76">
        <f>IF(OR(BQ$3=DATE(YEAR($H166),MONTH($H166)+$G166,1),BQ$3=DATE(YEAR($H166),MONTH($H166)+$G166*2,1),BQ$3=DATE(YEAR($H166),MONTH($H166)+$G166*3,1),BQ$3=DATE(YEAR($H166),MONTH($H166)+$G166*4,1),BQ$3=DATE(YEAR($H166),MONTH($H166)+$G166*5,1),BQ$3=DATE(YEAR($H166),MONTH($H166)+$G166*6,1),BQ$3=DATE(YEAR($H166),MONTH($H166)+$G166*7,1),BQ$3=DATE(YEAR($H166),MONTH($H166)+$G166*8,1),BQ$3=DATE(YEAR($H166),MONTH($H166)+$G166*9,1),BQ$3=DATE(YEAR($H166),MONTH($H166)+$G166*10,1)),$F166*тех!CE$10*тех!CE$6,)</f>
        <v>0</v>
      </c>
    </row>
    <row r="167" spans="2:69">
      <c r="B167" s="3">
        <v>25</v>
      </c>
      <c r="C167" s="108" t="s">
        <v>619</v>
      </c>
      <c r="D167" s="71">
        <f>IF(C167&gt;0,VLOOKUP(C167,тех!$R$19:$S$54,2,FALSE),)</f>
        <v>0</v>
      </c>
      <c r="E167" s="71"/>
      <c r="F167" s="76">
        <f t="shared" si="5"/>
        <v>0</v>
      </c>
      <c r="G167" s="19">
        <v>12</v>
      </c>
      <c r="H167" s="20">
        <f>Параметры!$C$11</f>
        <v>42370</v>
      </c>
      <c r="J167" s="76">
        <f>IF($H167=J$3,$F167,)*тех!X$6</f>
        <v>0</v>
      </c>
      <c r="K167" s="76">
        <f>IF($H167=K$3,$F167,)*тех!Y$6</f>
        <v>0</v>
      </c>
      <c r="L167" s="76">
        <f>IF($H167=L$3,$F167,)*тех!Z$6</f>
        <v>0</v>
      </c>
      <c r="M167" s="76">
        <f>IF($H167=M$3,$F167,)*тех!AA$6</f>
        <v>0</v>
      </c>
      <c r="N167" s="76">
        <f>IF($H167=N$3,$F167,)*тех!AB$6</f>
        <v>0</v>
      </c>
      <c r="O167" s="76">
        <f>IF($H167=O$3,$F167,)*тех!AC$6</f>
        <v>0</v>
      </c>
      <c r="P167" s="76">
        <f>IF(OR(P$3=DATE(YEAR($H167),MONTH($H167)+$G167,1),P$3=DATE(YEAR($H167),MONTH($H167)+$G167*2,1),P$3=DATE(YEAR($H167),MONTH($H167)+$G167*3,1),P$3=DATE(YEAR($H167),MONTH($H167)+$G167*4,1),P$3=DATE(YEAR($H167),MONTH($H167)+$G167*5,1),P$3=DATE(YEAR($H167),MONTH($H167)+$G167*6,1),P$3=DATE(YEAR($H167),MONTH($H167)+$G167*7,1),P$3=DATE(YEAR($H167),MONTH($H167)+$G167*8,1),P$3=DATE(YEAR($H167),MONTH($H167)+$G167*9,1),P$3=DATE(YEAR($H167),MONTH($H167)+$G167*10,1)),$F167*тех!AD$10*тех!AD$6,)</f>
        <v>0</v>
      </c>
      <c r="Q167" s="76">
        <f>IF(OR(Q$3=DATE(YEAR($H167),MONTH($H167)+$G167,1),Q$3=DATE(YEAR($H167),MONTH($H167)+$G167*2,1),Q$3=DATE(YEAR($H167),MONTH($H167)+$G167*3,1),Q$3=DATE(YEAR($H167),MONTH($H167)+$G167*4,1),Q$3=DATE(YEAR($H167),MONTH($H167)+$G167*5,1),Q$3=DATE(YEAR($H167),MONTH($H167)+$G167*6,1),Q$3=DATE(YEAR($H167),MONTH($H167)+$G167*7,1),Q$3=DATE(YEAR($H167),MONTH($H167)+$G167*8,1),Q$3=DATE(YEAR($H167),MONTH($H167)+$G167*9,1),Q$3=DATE(YEAR($H167),MONTH($H167)+$G167*10,1)),$F167*тех!AE$10*тех!AE$6,)</f>
        <v>0</v>
      </c>
      <c r="R167" s="76">
        <f>IF(OR(R$3=DATE(YEAR($H167),MONTH($H167)+$G167,1),R$3=DATE(YEAR($H167),MONTH($H167)+$G167*2,1),R$3=DATE(YEAR($H167),MONTH($H167)+$G167*3,1),R$3=DATE(YEAR($H167),MONTH($H167)+$G167*4,1),R$3=DATE(YEAR($H167),MONTH($H167)+$G167*5,1),R$3=DATE(YEAR($H167),MONTH($H167)+$G167*6,1),R$3=DATE(YEAR($H167),MONTH($H167)+$G167*7,1),R$3=DATE(YEAR($H167),MONTH($H167)+$G167*8,1),R$3=DATE(YEAR($H167),MONTH($H167)+$G167*9,1),R$3=DATE(YEAR($H167),MONTH($H167)+$G167*10,1)),$F167*тех!AF$10*тех!AF$6,)</f>
        <v>0</v>
      </c>
      <c r="S167" s="76">
        <f>IF(OR(S$3=DATE(YEAR($H167),MONTH($H167)+$G167,1),S$3=DATE(YEAR($H167),MONTH($H167)+$G167*2,1),S$3=DATE(YEAR($H167),MONTH($H167)+$G167*3,1),S$3=DATE(YEAR($H167),MONTH($H167)+$G167*4,1),S$3=DATE(YEAR($H167),MONTH($H167)+$G167*5,1),S$3=DATE(YEAR($H167),MONTH($H167)+$G167*6,1),S$3=DATE(YEAR($H167),MONTH($H167)+$G167*7,1),S$3=DATE(YEAR($H167),MONTH($H167)+$G167*8,1),S$3=DATE(YEAR($H167),MONTH($H167)+$G167*9,1),S$3=DATE(YEAR($H167),MONTH($H167)+$G167*10,1)),$F167*тех!AG$10*тех!AG$6,)</f>
        <v>0</v>
      </c>
      <c r="T167" s="76">
        <f>IF(OR(T$3=DATE(YEAR($H167),MONTH($H167)+$G167,1),T$3=DATE(YEAR($H167),MONTH($H167)+$G167*2,1),T$3=DATE(YEAR($H167),MONTH($H167)+$G167*3,1),T$3=DATE(YEAR($H167),MONTH($H167)+$G167*4,1),T$3=DATE(YEAR($H167),MONTH($H167)+$G167*5,1),T$3=DATE(YEAR($H167),MONTH($H167)+$G167*6,1),T$3=DATE(YEAR($H167),MONTH($H167)+$G167*7,1),T$3=DATE(YEAR($H167),MONTH($H167)+$G167*8,1),T$3=DATE(YEAR($H167),MONTH($H167)+$G167*9,1),T$3=DATE(YEAR($H167),MONTH($H167)+$G167*10,1)),$F167*тех!AH$10*тех!AH$6,)</f>
        <v>0</v>
      </c>
      <c r="U167" s="76">
        <f>IF(OR(U$3=DATE(YEAR($H167),MONTH($H167)+$G167,1),U$3=DATE(YEAR($H167),MONTH($H167)+$G167*2,1),U$3=DATE(YEAR($H167),MONTH($H167)+$G167*3,1),U$3=DATE(YEAR($H167),MONTH($H167)+$G167*4,1),U$3=DATE(YEAR($H167),MONTH($H167)+$G167*5,1),U$3=DATE(YEAR($H167),MONTH($H167)+$G167*6,1),U$3=DATE(YEAR($H167),MONTH($H167)+$G167*7,1),U$3=DATE(YEAR($H167),MONTH($H167)+$G167*8,1),U$3=DATE(YEAR($H167),MONTH($H167)+$G167*9,1),U$3=DATE(YEAR($H167),MONTH($H167)+$G167*10,1)),$F167*тех!AI$10*тех!AI$6,)</f>
        <v>0</v>
      </c>
      <c r="V167" s="76">
        <f>IF(OR(V$3=DATE(YEAR($H167),MONTH($H167)+$G167,1),V$3=DATE(YEAR($H167),MONTH($H167)+$G167*2,1),V$3=DATE(YEAR($H167),MONTH($H167)+$G167*3,1),V$3=DATE(YEAR($H167),MONTH($H167)+$G167*4,1),V$3=DATE(YEAR($H167),MONTH($H167)+$G167*5,1),V$3=DATE(YEAR($H167),MONTH($H167)+$G167*6,1),V$3=DATE(YEAR($H167),MONTH($H167)+$G167*7,1),V$3=DATE(YEAR($H167),MONTH($H167)+$G167*8,1),V$3=DATE(YEAR($H167),MONTH($H167)+$G167*9,1),V$3=DATE(YEAR($H167),MONTH($H167)+$G167*10,1)),$F167*тех!AJ$10*тех!AJ$6,)</f>
        <v>0</v>
      </c>
      <c r="W167" s="76">
        <f>IF(OR(W$3=DATE(YEAR($H167),MONTH($H167)+$G167,1),W$3=DATE(YEAR($H167),MONTH($H167)+$G167*2,1),W$3=DATE(YEAR($H167),MONTH($H167)+$G167*3,1),W$3=DATE(YEAR($H167),MONTH($H167)+$G167*4,1),W$3=DATE(YEAR($H167),MONTH($H167)+$G167*5,1),W$3=DATE(YEAR($H167),MONTH($H167)+$G167*6,1),W$3=DATE(YEAR($H167),MONTH($H167)+$G167*7,1),W$3=DATE(YEAR($H167),MONTH($H167)+$G167*8,1),W$3=DATE(YEAR($H167),MONTH($H167)+$G167*9,1),W$3=DATE(YEAR($H167),MONTH($H167)+$G167*10,1)),$F167*тех!AK$10*тех!AK$6,)</f>
        <v>0</v>
      </c>
      <c r="X167" s="76">
        <f>IF(OR(X$3=DATE(YEAR($H167),MONTH($H167)+$G167,1),X$3=DATE(YEAR($H167),MONTH($H167)+$G167*2,1),X$3=DATE(YEAR($H167),MONTH($H167)+$G167*3,1),X$3=DATE(YEAR($H167),MONTH($H167)+$G167*4,1),X$3=DATE(YEAR($H167),MONTH($H167)+$G167*5,1),X$3=DATE(YEAR($H167),MONTH($H167)+$G167*6,1),X$3=DATE(YEAR($H167),MONTH($H167)+$G167*7,1),X$3=DATE(YEAR($H167),MONTH($H167)+$G167*8,1),X$3=DATE(YEAR($H167),MONTH($H167)+$G167*9,1),X$3=DATE(YEAR($H167),MONTH($H167)+$G167*10,1)),$F167*тех!AL$10*тех!AL$6,)</f>
        <v>0</v>
      </c>
      <c r="Y167" s="76">
        <f>IF(OR(Y$3=DATE(YEAR($H167),MONTH($H167)+$G167,1),Y$3=DATE(YEAR($H167),MONTH($H167)+$G167*2,1),Y$3=DATE(YEAR($H167),MONTH($H167)+$G167*3,1),Y$3=DATE(YEAR($H167),MONTH($H167)+$G167*4,1),Y$3=DATE(YEAR($H167),MONTH($H167)+$G167*5,1),Y$3=DATE(YEAR($H167),MONTH($H167)+$G167*6,1),Y$3=DATE(YEAR($H167),MONTH($H167)+$G167*7,1),Y$3=DATE(YEAR($H167),MONTH($H167)+$G167*8,1),Y$3=DATE(YEAR($H167),MONTH($H167)+$G167*9,1),Y$3=DATE(YEAR($H167),MONTH($H167)+$G167*10,1)),$F167*тех!AM$10*тех!AM$6,)</f>
        <v>0</v>
      </c>
      <c r="Z167" s="76">
        <f>IF(OR(Z$3=DATE(YEAR($H167),MONTH($H167)+$G167,1),Z$3=DATE(YEAR($H167),MONTH($H167)+$G167*2,1),Z$3=DATE(YEAR($H167),MONTH($H167)+$G167*3,1),Z$3=DATE(YEAR($H167),MONTH($H167)+$G167*4,1),Z$3=DATE(YEAR($H167),MONTH($H167)+$G167*5,1),Z$3=DATE(YEAR($H167),MONTH($H167)+$G167*6,1),Z$3=DATE(YEAR($H167),MONTH($H167)+$G167*7,1),Z$3=DATE(YEAR($H167),MONTH($H167)+$G167*8,1),Z$3=DATE(YEAR($H167),MONTH($H167)+$G167*9,1),Z$3=DATE(YEAR($H167),MONTH($H167)+$G167*10,1)),$F167*тех!AN$10*тех!AN$6,)</f>
        <v>0</v>
      </c>
      <c r="AA167" s="76">
        <f>IF(OR(AA$3=DATE(YEAR($H167),MONTH($H167)+$G167,1),AA$3=DATE(YEAR($H167),MONTH($H167)+$G167*2,1),AA$3=DATE(YEAR($H167),MONTH($H167)+$G167*3,1),AA$3=DATE(YEAR($H167),MONTH($H167)+$G167*4,1),AA$3=DATE(YEAR($H167),MONTH($H167)+$G167*5,1),AA$3=DATE(YEAR($H167),MONTH($H167)+$G167*6,1),AA$3=DATE(YEAR($H167),MONTH($H167)+$G167*7,1),AA$3=DATE(YEAR($H167),MONTH($H167)+$G167*8,1),AA$3=DATE(YEAR($H167),MONTH($H167)+$G167*9,1),AA$3=DATE(YEAR($H167),MONTH($H167)+$G167*10,1)),$F167*тех!AO$10*тех!AO$6,)</f>
        <v>0</v>
      </c>
      <c r="AB167" s="76">
        <f>IF(OR(AB$3=DATE(YEAR($H167),MONTH($H167)+$G167,1),AB$3=DATE(YEAR($H167),MONTH($H167)+$G167*2,1),AB$3=DATE(YEAR($H167),MONTH($H167)+$G167*3,1),AB$3=DATE(YEAR($H167),MONTH($H167)+$G167*4,1),AB$3=DATE(YEAR($H167),MONTH($H167)+$G167*5,1),AB$3=DATE(YEAR($H167),MONTH($H167)+$G167*6,1),AB$3=DATE(YEAR($H167),MONTH($H167)+$G167*7,1),AB$3=DATE(YEAR($H167),MONTH($H167)+$G167*8,1),AB$3=DATE(YEAR($H167),MONTH($H167)+$G167*9,1),AB$3=DATE(YEAR($H167),MONTH($H167)+$G167*10,1)),$F167*тех!AP$10*тех!AP$6,)</f>
        <v>0</v>
      </c>
      <c r="AC167" s="76">
        <f>IF(OR(AC$3=DATE(YEAR($H167),MONTH($H167)+$G167,1),AC$3=DATE(YEAR($H167),MONTH($H167)+$G167*2,1),AC$3=DATE(YEAR($H167),MONTH($H167)+$G167*3,1),AC$3=DATE(YEAR($H167),MONTH($H167)+$G167*4,1),AC$3=DATE(YEAR($H167),MONTH($H167)+$G167*5,1),AC$3=DATE(YEAR($H167),MONTH($H167)+$G167*6,1),AC$3=DATE(YEAR($H167),MONTH($H167)+$G167*7,1),AC$3=DATE(YEAR($H167),MONTH($H167)+$G167*8,1),AC$3=DATE(YEAR($H167),MONTH($H167)+$G167*9,1),AC$3=DATE(YEAR($H167),MONTH($H167)+$G167*10,1)),$F167*тех!AQ$10*тех!AQ$6,)</f>
        <v>0</v>
      </c>
      <c r="AD167" s="76">
        <f>IF(OR(AD$3=DATE(YEAR($H167),MONTH($H167)+$G167,1),AD$3=DATE(YEAR($H167),MONTH($H167)+$G167*2,1),AD$3=DATE(YEAR($H167),MONTH($H167)+$G167*3,1),AD$3=DATE(YEAR($H167),MONTH($H167)+$G167*4,1),AD$3=DATE(YEAR($H167),MONTH($H167)+$G167*5,1),AD$3=DATE(YEAR($H167),MONTH($H167)+$G167*6,1),AD$3=DATE(YEAR($H167),MONTH($H167)+$G167*7,1),AD$3=DATE(YEAR($H167),MONTH($H167)+$G167*8,1),AD$3=DATE(YEAR($H167),MONTH($H167)+$G167*9,1),AD$3=DATE(YEAR($H167),MONTH($H167)+$G167*10,1)),$F167*тех!AR$10*тех!AR$6,)</f>
        <v>0</v>
      </c>
      <c r="AE167" s="76">
        <f>IF(OR(AE$3=DATE(YEAR($H167),MONTH($H167)+$G167,1),AE$3=DATE(YEAR($H167),MONTH($H167)+$G167*2,1),AE$3=DATE(YEAR($H167),MONTH($H167)+$G167*3,1),AE$3=DATE(YEAR($H167),MONTH($H167)+$G167*4,1),AE$3=DATE(YEAR($H167),MONTH($H167)+$G167*5,1),AE$3=DATE(YEAR($H167),MONTH($H167)+$G167*6,1),AE$3=DATE(YEAR($H167),MONTH($H167)+$G167*7,1),AE$3=DATE(YEAR($H167),MONTH($H167)+$G167*8,1),AE$3=DATE(YEAR($H167),MONTH($H167)+$G167*9,1),AE$3=DATE(YEAR($H167),MONTH($H167)+$G167*10,1)),$F167*тех!AS$10*тех!AS$6,)</f>
        <v>0</v>
      </c>
      <c r="AF167" s="76">
        <f>IF(OR(AF$3=DATE(YEAR($H167),MONTH($H167)+$G167,1),AF$3=DATE(YEAR($H167),MONTH($H167)+$G167*2,1),AF$3=DATE(YEAR($H167),MONTH($H167)+$G167*3,1),AF$3=DATE(YEAR($H167),MONTH($H167)+$G167*4,1),AF$3=DATE(YEAR($H167),MONTH($H167)+$G167*5,1),AF$3=DATE(YEAR($H167),MONTH($H167)+$G167*6,1),AF$3=DATE(YEAR($H167),MONTH($H167)+$G167*7,1),AF$3=DATE(YEAR($H167),MONTH($H167)+$G167*8,1),AF$3=DATE(YEAR($H167),MONTH($H167)+$G167*9,1),AF$3=DATE(YEAR($H167),MONTH($H167)+$G167*10,1)),$F167*тех!AT$10*тех!AT$6,)</f>
        <v>0</v>
      </c>
      <c r="AG167" s="76">
        <f>IF(OR(AG$3=DATE(YEAR($H167),MONTH($H167)+$G167,1),AG$3=DATE(YEAR($H167),MONTH($H167)+$G167*2,1),AG$3=DATE(YEAR($H167),MONTH($H167)+$G167*3,1),AG$3=DATE(YEAR($H167),MONTH($H167)+$G167*4,1),AG$3=DATE(YEAR($H167),MONTH($H167)+$G167*5,1),AG$3=DATE(YEAR($H167),MONTH($H167)+$G167*6,1),AG$3=DATE(YEAR($H167),MONTH($H167)+$G167*7,1),AG$3=DATE(YEAR($H167),MONTH($H167)+$G167*8,1),AG$3=DATE(YEAR($H167),MONTH($H167)+$G167*9,1),AG$3=DATE(YEAR($H167),MONTH($H167)+$G167*10,1)),$F167*тех!AU$10*тех!AU$6,)</f>
        <v>0</v>
      </c>
      <c r="AH167" s="76">
        <f>IF(OR(AH$3=DATE(YEAR($H167),MONTH($H167)+$G167,1),AH$3=DATE(YEAR($H167),MONTH($H167)+$G167*2,1),AH$3=DATE(YEAR($H167),MONTH($H167)+$G167*3,1),AH$3=DATE(YEAR($H167),MONTH($H167)+$G167*4,1),AH$3=DATE(YEAR($H167),MONTH($H167)+$G167*5,1),AH$3=DATE(YEAR($H167),MONTH($H167)+$G167*6,1),AH$3=DATE(YEAR($H167),MONTH($H167)+$G167*7,1),AH$3=DATE(YEAR($H167),MONTH($H167)+$G167*8,1),AH$3=DATE(YEAR($H167),MONTH($H167)+$G167*9,1),AH$3=DATE(YEAR($H167),MONTH($H167)+$G167*10,1)),$F167*тех!AV$10*тех!AV$6,)</f>
        <v>0</v>
      </c>
      <c r="AI167" s="76">
        <f>IF(OR(AI$3=DATE(YEAR($H167),MONTH($H167)+$G167,1),AI$3=DATE(YEAR($H167),MONTH($H167)+$G167*2,1),AI$3=DATE(YEAR($H167),MONTH($H167)+$G167*3,1),AI$3=DATE(YEAR($H167),MONTH($H167)+$G167*4,1),AI$3=DATE(YEAR($H167),MONTH($H167)+$G167*5,1),AI$3=DATE(YEAR($H167),MONTH($H167)+$G167*6,1),AI$3=DATE(YEAR($H167),MONTH($H167)+$G167*7,1),AI$3=DATE(YEAR($H167),MONTH($H167)+$G167*8,1),AI$3=DATE(YEAR($H167),MONTH($H167)+$G167*9,1),AI$3=DATE(YEAR($H167),MONTH($H167)+$G167*10,1)),$F167*тех!AW$10*тех!AW$6,)</f>
        <v>0</v>
      </c>
      <c r="AJ167" s="76">
        <f>IF(OR(AJ$3=DATE(YEAR($H167),MONTH($H167)+$G167,1),AJ$3=DATE(YEAR($H167),MONTH($H167)+$G167*2,1),AJ$3=DATE(YEAR($H167),MONTH($H167)+$G167*3,1),AJ$3=DATE(YEAR($H167),MONTH($H167)+$G167*4,1),AJ$3=DATE(YEAR($H167),MONTH($H167)+$G167*5,1),AJ$3=DATE(YEAR($H167),MONTH($H167)+$G167*6,1),AJ$3=DATE(YEAR($H167),MONTH($H167)+$G167*7,1),AJ$3=DATE(YEAR($H167),MONTH($H167)+$G167*8,1),AJ$3=DATE(YEAR($H167),MONTH($H167)+$G167*9,1),AJ$3=DATE(YEAR($H167),MONTH($H167)+$G167*10,1)),$F167*тех!AX$10*тех!AX$6,)</f>
        <v>0</v>
      </c>
      <c r="AK167" s="76">
        <f>IF(OR(AK$3=DATE(YEAR($H167),MONTH($H167)+$G167,1),AK$3=DATE(YEAR($H167),MONTH($H167)+$G167*2,1),AK$3=DATE(YEAR($H167),MONTH($H167)+$G167*3,1),AK$3=DATE(YEAR($H167),MONTH($H167)+$G167*4,1),AK$3=DATE(YEAR($H167),MONTH($H167)+$G167*5,1),AK$3=DATE(YEAR($H167),MONTH($H167)+$G167*6,1),AK$3=DATE(YEAR($H167),MONTH($H167)+$G167*7,1),AK$3=DATE(YEAR($H167),MONTH($H167)+$G167*8,1),AK$3=DATE(YEAR($H167),MONTH($H167)+$G167*9,1),AK$3=DATE(YEAR($H167),MONTH($H167)+$G167*10,1)),$F167*тех!AY$10*тех!AY$6,)</f>
        <v>0</v>
      </c>
      <c r="AL167" s="76">
        <f>IF(OR(AL$3=DATE(YEAR($H167),MONTH($H167)+$G167,1),AL$3=DATE(YEAR($H167),MONTH($H167)+$G167*2,1),AL$3=DATE(YEAR($H167),MONTH($H167)+$G167*3,1),AL$3=DATE(YEAR($H167),MONTH($H167)+$G167*4,1),AL$3=DATE(YEAR($H167),MONTH($H167)+$G167*5,1),AL$3=DATE(YEAR($H167),MONTH($H167)+$G167*6,1),AL$3=DATE(YEAR($H167),MONTH($H167)+$G167*7,1),AL$3=DATE(YEAR($H167),MONTH($H167)+$G167*8,1),AL$3=DATE(YEAR($H167),MONTH($H167)+$G167*9,1),AL$3=DATE(YEAR($H167),MONTH($H167)+$G167*10,1)),$F167*тех!AZ$10*тех!AZ$6,)</f>
        <v>0</v>
      </c>
      <c r="AM167" s="76">
        <f>IF(OR(AM$3=DATE(YEAR($H167),MONTH($H167)+$G167,1),AM$3=DATE(YEAR($H167),MONTH($H167)+$G167*2,1),AM$3=DATE(YEAR($H167),MONTH($H167)+$G167*3,1),AM$3=DATE(YEAR($H167),MONTH($H167)+$G167*4,1),AM$3=DATE(YEAR($H167),MONTH($H167)+$G167*5,1),AM$3=DATE(YEAR($H167),MONTH($H167)+$G167*6,1),AM$3=DATE(YEAR($H167),MONTH($H167)+$G167*7,1),AM$3=DATE(YEAR($H167),MONTH($H167)+$G167*8,1),AM$3=DATE(YEAR($H167),MONTH($H167)+$G167*9,1),AM$3=DATE(YEAR($H167),MONTH($H167)+$G167*10,1)),$F167*тех!BA$10*тех!BA$6,)</f>
        <v>0</v>
      </c>
      <c r="AN167" s="76">
        <f>IF(OR(AN$3=DATE(YEAR($H167),MONTH($H167)+$G167,1),AN$3=DATE(YEAR($H167),MONTH($H167)+$G167*2,1),AN$3=DATE(YEAR($H167),MONTH($H167)+$G167*3,1),AN$3=DATE(YEAR($H167),MONTH($H167)+$G167*4,1),AN$3=DATE(YEAR($H167),MONTH($H167)+$G167*5,1),AN$3=DATE(YEAR($H167),MONTH($H167)+$G167*6,1),AN$3=DATE(YEAR($H167),MONTH($H167)+$G167*7,1),AN$3=DATE(YEAR($H167),MONTH($H167)+$G167*8,1),AN$3=DATE(YEAR($H167),MONTH($H167)+$G167*9,1),AN$3=DATE(YEAR($H167),MONTH($H167)+$G167*10,1)),$F167*тех!BB$10*тех!BB$6,)</f>
        <v>0</v>
      </c>
      <c r="AO167" s="76">
        <f>IF(OR(AO$3=DATE(YEAR($H167),MONTH($H167)+$G167,1),AO$3=DATE(YEAR($H167),MONTH($H167)+$G167*2,1),AO$3=DATE(YEAR($H167),MONTH($H167)+$G167*3,1),AO$3=DATE(YEAR($H167),MONTH($H167)+$G167*4,1),AO$3=DATE(YEAR($H167),MONTH($H167)+$G167*5,1),AO$3=DATE(YEAR($H167),MONTH($H167)+$G167*6,1),AO$3=DATE(YEAR($H167),MONTH($H167)+$G167*7,1),AO$3=DATE(YEAR($H167),MONTH($H167)+$G167*8,1),AO$3=DATE(YEAR($H167),MONTH($H167)+$G167*9,1),AO$3=DATE(YEAR($H167),MONTH($H167)+$G167*10,1)),$F167*тех!BC$10*тех!BC$6,)</f>
        <v>0</v>
      </c>
      <c r="AP167" s="76">
        <f>IF(OR(AP$3=DATE(YEAR($H167),MONTH($H167)+$G167,1),AP$3=DATE(YEAR($H167),MONTH($H167)+$G167*2,1),AP$3=DATE(YEAR($H167),MONTH($H167)+$G167*3,1),AP$3=DATE(YEAR($H167),MONTH($H167)+$G167*4,1),AP$3=DATE(YEAR($H167),MONTH($H167)+$G167*5,1),AP$3=DATE(YEAR($H167),MONTH($H167)+$G167*6,1),AP$3=DATE(YEAR($H167),MONTH($H167)+$G167*7,1),AP$3=DATE(YEAR($H167),MONTH($H167)+$G167*8,1),AP$3=DATE(YEAR($H167),MONTH($H167)+$G167*9,1),AP$3=DATE(YEAR($H167),MONTH($H167)+$G167*10,1)),$F167*тех!BD$10*тех!BD$6,)</f>
        <v>0</v>
      </c>
      <c r="AQ167" s="76">
        <f>IF(OR(AQ$3=DATE(YEAR($H167),MONTH($H167)+$G167,1),AQ$3=DATE(YEAR($H167),MONTH($H167)+$G167*2,1),AQ$3=DATE(YEAR($H167),MONTH($H167)+$G167*3,1),AQ$3=DATE(YEAR($H167),MONTH($H167)+$G167*4,1),AQ$3=DATE(YEAR($H167),MONTH($H167)+$G167*5,1),AQ$3=DATE(YEAR($H167),MONTH($H167)+$G167*6,1),AQ$3=DATE(YEAR($H167),MONTH($H167)+$G167*7,1),AQ$3=DATE(YEAR($H167),MONTH($H167)+$G167*8,1),AQ$3=DATE(YEAR($H167),MONTH($H167)+$G167*9,1),AQ$3=DATE(YEAR($H167),MONTH($H167)+$G167*10,1)),$F167*тех!BE$10*тех!BE$6,)</f>
        <v>0</v>
      </c>
      <c r="AR167" s="76">
        <f>IF(OR(AR$3=DATE(YEAR($H167),MONTH($H167)+$G167,1),AR$3=DATE(YEAR($H167),MONTH($H167)+$G167*2,1),AR$3=DATE(YEAR($H167),MONTH($H167)+$G167*3,1),AR$3=DATE(YEAR($H167),MONTH($H167)+$G167*4,1),AR$3=DATE(YEAR($H167),MONTH($H167)+$G167*5,1),AR$3=DATE(YEAR($H167),MONTH($H167)+$G167*6,1),AR$3=DATE(YEAR($H167),MONTH($H167)+$G167*7,1),AR$3=DATE(YEAR($H167),MONTH($H167)+$G167*8,1),AR$3=DATE(YEAR($H167),MONTH($H167)+$G167*9,1),AR$3=DATE(YEAR($H167),MONTH($H167)+$G167*10,1)),$F167*тех!BF$10*тех!BF$6,)</f>
        <v>0</v>
      </c>
      <c r="AS167" s="76">
        <f>IF(OR(AS$3=DATE(YEAR($H167),MONTH($H167)+$G167,1),AS$3=DATE(YEAR($H167),MONTH($H167)+$G167*2,1),AS$3=DATE(YEAR($H167),MONTH($H167)+$G167*3,1),AS$3=DATE(YEAR($H167),MONTH($H167)+$G167*4,1),AS$3=DATE(YEAR($H167),MONTH($H167)+$G167*5,1),AS$3=DATE(YEAR($H167),MONTH($H167)+$G167*6,1),AS$3=DATE(YEAR($H167),MONTH($H167)+$G167*7,1),AS$3=DATE(YEAR($H167),MONTH($H167)+$G167*8,1),AS$3=DATE(YEAR($H167),MONTH($H167)+$G167*9,1),AS$3=DATE(YEAR($H167),MONTH($H167)+$G167*10,1)),$F167*тех!BG$10*тех!BG$6,)</f>
        <v>0</v>
      </c>
      <c r="AT167" s="76">
        <f>IF(OR(AT$3=DATE(YEAR($H167),MONTH($H167)+$G167,1),AT$3=DATE(YEAR($H167),MONTH($H167)+$G167*2,1),AT$3=DATE(YEAR($H167),MONTH($H167)+$G167*3,1),AT$3=DATE(YEAR($H167),MONTH($H167)+$G167*4,1),AT$3=DATE(YEAR($H167),MONTH($H167)+$G167*5,1),AT$3=DATE(YEAR($H167),MONTH($H167)+$G167*6,1),AT$3=DATE(YEAR($H167),MONTH($H167)+$G167*7,1),AT$3=DATE(YEAR($H167),MONTH($H167)+$G167*8,1),AT$3=DATE(YEAR($H167),MONTH($H167)+$G167*9,1),AT$3=DATE(YEAR($H167),MONTH($H167)+$G167*10,1)),$F167*тех!BH$10*тех!BH$6,)</f>
        <v>0</v>
      </c>
      <c r="AU167" s="76">
        <f>IF(OR(AU$3=DATE(YEAR($H167),MONTH($H167)+$G167,1),AU$3=DATE(YEAR($H167),MONTH($H167)+$G167*2,1),AU$3=DATE(YEAR($H167),MONTH($H167)+$G167*3,1),AU$3=DATE(YEAR($H167),MONTH($H167)+$G167*4,1),AU$3=DATE(YEAR($H167),MONTH($H167)+$G167*5,1),AU$3=DATE(YEAR($H167),MONTH($H167)+$G167*6,1),AU$3=DATE(YEAR($H167),MONTH($H167)+$G167*7,1),AU$3=DATE(YEAR($H167),MONTH($H167)+$G167*8,1),AU$3=DATE(YEAR($H167),MONTH($H167)+$G167*9,1),AU$3=DATE(YEAR($H167),MONTH($H167)+$G167*10,1)),$F167*тех!BI$10*тех!BI$6,)</f>
        <v>0</v>
      </c>
      <c r="AV167" s="76">
        <f>IF(OR(AV$3=DATE(YEAR($H167),MONTH($H167)+$G167,1),AV$3=DATE(YEAR($H167),MONTH($H167)+$G167*2,1),AV$3=DATE(YEAR($H167),MONTH($H167)+$G167*3,1),AV$3=DATE(YEAR($H167),MONTH($H167)+$G167*4,1),AV$3=DATE(YEAR($H167),MONTH($H167)+$G167*5,1),AV$3=DATE(YEAR($H167),MONTH($H167)+$G167*6,1),AV$3=DATE(YEAR($H167),MONTH($H167)+$G167*7,1),AV$3=DATE(YEAR($H167),MONTH($H167)+$G167*8,1),AV$3=DATE(YEAR($H167),MONTH($H167)+$G167*9,1),AV$3=DATE(YEAR($H167),MONTH($H167)+$G167*10,1)),$F167*тех!BJ$10*тех!BJ$6,)</f>
        <v>0</v>
      </c>
      <c r="AW167" s="76">
        <f>IF(OR(AW$3=DATE(YEAR($H167),MONTH($H167)+$G167,1),AW$3=DATE(YEAR($H167),MONTH($H167)+$G167*2,1),AW$3=DATE(YEAR($H167),MONTH($H167)+$G167*3,1),AW$3=DATE(YEAR($H167),MONTH($H167)+$G167*4,1),AW$3=DATE(YEAR($H167),MONTH($H167)+$G167*5,1),AW$3=DATE(YEAR($H167),MONTH($H167)+$G167*6,1),AW$3=DATE(YEAR($H167),MONTH($H167)+$G167*7,1),AW$3=DATE(YEAR($H167),MONTH($H167)+$G167*8,1),AW$3=DATE(YEAR($H167),MONTH($H167)+$G167*9,1),AW$3=DATE(YEAR($H167),MONTH($H167)+$G167*10,1)),$F167*тех!BK$10*тех!BK$6,)</f>
        <v>0</v>
      </c>
      <c r="AX167" s="76">
        <f>IF(OR(AX$3=DATE(YEAR($H167),MONTH($H167)+$G167,1),AX$3=DATE(YEAR($H167),MONTH($H167)+$G167*2,1),AX$3=DATE(YEAR($H167),MONTH($H167)+$G167*3,1),AX$3=DATE(YEAR($H167),MONTH($H167)+$G167*4,1),AX$3=DATE(YEAR($H167),MONTH($H167)+$G167*5,1),AX$3=DATE(YEAR($H167),MONTH($H167)+$G167*6,1),AX$3=DATE(YEAR($H167),MONTH($H167)+$G167*7,1),AX$3=DATE(YEAR($H167),MONTH($H167)+$G167*8,1),AX$3=DATE(YEAR($H167),MONTH($H167)+$G167*9,1),AX$3=DATE(YEAR($H167),MONTH($H167)+$G167*10,1)),$F167*тех!BL$10*тех!BL$6,)</f>
        <v>0</v>
      </c>
      <c r="AY167" s="76">
        <f>IF(OR(AY$3=DATE(YEAR($H167),MONTH($H167)+$G167,1),AY$3=DATE(YEAR($H167),MONTH($H167)+$G167*2,1),AY$3=DATE(YEAR($H167),MONTH($H167)+$G167*3,1),AY$3=DATE(YEAR($H167),MONTH($H167)+$G167*4,1),AY$3=DATE(YEAR($H167),MONTH($H167)+$G167*5,1),AY$3=DATE(YEAR($H167),MONTH($H167)+$G167*6,1),AY$3=DATE(YEAR($H167),MONTH($H167)+$G167*7,1),AY$3=DATE(YEAR($H167),MONTH($H167)+$G167*8,1),AY$3=DATE(YEAR($H167),MONTH($H167)+$G167*9,1),AY$3=DATE(YEAR($H167),MONTH($H167)+$G167*10,1)),$F167*тех!BM$10*тех!BM$6,)</f>
        <v>0</v>
      </c>
      <c r="AZ167" s="76">
        <f>IF(OR(AZ$3=DATE(YEAR($H167),MONTH($H167)+$G167,1),AZ$3=DATE(YEAR($H167),MONTH($H167)+$G167*2,1),AZ$3=DATE(YEAR($H167),MONTH($H167)+$G167*3,1),AZ$3=DATE(YEAR($H167),MONTH($H167)+$G167*4,1),AZ$3=DATE(YEAR($H167),MONTH($H167)+$G167*5,1),AZ$3=DATE(YEAR($H167),MONTH($H167)+$G167*6,1),AZ$3=DATE(YEAR($H167),MONTH($H167)+$G167*7,1),AZ$3=DATE(YEAR($H167),MONTH($H167)+$G167*8,1),AZ$3=DATE(YEAR($H167),MONTH($H167)+$G167*9,1),AZ$3=DATE(YEAR($H167),MONTH($H167)+$G167*10,1)),$F167*тех!BN$10*тех!BN$6,)</f>
        <v>0</v>
      </c>
      <c r="BA167" s="76">
        <f>IF(OR(BA$3=DATE(YEAR($H167),MONTH($H167)+$G167,1),BA$3=DATE(YEAR($H167),MONTH($H167)+$G167*2,1),BA$3=DATE(YEAR($H167),MONTH($H167)+$G167*3,1),BA$3=DATE(YEAR($H167),MONTH($H167)+$G167*4,1),BA$3=DATE(YEAR($H167),MONTH($H167)+$G167*5,1),BA$3=DATE(YEAR($H167),MONTH($H167)+$G167*6,1),BA$3=DATE(YEAR($H167),MONTH($H167)+$G167*7,1),BA$3=DATE(YEAR($H167),MONTH($H167)+$G167*8,1),BA$3=DATE(YEAR($H167),MONTH($H167)+$G167*9,1),BA$3=DATE(YEAR($H167),MONTH($H167)+$G167*10,1)),$F167*тех!BO$10*тех!BO$6,)</f>
        <v>0</v>
      </c>
      <c r="BB167" s="76">
        <f>IF(OR(BB$3=DATE(YEAR($H167),MONTH($H167)+$G167,1),BB$3=DATE(YEAR($H167),MONTH($H167)+$G167*2,1),BB$3=DATE(YEAR($H167),MONTH($H167)+$G167*3,1),BB$3=DATE(YEAR($H167),MONTH($H167)+$G167*4,1),BB$3=DATE(YEAR($H167),MONTH($H167)+$G167*5,1),BB$3=DATE(YEAR($H167),MONTH($H167)+$G167*6,1),BB$3=DATE(YEAR($H167),MONTH($H167)+$G167*7,1),BB$3=DATE(YEAR($H167),MONTH($H167)+$G167*8,1),BB$3=DATE(YEAR($H167),MONTH($H167)+$G167*9,1),BB$3=DATE(YEAR($H167),MONTH($H167)+$G167*10,1)),$F167*тех!BP$10*тех!BP$6,)</f>
        <v>0</v>
      </c>
      <c r="BC167" s="76">
        <f>IF(OR(BC$3=DATE(YEAR($H167),MONTH($H167)+$G167,1),BC$3=DATE(YEAR($H167),MONTH($H167)+$G167*2,1),BC$3=DATE(YEAR($H167),MONTH($H167)+$G167*3,1),BC$3=DATE(YEAR($H167),MONTH($H167)+$G167*4,1),BC$3=DATE(YEAR($H167),MONTH($H167)+$G167*5,1),BC$3=DATE(YEAR($H167),MONTH($H167)+$G167*6,1),BC$3=DATE(YEAR($H167),MONTH($H167)+$G167*7,1),BC$3=DATE(YEAR($H167),MONTH($H167)+$G167*8,1),BC$3=DATE(YEAR($H167),MONTH($H167)+$G167*9,1),BC$3=DATE(YEAR($H167),MONTH($H167)+$G167*10,1)),$F167*тех!BQ$10*тех!BQ$6,)</f>
        <v>0</v>
      </c>
      <c r="BD167" s="76">
        <f>IF(OR(BD$3=DATE(YEAR($H167),MONTH($H167)+$G167,1),BD$3=DATE(YEAR($H167),MONTH($H167)+$G167*2,1),BD$3=DATE(YEAR($H167),MONTH($H167)+$G167*3,1),BD$3=DATE(YEAR($H167),MONTH($H167)+$G167*4,1),BD$3=DATE(YEAR($H167),MONTH($H167)+$G167*5,1),BD$3=DATE(YEAR($H167),MONTH($H167)+$G167*6,1),BD$3=DATE(YEAR($H167),MONTH($H167)+$G167*7,1),BD$3=DATE(YEAR($H167),MONTH($H167)+$G167*8,1),BD$3=DATE(YEAR($H167),MONTH($H167)+$G167*9,1),BD$3=DATE(YEAR($H167),MONTH($H167)+$G167*10,1)),$F167*тех!BR$10*тех!BR$6,)</f>
        <v>0</v>
      </c>
      <c r="BE167" s="76">
        <f>IF(OR(BE$3=DATE(YEAR($H167),MONTH($H167)+$G167,1),BE$3=DATE(YEAR($H167),MONTH($H167)+$G167*2,1),BE$3=DATE(YEAR($H167),MONTH($H167)+$G167*3,1),BE$3=DATE(YEAR($H167),MONTH($H167)+$G167*4,1),BE$3=DATE(YEAR($H167),MONTH($H167)+$G167*5,1),BE$3=DATE(YEAR($H167),MONTH($H167)+$G167*6,1),BE$3=DATE(YEAR($H167),MONTH($H167)+$G167*7,1),BE$3=DATE(YEAR($H167),MONTH($H167)+$G167*8,1),BE$3=DATE(YEAR($H167),MONTH($H167)+$G167*9,1),BE$3=DATE(YEAR($H167),MONTH($H167)+$G167*10,1)),$F167*тех!BS$10*тех!BS$6,)</f>
        <v>0</v>
      </c>
      <c r="BF167" s="76">
        <f>IF(OR(BF$3=DATE(YEAR($H167),MONTH($H167)+$G167,1),BF$3=DATE(YEAR($H167),MONTH($H167)+$G167*2,1),BF$3=DATE(YEAR($H167),MONTH($H167)+$G167*3,1),BF$3=DATE(YEAR($H167),MONTH($H167)+$G167*4,1),BF$3=DATE(YEAR($H167),MONTH($H167)+$G167*5,1),BF$3=DATE(YEAR($H167),MONTH($H167)+$G167*6,1),BF$3=DATE(YEAR($H167),MONTH($H167)+$G167*7,1),BF$3=DATE(YEAR($H167),MONTH($H167)+$G167*8,1),BF$3=DATE(YEAR($H167),MONTH($H167)+$G167*9,1),BF$3=DATE(YEAR($H167),MONTH($H167)+$G167*10,1)),$F167*тех!BT$10*тех!BT$6,)</f>
        <v>0</v>
      </c>
      <c r="BG167" s="76">
        <f>IF(OR(BG$3=DATE(YEAR($H167),MONTH($H167)+$G167,1),BG$3=DATE(YEAR($H167),MONTH($H167)+$G167*2,1),BG$3=DATE(YEAR($H167),MONTH($H167)+$G167*3,1),BG$3=DATE(YEAR($H167),MONTH($H167)+$G167*4,1),BG$3=DATE(YEAR($H167),MONTH($H167)+$G167*5,1),BG$3=DATE(YEAR($H167),MONTH($H167)+$G167*6,1),BG$3=DATE(YEAR($H167),MONTH($H167)+$G167*7,1),BG$3=DATE(YEAR($H167),MONTH($H167)+$G167*8,1),BG$3=DATE(YEAR($H167),MONTH($H167)+$G167*9,1),BG$3=DATE(YEAR($H167),MONTH($H167)+$G167*10,1)),$F167*тех!BU$10*тех!BU$6,)</f>
        <v>0</v>
      </c>
      <c r="BH167" s="76">
        <f>IF(OR(BH$3=DATE(YEAR($H167),MONTH($H167)+$G167,1),BH$3=DATE(YEAR($H167),MONTH($H167)+$G167*2,1),BH$3=DATE(YEAR($H167),MONTH($H167)+$G167*3,1),BH$3=DATE(YEAR($H167),MONTH($H167)+$G167*4,1),BH$3=DATE(YEAR($H167),MONTH($H167)+$G167*5,1),BH$3=DATE(YEAR($H167),MONTH($H167)+$G167*6,1),BH$3=DATE(YEAR($H167),MONTH($H167)+$G167*7,1),BH$3=DATE(YEAR($H167),MONTH($H167)+$G167*8,1),BH$3=DATE(YEAR($H167),MONTH($H167)+$G167*9,1),BH$3=DATE(YEAR($H167),MONTH($H167)+$G167*10,1)),$F167*тех!BV$10*тех!BV$6,)</f>
        <v>0</v>
      </c>
      <c r="BI167" s="76">
        <f>IF(OR(BI$3=DATE(YEAR($H167),MONTH($H167)+$G167,1),BI$3=DATE(YEAR($H167),MONTH($H167)+$G167*2,1),BI$3=DATE(YEAR($H167),MONTH($H167)+$G167*3,1),BI$3=DATE(YEAR($H167),MONTH($H167)+$G167*4,1),BI$3=DATE(YEAR($H167),MONTH($H167)+$G167*5,1),BI$3=DATE(YEAR($H167),MONTH($H167)+$G167*6,1),BI$3=DATE(YEAR($H167),MONTH($H167)+$G167*7,1),BI$3=DATE(YEAR($H167),MONTH($H167)+$G167*8,1),BI$3=DATE(YEAR($H167),MONTH($H167)+$G167*9,1),BI$3=DATE(YEAR($H167),MONTH($H167)+$G167*10,1)),$F167*тех!BW$10*тех!BW$6,)</f>
        <v>0</v>
      </c>
      <c r="BJ167" s="76">
        <f>IF(OR(BJ$3=DATE(YEAR($H167),MONTH($H167)+$G167,1),BJ$3=DATE(YEAR($H167),MONTH($H167)+$G167*2,1),BJ$3=DATE(YEAR($H167),MONTH($H167)+$G167*3,1),BJ$3=DATE(YEAR($H167),MONTH($H167)+$G167*4,1),BJ$3=DATE(YEAR($H167),MONTH($H167)+$G167*5,1),BJ$3=DATE(YEAR($H167),MONTH($H167)+$G167*6,1),BJ$3=DATE(YEAR($H167),MONTH($H167)+$G167*7,1),BJ$3=DATE(YEAR($H167),MONTH($H167)+$G167*8,1),BJ$3=DATE(YEAR($H167),MONTH($H167)+$G167*9,1),BJ$3=DATE(YEAR($H167),MONTH($H167)+$G167*10,1)),$F167*тех!BX$10*тех!BX$6,)</f>
        <v>0</v>
      </c>
      <c r="BK167" s="76">
        <f>IF(OR(BK$3=DATE(YEAR($H167),MONTH($H167)+$G167,1),BK$3=DATE(YEAR($H167),MONTH($H167)+$G167*2,1),BK$3=DATE(YEAR($H167),MONTH($H167)+$G167*3,1),BK$3=DATE(YEAR($H167),MONTH($H167)+$G167*4,1),BK$3=DATE(YEAR($H167),MONTH($H167)+$G167*5,1),BK$3=DATE(YEAR($H167),MONTH($H167)+$G167*6,1),BK$3=DATE(YEAR($H167),MONTH($H167)+$G167*7,1),BK$3=DATE(YEAR($H167),MONTH($H167)+$G167*8,1),BK$3=DATE(YEAR($H167),MONTH($H167)+$G167*9,1),BK$3=DATE(YEAR($H167),MONTH($H167)+$G167*10,1)),$F167*тех!BY$10*тех!BY$6,)</f>
        <v>0</v>
      </c>
      <c r="BL167" s="76">
        <f>IF(OR(BL$3=DATE(YEAR($H167),MONTH($H167)+$G167,1),BL$3=DATE(YEAR($H167),MONTH($H167)+$G167*2,1),BL$3=DATE(YEAR($H167),MONTH($H167)+$G167*3,1),BL$3=DATE(YEAR($H167),MONTH($H167)+$G167*4,1),BL$3=DATE(YEAR($H167),MONTH($H167)+$G167*5,1),BL$3=DATE(YEAR($H167),MONTH($H167)+$G167*6,1),BL$3=DATE(YEAR($H167),MONTH($H167)+$G167*7,1),BL$3=DATE(YEAR($H167),MONTH($H167)+$G167*8,1),BL$3=DATE(YEAR($H167),MONTH($H167)+$G167*9,1),BL$3=DATE(YEAR($H167),MONTH($H167)+$G167*10,1)),$F167*тех!BZ$10*тех!BZ$6,)</f>
        <v>0</v>
      </c>
      <c r="BM167" s="76">
        <f>IF(OR(BM$3=DATE(YEAR($H167),MONTH($H167)+$G167,1),BM$3=DATE(YEAR($H167),MONTH($H167)+$G167*2,1),BM$3=DATE(YEAR($H167),MONTH($H167)+$G167*3,1),BM$3=DATE(YEAR($H167),MONTH($H167)+$G167*4,1),BM$3=DATE(YEAR($H167),MONTH($H167)+$G167*5,1),BM$3=DATE(YEAR($H167),MONTH($H167)+$G167*6,1),BM$3=DATE(YEAR($H167),MONTH($H167)+$G167*7,1),BM$3=DATE(YEAR($H167),MONTH($H167)+$G167*8,1),BM$3=DATE(YEAR($H167),MONTH($H167)+$G167*9,1),BM$3=DATE(YEAR($H167),MONTH($H167)+$G167*10,1)),$F167*тех!CA$10*тех!CA$6,)</f>
        <v>0</v>
      </c>
      <c r="BN167" s="76">
        <f>IF(OR(BN$3=DATE(YEAR($H167),MONTH($H167)+$G167,1),BN$3=DATE(YEAR($H167),MONTH($H167)+$G167*2,1),BN$3=DATE(YEAR($H167),MONTH($H167)+$G167*3,1),BN$3=DATE(YEAR($H167),MONTH($H167)+$G167*4,1),BN$3=DATE(YEAR($H167),MONTH($H167)+$G167*5,1),BN$3=DATE(YEAR($H167),MONTH($H167)+$G167*6,1),BN$3=DATE(YEAR($H167),MONTH($H167)+$G167*7,1),BN$3=DATE(YEAR($H167),MONTH($H167)+$G167*8,1),BN$3=DATE(YEAR($H167),MONTH($H167)+$G167*9,1),BN$3=DATE(YEAR($H167),MONTH($H167)+$G167*10,1)),$F167*тех!CB$10*тех!CB$6,)</f>
        <v>0</v>
      </c>
      <c r="BO167" s="76">
        <f>IF(OR(BO$3=DATE(YEAR($H167),MONTH($H167)+$G167,1),BO$3=DATE(YEAR($H167),MONTH($H167)+$G167*2,1),BO$3=DATE(YEAR($H167),MONTH($H167)+$G167*3,1),BO$3=DATE(YEAR($H167),MONTH($H167)+$G167*4,1),BO$3=DATE(YEAR($H167),MONTH($H167)+$G167*5,1),BO$3=DATE(YEAR($H167),MONTH($H167)+$G167*6,1),BO$3=DATE(YEAR($H167),MONTH($H167)+$G167*7,1),BO$3=DATE(YEAR($H167),MONTH($H167)+$G167*8,1),BO$3=DATE(YEAR($H167),MONTH($H167)+$G167*9,1),BO$3=DATE(YEAR($H167),MONTH($H167)+$G167*10,1)),$F167*тех!CC$10*тех!CC$6,)</f>
        <v>0</v>
      </c>
      <c r="BP167" s="76">
        <f>IF(OR(BP$3=DATE(YEAR($H167),MONTH($H167)+$G167,1),BP$3=DATE(YEAR($H167),MONTH($H167)+$G167*2,1),BP$3=DATE(YEAR($H167),MONTH($H167)+$G167*3,1),BP$3=DATE(YEAR($H167),MONTH($H167)+$G167*4,1),BP$3=DATE(YEAR($H167),MONTH($H167)+$G167*5,1),BP$3=DATE(YEAR($H167),MONTH($H167)+$G167*6,1),BP$3=DATE(YEAR($H167),MONTH($H167)+$G167*7,1),BP$3=DATE(YEAR($H167),MONTH($H167)+$G167*8,1),BP$3=DATE(YEAR($H167),MONTH($H167)+$G167*9,1),BP$3=DATE(YEAR($H167),MONTH($H167)+$G167*10,1)),$F167*тех!CD$10*тех!CD$6,)</f>
        <v>0</v>
      </c>
      <c r="BQ167" s="76">
        <f>IF(OR(BQ$3=DATE(YEAR($H167),MONTH($H167)+$G167,1),BQ$3=DATE(YEAR($H167),MONTH($H167)+$G167*2,1),BQ$3=DATE(YEAR($H167),MONTH($H167)+$G167*3,1),BQ$3=DATE(YEAR($H167),MONTH($H167)+$G167*4,1),BQ$3=DATE(YEAR($H167),MONTH($H167)+$G167*5,1),BQ$3=DATE(YEAR($H167),MONTH($H167)+$G167*6,1),BQ$3=DATE(YEAR($H167),MONTH($H167)+$G167*7,1),BQ$3=DATE(YEAR($H167),MONTH($H167)+$G167*8,1),BQ$3=DATE(YEAR($H167),MONTH($H167)+$G167*9,1),BQ$3=DATE(YEAR($H167),MONTH($H167)+$G167*10,1)),$F167*тех!CE$10*тех!CE$6,)</f>
        <v>0</v>
      </c>
    </row>
    <row r="168" spans="2:69">
      <c r="B168" s="3">
        <v>26</v>
      </c>
      <c r="C168" s="19" t="s">
        <v>898</v>
      </c>
      <c r="D168" s="71">
        <f>IF(C168&gt;0,VLOOKUP(C168,тех!$R$19:$S$54,2,FALSE),)</f>
        <v>8.6999999999999993</v>
      </c>
      <c r="E168" s="71">
        <f>ФОТ!P124</f>
        <v>6</v>
      </c>
      <c r="F168" s="76">
        <f t="shared" si="5"/>
        <v>52.199999999999996</v>
      </c>
      <c r="G168" s="19">
        <v>12</v>
      </c>
      <c r="H168" s="20">
        <f>Параметры!$C$11</f>
        <v>42370</v>
      </c>
      <c r="J168" s="76">
        <f>IF($H168=J$3,$F168,)*тех!X$6</f>
        <v>52.199999999999996</v>
      </c>
      <c r="K168" s="76">
        <f>IF($H168=K$3,$F168,)*тех!Y$6</f>
        <v>0</v>
      </c>
      <c r="L168" s="76">
        <f>IF($H168=L$3,$F168,)*тех!Z$6</f>
        <v>0</v>
      </c>
      <c r="M168" s="76">
        <f>IF($H168=M$3,$F168,)*тех!AA$6</f>
        <v>0</v>
      </c>
      <c r="N168" s="76">
        <f>IF($H168=N$3,$F168,)*тех!AB$6</f>
        <v>0</v>
      </c>
      <c r="O168" s="76">
        <f>IF($H168=O$3,$F168,)*тех!AC$6</f>
        <v>0</v>
      </c>
      <c r="P168" s="76">
        <f>IF(OR(P$3=DATE(YEAR($H168),MONTH($H168)+$G168,1),P$3=DATE(YEAR($H168),MONTH($H168)+$G168*2,1),P$3=DATE(YEAR($H168),MONTH($H168)+$G168*3,1),P$3=DATE(YEAR($H168),MONTH($H168)+$G168*4,1),P$3=DATE(YEAR($H168),MONTH($H168)+$G168*5,1),P$3=DATE(YEAR($H168),MONTH($H168)+$G168*6,1),P$3=DATE(YEAR($H168),MONTH($H168)+$G168*7,1),P$3=DATE(YEAR($H168),MONTH($H168)+$G168*8,1),P$3=DATE(YEAR($H168),MONTH($H168)+$G168*9,1),P$3=DATE(YEAR($H168),MONTH($H168)+$G168*10,1)),$F168*тех!AD$10*тех!AD$6,)</f>
        <v>0</v>
      </c>
      <c r="Q168" s="76">
        <f>IF(OR(Q$3=DATE(YEAR($H168),MONTH($H168)+$G168,1),Q$3=DATE(YEAR($H168),MONTH($H168)+$G168*2,1),Q$3=DATE(YEAR($H168),MONTH($H168)+$G168*3,1),Q$3=DATE(YEAR($H168),MONTH($H168)+$G168*4,1),Q$3=DATE(YEAR($H168),MONTH($H168)+$G168*5,1),Q$3=DATE(YEAR($H168),MONTH($H168)+$G168*6,1),Q$3=DATE(YEAR($H168),MONTH($H168)+$G168*7,1),Q$3=DATE(YEAR($H168),MONTH($H168)+$G168*8,1),Q$3=DATE(YEAR($H168),MONTH($H168)+$G168*9,1),Q$3=DATE(YEAR($H168),MONTH($H168)+$G168*10,1)),$F168*тех!AE$10*тех!AE$6,)</f>
        <v>0</v>
      </c>
      <c r="R168" s="76">
        <f>IF(OR(R$3=DATE(YEAR($H168),MONTH($H168)+$G168,1),R$3=DATE(YEAR($H168),MONTH($H168)+$G168*2,1),R$3=DATE(YEAR($H168),MONTH($H168)+$G168*3,1),R$3=DATE(YEAR($H168),MONTH($H168)+$G168*4,1),R$3=DATE(YEAR($H168),MONTH($H168)+$G168*5,1),R$3=DATE(YEAR($H168),MONTH($H168)+$G168*6,1),R$3=DATE(YEAR($H168),MONTH($H168)+$G168*7,1),R$3=DATE(YEAR($H168),MONTH($H168)+$G168*8,1),R$3=DATE(YEAR($H168),MONTH($H168)+$G168*9,1),R$3=DATE(YEAR($H168),MONTH($H168)+$G168*10,1)),$F168*тех!AF$10*тех!AF$6,)</f>
        <v>0</v>
      </c>
      <c r="S168" s="76">
        <f>IF(OR(S$3=DATE(YEAR($H168),MONTH($H168)+$G168,1),S$3=DATE(YEAR($H168),MONTH($H168)+$G168*2,1),S$3=DATE(YEAR($H168),MONTH($H168)+$G168*3,1),S$3=DATE(YEAR($H168),MONTH($H168)+$G168*4,1),S$3=DATE(YEAR($H168),MONTH($H168)+$G168*5,1),S$3=DATE(YEAR($H168),MONTH($H168)+$G168*6,1),S$3=DATE(YEAR($H168),MONTH($H168)+$G168*7,1),S$3=DATE(YEAR($H168),MONTH($H168)+$G168*8,1),S$3=DATE(YEAR($H168),MONTH($H168)+$G168*9,1),S$3=DATE(YEAR($H168),MONTH($H168)+$G168*10,1)),$F168*тех!AG$10*тех!AG$6,)</f>
        <v>0</v>
      </c>
      <c r="T168" s="76">
        <f>IF(OR(T$3=DATE(YEAR($H168),MONTH($H168)+$G168,1),T$3=DATE(YEAR($H168),MONTH($H168)+$G168*2,1),T$3=DATE(YEAR($H168),MONTH($H168)+$G168*3,1),T$3=DATE(YEAR($H168),MONTH($H168)+$G168*4,1),T$3=DATE(YEAR($H168),MONTH($H168)+$G168*5,1),T$3=DATE(YEAR($H168),MONTH($H168)+$G168*6,1),T$3=DATE(YEAR($H168),MONTH($H168)+$G168*7,1),T$3=DATE(YEAR($H168),MONTH($H168)+$G168*8,1),T$3=DATE(YEAR($H168),MONTH($H168)+$G168*9,1),T$3=DATE(YEAR($H168),MONTH($H168)+$G168*10,1)),$F168*тех!AH$10*тех!AH$6,)</f>
        <v>0</v>
      </c>
      <c r="U168" s="76">
        <f>IF(OR(U$3=DATE(YEAR($H168),MONTH($H168)+$G168,1),U$3=DATE(YEAR($H168),MONTH($H168)+$G168*2,1),U$3=DATE(YEAR($H168),MONTH($H168)+$G168*3,1),U$3=DATE(YEAR($H168),MONTH($H168)+$G168*4,1),U$3=DATE(YEAR($H168),MONTH($H168)+$G168*5,1),U$3=DATE(YEAR($H168),MONTH($H168)+$G168*6,1),U$3=DATE(YEAR($H168),MONTH($H168)+$G168*7,1),U$3=DATE(YEAR($H168),MONTH($H168)+$G168*8,1),U$3=DATE(YEAR($H168),MONTH($H168)+$G168*9,1),U$3=DATE(YEAR($H168),MONTH($H168)+$G168*10,1)),$F168*тех!AI$10*тех!AI$6,)</f>
        <v>0</v>
      </c>
      <c r="V168" s="76">
        <f>IF(OR(V$3=DATE(YEAR($H168),MONTH($H168)+$G168,1),V$3=DATE(YEAR($H168),MONTH($H168)+$G168*2,1),V$3=DATE(YEAR($H168),MONTH($H168)+$G168*3,1),V$3=DATE(YEAR($H168),MONTH($H168)+$G168*4,1),V$3=DATE(YEAR($H168),MONTH($H168)+$G168*5,1),V$3=DATE(YEAR($H168),MONTH($H168)+$G168*6,1),V$3=DATE(YEAR($H168),MONTH($H168)+$G168*7,1),V$3=DATE(YEAR($H168),MONTH($H168)+$G168*8,1),V$3=DATE(YEAR($H168),MONTH($H168)+$G168*9,1),V$3=DATE(YEAR($H168),MONTH($H168)+$G168*10,1)),$F168*тех!AJ$10*тех!AJ$6,)</f>
        <v>0</v>
      </c>
      <c r="W168" s="76">
        <f>IF(OR(W$3=DATE(YEAR($H168),MONTH($H168)+$G168,1),W$3=DATE(YEAR($H168),MONTH($H168)+$G168*2,1),W$3=DATE(YEAR($H168),MONTH($H168)+$G168*3,1),W$3=DATE(YEAR($H168),MONTH($H168)+$G168*4,1),W$3=DATE(YEAR($H168),MONTH($H168)+$G168*5,1),W$3=DATE(YEAR($H168),MONTH($H168)+$G168*6,1),W$3=DATE(YEAR($H168),MONTH($H168)+$G168*7,1),W$3=DATE(YEAR($H168),MONTH($H168)+$G168*8,1),W$3=DATE(YEAR($H168),MONTH($H168)+$G168*9,1),W$3=DATE(YEAR($H168),MONTH($H168)+$G168*10,1)),$F168*тех!AK$10*тех!AK$6,)</f>
        <v>0</v>
      </c>
      <c r="X168" s="76">
        <f>IF(OR(X$3=DATE(YEAR($H168),MONTH($H168)+$G168,1),X$3=DATE(YEAR($H168),MONTH($H168)+$G168*2,1),X$3=DATE(YEAR($H168),MONTH($H168)+$G168*3,1),X$3=DATE(YEAR($H168),MONTH($H168)+$G168*4,1),X$3=DATE(YEAR($H168),MONTH($H168)+$G168*5,1),X$3=DATE(YEAR($H168),MONTH($H168)+$G168*6,1),X$3=DATE(YEAR($H168),MONTH($H168)+$G168*7,1),X$3=DATE(YEAR($H168),MONTH($H168)+$G168*8,1),X$3=DATE(YEAR($H168),MONTH($H168)+$G168*9,1),X$3=DATE(YEAR($H168),MONTH($H168)+$G168*10,1)),$F168*тех!AL$10*тех!AL$6,)</f>
        <v>0</v>
      </c>
      <c r="Y168" s="76">
        <f>IF(OR(Y$3=DATE(YEAR($H168),MONTH($H168)+$G168,1),Y$3=DATE(YEAR($H168),MONTH($H168)+$G168*2,1),Y$3=DATE(YEAR($H168),MONTH($H168)+$G168*3,1),Y$3=DATE(YEAR($H168),MONTH($H168)+$G168*4,1),Y$3=DATE(YEAR($H168),MONTH($H168)+$G168*5,1),Y$3=DATE(YEAR($H168),MONTH($H168)+$G168*6,1),Y$3=DATE(YEAR($H168),MONTH($H168)+$G168*7,1),Y$3=DATE(YEAR($H168),MONTH($H168)+$G168*8,1),Y$3=DATE(YEAR($H168),MONTH($H168)+$G168*9,1),Y$3=DATE(YEAR($H168),MONTH($H168)+$G168*10,1)),$F168*тех!AM$10*тех!AM$6,)</f>
        <v>0</v>
      </c>
      <c r="Z168" s="76">
        <f>IF(OR(Z$3=DATE(YEAR($H168),MONTH($H168)+$G168,1),Z$3=DATE(YEAR($H168),MONTH($H168)+$G168*2,1),Z$3=DATE(YEAR($H168),MONTH($H168)+$G168*3,1),Z$3=DATE(YEAR($H168),MONTH($H168)+$G168*4,1),Z$3=DATE(YEAR($H168),MONTH($H168)+$G168*5,1),Z$3=DATE(YEAR($H168),MONTH($H168)+$G168*6,1),Z$3=DATE(YEAR($H168),MONTH($H168)+$G168*7,1),Z$3=DATE(YEAR($H168),MONTH($H168)+$G168*8,1),Z$3=DATE(YEAR($H168),MONTH($H168)+$G168*9,1),Z$3=DATE(YEAR($H168),MONTH($H168)+$G168*10,1)),$F168*тех!AN$10*тех!AN$6,)</f>
        <v>0</v>
      </c>
      <c r="AA168" s="76">
        <f>IF(OR(AA$3=DATE(YEAR($H168),MONTH($H168)+$G168,1),AA$3=DATE(YEAR($H168),MONTH($H168)+$G168*2,1),AA$3=DATE(YEAR($H168),MONTH($H168)+$G168*3,1),AA$3=DATE(YEAR($H168),MONTH($H168)+$G168*4,1),AA$3=DATE(YEAR($H168),MONTH($H168)+$G168*5,1),AA$3=DATE(YEAR($H168),MONTH($H168)+$G168*6,1),AA$3=DATE(YEAR($H168),MONTH($H168)+$G168*7,1),AA$3=DATE(YEAR($H168),MONTH($H168)+$G168*8,1),AA$3=DATE(YEAR($H168),MONTH($H168)+$G168*9,1),AA$3=DATE(YEAR($H168),MONTH($H168)+$G168*10,1)),$F168*тех!AO$10*тех!AO$6,)</f>
        <v>0</v>
      </c>
      <c r="AB168" s="76">
        <f>IF(OR(AB$3=DATE(YEAR($H168),MONTH($H168)+$G168,1),AB$3=DATE(YEAR($H168),MONTH($H168)+$G168*2,1),AB$3=DATE(YEAR($H168),MONTH($H168)+$G168*3,1),AB$3=DATE(YEAR($H168),MONTH($H168)+$G168*4,1),AB$3=DATE(YEAR($H168),MONTH($H168)+$G168*5,1),AB$3=DATE(YEAR($H168),MONTH($H168)+$G168*6,1),AB$3=DATE(YEAR($H168),MONTH($H168)+$G168*7,1),AB$3=DATE(YEAR($H168),MONTH($H168)+$G168*8,1),AB$3=DATE(YEAR($H168),MONTH($H168)+$G168*9,1),AB$3=DATE(YEAR($H168),MONTH($H168)+$G168*10,1)),$F168*тех!AP$10*тех!AP$6,)</f>
        <v>0</v>
      </c>
      <c r="AC168" s="76">
        <f>IF(OR(AC$3=DATE(YEAR($H168),MONTH($H168)+$G168,1),AC$3=DATE(YEAR($H168),MONTH($H168)+$G168*2,1),AC$3=DATE(YEAR($H168),MONTH($H168)+$G168*3,1),AC$3=DATE(YEAR($H168),MONTH($H168)+$G168*4,1),AC$3=DATE(YEAR($H168),MONTH($H168)+$G168*5,1),AC$3=DATE(YEAR($H168),MONTH($H168)+$G168*6,1),AC$3=DATE(YEAR($H168),MONTH($H168)+$G168*7,1),AC$3=DATE(YEAR($H168),MONTH($H168)+$G168*8,1),AC$3=DATE(YEAR($H168),MONTH($H168)+$G168*9,1),AC$3=DATE(YEAR($H168),MONTH($H168)+$G168*10,1)),$F168*тех!AQ$10*тех!AQ$6,)</f>
        <v>0</v>
      </c>
      <c r="AD168" s="76">
        <f>IF(OR(AD$3=DATE(YEAR($H168),MONTH($H168)+$G168,1),AD$3=DATE(YEAR($H168),MONTH($H168)+$G168*2,1),AD$3=DATE(YEAR($H168),MONTH($H168)+$G168*3,1),AD$3=DATE(YEAR($H168),MONTH($H168)+$G168*4,1),AD$3=DATE(YEAR($H168),MONTH($H168)+$G168*5,1),AD$3=DATE(YEAR($H168),MONTH($H168)+$G168*6,1),AD$3=DATE(YEAR($H168),MONTH($H168)+$G168*7,1),AD$3=DATE(YEAR($H168),MONTH($H168)+$G168*8,1),AD$3=DATE(YEAR($H168),MONTH($H168)+$G168*9,1),AD$3=DATE(YEAR($H168),MONTH($H168)+$G168*10,1)),$F168*тех!AR$10*тех!AR$6,)</f>
        <v>0</v>
      </c>
      <c r="AE168" s="76">
        <f>IF(OR(AE$3=DATE(YEAR($H168),MONTH($H168)+$G168,1),AE$3=DATE(YEAR($H168),MONTH($H168)+$G168*2,1),AE$3=DATE(YEAR($H168),MONTH($H168)+$G168*3,1),AE$3=DATE(YEAR($H168),MONTH($H168)+$G168*4,1),AE$3=DATE(YEAR($H168),MONTH($H168)+$G168*5,1),AE$3=DATE(YEAR($H168),MONTH($H168)+$G168*6,1),AE$3=DATE(YEAR($H168),MONTH($H168)+$G168*7,1),AE$3=DATE(YEAR($H168),MONTH($H168)+$G168*8,1),AE$3=DATE(YEAR($H168),MONTH($H168)+$G168*9,1),AE$3=DATE(YEAR($H168),MONTH($H168)+$G168*10,1)),$F168*тех!AS$10*тех!AS$6,)</f>
        <v>0</v>
      </c>
      <c r="AF168" s="76">
        <f>IF(OR(AF$3=DATE(YEAR($H168),MONTH($H168)+$G168,1),AF$3=DATE(YEAR($H168),MONTH($H168)+$G168*2,1),AF$3=DATE(YEAR($H168),MONTH($H168)+$G168*3,1),AF$3=DATE(YEAR($H168),MONTH($H168)+$G168*4,1),AF$3=DATE(YEAR($H168),MONTH($H168)+$G168*5,1),AF$3=DATE(YEAR($H168),MONTH($H168)+$G168*6,1),AF$3=DATE(YEAR($H168),MONTH($H168)+$G168*7,1),AF$3=DATE(YEAR($H168),MONTH($H168)+$G168*8,1),AF$3=DATE(YEAR($H168),MONTH($H168)+$G168*9,1),AF$3=DATE(YEAR($H168),MONTH($H168)+$G168*10,1)),$F168*тех!AT$10*тех!AT$6,)</f>
        <v>0</v>
      </c>
      <c r="AG168" s="76">
        <f>IF(OR(AG$3=DATE(YEAR($H168),MONTH($H168)+$G168,1),AG$3=DATE(YEAR($H168),MONTH($H168)+$G168*2,1),AG$3=DATE(YEAR($H168),MONTH($H168)+$G168*3,1),AG$3=DATE(YEAR($H168),MONTH($H168)+$G168*4,1),AG$3=DATE(YEAR($H168),MONTH($H168)+$G168*5,1),AG$3=DATE(YEAR($H168),MONTH($H168)+$G168*6,1),AG$3=DATE(YEAR($H168),MONTH($H168)+$G168*7,1),AG$3=DATE(YEAR($H168),MONTH($H168)+$G168*8,1),AG$3=DATE(YEAR($H168),MONTH($H168)+$G168*9,1),AG$3=DATE(YEAR($H168),MONTH($H168)+$G168*10,1)),$F168*тех!AU$10*тех!AU$6,)</f>
        <v>0</v>
      </c>
      <c r="AH168" s="76">
        <f>IF(OR(AH$3=DATE(YEAR($H168),MONTH($H168)+$G168,1),AH$3=DATE(YEAR($H168),MONTH($H168)+$G168*2,1),AH$3=DATE(YEAR($H168),MONTH($H168)+$G168*3,1),AH$3=DATE(YEAR($H168),MONTH($H168)+$G168*4,1),AH$3=DATE(YEAR($H168),MONTH($H168)+$G168*5,1),AH$3=DATE(YEAR($H168),MONTH($H168)+$G168*6,1),AH$3=DATE(YEAR($H168),MONTH($H168)+$G168*7,1),AH$3=DATE(YEAR($H168),MONTH($H168)+$G168*8,1),AH$3=DATE(YEAR($H168),MONTH($H168)+$G168*9,1),AH$3=DATE(YEAR($H168),MONTH($H168)+$G168*10,1)),$F168*тех!AV$10*тех!AV$6,)</f>
        <v>0</v>
      </c>
      <c r="AI168" s="76">
        <f>IF(OR(AI$3=DATE(YEAR($H168),MONTH($H168)+$G168,1),AI$3=DATE(YEAR($H168),MONTH($H168)+$G168*2,1),AI$3=DATE(YEAR($H168),MONTH($H168)+$G168*3,1),AI$3=DATE(YEAR($H168),MONTH($H168)+$G168*4,1),AI$3=DATE(YEAR($H168),MONTH($H168)+$G168*5,1),AI$3=DATE(YEAR($H168),MONTH($H168)+$G168*6,1),AI$3=DATE(YEAR($H168),MONTH($H168)+$G168*7,1),AI$3=DATE(YEAR($H168),MONTH($H168)+$G168*8,1),AI$3=DATE(YEAR($H168),MONTH($H168)+$G168*9,1),AI$3=DATE(YEAR($H168),MONTH($H168)+$G168*10,1)),$F168*тех!AW$10*тех!AW$6,)</f>
        <v>0</v>
      </c>
      <c r="AJ168" s="76">
        <f>IF(OR(AJ$3=DATE(YEAR($H168),MONTH($H168)+$G168,1),AJ$3=DATE(YEAR($H168),MONTH($H168)+$G168*2,1),AJ$3=DATE(YEAR($H168),MONTH($H168)+$G168*3,1),AJ$3=DATE(YEAR($H168),MONTH($H168)+$G168*4,1),AJ$3=DATE(YEAR($H168),MONTH($H168)+$G168*5,1),AJ$3=DATE(YEAR($H168),MONTH($H168)+$G168*6,1),AJ$3=DATE(YEAR($H168),MONTH($H168)+$G168*7,1),AJ$3=DATE(YEAR($H168),MONTH($H168)+$G168*8,1),AJ$3=DATE(YEAR($H168),MONTH($H168)+$G168*9,1),AJ$3=DATE(YEAR($H168),MONTH($H168)+$G168*10,1)),$F168*тех!AX$10*тех!AX$6,)</f>
        <v>0</v>
      </c>
      <c r="AK168" s="76">
        <f>IF(OR(AK$3=DATE(YEAR($H168),MONTH($H168)+$G168,1),AK$3=DATE(YEAR($H168),MONTH($H168)+$G168*2,1),AK$3=DATE(YEAR($H168),MONTH($H168)+$G168*3,1),AK$3=DATE(YEAR($H168),MONTH($H168)+$G168*4,1),AK$3=DATE(YEAR($H168),MONTH($H168)+$G168*5,1),AK$3=DATE(YEAR($H168),MONTH($H168)+$G168*6,1),AK$3=DATE(YEAR($H168),MONTH($H168)+$G168*7,1),AK$3=DATE(YEAR($H168),MONTH($H168)+$G168*8,1),AK$3=DATE(YEAR($H168),MONTH($H168)+$G168*9,1),AK$3=DATE(YEAR($H168),MONTH($H168)+$G168*10,1)),$F168*тех!AY$10*тех!AY$6,)</f>
        <v>0</v>
      </c>
      <c r="AL168" s="76">
        <f>IF(OR(AL$3=DATE(YEAR($H168),MONTH($H168)+$G168,1),AL$3=DATE(YEAR($H168),MONTH($H168)+$G168*2,1),AL$3=DATE(YEAR($H168),MONTH($H168)+$G168*3,1),AL$3=DATE(YEAR($H168),MONTH($H168)+$G168*4,1),AL$3=DATE(YEAR($H168),MONTH($H168)+$G168*5,1),AL$3=DATE(YEAR($H168),MONTH($H168)+$G168*6,1),AL$3=DATE(YEAR($H168),MONTH($H168)+$G168*7,1),AL$3=DATE(YEAR($H168),MONTH($H168)+$G168*8,1),AL$3=DATE(YEAR($H168),MONTH($H168)+$G168*9,1),AL$3=DATE(YEAR($H168),MONTH($H168)+$G168*10,1)),$F168*тех!AZ$10*тех!AZ$6,)</f>
        <v>0</v>
      </c>
      <c r="AM168" s="76">
        <f>IF(OR(AM$3=DATE(YEAR($H168),MONTH($H168)+$G168,1),AM$3=DATE(YEAR($H168),MONTH($H168)+$G168*2,1),AM$3=DATE(YEAR($H168),MONTH($H168)+$G168*3,1),AM$3=DATE(YEAR($H168),MONTH($H168)+$G168*4,1),AM$3=DATE(YEAR($H168),MONTH($H168)+$G168*5,1),AM$3=DATE(YEAR($H168),MONTH($H168)+$G168*6,1),AM$3=DATE(YEAR($H168),MONTH($H168)+$G168*7,1),AM$3=DATE(YEAR($H168),MONTH($H168)+$G168*8,1),AM$3=DATE(YEAR($H168),MONTH($H168)+$G168*9,1),AM$3=DATE(YEAR($H168),MONTH($H168)+$G168*10,1)),$F168*тех!BA$10*тех!BA$6,)</f>
        <v>0</v>
      </c>
      <c r="AN168" s="76">
        <f>IF(OR(AN$3=DATE(YEAR($H168),MONTH($H168)+$G168,1),AN$3=DATE(YEAR($H168),MONTH($H168)+$G168*2,1),AN$3=DATE(YEAR($H168),MONTH($H168)+$G168*3,1),AN$3=DATE(YEAR($H168),MONTH($H168)+$G168*4,1),AN$3=DATE(YEAR($H168),MONTH($H168)+$G168*5,1),AN$3=DATE(YEAR($H168),MONTH($H168)+$G168*6,1),AN$3=DATE(YEAR($H168),MONTH($H168)+$G168*7,1),AN$3=DATE(YEAR($H168),MONTH($H168)+$G168*8,1),AN$3=DATE(YEAR($H168),MONTH($H168)+$G168*9,1),AN$3=DATE(YEAR($H168),MONTH($H168)+$G168*10,1)),$F168*тех!BB$10*тех!BB$6,)</f>
        <v>0</v>
      </c>
      <c r="AO168" s="76">
        <f>IF(OR(AO$3=DATE(YEAR($H168),MONTH($H168)+$G168,1),AO$3=DATE(YEAR($H168),MONTH($H168)+$G168*2,1),AO$3=DATE(YEAR($H168),MONTH($H168)+$G168*3,1),AO$3=DATE(YEAR($H168),MONTH($H168)+$G168*4,1),AO$3=DATE(YEAR($H168),MONTH($H168)+$G168*5,1),AO$3=DATE(YEAR($H168),MONTH($H168)+$G168*6,1),AO$3=DATE(YEAR($H168),MONTH($H168)+$G168*7,1),AO$3=DATE(YEAR($H168),MONTH($H168)+$G168*8,1),AO$3=DATE(YEAR($H168),MONTH($H168)+$G168*9,1),AO$3=DATE(YEAR($H168),MONTH($H168)+$G168*10,1)),$F168*тех!BC$10*тех!BC$6,)</f>
        <v>0</v>
      </c>
      <c r="AP168" s="76">
        <f>IF(OR(AP$3=DATE(YEAR($H168),MONTH($H168)+$G168,1),AP$3=DATE(YEAR($H168),MONTH($H168)+$G168*2,1),AP$3=DATE(YEAR($H168),MONTH($H168)+$G168*3,1),AP$3=DATE(YEAR($H168),MONTH($H168)+$G168*4,1),AP$3=DATE(YEAR($H168),MONTH($H168)+$G168*5,1),AP$3=DATE(YEAR($H168),MONTH($H168)+$G168*6,1),AP$3=DATE(YEAR($H168),MONTH($H168)+$G168*7,1),AP$3=DATE(YEAR($H168),MONTH($H168)+$G168*8,1),AP$3=DATE(YEAR($H168),MONTH($H168)+$G168*9,1),AP$3=DATE(YEAR($H168),MONTH($H168)+$G168*10,1)),$F168*тех!BD$10*тех!BD$6,)</f>
        <v>0</v>
      </c>
      <c r="AQ168" s="76">
        <f>IF(OR(AQ$3=DATE(YEAR($H168),MONTH($H168)+$G168,1),AQ$3=DATE(YEAR($H168),MONTH($H168)+$G168*2,1),AQ$3=DATE(YEAR($H168),MONTH($H168)+$G168*3,1),AQ$3=DATE(YEAR($H168),MONTH($H168)+$G168*4,1),AQ$3=DATE(YEAR($H168),MONTH($H168)+$G168*5,1),AQ$3=DATE(YEAR($H168),MONTH($H168)+$G168*6,1),AQ$3=DATE(YEAR($H168),MONTH($H168)+$G168*7,1),AQ$3=DATE(YEAR($H168),MONTH($H168)+$G168*8,1),AQ$3=DATE(YEAR($H168),MONTH($H168)+$G168*9,1),AQ$3=DATE(YEAR($H168),MONTH($H168)+$G168*10,1)),$F168*тех!BE$10*тех!BE$6,)</f>
        <v>0</v>
      </c>
      <c r="AR168" s="76">
        <f>IF(OR(AR$3=DATE(YEAR($H168),MONTH($H168)+$G168,1),AR$3=DATE(YEAR($H168),MONTH($H168)+$G168*2,1),AR$3=DATE(YEAR($H168),MONTH($H168)+$G168*3,1),AR$3=DATE(YEAR($H168),MONTH($H168)+$G168*4,1),AR$3=DATE(YEAR($H168),MONTH($H168)+$G168*5,1),AR$3=DATE(YEAR($H168),MONTH($H168)+$G168*6,1),AR$3=DATE(YEAR($H168),MONTH($H168)+$G168*7,1),AR$3=DATE(YEAR($H168),MONTH($H168)+$G168*8,1),AR$3=DATE(YEAR($H168),MONTH($H168)+$G168*9,1),AR$3=DATE(YEAR($H168),MONTH($H168)+$G168*10,1)),$F168*тех!BF$10*тех!BF$6,)</f>
        <v>0</v>
      </c>
      <c r="AS168" s="76">
        <f>IF(OR(AS$3=DATE(YEAR($H168),MONTH($H168)+$G168,1),AS$3=DATE(YEAR($H168),MONTH($H168)+$G168*2,1),AS$3=DATE(YEAR($H168),MONTH($H168)+$G168*3,1),AS$3=DATE(YEAR($H168),MONTH($H168)+$G168*4,1),AS$3=DATE(YEAR($H168),MONTH($H168)+$G168*5,1),AS$3=DATE(YEAR($H168),MONTH($H168)+$G168*6,1),AS$3=DATE(YEAR($H168),MONTH($H168)+$G168*7,1),AS$3=DATE(YEAR($H168),MONTH($H168)+$G168*8,1),AS$3=DATE(YEAR($H168),MONTH($H168)+$G168*9,1),AS$3=DATE(YEAR($H168),MONTH($H168)+$G168*10,1)),$F168*тех!BG$10*тех!BG$6,)</f>
        <v>0</v>
      </c>
      <c r="AT168" s="76">
        <f>IF(OR(AT$3=DATE(YEAR($H168),MONTH($H168)+$G168,1),AT$3=DATE(YEAR($H168),MONTH($H168)+$G168*2,1),AT$3=DATE(YEAR($H168),MONTH($H168)+$G168*3,1),AT$3=DATE(YEAR($H168),MONTH($H168)+$G168*4,1),AT$3=DATE(YEAR($H168),MONTH($H168)+$G168*5,1),AT$3=DATE(YEAR($H168),MONTH($H168)+$G168*6,1),AT$3=DATE(YEAR($H168),MONTH($H168)+$G168*7,1),AT$3=DATE(YEAR($H168),MONTH($H168)+$G168*8,1),AT$3=DATE(YEAR($H168),MONTH($H168)+$G168*9,1),AT$3=DATE(YEAR($H168),MONTH($H168)+$G168*10,1)),$F168*тех!BH$10*тех!BH$6,)</f>
        <v>0</v>
      </c>
      <c r="AU168" s="76">
        <f>IF(OR(AU$3=DATE(YEAR($H168),MONTH($H168)+$G168,1),AU$3=DATE(YEAR($H168),MONTH($H168)+$G168*2,1),AU$3=DATE(YEAR($H168),MONTH($H168)+$G168*3,1),AU$3=DATE(YEAR($H168),MONTH($H168)+$G168*4,1),AU$3=DATE(YEAR($H168),MONTH($H168)+$G168*5,1),AU$3=DATE(YEAR($H168),MONTH($H168)+$G168*6,1),AU$3=DATE(YEAR($H168),MONTH($H168)+$G168*7,1),AU$3=DATE(YEAR($H168),MONTH($H168)+$G168*8,1),AU$3=DATE(YEAR($H168),MONTH($H168)+$G168*9,1),AU$3=DATE(YEAR($H168),MONTH($H168)+$G168*10,1)),$F168*тех!BI$10*тех!BI$6,)</f>
        <v>0</v>
      </c>
      <c r="AV168" s="76">
        <f>IF(OR(AV$3=DATE(YEAR($H168),MONTH($H168)+$G168,1),AV$3=DATE(YEAR($H168),MONTH($H168)+$G168*2,1),AV$3=DATE(YEAR($H168),MONTH($H168)+$G168*3,1),AV$3=DATE(YEAR($H168),MONTH($H168)+$G168*4,1),AV$3=DATE(YEAR($H168),MONTH($H168)+$G168*5,1),AV$3=DATE(YEAR($H168),MONTH($H168)+$G168*6,1),AV$3=DATE(YEAR($H168),MONTH($H168)+$G168*7,1),AV$3=DATE(YEAR($H168),MONTH($H168)+$G168*8,1),AV$3=DATE(YEAR($H168),MONTH($H168)+$G168*9,1),AV$3=DATE(YEAR($H168),MONTH($H168)+$G168*10,1)),$F168*тех!BJ$10*тех!BJ$6,)</f>
        <v>0</v>
      </c>
      <c r="AW168" s="76">
        <f>IF(OR(AW$3=DATE(YEAR($H168),MONTH($H168)+$G168,1),AW$3=DATE(YEAR($H168),MONTH($H168)+$G168*2,1),AW$3=DATE(YEAR($H168),MONTH($H168)+$G168*3,1),AW$3=DATE(YEAR($H168),MONTH($H168)+$G168*4,1),AW$3=DATE(YEAR($H168),MONTH($H168)+$G168*5,1),AW$3=DATE(YEAR($H168),MONTH($H168)+$G168*6,1),AW$3=DATE(YEAR($H168),MONTH($H168)+$G168*7,1),AW$3=DATE(YEAR($H168),MONTH($H168)+$G168*8,1),AW$3=DATE(YEAR($H168),MONTH($H168)+$G168*9,1),AW$3=DATE(YEAR($H168),MONTH($H168)+$G168*10,1)),$F168*тех!BK$10*тех!BK$6,)</f>
        <v>0</v>
      </c>
      <c r="AX168" s="76">
        <f>IF(OR(AX$3=DATE(YEAR($H168),MONTH($H168)+$G168,1),AX$3=DATE(YEAR($H168),MONTH($H168)+$G168*2,1),AX$3=DATE(YEAR($H168),MONTH($H168)+$G168*3,1),AX$3=DATE(YEAR($H168),MONTH($H168)+$G168*4,1),AX$3=DATE(YEAR($H168),MONTH($H168)+$G168*5,1),AX$3=DATE(YEAR($H168),MONTH($H168)+$G168*6,1),AX$3=DATE(YEAR($H168),MONTH($H168)+$G168*7,1),AX$3=DATE(YEAR($H168),MONTH($H168)+$G168*8,1),AX$3=DATE(YEAR($H168),MONTH($H168)+$G168*9,1),AX$3=DATE(YEAR($H168),MONTH($H168)+$G168*10,1)),$F168*тех!BL$10*тех!BL$6,)</f>
        <v>0</v>
      </c>
      <c r="AY168" s="76">
        <f>IF(OR(AY$3=DATE(YEAR($H168),MONTH($H168)+$G168,1),AY$3=DATE(YEAR($H168),MONTH($H168)+$G168*2,1),AY$3=DATE(YEAR($H168),MONTH($H168)+$G168*3,1),AY$3=DATE(YEAR($H168),MONTH($H168)+$G168*4,1),AY$3=DATE(YEAR($H168),MONTH($H168)+$G168*5,1),AY$3=DATE(YEAR($H168),MONTH($H168)+$G168*6,1),AY$3=DATE(YEAR($H168),MONTH($H168)+$G168*7,1),AY$3=DATE(YEAR($H168),MONTH($H168)+$G168*8,1),AY$3=DATE(YEAR($H168),MONTH($H168)+$G168*9,1),AY$3=DATE(YEAR($H168),MONTH($H168)+$G168*10,1)),$F168*тех!BM$10*тех!BM$6,)</f>
        <v>0</v>
      </c>
      <c r="AZ168" s="76">
        <f>IF(OR(AZ$3=DATE(YEAR($H168),MONTH($H168)+$G168,1),AZ$3=DATE(YEAR($H168),MONTH($H168)+$G168*2,1),AZ$3=DATE(YEAR($H168),MONTH($H168)+$G168*3,1),AZ$3=DATE(YEAR($H168),MONTH($H168)+$G168*4,1),AZ$3=DATE(YEAR($H168),MONTH($H168)+$G168*5,1),AZ$3=DATE(YEAR($H168),MONTH($H168)+$G168*6,1),AZ$3=DATE(YEAR($H168),MONTH($H168)+$G168*7,1),AZ$3=DATE(YEAR($H168),MONTH($H168)+$G168*8,1),AZ$3=DATE(YEAR($H168),MONTH($H168)+$G168*9,1),AZ$3=DATE(YEAR($H168),MONTH($H168)+$G168*10,1)),$F168*тех!BN$10*тех!BN$6,)</f>
        <v>0</v>
      </c>
      <c r="BA168" s="76">
        <f>IF(OR(BA$3=DATE(YEAR($H168),MONTH($H168)+$G168,1),BA$3=DATE(YEAR($H168),MONTH($H168)+$G168*2,1),BA$3=DATE(YEAR($H168),MONTH($H168)+$G168*3,1),BA$3=DATE(YEAR($H168),MONTH($H168)+$G168*4,1),BA$3=DATE(YEAR($H168),MONTH($H168)+$G168*5,1),BA$3=DATE(YEAR($H168),MONTH($H168)+$G168*6,1),BA$3=DATE(YEAR($H168),MONTH($H168)+$G168*7,1),BA$3=DATE(YEAR($H168),MONTH($H168)+$G168*8,1),BA$3=DATE(YEAR($H168),MONTH($H168)+$G168*9,1),BA$3=DATE(YEAR($H168),MONTH($H168)+$G168*10,1)),$F168*тех!BO$10*тех!BO$6,)</f>
        <v>0</v>
      </c>
      <c r="BB168" s="76">
        <f>IF(OR(BB$3=DATE(YEAR($H168),MONTH($H168)+$G168,1),BB$3=DATE(YEAR($H168),MONTH($H168)+$G168*2,1),BB$3=DATE(YEAR($H168),MONTH($H168)+$G168*3,1),BB$3=DATE(YEAR($H168),MONTH($H168)+$G168*4,1),BB$3=DATE(YEAR($H168),MONTH($H168)+$G168*5,1),BB$3=DATE(YEAR($H168),MONTH($H168)+$G168*6,1),BB$3=DATE(YEAR($H168),MONTH($H168)+$G168*7,1),BB$3=DATE(YEAR($H168),MONTH($H168)+$G168*8,1),BB$3=DATE(YEAR($H168),MONTH($H168)+$G168*9,1),BB$3=DATE(YEAR($H168),MONTH($H168)+$G168*10,1)),$F168*тех!BP$10*тех!BP$6,)</f>
        <v>0</v>
      </c>
      <c r="BC168" s="76">
        <f>IF(OR(BC$3=DATE(YEAR($H168),MONTH($H168)+$G168,1),BC$3=DATE(YEAR($H168),MONTH($H168)+$G168*2,1),BC$3=DATE(YEAR($H168),MONTH($H168)+$G168*3,1),BC$3=DATE(YEAR($H168),MONTH($H168)+$G168*4,1),BC$3=DATE(YEAR($H168),MONTH($H168)+$G168*5,1),BC$3=DATE(YEAR($H168),MONTH($H168)+$G168*6,1),BC$3=DATE(YEAR($H168),MONTH($H168)+$G168*7,1),BC$3=DATE(YEAR($H168),MONTH($H168)+$G168*8,1),BC$3=DATE(YEAR($H168),MONTH($H168)+$G168*9,1),BC$3=DATE(YEAR($H168),MONTH($H168)+$G168*10,1)),$F168*тех!BQ$10*тех!BQ$6,)</f>
        <v>0</v>
      </c>
      <c r="BD168" s="76">
        <f>IF(OR(BD$3=DATE(YEAR($H168),MONTH($H168)+$G168,1),BD$3=DATE(YEAR($H168),MONTH($H168)+$G168*2,1),BD$3=DATE(YEAR($H168),MONTH($H168)+$G168*3,1),BD$3=DATE(YEAR($H168),MONTH($H168)+$G168*4,1),BD$3=DATE(YEAR($H168),MONTH($H168)+$G168*5,1),BD$3=DATE(YEAR($H168),MONTH($H168)+$G168*6,1),BD$3=DATE(YEAR($H168),MONTH($H168)+$G168*7,1),BD$3=DATE(YEAR($H168),MONTH($H168)+$G168*8,1),BD$3=DATE(YEAR($H168),MONTH($H168)+$G168*9,1),BD$3=DATE(YEAR($H168),MONTH($H168)+$G168*10,1)),$F168*тех!BR$10*тех!BR$6,)</f>
        <v>0</v>
      </c>
      <c r="BE168" s="76">
        <f>IF(OR(BE$3=DATE(YEAR($H168),MONTH($H168)+$G168,1),BE$3=DATE(YEAR($H168),MONTH($H168)+$G168*2,1),BE$3=DATE(YEAR($H168),MONTH($H168)+$G168*3,1),BE$3=DATE(YEAR($H168),MONTH($H168)+$G168*4,1),BE$3=DATE(YEAR($H168),MONTH($H168)+$G168*5,1),BE$3=DATE(YEAR($H168),MONTH($H168)+$G168*6,1),BE$3=DATE(YEAR($H168),MONTH($H168)+$G168*7,1),BE$3=DATE(YEAR($H168),MONTH($H168)+$G168*8,1),BE$3=DATE(YEAR($H168),MONTH($H168)+$G168*9,1),BE$3=DATE(YEAR($H168),MONTH($H168)+$G168*10,1)),$F168*тех!BS$10*тех!BS$6,)</f>
        <v>0</v>
      </c>
      <c r="BF168" s="76">
        <f>IF(OR(BF$3=DATE(YEAR($H168),MONTH($H168)+$G168,1),BF$3=DATE(YEAR($H168),MONTH($H168)+$G168*2,1),BF$3=DATE(YEAR($H168),MONTH($H168)+$G168*3,1),BF$3=DATE(YEAR($H168),MONTH($H168)+$G168*4,1),BF$3=DATE(YEAR($H168),MONTH($H168)+$G168*5,1),BF$3=DATE(YEAR($H168),MONTH($H168)+$G168*6,1),BF$3=DATE(YEAR($H168),MONTH($H168)+$G168*7,1),BF$3=DATE(YEAR($H168),MONTH($H168)+$G168*8,1),BF$3=DATE(YEAR($H168),MONTH($H168)+$G168*9,1),BF$3=DATE(YEAR($H168),MONTH($H168)+$G168*10,1)),$F168*тех!BT$10*тех!BT$6,)</f>
        <v>0</v>
      </c>
      <c r="BG168" s="76">
        <f>IF(OR(BG$3=DATE(YEAR($H168),MONTH($H168)+$G168,1),BG$3=DATE(YEAR($H168),MONTH($H168)+$G168*2,1),BG$3=DATE(YEAR($H168),MONTH($H168)+$G168*3,1),BG$3=DATE(YEAR($H168),MONTH($H168)+$G168*4,1),BG$3=DATE(YEAR($H168),MONTH($H168)+$G168*5,1),BG$3=DATE(YEAR($H168),MONTH($H168)+$G168*6,1),BG$3=DATE(YEAR($H168),MONTH($H168)+$G168*7,1),BG$3=DATE(YEAR($H168),MONTH($H168)+$G168*8,1),BG$3=DATE(YEAR($H168),MONTH($H168)+$G168*9,1),BG$3=DATE(YEAR($H168),MONTH($H168)+$G168*10,1)),$F168*тех!BU$10*тех!BU$6,)</f>
        <v>0</v>
      </c>
      <c r="BH168" s="76">
        <f>IF(OR(BH$3=DATE(YEAR($H168),MONTH($H168)+$G168,1),BH$3=DATE(YEAR($H168),MONTH($H168)+$G168*2,1),BH$3=DATE(YEAR($H168),MONTH($H168)+$G168*3,1),BH$3=DATE(YEAR($H168),MONTH($H168)+$G168*4,1),BH$3=DATE(YEAR($H168),MONTH($H168)+$G168*5,1),BH$3=DATE(YEAR($H168),MONTH($H168)+$G168*6,1),BH$3=DATE(YEAR($H168),MONTH($H168)+$G168*7,1),BH$3=DATE(YEAR($H168),MONTH($H168)+$G168*8,1),BH$3=DATE(YEAR($H168),MONTH($H168)+$G168*9,1),BH$3=DATE(YEAR($H168),MONTH($H168)+$G168*10,1)),$F168*тех!BV$10*тех!BV$6,)</f>
        <v>0</v>
      </c>
      <c r="BI168" s="76">
        <f>IF(OR(BI$3=DATE(YEAR($H168),MONTH($H168)+$G168,1),BI$3=DATE(YEAR($H168),MONTH($H168)+$G168*2,1),BI$3=DATE(YEAR($H168),MONTH($H168)+$G168*3,1),BI$3=DATE(YEAR($H168),MONTH($H168)+$G168*4,1),BI$3=DATE(YEAR($H168),MONTH($H168)+$G168*5,1),BI$3=DATE(YEAR($H168),MONTH($H168)+$G168*6,1),BI$3=DATE(YEAR($H168),MONTH($H168)+$G168*7,1),BI$3=DATE(YEAR($H168),MONTH($H168)+$G168*8,1),BI$3=DATE(YEAR($H168),MONTH($H168)+$G168*9,1),BI$3=DATE(YEAR($H168),MONTH($H168)+$G168*10,1)),$F168*тех!BW$10*тех!BW$6,)</f>
        <v>0</v>
      </c>
      <c r="BJ168" s="76">
        <f>IF(OR(BJ$3=DATE(YEAR($H168),MONTH($H168)+$G168,1),BJ$3=DATE(YEAR($H168),MONTH($H168)+$G168*2,1),BJ$3=DATE(YEAR($H168),MONTH($H168)+$G168*3,1),BJ$3=DATE(YEAR($H168),MONTH($H168)+$G168*4,1),BJ$3=DATE(YEAR($H168),MONTH($H168)+$G168*5,1),BJ$3=DATE(YEAR($H168),MONTH($H168)+$G168*6,1),BJ$3=DATE(YEAR($H168),MONTH($H168)+$G168*7,1),BJ$3=DATE(YEAR($H168),MONTH($H168)+$G168*8,1),BJ$3=DATE(YEAR($H168),MONTH($H168)+$G168*9,1),BJ$3=DATE(YEAR($H168),MONTH($H168)+$G168*10,1)),$F168*тех!BX$10*тех!BX$6,)</f>
        <v>0</v>
      </c>
      <c r="BK168" s="76">
        <f>IF(OR(BK$3=DATE(YEAR($H168),MONTH($H168)+$G168,1),BK$3=DATE(YEAR($H168),MONTH($H168)+$G168*2,1),BK$3=DATE(YEAR($H168),MONTH($H168)+$G168*3,1),BK$3=DATE(YEAR($H168),MONTH($H168)+$G168*4,1),BK$3=DATE(YEAR($H168),MONTH($H168)+$G168*5,1),BK$3=DATE(YEAR($H168),MONTH($H168)+$G168*6,1),BK$3=DATE(YEAR($H168),MONTH($H168)+$G168*7,1),BK$3=DATE(YEAR($H168),MONTH($H168)+$G168*8,1),BK$3=DATE(YEAR($H168),MONTH($H168)+$G168*9,1),BK$3=DATE(YEAR($H168),MONTH($H168)+$G168*10,1)),$F168*тех!BY$10*тех!BY$6,)</f>
        <v>0</v>
      </c>
      <c r="BL168" s="76">
        <f>IF(OR(BL$3=DATE(YEAR($H168),MONTH($H168)+$G168,1),BL$3=DATE(YEAR($H168),MONTH($H168)+$G168*2,1),BL$3=DATE(YEAR($H168),MONTH($H168)+$G168*3,1),BL$3=DATE(YEAR($H168),MONTH($H168)+$G168*4,1),BL$3=DATE(YEAR($H168),MONTH($H168)+$G168*5,1),BL$3=DATE(YEAR($H168),MONTH($H168)+$G168*6,1),BL$3=DATE(YEAR($H168),MONTH($H168)+$G168*7,1),BL$3=DATE(YEAR($H168),MONTH($H168)+$G168*8,1),BL$3=DATE(YEAR($H168),MONTH($H168)+$G168*9,1),BL$3=DATE(YEAR($H168),MONTH($H168)+$G168*10,1)),$F168*тех!BZ$10*тех!BZ$6,)</f>
        <v>0</v>
      </c>
      <c r="BM168" s="76">
        <f>IF(OR(BM$3=DATE(YEAR($H168),MONTH($H168)+$G168,1),BM$3=DATE(YEAR($H168),MONTH($H168)+$G168*2,1),BM$3=DATE(YEAR($H168),MONTH($H168)+$G168*3,1),BM$3=DATE(YEAR($H168),MONTH($H168)+$G168*4,1),BM$3=DATE(YEAR($H168),MONTH($H168)+$G168*5,1),BM$3=DATE(YEAR($H168),MONTH($H168)+$G168*6,1),BM$3=DATE(YEAR($H168),MONTH($H168)+$G168*7,1),BM$3=DATE(YEAR($H168),MONTH($H168)+$G168*8,1),BM$3=DATE(YEAR($H168),MONTH($H168)+$G168*9,1),BM$3=DATE(YEAR($H168),MONTH($H168)+$G168*10,1)),$F168*тех!CA$10*тех!CA$6,)</f>
        <v>0</v>
      </c>
      <c r="BN168" s="76">
        <f>IF(OR(BN$3=DATE(YEAR($H168),MONTH($H168)+$G168,1),BN$3=DATE(YEAR($H168),MONTH($H168)+$G168*2,1),BN$3=DATE(YEAR($H168),MONTH($H168)+$G168*3,1),BN$3=DATE(YEAR($H168),MONTH($H168)+$G168*4,1),BN$3=DATE(YEAR($H168),MONTH($H168)+$G168*5,1),BN$3=DATE(YEAR($H168),MONTH($H168)+$G168*6,1),BN$3=DATE(YEAR($H168),MONTH($H168)+$G168*7,1),BN$3=DATE(YEAR($H168),MONTH($H168)+$G168*8,1),BN$3=DATE(YEAR($H168),MONTH($H168)+$G168*9,1),BN$3=DATE(YEAR($H168),MONTH($H168)+$G168*10,1)),$F168*тех!CB$10*тех!CB$6,)</f>
        <v>0</v>
      </c>
      <c r="BO168" s="76">
        <f>IF(OR(BO$3=DATE(YEAR($H168),MONTH($H168)+$G168,1),BO$3=DATE(YEAR($H168),MONTH($H168)+$G168*2,1),BO$3=DATE(YEAR($H168),MONTH($H168)+$G168*3,1),BO$3=DATE(YEAR($H168),MONTH($H168)+$G168*4,1),BO$3=DATE(YEAR($H168),MONTH($H168)+$G168*5,1),BO$3=DATE(YEAR($H168),MONTH($H168)+$G168*6,1),BO$3=DATE(YEAR($H168),MONTH($H168)+$G168*7,1),BO$3=DATE(YEAR($H168),MONTH($H168)+$G168*8,1),BO$3=DATE(YEAR($H168),MONTH($H168)+$G168*9,1),BO$3=DATE(YEAR($H168),MONTH($H168)+$G168*10,1)),$F168*тех!CC$10*тех!CC$6,)</f>
        <v>0</v>
      </c>
      <c r="BP168" s="76">
        <f>IF(OR(BP$3=DATE(YEAR($H168),MONTH($H168)+$G168,1),BP$3=DATE(YEAR($H168),MONTH($H168)+$G168*2,1),BP$3=DATE(YEAR($H168),MONTH($H168)+$G168*3,1),BP$3=DATE(YEAR($H168),MONTH($H168)+$G168*4,1),BP$3=DATE(YEAR($H168),MONTH($H168)+$G168*5,1),BP$3=DATE(YEAR($H168),MONTH($H168)+$G168*6,1),BP$3=DATE(YEAR($H168),MONTH($H168)+$G168*7,1),BP$3=DATE(YEAR($H168),MONTH($H168)+$G168*8,1),BP$3=DATE(YEAR($H168),MONTH($H168)+$G168*9,1),BP$3=DATE(YEAR($H168),MONTH($H168)+$G168*10,1)),$F168*тех!CD$10*тех!CD$6,)</f>
        <v>0</v>
      </c>
      <c r="BQ168" s="76">
        <f>IF(OR(BQ$3=DATE(YEAR($H168),MONTH($H168)+$G168,1),BQ$3=DATE(YEAR($H168),MONTH($H168)+$G168*2,1),BQ$3=DATE(YEAR($H168),MONTH($H168)+$G168*3,1),BQ$3=DATE(YEAR($H168),MONTH($H168)+$G168*4,1),BQ$3=DATE(YEAR($H168),MONTH($H168)+$G168*5,1),BQ$3=DATE(YEAR($H168),MONTH($H168)+$G168*6,1),BQ$3=DATE(YEAR($H168),MONTH($H168)+$G168*7,1),BQ$3=DATE(YEAR($H168),MONTH($H168)+$G168*8,1),BQ$3=DATE(YEAR($H168),MONTH($H168)+$G168*9,1),BQ$3=DATE(YEAR($H168),MONTH($H168)+$G168*10,1)),$F168*тех!CE$10*тех!CE$6,)</f>
        <v>0</v>
      </c>
    </row>
    <row r="169" spans="2:69">
      <c r="B169" s="3">
        <v>27</v>
      </c>
      <c r="C169" s="19" t="s">
        <v>688</v>
      </c>
      <c r="D169" s="71">
        <f>IF(C169&gt;0,VLOOKUP(C169,тех!$R$19:$S$54,2,FALSE),)</f>
        <v>205</v>
      </c>
      <c r="E169" s="71"/>
      <c r="F169" s="76">
        <f t="shared" si="5"/>
        <v>0</v>
      </c>
      <c r="G169" s="19">
        <v>12</v>
      </c>
      <c r="H169" s="20">
        <f>Параметры!$C$11</f>
        <v>42370</v>
      </c>
      <c r="J169" s="76">
        <f>IF($H169=J$3,$F169,)*тех!X$6</f>
        <v>0</v>
      </c>
      <c r="K169" s="76">
        <f>IF($H169=K$3,$F169,)*тех!Y$6</f>
        <v>0</v>
      </c>
      <c r="L169" s="76">
        <f>IF($H169=L$3,$F169,)*тех!Z$6</f>
        <v>0</v>
      </c>
      <c r="M169" s="76">
        <f>IF($H169=M$3,$F169,)*тех!AA$6</f>
        <v>0</v>
      </c>
      <c r="N169" s="76">
        <f>IF($H169=N$3,$F169,)*тех!AB$6</f>
        <v>0</v>
      </c>
      <c r="O169" s="76">
        <f>IF($H169=O$3,$F169,)*тех!AC$6</f>
        <v>0</v>
      </c>
      <c r="P169" s="76">
        <f>IF(OR(P$3=DATE(YEAR($H169),MONTH($H169)+$G169,1),P$3=DATE(YEAR($H169),MONTH($H169)+$G169*2,1),P$3=DATE(YEAR($H169),MONTH($H169)+$G169*3,1),P$3=DATE(YEAR($H169),MONTH($H169)+$G169*4,1),P$3=DATE(YEAR($H169),MONTH($H169)+$G169*5,1),P$3=DATE(YEAR($H169),MONTH($H169)+$G169*6,1),P$3=DATE(YEAR($H169),MONTH($H169)+$G169*7,1),P$3=DATE(YEAR($H169),MONTH($H169)+$G169*8,1),P$3=DATE(YEAR($H169),MONTH($H169)+$G169*9,1),P$3=DATE(YEAR($H169),MONTH($H169)+$G169*10,1)),$F169*тех!AD$10*тех!AD$6,)</f>
        <v>0</v>
      </c>
      <c r="Q169" s="76">
        <f>IF(OR(Q$3=DATE(YEAR($H169),MONTH($H169)+$G169,1),Q$3=DATE(YEAR($H169),MONTH($H169)+$G169*2,1),Q$3=DATE(YEAR($H169),MONTH($H169)+$G169*3,1),Q$3=DATE(YEAR($H169),MONTH($H169)+$G169*4,1),Q$3=DATE(YEAR($H169),MONTH($H169)+$G169*5,1),Q$3=DATE(YEAR($H169),MONTH($H169)+$G169*6,1),Q$3=DATE(YEAR($H169),MONTH($H169)+$G169*7,1),Q$3=DATE(YEAR($H169),MONTH($H169)+$G169*8,1),Q$3=DATE(YEAR($H169),MONTH($H169)+$G169*9,1),Q$3=DATE(YEAR($H169),MONTH($H169)+$G169*10,1)),$F169*тех!AE$10*тех!AE$6,)</f>
        <v>0</v>
      </c>
      <c r="R169" s="76">
        <f>IF(OR(R$3=DATE(YEAR($H169),MONTH($H169)+$G169,1),R$3=DATE(YEAR($H169),MONTH($H169)+$G169*2,1),R$3=DATE(YEAR($H169),MONTH($H169)+$G169*3,1),R$3=DATE(YEAR($H169),MONTH($H169)+$G169*4,1),R$3=DATE(YEAR($H169),MONTH($H169)+$G169*5,1),R$3=DATE(YEAR($H169),MONTH($H169)+$G169*6,1),R$3=DATE(YEAR($H169),MONTH($H169)+$G169*7,1),R$3=DATE(YEAR($H169),MONTH($H169)+$G169*8,1),R$3=DATE(YEAR($H169),MONTH($H169)+$G169*9,1),R$3=DATE(YEAR($H169),MONTH($H169)+$G169*10,1)),$F169*тех!AF$10*тех!AF$6,)</f>
        <v>0</v>
      </c>
      <c r="S169" s="76">
        <f>IF(OR(S$3=DATE(YEAR($H169),MONTH($H169)+$G169,1),S$3=DATE(YEAR($H169),MONTH($H169)+$G169*2,1),S$3=DATE(YEAR($H169),MONTH($H169)+$G169*3,1),S$3=DATE(YEAR($H169),MONTH($H169)+$G169*4,1),S$3=DATE(YEAR($H169),MONTH($H169)+$G169*5,1),S$3=DATE(YEAR($H169),MONTH($H169)+$G169*6,1),S$3=DATE(YEAR($H169),MONTH($H169)+$G169*7,1),S$3=DATE(YEAR($H169),MONTH($H169)+$G169*8,1),S$3=DATE(YEAR($H169),MONTH($H169)+$G169*9,1),S$3=DATE(YEAR($H169),MONTH($H169)+$G169*10,1)),$F169*тех!AG$10*тех!AG$6,)</f>
        <v>0</v>
      </c>
      <c r="T169" s="76">
        <f>IF(OR(T$3=DATE(YEAR($H169),MONTH($H169)+$G169,1),T$3=DATE(YEAR($H169),MONTH($H169)+$G169*2,1),T$3=DATE(YEAR($H169),MONTH($H169)+$G169*3,1),T$3=DATE(YEAR($H169),MONTH($H169)+$G169*4,1),T$3=DATE(YEAR($H169),MONTH($H169)+$G169*5,1),T$3=DATE(YEAR($H169),MONTH($H169)+$G169*6,1),T$3=DATE(YEAR($H169),MONTH($H169)+$G169*7,1),T$3=DATE(YEAR($H169),MONTH($H169)+$G169*8,1),T$3=DATE(YEAR($H169),MONTH($H169)+$G169*9,1),T$3=DATE(YEAR($H169),MONTH($H169)+$G169*10,1)),$F169*тех!AH$10*тех!AH$6,)</f>
        <v>0</v>
      </c>
      <c r="U169" s="76">
        <f>IF(OR(U$3=DATE(YEAR($H169),MONTH($H169)+$G169,1),U$3=DATE(YEAR($H169),MONTH($H169)+$G169*2,1),U$3=DATE(YEAR($H169),MONTH($H169)+$G169*3,1),U$3=DATE(YEAR($H169),MONTH($H169)+$G169*4,1),U$3=DATE(YEAR($H169),MONTH($H169)+$G169*5,1),U$3=DATE(YEAR($H169),MONTH($H169)+$G169*6,1),U$3=DATE(YEAR($H169),MONTH($H169)+$G169*7,1),U$3=DATE(YEAR($H169),MONTH($H169)+$G169*8,1),U$3=DATE(YEAR($H169),MONTH($H169)+$G169*9,1),U$3=DATE(YEAR($H169),MONTH($H169)+$G169*10,1)),$F169*тех!AI$10*тех!AI$6,)</f>
        <v>0</v>
      </c>
      <c r="V169" s="76">
        <f>IF(OR(V$3=DATE(YEAR($H169),MONTH($H169)+$G169,1),V$3=DATE(YEAR($H169),MONTH($H169)+$G169*2,1),V$3=DATE(YEAR($H169),MONTH($H169)+$G169*3,1),V$3=DATE(YEAR($H169),MONTH($H169)+$G169*4,1),V$3=DATE(YEAR($H169),MONTH($H169)+$G169*5,1),V$3=DATE(YEAR($H169),MONTH($H169)+$G169*6,1),V$3=DATE(YEAR($H169),MONTH($H169)+$G169*7,1),V$3=DATE(YEAR($H169),MONTH($H169)+$G169*8,1),V$3=DATE(YEAR($H169),MONTH($H169)+$G169*9,1),V$3=DATE(YEAR($H169),MONTH($H169)+$G169*10,1)),$F169*тех!AJ$10*тех!AJ$6,)</f>
        <v>0</v>
      </c>
      <c r="W169" s="76">
        <f>IF(OR(W$3=DATE(YEAR($H169),MONTH($H169)+$G169,1),W$3=DATE(YEAR($H169),MONTH($H169)+$G169*2,1),W$3=DATE(YEAR($H169),MONTH($H169)+$G169*3,1),W$3=DATE(YEAR($H169),MONTH($H169)+$G169*4,1),W$3=DATE(YEAR($H169),MONTH($H169)+$G169*5,1),W$3=DATE(YEAR($H169),MONTH($H169)+$G169*6,1),W$3=DATE(YEAR($H169),MONTH($H169)+$G169*7,1),W$3=DATE(YEAR($H169),MONTH($H169)+$G169*8,1),W$3=DATE(YEAR($H169),MONTH($H169)+$G169*9,1),W$3=DATE(YEAR($H169),MONTH($H169)+$G169*10,1)),$F169*тех!AK$10*тех!AK$6,)</f>
        <v>0</v>
      </c>
      <c r="X169" s="76">
        <f>IF(OR(X$3=DATE(YEAR($H169),MONTH($H169)+$G169,1),X$3=DATE(YEAR($H169),MONTH($H169)+$G169*2,1),X$3=DATE(YEAR($H169),MONTH($H169)+$G169*3,1),X$3=DATE(YEAR($H169),MONTH($H169)+$G169*4,1),X$3=DATE(YEAR($H169),MONTH($H169)+$G169*5,1),X$3=DATE(YEAR($H169),MONTH($H169)+$G169*6,1),X$3=DATE(YEAR($H169),MONTH($H169)+$G169*7,1),X$3=DATE(YEAR($H169),MONTH($H169)+$G169*8,1),X$3=DATE(YEAR($H169),MONTH($H169)+$G169*9,1),X$3=DATE(YEAR($H169),MONTH($H169)+$G169*10,1)),$F169*тех!AL$10*тех!AL$6,)</f>
        <v>0</v>
      </c>
      <c r="Y169" s="76">
        <f>IF(OR(Y$3=DATE(YEAR($H169),MONTH($H169)+$G169,1),Y$3=DATE(YEAR($H169),MONTH($H169)+$G169*2,1),Y$3=DATE(YEAR($H169),MONTH($H169)+$G169*3,1),Y$3=DATE(YEAR($H169),MONTH($H169)+$G169*4,1),Y$3=DATE(YEAR($H169),MONTH($H169)+$G169*5,1),Y$3=DATE(YEAR($H169),MONTH($H169)+$G169*6,1),Y$3=DATE(YEAR($H169),MONTH($H169)+$G169*7,1),Y$3=DATE(YEAR($H169),MONTH($H169)+$G169*8,1),Y$3=DATE(YEAR($H169),MONTH($H169)+$G169*9,1),Y$3=DATE(YEAR($H169),MONTH($H169)+$G169*10,1)),$F169*тех!AM$10*тех!AM$6,)</f>
        <v>0</v>
      </c>
      <c r="Z169" s="76">
        <f>IF(OR(Z$3=DATE(YEAR($H169),MONTH($H169)+$G169,1),Z$3=DATE(YEAR($H169),MONTH($H169)+$G169*2,1),Z$3=DATE(YEAR($H169),MONTH($H169)+$G169*3,1),Z$3=DATE(YEAR($H169),MONTH($H169)+$G169*4,1),Z$3=DATE(YEAR($H169),MONTH($H169)+$G169*5,1),Z$3=DATE(YEAR($H169),MONTH($H169)+$G169*6,1),Z$3=DATE(YEAR($H169),MONTH($H169)+$G169*7,1),Z$3=DATE(YEAR($H169),MONTH($H169)+$G169*8,1),Z$3=DATE(YEAR($H169),MONTH($H169)+$G169*9,1),Z$3=DATE(YEAR($H169),MONTH($H169)+$G169*10,1)),$F169*тех!AN$10*тех!AN$6,)</f>
        <v>0</v>
      </c>
      <c r="AA169" s="76">
        <f>IF(OR(AA$3=DATE(YEAR($H169),MONTH($H169)+$G169,1),AA$3=DATE(YEAR($H169),MONTH($H169)+$G169*2,1),AA$3=DATE(YEAR($H169),MONTH($H169)+$G169*3,1),AA$3=DATE(YEAR($H169),MONTH($H169)+$G169*4,1),AA$3=DATE(YEAR($H169),MONTH($H169)+$G169*5,1),AA$3=DATE(YEAR($H169),MONTH($H169)+$G169*6,1),AA$3=DATE(YEAR($H169),MONTH($H169)+$G169*7,1),AA$3=DATE(YEAR($H169),MONTH($H169)+$G169*8,1),AA$3=DATE(YEAR($H169),MONTH($H169)+$G169*9,1),AA$3=DATE(YEAR($H169),MONTH($H169)+$G169*10,1)),$F169*тех!AO$10*тех!AO$6,)</f>
        <v>0</v>
      </c>
      <c r="AB169" s="76">
        <f>IF(OR(AB$3=DATE(YEAR($H169),MONTH($H169)+$G169,1),AB$3=DATE(YEAR($H169),MONTH($H169)+$G169*2,1),AB$3=DATE(YEAR($H169),MONTH($H169)+$G169*3,1),AB$3=DATE(YEAR($H169),MONTH($H169)+$G169*4,1),AB$3=DATE(YEAR($H169),MONTH($H169)+$G169*5,1),AB$3=DATE(YEAR($H169),MONTH($H169)+$G169*6,1),AB$3=DATE(YEAR($H169),MONTH($H169)+$G169*7,1),AB$3=DATE(YEAR($H169),MONTH($H169)+$G169*8,1),AB$3=DATE(YEAR($H169),MONTH($H169)+$G169*9,1),AB$3=DATE(YEAR($H169),MONTH($H169)+$G169*10,1)),$F169*тех!AP$10*тех!AP$6,)</f>
        <v>0</v>
      </c>
      <c r="AC169" s="76">
        <f>IF(OR(AC$3=DATE(YEAR($H169),MONTH($H169)+$G169,1),AC$3=DATE(YEAR($H169),MONTH($H169)+$G169*2,1),AC$3=DATE(YEAR($H169),MONTH($H169)+$G169*3,1),AC$3=DATE(YEAR($H169),MONTH($H169)+$G169*4,1),AC$3=DATE(YEAR($H169),MONTH($H169)+$G169*5,1),AC$3=DATE(YEAR($H169),MONTH($H169)+$G169*6,1),AC$3=DATE(YEAR($H169),MONTH($H169)+$G169*7,1),AC$3=DATE(YEAR($H169),MONTH($H169)+$G169*8,1),AC$3=DATE(YEAR($H169),MONTH($H169)+$G169*9,1),AC$3=DATE(YEAR($H169),MONTH($H169)+$G169*10,1)),$F169*тех!AQ$10*тех!AQ$6,)</f>
        <v>0</v>
      </c>
      <c r="AD169" s="76">
        <f>IF(OR(AD$3=DATE(YEAR($H169),MONTH($H169)+$G169,1),AD$3=DATE(YEAR($H169),MONTH($H169)+$G169*2,1),AD$3=DATE(YEAR($H169),MONTH($H169)+$G169*3,1),AD$3=DATE(YEAR($H169),MONTH($H169)+$G169*4,1),AD$3=DATE(YEAR($H169),MONTH($H169)+$G169*5,1),AD$3=DATE(YEAR($H169),MONTH($H169)+$G169*6,1),AD$3=DATE(YEAR($H169),MONTH($H169)+$G169*7,1),AD$3=DATE(YEAR($H169),MONTH($H169)+$G169*8,1),AD$3=DATE(YEAR($H169),MONTH($H169)+$G169*9,1),AD$3=DATE(YEAR($H169),MONTH($H169)+$G169*10,1)),$F169*тех!AR$10*тех!AR$6,)</f>
        <v>0</v>
      </c>
      <c r="AE169" s="76">
        <f>IF(OR(AE$3=DATE(YEAR($H169),MONTH($H169)+$G169,1),AE$3=DATE(YEAR($H169),MONTH($H169)+$G169*2,1),AE$3=DATE(YEAR($H169),MONTH($H169)+$G169*3,1),AE$3=DATE(YEAR($H169),MONTH($H169)+$G169*4,1),AE$3=DATE(YEAR($H169),MONTH($H169)+$G169*5,1),AE$3=DATE(YEAR($H169),MONTH($H169)+$G169*6,1),AE$3=DATE(YEAR($H169),MONTH($H169)+$G169*7,1),AE$3=DATE(YEAR($H169),MONTH($H169)+$G169*8,1),AE$3=DATE(YEAR($H169),MONTH($H169)+$G169*9,1),AE$3=DATE(YEAR($H169),MONTH($H169)+$G169*10,1)),$F169*тех!AS$10*тех!AS$6,)</f>
        <v>0</v>
      </c>
      <c r="AF169" s="76">
        <f>IF(OR(AF$3=DATE(YEAR($H169),MONTH($H169)+$G169,1),AF$3=DATE(YEAR($H169),MONTH($H169)+$G169*2,1),AF$3=DATE(YEAR($H169),MONTH($H169)+$G169*3,1),AF$3=DATE(YEAR($H169),MONTH($H169)+$G169*4,1),AF$3=DATE(YEAR($H169),MONTH($H169)+$G169*5,1),AF$3=DATE(YEAR($H169),MONTH($H169)+$G169*6,1),AF$3=DATE(YEAR($H169),MONTH($H169)+$G169*7,1),AF$3=DATE(YEAR($H169),MONTH($H169)+$G169*8,1),AF$3=DATE(YEAR($H169),MONTH($H169)+$G169*9,1),AF$3=DATE(YEAR($H169),MONTH($H169)+$G169*10,1)),$F169*тех!AT$10*тех!AT$6,)</f>
        <v>0</v>
      </c>
      <c r="AG169" s="76">
        <f>IF(OR(AG$3=DATE(YEAR($H169),MONTH($H169)+$G169,1),AG$3=DATE(YEAR($H169),MONTH($H169)+$G169*2,1),AG$3=DATE(YEAR($H169),MONTH($H169)+$G169*3,1),AG$3=DATE(YEAR($H169),MONTH($H169)+$G169*4,1),AG$3=DATE(YEAR($H169),MONTH($H169)+$G169*5,1),AG$3=DATE(YEAR($H169),MONTH($H169)+$G169*6,1),AG$3=DATE(YEAR($H169),MONTH($H169)+$G169*7,1),AG$3=DATE(YEAR($H169),MONTH($H169)+$G169*8,1),AG$3=DATE(YEAR($H169),MONTH($H169)+$G169*9,1),AG$3=DATE(YEAR($H169),MONTH($H169)+$G169*10,1)),$F169*тех!AU$10*тех!AU$6,)</f>
        <v>0</v>
      </c>
      <c r="AH169" s="76">
        <f>IF(OR(AH$3=DATE(YEAR($H169),MONTH($H169)+$G169,1),AH$3=DATE(YEAR($H169),MONTH($H169)+$G169*2,1),AH$3=DATE(YEAR($H169),MONTH($H169)+$G169*3,1),AH$3=DATE(YEAR($H169),MONTH($H169)+$G169*4,1),AH$3=DATE(YEAR($H169),MONTH($H169)+$G169*5,1),AH$3=DATE(YEAR($H169),MONTH($H169)+$G169*6,1),AH$3=DATE(YEAR($H169),MONTH($H169)+$G169*7,1),AH$3=DATE(YEAR($H169),MONTH($H169)+$G169*8,1),AH$3=DATE(YEAR($H169),MONTH($H169)+$G169*9,1),AH$3=DATE(YEAR($H169),MONTH($H169)+$G169*10,1)),$F169*тех!AV$10*тех!AV$6,)</f>
        <v>0</v>
      </c>
      <c r="AI169" s="76">
        <f>IF(OR(AI$3=DATE(YEAR($H169),MONTH($H169)+$G169,1),AI$3=DATE(YEAR($H169),MONTH($H169)+$G169*2,1),AI$3=DATE(YEAR($H169),MONTH($H169)+$G169*3,1),AI$3=DATE(YEAR($H169),MONTH($H169)+$G169*4,1),AI$3=DATE(YEAR($H169),MONTH($H169)+$G169*5,1),AI$3=DATE(YEAR($H169),MONTH($H169)+$G169*6,1),AI$3=DATE(YEAR($H169),MONTH($H169)+$G169*7,1),AI$3=DATE(YEAR($H169),MONTH($H169)+$G169*8,1),AI$3=DATE(YEAR($H169),MONTH($H169)+$G169*9,1),AI$3=DATE(YEAR($H169),MONTH($H169)+$G169*10,1)),$F169*тех!AW$10*тех!AW$6,)</f>
        <v>0</v>
      </c>
      <c r="AJ169" s="76">
        <f>IF(OR(AJ$3=DATE(YEAR($H169),MONTH($H169)+$G169,1),AJ$3=DATE(YEAR($H169),MONTH($H169)+$G169*2,1),AJ$3=DATE(YEAR($H169),MONTH($H169)+$G169*3,1),AJ$3=DATE(YEAR($H169),MONTH($H169)+$G169*4,1),AJ$3=DATE(YEAR($H169),MONTH($H169)+$G169*5,1),AJ$3=DATE(YEAR($H169),MONTH($H169)+$G169*6,1),AJ$3=DATE(YEAR($H169),MONTH($H169)+$G169*7,1),AJ$3=DATE(YEAR($H169),MONTH($H169)+$G169*8,1),AJ$3=DATE(YEAR($H169),MONTH($H169)+$G169*9,1),AJ$3=DATE(YEAR($H169),MONTH($H169)+$G169*10,1)),$F169*тех!AX$10*тех!AX$6,)</f>
        <v>0</v>
      </c>
      <c r="AK169" s="76">
        <f>IF(OR(AK$3=DATE(YEAR($H169),MONTH($H169)+$G169,1),AK$3=DATE(YEAR($H169),MONTH($H169)+$G169*2,1),AK$3=DATE(YEAR($H169),MONTH($H169)+$G169*3,1),AK$3=DATE(YEAR($H169),MONTH($H169)+$G169*4,1),AK$3=DATE(YEAR($H169),MONTH($H169)+$G169*5,1),AK$3=DATE(YEAR($H169),MONTH($H169)+$G169*6,1),AK$3=DATE(YEAR($H169),MONTH($H169)+$G169*7,1),AK$3=DATE(YEAR($H169),MONTH($H169)+$G169*8,1),AK$3=DATE(YEAR($H169),MONTH($H169)+$G169*9,1),AK$3=DATE(YEAR($H169),MONTH($H169)+$G169*10,1)),$F169*тех!AY$10*тех!AY$6,)</f>
        <v>0</v>
      </c>
      <c r="AL169" s="76">
        <f>IF(OR(AL$3=DATE(YEAR($H169),MONTH($H169)+$G169,1),AL$3=DATE(YEAR($H169),MONTH($H169)+$G169*2,1),AL$3=DATE(YEAR($H169),MONTH($H169)+$G169*3,1),AL$3=DATE(YEAR($H169),MONTH($H169)+$G169*4,1),AL$3=DATE(YEAR($H169),MONTH($H169)+$G169*5,1),AL$3=DATE(YEAR($H169),MONTH($H169)+$G169*6,1),AL$3=DATE(YEAR($H169),MONTH($H169)+$G169*7,1),AL$3=DATE(YEAR($H169),MONTH($H169)+$G169*8,1),AL$3=DATE(YEAR($H169),MONTH($H169)+$G169*9,1),AL$3=DATE(YEAR($H169),MONTH($H169)+$G169*10,1)),$F169*тех!AZ$10*тех!AZ$6,)</f>
        <v>0</v>
      </c>
      <c r="AM169" s="76">
        <f>IF(OR(AM$3=DATE(YEAR($H169),MONTH($H169)+$G169,1),AM$3=DATE(YEAR($H169),MONTH($H169)+$G169*2,1),AM$3=DATE(YEAR($H169),MONTH($H169)+$G169*3,1),AM$3=DATE(YEAR($H169),MONTH($H169)+$G169*4,1),AM$3=DATE(YEAR($H169),MONTH($H169)+$G169*5,1),AM$3=DATE(YEAR($H169),MONTH($H169)+$G169*6,1),AM$3=DATE(YEAR($H169),MONTH($H169)+$G169*7,1),AM$3=DATE(YEAR($H169),MONTH($H169)+$G169*8,1),AM$3=DATE(YEAR($H169),MONTH($H169)+$G169*9,1),AM$3=DATE(YEAR($H169),MONTH($H169)+$G169*10,1)),$F169*тех!BA$10*тех!BA$6,)</f>
        <v>0</v>
      </c>
      <c r="AN169" s="76">
        <f>IF(OR(AN$3=DATE(YEAR($H169),MONTH($H169)+$G169,1),AN$3=DATE(YEAR($H169),MONTH($H169)+$G169*2,1),AN$3=DATE(YEAR($H169),MONTH($H169)+$G169*3,1),AN$3=DATE(YEAR($H169),MONTH($H169)+$G169*4,1),AN$3=DATE(YEAR($H169),MONTH($H169)+$G169*5,1),AN$3=DATE(YEAR($H169),MONTH($H169)+$G169*6,1),AN$3=DATE(YEAR($H169),MONTH($H169)+$G169*7,1),AN$3=DATE(YEAR($H169),MONTH($H169)+$G169*8,1),AN$3=DATE(YEAR($H169),MONTH($H169)+$G169*9,1),AN$3=DATE(YEAR($H169),MONTH($H169)+$G169*10,1)),$F169*тех!BB$10*тех!BB$6,)</f>
        <v>0</v>
      </c>
      <c r="AO169" s="76">
        <f>IF(OR(AO$3=DATE(YEAR($H169),MONTH($H169)+$G169,1),AO$3=DATE(YEAR($H169),MONTH($H169)+$G169*2,1),AO$3=DATE(YEAR($H169),MONTH($H169)+$G169*3,1),AO$3=DATE(YEAR($H169),MONTH($H169)+$G169*4,1),AO$3=DATE(YEAR($H169),MONTH($H169)+$G169*5,1),AO$3=DATE(YEAR($H169),MONTH($H169)+$G169*6,1),AO$3=DATE(YEAR($H169),MONTH($H169)+$G169*7,1),AO$3=DATE(YEAR($H169),MONTH($H169)+$G169*8,1),AO$3=DATE(YEAR($H169),MONTH($H169)+$G169*9,1),AO$3=DATE(YEAR($H169),MONTH($H169)+$G169*10,1)),$F169*тех!BC$10*тех!BC$6,)</f>
        <v>0</v>
      </c>
      <c r="AP169" s="76">
        <f>IF(OR(AP$3=DATE(YEAR($H169),MONTH($H169)+$G169,1),AP$3=DATE(YEAR($H169),MONTH($H169)+$G169*2,1),AP$3=DATE(YEAR($H169),MONTH($H169)+$G169*3,1),AP$3=DATE(YEAR($H169),MONTH($H169)+$G169*4,1),AP$3=DATE(YEAR($H169),MONTH($H169)+$G169*5,1),AP$3=DATE(YEAR($H169),MONTH($H169)+$G169*6,1),AP$3=DATE(YEAR($H169),MONTH($H169)+$G169*7,1),AP$3=DATE(YEAR($H169),MONTH($H169)+$G169*8,1),AP$3=DATE(YEAR($H169),MONTH($H169)+$G169*9,1),AP$3=DATE(YEAR($H169),MONTH($H169)+$G169*10,1)),$F169*тех!BD$10*тех!BD$6,)</f>
        <v>0</v>
      </c>
      <c r="AQ169" s="76">
        <f>IF(OR(AQ$3=DATE(YEAR($H169),MONTH($H169)+$G169,1),AQ$3=DATE(YEAR($H169),MONTH($H169)+$G169*2,1),AQ$3=DATE(YEAR($H169),MONTH($H169)+$G169*3,1),AQ$3=DATE(YEAR($H169),MONTH($H169)+$G169*4,1),AQ$3=DATE(YEAR($H169),MONTH($H169)+$G169*5,1),AQ$3=DATE(YEAR($H169),MONTH($H169)+$G169*6,1),AQ$3=DATE(YEAR($H169),MONTH($H169)+$G169*7,1),AQ$3=DATE(YEAR($H169),MONTH($H169)+$G169*8,1),AQ$3=DATE(YEAR($H169),MONTH($H169)+$G169*9,1),AQ$3=DATE(YEAR($H169),MONTH($H169)+$G169*10,1)),$F169*тех!BE$10*тех!BE$6,)</f>
        <v>0</v>
      </c>
      <c r="AR169" s="76">
        <f>IF(OR(AR$3=DATE(YEAR($H169),MONTH($H169)+$G169,1),AR$3=DATE(YEAR($H169),MONTH($H169)+$G169*2,1),AR$3=DATE(YEAR($H169),MONTH($H169)+$G169*3,1),AR$3=DATE(YEAR($H169),MONTH($H169)+$G169*4,1),AR$3=DATE(YEAR($H169),MONTH($H169)+$G169*5,1),AR$3=DATE(YEAR($H169),MONTH($H169)+$G169*6,1),AR$3=DATE(YEAR($H169),MONTH($H169)+$G169*7,1),AR$3=DATE(YEAR($H169),MONTH($H169)+$G169*8,1),AR$3=DATE(YEAR($H169),MONTH($H169)+$G169*9,1),AR$3=DATE(YEAR($H169),MONTH($H169)+$G169*10,1)),$F169*тех!BF$10*тех!BF$6,)</f>
        <v>0</v>
      </c>
      <c r="AS169" s="76">
        <f>IF(OR(AS$3=DATE(YEAR($H169),MONTH($H169)+$G169,1),AS$3=DATE(YEAR($H169),MONTH($H169)+$G169*2,1),AS$3=DATE(YEAR($H169),MONTH($H169)+$G169*3,1),AS$3=DATE(YEAR($H169),MONTH($H169)+$G169*4,1),AS$3=DATE(YEAR($H169),MONTH($H169)+$G169*5,1),AS$3=DATE(YEAR($H169),MONTH($H169)+$G169*6,1),AS$3=DATE(YEAR($H169),MONTH($H169)+$G169*7,1),AS$3=DATE(YEAR($H169),MONTH($H169)+$G169*8,1),AS$3=DATE(YEAR($H169),MONTH($H169)+$G169*9,1),AS$3=DATE(YEAR($H169),MONTH($H169)+$G169*10,1)),$F169*тех!BG$10*тех!BG$6,)</f>
        <v>0</v>
      </c>
      <c r="AT169" s="76">
        <f>IF(OR(AT$3=DATE(YEAR($H169),MONTH($H169)+$G169,1),AT$3=DATE(YEAR($H169),MONTH($H169)+$G169*2,1),AT$3=DATE(YEAR($H169),MONTH($H169)+$G169*3,1),AT$3=DATE(YEAR($H169),MONTH($H169)+$G169*4,1),AT$3=DATE(YEAR($H169),MONTH($H169)+$G169*5,1),AT$3=DATE(YEAR($H169),MONTH($H169)+$G169*6,1),AT$3=DATE(YEAR($H169),MONTH($H169)+$G169*7,1),AT$3=DATE(YEAR($H169),MONTH($H169)+$G169*8,1),AT$3=DATE(YEAR($H169),MONTH($H169)+$G169*9,1),AT$3=DATE(YEAR($H169),MONTH($H169)+$G169*10,1)),$F169*тех!BH$10*тех!BH$6,)</f>
        <v>0</v>
      </c>
      <c r="AU169" s="76">
        <f>IF(OR(AU$3=DATE(YEAR($H169),MONTH($H169)+$G169,1),AU$3=DATE(YEAR($H169),MONTH($H169)+$G169*2,1),AU$3=DATE(YEAR($H169),MONTH($H169)+$G169*3,1),AU$3=DATE(YEAR($H169),MONTH($H169)+$G169*4,1),AU$3=DATE(YEAR($H169),MONTH($H169)+$G169*5,1),AU$3=DATE(YEAR($H169),MONTH($H169)+$G169*6,1),AU$3=DATE(YEAR($H169),MONTH($H169)+$G169*7,1),AU$3=DATE(YEAR($H169),MONTH($H169)+$G169*8,1),AU$3=DATE(YEAR($H169),MONTH($H169)+$G169*9,1),AU$3=DATE(YEAR($H169),MONTH($H169)+$G169*10,1)),$F169*тех!BI$10*тех!BI$6,)</f>
        <v>0</v>
      </c>
      <c r="AV169" s="76">
        <f>IF(OR(AV$3=DATE(YEAR($H169),MONTH($H169)+$G169,1),AV$3=DATE(YEAR($H169),MONTH($H169)+$G169*2,1),AV$3=DATE(YEAR($H169),MONTH($H169)+$G169*3,1),AV$3=DATE(YEAR($H169),MONTH($H169)+$G169*4,1),AV$3=DATE(YEAR($H169),MONTH($H169)+$G169*5,1),AV$3=DATE(YEAR($H169),MONTH($H169)+$G169*6,1),AV$3=DATE(YEAR($H169),MONTH($H169)+$G169*7,1),AV$3=DATE(YEAR($H169),MONTH($H169)+$G169*8,1),AV$3=DATE(YEAR($H169),MONTH($H169)+$G169*9,1),AV$3=DATE(YEAR($H169),MONTH($H169)+$G169*10,1)),$F169*тех!BJ$10*тех!BJ$6,)</f>
        <v>0</v>
      </c>
      <c r="AW169" s="76">
        <f>IF(OR(AW$3=DATE(YEAR($H169),MONTH($H169)+$G169,1),AW$3=DATE(YEAR($H169),MONTH($H169)+$G169*2,1),AW$3=DATE(YEAR($H169),MONTH($H169)+$G169*3,1),AW$3=DATE(YEAR($H169),MONTH($H169)+$G169*4,1),AW$3=DATE(YEAR($H169),MONTH($H169)+$G169*5,1),AW$3=DATE(YEAR($H169),MONTH($H169)+$G169*6,1),AW$3=DATE(YEAR($H169),MONTH($H169)+$G169*7,1),AW$3=DATE(YEAR($H169),MONTH($H169)+$G169*8,1),AW$3=DATE(YEAR($H169),MONTH($H169)+$G169*9,1),AW$3=DATE(YEAR($H169),MONTH($H169)+$G169*10,1)),$F169*тех!BK$10*тех!BK$6,)</f>
        <v>0</v>
      </c>
      <c r="AX169" s="76">
        <f>IF(OR(AX$3=DATE(YEAR($H169),MONTH($H169)+$G169,1),AX$3=DATE(YEAR($H169),MONTH($H169)+$G169*2,1),AX$3=DATE(YEAR($H169),MONTH($H169)+$G169*3,1),AX$3=DATE(YEAR($H169),MONTH($H169)+$G169*4,1),AX$3=DATE(YEAR($H169),MONTH($H169)+$G169*5,1),AX$3=DATE(YEAR($H169),MONTH($H169)+$G169*6,1),AX$3=DATE(YEAR($H169),MONTH($H169)+$G169*7,1),AX$3=DATE(YEAR($H169),MONTH($H169)+$G169*8,1),AX$3=DATE(YEAR($H169),MONTH($H169)+$G169*9,1),AX$3=DATE(YEAR($H169),MONTH($H169)+$G169*10,1)),$F169*тех!BL$10*тех!BL$6,)</f>
        <v>0</v>
      </c>
      <c r="AY169" s="76">
        <f>IF(OR(AY$3=DATE(YEAR($H169),MONTH($H169)+$G169,1),AY$3=DATE(YEAR($H169),MONTH($H169)+$G169*2,1),AY$3=DATE(YEAR($H169),MONTH($H169)+$G169*3,1),AY$3=DATE(YEAR($H169),MONTH($H169)+$G169*4,1),AY$3=DATE(YEAR($H169),MONTH($H169)+$G169*5,1),AY$3=DATE(YEAR($H169),MONTH($H169)+$G169*6,1),AY$3=DATE(YEAR($H169),MONTH($H169)+$G169*7,1),AY$3=DATE(YEAR($H169),MONTH($H169)+$G169*8,1),AY$3=DATE(YEAR($H169),MONTH($H169)+$G169*9,1),AY$3=DATE(YEAR($H169),MONTH($H169)+$G169*10,1)),$F169*тех!BM$10*тех!BM$6,)</f>
        <v>0</v>
      </c>
      <c r="AZ169" s="76">
        <f>IF(OR(AZ$3=DATE(YEAR($H169),MONTH($H169)+$G169,1),AZ$3=DATE(YEAR($H169),MONTH($H169)+$G169*2,1),AZ$3=DATE(YEAR($H169),MONTH($H169)+$G169*3,1),AZ$3=DATE(YEAR($H169),MONTH($H169)+$G169*4,1),AZ$3=DATE(YEAR($H169),MONTH($H169)+$G169*5,1),AZ$3=DATE(YEAR($H169),MONTH($H169)+$G169*6,1),AZ$3=DATE(YEAR($H169),MONTH($H169)+$G169*7,1),AZ$3=DATE(YEAR($H169),MONTH($H169)+$G169*8,1),AZ$3=DATE(YEAR($H169),MONTH($H169)+$G169*9,1),AZ$3=DATE(YEAR($H169),MONTH($H169)+$G169*10,1)),$F169*тех!BN$10*тех!BN$6,)</f>
        <v>0</v>
      </c>
      <c r="BA169" s="76">
        <f>IF(OR(BA$3=DATE(YEAR($H169),MONTH($H169)+$G169,1),BA$3=DATE(YEAR($H169),MONTH($H169)+$G169*2,1),BA$3=DATE(YEAR($H169),MONTH($H169)+$G169*3,1),BA$3=DATE(YEAR($H169),MONTH($H169)+$G169*4,1),BA$3=DATE(YEAR($H169),MONTH($H169)+$G169*5,1),BA$3=DATE(YEAR($H169),MONTH($H169)+$G169*6,1),BA$3=DATE(YEAR($H169),MONTH($H169)+$G169*7,1),BA$3=DATE(YEAR($H169),MONTH($H169)+$G169*8,1),BA$3=DATE(YEAR($H169),MONTH($H169)+$G169*9,1),BA$3=DATE(YEAR($H169),MONTH($H169)+$G169*10,1)),$F169*тех!BO$10*тех!BO$6,)</f>
        <v>0</v>
      </c>
      <c r="BB169" s="76">
        <f>IF(OR(BB$3=DATE(YEAR($H169),MONTH($H169)+$G169,1),BB$3=DATE(YEAR($H169),MONTH($H169)+$G169*2,1),BB$3=DATE(YEAR($H169),MONTH($H169)+$G169*3,1),BB$3=DATE(YEAR($H169),MONTH($H169)+$G169*4,1),BB$3=DATE(YEAR($H169),MONTH($H169)+$G169*5,1),BB$3=DATE(YEAR($H169),MONTH($H169)+$G169*6,1),BB$3=DATE(YEAR($H169),MONTH($H169)+$G169*7,1),BB$3=DATE(YEAR($H169),MONTH($H169)+$G169*8,1),BB$3=DATE(YEAR($H169),MONTH($H169)+$G169*9,1),BB$3=DATE(YEAR($H169),MONTH($H169)+$G169*10,1)),$F169*тех!BP$10*тех!BP$6,)</f>
        <v>0</v>
      </c>
      <c r="BC169" s="76">
        <f>IF(OR(BC$3=DATE(YEAR($H169),MONTH($H169)+$G169,1),BC$3=DATE(YEAR($H169),MONTH($H169)+$G169*2,1),BC$3=DATE(YEAR($H169),MONTH($H169)+$G169*3,1),BC$3=DATE(YEAR($H169),MONTH($H169)+$G169*4,1),BC$3=DATE(YEAR($H169),MONTH($H169)+$G169*5,1),BC$3=DATE(YEAR($H169),MONTH($H169)+$G169*6,1),BC$3=DATE(YEAR($H169),MONTH($H169)+$G169*7,1),BC$3=DATE(YEAR($H169),MONTH($H169)+$G169*8,1),BC$3=DATE(YEAR($H169),MONTH($H169)+$G169*9,1),BC$3=DATE(YEAR($H169),MONTH($H169)+$G169*10,1)),$F169*тех!BQ$10*тех!BQ$6,)</f>
        <v>0</v>
      </c>
      <c r="BD169" s="76">
        <f>IF(OR(BD$3=DATE(YEAR($H169),MONTH($H169)+$G169,1),BD$3=DATE(YEAR($H169),MONTH($H169)+$G169*2,1),BD$3=DATE(YEAR($H169),MONTH($H169)+$G169*3,1),BD$3=DATE(YEAR($H169),MONTH($H169)+$G169*4,1),BD$3=DATE(YEAR($H169),MONTH($H169)+$G169*5,1),BD$3=DATE(YEAR($H169),MONTH($H169)+$G169*6,1),BD$3=DATE(YEAR($H169),MONTH($H169)+$G169*7,1),BD$3=DATE(YEAR($H169),MONTH($H169)+$G169*8,1),BD$3=DATE(YEAR($H169),MONTH($H169)+$G169*9,1),BD$3=DATE(YEAR($H169),MONTH($H169)+$G169*10,1)),$F169*тех!BR$10*тех!BR$6,)</f>
        <v>0</v>
      </c>
      <c r="BE169" s="76">
        <f>IF(OR(BE$3=DATE(YEAR($H169),MONTH($H169)+$G169,1),BE$3=DATE(YEAR($H169),MONTH($H169)+$G169*2,1),BE$3=DATE(YEAR($H169),MONTH($H169)+$G169*3,1),BE$3=DATE(YEAR($H169),MONTH($H169)+$G169*4,1),BE$3=DATE(YEAR($H169),MONTH($H169)+$G169*5,1),BE$3=DATE(YEAR($H169),MONTH($H169)+$G169*6,1),BE$3=DATE(YEAR($H169),MONTH($H169)+$G169*7,1),BE$3=DATE(YEAR($H169),MONTH($H169)+$G169*8,1),BE$3=DATE(YEAR($H169),MONTH($H169)+$G169*9,1),BE$3=DATE(YEAR($H169),MONTH($H169)+$G169*10,1)),$F169*тех!BS$10*тех!BS$6,)</f>
        <v>0</v>
      </c>
      <c r="BF169" s="76">
        <f>IF(OR(BF$3=DATE(YEAR($H169),MONTH($H169)+$G169,1),BF$3=DATE(YEAR($H169),MONTH($H169)+$G169*2,1),BF$3=DATE(YEAR($H169),MONTH($H169)+$G169*3,1),BF$3=DATE(YEAR($H169),MONTH($H169)+$G169*4,1),BF$3=DATE(YEAR($H169),MONTH($H169)+$G169*5,1),BF$3=DATE(YEAR($H169),MONTH($H169)+$G169*6,1),BF$3=DATE(YEAR($H169),MONTH($H169)+$G169*7,1),BF$3=DATE(YEAR($H169),MONTH($H169)+$G169*8,1),BF$3=DATE(YEAR($H169),MONTH($H169)+$G169*9,1),BF$3=DATE(YEAR($H169),MONTH($H169)+$G169*10,1)),$F169*тех!BT$10*тех!BT$6,)</f>
        <v>0</v>
      </c>
      <c r="BG169" s="76">
        <f>IF(OR(BG$3=DATE(YEAR($H169),MONTH($H169)+$G169,1),BG$3=DATE(YEAR($H169),MONTH($H169)+$G169*2,1),BG$3=DATE(YEAR($H169),MONTH($H169)+$G169*3,1),BG$3=DATE(YEAR($H169),MONTH($H169)+$G169*4,1),BG$3=DATE(YEAR($H169),MONTH($H169)+$G169*5,1),BG$3=DATE(YEAR($H169),MONTH($H169)+$G169*6,1),BG$3=DATE(YEAR($H169),MONTH($H169)+$G169*7,1),BG$3=DATE(YEAR($H169),MONTH($H169)+$G169*8,1),BG$3=DATE(YEAR($H169),MONTH($H169)+$G169*9,1),BG$3=DATE(YEAR($H169),MONTH($H169)+$G169*10,1)),$F169*тех!BU$10*тех!BU$6,)</f>
        <v>0</v>
      </c>
      <c r="BH169" s="76">
        <f>IF(OR(BH$3=DATE(YEAR($H169),MONTH($H169)+$G169,1),BH$3=DATE(YEAR($H169),MONTH($H169)+$G169*2,1),BH$3=DATE(YEAR($H169),MONTH($H169)+$G169*3,1),BH$3=DATE(YEAR($H169),MONTH($H169)+$G169*4,1),BH$3=DATE(YEAR($H169),MONTH($H169)+$G169*5,1),BH$3=DATE(YEAR($H169),MONTH($H169)+$G169*6,1),BH$3=DATE(YEAR($H169),MONTH($H169)+$G169*7,1),BH$3=DATE(YEAR($H169),MONTH($H169)+$G169*8,1),BH$3=DATE(YEAR($H169),MONTH($H169)+$G169*9,1),BH$3=DATE(YEAR($H169),MONTH($H169)+$G169*10,1)),$F169*тех!BV$10*тех!BV$6,)</f>
        <v>0</v>
      </c>
      <c r="BI169" s="76">
        <f>IF(OR(BI$3=DATE(YEAR($H169),MONTH($H169)+$G169,1),BI$3=DATE(YEAR($H169),MONTH($H169)+$G169*2,1),BI$3=DATE(YEAR($H169),MONTH($H169)+$G169*3,1),BI$3=DATE(YEAR($H169),MONTH($H169)+$G169*4,1),BI$3=DATE(YEAR($H169),MONTH($H169)+$G169*5,1),BI$3=DATE(YEAR($H169),MONTH($H169)+$G169*6,1),BI$3=DATE(YEAR($H169),MONTH($H169)+$G169*7,1),BI$3=DATE(YEAR($H169),MONTH($H169)+$G169*8,1),BI$3=DATE(YEAR($H169),MONTH($H169)+$G169*9,1),BI$3=DATE(YEAR($H169),MONTH($H169)+$G169*10,1)),$F169*тех!BW$10*тех!BW$6,)</f>
        <v>0</v>
      </c>
      <c r="BJ169" s="76">
        <f>IF(OR(BJ$3=DATE(YEAR($H169),MONTH($H169)+$G169,1),BJ$3=DATE(YEAR($H169),MONTH($H169)+$G169*2,1),BJ$3=DATE(YEAR($H169),MONTH($H169)+$G169*3,1),BJ$3=DATE(YEAR($H169),MONTH($H169)+$G169*4,1),BJ$3=DATE(YEAR($H169),MONTH($H169)+$G169*5,1),BJ$3=DATE(YEAR($H169),MONTH($H169)+$G169*6,1),BJ$3=DATE(YEAR($H169),MONTH($H169)+$G169*7,1),BJ$3=DATE(YEAR($H169),MONTH($H169)+$G169*8,1),BJ$3=DATE(YEAR($H169),MONTH($H169)+$G169*9,1),BJ$3=DATE(YEAR($H169),MONTH($H169)+$G169*10,1)),$F169*тех!BX$10*тех!BX$6,)</f>
        <v>0</v>
      </c>
      <c r="BK169" s="76">
        <f>IF(OR(BK$3=DATE(YEAR($H169),MONTH($H169)+$G169,1),BK$3=DATE(YEAR($H169),MONTH($H169)+$G169*2,1),BK$3=DATE(YEAR($H169),MONTH($H169)+$G169*3,1),BK$3=DATE(YEAR($H169),MONTH($H169)+$G169*4,1),BK$3=DATE(YEAR($H169),MONTH($H169)+$G169*5,1),BK$3=DATE(YEAR($H169),MONTH($H169)+$G169*6,1),BK$3=DATE(YEAR($H169),MONTH($H169)+$G169*7,1),BK$3=DATE(YEAR($H169),MONTH($H169)+$G169*8,1),BK$3=DATE(YEAR($H169),MONTH($H169)+$G169*9,1),BK$3=DATE(YEAR($H169),MONTH($H169)+$G169*10,1)),$F169*тех!BY$10*тех!BY$6,)</f>
        <v>0</v>
      </c>
      <c r="BL169" s="76">
        <f>IF(OR(BL$3=DATE(YEAR($H169),MONTH($H169)+$G169,1),BL$3=DATE(YEAR($H169),MONTH($H169)+$G169*2,1),BL$3=DATE(YEAR($H169),MONTH($H169)+$G169*3,1),BL$3=DATE(YEAR($H169),MONTH($H169)+$G169*4,1),BL$3=DATE(YEAR($H169),MONTH($H169)+$G169*5,1),BL$3=DATE(YEAR($H169),MONTH($H169)+$G169*6,1),BL$3=DATE(YEAR($H169),MONTH($H169)+$G169*7,1),BL$3=DATE(YEAR($H169),MONTH($H169)+$G169*8,1),BL$3=DATE(YEAR($H169),MONTH($H169)+$G169*9,1),BL$3=DATE(YEAR($H169),MONTH($H169)+$G169*10,1)),$F169*тех!BZ$10*тех!BZ$6,)</f>
        <v>0</v>
      </c>
      <c r="BM169" s="76">
        <f>IF(OR(BM$3=DATE(YEAR($H169),MONTH($H169)+$G169,1),BM$3=DATE(YEAR($H169),MONTH($H169)+$G169*2,1),BM$3=DATE(YEAR($H169),MONTH($H169)+$G169*3,1),BM$3=DATE(YEAR($H169),MONTH($H169)+$G169*4,1),BM$3=DATE(YEAR($H169),MONTH($H169)+$G169*5,1),BM$3=DATE(YEAR($H169),MONTH($H169)+$G169*6,1),BM$3=DATE(YEAR($H169),MONTH($H169)+$G169*7,1),BM$3=DATE(YEAR($H169),MONTH($H169)+$G169*8,1),BM$3=DATE(YEAR($H169),MONTH($H169)+$G169*9,1),BM$3=DATE(YEAR($H169),MONTH($H169)+$G169*10,1)),$F169*тех!CA$10*тех!CA$6,)</f>
        <v>0</v>
      </c>
      <c r="BN169" s="76">
        <f>IF(OR(BN$3=DATE(YEAR($H169),MONTH($H169)+$G169,1),BN$3=DATE(YEAR($H169),MONTH($H169)+$G169*2,1),BN$3=DATE(YEAR($H169),MONTH($H169)+$G169*3,1),BN$3=DATE(YEAR($H169),MONTH($H169)+$G169*4,1),BN$3=DATE(YEAR($H169),MONTH($H169)+$G169*5,1),BN$3=DATE(YEAR($H169),MONTH($H169)+$G169*6,1),BN$3=DATE(YEAR($H169),MONTH($H169)+$G169*7,1),BN$3=DATE(YEAR($H169),MONTH($H169)+$G169*8,1),BN$3=DATE(YEAR($H169),MONTH($H169)+$G169*9,1),BN$3=DATE(YEAR($H169),MONTH($H169)+$G169*10,1)),$F169*тех!CB$10*тех!CB$6,)</f>
        <v>0</v>
      </c>
      <c r="BO169" s="76">
        <f>IF(OR(BO$3=DATE(YEAR($H169),MONTH($H169)+$G169,1),BO$3=DATE(YEAR($H169),MONTH($H169)+$G169*2,1),BO$3=DATE(YEAR($H169),MONTH($H169)+$G169*3,1),BO$3=DATE(YEAR($H169),MONTH($H169)+$G169*4,1),BO$3=DATE(YEAR($H169),MONTH($H169)+$G169*5,1),BO$3=DATE(YEAR($H169),MONTH($H169)+$G169*6,1),BO$3=DATE(YEAR($H169),MONTH($H169)+$G169*7,1),BO$3=DATE(YEAR($H169),MONTH($H169)+$G169*8,1),BO$3=DATE(YEAR($H169),MONTH($H169)+$G169*9,1),BO$3=DATE(YEAR($H169),MONTH($H169)+$G169*10,1)),$F169*тех!CC$10*тех!CC$6,)</f>
        <v>0</v>
      </c>
      <c r="BP169" s="76">
        <f>IF(OR(BP$3=DATE(YEAR($H169),MONTH($H169)+$G169,1),BP$3=DATE(YEAR($H169),MONTH($H169)+$G169*2,1),BP$3=DATE(YEAR($H169),MONTH($H169)+$G169*3,1),BP$3=DATE(YEAR($H169),MONTH($H169)+$G169*4,1),BP$3=DATE(YEAR($H169),MONTH($H169)+$G169*5,1),BP$3=DATE(YEAR($H169),MONTH($H169)+$G169*6,1),BP$3=DATE(YEAR($H169),MONTH($H169)+$G169*7,1),BP$3=DATE(YEAR($H169),MONTH($H169)+$G169*8,1),BP$3=DATE(YEAR($H169),MONTH($H169)+$G169*9,1),BP$3=DATE(YEAR($H169),MONTH($H169)+$G169*10,1)),$F169*тех!CD$10*тех!CD$6,)</f>
        <v>0</v>
      </c>
      <c r="BQ169" s="76">
        <f>IF(OR(BQ$3=DATE(YEAR($H169),MONTH($H169)+$G169,1),BQ$3=DATE(YEAR($H169),MONTH($H169)+$G169*2,1),BQ$3=DATE(YEAR($H169),MONTH($H169)+$G169*3,1),BQ$3=DATE(YEAR($H169),MONTH($H169)+$G169*4,1),BQ$3=DATE(YEAR($H169),MONTH($H169)+$G169*5,1),BQ$3=DATE(YEAR($H169),MONTH($H169)+$G169*6,1),BQ$3=DATE(YEAR($H169),MONTH($H169)+$G169*7,1),BQ$3=DATE(YEAR($H169),MONTH($H169)+$G169*8,1),BQ$3=DATE(YEAR($H169),MONTH($H169)+$G169*9,1),BQ$3=DATE(YEAR($H169),MONTH($H169)+$G169*10,1)),$F169*тех!CE$10*тех!CE$6,)</f>
        <v>0</v>
      </c>
    </row>
    <row r="170" spans="2:69">
      <c r="B170" s="3">
        <v>28</v>
      </c>
      <c r="C170" s="19" t="s">
        <v>899</v>
      </c>
      <c r="D170" s="71">
        <f>IF(C170&gt;0,VLOOKUP(C170,тех!$R$19:$S$54,2,FALSE),)</f>
        <v>705</v>
      </c>
      <c r="E170" s="71"/>
      <c r="F170" s="76">
        <f t="shared" si="5"/>
        <v>0</v>
      </c>
      <c r="G170" s="19">
        <v>12</v>
      </c>
      <c r="H170" s="20">
        <f>Параметры!$C$11</f>
        <v>42370</v>
      </c>
      <c r="J170" s="76">
        <f>IF($H170=J$3,$F170,)*тех!X$6</f>
        <v>0</v>
      </c>
      <c r="K170" s="76">
        <f>IF($H170=K$3,$F170,)*тех!Y$6</f>
        <v>0</v>
      </c>
      <c r="L170" s="76">
        <f>IF($H170=L$3,$F170,)*тех!Z$6</f>
        <v>0</v>
      </c>
      <c r="M170" s="76">
        <f>IF($H170=M$3,$F170,)*тех!AA$6</f>
        <v>0</v>
      </c>
      <c r="N170" s="76">
        <f>IF($H170=N$3,$F170,)*тех!AB$6</f>
        <v>0</v>
      </c>
      <c r="O170" s="76">
        <f>IF($H170=O$3,$F170,)*тех!AC$6</f>
        <v>0</v>
      </c>
      <c r="P170" s="76">
        <f>IF(OR(P$3=DATE(YEAR($H170),MONTH($H170)+$G170,1),P$3=DATE(YEAR($H170),MONTH($H170)+$G170*2,1),P$3=DATE(YEAR($H170),MONTH($H170)+$G170*3,1),P$3=DATE(YEAR($H170),MONTH($H170)+$G170*4,1),P$3=DATE(YEAR($H170),MONTH($H170)+$G170*5,1),P$3=DATE(YEAR($H170),MONTH($H170)+$G170*6,1),P$3=DATE(YEAR($H170),MONTH($H170)+$G170*7,1),P$3=DATE(YEAR($H170),MONTH($H170)+$G170*8,1),P$3=DATE(YEAR($H170),MONTH($H170)+$G170*9,1),P$3=DATE(YEAR($H170),MONTH($H170)+$G170*10,1)),$F170*тех!AD$10*тех!AD$6,)</f>
        <v>0</v>
      </c>
      <c r="Q170" s="76">
        <f>IF(OR(Q$3=DATE(YEAR($H170),MONTH($H170)+$G170,1),Q$3=DATE(YEAR($H170),MONTH($H170)+$G170*2,1),Q$3=DATE(YEAR($H170),MONTH($H170)+$G170*3,1),Q$3=DATE(YEAR($H170),MONTH($H170)+$G170*4,1),Q$3=DATE(YEAR($H170),MONTH($H170)+$G170*5,1),Q$3=DATE(YEAR($H170),MONTH($H170)+$G170*6,1),Q$3=DATE(YEAR($H170),MONTH($H170)+$G170*7,1),Q$3=DATE(YEAR($H170),MONTH($H170)+$G170*8,1),Q$3=DATE(YEAR($H170),MONTH($H170)+$G170*9,1),Q$3=DATE(YEAR($H170),MONTH($H170)+$G170*10,1)),$F170*тех!AE$10*тех!AE$6,)</f>
        <v>0</v>
      </c>
      <c r="R170" s="76">
        <f>IF(OR(R$3=DATE(YEAR($H170),MONTH($H170)+$G170,1),R$3=DATE(YEAR($H170),MONTH($H170)+$G170*2,1),R$3=DATE(YEAR($H170),MONTH($H170)+$G170*3,1),R$3=DATE(YEAR($H170),MONTH($H170)+$G170*4,1),R$3=DATE(YEAR($H170),MONTH($H170)+$G170*5,1),R$3=DATE(YEAR($H170),MONTH($H170)+$G170*6,1),R$3=DATE(YEAR($H170),MONTH($H170)+$G170*7,1),R$3=DATE(YEAR($H170),MONTH($H170)+$G170*8,1),R$3=DATE(YEAR($H170),MONTH($H170)+$G170*9,1),R$3=DATE(YEAR($H170),MONTH($H170)+$G170*10,1)),$F170*тех!AF$10*тех!AF$6,)</f>
        <v>0</v>
      </c>
      <c r="S170" s="76">
        <f>IF(OR(S$3=DATE(YEAR($H170),MONTH($H170)+$G170,1),S$3=DATE(YEAR($H170),MONTH($H170)+$G170*2,1),S$3=DATE(YEAR($H170),MONTH($H170)+$G170*3,1),S$3=DATE(YEAR($H170),MONTH($H170)+$G170*4,1),S$3=DATE(YEAR($H170),MONTH($H170)+$G170*5,1),S$3=DATE(YEAR($H170),MONTH($H170)+$G170*6,1),S$3=DATE(YEAR($H170),MONTH($H170)+$G170*7,1),S$3=DATE(YEAR($H170),MONTH($H170)+$G170*8,1),S$3=DATE(YEAR($H170),MONTH($H170)+$G170*9,1),S$3=DATE(YEAR($H170),MONTH($H170)+$G170*10,1)),$F170*тех!AG$10*тех!AG$6,)</f>
        <v>0</v>
      </c>
      <c r="T170" s="76">
        <f>IF(OR(T$3=DATE(YEAR($H170),MONTH($H170)+$G170,1),T$3=DATE(YEAR($H170),MONTH($H170)+$G170*2,1),T$3=DATE(YEAR($H170),MONTH($H170)+$G170*3,1),T$3=DATE(YEAR($H170),MONTH($H170)+$G170*4,1),T$3=DATE(YEAR($H170),MONTH($H170)+$G170*5,1),T$3=DATE(YEAR($H170),MONTH($H170)+$G170*6,1),T$3=DATE(YEAR($H170),MONTH($H170)+$G170*7,1),T$3=DATE(YEAR($H170),MONTH($H170)+$G170*8,1),T$3=DATE(YEAR($H170),MONTH($H170)+$G170*9,1),T$3=DATE(YEAR($H170),MONTH($H170)+$G170*10,1)),$F170*тех!AH$10*тех!AH$6,)</f>
        <v>0</v>
      </c>
      <c r="U170" s="76">
        <f>IF(OR(U$3=DATE(YEAR($H170),MONTH($H170)+$G170,1),U$3=DATE(YEAR($H170),MONTH($H170)+$G170*2,1),U$3=DATE(YEAR($H170),MONTH($H170)+$G170*3,1),U$3=DATE(YEAR($H170),MONTH($H170)+$G170*4,1),U$3=DATE(YEAR($H170),MONTH($H170)+$G170*5,1),U$3=DATE(YEAR($H170),MONTH($H170)+$G170*6,1),U$3=DATE(YEAR($H170),MONTH($H170)+$G170*7,1),U$3=DATE(YEAR($H170),MONTH($H170)+$G170*8,1),U$3=DATE(YEAR($H170),MONTH($H170)+$G170*9,1),U$3=DATE(YEAR($H170),MONTH($H170)+$G170*10,1)),$F170*тех!AI$10*тех!AI$6,)</f>
        <v>0</v>
      </c>
      <c r="V170" s="76">
        <f>IF(OR(V$3=DATE(YEAR($H170),MONTH($H170)+$G170,1),V$3=DATE(YEAR($H170),MONTH($H170)+$G170*2,1),V$3=DATE(YEAR($H170),MONTH($H170)+$G170*3,1),V$3=DATE(YEAR($H170),MONTH($H170)+$G170*4,1),V$3=DATE(YEAR($H170),MONTH($H170)+$G170*5,1),V$3=DATE(YEAR($H170),MONTH($H170)+$G170*6,1),V$3=DATE(YEAR($H170),MONTH($H170)+$G170*7,1),V$3=DATE(YEAR($H170),MONTH($H170)+$G170*8,1),V$3=DATE(YEAR($H170),MONTH($H170)+$G170*9,1),V$3=DATE(YEAR($H170),MONTH($H170)+$G170*10,1)),$F170*тех!AJ$10*тех!AJ$6,)</f>
        <v>0</v>
      </c>
      <c r="W170" s="76">
        <f>IF(OR(W$3=DATE(YEAR($H170),MONTH($H170)+$G170,1),W$3=DATE(YEAR($H170),MONTH($H170)+$G170*2,1),W$3=DATE(YEAR($H170),MONTH($H170)+$G170*3,1),W$3=DATE(YEAR($H170),MONTH($H170)+$G170*4,1),W$3=DATE(YEAR($H170),MONTH($H170)+$G170*5,1),W$3=DATE(YEAR($H170),MONTH($H170)+$G170*6,1),W$3=DATE(YEAR($H170),MONTH($H170)+$G170*7,1),W$3=DATE(YEAR($H170),MONTH($H170)+$G170*8,1),W$3=DATE(YEAR($H170),MONTH($H170)+$G170*9,1),W$3=DATE(YEAR($H170),MONTH($H170)+$G170*10,1)),$F170*тех!AK$10*тех!AK$6,)</f>
        <v>0</v>
      </c>
      <c r="X170" s="76">
        <f>IF(OR(X$3=DATE(YEAR($H170),MONTH($H170)+$G170,1),X$3=DATE(YEAR($H170),MONTH($H170)+$G170*2,1),X$3=DATE(YEAR($H170),MONTH($H170)+$G170*3,1),X$3=DATE(YEAR($H170),MONTH($H170)+$G170*4,1),X$3=DATE(YEAR($H170),MONTH($H170)+$G170*5,1),X$3=DATE(YEAR($H170),MONTH($H170)+$G170*6,1),X$3=DATE(YEAR($H170),MONTH($H170)+$G170*7,1),X$3=DATE(YEAR($H170),MONTH($H170)+$G170*8,1),X$3=DATE(YEAR($H170),MONTH($H170)+$G170*9,1),X$3=DATE(YEAR($H170),MONTH($H170)+$G170*10,1)),$F170*тех!AL$10*тех!AL$6,)</f>
        <v>0</v>
      </c>
      <c r="Y170" s="76">
        <f>IF(OR(Y$3=DATE(YEAR($H170),MONTH($H170)+$G170,1),Y$3=DATE(YEAR($H170),MONTH($H170)+$G170*2,1),Y$3=DATE(YEAR($H170),MONTH($H170)+$G170*3,1),Y$3=DATE(YEAR($H170),MONTH($H170)+$G170*4,1),Y$3=DATE(YEAR($H170),MONTH($H170)+$G170*5,1),Y$3=DATE(YEAR($H170),MONTH($H170)+$G170*6,1),Y$3=DATE(YEAR($H170),MONTH($H170)+$G170*7,1),Y$3=DATE(YEAR($H170),MONTH($H170)+$G170*8,1),Y$3=DATE(YEAR($H170),MONTH($H170)+$G170*9,1),Y$3=DATE(YEAR($H170),MONTH($H170)+$G170*10,1)),$F170*тех!AM$10*тех!AM$6,)</f>
        <v>0</v>
      </c>
      <c r="Z170" s="76">
        <f>IF(OR(Z$3=DATE(YEAR($H170),MONTH($H170)+$G170,1),Z$3=DATE(YEAR($H170),MONTH($H170)+$G170*2,1),Z$3=DATE(YEAR($H170),MONTH($H170)+$G170*3,1),Z$3=DATE(YEAR($H170),MONTH($H170)+$G170*4,1),Z$3=DATE(YEAR($H170),MONTH($H170)+$G170*5,1),Z$3=DATE(YEAR($H170),MONTH($H170)+$G170*6,1),Z$3=DATE(YEAR($H170),MONTH($H170)+$G170*7,1),Z$3=DATE(YEAR($H170),MONTH($H170)+$G170*8,1),Z$3=DATE(YEAR($H170),MONTH($H170)+$G170*9,1),Z$3=DATE(YEAR($H170),MONTH($H170)+$G170*10,1)),$F170*тех!AN$10*тех!AN$6,)</f>
        <v>0</v>
      </c>
      <c r="AA170" s="76">
        <f>IF(OR(AA$3=DATE(YEAR($H170),MONTH($H170)+$G170,1),AA$3=DATE(YEAR($H170),MONTH($H170)+$G170*2,1),AA$3=DATE(YEAR($H170),MONTH($H170)+$G170*3,1),AA$3=DATE(YEAR($H170),MONTH($H170)+$G170*4,1),AA$3=DATE(YEAR($H170),MONTH($H170)+$G170*5,1),AA$3=DATE(YEAR($H170),MONTH($H170)+$G170*6,1),AA$3=DATE(YEAR($H170),MONTH($H170)+$G170*7,1),AA$3=DATE(YEAR($H170),MONTH($H170)+$G170*8,1),AA$3=DATE(YEAR($H170),MONTH($H170)+$G170*9,1),AA$3=DATE(YEAR($H170),MONTH($H170)+$G170*10,1)),$F170*тех!AO$10*тех!AO$6,)</f>
        <v>0</v>
      </c>
      <c r="AB170" s="76">
        <f>IF(OR(AB$3=DATE(YEAR($H170),MONTH($H170)+$G170,1),AB$3=DATE(YEAR($H170),MONTH($H170)+$G170*2,1),AB$3=DATE(YEAR($H170),MONTH($H170)+$G170*3,1),AB$3=DATE(YEAR($H170),MONTH($H170)+$G170*4,1),AB$3=DATE(YEAR($H170),MONTH($H170)+$G170*5,1),AB$3=DATE(YEAR($H170),MONTH($H170)+$G170*6,1),AB$3=DATE(YEAR($H170),MONTH($H170)+$G170*7,1),AB$3=DATE(YEAR($H170),MONTH($H170)+$G170*8,1),AB$3=DATE(YEAR($H170),MONTH($H170)+$G170*9,1),AB$3=DATE(YEAR($H170),MONTH($H170)+$G170*10,1)),$F170*тех!AP$10*тех!AP$6,)</f>
        <v>0</v>
      </c>
      <c r="AC170" s="76">
        <f>IF(OR(AC$3=DATE(YEAR($H170),MONTH($H170)+$G170,1),AC$3=DATE(YEAR($H170),MONTH($H170)+$G170*2,1),AC$3=DATE(YEAR($H170),MONTH($H170)+$G170*3,1),AC$3=DATE(YEAR($H170),MONTH($H170)+$G170*4,1),AC$3=DATE(YEAR($H170),MONTH($H170)+$G170*5,1),AC$3=DATE(YEAR($H170),MONTH($H170)+$G170*6,1),AC$3=DATE(YEAR($H170),MONTH($H170)+$G170*7,1),AC$3=DATE(YEAR($H170),MONTH($H170)+$G170*8,1),AC$3=DATE(YEAR($H170),MONTH($H170)+$G170*9,1),AC$3=DATE(YEAR($H170),MONTH($H170)+$G170*10,1)),$F170*тех!AQ$10*тех!AQ$6,)</f>
        <v>0</v>
      </c>
      <c r="AD170" s="76">
        <f>IF(OR(AD$3=DATE(YEAR($H170),MONTH($H170)+$G170,1),AD$3=DATE(YEAR($H170),MONTH($H170)+$G170*2,1),AD$3=DATE(YEAR($H170),MONTH($H170)+$G170*3,1),AD$3=DATE(YEAR($H170),MONTH($H170)+$G170*4,1),AD$3=DATE(YEAR($H170),MONTH($H170)+$G170*5,1),AD$3=DATE(YEAR($H170),MONTH($H170)+$G170*6,1),AD$3=DATE(YEAR($H170),MONTH($H170)+$G170*7,1),AD$3=DATE(YEAR($H170),MONTH($H170)+$G170*8,1),AD$3=DATE(YEAR($H170),MONTH($H170)+$G170*9,1),AD$3=DATE(YEAR($H170),MONTH($H170)+$G170*10,1)),$F170*тех!AR$10*тех!AR$6,)</f>
        <v>0</v>
      </c>
      <c r="AE170" s="76">
        <f>IF(OR(AE$3=DATE(YEAR($H170),MONTH($H170)+$G170,1),AE$3=DATE(YEAR($H170),MONTH($H170)+$G170*2,1),AE$3=DATE(YEAR($H170),MONTH($H170)+$G170*3,1),AE$3=DATE(YEAR($H170),MONTH($H170)+$G170*4,1),AE$3=DATE(YEAR($H170),MONTH($H170)+$G170*5,1),AE$3=DATE(YEAR($H170),MONTH($H170)+$G170*6,1),AE$3=DATE(YEAR($H170),MONTH($H170)+$G170*7,1),AE$3=DATE(YEAR($H170),MONTH($H170)+$G170*8,1),AE$3=DATE(YEAR($H170),MONTH($H170)+$G170*9,1),AE$3=DATE(YEAR($H170),MONTH($H170)+$G170*10,1)),$F170*тех!AS$10*тех!AS$6,)</f>
        <v>0</v>
      </c>
      <c r="AF170" s="76">
        <f>IF(OR(AF$3=DATE(YEAR($H170),MONTH($H170)+$G170,1),AF$3=DATE(YEAR($H170),MONTH($H170)+$G170*2,1),AF$3=DATE(YEAR($H170),MONTH($H170)+$G170*3,1),AF$3=DATE(YEAR($H170),MONTH($H170)+$G170*4,1),AF$3=DATE(YEAR($H170),MONTH($H170)+$G170*5,1),AF$3=DATE(YEAR($H170),MONTH($H170)+$G170*6,1),AF$3=DATE(YEAR($H170),MONTH($H170)+$G170*7,1),AF$3=DATE(YEAR($H170),MONTH($H170)+$G170*8,1),AF$3=DATE(YEAR($H170),MONTH($H170)+$G170*9,1),AF$3=DATE(YEAR($H170),MONTH($H170)+$G170*10,1)),$F170*тех!AT$10*тех!AT$6,)</f>
        <v>0</v>
      </c>
      <c r="AG170" s="76">
        <f>IF(OR(AG$3=DATE(YEAR($H170),MONTH($H170)+$G170,1),AG$3=DATE(YEAR($H170),MONTH($H170)+$G170*2,1),AG$3=DATE(YEAR($H170),MONTH($H170)+$G170*3,1),AG$3=DATE(YEAR($H170),MONTH($H170)+$G170*4,1),AG$3=DATE(YEAR($H170),MONTH($H170)+$G170*5,1),AG$3=DATE(YEAR($H170),MONTH($H170)+$G170*6,1),AG$3=DATE(YEAR($H170),MONTH($H170)+$G170*7,1),AG$3=DATE(YEAR($H170),MONTH($H170)+$G170*8,1),AG$3=DATE(YEAR($H170),MONTH($H170)+$G170*9,1),AG$3=DATE(YEAR($H170),MONTH($H170)+$G170*10,1)),$F170*тех!AU$10*тех!AU$6,)</f>
        <v>0</v>
      </c>
      <c r="AH170" s="76">
        <f>IF(OR(AH$3=DATE(YEAR($H170),MONTH($H170)+$G170,1),AH$3=DATE(YEAR($H170),MONTH($H170)+$G170*2,1),AH$3=DATE(YEAR($H170),MONTH($H170)+$G170*3,1),AH$3=DATE(YEAR($H170),MONTH($H170)+$G170*4,1),AH$3=DATE(YEAR($H170),MONTH($H170)+$G170*5,1),AH$3=DATE(YEAR($H170),MONTH($H170)+$G170*6,1),AH$3=DATE(YEAR($H170),MONTH($H170)+$G170*7,1),AH$3=DATE(YEAR($H170),MONTH($H170)+$G170*8,1),AH$3=DATE(YEAR($H170),MONTH($H170)+$G170*9,1),AH$3=DATE(YEAR($H170),MONTH($H170)+$G170*10,1)),$F170*тех!AV$10*тех!AV$6,)</f>
        <v>0</v>
      </c>
      <c r="AI170" s="76">
        <f>IF(OR(AI$3=DATE(YEAR($H170),MONTH($H170)+$G170,1),AI$3=DATE(YEAR($H170),MONTH($H170)+$G170*2,1),AI$3=DATE(YEAR($H170),MONTH($H170)+$G170*3,1),AI$3=DATE(YEAR($H170),MONTH($H170)+$G170*4,1),AI$3=DATE(YEAR($H170),MONTH($H170)+$G170*5,1),AI$3=DATE(YEAR($H170),MONTH($H170)+$G170*6,1),AI$3=DATE(YEAR($H170),MONTH($H170)+$G170*7,1),AI$3=DATE(YEAR($H170),MONTH($H170)+$G170*8,1),AI$3=DATE(YEAR($H170),MONTH($H170)+$G170*9,1),AI$3=DATE(YEAR($H170),MONTH($H170)+$G170*10,1)),$F170*тех!AW$10*тех!AW$6,)</f>
        <v>0</v>
      </c>
      <c r="AJ170" s="76">
        <f>IF(OR(AJ$3=DATE(YEAR($H170),MONTH($H170)+$G170,1),AJ$3=DATE(YEAR($H170),MONTH($H170)+$G170*2,1),AJ$3=DATE(YEAR($H170),MONTH($H170)+$G170*3,1),AJ$3=DATE(YEAR($H170),MONTH($H170)+$G170*4,1),AJ$3=DATE(YEAR($H170),MONTH($H170)+$G170*5,1),AJ$3=DATE(YEAR($H170),MONTH($H170)+$G170*6,1),AJ$3=DATE(YEAR($H170),MONTH($H170)+$G170*7,1),AJ$3=DATE(YEAR($H170),MONTH($H170)+$G170*8,1),AJ$3=DATE(YEAR($H170),MONTH($H170)+$G170*9,1),AJ$3=DATE(YEAR($H170),MONTH($H170)+$G170*10,1)),$F170*тех!AX$10*тех!AX$6,)</f>
        <v>0</v>
      </c>
      <c r="AK170" s="76">
        <f>IF(OR(AK$3=DATE(YEAR($H170),MONTH($H170)+$G170,1),AK$3=DATE(YEAR($H170),MONTH($H170)+$G170*2,1),AK$3=DATE(YEAR($H170),MONTH($H170)+$G170*3,1),AK$3=DATE(YEAR($H170),MONTH($H170)+$G170*4,1),AK$3=DATE(YEAR($H170),MONTH($H170)+$G170*5,1),AK$3=DATE(YEAR($H170),MONTH($H170)+$G170*6,1),AK$3=DATE(YEAR($H170),MONTH($H170)+$G170*7,1),AK$3=DATE(YEAR($H170),MONTH($H170)+$G170*8,1),AK$3=DATE(YEAR($H170),MONTH($H170)+$G170*9,1),AK$3=DATE(YEAR($H170),MONTH($H170)+$G170*10,1)),$F170*тех!AY$10*тех!AY$6,)</f>
        <v>0</v>
      </c>
      <c r="AL170" s="76">
        <f>IF(OR(AL$3=DATE(YEAR($H170),MONTH($H170)+$G170,1),AL$3=DATE(YEAR($H170),MONTH($H170)+$G170*2,1),AL$3=DATE(YEAR($H170),MONTH($H170)+$G170*3,1),AL$3=DATE(YEAR($H170),MONTH($H170)+$G170*4,1),AL$3=DATE(YEAR($H170),MONTH($H170)+$G170*5,1),AL$3=DATE(YEAR($H170),MONTH($H170)+$G170*6,1),AL$3=DATE(YEAR($H170),MONTH($H170)+$G170*7,1),AL$3=DATE(YEAR($H170),MONTH($H170)+$G170*8,1),AL$3=DATE(YEAR($H170),MONTH($H170)+$G170*9,1),AL$3=DATE(YEAR($H170),MONTH($H170)+$G170*10,1)),$F170*тех!AZ$10*тех!AZ$6,)</f>
        <v>0</v>
      </c>
      <c r="AM170" s="76">
        <f>IF(OR(AM$3=DATE(YEAR($H170),MONTH($H170)+$G170,1),AM$3=DATE(YEAR($H170),MONTH($H170)+$G170*2,1),AM$3=DATE(YEAR($H170),MONTH($H170)+$G170*3,1),AM$3=DATE(YEAR($H170),MONTH($H170)+$G170*4,1),AM$3=DATE(YEAR($H170),MONTH($H170)+$G170*5,1),AM$3=DATE(YEAR($H170),MONTH($H170)+$G170*6,1),AM$3=DATE(YEAR($H170),MONTH($H170)+$G170*7,1),AM$3=DATE(YEAR($H170),MONTH($H170)+$G170*8,1),AM$3=DATE(YEAR($H170),MONTH($H170)+$G170*9,1),AM$3=DATE(YEAR($H170),MONTH($H170)+$G170*10,1)),$F170*тех!BA$10*тех!BA$6,)</f>
        <v>0</v>
      </c>
      <c r="AN170" s="76">
        <f>IF(OR(AN$3=DATE(YEAR($H170),MONTH($H170)+$G170,1),AN$3=DATE(YEAR($H170),MONTH($H170)+$G170*2,1),AN$3=DATE(YEAR($H170),MONTH($H170)+$G170*3,1),AN$3=DATE(YEAR($H170),MONTH($H170)+$G170*4,1),AN$3=DATE(YEAR($H170),MONTH($H170)+$G170*5,1),AN$3=DATE(YEAR($H170),MONTH($H170)+$G170*6,1),AN$3=DATE(YEAR($H170),MONTH($H170)+$G170*7,1),AN$3=DATE(YEAR($H170),MONTH($H170)+$G170*8,1),AN$3=DATE(YEAR($H170),MONTH($H170)+$G170*9,1),AN$3=DATE(YEAR($H170),MONTH($H170)+$G170*10,1)),$F170*тех!BB$10*тех!BB$6,)</f>
        <v>0</v>
      </c>
      <c r="AO170" s="76">
        <f>IF(OR(AO$3=DATE(YEAR($H170),MONTH($H170)+$G170,1),AO$3=DATE(YEAR($H170),MONTH($H170)+$G170*2,1),AO$3=DATE(YEAR($H170),MONTH($H170)+$G170*3,1),AO$3=DATE(YEAR($H170),MONTH($H170)+$G170*4,1),AO$3=DATE(YEAR($H170),MONTH($H170)+$G170*5,1),AO$3=DATE(YEAR($H170),MONTH($H170)+$G170*6,1),AO$3=DATE(YEAR($H170),MONTH($H170)+$G170*7,1),AO$3=DATE(YEAR($H170),MONTH($H170)+$G170*8,1),AO$3=DATE(YEAR($H170),MONTH($H170)+$G170*9,1),AO$3=DATE(YEAR($H170),MONTH($H170)+$G170*10,1)),$F170*тех!BC$10*тех!BC$6,)</f>
        <v>0</v>
      </c>
      <c r="AP170" s="76">
        <f>IF(OR(AP$3=DATE(YEAR($H170),MONTH($H170)+$G170,1),AP$3=DATE(YEAR($H170),MONTH($H170)+$G170*2,1),AP$3=DATE(YEAR($H170),MONTH($H170)+$G170*3,1),AP$3=DATE(YEAR($H170),MONTH($H170)+$G170*4,1),AP$3=DATE(YEAR($H170),MONTH($H170)+$G170*5,1),AP$3=DATE(YEAR($H170),MONTH($H170)+$G170*6,1),AP$3=DATE(YEAR($H170),MONTH($H170)+$G170*7,1),AP$3=DATE(YEAR($H170),MONTH($H170)+$G170*8,1),AP$3=DATE(YEAR($H170),MONTH($H170)+$G170*9,1),AP$3=DATE(YEAR($H170),MONTH($H170)+$G170*10,1)),$F170*тех!BD$10*тех!BD$6,)</f>
        <v>0</v>
      </c>
      <c r="AQ170" s="76">
        <f>IF(OR(AQ$3=DATE(YEAR($H170),MONTH($H170)+$G170,1),AQ$3=DATE(YEAR($H170),MONTH($H170)+$G170*2,1),AQ$3=DATE(YEAR($H170),MONTH($H170)+$G170*3,1),AQ$3=DATE(YEAR($H170),MONTH($H170)+$G170*4,1),AQ$3=DATE(YEAR($H170),MONTH($H170)+$G170*5,1),AQ$3=DATE(YEAR($H170),MONTH($H170)+$G170*6,1),AQ$3=DATE(YEAR($H170),MONTH($H170)+$G170*7,1),AQ$3=DATE(YEAR($H170),MONTH($H170)+$G170*8,1),AQ$3=DATE(YEAR($H170),MONTH($H170)+$G170*9,1),AQ$3=DATE(YEAR($H170),MONTH($H170)+$G170*10,1)),$F170*тех!BE$10*тех!BE$6,)</f>
        <v>0</v>
      </c>
      <c r="AR170" s="76">
        <f>IF(OR(AR$3=DATE(YEAR($H170),MONTH($H170)+$G170,1),AR$3=DATE(YEAR($H170),MONTH($H170)+$G170*2,1),AR$3=DATE(YEAR($H170),MONTH($H170)+$G170*3,1),AR$3=DATE(YEAR($H170),MONTH($H170)+$G170*4,1),AR$3=DATE(YEAR($H170),MONTH($H170)+$G170*5,1),AR$3=DATE(YEAR($H170),MONTH($H170)+$G170*6,1),AR$3=DATE(YEAR($H170),MONTH($H170)+$G170*7,1),AR$3=DATE(YEAR($H170),MONTH($H170)+$G170*8,1),AR$3=DATE(YEAR($H170),MONTH($H170)+$G170*9,1),AR$3=DATE(YEAR($H170),MONTH($H170)+$G170*10,1)),$F170*тех!BF$10*тех!BF$6,)</f>
        <v>0</v>
      </c>
      <c r="AS170" s="76">
        <f>IF(OR(AS$3=DATE(YEAR($H170),MONTH($H170)+$G170,1),AS$3=DATE(YEAR($H170),MONTH($H170)+$G170*2,1),AS$3=DATE(YEAR($H170),MONTH($H170)+$G170*3,1),AS$3=DATE(YEAR($H170),MONTH($H170)+$G170*4,1),AS$3=DATE(YEAR($H170),MONTH($H170)+$G170*5,1),AS$3=DATE(YEAR($H170),MONTH($H170)+$G170*6,1),AS$3=DATE(YEAR($H170),MONTH($H170)+$G170*7,1),AS$3=DATE(YEAR($H170),MONTH($H170)+$G170*8,1),AS$3=DATE(YEAR($H170),MONTH($H170)+$G170*9,1),AS$3=DATE(YEAR($H170),MONTH($H170)+$G170*10,1)),$F170*тех!BG$10*тех!BG$6,)</f>
        <v>0</v>
      </c>
      <c r="AT170" s="76">
        <f>IF(OR(AT$3=DATE(YEAR($H170),MONTH($H170)+$G170,1),AT$3=DATE(YEAR($H170),MONTH($H170)+$G170*2,1),AT$3=DATE(YEAR($H170),MONTH($H170)+$G170*3,1),AT$3=DATE(YEAR($H170),MONTH($H170)+$G170*4,1),AT$3=DATE(YEAR($H170),MONTH($H170)+$G170*5,1),AT$3=DATE(YEAR($H170),MONTH($H170)+$G170*6,1),AT$3=DATE(YEAR($H170),MONTH($H170)+$G170*7,1),AT$3=DATE(YEAR($H170),MONTH($H170)+$G170*8,1),AT$3=DATE(YEAR($H170),MONTH($H170)+$G170*9,1),AT$3=DATE(YEAR($H170),MONTH($H170)+$G170*10,1)),$F170*тех!BH$10*тех!BH$6,)</f>
        <v>0</v>
      </c>
      <c r="AU170" s="76">
        <f>IF(OR(AU$3=DATE(YEAR($H170),MONTH($H170)+$G170,1),AU$3=DATE(YEAR($H170),MONTH($H170)+$G170*2,1),AU$3=DATE(YEAR($H170),MONTH($H170)+$G170*3,1),AU$3=DATE(YEAR($H170),MONTH($H170)+$G170*4,1),AU$3=DATE(YEAR($H170),MONTH($H170)+$G170*5,1),AU$3=DATE(YEAR($H170),MONTH($H170)+$G170*6,1),AU$3=DATE(YEAR($H170),MONTH($H170)+$G170*7,1),AU$3=DATE(YEAR($H170),MONTH($H170)+$G170*8,1),AU$3=DATE(YEAR($H170),MONTH($H170)+$G170*9,1),AU$3=DATE(YEAR($H170),MONTH($H170)+$G170*10,1)),$F170*тех!BI$10*тех!BI$6,)</f>
        <v>0</v>
      </c>
      <c r="AV170" s="76">
        <f>IF(OR(AV$3=DATE(YEAR($H170),MONTH($H170)+$G170,1),AV$3=DATE(YEAR($H170),MONTH($H170)+$G170*2,1),AV$3=DATE(YEAR($H170),MONTH($H170)+$G170*3,1),AV$3=DATE(YEAR($H170),MONTH($H170)+$G170*4,1),AV$3=DATE(YEAR($H170),MONTH($H170)+$G170*5,1),AV$3=DATE(YEAR($H170),MONTH($H170)+$G170*6,1),AV$3=DATE(YEAR($H170),MONTH($H170)+$G170*7,1),AV$3=DATE(YEAR($H170),MONTH($H170)+$G170*8,1),AV$3=DATE(YEAR($H170),MONTH($H170)+$G170*9,1),AV$3=DATE(YEAR($H170),MONTH($H170)+$G170*10,1)),$F170*тех!BJ$10*тех!BJ$6,)</f>
        <v>0</v>
      </c>
      <c r="AW170" s="76">
        <f>IF(OR(AW$3=DATE(YEAR($H170),MONTH($H170)+$G170,1),AW$3=DATE(YEAR($H170),MONTH($H170)+$G170*2,1),AW$3=DATE(YEAR($H170),MONTH($H170)+$G170*3,1),AW$3=DATE(YEAR($H170),MONTH($H170)+$G170*4,1),AW$3=DATE(YEAR($H170),MONTH($H170)+$G170*5,1),AW$3=DATE(YEAR($H170),MONTH($H170)+$G170*6,1),AW$3=DATE(YEAR($H170),MONTH($H170)+$G170*7,1),AW$3=DATE(YEAR($H170),MONTH($H170)+$G170*8,1),AW$3=DATE(YEAR($H170),MONTH($H170)+$G170*9,1),AW$3=DATE(YEAR($H170),MONTH($H170)+$G170*10,1)),$F170*тех!BK$10*тех!BK$6,)</f>
        <v>0</v>
      </c>
      <c r="AX170" s="76">
        <f>IF(OR(AX$3=DATE(YEAR($H170),MONTH($H170)+$G170,1),AX$3=DATE(YEAR($H170),MONTH($H170)+$G170*2,1),AX$3=DATE(YEAR($H170),MONTH($H170)+$G170*3,1),AX$3=DATE(YEAR($H170),MONTH($H170)+$G170*4,1),AX$3=DATE(YEAR($H170),MONTH($H170)+$G170*5,1),AX$3=DATE(YEAR($H170),MONTH($H170)+$G170*6,1),AX$3=DATE(YEAR($H170),MONTH($H170)+$G170*7,1),AX$3=DATE(YEAR($H170),MONTH($H170)+$G170*8,1),AX$3=DATE(YEAR($H170),MONTH($H170)+$G170*9,1),AX$3=DATE(YEAR($H170),MONTH($H170)+$G170*10,1)),$F170*тех!BL$10*тех!BL$6,)</f>
        <v>0</v>
      </c>
      <c r="AY170" s="76">
        <f>IF(OR(AY$3=DATE(YEAR($H170),MONTH($H170)+$G170,1),AY$3=DATE(YEAR($H170),MONTH($H170)+$G170*2,1),AY$3=DATE(YEAR($H170),MONTH($H170)+$G170*3,1),AY$3=DATE(YEAR($H170),MONTH($H170)+$G170*4,1),AY$3=DATE(YEAR($H170),MONTH($H170)+$G170*5,1),AY$3=DATE(YEAR($H170),MONTH($H170)+$G170*6,1),AY$3=DATE(YEAR($H170),MONTH($H170)+$G170*7,1),AY$3=DATE(YEAR($H170),MONTH($H170)+$G170*8,1),AY$3=DATE(YEAR($H170),MONTH($H170)+$G170*9,1),AY$3=DATE(YEAR($H170),MONTH($H170)+$G170*10,1)),$F170*тех!BM$10*тех!BM$6,)</f>
        <v>0</v>
      </c>
      <c r="AZ170" s="76">
        <f>IF(OR(AZ$3=DATE(YEAR($H170),MONTH($H170)+$G170,1),AZ$3=DATE(YEAR($H170),MONTH($H170)+$G170*2,1),AZ$3=DATE(YEAR($H170),MONTH($H170)+$G170*3,1),AZ$3=DATE(YEAR($H170),MONTH($H170)+$G170*4,1),AZ$3=DATE(YEAR($H170),MONTH($H170)+$G170*5,1),AZ$3=DATE(YEAR($H170),MONTH($H170)+$G170*6,1),AZ$3=DATE(YEAR($H170),MONTH($H170)+$G170*7,1),AZ$3=DATE(YEAR($H170),MONTH($H170)+$G170*8,1),AZ$3=DATE(YEAR($H170),MONTH($H170)+$G170*9,1),AZ$3=DATE(YEAR($H170),MONTH($H170)+$G170*10,1)),$F170*тех!BN$10*тех!BN$6,)</f>
        <v>0</v>
      </c>
      <c r="BA170" s="76">
        <f>IF(OR(BA$3=DATE(YEAR($H170),MONTH($H170)+$G170,1),BA$3=DATE(YEAR($H170),MONTH($H170)+$G170*2,1),BA$3=DATE(YEAR($H170),MONTH($H170)+$G170*3,1),BA$3=DATE(YEAR($H170),MONTH($H170)+$G170*4,1),BA$3=DATE(YEAR($H170),MONTH($H170)+$G170*5,1),BA$3=DATE(YEAR($H170),MONTH($H170)+$G170*6,1),BA$3=DATE(YEAR($H170),MONTH($H170)+$G170*7,1),BA$3=DATE(YEAR($H170),MONTH($H170)+$G170*8,1),BA$3=DATE(YEAR($H170),MONTH($H170)+$G170*9,1),BA$3=DATE(YEAR($H170),MONTH($H170)+$G170*10,1)),$F170*тех!BO$10*тех!BO$6,)</f>
        <v>0</v>
      </c>
      <c r="BB170" s="76">
        <f>IF(OR(BB$3=DATE(YEAR($H170),MONTH($H170)+$G170,1),BB$3=DATE(YEAR($H170),MONTH($H170)+$G170*2,1),BB$3=DATE(YEAR($H170),MONTH($H170)+$G170*3,1),BB$3=DATE(YEAR($H170),MONTH($H170)+$G170*4,1),BB$3=DATE(YEAR($H170),MONTH($H170)+$G170*5,1),BB$3=DATE(YEAR($H170),MONTH($H170)+$G170*6,1),BB$3=DATE(YEAR($H170),MONTH($H170)+$G170*7,1),BB$3=DATE(YEAR($H170),MONTH($H170)+$G170*8,1),BB$3=DATE(YEAR($H170),MONTH($H170)+$G170*9,1),BB$3=DATE(YEAR($H170),MONTH($H170)+$G170*10,1)),$F170*тех!BP$10*тех!BP$6,)</f>
        <v>0</v>
      </c>
      <c r="BC170" s="76">
        <f>IF(OR(BC$3=DATE(YEAR($H170),MONTH($H170)+$G170,1),BC$3=DATE(YEAR($H170),MONTH($H170)+$G170*2,1),BC$3=DATE(YEAR($H170),MONTH($H170)+$G170*3,1),BC$3=DATE(YEAR($H170),MONTH($H170)+$G170*4,1),BC$3=DATE(YEAR($H170),MONTH($H170)+$G170*5,1),BC$3=DATE(YEAR($H170),MONTH($H170)+$G170*6,1),BC$3=DATE(YEAR($H170),MONTH($H170)+$G170*7,1),BC$3=DATE(YEAR($H170),MONTH($H170)+$G170*8,1),BC$3=DATE(YEAR($H170),MONTH($H170)+$G170*9,1),BC$3=DATE(YEAR($H170),MONTH($H170)+$G170*10,1)),$F170*тех!BQ$10*тех!BQ$6,)</f>
        <v>0</v>
      </c>
      <c r="BD170" s="76">
        <f>IF(OR(BD$3=DATE(YEAR($H170),MONTH($H170)+$G170,1),BD$3=DATE(YEAR($H170),MONTH($H170)+$G170*2,1),BD$3=DATE(YEAR($H170),MONTH($H170)+$G170*3,1),BD$3=DATE(YEAR($H170),MONTH($H170)+$G170*4,1),BD$3=DATE(YEAR($H170),MONTH($H170)+$G170*5,1),BD$3=DATE(YEAR($H170),MONTH($H170)+$G170*6,1),BD$3=DATE(YEAR($H170),MONTH($H170)+$G170*7,1),BD$3=DATE(YEAR($H170),MONTH($H170)+$G170*8,1),BD$3=DATE(YEAR($H170),MONTH($H170)+$G170*9,1),BD$3=DATE(YEAR($H170),MONTH($H170)+$G170*10,1)),$F170*тех!BR$10*тех!BR$6,)</f>
        <v>0</v>
      </c>
      <c r="BE170" s="76">
        <f>IF(OR(BE$3=DATE(YEAR($H170),MONTH($H170)+$G170,1),BE$3=DATE(YEAR($H170),MONTH($H170)+$G170*2,1),BE$3=DATE(YEAR($H170),MONTH($H170)+$G170*3,1),BE$3=DATE(YEAR($H170),MONTH($H170)+$G170*4,1),BE$3=DATE(YEAR($H170),MONTH($H170)+$G170*5,1),BE$3=DATE(YEAR($H170),MONTH($H170)+$G170*6,1),BE$3=DATE(YEAR($H170),MONTH($H170)+$G170*7,1),BE$3=DATE(YEAR($H170),MONTH($H170)+$G170*8,1),BE$3=DATE(YEAR($H170),MONTH($H170)+$G170*9,1),BE$3=DATE(YEAR($H170),MONTH($H170)+$G170*10,1)),$F170*тех!BS$10*тех!BS$6,)</f>
        <v>0</v>
      </c>
      <c r="BF170" s="76">
        <f>IF(OR(BF$3=DATE(YEAR($H170),MONTH($H170)+$G170,1),BF$3=DATE(YEAR($H170),MONTH($H170)+$G170*2,1),BF$3=DATE(YEAR($H170),MONTH($H170)+$G170*3,1),BF$3=DATE(YEAR($H170),MONTH($H170)+$G170*4,1),BF$3=DATE(YEAR($H170),MONTH($H170)+$G170*5,1),BF$3=DATE(YEAR($H170),MONTH($H170)+$G170*6,1),BF$3=DATE(YEAR($H170),MONTH($H170)+$G170*7,1),BF$3=DATE(YEAR($H170),MONTH($H170)+$G170*8,1),BF$3=DATE(YEAR($H170),MONTH($H170)+$G170*9,1),BF$3=DATE(YEAR($H170),MONTH($H170)+$G170*10,1)),$F170*тех!BT$10*тех!BT$6,)</f>
        <v>0</v>
      </c>
      <c r="BG170" s="76">
        <f>IF(OR(BG$3=DATE(YEAR($H170),MONTH($H170)+$G170,1),BG$3=DATE(YEAR($H170),MONTH($H170)+$G170*2,1),BG$3=DATE(YEAR($H170),MONTH($H170)+$G170*3,1),BG$3=DATE(YEAR($H170),MONTH($H170)+$G170*4,1),BG$3=DATE(YEAR($H170),MONTH($H170)+$G170*5,1),BG$3=DATE(YEAR($H170),MONTH($H170)+$G170*6,1),BG$3=DATE(YEAR($H170),MONTH($H170)+$G170*7,1),BG$3=DATE(YEAR($H170),MONTH($H170)+$G170*8,1),BG$3=DATE(YEAR($H170),MONTH($H170)+$G170*9,1),BG$3=DATE(YEAR($H170),MONTH($H170)+$G170*10,1)),$F170*тех!BU$10*тех!BU$6,)</f>
        <v>0</v>
      </c>
      <c r="BH170" s="76">
        <f>IF(OR(BH$3=DATE(YEAR($H170),MONTH($H170)+$G170,1),BH$3=DATE(YEAR($H170),MONTH($H170)+$G170*2,1),BH$3=DATE(YEAR($H170),MONTH($H170)+$G170*3,1),BH$3=DATE(YEAR($H170),MONTH($H170)+$G170*4,1),BH$3=DATE(YEAR($H170),MONTH($H170)+$G170*5,1),BH$3=DATE(YEAR($H170),MONTH($H170)+$G170*6,1),BH$3=DATE(YEAR($H170),MONTH($H170)+$G170*7,1),BH$3=DATE(YEAR($H170),MONTH($H170)+$G170*8,1),BH$3=DATE(YEAR($H170),MONTH($H170)+$G170*9,1),BH$3=DATE(YEAR($H170),MONTH($H170)+$G170*10,1)),$F170*тех!BV$10*тех!BV$6,)</f>
        <v>0</v>
      </c>
      <c r="BI170" s="76">
        <f>IF(OR(BI$3=DATE(YEAR($H170),MONTH($H170)+$G170,1),BI$3=DATE(YEAR($H170),MONTH($H170)+$G170*2,1),BI$3=DATE(YEAR($H170),MONTH($H170)+$G170*3,1),BI$3=DATE(YEAR($H170),MONTH($H170)+$G170*4,1),BI$3=DATE(YEAR($H170),MONTH($H170)+$G170*5,1),BI$3=DATE(YEAR($H170),MONTH($H170)+$G170*6,1),BI$3=DATE(YEAR($H170),MONTH($H170)+$G170*7,1),BI$3=DATE(YEAR($H170),MONTH($H170)+$G170*8,1),BI$3=DATE(YEAR($H170),MONTH($H170)+$G170*9,1),BI$3=DATE(YEAR($H170),MONTH($H170)+$G170*10,1)),$F170*тех!BW$10*тех!BW$6,)</f>
        <v>0</v>
      </c>
      <c r="BJ170" s="76">
        <f>IF(OR(BJ$3=DATE(YEAR($H170),MONTH($H170)+$G170,1),BJ$3=DATE(YEAR($H170),MONTH($H170)+$G170*2,1),BJ$3=DATE(YEAR($H170),MONTH($H170)+$G170*3,1),BJ$3=DATE(YEAR($H170),MONTH($H170)+$G170*4,1),BJ$3=DATE(YEAR($H170),MONTH($H170)+$G170*5,1),BJ$3=DATE(YEAR($H170),MONTH($H170)+$G170*6,1),BJ$3=DATE(YEAR($H170),MONTH($H170)+$G170*7,1),BJ$3=DATE(YEAR($H170),MONTH($H170)+$G170*8,1),BJ$3=DATE(YEAR($H170),MONTH($H170)+$G170*9,1),BJ$3=DATE(YEAR($H170),MONTH($H170)+$G170*10,1)),$F170*тех!BX$10*тех!BX$6,)</f>
        <v>0</v>
      </c>
      <c r="BK170" s="76">
        <f>IF(OR(BK$3=DATE(YEAR($H170),MONTH($H170)+$G170,1),BK$3=DATE(YEAR($H170),MONTH($H170)+$G170*2,1),BK$3=DATE(YEAR($H170),MONTH($H170)+$G170*3,1),BK$3=DATE(YEAR($H170),MONTH($H170)+$G170*4,1),BK$3=DATE(YEAR($H170),MONTH($H170)+$G170*5,1),BK$3=DATE(YEAR($H170),MONTH($H170)+$G170*6,1),BK$3=DATE(YEAR($H170),MONTH($H170)+$G170*7,1),BK$3=DATE(YEAR($H170),MONTH($H170)+$G170*8,1),BK$3=DATE(YEAR($H170),MONTH($H170)+$G170*9,1),BK$3=DATE(YEAR($H170),MONTH($H170)+$G170*10,1)),$F170*тех!BY$10*тех!BY$6,)</f>
        <v>0</v>
      </c>
      <c r="BL170" s="76">
        <f>IF(OR(BL$3=DATE(YEAR($H170),MONTH($H170)+$G170,1),BL$3=DATE(YEAR($H170),MONTH($H170)+$G170*2,1),BL$3=DATE(YEAR($H170),MONTH($H170)+$G170*3,1),BL$3=DATE(YEAR($H170),MONTH($H170)+$G170*4,1),BL$3=DATE(YEAR($H170),MONTH($H170)+$G170*5,1),BL$3=DATE(YEAR($H170),MONTH($H170)+$G170*6,1),BL$3=DATE(YEAR($H170),MONTH($H170)+$G170*7,1),BL$3=DATE(YEAR($H170),MONTH($H170)+$G170*8,1),BL$3=DATE(YEAR($H170),MONTH($H170)+$G170*9,1),BL$3=DATE(YEAR($H170),MONTH($H170)+$G170*10,1)),$F170*тех!BZ$10*тех!BZ$6,)</f>
        <v>0</v>
      </c>
      <c r="BM170" s="76">
        <f>IF(OR(BM$3=DATE(YEAR($H170),MONTH($H170)+$G170,1),BM$3=DATE(YEAR($H170),MONTH($H170)+$G170*2,1),BM$3=DATE(YEAR($H170),MONTH($H170)+$G170*3,1),BM$3=DATE(YEAR($H170),MONTH($H170)+$G170*4,1),BM$3=DATE(YEAR($H170),MONTH($H170)+$G170*5,1),BM$3=DATE(YEAR($H170),MONTH($H170)+$G170*6,1),BM$3=DATE(YEAR($H170),MONTH($H170)+$G170*7,1),BM$3=DATE(YEAR($H170),MONTH($H170)+$G170*8,1),BM$3=DATE(YEAR($H170),MONTH($H170)+$G170*9,1),BM$3=DATE(YEAR($H170),MONTH($H170)+$G170*10,1)),$F170*тех!CA$10*тех!CA$6,)</f>
        <v>0</v>
      </c>
      <c r="BN170" s="76">
        <f>IF(OR(BN$3=DATE(YEAR($H170),MONTH($H170)+$G170,1),BN$3=DATE(YEAR($H170),MONTH($H170)+$G170*2,1),BN$3=DATE(YEAR($H170),MONTH($H170)+$G170*3,1),BN$3=DATE(YEAR($H170),MONTH($H170)+$G170*4,1),BN$3=DATE(YEAR($H170),MONTH($H170)+$G170*5,1),BN$3=DATE(YEAR($H170),MONTH($H170)+$G170*6,1),BN$3=DATE(YEAR($H170),MONTH($H170)+$G170*7,1),BN$3=DATE(YEAR($H170),MONTH($H170)+$G170*8,1),BN$3=DATE(YEAR($H170),MONTH($H170)+$G170*9,1),BN$3=DATE(YEAR($H170),MONTH($H170)+$G170*10,1)),$F170*тех!CB$10*тех!CB$6,)</f>
        <v>0</v>
      </c>
      <c r="BO170" s="76">
        <f>IF(OR(BO$3=DATE(YEAR($H170),MONTH($H170)+$G170,1),BO$3=DATE(YEAR($H170),MONTH($H170)+$G170*2,1),BO$3=DATE(YEAR($H170),MONTH($H170)+$G170*3,1),BO$3=DATE(YEAR($H170),MONTH($H170)+$G170*4,1),BO$3=DATE(YEAR($H170),MONTH($H170)+$G170*5,1),BO$3=DATE(YEAR($H170),MONTH($H170)+$G170*6,1),BO$3=DATE(YEAR($H170),MONTH($H170)+$G170*7,1),BO$3=DATE(YEAR($H170),MONTH($H170)+$G170*8,1),BO$3=DATE(YEAR($H170),MONTH($H170)+$G170*9,1),BO$3=DATE(YEAR($H170),MONTH($H170)+$G170*10,1)),$F170*тех!CC$10*тех!CC$6,)</f>
        <v>0</v>
      </c>
      <c r="BP170" s="76">
        <f>IF(OR(BP$3=DATE(YEAR($H170),MONTH($H170)+$G170,1),BP$3=DATE(YEAR($H170),MONTH($H170)+$G170*2,1),BP$3=DATE(YEAR($H170),MONTH($H170)+$G170*3,1),BP$3=DATE(YEAR($H170),MONTH($H170)+$G170*4,1),BP$3=DATE(YEAR($H170),MONTH($H170)+$G170*5,1),BP$3=DATE(YEAR($H170),MONTH($H170)+$G170*6,1),BP$3=DATE(YEAR($H170),MONTH($H170)+$G170*7,1),BP$3=DATE(YEAR($H170),MONTH($H170)+$G170*8,1),BP$3=DATE(YEAR($H170),MONTH($H170)+$G170*9,1),BP$3=DATE(YEAR($H170),MONTH($H170)+$G170*10,1)),$F170*тех!CD$10*тех!CD$6,)</f>
        <v>0</v>
      </c>
      <c r="BQ170" s="76">
        <f>IF(OR(BQ$3=DATE(YEAR($H170),MONTH($H170)+$G170,1),BQ$3=DATE(YEAR($H170),MONTH($H170)+$G170*2,1),BQ$3=DATE(YEAR($H170),MONTH($H170)+$G170*3,1),BQ$3=DATE(YEAR($H170),MONTH($H170)+$G170*4,1),BQ$3=DATE(YEAR($H170),MONTH($H170)+$G170*5,1),BQ$3=DATE(YEAR($H170),MONTH($H170)+$G170*6,1),BQ$3=DATE(YEAR($H170),MONTH($H170)+$G170*7,1),BQ$3=DATE(YEAR($H170),MONTH($H170)+$G170*8,1),BQ$3=DATE(YEAR($H170),MONTH($H170)+$G170*9,1),BQ$3=DATE(YEAR($H170),MONTH($H170)+$G170*10,1)),$F170*тех!CE$10*тех!CE$6,)</f>
        <v>0</v>
      </c>
    </row>
    <row r="171" spans="2:69">
      <c r="B171" s="3">
        <v>29</v>
      </c>
      <c r="C171" s="19" t="s">
        <v>900</v>
      </c>
      <c r="D171" s="71">
        <f>IF(C171&gt;0,VLOOKUP(C171,тех!$R$19:$S$54,2,FALSE),)</f>
        <v>155</v>
      </c>
      <c r="E171" s="71"/>
      <c r="F171" s="76">
        <f t="shared" si="5"/>
        <v>0</v>
      </c>
      <c r="G171" s="19">
        <v>12</v>
      </c>
      <c r="H171" s="20">
        <f>Параметры!$C$11</f>
        <v>42370</v>
      </c>
      <c r="J171" s="76">
        <f>IF($H171=J$3,$F171,)*тех!X$6</f>
        <v>0</v>
      </c>
      <c r="K171" s="76">
        <f>IF($H171=K$3,$F171,)*тех!Y$6</f>
        <v>0</v>
      </c>
      <c r="L171" s="76">
        <f>IF($H171=L$3,$F171,)*тех!Z$6</f>
        <v>0</v>
      </c>
      <c r="M171" s="76">
        <f>IF($H171=M$3,$F171,)*тех!AA$6</f>
        <v>0</v>
      </c>
      <c r="N171" s="76">
        <f>IF($H171=N$3,$F171,)*тех!AB$6</f>
        <v>0</v>
      </c>
      <c r="O171" s="76">
        <f>IF($H171=O$3,$F171,)*тех!AC$6</f>
        <v>0</v>
      </c>
      <c r="P171" s="76">
        <f>IF(OR(P$3=DATE(YEAR($H171),MONTH($H171)+$G171,1),P$3=DATE(YEAR($H171),MONTH($H171)+$G171*2,1),P$3=DATE(YEAR($H171),MONTH($H171)+$G171*3,1),P$3=DATE(YEAR($H171),MONTH($H171)+$G171*4,1),P$3=DATE(YEAR($H171),MONTH($H171)+$G171*5,1),P$3=DATE(YEAR($H171),MONTH($H171)+$G171*6,1),P$3=DATE(YEAR($H171),MONTH($H171)+$G171*7,1),P$3=DATE(YEAR($H171),MONTH($H171)+$G171*8,1),P$3=DATE(YEAR($H171),MONTH($H171)+$G171*9,1),P$3=DATE(YEAR($H171),MONTH($H171)+$G171*10,1)),$F171*тех!AD$10*тех!AD$6,)</f>
        <v>0</v>
      </c>
      <c r="Q171" s="76">
        <f>IF(OR(Q$3=DATE(YEAR($H171),MONTH($H171)+$G171,1),Q$3=DATE(YEAR($H171),MONTH($H171)+$G171*2,1),Q$3=DATE(YEAR($H171),MONTH($H171)+$G171*3,1),Q$3=DATE(YEAR($H171),MONTH($H171)+$G171*4,1),Q$3=DATE(YEAR($H171),MONTH($H171)+$G171*5,1),Q$3=DATE(YEAR($H171),MONTH($H171)+$G171*6,1),Q$3=DATE(YEAR($H171),MONTH($H171)+$G171*7,1),Q$3=DATE(YEAR($H171),MONTH($H171)+$G171*8,1),Q$3=DATE(YEAR($H171),MONTH($H171)+$G171*9,1),Q$3=DATE(YEAR($H171),MONTH($H171)+$G171*10,1)),$F171*тех!AE$10*тех!AE$6,)</f>
        <v>0</v>
      </c>
      <c r="R171" s="76">
        <f>IF(OR(R$3=DATE(YEAR($H171),MONTH($H171)+$G171,1),R$3=DATE(YEAR($H171),MONTH($H171)+$G171*2,1),R$3=DATE(YEAR($H171),MONTH($H171)+$G171*3,1),R$3=DATE(YEAR($H171),MONTH($H171)+$G171*4,1),R$3=DATE(YEAR($H171),MONTH($H171)+$G171*5,1),R$3=DATE(YEAR($H171),MONTH($H171)+$G171*6,1),R$3=DATE(YEAR($H171),MONTH($H171)+$G171*7,1),R$3=DATE(YEAR($H171),MONTH($H171)+$G171*8,1),R$3=DATE(YEAR($H171),MONTH($H171)+$G171*9,1),R$3=DATE(YEAR($H171),MONTH($H171)+$G171*10,1)),$F171*тех!AF$10*тех!AF$6,)</f>
        <v>0</v>
      </c>
      <c r="S171" s="76">
        <f>IF(OR(S$3=DATE(YEAR($H171),MONTH($H171)+$G171,1),S$3=DATE(YEAR($H171),MONTH($H171)+$G171*2,1),S$3=DATE(YEAR($H171),MONTH($H171)+$G171*3,1),S$3=DATE(YEAR($H171),MONTH($H171)+$G171*4,1),S$3=DATE(YEAR($H171),MONTH($H171)+$G171*5,1),S$3=DATE(YEAR($H171),MONTH($H171)+$G171*6,1),S$3=DATE(YEAR($H171),MONTH($H171)+$G171*7,1),S$3=DATE(YEAR($H171),MONTH($H171)+$G171*8,1),S$3=DATE(YEAR($H171),MONTH($H171)+$G171*9,1),S$3=DATE(YEAR($H171),MONTH($H171)+$G171*10,1)),$F171*тех!AG$10*тех!AG$6,)</f>
        <v>0</v>
      </c>
      <c r="T171" s="76">
        <f>IF(OR(T$3=DATE(YEAR($H171),MONTH($H171)+$G171,1),T$3=DATE(YEAR($H171),MONTH($H171)+$G171*2,1),T$3=DATE(YEAR($H171),MONTH($H171)+$G171*3,1),T$3=DATE(YEAR($H171),MONTH($H171)+$G171*4,1),T$3=DATE(YEAR($H171),MONTH($H171)+$G171*5,1),T$3=DATE(YEAR($H171),MONTH($H171)+$G171*6,1),T$3=DATE(YEAR($H171),MONTH($H171)+$G171*7,1),T$3=DATE(YEAR($H171),MONTH($H171)+$G171*8,1),T$3=DATE(YEAR($H171),MONTH($H171)+$G171*9,1),T$3=DATE(YEAR($H171),MONTH($H171)+$G171*10,1)),$F171*тех!AH$10*тех!AH$6,)</f>
        <v>0</v>
      </c>
      <c r="U171" s="76">
        <f>IF(OR(U$3=DATE(YEAR($H171),MONTH($H171)+$G171,1),U$3=DATE(YEAR($H171),MONTH($H171)+$G171*2,1),U$3=DATE(YEAR($H171),MONTH($H171)+$G171*3,1),U$3=DATE(YEAR($H171),MONTH($H171)+$G171*4,1),U$3=DATE(YEAR($H171),MONTH($H171)+$G171*5,1),U$3=DATE(YEAR($H171),MONTH($H171)+$G171*6,1),U$3=DATE(YEAR($H171),MONTH($H171)+$G171*7,1),U$3=DATE(YEAR($H171),MONTH($H171)+$G171*8,1),U$3=DATE(YEAR($H171),MONTH($H171)+$G171*9,1),U$3=DATE(YEAR($H171),MONTH($H171)+$G171*10,1)),$F171*тех!AI$10*тех!AI$6,)</f>
        <v>0</v>
      </c>
      <c r="V171" s="76">
        <f>IF(OR(V$3=DATE(YEAR($H171),MONTH($H171)+$G171,1),V$3=DATE(YEAR($H171),MONTH($H171)+$G171*2,1),V$3=DATE(YEAR($H171),MONTH($H171)+$G171*3,1),V$3=DATE(YEAR($H171),MONTH($H171)+$G171*4,1),V$3=DATE(YEAR($H171),MONTH($H171)+$G171*5,1),V$3=DATE(YEAR($H171),MONTH($H171)+$G171*6,1),V$3=DATE(YEAR($H171),MONTH($H171)+$G171*7,1),V$3=DATE(YEAR($H171),MONTH($H171)+$G171*8,1),V$3=DATE(YEAR($H171),MONTH($H171)+$G171*9,1),V$3=DATE(YEAR($H171),MONTH($H171)+$G171*10,1)),$F171*тех!AJ$10*тех!AJ$6,)</f>
        <v>0</v>
      </c>
      <c r="W171" s="76">
        <f>IF(OR(W$3=DATE(YEAR($H171),MONTH($H171)+$G171,1),W$3=DATE(YEAR($H171),MONTH($H171)+$G171*2,1),W$3=DATE(YEAR($H171),MONTH($H171)+$G171*3,1),W$3=DATE(YEAR($H171),MONTH($H171)+$G171*4,1),W$3=DATE(YEAR($H171),MONTH($H171)+$G171*5,1),W$3=DATE(YEAR($H171),MONTH($H171)+$G171*6,1),W$3=DATE(YEAR($H171),MONTH($H171)+$G171*7,1),W$3=DATE(YEAR($H171),MONTH($H171)+$G171*8,1),W$3=DATE(YEAR($H171),MONTH($H171)+$G171*9,1),W$3=DATE(YEAR($H171),MONTH($H171)+$G171*10,1)),$F171*тех!AK$10*тех!AK$6,)</f>
        <v>0</v>
      </c>
      <c r="X171" s="76">
        <f>IF(OR(X$3=DATE(YEAR($H171),MONTH($H171)+$G171,1),X$3=DATE(YEAR($H171),MONTH($H171)+$G171*2,1),X$3=DATE(YEAR($H171),MONTH($H171)+$G171*3,1),X$3=DATE(YEAR($H171),MONTH($H171)+$G171*4,1),X$3=DATE(YEAR($H171),MONTH($H171)+$G171*5,1),X$3=DATE(YEAR($H171),MONTH($H171)+$G171*6,1),X$3=DATE(YEAR($H171),MONTH($H171)+$G171*7,1),X$3=DATE(YEAR($H171),MONTH($H171)+$G171*8,1),X$3=DATE(YEAR($H171),MONTH($H171)+$G171*9,1),X$3=DATE(YEAR($H171),MONTH($H171)+$G171*10,1)),$F171*тех!AL$10*тех!AL$6,)</f>
        <v>0</v>
      </c>
      <c r="Y171" s="76">
        <f>IF(OR(Y$3=DATE(YEAR($H171),MONTH($H171)+$G171,1),Y$3=DATE(YEAR($H171),MONTH($H171)+$G171*2,1),Y$3=DATE(YEAR($H171),MONTH($H171)+$G171*3,1),Y$3=DATE(YEAR($H171),MONTH($H171)+$G171*4,1),Y$3=DATE(YEAR($H171),MONTH($H171)+$G171*5,1),Y$3=DATE(YEAR($H171),MONTH($H171)+$G171*6,1),Y$3=DATE(YEAR($H171),MONTH($H171)+$G171*7,1),Y$3=DATE(YEAR($H171),MONTH($H171)+$G171*8,1),Y$3=DATE(YEAR($H171),MONTH($H171)+$G171*9,1),Y$3=DATE(YEAR($H171),MONTH($H171)+$G171*10,1)),$F171*тех!AM$10*тех!AM$6,)</f>
        <v>0</v>
      </c>
      <c r="Z171" s="76">
        <f>IF(OR(Z$3=DATE(YEAR($H171),MONTH($H171)+$G171,1),Z$3=DATE(YEAR($H171),MONTH($H171)+$G171*2,1),Z$3=DATE(YEAR($H171),MONTH($H171)+$G171*3,1),Z$3=DATE(YEAR($H171),MONTH($H171)+$G171*4,1),Z$3=DATE(YEAR($H171),MONTH($H171)+$G171*5,1),Z$3=DATE(YEAR($H171),MONTH($H171)+$G171*6,1),Z$3=DATE(YEAR($H171),MONTH($H171)+$G171*7,1),Z$3=DATE(YEAR($H171),MONTH($H171)+$G171*8,1),Z$3=DATE(YEAR($H171),MONTH($H171)+$G171*9,1),Z$3=DATE(YEAR($H171),MONTH($H171)+$G171*10,1)),$F171*тех!AN$10*тех!AN$6,)</f>
        <v>0</v>
      </c>
      <c r="AA171" s="76">
        <f>IF(OR(AA$3=DATE(YEAR($H171),MONTH($H171)+$G171,1),AA$3=DATE(YEAR($H171),MONTH($H171)+$G171*2,1),AA$3=DATE(YEAR($H171),MONTH($H171)+$G171*3,1),AA$3=DATE(YEAR($H171),MONTH($H171)+$G171*4,1),AA$3=DATE(YEAR($H171),MONTH($H171)+$G171*5,1),AA$3=DATE(YEAR($H171),MONTH($H171)+$G171*6,1),AA$3=DATE(YEAR($H171),MONTH($H171)+$G171*7,1),AA$3=DATE(YEAR($H171),MONTH($H171)+$G171*8,1),AA$3=DATE(YEAR($H171),MONTH($H171)+$G171*9,1),AA$3=DATE(YEAR($H171),MONTH($H171)+$G171*10,1)),$F171*тех!AO$10*тех!AO$6,)</f>
        <v>0</v>
      </c>
      <c r="AB171" s="76">
        <f>IF(OR(AB$3=DATE(YEAR($H171),MONTH($H171)+$G171,1),AB$3=DATE(YEAR($H171),MONTH($H171)+$G171*2,1),AB$3=DATE(YEAR($H171),MONTH($H171)+$G171*3,1),AB$3=DATE(YEAR($H171),MONTH($H171)+$G171*4,1),AB$3=DATE(YEAR($H171),MONTH($H171)+$G171*5,1),AB$3=DATE(YEAR($H171),MONTH($H171)+$G171*6,1),AB$3=DATE(YEAR($H171),MONTH($H171)+$G171*7,1),AB$3=DATE(YEAR($H171),MONTH($H171)+$G171*8,1),AB$3=DATE(YEAR($H171),MONTH($H171)+$G171*9,1),AB$3=DATE(YEAR($H171),MONTH($H171)+$G171*10,1)),$F171*тех!AP$10*тех!AP$6,)</f>
        <v>0</v>
      </c>
      <c r="AC171" s="76">
        <f>IF(OR(AC$3=DATE(YEAR($H171),MONTH($H171)+$G171,1),AC$3=DATE(YEAR($H171),MONTH($H171)+$G171*2,1),AC$3=DATE(YEAR($H171),MONTH($H171)+$G171*3,1),AC$3=DATE(YEAR($H171),MONTH($H171)+$G171*4,1),AC$3=DATE(YEAR($H171),MONTH($H171)+$G171*5,1),AC$3=DATE(YEAR($H171),MONTH($H171)+$G171*6,1),AC$3=DATE(YEAR($H171),MONTH($H171)+$G171*7,1),AC$3=DATE(YEAR($H171),MONTH($H171)+$G171*8,1),AC$3=DATE(YEAR($H171),MONTH($H171)+$G171*9,1),AC$3=DATE(YEAR($H171),MONTH($H171)+$G171*10,1)),$F171*тех!AQ$10*тех!AQ$6,)</f>
        <v>0</v>
      </c>
      <c r="AD171" s="76">
        <f>IF(OR(AD$3=DATE(YEAR($H171),MONTH($H171)+$G171,1),AD$3=DATE(YEAR($H171),MONTH($H171)+$G171*2,1),AD$3=DATE(YEAR($H171),MONTH($H171)+$G171*3,1),AD$3=DATE(YEAR($H171),MONTH($H171)+$G171*4,1),AD$3=DATE(YEAR($H171),MONTH($H171)+$G171*5,1),AD$3=DATE(YEAR($H171),MONTH($H171)+$G171*6,1),AD$3=DATE(YEAR($H171),MONTH($H171)+$G171*7,1),AD$3=DATE(YEAR($H171),MONTH($H171)+$G171*8,1),AD$3=DATE(YEAR($H171),MONTH($H171)+$G171*9,1),AD$3=DATE(YEAR($H171),MONTH($H171)+$G171*10,1)),$F171*тех!AR$10*тех!AR$6,)</f>
        <v>0</v>
      </c>
      <c r="AE171" s="76">
        <f>IF(OR(AE$3=DATE(YEAR($H171),MONTH($H171)+$G171,1),AE$3=DATE(YEAR($H171),MONTH($H171)+$G171*2,1),AE$3=DATE(YEAR($H171),MONTH($H171)+$G171*3,1),AE$3=DATE(YEAR($H171),MONTH($H171)+$G171*4,1),AE$3=DATE(YEAR($H171),MONTH($H171)+$G171*5,1),AE$3=DATE(YEAR($H171),MONTH($H171)+$G171*6,1),AE$3=DATE(YEAR($H171),MONTH($H171)+$G171*7,1),AE$3=DATE(YEAR($H171),MONTH($H171)+$G171*8,1),AE$3=DATE(YEAR($H171),MONTH($H171)+$G171*9,1),AE$3=DATE(YEAR($H171),MONTH($H171)+$G171*10,1)),$F171*тех!AS$10*тех!AS$6,)</f>
        <v>0</v>
      </c>
      <c r="AF171" s="76">
        <f>IF(OR(AF$3=DATE(YEAR($H171),MONTH($H171)+$G171,1),AF$3=DATE(YEAR($H171),MONTH($H171)+$G171*2,1),AF$3=DATE(YEAR($H171),MONTH($H171)+$G171*3,1),AF$3=DATE(YEAR($H171),MONTH($H171)+$G171*4,1),AF$3=DATE(YEAR($H171),MONTH($H171)+$G171*5,1),AF$3=DATE(YEAR($H171),MONTH($H171)+$G171*6,1),AF$3=DATE(YEAR($H171),MONTH($H171)+$G171*7,1),AF$3=DATE(YEAR($H171),MONTH($H171)+$G171*8,1),AF$3=DATE(YEAR($H171),MONTH($H171)+$G171*9,1),AF$3=DATE(YEAR($H171),MONTH($H171)+$G171*10,1)),$F171*тех!AT$10*тех!AT$6,)</f>
        <v>0</v>
      </c>
      <c r="AG171" s="76">
        <f>IF(OR(AG$3=DATE(YEAR($H171),MONTH($H171)+$G171,1),AG$3=DATE(YEAR($H171),MONTH($H171)+$G171*2,1),AG$3=DATE(YEAR($H171),MONTH($H171)+$G171*3,1),AG$3=DATE(YEAR($H171),MONTH($H171)+$G171*4,1),AG$3=DATE(YEAR($H171),MONTH($H171)+$G171*5,1),AG$3=DATE(YEAR($H171),MONTH($H171)+$G171*6,1),AG$3=DATE(YEAR($H171),MONTH($H171)+$G171*7,1),AG$3=DATE(YEAR($H171),MONTH($H171)+$G171*8,1),AG$3=DATE(YEAR($H171),MONTH($H171)+$G171*9,1),AG$3=DATE(YEAR($H171),MONTH($H171)+$G171*10,1)),$F171*тех!AU$10*тех!AU$6,)</f>
        <v>0</v>
      </c>
      <c r="AH171" s="76">
        <f>IF(OR(AH$3=DATE(YEAR($H171),MONTH($H171)+$G171,1),AH$3=DATE(YEAR($H171),MONTH($H171)+$G171*2,1),AH$3=DATE(YEAR($H171),MONTH($H171)+$G171*3,1),AH$3=DATE(YEAR($H171),MONTH($H171)+$G171*4,1),AH$3=DATE(YEAR($H171),MONTH($H171)+$G171*5,1),AH$3=DATE(YEAR($H171),MONTH($H171)+$G171*6,1),AH$3=DATE(YEAR($H171),MONTH($H171)+$G171*7,1),AH$3=DATE(YEAR($H171),MONTH($H171)+$G171*8,1),AH$3=DATE(YEAR($H171),MONTH($H171)+$G171*9,1),AH$3=DATE(YEAR($H171),MONTH($H171)+$G171*10,1)),$F171*тех!AV$10*тех!AV$6,)</f>
        <v>0</v>
      </c>
      <c r="AI171" s="76">
        <f>IF(OR(AI$3=DATE(YEAR($H171),MONTH($H171)+$G171,1),AI$3=DATE(YEAR($H171),MONTH($H171)+$G171*2,1),AI$3=DATE(YEAR($H171),MONTH($H171)+$G171*3,1),AI$3=DATE(YEAR($H171),MONTH($H171)+$G171*4,1),AI$3=DATE(YEAR($H171),MONTH($H171)+$G171*5,1),AI$3=DATE(YEAR($H171),MONTH($H171)+$G171*6,1),AI$3=DATE(YEAR($H171),MONTH($H171)+$G171*7,1),AI$3=DATE(YEAR($H171),MONTH($H171)+$G171*8,1),AI$3=DATE(YEAR($H171),MONTH($H171)+$G171*9,1),AI$3=DATE(YEAR($H171),MONTH($H171)+$G171*10,1)),$F171*тех!AW$10*тех!AW$6,)</f>
        <v>0</v>
      </c>
      <c r="AJ171" s="76">
        <f>IF(OR(AJ$3=DATE(YEAR($H171),MONTH($H171)+$G171,1),AJ$3=DATE(YEAR($H171),MONTH($H171)+$G171*2,1),AJ$3=DATE(YEAR($H171),MONTH($H171)+$G171*3,1),AJ$3=DATE(YEAR($H171),MONTH($H171)+$G171*4,1),AJ$3=DATE(YEAR($H171),MONTH($H171)+$G171*5,1),AJ$3=DATE(YEAR($H171),MONTH($H171)+$G171*6,1),AJ$3=DATE(YEAR($H171),MONTH($H171)+$G171*7,1),AJ$3=DATE(YEAR($H171),MONTH($H171)+$G171*8,1),AJ$3=DATE(YEAR($H171),MONTH($H171)+$G171*9,1),AJ$3=DATE(YEAR($H171),MONTH($H171)+$G171*10,1)),$F171*тех!AX$10*тех!AX$6,)</f>
        <v>0</v>
      </c>
      <c r="AK171" s="76">
        <f>IF(OR(AK$3=DATE(YEAR($H171),MONTH($H171)+$G171,1),AK$3=DATE(YEAR($H171),MONTH($H171)+$G171*2,1),AK$3=DATE(YEAR($H171),MONTH($H171)+$G171*3,1),AK$3=DATE(YEAR($H171),MONTH($H171)+$G171*4,1),AK$3=DATE(YEAR($H171),MONTH($H171)+$G171*5,1),AK$3=DATE(YEAR($H171),MONTH($H171)+$G171*6,1),AK$3=DATE(YEAR($H171),MONTH($H171)+$G171*7,1),AK$3=DATE(YEAR($H171),MONTH($H171)+$G171*8,1),AK$3=DATE(YEAR($H171),MONTH($H171)+$G171*9,1),AK$3=DATE(YEAR($H171),MONTH($H171)+$G171*10,1)),$F171*тех!AY$10*тех!AY$6,)</f>
        <v>0</v>
      </c>
      <c r="AL171" s="76">
        <f>IF(OR(AL$3=DATE(YEAR($H171),MONTH($H171)+$G171,1),AL$3=DATE(YEAR($H171),MONTH($H171)+$G171*2,1),AL$3=DATE(YEAR($H171),MONTH($H171)+$G171*3,1),AL$3=DATE(YEAR($H171),MONTH($H171)+$G171*4,1),AL$3=DATE(YEAR($H171),MONTH($H171)+$G171*5,1),AL$3=DATE(YEAR($H171),MONTH($H171)+$G171*6,1),AL$3=DATE(YEAR($H171),MONTH($H171)+$G171*7,1),AL$3=DATE(YEAR($H171),MONTH($H171)+$G171*8,1),AL$3=DATE(YEAR($H171),MONTH($H171)+$G171*9,1),AL$3=DATE(YEAR($H171),MONTH($H171)+$G171*10,1)),$F171*тех!AZ$10*тех!AZ$6,)</f>
        <v>0</v>
      </c>
      <c r="AM171" s="76">
        <f>IF(OR(AM$3=DATE(YEAR($H171),MONTH($H171)+$G171,1),AM$3=DATE(YEAR($H171),MONTH($H171)+$G171*2,1),AM$3=DATE(YEAR($H171),MONTH($H171)+$G171*3,1),AM$3=DATE(YEAR($H171),MONTH($H171)+$G171*4,1),AM$3=DATE(YEAR($H171),MONTH($H171)+$G171*5,1),AM$3=DATE(YEAR($H171),MONTH($H171)+$G171*6,1),AM$3=DATE(YEAR($H171),MONTH($H171)+$G171*7,1),AM$3=DATE(YEAR($H171),MONTH($H171)+$G171*8,1),AM$3=DATE(YEAR($H171),MONTH($H171)+$G171*9,1),AM$3=DATE(YEAR($H171),MONTH($H171)+$G171*10,1)),$F171*тех!BA$10*тех!BA$6,)</f>
        <v>0</v>
      </c>
      <c r="AN171" s="76">
        <f>IF(OR(AN$3=DATE(YEAR($H171),MONTH($H171)+$G171,1),AN$3=DATE(YEAR($H171),MONTH($H171)+$G171*2,1),AN$3=DATE(YEAR($H171),MONTH($H171)+$G171*3,1),AN$3=DATE(YEAR($H171),MONTH($H171)+$G171*4,1),AN$3=DATE(YEAR($H171),MONTH($H171)+$G171*5,1),AN$3=DATE(YEAR($H171),MONTH($H171)+$G171*6,1),AN$3=DATE(YEAR($H171),MONTH($H171)+$G171*7,1),AN$3=DATE(YEAR($H171),MONTH($H171)+$G171*8,1),AN$3=DATE(YEAR($H171),MONTH($H171)+$G171*9,1),AN$3=DATE(YEAR($H171),MONTH($H171)+$G171*10,1)),$F171*тех!BB$10*тех!BB$6,)</f>
        <v>0</v>
      </c>
      <c r="AO171" s="76">
        <f>IF(OR(AO$3=DATE(YEAR($H171),MONTH($H171)+$G171,1),AO$3=DATE(YEAR($H171),MONTH($H171)+$G171*2,1),AO$3=DATE(YEAR($H171),MONTH($H171)+$G171*3,1),AO$3=DATE(YEAR($H171),MONTH($H171)+$G171*4,1),AO$3=DATE(YEAR($H171),MONTH($H171)+$G171*5,1),AO$3=DATE(YEAR($H171),MONTH($H171)+$G171*6,1),AO$3=DATE(YEAR($H171),MONTH($H171)+$G171*7,1),AO$3=DATE(YEAR($H171),MONTH($H171)+$G171*8,1),AO$3=DATE(YEAR($H171),MONTH($H171)+$G171*9,1),AO$3=DATE(YEAR($H171),MONTH($H171)+$G171*10,1)),$F171*тех!BC$10*тех!BC$6,)</f>
        <v>0</v>
      </c>
      <c r="AP171" s="76">
        <f>IF(OR(AP$3=DATE(YEAR($H171),MONTH($H171)+$G171,1),AP$3=DATE(YEAR($H171),MONTH($H171)+$G171*2,1),AP$3=DATE(YEAR($H171),MONTH($H171)+$G171*3,1),AP$3=DATE(YEAR($H171),MONTH($H171)+$G171*4,1),AP$3=DATE(YEAR($H171),MONTH($H171)+$G171*5,1),AP$3=DATE(YEAR($H171),MONTH($H171)+$G171*6,1),AP$3=DATE(YEAR($H171),MONTH($H171)+$G171*7,1),AP$3=DATE(YEAR($H171),MONTH($H171)+$G171*8,1),AP$3=DATE(YEAR($H171),MONTH($H171)+$G171*9,1),AP$3=DATE(YEAR($H171),MONTH($H171)+$G171*10,1)),$F171*тех!BD$10*тех!BD$6,)</f>
        <v>0</v>
      </c>
      <c r="AQ171" s="76">
        <f>IF(OR(AQ$3=DATE(YEAR($H171),MONTH($H171)+$G171,1),AQ$3=DATE(YEAR($H171),MONTH($H171)+$G171*2,1),AQ$3=DATE(YEAR($H171),MONTH($H171)+$G171*3,1),AQ$3=DATE(YEAR($H171),MONTH($H171)+$G171*4,1),AQ$3=DATE(YEAR($H171),MONTH($H171)+$G171*5,1),AQ$3=DATE(YEAR($H171),MONTH($H171)+$G171*6,1),AQ$3=DATE(YEAR($H171),MONTH($H171)+$G171*7,1),AQ$3=DATE(YEAR($H171),MONTH($H171)+$G171*8,1),AQ$3=DATE(YEAR($H171),MONTH($H171)+$G171*9,1),AQ$3=DATE(YEAR($H171),MONTH($H171)+$G171*10,1)),$F171*тех!BE$10*тех!BE$6,)</f>
        <v>0</v>
      </c>
      <c r="AR171" s="76">
        <f>IF(OR(AR$3=DATE(YEAR($H171),MONTH($H171)+$G171,1),AR$3=DATE(YEAR($H171),MONTH($H171)+$G171*2,1),AR$3=DATE(YEAR($H171),MONTH($H171)+$G171*3,1),AR$3=DATE(YEAR($H171),MONTH($H171)+$G171*4,1),AR$3=DATE(YEAR($H171),MONTH($H171)+$G171*5,1),AR$3=DATE(YEAR($H171),MONTH($H171)+$G171*6,1),AR$3=DATE(YEAR($H171),MONTH($H171)+$G171*7,1),AR$3=DATE(YEAR($H171),MONTH($H171)+$G171*8,1),AR$3=DATE(YEAR($H171),MONTH($H171)+$G171*9,1),AR$3=DATE(YEAR($H171),MONTH($H171)+$G171*10,1)),$F171*тех!BF$10*тех!BF$6,)</f>
        <v>0</v>
      </c>
      <c r="AS171" s="76">
        <f>IF(OR(AS$3=DATE(YEAR($H171),MONTH($H171)+$G171,1),AS$3=DATE(YEAR($H171),MONTH($H171)+$G171*2,1),AS$3=DATE(YEAR($H171),MONTH($H171)+$G171*3,1),AS$3=DATE(YEAR($H171),MONTH($H171)+$G171*4,1),AS$3=DATE(YEAR($H171),MONTH($H171)+$G171*5,1),AS$3=DATE(YEAR($H171),MONTH($H171)+$G171*6,1),AS$3=DATE(YEAR($H171),MONTH($H171)+$G171*7,1),AS$3=DATE(YEAR($H171),MONTH($H171)+$G171*8,1),AS$3=DATE(YEAR($H171),MONTH($H171)+$G171*9,1),AS$3=DATE(YEAR($H171),MONTH($H171)+$G171*10,1)),$F171*тех!BG$10*тех!BG$6,)</f>
        <v>0</v>
      </c>
      <c r="AT171" s="76">
        <f>IF(OR(AT$3=DATE(YEAR($H171),MONTH($H171)+$G171,1),AT$3=DATE(YEAR($H171),MONTH($H171)+$G171*2,1),AT$3=DATE(YEAR($H171),MONTH($H171)+$G171*3,1),AT$3=DATE(YEAR($H171),MONTH($H171)+$G171*4,1),AT$3=DATE(YEAR($H171),MONTH($H171)+$G171*5,1),AT$3=DATE(YEAR($H171),MONTH($H171)+$G171*6,1),AT$3=DATE(YEAR($H171),MONTH($H171)+$G171*7,1),AT$3=DATE(YEAR($H171),MONTH($H171)+$G171*8,1),AT$3=DATE(YEAR($H171),MONTH($H171)+$G171*9,1),AT$3=DATE(YEAR($H171),MONTH($H171)+$G171*10,1)),$F171*тех!BH$10*тех!BH$6,)</f>
        <v>0</v>
      </c>
      <c r="AU171" s="76">
        <f>IF(OR(AU$3=DATE(YEAR($H171),MONTH($H171)+$G171,1),AU$3=DATE(YEAR($H171),MONTH($H171)+$G171*2,1),AU$3=DATE(YEAR($H171),MONTH($H171)+$G171*3,1),AU$3=DATE(YEAR($H171),MONTH($H171)+$G171*4,1),AU$3=DATE(YEAR($H171),MONTH($H171)+$G171*5,1),AU$3=DATE(YEAR($H171),MONTH($H171)+$G171*6,1),AU$3=DATE(YEAR($H171),MONTH($H171)+$G171*7,1),AU$3=DATE(YEAR($H171),MONTH($H171)+$G171*8,1),AU$3=DATE(YEAR($H171),MONTH($H171)+$G171*9,1),AU$3=DATE(YEAR($H171),MONTH($H171)+$G171*10,1)),$F171*тех!BI$10*тех!BI$6,)</f>
        <v>0</v>
      </c>
      <c r="AV171" s="76">
        <f>IF(OR(AV$3=DATE(YEAR($H171),MONTH($H171)+$G171,1),AV$3=DATE(YEAR($H171),MONTH($H171)+$G171*2,1),AV$3=DATE(YEAR($H171),MONTH($H171)+$G171*3,1),AV$3=DATE(YEAR($H171),MONTH($H171)+$G171*4,1),AV$3=DATE(YEAR($H171),MONTH($H171)+$G171*5,1),AV$3=DATE(YEAR($H171),MONTH($H171)+$G171*6,1),AV$3=DATE(YEAR($H171),MONTH($H171)+$G171*7,1),AV$3=DATE(YEAR($H171),MONTH($H171)+$G171*8,1),AV$3=DATE(YEAR($H171),MONTH($H171)+$G171*9,1),AV$3=DATE(YEAR($H171),MONTH($H171)+$G171*10,1)),$F171*тех!BJ$10*тех!BJ$6,)</f>
        <v>0</v>
      </c>
      <c r="AW171" s="76">
        <f>IF(OR(AW$3=DATE(YEAR($H171),MONTH($H171)+$G171,1),AW$3=DATE(YEAR($H171),MONTH($H171)+$G171*2,1),AW$3=DATE(YEAR($H171),MONTH($H171)+$G171*3,1),AW$3=DATE(YEAR($H171),MONTH($H171)+$G171*4,1),AW$3=DATE(YEAR($H171),MONTH($H171)+$G171*5,1),AW$3=DATE(YEAR($H171),MONTH($H171)+$G171*6,1),AW$3=DATE(YEAR($H171),MONTH($H171)+$G171*7,1),AW$3=DATE(YEAR($H171),MONTH($H171)+$G171*8,1),AW$3=DATE(YEAR($H171),MONTH($H171)+$G171*9,1),AW$3=DATE(YEAR($H171),MONTH($H171)+$G171*10,1)),$F171*тех!BK$10*тех!BK$6,)</f>
        <v>0</v>
      </c>
      <c r="AX171" s="76">
        <f>IF(OR(AX$3=DATE(YEAR($H171),MONTH($H171)+$G171,1),AX$3=DATE(YEAR($H171),MONTH($H171)+$G171*2,1),AX$3=DATE(YEAR($H171),MONTH($H171)+$G171*3,1),AX$3=DATE(YEAR($H171),MONTH($H171)+$G171*4,1),AX$3=DATE(YEAR($H171),MONTH($H171)+$G171*5,1),AX$3=DATE(YEAR($H171),MONTH($H171)+$G171*6,1),AX$3=DATE(YEAR($H171),MONTH($H171)+$G171*7,1),AX$3=DATE(YEAR($H171),MONTH($H171)+$G171*8,1),AX$3=DATE(YEAR($H171),MONTH($H171)+$G171*9,1),AX$3=DATE(YEAR($H171),MONTH($H171)+$G171*10,1)),$F171*тех!BL$10*тех!BL$6,)</f>
        <v>0</v>
      </c>
      <c r="AY171" s="76">
        <f>IF(OR(AY$3=DATE(YEAR($H171),MONTH($H171)+$G171,1),AY$3=DATE(YEAR($H171),MONTH($H171)+$G171*2,1),AY$3=DATE(YEAR($H171),MONTH($H171)+$G171*3,1),AY$3=DATE(YEAR($H171),MONTH($H171)+$G171*4,1),AY$3=DATE(YEAR($H171),MONTH($H171)+$G171*5,1),AY$3=DATE(YEAR($H171),MONTH($H171)+$G171*6,1),AY$3=DATE(YEAR($H171),MONTH($H171)+$G171*7,1),AY$3=DATE(YEAR($H171),MONTH($H171)+$G171*8,1),AY$3=DATE(YEAR($H171),MONTH($H171)+$G171*9,1),AY$3=DATE(YEAR($H171),MONTH($H171)+$G171*10,1)),$F171*тех!BM$10*тех!BM$6,)</f>
        <v>0</v>
      </c>
      <c r="AZ171" s="76">
        <f>IF(OR(AZ$3=DATE(YEAR($H171),MONTH($H171)+$G171,1),AZ$3=DATE(YEAR($H171),MONTH($H171)+$G171*2,1),AZ$3=DATE(YEAR($H171),MONTH($H171)+$G171*3,1),AZ$3=DATE(YEAR($H171),MONTH($H171)+$G171*4,1),AZ$3=DATE(YEAR($H171),MONTH($H171)+$G171*5,1),AZ$3=DATE(YEAR($H171),MONTH($H171)+$G171*6,1),AZ$3=DATE(YEAR($H171),MONTH($H171)+$G171*7,1),AZ$3=DATE(YEAR($H171),MONTH($H171)+$G171*8,1),AZ$3=DATE(YEAR($H171),MONTH($H171)+$G171*9,1),AZ$3=DATE(YEAR($H171),MONTH($H171)+$G171*10,1)),$F171*тех!BN$10*тех!BN$6,)</f>
        <v>0</v>
      </c>
      <c r="BA171" s="76">
        <f>IF(OR(BA$3=DATE(YEAR($H171),MONTH($H171)+$G171,1),BA$3=DATE(YEAR($H171),MONTH($H171)+$G171*2,1),BA$3=DATE(YEAR($H171),MONTH($H171)+$G171*3,1),BA$3=DATE(YEAR($H171),MONTH($H171)+$G171*4,1),BA$3=DATE(YEAR($H171),MONTH($H171)+$G171*5,1),BA$3=DATE(YEAR($H171),MONTH($H171)+$G171*6,1),BA$3=DATE(YEAR($H171),MONTH($H171)+$G171*7,1),BA$3=DATE(YEAR($H171),MONTH($H171)+$G171*8,1),BA$3=DATE(YEAR($H171),MONTH($H171)+$G171*9,1),BA$3=DATE(YEAR($H171),MONTH($H171)+$G171*10,1)),$F171*тех!BO$10*тех!BO$6,)</f>
        <v>0</v>
      </c>
      <c r="BB171" s="76">
        <f>IF(OR(BB$3=DATE(YEAR($H171),MONTH($H171)+$G171,1),BB$3=DATE(YEAR($H171),MONTH($H171)+$G171*2,1),BB$3=DATE(YEAR($H171),MONTH($H171)+$G171*3,1),BB$3=DATE(YEAR($H171),MONTH($H171)+$G171*4,1),BB$3=DATE(YEAR($H171),MONTH($H171)+$G171*5,1),BB$3=DATE(YEAR($H171),MONTH($H171)+$G171*6,1),BB$3=DATE(YEAR($H171),MONTH($H171)+$G171*7,1),BB$3=DATE(YEAR($H171),MONTH($H171)+$G171*8,1),BB$3=DATE(YEAR($H171),MONTH($H171)+$G171*9,1),BB$3=DATE(YEAR($H171),MONTH($H171)+$G171*10,1)),$F171*тех!BP$10*тех!BP$6,)</f>
        <v>0</v>
      </c>
      <c r="BC171" s="76">
        <f>IF(OR(BC$3=DATE(YEAR($H171),MONTH($H171)+$G171,1),BC$3=DATE(YEAR($H171),MONTH($H171)+$G171*2,1),BC$3=DATE(YEAR($H171),MONTH($H171)+$G171*3,1),BC$3=DATE(YEAR($H171),MONTH($H171)+$G171*4,1),BC$3=DATE(YEAR($H171),MONTH($H171)+$G171*5,1),BC$3=DATE(YEAR($H171),MONTH($H171)+$G171*6,1),BC$3=DATE(YEAR($H171),MONTH($H171)+$G171*7,1),BC$3=DATE(YEAR($H171),MONTH($H171)+$G171*8,1),BC$3=DATE(YEAR($H171),MONTH($H171)+$G171*9,1),BC$3=DATE(YEAR($H171),MONTH($H171)+$G171*10,1)),$F171*тех!BQ$10*тех!BQ$6,)</f>
        <v>0</v>
      </c>
      <c r="BD171" s="76">
        <f>IF(OR(BD$3=DATE(YEAR($H171),MONTH($H171)+$G171,1),BD$3=DATE(YEAR($H171),MONTH($H171)+$G171*2,1),BD$3=DATE(YEAR($H171),MONTH($H171)+$G171*3,1),BD$3=DATE(YEAR($H171),MONTH($H171)+$G171*4,1),BD$3=DATE(YEAR($H171),MONTH($H171)+$G171*5,1),BD$3=DATE(YEAR($H171),MONTH($H171)+$G171*6,1),BD$3=DATE(YEAR($H171),MONTH($H171)+$G171*7,1),BD$3=DATE(YEAR($H171),MONTH($H171)+$G171*8,1),BD$3=DATE(YEAR($H171),MONTH($H171)+$G171*9,1),BD$3=DATE(YEAR($H171),MONTH($H171)+$G171*10,1)),$F171*тех!BR$10*тех!BR$6,)</f>
        <v>0</v>
      </c>
      <c r="BE171" s="76">
        <f>IF(OR(BE$3=DATE(YEAR($H171),MONTH($H171)+$G171,1),BE$3=DATE(YEAR($H171),MONTH($H171)+$G171*2,1),BE$3=DATE(YEAR($H171),MONTH($H171)+$G171*3,1),BE$3=DATE(YEAR($H171),MONTH($H171)+$G171*4,1),BE$3=DATE(YEAR($H171),MONTH($H171)+$G171*5,1),BE$3=DATE(YEAR($H171),MONTH($H171)+$G171*6,1),BE$3=DATE(YEAR($H171),MONTH($H171)+$G171*7,1),BE$3=DATE(YEAR($H171),MONTH($H171)+$G171*8,1),BE$3=DATE(YEAR($H171),MONTH($H171)+$G171*9,1),BE$3=DATE(YEAR($H171),MONTH($H171)+$G171*10,1)),$F171*тех!BS$10*тех!BS$6,)</f>
        <v>0</v>
      </c>
      <c r="BF171" s="76">
        <f>IF(OR(BF$3=DATE(YEAR($H171),MONTH($H171)+$G171,1),BF$3=DATE(YEAR($H171),MONTH($H171)+$G171*2,1),BF$3=DATE(YEAR($H171),MONTH($H171)+$G171*3,1),BF$3=DATE(YEAR($H171),MONTH($H171)+$G171*4,1),BF$3=DATE(YEAR($H171),MONTH($H171)+$G171*5,1),BF$3=DATE(YEAR($H171),MONTH($H171)+$G171*6,1),BF$3=DATE(YEAR($H171),MONTH($H171)+$G171*7,1),BF$3=DATE(YEAR($H171),MONTH($H171)+$G171*8,1),BF$3=DATE(YEAR($H171),MONTH($H171)+$G171*9,1),BF$3=DATE(YEAR($H171),MONTH($H171)+$G171*10,1)),$F171*тех!BT$10*тех!BT$6,)</f>
        <v>0</v>
      </c>
      <c r="BG171" s="76">
        <f>IF(OR(BG$3=DATE(YEAR($H171),MONTH($H171)+$G171,1),BG$3=DATE(YEAR($H171),MONTH($H171)+$G171*2,1),BG$3=DATE(YEAR($H171),MONTH($H171)+$G171*3,1),BG$3=DATE(YEAR($H171),MONTH($H171)+$G171*4,1),BG$3=DATE(YEAR($H171),MONTH($H171)+$G171*5,1),BG$3=DATE(YEAR($H171),MONTH($H171)+$G171*6,1),BG$3=DATE(YEAR($H171),MONTH($H171)+$G171*7,1),BG$3=DATE(YEAR($H171),MONTH($H171)+$G171*8,1),BG$3=DATE(YEAR($H171),MONTH($H171)+$G171*9,1),BG$3=DATE(YEAR($H171),MONTH($H171)+$G171*10,1)),$F171*тех!BU$10*тех!BU$6,)</f>
        <v>0</v>
      </c>
      <c r="BH171" s="76">
        <f>IF(OR(BH$3=DATE(YEAR($H171),MONTH($H171)+$G171,1),BH$3=DATE(YEAR($H171),MONTH($H171)+$G171*2,1),BH$3=DATE(YEAR($H171),MONTH($H171)+$G171*3,1),BH$3=DATE(YEAR($H171),MONTH($H171)+$G171*4,1),BH$3=DATE(YEAR($H171),MONTH($H171)+$G171*5,1),BH$3=DATE(YEAR($H171),MONTH($H171)+$G171*6,1),BH$3=DATE(YEAR($H171),MONTH($H171)+$G171*7,1),BH$3=DATE(YEAR($H171),MONTH($H171)+$G171*8,1),BH$3=DATE(YEAR($H171),MONTH($H171)+$G171*9,1),BH$3=DATE(YEAR($H171),MONTH($H171)+$G171*10,1)),$F171*тех!BV$10*тех!BV$6,)</f>
        <v>0</v>
      </c>
      <c r="BI171" s="76">
        <f>IF(OR(BI$3=DATE(YEAR($H171),MONTH($H171)+$G171,1),BI$3=DATE(YEAR($H171),MONTH($H171)+$G171*2,1),BI$3=DATE(YEAR($H171),MONTH($H171)+$G171*3,1),BI$3=DATE(YEAR($H171),MONTH($H171)+$G171*4,1),BI$3=DATE(YEAR($H171),MONTH($H171)+$G171*5,1),BI$3=DATE(YEAR($H171),MONTH($H171)+$G171*6,1),BI$3=DATE(YEAR($H171),MONTH($H171)+$G171*7,1),BI$3=DATE(YEAR($H171),MONTH($H171)+$G171*8,1),BI$3=DATE(YEAR($H171),MONTH($H171)+$G171*9,1),BI$3=DATE(YEAR($H171),MONTH($H171)+$G171*10,1)),$F171*тех!BW$10*тех!BW$6,)</f>
        <v>0</v>
      </c>
      <c r="BJ171" s="76">
        <f>IF(OR(BJ$3=DATE(YEAR($H171),MONTH($H171)+$G171,1),BJ$3=DATE(YEAR($H171),MONTH($H171)+$G171*2,1),BJ$3=DATE(YEAR($H171),MONTH($H171)+$G171*3,1),BJ$3=DATE(YEAR($H171),MONTH($H171)+$G171*4,1),BJ$3=DATE(YEAR($H171),MONTH($H171)+$G171*5,1),BJ$3=DATE(YEAR($H171),MONTH($H171)+$G171*6,1),BJ$3=DATE(YEAR($H171),MONTH($H171)+$G171*7,1),BJ$3=DATE(YEAR($H171),MONTH($H171)+$G171*8,1),BJ$3=DATE(YEAR($H171),MONTH($H171)+$G171*9,1),BJ$3=DATE(YEAR($H171),MONTH($H171)+$G171*10,1)),$F171*тех!BX$10*тех!BX$6,)</f>
        <v>0</v>
      </c>
      <c r="BK171" s="76">
        <f>IF(OR(BK$3=DATE(YEAR($H171),MONTH($H171)+$G171,1),BK$3=DATE(YEAR($H171),MONTH($H171)+$G171*2,1),BK$3=DATE(YEAR($H171),MONTH($H171)+$G171*3,1),BK$3=DATE(YEAR($H171),MONTH($H171)+$G171*4,1),BK$3=DATE(YEAR($H171),MONTH($H171)+$G171*5,1),BK$3=DATE(YEAR($H171),MONTH($H171)+$G171*6,1),BK$3=DATE(YEAR($H171),MONTH($H171)+$G171*7,1),BK$3=DATE(YEAR($H171),MONTH($H171)+$G171*8,1),BK$3=DATE(YEAR($H171),MONTH($H171)+$G171*9,1),BK$3=DATE(YEAR($H171),MONTH($H171)+$G171*10,1)),$F171*тех!BY$10*тех!BY$6,)</f>
        <v>0</v>
      </c>
      <c r="BL171" s="76">
        <f>IF(OR(BL$3=DATE(YEAR($H171),MONTH($H171)+$G171,1),BL$3=DATE(YEAR($H171),MONTH($H171)+$G171*2,1),BL$3=DATE(YEAR($H171),MONTH($H171)+$G171*3,1),BL$3=DATE(YEAR($H171),MONTH($H171)+$G171*4,1),BL$3=DATE(YEAR($H171),MONTH($H171)+$G171*5,1),BL$3=DATE(YEAR($H171),MONTH($H171)+$G171*6,1),BL$3=DATE(YEAR($H171),MONTH($H171)+$G171*7,1),BL$3=DATE(YEAR($H171),MONTH($H171)+$G171*8,1),BL$3=DATE(YEAR($H171),MONTH($H171)+$G171*9,1),BL$3=DATE(YEAR($H171),MONTH($H171)+$G171*10,1)),$F171*тех!BZ$10*тех!BZ$6,)</f>
        <v>0</v>
      </c>
      <c r="BM171" s="76">
        <f>IF(OR(BM$3=DATE(YEAR($H171),MONTH($H171)+$G171,1),BM$3=DATE(YEAR($H171),MONTH($H171)+$G171*2,1),BM$3=DATE(YEAR($H171),MONTH($H171)+$G171*3,1),BM$3=DATE(YEAR($H171),MONTH($H171)+$G171*4,1),BM$3=DATE(YEAR($H171),MONTH($H171)+$G171*5,1),BM$3=DATE(YEAR($H171),MONTH($H171)+$G171*6,1),BM$3=DATE(YEAR($H171),MONTH($H171)+$G171*7,1),BM$3=DATE(YEAR($H171),MONTH($H171)+$G171*8,1),BM$3=DATE(YEAR($H171),MONTH($H171)+$G171*9,1),BM$3=DATE(YEAR($H171),MONTH($H171)+$G171*10,1)),$F171*тех!CA$10*тех!CA$6,)</f>
        <v>0</v>
      </c>
      <c r="BN171" s="76">
        <f>IF(OR(BN$3=DATE(YEAR($H171),MONTH($H171)+$G171,1),BN$3=DATE(YEAR($H171),MONTH($H171)+$G171*2,1),BN$3=DATE(YEAR($H171),MONTH($H171)+$G171*3,1),BN$3=DATE(YEAR($H171),MONTH($H171)+$G171*4,1),BN$3=DATE(YEAR($H171),MONTH($H171)+$G171*5,1),BN$3=DATE(YEAR($H171),MONTH($H171)+$G171*6,1),BN$3=DATE(YEAR($H171),MONTH($H171)+$G171*7,1),BN$3=DATE(YEAR($H171),MONTH($H171)+$G171*8,1),BN$3=DATE(YEAR($H171),MONTH($H171)+$G171*9,1),BN$3=DATE(YEAR($H171),MONTH($H171)+$G171*10,1)),$F171*тех!CB$10*тех!CB$6,)</f>
        <v>0</v>
      </c>
      <c r="BO171" s="76">
        <f>IF(OR(BO$3=DATE(YEAR($H171),MONTH($H171)+$G171,1),BO$3=DATE(YEAR($H171),MONTH($H171)+$G171*2,1),BO$3=DATE(YEAR($H171),MONTH($H171)+$G171*3,1),BO$3=DATE(YEAR($H171),MONTH($H171)+$G171*4,1),BO$3=DATE(YEAR($H171),MONTH($H171)+$G171*5,1),BO$3=DATE(YEAR($H171),MONTH($H171)+$G171*6,1),BO$3=DATE(YEAR($H171),MONTH($H171)+$G171*7,1),BO$3=DATE(YEAR($H171),MONTH($H171)+$G171*8,1),BO$3=DATE(YEAR($H171),MONTH($H171)+$G171*9,1),BO$3=DATE(YEAR($H171),MONTH($H171)+$G171*10,1)),$F171*тех!CC$10*тех!CC$6,)</f>
        <v>0</v>
      </c>
      <c r="BP171" s="76">
        <f>IF(OR(BP$3=DATE(YEAR($H171),MONTH($H171)+$G171,1),BP$3=DATE(YEAR($H171),MONTH($H171)+$G171*2,1),BP$3=DATE(YEAR($H171),MONTH($H171)+$G171*3,1),BP$3=DATE(YEAR($H171),MONTH($H171)+$G171*4,1),BP$3=DATE(YEAR($H171),MONTH($H171)+$G171*5,1),BP$3=DATE(YEAR($H171),MONTH($H171)+$G171*6,1),BP$3=DATE(YEAR($H171),MONTH($H171)+$G171*7,1),BP$3=DATE(YEAR($H171),MONTH($H171)+$G171*8,1),BP$3=DATE(YEAR($H171),MONTH($H171)+$G171*9,1),BP$3=DATE(YEAR($H171),MONTH($H171)+$G171*10,1)),$F171*тех!CD$10*тех!CD$6,)</f>
        <v>0</v>
      </c>
      <c r="BQ171" s="76">
        <f>IF(OR(BQ$3=DATE(YEAR($H171),MONTH($H171)+$G171,1),BQ$3=DATE(YEAR($H171),MONTH($H171)+$G171*2,1),BQ$3=DATE(YEAR($H171),MONTH($H171)+$G171*3,1),BQ$3=DATE(YEAR($H171),MONTH($H171)+$G171*4,1),BQ$3=DATE(YEAR($H171),MONTH($H171)+$G171*5,1),BQ$3=DATE(YEAR($H171),MONTH($H171)+$G171*6,1),BQ$3=DATE(YEAR($H171),MONTH($H171)+$G171*7,1),BQ$3=DATE(YEAR($H171),MONTH($H171)+$G171*8,1),BQ$3=DATE(YEAR($H171),MONTH($H171)+$G171*9,1),BQ$3=DATE(YEAR($H171),MONTH($H171)+$G171*10,1)),$F171*тех!CE$10*тех!CE$6,)</f>
        <v>0</v>
      </c>
    </row>
    <row r="172" spans="2:69">
      <c r="B172" s="3">
        <v>30</v>
      </c>
      <c r="C172" s="19" t="s">
        <v>901</v>
      </c>
      <c r="D172" s="71">
        <f>IF(C172&gt;0,VLOOKUP(C172,тех!$R$19:$S$54,2,FALSE),)</f>
        <v>200</v>
      </c>
      <c r="E172" s="71"/>
      <c r="F172" s="76">
        <f t="shared" si="5"/>
        <v>0</v>
      </c>
      <c r="G172" s="19">
        <v>12</v>
      </c>
      <c r="H172" s="20">
        <f>Параметры!$C$11</f>
        <v>42370</v>
      </c>
      <c r="J172" s="76">
        <f>IF($H172=J$3,$F172,)*тех!X$6</f>
        <v>0</v>
      </c>
      <c r="K172" s="76">
        <f>IF($H172=K$3,$F172,)*тех!Y$6</f>
        <v>0</v>
      </c>
      <c r="L172" s="76">
        <f>IF($H172=L$3,$F172,)*тех!Z$6</f>
        <v>0</v>
      </c>
      <c r="M172" s="76">
        <f>IF($H172=M$3,$F172,)*тех!AA$6</f>
        <v>0</v>
      </c>
      <c r="N172" s="76">
        <f>IF($H172=N$3,$F172,)*тех!AB$6</f>
        <v>0</v>
      </c>
      <c r="O172" s="76">
        <f>IF($H172=O$3,$F172,)*тех!AC$6</f>
        <v>0</v>
      </c>
      <c r="P172" s="76">
        <f>IF(OR(P$3=DATE(YEAR($H172),MONTH($H172)+$G172,1),P$3=DATE(YEAR($H172),MONTH($H172)+$G172*2,1),P$3=DATE(YEAR($H172),MONTH($H172)+$G172*3,1),P$3=DATE(YEAR($H172),MONTH($H172)+$G172*4,1),P$3=DATE(YEAR($H172),MONTH($H172)+$G172*5,1),P$3=DATE(YEAR($H172),MONTH($H172)+$G172*6,1),P$3=DATE(YEAR($H172),MONTH($H172)+$G172*7,1),P$3=DATE(YEAR($H172),MONTH($H172)+$G172*8,1),P$3=DATE(YEAR($H172),MONTH($H172)+$G172*9,1),P$3=DATE(YEAR($H172),MONTH($H172)+$G172*10,1)),$F172*тех!AD$10*тех!AD$6,)</f>
        <v>0</v>
      </c>
      <c r="Q172" s="76">
        <f>IF(OR(Q$3=DATE(YEAR($H172),MONTH($H172)+$G172,1),Q$3=DATE(YEAR($H172),MONTH($H172)+$G172*2,1),Q$3=DATE(YEAR($H172),MONTH($H172)+$G172*3,1),Q$3=DATE(YEAR($H172),MONTH($H172)+$G172*4,1),Q$3=DATE(YEAR($H172),MONTH($H172)+$G172*5,1),Q$3=DATE(YEAR($H172),MONTH($H172)+$G172*6,1),Q$3=DATE(YEAR($H172),MONTH($H172)+$G172*7,1),Q$3=DATE(YEAR($H172),MONTH($H172)+$G172*8,1),Q$3=DATE(YEAR($H172),MONTH($H172)+$G172*9,1),Q$3=DATE(YEAR($H172),MONTH($H172)+$G172*10,1)),$F172*тех!AE$10*тех!AE$6,)</f>
        <v>0</v>
      </c>
      <c r="R172" s="76">
        <f>IF(OR(R$3=DATE(YEAR($H172),MONTH($H172)+$G172,1),R$3=DATE(YEAR($H172),MONTH($H172)+$G172*2,1),R$3=DATE(YEAR($H172),MONTH($H172)+$G172*3,1),R$3=DATE(YEAR($H172),MONTH($H172)+$G172*4,1),R$3=DATE(YEAR($H172),MONTH($H172)+$G172*5,1),R$3=DATE(YEAR($H172),MONTH($H172)+$G172*6,1),R$3=DATE(YEAR($H172),MONTH($H172)+$G172*7,1),R$3=DATE(YEAR($H172),MONTH($H172)+$G172*8,1),R$3=DATE(YEAR($H172),MONTH($H172)+$G172*9,1),R$3=DATE(YEAR($H172),MONTH($H172)+$G172*10,1)),$F172*тех!AF$10*тех!AF$6,)</f>
        <v>0</v>
      </c>
      <c r="S172" s="76">
        <f>IF(OR(S$3=DATE(YEAR($H172),MONTH($H172)+$G172,1),S$3=DATE(YEAR($H172),MONTH($H172)+$G172*2,1),S$3=DATE(YEAR($H172),MONTH($H172)+$G172*3,1),S$3=DATE(YEAR($H172),MONTH($H172)+$G172*4,1),S$3=DATE(YEAR($H172),MONTH($H172)+$G172*5,1),S$3=DATE(YEAR($H172),MONTH($H172)+$G172*6,1),S$3=DATE(YEAR($H172),MONTH($H172)+$G172*7,1),S$3=DATE(YEAR($H172),MONTH($H172)+$G172*8,1),S$3=DATE(YEAR($H172),MONTH($H172)+$G172*9,1),S$3=DATE(YEAR($H172),MONTH($H172)+$G172*10,1)),$F172*тех!AG$10*тех!AG$6,)</f>
        <v>0</v>
      </c>
      <c r="T172" s="76">
        <f>IF(OR(T$3=DATE(YEAR($H172),MONTH($H172)+$G172,1),T$3=DATE(YEAR($H172),MONTH($H172)+$G172*2,1),T$3=DATE(YEAR($H172),MONTH($H172)+$G172*3,1),T$3=DATE(YEAR($H172),MONTH($H172)+$G172*4,1),T$3=DATE(YEAR($H172),MONTH($H172)+$G172*5,1),T$3=DATE(YEAR($H172),MONTH($H172)+$G172*6,1),T$3=DATE(YEAR($H172),MONTH($H172)+$G172*7,1),T$3=DATE(YEAR($H172),MONTH($H172)+$G172*8,1),T$3=DATE(YEAR($H172),MONTH($H172)+$G172*9,1),T$3=DATE(YEAR($H172),MONTH($H172)+$G172*10,1)),$F172*тех!AH$10*тех!AH$6,)</f>
        <v>0</v>
      </c>
      <c r="U172" s="76">
        <f>IF(OR(U$3=DATE(YEAR($H172),MONTH($H172)+$G172,1),U$3=DATE(YEAR($H172),MONTH($H172)+$G172*2,1),U$3=DATE(YEAR($H172),MONTH($H172)+$G172*3,1),U$3=DATE(YEAR($H172),MONTH($H172)+$G172*4,1),U$3=DATE(YEAR($H172),MONTH($H172)+$G172*5,1),U$3=DATE(YEAR($H172),MONTH($H172)+$G172*6,1),U$3=DATE(YEAR($H172),MONTH($H172)+$G172*7,1),U$3=DATE(YEAR($H172),MONTH($H172)+$G172*8,1),U$3=DATE(YEAR($H172),MONTH($H172)+$G172*9,1),U$3=DATE(YEAR($H172),MONTH($H172)+$G172*10,1)),$F172*тех!AI$10*тех!AI$6,)</f>
        <v>0</v>
      </c>
      <c r="V172" s="76">
        <f>IF(OR(V$3=DATE(YEAR($H172),MONTH($H172)+$G172,1),V$3=DATE(YEAR($H172),MONTH($H172)+$G172*2,1),V$3=DATE(YEAR($H172),MONTH($H172)+$G172*3,1),V$3=DATE(YEAR($H172),MONTH($H172)+$G172*4,1),V$3=DATE(YEAR($H172),MONTH($H172)+$G172*5,1),V$3=DATE(YEAR($H172),MONTH($H172)+$G172*6,1),V$3=DATE(YEAR($H172),MONTH($H172)+$G172*7,1),V$3=DATE(YEAR($H172),MONTH($H172)+$G172*8,1),V$3=DATE(YEAR($H172),MONTH($H172)+$G172*9,1),V$3=DATE(YEAR($H172),MONTH($H172)+$G172*10,1)),$F172*тех!AJ$10*тех!AJ$6,)</f>
        <v>0</v>
      </c>
      <c r="W172" s="76">
        <f>IF(OR(W$3=DATE(YEAR($H172),MONTH($H172)+$G172,1),W$3=DATE(YEAR($H172),MONTH($H172)+$G172*2,1),W$3=DATE(YEAR($H172),MONTH($H172)+$G172*3,1),W$3=DATE(YEAR($H172),MONTH($H172)+$G172*4,1),W$3=DATE(YEAR($H172),MONTH($H172)+$G172*5,1),W$3=DATE(YEAR($H172),MONTH($H172)+$G172*6,1),W$3=DATE(YEAR($H172),MONTH($H172)+$G172*7,1),W$3=DATE(YEAR($H172),MONTH($H172)+$G172*8,1),W$3=DATE(YEAR($H172),MONTH($H172)+$G172*9,1),W$3=DATE(YEAR($H172),MONTH($H172)+$G172*10,1)),$F172*тех!AK$10*тех!AK$6,)</f>
        <v>0</v>
      </c>
      <c r="X172" s="76">
        <f>IF(OR(X$3=DATE(YEAR($H172),MONTH($H172)+$G172,1),X$3=DATE(YEAR($H172),MONTH($H172)+$G172*2,1),X$3=DATE(YEAR($H172),MONTH($H172)+$G172*3,1),X$3=DATE(YEAR($H172),MONTH($H172)+$G172*4,1),X$3=DATE(YEAR($H172),MONTH($H172)+$G172*5,1),X$3=DATE(YEAR($H172),MONTH($H172)+$G172*6,1),X$3=DATE(YEAR($H172),MONTH($H172)+$G172*7,1),X$3=DATE(YEAR($H172),MONTH($H172)+$G172*8,1),X$3=DATE(YEAR($H172),MONTH($H172)+$G172*9,1),X$3=DATE(YEAR($H172),MONTH($H172)+$G172*10,1)),$F172*тех!AL$10*тех!AL$6,)</f>
        <v>0</v>
      </c>
      <c r="Y172" s="76">
        <f>IF(OR(Y$3=DATE(YEAR($H172),MONTH($H172)+$G172,1),Y$3=DATE(YEAR($H172),MONTH($H172)+$G172*2,1),Y$3=DATE(YEAR($H172),MONTH($H172)+$G172*3,1),Y$3=DATE(YEAR($H172),MONTH($H172)+$G172*4,1),Y$3=DATE(YEAR($H172),MONTH($H172)+$G172*5,1),Y$3=DATE(YEAR($H172),MONTH($H172)+$G172*6,1),Y$3=DATE(YEAR($H172),MONTH($H172)+$G172*7,1),Y$3=DATE(YEAR($H172),MONTH($H172)+$G172*8,1),Y$3=DATE(YEAR($H172),MONTH($H172)+$G172*9,1),Y$3=DATE(YEAR($H172),MONTH($H172)+$G172*10,1)),$F172*тех!AM$10*тех!AM$6,)</f>
        <v>0</v>
      </c>
      <c r="Z172" s="76">
        <f>IF(OR(Z$3=DATE(YEAR($H172),MONTH($H172)+$G172,1),Z$3=DATE(YEAR($H172),MONTH($H172)+$G172*2,1),Z$3=DATE(YEAR($H172),MONTH($H172)+$G172*3,1),Z$3=DATE(YEAR($H172),MONTH($H172)+$G172*4,1),Z$3=DATE(YEAR($H172),MONTH($H172)+$G172*5,1),Z$3=DATE(YEAR($H172),MONTH($H172)+$G172*6,1),Z$3=DATE(YEAR($H172),MONTH($H172)+$G172*7,1),Z$3=DATE(YEAR($H172),MONTH($H172)+$G172*8,1),Z$3=DATE(YEAR($H172),MONTH($H172)+$G172*9,1),Z$3=DATE(YEAR($H172),MONTH($H172)+$G172*10,1)),$F172*тех!AN$10*тех!AN$6,)</f>
        <v>0</v>
      </c>
      <c r="AA172" s="76">
        <f>IF(OR(AA$3=DATE(YEAR($H172),MONTH($H172)+$G172,1),AA$3=DATE(YEAR($H172),MONTH($H172)+$G172*2,1),AA$3=DATE(YEAR($H172),MONTH($H172)+$G172*3,1),AA$3=DATE(YEAR($H172),MONTH($H172)+$G172*4,1),AA$3=DATE(YEAR($H172),MONTH($H172)+$G172*5,1),AA$3=DATE(YEAR($H172),MONTH($H172)+$G172*6,1),AA$3=DATE(YEAR($H172),MONTH($H172)+$G172*7,1),AA$3=DATE(YEAR($H172),MONTH($H172)+$G172*8,1),AA$3=DATE(YEAR($H172),MONTH($H172)+$G172*9,1),AA$3=DATE(YEAR($H172),MONTH($H172)+$G172*10,1)),$F172*тех!AO$10*тех!AO$6,)</f>
        <v>0</v>
      </c>
      <c r="AB172" s="76">
        <f>IF(OR(AB$3=DATE(YEAR($H172),MONTH($H172)+$G172,1),AB$3=DATE(YEAR($H172),MONTH($H172)+$G172*2,1),AB$3=DATE(YEAR($H172),MONTH($H172)+$G172*3,1),AB$3=DATE(YEAR($H172),MONTH($H172)+$G172*4,1),AB$3=DATE(YEAR($H172),MONTH($H172)+$G172*5,1),AB$3=DATE(YEAR($H172),MONTH($H172)+$G172*6,1),AB$3=DATE(YEAR($H172),MONTH($H172)+$G172*7,1),AB$3=DATE(YEAR($H172),MONTH($H172)+$G172*8,1),AB$3=DATE(YEAR($H172),MONTH($H172)+$G172*9,1),AB$3=DATE(YEAR($H172),MONTH($H172)+$G172*10,1)),$F172*тех!AP$10*тех!AP$6,)</f>
        <v>0</v>
      </c>
      <c r="AC172" s="76">
        <f>IF(OR(AC$3=DATE(YEAR($H172),MONTH($H172)+$G172,1),AC$3=DATE(YEAR($H172),MONTH($H172)+$G172*2,1),AC$3=DATE(YEAR($H172),MONTH($H172)+$G172*3,1),AC$3=DATE(YEAR($H172),MONTH($H172)+$G172*4,1),AC$3=DATE(YEAR($H172),MONTH($H172)+$G172*5,1),AC$3=DATE(YEAR($H172),MONTH($H172)+$G172*6,1),AC$3=DATE(YEAR($H172),MONTH($H172)+$G172*7,1),AC$3=DATE(YEAR($H172),MONTH($H172)+$G172*8,1),AC$3=DATE(YEAR($H172),MONTH($H172)+$G172*9,1),AC$3=DATE(YEAR($H172),MONTH($H172)+$G172*10,1)),$F172*тех!AQ$10*тех!AQ$6,)</f>
        <v>0</v>
      </c>
      <c r="AD172" s="76">
        <f>IF(OR(AD$3=DATE(YEAR($H172),MONTH($H172)+$G172,1),AD$3=DATE(YEAR($H172),MONTH($H172)+$G172*2,1),AD$3=DATE(YEAR($H172),MONTH($H172)+$G172*3,1),AD$3=DATE(YEAR($H172),MONTH($H172)+$G172*4,1),AD$3=DATE(YEAR($H172),MONTH($H172)+$G172*5,1),AD$3=DATE(YEAR($H172),MONTH($H172)+$G172*6,1),AD$3=DATE(YEAR($H172),MONTH($H172)+$G172*7,1),AD$3=DATE(YEAR($H172),MONTH($H172)+$G172*8,1),AD$3=DATE(YEAR($H172),MONTH($H172)+$G172*9,1),AD$3=DATE(YEAR($H172),MONTH($H172)+$G172*10,1)),$F172*тех!AR$10*тех!AR$6,)</f>
        <v>0</v>
      </c>
      <c r="AE172" s="76">
        <f>IF(OR(AE$3=DATE(YEAR($H172),MONTH($H172)+$G172,1),AE$3=DATE(YEAR($H172),MONTH($H172)+$G172*2,1),AE$3=DATE(YEAR($H172),MONTH($H172)+$G172*3,1),AE$3=DATE(YEAR($H172),MONTH($H172)+$G172*4,1),AE$3=DATE(YEAR($H172),MONTH($H172)+$G172*5,1),AE$3=DATE(YEAR($H172),MONTH($H172)+$G172*6,1),AE$3=DATE(YEAR($H172),MONTH($H172)+$G172*7,1),AE$3=DATE(YEAR($H172),MONTH($H172)+$G172*8,1),AE$3=DATE(YEAR($H172),MONTH($H172)+$G172*9,1),AE$3=DATE(YEAR($H172),MONTH($H172)+$G172*10,1)),$F172*тех!AS$10*тех!AS$6,)</f>
        <v>0</v>
      </c>
      <c r="AF172" s="76">
        <f>IF(OR(AF$3=DATE(YEAR($H172),MONTH($H172)+$G172,1),AF$3=DATE(YEAR($H172),MONTH($H172)+$G172*2,1),AF$3=DATE(YEAR($H172),MONTH($H172)+$G172*3,1),AF$3=DATE(YEAR($H172),MONTH($H172)+$G172*4,1),AF$3=DATE(YEAR($H172),MONTH($H172)+$G172*5,1),AF$3=DATE(YEAR($H172),MONTH($H172)+$G172*6,1),AF$3=DATE(YEAR($H172),MONTH($H172)+$G172*7,1),AF$3=DATE(YEAR($H172),MONTH($H172)+$G172*8,1),AF$3=DATE(YEAR($H172),MONTH($H172)+$G172*9,1),AF$3=DATE(YEAR($H172),MONTH($H172)+$G172*10,1)),$F172*тех!AT$10*тех!AT$6,)</f>
        <v>0</v>
      </c>
      <c r="AG172" s="76">
        <f>IF(OR(AG$3=DATE(YEAR($H172),MONTH($H172)+$G172,1),AG$3=DATE(YEAR($H172),MONTH($H172)+$G172*2,1),AG$3=DATE(YEAR($H172),MONTH($H172)+$G172*3,1),AG$3=DATE(YEAR($H172),MONTH($H172)+$G172*4,1),AG$3=DATE(YEAR($H172),MONTH($H172)+$G172*5,1),AG$3=DATE(YEAR($H172),MONTH($H172)+$G172*6,1),AG$3=DATE(YEAR($H172),MONTH($H172)+$G172*7,1),AG$3=DATE(YEAR($H172),MONTH($H172)+$G172*8,1),AG$3=DATE(YEAR($H172),MONTH($H172)+$G172*9,1),AG$3=DATE(YEAR($H172),MONTH($H172)+$G172*10,1)),$F172*тех!AU$10*тех!AU$6,)</f>
        <v>0</v>
      </c>
      <c r="AH172" s="76">
        <f>IF(OR(AH$3=DATE(YEAR($H172),MONTH($H172)+$G172,1),AH$3=DATE(YEAR($H172),MONTH($H172)+$G172*2,1),AH$3=DATE(YEAR($H172),MONTH($H172)+$G172*3,1),AH$3=DATE(YEAR($H172),MONTH($H172)+$G172*4,1),AH$3=DATE(YEAR($H172),MONTH($H172)+$G172*5,1),AH$3=DATE(YEAR($H172),MONTH($H172)+$G172*6,1),AH$3=DATE(YEAR($H172),MONTH($H172)+$G172*7,1),AH$3=DATE(YEAR($H172),MONTH($H172)+$G172*8,1),AH$3=DATE(YEAR($H172),MONTH($H172)+$G172*9,1),AH$3=DATE(YEAR($H172),MONTH($H172)+$G172*10,1)),$F172*тех!AV$10*тех!AV$6,)</f>
        <v>0</v>
      </c>
      <c r="AI172" s="76">
        <f>IF(OR(AI$3=DATE(YEAR($H172),MONTH($H172)+$G172,1),AI$3=DATE(YEAR($H172),MONTH($H172)+$G172*2,1),AI$3=DATE(YEAR($H172),MONTH($H172)+$G172*3,1),AI$3=DATE(YEAR($H172),MONTH($H172)+$G172*4,1),AI$3=DATE(YEAR($H172),MONTH($H172)+$G172*5,1),AI$3=DATE(YEAR($H172),MONTH($H172)+$G172*6,1),AI$3=DATE(YEAR($H172),MONTH($H172)+$G172*7,1),AI$3=DATE(YEAR($H172),MONTH($H172)+$G172*8,1),AI$3=DATE(YEAR($H172),MONTH($H172)+$G172*9,1),AI$3=DATE(YEAR($H172),MONTH($H172)+$G172*10,1)),$F172*тех!AW$10*тех!AW$6,)</f>
        <v>0</v>
      </c>
      <c r="AJ172" s="76">
        <f>IF(OR(AJ$3=DATE(YEAR($H172),MONTH($H172)+$G172,1),AJ$3=DATE(YEAR($H172),MONTH($H172)+$G172*2,1),AJ$3=DATE(YEAR($H172),MONTH($H172)+$G172*3,1),AJ$3=DATE(YEAR($H172),MONTH($H172)+$G172*4,1),AJ$3=DATE(YEAR($H172),MONTH($H172)+$G172*5,1),AJ$3=DATE(YEAR($H172),MONTH($H172)+$G172*6,1),AJ$3=DATE(YEAR($H172),MONTH($H172)+$G172*7,1),AJ$3=DATE(YEAR($H172),MONTH($H172)+$G172*8,1),AJ$3=DATE(YEAR($H172),MONTH($H172)+$G172*9,1),AJ$3=DATE(YEAR($H172),MONTH($H172)+$G172*10,1)),$F172*тех!AX$10*тех!AX$6,)</f>
        <v>0</v>
      </c>
      <c r="AK172" s="76">
        <f>IF(OR(AK$3=DATE(YEAR($H172),MONTH($H172)+$G172,1),AK$3=DATE(YEAR($H172),MONTH($H172)+$G172*2,1),AK$3=DATE(YEAR($H172),MONTH($H172)+$G172*3,1),AK$3=DATE(YEAR($H172),MONTH($H172)+$G172*4,1),AK$3=DATE(YEAR($H172),MONTH($H172)+$G172*5,1),AK$3=DATE(YEAR($H172),MONTH($H172)+$G172*6,1),AK$3=DATE(YEAR($H172),MONTH($H172)+$G172*7,1),AK$3=DATE(YEAR($H172),MONTH($H172)+$G172*8,1),AK$3=DATE(YEAR($H172),MONTH($H172)+$G172*9,1),AK$3=DATE(YEAR($H172),MONTH($H172)+$G172*10,1)),$F172*тех!AY$10*тех!AY$6,)</f>
        <v>0</v>
      </c>
      <c r="AL172" s="76">
        <f>IF(OR(AL$3=DATE(YEAR($H172),MONTH($H172)+$G172,1),AL$3=DATE(YEAR($H172),MONTH($H172)+$G172*2,1),AL$3=DATE(YEAR($H172),MONTH($H172)+$G172*3,1),AL$3=DATE(YEAR($H172),MONTH($H172)+$G172*4,1),AL$3=DATE(YEAR($H172),MONTH($H172)+$G172*5,1),AL$3=DATE(YEAR($H172),MONTH($H172)+$G172*6,1),AL$3=DATE(YEAR($H172),MONTH($H172)+$G172*7,1),AL$3=DATE(YEAR($H172),MONTH($H172)+$G172*8,1),AL$3=DATE(YEAR($H172),MONTH($H172)+$G172*9,1),AL$3=DATE(YEAR($H172),MONTH($H172)+$G172*10,1)),$F172*тех!AZ$10*тех!AZ$6,)</f>
        <v>0</v>
      </c>
      <c r="AM172" s="76">
        <f>IF(OR(AM$3=DATE(YEAR($H172),MONTH($H172)+$G172,1),AM$3=DATE(YEAR($H172),MONTH($H172)+$G172*2,1),AM$3=DATE(YEAR($H172),MONTH($H172)+$G172*3,1),AM$3=DATE(YEAR($H172),MONTH($H172)+$G172*4,1),AM$3=DATE(YEAR($H172),MONTH($H172)+$G172*5,1),AM$3=DATE(YEAR($H172),MONTH($H172)+$G172*6,1),AM$3=DATE(YEAR($H172),MONTH($H172)+$G172*7,1),AM$3=DATE(YEAR($H172),MONTH($H172)+$G172*8,1),AM$3=DATE(YEAR($H172),MONTH($H172)+$G172*9,1),AM$3=DATE(YEAR($H172),MONTH($H172)+$G172*10,1)),$F172*тех!BA$10*тех!BA$6,)</f>
        <v>0</v>
      </c>
      <c r="AN172" s="76">
        <f>IF(OR(AN$3=DATE(YEAR($H172),MONTH($H172)+$G172,1),AN$3=DATE(YEAR($H172),MONTH($H172)+$G172*2,1),AN$3=DATE(YEAR($H172),MONTH($H172)+$G172*3,1),AN$3=DATE(YEAR($H172),MONTH($H172)+$G172*4,1),AN$3=DATE(YEAR($H172),MONTH($H172)+$G172*5,1),AN$3=DATE(YEAR($H172),MONTH($H172)+$G172*6,1),AN$3=DATE(YEAR($H172),MONTH($H172)+$G172*7,1),AN$3=DATE(YEAR($H172),MONTH($H172)+$G172*8,1),AN$3=DATE(YEAR($H172),MONTH($H172)+$G172*9,1),AN$3=DATE(YEAR($H172),MONTH($H172)+$G172*10,1)),$F172*тех!BB$10*тех!BB$6,)</f>
        <v>0</v>
      </c>
      <c r="AO172" s="76">
        <f>IF(OR(AO$3=DATE(YEAR($H172),MONTH($H172)+$G172,1),AO$3=DATE(YEAR($H172),MONTH($H172)+$G172*2,1),AO$3=DATE(YEAR($H172),MONTH($H172)+$G172*3,1),AO$3=DATE(YEAR($H172),MONTH($H172)+$G172*4,1),AO$3=DATE(YEAR($H172),MONTH($H172)+$G172*5,1),AO$3=DATE(YEAR($H172),MONTH($H172)+$G172*6,1),AO$3=DATE(YEAR($H172),MONTH($H172)+$G172*7,1),AO$3=DATE(YEAR($H172),MONTH($H172)+$G172*8,1),AO$3=DATE(YEAR($H172),MONTH($H172)+$G172*9,1),AO$3=DATE(YEAR($H172),MONTH($H172)+$G172*10,1)),$F172*тех!BC$10*тех!BC$6,)</f>
        <v>0</v>
      </c>
      <c r="AP172" s="76">
        <f>IF(OR(AP$3=DATE(YEAR($H172),MONTH($H172)+$G172,1),AP$3=DATE(YEAR($H172),MONTH($H172)+$G172*2,1),AP$3=DATE(YEAR($H172),MONTH($H172)+$G172*3,1),AP$3=DATE(YEAR($H172),MONTH($H172)+$G172*4,1),AP$3=DATE(YEAR($H172),MONTH($H172)+$G172*5,1),AP$3=DATE(YEAR($H172),MONTH($H172)+$G172*6,1),AP$3=DATE(YEAR($H172),MONTH($H172)+$G172*7,1),AP$3=DATE(YEAR($H172),MONTH($H172)+$G172*8,1),AP$3=DATE(YEAR($H172),MONTH($H172)+$G172*9,1),AP$3=DATE(YEAR($H172),MONTH($H172)+$G172*10,1)),$F172*тех!BD$10*тех!BD$6,)</f>
        <v>0</v>
      </c>
      <c r="AQ172" s="76">
        <f>IF(OR(AQ$3=DATE(YEAR($H172),MONTH($H172)+$G172,1),AQ$3=DATE(YEAR($H172),MONTH($H172)+$G172*2,1),AQ$3=DATE(YEAR($H172),MONTH($H172)+$G172*3,1),AQ$3=DATE(YEAR($H172),MONTH($H172)+$G172*4,1),AQ$3=DATE(YEAR($H172),MONTH($H172)+$G172*5,1),AQ$3=DATE(YEAR($H172),MONTH($H172)+$G172*6,1),AQ$3=DATE(YEAR($H172),MONTH($H172)+$G172*7,1),AQ$3=DATE(YEAR($H172),MONTH($H172)+$G172*8,1),AQ$3=DATE(YEAR($H172),MONTH($H172)+$G172*9,1),AQ$3=DATE(YEAR($H172),MONTH($H172)+$G172*10,1)),$F172*тех!BE$10*тех!BE$6,)</f>
        <v>0</v>
      </c>
      <c r="AR172" s="76">
        <f>IF(OR(AR$3=DATE(YEAR($H172),MONTH($H172)+$G172,1),AR$3=DATE(YEAR($H172),MONTH($H172)+$G172*2,1),AR$3=DATE(YEAR($H172),MONTH($H172)+$G172*3,1),AR$3=DATE(YEAR($H172),MONTH($H172)+$G172*4,1),AR$3=DATE(YEAR($H172),MONTH($H172)+$G172*5,1),AR$3=DATE(YEAR($H172),MONTH($H172)+$G172*6,1),AR$3=DATE(YEAR($H172),MONTH($H172)+$G172*7,1),AR$3=DATE(YEAR($H172),MONTH($H172)+$G172*8,1),AR$3=DATE(YEAR($H172),MONTH($H172)+$G172*9,1),AR$3=DATE(YEAR($H172),MONTH($H172)+$G172*10,1)),$F172*тех!BF$10*тех!BF$6,)</f>
        <v>0</v>
      </c>
      <c r="AS172" s="76">
        <f>IF(OR(AS$3=DATE(YEAR($H172),MONTH($H172)+$G172,1),AS$3=DATE(YEAR($H172),MONTH($H172)+$G172*2,1),AS$3=DATE(YEAR($H172),MONTH($H172)+$G172*3,1),AS$3=DATE(YEAR($H172),MONTH($H172)+$G172*4,1),AS$3=DATE(YEAR($H172),MONTH($H172)+$G172*5,1),AS$3=DATE(YEAR($H172),MONTH($H172)+$G172*6,1),AS$3=DATE(YEAR($H172),MONTH($H172)+$G172*7,1),AS$3=DATE(YEAR($H172),MONTH($H172)+$G172*8,1),AS$3=DATE(YEAR($H172),MONTH($H172)+$G172*9,1),AS$3=DATE(YEAR($H172),MONTH($H172)+$G172*10,1)),$F172*тех!BG$10*тех!BG$6,)</f>
        <v>0</v>
      </c>
      <c r="AT172" s="76">
        <f>IF(OR(AT$3=DATE(YEAR($H172),MONTH($H172)+$G172,1),AT$3=DATE(YEAR($H172),MONTH($H172)+$G172*2,1),AT$3=DATE(YEAR($H172),MONTH($H172)+$G172*3,1),AT$3=DATE(YEAR($H172),MONTH($H172)+$G172*4,1),AT$3=DATE(YEAR($H172),MONTH($H172)+$G172*5,1),AT$3=DATE(YEAR($H172),MONTH($H172)+$G172*6,1),AT$3=DATE(YEAR($H172),MONTH($H172)+$G172*7,1),AT$3=DATE(YEAR($H172),MONTH($H172)+$G172*8,1),AT$3=DATE(YEAR($H172),MONTH($H172)+$G172*9,1),AT$3=DATE(YEAR($H172),MONTH($H172)+$G172*10,1)),$F172*тех!BH$10*тех!BH$6,)</f>
        <v>0</v>
      </c>
      <c r="AU172" s="76">
        <f>IF(OR(AU$3=DATE(YEAR($H172),MONTH($H172)+$G172,1),AU$3=DATE(YEAR($H172),MONTH($H172)+$G172*2,1),AU$3=DATE(YEAR($H172),MONTH($H172)+$G172*3,1),AU$3=DATE(YEAR($H172),MONTH($H172)+$G172*4,1),AU$3=DATE(YEAR($H172),MONTH($H172)+$G172*5,1),AU$3=DATE(YEAR($H172),MONTH($H172)+$G172*6,1),AU$3=DATE(YEAR($H172),MONTH($H172)+$G172*7,1),AU$3=DATE(YEAR($H172),MONTH($H172)+$G172*8,1),AU$3=DATE(YEAR($H172),MONTH($H172)+$G172*9,1),AU$3=DATE(YEAR($H172),MONTH($H172)+$G172*10,1)),$F172*тех!BI$10*тех!BI$6,)</f>
        <v>0</v>
      </c>
      <c r="AV172" s="76">
        <f>IF(OR(AV$3=DATE(YEAR($H172),MONTH($H172)+$G172,1),AV$3=DATE(YEAR($H172),MONTH($H172)+$G172*2,1),AV$3=DATE(YEAR($H172),MONTH($H172)+$G172*3,1),AV$3=DATE(YEAR($H172),MONTH($H172)+$G172*4,1),AV$3=DATE(YEAR($H172),MONTH($H172)+$G172*5,1),AV$3=DATE(YEAR($H172),MONTH($H172)+$G172*6,1),AV$3=DATE(YEAR($H172),MONTH($H172)+$G172*7,1),AV$3=DATE(YEAR($H172),MONTH($H172)+$G172*8,1),AV$3=DATE(YEAR($H172),MONTH($H172)+$G172*9,1),AV$3=DATE(YEAR($H172),MONTH($H172)+$G172*10,1)),$F172*тех!BJ$10*тех!BJ$6,)</f>
        <v>0</v>
      </c>
      <c r="AW172" s="76">
        <f>IF(OR(AW$3=DATE(YEAR($H172),MONTH($H172)+$G172,1),AW$3=DATE(YEAR($H172),MONTH($H172)+$G172*2,1),AW$3=DATE(YEAR($H172),MONTH($H172)+$G172*3,1),AW$3=DATE(YEAR($H172),MONTH($H172)+$G172*4,1),AW$3=DATE(YEAR($H172),MONTH($H172)+$G172*5,1),AW$3=DATE(YEAR($H172),MONTH($H172)+$G172*6,1),AW$3=DATE(YEAR($H172),MONTH($H172)+$G172*7,1),AW$3=DATE(YEAR($H172),MONTH($H172)+$G172*8,1),AW$3=DATE(YEAR($H172),MONTH($H172)+$G172*9,1),AW$3=DATE(YEAR($H172),MONTH($H172)+$G172*10,1)),$F172*тех!BK$10*тех!BK$6,)</f>
        <v>0</v>
      </c>
      <c r="AX172" s="76">
        <f>IF(OR(AX$3=DATE(YEAR($H172),MONTH($H172)+$G172,1),AX$3=DATE(YEAR($H172),MONTH($H172)+$G172*2,1),AX$3=DATE(YEAR($H172),MONTH($H172)+$G172*3,1),AX$3=DATE(YEAR($H172),MONTH($H172)+$G172*4,1),AX$3=DATE(YEAR($H172),MONTH($H172)+$G172*5,1),AX$3=DATE(YEAR($H172),MONTH($H172)+$G172*6,1),AX$3=DATE(YEAR($H172),MONTH($H172)+$G172*7,1),AX$3=DATE(YEAR($H172),MONTH($H172)+$G172*8,1),AX$3=DATE(YEAR($H172),MONTH($H172)+$G172*9,1),AX$3=DATE(YEAR($H172),MONTH($H172)+$G172*10,1)),$F172*тех!BL$10*тех!BL$6,)</f>
        <v>0</v>
      </c>
      <c r="AY172" s="76">
        <f>IF(OR(AY$3=DATE(YEAR($H172),MONTH($H172)+$G172,1),AY$3=DATE(YEAR($H172),MONTH($H172)+$G172*2,1),AY$3=DATE(YEAR($H172),MONTH($H172)+$G172*3,1),AY$3=DATE(YEAR($H172),MONTH($H172)+$G172*4,1),AY$3=DATE(YEAR($H172),MONTH($H172)+$G172*5,1),AY$3=DATE(YEAR($H172),MONTH($H172)+$G172*6,1),AY$3=DATE(YEAR($H172),MONTH($H172)+$G172*7,1),AY$3=DATE(YEAR($H172),MONTH($H172)+$G172*8,1),AY$3=DATE(YEAR($H172),MONTH($H172)+$G172*9,1),AY$3=DATE(YEAR($H172),MONTH($H172)+$G172*10,1)),$F172*тех!BM$10*тех!BM$6,)</f>
        <v>0</v>
      </c>
      <c r="AZ172" s="76">
        <f>IF(OR(AZ$3=DATE(YEAR($H172),MONTH($H172)+$G172,1),AZ$3=DATE(YEAR($H172),MONTH($H172)+$G172*2,1),AZ$3=DATE(YEAR($H172),MONTH($H172)+$G172*3,1),AZ$3=DATE(YEAR($H172),MONTH($H172)+$G172*4,1),AZ$3=DATE(YEAR($H172),MONTH($H172)+$G172*5,1),AZ$3=DATE(YEAR($H172),MONTH($H172)+$G172*6,1),AZ$3=DATE(YEAR($H172),MONTH($H172)+$G172*7,1),AZ$3=DATE(YEAR($H172),MONTH($H172)+$G172*8,1),AZ$3=DATE(YEAR($H172),MONTH($H172)+$G172*9,1),AZ$3=DATE(YEAR($H172),MONTH($H172)+$G172*10,1)),$F172*тех!BN$10*тех!BN$6,)</f>
        <v>0</v>
      </c>
      <c r="BA172" s="76">
        <f>IF(OR(BA$3=DATE(YEAR($H172),MONTH($H172)+$G172,1),BA$3=DATE(YEAR($H172),MONTH($H172)+$G172*2,1),BA$3=DATE(YEAR($H172),MONTH($H172)+$G172*3,1),BA$3=DATE(YEAR($H172),MONTH($H172)+$G172*4,1),BA$3=DATE(YEAR($H172),MONTH($H172)+$G172*5,1),BA$3=DATE(YEAR($H172),MONTH($H172)+$G172*6,1),BA$3=DATE(YEAR($H172),MONTH($H172)+$G172*7,1),BA$3=DATE(YEAR($H172),MONTH($H172)+$G172*8,1),BA$3=DATE(YEAR($H172),MONTH($H172)+$G172*9,1),BA$3=DATE(YEAR($H172),MONTH($H172)+$G172*10,1)),$F172*тех!BO$10*тех!BO$6,)</f>
        <v>0</v>
      </c>
      <c r="BB172" s="76">
        <f>IF(OR(BB$3=DATE(YEAR($H172),MONTH($H172)+$G172,1),BB$3=DATE(YEAR($H172),MONTH($H172)+$G172*2,1),BB$3=DATE(YEAR($H172),MONTH($H172)+$G172*3,1),BB$3=DATE(YEAR($H172),MONTH($H172)+$G172*4,1),BB$3=DATE(YEAR($H172),MONTH($H172)+$G172*5,1),BB$3=DATE(YEAR($H172),MONTH($H172)+$G172*6,1),BB$3=DATE(YEAR($H172),MONTH($H172)+$G172*7,1),BB$3=DATE(YEAR($H172),MONTH($H172)+$G172*8,1),BB$3=DATE(YEAR($H172),MONTH($H172)+$G172*9,1),BB$3=DATE(YEAR($H172),MONTH($H172)+$G172*10,1)),$F172*тех!BP$10*тех!BP$6,)</f>
        <v>0</v>
      </c>
      <c r="BC172" s="76">
        <f>IF(OR(BC$3=DATE(YEAR($H172),MONTH($H172)+$G172,1),BC$3=DATE(YEAR($H172),MONTH($H172)+$G172*2,1),BC$3=DATE(YEAR($H172),MONTH($H172)+$G172*3,1),BC$3=DATE(YEAR($H172),MONTH($H172)+$G172*4,1),BC$3=DATE(YEAR($H172),MONTH($H172)+$G172*5,1),BC$3=DATE(YEAR($H172),MONTH($H172)+$G172*6,1),BC$3=DATE(YEAR($H172),MONTH($H172)+$G172*7,1),BC$3=DATE(YEAR($H172),MONTH($H172)+$G172*8,1),BC$3=DATE(YEAR($H172),MONTH($H172)+$G172*9,1),BC$3=DATE(YEAR($H172),MONTH($H172)+$G172*10,1)),$F172*тех!BQ$10*тех!BQ$6,)</f>
        <v>0</v>
      </c>
      <c r="BD172" s="76">
        <f>IF(OR(BD$3=DATE(YEAR($H172),MONTH($H172)+$G172,1),BD$3=DATE(YEAR($H172),MONTH($H172)+$G172*2,1),BD$3=DATE(YEAR($H172),MONTH($H172)+$G172*3,1),BD$3=DATE(YEAR($H172),MONTH($H172)+$G172*4,1),BD$3=DATE(YEAR($H172),MONTH($H172)+$G172*5,1),BD$3=DATE(YEAR($H172),MONTH($H172)+$G172*6,1),BD$3=DATE(YEAR($H172),MONTH($H172)+$G172*7,1),BD$3=DATE(YEAR($H172),MONTH($H172)+$G172*8,1),BD$3=DATE(YEAR($H172),MONTH($H172)+$G172*9,1),BD$3=DATE(YEAR($H172),MONTH($H172)+$G172*10,1)),$F172*тех!BR$10*тех!BR$6,)</f>
        <v>0</v>
      </c>
      <c r="BE172" s="76">
        <f>IF(OR(BE$3=DATE(YEAR($H172),MONTH($H172)+$G172,1),BE$3=DATE(YEAR($H172),MONTH($H172)+$G172*2,1),BE$3=DATE(YEAR($H172),MONTH($H172)+$G172*3,1),BE$3=DATE(YEAR($H172),MONTH($H172)+$G172*4,1),BE$3=DATE(YEAR($H172),MONTH($H172)+$G172*5,1),BE$3=DATE(YEAR($H172),MONTH($H172)+$G172*6,1),BE$3=DATE(YEAR($H172),MONTH($H172)+$G172*7,1),BE$3=DATE(YEAR($H172),MONTH($H172)+$G172*8,1),BE$3=DATE(YEAR($H172),MONTH($H172)+$G172*9,1),BE$3=DATE(YEAR($H172),MONTH($H172)+$G172*10,1)),$F172*тех!BS$10*тех!BS$6,)</f>
        <v>0</v>
      </c>
      <c r="BF172" s="76">
        <f>IF(OR(BF$3=DATE(YEAR($H172),MONTH($H172)+$G172,1),BF$3=DATE(YEAR($H172),MONTH($H172)+$G172*2,1),BF$3=DATE(YEAR($H172),MONTH($H172)+$G172*3,1),BF$3=DATE(YEAR($H172),MONTH($H172)+$G172*4,1),BF$3=DATE(YEAR($H172),MONTH($H172)+$G172*5,1),BF$3=DATE(YEAR($H172),MONTH($H172)+$G172*6,1),BF$3=DATE(YEAR($H172),MONTH($H172)+$G172*7,1),BF$3=DATE(YEAR($H172),MONTH($H172)+$G172*8,1),BF$3=DATE(YEAR($H172),MONTH($H172)+$G172*9,1),BF$3=DATE(YEAR($H172),MONTH($H172)+$G172*10,1)),$F172*тех!BT$10*тех!BT$6,)</f>
        <v>0</v>
      </c>
      <c r="BG172" s="76">
        <f>IF(OR(BG$3=DATE(YEAR($H172),MONTH($H172)+$G172,1),BG$3=DATE(YEAR($H172),MONTH($H172)+$G172*2,1),BG$3=DATE(YEAR($H172),MONTH($H172)+$G172*3,1),BG$3=DATE(YEAR($H172),MONTH($H172)+$G172*4,1),BG$3=DATE(YEAR($H172),MONTH($H172)+$G172*5,1),BG$3=DATE(YEAR($H172),MONTH($H172)+$G172*6,1),BG$3=DATE(YEAR($H172),MONTH($H172)+$G172*7,1),BG$3=DATE(YEAR($H172),MONTH($H172)+$G172*8,1),BG$3=DATE(YEAR($H172),MONTH($H172)+$G172*9,1),BG$3=DATE(YEAR($H172),MONTH($H172)+$G172*10,1)),$F172*тех!BU$10*тех!BU$6,)</f>
        <v>0</v>
      </c>
      <c r="BH172" s="76">
        <f>IF(OR(BH$3=DATE(YEAR($H172),MONTH($H172)+$G172,1),BH$3=DATE(YEAR($H172),MONTH($H172)+$G172*2,1),BH$3=DATE(YEAR($H172),MONTH($H172)+$G172*3,1),BH$3=DATE(YEAR($H172),MONTH($H172)+$G172*4,1),BH$3=DATE(YEAR($H172),MONTH($H172)+$G172*5,1),BH$3=DATE(YEAR($H172),MONTH($H172)+$G172*6,1),BH$3=DATE(YEAR($H172),MONTH($H172)+$G172*7,1),BH$3=DATE(YEAR($H172),MONTH($H172)+$G172*8,1),BH$3=DATE(YEAR($H172),MONTH($H172)+$G172*9,1),BH$3=DATE(YEAR($H172),MONTH($H172)+$G172*10,1)),$F172*тех!BV$10*тех!BV$6,)</f>
        <v>0</v>
      </c>
      <c r="BI172" s="76">
        <f>IF(OR(BI$3=DATE(YEAR($H172),MONTH($H172)+$G172,1),BI$3=DATE(YEAR($H172),MONTH($H172)+$G172*2,1),BI$3=DATE(YEAR($H172),MONTH($H172)+$G172*3,1),BI$3=DATE(YEAR($H172),MONTH($H172)+$G172*4,1),BI$3=DATE(YEAR($H172),MONTH($H172)+$G172*5,1),BI$3=DATE(YEAR($H172),MONTH($H172)+$G172*6,1),BI$3=DATE(YEAR($H172),MONTH($H172)+$G172*7,1),BI$3=DATE(YEAR($H172),MONTH($H172)+$G172*8,1),BI$3=DATE(YEAR($H172),MONTH($H172)+$G172*9,1),BI$3=DATE(YEAR($H172),MONTH($H172)+$G172*10,1)),$F172*тех!BW$10*тех!BW$6,)</f>
        <v>0</v>
      </c>
      <c r="BJ172" s="76">
        <f>IF(OR(BJ$3=DATE(YEAR($H172),MONTH($H172)+$G172,1),BJ$3=DATE(YEAR($H172),MONTH($H172)+$G172*2,1),BJ$3=DATE(YEAR($H172),MONTH($H172)+$G172*3,1),BJ$3=DATE(YEAR($H172),MONTH($H172)+$G172*4,1),BJ$3=DATE(YEAR($H172),MONTH($H172)+$G172*5,1),BJ$3=DATE(YEAR($H172),MONTH($H172)+$G172*6,1),BJ$3=DATE(YEAR($H172),MONTH($H172)+$G172*7,1),BJ$3=DATE(YEAR($H172),MONTH($H172)+$G172*8,1),BJ$3=DATE(YEAR($H172),MONTH($H172)+$G172*9,1),BJ$3=DATE(YEAR($H172),MONTH($H172)+$G172*10,1)),$F172*тех!BX$10*тех!BX$6,)</f>
        <v>0</v>
      </c>
      <c r="BK172" s="76">
        <f>IF(OR(BK$3=DATE(YEAR($H172),MONTH($H172)+$G172,1),BK$3=DATE(YEAR($H172),MONTH($H172)+$G172*2,1),BK$3=DATE(YEAR($H172),MONTH($H172)+$G172*3,1),BK$3=DATE(YEAR($H172),MONTH($H172)+$G172*4,1),BK$3=DATE(YEAR($H172),MONTH($H172)+$G172*5,1),BK$3=DATE(YEAR($H172),MONTH($H172)+$G172*6,1),BK$3=DATE(YEAR($H172),MONTH($H172)+$G172*7,1),BK$3=DATE(YEAR($H172),MONTH($H172)+$G172*8,1),BK$3=DATE(YEAR($H172),MONTH($H172)+$G172*9,1),BK$3=DATE(YEAR($H172),MONTH($H172)+$G172*10,1)),$F172*тех!BY$10*тех!BY$6,)</f>
        <v>0</v>
      </c>
      <c r="BL172" s="76">
        <f>IF(OR(BL$3=DATE(YEAR($H172),MONTH($H172)+$G172,1),BL$3=DATE(YEAR($H172),MONTH($H172)+$G172*2,1),BL$3=DATE(YEAR($H172),MONTH($H172)+$G172*3,1),BL$3=DATE(YEAR($H172),MONTH($H172)+$G172*4,1),BL$3=DATE(YEAR($H172),MONTH($H172)+$G172*5,1),BL$3=DATE(YEAR($H172),MONTH($H172)+$G172*6,1),BL$3=DATE(YEAR($H172),MONTH($H172)+$G172*7,1),BL$3=DATE(YEAR($H172),MONTH($H172)+$G172*8,1),BL$3=DATE(YEAR($H172),MONTH($H172)+$G172*9,1),BL$3=DATE(YEAR($H172),MONTH($H172)+$G172*10,1)),$F172*тех!BZ$10*тех!BZ$6,)</f>
        <v>0</v>
      </c>
      <c r="BM172" s="76">
        <f>IF(OR(BM$3=DATE(YEAR($H172),MONTH($H172)+$G172,1),BM$3=DATE(YEAR($H172),MONTH($H172)+$G172*2,1),BM$3=DATE(YEAR($H172),MONTH($H172)+$G172*3,1),BM$3=DATE(YEAR($H172),MONTH($H172)+$G172*4,1),BM$3=DATE(YEAR($H172),MONTH($H172)+$G172*5,1),BM$3=DATE(YEAR($H172),MONTH($H172)+$G172*6,1),BM$3=DATE(YEAR($H172),MONTH($H172)+$G172*7,1),BM$3=DATE(YEAR($H172),MONTH($H172)+$G172*8,1),BM$3=DATE(YEAR($H172),MONTH($H172)+$G172*9,1),BM$3=DATE(YEAR($H172),MONTH($H172)+$G172*10,1)),$F172*тех!CA$10*тех!CA$6,)</f>
        <v>0</v>
      </c>
      <c r="BN172" s="76">
        <f>IF(OR(BN$3=DATE(YEAR($H172),MONTH($H172)+$G172,1),BN$3=DATE(YEAR($H172),MONTH($H172)+$G172*2,1),BN$3=DATE(YEAR($H172),MONTH($H172)+$G172*3,1),BN$3=DATE(YEAR($H172),MONTH($H172)+$G172*4,1),BN$3=DATE(YEAR($H172),MONTH($H172)+$G172*5,1),BN$3=DATE(YEAR($H172),MONTH($H172)+$G172*6,1),BN$3=DATE(YEAR($H172),MONTH($H172)+$G172*7,1),BN$3=DATE(YEAR($H172),MONTH($H172)+$G172*8,1),BN$3=DATE(YEAR($H172),MONTH($H172)+$G172*9,1),BN$3=DATE(YEAR($H172),MONTH($H172)+$G172*10,1)),$F172*тех!CB$10*тех!CB$6,)</f>
        <v>0</v>
      </c>
      <c r="BO172" s="76">
        <f>IF(OR(BO$3=DATE(YEAR($H172),MONTH($H172)+$G172,1),BO$3=DATE(YEAR($H172),MONTH($H172)+$G172*2,1),BO$3=DATE(YEAR($H172),MONTH($H172)+$G172*3,1),BO$3=DATE(YEAR($H172),MONTH($H172)+$G172*4,1),BO$3=DATE(YEAR($H172),MONTH($H172)+$G172*5,1),BO$3=DATE(YEAR($H172),MONTH($H172)+$G172*6,1),BO$3=DATE(YEAR($H172),MONTH($H172)+$G172*7,1),BO$3=DATE(YEAR($H172),MONTH($H172)+$G172*8,1),BO$3=DATE(YEAR($H172),MONTH($H172)+$G172*9,1),BO$3=DATE(YEAR($H172),MONTH($H172)+$G172*10,1)),$F172*тех!CC$10*тех!CC$6,)</f>
        <v>0</v>
      </c>
      <c r="BP172" s="76">
        <f>IF(OR(BP$3=DATE(YEAR($H172),MONTH($H172)+$G172,1),BP$3=DATE(YEAR($H172),MONTH($H172)+$G172*2,1),BP$3=DATE(YEAR($H172),MONTH($H172)+$G172*3,1),BP$3=DATE(YEAR($H172),MONTH($H172)+$G172*4,1),BP$3=DATE(YEAR($H172),MONTH($H172)+$G172*5,1),BP$3=DATE(YEAR($H172),MONTH($H172)+$G172*6,1),BP$3=DATE(YEAR($H172),MONTH($H172)+$G172*7,1),BP$3=DATE(YEAR($H172),MONTH($H172)+$G172*8,1),BP$3=DATE(YEAR($H172),MONTH($H172)+$G172*9,1),BP$3=DATE(YEAR($H172),MONTH($H172)+$G172*10,1)),$F172*тех!CD$10*тех!CD$6,)</f>
        <v>0</v>
      </c>
      <c r="BQ172" s="76">
        <f>IF(OR(BQ$3=DATE(YEAR($H172),MONTH($H172)+$G172,1),BQ$3=DATE(YEAR($H172),MONTH($H172)+$G172*2,1),BQ$3=DATE(YEAR($H172),MONTH($H172)+$G172*3,1),BQ$3=DATE(YEAR($H172),MONTH($H172)+$G172*4,1),BQ$3=DATE(YEAR($H172),MONTH($H172)+$G172*5,1),BQ$3=DATE(YEAR($H172),MONTH($H172)+$G172*6,1),BQ$3=DATE(YEAR($H172),MONTH($H172)+$G172*7,1),BQ$3=DATE(YEAR($H172),MONTH($H172)+$G172*8,1),BQ$3=DATE(YEAR($H172),MONTH($H172)+$G172*9,1),BQ$3=DATE(YEAR($H172),MONTH($H172)+$G172*10,1)),$F172*тех!CE$10*тех!CE$6,)</f>
        <v>0</v>
      </c>
    </row>
    <row r="173" spans="2:69">
      <c r="B173" s="3">
        <v>31</v>
      </c>
      <c r="C173" s="19" t="s">
        <v>902</v>
      </c>
      <c r="D173" s="71">
        <f>IF(C173&gt;0,VLOOKUP(C173,тех!$R$19:$S$54,2,FALSE),)</f>
        <v>275</v>
      </c>
      <c r="E173" s="71"/>
      <c r="F173" s="76">
        <f t="shared" si="5"/>
        <v>0</v>
      </c>
      <c r="G173" s="19">
        <v>12</v>
      </c>
      <c r="H173" s="20">
        <f>Параметры!$C$11</f>
        <v>42370</v>
      </c>
      <c r="J173" s="76">
        <f>IF($H173=J$3,$F173,)*тех!X$6</f>
        <v>0</v>
      </c>
      <c r="K173" s="76">
        <f>IF($H173=K$3,$F173,)*тех!Y$6</f>
        <v>0</v>
      </c>
      <c r="L173" s="76">
        <f>IF($H173=L$3,$F173,)*тех!Z$6</f>
        <v>0</v>
      </c>
      <c r="M173" s="76">
        <f>IF($H173=M$3,$F173,)*тех!AA$6</f>
        <v>0</v>
      </c>
      <c r="N173" s="76">
        <f>IF($H173=N$3,$F173,)*тех!AB$6</f>
        <v>0</v>
      </c>
      <c r="O173" s="76">
        <f>IF($H173=O$3,$F173,)*тех!AC$6</f>
        <v>0</v>
      </c>
      <c r="P173" s="76">
        <f>IF(OR(P$3=DATE(YEAR($H173),MONTH($H173)+$G173,1),P$3=DATE(YEAR($H173),MONTH($H173)+$G173*2,1),P$3=DATE(YEAR($H173),MONTH($H173)+$G173*3,1),P$3=DATE(YEAR($H173),MONTH($H173)+$G173*4,1),P$3=DATE(YEAR($H173),MONTH($H173)+$G173*5,1),P$3=DATE(YEAR($H173),MONTH($H173)+$G173*6,1),P$3=DATE(YEAR($H173),MONTH($H173)+$G173*7,1),P$3=DATE(YEAR($H173),MONTH($H173)+$G173*8,1),P$3=DATE(YEAR($H173),MONTH($H173)+$G173*9,1),P$3=DATE(YEAR($H173),MONTH($H173)+$G173*10,1)),$F173*тех!AD$10*тех!AD$6,)</f>
        <v>0</v>
      </c>
      <c r="Q173" s="76">
        <f>IF(OR(Q$3=DATE(YEAR($H173),MONTH($H173)+$G173,1),Q$3=DATE(YEAR($H173),MONTH($H173)+$G173*2,1),Q$3=DATE(YEAR($H173),MONTH($H173)+$G173*3,1),Q$3=DATE(YEAR($H173),MONTH($H173)+$G173*4,1),Q$3=DATE(YEAR($H173),MONTH($H173)+$G173*5,1),Q$3=DATE(YEAR($H173),MONTH($H173)+$G173*6,1),Q$3=DATE(YEAR($H173),MONTH($H173)+$G173*7,1),Q$3=DATE(YEAR($H173),MONTH($H173)+$G173*8,1),Q$3=DATE(YEAR($H173),MONTH($H173)+$G173*9,1),Q$3=DATE(YEAR($H173),MONTH($H173)+$G173*10,1)),$F173*тех!AE$10*тех!AE$6,)</f>
        <v>0</v>
      </c>
      <c r="R173" s="76">
        <f>IF(OR(R$3=DATE(YEAR($H173),MONTH($H173)+$G173,1),R$3=DATE(YEAR($H173),MONTH($H173)+$G173*2,1),R$3=DATE(YEAR($H173),MONTH($H173)+$G173*3,1),R$3=DATE(YEAR($H173),MONTH($H173)+$G173*4,1),R$3=DATE(YEAR($H173),MONTH($H173)+$G173*5,1),R$3=DATE(YEAR($H173),MONTH($H173)+$G173*6,1),R$3=DATE(YEAR($H173),MONTH($H173)+$G173*7,1),R$3=DATE(YEAR($H173),MONTH($H173)+$G173*8,1),R$3=DATE(YEAR($H173),MONTH($H173)+$G173*9,1),R$3=DATE(YEAR($H173),MONTH($H173)+$G173*10,1)),$F173*тех!AF$10*тех!AF$6,)</f>
        <v>0</v>
      </c>
      <c r="S173" s="76">
        <f>IF(OR(S$3=DATE(YEAR($H173),MONTH($H173)+$G173,1),S$3=DATE(YEAR($H173),MONTH($H173)+$G173*2,1),S$3=DATE(YEAR($H173),MONTH($H173)+$G173*3,1),S$3=DATE(YEAR($H173),MONTH($H173)+$G173*4,1),S$3=DATE(YEAR($H173),MONTH($H173)+$G173*5,1),S$3=DATE(YEAR($H173),MONTH($H173)+$G173*6,1),S$3=DATE(YEAR($H173),MONTH($H173)+$G173*7,1),S$3=DATE(YEAR($H173),MONTH($H173)+$G173*8,1),S$3=DATE(YEAR($H173),MONTH($H173)+$G173*9,1),S$3=DATE(YEAR($H173),MONTH($H173)+$G173*10,1)),$F173*тех!AG$10*тех!AG$6,)</f>
        <v>0</v>
      </c>
      <c r="T173" s="76">
        <f>IF(OR(T$3=DATE(YEAR($H173),MONTH($H173)+$G173,1),T$3=DATE(YEAR($H173),MONTH($H173)+$G173*2,1),T$3=DATE(YEAR($H173),MONTH($H173)+$G173*3,1),T$3=DATE(YEAR($H173),MONTH($H173)+$G173*4,1),T$3=DATE(YEAR($H173),MONTH($H173)+$G173*5,1),T$3=DATE(YEAR($H173),MONTH($H173)+$G173*6,1),T$3=DATE(YEAR($H173),MONTH($H173)+$G173*7,1),T$3=DATE(YEAR($H173),MONTH($H173)+$G173*8,1),T$3=DATE(YEAR($H173),MONTH($H173)+$G173*9,1),T$3=DATE(YEAR($H173),MONTH($H173)+$G173*10,1)),$F173*тех!AH$10*тех!AH$6,)</f>
        <v>0</v>
      </c>
      <c r="U173" s="76">
        <f>IF(OR(U$3=DATE(YEAR($H173),MONTH($H173)+$G173,1),U$3=DATE(YEAR($H173),MONTH($H173)+$G173*2,1),U$3=DATE(YEAR($H173),MONTH($H173)+$G173*3,1),U$3=DATE(YEAR($H173),MONTH($H173)+$G173*4,1),U$3=DATE(YEAR($H173),MONTH($H173)+$G173*5,1),U$3=DATE(YEAR($H173),MONTH($H173)+$G173*6,1),U$3=DATE(YEAR($H173),MONTH($H173)+$G173*7,1),U$3=DATE(YEAR($H173),MONTH($H173)+$G173*8,1),U$3=DATE(YEAR($H173),MONTH($H173)+$G173*9,1),U$3=DATE(YEAR($H173),MONTH($H173)+$G173*10,1)),$F173*тех!AI$10*тех!AI$6,)</f>
        <v>0</v>
      </c>
      <c r="V173" s="76">
        <f>IF(OR(V$3=DATE(YEAR($H173),MONTH($H173)+$G173,1),V$3=DATE(YEAR($H173),MONTH($H173)+$G173*2,1),V$3=DATE(YEAR($H173),MONTH($H173)+$G173*3,1),V$3=DATE(YEAR($H173),MONTH($H173)+$G173*4,1),V$3=DATE(YEAR($H173),MONTH($H173)+$G173*5,1),V$3=DATE(YEAR($H173),MONTH($H173)+$G173*6,1),V$3=DATE(YEAR($H173),MONTH($H173)+$G173*7,1),V$3=DATE(YEAR($H173),MONTH($H173)+$G173*8,1),V$3=DATE(YEAR($H173),MONTH($H173)+$G173*9,1),V$3=DATE(YEAR($H173),MONTH($H173)+$G173*10,1)),$F173*тех!AJ$10*тех!AJ$6,)</f>
        <v>0</v>
      </c>
      <c r="W173" s="76">
        <f>IF(OR(W$3=DATE(YEAR($H173),MONTH($H173)+$G173,1),W$3=DATE(YEAR($H173),MONTH($H173)+$G173*2,1),W$3=DATE(YEAR($H173),MONTH($H173)+$G173*3,1),W$3=DATE(YEAR($H173),MONTH($H173)+$G173*4,1),W$3=DATE(YEAR($H173),MONTH($H173)+$G173*5,1),W$3=DATE(YEAR($H173),MONTH($H173)+$G173*6,1),W$3=DATE(YEAR($H173),MONTH($H173)+$G173*7,1),W$3=DATE(YEAR($H173),MONTH($H173)+$G173*8,1),W$3=DATE(YEAR($H173),MONTH($H173)+$G173*9,1),W$3=DATE(YEAR($H173),MONTH($H173)+$G173*10,1)),$F173*тех!AK$10*тех!AK$6,)</f>
        <v>0</v>
      </c>
      <c r="X173" s="76">
        <f>IF(OR(X$3=DATE(YEAR($H173),MONTH($H173)+$G173,1),X$3=DATE(YEAR($H173),MONTH($H173)+$G173*2,1),X$3=DATE(YEAR($H173),MONTH($H173)+$G173*3,1),X$3=DATE(YEAR($H173),MONTH($H173)+$G173*4,1),X$3=DATE(YEAR($H173),MONTH($H173)+$G173*5,1),X$3=DATE(YEAR($H173),MONTH($H173)+$G173*6,1),X$3=DATE(YEAR($H173),MONTH($H173)+$G173*7,1),X$3=DATE(YEAR($H173),MONTH($H173)+$G173*8,1),X$3=DATE(YEAR($H173),MONTH($H173)+$G173*9,1),X$3=DATE(YEAR($H173),MONTH($H173)+$G173*10,1)),$F173*тех!AL$10*тех!AL$6,)</f>
        <v>0</v>
      </c>
      <c r="Y173" s="76">
        <f>IF(OR(Y$3=DATE(YEAR($H173),MONTH($H173)+$G173,1),Y$3=DATE(YEAR($H173),MONTH($H173)+$G173*2,1),Y$3=DATE(YEAR($H173),MONTH($H173)+$G173*3,1),Y$3=DATE(YEAR($H173),MONTH($H173)+$G173*4,1),Y$3=DATE(YEAR($H173),MONTH($H173)+$G173*5,1),Y$3=DATE(YEAR($H173),MONTH($H173)+$G173*6,1),Y$3=DATE(YEAR($H173),MONTH($H173)+$G173*7,1),Y$3=DATE(YEAR($H173),MONTH($H173)+$G173*8,1),Y$3=DATE(YEAR($H173),MONTH($H173)+$G173*9,1),Y$3=DATE(YEAR($H173),MONTH($H173)+$G173*10,1)),$F173*тех!AM$10*тех!AM$6,)</f>
        <v>0</v>
      </c>
      <c r="Z173" s="76">
        <f>IF(OR(Z$3=DATE(YEAR($H173),MONTH($H173)+$G173,1),Z$3=DATE(YEAR($H173),MONTH($H173)+$G173*2,1),Z$3=DATE(YEAR($H173),MONTH($H173)+$G173*3,1),Z$3=DATE(YEAR($H173),MONTH($H173)+$G173*4,1),Z$3=DATE(YEAR($H173),MONTH($H173)+$G173*5,1),Z$3=DATE(YEAR($H173),MONTH($H173)+$G173*6,1),Z$3=DATE(YEAR($H173),MONTH($H173)+$G173*7,1),Z$3=DATE(YEAR($H173),MONTH($H173)+$G173*8,1),Z$3=DATE(YEAR($H173),MONTH($H173)+$G173*9,1),Z$3=DATE(YEAR($H173),MONTH($H173)+$G173*10,1)),$F173*тех!AN$10*тех!AN$6,)</f>
        <v>0</v>
      </c>
      <c r="AA173" s="76">
        <f>IF(OR(AA$3=DATE(YEAR($H173),MONTH($H173)+$G173,1),AA$3=DATE(YEAR($H173),MONTH($H173)+$G173*2,1),AA$3=DATE(YEAR($H173),MONTH($H173)+$G173*3,1),AA$3=DATE(YEAR($H173),MONTH($H173)+$G173*4,1),AA$3=DATE(YEAR($H173),MONTH($H173)+$G173*5,1),AA$3=DATE(YEAR($H173),MONTH($H173)+$G173*6,1),AA$3=DATE(YEAR($H173),MONTH($H173)+$G173*7,1),AA$3=DATE(YEAR($H173),MONTH($H173)+$G173*8,1),AA$3=DATE(YEAR($H173),MONTH($H173)+$G173*9,1),AA$3=DATE(YEAR($H173),MONTH($H173)+$G173*10,1)),$F173*тех!AO$10*тех!AO$6,)</f>
        <v>0</v>
      </c>
      <c r="AB173" s="76">
        <f>IF(OR(AB$3=DATE(YEAR($H173),MONTH($H173)+$G173,1),AB$3=DATE(YEAR($H173),MONTH($H173)+$G173*2,1),AB$3=DATE(YEAR($H173),MONTH($H173)+$G173*3,1),AB$3=DATE(YEAR($H173),MONTH($H173)+$G173*4,1),AB$3=DATE(YEAR($H173),MONTH($H173)+$G173*5,1),AB$3=DATE(YEAR($H173),MONTH($H173)+$G173*6,1),AB$3=DATE(YEAR($H173),MONTH($H173)+$G173*7,1),AB$3=DATE(YEAR($H173),MONTH($H173)+$G173*8,1),AB$3=DATE(YEAR($H173),MONTH($H173)+$G173*9,1),AB$3=DATE(YEAR($H173),MONTH($H173)+$G173*10,1)),$F173*тех!AP$10*тех!AP$6,)</f>
        <v>0</v>
      </c>
      <c r="AC173" s="76">
        <f>IF(OR(AC$3=DATE(YEAR($H173),MONTH($H173)+$G173,1),AC$3=DATE(YEAR($H173),MONTH($H173)+$G173*2,1),AC$3=DATE(YEAR($H173),MONTH($H173)+$G173*3,1),AC$3=DATE(YEAR($H173),MONTH($H173)+$G173*4,1),AC$3=DATE(YEAR($H173),MONTH($H173)+$G173*5,1),AC$3=DATE(YEAR($H173),MONTH($H173)+$G173*6,1),AC$3=DATE(YEAR($H173),MONTH($H173)+$G173*7,1),AC$3=DATE(YEAR($H173),MONTH($H173)+$G173*8,1),AC$3=DATE(YEAR($H173),MONTH($H173)+$G173*9,1),AC$3=DATE(YEAR($H173),MONTH($H173)+$G173*10,1)),$F173*тех!AQ$10*тех!AQ$6,)</f>
        <v>0</v>
      </c>
      <c r="AD173" s="76">
        <f>IF(OR(AD$3=DATE(YEAR($H173),MONTH($H173)+$G173,1),AD$3=DATE(YEAR($H173),MONTH($H173)+$G173*2,1),AD$3=DATE(YEAR($H173),MONTH($H173)+$G173*3,1),AD$3=DATE(YEAR($H173),MONTH($H173)+$G173*4,1),AD$3=DATE(YEAR($H173),MONTH($H173)+$G173*5,1),AD$3=DATE(YEAR($H173),MONTH($H173)+$G173*6,1),AD$3=DATE(YEAR($H173),MONTH($H173)+$G173*7,1),AD$3=DATE(YEAR($H173),MONTH($H173)+$G173*8,1),AD$3=DATE(YEAR($H173),MONTH($H173)+$G173*9,1),AD$3=DATE(YEAR($H173),MONTH($H173)+$G173*10,1)),$F173*тех!AR$10*тех!AR$6,)</f>
        <v>0</v>
      </c>
      <c r="AE173" s="76">
        <f>IF(OR(AE$3=DATE(YEAR($H173),MONTH($H173)+$G173,1),AE$3=DATE(YEAR($H173),MONTH($H173)+$G173*2,1),AE$3=DATE(YEAR($H173),MONTH($H173)+$G173*3,1),AE$3=DATE(YEAR($H173),MONTH($H173)+$G173*4,1),AE$3=DATE(YEAR($H173),MONTH($H173)+$G173*5,1),AE$3=DATE(YEAR($H173),MONTH($H173)+$G173*6,1),AE$3=DATE(YEAR($H173),MONTH($H173)+$G173*7,1),AE$3=DATE(YEAR($H173),MONTH($H173)+$G173*8,1),AE$3=DATE(YEAR($H173),MONTH($H173)+$G173*9,1),AE$3=DATE(YEAR($H173),MONTH($H173)+$G173*10,1)),$F173*тех!AS$10*тех!AS$6,)</f>
        <v>0</v>
      </c>
      <c r="AF173" s="76">
        <f>IF(OR(AF$3=DATE(YEAR($H173),MONTH($H173)+$G173,1),AF$3=DATE(YEAR($H173),MONTH($H173)+$G173*2,1),AF$3=DATE(YEAR($H173),MONTH($H173)+$G173*3,1),AF$3=DATE(YEAR($H173),MONTH($H173)+$G173*4,1),AF$3=DATE(YEAR($H173),MONTH($H173)+$G173*5,1),AF$3=DATE(YEAR($H173),MONTH($H173)+$G173*6,1),AF$3=DATE(YEAR($H173),MONTH($H173)+$G173*7,1),AF$3=DATE(YEAR($H173),MONTH($H173)+$G173*8,1),AF$3=DATE(YEAR($H173),MONTH($H173)+$G173*9,1),AF$3=DATE(YEAR($H173),MONTH($H173)+$G173*10,1)),$F173*тех!AT$10*тех!AT$6,)</f>
        <v>0</v>
      </c>
      <c r="AG173" s="76">
        <f>IF(OR(AG$3=DATE(YEAR($H173),MONTH($H173)+$G173,1),AG$3=DATE(YEAR($H173),MONTH($H173)+$G173*2,1),AG$3=DATE(YEAR($H173),MONTH($H173)+$G173*3,1),AG$3=DATE(YEAR($H173),MONTH($H173)+$G173*4,1),AG$3=DATE(YEAR($H173),MONTH($H173)+$G173*5,1),AG$3=DATE(YEAR($H173),MONTH($H173)+$G173*6,1),AG$3=DATE(YEAR($H173),MONTH($H173)+$G173*7,1),AG$3=DATE(YEAR($H173),MONTH($H173)+$G173*8,1),AG$3=DATE(YEAR($H173),MONTH($H173)+$G173*9,1),AG$3=DATE(YEAR($H173),MONTH($H173)+$G173*10,1)),$F173*тех!AU$10*тех!AU$6,)</f>
        <v>0</v>
      </c>
      <c r="AH173" s="76">
        <f>IF(OR(AH$3=DATE(YEAR($H173),MONTH($H173)+$G173,1),AH$3=DATE(YEAR($H173),MONTH($H173)+$G173*2,1),AH$3=DATE(YEAR($H173),MONTH($H173)+$G173*3,1),AH$3=DATE(YEAR($H173),MONTH($H173)+$G173*4,1),AH$3=DATE(YEAR($H173),MONTH($H173)+$G173*5,1),AH$3=DATE(YEAR($H173),MONTH($H173)+$G173*6,1),AH$3=DATE(YEAR($H173),MONTH($H173)+$G173*7,1),AH$3=DATE(YEAR($H173),MONTH($H173)+$G173*8,1),AH$3=DATE(YEAR($H173),MONTH($H173)+$G173*9,1),AH$3=DATE(YEAR($H173),MONTH($H173)+$G173*10,1)),$F173*тех!AV$10*тех!AV$6,)</f>
        <v>0</v>
      </c>
      <c r="AI173" s="76">
        <f>IF(OR(AI$3=DATE(YEAR($H173),MONTH($H173)+$G173,1),AI$3=DATE(YEAR($H173),MONTH($H173)+$G173*2,1),AI$3=DATE(YEAR($H173),MONTH($H173)+$G173*3,1),AI$3=DATE(YEAR($H173),MONTH($H173)+$G173*4,1),AI$3=DATE(YEAR($H173),MONTH($H173)+$G173*5,1),AI$3=DATE(YEAR($H173),MONTH($H173)+$G173*6,1),AI$3=DATE(YEAR($H173),MONTH($H173)+$G173*7,1),AI$3=DATE(YEAR($H173),MONTH($H173)+$G173*8,1),AI$3=DATE(YEAR($H173),MONTH($H173)+$G173*9,1),AI$3=DATE(YEAR($H173),MONTH($H173)+$G173*10,1)),$F173*тех!AW$10*тех!AW$6,)</f>
        <v>0</v>
      </c>
      <c r="AJ173" s="76">
        <f>IF(OR(AJ$3=DATE(YEAR($H173),MONTH($H173)+$G173,1),AJ$3=DATE(YEAR($H173),MONTH($H173)+$G173*2,1),AJ$3=DATE(YEAR($H173),MONTH($H173)+$G173*3,1),AJ$3=DATE(YEAR($H173),MONTH($H173)+$G173*4,1),AJ$3=DATE(YEAR($H173),MONTH($H173)+$G173*5,1),AJ$3=DATE(YEAR($H173),MONTH($H173)+$G173*6,1),AJ$3=DATE(YEAR($H173),MONTH($H173)+$G173*7,1),AJ$3=DATE(YEAR($H173),MONTH($H173)+$G173*8,1),AJ$3=DATE(YEAR($H173),MONTH($H173)+$G173*9,1),AJ$3=DATE(YEAR($H173),MONTH($H173)+$G173*10,1)),$F173*тех!AX$10*тех!AX$6,)</f>
        <v>0</v>
      </c>
      <c r="AK173" s="76">
        <f>IF(OR(AK$3=DATE(YEAR($H173),MONTH($H173)+$G173,1),AK$3=DATE(YEAR($H173),MONTH($H173)+$G173*2,1),AK$3=DATE(YEAR($H173),MONTH($H173)+$G173*3,1),AK$3=DATE(YEAR($H173),MONTH($H173)+$G173*4,1),AK$3=DATE(YEAR($H173),MONTH($H173)+$G173*5,1),AK$3=DATE(YEAR($H173),MONTH($H173)+$G173*6,1),AK$3=DATE(YEAR($H173),MONTH($H173)+$G173*7,1),AK$3=DATE(YEAR($H173),MONTH($H173)+$G173*8,1),AK$3=DATE(YEAR($H173),MONTH($H173)+$G173*9,1),AK$3=DATE(YEAR($H173),MONTH($H173)+$G173*10,1)),$F173*тех!AY$10*тех!AY$6,)</f>
        <v>0</v>
      </c>
      <c r="AL173" s="76">
        <f>IF(OR(AL$3=DATE(YEAR($H173),MONTH($H173)+$G173,1),AL$3=DATE(YEAR($H173),MONTH($H173)+$G173*2,1),AL$3=DATE(YEAR($H173),MONTH($H173)+$G173*3,1),AL$3=DATE(YEAR($H173),MONTH($H173)+$G173*4,1),AL$3=DATE(YEAR($H173),MONTH($H173)+$G173*5,1),AL$3=DATE(YEAR($H173),MONTH($H173)+$G173*6,1),AL$3=DATE(YEAR($H173),MONTH($H173)+$G173*7,1),AL$3=DATE(YEAR($H173),MONTH($H173)+$G173*8,1),AL$3=DATE(YEAR($H173),MONTH($H173)+$G173*9,1),AL$3=DATE(YEAR($H173),MONTH($H173)+$G173*10,1)),$F173*тех!AZ$10*тех!AZ$6,)</f>
        <v>0</v>
      </c>
      <c r="AM173" s="76">
        <f>IF(OR(AM$3=DATE(YEAR($H173),MONTH($H173)+$G173,1),AM$3=DATE(YEAR($H173),MONTH($H173)+$G173*2,1),AM$3=DATE(YEAR($H173),MONTH($H173)+$G173*3,1),AM$3=DATE(YEAR($H173),MONTH($H173)+$G173*4,1),AM$3=DATE(YEAR($H173),MONTH($H173)+$G173*5,1),AM$3=DATE(YEAR($H173),MONTH($H173)+$G173*6,1),AM$3=DATE(YEAR($H173),MONTH($H173)+$G173*7,1),AM$3=DATE(YEAR($H173),MONTH($H173)+$G173*8,1),AM$3=DATE(YEAR($H173),MONTH($H173)+$G173*9,1),AM$3=DATE(YEAR($H173),MONTH($H173)+$G173*10,1)),$F173*тех!BA$10*тех!BA$6,)</f>
        <v>0</v>
      </c>
      <c r="AN173" s="76">
        <f>IF(OR(AN$3=DATE(YEAR($H173),MONTH($H173)+$G173,1),AN$3=DATE(YEAR($H173),MONTH($H173)+$G173*2,1),AN$3=DATE(YEAR($H173),MONTH($H173)+$G173*3,1),AN$3=DATE(YEAR($H173),MONTH($H173)+$G173*4,1),AN$3=DATE(YEAR($H173),MONTH($H173)+$G173*5,1),AN$3=DATE(YEAR($H173),MONTH($H173)+$G173*6,1),AN$3=DATE(YEAR($H173),MONTH($H173)+$G173*7,1),AN$3=DATE(YEAR($H173),MONTH($H173)+$G173*8,1),AN$3=DATE(YEAR($H173),MONTH($H173)+$G173*9,1),AN$3=DATE(YEAR($H173),MONTH($H173)+$G173*10,1)),$F173*тех!BB$10*тех!BB$6,)</f>
        <v>0</v>
      </c>
      <c r="AO173" s="76">
        <f>IF(OR(AO$3=DATE(YEAR($H173),MONTH($H173)+$G173,1),AO$3=DATE(YEAR($H173),MONTH($H173)+$G173*2,1),AO$3=DATE(YEAR($H173),MONTH($H173)+$G173*3,1),AO$3=DATE(YEAR($H173),MONTH($H173)+$G173*4,1),AO$3=DATE(YEAR($H173),MONTH($H173)+$G173*5,1),AO$3=DATE(YEAR($H173),MONTH($H173)+$G173*6,1),AO$3=DATE(YEAR($H173),MONTH($H173)+$G173*7,1),AO$3=DATE(YEAR($H173),MONTH($H173)+$G173*8,1),AO$3=DATE(YEAR($H173),MONTH($H173)+$G173*9,1),AO$3=DATE(YEAR($H173),MONTH($H173)+$G173*10,1)),$F173*тех!BC$10*тех!BC$6,)</f>
        <v>0</v>
      </c>
      <c r="AP173" s="76">
        <f>IF(OR(AP$3=DATE(YEAR($H173),MONTH($H173)+$G173,1),AP$3=DATE(YEAR($H173),MONTH($H173)+$G173*2,1),AP$3=DATE(YEAR($H173),MONTH($H173)+$G173*3,1),AP$3=DATE(YEAR($H173),MONTH($H173)+$G173*4,1),AP$3=DATE(YEAR($H173),MONTH($H173)+$G173*5,1),AP$3=DATE(YEAR($H173),MONTH($H173)+$G173*6,1),AP$3=DATE(YEAR($H173),MONTH($H173)+$G173*7,1),AP$3=DATE(YEAR($H173),MONTH($H173)+$G173*8,1),AP$3=DATE(YEAR($H173),MONTH($H173)+$G173*9,1),AP$3=DATE(YEAR($H173),MONTH($H173)+$G173*10,1)),$F173*тех!BD$10*тех!BD$6,)</f>
        <v>0</v>
      </c>
      <c r="AQ173" s="76">
        <f>IF(OR(AQ$3=DATE(YEAR($H173),MONTH($H173)+$G173,1),AQ$3=DATE(YEAR($H173),MONTH($H173)+$G173*2,1),AQ$3=DATE(YEAR($H173),MONTH($H173)+$G173*3,1),AQ$3=DATE(YEAR($H173),MONTH($H173)+$G173*4,1),AQ$3=DATE(YEAR($H173),MONTH($H173)+$G173*5,1),AQ$3=DATE(YEAR($H173),MONTH($H173)+$G173*6,1),AQ$3=DATE(YEAR($H173),MONTH($H173)+$G173*7,1),AQ$3=DATE(YEAR($H173),MONTH($H173)+$G173*8,1),AQ$3=DATE(YEAR($H173),MONTH($H173)+$G173*9,1),AQ$3=DATE(YEAR($H173),MONTH($H173)+$G173*10,1)),$F173*тех!BE$10*тех!BE$6,)</f>
        <v>0</v>
      </c>
      <c r="AR173" s="76">
        <f>IF(OR(AR$3=DATE(YEAR($H173),MONTH($H173)+$G173,1),AR$3=DATE(YEAR($H173),MONTH($H173)+$G173*2,1),AR$3=DATE(YEAR($H173),MONTH($H173)+$G173*3,1),AR$3=DATE(YEAR($H173),MONTH($H173)+$G173*4,1),AR$3=DATE(YEAR($H173),MONTH($H173)+$G173*5,1),AR$3=DATE(YEAR($H173),MONTH($H173)+$G173*6,1),AR$3=DATE(YEAR($H173),MONTH($H173)+$G173*7,1),AR$3=DATE(YEAR($H173),MONTH($H173)+$G173*8,1),AR$3=DATE(YEAR($H173),MONTH($H173)+$G173*9,1),AR$3=DATE(YEAR($H173),MONTH($H173)+$G173*10,1)),$F173*тех!BF$10*тех!BF$6,)</f>
        <v>0</v>
      </c>
      <c r="AS173" s="76">
        <f>IF(OR(AS$3=DATE(YEAR($H173),MONTH($H173)+$G173,1),AS$3=DATE(YEAR($H173),MONTH($H173)+$G173*2,1),AS$3=DATE(YEAR($H173),MONTH($H173)+$G173*3,1),AS$3=DATE(YEAR($H173),MONTH($H173)+$G173*4,1),AS$3=DATE(YEAR($H173),MONTH($H173)+$G173*5,1),AS$3=DATE(YEAR($H173),MONTH($H173)+$G173*6,1),AS$3=DATE(YEAR($H173),MONTH($H173)+$G173*7,1),AS$3=DATE(YEAR($H173),MONTH($H173)+$G173*8,1),AS$3=DATE(YEAR($H173),MONTH($H173)+$G173*9,1),AS$3=DATE(YEAR($H173),MONTH($H173)+$G173*10,1)),$F173*тех!BG$10*тех!BG$6,)</f>
        <v>0</v>
      </c>
      <c r="AT173" s="76">
        <f>IF(OR(AT$3=DATE(YEAR($H173),MONTH($H173)+$G173,1),AT$3=DATE(YEAR($H173),MONTH($H173)+$G173*2,1),AT$3=DATE(YEAR($H173),MONTH($H173)+$G173*3,1),AT$3=DATE(YEAR($H173),MONTH($H173)+$G173*4,1),AT$3=DATE(YEAR($H173),MONTH($H173)+$G173*5,1),AT$3=DATE(YEAR($H173),MONTH($H173)+$G173*6,1),AT$3=DATE(YEAR($H173),MONTH($H173)+$G173*7,1),AT$3=DATE(YEAR($H173),MONTH($H173)+$G173*8,1),AT$3=DATE(YEAR($H173),MONTH($H173)+$G173*9,1),AT$3=DATE(YEAR($H173),MONTH($H173)+$G173*10,1)),$F173*тех!BH$10*тех!BH$6,)</f>
        <v>0</v>
      </c>
      <c r="AU173" s="76">
        <f>IF(OR(AU$3=DATE(YEAR($H173),MONTH($H173)+$G173,1),AU$3=DATE(YEAR($H173),MONTH($H173)+$G173*2,1),AU$3=DATE(YEAR($H173),MONTH($H173)+$G173*3,1),AU$3=DATE(YEAR($H173),MONTH($H173)+$G173*4,1),AU$3=DATE(YEAR($H173),MONTH($H173)+$G173*5,1),AU$3=DATE(YEAR($H173),MONTH($H173)+$G173*6,1),AU$3=DATE(YEAR($H173),MONTH($H173)+$G173*7,1),AU$3=DATE(YEAR($H173),MONTH($H173)+$G173*8,1),AU$3=DATE(YEAR($H173),MONTH($H173)+$G173*9,1),AU$3=DATE(YEAR($H173),MONTH($H173)+$G173*10,1)),$F173*тех!BI$10*тех!BI$6,)</f>
        <v>0</v>
      </c>
      <c r="AV173" s="76">
        <f>IF(OR(AV$3=DATE(YEAR($H173),MONTH($H173)+$G173,1),AV$3=DATE(YEAR($H173),MONTH($H173)+$G173*2,1),AV$3=DATE(YEAR($H173),MONTH($H173)+$G173*3,1),AV$3=DATE(YEAR($H173),MONTH($H173)+$G173*4,1),AV$3=DATE(YEAR($H173),MONTH($H173)+$G173*5,1),AV$3=DATE(YEAR($H173),MONTH($H173)+$G173*6,1),AV$3=DATE(YEAR($H173),MONTH($H173)+$G173*7,1),AV$3=DATE(YEAR($H173),MONTH($H173)+$G173*8,1),AV$3=DATE(YEAR($H173),MONTH($H173)+$G173*9,1),AV$3=DATE(YEAR($H173),MONTH($H173)+$G173*10,1)),$F173*тех!BJ$10*тех!BJ$6,)</f>
        <v>0</v>
      </c>
      <c r="AW173" s="76">
        <f>IF(OR(AW$3=DATE(YEAR($H173),MONTH($H173)+$G173,1),AW$3=DATE(YEAR($H173),MONTH($H173)+$G173*2,1),AW$3=DATE(YEAR($H173),MONTH($H173)+$G173*3,1),AW$3=DATE(YEAR($H173),MONTH($H173)+$G173*4,1),AW$3=DATE(YEAR($H173),MONTH($H173)+$G173*5,1),AW$3=DATE(YEAR($H173),MONTH($H173)+$G173*6,1),AW$3=DATE(YEAR($H173),MONTH($H173)+$G173*7,1),AW$3=DATE(YEAR($H173),MONTH($H173)+$G173*8,1),AW$3=DATE(YEAR($H173),MONTH($H173)+$G173*9,1),AW$3=DATE(YEAR($H173),MONTH($H173)+$G173*10,1)),$F173*тех!BK$10*тех!BK$6,)</f>
        <v>0</v>
      </c>
      <c r="AX173" s="76">
        <f>IF(OR(AX$3=DATE(YEAR($H173),MONTH($H173)+$G173,1),AX$3=DATE(YEAR($H173),MONTH($H173)+$G173*2,1),AX$3=DATE(YEAR($H173),MONTH($H173)+$G173*3,1),AX$3=DATE(YEAR($H173),MONTH($H173)+$G173*4,1),AX$3=DATE(YEAR($H173),MONTH($H173)+$G173*5,1),AX$3=DATE(YEAR($H173),MONTH($H173)+$G173*6,1),AX$3=DATE(YEAR($H173),MONTH($H173)+$G173*7,1),AX$3=DATE(YEAR($H173),MONTH($H173)+$G173*8,1),AX$3=DATE(YEAR($H173),MONTH($H173)+$G173*9,1),AX$3=DATE(YEAR($H173),MONTH($H173)+$G173*10,1)),$F173*тех!BL$10*тех!BL$6,)</f>
        <v>0</v>
      </c>
      <c r="AY173" s="76">
        <f>IF(OR(AY$3=DATE(YEAR($H173),MONTH($H173)+$G173,1),AY$3=DATE(YEAR($H173),MONTH($H173)+$G173*2,1),AY$3=DATE(YEAR($H173),MONTH($H173)+$G173*3,1),AY$3=DATE(YEAR($H173),MONTH($H173)+$G173*4,1),AY$3=DATE(YEAR($H173),MONTH($H173)+$G173*5,1),AY$3=DATE(YEAR($H173),MONTH($H173)+$G173*6,1),AY$3=DATE(YEAR($H173),MONTH($H173)+$G173*7,1),AY$3=DATE(YEAR($H173),MONTH($H173)+$G173*8,1),AY$3=DATE(YEAR($H173),MONTH($H173)+$G173*9,1),AY$3=DATE(YEAR($H173),MONTH($H173)+$G173*10,1)),$F173*тех!BM$10*тех!BM$6,)</f>
        <v>0</v>
      </c>
      <c r="AZ173" s="76">
        <f>IF(OR(AZ$3=DATE(YEAR($H173),MONTH($H173)+$G173,1),AZ$3=DATE(YEAR($H173),MONTH($H173)+$G173*2,1),AZ$3=DATE(YEAR($H173),MONTH($H173)+$G173*3,1),AZ$3=DATE(YEAR($H173),MONTH($H173)+$G173*4,1),AZ$3=DATE(YEAR($H173),MONTH($H173)+$G173*5,1),AZ$3=DATE(YEAR($H173),MONTH($H173)+$G173*6,1),AZ$3=DATE(YEAR($H173),MONTH($H173)+$G173*7,1),AZ$3=DATE(YEAR($H173),MONTH($H173)+$G173*8,1),AZ$3=DATE(YEAR($H173),MONTH($H173)+$G173*9,1),AZ$3=DATE(YEAR($H173),MONTH($H173)+$G173*10,1)),$F173*тех!BN$10*тех!BN$6,)</f>
        <v>0</v>
      </c>
      <c r="BA173" s="76">
        <f>IF(OR(BA$3=DATE(YEAR($H173),MONTH($H173)+$G173,1),BA$3=DATE(YEAR($H173),MONTH($H173)+$G173*2,1),BA$3=DATE(YEAR($H173),MONTH($H173)+$G173*3,1),BA$3=DATE(YEAR($H173),MONTH($H173)+$G173*4,1),BA$3=DATE(YEAR($H173),MONTH($H173)+$G173*5,1),BA$3=DATE(YEAR($H173),MONTH($H173)+$G173*6,1),BA$3=DATE(YEAR($H173),MONTH($H173)+$G173*7,1),BA$3=DATE(YEAR($H173),MONTH($H173)+$G173*8,1),BA$3=DATE(YEAR($H173),MONTH($H173)+$G173*9,1),BA$3=DATE(YEAR($H173),MONTH($H173)+$G173*10,1)),$F173*тех!BO$10*тех!BO$6,)</f>
        <v>0</v>
      </c>
      <c r="BB173" s="76">
        <f>IF(OR(BB$3=DATE(YEAR($H173),MONTH($H173)+$G173,1),BB$3=DATE(YEAR($H173),MONTH($H173)+$G173*2,1),BB$3=DATE(YEAR($H173),MONTH($H173)+$G173*3,1),BB$3=DATE(YEAR($H173),MONTH($H173)+$G173*4,1),BB$3=DATE(YEAR($H173),MONTH($H173)+$G173*5,1),BB$3=DATE(YEAR($H173),MONTH($H173)+$G173*6,1),BB$3=DATE(YEAR($H173),MONTH($H173)+$G173*7,1),BB$3=DATE(YEAR($H173),MONTH($H173)+$G173*8,1),BB$3=DATE(YEAR($H173),MONTH($H173)+$G173*9,1),BB$3=DATE(YEAR($H173),MONTH($H173)+$G173*10,1)),$F173*тех!BP$10*тех!BP$6,)</f>
        <v>0</v>
      </c>
      <c r="BC173" s="76">
        <f>IF(OR(BC$3=DATE(YEAR($H173),MONTH($H173)+$G173,1),BC$3=DATE(YEAR($H173),MONTH($H173)+$G173*2,1),BC$3=DATE(YEAR($H173),MONTH($H173)+$G173*3,1),BC$3=DATE(YEAR($H173),MONTH($H173)+$G173*4,1),BC$3=DATE(YEAR($H173),MONTH($H173)+$G173*5,1),BC$3=DATE(YEAR($H173),MONTH($H173)+$G173*6,1),BC$3=DATE(YEAR($H173),MONTH($H173)+$G173*7,1),BC$3=DATE(YEAR($H173),MONTH($H173)+$G173*8,1),BC$3=DATE(YEAR($H173),MONTH($H173)+$G173*9,1),BC$3=DATE(YEAR($H173),MONTH($H173)+$G173*10,1)),$F173*тех!BQ$10*тех!BQ$6,)</f>
        <v>0</v>
      </c>
      <c r="BD173" s="76">
        <f>IF(OR(BD$3=DATE(YEAR($H173),MONTH($H173)+$G173,1),BD$3=DATE(YEAR($H173),MONTH($H173)+$G173*2,1),BD$3=DATE(YEAR($H173),MONTH($H173)+$G173*3,1),BD$3=DATE(YEAR($H173),MONTH($H173)+$G173*4,1),BD$3=DATE(YEAR($H173),MONTH($H173)+$G173*5,1),BD$3=DATE(YEAR($H173),MONTH($H173)+$G173*6,1),BD$3=DATE(YEAR($H173),MONTH($H173)+$G173*7,1),BD$3=DATE(YEAR($H173),MONTH($H173)+$G173*8,1),BD$3=DATE(YEAR($H173),MONTH($H173)+$G173*9,1),BD$3=DATE(YEAR($H173),MONTH($H173)+$G173*10,1)),$F173*тех!BR$10*тех!BR$6,)</f>
        <v>0</v>
      </c>
      <c r="BE173" s="76">
        <f>IF(OR(BE$3=DATE(YEAR($H173),MONTH($H173)+$G173,1),BE$3=DATE(YEAR($H173),MONTH($H173)+$G173*2,1),BE$3=DATE(YEAR($H173),MONTH($H173)+$G173*3,1),BE$3=DATE(YEAR($H173),MONTH($H173)+$G173*4,1),BE$3=DATE(YEAR($H173),MONTH($H173)+$G173*5,1),BE$3=DATE(YEAR($H173),MONTH($H173)+$G173*6,1),BE$3=DATE(YEAR($H173),MONTH($H173)+$G173*7,1),BE$3=DATE(YEAR($H173),MONTH($H173)+$G173*8,1),BE$3=DATE(YEAR($H173),MONTH($H173)+$G173*9,1),BE$3=DATE(YEAR($H173),MONTH($H173)+$G173*10,1)),$F173*тех!BS$10*тех!BS$6,)</f>
        <v>0</v>
      </c>
      <c r="BF173" s="76">
        <f>IF(OR(BF$3=DATE(YEAR($H173),MONTH($H173)+$G173,1),BF$3=DATE(YEAR($H173),MONTH($H173)+$G173*2,1),BF$3=DATE(YEAR($H173),MONTH($H173)+$G173*3,1),BF$3=DATE(YEAR($H173),MONTH($H173)+$G173*4,1),BF$3=DATE(YEAR($H173),MONTH($H173)+$G173*5,1),BF$3=DATE(YEAR($H173),MONTH($H173)+$G173*6,1),BF$3=DATE(YEAR($H173),MONTH($H173)+$G173*7,1),BF$3=DATE(YEAR($H173),MONTH($H173)+$G173*8,1),BF$3=DATE(YEAR($H173),MONTH($H173)+$G173*9,1),BF$3=DATE(YEAR($H173),MONTH($H173)+$G173*10,1)),$F173*тех!BT$10*тех!BT$6,)</f>
        <v>0</v>
      </c>
      <c r="BG173" s="76">
        <f>IF(OR(BG$3=DATE(YEAR($H173),MONTH($H173)+$G173,1),BG$3=DATE(YEAR($H173),MONTH($H173)+$G173*2,1),BG$3=DATE(YEAR($H173),MONTH($H173)+$G173*3,1),BG$3=DATE(YEAR($H173),MONTH($H173)+$G173*4,1),BG$3=DATE(YEAR($H173),MONTH($H173)+$G173*5,1),BG$3=DATE(YEAR($H173),MONTH($H173)+$G173*6,1),BG$3=DATE(YEAR($H173),MONTH($H173)+$G173*7,1),BG$3=DATE(YEAR($H173),MONTH($H173)+$G173*8,1),BG$3=DATE(YEAR($H173),MONTH($H173)+$G173*9,1),BG$3=DATE(YEAR($H173),MONTH($H173)+$G173*10,1)),$F173*тех!BU$10*тех!BU$6,)</f>
        <v>0</v>
      </c>
      <c r="BH173" s="76">
        <f>IF(OR(BH$3=DATE(YEAR($H173),MONTH($H173)+$G173,1),BH$3=DATE(YEAR($H173),MONTH($H173)+$G173*2,1),BH$3=DATE(YEAR($H173),MONTH($H173)+$G173*3,1),BH$3=DATE(YEAR($H173),MONTH($H173)+$G173*4,1),BH$3=DATE(YEAR($H173),MONTH($H173)+$G173*5,1),BH$3=DATE(YEAR($H173),MONTH($H173)+$G173*6,1),BH$3=DATE(YEAR($H173),MONTH($H173)+$G173*7,1),BH$3=DATE(YEAR($H173),MONTH($H173)+$G173*8,1),BH$3=DATE(YEAR($H173),MONTH($H173)+$G173*9,1),BH$3=DATE(YEAR($H173),MONTH($H173)+$G173*10,1)),$F173*тех!BV$10*тех!BV$6,)</f>
        <v>0</v>
      </c>
      <c r="BI173" s="76">
        <f>IF(OR(BI$3=DATE(YEAR($H173),MONTH($H173)+$G173,1),BI$3=DATE(YEAR($H173),MONTH($H173)+$G173*2,1),BI$3=DATE(YEAR($H173),MONTH($H173)+$G173*3,1),BI$3=DATE(YEAR($H173),MONTH($H173)+$G173*4,1),BI$3=DATE(YEAR($H173),MONTH($H173)+$G173*5,1),BI$3=DATE(YEAR($H173),MONTH($H173)+$G173*6,1),BI$3=DATE(YEAR($H173),MONTH($H173)+$G173*7,1),BI$3=DATE(YEAR($H173),MONTH($H173)+$G173*8,1),BI$3=DATE(YEAR($H173),MONTH($H173)+$G173*9,1),BI$3=DATE(YEAR($H173),MONTH($H173)+$G173*10,1)),$F173*тех!BW$10*тех!BW$6,)</f>
        <v>0</v>
      </c>
      <c r="BJ173" s="76">
        <f>IF(OR(BJ$3=DATE(YEAR($H173),MONTH($H173)+$G173,1),BJ$3=DATE(YEAR($H173),MONTH($H173)+$G173*2,1),BJ$3=DATE(YEAR($H173),MONTH($H173)+$G173*3,1),BJ$3=DATE(YEAR($H173),MONTH($H173)+$G173*4,1),BJ$3=DATE(YEAR($H173),MONTH($H173)+$G173*5,1),BJ$3=DATE(YEAR($H173),MONTH($H173)+$G173*6,1),BJ$3=DATE(YEAR($H173),MONTH($H173)+$G173*7,1),BJ$3=DATE(YEAR($H173),MONTH($H173)+$G173*8,1),BJ$3=DATE(YEAR($H173),MONTH($H173)+$G173*9,1),BJ$3=DATE(YEAR($H173),MONTH($H173)+$G173*10,1)),$F173*тех!BX$10*тех!BX$6,)</f>
        <v>0</v>
      </c>
      <c r="BK173" s="76">
        <f>IF(OR(BK$3=DATE(YEAR($H173),MONTH($H173)+$G173,1),BK$3=DATE(YEAR($H173),MONTH($H173)+$G173*2,1),BK$3=DATE(YEAR($H173),MONTH($H173)+$G173*3,1),BK$3=DATE(YEAR($H173),MONTH($H173)+$G173*4,1),BK$3=DATE(YEAR($H173),MONTH($H173)+$G173*5,1),BK$3=DATE(YEAR($H173),MONTH($H173)+$G173*6,1),BK$3=DATE(YEAR($H173),MONTH($H173)+$G173*7,1),BK$3=DATE(YEAR($H173),MONTH($H173)+$G173*8,1),BK$3=DATE(YEAR($H173),MONTH($H173)+$G173*9,1),BK$3=DATE(YEAR($H173),MONTH($H173)+$G173*10,1)),$F173*тех!BY$10*тех!BY$6,)</f>
        <v>0</v>
      </c>
      <c r="BL173" s="76">
        <f>IF(OR(BL$3=DATE(YEAR($H173),MONTH($H173)+$G173,1),BL$3=DATE(YEAR($H173),MONTH($H173)+$G173*2,1),BL$3=DATE(YEAR($H173),MONTH($H173)+$G173*3,1),BL$3=DATE(YEAR($H173),MONTH($H173)+$G173*4,1),BL$3=DATE(YEAR($H173),MONTH($H173)+$G173*5,1),BL$3=DATE(YEAR($H173),MONTH($H173)+$G173*6,1),BL$3=DATE(YEAR($H173),MONTH($H173)+$G173*7,1),BL$3=DATE(YEAR($H173),MONTH($H173)+$G173*8,1),BL$3=DATE(YEAR($H173),MONTH($H173)+$G173*9,1),BL$3=DATE(YEAR($H173),MONTH($H173)+$G173*10,1)),$F173*тех!BZ$10*тех!BZ$6,)</f>
        <v>0</v>
      </c>
      <c r="BM173" s="76">
        <f>IF(OR(BM$3=DATE(YEAR($H173),MONTH($H173)+$G173,1),BM$3=DATE(YEAR($H173),MONTH($H173)+$G173*2,1),BM$3=DATE(YEAR($H173),MONTH($H173)+$G173*3,1),BM$3=DATE(YEAR($H173),MONTH($H173)+$G173*4,1),BM$3=DATE(YEAR($H173),MONTH($H173)+$G173*5,1),BM$3=DATE(YEAR($H173),MONTH($H173)+$G173*6,1),BM$3=DATE(YEAR($H173),MONTH($H173)+$G173*7,1),BM$3=DATE(YEAR($H173),MONTH($H173)+$G173*8,1),BM$3=DATE(YEAR($H173),MONTH($H173)+$G173*9,1),BM$3=DATE(YEAR($H173),MONTH($H173)+$G173*10,1)),$F173*тех!CA$10*тех!CA$6,)</f>
        <v>0</v>
      </c>
      <c r="BN173" s="76">
        <f>IF(OR(BN$3=DATE(YEAR($H173),MONTH($H173)+$G173,1),BN$3=DATE(YEAR($H173),MONTH($H173)+$G173*2,1),BN$3=DATE(YEAR($H173),MONTH($H173)+$G173*3,1),BN$3=DATE(YEAR($H173),MONTH($H173)+$G173*4,1),BN$3=DATE(YEAR($H173),MONTH($H173)+$G173*5,1),BN$3=DATE(YEAR($H173),MONTH($H173)+$G173*6,1),BN$3=DATE(YEAR($H173),MONTH($H173)+$G173*7,1),BN$3=DATE(YEAR($H173),MONTH($H173)+$G173*8,1),BN$3=DATE(YEAR($H173),MONTH($H173)+$G173*9,1),BN$3=DATE(YEAR($H173),MONTH($H173)+$G173*10,1)),$F173*тех!CB$10*тех!CB$6,)</f>
        <v>0</v>
      </c>
      <c r="BO173" s="76">
        <f>IF(OR(BO$3=DATE(YEAR($H173),MONTH($H173)+$G173,1),BO$3=DATE(YEAR($H173),MONTH($H173)+$G173*2,1),BO$3=DATE(YEAR($H173),MONTH($H173)+$G173*3,1),BO$3=DATE(YEAR($H173),MONTH($H173)+$G173*4,1),BO$3=DATE(YEAR($H173),MONTH($H173)+$G173*5,1),BO$3=DATE(YEAR($H173),MONTH($H173)+$G173*6,1),BO$3=DATE(YEAR($H173),MONTH($H173)+$G173*7,1),BO$3=DATE(YEAR($H173),MONTH($H173)+$G173*8,1),BO$3=DATE(YEAR($H173),MONTH($H173)+$G173*9,1),BO$3=DATE(YEAR($H173),MONTH($H173)+$G173*10,1)),$F173*тех!CC$10*тех!CC$6,)</f>
        <v>0</v>
      </c>
      <c r="BP173" s="76">
        <f>IF(OR(BP$3=DATE(YEAR($H173),MONTH($H173)+$G173,1),BP$3=DATE(YEAR($H173),MONTH($H173)+$G173*2,1),BP$3=DATE(YEAR($H173),MONTH($H173)+$G173*3,1),BP$3=DATE(YEAR($H173),MONTH($H173)+$G173*4,1),BP$3=DATE(YEAR($H173),MONTH($H173)+$G173*5,1),BP$3=DATE(YEAR($H173),MONTH($H173)+$G173*6,1),BP$3=DATE(YEAR($H173),MONTH($H173)+$G173*7,1),BP$3=DATE(YEAR($H173),MONTH($H173)+$G173*8,1),BP$3=DATE(YEAR($H173),MONTH($H173)+$G173*9,1),BP$3=DATE(YEAR($H173),MONTH($H173)+$G173*10,1)),$F173*тех!CD$10*тех!CD$6,)</f>
        <v>0</v>
      </c>
      <c r="BQ173" s="76">
        <f>IF(OR(BQ$3=DATE(YEAR($H173),MONTH($H173)+$G173,1),BQ$3=DATE(YEAR($H173),MONTH($H173)+$G173*2,1),BQ$3=DATE(YEAR($H173),MONTH($H173)+$G173*3,1),BQ$3=DATE(YEAR($H173),MONTH($H173)+$G173*4,1),BQ$3=DATE(YEAR($H173),MONTH($H173)+$G173*5,1),BQ$3=DATE(YEAR($H173),MONTH($H173)+$G173*6,1),BQ$3=DATE(YEAR($H173),MONTH($H173)+$G173*7,1),BQ$3=DATE(YEAR($H173),MONTH($H173)+$G173*8,1),BQ$3=DATE(YEAR($H173),MONTH($H173)+$G173*9,1),BQ$3=DATE(YEAR($H173),MONTH($H173)+$G173*10,1)),$F173*тех!CE$10*тех!CE$6,)</f>
        <v>0</v>
      </c>
    </row>
    <row r="174" spans="2:69">
      <c r="B174" s="3">
        <v>32</v>
      </c>
      <c r="C174" s="19" t="s">
        <v>689</v>
      </c>
      <c r="D174" s="71">
        <f>IF(C174&gt;0,VLOOKUP(C174,тех!$R$19:$S$54,2,FALSE),)</f>
        <v>1.5</v>
      </c>
      <c r="E174" s="71"/>
      <c r="F174" s="76">
        <f t="shared" si="5"/>
        <v>0</v>
      </c>
      <c r="G174" s="19">
        <v>12</v>
      </c>
      <c r="H174" s="20">
        <f>Параметры!$C$11</f>
        <v>42370</v>
      </c>
      <c r="J174" s="76">
        <f>IF($H174=J$3,$F174,)*тех!X$6</f>
        <v>0</v>
      </c>
      <c r="K174" s="76">
        <f>IF($H174=K$3,$F174,)*тех!Y$6</f>
        <v>0</v>
      </c>
      <c r="L174" s="76">
        <f>IF($H174=L$3,$F174,)*тех!Z$6</f>
        <v>0</v>
      </c>
      <c r="M174" s="76">
        <f>IF($H174=M$3,$F174,)*тех!AA$6</f>
        <v>0</v>
      </c>
      <c r="N174" s="76">
        <f>IF($H174=N$3,$F174,)*тех!AB$6</f>
        <v>0</v>
      </c>
      <c r="O174" s="76">
        <f>IF($H174=O$3,$F174,)*тех!AC$6</f>
        <v>0</v>
      </c>
      <c r="P174" s="76">
        <f>IF(OR(P$3=DATE(YEAR($H174),MONTH($H174)+$G174,1),P$3=DATE(YEAR($H174),MONTH($H174)+$G174*2,1),P$3=DATE(YEAR($H174),MONTH($H174)+$G174*3,1),P$3=DATE(YEAR($H174),MONTH($H174)+$G174*4,1),P$3=DATE(YEAR($H174),MONTH($H174)+$G174*5,1),P$3=DATE(YEAR($H174),MONTH($H174)+$G174*6,1),P$3=DATE(YEAR($H174),MONTH($H174)+$G174*7,1),P$3=DATE(YEAR($H174),MONTH($H174)+$G174*8,1),P$3=DATE(YEAR($H174),MONTH($H174)+$G174*9,1),P$3=DATE(YEAR($H174),MONTH($H174)+$G174*10,1)),$F174*тех!AD$10*тех!AD$6,)</f>
        <v>0</v>
      </c>
      <c r="Q174" s="76">
        <f>IF(OR(Q$3=DATE(YEAR($H174),MONTH($H174)+$G174,1),Q$3=DATE(YEAR($H174),MONTH($H174)+$G174*2,1),Q$3=DATE(YEAR($H174),MONTH($H174)+$G174*3,1),Q$3=DATE(YEAR($H174),MONTH($H174)+$G174*4,1),Q$3=DATE(YEAR($H174),MONTH($H174)+$G174*5,1),Q$3=DATE(YEAR($H174),MONTH($H174)+$G174*6,1),Q$3=DATE(YEAR($H174),MONTH($H174)+$G174*7,1),Q$3=DATE(YEAR($H174),MONTH($H174)+$G174*8,1),Q$3=DATE(YEAR($H174),MONTH($H174)+$G174*9,1),Q$3=DATE(YEAR($H174),MONTH($H174)+$G174*10,1)),$F174*тех!AE$10*тех!AE$6,)</f>
        <v>0</v>
      </c>
      <c r="R174" s="76">
        <f>IF(OR(R$3=DATE(YEAR($H174),MONTH($H174)+$G174,1),R$3=DATE(YEAR($H174),MONTH($H174)+$G174*2,1),R$3=DATE(YEAR($H174),MONTH($H174)+$G174*3,1),R$3=DATE(YEAR($H174),MONTH($H174)+$G174*4,1),R$3=DATE(YEAR($H174),MONTH($H174)+$G174*5,1),R$3=DATE(YEAR($H174),MONTH($H174)+$G174*6,1),R$3=DATE(YEAR($H174),MONTH($H174)+$G174*7,1),R$3=DATE(YEAR($H174),MONTH($H174)+$G174*8,1),R$3=DATE(YEAR($H174),MONTH($H174)+$G174*9,1),R$3=DATE(YEAR($H174),MONTH($H174)+$G174*10,1)),$F174*тех!AF$10*тех!AF$6,)</f>
        <v>0</v>
      </c>
      <c r="S174" s="76">
        <f>IF(OR(S$3=DATE(YEAR($H174),MONTH($H174)+$G174,1),S$3=DATE(YEAR($H174),MONTH($H174)+$G174*2,1),S$3=DATE(YEAR($H174),MONTH($H174)+$G174*3,1),S$3=DATE(YEAR($H174),MONTH($H174)+$G174*4,1),S$3=DATE(YEAR($H174),MONTH($H174)+$G174*5,1),S$3=DATE(YEAR($H174),MONTH($H174)+$G174*6,1),S$3=DATE(YEAR($H174),MONTH($H174)+$G174*7,1),S$3=DATE(YEAR($H174),MONTH($H174)+$G174*8,1),S$3=DATE(YEAR($H174),MONTH($H174)+$G174*9,1),S$3=DATE(YEAR($H174),MONTH($H174)+$G174*10,1)),$F174*тех!AG$10*тех!AG$6,)</f>
        <v>0</v>
      </c>
      <c r="T174" s="76">
        <f>IF(OR(T$3=DATE(YEAR($H174),MONTH($H174)+$G174,1),T$3=DATE(YEAR($H174),MONTH($H174)+$G174*2,1),T$3=DATE(YEAR($H174),MONTH($H174)+$G174*3,1),T$3=DATE(YEAR($H174),MONTH($H174)+$G174*4,1),T$3=DATE(YEAR($H174),MONTH($H174)+$G174*5,1),T$3=DATE(YEAR($H174),MONTH($H174)+$G174*6,1),T$3=DATE(YEAR($H174),MONTH($H174)+$G174*7,1),T$3=DATE(YEAR($H174),MONTH($H174)+$G174*8,1),T$3=DATE(YEAR($H174),MONTH($H174)+$G174*9,1),T$3=DATE(YEAR($H174),MONTH($H174)+$G174*10,1)),$F174*тех!AH$10*тех!AH$6,)</f>
        <v>0</v>
      </c>
      <c r="U174" s="76">
        <f>IF(OR(U$3=DATE(YEAR($H174),MONTH($H174)+$G174,1),U$3=DATE(YEAR($H174),MONTH($H174)+$G174*2,1),U$3=DATE(YEAR($H174),MONTH($H174)+$G174*3,1),U$3=DATE(YEAR($H174),MONTH($H174)+$G174*4,1),U$3=DATE(YEAR($H174),MONTH($H174)+$G174*5,1),U$3=DATE(YEAR($H174),MONTH($H174)+$G174*6,1),U$3=DATE(YEAR($H174),MONTH($H174)+$G174*7,1),U$3=DATE(YEAR($H174),MONTH($H174)+$G174*8,1),U$3=DATE(YEAR($H174),MONTH($H174)+$G174*9,1),U$3=DATE(YEAR($H174),MONTH($H174)+$G174*10,1)),$F174*тех!AI$10*тех!AI$6,)</f>
        <v>0</v>
      </c>
      <c r="V174" s="76">
        <f>IF(OR(V$3=DATE(YEAR($H174),MONTH($H174)+$G174,1),V$3=DATE(YEAR($H174),MONTH($H174)+$G174*2,1),V$3=DATE(YEAR($H174),MONTH($H174)+$G174*3,1),V$3=DATE(YEAR($H174),MONTH($H174)+$G174*4,1),V$3=DATE(YEAR($H174),MONTH($H174)+$G174*5,1),V$3=DATE(YEAR($H174),MONTH($H174)+$G174*6,1),V$3=DATE(YEAR($H174),MONTH($H174)+$G174*7,1),V$3=DATE(YEAR($H174),MONTH($H174)+$G174*8,1),V$3=DATE(YEAR($H174),MONTH($H174)+$G174*9,1),V$3=DATE(YEAR($H174),MONTH($H174)+$G174*10,1)),$F174*тех!AJ$10*тех!AJ$6,)</f>
        <v>0</v>
      </c>
      <c r="W174" s="76">
        <f>IF(OR(W$3=DATE(YEAR($H174),MONTH($H174)+$G174,1),W$3=DATE(YEAR($H174),MONTH($H174)+$G174*2,1),W$3=DATE(YEAR($H174),MONTH($H174)+$G174*3,1),W$3=DATE(YEAR($H174),MONTH($H174)+$G174*4,1),W$3=DATE(YEAR($H174),MONTH($H174)+$G174*5,1),W$3=DATE(YEAR($H174),MONTH($H174)+$G174*6,1),W$3=DATE(YEAR($H174),MONTH($H174)+$G174*7,1),W$3=DATE(YEAR($H174),MONTH($H174)+$G174*8,1),W$3=DATE(YEAR($H174),MONTH($H174)+$G174*9,1),W$3=DATE(YEAR($H174),MONTH($H174)+$G174*10,1)),$F174*тех!AK$10*тех!AK$6,)</f>
        <v>0</v>
      </c>
      <c r="X174" s="76">
        <f>IF(OR(X$3=DATE(YEAR($H174),MONTH($H174)+$G174,1),X$3=DATE(YEAR($H174),MONTH($H174)+$G174*2,1),X$3=DATE(YEAR($H174),MONTH($H174)+$G174*3,1),X$3=DATE(YEAR($H174),MONTH($H174)+$G174*4,1),X$3=DATE(YEAR($H174),MONTH($H174)+$G174*5,1),X$3=DATE(YEAR($H174),MONTH($H174)+$G174*6,1),X$3=DATE(YEAR($H174),MONTH($H174)+$G174*7,1),X$3=DATE(YEAR($H174),MONTH($H174)+$G174*8,1),X$3=DATE(YEAR($H174),MONTH($H174)+$G174*9,1),X$3=DATE(YEAR($H174),MONTH($H174)+$G174*10,1)),$F174*тех!AL$10*тех!AL$6,)</f>
        <v>0</v>
      </c>
      <c r="Y174" s="76">
        <f>IF(OR(Y$3=DATE(YEAR($H174),MONTH($H174)+$G174,1),Y$3=DATE(YEAR($H174),MONTH($H174)+$G174*2,1),Y$3=DATE(YEAR($H174),MONTH($H174)+$G174*3,1),Y$3=DATE(YEAR($H174),MONTH($H174)+$G174*4,1),Y$3=DATE(YEAR($H174),MONTH($H174)+$G174*5,1),Y$3=DATE(YEAR($H174),MONTH($H174)+$G174*6,1),Y$3=DATE(YEAR($H174),MONTH($H174)+$G174*7,1),Y$3=DATE(YEAR($H174),MONTH($H174)+$G174*8,1),Y$3=DATE(YEAR($H174),MONTH($H174)+$G174*9,1),Y$3=DATE(YEAR($H174),MONTH($H174)+$G174*10,1)),$F174*тех!AM$10*тех!AM$6,)</f>
        <v>0</v>
      </c>
      <c r="Z174" s="76">
        <f>IF(OR(Z$3=DATE(YEAR($H174),MONTH($H174)+$G174,1),Z$3=DATE(YEAR($H174),MONTH($H174)+$G174*2,1),Z$3=DATE(YEAR($H174),MONTH($H174)+$G174*3,1),Z$3=DATE(YEAR($H174),MONTH($H174)+$G174*4,1),Z$3=DATE(YEAR($H174),MONTH($H174)+$G174*5,1),Z$3=DATE(YEAR($H174),MONTH($H174)+$G174*6,1),Z$3=DATE(YEAR($H174),MONTH($H174)+$G174*7,1),Z$3=DATE(YEAR($H174),MONTH($H174)+$G174*8,1),Z$3=DATE(YEAR($H174),MONTH($H174)+$G174*9,1),Z$3=DATE(YEAR($H174),MONTH($H174)+$G174*10,1)),$F174*тех!AN$10*тех!AN$6,)</f>
        <v>0</v>
      </c>
      <c r="AA174" s="76">
        <f>IF(OR(AA$3=DATE(YEAR($H174),MONTH($H174)+$G174,1),AA$3=DATE(YEAR($H174),MONTH($H174)+$G174*2,1),AA$3=DATE(YEAR($H174),MONTH($H174)+$G174*3,1),AA$3=DATE(YEAR($H174),MONTH($H174)+$G174*4,1),AA$3=DATE(YEAR($H174),MONTH($H174)+$G174*5,1),AA$3=DATE(YEAR($H174),MONTH($H174)+$G174*6,1),AA$3=DATE(YEAR($H174),MONTH($H174)+$G174*7,1),AA$3=DATE(YEAR($H174),MONTH($H174)+$G174*8,1),AA$3=DATE(YEAR($H174),MONTH($H174)+$G174*9,1),AA$3=DATE(YEAR($H174),MONTH($H174)+$G174*10,1)),$F174*тех!AO$10*тех!AO$6,)</f>
        <v>0</v>
      </c>
      <c r="AB174" s="76">
        <f>IF(OR(AB$3=DATE(YEAR($H174),MONTH($H174)+$G174,1),AB$3=DATE(YEAR($H174),MONTH($H174)+$G174*2,1),AB$3=DATE(YEAR($H174),MONTH($H174)+$G174*3,1),AB$3=DATE(YEAR($H174),MONTH($H174)+$G174*4,1),AB$3=DATE(YEAR($H174),MONTH($H174)+$G174*5,1),AB$3=DATE(YEAR($H174),MONTH($H174)+$G174*6,1),AB$3=DATE(YEAR($H174),MONTH($H174)+$G174*7,1),AB$3=DATE(YEAR($H174),MONTH($H174)+$G174*8,1),AB$3=DATE(YEAR($H174),MONTH($H174)+$G174*9,1),AB$3=DATE(YEAR($H174),MONTH($H174)+$G174*10,1)),$F174*тех!AP$10*тех!AP$6,)</f>
        <v>0</v>
      </c>
      <c r="AC174" s="76">
        <f>IF(OR(AC$3=DATE(YEAR($H174),MONTH($H174)+$G174,1),AC$3=DATE(YEAR($H174),MONTH($H174)+$G174*2,1),AC$3=DATE(YEAR($H174),MONTH($H174)+$G174*3,1),AC$3=DATE(YEAR($H174),MONTH($H174)+$G174*4,1),AC$3=DATE(YEAR($H174),MONTH($H174)+$G174*5,1),AC$3=DATE(YEAR($H174),MONTH($H174)+$G174*6,1),AC$3=DATE(YEAR($H174),MONTH($H174)+$G174*7,1),AC$3=DATE(YEAR($H174),MONTH($H174)+$G174*8,1),AC$3=DATE(YEAR($H174),MONTH($H174)+$G174*9,1),AC$3=DATE(YEAR($H174),MONTH($H174)+$G174*10,1)),$F174*тех!AQ$10*тех!AQ$6,)</f>
        <v>0</v>
      </c>
      <c r="AD174" s="76">
        <f>IF(OR(AD$3=DATE(YEAR($H174),MONTH($H174)+$G174,1),AD$3=DATE(YEAR($H174),MONTH($H174)+$G174*2,1),AD$3=DATE(YEAR($H174),MONTH($H174)+$G174*3,1),AD$3=DATE(YEAR($H174),MONTH($H174)+$G174*4,1),AD$3=DATE(YEAR($H174),MONTH($H174)+$G174*5,1),AD$3=DATE(YEAR($H174),MONTH($H174)+$G174*6,1),AD$3=DATE(YEAR($H174),MONTH($H174)+$G174*7,1),AD$3=DATE(YEAR($H174),MONTH($H174)+$G174*8,1),AD$3=DATE(YEAR($H174),MONTH($H174)+$G174*9,1),AD$3=DATE(YEAR($H174),MONTH($H174)+$G174*10,1)),$F174*тех!AR$10*тех!AR$6,)</f>
        <v>0</v>
      </c>
      <c r="AE174" s="76">
        <f>IF(OR(AE$3=DATE(YEAR($H174),MONTH($H174)+$G174,1),AE$3=DATE(YEAR($H174),MONTH($H174)+$G174*2,1),AE$3=DATE(YEAR($H174),MONTH($H174)+$G174*3,1),AE$3=DATE(YEAR($H174),MONTH($H174)+$G174*4,1),AE$3=DATE(YEAR($H174),MONTH($H174)+$G174*5,1),AE$3=DATE(YEAR($H174),MONTH($H174)+$G174*6,1),AE$3=DATE(YEAR($H174),MONTH($H174)+$G174*7,1),AE$3=DATE(YEAR($H174),MONTH($H174)+$G174*8,1),AE$3=DATE(YEAR($H174),MONTH($H174)+$G174*9,1),AE$3=DATE(YEAR($H174),MONTH($H174)+$G174*10,1)),$F174*тех!AS$10*тех!AS$6,)</f>
        <v>0</v>
      </c>
      <c r="AF174" s="76">
        <f>IF(OR(AF$3=DATE(YEAR($H174),MONTH($H174)+$G174,1),AF$3=DATE(YEAR($H174),MONTH($H174)+$G174*2,1),AF$3=DATE(YEAR($H174),MONTH($H174)+$G174*3,1),AF$3=DATE(YEAR($H174),MONTH($H174)+$G174*4,1),AF$3=DATE(YEAR($H174),MONTH($H174)+$G174*5,1),AF$3=DATE(YEAR($H174),MONTH($H174)+$G174*6,1),AF$3=DATE(YEAR($H174),MONTH($H174)+$G174*7,1),AF$3=DATE(YEAR($H174),MONTH($H174)+$G174*8,1),AF$3=DATE(YEAR($H174),MONTH($H174)+$G174*9,1),AF$3=DATE(YEAR($H174),MONTH($H174)+$G174*10,1)),$F174*тех!AT$10*тех!AT$6,)</f>
        <v>0</v>
      </c>
      <c r="AG174" s="76">
        <f>IF(OR(AG$3=DATE(YEAR($H174),MONTH($H174)+$G174,1),AG$3=DATE(YEAR($H174),MONTH($H174)+$G174*2,1),AG$3=DATE(YEAR($H174),MONTH($H174)+$G174*3,1),AG$3=DATE(YEAR($H174),MONTH($H174)+$G174*4,1),AG$3=DATE(YEAR($H174),MONTH($H174)+$G174*5,1),AG$3=DATE(YEAR($H174),MONTH($H174)+$G174*6,1),AG$3=DATE(YEAR($H174),MONTH($H174)+$G174*7,1),AG$3=DATE(YEAR($H174),MONTH($H174)+$G174*8,1),AG$3=DATE(YEAR($H174),MONTH($H174)+$G174*9,1),AG$3=DATE(YEAR($H174),MONTH($H174)+$G174*10,1)),$F174*тех!AU$10*тех!AU$6,)</f>
        <v>0</v>
      </c>
      <c r="AH174" s="76">
        <f>IF(OR(AH$3=DATE(YEAR($H174),MONTH($H174)+$G174,1),AH$3=DATE(YEAR($H174),MONTH($H174)+$G174*2,1),AH$3=DATE(YEAR($H174),MONTH($H174)+$G174*3,1),AH$3=DATE(YEAR($H174),MONTH($H174)+$G174*4,1),AH$3=DATE(YEAR($H174),MONTH($H174)+$G174*5,1),AH$3=DATE(YEAR($H174),MONTH($H174)+$G174*6,1),AH$3=DATE(YEAR($H174),MONTH($H174)+$G174*7,1),AH$3=DATE(YEAR($H174),MONTH($H174)+$G174*8,1),AH$3=DATE(YEAR($H174),MONTH($H174)+$G174*9,1),AH$3=DATE(YEAR($H174),MONTH($H174)+$G174*10,1)),$F174*тех!AV$10*тех!AV$6,)</f>
        <v>0</v>
      </c>
      <c r="AI174" s="76">
        <f>IF(OR(AI$3=DATE(YEAR($H174),MONTH($H174)+$G174,1),AI$3=DATE(YEAR($H174),MONTH($H174)+$G174*2,1),AI$3=DATE(YEAR($H174),MONTH($H174)+$G174*3,1),AI$3=DATE(YEAR($H174),MONTH($H174)+$G174*4,1),AI$3=DATE(YEAR($H174),MONTH($H174)+$G174*5,1),AI$3=DATE(YEAR($H174),MONTH($H174)+$G174*6,1),AI$3=DATE(YEAR($H174),MONTH($H174)+$G174*7,1),AI$3=DATE(YEAR($H174),MONTH($H174)+$G174*8,1),AI$3=DATE(YEAR($H174),MONTH($H174)+$G174*9,1),AI$3=DATE(YEAR($H174),MONTH($H174)+$G174*10,1)),$F174*тех!AW$10*тех!AW$6,)</f>
        <v>0</v>
      </c>
      <c r="AJ174" s="76">
        <f>IF(OR(AJ$3=DATE(YEAR($H174),MONTH($H174)+$G174,1),AJ$3=DATE(YEAR($H174),MONTH($H174)+$G174*2,1),AJ$3=DATE(YEAR($H174),MONTH($H174)+$G174*3,1),AJ$3=DATE(YEAR($H174),MONTH($H174)+$G174*4,1),AJ$3=DATE(YEAR($H174),MONTH($H174)+$G174*5,1),AJ$3=DATE(YEAR($H174),MONTH($H174)+$G174*6,1),AJ$3=DATE(YEAR($H174),MONTH($H174)+$G174*7,1),AJ$3=DATE(YEAR($H174),MONTH($H174)+$G174*8,1),AJ$3=DATE(YEAR($H174),MONTH($H174)+$G174*9,1),AJ$3=DATE(YEAR($H174),MONTH($H174)+$G174*10,1)),$F174*тех!AX$10*тех!AX$6,)</f>
        <v>0</v>
      </c>
      <c r="AK174" s="76">
        <f>IF(OR(AK$3=DATE(YEAR($H174),MONTH($H174)+$G174,1),AK$3=DATE(YEAR($H174),MONTH($H174)+$G174*2,1),AK$3=DATE(YEAR($H174),MONTH($H174)+$G174*3,1),AK$3=DATE(YEAR($H174),MONTH($H174)+$G174*4,1),AK$3=DATE(YEAR($H174),MONTH($H174)+$G174*5,1),AK$3=DATE(YEAR($H174),MONTH($H174)+$G174*6,1),AK$3=DATE(YEAR($H174),MONTH($H174)+$G174*7,1),AK$3=DATE(YEAR($H174),MONTH($H174)+$G174*8,1),AK$3=DATE(YEAR($H174),MONTH($H174)+$G174*9,1),AK$3=DATE(YEAR($H174),MONTH($H174)+$G174*10,1)),$F174*тех!AY$10*тех!AY$6,)</f>
        <v>0</v>
      </c>
      <c r="AL174" s="76">
        <f>IF(OR(AL$3=DATE(YEAR($H174),MONTH($H174)+$G174,1),AL$3=DATE(YEAR($H174),MONTH($H174)+$G174*2,1),AL$3=DATE(YEAR($H174),MONTH($H174)+$G174*3,1),AL$3=DATE(YEAR($H174),MONTH($H174)+$G174*4,1),AL$3=DATE(YEAR($H174),MONTH($H174)+$G174*5,1),AL$3=DATE(YEAR($H174),MONTH($H174)+$G174*6,1),AL$3=DATE(YEAR($H174),MONTH($H174)+$G174*7,1),AL$3=DATE(YEAR($H174),MONTH($H174)+$G174*8,1),AL$3=DATE(YEAR($H174),MONTH($H174)+$G174*9,1),AL$3=DATE(YEAR($H174),MONTH($H174)+$G174*10,1)),$F174*тех!AZ$10*тех!AZ$6,)</f>
        <v>0</v>
      </c>
      <c r="AM174" s="76">
        <f>IF(OR(AM$3=DATE(YEAR($H174),MONTH($H174)+$G174,1),AM$3=DATE(YEAR($H174),MONTH($H174)+$G174*2,1),AM$3=DATE(YEAR($H174),MONTH($H174)+$G174*3,1),AM$3=DATE(YEAR($H174),MONTH($H174)+$G174*4,1),AM$3=DATE(YEAR($H174),MONTH($H174)+$G174*5,1),AM$3=DATE(YEAR($H174),MONTH($H174)+$G174*6,1),AM$3=DATE(YEAR($H174),MONTH($H174)+$G174*7,1),AM$3=DATE(YEAR($H174),MONTH($H174)+$G174*8,1),AM$3=DATE(YEAR($H174),MONTH($H174)+$G174*9,1),AM$3=DATE(YEAR($H174),MONTH($H174)+$G174*10,1)),$F174*тех!BA$10*тех!BA$6,)</f>
        <v>0</v>
      </c>
      <c r="AN174" s="76">
        <f>IF(OR(AN$3=DATE(YEAR($H174),MONTH($H174)+$G174,1),AN$3=DATE(YEAR($H174),MONTH($H174)+$G174*2,1),AN$3=DATE(YEAR($H174),MONTH($H174)+$G174*3,1),AN$3=DATE(YEAR($H174),MONTH($H174)+$G174*4,1),AN$3=DATE(YEAR($H174),MONTH($H174)+$G174*5,1),AN$3=DATE(YEAR($H174),MONTH($H174)+$G174*6,1),AN$3=DATE(YEAR($H174),MONTH($H174)+$G174*7,1),AN$3=DATE(YEAR($H174),MONTH($H174)+$G174*8,1),AN$3=DATE(YEAR($H174),MONTH($H174)+$G174*9,1),AN$3=DATE(YEAR($H174),MONTH($H174)+$G174*10,1)),$F174*тех!BB$10*тех!BB$6,)</f>
        <v>0</v>
      </c>
      <c r="AO174" s="76">
        <f>IF(OR(AO$3=DATE(YEAR($H174),MONTH($H174)+$G174,1),AO$3=DATE(YEAR($H174),MONTH($H174)+$G174*2,1),AO$3=DATE(YEAR($H174),MONTH($H174)+$G174*3,1),AO$3=DATE(YEAR($H174),MONTH($H174)+$G174*4,1),AO$3=DATE(YEAR($H174),MONTH($H174)+$G174*5,1),AO$3=DATE(YEAR($H174),MONTH($H174)+$G174*6,1),AO$3=DATE(YEAR($H174),MONTH($H174)+$G174*7,1),AO$3=DATE(YEAR($H174),MONTH($H174)+$G174*8,1),AO$3=DATE(YEAR($H174),MONTH($H174)+$G174*9,1),AO$3=DATE(YEAR($H174),MONTH($H174)+$G174*10,1)),$F174*тех!BC$10*тех!BC$6,)</f>
        <v>0</v>
      </c>
      <c r="AP174" s="76">
        <f>IF(OR(AP$3=DATE(YEAR($H174),MONTH($H174)+$G174,1),AP$3=DATE(YEAR($H174),MONTH($H174)+$G174*2,1),AP$3=DATE(YEAR($H174),MONTH($H174)+$G174*3,1),AP$3=DATE(YEAR($H174),MONTH($H174)+$G174*4,1),AP$3=DATE(YEAR($H174),MONTH($H174)+$G174*5,1),AP$3=DATE(YEAR($H174),MONTH($H174)+$G174*6,1),AP$3=DATE(YEAR($H174),MONTH($H174)+$G174*7,1),AP$3=DATE(YEAR($H174),MONTH($H174)+$G174*8,1),AP$3=DATE(YEAR($H174),MONTH($H174)+$G174*9,1),AP$3=DATE(YEAR($H174),MONTH($H174)+$G174*10,1)),$F174*тех!BD$10*тех!BD$6,)</f>
        <v>0</v>
      </c>
      <c r="AQ174" s="76">
        <f>IF(OR(AQ$3=DATE(YEAR($H174),MONTH($H174)+$G174,1),AQ$3=DATE(YEAR($H174),MONTH($H174)+$G174*2,1),AQ$3=DATE(YEAR($H174),MONTH($H174)+$G174*3,1),AQ$3=DATE(YEAR($H174),MONTH($H174)+$G174*4,1),AQ$3=DATE(YEAR($H174),MONTH($H174)+$G174*5,1),AQ$3=DATE(YEAR($H174),MONTH($H174)+$G174*6,1),AQ$3=DATE(YEAR($H174),MONTH($H174)+$G174*7,1),AQ$3=DATE(YEAR($H174),MONTH($H174)+$G174*8,1),AQ$3=DATE(YEAR($H174),MONTH($H174)+$G174*9,1),AQ$3=DATE(YEAR($H174),MONTH($H174)+$G174*10,1)),$F174*тех!BE$10*тех!BE$6,)</f>
        <v>0</v>
      </c>
      <c r="AR174" s="76">
        <f>IF(OR(AR$3=DATE(YEAR($H174),MONTH($H174)+$G174,1),AR$3=DATE(YEAR($H174),MONTH($H174)+$G174*2,1),AR$3=DATE(YEAR($H174),MONTH($H174)+$G174*3,1),AR$3=DATE(YEAR($H174),MONTH($H174)+$G174*4,1),AR$3=DATE(YEAR($H174),MONTH($H174)+$G174*5,1),AR$3=DATE(YEAR($H174),MONTH($H174)+$G174*6,1),AR$3=DATE(YEAR($H174),MONTH($H174)+$G174*7,1),AR$3=DATE(YEAR($H174),MONTH($H174)+$G174*8,1),AR$3=DATE(YEAR($H174),MONTH($H174)+$G174*9,1),AR$3=DATE(YEAR($H174),MONTH($H174)+$G174*10,1)),$F174*тех!BF$10*тех!BF$6,)</f>
        <v>0</v>
      </c>
      <c r="AS174" s="76">
        <f>IF(OR(AS$3=DATE(YEAR($H174),MONTH($H174)+$G174,1),AS$3=DATE(YEAR($H174),MONTH($H174)+$G174*2,1),AS$3=DATE(YEAR($H174),MONTH($H174)+$G174*3,1),AS$3=DATE(YEAR($H174),MONTH($H174)+$G174*4,1),AS$3=DATE(YEAR($H174),MONTH($H174)+$G174*5,1),AS$3=DATE(YEAR($H174),MONTH($H174)+$G174*6,1),AS$3=DATE(YEAR($H174),MONTH($H174)+$G174*7,1),AS$3=DATE(YEAR($H174),MONTH($H174)+$G174*8,1),AS$3=DATE(YEAR($H174),MONTH($H174)+$G174*9,1),AS$3=DATE(YEAR($H174),MONTH($H174)+$G174*10,1)),$F174*тех!BG$10*тех!BG$6,)</f>
        <v>0</v>
      </c>
      <c r="AT174" s="76">
        <f>IF(OR(AT$3=DATE(YEAR($H174),MONTH($H174)+$G174,1),AT$3=DATE(YEAR($H174),MONTH($H174)+$G174*2,1),AT$3=DATE(YEAR($H174),MONTH($H174)+$G174*3,1),AT$3=DATE(YEAR($H174),MONTH($H174)+$G174*4,1),AT$3=DATE(YEAR($H174),MONTH($H174)+$G174*5,1),AT$3=DATE(YEAR($H174),MONTH($H174)+$G174*6,1),AT$3=DATE(YEAR($H174),MONTH($H174)+$G174*7,1),AT$3=DATE(YEAR($H174),MONTH($H174)+$G174*8,1),AT$3=DATE(YEAR($H174),MONTH($H174)+$G174*9,1),AT$3=DATE(YEAR($H174),MONTH($H174)+$G174*10,1)),$F174*тех!BH$10*тех!BH$6,)</f>
        <v>0</v>
      </c>
      <c r="AU174" s="76">
        <f>IF(OR(AU$3=DATE(YEAR($H174),MONTH($H174)+$G174,1),AU$3=DATE(YEAR($H174),MONTH($H174)+$G174*2,1),AU$3=DATE(YEAR($H174),MONTH($H174)+$G174*3,1),AU$3=DATE(YEAR($H174),MONTH($H174)+$G174*4,1),AU$3=DATE(YEAR($H174),MONTH($H174)+$G174*5,1),AU$3=DATE(YEAR($H174),MONTH($H174)+$G174*6,1),AU$3=DATE(YEAR($H174),MONTH($H174)+$G174*7,1),AU$3=DATE(YEAR($H174),MONTH($H174)+$G174*8,1),AU$3=DATE(YEAR($H174),MONTH($H174)+$G174*9,1),AU$3=DATE(YEAR($H174),MONTH($H174)+$G174*10,1)),$F174*тех!BI$10*тех!BI$6,)</f>
        <v>0</v>
      </c>
      <c r="AV174" s="76">
        <f>IF(OR(AV$3=DATE(YEAR($H174),MONTH($H174)+$G174,1),AV$3=DATE(YEAR($H174),MONTH($H174)+$G174*2,1),AV$3=DATE(YEAR($H174),MONTH($H174)+$G174*3,1),AV$3=DATE(YEAR($H174),MONTH($H174)+$G174*4,1),AV$3=DATE(YEAR($H174),MONTH($H174)+$G174*5,1),AV$3=DATE(YEAR($H174),MONTH($H174)+$G174*6,1),AV$3=DATE(YEAR($H174),MONTH($H174)+$G174*7,1),AV$3=DATE(YEAR($H174),MONTH($H174)+$G174*8,1),AV$3=DATE(YEAR($H174),MONTH($H174)+$G174*9,1),AV$3=DATE(YEAR($H174),MONTH($H174)+$G174*10,1)),$F174*тех!BJ$10*тех!BJ$6,)</f>
        <v>0</v>
      </c>
      <c r="AW174" s="76">
        <f>IF(OR(AW$3=DATE(YEAR($H174),MONTH($H174)+$G174,1),AW$3=DATE(YEAR($H174),MONTH($H174)+$G174*2,1),AW$3=DATE(YEAR($H174),MONTH($H174)+$G174*3,1),AW$3=DATE(YEAR($H174),MONTH($H174)+$G174*4,1),AW$3=DATE(YEAR($H174),MONTH($H174)+$G174*5,1),AW$3=DATE(YEAR($H174),MONTH($H174)+$G174*6,1),AW$3=DATE(YEAR($H174),MONTH($H174)+$G174*7,1),AW$3=DATE(YEAR($H174),MONTH($H174)+$G174*8,1),AW$3=DATE(YEAR($H174),MONTH($H174)+$G174*9,1),AW$3=DATE(YEAR($H174),MONTH($H174)+$G174*10,1)),$F174*тех!BK$10*тех!BK$6,)</f>
        <v>0</v>
      </c>
      <c r="AX174" s="76">
        <f>IF(OR(AX$3=DATE(YEAR($H174),MONTH($H174)+$G174,1),AX$3=DATE(YEAR($H174),MONTH($H174)+$G174*2,1),AX$3=DATE(YEAR($H174),MONTH($H174)+$G174*3,1),AX$3=DATE(YEAR($H174),MONTH($H174)+$G174*4,1),AX$3=DATE(YEAR($H174),MONTH($H174)+$G174*5,1),AX$3=DATE(YEAR($H174),MONTH($H174)+$G174*6,1),AX$3=DATE(YEAR($H174),MONTH($H174)+$G174*7,1),AX$3=DATE(YEAR($H174),MONTH($H174)+$G174*8,1),AX$3=DATE(YEAR($H174),MONTH($H174)+$G174*9,1),AX$3=DATE(YEAR($H174),MONTH($H174)+$G174*10,1)),$F174*тех!BL$10*тех!BL$6,)</f>
        <v>0</v>
      </c>
      <c r="AY174" s="76">
        <f>IF(OR(AY$3=DATE(YEAR($H174),MONTH($H174)+$G174,1),AY$3=DATE(YEAR($H174),MONTH($H174)+$G174*2,1),AY$3=DATE(YEAR($H174),MONTH($H174)+$G174*3,1),AY$3=DATE(YEAR($H174),MONTH($H174)+$G174*4,1),AY$3=DATE(YEAR($H174),MONTH($H174)+$G174*5,1),AY$3=DATE(YEAR($H174),MONTH($H174)+$G174*6,1),AY$3=DATE(YEAR($H174),MONTH($H174)+$G174*7,1),AY$3=DATE(YEAR($H174),MONTH($H174)+$G174*8,1),AY$3=DATE(YEAR($H174),MONTH($H174)+$G174*9,1),AY$3=DATE(YEAR($H174),MONTH($H174)+$G174*10,1)),$F174*тех!BM$10*тех!BM$6,)</f>
        <v>0</v>
      </c>
      <c r="AZ174" s="76">
        <f>IF(OR(AZ$3=DATE(YEAR($H174),MONTH($H174)+$G174,1),AZ$3=DATE(YEAR($H174),MONTH($H174)+$G174*2,1),AZ$3=DATE(YEAR($H174),MONTH($H174)+$G174*3,1),AZ$3=DATE(YEAR($H174),MONTH($H174)+$G174*4,1),AZ$3=DATE(YEAR($H174),MONTH($H174)+$G174*5,1),AZ$3=DATE(YEAR($H174),MONTH($H174)+$G174*6,1),AZ$3=DATE(YEAR($H174),MONTH($H174)+$G174*7,1),AZ$3=DATE(YEAR($H174),MONTH($H174)+$G174*8,1),AZ$3=DATE(YEAR($H174),MONTH($H174)+$G174*9,1),AZ$3=DATE(YEAR($H174),MONTH($H174)+$G174*10,1)),$F174*тех!BN$10*тех!BN$6,)</f>
        <v>0</v>
      </c>
      <c r="BA174" s="76">
        <f>IF(OR(BA$3=DATE(YEAR($H174),MONTH($H174)+$G174,1),BA$3=DATE(YEAR($H174),MONTH($H174)+$G174*2,1),BA$3=DATE(YEAR($H174),MONTH($H174)+$G174*3,1),BA$3=DATE(YEAR($H174),MONTH($H174)+$G174*4,1),BA$3=DATE(YEAR($H174),MONTH($H174)+$G174*5,1),BA$3=DATE(YEAR($H174),MONTH($H174)+$G174*6,1),BA$3=DATE(YEAR($H174),MONTH($H174)+$G174*7,1),BA$3=DATE(YEAR($H174),MONTH($H174)+$G174*8,1),BA$3=DATE(YEAR($H174),MONTH($H174)+$G174*9,1),BA$3=DATE(YEAR($H174),MONTH($H174)+$G174*10,1)),$F174*тех!BO$10*тех!BO$6,)</f>
        <v>0</v>
      </c>
      <c r="BB174" s="76">
        <f>IF(OR(BB$3=DATE(YEAR($H174),MONTH($H174)+$G174,1),BB$3=DATE(YEAR($H174),MONTH($H174)+$G174*2,1),BB$3=DATE(YEAR($H174),MONTH($H174)+$G174*3,1),BB$3=DATE(YEAR($H174),MONTH($H174)+$G174*4,1),BB$3=DATE(YEAR($H174),MONTH($H174)+$G174*5,1),BB$3=DATE(YEAR($H174),MONTH($H174)+$G174*6,1),BB$3=DATE(YEAR($H174),MONTH($H174)+$G174*7,1),BB$3=DATE(YEAR($H174),MONTH($H174)+$G174*8,1),BB$3=DATE(YEAR($H174),MONTH($H174)+$G174*9,1),BB$3=DATE(YEAR($H174),MONTH($H174)+$G174*10,1)),$F174*тех!BP$10*тех!BP$6,)</f>
        <v>0</v>
      </c>
      <c r="BC174" s="76">
        <f>IF(OR(BC$3=DATE(YEAR($H174),MONTH($H174)+$G174,1),BC$3=DATE(YEAR($H174),MONTH($H174)+$G174*2,1),BC$3=DATE(YEAR($H174),MONTH($H174)+$G174*3,1),BC$3=DATE(YEAR($H174),MONTH($H174)+$G174*4,1),BC$3=DATE(YEAR($H174),MONTH($H174)+$G174*5,1),BC$3=DATE(YEAR($H174),MONTH($H174)+$G174*6,1),BC$3=DATE(YEAR($H174),MONTH($H174)+$G174*7,1),BC$3=DATE(YEAR($H174),MONTH($H174)+$G174*8,1),BC$3=DATE(YEAR($H174),MONTH($H174)+$G174*9,1),BC$3=DATE(YEAR($H174),MONTH($H174)+$G174*10,1)),$F174*тех!BQ$10*тех!BQ$6,)</f>
        <v>0</v>
      </c>
      <c r="BD174" s="76">
        <f>IF(OR(BD$3=DATE(YEAR($H174),MONTH($H174)+$G174,1),BD$3=DATE(YEAR($H174),MONTH($H174)+$G174*2,1),BD$3=DATE(YEAR($H174),MONTH($H174)+$G174*3,1),BD$3=DATE(YEAR($H174),MONTH($H174)+$G174*4,1),BD$3=DATE(YEAR($H174),MONTH($H174)+$G174*5,1),BD$3=DATE(YEAR($H174),MONTH($H174)+$G174*6,1),BD$3=DATE(YEAR($H174),MONTH($H174)+$G174*7,1),BD$3=DATE(YEAR($H174),MONTH($H174)+$G174*8,1),BD$3=DATE(YEAR($H174),MONTH($H174)+$G174*9,1),BD$3=DATE(YEAR($H174),MONTH($H174)+$G174*10,1)),$F174*тех!BR$10*тех!BR$6,)</f>
        <v>0</v>
      </c>
      <c r="BE174" s="76">
        <f>IF(OR(BE$3=DATE(YEAR($H174),MONTH($H174)+$G174,1),BE$3=DATE(YEAR($H174),MONTH($H174)+$G174*2,1),BE$3=DATE(YEAR($H174),MONTH($H174)+$G174*3,1),BE$3=DATE(YEAR($H174),MONTH($H174)+$G174*4,1),BE$3=DATE(YEAR($H174),MONTH($H174)+$G174*5,1),BE$3=DATE(YEAR($H174),MONTH($H174)+$G174*6,1),BE$3=DATE(YEAR($H174),MONTH($H174)+$G174*7,1),BE$3=DATE(YEAR($H174),MONTH($H174)+$G174*8,1),BE$3=DATE(YEAR($H174),MONTH($H174)+$G174*9,1),BE$3=DATE(YEAR($H174),MONTH($H174)+$G174*10,1)),$F174*тех!BS$10*тех!BS$6,)</f>
        <v>0</v>
      </c>
      <c r="BF174" s="76">
        <f>IF(OR(BF$3=DATE(YEAR($H174),MONTH($H174)+$G174,1),BF$3=DATE(YEAR($H174),MONTH($H174)+$G174*2,1),BF$3=DATE(YEAR($H174),MONTH($H174)+$G174*3,1),BF$3=DATE(YEAR($H174),MONTH($H174)+$G174*4,1),BF$3=DATE(YEAR($H174),MONTH($H174)+$G174*5,1),BF$3=DATE(YEAR($H174),MONTH($H174)+$G174*6,1),BF$3=DATE(YEAR($H174),MONTH($H174)+$G174*7,1),BF$3=DATE(YEAR($H174),MONTH($H174)+$G174*8,1),BF$3=DATE(YEAR($H174),MONTH($H174)+$G174*9,1),BF$3=DATE(YEAR($H174),MONTH($H174)+$G174*10,1)),$F174*тех!BT$10*тех!BT$6,)</f>
        <v>0</v>
      </c>
      <c r="BG174" s="76">
        <f>IF(OR(BG$3=DATE(YEAR($H174),MONTH($H174)+$G174,1),BG$3=DATE(YEAR($H174),MONTH($H174)+$G174*2,1),BG$3=DATE(YEAR($H174),MONTH($H174)+$G174*3,1),BG$3=DATE(YEAR($H174),MONTH($H174)+$G174*4,1),BG$3=DATE(YEAR($H174),MONTH($H174)+$G174*5,1),BG$3=DATE(YEAR($H174),MONTH($H174)+$G174*6,1),BG$3=DATE(YEAR($H174),MONTH($H174)+$G174*7,1),BG$3=DATE(YEAR($H174),MONTH($H174)+$G174*8,1),BG$3=DATE(YEAR($H174),MONTH($H174)+$G174*9,1),BG$3=DATE(YEAR($H174),MONTH($H174)+$G174*10,1)),$F174*тех!BU$10*тех!BU$6,)</f>
        <v>0</v>
      </c>
      <c r="BH174" s="76">
        <f>IF(OR(BH$3=DATE(YEAR($H174),MONTH($H174)+$G174,1),BH$3=DATE(YEAR($H174),MONTH($H174)+$G174*2,1),BH$3=DATE(YEAR($H174),MONTH($H174)+$G174*3,1),BH$3=DATE(YEAR($H174),MONTH($H174)+$G174*4,1),BH$3=DATE(YEAR($H174),MONTH($H174)+$G174*5,1),BH$3=DATE(YEAR($H174),MONTH($H174)+$G174*6,1),BH$3=DATE(YEAR($H174),MONTH($H174)+$G174*7,1),BH$3=DATE(YEAR($H174),MONTH($H174)+$G174*8,1),BH$3=DATE(YEAR($H174),MONTH($H174)+$G174*9,1),BH$3=DATE(YEAR($H174),MONTH($H174)+$G174*10,1)),$F174*тех!BV$10*тех!BV$6,)</f>
        <v>0</v>
      </c>
      <c r="BI174" s="76">
        <f>IF(OR(BI$3=DATE(YEAR($H174),MONTH($H174)+$G174,1),BI$3=DATE(YEAR($H174),MONTH($H174)+$G174*2,1),BI$3=DATE(YEAR($H174),MONTH($H174)+$G174*3,1),BI$3=DATE(YEAR($H174),MONTH($H174)+$G174*4,1),BI$3=DATE(YEAR($H174),MONTH($H174)+$G174*5,1),BI$3=DATE(YEAR($H174),MONTH($H174)+$G174*6,1),BI$3=DATE(YEAR($H174),MONTH($H174)+$G174*7,1),BI$3=DATE(YEAR($H174),MONTH($H174)+$G174*8,1),BI$3=DATE(YEAR($H174),MONTH($H174)+$G174*9,1),BI$3=DATE(YEAR($H174),MONTH($H174)+$G174*10,1)),$F174*тех!BW$10*тех!BW$6,)</f>
        <v>0</v>
      </c>
      <c r="BJ174" s="76">
        <f>IF(OR(BJ$3=DATE(YEAR($H174),MONTH($H174)+$G174,1),BJ$3=DATE(YEAR($H174),MONTH($H174)+$G174*2,1),BJ$3=DATE(YEAR($H174),MONTH($H174)+$G174*3,1),BJ$3=DATE(YEAR($H174),MONTH($H174)+$G174*4,1),BJ$3=DATE(YEAR($H174),MONTH($H174)+$G174*5,1),BJ$3=DATE(YEAR($H174),MONTH($H174)+$G174*6,1),BJ$3=DATE(YEAR($H174),MONTH($H174)+$G174*7,1),BJ$3=DATE(YEAR($H174),MONTH($H174)+$G174*8,1),BJ$3=DATE(YEAR($H174),MONTH($H174)+$G174*9,1),BJ$3=DATE(YEAR($H174),MONTH($H174)+$G174*10,1)),$F174*тех!BX$10*тех!BX$6,)</f>
        <v>0</v>
      </c>
      <c r="BK174" s="76">
        <f>IF(OR(BK$3=DATE(YEAR($H174),MONTH($H174)+$G174,1),BK$3=DATE(YEAR($H174),MONTH($H174)+$G174*2,1),BK$3=DATE(YEAR($H174),MONTH($H174)+$G174*3,1),BK$3=DATE(YEAR($H174),MONTH($H174)+$G174*4,1),BK$3=DATE(YEAR($H174),MONTH($H174)+$G174*5,1),BK$3=DATE(YEAR($H174),MONTH($H174)+$G174*6,1),BK$3=DATE(YEAR($H174),MONTH($H174)+$G174*7,1),BK$3=DATE(YEAR($H174),MONTH($H174)+$G174*8,1),BK$3=DATE(YEAR($H174),MONTH($H174)+$G174*9,1),BK$3=DATE(YEAR($H174),MONTH($H174)+$G174*10,1)),$F174*тех!BY$10*тех!BY$6,)</f>
        <v>0</v>
      </c>
      <c r="BL174" s="76">
        <f>IF(OR(BL$3=DATE(YEAR($H174),MONTH($H174)+$G174,1),BL$3=DATE(YEAR($H174),MONTH($H174)+$G174*2,1),BL$3=DATE(YEAR($H174),MONTH($H174)+$G174*3,1),BL$3=DATE(YEAR($H174),MONTH($H174)+$G174*4,1),BL$3=DATE(YEAR($H174),MONTH($H174)+$G174*5,1),BL$3=DATE(YEAR($H174),MONTH($H174)+$G174*6,1),BL$3=DATE(YEAR($H174),MONTH($H174)+$G174*7,1),BL$3=DATE(YEAR($H174),MONTH($H174)+$G174*8,1),BL$3=DATE(YEAR($H174),MONTH($H174)+$G174*9,1),BL$3=DATE(YEAR($H174),MONTH($H174)+$G174*10,1)),$F174*тех!BZ$10*тех!BZ$6,)</f>
        <v>0</v>
      </c>
      <c r="BM174" s="76">
        <f>IF(OR(BM$3=DATE(YEAR($H174),MONTH($H174)+$G174,1),BM$3=DATE(YEAR($H174),MONTH($H174)+$G174*2,1),BM$3=DATE(YEAR($H174),MONTH($H174)+$G174*3,1),BM$3=DATE(YEAR($H174),MONTH($H174)+$G174*4,1),BM$3=DATE(YEAR($H174),MONTH($H174)+$G174*5,1),BM$3=DATE(YEAR($H174),MONTH($H174)+$G174*6,1),BM$3=DATE(YEAR($H174),MONTH($H174)+$G174*7,1),BM$3=DATE(YEAR($H174),MONTH($H174)+$G174*8,1),BM$3=DATE(YEAR($H174),MONTH($H174)+$G174*9,1),BM$3=DATE(YEAR($H174),MONTH($H174)+$G174*10,1)),$F174*тех!CA$10*тех!CA$6,)</f>
        <v>0</v>
      </c>
      <c r="BN174" s="76">
        <f>IF(OR(BN$3=DATE(YEAR($H174),MONTH($H174)+$G174,1),BN$3=DATE(YEAR($H174),MONTH($H174)+$G174*2,1),BN$3=DATE(YEAR($H174),MONTH($H174)+$G174*3,1),BN$3=DATE(YEAR($H174),MONTH($H174)+$G174*4,1),BN$3=DATE(YEAR($H174),MONTH($H174)+$G174*5,1),BN$3=DATE(YEAR($H174),MONTH($H174)+$G174*6,1),BN$3=DATE(YEAR($H174),MONTH($H174)+$G174*7,1),BN$3=DATE(YEAR($H174),MONTH($H174)+$G174*8,1),BN$3=DATE(YEAR($H174),MONTH($H174)+$G174*9,1),BN$3=DATE(YEAR($H174),MONTH($H174)+$G174*10,1)),$F174*тех!CB$10*тех!CB$6,)</f>
        <v>0</v>
      </c>
      <c r="BO174" s="76">
        <f>IF(OR(BO$3=DATE(YEAR($H174),MONTH($H174)+$G174,1),BO$3=DATE(YEAR($H174),MONTH($H174)+$G174*2,1),BO$3=DATE(YEAR($H174),MONTH($H174)+$G174*3,1),BO$3=DATE(YEAR($H174),MONTH($H174)+$G174*4,1),BO$3=DATE(YEAR($H174),MONTH($H174)+$G174*5,1),BO$3=DATE(YEAR($H174),MONTH($H174)+$G174*6,1),BO$3=DATE(YEAR($H174),MONTH($H174)+$G174*7,1),BO$3=DATE(YEAR($H174),MONTH($H174)+$G174*8,1),BO$3=DATE(YEAR($H174),MONTH($H174)+$G174*9,1),BO$3=DATE(YEAR($H174),MONTH($H174)+$G174*10,1)),$F174*тех!CC$10*тех!CC$6,)</f>
        <v>0</v>
      </c>
      <c r="BP174" s="76">
        <f>IF(OR(BP$3=DATE(YEAR($H174),MONTH($H174)+$G174,1),BP$3=DATE(YEAR($H174),MONTH($H174)+$G174*2,1),BP$3=DATE(YEAR($H174),MONTH($H174)+$G174*3,1),BP$3=DATE(YEAR($H174),MONTH($H174)+$G174*4,1),BP$3=DATE(YEAR($H174),MONTH($H174)+$G174*5,1),BP$3=DATE(YEAR($H174),MONTH($H174)+$G174*6,1),BP$3=DATE(YEAR($H174),MONTH($H174)+$G174*7,1),BP$3=DATE(YEAR($H174),MONTH($H174)+$G174*8,1),BP$3=DATE(YEAR($H174),MONTH($H174)+$G174*9,1),BP$3=DATE(YEAR($H174),MONTH($H174)+$G174*10,1)),$F174*тех!CD$10*тех!CD$6,)</f>
        <v>0</v>
      </c>
      <c r="BQ174" s="76">
        <f>IF(OR(BQ$3=DATE(YEAR($H174),MONTH($H174)+$G174,1),BQ$3=DATE(YEAR($H174),MONTH($H174)+$G174*2,1),BQ$3=DATE(YEAR($H174),MONTH($H174)+$G174*3,1),BQ$3=DATE(YEAR($H174),MONTH($H174)+$G174*4,1),BQ$3=DATE(YEAR($H174),MONTH($H174)+$G174*5,1),BQ$3=DATE(YEAR($H174),MONTH($H174)+$G174*6,1),BQ$3=DATE(YEAR($H174),MONTH($H174)+$G174*7,1),BQ$3=DATE(YEAR($H174),MONTH($H174)+$G174*8,1),BQ$3=DATE(YEAR($H174),MONTH($H174)+$G174*9,1),BQ$3=DATE(YEAR($H174),MONTH($H174)+$G174*10,1)),$F174*тех!CE$10*тех!CE$6,)</f>
        <v>0</v>
      </c>
    </row>
    <row r="175" spans="2:69">
      <c r="B175" s="3">
        <v>33</v>
      </c>
      <c r="C175" s="19" t="s">
        <v>903</v>
      </c>
      <c r="D175" s="71">
        <f>IF(C175&gt;0,VLOOKUP(C175,тех!$R$19:$S$54,2,FALSE),)</f>
        <v>115</v>
      </c>
      <c r="E175" s="71"/>
      <c r="F175" s="76">
        <f t="shared" si="5"/>
        <v>0</v>
      </c>
      <c r="G175" s="19">
        <v>12</v>
      </c>
      <c r="H175" s="20">
        <f>Параметры!$C$11</f>
        <v>42370</v>
      </c>
      <c r="J175" s="76">
        <f>IF($H175=J$3,$F175,)*тех!X$6</f>
        <v>0</v>
      </c>
      <c r="K175" s="76">
        <f>IF($H175=K$3,$F175,)*тех!Y$6</f>
        <v>0</v>
      </c>
      <c r="L175" s="76">
        <f>IF($H175=L$3,$F175,)*тех!Z$6</f>
        <v>0</v>
      </c>
      <c r="M175" s="76">
        <f>IF($H175=M$3,$F175,)*тех!AA$6</f>
        <v>0</v>
      </c>
      <c r="N175" s="76">
        <f>IF($H175=N$3,$F175,)*тех!AB$6</f>
        <v>0</v>
      </c>
      <c r="O175" s="76">
        <f>IF($H175=O$3,$F175,)*тех!AC$6</f>
        <v>0</v>
      </c>
      <c r="P175" s="76">
        <f>IF(OR(P$3=DATE(YEAR($H175),MONTH($H175)+$G175,1),P$3=DATE(YEAR($H175),MONTH($H175)+$G175*2,1),P$3=DATE(YEAR($H175),MONTH($H175)+$G175*3,1),P$3=DATE(YEAR($H175),MONTH($H175)+$G175*4,1),P$3=DATE(YEAR($H175),MONTH($H175)+$G175*5,1),P$3=DATE(YEAR($H175),MONTH($H175)+$G175*6,1),P$3=DATE(YEAR($H175),MONTH($H175)+$G175*7,1),P$3=DATE(YEAR($H175),MONTH($H175)+$G175*8,1),P$3=DATE(YEAR($H175),MONTH($H175)+$G175*9,1),P$3=DATE(YEAR($H175),MONTH($H175)+$G175*10,1)),$F175*тех!AD$10*тех!AD$6,)</f>
        <v>0</v>
      </c>
      <c r="Q175" s="76">
        <f>IF(OR(Q$3=DATE(YEAR($H175),MONTH($H175)+$G175,1),Q$3=DATE(YEAR($H175),MONTH($H175)+$G175*2,1),Q$3=DATE(YEAR($H175),MONTH($H175)+$G175*3,1),Q$3=DATE(YEAR($H175),MONTH($H175)+$G175*4,1),Q$3=DATE(YEAR($H175),MONTH($H175)+$G175*5,1),Q$3=DATE(YEAR($H175),MONTH($H175)+$G175*6,1),Q$3=DATE(YEAR($H175),MONTH($H175)+$G175*7,1),Q$3=DATE(YEAR($H175),MONTH($H175)+$G175*8,1),Q$3=DATE(YEAR($H175),MONTH($H175)+$G175*9,1),Q$3=DATE(YEAR($H175),MONTH($H175)+$G175*10,1)),$F175*тех!AE$10*тех!AE$6,)</f>
        <v>0</v>
      </c>
      <c r="R175" s="76">
        <f>IF(OR(R$3=DATE(YEAR($H175),MONTH($H175)+$G175,1),R$3=DATE(YEAR($H175),MONTH($H175)+$G175*2,1),R$3=DATE(YEAR($H175),MONTH($H175)+$G175*3,1),R$3=DATE(YEAR($H175),MONTH($H175)+$G175*4,1),R$3=DATE(YEAR($H175),MONTH($H175)+$G175*5,1),R$3=DATE(YEAR($H175),MONTH($H175)+$G175*6,1),R$3=DATE(YEAR($H175),MONTH($H175)+$G175*7,1),R$3=DATE(YEAR($H175),MONTH($H175)+$G175*8,1),R$3=DATE(YEAR($H175),MONTH($H175)+$G175*9,1),R$3=DATE(YEAR($H175),MONTH($H175)+$G175*10,1)),$F175*тех!AF$10*тех!AF$6,)</f>
        <v>0</v>
      </c>
      <c r="S175" s="76">
        <f>IF(OR(S$3=DATE(YEAR($H175),MONTH($H175)+$G175,1),S$3=DATE(YEAR($H175),MONTH($H175)+$G175*2,1),S$3=DATE(YEAR($H175),MONTH($H175)+$G175*3,1),S$3=DATE(YEAR($H175),MONTH($H175)+$G175*4,1),S$3=DATE(YEAR($H175),MONTH($H175)+$G175*5,1),S$3=DATE(YEAR($H175),MONTH($H175)+$G175*6,1),S$3=DATE(YEAR($H175),MONTH($H175)+$G175*7,1),S$3=DATE(YEAR($H175),MONTH($H175)+$G175*8,1),S$3=DATE(YEAR($H175),MONTH($H175)+$G175*9,1),S$3=DATE(YEAR($H175),MONTH($H175)+$G175*10,1)),$F175*тех!AG$10*тех!AG$6,)</f>
        <v>0</v>
      </c>
      <c r="T175" s="76">
        <f>IF(OR(T$3=DATE(YEAR($H175),MONTH($H175)+$G175,1),T$3=DATE(YEAR($H175),MONTH($H175)+$G175*2,1),T$3=DATE(YEAR($H175),MONTH($H175)+$G175*3,1),T$3=DATE(YEAR($H175),MONTH($H175)+$G175*4,1),T$3=DATE(YEAR($H175),MONTH($H175)+$G175*5,1),T$3=DATE(YEAR($H175),MONTH($H175)+$G175*6,1),T$3=DATE(YEAR($H175),MONTH($H175)+$G175*7,1),T$3=DATE(YEAR($H175),MONTH($H175)+$G175*8,1),T$3=DATE(YEAR($H175),MONTH($H175)+$G175*9,1),T$3=DATE(YEAR($H175),MONTH($H175)+$G175*10,1)),$F175*тех!AH$10*тех!AH$6,)</f>
        <v>0</v>
      </c>
      <c r="U175" s="76">
        <f>IF(OR(U$3=DATE(YEAR($H175),MONTH($H175)+$G175,1),U$3=DATE(YEAR($H175),MONTH($H175)+$G175*2,1),U$3=DATE(YEAR($H175),MONTH($H175)+$G175*3,1),U$3=DATE(YEAR($H175),MONTH($H175)+$G175*4,1),U$3=DATE(YEAR($H175),MONTH($H175)+$G175*5,1),U$3=DATE(YEAR($H175),MONTH($H175)+$G175*6,1),U$3=DATE(YEAR($H175),MONTH($H175)+$G175*7,1),U$3=DATE(YEAR($H175),MONTH($H175)+$G175*8,1),U$3=DATE(YEAR($H175),MONTH($H175)+$G175*9,1),U$3=DATE(YEAR($H175),MONTH($H175)+$G175*10,1)),$F175*тех!AI$10*тех!AI$6,)</f>
        <v>0</v>
      </c>
      <c r="V175" s="76">
        <f>IF(OR(V$3=DATE(YEAR($H175),MONTH($H175)+$G175,1),V$3=DATE(YEAR($H175),MONTH($H175)+$G175*2,1),V$3=DATE(YEAR($H175),MONTH($H175)+$G175*3,1),V$3=DATE(YEAR($H175),MONTH($H175)+$G175*4,1),V$3=DATE(YEAR($H175),MONTH($H175)+$G175*5,1),V$3=DATE(YEAR($H175),MONTH($H175)+$G175*6,1),V$3=DATE(YEAR($H175),MONTH($H175)+$G175*7,1),V$3=DATE(YEAR($H175),MONTH($H175)+$G175*8,1),V$3=DATE(YEAR($H175),MONTH($H175)+$G175*9,1),V$3=DATE(YEAR($H175),MONTH($H175)+$G175*10,1)),$F175*тех!AJ$10*тех!AJ$6,)</f>
        <v>0</v>
      </c>
      <c r="W175" s="76">
        <f>IF(OR(W$3=DATE(YEAR($H175),MONTH($H175)+$G175,1),W$3=DATE(YEAR($H175),MONTH($H175)+$G175*2,1),W$3=DATE(YEAR($H175),MONTH($H175)+$G175*3,1),W$3=DATE(YEAR($H175),MONTH($H175)+$G175*4,1),W$3=DATE(YEAR($H175),MONTH($H175)+$G175*5,1),W$3=DATE(YEAR($H175),MONTH($H175)+$G175*6,1),W$3=DATE(YEAR($H175),MONTH($H175)+$G175*7,1),W$3=DATE(YEAR($H175),MONTH($H175)+$G175*8,1),W$3=DATE(YEAR($H175),MONTH($H175)+$G175*9,1),W$3=DATE(YEAR($H175),MONTH($H175)+$G175*10,1)),$F175*тех!AK$10*тех!AK$6,)</f>
        <v>0</v>
      </c>
      <c r="X175" s="76">
        <f>IF(OR(X$3=DATE(YEAR($H175),MONTH($H175)+$G175,1),X$3=DATE(YEAR($H175),MONTH($H175)+$G175*2,1),X$3=DATE(YEAR($H175),MONTH($H175)+$G175*3,1),X$3=DATE(YEAR($H175),MONTH($H175)+$G175*4,1),X$3=DATE(YEAR($H175),MONTH($H175)+$G175*5,1),X$3=DATE(YEAR($H175),MONTH($H175)+$G175*6,1),X$3=DATE(YEAR($H175),MONTH($H175)+$G175*7,1),X$3=DATE(YEAR($H175),MONTH($H175)+$G175*8,1),X$3=DATE(YEAR($H175),MONTH($H175)+$G175*9,1),X$3=DATE(YEAR($H175),MONTH($H175)+$G175*10,1)),$F175*тех!AL$10*тех!AL$6,)</f>
        <v>0</v>
      </c>
      <c r="Y175" s="76">
        <f>IF(OR(Y$3=DATE(YEAR($H175),MONTH($H175)+$G175,1),Y$3=DATE(YEAR($H175),MONTH($H175)+$G175*2,1),Y$3=DATE(YEAR($H175),MONTH($H175)+$G175*3,1),Y$3=DATE(YEAR($H175),MONTH($H175)+$G175*4,1),Y$3=DATE(YEAR($H175),MONTH($H175)+$G175*5,1),Y$3=DATE(YEAR($H175),MONTH($H175)+$G175*6,1),Y$3=DATE(YEAR($H175),MONTH($H175)+$G175*7,1),Y$3=DATE(YEAR($H175),MONTH($H175)+$G175*8,1),Y$3=DATE(YEAR($H175),MONTH($H175)+$G175*9,1),Y$3=DATE(YEAR($H175),MONTH($H175)+$G175*10,1)),$F175*тех!AM$10*тех!AM$6,)</f>
        <v>0</v>
      </c>
      <c r="Z175" s="76">
        <f>IF(OR(Z$3=DATE(YEAR($H175),MONTH($H175)+$G175,1),Z$3=DATE(YEAR($H175),MONTH($H175)+$G175*2,1),Z$3=DATE(YEAR($H175),MONTH($H175)+$G175*3,1),Z$3=DATE(YEAR($H175),MONTH($H175)+$G175*4,1),Z$3=DATE(YEAR($H175),MONTH($H175)+$G175*5,1),Z$3=DATE(YEAR($H175),MONTH($H175)+$G175*6,1),Z$3=DATE(YEAR($H175),MONTH($H175)+$G175*7,1),Z$3=DATE(YEAR($H175),MONTH($H175)+$G175*8,1),Z$3=DATE(YEAR($H175),MONTH($H175)+$G175*9,1),Z$3=DATE(YEAR($H175),MONTH($H175)+$G175*10,1)),$F175*тех!AN$10*тех!AN$6,)</f>
        <v>0</v>
      </c>
      <c r="AA175" s="76">
        <f>IF(OR(AA$3=DATE(YEAR($H175),MONTH($H175)+$G175,1),AA$3=DATE(YEAR($H175),MONTH($H175)+$G175*2,1),AA$3=DATE(YEAR($H175),MONTH($H175)+$G175*3,1),AA$3=DATE(YEAR($H175),MONTH($H175)+$G175*4,1),AA$3=DATE(YEAR($H175),MONTH($H175)+$G175*5,1),AA$3=DATE(YEAR($H175),MONTH($H175)+$G175*6,1),AA$3=DATE(YEAR($H175),MONTH($H175)+$G175*7,1),AA$3=DATE(YEAR($H175),MONTH($H175)+$G175*8,1),AA$3=DATE(YEAR($H175),MONTH($H175)+$G175*9,1),AA$3=DATE(YEAR($H175),MONTH($H175)+$G175*10,1)),$F175*тех!AO$10*тех!AO$6,)</f>
        <v>0</v>
      </c>
      <c r="AB175" s="76">
        <f>IF(OR(AB$3=DATE(YEAR($H175),MONTH($H175)+$G175,1),AB$3=DATE(YEAR($H175),MONTH($H175)+$G175*2,1),AB$3=DATE(YEAR($H175),MONTH($H175)+$G175*3,1),AB$3=DATE(YEAR($H175),MONTH($H175)+$G175*4,1),AB$3=DATE(YEAR($H175),MONTH($H175)+$G175*5,1),AB$3=DATE(YEAR($H175),MONTH($H175)+$G175*6,1),AB$3=DATE(YEAR($H175),MONTH($H175)+$G175*7,1),AB$3=DATE(YEAR($H175),MONTH($H175)+$G175*8,1),AB$3=DATE(YEAR($H175),MONTH($H175)+$G175*9,1),AB$3=DATE(YEAR($H175),MONTH($H175)+$G175*10,1)),$F175*тех!AP$10*тех!AP$6,)</f>
        <v>0</v>
      </c>
      <c r="AC175" s="76">
        <f>IF(OR(AC$3=DATE(YEAR($H175),MONTH($H175)+$G175,1),AC$3=DATE(YEAR($H175),MONTH($H175)+$G175*2,1),AC$3=DATE(YEAR($H175),MONTH($H175)+$G175*3,1),AC$3=DATE(YEAR($H175),MONTH($H175)+$G175*4,1),AC$3=DATE(YEAR($H175),MONTH($H175)+$G175*5,1),AC$3=DATE(YEAR($H175),MONTH($H175)+$G175*6,1),AC$3=DATE(YEAR($H175),MONTH($H175)+$G175*7,1),AC$3=DATE(YEAR($H175),MONTH($H175)+$G175*8,1),AC$3=DATE(YEAR($H175),MONTH($H175)+$G175*9,1),AC$3=DATE(YEAR($H175),MONTH($H175)+$G175*10,1)),$F175*тех!AQ$10*тех!AQ$6,)</f>
        <v>0</v>
      </c>
      <c r="AD175" s="76">
        <f>IF(OR(AD$3=DATE(YEAR($H175),MONTH($H175)+$G175,1),AD$3=DATE(YEAR($H175),MONTH($H175)+$G175*2,1),AD$3=DATE(YEAR($H175),MONTH($H175)+$G175*3,1),AD$3=DATE(YEAR($H175),MONTH($H175)+$G175*4,1),AD$3=DATE(YEAR($H175),MONTH($H175)+$G175*5,1),AD$3=DATE(YEAR($H175),MONTH($H175)+$G175*6,1),AD$3=DATE(YEAR($H175),MONTH($H175)+$G175*7,1),AD$3=DATE(YEAR($H175),MONTH($H175)+$G175*8,1),AD$3=DATE(YEAR($H175),MONTH($H175)+$G175*9,1),AD$3=DATE(YEAR($H175),MONTH($H175)+$G175*10,1)),$F175*тех!AR$10*тех!AR$6,)</f>
        <v>0</v>
      </c>
      <c r="AE175" s="76">
        <f>IF(OR(AE$3=DATE(YEAR($H175),MONTH($H175)+$G175,1),AE$3=DATE(YEAR($H175),MONTH($H175)+$G175*2,1),AE$3=DATE(YEAR($H175),MONTH($H175)+$G175*3,1),AE$3=DATE(YEAR($H175),MONTH($H175)+$G175*4,1),AE$3=DATE(YEAR($H175),MONTH($H175)+$G175*5,1),AE$3=DATE(YEAR($H175),MONTH($H175)+$G175*6,1),AE$3=DATE(YEAR($H175),MONTH($H175)+$G175*7,1),AE$3=DATE(YEAR($H175),MONTH($H175)+$G175*8,1),AE$3=DATE(YEAR($H175),MONTH($H175)+$G175*9,1),AE$3=DATE(YEAR($H175),MONTH($H175)+$G175*10,1)),$F175*тех!AS$10*тех!AS$6,)</f>
        <v>0</v>
      </c>
      <c r="AF175" s="76">
        <f>IF(OR(AF$3=DATE(YEAR($H175),MONTH($H175)+$G175,1),AF$3=DATE(YEAR($H175),MONTH($H175)+$G175*2,1),AF$3=DATE(YEAR($H175),MONTH($H175)+$G175*3,1),AF$3=DATE(YEAR($H175),MONTH($H175)+$G175*4,1),AF$3=DATE(YEAR($H175),MONTH($H175)+$G175*5,1),AF$3=DATE(YEAR($H175),MONTH($H175)+$G175*6,1),AF$3=DATE(YEAR($H175),MONTH($H175)+$G175*7,1),AF$3=DATE(YEAR($H175),MONTH($H175)+$G175*8,1),AF$3=DATE(YEAR($H175),MONTH($H175)+$G175*9,1),AF$3=DATE(YEAR($H175),MONTH($H175)+$G175*10,1)),$F175*тех!AT$10*тех!AT$6,)</f>
        <v>0</v>
      </c>
      <c r="AG175" s="76">
        <f>IF(OR(AG$3=DATE(YEAR($H175),MONTH($H175)+$G175,1),AG$3=DATE(YEAR($H175),MONTH($H175)+$G175*2,1),AG$3=DATE(YEAR($H175),MONTH($H175)+$G175*3,1),AG$3=DATE(YEAR($H175),MONTH($H175)+$G175*4,1),AG$3=DATE(YEAR($H175),MONTH($H175)+$G175*5,1),AG$3=DATE(YEAR($H175),MONTH($H175)+$G175*6,1),AG$3=DATE(YEAR($H175),MONTH($H175)+$G175*7,1),AG$3=DATE(YEAR($H175),MONTH($H175)+$G175*8,1),AG$3=DATE(YEAR($H175),MONTH($H175)+$G175*9,1),AG$3=DATE(YEAR($H175),MONTH($H175)+$G175*10,1)),$F175*тех!AU$10*тех!AU$6,)</f>
        <v>0</v>
      </c>
      <c r="AH175" s="76">
        <f>IF(OR(AH$3=DATE(YEAR($H175),MONTH($H175)+$G175,1),AH$3=DATE(YEAR($H175),MONTH($H175)+$G175*2,1),AH$3=DATE(YEAR($H175),MONTH($H175)+$G175*3,1),AH$3=DATE(YEAR($H175),MONTH($H175)+$G175*4,1),AH$3=DATE(YEAR($H175),MONTH($H175)+$G175*5,1),AH$3=DATE(YEAR($H175),MONTH($H175)+$G175*6,1),AH$3=DATE(YEAR($H175),MONTH($H175)+$G175*7,1),AH$3=DATE(YEAR($H175),MONTH($H175)+$G175*8,1),AH$3=DATE(YEAR($H175),MONTH($H175)+$G175*9,1),AH$3=DATE(YEAR($H175),MONTH($H175)+$G175*10,1)),$F175*тех!AV$10*тех!AV$6,)</f>
        <v>0</v>
      </c>
      <c r="AI175" s="76">
        <f>IF(OR(AI$3=DATE(YEAR($H175),MONTH($H175)+$G175,1),AI$3=DATE(YEAR($H175),MONTH($H175)+$G175*2,1),AI$3=DATE(YEAR($H175),MONTH($H175)+$G175*3,1),AI$3=DATE(YEAR($H175),MONTH($H175)+$G175*4,1),AI$3=DATE(YEAR($H175),MONTH($H175)+$G175*5,1),AI$3=DATE(YEAR($H175),MONTH($H175)+$G175*6,1),AI$3=DATE(YEAR($H175),MONTH($H175)+$G175*7,1),AI$3=DATE(YEAR($H175),MONTH($H175)+$G175*8,1),AI$3=DATE(YEAR($H175),MONTH($H175)+$G175*9,1),AI$3=DATE(YEAR($H175),MONTH($H175)+$G175*10,1)),$F175*тех!AW$10*тех!AW$6,)</f>
        <v>0</v>
      </c>
      <c r="AJ175" s="76">
        <f>IF(OR(AJ$3=DATE(YEAR($H175),MONTH($H175)+$G175,1),AJ$3=DATE(YEAR($H175),MONTH($H175)+$G175*2,1),AJ$3=DATE(YEAR($H175),MONTH($H175)+$G175*3,1),AJ$3=DATE(YEAR($H175),MONTH($H175)+$G175*4,1),AJ$3=DATE(YEAR($H175),MONTH($H175)+$G175*5,1),AJ$3=DATE(YEAR($H175),MONTH($H175)+$G175*6,1),AJ$3=DATE(YEAR($H175),MONTH($H175)+$G175*7,1),AJ$3=DATE(YEAR($H175),MONTH($H175)+$G175*8,1),AJ$3=DATE(YEAR($H175),MONTH($H175)+$G175*9,1),AJ$3=DATE(YEAR($H175),MONTH($H175)+$G175*10,1)),$F175*тех!AX$10*тех!AX$6,)</f>
        <v>0</v>
      </c>
      <c r="AK175" s="76">
        <f>IF(OR(AK$3=DATE(YEAR($H175),MONTH($H175)+$G175,1),AK$3=DATE(YEAR($H175),MONTH($H175)+$G175*2,1),AK$3=DATE(YEAR($H175),MONTH($H175)+$G175*3,1),AK$3=DATE(YEAR($H175),MONTH($H175)+$G175*4,1),AK$3=DATE(YEAR($H175),MONTH($H175)+$G175*5,1),AK$3=DATE(YEAR($H175),MONTH($H175)+$G175*6,1),AK$3=DATE(YEAR($H175),MONTH($H175)+$G175*7,1),AK$3=DATE(YEAR($H175),MONTH($H175)+$G175*8,1),AK$3=DATE(YEAR($H175),MONTH($H175)+$G175*9,1),AK$3=DATE(YEAR($H175),MONTH($H175)+$G175*10,1)),$F175*тех!AY$10*тех!AY$6,)</f>
        <v>0</v>
      </c>
      <c r="AL175" s="76">
        <f>IF(OR(AL$3=DATE(YEAR($H175),MONTH($H175)+$G175,1),AL$3=DATE(YEAR($H175),MONTH($H175)+$G175*2,1),AL$3=DATE(YEAR($H175),MONTH($H175)+$G175*3,1),AL$3=DATE(YEAR($H175),MONTH($H175)+$G175*4,1),AL$3=DATE(YEAR($H175),MONTH($H175)+$G175*5,1),AL$3=DATE(YEAR($H175),MONTH($H175)+$G175*6,1),AL$3=DATE(YEAR($H175),MONTH($H175)+$G175*7,1),AL$3=DATE(YEAR($H175),MONTH($H175)+$G175*8,1),AL$3=DATE(YEAR($H175),MONTH($H175)+$G175*9,1),AL$3=DATE(YEAR($H175),MONTH($H175)+$G175*10,1)),$F175*тех!AZ$10*тех!AZ$6,)</f>
        <v>0</v>
      </c>
      <c r="AM175" s="76">
        <f>IF(OR(AM$3=DATE(YEAR($H175),MONTH($H175)+$G175,1),AM$3=DATE(YEAR($H175),MONTH($H175)+$G175*2,1),AM$3=DATE(YEAR($H175),MONTH($H175)+$G175*3,1),AM$3=DATE(YEAR($H175),MONTH($H175)+$G175*4,1),AM$3=DATE(YEAR($H175),MONTH($H175)+$G175*5,1),AM$3=DATE(YEAR($H175),MONTH($H175)+$G175*6,1),AM$3=DATE(YEAR($H175),MONTH($H175)+$G175*7,1),AM$3=DATE(YEAR($H175),MONTH($H175)+$G175*8,1),AM$3=DATE(YEAR($H175),MONTH($H175)+$G175*9,1),AM$3=DATE(YEAR($H175),MONTH($H175)+$G175*10,1)),$F175*тех!BA$10*тех!BA$6,)</f>
        <v>0</v>
      </c>
      <c r="AN175" s="76">
        <f>IF(OR(AN$3=DATE(YEAR($H175),MONTH($H175)+$G175,1),AN$3=DATE(YEAR($H175),MONTH($H175)+$G175*2,1),AN$3=DATE(YEAR($H175),MONTH($H175)+$G175*3,1),AN$3=DATE(YEAR($H175),MONTH($H175)+$G175*4,1),AN$3=DATE(YEAR($H175),MONTH($H175)+$G175*5,1),AN$3=DATE(YEAR($H175),MONTH($H175)+$G175*6,1),AN$3=DATE(YEAR($H175),MONTH($H175)+$G175*7,1),AN$3=DATE(YEAR($H175),MONTH($H175)+$G175*8,1),AN$3=DATE(YEAR($H175),MONTH($H175)+$G175*9,1),AN$3=DATE(YEAR($H175),MONTH($H175)+$G175*10,1)),$F175*тех!BB$10*тех!BB$6,)</f>
        <v>0</v>
      </c>
      <c r="AO175" s="76">
        <f>IF(OR(AO$3=DATE(YEAR($H175),MONTH($H175)+$G175,1),AO$3=DATE(YEAR($H175),MONTH($H175)+$G175*2,1),AO$3=DATE(YEAR($H175),MONTH($H175)+$G175*3,1),AO$3=DATE(YEAR($H175),MONTH($H175)+$G175*4,1),AO$3=DATE(YEAR($H175),MONTH($H175)+$G175*5,1),AO$3=DATE(YEAR($H175),MONTH($H175)+$G175*6,1),AO$3=DATE(YEAR($H175),MONTH($H175)+$G175*7,1),AO$3=DATE(YEAR($H175),MONTH($H175)+$G175*8,1),AO$3=DATE(YEAR($H175),MONTH($H175)+$G175*9,1),AO$3=DATE(YEAR($H175),MONTH($H175)+$G175*10,1)),$F175*тех!BC$10*тех!BC$6,)</f>
        <v>0</v>
      </c>
      <c r="AP175" s="76">
        <f>IF(OR(AP$3=DATE(YEAR($H175),MONTH($H175)+$G175,1),AP$3=DATE(YEAR($H175),MONTH($H175)+$G175*2,1),AP$3=DATE(YEAR($H175),MONTH($H175)+$G175*3,1),AP$3=DATE(YEAR($H175),MONTH($H175)+$G175*4,1),AP$3=DATE(YEAR($H175),MONTH($H175)+$G175*5,1),AP$3=DATE(YEAR($H175),MONTH($H175)+$G175*6,1),AP$3=DATE(YEAR($H175),MONTH($H175)+$G175*7,1),AP$3=DATE(YEAR($H175),MONTH($H175)+$G175*8,1),AP$3=DATE(YEAR($H175),MONTH($H175)+$G175*9,1),AP$3=DATE(YEAR($H175),MONTH($H175)+$G175*10,1)),$F175*тех!BD$10*тех!BD$6,)</f>
        <v>0</v>
      </c>
      <c r="AQ175" s="76">
        <f>IF(OR(AQ$3=DATE(YEAR($H175),MONTH($H175)+$G175,1),AQ$3=DATE(YEAR($H175),MONTH($H175)+$G175*2,1),AQ$3=DATE(YEAR($H175),MONTH($H175)+$G175*3,1),AQ$3=DATE(YEAR($H175),MONTH($H175)+$G175*4,1),AQ$3=DATE(YEAR($H175),MONTH($H175)+$G175*5,1),AQ$3=DATE(YEAR($H175),MONTH($H175)+$G175*6,1),AQ$3=DATE(YEAR($H175),MONTH($H175)+$G175*7,1),AQ$3=DATE(YEAR($H175),MONTH($H175)+$G175*8,1),AQ$3=DATE(YEAR($H175),MONTH($H175)+$G175*9,1),AQ$3=DATE(YEAR($H175),MONTH($H175)+$G175*10,1)),$F175*тех!BE$10*тех!BE$6,)</f>
        <v>0</v>
      </c>
      <c r="AR175" s="76">
        <f>IF(OR(AR$3=DATE(YEAR($H175),MONTH($H175)+$G175,1),AR$3=DATE(YEAR($H175),MONTH($H175)+$G175*2,1),AR$3=DATE(YEAR($H175),MONTH($H175)+$G175*3,1),AR$3=DATE(YEAR($H175),MONTH($H175)+$G175*4,1),AR$3=DATE(YEAR($H175),MONTH($H175)+$G175*5,1),AR$3=DATE(YEAR($H175),MONTH($H175)+$G175*6,1),AR$3=DATE(YEAR($H175),MONTH($H175)+$G175*7,1),AR$3=DATE(YEAR($H175),MONTH($H175)+$G175*8,1),AR$3=DATE(YEAR($H175),MONTH($H175)+$G175*9,1),AR$3=DATE(YEAR($H175),MONTH($H175)+$G175*10,1)),$F175*тех!BF$10*тех!BF$6,)</f>
        <v>0</v>
      </c>
      <c r="AS175" s="76">
        <f>IF(OR(AS$3=DATE(YEAR($H175),MONTH($H175)+$G175,1),AS$3=DATE(YEAR($H175),MONTH($H175)+$G175*2,1),AS$3=DATE(YEAR($H175),MONTH($H175)+$G175*3,1),AS$3=DATE(YEAR($H175),MONTH($H175)+$G175*4,1),AS$3=DATE(YEAR($H175),MONTH($H175)+$G175*5,1),AS$3=DATE(YEAR($H175),MONTH($H175)+$G175*6,1),AS$3=DATE(YEAR($H175),MONTH($H175)+$G175*7,1),AS$3=DATE(YEAR($H175),MONTH($H175)+$G175*8,1),AS$3=DATE(YEAR($H175),MONTH($H175)+$G175*9,1),AS$3=DATE(YEAR($H175),MONTH($H175)+$G175*10,1)),$F175*тех!BG$10*тех!BG$6,)</f>
        <v>0</v>
      </c>
      <c r="AT175" s="76">
        <f>IF(OR(AT$3=DATE(YEAR($H175),MONTH($H175)+$G175,1),AT$3=DATE(YEAR($H175),MONTH($H175)+$G175*2,1),AT$3=DATE(YEAR($H175),MONTH($H175)+$G175*3,1),AT$3=DATE(YEAR($H175),MONTH($H175)+$G175*4,1),AT$3=DATE(YEAR($H175),MONTH($H175)+$G175*5,1),AT$3=DATE(YEAR($H175),MONTH($H175)+$G175*6,1),AT$3=DATE(YEAR($H175),MONTH($H175)+$G175*7,1),AT$3=DATE(YEAR($H175),MONTH($H175)+$G175*8,1),AT$3=DATE(YEAR($H175),MONTH($H175)+$G175*9,1),AT$3=DATE(YEAR($H175),MONTH($H175)+$G175*10,1)),$F175*тех!BH$10*тех!BH$6,)</f>
        <v>0</v>
      </c>
      <c r="AU175" s="76">
        <f>IF(OR(AU$3=DATE(YEAR($H175),MONTH($H175)+$G175,1),AU$3=DATE(YEAR($H175),MONTH($H175)+$G175*2,1),AU$3=DATE(YEAR($H175),MONTH($H175)+$G175*3,1),AU$3=DATE(YEAR($H175),MONTH($H175)+$G175*4,1),AU$3=DATE(YEAR($H175),MONTH($H175)+$G175*5,1),AU$3=DATE(YEAR($H175),MONTH($H175)+$G175*6,1),AU$3=DATE(YEAR($H175),MONTH($H175)+$G175*7,1),AU$3=DATE(YEAR($H175),MONTH($H175)+$G175*8,1),AU$3=DATE(YEAR($H175),MONTH($H175)+$G175*9,1),AU$3=DATE(YEAR($H175),MONTH($H175)+$G175*10,1)),$F175*тех!BI$10*тех!BI$6,)</f>
        <v>0</v>
      </c>
      <c r="AV175" s="76">
        <f>IF(OR(AV$3=DATE(YEAR($H175),MONTH($H175)+$G175,1),AV$3=DATE(YEAR($H175),MONTH($H175)+$G175*2,1),AV$3=DATE(YEAR($H175),MONTH($H175)+$G175*3,1),AV$3=DATE(YEAR($H175),MONTH($H175)+$G175*4,1),AV$3=DATE(YEAR($H175),MONTH($H175)+$G175*5,1),AV$3=DATE(YEAR($H175),MONTH($H175)+$G175*6,1),AV$3=DATE(YEAR($H175),MONTH($H175)+$G175*7,1),AV$3=DATE(YEAR($H175),MONTH($H175)+$G175*8,1),AV$3=DATE(YEAR($H175),MONTH($H175)+$G175*9,1),AV$3=DATE(YEAR($H175),MONTH($H175)+$G175*10,1)),$F175*тех!BJ$10*тех!BJ$6,)</f>
        <v>0</v>
      </c>
      <c r="AW175" s="76">
        <f>IF(OR(AW$3=DATE(YEAR($H175),MONTH($H175)+$G175,1),AW$3=DATE(YEAR($H175),MONTH($H175)+$G175*2,1),AW$3=DATE(YEAR($H175),MONTH($H175)+$G175*3,1),AW$3=DATE(YEAR($H175),MONTH($H175)+$G175*4,1),AW$3=DATE(YEAR($H175),MONTH($H175)+$G175*5,1),AW$3=DATE(YEAR($H175),MONTH($H175)+$G175*6,1),AW$3=DATE(YEAR($H175),MONTH($H175)+$G175*7,1),AW$3=DATE(YEAR($H175),MONTH($H175)+$G175*8,1),AW$3=DATE(YEAR($H175),MONTH($H175)+$G175*9,1),AW$3=DATE(YEAR($H175),MONTH($H175)+$G175*10,1)),$F175*тех!BK$10*тех!BK$6,)</f>
        <v>0</v>
      </c>
      <c r="AX175" s="76">
        <f>IF(OR(AX$3=DATE(YEAR($H175),MONTH($H175)+$G175,1),AX$3=DATE(YEAR($H175),MONTH($H175)+$G175*2,1),AX$3=DATE(YEAR($H175),MONTH($H175)+$G175*3,1),AX$3=DATE(YEAR($H175),MONTH($H175)+$G175*4,1),AX$3=DATE(YEAR($H175),MONTH($H175)+$G175*5,1),AX$3=DATE(YEAR($H175),MONTH($H175)+$G175*6,1),AX$3=DATE(YEAR($H175),MONTH($H175)+$G175*7,1),AX$3=DATE(YEAR($H175),MONTH($H175)+$G175*8,1),AX$3=DATE(YEAR($H175),MONTH($H175)+$G175*9,1),AX$3=DATE(YEAR($H175),MONTH($H175)+$G175*10,1)),$F175*тех!BL$10*тех!BL$6,)</f>
        <v>0</v>
      </c>
      <c r="AY175" s="76">
        <f>IF(OR(AY$3=DATE(YEAR($H175),MONTH($H175)+$G175,1),AY$3=DATE(YEAR($H175),MONTH($H175)+$G175*2,1),AY$3=DATE(YEAR($H175),MONTH($H175)+$G175*3,1),AY$3=DATE(YEAR($H175),MONTH($H175)+$G175*4,1),AY$3=DATE(YEAR($H175),MONTH($H175)+$G175*5,1),AY$3=DATE(YEAR($H175),MONTH($H175)+$G175*6,1),AY$3=DATE(YEAR($H175),MONTH($H175)+$G175*7,1),AY$3=DATE(YEAR($H175),MONTH($H175)+$G175*8,1),AY$3=DATE(YEAR($H175),MONTH($H175)+$G175*9,1),AY$3=DATE(YEAR($H175),MONTH($H175)+$G175*10,1)),$F175*тех!BM$10*тех!BM$6,)</f>
        <v>0</v>
      </c>
      <c r="AZ175" s="76">
        <f>IF(OR(AZ$3=DATE(YEAR($H175),MONTH($H175)+$G175,1),AZ$3=DATE(YEAR($H175),MONTH($H175)+$G175*2,1),AZ$3=DATE(YEAR($H175),MONTH($H175)+$G175*3,1),AZ$3=DATE(YEAR($H175),MONTH($H175)+$G175*4,1),AZ$3=DATE(YEAR($H175),MONTH($H175)+$G175*5,1),AZ$3=DATE(YEAR($H175),MONTH($H175)+$G175*6,1),AZ$3=DATE(YEAR($H175),MONTH($H175)+$G175*7,1),AZ$3=DATE(YEAR($H175),MONTH($H175)+$G175*8,1),AZ$3=DATE(YEAR($H175),MONTH($H175)+$G175*9,1),AZ$3=DATE(YEAR($H175),MONTH($H175)+$G175*10,1)),$F175*тех!BN$10*тех!BN$6,)</f>
        <v>0</v>
      </c>
      <c r="BA175" s="76">
        <f>IF(OR(BA$3=DATE(YEAR($H175),MONTH($H175)+$G175,1),BA$3=DATE(YEAR($H175),MONTH($H175)+$G175*2,1),BA$3=DATE(YEAR($H175),MONTH($H175)+$G175*3,1),BA$3=DATE(YEAR($H175),MONTH($H175)+$G175*4,1),BA$3=DATE(YEAR($H175),MONTH($H175)+$G175*5,1),BA$3=DATE(YEAR($H175),MONTH($H175)+$G175*6,1),BA$3=DATE(YEAR($H175),MONTH($H175)+$G175*7,1),BA$3=DATE(YEAR($H175),MONTH($H175)+$G175*8,1),BA$3=DATE(YEAR($H175),MONTH($H175)+$G175*9,1),BA$3=DATE(YEAR($H175),MONTH($H175)+$G175*10,1)),$F175*тех!BO$10*тех!BO$6,)</f>
        <v>0</v>
      </c>
      <c r="BB175" s="76">
        <f>IF(OR(BB$3=DATE(YEAR($H175),MONTH($H175)+$G175,1),BB$3=DATE(YEAR($H175),MONTH($H175)+$G175*2,1),BB$3=DATE(YEAR($H175),MONTH($H175)+$G175*3,1),BB$3=DATE(YEAR($H175),MONTH($H175)+$G175*4,1),BB$3=DATE(YEAR($H175),MONTH($H175)+$G175*5,1),BB$3=DATE(YEAR($H175),MONTH($H175)+$G175*6,1),BB$3=DATE(YEAR($H175),MONTH($H175)+$G175*7,1),BB$3=DATE(YEAR($H175),MONTH($H175)+$G175*8,1),BB$3=DATE(YEAR($H175),MONTH($H175)+$G175*9,1),BB$3=DATE(YEAR($H175),MONTH($H175)+$G175*10,1)),$F175*тех!BP$10*тех!BP$6,)</f>
        <v>0</v>
      </c>
      <c r="BC175" s="76">
        <f>IF(OR(BC$3=DATE(YEAR($H175),MONTH($H175)+$G175,1),BC$3=DATE(YEAR($H175),MONTH($H175)+$G175*2,1),BC$3=DATE(YEAR($H175),MONTH($H175)+$G175*3,1),BC$3=DATE(YEAR($H175),MONTH($H175)+$G175*4,1),BC$3=DATE(YEAR($H175),MONTH($H175)+$G175*5,1),BC$3=DATE(YEAR($H175),MONTH($H175)+$G175*6,1),BC$3=DATE(YEAR($H175),MONTH($H175)+$G175*7,1),BC$3=DATE(YEAR($H175),MONTH($H175)+$G175*8,1),BC$3=DATE(YEAR($H175),MONTH($H175)+$G175*9,1),BC$3=DATE(YEAR($H175),MONTH($H175)+$G175*10,1)),$F175*тех!BQ$10*тех!BQ$6,)</f>
        <v>0</v>
      </c>
      <c r="BD175" s="76">
        <f>IF(OR(BD$3=DATE(YEAR($H175),MONTH($H175)+$G175,1),BD$3=DATE(YEAR($H175),MONTH($H175)+$G175*2,1),BD$3=DATE(YEAR($H175),MONTH($H175)+$G175*3,1),BD$3=DATE(YEAR($H175),MONTH($H175)+$G175*4,1),BD$3=DATE(YEAR($H175),MONTH($H175)+$G175*5,1),BD$3=DATE(YEAR($H175),MONTH($H175)+$G175*6,1),BD$3=DATE(YEAR($H175),MONTH($H175)+$G175*7,1),BD$3=DATE(YEAR($H175),MONTH($H175)+$G175*8,1),BD$3=DATE(YEAR($H175),MONTH($H175)+$G175*9,1),BD$3=DATE(YEAR($H175),MONTH($H175)+$G175*10,1)),$F175*тех!BR$10*тех!BR$6,)</f>
        <v>0</v>
      </c>
      <c r="BE175" s="76">
        <f>IF(OR(BE$3=DATE(YEAR($H175),MONTH($H175)+$G175,1),BE$3=DATE(YEAR($H175),MONTH($H175)+$G175*2,1),BE$3=DATE(YEAR($H175),MONTH($H175)+$G175*3,1),BE$3=DATE(YEAR($H175),MONTH($H175)+$G175*4,1),BE$3=DATE(YEAR($H175),MONTH($H175)+$G175*5,1),BE$3=DATE(YEAR($H175),MONTH($H175)+$G175*6,1),BE$3=DATE(YEAR($H175),MONTH($H175)+$G175*7,1),BE$3=DATE(YEAR($H175),MONTH($H175)+$G175*8,1),BE$3=DATE(YEAR($H175),MONTH($H175)+$G175*9,1),BE$3=DATE(YEAR($H175),MONTH($H175)+$G175*10,1)),$F175*тех!BS$10*тех!BS$6,)</f>
        <v>0</v>
      </c>
      <c r="BF175" s="76">
        <f>IF(OR(BF$3=DATE(YEAR($H175),MONTH($H175)+$G175,1),BF$3=DATE(YEAR($H175),MONTH($H175)+$G175*2,1),BF$3=DATE(YEAR($H175),MONTH($H175)+$G175*3,1),BF$3=DATE(YEAR($H175),MONTH($H175)+$G175*4,1),BF$3=DATE(YEAR($H175),MONTH($H175)+$G175*5,1),BF$3=DATE(YEAR($H175),MONTH($H175)+$G175*6,1),BF$3=DATE(YEAR($H175),MONTH($H175)+$G175*7,1),BF$3=DATE(YEAR($H175),MONTH($H175)+$G175*8,1),BF$3=DATE(YEAR($H175),MONTH($H175)+$G175*9,1),BF$3=DATE(YEAR($H175),MONTH($H175)+$G175*10,1)),$F175*тех!BT$10*тех!BT$6,)</f>
        <v>0</v>
      </c>
      <c r="BG175" s="76">
        <f>IF(OR(BG$3=DATE(YEAR($H175),MONTH($H175)+$G175,1),BG$3=DATE(YEAR($H175),MONTH($H175)+$G175*2,1),BG$3=DATE(YEAR($H175),MONTH($H175)+$G175*3,1),BG$3=DATE(YEAR($H175),MONTH($H175)+$G175*4,1),BG$3=DATE(YEAR($H175),MONTH($H175)+$G175*5,1),BG$3=DATE(YEAR($H175),MONTH($H175)+$G175*6,1),BG$3=DATE(YEAR($H175),MONTH($H175)+$G175*7,1),BG$3=DATE(YEAR($H175),MONTH($H175)+$G175*8,1),BG$3=DATE(YEAR($H175),MONTH($H175)+$G175*9,1),BG$3=DATE(YEAR($H175),MONTH($H175)+$G175*10,1)),$F175*тех!BU$10*тех!BU$6,)</f>
        <v>0</v>
      </c>
      <c r="BH175" s="76">
        <f>IF(OR(BH$3=DATE(YEAR($H175),MONTH($H175)+$G175,1),BH$3=DATE(YEAR($H175),MONTH($H175)+$G175*2,1),BH$3=DATE(YEAR($H175),MONTH($H175)+$G175*3,1),BH$3=DATE(YEAR($H175),MONTH($H175)+$G175*4,1),BH$3=DATE(YEAR($H175),MONTH($H175)+$G175*5,1),BH$3=DATE(YEAR($H175),MONTH($H175)+$G175*6,1),BH$3=DATE(YEAR($H175),MONTH($H175)+$G175*7,1),BH$3=DATE(YEAR($H175),MONTH($H175)+$G175*8,1),BH$3=DATE(YEAR($H175),MONTH($H175)+$G175*9,1),BH$3=DATE(YEAR($H175),MONTH($H175)+$G175*10,1)),$F175*тех!BV$10*тех!BV$6,)</f>
        <v>0</v>
      </c>
      <c r="BI175" s="76">
        <f>IF(OR(BI$3=DATE(YEAR($H175),MONTH($H175)+$G175,1),BI$3=DATE(YEAR($H175),MONTH($H175)+$G175*2,1),BI$3=DATE(YEAR($H175),MONTH($H175)+$G175*3,1),BI$3=DATE(YEAR($H175),MONTH($H175)+$G175*4,1),BI$3=DATE(YEAR($H175),MONTH($H175)+$G175*5,1),BI$3=DATE(YEAR($H175),MONTH($H175)+$G175*6,1),BI$3=DATE(YEAR($H175),MONTH($H175)+$G175*7,1),BI$3=DATE(YEAR($H175),MONTH($H175)+$G175*8,1),BI$3=DATE(YEAR($H175),MONTH($H175)+$G175*9,1),BI$3=DATE(YEAR($H175),MONTH($H175)+$G175*10,1)),$F175*тех!BW$10*тех!BW$6,)</f>
        <v>0</v>
      </c>
      <c r="BJ175" s="76">
        <f>IF(OR(BJ$3=DATE(YEAR($H175),MONTH($H175)+$G175,1),BJ$3=DATE(YEAR($H175),MONTH($H175)+$G175*2,1),BJ$3=DATE(YEAR($H175),MONTH($H175)+$G175*3,1),BJ$3=DATE(YEAR($H175),MONTH($H175)+$G175*4,1),BJ$3=DATE(YEAR($H175),MONTH($H175)+$G175*5,1),BJ$3=DATE(YEAR($H175),MONTH($H175)+$G175*6,1),BJ$3=DATE(YEAR($H175),MONTH($H175)+$G175*7,1),BJ$3=DATE(YEAR($H175),MONTH($H175)+$G175*8,1),BJ$3=DATE(YEAR($H175),MONTH($H175)+$G175*9,1),BJ$3=DATE(YEAR($H175),MONTH($H175)+$G175*10,1)),$F175*тех!BX$10*тех!BX$6,)</f>
        <v>0</v>
      </c>
      <c r="BK175" s="76">
        <f>IF(OR(BK$3=DATE(YEAR($H175),MONTH($H175)+$G175,1),BK$3=DATE(YEAR($H175),MONTH($H175)+$G175*2,1),BK$3=DATE(YEAR($H175),MONTH($H175)+$G175*3,1),BK$3=DATE(YEAR($H175),MONTH($H175)+$G175*4,1),BK$3=DATE(YEAR($H175),MONTH($H175)+$G175*5,1),BK$3=DATE(YEAR($H175),MONTH($H175)+$G175*6,1),BK$3=DATE(YEAR($H175),MONTH($H175)+$G175*7,1),BK$3=DATE(YEAR($H175),MONTH($H175)+$G175*8,1),BK$3=DATE(YEAR($H175),MONTH($H175)+$G175*9,1),BK$3=DATE(YEAR($H175),MONTH($H175)+$G175*10,1)),$F175*тех!BY$10*тех!BY$6,)</f>
        <v>0</v>
      </c>
      <c r="BL175" s="76">
        <f>IF(OR(BL$3=DATE(YEAR($H175),MONTH($H175)+$G175,1),BL$3=DATE(YEAR($H175),MONTH($H175)+$G175*2,1),BL$3=DATE(YEAR($H175),MONTH($H175)+$G175*3,1),BL$3=DATE(YEAR($H175),MONTH($H175)+$G175*4,1),BL$3=DATE(YEAR($H175),MONTH($H175)+$G175*5,1),BL$3=DATE(YEAR($H175),MONTH($H175)+$G175*6,1),BL$3=DATE(YEAR($H175),MONTH($H175)+$G175*7,1),BL$3=DATE(YEAR($H175),MONTH($H175)+$G175*8,1),BL$3=DATE(YEAR($H175),MONTH($H175)+$G175*9,1),BL$3=DATE(YEAR($H175),MONTH($H175)+$G175*10,1)),$F175*тех!BZ$10*тех!BZ$6,)</f>
        <v>0</v>
      </c>
      <c r="BM175" s="76">
        <f>IF(OR(BM$3=DATE(YEAR($H175),MONTH($H175)+$G175,1),BM$3=DATE(YEAR($H175),MONTH($H175)+$G175*2,1),BM$3=DATE(YEAR($H175),MONTH($H175)+$G175*3,1),BM$3=DATE(YEAR($H175),MONTH($H175)+$G175*4,1),BM$3=DATE(YEAR($H175),MONTH($H175)+$G175*5,1),BM$3=DATE(YEAR($H175),MONTH($H175)+$G175*6,1),BM$3=DATE(YEAR($H175),MONTH($H175)+$G175*7,1),BM$3=DATE(YEAR($H175),MONTH($H175)+$G175*8,1),BM$3=DATE(YEAR($H175),MONTH($H175)+$G175*9,1),BM$3=DATE(YEAR($H175),MONTH($H175)+$G175*10,1)),$F175*тех!CA$10*тех!CA$6,)</f>
        <v>0</v>
      </c>
      <c r="BN175" s="76">
        <f>IF(OR(BN$3=DATE(YEAR($H175),MONTH($H175)+$G175,1),BN$3=DATE(YEAR($H175),MONTH($H175)+$G175*2,1),BN$3=DATE(YEAR($H175),MONTH($H175)+$G175*3,1),BN$3=DATE(YEAR($H175),MONTH($H175)+$G175*4,1),BN$3=DATE(YEAR($H175),MONTH($H175)+$G175*5,1),BN$3=DATE(YEAR($H175),MONTH($H175)+$G175*6,1),BN$3=DATE(YEAR($H175),MONTH($H175)+$G175*7,1),BN$3=DATE(YEAR($H175),MONTH($H175)+$G175*8,1),BN$3=DATE(YEAR($H175),MONTH($H175)+$G175*9,1),BN$3=DATE(YEAR($H175),MONTH($H175)+$G175*10,1)),$F175*тех!CB$10*тех!CB$6,)</f>
        <v>0</v>
      </c>
      <c r="BO175" s="76">
        <f>IF(OR(BO$3=DATE(YEAR($H175),MONTH($H175)+$G175,1),BO$3=DATE(YEAR($H175),MONTH($H175)+$G175*2,1),BO$3=DATE(YEAR($H175),MONTH($H175)+$G175*3,1),BO$3=DATE(YEAR($H175),MONTH($H175)+$G175*4,1),BO$3=DATE(YEAR($H175),MONTH($H175)+$G175*5,1),BO$3=DATE(YEAR($H175),MONTH($H175)+$G175*6,1),BO$3=DATE(YEAR($H175),MONTH($H175)+$G175*7,1),BO$3=DATE(YEAR($H175),MONTH($H175)+$G175*8,1),BO$3=DATE(YEAR($H175),MONTH($H175)+$G175*9,1),BO$3=DATE(YEAR($H175),MONTH($H175)+$G175*10,1)),$F175*тех!CC$10*тех!CC$6,)</f>
        <v>0</v>
      </c>
      <c r="BP175" s="76">
        <f>IF(OR(BP$3=DATE(YEAR($H175),MONTH($H175)+$G175,1),BP$3=DATE(YEAR($H175),MONTH($H175)+$G175*2,1),BP$3=DATE(YEAR($H175),MONTH($H175)+$G175*3,1),BP$3=DATE(YEAR($H175),MONTH($H175)+$G175*4,1),BP$3=DATE(YEAR($H175),MONTH($H175)+$G175*5,1),BP$3=DATE(YEAR($H175),MONTH($H175)+$G175*6,1),BP$3=DATE(YEAR($H175),MONTH($H175)+$G175*7,1),BP$3=DATE(YEAR($H175),MONTH($H175)+$G175*8,1),BP$3=DATE(YEAR($H175),MONTH($H175)+$G175*9,1),BP$3=DATE(YEAR($H175),MONTH($H175)+$G175*10,1)),$F175*тех!CD$10*тех!CD$6,)</f>
        <v>0</v>
      </c>
      <c r="BQ175" s="76">
        <f>IF(OR(BQ$3=DATE(YEAR($H175),MONTH($H175)+$G175,1),BQ$3=DATE(YEAR($H175),MONTH($H175)+$G175*2,1),BQ$3=DATE(YEAR($H175),MONTH($H175)+$G175*3,1),BQ$3=DATE(YEAR($H175),MONTH($H175)+$G175*4,1),BQ$3=DATE(YEAR($H175),MONTH($H175)+$G175*5,1),BQ$3=DATE(YEAR($H175),MONTH($H175)+$G175*6,1),BQ$3=DATE(YEAR($H175),MONTH($H175)+$G175*7,1),BQ$3=DATE(YEAR($H175),MONTH($H175)+$G175*8,1),BQ$3=DATE(YEAR($H175),MONTH($H175)+$G175*9,1),BQ$3=DATE(YEAR($H175),MONTH($H175)+$G175*10,1)),$F175*тех!CE$10*тех!CE$6,)</f>
        <v>0</v>
      </c>
    </row>
    <row r="176" spans="2:69">
      <c r="B176" s="3">
        <v>34</v>
      </c>
      <c r="C176" s="19" t="s">
        <v>904</v>
      </c>
      <c r="D176" s="71">
        <f>IF(C176&gt;0,VLOOKUP(C176,тех!$R$19:$S$54,2,FALSE),)</f>
        <v>1660</v>
      </c>
      <c r="E176" s="71"/>
      <c r="F176" s="76">
        <f t="shared" si="5"/>
        <v>0</v>
      </c>
      <c r="G176" s="19">
        <v>12</v>
      </c>
      <c r="H176" s="20">
        <f>Параметры!$C$11</f>
        <v>42370</v>
      </c>
      <c r="J176" s="76">
        <f>IF($H176=J$3,$F176,)*тех!X$6</f>
        <v>0</v>
      </c>
      <c r="K176" s="76">
        <f>IF($H176=K$3,$F176,)*тех!Y$6</f>
        <v>0</v>
      </c>
      <c r="L176" s="76">
        <f>IF($H176=L$3,$F176,)*тех!Z$6</f>
        <v>0</v>
      </c>
      <c r="M176" s="76">
        <f>IF($H176=M$3,$F176,)*тех!AA$6</f>
        <v>0</v>
      </c>
      <c r="N176" s="76">
        <f>IF($H176=N$3,$F176,)*тех!AB$6</f>
        <v>0</v>
      </c>
      <c r="O176" s="76">
        <f>IF($H176=O$3,$F176,)*тех!AC$6</f>
        <v>0</v>
      </c>
      <c r="P176" s="76">
        <f>IF(OR(P$3=DATE(YEAR($H176),MONTH($H176)+$G176,1),P$3=DATE(YEAR($H176),MONTH($H176)+$G176*2,1),P$3=DATE(YEAR($H176),MONTH($H176)+$G176*3,1),P$3=DATE(YEAR($H176),MONTH($H176)+$G176*4,1),P$3=DATE(YEAR($H176),MONTH($H176)+$G176*5,1),P$3=DATE(YEAR($H176),MONTH($H176)+$G176*6,1),P$3=DATE(YEAR($H176),MONTH($H176)+$G176*7,1),P$3=DATE(YEAR($H176),MONTH($H176)+$G176*8,1),P$3=DATE(YEAR($H176),MONTH($H176)+$G176*9,1),P$3=DATE(YEAR($H176),MONTH($H176)+$G176*10,1)),$F176*тех!AD$10*тех!AD$6,)</f>
        <v>0</v>
      </c>
      <c r="Q176" s="76">
        <f>IF(OR(Q$3=DATE(YEAR($H176),MONTH($H176)+$G176,1),Q$3=DATE(YEAR($H176),MONTH($H176)+$G176*2,1),Q$3=DATE(YEAR($H176),MONTH($H176)+$G176*3,1),Q$3=DATE(YEAR($H176),MONTH($H176)+$G176*4,1),Q$3=DATE(YEAR($H176),MONTH($H176)+$G176*5,1),Q$3=DATE(YEAR($H176),MONTH($H176)+$G176*6,1),Q$3=DATE(YEAR($H176),MONTH($H176)+$G176*7,1),Q$3=DATE(YEAR($H176),MONTH($H176)+$G176*8,1),Q$3=DATE(YEAR($H176),MONTH($H176)+$G176*9,1),Q$3=DATE(YEAR($H176),MONTH($H176)+$G176*10,1)),$F176*тех!AE$10*тех!AE$6,)</f>
        <v>0</v>
      </c>
      <c r="R176" s="76">
        <f>IF(OR(R$3=DATE(YEAR($H176),MONTH($H176)+$G176,1),R$3=DATE(YEAR($H176),MONTH($H176)+$G176*2,1),R$3=DATE(YEAR($H176),MONTH($H176)+$G176*3,1),R$3=DATE(YEAR($H176),MONTH($H176)+$G176*4,1),R$3=DATE(YEAR($H176),MONTH($H176)+$G176*5,1),R$3=DATE(YEAR($H176),MONTH($H176)+$G176*6,1),R$3=DATE(YEAR($H176),MONTH($H176)+$G176*7,1),R$3=DATE(YEAR($H176),MONTH($H176)+$G176*8,1),R$3=DATE(YEAR($H176),MONTH($H176)+$G176*9,1),R$3=DATE(YEAR($H176),MONTH($H176)+$G176*10,1)),$F176*тех!AF$10*тех!AF$6,)</f>
        <v>0</v>
      </c>
      <c r="S176" s="76">
        <f>IF(OR(S$3=DATE(YEAR($H176),MONTH($H176)+$G176,1),S$3=DATE(YEAR($H176),MONTH($H176)+$G176*2,1),S$3=DATE(YEAR($H176),MONTH($H176)+$G176*3,1),S$3=DATE(YEAR($H176),MONTH($H176)+$G176*4,1),S$3=DATE(YEAR($H176),MONTH($H176)+$G176*5,1),S$3=DATE(YEAR($H176),MONTH($H176)+$G176*6,1),S$3=DATE(YEAR($H176),MONTH($H176)+$G176*7,1),S$3=DATE(YEAR($H176),MONTH($H176)+$G176*8,1),S$3=DATE(YEAR($H176),MONTH($H176)+$G176*9,1),S$3=DATE(YEAR($H176),MONTH($H176)+$G176*10,1)),$F176*тех!AG$10*тех!AG$6,)</f>
        <v>0</v>
      </c>
      <c r="T176" s="76">
        <f>IF(OR(T$3=DATE(YEAR($H176),MONTH($H176)+$G176,1),T$3=DATE(YEAR($H176),MONTH($H176)+$G176*2,1),T$3=DATE(YEAR($H176),MONTH($H176)+$G176*3,1),T$3=DATE(YEAR($H176),MONTH($H176)+$G176*4,1),T$3=DATE(YEAR($H176),MONTH($H176)+$G176*5,1),T$3=DATE(YEAR($H176),MONTH($H176)+$G176*6,1),T$3=DATE(YEAR($H176),MONTH($H176)+$G176*7,1),T$3=DATE(YEAR($H176),MONTH($H176)+$G176*8,1),T$3=DATE(YEAR($H176),MONTH($H176)+$G176*9,1),T$3=DATE(YEAR($H176),MONTH($H176)+$G176*10,1)),$F176*тех!AH$10*тех!AH$6,)</f>
        <v>0</v>
      </c>
      <c r="U176" s="76">
        <f>IF(OR(U$3=DATE(YEAR($H176),MONTH($H176)+$G176,1),U$3=DATE(YEAR($H176),MONTH($H176)+$G176*2,1),U$3=DATE(YEAR($H176),MONTH($H176)+$G176*3,1),U$3=DATE(YEAR($H176),MONTH($H176)+$G176*4,1),U$3=DATE(YEAR($H176),MONTH($H176)+$G176*5,1),U$3=DATE(YEAR($H176),MONTH($H176)+$G176*6,1),U$3=DATE(YEAR($H176),MONTH($H176)+$G176*7,1),U$3=DATE(YEAR($H176),MONTH($H176)+$G176*8,1),U$3=DATE(YEAR($H176),MONTH($H176)+$G176*9,1),U$3=DATE(YEAR($H176),MONTH($H176)+$G176*10,1)),$F176*тех!AI$10*тех!AI$6,)</f>
        <v>0</v>
      </c>
      <c r="V176" s="76">
        <f>IF(OR(V$3=DATE(YEAR($H176),MONTH($H176)+$G176,1),V$3=DATE(YEAR($H176),MONTH($H176)+$G176*2,1),V$3=DATE(YEAR($H176),MONTH($H176)+$G176*3,1),V$3=DATE(YEAR($H176),MONTH($H176)+$G176*4,1),V$3=DATE(YEAR($H176),MONTH($H176)+$G176*5,1),V$3=DATE(YEAR($H176),MONTH($H176)+$G176*6,1),V$3=DATE(YEAR($H176),MONTH($H176)+$G176*7,1),V$3=DATE(YEAR($H176),MONTH($H176)+$G176*8,1),V$3=DATE(YEAR($H176),MONTH($H176)+$G176*9,1),V$3=DATE(YEAR($H176),MONTH($H176)+$G176*10,1)),$F176*тех!AJ$10*тех!AJ$6,)</f>
        <v>0</v>
      </c>
      <c r="W176" s="76">
        <f>IF(OR(W$3=DATE(YEAR($H176),MONTH($H176)+$G176,1),W$3=DATE(YEAR($H176),MONTH($H176)+$G176*2,1),W$3=DATE(YEAR($H176),MONTH($H176)+$G176*3,1),W$3=DATE(YEAR($H176),MONTH($H176)+$G176*4,1),W$3=DATE(YEAR($H176),MONTH($H176)+$G176*5,1),W$3=DATE(YEAR($H176),MONTH($H176)+$G176*6,1),W$3=DATE(YEAR($H176),MONTH($H176)+$G176*7,1),W$3=DATE(YEAR($H176),MONTH($H176)+$G176*8,1),W$3=DATE(YEAR($H176),MONTH($H176)+$G176*9,1),W$3=DATE(YEAR($H176),MONTH($H176)+$G176*10,1)),$F176*тех!AK$10*тех!AK$6,)</f>
        <v>0</v>
      </c>
      <c r="X176" s="76">
        <f>IF(OR(X$3=DATE(YEAR($H176),MONTH($H176)+$G176,1),X$3=DATE(YEAR($H176),MONTH($H176)+$G176*2,1),X$3=DATE(YEAR($H176),MONTH($H176)+$G176*3,1),X$3=DATE(YEAR($H176),MONTH($H176)+$G176*4,1),X$3=DATE(YEAR($H176),MONTH($H176)+$G176*5,1),X$3=DATE(YEAR($H176),MONTH($H176)+$G176*6,1),X$3=DATE(YEAR($H176),MONTH($H176)+$G176*7,1),X$3=DATE(YEAR($H176),MONTH($H176)+$G176*8,1),X$3=DATE(YEAR($H176),MONTH($H176)+$G176*9,1),X$3=DATE(YEAR($H176),MONTH($H176)+$G176*10,1)),$F176*тех!AL$10*тех!AL$6,)</f>
        <v>0</v>
      </c>
      <c r="Y176" s="76">
        <f>IF(OR(Y$3=DATE(YEAR($H176),MONTH($H176)+$G176,1),Y$3=DATE(YEAR($H176),MONTH($H176)+$G176*2,1),Y$3=DATE(YEAR($H176),MONTH($H176)+$G176*3,1),Y$3=DATE(YEAR($H176),MONTH($H176)+$G176*4,1),Y$3=DATE(YEAR($H176),MONTH($H176)+$G176*5,1),Y$3=DATE(YEAR($H176),MONTH($H176)+$G176*6,1),Y$3=DATE(YEAR($H176),MONTH($H176)+$G176*7,1),Y$3=DATE(YEAR($H176),MONTH($H176)+$G176*8,1),Y$3=DATE(YEAR($H176),MONTH($H176)+$G176*9,1),Y$3=DATE(YEAR($H176),MONTH($H176)+$G176*10,1)),$F176*тех!AM$10*тех!AM$6,)</f>
        <v>0</v>
      </c>
      <c r="Z176" s="76">
        <f>IF(OR(Z$3=DATE(YEAR($H176),MONTH($H176)+$G176,1),Z$3=DATE(YEAR($H176),MONTH($H176)+$G176*2,1),Z$3=DATE(YEAR($H176),MONTH($H176)+$G176*3,1),Z$3=DATE(YEAR($H176),MONTH($H176)+$G176*4,1),Z$3=DATE(YEAR($H176),MONTH($H176)+$G176*5,1),Z$3=DATE(YEAR($H176),MONTH($H176)+$G176*6,1),Z$3=DATE(YEAR($H176),MONTH($H176)+$G176*7,1),Z$3=DATE(YEAR($H176),MONTH($H176)+$G176*8,1),Z$3=DATE(YEAR($H176),MONTH($H176)+$G176*9,1),Z$3=DATE(YEAR($H176),MONTH($H176)+$G176*10,1)),$F176*тех!AN$10*тех!AN$6,)</f>
        <v>0</v>
      </c>
      <c r="AA176" s="76">
        <f>IF(OR(AA$3=DATE(YEAR($H176),MONTH($H176)+$G176,1),AA$3=DATE(YEAR($H176),MONTH($H176)+$G176*2,1),AA$3=DATE(YEAR($H176),MONTH($H176)+$G176*3,1),AA$3=DATE(YEAR($H176),MONTH($H176)+$G176*4,1),AA$3=DATE(YEAR($H176),MONTH($H176)+$G176*5,1),AA$3=DATE(YEAR($H176),MONTH($H176)+$G176*6,1),AA$3=DATE(YEAR($H176),MONTH($H176)+$G176*7,1),AA$3=DATE(YEAR($H176),MONTH($H176)+$G176*8,1),AA$3=DATE(YEAR($H176),MONTH($H176)+$G176*9,1),AA$3=DATE(YEAR($H176),MONTH($H176)+$G176*10,1)),$F176*тех!AO$10*тех!AO$6,)</f>
        <v>0</v>
      </c>
      <c r="AB176" s="76">
        <f>IF(OR(AB$3=DATE(YEAR($H176),MONTH($H176)+$G176,1),AB$3=DATE(YEAR($H176),MONTH($H176)+$G176*2,1),AB$3=DATE(YEAR($H176),MONTH($H176)+$G176*3,1),AB$3=DATE(YEAR($H176),MONTH($H176)+$G176*4,1),AB$3=DATE(YEAR($H176),MONTH($H176)+$G176*5,1),AB$3=DATE(YEAR($H176),MONTH($H176)+$G176*6,1),AB$3=DATE(YEAR($H176),MONTH($H176)+$G176*7,1),AB$3=DATE(YEAR($H176),MONTH($H176)+$G176*8,1),AB$3=DATE(YEAR($H176),MONTH($H176)+$G176*9,1),AB$3=DATE(YEAR($H176),MONTH($H176)+$G176*10,1)),$F176*тех!AP$10*тех!AP$6,)</f>
        <v>0</v>
      </c>
      <c r="AC176" s="76">
        <f>IF(OR(AC$3=DATE(YEAR($H176),MONTH($H176)+$G176,1),AC$3=DATE(YEAR($H176),MONTH($H176)+$G176*2,1),AC$3=DATE(YEAR($H176),MONTH($H176)+$G176*3,1),AC$3=DATE(YEAR($H176),MONTH($H176)+$G176*4,1),AC$3=DATE(YEAR($H176),MONTH($H176)+$G176*5,1),AC$3=DATE(YEAR($H176),MONTH($H176)+$G176*6,1),AC$3=DATE(YEAR($H176),MONTH($H176)+$G176*7,1),AC$3=DATE(YEAR($H176),MONTH($H176)+$G176*8,1),AC$3=DATE(YEAR($H176),MONTH($H176)+$G176*9,1),AC$3=DATE(YEAR($H176),MONTH($H176)+$G176*10,1)),$F176*тех!AQ$10*тех!AQ$6,)</f>
        <v>0</v>
      </c>
      <c r="AD176" s="76">
        <f>IF(OR(AD$3=DATE(YEAR($H176),MONTH($H176)+$G176,1),AD$3=DATE(YEAR($H176),MONTH($H176)+$G176*2,1),AD$3=DATE(YEAR($H176),MONTH($H176)+$G176*3,1),AD$3=DATE(YEAR($H176),MONTH($H176)+$G176*4,1),AD$3=DATE(YEAR($H176),MONTH($H176)+$G176*5,1),AD$3=DATE(YEAR($H176),MONTH($H176)+$G176*6,1),AD$3=DATE(YEAR($H176),MONTH($H176)+$G176*7,1),AD$3=DATE(YEAR($H176),MONTH($H176)+$G176*8,1),AD$3=DATE(YEAR($H176),MONTH($H176)+$G176*9,1),AD$3=DATE(YEAR($H176),MONTH($H176)+$G176*10,1)),$F176*тех!AR$10*тех!AR$6,)</f>
        <v>0</v>
      </c>
      <c r="AE176" s="76">
        <f>IF(OR(AE$3=DATE(YEAR($H176),MONTH($H176)+$G176,1),AE$3=DATE(YEAR($H176),MONTH($H176)+$G176*2,1),AE$3=DATE(YEAR($H176),MONTH($H176)+$G176*3,1),AE$3=DATE(YEAR($H176),MONTH($H176)+$G176*4,1),AE$3=DATE(YEAR($H176),MONTH($H176)+$G176*5,1),AE$3=DATE(YEAR($H176),MONTH($H176)+$G176*6,1),AE$3=DATE(YEAR($H176),MONTH($H176)+$G176*7,1),AE$3=DATE(YEAR($H176),MONTH($H176)+$G176*8,1),AE$3=DATE(YEAR($H176),MONTH($H176)+$G176*9,1),AE$3=DATE(YEAR($H176),MONTH($H176)+$G176*10,1)),$F176*тех!AS$10*тех!AS$6,)</f>
        <v>0</v>
      </c>
      <c r="AF176" s="76">
        <f>IF(OR(AF$3=DATE(YEAR($H176),MONTH($H176)+$G176,1),AF$3=DATE(YEAR($H176),MONTH($H176)+$G176*2,1),AF$3=DATE(YEAR($H176),MONTH($H176)+$G176*3,1),AF$3=DATE(YEAR($H176),MONTH($H176)+$G176*4,1),AF$3=DATE(YEAR($H176),MONTH($H176)+$G176*5,1),AF$3=DATE(YEAR($H176),MONTH($H176)+$G176*6,1),AF$3=DATE(YEAR($H176),MONTH($H176)+$G176*7,1),AF$3=DATE(YEAR($H176),MONTH($H176)+$G176*8,1),AF$3=DATE(YEAR($H176),MONTH($H176)+$G176*9,1),AF$3=DATE(YEAR($H176),MONTH($H176)+$G176*10,1)),$F176*тех!AT$10*тех!AT$6,)</f>
        <v>0</v>
      </c>
      <c r="AG176" s="76">
        <f>IF(OR(AG$3=DATE(YEAR($H176),MONTH($H176)+$G176,1),AG$3=DATE(YEAR($H176),MONTH($H176)+$G176*2,1),AG$3=DATE(YEAR($H176),MONTH($H176)+$G176*3,1),AG$3=DATE(YEAR($H176),MONTH($H176)+$G176*4,1),AG$3=DATE(YEAR($H176),MONTH($H176)+$G176*5,1),AG$3=DATE(YEAR($H176),MONTH($H176)+$G176*6,1),AG$3=DATE(YEAR($H176),MONTH($H176)+$G176*7,1),AG$3=DATE(YEAR($H176),MONTH($H176)+$G176*8,1),AG$3=DATE(YEAR($H176),MONTH($H176)+$G176*9,1),AG$3=DATE(YEAR($H176),MONTH($H176)+$G176*10,1)),$F176*тех!AU$10*тех!AU$6,)</f>
        <v>0</v>
      </c>
      <c r="AH176" s="76">
        <f>IF(OR(AH$3=DATE(YEAR($H176),MONTH($H176)+$G176,1),AH$3=DATE(YEAR($H176),MONTH($H176)+$G176*2,1),AH$3=DATE(YEAR($H176),MONTH($H176)+$G176*3,1),AH$3=DATE(YEAR($H176),MONTH($H176)+$G176*4,1),AH$3=DATE(YEAR($H176),MONTH($H176)+$G176*5,1),AH$3=DATE(YEAR($H176),MONTH($H176)+$G176*6,1),AH$3=DATE(YEAR($H176),MONTH($H176)+$G176*7,1),AH$3=DATE(YEAR($H176),MONTH($H176)+$G176*8,1),AH$3=DATE(YEAR($H176),MONTH($H176)+$G176*9,1),AH$3=DATE(YEAR($H176),MONTH($H176)+$G176*10,1)),$F176*тех!AV$10*тех!AV$6,)</f>
        <v>0</v>
      </c>
      <c r="AI176" s="76">
        <f>IF(OR(AI$3=DATE(YEAR($H176),MONTH($H176)+$G176,1),AI$3=DATE(YEAR($H176),MONTH($H176)+$G176*2,1),AI$3=DATE(YEAR($H176),MONTH($H176)+$G176*3,1),AI$3=DATE(YEAR($H176),MONTH($H176)+$G176*4,1),AI$3=DATE(YEAR($H176),MONTH($H176)+$G176*5,1),AI$3=DATE(YEAR($H176),MONTH($H176)+$G176*6,1),AI$3=DATE(YEAR($H176),MONTH($H176)+$G176*7,1),AI$3=DATE(YEAR($H176),MONTH($H176)+$G176*8,1),AI$3=DATE(YEAR($H176),MONTH($H176)+$G176*9,1),AI$3=DATE(YEAR($H176),MONTH($H176)+$G176*10,1)),$F176*тех!AW$10*тех!AW$6,)</f>
        <v>0</v>
      </c>
      <c r="AJ176" s="76">
        <f>IF(OR(AJ$3=DATE(YEAR($H176),MONTH($H176)+$G176,1),AJ$3=DATE(YEAR($H176),MONTH($H176)+$G176*2,1),AJ$3=DATE(YEAR($H176),MONTH($H176)+$G176*3,1),AJ$3=DATE(YEAR($H176),MONTH($H176)+$G176*4,1),AJ$3=DATE(YEAR($H176),MONTH($H176)+$G176*5,1),AJ$3=DATE(YEAR($H176),MONTH($H176)+$G176*6,1),AJ$3=DATE(YEAR($H176),MONTH($H176)+$G176*7,1),AJ$3=DATE(YEAR($H176),MONTH($H176)+$G176*8,1),AJ$3=DATE(YEAR($H176),MONTH($H176)+$G176*9,1),AJ$3=DATE(YEAR($H176),MONTH($H176)+$G176*10,1)),$F176*тех!AX$10*тех!AX$6,)</f>
        <v>0</v>
      </c>
      <c r="AK176" s="76">
        <f>IF(OR(AK$3=DATE(YEAR($H176),MONTH($H176)+$G176,1),AK$3=DATE(YEAR($H176),MONTH($H176)+$G176*2,1),AK$3=DATE(YEAR($H176),MONTH($H176)+$G176*3,1),AK$3=DATE(YEAR($H176),MONTH($H176)+$G176*4,1),AK$3=DATE(YEAR($H176),MONTH($H176)+$G176*5,1),AK$3=DATE(YEAR($H176),MONTH($H176)+$G176*6,1),AK$3=DATE(YEAR($H176),MONTH($H176)+$G176*7,1),AK$3=DATE(YEAR($H176),MONTH($H176)+$G176*8,1),AK$3=DATE(YEAR($H176),MONTH($H176)+$G176*9,1),AK$3=DATE(YEAR($H176),MONTH($H176)+$G176*10,1)),$F176*тех!AY$10*тех!AY$6,)</f>
        <v>0</v>
      </c>
      <c r="AL176" s="76">
        <f>IF(OR(AL$3=DATE(YEAR($H176),MONTH($H176)+$G176,1),AL$3=DATE(YEAR($H176),MONTH($H176)+$G176*2,1),AL$3=DATE(YEAR($H176),MONTH($H176)+$G176*3,1),AL$3=DATE(YEAR($H176),MONTH($H176)+$G176*4,1),AL$3=DATE(YEAR($H176),MONTH($H176)+$G176*5,1),AL$3=DATE(YEAR($H176),MONTH($H176)+$G176*6,1),AL$3=DATE(YEAR($H176),MONTH($H176)+$G176*7,1),AL$3=DATE(YEAR($H176),MONTH($H176)+$G176*8,1),AL$3=DATE(YEAR($H176),MONTH($H176)+$G176*9,1),AL$3=DATE(YEAR($H176),MONTH($H176)+$G176*10,1)),$F176*тех!AZ$10*тех!AZ$6,)</f>
        <v>0</v>
      </c>
      <c r="AM176" s="76">
        <f>IF(OR(AM$3=DATE(YEAR($H176),MONTH($H176)+$G176,1),AM$3=DATE(YEAR($H176),MONTH($H176)+$G176*2,1),AM$3=DATE(YEAR($H176),MONTH($H176)+$G176*3,1),AM$3=DATE(YEAR($H176),MONTH($H176)+$G176*4,1),AM$3=DATE(YEAR($H176),MONTH($H176)+$G176*5,1),AM$3=DATE(YEAR($H176),MONTH($H176)+$G176*6,1),AM$3=DATE(YEAR($H176),MONTH($H176)+$G176*7,1),AM$3=DATE(YEAR($H176),MONTH($H176)+$G176*8,1),AM$3=DATE(YEAR($H176),MONTH($H176)+$G176*9,1),AM$3=DATE(YEAR($H176),MONTH($H176)+$G176*10,1)),$F176*тех!BA$10*тех!BA$6,)</f>
        <v>0</v>
      </c>
      <c r="AN176" s="76">
        <f>IF(OR(AN$3=DATE(YEAR($H176),MONTH($H176)+$G176,1),AN$3=DATE(YEAR($H176),MONTH($H176)+$G176*2,1),AN$3=DATE(YEAR($H176),MONTH($H176)+$G176*3,1),AN$3=DATE(YEAR($H176),MONTH($H176)+$G176*4,1),AN$3=DATE(YEAR($H176),MONTH($H176)+$G176*5,1),AN$3=DATE(YEAR($H176),MONTH($H176)+$G176*6,1),AN$3=DATE(YEAR($H176),MONTH($H176)+$G176*7,1),AN$3=DATE(YEAR($H176),MONTH($H176)+$G176*8,1),AN$3=DATE(YEAR($H176),MONTH($H176)+$G176*9,1),AN$3=DATE(YEAR($H176),MONTH($H176)+$G176*10,1)),$F176*тех!BB$10*тех!BB$6,)</f>
        <v>0</v>
      </c>
      <c r="AO176" s="76">
        <f>IF(OR(AO$3=DATE(YEAR($H176),MONTH($H176)+$G176,1),AO$3=DATE(YEAR($H176),MONTH($H176)+$G176*2,1),AO$3=DATE(YEAR($H176),MONTH($H176)+$G176*3,1),AO$3=DATE(YEAR($H176),MONTH($H176)+$G176*4,1),AO$3=DATE(YEAR($H176),MONTH($H176)+$G176*5,1),AO$3=DATE(YEAR($H176),MONTH($H176)+$G176*6,1),AO$3=DATE(YEAR($H176),MONTH($H176)+$G176*7,1),AO$3=DATE(YEAR($H176),MONTH($H176)+$G176*8,1),AO$3=DATE(YEAR($H176),MONTH($H176)+$G176*9,1),AO$3=DATE(YEAR($H176),MONTH($H176)+$G176*10,1)),$F176*тех!BC$10*тех!BC$6,)</f>
        <v>0</v>
      </c>
      <c r="AP176" s="76">
        <f>IF(OR(AP$3=DATE(YEAR($H176),MONTH($H176)+$G176,1),AP$3=DATE(YEAR($H176),MONTH($H176)+$G176*2,1),AP$3=DATE(YEAR($H176),MONTH($H176)+$G176*3,1),AP$3=DATE(YEAR($H176),MONTH($H176)+$G176*4,1),AP$3=DATE(YEAR($H176),MONTH($H176)+$G176*5,1),AP$3=DATE(YEAR($H176),MONTH($H176)+$G176*6,1),AP$3=DATE(YEAR($H176),MONTH($H176)+$G176*7,1),AP$3=DATE(YEAR($H176),MONTH($H176)+$G176*8,1),AP$3=DATE(YEAR($H176),MONTH($H176)+$G176*9,1),AP$3=DATE(YEAR($H176),MONTH($H176)+$G176*10,1)),$F176*тех!BD$10*тех!BD$6,)</f>
        <v>0</v>
      </c>
      <c r="AQ176" s="76">
        <f>IF(OR(AQ$3=DATE(YEAR($H176),MONTH($H176)+$G176,1),AQ$3=DATE(YEAR($H176),MONTH($H176)+$G176*2,1),AQ$3=DATE(YEAR($H176),MONTH($H176)+$G176*3,1),AQ$3=DATE(YEAR($H176),MONTH($H176)+$G176*4,1),AQ$3=DATE(YEAR($H176),MONTH($H176)+$G176*5,1),AQ$3=DATE(YEAR($H176),MONTH($H176)+$G176*6,1),AQ$3=DATE(YEAR($H176),MONTH($H176)+$G176*7,1),AQ$3=DATE(YEAR($H176),MONTH($H176)+$G176*8,1),AQ$3=DATE(YEAR($H176),MONTH($H176)+$G176*9,1),AQ$3=DATE(YEAR($H176),MONTH($H176)+$G176*10,1)),$F176*тех!BE$10*тех!BE$6,)</f>
        <v>0</v>
      </c>
      <c r="AR176" s="76">
        <f>IF(OR(AR$3=DATE(YEAR($H176),MONTH($H176)+$G176,1),AR$3=DATE(YEAR($H176),MONTH($H176)+$G176*2,1),AR$3=DATE(YEAR($H176),MONTH($H176)+$G176*3,1),AR$3=DATE(YEAR($H176),MONTH($H176)+$G176*4,1),AR$3=DATE(YEAR($H176),MONTH($H176)+$G176*5,1),AR$3=DATE(YEAR($H176),MONTH($H176)+$G176*6,1),AR$3=DATE(YEAR($H176),MONTH($H176)+$G176*7,1),AR$3=DATE(YEAR($H176),MONTH($H176)+$G176*8,1),AR$3=DATE(YEAR($H176),MONTH($H176)+$G176*9,1),AR$3=DATE(YEAR($H176),MONTH($H176)+$G176*10,1)),$F176*тех!BF$10*тех!BF$6,)</f>
        <v>0</v>
      </c>
      <c r="AS176" s="76">
        <f>IF(OR(AS$3=DATE(YEAR($H176),MONTH($H176)+$G176,1),AS$3=DATE(YEAR($H176),MONTH($H176)+$G176*2,1),AS$3=DATE(YEAR($H176),MONTH($H176)+$G176*3,1),AS$3=DATE(YEAR($H176),MONTH($H176)+$G176*4,1),AS$3=DATE(YEAR($H176),MONTH($H176)+$G176*5,1),AS$3=DATE(YEAR($H176),MONTH($H176)+$G176*6,1),AS$3=DATE(YEAR($H176),MONTH($H176)+$G176*7,1),AS$3=DATE(YEAR($H176),MONTH($H176)+$G176*8,1),AS$3=DATE(YEAR($H176),MONTH($H176)+$G176*9,1),AS$3=DATE(YEAR($H176),MONTH($H176)+$G176*10,1)),$F176*тех!BG$10*тех!BG$6,)</f>
        <v>0</v>
      </c>
      <c r="AT176" s="76">
        <f>IF(OR(AT$3=DATE(YEAR($H176),MONTH($H176)+$G176,1),AT$3=DATE(YEAR($H176),MONTH($H176)+$G176*2,1),AT$3=DATE(YEAR($H176),MONTH($H176)+$G176*3,1),AT$3=DATE(YEAR($H176),MONTH($H176)+$G176*4,1),AT$3=DATE(YEAR($H176),MONTH($H176)+$G176*5,1),AT$3=DATE(YEAR($H176),MONTH($H176)+$G176*6,1),AT$3=DATE(YEAR($H176),MONTH($H176)+$G176*7,1),AT$3=DATE(YEAR($H176),MONTH($H176)+$G176*8,1),AT$3=DATE(YEAR($H176),MONTH($H176)+$G176*9,1),AT$3=DATE(YEAR($H176),MONTH($H176)+$G176*10,1)),$F176*тех!BH$10*тех!BH$6,)</f>
        <v>0</v>
      </c>
      <c r="AU176" s="76">
        <f>IF(OR(AU$3=DATE(YEAR($H176),MONTH($H176)+$G176,1),AU$3=DATE(YEAR($H176),MONTH($H176)+$G176*2,1),AU$3=DATE(YEAR($H176),MONTH($H176)+$G176*3,1),AU$3=DATE(YEAR($H176),MONTH($H176)+$G176*4,1),AU$3=DATE(YEAR($H176),MONTH($H176)+$G176*5,1),AU$3=DATE(YEAR($H176),MONTH($H176)+$G176*6,1),AU$3=DATE(YEAR($H176),MONTH($H176)+$G176*7,1),AU$3=DATE(YEAR($H176),MONTH($H176)+$G176*8,1),AU$3=DATE(YEAR($H176),MONTH($H176)+$G176*9,1),AU$3=DATE(YEAR($H176),MONTH($H176)+$G176*10,1)),$F176*тех!BI$10*тех!BI$6,)</f>
        <v>0</v>
      </c>
      <c r="AV176" s="76">
        <f>IF(OR(AV$3=DATE(YEAR($H176),MONTH($H176)+$G176,1),AV$3=DATE(YEAR($H176),MONTH($H176)+$G176*2,1),AV$3=DATE(YEAR($H176),MONTH($H176)+$G176*3,1),AV$3=DATE(YEAR($H176),MONTH($H176)+$G176*4,1),AV$3=DATE(YEAR($H176),MONTH($H176)+$G176*5,1),AV$3=DATE(YEAR($H176),MONTH($H176)+$G176*6,1),AV$3=DATE(YEAR($H176),MONTH($H176)+$G176*7,1),AV$3=DATE(YEAR($H176),MONTH($H176)+$G176*8,1),AV$3=DATE(YEAR($H176),MONTH($H176)+$G176*9,1),AV$3=DATE(YEAR($H176),MONTH($H176)+$G176*10,1)),$F176*тех!BJ$10*тех!BJ$6,)</f>
        <v>0</v>
      </c>
      <c r="AW176" s="76">
        <f>IF(OR(AW$3=DATE(YEAR($H176),MONTH($H176)+$G176,1),AW$3=DATE(YEAR($H176),MONTH($H176)+$G176*2,1),AW$3=DATE(YEAR($H176),MONTH($H176)+$G176*3,1),AW$3=DATE(YEAR($H176),MONTH($H176)+$G176*4,1),AW$3=DATE(YEAR($H176),MONTH($H176)+$G176*5,1),AW$3=DATE(YEAR($H176),MONTH($H176)+$G176*6,1),AW$3=DATE(YEAR($H176),MONTH($H176)+$G176*7,1),AW$3=DATE(YEAR($H176),MONTH($H176)+$G176*8,1),AW$3=DATE(YEAR($H176),MONTH($H176)+$G176*9,1),AW$3=DATE(YEAR($H176),MONTH($H176)+$G176*10,1)),$F176*тех!BK$10*тех!BK$6,)</f>
        <v>0</v>
      </c>
      <c r="AX176" s="76">
        <f>IF(OR(AX$3=DATE(YEAR($H176),MONTH($H176)+$G176,1),AX$3=DATE(YEAR($H176),MONTH($H176)+$G176*2,1),AX$3=DATE(YEAR($H176),MONTH($H176)+$G176*3,1),AX$3=DATE(YEAR($H176),MONTH($H176)+$G176*4,1),AX$3=DATE(YEAR($H176),MONTH($H176)+$G176*5,1),AX$3=DATE(YEAR($H176),MONTH($H176)+$G176*6,1),AX$3=DATE(YEAR($H176),MONTH($H176)+$G176*7,1),AX$3=DATE(YEAR($H176),MONTH($H176)+$G176*8,1),AX$3=DATE(YEAR($H176),MONTH($H176)+$G176*9,1),AX$3=DATE(YEAR($H176),MONTH($H176)+$G176*10,1)),$F176*тех!BL$10*тех!BL$6,)</f>
        <v>0</v>
      </c>
      <c r="AY176" s="76">
        <f>IF(OR(AY$3=DATE(YEAR($H176),MONTH($H176)+$G176,1),AY$3=DATE(YEAR($H176),MONTH($H176)+$G176*2,1),AY$3=DATE(YEAR($H176),MONTH($H176)+$G176*3,1),AY$3=DATE(YEAR($H176),MONTH($H176)+$G176*4,1),AY$3=DATE(YEAR($H176),MONTH($H176)+$G176*5,1),AY$3=DATE(YEAR($H176),MONTH($H176)+$G176*6,1),AY$3=DATE(YEAR($H176),MONTH($H176)+$G176*7,1),AY$3=DATE(YEAR($H176),MONTH($H176)+$G176*8,1),AY$3=DATE(YEAR($H176),MONTH($H176)+$G176*9,1),AY$3=DATE(YEAR($H176),MONTH($H176)+$G176*10,1)),$F176*тех!BM$10*тех!BM$6,)</f>
        <v>0</v>
      </c>
      <c r="AZ176" s="76">
        <f>IF(OR(AZ$3=DATE(YEAR($H176),MONTH($H176)+$G176,1),AZ$3=DATE(YEAR($H176),MONTH($H176)+$G176*2,1),AZ$3=DATE(YEAR($H176),MONTH($H176)+$G176*3,1),AZ$3=DATE(YEAR($H176),MONTH($H176)+$G176*4,1),AZ$3=DATE(YEAR($H176),MONTH($H176)+$G176*5,1),AZ$3=DATE(YEAR($H176),MONTH($H176)+$G176*6,1),AZ$3=DATE(YEAR($H176),MONTH($H176)+$G176*7,1),AZ$3=DATE(YEAR($H176),MONTH($H176)+$G176*8,1),AZ$3=DATE(YEAR($H176),MONTH($H176)+$G176*9,1),AZ$3=DATE(YEAR($H176),MONTH($H176)+$G176*10,1)),$F176*тех!BN$10*тех!BN$6,)</f>
        <v>0</v>
      </c>
      <c r="BA176" s="76">
        <f>IF(OR(BA$3=DATE(YEAR($H176),MONTH($H176)+$G176,1),BA$3=DATE(YEAR($H176),MONTH($H176)+$G176*2,1),BA$3=DATE(YEAR($H176),MONTH($H176)+$G176*3,1),BA$3=DATE(YEAR($H176),MONTH($H176)+$G176*4,1),BA$3=DATE(YEAR($H176),MONTH($H176)+$G176*5,1),BA$3=DATE(YEAR($H176),MONTH($H176)+$G176*6,1),BA$3=DATE(YEAR($H176),MONTH($H176)+$G176*7,1),BA$3=DATE(YEAR($H176),MONTH($H176)+$G176*8,1),BA$3=DATE(YEAR($H176),MONTH($H176)+$G176*9,1),BA$3=DATE(YEAR($H176),MONTH($H176)+$G176*10,1)),$F176*тех!BO$10*тех!BO$6,)</f>
        <v>0</v>
      </c>
      <c r="BB176" s="76">
        <f>IF(OR(BB$3=DATE(YEAR($H176),MONTH($H176)+$G176,1),BB$3=DATE(YEAR($H176),MONTH($H176)+$G176*2,1),BB$3=DATE(YEAR($H176),MONTH($H176)+$G176*3,1),BB$3=DATE(YEAR($H176),MONTH($H176)+$G176*4,1),BB$3=DATE(YEAR($H176),MONTH($H176)+$G176*5,1),BB$3=DATE(YEAR($H176),MONTH($H176)+$G176*6,1),BB$3=DATE(YEAR($H176),MONTH($H176)+$G176*7,1),BB$3=DATE(YEAR($H176),MONTH($H176)+$G176*8,1),BB$3=DATE(YEAR($H176),MONTH($H176)+$G176*9,1),BB$3=DATE(YEAR($H176),MONTH($H176)+$G176*10,1)),$F176*тех!BP$10*тех!BP$6,)</f>
        <v>0</v>
      </c>
      <c r="BC176" s="76">
        <f>IF(OR(BC$3=DATE(YEAR($H176),MONTH($H176)+$G176,1),BC$3=DATE(YEAR($H176),MONTH($H176)+$G176*2,1),BC$3=DATE(YEAR($H176),MONTH($H176)+$G176*3,1),BC$3=DATE(YEAR($H176),MONTH($H176)+$G176*4,1),BC$3=DATE(YEAR($H176),MONTH($H176)+$G176*5,1),BC$3=DATE(YEAR($H176),MONTH($H176)+$G176*6,1),BC$3=DATE(YEAR($H176),MONTH($H176)+$G176*7,1),BC$3=DATE(YEAR($H176),MONTH($H176)+$G176*8,1),BC$3=DATE(YEAR($H176),MONTH($H176)+$G176*9,1),BC$3=DATE(YEAR($H176),MONTH($H176)+$G176*10,1)),$F176*тех!BQ$10*тех!BQ$6,)</f>
        <v>0</v>
      </c>
      <c r="BD176" s="76">
        <f>IF(OR(BD$3=DATE(YEAR($H176),MONTH($H176)+$G176,1),BD$3=DATE(YEAR($H176),MONTH($H176)+$G176*2,1),BD$3=DATE(YEAR($H176),MONTH($H176)+$G176*3,1),BD$3=DATE(YEAR($H176),MONTH($H176)+$G176*4,1),BD$3=DATE(YEAR($H176),MONTH($H176)+$G176*5,1),BD$3=DATE(YEAR($H176),MONTH($H176)+$G176*6,1),BD$3=DATE(YEAR($H176),MONTH($H176)+$G176*7,1),BD$3=DATE(YEAR($H176),MONTH($H176)+$G176*8,1),BD$3=DATE(YEAR($H176),MONTH($H176)+$G176*9,1),BD$3=DATE(YEAR($H176),MONTH($H176)+$G176*10,1)),$F176*тех!BR$10*тех!BR$6,)</f>
        <v>0</v>
      </c>
      <c r="BE176" s="76">
        <f>IF(OR(BE$3=DATE(YEAR($H176),MONTH($H176)+$G176,1),BE$3=DATE(YEAR($H176),MONTH($H176)+$G176*2,1),BE$3=DATE(YEAR($H176),MONTH($H176)+$G176*3,1),BE$3=DATE(YEAR($H176),MONTH($H176)+$G176*4,1),BE$3=DATE(YEAR($H176),MONTH($H176)+$G176*5,1),BE$3=DATE(YEAR($H176),MONTH($H176)+$G176*6,1),BE$3=DATE(YEAR($H176),MONTH($H176)+$G176*7,1),BE$3=DATE(YEAR($H176),MONTH($H176)+$G176*8,1),BE$3=DATE(YEAR($H176),MONTH($H176)+$G176*9,1),BE$3=DATE(YEAR($H176),MONTH($H176)+$G176*10,1)),$F176*тех!BS$10*тех!BS$6,)</f>
        <v>0</v>
      </c>
      <c r="BF176" s="76">
        <f>IF(OR(BF$3=DATE(YEAR($H176),MONTH($H176)+$G176,1),BF$3=DATE(YEAR($H176),MONTH($H176)+$G176*2,1),BF$3=DATE(YEAR($H176),MONTH($H176)+$G176*3,1),BF$3=DATE(YEAR($H176),MONTH($H176)+$G176*4,1),BF$3=DATE(YEAR($H176),MONTH($H176)+$G176*5,1),BF$3=DATE(YEAR($H176),MONTH($H176)+$G176*6,1),BF$3=DATE(YEAR($H176),MONTH($H176)+$G176*7,1),BF$3=DATE(YEAR($H176),MONTH($H176)+$G176*8,1),BF$3=DATE(YEAR($H176),MONTH($H176)+$G176*9,1),BF$3=DATE(YEAR($H176),MONTH($H176)+$G176*10,1)),$F176*тех!BT$10*тех!BT$6,)</f>
        <v>0</v>
      </c>
      <c r="BG176" s="76">
        <f>IF(OR(BG$3=DATE(YEAR($H176),MONTH($H176)+$G176,1),BG$3=DATE(YEAR($H176),MONTH($H176)+$G176*2,1),BG$3=DATE(YEAR($H176),MONTH($H176)+$G176*3,1),BG$3=DATE(YEAR($H176),MONTH($H176)+$G176*4,1),BG$3=DATE(YEAR($H176),MONTH($H176)+$G176*5,1),BG$3=DATE(YEAR($H176),MONTH($H176)+$G176*6,1),BG$3=DATE(YEAR($H176),MONTH($H176)+$G176*7,1),BG$3=DATE(YEAR($H176),MONTH($H176)+$G176*8,1),BG$3=DATE(YEAR($H176),MONTH($H176)+$G176*9,1),BG$3=DATE(YEAR($H176),MONTH($H176)+$G176*10,1)),$F176*тех!BU$10*тех!BU$6,)</f>
        <v>0</v>
      </c>
      <c r="BH176" s="76">
        <f>IF(OR(BH$3=DATE(YEAR($H176),MONTH($H176)+$G176,1),BH$3=DATE(YEAR($H176),MONTH($H176)+$G176*2,1),BH$3=DATE(YEAR($H176),MONTH($H176)+$G176*3,1),BH$3=DATE(YEAR($H176),MONTH($H176)+$G176*4,1),BH$3=DATE(YEAR($H176),MONTH($H176)+$G176*5,1),BH$3=DATE(YEAR($H176),MONTH($H176)+$G176*6,1),BH$3=DATE(YEAR($H176),MONTH($H176)+$G176*7,1),BH$3=DATE(YEAR($H176),MONTH($H176)+$G176*8,1),BH$3=DATE(YEAR($H176),MONTH($H176)+$G176*9,1),BH$3=DATE(YEAR($H176),MONTH($H176)+$G176*10,1)),$F176*тех!BV$10*тех!BV$6,)</f>
        <v>0</v>
      </c>
      <c r="BI176" s="76">
        <f>IF(OR(BI$3=DATE(YEAR($H176),MONTH($H176)+$G176,1),BI$3=DATE(YEAR($H176),MONTH($H176)+$G176*2,1),BI$3=DATE(YEAR($H176),MONTH($H176)+$G176*3,1),BI$3=DATE(YEAR($H176),MONTH($H176)+$G176*4,1),BI$3=DATE(YEAR($H176),MONTH($H176)+$G176*5,1),BI$3=DATE(YEAR($H176),MONTH($H176)+$G176*6,1),BI$3=DATE(YEAR($H176),MONTH($H176)+$G176*7,1),BI$3=DATE(YEAR($H176),MONTH($H176)+$G176*8,1),BI$3=DATE(YEAR($H176),MONTH($H176)+$G176*9,1),BI$3=DATE(YEAR($H176),MONTH($H176)+$G176*10,1)),$F176*тех!BW$10*тех!BW$6,)</f>
        <v>0</v>
      </c>
      <c r="BJ176" s="76">
        <f>IF(OR(BJ$3=DATE(YEAR($H176),MONTH($H176)+$G176,1),BJ$3=DATE(YEAR($H176),MONTH($H176)+$G176*2,1),BJ$3=DATE(YEAR($H176),MONTH($H176)+$G176*3,1),BJ$3=DATE(YEAR($H176),MONTH($H176)+$G176*4,1),BJ$3=DATE(YEAR($H176),MONTH($H176)+$G176*5,1),BJ$3=DATE(YEAR($H176),MONTH($H176)+$G176*6,1),BJ$3=DATE(YEAR($H176),MONTH($H176)+$G176*7,1),BJ$3=DATE(YEAR($H176),MONTH($H176)+$G176*8,1),BJ$3=DATE(YEAR($H176),MONTH($H176)+$G176*9,1),BJ$3=DATE(YEAR($H176),MONTH($H176)+$G176*10,1)),$F176*тех!BX$10*тех!BX$6,)</f>
        <v>0</v>
      </c>
      <c r="BK176" s="76">
        <f>IF(OR(BK$3=DATE(YEAR($H176),MONTH($H176)+$G176,1),BK$3=DATE(YEAR($H176),MONTH($H176)+$G176*2,1),BK$3=DATE(YEAR($H176),MONTH($H176)+$G176*3,1),BK$3=DATE(YEAR($H176),MONTH($H176)+$G176*4,1),BK$3=DATE(YEAR($H176),MONTH($H176)+$G176*5,1),BK$3=DATE(YEAR($H176),MONTH($H176)+$G176*6,1),BK$3=DATE(YEAR($H176),MONTH($H176)+$G176*7,1),BK$3=DATE(YEAR($H176),MONTH($H176)+$G176*8,1),BK$3=DATE(YEAR($H176),MONTH($H176)+$G176*9,1),BK$3=DATE(YEAR($H176),MONTH($H176)+$G176*10,1)),$F176*тех!BY$10*тех!BY$6,)</f>
        <v>0</v>
      </c>
      <c r="BL176" s="76">
        <f>IF(OR(BL$3=DATE(YEAR($H176),MONTH($H176)+$G176,1),BL$3=DATE(YEAR($H176),MONTH($H176)+$G176*2,1),BL$3=DATE(YEAR($H176),MONTH($H176)+$G176*3,1),BL$3=DATE(YEAR($H176),MONTH($H176)+$G176*4,1),BL$3=DATE(YEAR($H176),MONTH($H176)+$G176*5,1),BL$3=DATE(YEAR($H176),MONTH($H176)+$G176*6,1),BL$3=DATE(YEAR($H176),MONTH($H176)+$G176*7,1),BL$3=DATE(YEAR($H176),MONTH($H176)+$G176*8,1),BL$3=DATE(YEAR($H176),MONTH($H176)+$G176*9,1),BL$3=DATE(YEAR($H176),MONTH($H176)+$G176*10,1)),$F176*тех!BZ$10*тех!BZ$6,)</f>
        <v>0</v>
      </c>
      <c r="BM176" s="76">
        <f>IF(OR(BM$3=DATE(YEAR($H176),MONTH($H176)+$G176,1),BM$3=DATE(YEAR($H176),MONTH($H176)+$G176*2,1),BM$3=DATE(YEAR($H176),MONTH($H176)+$G176*3,1),BM$3=DATE(YEAR($H176),MONTH($H176)+$G176*4,1),BM$3=DATE(YEAR($H176),MONTH($H176)+$G176*5,1),BM$3=DATE(YEAR($H176),MONTH($H176)+$G176*6,1),BM$3=DATE(YEAR($H176),MONTH($H176)+$G176*7,1),BM$3=DATE(YEAR($H176),MONTH($H176)+$G176*8,1),BM$3=DATE(YEAR($H176),MONTH($H176)+$G176*9,1),BM$3=DATE(YEAR($H176),MONTH($H176)+$G176*10,1)),$F176*тех!CA$10*тех!CA$6,)</f>
        <v>0</v>
      </c>
      <c r="BN176" s="76">
        <f>IF(OR(BN$3=DATE(YEAR($H176),MONTH($H176)+$G176,1),BN$3=DATE(YEAR($H176),MONTH($H176)+$G176*2,1),BN$3=DATE(YEAR($H176),MONTH($H176)+$G176*3,1),BN$3=DATE(YEAR($H176),MONTH($H176)+$G176*4,1),BN$3=DATE(YEAR($H176),MONTH($H176)+$G176*5,1),BN$3=DATE(YEAR($H176),MONTH($H176)+$G176*6,1),BN$3=DATE(YEAR($H176),MONTH($H176)+$G176*7,1),BN$3=DATE(YEAR($H176),MONTH($H176)+$G176*8,1),BN$3=DATE(YEAR($H176),MONTH($H176)+$G176*9,1),BN$3=DATE(YEAR($H176),MONTH($H176)+$G176*10,1)),$F176*тех!CB$10*тех!CB$6,)</f>
        <v>0</v>
      </c>
      <c r="BO176" s="76">
        <f>IF(OR(BO$3=DATE(YEAR($H176),MONTH($H176)+$G176,1),BO$3=DATE(YEAR($H176),MONTH($H176)+$G176*2,1),BO$3=DATE(YEAR($H176),MONTH($H176)+$G176*3,1),BO$3=DATE(YEAR($H176),MONTH($H176)+$G176*4,1),BO$3=DATE(YEAR($H176),MONTH($H176)+$G176*5,1),BO$3=DATE(YEAR($H176),MONTH($H176)+$G176*6,1),BO$3=DATE(YEAR($H176),MONTH($H176)+$G176*7,1),BO$3=DATE(YEAR($H176),MONTH($H176)+$G176*8,1),BO$3=DATE(YEAR($H176),MONTH($H176)+$G176*9,1),BO$3=DATE(YEAR($H176),MONTH($H176)+$G176*10,1)),$F176*тех!CC$10*тех!CC$6,)</f>
        <v>0</v>
      </c>
      <c r="BP176" s="76">
        <f>IF(OR(BP$3=DATE(YEAR($H176),MONTH($H176)+$G176,1),BP$3=DATE(YEAR($H176),MONTH($H176)+$G176*2,1),BP$3=DATE(YEAR($H176),MONTH($H176)+$G176*3,1),BP$3=DATE(YEAR($H176),MONTH($H176)+$G176*4,1),BP$3=DATE(YEAR($H176),MONTH($H176)+$G176*5,1),BP$3=DATE(YEAR($H176),MONTH($H176)+$G176*6,1),BP$3=DATE(YEAR($H176),MONTH($H176)+$G176*7,1),BP$3=DATE(YEAR($H176),MONTH($H176)+$G176*8,1),BP$3=DATE(YEAR($H176),MONTH($H176)+$G176*9,1),BP$3=DATE(YEAR($H176),MONTH($H176)+$G176*10,1)),$F176*тех!CD$10*тех!CD$6,)</f>
        <v>0</v>
      </c>
      <c r="BQ176" s="76">
        <f>IF(OR(BQ$3=DATE(YEAR($H176),MONTH($H176)+$G176,1),BQ$3=DATE(YEAR($H176),MONTH($H176)+$G176*2,1),BQ$3=DATE(YEAR($H176),MONTH($H176)+$G176*3,1),BQ$3=DATE(YEAR($H176),MONTH($H176)+$G176*4,1),BQ$3=DATE(YEAR($H176),MONTH($H176)+$G176*5,1),BQ$3=DATE(YEAR($H176),MONTH($H176)+$G176*6,1),BQ$3=DATE(YEAR($H176),MONTH($H176)+$G176*7,1),BQ$3=DATE(YEAR($H176),MONTH($H176)+$G176*8,1),BQ$3=DATE(YEAR($H176),MONTH($H176)+$G176*9,1),BQ$3=DATE(YEAR($H176),MONTH($H176)+$G176*10,1)),$F176*тех!CE$10*тех!CE$6,)</f>
        <v>0</v>
      </c>
    </row>
    <row r="177" spans="2:69">
      <c r="B177" s="3">
        <v>35</v>
      </c>
      <c r="C177" s="19" t="s">
        <v>905</v>
      </c>
      <c r="D177" s="71">
        <f>IF(C177&gt;0,VLOOKUP(C177,тех!$R$19:$S$54,2,FALSE),)</f>
        <v>25</v>
      </c>
      <c r="E177" s="71"/>
      <c r="F177" s="76">
        <f t="shared" si="5"/>
        <v>0</v>
      </c>
      <c r="G177" s="19">
        <v>12</v>
      </c>
      <c r="H177" s="20">
        <f>Параметры!$C$11</f>
        <v>42370</v>
      </c>
      <c r="J177" s="76">
        <f>IF($H177=J$3,$F177,)*тех!X$6</f>
        <v>0</v>
      </c>
      <c r="K177" s="76">
        <f>IF($H177=K$3,$F177,)*тех!Y$6</f>
        <v>0</v>
      </c>
      <c r="L177" s="76">
        <f>IF($H177=L$3,$F177,)*тех!Z$6</f>
        <v>0</v>
      </c>
      <c r="M177" s="76">
        <f>IF($H177=M$3,$F177,)*тех!AA$6</f>
        <v>0</v>
      </c>
      <c r="N177" s="76">
        <f>IF($H177=N$3,$F177,)*тех!AB$6</f>
        <v>0</v>
      </c>
      <c r="O177" s="76">
        <f>IF($H177=O$3,$F177,)*тех!AC$6</f>
        <v>0</v>
      </c>
      <c r="P177" s="76">
        <f>IF(OR(P$3=DATE(YEAR($H177),MONTH($H177)+$G177,1),P$3=DATE(YEAR($H177),MONTH($H177)+$G177*2,1),P$3=DATE(YEAR($H177),MONTH($H177)+$G177*3,1),P$3=DATE(YEAR($H177),MONTH($H177)+$G177*4,1),P$3=DATE(YEAR($H177),MONTH($H177)+$G177*5,1),P$3=DATE(YEAR($H177),MONTH($H177)+$G177*6,1),P$3=DATE(YEAR($H177),MONTH($H177)+$G177*7,1),P$3=DATE(YEAR($H177),MONTH($H177)+$G177*8,1),P$3=DATE(YEAR($H177),MONTH($H177)+$G177*9,1),P$3=DATE(YEAR($H177),MONTH($H177)+$G177*10,1)),$F177*тех!AD$10*тех!AD$6,)</f>
        <v>0</v>
      </c>
      <c r="Q177" s="76">
        <f>IF(OR(Q$3=DATE(YEAR($H177),MONTH($H177)+$G177,1),Q$3=DATE(YEAR($H177),MONTH($H177)+$G177*2,1),Q$3=DATE(YEAR($H177),MONTH($H177)+$G177*3,1),Q$3=DATE(YEAR($H177),MONTH($H177)+$G177*4,1),Q$3=DATE(YEAR($H177),MONTH($H177)+$G177*5,1),Q$3=DATE(YEAR($H177),MONTH($H177)+$G177*6,1),Q$3=DATE(YEAR($H177),MONTH($H177)+$G177*7,1),Q$3=DATE(YEAR($H177),MONTH($H177)+$G177*8,1),Q$3=DATE(YEAR($H177),MONTH($H177)+$G177*9,1),Q$3=DATE(YEAR($H177),MONTH($H177)+$G177*10,1)),$F177*тех!AE$10*тех!AE$6,)</f>
        <v>0</v>
      </c>
      <c r="R177" s="76">
        <f>IF(OR(R$3=DATE(YEAR($H177),MONTH($H177)+$G177,1),R$3=DATE(YEAR($H177),MONTH($H177)+$G177*2,1),R$3=DATE(YEAR($H177),MONTH($H177)+$G177*3,1),R$3=DATE(YEAR($H177),MONTH($H177)+$G177*4,1),R$3=DATE(YEAR($H177),MONTH($H177)+$G177*5,1),R$3=DATE(YEAR($H177),MONTH($H177)+$G177*6,1),R$3=DATE(YEAR($H177),MONTH($H177)+$G177*7,1),R$3=DATE(YEAR($H177),MONTH($H177)+$G177*8,1),R$3=DATE(YEAR($H177),MONTH($H177)+$G177*9,1),R$3=DATE(YEAR($H177),MONTH($H177)+$G177*10,1)),$F177*тех!AF$10*тех!AF$6,)</f>
        <v>0</v>
      </c>
      <c r="S177" s="76">
        <f>IF(OR(S$3=DATE(YEAR($H177),MONTH($H177)+$G177,1),S$3=DATE(YEAR($H177),MONTH($H177)+$G177*2,1),S$3=DATE(YEAR($H177),MONTH($H177)+$G177*3,1),S$3=DATE(YEAR($H177),MONTH($H177)+$G177*4,1),S$3=DATE(YEAR($H177),MONTH($H177)+$G177*5,1),S$3=DATE(YEAR($H177),MONTH($H177)+$G177*6,1),S$3=DATE(YEAR($H177),MONTH($H177)+$G177*7,1),S$3=DATE(YEAR($H177),MONTH($H177)+$G177*8,1),S$3=DATE(YEAR($H177),MONTH($H177)+$G177*9,1),S$3=DATE(YEAR($H177),MONTH($H177)+$G177*10,1)),$F177*тех!AG$10*тех!AG$6,)</f>
        <v>0</v>
      </c>
      <c r="T177" s="76">
        <f>IF(OR(T$3=DATE(YEAR($H177),MONTH($H177)+$G177,1),T$3=DATE(YEAR($H177),MONTH($H177)+$G177*2,1),T$3=DATE(YEAR($H177),MONTH($H177)+$G177*3,1),T$3=DATE(YEAR($H177),MONTH($H177)+$G177*4,1),T$3=DATE(YEAR($H177),MONTH($H177)+$G177*5,1),T$3=DATE(YEAR($H177),MONTH($H177)+$G177*6,1),T$3=DATE(YEAR($H177),MONTH($H177)+$G177*7,1),T$3=DATE(YEAR($H177),MONTH($H177)+$G177*8,1),T$3=DATE(YEAR($H177),MONTH($H177)+$G177*9,1),T$3=DATE(YEAR($H177),MONTH($H177)+$G177*10,1)),$F177*тех!AH$10*тех!AH$6,)</f>
        <v>0</v>
      </c>
      <c r="U177" s="76">
        <f>IF(OR(U$3=DATE(YEAR($H177),MONTH($H177)+$G177,1),U$3=DATE(YEAR($H177),MONTH($H177)+$G177*2,1),U$3=DATE(YEAR($H177),MONTH($H177)+$G177*3,1),U$3=DATE(YEAR($H177),MONTH($H177)+$G177*4,1),U$3=DATE(YEAR($H177),MONTH($H177)+$G177*5,1),U$3=DATE(YEAR($H177),MONTH($H177)+$G177*6,1),U$3=DATE(YEAR($H177),MONTH($H177)+$G177*7,1),U$3=DATE(YEAR($H177),MONTH($H177)+$G177*8,1),U$3=DATE(YEAR($H177),MONTH($H177)+$G177*9,1),U$3=DATE(YEAR($H177),MONTH($H177)+$G177*10,1)),$F177*тех!AI$10*тех!AI$6,)</f>
        <v>0</v>
      </c>
      <c r="V177" s="76">
        <f>IF(OR(V$3=DATE(YEAR($H177),MONTH($H177)+$G177,1),V$3=DATE(YEAR($H177),MONTH($H177)+$G177*2,1),V$3=DATE(YEAR($H177),MONTH($H177)+$G177*3,1),V$3=DATE(YEAR($H177),MONTH($H177)+$G177*4,1),V$3=DATE(YEAR($H177),MONTH($H177)+$G177*5,1),V$3=DATE(YEAR($H177),MONTH($H177)+$G177*6,1),V$3=DATE(YEAR($H177),MONTH($H177)+$G177*7,1),V$3=DATE(YEAR($H177),MONTH($H177)+$G177*8,1),V$3=DATE(YEAR($H177),MONTH($H177)+$G177*9,1),V$3=DATE(YEAR($H177),MONTH($H177)+$G177*10,1)),$F177*тех!AJ$10*тех!AJ$6,)</f>
        <v>0</v>
      </c>
      <c r="W177" s="76">
        <f>IF(OR(W$3=DATE(YEAR($H177),MONTH($H177)+$G177,1),W$3=DATE(YEAR($H177),MONTH($H177)+$G177*2,1),W$3=DATE(YEAR($H177),MONTH($H177)+$G177*3,1),W$3=DATE(YEAR($H177),MONTH($H177)+$G177*4,1),W$3=DATE(YEAR($H177),MONTH($H177)+$G177*5,1),W$3=DATE(YEAR($H177),MONTH($H177)+$G177*6,1),W$3=DATE(YEAR($H177),MONTH($H177)+$G177*7,1),W$3=DATE(YEAR($H177),MONTH($H177)+$G177*8,1),W$3=DATE(YEAR($H177),MONTH($H177)+$G177*9,1),W$3=DATE(YEAR($H177),MONTH($H177)+$G177*10,1)),$F177*тех!AK$10*тех!AK$6,)</f>
        <v>0</v>
      </c>
      <c r="X177" s="76">
        <f>IF(OR(X$3=DATE(YEAR($H177),MONTH($H177)+$G177,1),X$3=DATE(YEAR($H177),MONTH($H177)+$G177*2,1),X$3=DATE(YEAR($H177),MONTH($H177)+$G177*3,1),X$3=DATE(YEAR($H177),MONTH($H177)+$G177*4,1),X$3=DATE(YEAR($H177),MONTH($H177)+$G177*5,1),X$3=DATE(YEAR($H177),MONTH($H177)+$G177*6,1),X$3=DATE(YEAR($H177),MONTH($H177)+$G177*7,1),X$3=DATE(YEAR($H177),MONTH($H177)+$G177*8,1),X$3=DATE(YEAR($H177),MONTH($H177)+$G177*9,1),X$3=DATE(YEAR($H177),MONTH($H177)+$G177*10,1)),$F177*тех!AL$10*тех!AL$6,)</f>
        <v>0</v>
      </c>
      <c r="Y177" s="76">
        <f>IF(OR(Y$3=DATE(YEAR($H177),MONTH($H177)+$G177,1),Y$3=DATE(YEAR($H177),MONTH($H177)+$G177*2,1),Y$3=DATE(YEAR($H177),MONTH($H177)+$G177*3,1),Y$3=DATE(YEAR($H177),MONTH($H177)+$G177*4,1),Y$3=DATE(YEAR($H177),MONTH($H177)+$G177*5,1),Y$3=DATE(YEAR($H177),MONTH($H177)+$G177*6,1),Y$3=DATE(YEAR($H177),MONTH($H177)+$G177*7,1),Y$3=DATE(YEAR($H177),MONTH($H177)+$G177*8,1),Y$3=DATE(YEAR($H177),MONTH($H177)+$G177*9,1),Y$3=DATE(YEAR($H177),MONTH($H177)+$G177*10,1)),$F177*тех!AM$10*тех!AM$6,)</f>
        <v>0</v>
      </c>
      <c r="Z177" s="76">
        <f>IF(OR(Z$3=DATE(YEAR($H177),MONTH($H177)+$G177,1),Z$3=DATE(YEAR($H177),MONTH($H177)+$G177*2,1),Z$3=DATE(YEAR($H177),MONTH($H177)+$G177*3,1),Z$3=DATE(YEAR($H177),MONTH($H177)+$G177*4,1),Z$3=DATE(YEAR($H177),MONTH($H177)+$G177*5,1),Z$3=DATE(YEAR($H177),MONTH($H177)+$G177*6,1),Z$3=DATE(YEAR($H177),MONTH($H177)+$G177*7,1),Z$3=DATE(YEAR($H177),MONTH($H177)+$G177*8,1),Z$3=DATE(YEAR($H177),MONTH($H177)+$G177*9,1),Z$3=DATE(YEAR($H177),MONTH($H177)+$G177*10,1)),$F177*тех!AN$10*тех!AN$6,)</f>
        <v>0</v>
      </c>
      <c r="AA177" s="76">
        <f>IF(OR(AA$3=DATE(YEAR($H177),MONTH($H177)+$G177,1),AA$3=DATE(YEAR($H177),MONTH($H177)+$G177*2,1),AA$3=DATE(YEAR($H177),MONTH($H177)+$G177*3,1),AA$3=DATE(YEAR($H177),MONTH($H177)+$G177*4,1),AA$3=DATE(YEAR($H177),MONTH($H177)+$G177*5,1),AA$3=DATE(YEAR($H177),MONTH($H177)+$G177*6,1),AA$3=DATE(YEAR($H177),MONTH($H177)+$G177*7,1),AA$3=DATE(YEAR($H177),MONTH($H177)+$G177*8,1),AA$3=DATE(YEAR($H177),MONTH($H177)+$G177*9,1),AA$3=DATE(YEAR($H177),MONTH($H177)+$G177*10,1)),$F177*тех!AO$10*тех!AO$6,)</f>
        <v>0</v>
      </c>
      <c r="AB177" s="76">
        <f>IF(OR(AB$3=DATE(YEAR($H177),MONTH($H177)+$G177,1),AB$3=DATE(YEAR($H177),MONTH($H177)+$G177*2,1),AB$3=DATE(YEAR($H177),MONTH($H177)+$G177*3,1),AB$3=DATE(YEAR($H177),MONTH($H177)+$G177*4,1),AB$3=DATE(YEAR($H177),MONTH($H177)+$G177*5,1),AB$3=DATE(YEAR($H177),MONTH($H177)+$G177*6,1),AB$3=DATE(YEAR($H177),MONTH($H177)+$G177*7,1),AB$3=DATE(YEAR($H177),MONTH($H177)+$G177*8,1),AB$3=DATE(YEAR($H177),MONTH($H177)+$G177*9,1),AB$3=DATE(YEAR($H177),MONTH($H177)+$G177*10,1)),$F177*тех!AP$10*тех!AP$6,)</f>
        <v>0</v>
      </c>
      <c r="AC177" s="76">
        <f>IF(OR(AC$3=DATE(YEAR($H177),MONTH($H177)+$G177,1),AC$3=DATE(YEAR($H177),MONTH($H177)+$G177*2,1),AC$3=DATE(YEAR($H177),MONTH($H177)+$G177*3,1),AC$3=DATE(YEAR($H177),MONTH($H177)+$G177*4,1),AC$3=DATE(YEAR($H177),MONTH($H177)+$G177*5,1),AC$3=DATE(YEAR($H177),MONTH($H177)+$G177*6,1),AC$3=DATE(YEAR($H177),MONTH($H177)+$G177*7,1),AC$3=DATE(YEAR($H177),MONTH($H177)+$G177*8,1),AC$3=DATE(YEAR($H177),MONTH($H177)+$G177*9,1),AC$3=DATE(YEAR($H177),MONTH($H177)+$G177*10,1)),$F177*тех!AQ$10*тех!AQ$6,)</f>
        <v>0</v>
      </c>
      <c r="AD177" s="76">
        <f>IF(OR(AD$3=DATE(YEAR($H177),MONTH($H177)+$G177,1),AD$3=DATE(YEAR($H177),MONTH($H177)+$G177*2,1),AD$3=DATE(YEAR($H177),MONTH($H177)+$G177*3,1),AD$3=DATE(YEAR($H177),MONTH($H177)+$G177*4,1),AD$3=DATE(YEAR($H177),MONTH($H177)+$G177*5,1),AD$3=DATE(YEAR($H177),MONTH($H177)+$G177*6,1),AD$3=DATE(YEAR($H177),MONTH($H177)+$G177*7,1),AD$3=DATE(YEAR($H177),MONTH($H177)+$G177*8,1),AD$3=DATE(YEAR($H177),MONTH($H177)+$G177*9,1),AD$3=DATE(YEAR($H177),MONTH($H177)+$G177*10,1)),$F177*тех!AR$10*тех!AR$6,)</f>
        <v>0</v>
      </c>
      <c r="AE177" s="76">
        <f>IF(OR(AE$3=DATE(YEAR($H177),MONTH($H177)+$G177,1),AE$3=DATE(YEAR($H177),MONTH($H177)+$G177*2,1),AE$3=DATE(YEAR($H177),MONTH($H177)+$G177*3,1),AE$3=DATE(YEAR($H177),MONTH($H177)+$G177*4,1),AE$3=DATE(YEAR($H177),MONTH($H177)+$G177*5,1),AE$3=DATE(YEAR($H177),MONTH($H177)+$G177*6,1),AE$3=DATE(YEAR($H177),MONTH($H177)+$G177*7,1),AE$3=DATE(YEAR($H177),MONTH($H177)+$G177*8,1),AE$3=DATE(YEAR($H177),MONTH($H177)+$G177*9,1),AE$3=DATE(YEAR($H177),MONTH($H177)+$G177*10,1)),$F177*тех!AS$10*тех!AS$6,)</f>
        <v>0</v>
      </c>
      <c r="AF177" s="76">
        <f>IF(OR(AF$3=DATE(YEAR($H177),MONTH($H177)+$G177,1),AF$3=DATE(YEAR($H177),MONTH($H177)+$G177*2,1),AF$3=DATE(YEAR($H177),MONTH($H177)+$G177*3,1),AF$3=DATE(YEAR($H177),MONTH($H177)+$G177*4,1),AF$3=DATE(YEAR($H177),MONTH($H177)+$G177*5,1),AF$3=DATE(YEAR($H177),MONTH($H177)+$G177*6,1),AF$3=DATE(YEAR($H177),MONTH($H177)+$G177*7,1),AF$3=DATE(YEAR($H177),MONTH($H177)+$G177*8,1),AF$3=DATE(YEAR($H177),MONTH($H177)+$G177*9,1),AF$3=DATE(YEAR($H177),MONTH($H177)+$G177*10,1)),$F177*тех!AT$10*тех!AT$6,)</f>
        <v>0</v>
      </c>
      <c r="AG177" s="76">
        <f>IF(OR(AG$3=DATE(YEAR($H177),MONTH($H177)+$G177,1),AG$3=DATE(YEAR($H177),MONTH($H177)+$G177*2,1),AG$3=DATE(YEAR($H177),MONTH($H177)+$G177*3,1),AG$3=DATE(YEAR($H177),MONTH($H177)+$G177*4,1),AG$3=DATE(YEAR($H177),MONTH($H177)+$G177*5,1),AG$3=DATE(YEAR($H177),MONTH($H177)+$G177*6,1),AG$3=DATE(YEAR($H177),MONTH($H177)+$G177*7,1),AG$3=DATE(YEAR($H177),MONTH($H177)+$G177*8,1),AG$3=DATE(YEAR($H177),MONTH($H177)+$G177*9,1),AG$3=DATE(YEAR($H177),MONTH($H177)+$G177*10,1)),$F177*тех!AU$10*тех!AU$6,)</f>
        <v>0</v>
      </c>
      <c r="AH177" s="76">
        <f>IF(OR(AH$3=DATE(YEAR($H177),MONTH($H177)+$G177,1),AH$3=DATE(YEAR($H177),MONTH($H177)+$G177*2,1),AH$3=DATE(YEAR($H177),MONTH($H177)+$G177*3,1),AH$3=DATE(YEAR($H177),MONTH($H177)+$G177*4,1),AH$3=DATE(YEAR($H177),MONTH($H177)+$G177*5,1),AH$3=DATE(YEAR($H177),MONTH($H177)+$G177*6,1),AH$3=DATE(YEAR($H177),MONTH($H177)+$G177*7,1),AH$3=DATE(YEAR($H177),MONTH($H177)+$G177*8,1),AH$3=DATE(YEAR($H177),MONTH($H177)+$G177*9,1),AH$3=DATE(YEAR($H177),MONTH($H177)+$G177*10,1)),$F177*тех!AV$10*тех!AV$6,)</f>
        <v>0</v>
      </c>
      <c r="AI177" s="76">
        <f>IF(OR(AI$3=DATE(YEAR($H177),MONTH($H177)+$G177,1),AI$3=DATE(YEAR($H177),MONTH($H177)+$G177*2,1),AI$3=DATE(YEAR($H177),MONTH($H177)+$G177*3,1),AI$3=DATE(YEAR($H177),MONTH($H177)+$G177*4,1),AI$3=DATE(YEAR($H177),MONTH($H177)+$G177*5,1),AI$3=DATE(YEAR($H177),MONTH($H177)+$G177*6,1),AI$3=DATE(YEAR($H177),MONTH($H177)+$G177*7,1),AI$3=DATE(YEAR($H177),MONTH($H177)+$G177*8,1),AI$3=DATE(YEAR($H177),MONTH($H177)+$G177*9,1),AI$3=DATE(YEAR($H177),MONTH($H177)+$G177*10,1)),$F177*тех!AW$10*тех!AW$6,)</f>
        <v>0</v>
      </c>
      <c r="AJ177" s="76">
        <f>IF(OR(AJ$3=DATE(YEAR($H177),MONTH($H177)+$G177,1),AJ$3=DATE(YEAR($H177),MONTH($H177)+$G177*2,1),AJ$3=DATE(YEAR($H177),MONTH($H177)+$G177*3,1),AJ$3=DATE(YEAR($H177),MONTH($H177)+$G177*4,1),AJ$3=DATE(YEAR($H177),MONTH($H177)+$G177*5,1),AJ$3=DATE(YEAR($H177),MONTH($H177)+$G177*6,1),AJ$3=DATE(YEAR($H177),MONTH($H177)+$G177*7,1),AJ$3=DATE(YEAR($H177),MONTH($H177)+$G177*8,1),AJ$3=DATE(YEAR($H177),MONTH($H177)+$G177*9,1),AJ$3=DATE(YEAR($H177),MONTH($H177)+$G177*10,1)),$F177*тех!AX$10*тех!AX$6,)</f>
        <v>0</v>
      </c>
      <c r="AK177" s="76">
        <f>IF(OR(AK$3=DATE(YEAR($H177),MONTH($H177)+$G177,1),AK$3=DATE(YEAR($H177),MONTH($H177)+$G177*2,1),AK$3=DATE(YEAR($H177),MONTH($H177)+$G177*3,1),AK$3=DATE(YEAR($H177),MONTH($H177)+$G177*4,1),AK$3=DATE(YEAR($H177),MONTH($H177)+$G177*5,1),AK$3=DATE(YEAR($H177),MONTH($H177)+$G177*6,1),AK$3=DATE(YEAR($H177),MONTH($H177)+$G177*7,1),AK$3=DATE(YEAR($H177),MONTH($H177)+$G177*8,1),AK$3=DATE(YEAR($H177),MONTH($H177)+$G177*9,1),AK$3=DATE(YEAR($H177),MONTH($H177)+$G177*10,1)),$F177*тех!AY$10*тех!AY$6,)</f>
        <v>0</v>
      </c>
      <c r="AL177" s="76">
        <f>IF(OR(AL$3=DATE(YEAR($H177),MONTH($H177)+$G177,1),AL$3=DATE(YEAR($H177),MONTH($H177)+$G177*2,1),AL$3=DATE(YEAR($H177),MONTH($H177)+$G177*3,1),AL$3=DATE(YEAR($H177),MONTH($H177)+$G177*4,1),AL$3=DATE(YEAR($H177),MONTH($H177)+$G177*5,1),AL$3=DATE(YEAR($H177),MONTH($H177)+$G177*6,1),AL$3=DATE(YEAR($H177),MONTH($H177)+$G177*7,1),AL$3=DATE(YEAR($H177),MONTH($H177)+$G177*8,1),AL$3=DATE(YEAR($H177),MONTH($H177)+$G177*9,1),AL$3=DATE(YEAR($H177),MONTH($H177)+$G177*10,1)),$F177*тех!AZ$10*тех!AZ$6,)</f>
        <v>0</v>
      </c>
      <c r="AM177" s="76">
        <f>IF(OR(AM$3=DATE(YEAR($H177),MONTH($H177)+$G177,1),AM$3=DATE(YEAR($H177),MONTH($H177)+$G177*2,1),AM$3=DATE(YEAR($H177),MONTH($H177)+$G177*3,1),AM$3=DATE(YEAR($H177),MONTH($H177)+$G177*4,1),AM$3=DATE(YEAR($H177),MONTH($H177)+$G177*5,1),AM$3=DATE(YEAR($H177),MONTH($H177)+$G177*6,1),AM$3=DATE(YEAR($H177),MONTH($H177)+$G177*7,1),AM$3=DATE(YEAR($H177),MONTH($H177)+$G177*8,1),AM$3=DATE(YEAR($H177),MONTH($H177)+$G177*9,1),AM$3=DATE(YEAR($H177),MONTH($H177)+$G177*10,1)),$F177*тех!BA$10*тех!BA$6,)</f>
        <v>0</v>
      </c>
      <c r="AN177" s="76">
        <f>IF(OR(AN$3=DATE(YEAR($H177),MONTH($H177)+$G177,1),AN$3=DATE(YEAR($H177),MONTH($H177)+$G177*2,1),AN$3=DATE(YEAR($H177),MONTH($H177)+$G177*3,1),AN$3=DATE(YEAR($H177),MONTH($H177)+$G177*4,1),AN$3=DATE(YEAR($H177),MONTH($H177)+$G177*5,1),AN$3=DATE(YEAR($H177),MONTH($H177)+$G177*6,1),AN$3=DATE(YEAR($H177),MONTH($H177)+$G177*7,1),AN$3=DATE(YEAR($H177),MONTH($H177)+$G177*8,1),AN$3=DATE(YEAR($H177),MONTH($H177)+$G177*9,1),AN$3=DATE(YEAR($H177),MONTH($H177)+$G177*10,1)),$F177*тех!BB$10*тех!BB$6,)</f>
        <v>0</v>
      </c>
      <c r="AO177" s="76">
        <f>IF(OR(AO$3=DATE(YEAR($H177),MONTH($H177)+$G177,1),AO$3=DATE(YEAR($H177),MONTH($H177)+$G177*2,1),AO$3=DATE(YEAR($H177),MONTH($H177)+$G177*3,1),AO$3=DATE(YEAR($H177),MONTH($H177)+$G177*4,1),AO$3=DATE(YEAR($H177),MONTH($H177)+$G177*5,1),AO$3=DATE(YEAR($H177),MONTH($H177)+$G177*6,1),AO$3=DATE(YEAR($H177),MONTH($H177)+$G177*7,1),AO$3=DATE(YEAR($H177),MONTH($H177)+$G177*8,1),AO$3=DATE(YEAR($H177),MONTH($H177)+$G177*9,1),AO$3=DATE(YEAR($H177),MONTH($H177)+$G177*10,1)),$F177*тех!BC$10*тех!BC$6,)</f>
        <v>0</v>
      </c>
      <c r="AP177" s="76">
        <f>IF(OR(AP$3=DATE(YEAR($H177),MONTH($H177)+$G177,1),AP$3=DATE(YEAR($H177),MONTH($H177)+$G177*2,1),AP$3=DATE(YEAR($H177),MONTH($H177)+$G177*3,1),AP$3=DATE(YEAR($H177),MONTH($H177)+$G177*4,1),AP$3=DATE(YEAR($H177),MONTH($H177)+$G177*5,1),AP$3=DATE(YEAR($H177),MONTH($H177)+$G177*6,1),AP$3=DATE(YEAR($H177),MONTH($H177)+$G177*7,1),AP$3=DATE(YEAR($H177),MONTH($H177)+$G177*8,1),AP$3=DATE(YEAR($H177),MONTH($H177)+$G177*9,1),AP$3=DATE(YEAR($H177),MONTH($H177)+$G177*10,1)),$F177*тех!BD$10*тех!BD$6,)</f>
        <v>0</v>
      </c>
      <c r="AQ177" s="76">
        <f>IF(OR(AQ$3=DATE(YEAR($H177),MONTH($H177)+$G177,1),AQ$3=DATE(YEAR($H177),MONTH($H177)+$G177*2,1),AQ$3=DATE(YEAR($H177),MONTH($H177)+$G177*3,1),AQ$3=DATE(YEAR($H177),MONTH($H177)+$G177*4,1),AQ$3=DATE(YEAR($H177),MONTH($H177)+$G177*5,1),AQ$3=DATE(YEAR($H177),MONTH($H177)+$G177*6,1),AQ$3=DATE(YEAR($H177),MONTH($H177)+$G177*7,1),AQ$3=DATE(YEAR($H177),MONTH($H177)+$G177*8,1),AQ$3=DATE(YEAR($H177),MONTH($H177)+$G177*9,1),AQ$3=DATE(YEAR($H177),MONTH($H177)+$G177*10,1)),$F177*тех!BE$10*тех!BE$6,)</f>
        <v>0</v>
      </c>
      <c r="AR177" s="76">
        <f>IF(OR(AR$3=DATE(YEAR($H177),MONTH($H177)+$G177,1),AR$3=DATE(YEAR($H177),MONTH($H177)+$G177*2,1),AR$3=DATE(YEAR($H177),MONTH($H177)+$G177*3,1),AR$3=DATE(YEAR($H177),MONTH($H177)+$G177*4,1),AR$3=DATE(YEAR($H177),MONTH($H177)+$G177*5,1),AR$3=DATE(YEAR($H177),MONTH($H177)+$G177*6,1),AR$3=DATE(YEAR($H177),MONTH($H177)+$G177*7,1),AR$3=DATE(YEAR($H177),MONTH($H177)+$G177*8,1),AR$3=DATE(YEAR($H177),MONTH($H177)+$G177*9,1),AR$3=DATE(YEAR($H177),MONTH($H177)+$G177*10,1)),$F177*тех!BF$10*тех!BF$6,)</f>
        <v>0</v>
      </c>
      <c r="AS177" s="76">
        <f>IF(OR(AS$3=DATE(YEAR($H177),MONTH($H177)+$G177,1),AS$3=DATE(YEAR($H177),MONTH($H177)+$G177*2,1),AS$3=DATE(YEAR($H177),MONTH($H177)+$G177*3,1),AS$3=DATE(YEAR($H177),MONTH($H177)+$G177*4,1),AS$3=DATE(YEAR($H177),MONTH($H177)+$G177*5,1),AS$3=DATE(YEAR($H177),MONTH($H177)+$G177*6,1),AS$3=DATE(YEAR($H177),MONTH($H177)+$G177*7,1),AS$3=DATE(YEAR($H177),MONTH($H177)+$G177*8,1),AS$3=DATE(YEAR($H177),MONTH($H177)+$G177*9,1),AS$3=DATE(YEAR($H177),MONTH($H177)+$G177*10,1)),$F177*тех!BG$10*тех!BG$6,)</f>
        <v>0</v>
      </c>
      <c r="AT177" s="76">
        <f>IF(OR(AT$3=DATE(YEAR($H177),MONTH($H177)+$G177,1),AT$3=DATE(YEAR($H177),MONTH($H177)+$G177*2,1),AT$3=DATE(YEAR($H177),MONTH($H177)+$G177*3,1),AT$3=DATE(YEAR($H177),MONTH($H177)+$G177*4,1),AT$3=DATE(YEAR($H177),MONTH($H177)+$G177*5,1),AT$3=DATE(YEAR($H177),MONTH($H177)+$G177*6,1),AT$3=DATE(YEAR($H177),MONTH($H177)+$G177*7,1),AT$3=DATE(YEAR($H177),MONTH($H177)+$G177*8,1),AT$3=DATE(YEAR($H177),MONTH($H177)+$G177*9,1),AT$3=DATE(YEAR($H177),MONTH($H177)+$G177*10,1)),$F177*тех!BH$10*тех!BH$6,)</f>
        <v>0</v>
      </c>
      <c r="AU177" s="76">
        <f>IF(OR(AU$3=DATE(YEAR($H177),MONTH($H177)+$G177,1),AU$3=DATE(YEAR($H177),MONTH($H177)+$G177*2,1),AU$3=DATE(YEAR($H177),MONTH($H177)+$G177*3,1),AU$3=DATE(YEAR($H177),MONTH($H177)+$G177*4,1),AU$3=DATE(YEAR($H177),MONTH($H177)+$G177*5,1),AU$3=DATE(YEAR($H177),MONTH($H177)+$G177*6,1),AU$3=DATE(YEAR($H177),MONTH($H177)+$G177*7,1),AU$3=DATE(YEAR($H177),MONTH($H177)+$G177*8,1),AU$3=DATE(YEAR($H177),MONTH($H177)+$G177*9,1),AU$3=DATE(YEAR($H177),MONTH($H177)+$G177*10,1)),$F177*тех!BI$10*тех!BI$6,)</f>
        <v>0</v>
      </c>
      <c r="AV177" s="76">
        <f>IF(OR(AV$3=DATE(YEAR($H177),MONTH($H177)+$G177,1),AV$3=DATE(YEAR($H177),MONTH($H177)+$G177*2,1),AV$3=DATE(YEAR($H177),MONTH($H177)+$G177*3,1),AV$3=DATE(YEAR($H177),MONTH($H177)+$G177*4,1),AV$3=DATE(YEAR($H177),MONTH($H177)+$G177*5,1),AV$3=DATE(YEAR($H177),MONTH($H177)+$G177*6,1),AV$3=DATE(YEAR($H177),MONTH($H177)+$G177*7,1),AV$3=DATE(YEAR($H177),MONTH($H177)+$G177*8,1),AV$3=DATE(YEAR($H177),MONTH($H177)+$G177*9,1),AV$3=DATE(YEAR($H177),MONTH($H177)+$G177*10,1)),$F177*тех!BJ$10*тех!BJ$6,)</f>
        <v>0</v>
      </c>
      <c r="AW177" s="76">
        <f>IF(OR(AW$3=DATE(YEAR($H177),MONTH($H177)+$G177,1),AW$3=DATE(YEAR($H177),MONTH($H177)+$G177*2,1),AW$3=DATE(YEAR($H177),MONTH($H177)+$G177*3,1),AW$3=DATE(YEAR($H177),MONTH($H177)+$G177*4,1),AW$3=DATE(YEAR($H177),MONTH($H177)+$G177*5,1),AW$3=DATE(YEAR($H177),MONTH($H177)+$G177*6,1),AW$3=DATE(YEAR($H177),MONTH($H177)+$G177*7,1),AW$3=DATE(YEAR($H177),MONTH($H177)+$G177*8,1),AW$3=DATE(YEAR($H177),MONTH($H177)+$G177*9,1),AW$3=DATE(YEAR($H177),MONTH($H177)+$G177*10,1)),$F177*тех!BK$10*тех!BK$6,)</f>
        <v>0</v>
      </c>
      <c r="AX177" s="76">
        <f>IF(OR(AX$3=DATE(YEAR($H177),MONTH($H177)+$G177,1),AX$3=DATE(YEAR($H177),MONTH($H177)+$G177*2,1),AX$3=DATE(YEAR($H177),MONTH($H177)+$G177*3,1),AX$3=DATE(YEAR($H177),MONTH($H177)+$G177*4,1),AX$3=DATE(YEAR($H177),MONTH($H177)+$G177*5,1),AX$3=DATE(YEAR($H177),MONTH($H177)+$G177*6,1),AX$3=DATE(YEAR($H177),MONTH($H177)+$G177*7,1),AX$3=DATE(YEAR($H177),MONTH($H177)+$G177*8,1),AX$3=DATE(YEAR($H177),MONTH($H177)+$G177*9,1),AX$3=DATE(YEAR($H177),MONTH($H177)+$G177*10,1)),$F177*тех!BL$10*тех!BL$6,)</f>
        <v>0</v>
      </c>
      <c r="AY177" s="76">
        <f>IF(OR(AY$3=DATE(YEAR($H177),MONTH($H177)+$G177,1),AY$3=DATE(YEAR($H177),MONTH($H177)+$G177*2,1),AY$3=DATE(YEAR($H177),MONTH($H177)+$G177*3,1),AY$3=DATE(YEAR($H177),MONTH($H177)+$G177*4,1),AY$3=DATE(YEAR($H177),MONTH($H177)+$G177*5,1),AY$3=DATE(YEAR($H177),MONTH($H177)+$G177*6,1),AY$3=DATE(YEAR($H177),MONTH($H177)+$G177*7,1),AY$3=DATE(YEAR($H177),MONTH($H177)+$G177*8,1),AY$3=DATE(YEAR($H177),MONTH($H177)+$G177*9,1),AY$3=DATE(YEAR($H177),MONTH($H177)+$G177*10,1)),$F177*тех!BM$10*тех!BM$6,)</f>
        <v>0</v>
      </c>
      <c r="AZ177" s="76">
        <f>IF(OR(AZ$3=DATE(YEAR($H177),MONTH($H177)+$G177,1),AZ$3=DATE(YEAR($H177),MONTH($H177)+$G177*2,1),AZ$3=DATE(YEAR($H177),MONTH($H177)+$G177*3,1),AZ$3=DATE(YEAR($H177),MONTH($H177)+$G177*4,1),AZ$3=DATE(YEAR($H177),MONTH($H177)+$G177*5,1),AZ$3=DATE(YEAR($H177),MONTH($H177)+$G177*6,1),AZ$3=DATE(YEAR($H177),MONTH($H177)+$G177*7,1),AZ$3=DATE(YEAR($H177),MONTH($H177)+$G177*8,1),AZ$3=DATE(YEAR($H177),MONTH($H177)+$G177*9,1),AZ$3=DATE(YEAR($H177),MONTH($H177)+$G177*10,1)),$F177*тех!BN$10*тех!BN$6,)</f>
        <v>0</v>
      </c>
      <c r="BA177" s="76">
        <f>IF(OR(BA$3=DATE(YEAR($H177),MONTH($H177)+$G177,1),BA$3=DATE(YEAR($H177),MONTH($H177)+$G177*2,1),BA$3=DATE(YEAR($H177),MONTH($H177)+$G177*3,1),BA$3=DATE(YEAR($H177),MONTH($H177)+$G177*4,1),BA$3=DATE(YEAR($H177),MONTH($H177)+$G177*5,1),BA$3=DATE(YEAR($H177),MONTH($H177)+$G177*6,1),BA$3=DATE(YEAR($H177),MONTH($H177)+$G177*7,1),BA$3=DATE(YEAR($H177),MONTH($H177)+$G177*8,1),BA$3=DATE(YEAR($H177),MONTH($H177)+$G177*9,1),BA$3=DATE(YEAR($H177),MONTH($H177)+$G177*10,1)),$F177*тех!BO$10*тех!BO$6,)</f>
        <v>0</v>
      </c>
      <c r="BB177" s="76">
        <f>IF(OR(BB$3=DATE(YEAR($H177),MONTH($H177)+$G177,1),BB$3=DATE(YEAR($H177),MONTH($H177)+$G177*2,1),BB$3=DATE(YEAR($H177),MONTH($H177)+$G177*3,1),BB$3=DATE(YEAR($H177),MONTH($H177)+$G177*4,1),BB$3=DATE(YEAR($H177),MONTH($H177)+$G177*5,1),BB$3=DATE(YEAR($H177),MONTH($H177)+$G177*6,1),BB$3=DATE(YEAR($H177),MONTH($H177)+$G177*7,1),BB$3=DATE(YEAR($H177),MONTH($H177)+$G177*8,1),BB$3=DATE(YEAR($H177),MONTH($H177)+$G177*9,1),BB$3=DATE(YEAR($H177),MONTH($H177)+$G177*10,1)),$F177*тех!BP$10*тех!BP$6,)</f>
        <v>0</v>
      </c>
      <c r="BC177" s="76">
        <f>IF(OR(BC$3=DATE(YEAR($H177),MONTH($H177)+$G177,1),BC$3=DATE(YEAR($H177),MONTH($H177)+$G177*2,1),BC$3=DATE(YEAR($H177),MONTH($H177)+$G177*3,1),BC$3=DATE(YEAR($H177),MONTH($H177)+$G177*4,1),BC$3=DATE(YEAR($H177),MONTH($H177)+$G177*5,1),BC$3=DATE(YEAR($H177),MONTH($H177)+$G177*6,1),BC$3=DATE(YEAR($H177),MONTH($H177)+$G177*7,1),BC$3=DATE(YEAR($H177),MONTH($H177)+$G177*8,1),BC$3=DATE(YEAR($H177),MONTH($H177)+$G177*9,1),BC$3=DATE(YEAR($H177),MONTH($H177)+$G177*10,1)),$F177*тех!BQ$10*тех!BQ$6,)</f>
        <v>0</v>
      </c>
      <c r="BD177" s="76">
        <f>IF(OR(BD$3=DATE(YEAR($H177),MONTH($H177)+$G177,1),BD$3=DATE(YEAR($H177),MONTH($H177)+$G177*2,1),BD$3=DATE(YEAR($H177),MONTH($H177)+$G177*3,1),BD$3=DATE(YEAR($H177),MONTH($H177)+$G177*4,1),BD$3=DATE(YEAR($H177),MONTH($H177)+$G177*5,1),BD$3=DATE(YEAR($H177),MONTH($H177)+$G177*6,1),BD$3=DATE(YEAR($H177),MONTH($H177)+$G177*7,1),BD$3=DATE(YEAR($H177),MONTH($H177)+$G177*8,1),BD$3=DATE(YEAR($H177),MONTH($H177)+$G177*9,1),BD$3=DATE(YEAR($H177),MONTH($H177)+$G177*10,1)),$F177*тех!BR$10*тех!BR$6,)</f>
        <v>0</v>
      </c>
      <c r="BE177" s="76">
        <f>IF(OR(BE$3=DATE(YEAR($H177),MONTH($H177)+$G177,1),BE$3=DATE(YEAR($H177),MONTH($H177)+$G177*2,1),BE$3=DATE(YEAR($H177),MONTH($H177)+$G177*3,1),BE$3=DATE(YEAR($H177),MONTH($H177)+$G177*4,1),BE$3=DATE(YEAR($H177),MONTH($H177)+$G177*5,1),BE$3=DATE(YEAR($H177),MONTH($H177)+$G177*6,1),BE$3=DATE(YEAR($H177),MONTH($H177)+$G177*7,1),BE$3=DATE(YEAR($H177),MONTH($H177)+$G177*8,1),BE$3=DATE(YEAR($H177),MONTH($H177)+$G177*9,1),BE$3=DATE(YEAR($H177),MONTH($H177)+$G177*10,1)),$F177*тех!BS$10*тех!BS$6,)</f>
        <v>0</v>
      </c>
      <c r="BF177" s="76">
        <f>IF(OR(BF$3=DATE(YEAR($H177),MONTH($H177)+$G177,1),BF$3=DATE(YEAR($H177),MONTH($H177)+$G177*2,1),BF$3=DATE(YEAR($H177),MONTH($H177)+$G177*3,1),BF$3=DATE(YEAR($H177),MONTH($H177)+$G177*4,1),BF$3=DATE(YEAR($H177),MONTH($H177)+$G177*5,1),BF$3=DATE(YEAR($H177),MONTH($H177)+$G177*6,1),BF$3=DATE(YEAR($H177),MONTH($H177)+$G177*7,1),BF$3=DATE(YEAR($H177),MONTH($H177)+$G177*8,1),BF$3=DATE(YEAR($H177),MONTH($H177)+$G177*9,1),BF$3=DATE(YEAR($H177),MONTH($H177)+$G177*10,1)),$F177*тех!BT$10*тех!BT$6,)</f>
        <v>0</v>
      </c>
      <c r="BG177" s="76">
        <f>IF(OR(BG$3=DATE(YEAR($H177),MONTH($H177)+$G177,1),BG$3=DATE(YEAR($H177),MONTH($H177)+$G177*2,1),BG$3=DATE(YEAR($H177),MONTH($H177)+$G177*3,1),BG$3=DATE(YEAR($H177),MONTH($H177)+$G177*4,1),BG$3=DATE(YEAR($H177),MONTH($H177)+$G177*5,1),BG$3=DATE(YEAR($H177),MONTH($H177)+$G177*6,1),BG$3=DATE(YEAR($H177),MONTH($H177)+$G177*7,1),BG$3=DATE(YEAR($H177),MONTH($H177)+$G177*8,1),BG$3=DATE(YEAR($H177),MONTH($H177)+$G177*9,1),BG$3=DATE(YEAR($H177),MONTH($H177)+$G177*10,1)),$F177*тех!BU$10*тех!BU$6,)</f>
        <v>0</v>
      </c>
      <c r="BH177" s="76">
        <f>IF(OR(BH$3=DATE(YEAR($H177),MONTH($H177)+$G177,1),BH$3=DATE(YEAR($H177),MONTH($H177)+$G177*2,1),BH$3=DATE(YEAR($H177),MONTH($H177)+$G177*3,1),BH$3=DATE(YEAR($H177),MONTH($H177)+$G177*4,1),BH$3=DATE(YEAR($H177),MONTH($H177)+$G177*5,1),BH$3=DATE(YEAR($H177),MONTH($H177)+$G177*6,1),BH$3=DATE(YEAR($H177),MONTH($H177)+$G177*7,1),BH$3=DATE(YEAR($H177),MONTH($H177)+$G177*8,1),BH$3=DATE(YEAR($H177),MONTH($H177)+$G177*9,1),BH$3=DATE(YEAR($H177),MONTH($H177)+$G177*10,1)),$F177*тех!BV$10*тех!BV$6,)</f>
        <v>0</v>
      </c>
      <c r="BI177" s="76">
        <f>IF(OR(BI$3=DATE(YEAR($H177),MONTH($H177)+$G177,1),BI$3=DATE(YEAR($H177),MONTH($H177)+$G177*2,1),BI$3=DATE(YEAR($H177),MONTH($H177)+$G177*3,1),BI$3=DATE(YEAR($H177),MONTH($H177)+$G177*4,1),BI$3=DATE(YEAR($H177),MONTH($H177)+$G177*5,1),BI$3=DATE(YEAR($H177),MONTH($H177)+$G177*6,1),BI$3=DATE(YEAR($H177),MONTH($H177)+$G177*7,1),BI$3=DATE(YEAR($H177),MONTH($H177)+$G177*8,1),BI$3=DATE(YEAR($H177),MONTH($H177)+$G177*9,1),BI$3=DATE(YEAR($H177),MONTH($H177)+$G177*10,1)),$F177*тех!BW$10*тех!BW$6,)</f>
        <v>0</v>
      </c>
      <c r="BJ177" s="76">
        <f>IF(OR(BJ$3=DATE(YEAR($H177),MONTH($H177)+$G177,1),BJ$3=DATE(YEAR($H177),MONTH($H177)+$G177*2,1),BJ$3=DATE(YEAR($H177),MONTH($H177)+$G177*3,1),BJ$3=DATE(YEAR($H177),MONTH($H177)+$G177*4,1),BJ$3=DATE(YEAR($H177),MONTH($H177)+$G177*5,1),BJ$3=DATE(YEAR($H177),MONTH($H177)+$G177*6,1),BJ$3=DATE(YEAR($H177),MONTH($H177)+$G177*7,1),BJ$3=DATE(YEAR($H177),MONTH($H177)+$G177*8,1),BJ$3=DATE(YEAR($H177),MONTH($H177)+$G177*9,1),BJ$3=DATE(YEAR($H177),MONTH($H177)+$G177*10,1)),$F177*тех!BX$10*тех!BX$6,)</f>
        <v>0</v>
      </c>
      <c r="BK177" s="76">
        <f>IF(OR(BK$3=DATE(YEAR($H177),MONTH($H177)+$G177,1),BK$3=DATE(YEAR($H177),MONTH($H177)+$G177*2,1),BK$3=DATE(YEAR($H177),MONTH($H177)+$G177*3,1),BK$3=DATE(YEAR($H177),MONTH($H177)+$G177*4,1),BK$3=DATE(YEAR($H177),MONTH($H177)+$G177*5,1),BK$3=DATE(YEAR($H177),MONTH($H177)+$G177*6,1),BK$3=DATE(YEAR($H177),MONTH($H177)+$G177*7,1),BK$3=DATE(YEAR($H177),MONTH($H177)+$G177*8,1),BK$3=DATE(YEAR($H177),MONTH($H177)+$G177*9,1),BK$3=DATE(YEAR($H177),MONTH($H177)+$G177*10,1)),$F177*тех!BY$10*тех!BY$6,)</f>
        <v>0</v>
      </c>
      <c r="BL177" s="76">
        <f>IF(OR(BL$3=DATE(YEAR($H177),MONTH($H177)+$G177,1),BL$3=DATE(YEAR($H177),MONTH($H177)+$G177*2,1),BL$3=DATE(YEAR($H177),MONTH($H177)+$G177*3,1),BL$3=DATE(YEAR($H177),MONTH($H177)+$G177*4,1),BL$3=DATE(YEAR($H177),MONTH($H177)+$G177*5,1),BL$3=DATE(YEAR($H177),MONTH($H177)+$G177*6,1),BL$3=DATE(YEAR($H177),MONTH($H177)+$G177*7,1),BL$3=DATE(YEAR($H177),MONTH($H177)+$G177*8,1),BL$3=DATE(YEAR($H177),MONTH($H177)+$G177*9,1),BL$3=DATE(YEAR($H177),MONTH($H177)+$G177*10,1)),$F177*тех!BZ$10*тех!BZ$6,)</f>
        <v>0</v>
      </c>
      <c r="BM177" s="76">
        <f>IF(OR(BM$3=DATE(YEAR($H177),MONTH($H177)+$G177,1),BM$3=DATE(YEAR($H177),MONTH($H177)+$G177*2,1),BM$3=DATE(YEAR($H177),MONTH($H177)+$G177*3,1),BM$3=DATE(YEAR($H177),MONTH($H177)+$G177*4,1),BM$3=DATE(YEAR($H177),MONTH($H177)+$G177*5,1),BM$3=DATE(YEAR($H177),MONTH($H177)+$G177*6,1),BM$3=DATE(YEAR($H177),MONTH($H177)+$G177*7,1),BM$3=DATE(YEAR($H177),MONTH($H177)+$G177*8,1),BM$3=DATE(YEAR($H177),MONTH($H177)+$G177*9,1),BM$3=DATE(YEAR($H177),MONTH($H177)+$G177*10,1)),$F177*тех!CA$10*тех!CA$6,)</f>
        <v>0</v>
      </c>
      <c r="BN177" s="76">
        <f>IF(OR(BN$3=DATE(YEAR($H177),MONTH($H177)+$G177,1),BN$3=DATE(YEAR($H177),MONTH($H177)+$G177*2,1),BN$3=DATE(YEAR($H177),MONTH($H177)+$G177*3,1),BN$3=DATE(YEAR($H177),MONTH($H177)+$G177*4,1),BN$3=DATE(YEAR($H177),MONTH($H177)+$G177*5,1),BN$3=DATE(YEAR($H177),MONTH($H177)+$G177*6,1),BN$3=DATE(YEAR($H177),MONTH($H177)+$G177*7,1),BN$3=DATE(YEAR($H177),MONTH($H177)+$G177*8,1),BN$3=DATE(YEAR($H177),MONTH($H177)+$G177*9,1),BN$3=DATE(YEAR($H177),MONTH($H177)+$G177*10,1)),$F177*тех!CB$10*тех!CB$6,)</f>
        <v>0</v>
      </c>
      <c r="BO177" s="76">
        <f>IF(OR(BO$3=DATE(YEAR($H177),MONTH($H177)+$G177,1),BO$3=DATE(YEAR($H177),MONTH($H177)+$G177*2,1),BO$3=DATE(YEAR($H177),MONTH($H177)+$G177*3,1),BO$3=DATE(YEAR($H177),MONTH($H177)+$G177*4,1),BO$3=DATE(YEAR($H177),MONTH($H177)+$G177*5,1),BO$3=DATE(YEAR($H177),MONTH($H177)+$G177*6,1),BO$3=DATE(YEAR($H177),MONTH($H177)+$G177*7,1),BO$3=DATE(YEAR($H177),MONTH($H177)+$G177*8,1),BO$3=DATE(YEAR($H177),MONTH($H177)+$G177*9,1),BO$3=DATE(YEAR($H177),MONTH($H177)+$G177*10,1)),$F177*тех!CC$10*тех!CC$6,)</f>
        <v>0</v>
      </c>
      <c r="BP177" s="76">
        <f>IF(OR(BP$3=DATE(YEAR($H177),MONTH($H177)+$G177,1),BP$3=DATE(YEAR($H177),MONTH($H177)+$G177*2,1),BP$3=DATE(YEAR($H177),MONTH($H177)+$G177*3,1),BP$3=DATE(YEAR($H177),MONTH($H177)+$G177*4,1),BP$3=DATE(YEAR($H177),MONTH($H177)+$G177*5,1),BP$3=DATE(YEAR($H177),MONTH($H177)+$G177*6,1),BP$3=DATE(YEAR($H177),MONTH($H177)+$G177*7,1),BP$3=DATE(YEAR($H177),MONTH($H177)+$G177*8,1),BP$3=DATE(YEAR($H177),MONTH($H177)+$G177*9,1),BP$3=DATE(YEAR($H177),MONTH($H177)+$G177*10,1)),$F177*тех!CD$10*тех!CD$6,)</f>
        <v>0</v>
      </c>
      <c r="BQ177" s="76">
        <f>IF(OR(BQ$3=DATE(YEAR($H177),MONTH($H177)+$G177,1),BQ$3=DATE(YEAR($H177),MONTH($H177)+$G177*2,1),BQ$3=DATE(YEAR($H177),MONTH($H177)+$G177*3,1),BQ$3=DATE(YEAR($H177),MONTH($H177)+$G177*4,1),BQ$3=DATE(YEAR($H177),MONTH($H177)+$G177*5,1),BQ$3=DATE(YEAR($H177),MONTH($H177)+$G177*6,1),BQ$3=DATE(YEAR($H177),MONTH($H177)+$G177*7,1),BQ$3=DATE(YEAR($H177),MONTH($H177)+$G177*8,1),BQ$3=DATE(YEAR($H177),MONTH($H177)+$G177*9,1),BQ$3=DATE(YEAR($H177),MONTH($H177)+$G177*10,1)),$F177*тех!CE$10*тех!CE$6,)</f>
        <v>0</v>
      </c>
    </row>
    <row r="178" spans="2:69">
      <c r="B178" s="3">
        <v>36</v>
      </c>
      <c r="C178" s="19" t="s">
        <v>690</v>
      </c>
      <c r="D178" s="71">
        <f>IF(C178&gt;0,VLOOKUP(C178,тех!$R$19:$S$54,2,FALSE),)</f>
        <v>600</v>
      </c>
      <c r="E178" s="71"/>
      <c r="F178" s="76">
        <f t="shared" si="5"/>
        <v>0</v>
      </c>
      <c r="G178" s="19">
        <v>12</v>
      </c>
      <c r="H178" s="20">
        <f>Параметры!$C$11</f>
        <v>42370</v>
      </c>
      <c r="J178" s="76">
        <f>IF($H178=J$3,$F178,)*тех!X$6</f>
        <v>0</v>
      </c>
      <c r="K178" s="76">
        <f>IF($H178=K$3,$F178,)*тех!Y$6</f>
        <v>0</v>
      </c>
      <c r="L178" s="76">
        <f>IF($H178=L$3,$F178,)*тех!Z$6</f>
        <v>0</v>
      </c>
      <c r="M178" s="76">
        <f>IF($H178=M$3,$F178,)*тех!AA$6</f>
        <v>0</v>
      </c>
      <c r="N178" s="76">
        <f>IF($H178=N$3,$F178,)*тех!AB$6</f>
        <v>0</v>
      </c>
      <c r="O178" s="76">
        <f>IF($H178=O$3,$F178,)*тех!AC$6</f>
        <v>0</v>
      </c>
      <c r="P178" s="76">
        <f>IF(OR(P$3=DATE(YEAR($H178),MONTH($H178)+$G178,1),P$3=DATE(YEAR($H178),MONTH($H178)+$G178*2,1),P$3=DATE(YEAR($H178),MONTH($H178)+$G178*3,1),P$3=DATE(YEAR($H178),MONTH($H178)+$G178*4,1),P$3=DATE(YEAR($H178),MONTH($H178)+$G178*5,1),P$3=DATE(YEAR($H178),MONTH($H178)+$G178*6,1),P$3=DATE(YEAR($H178),MONTH($H178)+$G178*7,1),P$3=DATE(YEAR($H178),MONTH($H178)+$G178*8,1),P$3=DATE(YEAR($H178),MONTH($H178)+$G178*9,1),P$3=DATE(YEAR($H178),MONTH($H178)+$G178*10,1)),$F178*тех!AD$10*тех!AD$6,)</f>
        <v>0</v>
      </c>
      <c r="Q178" s="76">
        <f>IF(OR(Q$3=DATE(YEAR($H178),MONTH($H178)+$G178,1),Q$3=DATE(YEAR($H178),MONTH($H178)+$G178*2,1),Q$3=DATE(YEAR($H178),MONTH($H178)+$G178*3,1),Q$3=DATE(YEAR($H178),MONTH($H178)+$G178*4,1),Q$3=DATE(YEAR($H178),MONTH($H178)+$G178*5,1),Q$3=DATE(YEAR($H178),MONTH($H178)+$G178*6,1),Q$3=DATE(YEAR($H178),MONTH($H178)+$G178*7,1),Q$3=DATE(YEAR($H178),MONTH($H178)+$G178*8,1),Q$3=DATE(YEAR($H178),MONTH($H178)+$G178*9,1),Q$3=DATE(YEAR($H178),MONTH($H178)+$G178*10,1)),$F178*тех!AE$10*тех!AE$6,)</f>
        <v>0</v>
      </c>
      <c r="R178" s="76">
        <f>IF(OR(R$3=DATE(YEAR($H178),MONTH($H178)+$G178,1),R$3=DATE(YEAR($H178),MONTH($H178)+$G178*2,1),R$3=DATE(YEAR($H178),MONTH($H178)+$G178*3,1),R$3=DATE(YEAR($H178),MONTH($H178)+$G178*4,1),R$3=DATE(YEAR($H178),MONTH($H178)+$G178*5,1),R$3=DATE(YEAR($H178),MONTH($H178)+$G178*6,1),R$3=DATE(YEAR($H178),MONTH($H178)+$G178*7,1),R$3=DATE(YEAR($H178),MONTH($H178)+$G178*8,1),R$3=DATE(YEAR($H178),MONTH($H178)+$G178*9,1),R$3=DATE(YEAR($H178),MONTH($H178)+$G178*10,1)),$F178*тех!AF$10*тех!AF$6,)</f>
        <v>0</v>
      </c>
      <c r="S178" s="76">
        <f>IF(OR(S$3=DATE(YEAR($H178),MONTH($H178)+$G178,1),S$3=DATE(YEAR($H178),MONTH($H178)+$G178*2,1),S$3=DATE(YEAR($H178),MONTH($H178)+$G178*3,1),S$3=DATE(YEAR($H178),MONTH($H178)+$G178*4,1),S$3=DATE(YEAR($H178),MONTH($H178)+$G178*5,1),S$3=DATE(YEAR($H178),MONTH($H178)+$G178*6,1),S$3=DATE(YEAR($H178),MONTH($H178)+$G178*7,1),S$3=DATE(YEAR($H178),MONTH($H178)+$G178*8,1),S$3=DATE(YEAR($H178),MONTH($H178)+$G178*9,1),S$3=DATE(YEAR($H178),MONTH($H178)+$G178*10,1)),$F178*тех!AG$10*тех!AG$6,)</f>
        <v>0</v>
      </c>
      <c r="T178" s="76">
        <f>IF(OR(T$3=DATE(YEAR($H178),MONTH($H178)+$G178,1),T$3=DATE(YEAR($H178),MONTH($H178)+$G178*2,1),T$3=DATE(YEAR($H178),MONTH($H178)+$G178*3,1),T$3=DATE(YEAR($H178),MONTH($H178)+$G178*4,1),T$3=DATE(YEAR($H178),MONTH($H178)+$G178*5,1),T$3=DATE(YEAR($H178),MONTH($H178)+$G178*6,1),T$3=DATE(YEAR($H178),MONTH($H178)+$G178*7,1),T$3=DATE(YEAR($H178),MONTH($H178)+$G178*8,1),T$3=DATE(YEAR($H178),MONTH($H178)+$G178*9,1),T$3=DATE(YEAR($H178),MONTH($H178)+$G178*10,1)),$F178*тех!AH$10*тех!AH$6,)</f>
        <v>0</v>
      </c>
      <c r="U178" s="76">
        <f>IF(OR(U$3=DATE(YEAR($H178),MONTH($H178)+$G178,1),U$3=DATE(YEAR($H178),MONTH($H178)+$G178*2,1),U$3=DATE(YEAR($H178),MONTH($H178)+$G178*3,1),U$3=DATE(YEAR($H178),MONTH($H178)+$G178*4,1),U$3=DATE(YEAR($H178),MONTH($H178)+$G178*5,1),U$3=DATE(YEAR($H178),MONTH($H178)+$G178*6,1),U$3=DATE(YEAR($H178),MONTH($H178)+$G178*7,1),U$3=DATE(YEAR($H178),MONTH($H178)+$G178*8,1),U$3=DATE(YEAR($H178),MONTH($H178)+$G178*9,1),U$3=DATE(YEAR($H178),MONTH($H178)+$G178*10,1)),$F178*тех!AI$10*тех!AI$6,)</f>
        <v>0</v>
      </c>
      <c r="V178" s="76">
        <f>IF(OR(V$3=DATE(YEAR($H178),MONTH($H178)+$G178,1),V$3=DATE(YEAR($H178),MONTH($H178)+$G178*2,1),V$3=DATE(YEAR($H178),MONTH($H178)+$G178*3,1),V$3=DATE(YEAR($H178),MONTH($H178)+$G178*4,1),V$3=DATE(YEAR($H178),MONTH($H178)+$G178*5,1),V$3=DATE(YEAR($H178),MONTH($H178)+$G178*6,1),V$3=DATE(YEAR($H178),MONTH($H178)+$G178*7,1),V$3=DATE(YEAR($H178),MONTH($H178)+$G178*8,1),V$3=DATE(YEAR($H178),MONTH($H178)+$G178*9,1),V$3=DATE(YEAR($H178),MONTH($H178)+$G178*10,1)),$F178*тех!AJ$10*тех!AJ$6,)</f>
        <v>0</v>
      </c>
      <c r="W178" s="76">
        <f>IF(OR(W$3=DATE(YEAR($H178),MONTH($H178)+$G178,1),W$3=DATE(YEAR($H178),MONTH($H178)+$G178*2,1),W$3=DATE(YEAR($H178),MONTH($H178)+$G178*3,1),W$3=DATE(YEAR($H178),MONTH($H178)+$G178*4,1),W$3=DATE(YEAR($H178),MONTH($H178)+$G178*5,1),W$3=DATE(YEAR($H178),MONTH($H178)+$G178*6,1),W$3=DATE(YEAR($H178),MONTH($H178)+$G178*7,1),W$3=DATE(YEAR($H178),MONTH($H178)+$G178*8,1),W$3=DATE(YEAR($H178),MONTH($H178)+$G178*9,1),W$3=DATE(YEAR($H178),MONTH($H178)+$G178*10,1)),$F178*тех!AK$10*тех!AK$6,)</f>
        <v>0</v>
      </c>
      <c r="X178" s="76">
        <f>IF(OR(X$3=DATE(YEAR($H178),MONTH($H178)+$G178,1),X$3=DATE(YEAR($H178),MONTH($H178)+$G178*2,1),X$3=DATE(YEAR($H178),MONTH($H178)+$G178*3,1),X$3=DATE(YEAR($H178),MONTH($H178)+$G178*4,1),X$3=DATE(YEAR($H178),MONTH($H178)+$G178*5,1),X$3=DATE(YEAR($H178),MONTH($H178)+$G178*6,1),X$3=DATE(YEAR($H178),MONTH($H178)+$G178*7,1),X$3=DATE(YEAR($H178),MONTH($H178)+$G178*8,1),X$3=DATE(YEAR($H178),MONTH($H178)+$G178*9,1),X$3=DATE(YEAR($H178),MONTH($H178)+$G178*10,1)),$F178*тех!AL$10*тех!AL$6,)</f>
        <v>0</v>
      </c>
      <c r="Y178" s="76">
        <f>IF(OR(Y$3=DATE(YEAR($H178),MONTH($H178)+$G178,1),Y$3=DATE(YEAR($H178),MONTH($H178)+$G178*2,1),Y$3=DATE(YEAR($H178),MONTH($H178)+$G178*3,1),Y$3=DATE(YEAR($H178),MONTH($H178)+$G178*4,1),Y$3=DATE(YEAR($H178),MONTH($H178)+$G178*5,1),Y$3=DATE(YEAR($H178),MONTH($H178)+$G178*6,1),Y$3=DATE(YEAR($H178),MONTH($H178)+$G178*7,1),Y$3=DATE(YEAR($H178),MONTH($H178)+$G178*8,1),Y$3=DATE(YEAR($H178),MONTH($H178)+$G178*9,1),Y$3=DATE(YEAR($H178),MONTH($H178)+$G178*10,1)),$F178*тех!AM$10*тех!AM$6,)</f>
        <v>0</v>
      </c>
      <c r="Z178" s="76">
        <f>IF(OR(Z$3=DATE(YEAR($H178),MONTH($H178)+$G178,1),Z$3=DATE(YEAR($H178),MONTH($H178)+$G178*2,1),Z$3=DATE(YEAR($H178),MONTH($H178)+$G178*3,1),Z$3=DATE(YEAR($H178),MONTH($H178)+$G178*4,1),Z$3=DATE(YEAR($H178),MONTH($H178)+$G178*5,1),Z$3=DATE(YEAR($H178),MONTH($H178)+$G178*6,1),Z$3=DATE(YEAR($H178),MONTH($H178)+$G178*7,1),Z$3=DATE(YEAR($H178),MONTH($H178)+$G178*8,1),Z$3=DATE(YEAR($H178),MONTH($H178)+$G178*9,1),Z$3=DATE(YEAR($H178),MONTH($H178)+$G178*10,1)),$F178*тех!AN$10*тех!AN$6,)</f>
        <v>0</v>
      </c>
      <c r="AA178" s="76">
        <f>IF(OR(AA$3=DATE(YEAR($H178),MONTH($H178)+$G178,1),AA$3=DATE(YEAR($H178),MONTH($H178)+$G178*2,1),AA$3=DATE(YEAR($H178),MONTH($H178)+$G178*3,1),AA$3=DATE(YEAR($H178),MONTH($H178)+$G178*4,1),AA$3=DATE(YEAR($H178),MONTH($H178)+$G178*5,1),AA$3=DATE(YEAR($H178),MONTH($H178)+$G178*6,1),AA$3=DATE(YEAR($H178),MONTH($H178)+$G178*7,1),AA$3=DATE(YEAR($H178),MONTH($H178)+$G178*8,1),AA$3=DATE(YEAR($H178),MONTH($H178)+$G178*9,1),AA$3=DATE(YEAR($H178),MONTH($H178)+$G178*10,1)),$F178*тех!AO$10*тех!AO$6,)</f>
        <v>0</v>
      </c>
      <c r="AB178" s="76">
        <f>IF(OR(AB$3=DATE(YEAR($H178),MONTH($H178)+$G178,1),AB$3=DATE(YEAR($H178),MONTH($H178)+$G178*2,1),AB$3=DATE(YEAR($H178),MONTH($H178)+$G178*3,1),AB$3=DATE(YEAR($H178),MONTH($H178)+$G178*4,1),AB$3=DATE(YEAR($H178),MONTH($H178)+$G178*5,1),AB$3=DATE(YEAR($H178),MONTH($H178)+$G178*6,1),AB$3=DATE(YEAR($H178),MONTH($H178)+$G178*7,1),AB$3=DATE(YEAR($H178),MONTH($H178)+$G178*8,1),AB$3=DATE(YEAR($H178),MONTH($H178)+$G178*9,1),AB$3=DATE(YEAR($H178),MONTH($H178)+$G178*10,1)),$F178*тех!AP$10*тех!AP$6,)</f>
        <v>0</v>
      </c>
      <c r="AC178" s="76">
        <f>IF(OR(AC$3=DATE(YEAR($H178),MONTH($H178)+$G178,1),AC$3=DATE(YEAR($H178),MONTH($H178)+$G178*2,1),AC$3=DATE(YEAR($H178),MONTH($H178)+$G178*3,1),AC$3=DATE(YEAR($H178),MONTH($H178)+$G178*4,1),AC$3=DATE(YEAR($H178),MONTH($H178)+$G178*5,1),AC$3=DATE(YEAR($H178),MONTH($H178)+$G178*6,1),AC$3=DATE(YEAR($H178),MONTH($H178)+$G178*7,1),AC$3=DATE(YEAR($H178),MONTH($H178)+$G178*8,1),AC$3=DATE(YEAR($H178),MONTH($H178)+$G178*9,1),AC$3=DATE(YEAR($H178),MONTH($H178)+$G178*10,1)),$F178*тех!AQ$10*тех!AQ$6,)</f>
        <v>0</v>
      </c>
      <c r="AD178" s="76">
        <f>IF(OR(AD$3=DATE(YEAR($H178),MONTH($H178)+$G178,1),AD$3=DATE(YEAR($H178),MONTH($H178)+$G178*2,1),AD$3=DATE(YEAR($H178),MONTH($H178)+$G178*3,1),AD$3=DATE(YEAR($H178),MONTH($H178)+$G178*4,1),AD$3=DATE(YEAR($H178),MONTH($H178)+$G178*5,1),AD$3=DATE(YEAR($H178),MONTH($H178)+$G178*6,1),AD$3=DATE(YEAR($H178),MONTH($H178)+$G178*7,1),AD$3=DATE(YEAR($H178),MONTH($H178)+$G178*8,1),AD$3=DATE(YEAR($H178),MONTH($H178)+$G178*9,1),AD$3=DATE(YEAR($H178),MONTH($H178)+$G178*10,1)),$F178*тех!AR$10*тех!AR$6,)</f>
        <v>0</v>
      </c>
      <c r="AE178" s="76">
        <f>IF(OR(AE$3=DATE(YEAR($H178),MONTH($H178)+$G178,1),AE$3=DATE(YEAR($H178),MONTH($H178)+$G178*2,1),AE$3=DATE(YEAR($H178),MONTH($H178)+$G178*3,1),AE$3=DATE(YEAR($H178),MONTH($H178)+$G178*4,1),AE$3=DATE(YEAR($H178),MONTH($H178)+$G178*5,1),AE$3=DATE(YEAR($H178),MONTH($H178)+$G178*6,1),AE$3=DATE(YEAR($H178),MONTH($H178)+$G178*7,1),AE$3=DATE(YEAR($H178),MONTH($H178)+$G178*8,1),AE$3=DATE(YEAR($H178),MONTH($H178)+$G178*9,1),AE$3=DATE(YEAR($H178),MONTH($H178)+$G178*10,1)),$F178*тех!AS$10*тех!AS$6,)</f>
        <v>0</v>
      </c>
      <c r="AF178" s="76">
        <f>IF(OR(AF$3=DATE(YEAR($H178),MONTH($H178)+$G178,1),AF$3=DATE(YEAR($H178),MONTH($H178)+$G178*2,1),AF$3=DATE(YEAR($H178),MONTH($H178)+$G178*3,1),AF$3=DATE(YEAR($H178),MONTH($H178)+$G178*4,1),AF$3=DATE(YEAR($H178),MONTH($H178)+$G178*5,1),AF$3=DATE(YEAR($H178),MONTH($H178)+$G178*6,1),AF$3=DATE(YEAR($H178),MONTH($H178)+$G178*7,1),AF$3=DATE(YEAR($H178),MONTH($H178)+$G178*8,1),AF$3=DATE(YEAR($H178),MONTH($H178)+$G178*9,1),AF$3=DATE(YEAR($H178),MONTH($H178)+$G178*10,1)),$F178*тех!AT$10*тех!AT$6,)</f>
        <v>0</v>
      </c>
      <c r="AG178" s="76">
        <f>IF(OR(AG$3=DATE(YEAR($H178),MONTH($H178)+$G178,1),AG$3=DATE(YEAR($H178),MONTH($H178)+$G178*2,1),AG$3=DATE(YEAR($H178),MONTH($H178)+$G178*3,1),AG$3=DATE(YEAR($H178),MONTH($H178)+$G178*4,1),AG$3=DATE(YEAR($H178),MONTH($H178)+$G178*5,1),AG$3=DATE(YEAR($H178),MONTH($H178)+$G178*6,1),AG$3=DATE(YEAR($H178),MONTH($H178)+$G178*7,1),AG$3=DATE(YEAR($H178),MONTH($H178)+$G178*8,1),AG$3=DATE(YEAR($H178),MONTH($H178)+$G178*9,1),AG$3=DATE(YEAR($H178),MONTH($H178)+$G178*10,1)),$F178*тех!AU$10*тех!AU$6,)</f>
        <v>0</v>
      </c>
      <c r="AH178" s="76">
        <f>IF(OR(AH$3=DATE(YEAR($H178),MONTH($H178)+$G178,1),AH$3=DATE(YEAR($H178),MONTH($H178)+$G178*2,1),AH$3=DATE(YEAR($H178),MONTH($H178)+$G178*3,1),AH$3=DATE(YEAR($H178),MONTH($H178)+$G178*4,1),AH$3=DATE(YEAR($H178),MONTH($H178)+$G178*5,1),AH$3=DATE(YEAR($H178),MONTH($H178)+$G178*6,1),AH$3=DATE(YEAR($H178),MONTH($H178)+$G178*7,1),AH$3=DATE(YEAR($H178),MONTH($H178)+$G178*8,1),AH$3=DATE(YEAR($H178),MONTH($H178)+$G178*9,1),AH$3=DATE(YEAR($H178),MONTH($H178)+$G178*10,1)),$F178*тех!AV$10*тех!AV$6,)</f>
        <v>0</v>
      </c>
      <c r="AI178" s="76">
        <f>IF(OR(AI$3=DATE(YEAR($H178),MONTH($H178)+$G178,1),AI$3=DATE(YEAR($H178),MONTH($H178)+$G178*2,1),AI$3=DATE(YEAR($H178),MONTH($H178)+$G178*3,1),AI$3=DATE(YEAR($H178),MONTH($H178)+$G178*4,1),AI$3=DATE(YEAR($H178),MONTH($H178)+$G178*5,1),AI$3=DATE(YEAR($H178),MONTH($H178)+$G178*6,1),AI$3=DATE(YEAR($H178),MONTH($H178)+$G178*7,1),AI$3=DATE(YEAR($H178),MONTH($H178)+$G178*8,1),AI$3=DATE(YEAR($H178),MONTH($H178)+$G178*9,1),AI$3=DATE(YEAR($H178),MONTH($H178)+$G178*10,1)),$F178*тех!AW$10*тех!AW$6,)</f>
        <v>0</v>
      </c>
      <c r="AJ178" s="76">
        <f>IF(OR(AJ$3=DATE(YEAR($H178),MONTH($H178)+$G178,1),AJ$3=DATE(YEAR($H178),MONTH($H178)+$G178*2,1),AJ$3=DATE(YEAR($H178),MONTH($H178)+$G178*3,1),AJ$3=DATE(YEAR($H178),MONTH($H178)+$G178*4,1),AJ$3=DATE(YEAR($H178),MONTH($H178)+$G178*5,1),AJ$3=DATE(YEAR($H178),MONTH($H178)+$G178*6,1),AJ$3=DATE(YEAR($H178),MONTH($H178)+$G178*7,1),AJ$3=DATE(YEAR($H178),MONTH($H178)+$G178*8,1),AJ$3=DATE(YEAR($H178),MONTH($H178)+$G178*9,1),AJ$3=DATE(YEAR($H178),MONTH($H178)+$G178*10,1)),$F178*тех!AX$10*тех!AX$6,)</f>
        <v>0</v>
      </c>
      <c r="AK178" s="76">
        <f>IF(OR(AK$3=DATE(YEAR($H178),MONTH($H178)+$G178,1),AK$3=DATE(YEAR($H178),MONTH($H178)+$G178*2,1),AK$3=DATE(YEAR($H178),MONTH($H178)+$G178*3,1),AK$3=DATE(YEAR($H178),MONTH($H178)+$G178*4,1),AK$3=DATE(YEAR($H178),MONTH($H178)+$G178*5,1),AK$3=DATE(YEAR($H178),MONTH($H178)+$G178*6,1),AK$3=DATE(YEAR($H178),MONTH($H178)+$G178*7,1),AK$3=DATE(YEAR($H178),MONTH($H178)+$G178*8,1),AK$3=DATE(YEAR($H178),MONTH($H178)+$G178*9,1),AK$3=DATE(YEAR($H178),MONTH($H178)+$G178*10,1)),$F178*тех!AY$10*тех!AY$6,)</f>
        <v>0</v>
      </c>
      <c r="AL178" s="76">
        <f>IF(OR(AL$3=DATE(YEAR($H178),MONTH($H178)+$G178,1),AL$3=DATE(YEAR($H178),MONTH($H178)+$G178*2,1),AL$3=DATE(YEAR($H178),MONTH($H178)+$G178*3,1),AL$3=DATE(YEAR($H178),MONTH($H178)+$G178*4,1),AL$3=DATE(YEAR($H178),MONTH($H178)+$G178*5,1),AL$3=DATE(YEAR($H178),MONTH($H178)+$G178*6,1),AL$3=DATE(YEAR($H178),MONTH($H178)+$G178*7,1),AL$3=DATE(YEAR($H178),MONTH($H178)+$G178*8,1),AL$3=DATE(YEAR($H178),MONTH($H178)+$G178*9,1),AL$3=DATE(YEAR($H178),MONTH($H178)+$G178*10,1)),$F178*тех!AZ$10*тех!AZ$6,)</f>
        <v>0</v>
      </c>
      <c r="AM178" s="76">
        <f>IF(OR(AM$3=DATE(YEAR($H178),MONTH($H178)+$G178,1),AM$3=DATE(YEAR($H178),MONTH($H178)+$G178*2,1),AM$3=DATE(YEAR($H178),MONTH($H178)+$G178*3,1),AM$3=DATE(YEAR($H178),MONTH($H178)+$G178*4,1),AM$3=DATE(YEAR($H178),MONTH($H178)+$G178*5,1),AM$3=DATE(YEAR($H178),MONTH($H178)+$G178*6,1),AM$3=DATE(YEAR($H178),MONTH($H178)+$G178*7,1),AM$3=DATE(YEAR($H178),MONTH($H178)+$G178*8,1),AM$3=DATE(YEAR($H178),MONTH($H178)+$G178*9,1),AM$3=DATE(YEAR($H178),MONTH($H178)+$G178*10,1)),$F178*тех!BA$10*тех!BA$6,)</f>
        <v>0</v>
      </c>
      <c r="AN178" s="76">
        <f>IF(OR(AN$3=DATE(YEAR($H178),MONTH($H178)+$G178,1),AN$3=DATE(YEAR($H178),MONTH($H178)+$G178*2,1),AN$3=DATE(YEAR($H178),MONTH($H178)+$G178*3,1),AN$3=DATE(YEAR($H178),MONTH($H178)+$G178*4,1),AN$3=DATE(YEAR($H178),MONTH($H178)+$G178*5,1),AN$3=DATE(YEAR($H178),MONTH($H178)+$G178*6,1),AN$3=DATE(YEAR($H178),MONTH($H178)+$G178*7,1),AN$3=DATE(YEAR($H178),MONTH($H178)+$G178*8,1),AN$3=DATE(YEAR($H178),MONTH($H178)+$G178*9,1),AN$3=DATE(YEAR($H178),MONTH($H178)+$G178*10,1)),$F178*тех!BB$10*тех!BB$6,)</f>
        <v>0</v>
      </c>
      <c r="AO178" s="76">
        <f>IF(OR(AO$3=DATE(YEAR($H178),MONTH($H178)+$G178,1),AO$3=DATE(YEAR($H178),MONTH($H178)+$G178*2,1),AO$3=DATE(YEAR($H178),MONTH($H178)+$G178*3,1),AO$3=DATE(YEAR($H178),MONTH($H178)+$G178*4,1),AO$3=DATE(YEAR($H178),MONTH($H178)+$G178*5,1),AO$3=DATE(YEAR($H178),MONTH($H178)+$G178*6,1),AO$3=DATE(YEAR($H178),MONTH($H178)+$G178*7,1),AO$3=DATE(YEAR($H178),MONTH($H178)+$G178*8,1),AO$3=DATE(YEAR($H178),MONTH($H178)+$G178*9,1),AO$3=DATE(YEAR($H178),MONTH($H178)+$G178*10,1)),$F178*тех!BC$10*тех!BC$6,)</f>
        <v>0</v>
      </c>
      <c r="AP178" s="76">
        <f>IF(OR(AP$3=DATE(YEAR($H178),MONTH($H178)+$G178,1),AP$3=DATE(YEAR($H178),MONTH($H178)+$G178*2,1),AP$3=DATE(YEAR($H178),MONTH($H178)+$G178*3,1),AP$3=DATE(YEAR($H178),MONTH($H178)+$G178*4,1),AP$3=DATE(YEAR($H178),MONTH($H178)+$G178*5,1),AP$3=DATE(YEAR($H178),MONTH($H178)+$G178*6,1),AP$3=DATE(YEAR($H178),MONTH($H178)+$G178*7,1),AP$3=DATE(YEAR($H178),MONTH($H178)+$G178*8,1),AP$3=DATE(YEAR($H178),MONTH($H178)+$G178*9,1),AP$3=DATE(YEAR($H178),MONTH($H178)+$G178*10,1)),$F178*тех!BD$10*тех!BD$6,)</f>
        <v>0</v>
      </c>
      <c r="AQ178" s="76">
        <f>IF(OR(AQ$3=DATE(YEAR($H178),MONTH($H178)+$G178,1),AQ$3=DATE(YEAR($H178),MONTH($H178)+$G178*2,1),AQ$3=DATE(YEAR($H178),MONTH($H178)+$G178*3,1),AQ$3=DATE(YEAR($H178),MONTH($H178)+$G178*4,1),AQ$3=DATE(YEAR($H178),MONTH($H178)+$G178*5,1),AQ$3=DATE(YEAR($H178),MONTH($H178)+$G178*6,1),AQ$3=DATE(YEAR($H178),MONTH($H178)+$G178*7,1),AQ$3=DATE(YEAR($H178),MONTH($H178)+$G178*8,1),AQ$3=DATE(YEAR($H178),MONTH($H178)+$G178*9,1),AQ$3=DATE(YEAR($H178),MONTH($H178)+$G178*10,1)),$F178*тех!BE$10*тех!BE$6,)</f>
        <v>0</v>
      </c>
      <c r="AR178" s="76">
        <f>IF(OR(AR$3=DATE(YEAR($H178),MONTH($H178)+$G178,1),AR$3=DATE(YEAR($H178),MONTH($H178)+$G178*2,1),AR$3=DATE(YEAR($H178),MONTH($H178)+$G178*3,1),AR$3=DATE(YEAR($H178),MONTH($H178)+$G178*4,1),AR$3=DATE(YEAR($H178),MONTH($H178)+$G178*5,1),AR$3=DATE(YEAR($H178),MONTH($H178)+$G178*6,1),AR$3=DATE(YEAR($H178),MONTH($H178)+$G178*7,1),AR$3=DATE(YEAR($H178),MONTH($H178)+$G178*8,1),AR$3=DATE(YEAR($H178),MONTH($H178)+$G178*9,1),AR$3=DATE(YEAR($H178),MONTH($H178)+$G178*10,1)),$F178*тех!BF$10*тех!BF$6,)</f>
        <v>0</v>
      </c>
      <c r="AS178" s="76">
        <f>IF(OR(AS$3=DATE(YEAR($H178),MONTH($H178)+$G178,1),AS$3=DATE(YEAR($H178),MONTH($H178)+$G178*2,1),AS$3=DATE(YEAR($H178),MONTH($H178)+$G178*3,1),AS$3=DATE(YEAR($H178),MONTH($H178)+$G178*4,1),AS$3=DATE(YEAR($H178),MONTH($H178)+$G178*5,1),AS$3=DATE(YEAR($H178),MONTH($H178)+$G178*6,1),AS$3=DATE(YEAR($H178),MONTH($H178)+$G178*7,1),AS$3=DATE(YEAR($H178),MONTH($H178)+$G178*8,1),AS$3=DATE(YEAR($H178),MONTH($H178)+$G178*9,1),AS$3=DATE(YEAR($H178),MONTH($H178)+$G178*10,1)),$F178*тех!BG$10*тех!BG$6,)</f>
        <v>0</v>
      </c>
      <c r="AT178" s="76">
        <f>IF(OR(AT$3=DATE(YEAR($H178),MONTH($H178)+$G178,1),AT$3=DATE(YEAR($H178),MONTH($H178)+$G178*2,1),AT$3=DATE(YEAR($H178),MONTH($H178)+$G178*3,1),AT$3=DATE(YEAR($H178),MONTH($H178)+$G178*4,1),AT$3=DATE(YEAR($H178),MONTH($H178)+$G178*5,1),AT$3=DATE(YEAR($H178),MONTH($H178)+$G178*6,1),AT$3=DATE(YEAR($H178),MONTH($H178)+$G178*7,1),AT$3=DATE(YEAR($H178),MONTH($H178)+$G178*8,1),AT$3=DATE(YEAR($H178),MONTH($H178)+$G178*9,1),AT$3=DATE(YEAR($H178),MONTH($H178)+$G178*10,1)),$F178*тех!BH$10*тех!BH$6,)</f>
        <v>0</v>
      </c>
      <c r="AU178" s="76">
        <f>IF(OR(AU$3=DATE(YEAR($H178),MONTH($H178)+$G178,1),AU$3=DATE(YEAR($H178),MONTH($H178)+$G178*2,1),AU$3=DATE(YEAR($H178),MONTH($H178)+$G178*3,1),AU$3=DATE(YEAR($H178),MONTH($H178)+$G178*4,1),AU$3=DATE(YEAR($H178),MONTH($H178)+$G178*5,1),AU$3=DATE(YEAR($H178),MONTH($H178)+$G178*6,1),AU$3=DATE(YEAR($H178),MONTH($H178)+$G178*7,1),AU$3=DATE(YEAR($H178),MONTH($H178)+$G178*8,1),AU$3=DATE(YEAR($H178),MONTH($H178)+$G178*9,1),AU$3=DATE(YEAR($H178),MONTH($H178)+$G178*10,1)),$F178*тех!BI$10*тех!BI$6,)</f>
        <v>0</v>
      </c>
      <c r="AV178" s="76">
        <f>IF(OR(AV$3=DATE(YEAR($H178),MONTH($H178)+$G178,1),AV$3=DATE(YEAR($H178),MONTH($H178)+$G178*2,1),AV$3=DATE(YEAR($H178),MONTH($H178)+$G178*3,1),AV$3=DATE(YEAR($H178),MONTH($H178)+$G178*4,1),AV$3=DATE(YEAR($H178),MONTH($H178)+$G178*5,1),AV$3=DATE(YEAR($H178),MONTH($H178)+$G178*6,1),AV$3=DATE(YEAR($H178),MONTH($H178)+$G178*7,1),AV$3=DATE(YEAR($H178),MONTH($H178)+$G178*8,1),AV$3=DATE(YEAR($H178),MONTH($H178)+$G178*9,1),AV$3=DATE(YEAR($H178),MONTH($H178)+$G178*10,1)),$F178*тех!BJ$10*тех!BJ$6,)</f>
        <v>0</v>
      </c>
      <c r="AW178" s="76">
        <f>IF(OR(AW$3=DATE(YEAR($H178),MONTH($H178)+$G178,1),AW$3=DATE(YEAR($H178),MONTH($H178)+$G178*2,1),AW$3=DATE(YEAR($H178),MONTH($H178)+$G178*3,1),AW$3=DATE(YEAR($H178),MONTH($H178)+$G178*4,1),AW$3=DATE(YEAR($H178),MONTH($H178)+$G178*5,1),AW$3=DATE(YEAR($H178),MONTH($H178)+$G178*6,1),AW$3=DATE(YEAR($H178),MONTH($H178)+$G178*7,1),AW$3=DATE(YEAR($H178),MONTH($H178)+$G178*8,1),AW$3=DATE(YEAR($H178),MONTH($H178)+$G178*9,1),AW$3=DATE(YEAR($H178),MONTH($H178)+$G178*10,1)),$F178*тех!BK$10*тех!BK$6,)</f>
        <v>0</v>
      </c>
      <c r="AX178" s="76">
        <f>IF(OR(AX$3=DATE(YEAR($H178),MONTH($H178)+$G178,1),AX$3=DATE(YEAR($H178),MONTH($H178)+$G178*2,1),AX$3=DATE(YEAR($H178),MONTH($H178)+$G178*3,1),AX$3=DATE(YEAR($H178),MONTH($H178)+$G178*4,1),AX$3=DATE(YEAR($H178),MONTH($H178)+$G178*5,1),AX$3=DATE(YEAR($H178),MONTH($H178)+$G178*6,1),AX$3=DATE(YEAR($H178),MONTH($H178)+$G178*7,1),AX$3=DATE(YEAR($H178),MONTH($H178)+$G178*8,1),AX$3=DATE(YEAR($H178),MONTH($H178)+$G178*9,1),AX$3=DATE(YEAR($H178),MONTH($H178)+$G178*10,1)),$F178*тех!BL$10*тех!BL$6,)</f>
        <v>0</v>
      </c>
      <c r="AY178" s="76">
        <f>IF(OR(AY$3=DATE(YEAR($H178),MONTH($H178)+$G178,1),AY$3=DATE(YEAR($H178),MONTH($H178)+$G178*2,1),AY$3=DATE(YEAR($H178),MONTH($H178)+$G178*3,1),AY$3=DATE(YEAR($H178),MONTH($H178)+$G178*4,1),AY$3=DATE(YEAR($H178),MONTH($H178)+$G178*5,1),AY$3=DATE(YEAR($H178),MONTH($H178)+$G178*6,1),AY$3=DATE(YEAR($H178),MONTH($H178)+$G178*7,1),AY$3=DATE(YEAR($H178),MONTH($H178)+$G178*8,1),AY$3=DATE(YEAR($H178),MONTH($H178)+$G178*9,1),AY$3=DATE(YEAR($H178),MONTH($H178)+$G178*10,1)),$F178*тех!BM$10*тех!BM$6,)</f>
        <v>0</v>
      </c>
      <c r="AZ178" s="76">
        <f>IF(OR(AZ$3=DATE(YEAR($H178),MONTH($H178)+$G178,1),AZ$3=DATE(YEAR($H178),MONTH($H178)+$G178*2,1),AZ$3=DATE(YEAR($H178),MONTH($H178)+$G178*3,1),AZ$3=DATE(YEAR($H178),MONTH($H178)+$G178*4,1),AZ$3=DATE(YEAR($H178),MONTH($H178)+$G178*5,1),AZ$3=DATE(YEAR($H178),MONTH($H178)+$G178*6,1),AZ$3=DATE(YEAR($H178),MONTH($H178)+$G178*7,1),AZ$3=DATE(YEAR($H178),MONTH($H178)+$G178*8,1),AZ$3=DATE(YEAR($H178),MONTH($H178)+$G178*9,1),AZ$3=DATE(YEAR($H178),MONTH($H178)+$G178*10,1)),$F178*тех!BN$10*тех!BN$6,)</f>
        <v>0</v>
      </c>
      <c r="BA178" s="76">
        <f>IF(OR(BA$3=DATE(YEAR($H178),MONTH($H178)+$G178,1),BA$3=DATE(YEAR($H178),MONTH($H178)+$G178*2,1),BA$3=DATE(YEAR($H178),MONTH($H178)+$G178*3,1),BA$3=DATE(YEAR($H178),MONTH($H178)+$G178*4,1),BA$3=DATE(YEAR($H178),MONTH($H178)+$G178*5,1),BA$3=DATE(YEAR($H178),MONTH($H178)+$G178*6,1),BA$3=DATE(YEAR($H178),MONTH($H178)+$G178*7,1),BA$3=DATE(YEAR($H178),MONTH($H178)+$G178*8,1),BA$3=DATE(YEAR($H178),MONTH($H178)+$G178*9,1),BA$3=DATE(YEAR($H178),MONTH($H178)+$G178*10,1)),$F178*тех!BO$10*тех!BO$6,)</f>
        <v>0</v>
      </c>
      <c r="BB178" s="76">
        <f>IF(OR(BB$3=DATE(YEAR($H178),MONTH($H178)+$G178,1),BB$3=DATE(YEAR($H178),MONTH($H178)+$G178*2,1),BB$3=DATE(YEAR($H178),MONTH($H178)+$G178*3,1),BB$3=DATE(YEAR($H178),MONTH($H178)+$G178*4,1),BB$3=DATE(YEAR($H178),MONTH($H178)+$G178*5,1),BB$3=DATE(YEAR($H178),MONTH($H178)+$G178*6,1),BB$3=DATE(YEAR($H178),MONTH($H178)+$G178*7,1),BB$3=DATE(YEAR($H178),MONTH($H178)+$G178*8,1),BB$3=DATE(YEAR($H178),MONTH($H178)+$G178*9,1),BB$3=DATE(YEAR($H178),MONTH($H178)+$G178*10,1)),$F178*тех!BP$10*тех!BP$6,)</f>
        <v>0</v>
      </c>
      <c r="BC178" s="76">
        <f>IF(OR(BC$3=DATE(YEAR($H178),MONTH($H178)+$G178,1),BC$3=DATE(YEAR($H178),MONTH($H178)+$G178*2,1),BC$3=DATE(YEAR($H178),MONTH($H178)+$G178*3,1),BC$3=DATE(YEAR($H178),MONTH($H178)+$G178*4,1),BC$3=DATE(YEAR($H178),MONTH($H178)+$G178*5,1),BC$3=DATE(YEAR($H178),MONTH($H178)+$G178*6,1),BC$3=DATE(YEAR($H178),MONTH($H178)+$G178*7,1),BC$3=DATE(YEAR($H178),MONTH($H178)+$G178*8,1),BC$3=DATE(YEAR($H178),MONTH($H178)+$G178*9,1),BC$3=DATE(YEAR($H178),MONTH($H178)+$G178*10,1)),$F178*тех!BQ$10*тех!BQ$6,)</f>
        <v>0</v>
      </c>
      <c r="BD178" s="76">
        <f>IF(OR(BD$3=DATE(YEAR($H178),MONTH($H178)+$G178,1),BD$3=DATE(YEAR($H178),MONTH($H178)+$G178*2,1),BD$3=DATE(YEAR($H178),MONTH($H178)+$G178*3,1),BD$3=DATE(YEAR($H178),MONTH($H178)+$G178*4,1),BD$3=DATE(YEAR($H178),MONTH($H178)+$G178*5,1),BD$3=DATE(YEAR($H178),MONTH($H178)+$G178*6,1),BD$3=DATE(YEAR($H178),MONTH($H178)+$G178*7,1),BD$3=DATE(YEAR($H178),MONTH($H178)+$G178*8,1),BD$3=DATE(YEAR($H178),MONTH($H178)+$G178*9,1),BD$3=DATE(YEAR($H178),MONTH($H178)+$G178*10,1)),$F178*тех!BR$10*тех!BR$6,)</f>
        <v>0</v>
      </c>
      <c r="BE178" s="76">
        <f>IF(OR(BE$3=DATE(YEAR($H178),MONTH($H178)+$G178,1),BE$3=DATE(YEAR($H178),MONTH($H178)+$G178*2,1),BE$3=DATE(YEAR($H178),MONTH($H178)+$G178*3,1),BE$3=DATE(YEAR($H178),MONTH($H178)+$G178*4,1),BE$3=DATE(YEAR($H178),MONTH($H178)+$G178*5,1),BE$3=DATE(YEAR($H178),MONTH($H178)+$G178*6,1),BE$3=DATE(YEAR($H178),MONTH($H178)+$G178*7,1),BE$3=DATE(YEAR($H178),MONTH($H178)+$G178*8,1),BE$3=DATE(YEAR($H178),MONTH($H178)+$G178*9,1),BE$3=DATE(YEAR($H178),MONTH($H178)+$G178*10,1)),$F178*тех!BS$10*тех!BS$6,)</f>
        <v>0</v>
      </c>
      <c r="BF178" s="76">
        <f>IF(OR(BF$3=DATE(YEAR($H178),MONTH($H178)+$G178,1),BF$3=DATE(YEAR($H178),MONTH($H178)+$G178*2,1),BF$3=DATE(YEAR($H178),MONTH($H178)+$G178*3,1),BF$3=DATE(YEAR($H178),MONTH($H178)+$G178*4,1),BF$3=DATE(YEAR($H178),MONTH($H178)+$G178*5,1),BF$3=DATE(YEAR($H178),MONTH($H178)+$G178*6,1),BF$3=DATE(YEAR($H178),MONTH($H178)+$G178*7,1),BF$3=DATE(YEAR($H178),MONTH($H178)+$G178*8,1),BF$3=DATE(YEAR($H178),MONTH($H178)+$G178*9,1),BF$3=DATE(YEAR($H178),MONTH($H178)+$G178*10,1)),$F178*тех!BT$10*тех!BT$6,)</f>
        <v>0</v>
      </c>
      <c r="BG178" s="76">
        <f>IF(OR(BG$3=DATE(YEAR($H178),MONTH($H178)+$G178,1),BG$3=DATE(YEAR($H178),MONTH($H178)+$G178*2,1),BG$3=DATE(YEAR($H178),MONTH($H178)+$G178*3,1),BG$3=DATE(YEAR($H178),MONTH($H178)+$G178*4,1),BG$3=DATE(YEAR($H178),MONTH($H178)+$G178*5,1),BG$3=DATE(YEAR($H178),MONTH($H178)+$G178*6,1),BG$3=DATE(YEAR($H178),MONTH($H178)+$G178*7,1),BG$3=DATE(YEAR($H178),MONTH($H178)+$G178*8,1),BG$3=DATE(YEAR($H178),MONTH($H178)+$G178*9,1),BG$3=DATE(YEAR($H178),MONTH($H178)+$G178*10,1)),$F178*тех!BU$10*тех!BU$6,)</f>
        <v>0</v>
      </c>
      <c r="BH178" s="76">
        <f>IF(OR(BH$3=DATE(YEAR($H178),MONTH($H178)+$G178,1),BH$3=DATE(YEAR($H178),MONTH($H178)+$G178*2,1),BH$3=DATE(YEAR($H178),MONTH($H178)+$G178*3,1),BH$3=DATE(YEAR($H178),MONTH($H178)+$G178*4,1),BH$3=DATE(YEAR($H178),MONTH($H178)+$G178*5,1),BH$3=DATE(YEAR($H178),MONTH($H178)+$G178*6,1),BH$3=DATE(YEAR($H178),MONTH($H178)+$G178*7,1),BH$3=DATE(YEAR($H178),MONTH($H178)+$G178*8,1),BH$3=DATE(YEAR($H178),MONTH($H178)+$G178*9,1),BH$3=DATE(YEAR($H178),MONTH($H178)+$G178*10,1)),$F178*тех!BV$10*тех!BV$6,)</f>
        <v>0</v>
      </c>
      <c r="BI178" s="76">
        <f>IF(OR(BI$3=DATE(YEAR($H178),MONTH($H178)+$G178,1),BI$3=DATE(YEAR($H178),MONTH($H178)+$G178*2,1),BI$3=DATE(YEAR($H178),MONTH($H178)+$G178*3,1),BI$3=DATE(YEAR($H178),MONTH($H178)+$G178*4,1),BI$3=DATE(YEAR($H178),MONTH($H178)+$G178*5,1),BI$3=DATE(YEAR($H178),MONTH($H178)+$G178*6,1),BI$3=DATE(YEAR($H178),MONTH($H178)+$G178*7,1),BI$3=DATE(YEAR($H178),MONTH($H178)+$G178*8,1),BI$3=DATE(YEAR($H178),MONTH($H178)+$G178*9,1),BI$3=DATE(YEAR($H178),MONTH($H178)+$G178*10,1)),$F178*тех!BW$10*тех!BW$6,)</f>
        <v>0</v>
      </c>
      <c r="BJ178" s="76">
        <f>IF(OR(BJ$3=DATE(YEAR($H178),MONTH($H178)+$G178,1),BJ$3=DATE(YEAR($H178),MONTH($H178)+$G178*2,1),BJ$3=DATE(YEAR($H178),MONTH($H178)+$G178*3,1),BJ$3=DATE(YEAR($H178),MONTH($H178)+$G178*4,1),BJ$3=DATE(YEAR($H178),MONTH($H178)+$G178*5,1),BJ$3=DATE(YEAR($H178),MONTH($H178)+$G178*6,1),BJ$3=DATE(YEAR($H178),MONTH($H178)+$G178*7,1),BJ$3=DATE(YEAR($H178),MONTH($H178)+$G178*8,1),BJ$3=DATE(YEAR($H178),MONTH($H178)+$G178*9,1),BJ$3=DATE(YEAR($H178),MONTH($H178)+$G178*10,1)),$F178*тех!BX$10*тех!BX$6,)</f>
        <v>0</v>
      </c>
      <c r="BK178" s="76">
        <f>IF(OR(BK$3=DATE(YEAR($H178),MONTH($H178)+$G178,1),BK$3=DATE(YEAR($H178),MONTH($H178)+$G178*2,1),BK$3=DATE(YEAR($H178),MONTH($H178)+$G178*3,1),BK$3=DATE(YEAR($H178),MONTH($H178)+$G178*4,1),BK$3=DATE(YEAR($H178),MONTH($H178)+$G178*5,1),BK$3=DATE(YEAR($H178),MONTH($H178)+$G178*6,1),BK$3=DATE(YEAR($H178),MONTH($H178)+$G178*7,1),BK$3=DATE(YEAR($H178),MONTH($H178)+$G178*8,1),BK$3=DATE(YEAR($H178),MONTH($H178)+$G178*9,1),BK$3=DATE(YEAR($H178),MONTH($H178)+$G178*10,1)),$F178*тех!BY$10*тех!BY$6,)</f>
        <v>0</v>
      </c>
      <c r="BL178" s="76">
        <f>IF(OR(BL$3=DATE(YEAR($H178),MONTH($H178)+$G178,1),BL$3=DATE(YEAR($H178),MONTH($H178)+$G178*2,1),BL$3=DATE(YEAR($H178),MONTH($H178)+$G178*3,1),BL$3=DATE(YEAR($H178),MONTH($H178)+$G178*4,1),BL$3=DATE(YEAR($H178),MONTH($H178)+$G178*5,1),BL$3=DATE(YEAR($H178),MONTH($H178)+$G178*6,1),BL$3=DATE(YEAR($H178),MONTH($H178)+$G178*7,1),BL$3=DATE(YEAR($H178),MONTH($H178)+$G178*8,1),BL$3=DATE(YEAR($H178),MONTH($H178)+$G178*9,1),BL$3=DATE(YEAR($H178),MONTH($H178)+$G178*10,1)),$F178*тех!BZ$10*тех!BZ$6,)</f>
        <v>0</v>
      </c>
      <c r="BM178" s="76">
        <f>IF(OR(BM$3=DATE(YEAR($H178),MONTH($H178)+$G178,1),BM$3=DATE(YEAR($H178),MONTH($H178)+$G178*2,1),BM$3=DATE(YEAR($H178),MONTH($H178)+$G178*3,1),BM$3=DATE(YEAR($H178),MONTH($H178)+$G178*4,1),BM$3=DATE(YEAR($H178),MONTH($H178)+$G178*5,1),BM$3=DATE(YEAR($H178),MONTH($H178)+$G178*6,1),BM$3=DATE(YEAR($H178),MONTH($H178)+$G178*7,1),BM$3=DATE(YEAR($H178),MONTH($H178)+$G178*8,1),BM$3=DATE(YEAR($H178),MONTH($H178)+$G178*9,1),BM$3=DATE(YEAR($H178),MONTH($H178)+$G178*10,1)),$F178*тех!CA$10*тех!CA$6,)</f>
        <v>0</v>
      </c>
      <c r="BN178" s="76">
        <f>IF(OR(BN$3=DATE(YEAR($H178),MONTH($H178)+$G178,1),BN$3=DATE(YEAR($H178),MONTH($H178)+$G178*2,1),BN$3=DATE(YEAR($H178),MONTH($H178)+$G178*3,1),BN$3=DATE(YEAR($H178),MONTH($H178)+$G178*4,1),BN$3=DATE(YEAR($H178),MONTH($H178)+$G178*5,1),BN$3=DATE(YEAR($H178),MONTH($H178)+$G178*6,1),BN$3=DATE(YEAR($H178),MONTH($H178)+$G178*7,1),BN$3=DATE(YEAR($H178),MONTH($H178)+$G178*8,1),BN$3=DATE(YEAR($H178),MONTH($H178)+$G178*9,1),BN$3=DATE(YEAR($H178),MONTH($H178)+$G178*10,1)),$F178*тех!CB$10*тех!CB$6,)</f>
        <v>0</v>
      </c>
      <c r="BO178" s="76">
        <f>IF(OR(BO$3=DATE(YEAR($H178),MONTH($H178)+$G178,1),BO$3=DATE(YEAR($H178),MONTH($H178)+$G178*2,1),BO$3=DATE(YEAR($H178),MONTH($H178)+$G178*3,1),BO$3=DATE(YEAR($H178),MONTH($H178)+$G178*4,1),BO$3=DATE(YEAR($H178),MONTH($H178)+$G178*5,1),BO$3=DATE(YEAR($H178),MONTH($H178)+$G178*6,1),BO$3=DATE(YEAR($H178),MONTH($H178)+$G178*7,1),BO$3=DATE(YEAR($H178),MONTH($H178)+$G178*8,1),BO$3=DATE(YEAR($H178),MONTH($H178)+$G178*9,1),BO$3=DATE(YEAR($H178),MONTH($H178)+$G178*10,1)),$F178*тех!CC$10*тех!CC$6,)</f>
        <v>0</v>
      </c>
      <c r="BP178" s="76">
        <f>IF(OR(BP$3=DATE(YEAR($H178),MONTH($H178)+$G178,1),BP$3=DATE(YEAR($H178),MONTH($H178)+$G178*2,1),BP$3=DATE(YEAR($H178),MONTH($H178)+$G178*3,1),BP$3=DATE(YEAR($H178),MONTH($H178)+$G178*4,1),BP$3=DATE(YEAR($H178),MONTH($H178)+$G178*5,1),BP$3=DATE(YEAR($H178),MONTH($H178)+$G178*6,1),BP$3=DATE(YEAR($H178),MONTH($H178)+$G178*7,1),BP$3=DATE(YEAR($H178),MONTH($H178)+$G178*8,1),BP$3=DATE(YEAR($H178),MONTH($H178)+$G178*9,1),BP$3=DATE(YEAR($H178),MONTH($H178)+$G178*10,1)),$F178*тех!CD$10*тех!CD$6,)</f>
        <v>0</v>
      </c>
      <c r="BQ178" s="76">
        <f>IF(OR(BQ$3=DATE(YEAR($H178),MONTH($H178)+$G178,1),BQ$3=DATE(YEAR($H178),MONTH($H178)+$G178*2,1),BQ$3=DATE(YEAR($H178),MONTH($H178)+$G178*3,1),BQ$3=DATE(YEAR($H178),MONTH($H178)+$G178*4,1),BQ$3=DATE(YEAR($H178),MONTH($H178)+$G178*5,1),BQ$3=DATE(YEAR($H178),MONTH($H178)+$G178*6,1),BQ$3=DATE(YEAR($H178),MONTH($H178)+$G178*7,1),BQ$3=DATE(YEAR($H178),MONTH($H178)+$G178*8,1),BQ$3=DATE(YEAR($H178),MONTH($H178)+$G178*9,1),BQ$3=DATE(YEAR($H178),MONTH($H178)+$G178*10,1)),$F178*тех!CE$10*тех!CE$6,)</f>
        <v>0</v>
      </c>
    </row>
    <row r="179" spans="2:69">
      <c r="B179" s="3">
        <v>37</v>
      </c>
      <c r="C179" s="19"/>
      <c r="D179" s="71"/>
      <c r="E179" s="71"/>
      <c r="F179" s="76">
        <f t="shared" si="5"/>
        <v>0</v>
      </c>
      <c r="G179" s="19"/>
      <c r="H179" s="20"/>
      <c r="J179" s="76">
        <f>IF($H179=J$3,$F179,)*тех!X$6</f>
        <v>0</v>
      </c>
      <c r="K179" s="76">
        <f>IF($H179=K$3,$F179,)*тех!Y$6</f>
        <v>0</v>
      </c>
      <c r="L179" s="76">
        <f>IF($H179=L$3,$F179,)*тех!Z$6</f>
        <v>0</v>
      </c>
      <c r="M179" s="76">
        <f>IF($H179=M$3,$F179,)*тех!AA$6</f>
        <v>0</v>
      </c>
      <c r="N179" s="76">
        <f>IF($H179=N$3,$F179,)*тех!AB$6</f>
        <v>0</v>
      </c>
      <c r="O179" s="76">
        <f>IF($H179=O$3,$F179,)*тех!AC$6</f>
        <v>0</v>
      </c>
      <c r="P179" s="76">
        <f>IF(OR(P$3=DATE(YEAR($H179),MONTH($H179)+$G179,1),P$3=DATE(YEAR($H179),MONTH($H179)+$G179*2,1),P$3=DATE(YEAR($H179),MONTH($H179)+$G179*3,1),P$3=DATE(YEAR($H179),MONTH($H179)+$G179*4,1),P$3=DATE(YEAR($H179),MONTH($H179)+$G179*5,1),P$3=DATE(YEAR($H179),MONTH($H179)+$G179*6,1),P$3=DATE(YEAR($H179),MONTH($H179)+$G179*7,1),P$3=DATE(YEAR($H179),MONTH($H179)+$G179*8,1),P$3=DATE(YEAR($H179),MONTH($H179)+$G179*9,1),P$3=DATE(YEAR($H179),MONTH($H179)+$G179*10,1)),$F179*тех!AD$10*тех!AD$6,)</f>
        <v>0</v>
      </c>
      <c r="Q179" s="76">
        <f>IF(OR(Q$3=DATE(YEAR($H179),MONTH($H179)+$G179,1),Q$3=DATE(YEAR($H179),MONTH($H179)+$G179*2,1),Q$3=DATE(YEAR($H179),MONTH($H179)+$G179*3,1),Q$3=DATE(YEAR($H179),MONTH($H179)+$G179*4,1),Q$3=DATE(YEAR($H179),MONTH($H179)+$G179*5,1),Q$3=DATE(YEAR($H179),MONTH($H179)+$G179*6,1),Q$3=DATE(YEAR($H179),MONTH($H179)+$G179*7,1),Q$3=DATE(YEAR($H179),MONTH($H179)+$G179*8,1),Q$3=DATE(YEAR($H179),MONTH($H179)+$G179*9,1),Q$3=DATE(YEAR($H179),MONTH($H179)+$G179*10,1)),$F179*тех!AE$10*тех!AE$6,)</f>
        <v>0</v>
      </c>
      <c r="R179" s="76">
        <f>IF(OR(R$3=DATE(YEAR($H179),MONTH($H179)+$G179,1),R$3=DATE(YEAR($H179),MONTH($H179)+$G179*2,1),R$3=DATE(YEAR($H179),MONTH($H179)+$G179*3,1),R$3=DATE(YEAR($H179),MONTH($H179)+$G179*4,1),R$3=DATE(YEAR($H179),MONTH($H179)+$G179*5,1),R$3=DATE(YEAR($H179),MONTH($H179)+$G179*6,1),R$3=DATE(YEAR($H179),MONTH($H179)+$G179*7,1),R$3=DATE(YEAR($H179),MONTH($H179)+$G179*8,1),R$3=DATE(YEAR($H179),MONTH($H179)+$G179*9,1),R$3=DATE(YEAR($H179),MONTH($H179)+$G179*10,1)),$F179*тех!AF$10*тех!AF$6,)</f>
        <v>0</v>
      </c>
      <c r="S179" s="76">
        <f>IF(OR(S$3=DATE(YEAR($H179),MONTH($H179)+$G179,1),S$3=DATE(YEAR($H179),MONTH($H179)+$G179*2,1),S$3=DATE(YEAR($H179),MONTH($H179)+$G179*3,1),S$3=DATE(YEAR($H179),MONTH($H179)+$G179*4,1),S$3=DATE(YEAR($H179),MONTH($H179)+$G179*5,1),S$3=DATE(YEAR($H179),MONTH($H179)+$G179*6,1),S$3=DATE(YEAR($H179),MONTH($H179)+$G179*7,1),S$3=DATE(YEAR($H179),MONTH($H179)+$G179*8,1),S$3=DATE(YEAR($H179),MONTH($H179)+$G179*9,1),S$3=DATE(YEAR($H179),MONTH($H179)+$G179*10,1)),$F179*тех!AG$10*тех!AG$6,)</f>
        <v>0</v>
      </c>
      <c r="T179" s="76">
        <f>IF(OR(T$3=DATE(YEAR($H179),MONTH($H179)+$G179,1),T$3=DATE(YEAR($H179),MONTH($H179)+$G179*2,1),T$3=DATE(YEAR($H179),MONTH($H179)+$G179*3,1),T$3=DATE(YEAR($H179),MONTH($H179)+$G179*4,1),T$3=DATE(YEAR($H179),MONTH($H179)+$G179*5,1),T$3=DATE(YEAR($H179),MONTH($H179)+$G179*6,1),T$3=DATE(YEAR($H179),MONTH($H179)+$G179*7,1),T$3=DATE(YEAR($H179),MONTH($H179)+$G179*8,1),T$3=DATE(YEAR($H179),MONTH($H179)+$G179*9,1),T$3=DATE(YEAR($H179),MONTH($H179)+$G179*10,1)),$F179*тех!AH$10*тех!AH$6,)</f>
        <v>0</v>
      </c>
      <c r="U179" s="76">
        <f>IF(OR(U$3=DATE(YEAR($H179),MONTH($H179)+$G179,1),U$3=DATE(YEAR($H179),MONTH($H179)+$G179*2,1),U$3=DATE(YEAR($H179),MONTH($H179)+$G179*3,1),U$3=DATE(YEAR($H179),MONTH($H179)+$G179*4,1),U$3=DATE(YEAR($H179),MONTH($H179)+$G179*5,1),U$3=DATE(YEAR($H179),MONTH($H179)+$G179*6,1),U$3=DATE(YEAR($H179),MONTH($H179)+$G179*7,1),U$3=DATE(YEAR($H179),MONTH($H179)+$G179*8,1),U$3=DATE(YEAR($H179),MONTH($H179)+$G179*9,1),U$3=DATE(YEAR($H179),MONTH($H179)+$G179*10,1)),$F179*тех!AI$10*тех!AI$6,)</f>
        <v>0</v>
      </c>
      <c r="V179" s="76">
        <f>IF(OR(V$3=DATE(YEAR($H179),MONTH($H179)+$G179,1),V$3=DATE(YEAR($H179),MONTH($H179)+$G179*2,1),V$3=DATE(YEAR($H179),MONTH($H179)+$G179*3,1),V$3=DATE(YEAR($H179),MONTH($H179)+$G179*4,1),V$3=DATE(YEAR($H179),MONTH($H179)+$G179*5,1),V$3=DATE(YEAR($H179),MONTH($H179)+$G179*6,1),V$3=DATE(YEAR($H179),MONTH($H179)+$G179*7,1),V$3=DATE(YEAR($H179),MONTH($H179)+$G179*8,1),V$3=DATE(YEAR($H179),MONTH($H179)+$G179*9,1),V$3=DATE(YEAR($H179),MONTH($H179)+$G179*10,1)),$F179*тех!AJ$10*тех!AJ$6,)</f>
        <v>0</v>
      </c>
      <c r="W179" s="76">
        <f>IF(OR(W$3=DATE(YEAR($H179),MONTH($H179)+$G179,1),W$3=DATE(YEAR($H179),MONTH($H179)+$G179*2,1),W$3=DATE(YEAR($H179),MONTH($H179)+$G179*3,1),W$3=DATE(YEAR($H179),MONTH($H179)+$G179*4,1),W$3=DATE(YEAR($H179),MONTH($H179)+$G179*5,1),W$3=DATE(YEAR($H179),MONTH($H179)+$G179*6,1),W$3=DATE(YEAR($H179),MONTH($H179)+$G179*7,1),W$3=DATE(YEAR($H179),MONTH($H179)+$G179*8,1),W$3=DATE(YEAR($H179),MONTH($H179)+$G179*9,1),W$3=DATE(YEAR($H179),MONTH($H179)+$G179*10,1)),$F179*тех!AK$10*тех!AK$6,)</f>
        <v>0</v>
      </c>
      <c r="X179" s="76">
        <f>IF(OR(X$3=DATE(YEAR($H179),MONTH($H179)+$G179,1),X$3=DATE(YEAR($H179),MONTH($H179)+$G179*2,1),X$3=DATE(YEAR($H179),MONTH($H179)+$G179*3,1),X$3=DATE(YEAR($H179),MONTH($H179)+$G179*4,1),X$3=DATE(YEAR($H179),MONTH($H179)+$G179*5,1),X$3=DATE(YEAR($H179),MONTH($H179)+$G179*6,1),X$3=DATE(YEAR($H179),MONTH($H179)+$G179*7,1),X$3=DATE(YEAR($H179),MONTH($H179)+$G179*8,1),X$3=DATE(YEAR($H179),MONTH($H179)+$G179*9,1),X$3=DATE(YEAR($H179),MONTH($H179)+$G179*10,1)),$F179*тех!AL$10*тех!AL$6,)</f>
        <v>0</v>
      </c>
      <c r="Y179" s="76">
        <f>IF(OR(Y$3=DATE(YEAR($H179),MONTH($H179)+$G179,1),Y$3=DATE(YEAR($H179),MONTH($H179)+$G179*2,1),Y$3=DATE(YEAR($H179),MONTH($H179)+$G179*3,1),Y$3=DATE(YEAR($H179),MONTH($H179)+$G179*4,1),Y$3=DATE(YEAR($H179),MONTH($H179)+$G179*5,1),Y$3=DATE(YEAR($H179),MONTH($H179)+$G179*6,1),Y$3=DATE(YEAR($H179),MONTH($H179)+$G179*7,1),Y$3=DATE(YEAR($H179),MONTH($H179)+$G179*8,1),Y$3=DATE(YEAR($H179),MONTH($H179)+$G179*9,1),Y$3=DATE(YEAR($H179),MONTH($H179)+$G179*10,1)),$F179*тех!AM$10*тех!AM$6,)</f>
        <v>0</v>
      </c>
      <c r="Z179" s="76">
        <f>IF(OR(Z$3=DATE(YEAR($H179),MONTH($H179)+$G179,1),Z$3=DATE(YEAR($H179),MONTH($H179)+$G179*2,1),Z$3=DATE(YEAR($H179),MONTH($H179)+$G179*3,1),Z$3=DATE(YEAR($H179),MONTH($H179)+$G179*4,1),Z$3=DATE(YEAR($H179),MONTH($H179)+$G179*5,1),Z$3=DATE(YEAR($H179),MONTH($H179)+$G179*6,1),Z$3=DATE(YEAR($H179),MONTH($H179)+$G179*7,1),Z$3=DATE(YEAR($H179),MONTH($H179)+$G179*8,1),Z$3=DATE(YEAR($H179),MONTH($H179)+$G179*9,1),Z$3=DATE(YEAR($H179),MONTH($H179)+$G179*10,1)),$F179*тех!AN$10*тех!AN$6,)</f>
        <v>0</v>
      </c>
      <c r="AA179" s="76">
        <f>IF(OR(AA$3=DATE(YEAR($H179),MONTH($H179)+$G179,1),AA$3=DATE(YEAR($H179),MONTH($H179)+$G179*2,1),AA$3=DATE(YEAR($H179),MONTH($H179)+$G179*3,1),AA$3=DATE(YEAR($H179),MONTH($H179)+$G179*4,1),AA$3=DATE(YEAR($H179),MONTH($H179)+$G179*5,1),AA$3=DATE(YEAR($H179),MONTH($H179)+$G179*6,1),AA$3=DATE(YEAR($H179),MONTH($H179)+$G179*7,1),AA$3=DATE(YEAR($H179),MONTH($H179)+$G179*8,1),AA$3=DATE(YEAR($H179),MONTH($H179)+$G179*9,1),AA$3=DATE(YEAR($H179),MONTH($H179)+$G179*10,1)),$F179*тех!AO$10*тех!AO$6,)</f>
        <v>0</v>
      </c>
      <c r="AB179" s="76">
        <f>IF(OR(AB$3=DATE(YEAR($H179),MONTH($H179)+$G179,1),AB$3=DATE(YEAR($H179),MONTH($H179)+$G179*2,1),AB$3=DATE(YEAR($H179),MONTH($H179)+$G179*3,1),AB$3=DATE(YEAR($H179),MONTH($H179)+$G179*4,1),AB$3=DATE(YEAR($H179),MONTH($H179)+$G179*5,1),AB$3=DATE(YEAR($H179),MONTH($H179)+$G179*6,1),AB$3=DATE(YEAR($H179),MONTH($H179)+$G179*7,1),AB$3=DATE(YEAR($H179),MONTH($H179)+$G179*8,1),AB$3=DATE(YEAR($H179),MONTH($H179)+$G179*9,1),AB$3=DATE(YEAR($H179),MONTH($H179)+$G179*10,1)),$F179*тех!AP$10*тех!AP$6,)</f>
        <v>0</v>
      </c>
      <c r="AC179" s="76">
        <f>IF(OR(AC$3=DATE(YEAR($H179),MONTH($H179)+$G179,1),AC$3=DATE(YEAR($H179),MONTH($H179)+$G179*2,1),AC$3=DATE(YEAR($H179),MONTH($H179)+$G179*3,1),AC$3=DATE(YEAR($H179),MONTH($H179)+$G179*4,1),AC$3=DATE(YEAR($H179),MONTH($H179)+$G179*5,1),AC$3=DATE(YEAR($H179),MONTH($H179)+$G179*6,1),AC$3=DATE(YEAR($H179),MONTH($H179)+$G179*7,1),AC$3=DATE(YEAR($H179),MONTH($H179)+$G179*8,1),AC$3=DATE(YEAR($H179),MONTH($H179)+$G179*9,1),AC$3=DATE(YEAR($H179),MONTH($H179)+$G179*10,1)),$F179*тех!AQ$10*тех!AQ$6,)</f>
        <v>0</v>
      </c>
      <c r="AD179" s="76">
        <f>IF(OR(AD$3=DATE(YEAR($H179),MONTH($H179)+$G179,1),AD$3=DATE(YEAR($H179),MONTH($H179)+$G179*2,1),AD$3=DATE(YEAR($H179),MONTH($H179)+$G179*3,1),AD$3=DATE(YEAR($H179),MONTH($H179)+$G179*4,1),AD$3=DATE(YEAR($H179),MONTH($H179)+$G179*5,1),AD$3=DATE(YEAR($H179),MONTH($H179)+$G179*6,1),AD$3=DATE(YEAR($H179),MONTH($H179)+$G179*7,1),AD$3=DATE(YEAR($H179),MONTH($H179)+$G179*8,1),AD$3=DATE(YEAR($H179),MONTH($H179)+$G179*9,1),AD$3=DATE(YEAR($H179),MONTH($H179)+$G179*10,1)),$F179*тех!AR$10*тех!AR$6,)</f>
        <v>0</v>
      </c>
      <c r="AE179" s="76">
        <f>IF(OR(AE$3=DATE(YEAR($H179),MONTH($H179)+$G179,1),AE$3=DATE(YEAR($H179),MONTH($H179)+$G179*2,1),AE$3=DATE(YEAR($H179),MONTH($H179)+$G179*3,1),AE$3=DATE(YEAR($H179),MONTH($H179)+$G179*4,1),AE$3=DATE(YEAR($H179),MONTH($H179)+$G179*5,1),AE$3=DATE(YEAR($H179),MONTH($H179)+$G179*6,1),AE$3=DATE(YEAR($H179),MONTH($H179)+$G179*7,1),AE$3=DATE(YEAR($H179),MONTH($H179)+$G179*8,1),AE$3=DATE(YEAR($H179),MONTH($H179)+$G179*9,1),AE$3=DATE(YEAR($H179),MONTH($H179)+$G179*10,1)),$F179*тех!AS$10*тех!AS$6,)</f>
        <v>0</v>
      </c>
      <c r="AF179" s="76">
        <f>IF(OR(AF$3=DATE(YEAR($H179),MONTH($H179)+$G179,1),AF$3=DATE(YEAR($H179),MONTH($H179)+$G179*2,1),AF$3=DATE(YEAR($H179),MONTH($H179)+$G179*3,1),AF$3=DATE(YEAR($H179),MONTH($H179)+$G179*4,1),AF$3=DATE(YEAR($H179),MONTH($H179)+$G179*5,1),AF$3=DATE(YEAR($H179),MONTH($H179)+$G179*6,1),AF$3=DATE(YEAR($H179),MONTH($H179)+$G179*7,1),AF$3=DATE(YEAR($H179),MONTH($H179)+$G179*8,1),AF$3=DATE(YEAR($H179),MONTH($H179)+$G179*9,1),AF$3=DATE(YEAR($H179),MONTH($H179)+$G179*10,1)),$F179*тех!AT$10*тех!AT$6,)</f>
        <v>0</v>
      </c>
      <c r="AG179" s="76">
        <f>IF(OR(AG$3=DATE(YEAR($H179),MONTH($H179)+$G179,1),AG$3=DATE(YEAR($H179),MONTH($H179)+$G179*2,1),AG$3=DATE(YEAR($H179),MONTH($H179)+$G179*3,1),AG$3=DATE(YEAR($H179),MONTH($H179)+$G179*4,1),AG$3=DATE(YEAR($H179),MONTH($H179)+$G179*5,1),AG$3=DATE(YEAR($H179),MONTH($H179)+$G179*6,1),AG$3=DATE(YEAR($H179),MONTH($H179)+$G179*7,1),AG$3=DATE(YEAR($H179),MONTH($H179)+$G179*8,1),AG$3=DATE(YEAR($H179),MONTH($H179)+$G179*9,1),AG$3=DATE(YEAR($H179),MONTH($H179)+$G179*10,1)),$F179*тех!AU$10*тех!AU$6,)</f>
        <v>0</v>
      </c>
      <c r="AH179" s="76">
        <f>IF(OR(AH$3=DATE(YEAR($H179),MONTH($H179)+$G179,1),AH$3=DATE(YEAR($H179),MONTH($H179)+$G179*2,1),AH$3=DATE(YEAR($H179),MONTH($H179)+$G179*3,1),AH$3=DATE(YEAR($H179),MONTH($H179)+$G179*4,1),AH$3=DATE(YEAR($H179),MONTH($H179)+$G179*5,1),AH$3=DATE(YEAR($H179),MONTH($H179)+$G179*6,1),AH$3=DATE(YEAR($H179),MONTH($H179)+$G179*7,1),AH$3=DATE(YEAR($H179),MONTH($H179)+$G179*8,1),AH$3=DATE(YEAR($H179),MONTH($H179)+$G179*9,1),AH$3=DATE(YEAR($H179),MONTH($H179)+$G179*10,1)),$F179*тех!AV$10*тех!AV$6,)</f>
        <v>0</v>
      </c>
      <c r="AI179" s="76">
        <f>IF(OR(AI$3=DATE(YEAR($H179),MONTH($H179)+$G179,1),AI$3=DATE(YEAR($H179),MONTH($H179)+$G179*2,1),AI$3=DATE(YEAR($H179),MONTH($H179)+$G179*3,1),AI$3=DATE(YEAR($H179),MONTH($H179)+$G179*4,1),AI$3=DATE(YEAR($H179),MONTH($H179)+$G179*5,1),AI$3=DATE(YEAR($H179),MONTH($H179)+$G179*6,1),AI$3=DATE(YEAR($H179),MONTH($H179)+$G179*7,1),AI$3=DATE(YEAR($H179),MONTH($H179)+$G179*8,1),AI$3=DATE(YEAR($H179),MONTH($H179)+$G179*9,1),AI$3=DATE(YEAR($H179),MONTH($H179)+$G179*10,1)),$F179*тех!AW$10*тех!AW$6,)</f>
        <v>0</v>
      </c>
      <c r="AJ179" s="76">
        <f>IF(OR(AJ$3=DATE(YEAR($H179),MONTH($H179)+$G179,1),AJ$3=DATE(YEAR($H179),MONTH($H179)+$G179*2,1),AJ$3=DATE(YEAR($H179),MONTH($H179)+$G179*3,1),AJ$3=DATE(YEAR($H179),MONTH($H179)+$G179*4,1),AJ$3=DATE(YEAR($H179),MONTH($H179)+$G179*5,1),AJ$3=DATE(YEAR($H179),MONTH($H179)+$G179*6,1),AJ$3=DATE(YEAR($H179),MONTH($H179)+$G179*7,1),AJ$3=DATE(YEAR($H179),MONTH($H179)+$G179*8,1),AJ$3=DATE(YEAR($H179),MONTH($H179)+$G179*9,1),AJ$3=DATE(YEAR($H179),MONTH($H179)+$G179*10,1)),$F179*тех!AX$10*тех!AX$6,)</f>
        <v>0</v>
      </c>
      <c r="AK179" s="76">
        <f>IF(OR(AK$3=DATE(YEAR($H179),MONTH($H179)+$G179,1),AK$3=DATE(YEAR($H179),MONTH($H179)+$G179*2,1),AK$3=DATE(YEAR($H179),MONTH($H179)+$G179*3,1),AK$3=DATE(YEAR($H179),MONTH($H179)+$G179*4,1),AK$3=DATE(YEAR($H179),MONTH($H179)+$G179*5,1),AK$3=DATE(YEAR($H179),MONTH($H179)+$G179*6,1),AK$3=DATE(YEAR($H179),MONTH($H179)+$G179*7,1),AK$3=DATE(YEAR($H179),MONTH($H179)+$G179*8,1),AK$3=DATE(YEAR($H179),MONTH($H179)+$G179*9,1),AK$3=DATE(YEAR($H179),MONTH($H179)+$G179*10,1)),$F179*тех!AY$10*тех!AY$6,)</f>
        <v>0</v>
      </c>
      <c r="AL179" s="76">
        <f>IF(OR(AL$3=DATE(YEAR($H179),MONTH($H179)+$G179,1),AL$3=DATE(YEAR($H179),MONTH($H179)+$G179*2,1),AL$3=DATE(YEAR($H179),MONTH($H179)+$G179*3,1),AL$3=DATE(YEAR($H179),MONTH($H179)+$G179*4,1),AL$3=DATE(YEAR($H179),MONTH($H179)+$G179*5,1),AL$3=DATE(YEAR($H179),MONTH($H179)+$G179*6,1),AL$3=DATE(YEAR($H179),MONTH($H179)+$G179*7,1),AL$3=DATE(YEAR($H179),MONTH($H179)+$G179*8,1),AL$3=DATE(YEAR($H179),MONTH($H179)+$G179*9,1),AL$3=DATE(YEAR($H179),MONTH($H179)+$G179*10,1)),$F179*тех!AZ$10*тех!AZ$6,)</f>
        <v>0</v>
      </c>
      <c r="AM179" s="76">
        <f>IF(OR(AM$3=DATE(YEAR($H179),MONTH($H179)+$G179,1),AM$3=DATE(YEAR($H179),MONTH($H179)+$G179*2,1),AM$3=DATE(YEAR($H179),MONTH($H179)+$G179*3,1),AM$3=DATE(YEAR($H179),MONTH($H179)+$G179*4,1),AM$3=DATE(YEAR($H179),MONTH($H179)+$G179*5,1),AM$3=DATE(YEAR($H179),MONTH($H179)+$G179*6,1),AM$3=DATE(YEAR($H179),MONTH($H179)+$G179*7,1),AM$3=DATE(YEAR($H179),MONTH($H179)+$G179*8,1),AM$3=DATE(YEAR($H179),MONTH($H179)+$G179*9,1),AM$3=DATE(YEAR($H179),MONTH($H179)+$G179*10,1)),$F179*тех!BA$10*тех!BA$6,)</f>
        <v>0</v>
      </c>
      <c r="AN179" s="76">
        <f>IF(OR(AN$3=DATE(YEAR($H179),MONTH($H179)+$G179,1),AN$3=DATE(YEAR($H179),MONTH($H179)+$G179*2,1),AN$3=DATE(YEAR($H179),MONTH($H179)+$G179*3,1),AN$3=DATE(YEAR($H179),MONTH($H179)+$G179*4,1),AN$3=DATE(YEAR($H179),MONTH($H179)+$G179*5,1),AN$3=DATE(YEAR($H179),MONTH($H179)+$G179*6,1),AN$3=DATE(YEAR($H179),MONTH($H179)+$G179*7,1),AN$3=DATE(YEAR($H179),MONTH($H179)+$G179*8,1),AN$3=DATE(YEAR($H179),MONTH($H179)+$G179*9,1),AN$3=DATE(YEAR($H179),MONTH($H179)+$G179*10,1)),$F179*тех!BB$10*тех!BB$6,)</f>
        <v>0</v>
      </c>
      <c r="AO179" s="76">
        <f>IF(OR(AO$3=DATE(YEAR($H179),MONTH($H179)+$G179,1),AO$3=DATE(YEAR($H179),MONTH($H179)+$G179*2,1),AO$3=DATE(YEAR($H179),MONTH($H179)+$G179*3,1),AO$3=DATE(YEAR($H179),MONTH($H179)+$G179*4,1),AO$3=DATE(YEAR($H179),MONTH($H179)+$G179*5,1),AO$3=DATE(YEAR($H179),MONTH($H179)+$G179*6,1),AO$3=DATE(YEAR($H179),MONTH($H179)+$G179*7,1),AO$3=DATE(YEAR($H179),MONTH($H179)+$G179*8,1),AO$3=DATE(YEAR($H179),MONTH($H179)+$G179*9,1),AO$3=DATE(YEAR($H179),MONTH($H179)+$G179*10,1)),$F179*тех!BC$10*тех!BC$6,)</f>
        <v>0</v>
      </c>
      <c r="AP179" s="76">
        <f>IF(OR(AP$3=DATE(YEAR($H179),MONTH($H179)+$G179,1),AP$3=DATE(YEAR($H179),MONTH($H179)+$G179*2,1),AP$3=DATE(YEAR($H179),MONTH($H179)+$G179*3,1),AP$3=DATE(YEAR($H179),MONTH($H179)+$G179*4,1),AP$3=DATE(YEAR($H179),MONTH($H179)+$G179*5,1),AP$3=DATE(YEAR($H179),MONTH($H179)+$G179*6,1),AP$3=DATE(YEAR($H179),MONTH($H179)+$G179*7,1),AP$3=DATE(YEAR($H179),MONTH($H179)+$G179*8,1),AP$3=DATE(YEAR($H179),MONTH($H179)+$G179*9,1),AP$3=DATE(YEAR($H179),MONTH($H179)+$G179*10,1)),$F179*тех!BD$10*тех!BD$6,)</f>
        <v>0</v>
      </c>
      <c r="AQ179" s="76">
        <f>IF(OR(AQ$3=DATE(YEAR($H179),MONTH($H179)+$G179,1),AQ$3=DATE(YEAR($H179),MONTH($H179)+$G179*2,1),AQ$3=DATE(YEAR($H179),MONTH($H179)+$G179*3,1),AQ$3=DATE(YEAR($H179),MONTH($H179)+$G179*4,1),AQ$3=DATE(YEAR($H179),MONTH($H179)+$G179*5,1),AQ$3=DATE(YEAR($H179),MONTH($H179)+$G179*6,1),AQ$3=DATE(YEAR($H179),MONTH($H179)+$G179*7,1),AQ$3=DATE(YEAR($H179),MONTH($H179)+$G179*8,1),AQ$3=DATE(YEAR($H179),MONTH($H179)+$G179*9,1),AQ$3=DATE(YEAR($H179),MONTH($H179)+$G179*10,1)),$F179*тех!BE$10*тех!BE$6,)</f>
        <v>0</v>
      </c>
      <c r="AR179" s="76">
        <f>IF(OR(AR$3=DATE(YEAR($H179),MONTH($H179)+$G179,1),AR$3=DATE(YEAR($H179),MONTH($H179)+$G179*2,1),AR$3=DATE(YEAR($H179),MONTH($H179)+$G179*3,1),AR$3=DATE(YEAR($H179),MONTH($H179)+$G179*4,1),AR$3=DATE(YEAR($H179),MONTH($H179)+$G179*5,1),AR$3=DATE(YEAR($H179),MONTH($H179)+$G179*6,1),AR$3=DATE(YEAR($H179),MONTH($H179)+$G179*7,1),AR$3=DATE(YEAR($H179),MONTH($H179)+$G179*8,1),AR$3=DATE(YEAR($H179),MONTH($H179)+$G179*9,1),AR$3=DATE(YEAR($H179),MONTH($H179)+$G179*10,1)),$F179*тех!BF$10*тех!BF$6,)</f>
        <v>0</v>
      </c>
      <c r="AS179" s="76">
        <f>IF(OR(AS$3=DATE(YEAR($H179),MONTH($H179)+$G179,1),AS$3=DATE(YEAR($H179),MONTH($H179)+$G179*2,1),AS$3=DATE(YEAR($H179),MONTH($H179)+$G179*3,1),AS$3=DATE(YEAR($H179),MONTH($H179)+$G179*4,1),AS$3=DATE(YEAR($H179),MONTH($H179)+$G179*5,1),AS$3=DATE(YEAR($H179),MONTH($H179)+$G179*6,1),AS$3=DATE(YEAR($H179),MONTH($H179)+$G179*7,1),AS$3=DATE(YEAR($H179),MONTH($H179)+$G179*8,1),AS$3=DATE(YEAR($H179),MONTH($H179)+$G179*9,1),AS$3=DATE(YEAR($H179),MONTH($H179)+$G179*10,1)),$F179*тех!BG$10*тех!BG$6,)</f>
        <v>0</v>
      </c>
      <c r="AT179" s="76">
        <f>IF(OR(AT$3=DATE(YEAR($H179),MONTH($H179)+$G179,1),AT$3=DATE(YEAR($H179),MONTH($H179)+$G179*2,1),AT$3=DATE(YEAR($H179),MONTH($H179)+$G179*3,1),AT$3=DATE(YEAR($H179),MONTH($H179)+$G179*4,1),AT$3=DATE(YEAR($H179),MONTH($H179)+$G179*5,1),AT$3=DATE(YEAR($H179),MONTH($H179)+$G179*6,1),AT$3=DATE(YEAR($H179),MONTH($H179)+$G179*7,1),AT$3=DATE(YEAR($H179),MONTH($H179)+$G179*8,1),AT$3=DATE(YEAR($H179),MONTH($H179)+$G179*9,1),AT$3=DATE(YEAR($H179),MONTH($H179)+$G179*10,1)),$F179*тех!BH$10*тех!BH$6,)</f>
        <v>0</v>
      </c>
      <c r="AU179" s="76">
        <f>IF(OR(AU$3=DATE(YEAR($H179),MONTH($H179)+$G179,1),AU$3=DATE(YEAR($H179),MONTH($H179)+$G179*2,1),AU$3=DATE(YEAR($H179),MONTH($H179)+$G179*3,1),AU$3=DATE(YEAR($H179),MONTH($H179)+$G179*4,1),AU$3=DATE(YEAR($H179),MONTH($H179)+$G179*5,1),AU$3=DATE(YEAR($H179),MONTH($H179)+$G179*6,1),AU$3=DATE(YEAR($H179),MONTH($H179)+$G179*7,1),AU$3=DATE(YEAR($H179),MONTH($H179)+$G179*8,1),AU$3=DATE(YEAR($H179),MONTH($H179)+$G179*9,1),AU$3=DATE(YEAR($H179),MONTH($H179)+$G179*10,1)),$F179*тех!BI$10*тех!BI$6,)</f>
        <v>0</v>
      </c>
      <c r="AV179" s="76">
        <f>IF(OR(AV$3=DATE(YEAR($H179),MONTH($H179)+$G179,1),AV$3=DATE(YEAR($H179),MONTH($H179)+$G179*2,1),AV$3=DATE(YEAR($H179),MONTH($H179)+$G179*3,1),AV$3=DATE(YEAR($H179),MONTH($H179)+$G179*4,1),AV$3=DATE(YEAR($H179),MONTH($H179)+$G179*5,1),AV$3=DATE(YEAR($H179),MONTH($H179)+$G179*6,1),AV$3=DATE(YEAR($H179),MONTH($H179)+$G179*7,1),AV$3=DATE(YEAR($H179),MONTH($H179)+$G179*8,1),AV$3=DATE(YEAR($H179),MONTH($H179)+$G179*9,1),AV$3=DATE(YEAR($H179),MONTH($H179)+$G179*10,1)),$F179*тех!BJ$10*тех!BJ$6,)</f>
        <v>0</v>
      </c>
      <c r="AW179" s="76">
        <f>IF(OR(AW$3=DATE(YEAR($H179),MONTH($H179)+$G179,1),AW$3=DATE(YEAR($H179),MONTH($H179)+$G179*2,1),AW$3=DATE(YEAR($H179),MONTH($H179)+$G179*3,1),AW$3=DATE(YEAR($H179),MONTH($H179)+$G179*4,1),AW$3=DATE(YEAR($H179),MONTH($H179)+$G179*5,1),AW$3=DATE(YEAR($H179),MONTH($H179)+$G179*6,1),AW$3=DATE(YEAR($H179),MONTH($H179)+$G179*7,1),AW$3=DATE(YEAR($H179),MONTH($H179)+$G179*8,1),AW$3=DATE(YEAR($H179),MONTH($H179)+$G179*9,1),AW$3=DATE(YEAR($H179),MONTH($H179)+$G179*10,1)),$F179*тех!BK$10*тех!BK$6,)</f>
        <v>0</v>
      </c>
      <c r="AX179" s="76">
        <f>IF(OR(AX$3=DATE(YEAR($H179),MONTH($H179)+$G179,1),AX$3=DATE(YEAR($H179),MONTH($H179)+$G179*2,1),AX$3=DATE(YEAR($H179),MONTH($H179)+$G179*3,1),AX$3=DATE(YEAR($H179),MONTH($H179)+$G179*4,1),AX$3=DATE(YEAR($H179),MONTH($H179)+$G179*5,1),AX$3=DATE(YEAR($H179),MONTH($H179)+$G179*6,1),AX$3=DATE(YEAR($H179),MONTH($H179)+$G179*7,1),AX$3=DATE(YEAR($H179),MONTH($H179)+$G179*8,1),AX$3=DATE(YEAR($H179),MONTH($H179)+$G179*9,1),AX$3=DATE(YEAR($H179),MONTH($H179)+$G179*10,1)),$F179*тех!BL$10*тех!BL$6,)</f>
        <v>0</v>
      </c>
      <c r="AY179" s="76">
        <f>IF(OR(AY$3=DATE(YEAR($H179),MONTH($H179)+$G179,1),AY$3=DATE(YEAR($H179),MONTH($H179)+$G179*2,1),AY$3=DATE(YEAR($H179),MONTH($H179)+$G179*3,1),AY$3=DATE(YEAR($H179),MONTH($H179)+$G179*4,1),AY$3=DATE(YEAR($H179),MONTH($H179)+$G179*5,1),AY$3=DATE(YEAR($H179),MONTH($H179)+$G179*6,1),AY$3=DATE(YEAR($H179),MONTH($H179)+$G179*7,1),AY$3=DATE(YEAR($H179),MONTH($H179)+$G179*8,1),AY$3=DATE(YEAR($H179),MONTH($H179)+$G179*9,1),AY$3=DATE(YEAR($H179),MONTH($H179)+$G179*10,1)),$F179*тех!BM$10*тех!BM$6,)</f>
        <v>0</v>
      </c>
      <c r="AZ179" s="76">
        <f>IF(OR(AZ$3=DATE(YEAR($H179),MONTH($H179)+$G179,1),AZ$3=DATE(YEAR($H179),MONTH($H179)+$G179*2,1),AZ$3=DATE(YEAR($H179),MONTH($H179)+$G179*3,1),AZ$3=DATE(YEAR($H179),MONTH($H179)+$G179*4,1),AZ$3=DATE(YEAR($H179),MONTH($H179)+$G179*5,1),AZ$3=DATE(YEAR($H179),MONTH($H179)+$G179*6,1),AZ$3=DATE(YEAR($H179),MONTH($H179)+$G179*7,1),AZ$3=DATE(YEAR($H179),MONTH($H179)+$G179*8,1),AZ$3=DATE(YEAR($H179),MONTH($H179)+$G179*9,1),AZ$3=DATE(YEAR($H179),MONTH($H179)+$G179*10,1)),$F179*тех!BN$10*тех!BN$6,)</f>
        <v>0</v>
      </c>
      <c r="BA179" s="76">
        <f>IF(OR(BA$3=DATE(YEAR($H179),MONTH($H179)+$G179,1),BA$3=DATE(YEAR($H179),MONTH($H179)+$G179*2,1),BA$3=DATE(YEAR($H179),MONTH($H179)+$G179*3,1),BA$3=DATE(YEAR($H179),MONTH($H179)+$G179*4,1),BA$3=DATE(YEAR($H179),MONTH($H179)+$G179*5,1),BA$3=DATE(YEAR($H179),MONTH($H179)+$G179*6,1),BA$3=DATE(YEAR($H179),MONTH($H179)+$G179*7,1),BA$3=DATE(YEAR($H179),MONTH($H179)+$G179*8,1),BA$3=DATE(YEAR($H179),MONTH($H179)+$G179*9,1),BA$3=DATE(YEAR($H179),MONTH($H179)+$G179*10,1)),$F179*тех!BO$10*тех!BO$6,)</f>
        <v>0</v>
      </c>
      <c r="BB179" s="76">
        <f>IF(OR(BB$3=DATE(YEAR($H179),MONTH($H179)+$G179,1),BB$3=DATE(YEAR($H179),MONTH($H179)+$G179*2,1),BB$3=DATE(YEAR($H179),MONTH($H179)+$G179*3,1),BB$3=DATE(YEAR($H179),MONTH($H179)+$G179*4,1),BB$3=DATE(YEAR($H179),MONTH($H179)+$G179*5,1),BB$3=DATE(YEAR($H179),MONTH($H179)+$G179*6,1),BB$3=DATE(YEAR($H179),MONTH($H179)+$G179*7,1),BB$3=DATE(YEAR($H179),MONTH($H179)+$G179*8,1),BB$3=DATE(YEAR($H179),MONTH($H179)+$G179*9,1),BB$3=DATE(YEAR($H179),MONTH($H179)+$G179*10,1)),$F179*тех!BP$10*тех!BP$6,)</f>
        <v>0</v>
      </c>
      <c r="BC179" s="76">
        <f>IF(OR(BC$3=DATE(YEAR($H179),MONTH($H179)+$G179,1),BC$3=DATE(YEAR($H179),MONTH($H179)+$G179*2,1),BC$3=DATE(YEAR($H179),MONTH($H179)+$G179*3,1),BC$3=DATE(YEAR($H179),MONTH($H179)+$G179*4,1),BC$3=DATE(YEAR($H179),MONTH($H179)+$G179*5,1),BC$3=DATE(YEAR($H179),MONTH($H179)+$G179*6,1),BC$3=DATE(YEAR($H179),MONTH($H179)+$G179*7,1),BC$3=DATE(YEAR($H179),MONTH($H179)+$G179*8,1),BC$3=DATE(YEAR($H179),MONTH($H179)+$G179*9,1),BC$3=DATE(YEAR($H179),MONTH($H179)+$G179*10,1)),$F179*тех!BQ$10*тех!BQ$6,)</f>
        <v>0</v>
      </c>
      <c r="BD179" s="76">
        <f>IF(OR(BD$3=DATE(YEAR($H179),MONTH($H179)+$G179,1),BD$3=DATE(YEAR($H179),MONTH($H179)+$G179*2,1),BD$3=DATE(YEAR($H179),MONTH($H179)+$G179*3,1),BD$3=DATE(YEAR($H179),MONTH($H179)+$G179*4,1),BD$3=DATE(YEAR($H179),MONTH($H179)+$G179*5,1),BD$3=DATE(YEAR($H179),MONTH($H179)+$G179*6,1),BD$3=DATE(YEAR($H179),MONTH($H179)+$G179*7,1),BD$3=DATE(YEAR($H179),MONTH($H179)+$G179*8,1),BD$3=DATE(YEAR($H179),MONTH($H179)+$G179*9,1),BD$3=DATE(YEAR($H179),MONTH($H179)+$G179*10,1)),$F179*тех!BR$10*тех!BR$6,)</f>
        <v>0</v>
      </c>
      <c r="BE179" s="76">
        <f>IF(OR(BE$3=DATE(YEAR($H179),MONTH($H179)+$G179,1),BE$3=DATE(YEAR($H179),MONTH($H179)+$G179*2,1),BE$3=DATE(YEAR($H179),MONTH($H179)+$G179*3,1),BE$3=DATE(YEAR($H179),MONTH($H179)+$G179*4,1),BE$3=DATE(YEAR($H179),MONTH($H179)+$G179*5,1),BE$3=DATE(YEAR($H179),MONTH($H179)+$G179*6,1),BE$3=DATE(YEAR($H179),MONTH($H179)+$G179*7,1),BE$3=DATE(YEAR($H179),MONTH($H179)+$G179*8,1),BE$3=DATE(YEAR($H179),MONTH($H179)+$G179*9,1),BE$3=DATE(YEAR($H179),MONTH($H179)+$G179*10,1)),$F179*тех!BS$10*тех!BS$6,)</f>
        <v>0</v>
      </c>
      <c r="BF179" s="76">
        <f>IF(OR(BF$3=DATE(YEAR($H179),MONTH($H179)+$G179,1),BF$3=DATE(YEAR($H179),MONTH($H179)+$G179*2,1),BF$3=DATE(YEAR($H179),MONTH($H179)+$G179*3,1),BF$3=DATE(YEAR($H179),MONTH($H179)+$G179*4,1),BF$3=DATE(YEAR($H179),MONTH($H179)+$G179*5,1),BF$3=DATE(YEAR($H179),MONTH($H179)+$G179*6,1),BF$3=DATE(YEAR($H179),MONTH($H179)+$G179*7,1),BF$3=DATE(YEAR($H179),MONTH($H179)+$G179*8,1),BF$3=DATE(YEAR($H179),MONTH($H179)+$G179*9,1),BF$3=DATE(YEAR($H179),MONTH($H179)+$G179*10,1)),$F179*тех!BT$10*тех!BT$6,)</f>
        <v>0</v>
      </c>
      <c r="BG179" s="76">
        <f>IF(OR(BG$3=DATE(YEAR($H179),MONTH($H179)+$G179,1),BG$3=DATE(YEAR($H179),MONTH($H179)+$G179*2,1),BG$3=DATE(YEAR($H179),MONTH($H179)+$G179*3,1),BG$3=DATE(YEAR($H179),MONTH($H179)+$G179*4,1),BG$3=DATE(YEAR($H179),MONTH($H179)+$G179*5,1),BG$3=DATE(YEAR($H179),MONTH($H179)+$G179*6,1),BG$3=DATE(YEAR($H179),MONTH($H179)+$G179*7,1),BG$3=DATE(YEAR($H179),MONTH($H179)+$G179*8,1),BG$3=DATE(YEAR($H179),MONTH($H179)+$G179*9,1),BG$3=DATE(YEAR($H179),MONTH($H179)+$G179*10,1)),$F179*тех!BU$10*тех!BU$6,)</f>
        <v>0</v>
      </c>
      <c r="BH179" s="76">
        <f>IF(OR(BH$3=DATE(YEAR($H179),MONTH($H179)+$G179,1),BH$3=DATE(YEAR($H179),MONTH($H179)+$G179*2,1),BH$3=DATE(YEAR($H179),MONTH($H179)+$G179*3,1),BH$3=DATE(YEAR($H179),MONTH($H179)+$G179*4,1),BH$3=DATE(YEAR($H179),MONTH($H179)+$G179*5,1),BH$3=DATE(YEAR($H179),MONTH($H179)+$G179*6,1),BH$3=DATE(YEAR($H179),MONTH($H179)+$G179*7,1),BH$3=DATE(YEAR($H179),MONTH($H179)+$G179*8,1),BH$3=DATE(YEAR($H179),MONTH($H179)+$G179*9,1),BH$3=DATE(YEAR($H179),MONTH($H179)+$G179*10,1)),$F179*тех!BV$10*тех!BV$6,)</f>
        <v>0</v>
      </c>
      <c r="BI179" s="76">
        <f>IF(OR(BI$3=DATE(YEAR($H179),MONTH($H179)+$G179,1),BI$3=DATE(YEAR($H179),MONTH($H179)+$G179*2,1),BI$3=DATE(YEAR($H179),MONTH($H179)+$G179*3,1),BI$3=DATE(YEAR($H179),MONTH($H179)+$G179*4,1),BI$3=DATE(YEAR($H179),MONTH($H179)+$G179*5,1),BI$3=DATE(YEAR($H179),MONTH($H179)+$G179*6,1),BI$3=DATE(YEAR($H179),MONTH($H179)+$G179*7,1),BI$3=DATE(YEAR($H179),MONTH($H179)+$G179*8,1),BI$3=DATE(YEAR($H179),MONTH($H179)+$G179*9,1),BI$3=DATE(YEAR($H179),MONTH($H179)+$G179*10,1)),$F179*тех!BW$10*тех!BW$6,)</f>
        <v>0</v>
      </c>
      <c r="BJ179" s="76">
        <f>IF(OR(BJ$3=DATE(YEAR($H179),MONTH($H179)+$G179,1),BJ$3=DATE(YEAR($H179),MONTH($H179)+$G179*2,1),BJ$3=DATE(YEAR($H179),MONTH($H179)+$G179*3,1),BJ$3=DATE(YEAR($H179),MONTH($H179)+$G179*4,1),BJ$3=DATE(YEAR($H179),MONTH($H179)+$G179*5,1),BJ$3=DATE(YEAR($H179),MONTH($H179)+$G179*6,1),BJ$3=DATE(YEAR($H179),MONTH($H179)+$G179*7,1),BJ$3=DATE(YEAR($H179),MONTH($H179)+$G179*8,1),BJ$3=DATE(YEAR($H179),MONTH($H179)+$G179*9,1),BJ$3=DATE(YEAR($H179),MONTH($H179)+$G179*10,1)),$F179*тех!BX$10*тех!BX$6,)</f>
        <v>0</v>
      </c>
      <c r="BK179" s="76">
        <f>IF(OR(BK$3=DATE(YEAR($H179),MONTH($H179)+$G179,1),BK$3=DATE(YEAR($H179),MONTH($H179)+$G179*2,1),BK$3=DATE(YEAR($H179),MONTH($H179)+$G179*3,1),BK$3=DATE(YEAR($H179),MONTH($H179)+$G179*4,1),BK$3=DATE(YEAR($H179),MONTH($H179)+$G179*5,1),BK$3=DATE(YEAR($H179),MONTH($H179)+$G179*6,1),BK$3=DATE(YEAR($H179),MONTH($H179)+$G179*7,1),BK$3=DATE(YEAR($H179),MONTH($H179)+$G179*8,1),BK$3=DATE(YEAR($H179),MONTH($H179)+$G179*9,1),BK$3=DATE(YEAR($H179),MONTH($H179)+$G179*10,1)),$F179*тех!BY$10*тех!BY$6,)</f>
        <v>0</v>
      </c>
      <c r="BL179" s="76">
        <f>IF(OR(BL$3=DATE(YEAR($H179),MONTH($H179)+$G179,1),BL$3=DATE(YEAR($H179),MONTH($H179)+$G179*2,1),BL$3=DATE(YEAR($H179),MONTH($H179)+$G179*3,1),BL$3=DATE(YEAR($H179),MONTH($H179)+$G179*4,1),BL$3=DATE(YEAR($H179),MONTH($H179)+$G179*5,1),BL$3=DATE(YEAR($H179),MONTH($H179)+$G179*6,1),BL$3=DATE(YEAR($H179),MONTH($H179)+$G179*7,1),BL$3=DATE(YEAR($H179),MONTH($H179)+$G179*8,1),BL$3=DATE(YEAR($H179),MONTH($H179)+$G179*9,1),BL$3=DATE(YEAR($H179),MONTH($H179)+$G179*10,1)),$F179*тех!BZ$10*тех!BZ$6,)</f>
        <v>0</v>
      </c>
      <c r="BM179" s="76">
        <f>IF(OR(BM$3=DATE(YEAR($H179),MONTH($H179)+$G179,1),BM$3=DATE(YEAR($H179),MONTH($H179)+$G179*2,1),BM$3=DATE(YEAR($H179),MONTH($H179)+$G179*3,1),BM$3=DATE(YEAR($H179),MONTH($H179)+$G179*4,1),BM$3=DATE(YEAR($H179),MONTH($H179)+$G179*5,1),BM$3=DATE(YEAR($H179),MONTH($H179)+$G179*6,1),BM$3=DATE(YEAR($H179),MONTH($H179)+$G179*7,1),BM$3=DATE(YEAR($H179),MONTH($H179)+$G179*8,1),BM$3=DATE(YEAR($H179),MONTH($H179)+$G179*9,1),BM$3=DATE(YEAR($H179),MONTH($H179)+$G179*10,1)),$F179*тех!CA$10*тех!CA$6,)</f>
        <v>0</v>
      </c>
      <c r="BN179" s="76">
        <f>IF(OR(BN$3=DATE(YEAR($H179),MONTH($H179)+$G179,1),BN$3=DATE(YEAR($H179),MONTH($H179)+$G179*2,1),BN$3=DATE(YEAR($H179),MONTH($H179)+$G179*3,1),BN$3=DATE(YEAR($H179),MONTH($H179)+$G179*4,1),BN$3=DATE(YEAR($H179),MONTH($H179)+$G179*5,1),BN$3=DATE(YEAR($H179),MONTH($H179)+$G179*6,1),BN$3=DATE(YEAR($H179),MONTH($H179)+$G179*7,1),BN$3=DATE(YEAR($H179),MONTH($H179)+$G179*8,1),BN$3=DATE(YEAR($H179),MONTH($H179)+$G179*9,1),BN$3=DATE(YEAR($H179),MONTH($H179)+$G179*10,1)),$F179*тех!CB$10*тех!CB$6,)</f>
        <v>0</v>
      </c>
      <c r="BO179" s="76">
        <f>IF(OR(BO$3=DATE(YEAR($H179),MONTH($H179)+$G179,1),BO$3=DATE(YEAR($H179),MONTH($H179)+$G179*2,1),BO$3=DATE(YEAR($H179),MONTH($H179)+$G179*3,1),BO$3=DATE(YEAR($H179),MONTH($H179)+$G179*4,1),BO$3=DATE(YEAR($H179),MONTH($H179)+$G179*5,1),BO$3=DATE(YEAR($H179),MONTH($H179)+$G179*6,1),BO$3=DATE(YEAR($H179),MONTH($H179)+$G179*7,1),BO$3=DATE(YEAR($H179),MONTH($H179)+$G179*8,1),BO$3=DATE(YEAR($H179),MONTH($H179)+$G179*9,1),BO$3=DATE(YEAR($H179),MONTH($H179)+$G179*10,1)),$F179*тех!CC$10*тех!CC$6,)</f>
        <v>0</v>
      </c>
      <c r="BP179" s="76">
        <f>IF(OR(BP$3=DATE(YEAR($H179),MONTH($H179)+$G179,1),BP$3=DATE(YEAR($H179),MONTH($H179)+$G179*2,1),BP$3=DATE(YEAR($H179),MONTH($H179)+$G179*3,1),BP$3=DATE(YEAR($H179),MONTH($H179)+$G179*4,1),BP$3=DATE(YEAR($H179),MONTH($H179)+$G179*5,1),BP$3=DATE(YEAR($H179),MONTH($H179)+$G179*6,1),BP$3=DATE(YEAR($H179),MONTH($H179)+$G179*7,1),BP$3=DATE(YEAR($H179),MONTH($H179)+$G179*8,1),BP$3=DATE(YEAR($H179),MONTH($H179)+$G179*9,1),BP$3=DATE(YEAR($H179),MONTH($H179)+$G179*10,1)),$F179*тех!CD$10*тех!CD$6,)</f>
        <v>0</v>
      </c>
      <c r="BQ179" s="76">
        <f>IF(OR(BQ$3=DATE(YEAR($H179),MONTH($H179)+$G179,1),BQ$3=DATE(YEAR($H179),MONTH($H179)+$G179*2,1),BQ$3=DATE(YEAR($H179),MONTH($H179)+$G179*3,1),BQ$3=DATE(YEAR($H179),MONTH($H179)+$G179*4,1),BQ$3=DATE(YEAR($H179),MONTH($H179)+$G179*5,1),BQ$3=DATE(YEAR($H179),MONTH($H179)+$G179*6,1),BQ$3=DATE(YEAR($H179),MONTH($H179)+$G179*7,1),BQ$3=DATE(YEAR($H179),MONTH($H179)+$G179*8,1),BQ$3=DATE(YEAR($H179),MONTH($H179)+$G179*9,1),BQ$3=DATE(YEAR($H179),MONTH($H179)+$G179*10,1)),$F179*тех!CE$10*тех!CE$6,)</f>
        <v>0</v>
      </c>
    </row>
    <row r="180" spans="2:69">
      <c r="B180" s="3">
        <v>38</v>
      </c>
      <c r="C180" s="19"/>
      <c r="D180" s="71"/>
      <c r="E180" s="71"/>
      <c r="F180" s="76">
        <f t="shared" si="5"/>
        <v>0</v>
      </c>
      <c r="G180" s="19"/>
      <c r="H180" s="20"/>
      <c r="J180" s="76">
        <f>IF($H180=J$3,$F180,)*тех!X$6</f>
        <v>0</v>
      </c>
      <c r="K180" s="76">
        <f>IF($H180=K$3,$F180,)*тех!Y$6</f>
        <v>0</v>
      </c>
      <c r="L180" s="76">
        <f>IF($H180=L$3,$F180,)*тех!Z$6</f>
        <v>0</v>
      </c>
      <c r="M180" s="76">
        <f>IF($H180=M$3,$F180,)*тех!AA$6</f>
        <v>0</v>
      </c>
      <c r="N180" s="76">
        <f>IF($H180=N$3,$F180,)*тех!AB$6</f>
        <v>0</v>
      </c>
      <c r="O180" s="76">
        <f>IF($H180=O$3,$F180,)*тех!AC$6</f>
        <v>0</v>
      </c>
      <c r="P180" s="76">
        <f>IF(OR(P$3=DATE(YEAR($H180),MONTH($H180)+$G180,1),P$3=DATE(YEAR($H180),MONTH($H180)+$G180*2,1),P$3=DATE(YEAR($H180),MONTH($H180)+$G180*3,1),P$3=DATE(YEAR($H180),MONTH($H180)+$G180*4,1),P$3=DATE(YEAR($H180),MONTH($H180)+$G180*5,1),P$3=DATE(YEAR($H180),MONTH($H180)+$G180*6,1),P$3=DATE(YEAR($H180),MONTH($H180)+$G180*7,1),P$3=DATE(YEAR($H180),MONTH($H180)+$G180*8,1),P$3=DATE(YEAR($H180),MONTH($H180)+$G180*9,1),P$3=DATE(YEAR($H180),MONTH($H180)+$G180*10,1)),$F180*тех!AD$10*тех!AD$6,)</f>
        <v>0</v>
      </c>
      <c r="Q180" s="76">
        <f>IF(OR(Q$3=DATE(YEAR($H180),MONTH($H180)+$G180,1),Q$3=DATE(YEAR($H180),MONTH($H180)+$G180*2,1),Q$3=DATE(YEAR($H180),MONTH($H180)+$G180*3,1),Q$3=DATE(YEAR($H180),MONTH($H180)+$G180*4,1),Q$3=DATE(YEAR($H180),MONTH($H180)+$G180*5,1),Q$3=DATE(YEAR($H180),MONTH($H180)+$G180*6,1),Q$3=DATE(YEAR($H180),MONTH($H180)+$G180*7,1),Q$3=DATE(YEAR($H180),MONTH($H180)+$G180*8,1),Q$3=DATE(YEAR($H180),MONTH($H180)+$G180*9,1),Q$3=DATE(YEAR($H180),MONTH($H180)+$G180*10,1)),$F180*тех!AE$10*тех!AE$6,)</f>
        <v>0</v>
      </c>
      <c r="R180" s="76">
        <f>IF(OR(R$3=DATE(YEAR($H180),MONTH($H180)+$G180,1),R$3=DATE(YEAR($H180),MONTH($H180)+$G180*2,1),R$3=DATE(YEAR($H180),MONTH($H180)+$G180*3,1),R$3=DATE(YEAR($H180),MONTH($H180)+$G180*4,1),R$3=DATE(YEAR($H180),MONTH($H180)+$G180*5,1),R$3=DATE(YEAR($H180),MONTH($H180)+$G180*6,1),R$3=DATE(YEAR($H180),MONTH($H180)+$G180*7,1),R$3=DATE(YEAR($H180),MONTH($H180)+$G180*8,1),R$3=DATE(YEAR($H180),MONTH($H180)+$G180*9,1),R$3=DATE(YEAR($H180),MONTH($H180)+$G180*10,1)),$F180*тех!AF$10*тех!AF$6,)</f>
        <v>0</v>
      </c>
      <c r="S180" s="76">
        <f>IF(OR(S$3=DATE(YEAR($H180),MONTH($H180)+$G180,1),S$3=DATE(YEAR($H180),MONTH($H180)+$G180*2,1),S$3=DATE(YEAR($H180),MONTH($H180)+$G180*3,1),S$3=DATE(YEAR($H180),MONTH($H180)+$G180*4,1),S$3=DATE(YEAR($H180),MONTH($H180)+$G180*5,1),S$3=DATE(YEAR($H180),MONTH($H180)+$G180*6,1),S$3=DATE(YEAR($H180),MONTH($H180)+$G180*7,1),S$3=DATE(YEAR($H180),MONTH($H180)+$G180*8,1),S$3=DATE(YEAR($H180),MONTH($H180)+$G180*9,1),S$3=DATE(YEAR($H180),MONTH($H180)+$G180*10,1)),$F180*тех!AG$10*тех!AG$6,)</f>
        <v>0</v>
      </c>
      <c r="T180" s="76">
        <f>IF(OR(T$3=DATE(YEAR($H180),MONTH($H180)+$G180,1),T$3=DATE(YEAR($H180),MONTH($H180)+$G180*2,1),T$3=DATE(YEAR($H180),MONTH($H180)+$G180*3,1),T$3=DATE(YEAR($H180),MONTH($H180)+$G180*4,1),T$3=DATE(YEAR($H180),MONTH($H180)+$G180*5,1),T$3=DATE(YEAR($H180),MONTH($H180)+$G180*6,1),T$3=DATE(YEAR($H180),MONTH($H180)+$G180*7,1),T$3=DATE(YEAR($H180),MONTH($H180)+$G180*8,1),T$3=DATE(YEAR($H180),MONTH($H180)+$G180*9,1),T$3=DATE(YEAR($H180),MONTH($H180)+$G180*10,1)),$F180*тех!AH$10*тех!AH$6,)</f>
        <v>0</v>
      </c>
      <c r="U180" s="76">
        <f>IF(OR(U$3=DATE(YEAR($H180),MONTH($H180)+$G180,1),U$3=DATE(YEAR($H180),MONTH($H180)+$G180*2,1),U$3=DATE(YEAR($H180),MONTH($H180)+$G180*3,1),U$3=DATE(YEAR($H180),MONTH($H180)+$G180*4,1),U$3=DATE(YEAR($H180),MONTH($H180)+$G180*5,1),U$3=DATE(YEAR($H180),MONTH($H180)+$G180*6,1),U$3=DATE(YEAR($H180),MONTH($H180)+$G180*7,1),U$3=DATE(YEAR($H180),MONTH($H180)+$G180*8,1),U$3=DATE(YEAR($H180),MONTH($H180)+$G180*9,1),U$3=DATE(YEAR($H180),MONTH($H180)+$G180*10,1)),$F180*тех!AI$10*тех!AI$6,)</f>
        <v>0</v>
      </c>
      <c r="V180" s="76">
        <f>IF(OR(V$3=DATE(YEAR($H180),MONTH($H180)+$G180,1),V$3=DATE(YEAR($H180),MONTH($H180)+$G180*2,1),V$3=DATE(YEAR($H180),MONTH($H180)+$G180*3,1),V$3=DATE(YEAR($H180),MONTH($H180)+$G180*4,1),V$3=DATE(YEAR($H180),MONTH($H180)+$G180*5,1),V$3=DATE(YEAR($H180),MONTH($H180)+$G180*6,1),V$3=DATE(YEAR($H180),MONTH($H180)+$G180*7,1),V$3=DATE(YEAR($H180),MONTH($H180)+$G180*8,1),V$3=DATE(YEAR($H180),MONTH($H180)+$G180*9,1),V$3=DATE(YEAR($H180),MONTH($H180)+$G180*10,1)),$F180*тех!AJ$10*тех!AJ$6,)</f>
        <v>0</v>
      </c>
      <c r="W180" s="76">
        <f>IF(OR(W$3=DATE(YEAR($H180),MONTH($H180)+$G180,1),W$3=DATE(YEAR($H180),MONTH($H180)+$G180*2,1),W$3=DATE(YEAR($H180),MONTH($H180)+$G180*3,1),W$3=DATE(YEAR($H180),MONTH($H180)+$G180*4,1),W$3=DATE(YEAR($H180),MONTH($H180)+$G180*5,1),W$3=DATE(YEAR($H180),MONTH($H180)+$G180*6,1),W$3=DATE(YEAR($H180),MONTH($H180)+$G180*7,1),W$3=DATE(YEAR($H180),MONTH($H180)+$G180*8,1),W$3=DATE(YEAR($H180),MONTH($H180)+$G180*9,1),W$3=DATE(YEAR($H180),MONTH($H180)+$G180*10,1)),$F180*тех!AK$10*тех!AK$6,)</f>
        <v>0</v>
      </c>
      <c r="X180" s="76">
        <f>IF(OR(X$3=DATE(YEAR($H180),MONTH($H180)+$G180,1),X$3=DATE(YEAR($H180),MONTH($H180)+$G180*2,1),X$3=DATE(YEAR($H180),MONTH($H180)+$G180*3,1),X$3=DATE(YEAR($H180),MONTH($H180)+$G180*4,1),X$3=DATE(YEAR($H180),MONTH($H180)+$G180*5,1),X$3=DATE(YEAR($H180),MONTH($H180)+$G180*6,1),X$3=DATE(YEAR($H180),MONTH($H180)+$G180*7,1),X$3=DATE(YEAR($H180),MONTH($H180)+$G180*8,1),X$3=DATE(YEAR($H180),MONTH($H180)+$G180*9,1),X$3=DATE(YEAR($H180),MONTH($H180)+$G180*10,1)),$F180*тех!AL$10*тех!AL$6,)</f>
        <v>0</v>
      </c>
      <c r="Y180" s="76">
        <f>IF(OR(Y$3=DATE(YEAR($H180),MONTH($H180)+$G180,1),Y$3=DATE(YEAR($H180),MONTH($H180)+$G180*2,1),Y$3=DATE(YEAR($H180),MONTH($H180)+$G180*3,1),Y$3=DATE(YEAR($H180),MONTH($H180)+$G180*4,1),Y$3=DATE(YEAR($H180),MONTH($H180)+$G180*5,1),Y$3=DATE(YEAR($H180),MONTH($H180)+$G180*6,1),Y$3=DATE(YEAR($H180),MONTH($H180)+$G180*7,1),Y$3=DATE(YEAR($H180),MONTH($H180)+$G180*8,1),Y$3=DATE(YEAR($H180),MONTH($H180)+$G180*9,1),Y$3=DATE(YEAR($H180),MONTH($H180)+$G180*10,1)),$F180*тех!AM$10*тех!AM$6,)</f>
        <v>0</v>
      </c>
      <c r="Z180" s="76">
        <f>IF(OR(Z$3=DATE(YEAR($H180),MONTH($H180)+$G180,1),Z$3=DATE(YEAR($H180),MONTH($H180)+$G180*2,1),Z$3=DATE(YEAR($H180),MONTH($H180)+$G180*3,1),Z$3=DATE(YEAR($H180),MONTH($H180)+$G180*4,1),Z$3=DATE(YEAR($H180),MONTH($H180)+$G180*5,1),Z$3=DATE(YEAR($H180),MONTH($H180)+$G180*6,1),Z$3=DATE(YEAR($H180),MONTH($H180)+$G180*7,1),Z$3=DATE(YEAR($H180),MONTH($H180)+$G180*8,1),Z$3=DATE(YEAR($H180),MONTH($H180)+$G180*9,1),Z$3=DATE(YEAR($H180),MONTH($H180)+$G180*10,1)),$F180*тех!AN$10*тех!AN$6,)</f>
        <v>0</v>
      </c>
      <c r="AA180" s="76">
        <f>IF(OR(AA$3=DATE(YEAR($H180),MONTH($H180)+$G180,1),AA$3=DATE(YEAR($H180),MONTH($H180)+$G180*2,1),AA$3=DATE(YEAR($H180),MONTH($H180)+$G180*3,1),AA$3=DATE(YEAR($H180),MONTH($H180)+$G180*4,1),AA$3=DATE(YEAR($H180),MONTH($H180)+$G180*5,1),AA$3=DATE(YEAR($H180),MONTH($H180)+$G180*6,1),AA$3=DATE(YEAR($H180),MONTH($H180)+$G180*7,1),AA$3=DATE(YEAR($H180),MONTH($H180)+$G180*8,1),AA$3=DATE(YEAR($H180),MONTH($H180)+$G180*9,1),AA$3=DATE(YEAR($H180),MONTH($H180)+$G180*10,1)),$F180*тех!AO$10*тех!AO$6,)</f>
        <v>0</v>
      </c>
      <c r="AB180" s="76">
        <f>IF(OR(AB$3=DATE(YEAR($H180),MONTH($H180)+$G180,1),AB$3=DATE(YEAR($H180),MONTH($H180)+$G180*2,1),AB$3=DATE(YEAR($H180),MONTH($H180)+$G180*3,1),AB$3=DATE(YEAR($H180),MONTH($H180)+$G180*4,1),AB$3=DATE(YEAR($H180),MONTH($H180)+$G180*5,1),AB$3=DATE(YEAR($H180),MONTH($H180)+$G180*6,1),AB$3=DATE(YEAR($H180),MONTH($H180)+$G180*7,1),AB$3=DATE(YEAR($H180),MONTH($H180)+$G180*8,1),AB$3=DATE(YEAR($H180),MONTH($H180)+$G180*9,1),AB$3=DATE(YEAR($H180),MONTH($H180)+$G180*10,1)),$F180*тех!AP$10*тех!AP$6,)</f>
        <v>0</v>
      </c>
      <c r="AC180" s="76">
        <f>IF(OR(AC$3=DATE(YEAR($H180),MONTH($H180)+$G180,1),AC$3=DATE(YEAR($H180),MONTH($H180)+$G180*2,1),AC$3=DATE(YEAR($H180),MONTH($H180)+$G180*3,1),AC$3=DATE(YEAR($H180),MONTH($H180)+$G180*4,1),AC$3=DATE(YEAR($H180),MONTH($H180)+$G180*5,1),AC$3=DATE(YEAR($H180),MONTH($H180)+$G180*6,1),AC$3=DATE(YEAR($H180),MONTH($H180)+$G180*7,1),AC$3=DATE(YEAR($H180),MONTH($H180)+$G180*8,1),AC$3=DATE(YEAR($H180),MONTH($H180)+$G180*9,1),AC$3=DATE(YEAR($H180),MONTH($H180)+$G180*10,1)),$F180*тех!AQ$10*тех!AQ$6,)</f>
        <v>0</v>
      </c>
      <c r="AD180" s="76">
        <f>IF(OR(AD$3=DATE(YEAR($H180),MONTH($H180)+$G180,1),AD$3=DATE(YEAR($H180),MONTH($H180)+$G180*2,1),AD$3=DATE(YEAR($H180),MONTH($H180)+$G180*3,1),AD$3=DATE(YEAR($H180),MONTH($H180)+$G180*4,1),AD$3=DATE(YEAR($H180),MONTH($H180)+$G180*5,1),AD$3=DATE(YEAR($H180),MONTH($H180)+$G180*6,1),AD$3=DATE(YEAR($H180),MONTH($H180)+$G180*7,1),AD$3=DATE(YEAR($H180),MONTH($H180)+$G180*8,1),AD$3=DATE(YEAR($H180),MONTH($H180)+$G180*9,1),AD$3=DATE(YEAR($H180),MONTH($H180)+$G180*10,1)),$F180*тех!AR$10*тех!AR$6,)</f>
        <v>0</v>
      </c>
      <c r="AE180" s="76">
        <f>IF(OR(AE$3=DATE(YEAR($H180),MONTH($H180)+$G180,1),AE$3=DATE(YEAR($H180),MONTH($H180)+$G180*2,1),AE$3=DATE(YEAR($H180),MONTH($H180)+$G180*3,1),AE$3=DATE(YEAR($H180),MONTH($H180)+$G180*4,1),AE$3=DATE(YEAR($H180),MONTH($H180)+$G180*5,1),AE$3=DATE(YEAR($H180),MONTH($H180)+$G180*6,1),AE$3=DATE(YEAR($H180),MONTH($H180)+$G180*7,1),AE$3=DATE(YEAR($H180),MONTH($H180)+$G180*8,1),AE$3=DATE(YEAR($H180),MONTH($H180)+$G180*9,1),AE$3=DATE(YEAR($H180),MONTH($H180)+$G180*10,1)),$F180*тех!AS$10*тех!AS$6,)</f>
        <v>0</v>
      </c>
      <c r="AF180" s="76">
        <f>IF(OR(AF$3=DATE(YEAR($H180),MONTH($H180)+$G180,1),AF$3=DATE(YEAR($H180),MONTH($H180)+$G180*2,1),AF$3=DATE(YEAR($H180),MONTH($H180)+$G180*3,1),AF$3=DATE(YEAR($H180),MONTH($H180)+$G180*4,1),AF$3=DATE(YEAR($H180),MONTH($H180)+$G180*5,1),AF$3=DATE(YEAR($H180),MONTH($H180)+$G180*6,1),AF$3=DATE(YEAR($H180),MONTH($H180)+$G180*7,1),AF$3=DATE(YEAR($H180),MONTH($H180)+$G180*8,1),AF$3=DATE(YEAR($H180),MONTH($H180)+$G180*9,1),AF$3=DATE(YEAR($H180),MONTH($H180)+$G180*10,1)),$F180*тех!AT$10*тех!AT$6,)</f>
        <v>0</v>
      </c>
      <c r="AG180" s="76">
        <f>IF(OR(AG$3=DATE(YEAR($H180),MONTH($H180)+$G180,1),AG$3=DATE(YEAR($H180),MONTH($H180)+$G180*2,1),AG$3=DATE(YEAR($H180),MONTH($H180)+$G180*3,1),AG$3=DATE(YEAR($H180),MONTH($H180)+$G180*4,1),AG$3=DATE(YEAR($H180),MONTH($H180)+$G180*5,1),AG$3=DATE(YEAR($H180),MONTH($H180)+$G180*6,1),AG$3=DATE(YEAR($H180),MONTH($H180)+$G180*7,1),AG$3=DATE(YEAR($H180),MONTH($H180)+$G180*8,1),AG$3=DATE(YEAR($H180),MONTH($H180)+$G180*9,1),AG$3=DATE(YEAR($H180),MONTH($H180)+$G180*10,1)),$F180*тех!AU$10*тех!AU$6,)</f>
        <v>0</v>
      </c>
      <c r="AH180" s="76">
        <f>IF(OR(AH$3=DATE(YEAR($H180),MONTH($H180)+$G180,1),AH$3=DATE(YEAR($H180),MONTH($H180)+$G180*2,1),AH$3=DATE(YEAR($H180),MONTH($H180)+$G180*3,1),AH$3=DATE(YEAR($H180),MONTH($H180)+$G180*4,1),AH$3=DATE(YEAR($H180),MONTH($H180)+$G180*5,1),AH$3=DATE(YEAR($H180),MONTH($H180)+$G180*6,1),AH$3=DATE(YEAR($H180),MONTH($H180)+$G180*7,1),AH$3=DATE(YEAR($H180),MONTH($H180)+$G180*8,1),AH$3=DATE(YEAR($H180),MONTH($H180)+$G180*9,1),AH$3=DATE(YEAR($H180),MONTH($H180)+$G180*10,1)),$F180*тех!AV$10*тех!AV$6,)</f>
        <v>0</v>
      </c>
      <c r="AI180" s="76">
        <f>IF(OR(AI$3=DATE(YEAR($H180),MONTH($H180)+$G180,1),AI$3=DATE(YEAR($H180),MONTH($H180)+$G180*2,1),AI$3=DATE(YEAR($H180),MONTH($H180)+$G180*3,1),AI$3=DATE(YEAR($H180),MONTH($H180)+$G180*4,1),AI$3=DATE(YEAR($H180),MONTH($H180)+$G180*5,1),AI$3=DATE(YEAR($H180),MONTH($H180)+$G180*6,1),AI$3=DATE(YEAR($H180),MONTH($H180)+$G180*7,1),AI$3=DATE(YEAR($H180),MONTH($H180)+$G180*8,1),AI$3=DATE(YEAR($H180),MONTH($H180)+$G180*9,1),AI$3=DATE(YEAR($H180),MONTH($H180)+$G180*10,1)),$F180*тех!AW$10*тех!AW$6,)</f>
        <v>0</v>
      </c>
      <c r="AJ180" s="76">
        <f>IF(OR(AJ$3=DATE(YEAR($H180),MONTH($H180)+$G180,1),AJ$3=DATE(YEAR($H180),MONTH($H180)+$G180*2,1),AJ$3=DATE(YEAR($H180),MONTH($H180)+$G180*3,1),AJ$3=DATE(YEAR($H180),MONTH($H180)+$G180*4,1),AJ$3=DATE(YEAR($H180),MONTH($H180)+$G180*5,1),AJ$3=DATE(YEAR($H180),MONTH($H180)+$G180*6,1),AJ$3=DATE(YEAR($H180),MONTH($H180)+$G180*7,1),AJ$3=DATE(YEAR($H180),MONTH($H180)+$G180*8,1),AJ$3=DATE(YEAR($H180),MONTH($H180)+$G180*9,1),AJ$3=DATE(YEAR($H180),MONTH($H180)+$G180*10,1)),$F180*тех!AX$10*тех!AX$6,)</f>
        <v>0</v>
      </c>
      <c r="AK180" s="76">
        <f>IF(OR(AK$3=DATE(YEAR($H180),MONTH($H180)+$G180,1),AK$3=DATE(YEAR($H180),MONTH($H180)+$G180*2,1),AK$3=DATE(YEAR($H180),MONTH($H180)+$G180*3,1),AK$3=DATE(YEAR($H180),MONTH($H180)+$G180*4,1),AK$3=DATE(YEAR($H180),MONTH($H180)+$G180*5,1),AK$3=DATE(YEAR($H180),MONTH($H180)+$G180*6,1),AK$3=DATE(YEAR($H180),MONTH($H180)+$G180*7,1),AK$3=DATE(YEAR($H180),MONTH($H180)+$G180*8,1),AK$3=DATE(YEAR($H180),MONTH($H180)+$G180*9,1),AK$3=DATE(YEAR($H180),MONTH($H180)+$G180*10,1)),$F180*тех!AY$10*тех!AY$6,)</f>
        <v>0</v>
      </c>
      <c r="AL180" s="76">
        <f>IF(OR(AL$3=DATE(YEAR($H180),MONTH($H180)+$G180,1),AL$3=DATE(YEAR($H180),MONTH($H180)+$G180*2,1),AL$3=DATE(YEAR($H180),MONTH($H180)+$G180*3,1),AL$3=DATE(YEAR($H180),MONTH($H180)+$G180*4,1),AL$3=DATE(YEAR($H180),MONTH($H180)+$G180*5,1),AL$3=DATE(YEAR($H180),MONTH($H180)+$G180*6,1),AL$3=DATE(YEAR($H180),MONTH($H180)+$G180*7,1),AL$3=DATE(YEAR($H180),MONTH($H180)+$G180*8,1),AL$3=DATE(YEAR($H180),MONTH($H180)+$G180*9,1),AL$3=DATE(YEAR($H180),MONTH($H180)+$G180*10,1)),$F180*тех!AZ$10*тех!AZ$6,)</f>
        <v>0</v>
      </c>
      <c r="AM180" s="76">
        <f>IF(OR(AM$3=DATE(YEAR($H180),MONTH($H180)+$G180,1),AM$3=DATE(YEAR($H180),MONTH($H180)+$G180*2,1),AM$3=DATE(YEAR($H180),MONTH($H180)+$G180*3,1),AM$3=DATE(YEAR($H180),MONTH($H180)+$G180*4,1),AM$3=DATE(YEAR($H180),MONTH($H180)+$G180*5,1),AM$3=DATE(YEAR($H180),MONTH($H180)+$G180*6,1),AM$3=DATE(YEAR($H180),MONTH($H180)+$G180*7,1),AM$3=DATE(YEAR($H180),MONTH($H180)+$G180*8,1),AM$3=DATE(YEAR($H180),MONTH($H180)+$G180*9,1),AM$3=DATE(YEAR($H180),MONTH($H180)+$G180*10,1)),$F180*тех!BA$10*тех!BA$6,)</f>
        <v>0</v>
      </c>
      <c r="AN180" s="76">
        <f>IF(OR(AN$3=DATE(YEAR($H180),MONTH($H180)+$G180,1),AN$3=DATE(YEAR($H180),MONTH($H180)+$G180*2,1),AN$3=DATE(YEAR($H180),MONTH($H180)+$G180*3,1),AN$3=DATE(YEAR($H180),MONTH($H180)+$G180*4,1),AN$3=DATE(YEAR($H180),MONTH($H180)+$G180*5,1),AN$3=DATE(YEAR($H180),MONTH($H180)+$G180*6,1),AN$3=DATE(YEAR($H180),MONTH($H180)+$G180*7,1),AN$3=DATE(YEAR($H180),MONTH($H180)+$G180*8,1),AN$3=DATE(YEAR($H180),MONTH($H180)+$G180*9,1),AN$3=DATE(YEAR($H180),MONTH($H180)+$G180*10,1)),$F180*тех!BB$10*тех!BB$6,)</f>
        <v>0</v>
      </c>
      <c r="AO180" s="76">
        <f>IF(OR(AO$3=DATE(YEAR($H180),MONTH($H180)+$G180,1),AO$3=DATE(YEAR($H180),MONTH($H180)+$G180*2,1),AO$3=DATE(YEAR($H180),MONTH($H180)+$G180*3,1),AO$3=DATE(YEAR($H180),MONTH($H180)+$G180*4,1),AO$3=DATE(YEAR($H180),MONTH($H180)+$G180*5,1),AO$3=DATE(YEAR($H180),MONTH($H180)+$G180*6,1),AO$3=DATE(YEAR($H180),MONTH($H180)+$G180*7,1),AO$3=DATE(YEAR($H180),MONTH($H180)+$G180*8,1),AO$3=DATE(YEAR($H180),MONTH($H180)+$G180*9,1),AO$3=DATE(YEAR($H180),MONTH($H180)+$G180*10,1)),$F180*тех!BC$10*тех!BC$6,)</f>
        <v>0</v>
      </c>
      <c r="AP180" s="76">
        <f>IF(OR(AP$3=DATE(YEAR($H180),MONTH($H180)+$G180,1),AP$3=DATE(YEAR($H180),MONTH($H180)+$G180*2,1),AP$3=DATE(YEAR($H180),MONTH($H180)+$G180*3,1),AP$3=DATE(YEAR($H180),MONTH($H180)+$G180*4,1),AP$3=DATE(YEAR($H180),MONTH($H180)+$G180*5,1),AP$3=DATE(YEAR($H180),MONTH($H180)+$G180*6,1),AP$3=DATE(YEAR($H180),MONTH($H180)+$G180*7,1),AP$3=DATE(YEAR($H180),MONTH($H180)+$G180*8,1),AP$3=DATE(YEAR($H180),MONTH($H180)+$G180*9,1),AP$3=DATE(YEAR($H180),MONTH($H180)+$G180*10,1)),$F180*тех!BD$10*тех!BD$6,)</f>
        <v>0</v>
      </c>
      <c r="AQ180" s="76">
        <f>IF(OR(AQ$3=DATE(YEAR($H180),MONTH($H180)+$G180,1),AQ$3=DATE(YEAR($H180),MONTH($H180)+$G180*2,1),AQ$3=DATE(YEAR($H180),MONTH($H180)+$G180*3,1),AQ$3=DATE(YEAR($H180),MONTH($H180)+$G180*4,1),AQ$3=DATE(YEAR($H180),MONTH($H180)+$G180*5,1),AQ$3=DATE(YEAR($H180),MONTH($H180)+$G180*6,1),AQ$3=DATE(YEAR($H180),MONTH($H180)+$G180*7,1),AQ$3=DATE(YEAR($H180),MONTH($H180)+$G180*8,1),AQ$3=DATE(YEAR($H180),MONTH($H180)+$G180*9,1),AQ$3=DATE(YEAR($H180),MONTH($H180)+$G180*10,1)),$F180*тех!BE$10*тех!BE$6,)</f>
        <v>0</v>
      </c>
      <c r="AR180" s="76">
        <f>IF(OR(AR$3=DATE(YEAR($H180),MONTH($H180)+$G180,1),AR$3=DATE(YEAR($H180),MONTH($H180)+$G180*2,1),AR$3=DATE(YEAR($H180),MONTH($H180)+$G180*3,1),AR$3=DATE(YEAR($H180),MONTH($H180)+$G180*4,1),AR$3=DATE(YEAR($H180),MONTH($H180)+$G180*5,1),AR$3=DATE(YEAR($H180),MONTH($H180)+$G180*6,1),AR$3=DATE(YEAR($H180),MONTH($H180)+$G180*7,1),AR$3=DATE(YEAR($H180),MONTH($H180)+$G180*8,1),AR$3=DATE(YEAR($H180),MONTH($H180)+$G180*9,1),AR$3=DATE(YEAR($H180),MONTH($H180)+$G180*10,1)),$F180*тех!BF$10*тех!BF$6,)</f>
        <v>0</v>
      </c>
      <c r="AS180" s="76">
        <f>IF(OR(AS$3=DATE(YEAR($H180),MONTH($H180)+$G180,1),AS$3=DATE(YEAR($H180),MONTH($H180)+$G180*2,1),AS$3=DATE(YEAR($H180),MONTH($H180)+$G180*3,1),AS$3=DATE(YEAR($H180),MONTH($H180)+$G180*4,1),AS$3=DATE(YEAR($H180),MONTH($H180)+$G180*5,1),AS$3=DATE(YEAR($H180),MONTH($H180)+$G180*6,1),AS$3=DATE(YEAR($H180),MONTH($H180)+$G180*7,1),AS$3=DATE(YEAR($H180),MONTH($H180)+$G180*8,1),AS$3=DATE(YEAR($H180),MONTH($H180)+$G180*9,1),AS$3=DATE(YEAR($H180),MONTH($H180)+$G180*10,1)),$F180*тех!BG$10*тех!BG$6,)</f>
        <v>0</v>
      </c>
      <c r="AT180" s="76">
        <f>IF(OR(AT$3=DATE(YEAR($H180),MONTH($H180)+$G180,1),AT$3=DATE(YEAR($H180),MONTH($H180)+$G180*2,1),AT$3=DATE(YEAR($H180),MONTH($H180)+$G180*3,1),AT$3=DATE(YEAR($H180),MONTH($H180)+$G180*4,1),AT$3=DATE(YEAR($H180),MONTH($H180)+$G180*5,1),AT$3=DATE(YEAR($H180),MONTH($H180)+$G180*6,1),AT$3=DATE(YEAR($H180),MONTH($H180)+$G180*7,1),AT$3=DATE(YEAR($H180),MONTH($H180)+$G180*8,1),AT$3=DATE(YEAR($H180),MONTH($H180)+$G180*9,1),AT$3=DATE(YEAR($H180),MONTH($H180)+$G180*10,1)),$F180*тех!BH$10*тех!BH$6,)</f>
        <v>0</v>
      </c>
      <c r="AU180" s="76">
        <f>IF(OR(AU$3=DATE(YEAR($H180),MONTH($H180)+$G180,1),AU$3=DATE(YEAR($H180),MONTH($H180)+$G180*2,1),AU$3=DATE(YEAR($H180),MONTH($H180)+$G180*3,1),AU$3=DATE(YEAR($H180),MONTH($H180)+$G180*4,1),AU$3=DATE(YEAR($H180),MONTH($H180)+$G180*5,1),AU$3=DATE(YEAR($H180),MONTH($H180)+$G180*6,1),AU$3=DATE(YEAR($H180),MONTH($H180)+$G180*7,1),AU$3=DATE(YEAR($H180),MONTH($H180)+$G180*8,1),AU$3=DATE(YEAR($H180),MONTH($H180)+$G180*9,1),AU$3=DATE(YEAR($H180),MONTH($H180)+$G180*10,1)),$F180*тех!BI$10*тех!BI$6,)</f>
        <v>0</v>
      </c>
      <c r="AV180" s="76">
        <f>IF(OR(AV$3=DATE(YEAR($H180),MONTH($H180)+$G180,1),AV$3=DATE(YEAR($H180),MONTH($H180)+$G180*2,1),AV$3=DATE(YEAR($H180),MONTH($H180)+$G180*3,1),AV$3=DATE(YEAR($H180),MONTH($H180)+$G180*4,1),AV$3=DATE(YEAR($H180),MONTH($H180)+$G180*5,1),AV$3=DATE(YEAR($H180),MONTH($H180)+$G180*6,1),AV$3=DATE(YEAR($H180),MONTH($H180)+$G180*7,1),AV$3=DATE(YEAR($H180),MONTH($H180)+$G180*8,1),AV$3=DATE(YEAR($H180),MONTH($H180)+$G180*9,1),AV$3=DATE(YEAR($H180),MONTH($H180)+$G180*10,1)),$F180*тех!BJ$10*тех!BJ$6,)</f>
        <v>0</v>
      </c>
      <c r="AW180" s="76">
        <f>IF(OR(AW$3=DATE(YEAR($H180),MONTH($H180)+$G180,1),AW$3=DATE(YEAR($H180),MONTH($H180)+$G180*2,1),AW$3=DATE(YEAR($H180),MONTH($H180)+$G180*3,1),AW$3=DATE(YEAR($H180),MONTH($H180)+$G180*4,1),AW$3=DATE(YEAR($H180),MONTH($H180)+$G180*5,1),AW$3=DATE(YEAR($H180),MONTH($H180)+$G180*6,1),AW$3=DATE(YEAR($H180),MONTH($H180)+$G180*7,1),AW$3=DATE(YEAR($H180),MONTH($H180)+$G180*8,1),AW$3=DATE(YEAR($H180),MONTH($H180)+$G180*9,1),AW$3=DATE(YEAR($H180),MONTH($H180)+$G180*10,1)),$F180*тех!BK$10*тех!BK$6,)</f>
        <v>0</v>
      </c>
      <c r="AX180" s="76">
        <f>IF(OR(AX$3=DATE(YEAR($H180),MONTH($H180)+$G180,1),AX$3=DATE(YEAR($H180),MONTH($H180)+$G180*2,1),AX$3=DATE(YEAR($H180),MONTH($H180)+$G180*3,1),AX$3=DATE(YEAR($H180),MONTH($H180)+$G180*4,1),AX$3=DATE(YEAR($H180),MONTH($H180)+$G180*5,1),AX$3=DATE(YEAR($H180),MONTH($H180)+$G180*6,1),AX$3=DATE(YEAR($H180),MONTH($H180)+$G180*7,1),AX$3=DATE(YEAR($H180),MONTH($H180)+$G180*8,1),AX$3=DATE(YEAR($H180),MONTH($H180)+$G180*9,1),AX$3=DATE(YEAR($H180),MONTH($H180)+$G180*10,1)),$F180*тех!BL$10*тех!BL$6,)</f>
        <v>0</v>
      </c>
      <c r="AY180" s="76">
        <f>IF(OR(AY$3=DATE(YEAR($H180),MONTH($H180)+$G180,1),AY$3=DATE(YEAR($H180),MONTH($H180)+$G180*2,1),AY$3=DATE(YEAR($H180),MONTH($H180)+$G180*3,1),AY$3=DATE(YEAR($H180),MONTH($H180)+$G180*4,1),AY$3=DATE(YEAR($H180),MONTH($H180)+$G180*5,1),AY$3=DATE(YEAR($H180),MONTH($H180)+$G180*6,1),AY$3=DATE(YEAR($H180),MONTH($H180)+$G180*7,1),AY$3=DATE(YEAR($H180),MONTH($H180)+$G180*8,1),AY$3=DATE(YEAR($H180),MONTH($H180)+$G180*9,1),AY$3=DATE(YEAR($H180),MONTH($H180)+$G180*10,1)),$F180*тех!BM$10*тех!BM$6,)</f>
        <v>0</v>
      </c>
      <c r="AZ180" s="76">
        <f>IF(OR(AZ$3=DATE(YEAR($H180),MONTH($H180)+$G180,1),AZ$3=DATE(YEAR($H180),MONTH($H180)+$G180*2,1),AZ$3=DATE(YEAR($H180),MONTH($H180)+$G180*3,1),AZ$3=DATE(YEAR($H180),MONTH($H180)+$G180*4,1),AZ$3=DATE(YEAR($H180),MONTH($H180)+$G180*5,1),AZ$3=DATE(YEAR($H180),MONTH($H180)+$G180*6,1),AZ$3=DATE(YEAR($H180),MONTH($H180)+$G180*7,1),AZ$3=DATE(YEAR($H180),MONTH($H180)+$G180*8,1),AZ$3=DATE(YEAR($H180),MONTH($H180)+$G180*9,1),AZ$3=DATE(YEAR($H180),MONTH($H180)+$G180*10,1)),$F180*тех!BN$10*тех!BN$6,)</f>
        <v>0</v>
      </c>
      <c r="BA180" s="76">
        <f>IF(OR(BA$3=DATE(YEAR($H180),MONTH($H180)+$G180,1),BA$3=DATE(YEAR($H180),MONTH($H180)+$G180*2,1),BA$3=DATE(YEAR($H180),MONTH($H180)+$G180*3,1),BA$3=DATE(YEAR($H180),MONTH($H180)+$G180*4,1),BA$3=DATE(YEAR($H180),MONTH($H180)+$G180*5,1),BA$3=DATE(YEAR($H180),MONTH($H180)+$G180*6,1),BA$3=DATE(YEAR($H180),MONTH($H180)+$G180*7,1),BA$3=DATE(YEAR($H180),MONTH($H180)+$G180*8,1),BA$3=DATE(YEAR($H180),MONTH($H180)+$G180*9,1),BA$3=DATE(YEAR($H180),MONTH($H180)+$G180*10,1)),$F180*тех!BO$10*тех!BO$6,)</f>
        <v>0</v>
      </c>
      <c r="BB180" s="76">
        <f>IF(OR(BB$3=DATE(YEAR($H180),MONTH($H180)+$G180,1),BB$3=DATE(YEAR($H180),MONTH($H180)+$G180*2,1),BB$3=DATE(YEAR($H180),MONTH($H180)+$G180*3,1),BB$3=DATE(YEAR($H180),MONTH($H180)+$G180*4,1),BB$3=DATE(YEAR($H180),MONTH($H180)+$G180*5,1),BB$3=DATE(YEAR($H180),MONTH($H180)+$G180*6,1),BB$3=DATE(YEAR($H180),MONTH($H180)+$G180*7,1),BB$3=DATE(YEAR($H180),MONTH($H180)+$G180*8,1),BB$3=DATE(YEAR($H180),MONTH($H180)+$G180*9,1),BB$3=DATE(YEAR($H180),MONTH($H180)+$G180*10,1)),$F180*тех!BP$10*тех!BP$6,)</f>
        <v>0</v>
      </c>
      <c r="BC180" s="76">
        <f>IF(OR(BC$3=DATE(YEAR($H180),MONTH($H180)+$G180,1),BC$3=DATE(YEAR($H180),MONTH($H180)+$G180*2,1),BC$3=DATE(YEAR($H180),MONTH($H180)+$G180*3,1),BC$3=DATE(YEAR($H180),MONTH($H180)+$G180*4,1),BC$3=DATE(YEAR($H180),MONTH($H180)+$G180*5,1),BC$3=DATE(YEAR($H180),MONTH($H180)+$G180*6,1),BC$3=DATE(YEAR($H180),MONTH($H180)+$G180*7,1),BC$3=DATE(YEAR($H180),MONTH($H180)+$G180*8,1),BC$3=DATE(YEAR($H180),MONTH($H180)+$G180*9,1),BC$3=DATE(YEAR($H180),MONTH($H180)+$G180*10,1)),$F180*тех!BQ$10*тех!BQ$6,)</f>
        <v>0</v>
      </c>
      <c r="BD180" s="76">
        <f>IF(OR(BD$3=DATE(YEAR($H180),MONTH($H180)+$G180,1),BD$3=DATE(YEAR($H180),MONTH($H180)+$G180*2,1),BD$3=DATE(YEAR($H180),MONTH($H180)+$G180*3,1),BD$3=DATE(YEAR($H180),MONTH($H180)+$G180*4,1),BD$3=DATE(YEAR($H180),MONTH($H180)+$G180*5,1),BD$3=DATE(YEAR($H180),MONTH($H180)+$G180*6,1),BD$3=DATE(YEAR($H180),MONTH($H180)+$G180*7,1),BD$3=DATE(YEAR($H180),MONTH($H180)+$G180*8,1),BD$3=DATE(YEAR($H180),MONTH($H180)+$G180*9,1),BD$3=DATE(YEAR($H180),MONTH($H180)+$G180*10,1)),$F180*тех!BR$10*тех!BR$6,)</f>
        <v>0</v>
      </c>
      <c r="BE180" s="76">
        <f>IF(OR(BE$3=DATE(YEAR($H180),MONTH($H180)+$G180,1),BE$3=DATE(YEAR($H180),MONTH($H180)+$G180*2,1),BE$3=DATE(YEAR($H180),MONTH($H180)+$G180*3,1),BE$3=DATE(YEAR($H180),MONTH($H180)+$G180*4,1),BE$3=DATE(YEAR($H180),MONTH($H180)+$G180*5,1),BE$3=DATE(YEAR($H180),MONTH($H180)+$G180*6,1),BE$3=DATE(YEAR($H180),MONTH($H180)+$G180*7,1),BE$3=DATE(YEAR($H180),MONTH($H180)+$G180*8,1),BE$3=DATE(YEAR($H180),MONTH($H180)+$G180*9,1),BE$3=DATE(YEAR($H180),MONTH($H180)+$G180*10,1)),$F180*тех!BS$10*тех!BS$6,)</f>
        <v>0</v>
      </c>
      <c r="BF180" s="76">
        <f>IF(OR(BF$3=DATE(YEAR($H180),MONTH($H180)+$G180,1),BF$3=DATE(YEAR($H180),MONTH($H180)+$G180*2,1),BF$3=DATE(YEAR($H180),MONTH($H180)+$G180*3,1),BF$3=DATE(YEAR($H180),MONTH($H180)+$G180*4,1),BF$3=DATE(YEAR($H180),MONTH($H180)+$G180*5,1),BF$3=DATE(YEAR($H180),MONTH($H180)+$G180*6,1),BF$3=DATE(YEAR($H180),MONTH($H180)+$G180*7,1),BF$3=DATE(YEAR($H180),MONTH($H180)+$G180*8,1),BF$3=DATE(YEAR($H180),MONTH($H180)+$G180*9,1),BF$3=DATE(YEAR($H180),MONTH($H180)+$G180*10,1)),$F180*тех!BT$10*тех!BT$6,)</f>
        <v>0</v>
      </c>
      <c r="BG180" s="76">
        <f>IF(OR(BG$3=DATE(YEAR($H180),MONTH($H180)+$G180,1),BG$3=DATE(YEAR($H180),MONTH($H180)+$G180*2,1),BG$3=DATE(YEAR($H180),MONTH($H180)+$G180*3,1),BG$3=DATE(YEAR($H180),MONTH($H180)+$G180*4,1),BG$3=DATE(YEAR($H180),MONTH($H180)+$G180*5,1),BG$3=DATE(YEAR($H180),MONTH($H180)+$G180*6,1),BG$3=DATE(YEAR($H180),MONTH($H180)+$G180*7,1),BG$3=DATE(YEAR($H180),MONTH($H180)+$G180*8,1),BG$3=DATE(YEAR($H180),MONTH($H180)+$G180*9,1),BG$3=DATE(YEAR($H180),MONTH($H180)+$G180*10,1)),$F180*тех!BU$10*тех!BU$6,)</f>
        <v>0</v>
      </c>
      <c r="BH180" s="76">
        <f>IF(OR(BH$3=DATE(YEAR($H180),MONTH($H180)+$G180,1),BH$3=DATE(YEAR($H180),MONTH($H180)+$G180*2,1),BH$3=DATE(YEAR($H180),MONTH($H180)+$G180*3,1),BH$3=DATE(YEAR($H180),MONTH($H180)+$G180*4,1),BH$3=DATE(YEAR($H180),MONTH($H180)+$G180*5,1),BH$3=DATE(YEAR($H180),MONTH($H180)+$G180*6,1),BH$3=DATE(YEAR($H180),MONTH($H180)+$G180*7,1),BH$3=DATE(YEAR($H180),MONTH($H180)+$G180*8,1),BH$3=DATE(YEAR($H180),MONTH($H180)+$G180*9,1),BH$3=DATE(YEAR($H180),MONTH($H180)+$G180*10,1)),$F180*тех!BV$10*тех!BV$6,)</f>
        <v>0</v>
      </c>
      <c r="BI180" s="76">
        <f>IF(OR(BI$3=DATE(YEAR($H180),MONTH($H180)+$G180,1),BI$3=DATE(YEAR($H180),MONTH($H180)+$G180*2,1),BI$3=DATE(YEAR($H180),MONTH($H180)+$G180*3,1),BI$3=DATE(YEAR($H180),MONTH($H180)+$G180*4,1),BI$3=DATE(YEAR($H180),MONTH($H180)+$G180*5,1),BI$3=DATE(YEAR($H180),MONTH($H180)+$G180*6,1),BI$3=DATE(YEAR($H180),MONTH($H180)+$G180*7,1),BI$3=DATE(YEAR($H180),MONTH($H180)+$G180*8,1),BI$3=DATE(YEAR($H180),MONTH($H180)+$G180*9,1),BI$3=DATE(YEAR($H180),MONTH($H180)+$G180*10,1)),$F180*тех!BW$10*тех!BW$6,)</f>
        <v>0</v>
      </c>
      <c r="BJ180" s="76">
        <f>IF(OR(BJ$3=DATE(YEAR($H180),MONTH($H180)+$G180,1),BJ$3=DATE(YEAR($H180),MONTH($H180)+$G180*2,1),BJ$3=DATE(YEAR($H180),MONTH($H180)+$G180*3,1),BJ$3=DATE(YEAR($H180),MONTH($H180)+$G180*4,1),BJ$3=DATE(YEAR($H180),MONTH($H180)+$G180*5,1),BJ$3=DATE(YEAR($H180),MONTH($H180)+$G180*6,1),BJ$3=DATE(YEAR($H180),MONTH($H180)+$G180*7,1),BJ$3=DATE(YEAR($H180),MONTH($H180)+$G180*8,1),BJ$3=DATE(YEAR($H180),MONTH($H180)+$G180*9,1),BJ$3=DATE(YEAR($H180),MONTH($H180)+$G180*10,1)),$F180*тех!BX$10*тех!BX$6,)</f>
        <v>0</v>
      </c>
      <c r="BK180" s="76">
        <f>IF(OR(BK$3=DATE(YEAR($H180),MONTH($H180)+$G180,1),BK$3=DATE(YEAR($H180),MONTH($H180)+$G180*2,1),BK$3=DATE(YEAR($H180),MONTH($H180)+$G180*3,1),BK$3=DATE(YEAR($H180),MONTH($H180)+$G180*4,1),BK$3=DATE(YEAR($H180),MONTH($H180)+$G180*5,1),BK$3=DATE(YEAR($H180),MONTH($H180)+$G180*6,1),BK$3=DATE(YEAR($H180),MONTH($H180)+$G180*7,1),BK$3=DATE(YEAR($H180),MONTH($H180)+$G180*8,1),BK$3=DATE(YEAR($H180),MONTH($H180)+$G180*9,1),BK$3=DATE(YEAR($H180),MONTH($H180)+$G180*10,1)),$F180*тех!BY$10*тех!BY$6,)</f>
        <v>0</v>
      </c>
      <c r="BL180" s="76">
        <f>IF(OR(BL$3=DATE(YEAR($H180),MONTH($H180)+$G180,1),BL$3=DATE(YEAR($H180),MONTH($H180)+$G180*2,1),BL$3=DATE(YEAR($H180),MONTH($H180)+$G180*3,1),BL$3=DATE(YEAR($H180),MONTH($H180)+$G180*4,1),BL$3=DATE(YEAR($H180),MONTH($H180)+$G180*5,1),BL$3=DATE(YEAR($H180),MONTH($H180)+$G180*6,1),BL$3=DATE(YEAR($H180),MONTH($H180)+$G180*7,1),BL$3=DATE(YEAR($H180),MONTH($H180)+$G180*8,1),BL$3=DATE(YEAR($H180),MONTH($H180)+$G180*9,1),BL$3=DATE(YEAR($H180),MONTH($H180)+$G180*10,1)),$F180*тех!BZ$10*тех!BZ$6,)</f>
        <v>0</v>
      </c>
      <c r="BM180" s="76">
        <f>IF(OR(BM$3=DATE(YEAR($H180),MONTH($H180)+$G180,1),BM$3=DATE(YEAR($H180),MONTH($H180)+$G180*2,1),BM$3=DATE(YEAR($H180),MONTH($H180)+$G180*3,1),BM$3=DATE(YEAR($H180),MONTH($H180)+$G180*4,1),BM$3=DATE(YEAR($H180),MONTH($H180)+$G180*5,1),BM$3=DATE(YEAR($H180),MONTH($H180)+$G180*6,1),BM$3=DATE(YEAR($H180),MONTH($H180)+$G180*7,1),BM$3=DATE(YEAR($H180),MONTH($H180)+$G180*8,1),BM$3=DATE(YEAR($H180),MONTH($H180)+$G180*9,1),BM$3=DATE(YEAR($H180),MONTH($H180)+$G180*10,1)),$F180*тех!CA$10*тех!CA$6,)</f>
        <v>0</v>
      </c>
      <c r="BN180" s="76">
        <f>IF(OR(BN$3=DATE(YEAR($H180),MONTH($H180)+$G180,1),BN$3=DATE(YEAR($H180),MONTH($H180)+$G180*2,1),BN$3=DATE(YEAR($H180),MONTH($H180)+$G180*3,1),BN$3=DATE(YEAR($H180),MONTH($H180)+$G180*4,1),BN$3=DATE(YEAR($H180),MONTH($H180)+$G180*5,1),BN$3=DATE(YEAR($H180),MONTH($H180)+$G180*6,1),BN$3=DATE(YEAR($H180),MONTH($H180)+$G180*7,1),BN$3=DATE(YEAR($H180),MONTH($H180)+$G180*8,1),BN$3=DATE(YEAR($H180),MONTH($H180)+$G180*9,1),BN$3=DATE(YEAR($H180),MONTH($H180)+$G180*10,1)),$F180*тех!CB$10*тех!CB$6,)</f>
        <v>0</v>
      </c>
      <c r="BO180" s="76">
        <f>IF(OR(BO$3=DATE(YEAR($H180),MONTH($H180)+$G180,1),BO$3=DATE(YEAR($H180),MONTH($H180)+$G180*2,1),BO$3=DATE(YEAR($H180),MONTH($H180)+$G180*3,1),BO$3=DATE(YEAR($H180),MONTH($H180)+$G180*4,1),BO$3=DATE(YEAR($H180),MONTH($H180)+$G180*5,1),BO$3=DATE(YEAR($H180),MONTH($H180)+$G180*6,1),BO$3=DATE(YEAR($H180),MONTH($H180)+$G180*7,1),BO$3=DATE(YEAR($H180),MONTH($H180)+$G180*8,1),BO$3=DATE(YEAR($H180),MONTH($H180)+$G180*9,1),BO$3=DATE(YEAR($H180),MONTH($H180)+$G180*10,1)),$F180*тех!CC$10*тех!CC$6,)</f>
        <v>0</v>
      </c>
      <c r="BP180" s="76">
        <f>IF(OR(BP$3=DATE(YEAR($H180),MONTH($H180)+$G180,1),BP$3=DATE(YEAR($H180),MONTH($H180)+$G180*2,1),BP$3=DATE(YEAR($H180),MONTH($H180)+$G180*3,1),BP$3=DATE(YEAR($H180),MONTH($H180)+$G180*4,1),BP$3=DATE(YEAR($H180),MONTH($H180)+$G180*5,1),BP$3=DATE(YEAR($H180),MONTH($H180)+$G180*6,1),BP$3=DATE(YEAR($H180),MONTH($H180)+$G180*7,1),BP$3=DATE(YEAR($H180),MONTH($H180)+$G180*8,1),BP$3=DATE(YEAR($H180),MONTH($H180)+$G180*9,1),BP$3=DATE(YEAR($H180),MONTH($H180)+$G180*10,1)),$F180*тех!CD$10*тех!CD$6,)</f>
        <v>0</v>
      </c>
      <c r="BQ180" s="76">
        <f>IF(OR(BQ$3=DATE(YEAR($H180),MONTH($H180)+$G180,1),BQ$3=DATE(YEAR($H180),MONTH($H180)+$G180*2,1),BQ$3=DATE(YEAR($H180),MONTH($H180)+$G180*3,1),BQ$3=DATE(YEAR($H180),MONTH($H180)+$G180*4,1),BQ$3=DATE(YEAR($H180),MONTH($H180)+$G180*5,1),BQ$3=DATE(YEAR($H180),MONTH($H180)+$G180*6,1),BQ$3=DATE(YEAR($H180),MONTH($H180)+$G180*7,1),BQ$3=DATE(YEAR($H180),MONTH($H180)+$G180*8,1),BQ$3=DATE(YEAR($H180),MONTH($H180)+$G180*9,1),BQ$3=DATE(YEAR($H180),MONTH($H180)+$G180*10,1)),$F180*тех!CE$10*тех!CE$6,)</f>
        <v>0</v>
      </c>
    </row>
    <row r="181" spans="2:69">
      <c r="B181" s="3">
        <v>39</v>
      </c>
      <c r="C181" s="19"/>
      <c r="D181" s="71"/>
      <c r="E181" s="71"/>
      <c r="F181" s="76">
        <f t="shared" si="5"/>
        <v>0</v>
      </c>
      <c r="G181" s="19"/>
      <c r="H181" s="20"/>
      <c r="J181" s="76">
        <f>IF($H181=J$3,$F181,)*тех!X$6</f>
        <v>0</v>
      </c>
      <c r="K181" s="76">
        <f>IF($H181=K$3,$F181,)*тех!Y$6</f>
        <v>0</v>
      </c>
      <c r="L181" s="76">
        <f>IF($H181=L$3,$F181,)*тех!Z$6</f>
        <v>0</v>
      </c>
      <c r="M181" s="76">
        <f>IF($H181=M$3,$F181,)*тех!AA$6</f>
        <v>0</v>
      </c>
      <c r="N181" s="76">
        <f>IF($H181=N$3,$F181,)*тех!AB$6</f>
        <v>0</v>
      </c>
      <c r="O181" s="76">
        <f>IF($H181=O$3,$F181,)*тех!AC$6</f>
        <v>0</v>
      </c>
      <c r="P181" s="76">
        <f>IF(OR(P$3=DATE(YEAR($H181),MONTH($H181)+$G181,1),P$3=DATE(YEAR($H181),MONTH($H181)+$G181*2,1),P$3=DATE(YEAR($H181),MONTH($H181)+$G181*3,1),P$3=DATE(YEAR($H181),MONTH($H181)+$G181*4,1),P$3=DATE(YEAR($H181),MONTH($H181)+$G181*5,1),P$3=DATE(YEAR($H181),MONTH($H181)+$G181*6,1),P$3=DATE(YEAR($H181),MONTH($H181)+$G181*7,1),P$3=DATE(YEAR($H181),MONTH($H181)+$G181*8,1),P$3=DATE(YEAR($H181),MONTH($H181)+$G181*9,1),P$3=DATE(YEAR($H181),MONTH($H181)+$G181*10,1)),$F181*тех!AD$10*тех!AD$6,)</f>
        <v>0</v>
      </c>
      <c r="Q181" s="76">
        <f>IF(OR(Q$3=DATE(YEAR($H181),MONTH($H181)+$G181,1),Q$3=DATE(YEAR($H181),MONTH($H181)+$G181*2,1),Q$3=DATE(YEAR($H181),MONTH($H181)+$G181*3,1),Q$3=DATE(YEAR($H181),MONTH($H181)+$G181*4,1),Q$3=DATE(YEAR($H181),MONTH($H181)+$G181*5,1),Q$3=DATE(YEAR($H181),MONTH($H181)+$G181*6,1),Q$3=DATE(YEAR($H181),MONTH($H181)+$G181*7,1),Q$3=DATE(YEAR($H181),MONTH($H181)+$G181*8,1),Q$3=DATE(YEAR($H181),MONTH($H181)+$G181*9,1),Q$3=DATE(YEAR($H181),MONTH($H181)+$G181*10,1)),$F181*тех!AE$10*тех!AE$6,)</f>
        <v>0</v>
      </c>
      <c r="R181" s="76">
        <f>IF(OR(R$3=DATE(YEAR($H181),MONTH($H181)+$G181,1),R$3=DATE(YEAR($H181),MONTH($H181)+$G181*2,1),R$3=DATE(YEAR($H181),MONTH($H181)+$G181*3,1),R$3=DATE(YEAR($H181),MONTH($H181)+$G181*4,1),R$3=DATE(YEAR($H181),MONTH($H181)+$G181*5,1),R$3=DATE(YEAR($H181),MONTH($H181)+$G181*6,1),R$3=DATE(YEAR($H181),MONTH($H181)+$G181*7,1),R$3=DATE(YEAR($H181),MONTH($H181)+$G181*8,1),R$3=DATE(YEAR($H181),MONTH($H181)+$G181*9,1),R$3=DATE(YEAR($H181),MONTH($H181)+$G181*10,1)),$F181*тех!AF$10*тех!AF$6,)</f>
        <v>0</v>
      </c>
      <c r="S181" s="76">
        <f>IF(OR(S$3=DATE(YEAR($H181),MONTH($H181)+$G181,1),S$3=DATE(YEAR($H181),MONTH($H181)+$G181*2,1),S$3=DATE(YEAR($H181),MONTH($H181)+$G181*3,1),S$3=DATE(YEAR($H181),MONTH($H181)+$G181*4,1),S$3=DATE(YEAR($H181),MONTH($H181)+$G181*5,1),S$3=DATE(YEAR($H181),MONTH($H181)+$G181*6,1),S$3=DATE(YEAR($H181),MONTH($H181)+$G181*7,1),S$3=DATE(YEAR($H181),MONTH($H181)+$G181*8,1),S$3=DATE(YEAR($H181),MONTH($H181)+$G181*9,1),S$3=DATE(YEAR($H181),MONTH($H181)+$G181*10,1)),$F181*тех!AG$10*тех!AG$6,)</f>
        <v>0</v>
      </c>
      <c r="T181" s="76">
        <f>IF(OR(T$3=DATE(YEAR($H181),MONTH($H181)+$G181,1),T$3=DATE(YEAR($H181),MONTH($H181)+$G181*2,1),T$3=DATE(YEAR($H181),MONTH($H181)+$G181*3,1),T$3=DATE(YEAR($H181),MONTH($H181)+$G181*4,1),T$3=DATE(YEAR($H181),MONTH($H181)+$G181*5,1),T$3=DATE(YEAR($H181),MONTH($H181)+$G181*6,1),T$3=DATE(YEAR($H181),MONTH($H181)+$G181*7,1),T$3=DATE(YEAR($H181),MONTH($H181)+$G181*8,1),T$3=DATE(YEAR($H181),MONTH($H181)+$G181*9,1),T$3=DATE(YEAR($H181),MONTH($H181)+$G181*10,1)),$F181*тех!AH$10*тех!AH$6,)</f>
        <v>0</v>
      </c>
      <c r="U181" s="76">
        <f>IF(OR(U$3=DATE(YEAR($H181),MONTH($H181)+$G181,1),U$3=DATE(YEAR($H181),MONTH($H181)+$G181*2,1),U$3=DATE(YEAR($H181),MONTH($H181)+$G181*3,1),U$3=DATE(YEAR($H181),MONTH($H181)+$G181*4,1),U$3=DATE(YEAR($H181),MONTH($H181)+$G181*5,1),U$3=DATE(YEAR($H181),MONTH($H181)+$G181*6,1),U$3=DATE(YEAR($H181),MONTH($H181)+$G181*7,1),U$3=DATE(YEAR($H181),MONTH($H181)+$G181*8,1),U$3=DATE(YEAR($H181),MONTH($H181)+$G181*9,1),U$3=DATE(YEAR($H181),MONTH($H181)+$G181*10,1)),$F181*тех!AI$10*тех!AI$6,)</f>
        <v>0</v>
      </c>
      <c r="V181" s="76">
        <f>IF(OR(V$3=DATE(YEAR($H181),MONTH($H181)+$G181,1),V$3=DATE(YEAR($H181),MONTH($H181)+$G181*2,1),V$3=DATE(YEAR($H181),MONTH($H181)+$G181*3,1),V$3=DATE(YEAR($H181),MONTH($H181)+$G181*4,1),V$3=DATE(YEAR($H181),MONTH($H181)+$G181*5,1),V$3=DATE(YEAR($H181),MONTH($H181)+$G181*6,1),V$3=DATE(YEAR($H181),MONTH($H181)+$G181*7,1),V$3=DATE(YEAR($H181),MONTH($H181)+$G181*8,1),V$3=DATE(YEAR($H181),MONTH($H181)+$G181*9,1),V$3=DATE(YEAR($H181),MONTH($H181)+$G181*10,1)),$F181*тех!AJ$10*тех!AJ$6,)</f>
        <v>0</v>
      </c>
      <c r="W181" s="76">
        <f>IF(OR(W$3=DATE(YEAR($H181),MONTH($H181)+$G181,1),W$3=DATE(YEAR($H181),MONTH($H181)+$G181*2,1),W$3=DATE(YEAR($H181),MONTH($H181)+$G181*3,1),W$3=DATE(YEAR($H181),MONTH($H181)+$G181*4,1),W$3=DATE(YEAR($H181),MONTH($H181)+$G181*5,1),W$3=DATE(YEAR($H181),MONTH($H181)+$G181*6,1),W$3=DATE(YEAR($H181),MONTH($H181)+$G181*7,1),W$3=DATE(YEAR($H181),MONTH($H181)+$G181*8,1),W$3=DATE(YEAR($H181),MONTH($H181)+$G181*9,1),W$3=DATE(YEAR($H181),MONTH($H181)+$G181*10,1)),$F181*тех!AK$10*тех!AK$6,)</f>
        <v>0</v>
      </c>
      <c r="X181" s="76">
        <f>IF(OR(X$3=DATE(YEAR($H181),MONTH($H181)+$G181,1),X$3=DATE(YEAR($H181),MONTH($H181)+$G181*2,1),X$3=DATE(YEAR($H181),MONTH($H181)+$G181*3,1),X$3=DATE(YEAR($H181),MONTH($H181)+$G181*4,1),X$3=DATE(YEAR($H181),MONTH($H181)+$G181*5,1),X$3=DATE(YEAR($H181),MONTH($H181)+$G181*6,1),X$3=DATE(YEAR($H181),MONTH($H181)+$G181*7,1),X$3=DATE(YEAR($H181),MONTH($H181)+$G181*8,1),X$3=DATE(YEAR($H181),MONTH($H181)+$G181*9,1),X$3=DATE(YEAR($H181),MONTH($H181)+$G181*10,1)),$F181*тех!AL$10*тех!AL$6,)</f>
        <v>0</v>
      </c>
      <c r="Y181" s="76">
        <f>IF(OR(Y$3=DATE(YEAR($H181),MONTH($H181)+$G181,1),Y$3=DATE(YEAR($H181),MONTH($H181)+$G181*2,1),Y$3=DATE(YEAR($H181),MONTH($H181)+$G181*3,1),Y$3=DATE(YEAR($H181),MONTH($H181)+$G181*4,1),Y$3=DATE(YEAR($H181),MONTH($H181)+$G181*5,1),Y$3=DATE(YEAR($H181),MONTH($H181)+$G181*6,1),Y$3=DATE(YEAR($H181),MONTH($H181)+$G181*7,1),Y$3=DATE(YEAR($H181),MONTH($H181)+$G181*8,1),Y$3=DATE(YEAR($H181),MONTH($H181)+$G181*9,1),Y$3=DATE(YEAR($H181),MONTH($H181)+$G181*10,1)),$F181*тех!AM$10*тех!AM$6,)</f>
        <v>0</v>
      </c>
      <c r="Z181" s="76">
        <f>IF(OR(Z$3=DATE(YEAR($H181),MONTH($H181)+$G181,1),Z$3=DATE(YEAR($H181),MONTH($H181)+$G181*2,1),Z$3=DATE(YEAR($H181),MONTH($H181)+$G181*3,1),Z$3=DATE(YEAR($H181),MONTH($H181)+$G181*4,1),Z$3=DATE(YEAR($H181),MONTH($H181)+$G181*5,1),Z$3=DATE(YEAR($H181),MONTH($H181)+$G181*6,1),Z$3=DATE(YEAR($H181),MONTH($H181)+$G181*7,1),Z$3=DATE(YEAR($H181),MONTH($H181)+$G181*8,1),Z$3=DATE(YEAR($H181),MONTH($H181)+$G181*9,1),Z$3=DATE(YEAR($H181),MONTH($H181)+$G181*10,1)),$F181*тех!AN$10*тех!AN$6,)</f>
        <v>0</v>
      </c>
      <c r="AA181" s="76">
        <f>IF(OR(AA$3=DATE(YEAR($H181),MONTH($H181)+$G181,1),AA$3=DATE(YEAR($H181),MONTH($H181)+$G181*2,1),AA$3=DATE(YEAR($H181),MONTH($H181)+$G181*3,1),AA$3=DATE(YEAR($H181),MONTH($H181)+$G181*4,1),AA$3=DATE(YEAR($H181),MONTH($H181)+$G181*5,1),AA$3=DATE(YEAR($H181),MONTH($H181)+$G181*6,1),AA$3=DATE(YEAR($H181),MONTH($H181)+$G181*7,1),AA$3=DATE(YEAR($H181),MONTH($H181)+$G181*8,1),AA$3=DATE(YEAR($H181),MONTH($H181)+$G181*9,1),AA$3=DATE(YEAR($H181),MONTH($H181)+$G181*10,1)),$F181*тех!AO$10*тех!AO$6,)</f>
        <v>0</v>
      </c>
      <c r="AB181" s="76">
        <f>IF(OR(AB$3=DATE(YEAR($H181),MONTH($H181)+$G181,1),AB$3=DATE(YEAR($H181),MONTH($H181)+$G181*2,1),AB$3=DATE(YEAR($H181),MONTH($H181)+$G181*3,1),AB$3=DATE(YEAR($H181),MONTH($H181)+$G181*4,1),AB$3=DATE(YEAR($H181),MONTH($H181)+$G181*5,1),AB$3=DATE(YEAR($H181),MONTH($H181)+$G181*6,1),AB$3=DATE(YEAR($H181),MONTH($H181)+$G181*7,1),AB$3=DATE(YEAR($H181),MONTH($H181)+$G181*8,1),AB$3=DATE(YEAR($H181),MONTH($H181)+$G181*9,1),AB$3=DATE(YEAR($H181),MONTH($H181)+$G181*10,1)),$F181*тех!AP$10*тех!AP$6,)</f>
        <v>0</v>
      </c>
      <c r="AC181" s="76">
        <f>IF(OR(AC$3=DATE(YEAR($H181),MONTH($H181)+$G181,1),AC$3=DATE(YEAR($H181),MONTH($H181)+$G181*2,1),AC$3=DATE(YEAR($H181),MONTH($H181)+$G181*3,1),AC$3=DATE(YEAR($H181),MONTH($H181)+$G181*4,1),AC$3=DATE(YEAR($H181),MONTH($H181)+$G181*5,1),AC$3=DATE(YEAR($H181),MONTH($H181)+$G181*6,1),AC$3=DATE(YEAR($H181),MONTH($H181)+$G181*7,1),AC$3=DATE(YEAR($H181),MONTH($H181)+$G181*8,1),AC$3=DATE(YEAR($H181),MONTH($H181)+$G181*9,1),AC$3=DATE(YEAR($H181),MONTH($H181)+$G181*10,1)),$F181*тех!AQ$10*тех!AQ$6,)</f>
        <v>0</v>
      </c>
      <c r="AD181" s="76">
        <f>IF(OR(AD$3=DATE(YEAR($H181),MONTH($H181)+$G181,1),AD$3=DATE(YEAR($H181),MONTH($H181)+$G181*2,1),AD$3=DATE(YEAR($H181),MONTH($H181)+$G181*3,1),AD$3=DATE(YEAR($H181),MONTH($H181)+$G181*4,1),AD$3=DATE(YEAR($H181),MONTH($H181)+$G181*5,1),AD$3=DATE(YEAR($H181),MONTH($H181)+$G181*6,1),AD$3=DATE(YEAR($H181),MONTH($H181)+$G181*7,1),AD$3=DATE(YEAR($H181),MONTH($H181)+$G181*8,1),AD$3=DATE(YEAR($H181),MONTH($H181)+$G181*9,1),AD$3=DATE(YEAR($H181),MONTH($H181)+$G181*10,1)),$F181*тех!AR$10*тех!AR$6,)</f>
        <v>0</v>
      </c>
      <c r="AE181" s="76">
        <f>IF(OR(AE$3=DATE(YEAR($H181),MONTH($H181)+$G181,1),AE$3=DATE(YEAR($H181),MONTH($H181)+$G181*2,1),AE$3=DATE(YEAR($H181),MONTH($H181)+$G181*3,1),AE$3=DATE(YEAR($H181),MONTH($H181)+$G181*4,1),AE$3=DATE(YEAR($H181),MONTH($H181)+$G181*5,1),AE$3=DATE(YEAR($H181),MONTH($H181)+$G181*6,1),AE$3=DATE(YEAR($H181),MONTH($H181)+$G181*7,1),AE$3=DATE(YEAR($H181),MONTH($H181)+$G181*8,1),AE$3=DATE(YEAR($H181),MONTH($H181)+$G181*9,1),AE$3=DATE(YEAR($H181),MONTH($H181)+$G181*10,1)),$F181*тех!AS$10*тех!AS$6,)</f>
        <v>0</v>
      </c>
      <c r="AF181" s="76">
        <f>IF(OR(AF$3=DATE(YEAR($H181),MONTH($H181)+$G181,1),AF$3=DATE(YEAR($H181),MONTH($H181)+$G181*2,1),AF$3=DATE(YEAR($H181),MONTH($H181)+$G181*3,1),AF$3=DATE(YEAR($H181),MONTH($H181)+$G181*4,1),AF$3=DATE(YEAR($H181),MONTH($H181)+$G181*5,1),AF$3=DATE(YEAR($H181),MONTH($H181)+$G181*6,1),AF$3=DATE(YEAR($H181),MONTH($H181)+$G181*7,1),AF$3=DATE(YEAR($H181),MONTH($H181)+$G181*8,1),AF$3=DATE(YEAR($H181),MONTH($H181)+$G181*9,1),AF$3=DATE(YEAR($H181),MONTH($H181)+$G181*10,1)),$F181*тех!AT$10*тех!AT$6,)</f>
        <v>0</v>
      </c>
      <c r="AG181" s="76">
        <f>IF(OR(AG$3=DATE(YEAR($H181),MONTH($H181)+$G181,1),AG$3=DATE(YEAR($H181),MONTH($H181)+$G181*2,1),AG$3=DATE(YEAR($H181),MONTH($H181)+$G181*3,1),AG$3=DATE(YEAR($H181),MONTH($H181)+$G181*4,1),AG$3=DATE(YEAR($H181),MONTH($H181)+$G181*5,1),AG$3=DATE(YEAR($H181),MONTH($H181)+$G181*6,1),AG$3=DATE(YEAR($H181),MONTH($H181)+$G181*7,1),AG$3=DATE(YEAR($H181),MONTH($H181)+$G181*8,1),AG$3=DATE(YEAR($H181),MONTH($H181)+$G181*9,1),AG$3=DATE(YEAR($H181),MONTH($H181)+$G181*10,1)),$F181*тех!AU$10*тех!AU$6,)</f>
        <v>0</v>
      </c>
      <c r="AH181" s="76">
        <f>IF(OR(AH$3=DATE(YEAR($H181),MONTH($H181)+$G181,1),AH$3=DATE(YEAR($H181),MONTH($H181)+$G181*2,1),AH$3=DATE(YEAR($H181),MONTH($H181)+$G181*3,1),AH$3=DATE(YEAR($H181),MONTH($H181)+$G181*4,1),AH$3=DATE(YEAR($H181),MONTH($H181)+$G181*5,1),AH$3=DATE(YEAR($H181),MONTH($H181)+$G181*6,1),AH$3=DATE(YEAR($H181),MONTH($H181)+$G181*7,1),AH$3=DATE(YEAR($H181),MONTH($H181)+$G181*8,1),AH$3=DATE(YEAR($H181),MONTH($H181)+$G181*9,1),AH$3=DATE(YEAR($H181),MONTH($H181)+$G181*10,1)),$F181*тех!AV$10*тех!AV$6,)</f>
        <v>0</v>
      </c>
      <c r="AI181" s="76">
        <f>IF(OR(AI$3=DATE(YEAR($H181),MONTH($H181)+$G181,1),AI$3=DATE(YEAR($H181),MONTH($H181)+$G181*2,1),AI$3=DATE(YEAR($H181),MONTH($H181)+$G181*3,1),AI$3=DATE(YEAR($H181),MONTH($H181)+$G181*4,1),AI$3=DATE(YEAR($H181),MONTH($H181)+$G181*5,1),AI$3=DATE(YEAR($H181),MONTH($H181)+$G181*6,1),AI$3=DATE(YEAR($H181),MONTH($H181)+$G181*7,1),AI$3=DATE(YEAR($H181),MONTH($H181)+$G181*8,1),AI$3=DATE(YEAR($H181),MONTH($H181)+$G181*9,1),AI$3=DATE(YEAR($H181),MONTH($H181)+$G181*10,1)),$F181*тех!AW$10*тех!AW$6,)</f>
        <v>0</v>
      </c>
      <c r="AJ181" s="76">
        <f>IF(OR(AJ$3=DATE(YEAR($H181),MONTH($H181)+$G181,1),AJ$3=DATE(YEAR($H181),MONTH($H181)+$G181*2,1),AJ$3=DATE(YEAR($H181),MONTH($H181)+$G181*3,1),AJ$3=DATE(YEAR($H181),MONTH($H181)+$G181*4,1),AJ$3=DATE(YEAR($H181),MONTH($H181)+$G181*5,1),AJ$3=DATE(YEAR($H181),MONTH($H181)+$G181*6,1),AJ$3=DATE(YEAR($H181),MONTH($H181)+$G181*7,1),AJ$3=DATE(YEAR($H181),MONTH($H181)+$G181*8,1),AJ$3=DATE(YEAR($H181),MONTH($H181)+$G181*9,1),AJ$3=DATE(YEAR($H181),MONTH($H181)+$G181*10,1)),$F181*тех!AX$10*тех!AX$6,)</f>
        <v>0</v>
      </c>
      <c r="AK181" s="76">
        <f>IF(OR(AK$3=DATE(YEAR($H181),MONTH($H181)+$G181,1),AK$3=DATE(YEAR($H181),MONTH($H181)+$G181*2,1),AK$3=DATE(YEAR($H181),MONTH($H181)+$G181*3,1),AK$3=DATE(YEAR($H181),MONTH($H181)+$G181*4,1),AK$3=DATE(YEAR($H181),MONTH($H181)+$G181*5,1),AK$3=DATE(YEAR($H181),MONTH($H181)+$G181*6,1),AK$3=DATE(YEAR($H181),MONTH($H181)+$G181*7,1),AK$3=DATE(YEAR($H181),MONTH($H181)+$G181*8,1),AK$3=DATE(YEAR($H181),MONTH($H181)+$G181*9,1),AK$3=DATE(YEAR($H181),MONTH($H181)+$G181*10,1)),$F181*тех!AY$10*тех!AY$6,)</f>
        <v>0</v>
      </c>
      <c r="AL181" s="76">
        <f>IF(OR(AL$3=DATE(YEAR($H181),MONTH($H181)+$G181,1),AL$3=DATE(YEAR($H181),MONTH($H181)+$G181*2,1),AL$3=DATE(YEAR($H181),MONTH($H181)+$G181*3,1),AL$3=DATE(YEAR($H181),MONTH($H181)+$G181*4,1),AL$3=DATE(YEAR($H181),MONTH($H181)+$G181*5,1),AL$3=DATE(YEAR($H181),MONTH($H181)+$G181*6,1),AL$3=DATE(YEAR($H181),MONTH($H181)+$G181*7,1),AL$3=DATE(YEAR($H181),MONTH($H181)+$G181*8,1),AL$3=DATE(YEAR($H181),MONTH($H181)+$G181*9,1),AL$3=DATE(YEAR($H181),MONTH($H181)+$G181*10,1)),$F181*тех!AZ$10*тех!AZ$6,)</f>
        <v>0</v>
      </c>
      <c r="AM181" s="76">
        <f>IF(OR(AM$3=DATE(YEAR($H181),MONTH($H181)+$G181,1),AM$3=DATE(YEAR($H181),MONTH($H181)+$G181*2,1),AM$3=DATE(YEAR($H181),MONTH($H181)+$G181*3,1),AM$3=DATE(YEAR($H181),MONTH($H181)+$G181*4,1),AM$3=DATE(YEAR($H181),MONTH($H181)+$G181*5,1),AM$3=DATE(YEAR($H181),MONTH($H181)+$G181*6,1),AM$3=DATE(YEAR($H181),MONTH($H181)+$G181*7,1),AM$3=DATE(YEAR($H181),MONTH($H181)+$G181*8,1),AM$3=DATE(YEAR($H181),MONTH($H181)+$G181*9,1),AM$3=DATE(YEAR($H181),MONTH($H181)+$G181*10,1)),$F181*тех!BA$10*тех!BA$6,)</f>
        <v>0</v>
      </c>
      <c r="AN181" s="76">
        <f>IF(OR(AN$3=DATE(YEAR($H181),MONTH($H181)+$G181,1),AN$3=DATE(YEAR($H181),MONTH($H181)+$G181*2,1),AN$3=DATE(YEAR($H181),MONTH($H181)+$G181*3,1),AN$3=DATE(YEAR($H181),MONTH($H181)+$G181*4,1),AN$3=DATE(YEAR($H181),MONTH($H181)+$G181*5,1),AN$3=DATE(YEAR($H181),MONTH($H181)+$G181*6,1),AN$3=DATE(YEAR($H181),MONTH($H181)+$G181*7,1),AN$3=DATE(YEAR($H181),MONTH($H181)+$G181*8,1),AN$3=DATE(YEAR($H181),MONTH($H181)+$G181*9,1),AN$3=DATE(YEAR($H181),MONTH($H181)+$G181*10,1)),$F181*тех!BB$10*тех!BB$6,)</f>
        <v>0</v>
      </c>
      <c r="AO181" s="76">
        <f>IF(OR(AO$3=DATE(YEAR($H181),MONTH($H181)+$G181,1),AO$3=DATE(YEAR($H181),MONTH($H181)+$G181*2,1),AO$3=DATE(YEAR($H181),MONTH($H181)+$G181*3,1),AO$3=DATE(YEAR($H181),MONTH($H181)+$G181*4,1),AO$3=DATE(YEAR($H181),MONTH($H181)+$G181*5,1),AO$3=DATE(YEAR($H181),MONTH($H181)+$G181*6,1),AO$3=DATE(YEAR($H181),MONTH($H181)+$G181*7,1),AO$3=DATE(YEAR($H181),MONTH($H181)+$G181*8,1),AO$3=DATE(YEAR($H181),MONTH($H181)+$G181*9,1),AO$3=DATE(YEAR($H181),MONTH($H181)+$G181*10,1)),$F181*тех!BC$10*тех!BC$6,)</f>
        <v>0</v>
      </c>
      <c r="AP181" s="76">
        <f>IF(OR(AP$3=DATE(YEAR($H181),MONTH($H181)+$G181,1),AP$3=DATE(YEAR($H181),MONTH($H181)+$G181*2,1),AP$3=DATE(YEAR($H181),MONTH($H181)+$G181*3,1),AP$3=DATE(YEAR($H181),MONTH($H181)+$G181*4,1),AP$3=DATE(YEAR($H181),MONTH($H181)+$G181*5,1),AP$3=DATE(YEAR($H181),MONTH($H181)+$G181*6,1),AP$3=DATE(YEAR($H181),MONTH($H181)+$G181*7,1),AP$3=DATE(YEAR($H181),MONTH($H181)+$G181*8,1),AP$3=DATE(YEAR($H181),MONTH($H181)+$G181*9,1),AP$3=DATE(YEAR($H181),MONTH($H181)+$G181*10,1)),$F181*тех!BD$10*тех!BD$6,)</f>
        <v>0</v>
      </c>
      <c r="AQ181" s="76">
        <f>IF(OR(AQ$3=DATE(YEAR($H181),MONTH($H181)+$G181,1),AQ$3=DATE(YEAR($H181),MONTH($H181)+$G181*2,1),AQ$3=DATE(YEAR($H181),MONTH($H181)+$G181*3,1),AQ$3=DATE(YEAR($H181),MONTH($H181)+$G181*4,1),AQ$3=DATE(YEAR($H181),MONTH($H181)+$G181*5,1),AQ$3=DATE(YEAR($H181),MONTH($H181)+$G181*6,1),AQ$3=DATE(YEAR($H181),MONTH($H181)+$G181*7,1),AQ$3=DATE(YEAR($H181),MONTH($H181)+$G181*8,1),AQ$3=DATE(YEAR($H181),MONTH($H181)+$G181*9,1),AQ$3=DATE(YEAR($H181),MONTH($H181)+$G181*10,1)),$F181*тех!BE$10*тех!BE$6,)</f>
        <v>0</v>
      </c>
      <c r="AR181" s="76">
        <f>IF(OR(AR$3=DATE(YEAR($H181),MONTH($H181)+$G181,1),AR$3=DATE(YEAR($H181),MONTH($H181)+$G181*2,1),AR$3=DATE(YEAR($H181),MONTH($H181)+$G181*3,1),AR$3=DATE(YEAR($H181),MONTH($H181)+$G181*4,1),AR$3=DATE(YEAR($H181),MONTH($H181)+$G181*5,1),AR$3=DATE(YEAR($H181),MONTH($H181)+$G181*6,1),AR$3=DATE(YEAR($H181),MONTH($H181)+$G181*7,1),AR$3=DATE(YEAR($H181),MONTH($H181)+$G181*8,1),AR$3=DATE(YEAR($H181),MONTH($H181)+$G181*9,1),AR$3=DATE(YEAR($H181),MONTH($H181)+$G181*10,1)),$F181*тех!BF$10*тех!BF$6,)</f>
        <v>0</v>
      </c>
      <c r="AS181" s="76">
        <f>IF(OR(AS$3=DATE(YEAR($H181),MONTH($H181)+$G181,1),AS$3=DATE(YEAR($H181),MONTH($H181)+$G181*2,1),AS$3=DATE(YEAR($H181),MONTH($H181)+$G181*3,1),AS$3=DATE(YEAR($H181),MONTH($H181)+$G181*4,1),AS$3=DATE(YEAR($H181),MONTH($H181)+$G181*5,1),AS$3=DATE(YEAR($H181),MONTH($H181)+$G181*6,1),AS$3=DATE(YEAR($H181),MONTH($H181)+$G181*7,1),AS$3=DATE(YEAR($H181),MONTH($H181)+$G181*8,1),AS$3=DATE(YEAR($H181),MONTH($H181)+$G181*9,1),AS$3=DATE(YEAR($H181),MONTH($H181)+$G181*10,1)),$F181*тех!BG$10*тех!BG$6,)</f>
        <v>0</v>
      </c>
      <c r="AT181" s="76">
        <f>IF(OR(AT$3=DATE(YEAR($H181),MONTH($H181)+$G181,1),AT$3=DATE(YEAR($H181),MONTH($H181)+$G181*2,1),AT$3=DATE(YEAR($H181),MONTH($H181)+$G181*3,1),AT$3=DATE(YEAR($H181),MONTH($H181)+$G181*4,1),AT$3=DATE(YEAR($H181),MONTH($H181)+$G181*5,1),AT$3=DATE(YEAR($H181),MONTH($H181)+$G181*6,1),AT$3=DATE(YEAR($H181),MONTH($H181)+$G181*7,1),AT$3=DATE(YEAR($H181),MONTH($H181)+$G181*8,1),AT$3=DATE(YEAR($H181),MONTH($H181)+$G181*9,1),AT$3=DATE(YEAR($H181),MONTH($H181)+$G181*10,1)),$F181*тех!BH$10*тех!BH$6,)</f>
        <v>0</v>
      </c>
      <c r="AU181" s="76">
        <f>IF(OR(AU$3=DATE(YEAR($H181),MONTH($H181)+$G181,1),AU$3=DATE(YEAR($H181),MONTH($H181)+$G181*2,1),AU$3=DATE(YEAR($H181),MONTH($H181)+$G181*3,1),AU$3=DATE(YEAR($H181),MONTH($H181)+$G181*4,1),AU$3=DATE(YEAR($H181),MONTH($H181)+$G181*5,1),AU$3=DATE(YEAR($H181),MONTH($H181)+$G181*6,1),AU$3=DATE(YEAR($H181),MONTH($H181)+$G181*7,1),AU$3=DATE(YEAR($H181),MONTH($H181)+$G181*8,1),AU$3=DATE(YEAR($H181),MONTH($H181)+$G181*9,1),AU$3=DATE(YEAR($H181),MONTH($H181)+$G181*10,1)),$F181*тех!BI$10*тех!BI$6,)</f>
        <v>0</v>
      </c>
      <c r="AV181" s="76">
        <f>IF(OR(AV$3=DATE(YEAR($H181),MONTH($H181)+$G181,1),AV$3=DATE(YEAR($H181),MONTH($H181)+$G181*2,1),AV$3=DATE(YEAR($H181),MONTH($H181)+$G181*3,1),AV$3=DATE(YEAR($H181),MONTH($H181)+$G181*4,1),AV$3=DATE(YEAR($H181),MONTH($H181)+$G181*5,1),AV$3=DATE(YEAR($H181),MONTH($H181)+$G181*6,1),AV$3=DATE(YEAR($H181),MONTH($H181)+$G181*7,1),AV$3=DATE(YEAR($H181),MONTH($H181)+$G181*8,1),AV$3=DATE(YEAR($H181),MONTH($H181)+$G181*9,1),AV$3=DATE(YEAR($H181),MONTH($H181)+$G181*10,1)),$F181*тех!BJ$10*тех!BJ$6,)</f>
        <v>0</v>
      </c>
      <c r="AW181" s="76">
        <f>IF(OR(AW$3=DATE(YEAR($H181),MONTH($H181)+$G181,1),AW$3=DATE(YEAR($H181),MONTH($H181)+$G181*2,1),AW$3=DATE(YEAR($H181),MONTH($H181)+$G181*3,1),AW$3=DATE(YEAR($H181),MONTH($H181)+$G181*4,1),AW$3=DATE(YEAR($H181),MONTH($H181)+$G181*5,1),AW$3=DATE(YEAR($H181),MONTH($H181)+$G181*6,1),AW$3=DATE(YEAR($H181),MONTH($H181)+$G181*7,1),AW$3=DATE(YEAR($H181),MONTH($H181)+$G181*8,1),AW$3=DATE(YEAR($H181),MONTH($H181)+$G181*9,1),AW$3=DATE(YEAR($H181),MONTH($H181)+$G181*10,1)),$F181*тех!BK$10*тех!BK$6,)</f>
        <v>0</v>
      </c>
      <c r="AX181" s="76">
        <f>IF(OR(AX$3=DATE(YEAR($H181),MONTH($H181)+$G181,1),AX$3=DATE(YEAR($H181),MONTH($H181)+$G181*2,1),AX$3=DATE(YEAR($H181),MONTH($H181)+$G181*3,1),AX$3=DATE(YEAR($H181),MONTH($H181)+$G181*4,1),AX$3=DATE(YEAR($H181),MONTH($H181)+$G181*5,1),AX$3=DATE(YEAR($H181),MONTH($H181)+$G181*6,1),AX$3=DATE(YEAR($H181),MONTH($H181)+$G181*7,1),AX$3=DATE(YEAR($H181),MONTH($H181)+$G181*8,1),AX$3=DATE(YEAR($H181),MONTH($H181)+$G181*9,1),AX$3=DATE(YEAR($H181),MONTH($H181)+$G181*10,1)),$F181*тех!BL$10*тех!BL$6,)</f>
        <v>0</v>
      </c>
      <c r="AY181" s="76">
        <f>IF(OR(AY$3=DATE(YEAR($H181),MONTH($H181)+$G181,1),AY$3=DATE(YEAR($H181),MONTH($H181)+$G181*2,1),AY$3=DATE(YEAR($H181),MONTH($H181)+$G181*3,1),AY$3=DATE(YEAR($H181),MONTH($H181)+$G181*4,1),AY$3=DATE(YEAR($H181),MONTH($H181)+$G181*5,1),AY$3=DATE(YEAR($H181),MONTH($H181)+$G181*6,1),AY$3=DATE(YEAR($H181),MONTH($H181)+$G181*7,1),AY$3=DATE(YEAR($H181),MONTH($H181)+$G181*8,1),AY$3=DATE(YEAR($H181),MONTH($H181)+$G181*9,1),AY$3=DATE(YEAR($H181),MONTH($H181)+$G181*10,1)),$F181*тех!BM$10*тех!BM$6,)</f>
        <v>0</v>
      </c>
      <c r="AZ181" s="76">
        <f>IF(OR(AZ$3=DATE(YEAR($H181),MONTH($H181)+$G181,1),AZ$3=DATE(YEAR($H181),MONTH($H181)+$G181*2,1),AZ$3=DATE(YEAR($H181),MONTH($H181)+$G181*3,1),AZ$3=DATE(YEAR($H181),MONTH($H181)+$G181*4,1),AZ$3=DATE(YEAR($H181),MONTH($H181)+$G181*5,1),AZ$3=DATE(YEAR($H181),MONTH($H181)+$G181*6,1),AZ$3=DATE(YEAR($H181),MONTH($H181)+$G181*7,1),AZ$3=DATE(YEAR($H181),MONTH($H181)+$G181*8,1),AZ$3=DATE(YEAR($H181),MONTH($H181)+$G181*9,1),AZ$3=DATE(YEAR($H181),MONTH($H181)+$G181*10,1)),$F181*тех!BN$10*тех!BN$6,)</f>
        <v>0</v>
      </c>
      <c r="BA181" s="76">
        <f>IF(OR(BA$3=DATE(YEAR($H181),MONTH($H181)+$G181,1),BA$3=DATE(YEAR($H181),MONTH($H181)+$G181*2,1),BA$3=DATE(YEAR($H181),MONTH($H181)+$G181*3,1),BA$3=DATE(YEAR($H181),MONTH($H181)+$G181*4,1),BA$3=DATE(YEAR($H181),MONTH($H181)+$G181*5,1),BA$3=DATE(YEAR($H181),MONTH($H181)+$G181*6,1),BA$3=DATE(YEAR($H181),MONTH($H181)+$G181*7,1),BA$3=DATE(YEAR($H181),MONTH($H181)+$G181*8,1),BA$3=DATE(YEAR($H181),MONTH($H181)+$G181*9,1),BA$3=DATE(YEAR($H181),MONTH($H181)+$G181*10,1)),$F181*тех!BO$10*тех!BO$6,)</f>
        <v>0</v>
      </c>
      <c r="BB181" s="76">
        <f>IF(OR(BB$3=DATE(YEAR($H181),MONTH($H181)+$G181,1),BB$3=DATE(YEAR($H181),MONTH($H181)+$G181*2,1),BB$3=DATE(YEAR($H181),MONTH($H181)+$G181*3,1),BB$3=DATE(YEAR($H181),MONTH($H181)+$G181*4,1),BB$3=DATE(YEAR($H181),MONTH($H181)+$G181*5,1),BB$3=DATE(YEAR($H181),MONTH($H181)+$G181*6,1),BB$3=DATE(YEAR($H181),MONTH($H181)+$G181*7,1),BB$3=DATE(YEAR($H181),MONTH($H181)+$G181*8,1),BB$3=DATE(YEAR($H181),MONTH($H181)+$G181*9,1),BB$3=DATE(YEAR($H181),MONTH($H181)+$G181*10,1)),$F181*тех!BP$10*тех!BP$6,)</f>
        <v>0</v>
      </c>
      <c r="BC181" s="76">
        <f>IF(OR(BC$3=DATE(YEAR($H181),MONTH($H181)+$G181,1),BC$3=DATE(YEAR($H181),MONTH($H181)+$G181*2,1),BC$3=DATE(YEAR($H181),MONTH($H181)+$G181*3,1),BC$3=DATE(YEAR($H181),MONTH($H181)+$G181*4,1),BC$3=DATE(YEAR($H181),MONTH($H181)+$G181*5,1),BC$3=DATE(YEAR($H181),MONTH($H181)+$G181*6,1),BC$3=DATE(YEAR($H181),MONTH($H181)+$G181*7,1),BC$3=DATE(YEAR($H181),MONTH($H181)+$G181*8,1),BC$3=DATE(YEAR($H181),MONTH($H181)+$G181*9,1),BC$3=DATE(YEAR($H181),MONTH($H181)+$G181*10,1)),$F181*тех!BQ$10*тех!BQ$6,)</f>
        <v>0</v>
      </c>
      <c r="BD181" s="76">
        <f>IF(OR(BD$3=DATE(YEAR($H181),MONTH($H181)+$G181,1),BD$3=DATE(YEAR($H181),MONTH($H181)+$G181*2,1),BD$3=DATE(YEAR($H181),MONTH($H181)+$G181*3,1),BD$3=DATE(YEAR($H181),MONTH($H181)+$G181*4,1),BD$3=DATE(YEAR($H181),MONTH($H181)+$G181*5,1),BD$3=DATE(YEAR($H181),MONTH($H181)+$G181*6,1),BD$3=DATE(YEAR($H181),MONTH($H181)+$G181*7,1),BD$3=DATE(YEAR($H181),MONTH($H181)+$G181*8,1),BD$3=DATE(YEAR($H181),MONTH($H181)+$G181*9,1),BD$3=DATE(YEAR($H181),MONTH($H181)+$G181*10,1)),$F181*тех!BR$10*тех!BR$6,)</f>
        <v>0</v>
      </c>
      <c r="BE181" s="76">
        <f>IF(OR(BE$3=DATE(YEAR($H181),MONTH($H181)+$G181,1),BE$3=DATE(YEAR($H181),MONTH($H181)+$G181*2,1),BE$3=DATE(YEAR($H181),MONTH($H181)+$G181*3,1),BE$3=DATE(YEAR($H181),MONTH($H181)+$G181*4,1),BE$3=DATE(YEAR($H181),MONTH($H181)+$G181*5,1),BE$3=DATE(YEAR($H181),MONTH($H181)+$G181*6,1),BE$3=DATE(YEAR($H181),MONTH($H181)+$G181*7,1),BE$3=DATE(YEAR($H181),MONTH($H181)+$G181*8,1),BE$3=DATE(YEAR($H181),MONTH($H181)+$G181*9,1),BE$3=DATE(YEAR($H181),MONTH($H181)+$G181*10,1)),$F181*тех!BS$10*тех!BS$6,)</f>
        <v>0</v>
      </c>
      <c r="BF181" s="76">
        <f>IF(OR(BF$3=DATE(YEAR($H181),MONTH($H181)+$G181,1),BF$3=DATE(YEAR($H181),MONTH($H181)+$G181*2,1),BF$3=DATE(YEAR($H181),MONTH($H181)+$G181*3,1),BF$3=DATE(YEAR($H181),MONTH($H181)+$G181*4,1),BF$3=DATE(YEAR($H181),MONTH($H181)+$G181*5,1),BF$3=DATE(YEAR($H181),MONTH($H181)+$G181*6,1),BF$3=DATE(YEAR($H181),MONTH($H181)+$G181*7,1),BF$3=DATE(YEAR($H181),MONTH($H181)+$G181*8,1),BF$3=DATE(YEAR($H181),MONTH($H181)+$G181*9,1),BF$3=DATE(YEAR($H181),MONTH($H181)+$G181*10,1)),$F181*тех!BT$10*тех!BT$6,)</f>
        <v>0</v>
      </c>
      <c r="BG181" s="76">
        <f>IF(OR(BG$3=DATE(YEAR($H181),MONTH($H181)+$G181,1),BG$3=DATE(YEAR($H181),MONTH($H181)+$G181*2,1),BG$3=DATE(YEAR($H181),MONTH($H181)+$G181*3,1),BG$3=DATE(YEAR($H181),MONTH($H181)+$G181*4,1),BG$3=DATE(YEAR($H181),MONTH($H181)+$G181*5,1),BG$3=DATE(YEAR($H181),MONTH($H181)+$G181*6,1),BG$3=DATE(YEAR($H181),MONTH($H181)+$G181*7,1),BG$3=DATE(YEAR($H181),MONTH($H181)+$G181*8,1),BG$3=DATE(YEAR($H181),MONTH($H181)+$G181*9,1),BG$3=DATE(YEAR($H181),MONTH($H181)+$G181*10,1)),$F181*тех!BU$10*тех!BU$6,)</f>
        <v>0</v>
      </c>
      <c r="BH181" s="76">
        <f>IF(OR(BH$3=DATE(YEAR($H181),MONTH($H181)+$G181,1),BH$3=DATE(YEAR($H181),MONTH($H181)+$G181*2,1),BH$3=DATE(YEAR($H181),MONTH($H181)+$G181*3,1),BH$3=DATE(YEAR($H181),MONTH($H181)+$G181*4,1),BH$3=DATE(YEAR($H181),MONTH($H181)+$G181*5,1),BH$3=DATE(YEAR($H181),MONTH($H181)+$G181*6,1),BH$3=DATE(YEAR($H181),MONTH($H181)+$G181*7,1),BH$3=DATE(YEAR($H181),MONTH($H181)+$G181*8,1),BH$3=DATE(YEAR($H181),MONTH($H181)+$G181*9,1),BH$3=DATE(YEAR($H181),MONTH($H181)+$G181*10,1)),$F181*тех!BV$10*тех!BV$6,)</f>
        <v>0</v>
      </c>
      <c r="BI181" s="76">
        <f>IF(OR(BI$3=DATE(YEAR($H181),MONTH($H181)+$G181,1),BI$3=DATE(YEAR($H181),MONTH($H181)+$G181*2,1),BI$3=DATE(YEAR($H181),MONTH($H181)+$G181*3,1),BI$3=DATE(YEAR($H181),MONTH($H181)+$G181*4,1),BI$3=DATE(YEAR($H181),MONTH($H181)+$G181*5,1),BI$3=DATE(YEAR($H181),MONTH($H181)+$G181*6,1),BI$3=DATE(YEAR($H181),MONTH($H181)+$G181*7,1),BI$3=DATE(YEAR($H181),MONTH($H181)+$G181*8,1),BI$3=DATE(YEAR($H181),MONTH($H181)+$G181*9,1),BI$3=DATE(YEAR($H181),MONTH($H181)+$G181*10,1)),$F181*тех!BW$10*тех!BW$6,)</f>
        <v>0</v>
      </c>
      <c r="BJ181" s="76">
        <f>IF(OR(BJ$3=DATE(YEAR($H181),MONTH($H181)+$G181,1),BJ$3=DATE(YEAR($H181),MONTH($H181)+$G181*2,1),BJ$3=DATE(YEAR($H181),MONTH($H181)+$G181*3,1),BJ$3=DATE(YEAR($H181),MONTH($H181)+$G181*4,1),BJ$3=DATE(YEAR($H181),MONTH($H181)+$G181*5,1),BJ$3=DATE(YEAR($H181),MONTH($H181)+$G181*6,1),BJ$3=DATE(YEAR($H181),MONTH($H181)+$G181*7,1),BJ$3=DATE(YEAR($H181),MONTH($H181)+$G181*8,1),BJ$3=DATE(YEAR($H181),MONTH($H181)+$G181*9,1),BJ$3=DATE(YEAR($H181),MONTH($H181)+$G181*10,1)),$F181*тех!BX$10*тех!BX$6,)</f>
        <v>0</v>
      </c>
      <c r="BK181" s="76">
        <f>IF(OR(BK$3=DATE(YEAR($H181),MONTH($H181)+$G181,1),BK$3=DATE(YEAR($H181),MONTH($H181)+$G181*2,1),BK$3=DATE(YEAR($H181),MONTH($H181)+$G181*3,1),BK$3=DATE(YEAR($H181),MONTH($H181)+$G181*4,1),BK$3=DATE(YEAR($H181),MONTH($H181)+$G181*5,1),BK$3=DATE(YEAR($H181),MONTH($H181)+$G181*6,1),BK$3=DATE(YEAR($H181),MONTH($H181)+$G181*7,1),BK$3=DATE(YEAR($H181),MONTH($H181)+$G181*8,1),BK$3=DATE(YEAR($H181),MONTH($H181)+$G181*9,1),BK$3=DATE(YEAR($H181),MONTH($H181)+$G181*10,1)),$F181*тех!BY$10*тех!BY$6,)</f>
        <v>0</v>
      </c>
      <c r="BL181" s="76">
        <f>IF(OR(BL$3=DATE(YEAR($H181),MONTH($H181)+$G181,1),BL$3=DATE(YEAR($H181),MONTH($H181)+$G181*2,1),BL$3=DATE(YEAR($H181),MONTH($H181)+$G181*3,1),BL$3=DATE(YEAR($H181),MONTH($H181)+$G181*4,1),BL$3=DATE(YEAR($H181),MONTH($H181)+$G181*5,1),BL$3=DATE(YEAR($H181),MONTH($H181)+$G181*6,1),BL$3=DATE(YEAR($H181),MONTH($H181)+$G181*7,1),BL$3=DATE(YEAR($H181),MONTH($H181)+$G181*8,1),BL$3=DATE(YEAR($H181),MONTH($H181)+$G181*9,1),BL$3=DATE(YEAR($H181),MONTH($H181)+$G181*10,1)),$F181*тех!BZ$10*тех!BZ$6,)</f>
        <v>0</v>
      </c>
      <c r="BM181" s="76">
        <f>IF(OR(BM$3=DATE(YEAR($H181),MONTH($H181)+$G181,1),BM$3=DATE(YEAR($H181),MONTH($H181)+$G181*2,1),BM$3=DATE(YEAR($H181),MONTH($H181)+$G181*3,1),BM$3=DATE(YEAR($H181),MONTH($H181)+$G181*4,1),BM$3=DATE(YEAR($H181),MONTH($H181)+$G181*5,1),BM$3=DATE(YEAR($H181),MONTH($H181)+$G181*6,1),BM$3=DATE(YEAR($H181),MONTH($H181)+$G181*7,1),BM$3=DATE(YEAR($H181),MONTH($H181)+$G181*8,1),BM$3=DATE(YEAR($H181),MONTH($H181)+$G181*9,1),BM$3=DATE(YEAR($H181),MONTH($H181)+$G181*10,1)),$F181*тех!CA$10*тех!CA$6,)</f>
        <v>0</v>
      </c>
      <c r="BN181" s="76">
        <f>IF(OR(BN$3=DATE(YEAR($H181),MONTH($H181)+$G181,1),BN$3=DATE(YEAR($H181),MONTH($H181)+$G181*2,1),BN$3=DATE(YEAR($H181),MONTH($H181)+$G181*3,1),BN$3=DATE(YEAR($H181),MONTH($H181)+$G181*4,1),BN$3=DATE(YEAR($H181),MONTH($H181)+$G181*5,1),BN$3=DATE(YEAR($H181),MONTH($H181)+$G181*6,1),BN$3=DATE(YEAR($H181),MONTH($H181)+$G181*7,1),BN$3=DATE(YEAR($H181),MONTH($H181)+$G181*8,1),BN$3=DATE(YEAR($H181),MONTH($H181)+$G181*9,1),BN$3=DATE(YEAR($H181),MONTH($H181)+$G181*10,1)),$F181*тех!CB$10*тех!CB$6,)</f>
        <v>0</v>
      </c>
      <c r="BO181" s="76">
        <f>IF(OR(BO$3=DATE(YEAR($H181),MONTH($H181)+$G181,1),BO$3=DATE(YEAR($H181),MONTH($H181)+$G181*2,1),BO$3=DATE(YEAR($H181),MONTH($H181)+$G181*3,1),BO$3=DATE(YEAR($H181),MONTH($H181)+$G181*4,1),BO$3=DATE(YEAR($H181),MONTH($H181)+$G181*5,1),BO$3=DATE(YEAR($H181),MONTH($H181)+$G181*6,1),BO$3=DATE(YEAR($H181),MONTH($H181)+$G181*7,1),BO$3=DATE(YEAR($H181),MONTH($H181)+$G181*8,1),BO$3=DATE(YEAR($H181),MONTH($H181)+$G181*9,1),BO$3=DATE(YEAR($H181),MONTH($H181)+$G181*10,1)),$F181*тех!CC$10*тех!CC$6,)</f>
        <v>0</v>
      </c>
      <c r="BP181" s="76">
        <f>IF(OR(BP$3=DATE(YEAR($H181),MONTH($H181)+$G181,1),BP$3=DATE(YEAR($H181),MONTH($H181)+$G181*2,1),BP$3=DATE(YEAR($H181),MONTH($H181)+$G181*3,1),BP$3=DATE(YEAR($H181),MONTH($H181)+$G181*4,1),BP$3=DATE(YEAR($H181),MONTH($H181)+$G181*5,1),BP$3=DATE(YEAR($H181),MONTH($H181)+$G181*6,1),BP$3=DATE(YEAR($H181),MONTH($H181)+$G181*7,1),BP$3=DATE(YEAR($H181),MONTH($H181)+$G181*8,1),BP$3=DATE(YEAR($H181),MONTH($H181)+$G181*9,1),BP$3=DATE(YEAR($H181),MONTH($H181)+$G181*10,1)),$F181*тех!CD$10*тех!CD$6,)</f>
        <v>0</v>
      </c>
      <c r="BQ181" s="76">
        <f>IF(OR(BQ$3=DATE(YEAR($H181),MONTH($H181)+$G181,1),BQ$3=DATE(YEAR($H181),MONTH($H181)+$G181*2,1),BQ$3=DATE(YEAR($H181),MONTH($H181)+$G181*3,1),BQ$3=DATE(YEAR($H181),MONTH($H181)+$G181*4,1),BQ$3=DATE(YEAR($H181),MONTH($H181)+$G181*5,1),BQ$3=DATE(YEAR($H181),MONTH($H181)+$G181*6,1),BQ$3=DATE(YEAR($H181),MONTH($H181)+$G181*7,1),BQ$3=DATE(YEAR($H181),MONTH($H181)+$G181*8,1),BQ$3=DATE(YEAR($H181),MONTH($H181)+$G181*9,1),BQ$3=DATE(YEAR($H181),MONTH($H181)+$G181*10,1)),$F181*тех!CE$10*тех!CE$6,)</f>
        <v>0</v>
      </c>
    </row>
    <row r="182" spans="2:69">
      <c r="B182" s="3">
        <v>40</v>
      </c>
      <c r="C182" s="19"/>
      <c r="D182" s="71"/>
      <c r="E182" s="71"/>
      <c r="F182" s="76">
        <f t="shared" si="5"/>
        <v>0</v>
      </c>
      <c r="G182" s="19"/>
      <c r="H182" s="20"/>
      <c r="J182" s="76">
        <f>IF($H182=J$3,$F182,)*тех!X$6</f>
        <v>0</v>
      </c>
      <c r="K182" s="76">
        <f>IF($H182=K$3,$F182,)*тех!Y$6</f>
        <v>0</v>
      </c>
      <c r="L182" s="76">
        <f>IF($H182=L$3,$F182,)*тех!Z$6</f>
        <v>0</v>
      </c>
      <c r="M182" s="76">
        <f>IF($H182=M$3,$F182,)*тех!AA$6</f>
        <v>0</v>
      </c>
      <c r="N182" s="76">
        <f>IF($H182=N$3,$F182,)*тех!AB$6</f>
        <v>0</v>
      </c>
      <c r="O182" s="76">
        <f>IF($H182=O$3,$F182,)*тех!AC$6</f>
        <v>0</v>
      </c>
      <c r="P182" s="76">
        <f>IF(OR(P$3=DATE(YEAR($H182),MONTH($H182)+$G182,1),P$3=DATE(YEAR($H182),MONTH($H182)+$G182*2,1),P$3=DATE(YEAR($H182),MONTH($H182)+$G182*3,1),P$3=DATE(YEAR($H182),MONTH($H182)+$G182*4,1),P$3=DATE(YEAR($H182),MONTH($H182)+$G182*5,1),P$3=DATE(YEAR($H182),MONTH($H182)+$G182*6,1),P$3=DATE(YEAR($H182),MONTH($H182)+$G182*7,1),P$3=DATE(YEAR($H182),MONTH($H182)+$G182*8,1),P$3=DATE(YEAR($H182),MONTH($H182)+$G182*9,1),P$3=DATE(YEAR($H182),MONTH($H182)+$G182*10,1)),$F182*тех!AD$10*тех!AD$6,)</f>
        <v>0</v>
      </c>
      <c r="Q182" s="76">
        <f>IF(OR(Q$3=DATE(YEAR($H182),MONTH($H182)+$G182,1),Q$3=DATE(YEAR($H182),MONTH($H182)+$G182*2,1),Q$3=DATE(YEAR($H182),MONTH($H182)+$G182*3,1),Q$3=DATE(YEAR($H182),MONTH($H182)+$G182*4,1),Q$3=DATE(YEAR($H182),MONTH($H182)+$G182*5,1),Q$3=DATE(YEAR($H182),MONTH($H182)+$G182*6,1),Q$3=DATE(YEAR($H182),MONTH($H182)+$G182*7,1),Q$3=DATE(YEAR($H182),MONTH($H182)+$G182*8,1),Q$3=DATE(YEAR($H182),MONTH($H182)+$G182*9,1),Q$3=DATE(YEAR($H182),MONTH($H182)+$G182*10,1)),$F182*тех!AE$10*тех!AE$6,)</f>
        <v>0</v>
      </c>
      <c r="R182" s="76">
        <f>IF(OR(R$3=DATE(YEAR($H182),MONTH($H182)+$G182,1),R$3=DATE(YEAR($H182),MONTH($H182)+$G182*2,1),R$3=DATE(YEAR($H182),MONTH($H182)+$G182*3,1),R$3=DATE(YEAR($H182),MONTH($H182)+$G182*4,1),R$3=DATE(YEAR($H182),MONTH($H182)+$G182*5,1),R$3=DATE(YEAR($H182),MONTH($H182)+$G182*6,1),R$3=DATE(YEAR($H182),MONTH($H182)+$G182*7,1),R$3=DATE(YEAR($H182),MONTH($H182)+$G182*8,1),R$3=DATE(YEAR($H182),MONTH($H182)+$G182*9,1),R$3=DATE(YEAR($H182),MONTH($H182)+$G182*10,1)),$F182*тех!AF$10*тех!AF$6,)</f>
        <v>0</v>
      </c>
      <c r="S182" s="76">
        <f>IF(OR(S$3=DATE(YEAR($H182),MONTH($H182)+$G182,1),S$3=DATE(YEAR($H182),MONTH($H182)+$G182*2,1),S$3=DATE(YEAR($H182),MONTH($H182)+$G182*3,1),S$3=DATE(YEAR($H182),MONTH($H182)+$G182*4,1),S$3=DATE(YEAR($H182),MONTH($H182)+$G182*5,1),S$3=DATE(YEAR($H182),MONTH($H182)+$G182*6,1),S$3=DATE(YEAR($H182),MONTH($H182)+$G182*7,1),S$3=DATE(YEAR($H182),MONTH($H182)+$G182*8,1),S$3=DATE(YEAR($H182),MONTH($H182)+$G182*9,1),S$3=DATE(YEAR($H182),MONTH($H182)+$G182*10,1)),$F182*тех!AG$10*тех!AG$6,)</f>
        <v>0</v>
      </c>
      <c r="T182" s="76">
        <f>IF(OR(T$3=DATE(YEAR($H182),MONTH($H182)+$G182,1),T$3=DATE(YEAR($H182),MONTH($H182)+$G182*2,1),T$3=DATE(YEAR($H182),MONTH($H182)+$G182*3,1),T$3=DATE(YEAR($H182),MONTH($H182)+$G182*4,1),T$3=DATE(YEAR($H182),MONTH($H182)+$G182*5,1),T$3=DATE(YEAR($H182),MONTH($H182)+$G182*6,1),T$3=DATE(YEAR($H182),MONTH($H182)+$G182*7,1),T$3=DATE(YEAR($H182),MONTH($H182)+$G182*8,1),T$3=DATE(YEAR($H182),MONTH($H182)+$G182*9,1),T$3=DATE(YEAR($H182),MONTH($H182)+$G182*10,1)),$F182*тех!AH$10*тех!AH$6,)</f>
        <v>0</v>
      </c>
      <c r="U182" s="76">
        <f>IF(OR(U$3=DATE(YEAR($H182),MONTH($H182)+$G182,1),U$3=DATE(YEAR($H182),MONTH($H182)+$G182*2,1),U$3=DATE(YEAR($H182),MONTH($H182)+$G182*3,1),U$3=DATE(YEAR($H182),MONTH($H182)+$G182*4,1),U$3=DATE(YEAR($H182),MONTH($H182)+$G182*5,1),U$3=DATE(YEAR($H182),MONTH($H182)+$G182*6,1),U$3=DATE(YEAR($H182),MONTH($H182)+$G182*7,1),U$3=DATE(YEAR($H182),MONTH($H182)+$G182*8,1),U$3=DATE(YEAR($H182),MONTH($H182)+$G182*9,1),U$3=DATE(YEAR($H182),MONTH($H182)+$G182*10,1)),$F182*тех!AI$10*тех!AI$6,)</f>
        <v>0</v>
      </c>
      <c r="V182" s="76">
        <f>IF(OR(V$3=DATE(YEAR($H182),MONTH($H182)+$G182,1),V$3=DATE(YEAR($H182),MONTH($H182)+$G182*2,1),V$3=DATE(YEAR($H182),MONTH($H182)+$G182*3,1),V$3=DATE(YEAR($H182),MONTH($H182)+$G182*4,1),V$3=DATE(YEAR($H182),MONTH($H182)+$G182*5,1),V$3=DATE(YEAR($H182),MONTH($H182)+$G182*6,1),V$3=DATE(YEAR($H182),MONTH($H182)+$G182*7,1),V$3=DATE(YEAR($H182),MONTH($H182)+$G182*8,1),V$3=DATE(YEAR($H182),MONTH($H182)+$G182*9,1),V$3=DATE(YEAR($H182),MONTH($H182)+$G182*10,1)),$F182*тех!AJ$10*тех!AJ$6,)</f>
        <v>0</v>
      </c>
      <c r="W182" s="76">
        <f>IF(OR(W$3=DATE(YEAR($H182),MONTH($H182)+$G182,1),W$3=DATE(YEAR($H182),MONTH($H182)+$G182*2,1),W$3=DATE(YEAR($H182),MONTH($H182)+$G182*3,1),W$3=DATE(YEAR($H182),MONTH($H182)+$G182*4,1),W$3=DATE(YEAR($H182),MONTH($H182)+$G182*5,1),W$3=DATE(YEAR($H182),MONTH($H182)+$G182*6,1),W$3=DATE(YEAR($H182),MONTH($H182)+$G182*7,1),W$3=DATE(YEAR($H182),MONTH($H182)+$G182*8,1),W$3=DATE(YEAR($H182),MONTH($H182)+$G182*9,1),W$3=DATE(YEAR($H182),MONTH($H182)+$G182*10,1)),$F182*тех!AK$10*тех!AK$6,)</f>
        <v>0</v>
      </c>
      <c r="X182" s="76">
        <f>IF(OR(X$3=DATE(YEAR($H182),MONTH($H182)+$G182,1),X$3=DATE(YEAR($H182),MONTH($H182)+$G182*2,1),X$3=DATE(YEAR($H182),MONTH($H182)+$G182*3,1),X$3=DATE(YEAR($H182),MONTH($H182)+$G182*4,1),X$3=DATE(YEAR($H182),MONTH($H182)+$G182*5,1),X$3=DATE(YEAR($H182),MONTH($H182)+$G182*6,1),X$3=DATE(YEAR($H182),MONTH($H182)+$G182*7,1),X$3=DATE(YEAR($H182),MONTH($H182)+$G182*8,1),X$3=DATE(YEAR($H182),MONTH($H182)+$G182*9,1),X$3=DATE(YEAR($H182),MONTH($H182)+$G182*10,1)),$F182*тех!AL$10*тех!AL$6,)</f>
        <v>0</v>
      </c>
      <c r="Y182" s="76">
        <f>IF(OR(Y$3=DATE(YEAR($H182),MONTH($H182)+$G182,1),Y$3=DATE(YEAR($H182),MONTH($H182)+$G182*2,1),Y$3=DATE(YEAR($H182),MONTH($H182)+$G182*3,1),Y$3=DATE(YEAR($H182),MONTH($H182)+$G182*4,1),Y$3=DATE(YEAR($H182),MONTH($H182)+$G182*5,1),Y$3=DATE(YEAR($H182),MONTH($H182)+$G182*6,1),Y$3=DATE(YEAR($H182),MONTH($H182)+$G182*7,1),Y$3=DATE(YEAR($H182),MONTH($H182)+$G182*8,1),Y$3=DATE(YEAR($H182),MONTH($H182)+$G182*9,1),Y$3=DATE(YEAR($H182),MONTH($H182)+$G182*10,1)),$F182*тех!AM$10*тех!AM$6,)</f>
        <v>0</v>
      </c>
      <c r="Z182" s="76">
        <f>IF(OR(Z$3=DATE(YEAR($H182),MONTH($H182)+$G182,1),Z$3=DATE(YEAR($H182),MONTH($H182)+$G182*2,1),Z$3=DATE(YEAR($H182),MONTH($H182)+$G182*3,1),Z$3=DATE(YEAR($H182),MONTH($H182)+$G182*4,1),Z$3=DATE(YEAR($H182),MONTH($H182)+$G182*5,1),Z$3=DATE(YEAR($H182),MONTH($H182)+$G182*6,1),Z$3=DATE(YEAR($H182),MONTH($H182)+$G182*7,1),Z$3=DATE(YEAR($H182),MONTH($H182)+$G182*8,1),Z$3=DATE(YEAR($H182),MONTH($H182)+$G182*9,1),Z$3=DATE(YEAR($H182),MONTH($H182)+$G182*10,1)),$F182*тех!AN$10*тех!AN$6,)</f>
        <v>0</v>
      </c>
      <c r="AA182" s="76">
        <f>IF(OR(AA$3=DATE(YEAR($H182),MONTH($H182)+$G182,1),AA$3=DATE(YEAR($H182),MONTH($H182)+$G182*2,1),AA$3=DATE(YEAR($H182),MONTH($H182)+$G182*3,1),AA$3=DATE(YEAR($H182),MONTH($H182)+$G182*4,1),AA$3=DATE(YEAR($H182),MONTH($H182)+$G182*5,1),AA$3=DATE(YEAR($H182),MONTH($H182)+$G182*6,1),AA$3=DATE(YEAR($H182),MONTH($H182)+$G182*7,1),AA$3=DATE(YEAR($H182),MONTH($H182)+$G182*8,1),AA$3=DATE(YEAR($H182),MONTH($H182)+$G182*9,1),AA$3=DATE(YEAR($H182),MONTH($H182)+$G182*10,1)),$F182*тех!AO$10*тех!AO$6,)</f>
        <v>0</v>
      </c>
      <c r="AB182" s="76">
        <f>IF(OR(AB$3=DATE(YEAR($H182),MONTH($H182)+$G182,1),AB$3=DATE(YEAR($H182),MONTH($H182)+$G182*2,1),AB$3=DATE(YEAR($H182),MONTH($H182)+$G182*3,1),AB$3=DATE(YEAR($H182),MONTH($H182)+$G182*4,1),AB$3=DATE(YEAR($H182),MONTH($H182)+$G182*5,1),AB$3=DATE(YEAR($H182),MONTH($H182)+$G182*6,1),AB$3=DATE(YEAR($H182),MONTH($H182)+$G182*7,1),AB$3=DATE(YEAR($H182),MONTH($H182)+$G182*8,1),AB$3=DATE(YEAR($H182),MONTH($H182)+$G182*9,1),AB$3=DATE(YEAR($H182),MONTH($H182)+$G182*10,1)),$F182*тех!AP$10*тех!AP$6,)</f>
        <v>0</v>
      </c>
      <c r="AC182" s="76">
        <f>IF(OR(AC$3=DATE(YEAR($H182),MONTH($H182)+$G182,1),AC$3=DATE(YEAR($H182),MONTH($H182)+$G182*2,1),AC$3=DATE(YEAR($H182),MONTH($H182)+$G182*3,1),AC$3=DATE(YEAR($H182),MONTH($H182)+$G182*4,1),AC$3=DATE(YEAR($H182),MONTH($H182)+$G182*5,1),AC$3=DATE(YEAR($H182),MONTH($H182)+$G182*6,1),AC$3=DATE(YEAR($H182),MONTH($H182)+$G182*7,1),AC$3=DATE(YEAR($H182),MONTH($H182)+$G182*8,1),AC$3=DATE(YEAR($H182),MONTH($H182)+$G182*9,1),AC$3=DATE(YEAR($H182),MONTH($H182)+$G182*10,1)),$F182*тех!AQ$10*тех!AQ$6,)</f>
        <v>0</v>
      </c>
      <c r="AD182" s="76">
        <f>IF(OR(AD$3=DATE(YEAR($H182),MONTH($H182)+$G182,1),AD$3=DATE(YEAR($H182),MONTH($H182)+$G182*2,1),AD$3=DATE(YEAR($H182),MONTH($H182)+$G182*3,1),AD$3=DATE(YEAR($H182),MONTH($H182)+$G182*4,1),AD$3=DATE(YEAR($H182),MONTH($H182)+$G182*5,1),AD$3=DATE(YEAR($H182),MONTH($H182)+$G182*6,1),AD$3=DATE(YEAR($H182),MONTH($H182)+$G182*7,1),AD$3=DATE(YEAR($H182),MONTH($H182)+$G182*8,1),AD$3=DATE(YEAR($H182),MONTH($H182)+$G182*9,1),AD$3=DATE(YEAR($H182),MONTH($H182)+$G182*10,1)),$F182*тех!AR$10*тех!AR$6,)</f>
        <v>0</v>
      </c>
      <c r="AE182" s="76">
        <f>IF(OR(AE$3=DATE(YEAR($H182),MONTH($H182)+$G182,1),AE$3=DATE(YEAR($H182),MONTH($H182)+$G182*2,1),AE$3=DATE(YEAR($H182),MONTH($H182)+$G182*3,1),AE$3=DATE(YEAR($H182),MONTH($H182)+$G182*4,1),AE$3=DATE(YEAR($H182),MONTH($H182)+$G182*5,1),AE$3=DATE(YEAR($H182),MONTH($H182)+$G182*6,1),AE$3=DATE(YEAR($H182),MONTH($H182)+$G182*7,1),AE$3=DATE(YEAR($H182),MONTH($H182)+$G182*8,1),AE$3=DATE(YEAR($H182),MONTH($H182)+$G182*9,1),AE$3=DATE(YEAR($H182),MONTH($H182)+$G182*10,1)),$F182*тех!AS$10*тех!AS$6,)</f>
        <v>0</v>
      </c>
      <c r="AF182" s="76">
        <f>IF(OR(AF$3=DATE(YEAR($H182),MONTH($H182)+$G182,1),AF$3=DATE(YEAR($H182),MONTH($H182)+$G182*2,1),AF$3=DATE(YEAR($H182),MONTH($H182)+$G182*3,1),AF$3=DATE(YEAR($H182),MONTH($H182)+$G182*4,1),AF$3=DATE(YEAR($H182),MONTH($H182)+$G182*5,1),AF$3=DATE(YEAR($H182),MONTH($H182)+$G182*6,1),AF$3=DATE(YEAR($H182),MONTH($H182)+$G182*7,1),AF$3=DATE(YEAR($H182),MONTH($H182)+$G182*8,1),AF$3=DATE(YEAR($H182),MONTH($H182)+$G182*9,1),AF$3=DATE(YEAR($H182),MONTH($H182)+$G182*10,1)),$F182*тех!AT$10*тех!AT$6,)</f>
        <v>0</v>
      </c>
      <c r="AG182" s="76">
        <f>IF(OR(AG$3=DATE(YEAR($H182),MONTH($H182)+$G182,1),AG$3=DATE(YEAR($H182),MONTH($H182)+$G182*2,1),AG$3=DATE(YEAR($H182),MONTH($H182)+$G182*3,1),AG$3=DATE(YEAR($H182),MONTH($H182)+$G182*4,1),AG$3=DATE(YEAR($H182),MONTH($H182)+$G182*5,1),AG$3=DATE(YEAR($H182),MONTH($H182)+$G182*6,1),AG$3=DATE(YEAR($H182),MONTH($H182)+$G182*7,1),AG$3=DATE(YEAR($H182),MONTH($H182)+$G182*8,1),AG$3=DATE(YEAR($H182),MONTH($H182)+$G182*9,1),AG$3=DATE(YEAR($H182),MONTH($H182)+$G182*10,1)),$F182*тех!AU$10*тех!AU$6,)</f>
        <v>0</v>
      </c>
      <c r="AH182" s="76">
        <f>IF(OR(AH$3=DATE(YEAR($H182),MONTH($H182)+$G182,1),AH$3=DATE(YEAR($H182),MONTH($H182)+$G182*2,1),AH$3=DATE(YEAR($H182),MONTH($H182)+$G182*3,1),AH$3=DATE(YEAR($H182),MONTH($H182)+$G182*4,1),AH$3=DATE(YEAR($H182),MONTH($H182)+$G182*5,1),AH$3=DATE(YEAR($H182),MONTH($H182)+$G182*6,1),AH$3=DATE(YEAR($H182),MONTH($H182)+$G182*7,1),AH$3=DATE(YEAR($H182),MONTH($H182)+$G182*8,1),AH$3=DATE(YEAR($H182),MONTH($H182)+$G182*9,1),AH$3=DATE(YEAR($H182),MONTH($H182)+$G182*10,1)),$F182*тех!AV$10*тех!AV$6,)</f>
        <v>0</v>
      </c>
      <c r="AI182" s="76">
        <f>IF(OR(AI$3=DATE(YEAR($H182),MONTH($H182)+$G182,1),AI$3=DATE(YEAR($H182),MONTH($H182)+$G182*2,1),AI$3=DATE(YEAR($H182),MONTH($H182)+$G182*3,1),AI$3=DATE(YEAR($H182),MONTH($H182)+$G182*4,1),AI$3=DATE(YEAR($H182),MONTH($H182)+$G182*5,1),AI$3=DATE(YEAR($H182),MONTH($H182)+$G182*6,1),AI$3=DATE(YEAR($H182),MONTH($H182)+$G182*7,1),AI$3=DATE(YEAR($H182),MONTH($H182)+$G182*8,1),AI$3=DATE(YEAR($H182),MONTH($H182)+$G182*9,1),AI$3=DATE(YEAR($H182),MONTH($H182)+$G182*10,1)),$F182*тех!AW$10*тех!AW$6,)</f>
        <v>0</v>
      </c>
      <c r="AJ182" s="76">
        <f>IF(OR(AJ$3=DATE(YEAR($H182),MONTH($H182)+$G182,1),AJ$3=DATE(YEAR($H182),MONTH($H182)+$G182*2,1),AJ$3=DATE(YEAR($H182),MONTH($H182)+$G182*3,1),AJ$3=DATE(YEAR($H182),MONTH($H182)+$G182*4,1),AJ$3=DATE(YEAR($H182),MONTH($H182)+$G182*5,1),AJ$3=DATE(YEAR($H182),MONTH($H182)+$G182*6,1),AJ$3=DATE(YEAR($H182),MONTH($H182)+$G182*7,1),AJ$3=DATE(YEAR($H182),MONTH($H182)+$G182*8,1),AJ$3=DATE(YEAR($H182),MONTH($H182)+$G182*9,1),AJ$3=DATE(YEAR($H182),MONTH($H182)+$G182*10,1)),$F182*тех!AX$10*тех!AX$6,)</f>
        <v>0</v>
      </c>
      <c r="AK182" s="76">
        <f>IF(OR(AK$3=DATE(YEAR($H182),MONTH($H182)+$G182,1),AK$3=DATE(YEAR($H182),MONTH($H182)+$G182*2,1),AK$3=DATE(YEAR($H182),MONTH($H182)+$G182*3,1),AK$3=DATE(YEAR($H182),MONTH($H182)+$G182*4,1),AK$3=DATE(YEAR($H182),MONTH($H182)+$G182*5,1),AK$3=DATE(YEAR($H182),MONTH($H182)+$G182*6,1),AK$3=DATE(YEAR($H182),MONTH($H182)+$G182*7,1),AK$3=DATE(YEAR($H182),MONTH($H182)+$G182*8,1),AK$3=DATE(YEAR($H182),MONTH($H182)+$G182*9,1),AK$3=DATE(YEAR($H182),MONTH($H182)+$G182*10,1)),$F182*тех!AY$10*тех!AY$6,)</f>
        <v>0</v>
      </c>
      <c r="AL182" s="76">
        <f>IF(OR(AL$3=DATE(YEAR($H182),MONTH($H182)+$G182,1),AL$3=DATE(YEAR($H182),MONTH($H182)+$G182*2,1),AL$3=DATE(YEAR($H182),MONTH($H182)+$G182*3,1),AL$3=DATE(YEAR($H182),MONTH($H182)+$G182*4,1),AL$3=DATE(YEAR($H182),MONTH($H182)+$G182*5,1),AL$3=DATE(YEAR($H182),MONTH($H182)+$G182*6,1),AL$3=DATE(YEAR($H182),MONTH($H182)+$G182*7,1),AL$3=DATE(YEAR($H182),MONTH($H182)+$G182*8,1),AL$3=DATE(YEAR($H182),MONTH($H182)+$G182*9,1),AL$3=DATE(YEAR($H182),MONTH($H182)+$G182*10,1)),$F182*тех!AZ$10*тех!AZ$6,)</f>
        <v>0</v>
      </c>
      <c r="AM182" s="76">
        <f>IF(OR(AM$3=DATE(YEAR($H182),MONTH($H182)+$G182,1),AM$3=DATE(YEAR($H182),MONTH($H182)+$G182*2,1),AM$3=DATE(YEAR($H182),MONTH($H182)+$G182*3,1),AM$3=DATE(YEAR($H182),MONTH($H182)+$G182*4,1),AM$3=DATE(YEAR($H182),MONTH($H182)+$G182*5,1),AM$3=DATE(YEAR($H182),MONTH($H182)+$G182*6,1),AM$3=DATE(YEAR($H182),MONTH($H182)+$G182*7,1),AM$3=DATE(YEAR($H182),MONTH($H182)+$G182*8,1),AM$3=DATE(YEAR($H182),MONTH($H182)+$G182*9,1),AM$3=DATE(YEAR($H182),MONTH($H182)+$G182*10,1)),$F182*тех!BA$10*тех!BA$6,)</f>
        <v>0</v>
      </c>
      <c r="AN182" s="76">
        <f>IF(OR(AN$3=DATE(YEAR($H182),MONTH($H182)+$G182,1),AN$3=DATE(YEAR($H182),MONTH($H182)+$G182*2,1),AN$3=DATE(YEAR($H182),MONTH($H182)+$G182*3,1),AN$3=DATE(YEAR($H182),MONTH($H182)+$G182*4,1),AN$3=DATE(YEAR($H182),MONTH($H182)+$G182*5,1),AN$3=DATE(YEAR($H182),MONTH($H182)+$G182*6,1),AN$3=DATE(YEAR($H182),MONTH($H182)+$G182*7,1),AN$3=DATE(YEAR($H182),MONTH($H182)+$G182*8,1),AN$3=DATE(YEAR($H182),MONTH($H182)+$G182*9,1),AN$3=DATE(YEAR($H182),MONTH($H182)+$G182*10,1)),$F182*тех!BB$10*тех!BB$6,)</f>
        <v>0</v>
      </c>
      <c r="AO182" s="76">
        <f>IF(OR(AO$3=DATE(YEAR($H182),MONTH($H182)+$G182,1),AO$3=DATE(YEAR($H182),MONTH($H182)+$G182*2,1),AO$3=DATE(YEAR($H182),MONTH($H182)+$G182*3,1),AO$3=DATE(YEAR($H182),MONTH($H182)+$G182*4,1),AO$3=DATE(YEAR($H182),MONTH($H182)+$G182*5,1),AO$3=DATE(YEAR($H182),MONTH($H182)+$G182*6,1),AO$3=DATE(YEAR($H182),MONTH($H182)+$G182*7,1),AO$3=DATE(YEAR($H182),MONTH($H182)+$G182*8,1),AO$3=DATE(YEAR($H182),MONTH($H182)+$G182*9,1),AO$3=DATE(YEAR($H182),MONTH($H182)+$G182*10,1)),$F182*тех!BC$10*тех!BC$6,)</f>
        <v>0</v>
      </c>
      <c r="AP182" s="76">
        <f>IF(OR(AP$3=DATE(YEAR($H182),MONTH($H182)+$G182,1),AP$3=DATE(YEAR($H182),MONTH($H182)+$G182*2,1),AP$3=DATE(YEAR($H182),MONTH($H182)+$G182*3,1),AP$3=DATE(YEAR($H182),MONTH($H182)+$G182*4,1),AP$3=DATE(YEAR($H182),MONTH($H182)+$G182*5,1),AP$3=DATE(YEAR($H182),MONTH($H182)+$G182*6,1),AP$3=DATE(YEAR($H182),MONTH($H182)+$G182*7,1),AP$3=DATE(YEAR($H182),MONTH($H182)+$G182*8,1),AP$3=DATE(YEAR($H182),MONTH($H182)+$G182*9,1),AP$3=DATE(YEAR($H182),MONTH($H182)+$G182*10,1)),$F182*тех!BD$10*тех!BD$6,)</f>
        <v>0</v>
      </c>
      <c r="AQ182" s="76">
        <f>IF(OR(AQ$3=DATE(YEAR($H182),MONTH($H182)+$G182,1),AQ$3=DATE(YEAR($H182),MONTH($H182)+$G182*2,1),AQ$3=DATE(YEAR($H182),MONTH($H182)+$G182*3,1),AQ$3=DATE(YEAR($H182),MONTH($H182)+$G182*4,1),AQ$3=DATE(YEAR($H182),MONTH($H182)+$G182*5,1),AQ$3=DATE(YEAR($H182),MONTH($H182)+$G182*6,1),AQ$3=DATE(YEAR($H182),MONTH($H182)+$G182*7,1),AQ$3=DATE(YEAR($H182),MONTH($H182)+$G182*8,1),AQ$3=DATE(YEAR($H182),MONTH($H182)+$G182*9,1),AQ$3=DATE(YEAR($H182),MONTH($H182)+$G182*10,1)),$F182*тех!BE$10*тех!BE$6,)</f>
        <v>0</v>
      </c>
      <c r="AR182" s="76">
        <f>IF(OR(AR$3=DATE(YEAR($H182),MONTH($H182)+$G182,1),AR$3=DATE(YEAR($H182),MONTH($H182)+$G182*2,1),AR$3=DATE(YEAR($H182),MONTH($H182)+$G182*3,1),AR$3=DATE(YEAR($H182),MONTH($H182)+$G182*4,1),AR$3=DATE(YEAR($H182),MONTH($H182)+$G182*5,1),AR$3=DATE(YEAR($H182),MONTH($H182)+$G182*6,1),AR$3=DATE(YEAR($H182),MONTH($H182)+$G182*7,1),AR$3=DATE(YEAR($H182),MONTH($H182)+$G182*8,1),AR$3=DATE(YEAR($H182),MONTH($H182)+$G182*9,1),AR$3=DATE(YEAR($H182),MONTH($H182)+$G182*10,1)),$F182*тех!BF$10*тех!BF$6,)</f>
        <v>0</v>
      </c>
      <c r="AS182" s="76">
        <f>IF(OR(AS$3=DATE(YEAR($H182),MONTH($H182)+$G182,1),AS$3=DATE(YEAR($H182),MONTH($H182)+$G182*2,1),AS$3=DATE(YEAR($H182),MONTH($H182)+$G182*3,1),AS$3=DATE(YEAR($H182),MONTH($H182)+$G182*4,1),AS$3=DATE(YEAR($H182),MONTH($H182)+$G182*5,1),AS$3=DATE(YEAR($H182),MONTH($H182)+$G182*6,1),AS$3=DATE(YEAR($H182),MONTH($H182)+$G182*7,1),AS$3=DATE(YEAR($H182),MONTH($H182)+$G182*8,1),AS$3=DATE(YEAR($H182),MONTH($H182)+$G182*9,1),AS$3=DATE(YEAR($H182),MONTH($H182)+$G182*10,1)),$F182*тех!BG$10*тех!BG$6,)</f>
        <v>0</v>
      </c>
      <c r="AT182" s="76">
        <f>IF(OR(AT$3=DATE(YEAR($H182),MONTH($H182)+$G182,1),AT$3=DATE(YEAR($H182),MONTH($H182)+$G182*2,1),AT$3=DATE(YEAR($H182),MONTH($H182)+$G182*3,1),AT$3=DATE(YEAR($H182),MONTH($H182)+$G182*4,1),AT$3=DATE(YEAR($H182),MONTH($H182)+$G182*5,1),AT$3=DATE(YEAR($H182),MONTH($H182)+$G182*6,1),AT$3=DATE(YEAR($H182),MONTH($H182)+$G182*7,1),AT$3=DATE(YEAR($H182),MONTH($H182)+$G182*8,1),AT$3=DATE(YEAR($H182),MONTH($H182)+$G182*9,1),AT$3=DATE(YEAR($H182),MONTH($H182)+$G182*10,1)),$F182*тех!BH$10*тех!BH$6,)</f>
        <v>0</v>
      </c>
      <c r="AU182" s="76">
        <f>IF(OR(AU$3=DATE(YEAR($H182),MONTH($H182)+$G182,1),AU$3=DATE(YEAR($H182),MONTH($H182)+$G182*2,1),AU$3=DATE(YEAR($H182),MONTH($H182)+$G182*3,1),AU$3=DATE(YEAR($H182),MONTH($H182)+$G182*4,1),AU$3=DATE(YEAR($H182),MONTH($H182)+$G182*5,1),AU$3=DATE(YEAR($H182),MONTH($H182)+$G182*6,1),AU$3=DATE(YEAR($H182),MONTH($H182)+$G182*7,1),AU$3=DATE(YEAR($H182),MONTH($H182)+$G182*8,1),AU$3=DATE(YEAR($H182),MONTH($H182)+$G182*9,1),AU$3=DATE(YEAR($H182),MONTH($H182)+$G182*10,1)),$F182*тех!BI$10*тех!BI$6,)</f>
        <v>0</v>
      </c>
      <c r="AV182" s="76">
        <f>IF(OR(AV$3=DATE(YEAR($H182),MONTH($H182)+$G182,1),AV$3=DATE(YEAR($H182),MONTH($H182)+$G182*2,1),AV$3=DATE(YEAR($H182),MONTH($H182)+$G182*3,1),AV$3=DATE(YEAR($H182),MONTH($H182)+$G182*4,1),AV$3=DATE(YEAR($H182),MONTH($H182)+$G182*5,1),AV$3=DATE(YEAR($H182),MONTH($H182)+$G182*6,1),AV$3=DATE(YEAR($H182),MONTH($H182)+$G182*7,1),AV$3=DATE(YEAR($H182),MONTH($H182)+$G182*8,1),AV$3=DATE(YEAR($H182),MONTH($H182)+$G182*9,1),AV$3=DATE(YEAR($H182),MONTH($H182)+$G182*10,1)),$F182*тех!BJ$10*тех!BJ$6,)</f>
        <v>0</v>
      </c>
      <c r="AW182" s="76">
        <f>IF(OR(AW$3=DATE(YEAR($H182),MONTH($H182)+$G182,1),AW$3=DATE(YEAR($H182),MONTH($H182)+$G182*2,1),AW$3=DATE(YEAR($H182),MONTH($H182)+$G182*3,1),AW$3=DATE(YEAR($H182),MONTH($H182)+$G182*4,1),AW$3=DATE(YEAR($H182),MONTH($H182)+$G182*5,1),AW$3=DATE(YEAR($H182),MONTH($H182)+$G182*6,1),AW$3=DATE(YEAR($H182),MONTH($H182)+$G182*7,1),AW$3=DATE(YEAR($H182),MONTH($H182)+$G182*8,1),AW$3=DATE(YEAR($H182),MONTH($H182)+$G182*9,1),AW$3=DATE(YEAR($H182),MONTH($H182)+$G182*10,1)),$F182*тех!BK$10*тех!BK$6,)</f>
        <v>0</v>
      </c>
      <c r="AX182" s="76">
        <f>IF(OR(AX$3=DATE(YEAR($H182),MONTH($H182)+$G182,1),AX$3=DATE(YEAR($H182),MONTH($H182)+$G182*2,1),AX$3=DATE(YEAR($H182),MONTH($H182)+$G182*3,1),AX$3=DATE(YEAR($H182),MONTH($H182)+$G182*4,1),AX$3=DATE(YEAR($H182),MONTH($H182)+$G182*5,1),AX$3=DATE(YEAR($H182),MONTH($H182)+$G182*6,1),AX$3=DATE(YEAR($H182),MONTH($H182)+$G182*7,1),AX$3=DATE(YEAR($H182),MONTH($H182)+$G182*8,1),AX$3=DATE(YEAR($H182),MONTH($H182)+$G182*9,1),AX$3=DATE(YEAR($H182),MONTH($H182)+$G182*10,1)),$F182*тех!BL$10*тех!BL$6,)</f>
        <v>0</v>
      </c>
      <c r="AY182" s="76">
        <f>IF(OR(AY$3=DATE(YEAR($H182),MONTH($H182)+$G182,1),AY$3=DATE(YEAR($H182),MONTH($H182)+$G182*2,1),AY$3=DATE(YEAR($H182),MONTH($H182)+$G182*3,1),AY$3=DATE(YEAR($H182),MONTH($H182)+$G182*4,1),AY$3=DATE(YEAR($H182),MONTH($H182)+$G182*5,1),AY$3=DATE(YEAR($H182),MONTH($H182)+$G182*6,1),AY$3=DATE(YEAR($H182),MONTH($H182)+$G182*7,1),AY$3=DATE(YEAR($H182),MONTH($H182)+$G182*8,1),AY$3=DATE(YEAR($H182),MONTH($H182)+$G182*9,1),AY$3=DATE(YEAR($H182),MONTH($H182)+$G182*10,1)),$F182*тех!BM$10*тех!BM$6,)</f>
        <v>0</v>
      </c>
      <c r="AZ182" s="76">
        <f>IF(OR(AZ$3=DATE(YEAR($H182),MONTH($H182)+$G182,1),AZ$3=DATE(YEAR($H182),MONTH($H182)+$G182*2,1),AZ$3=DATE(YEAR($H182),MONTH($H182)+$G182*3,1),AZ$3=DATE(YEAR($H182),MONTH($H182)+$G182*4,1),AZ$3=DATE(YEAR($H182),MONTH($H182)+$G182*5,1),AZ$3=DATE(YEAR($H182),MONTH($H182)+$G182*6,1),AZ$3=DATE(YEAR($H182),MONTH($H182)+$G182*7,1),AZ$3=DATE(YEAR($H182),MONTH($H182)+$G182*8,1),AZ$3=DATE(YEAR($H182),MONTH($H182)+$G182*9,1),AZ$3=DATE(YEAR($H182),MONTH($H182)+$G182*10,1)),$F182*тех!BN$10*тех!BN$6,)</f>
        <v>0</v>
      </c>
      <c r="BA182" s="76">
        <f>IF(OR(BA$3=DATE(YEAR($H182),MONTH($H182)+$G182,1),BA$3=DATE(YEAR($H182),MONTH($H182)+$G182*2,1),BA$3=DATE(YEAR($H182),MONTH($H182)+$G182*3,1),BA$3=DATE(YEAR($H182),MONTH($H182)+$G182*4,1),BA$3=DATE(YEAR($H182),MONTH($H182)+$G182*5,1),BA$3=DATE(YEAR($H182),MONTH($H182)+$G182*6,1),BA$3=DATE(YEAR($H182),MONTH($H182)+$G182*7,1),BA$3=DATE(YEAR($H182),MONTH($H182)+$G182*8,1),BA$3=DATE(YEAR($H182),MONTH($H182)+$G182*9,1),BA$3=DATE(YEAR($H182),MONTH($H182)+$G182*10,1)),$F182*тех!BO$10*тех!BO$6,)</f>
        <v>0</v>
      </c>
      <c r="BB182" s="76">
        <f>IF(OR(BB$3=DATE(YEAR($H182),MONTH($H182)+$G182,1),BB$3=DATE(YEAR($H182),MONTH($H182)+$G182*2,1),BB$3=DATE(YEAR($H182),MONTH($H182)+$G182*3,1),BB$3=DATE(YEAR($H182),MONTH($H182)+$G182*4,1),BB$3=DATE(YEAR($H182),MONTH($H182)+$G182*5,1),BB$3=DATE(YEAR($H182),MONTH($H182)+$G182*6,1),BB$3=DATE(YEAR($H182),MONTH($H182)+$G182*7,1),BB$3=DATE(YEAR($H182),MONTH($H182)+$G182*8,1),BB$3=DATE(YEAR($H182),MONTH($H182)+$G182*9,1),BB$3=DATE(YEAR($H182),MONTH($H182)+$G182*10,1)),$F182*тех!BP$10*тех!BP$6,)</f>
        <v>0</v>
      </c>
      <c r="BC182" s="76">
        <f>IF(OR(BC$3=DATE(YEAR($H182),MONTH($H182)+$G182,1),BC$3=DATE(YEAR($H182),MONTH($H182)+$G182*2,1),BC$3=DATE(YEAR($H182),MONTH($H182)+$G182*3,1),BC$3=DATE(YEAR($H182),MONTH($H182)+$G182*4,1),BC$3=DATE(YEAR($H182),MONTH($H182)+$G182*5,1),BC$3=DATE(YEAR($H182),MONTH($H182)+$G182*6,1),BC$3=DATE(YEAR($H182),MONTH($H182)+$G182*7,1),BC$3=DATE(YEAR($H182),MONTH($H182)+$G182*8,1),BC$3=DATE(YEAR($H182),MONTH($H182)+$G182*9,1),BC$3=DATE(YEAR($H182),MONTH($H182)+$G182*10,1)),$F182*тех!BQ$10*тех!BQ$6,)</f>
        <v>0</v>
      </c>
      <c r="BD182" s="76">
        <f>IF(OR(BD$3=DATE(YEAR($H182),MONTH($H182)+$G182,1),BD$3=DATE(YEAR($H182),MONTH($H182)+$G182*2,1),BD$3=DATE(YEAR($H182),MONTH($H182)+$G182*3,1),BD$3=DATE(YEAR($H182),MONTH($H182)+$G182*4,1),BD$3=DATE(YEAR($H182),MONTH($H182)+$G182*5,1),BD$3=DATE(YEAR($H182),MONTH($H182)+$G182*6,1),BD$3=DATE(YEAR($H182),MONTH($H182)+$G182*7,1),BD$3=DATE(YEAR($H182),MONTH($H182)+$G182*8,1),BD$3=DATE(YEAR($H182),MONTH($H182)+$G182*9,1),BD$3=DATE(YEAR($H182),MONTH($H182)+$G182*10,1)),$F182*тех!BR$10*тех!BR$6,)</f>
        <v>0</v>
      </c>
      <c r="BE182" s="76">
        <f>IF(OR(BE$3=DATE(YEAR($H182),MONTH($H182)+$G182,1),BE$3=DATE(YEAR($H182),MONTH($H182)+$G182*2,1),BE$3=DATE(YEAR($H182),MONTH($H182)+$G182*3,1),BE$3=DATE(YEAR($H182),MONTH($H182)+$G182*4,1),BE$3=DATE(YEAR($H182),MONTH($H182)+$G182*5,1),BE$3=DATE(YEAR($H182),MONTH($H182)+$G182*6,1),BE$3=DATE(YEAR($H182),MONTH($H182)+$G182*7,1),BE$3=DATE(YEAR($H182),MONTH($H182)+$G182*8,1),BE$3=DATE(YEAR($H182),MONTH($H182)+$G182*9,1),BE$3=DATE(YEAR($H182),MONTH($H182)+$G182*10,1)),$F182*тех!BS$10*тех!BS$6,)</f>
        <v>0</v>
      </c>
      <c r="BF182" s="76">
        <f>IF(OR(BF$3=DATE(YEAR($H182),MONTH($H182)+$G182,1),BF$3=DATE(YEAR($H182),MONTH($H182)+$G182*2,1),BF$3=DATE(YEAR($H182),MONTH($H182)+$G182*3,1),BF$3=DATE(YEAR($H182),MONTH($H182)+$G182*4,1),BF$3=DATE(YEAR($H182),MONTH($H182)+$G182*5,1),BF$3=DATE(YEAR($H182),MONTH($H182)+$G182*6,1),BF$3=DATE(YEAR($H182),MONTH($H182)+$G182*7,1),BF$3=DATE(YEAR($H182),MONTH($H182)+$G182*8,1),BF$3=DATE(YEAR($H182),MONTH($H182)+$G182*9,1),BF$3=DATE(YEAR($H182),MONTH($H182)+$G182*10,1)),$F182*тех!BT$10*тех!BT$6,)</f>
        <v>0</v>
      </c>
      <c r="BG182" s="76">
        <f>IF(OR(BG$3=DATE(YEAR($H182),MONTH($H182)+$G182,1),BG$3=DATE(YEAR($H182),MONTH($H182)+$G182*2,1),BG$3=DATE(YEAR($H182),MONTH($H182)+$G182*3,1),BG$3=DATE(YEAR($H182),MONTH($H182)+$G182*4,1),BG$3=DATE(YEAR($H182),MONTH($H182)+$G182*5,1),BG$3=DATE(YEAR($H182),MONTH($H182)+$G182*6,1),BG$3=DATE(YEAR($H182),MONTH($H182)+$G182*7,1),BG$3=DATE(YEAR($H182),MONTH($H182)+$G182*8,1),BG$3=DATE(YEAR($H182),MONTH($H182)+$G182*9,1),BG$3=DATE(YEAR($H182),MONTH($H182)+$G182*10,1)),$F182*тех!BU$10*тех!BU$6,)</f>
        <v>0</v>
      </c>
      <c r="BH182" s="76">
        <f>IF(OR(BH$3=DATE(YEAR($H182),MONTH($H182)+$G182,1),BH$3=DATE(YEAR($H182),MONTH($H182)+$G182*2,1),BH$3=DATE(YEAR($H182),MONTH($H182)+$G182*3,1),BH$3=DATE(YEAR($H182),MONTH($H182)+$G182*4,1),BH$3=DATE(YEAR($H182),MONTH($H182)+$G182*5,1),BH$3=DATE(YEAR($H182),MONTH($H182)+$G182*6,1),BH$3=DATE(YEAR($H182),MONTH($H182)+$G182*7,1),BH$3=DATE(YEAR($H182),MONTH($H182)+$G182*8,1),BH$3=DATE(YEAR($H182),MONTH($H182)+$G182*9,1),BH$3=DATE(YEAR($H182),MONTH($H182)+$G182*10,1)),$F182*тех!BV$10*тех!BV$6,)</f>
        <v>0</v>
      </c>
      <c r="BI182" s="76">
        <f>IF(OR(BI$3=DATE(YEAR($H182),MONTH($H182)+$G182,1),BI$3=DATE(YEAR($H182),MONTH($H182)+$G182*2,1),BI$3=DATE(YEAR($H182),MONTH($H182)+$G182*3,1),BI$3=DATE(YEAR($H182),MONTH($H182)+$G182*4,1),BI$3=DATE(YEAR($H182),MONTH($H182)+$G182*5,1),BI$3=DATE(YEAR($H182),MONTH($H182)+$G182*6,1),BI$3=DATE(YEAR($H182),MONTH($H182)+$G182*7,1),BI$3=DATE(YEAR($H182),MONTH($H182)+$G182*8,1),BI$3=DATE(YEAR($H182),MONTH($H182)+$G182*9,1),BI$3=DATE(YEAR($H182),MONTH($H182)+$G182*10,1)),$F182*тех!BW$10*тех!BW$6,)</f>
        <v>0</v>
      </c>
      <c r="BJ182" s="76">
        <f>IF(OR(BJ$3=DATE(YEAR($H182),MONTH($H182)+$G182,1),BJ$3=DATE(YEAR($H182),MONTH($H182)+$G182*2,1),BJ$3=DATE(YEAR($H182),MONTH($H182)+$G182*3,1),BJ$3=DATE(YEAR($H182),MONTH($H182)+$G182*4,1),BJ$3=DATE(YEAR($H182),MONTH($H182)+$G182*5,1),BJ$3=DATE(YEAR($H182),MONTH($H182)+$G182*6,1),BJ$3=DATE(YEAR($H182),MONTH($H182)+$G182*7,1),BJ$3=DATE(YEAR($H182),MONTH($H182)+$G182*8,1),BJ$3=DATE(YEAR($H182),MONTH($H182)+$G182*9,1),BJ$3=DATE(YEAR($H182),MONTH($H182)+$G182*10,1)),$F182*тех!BX$10*тех!BX$6,)</f>
        <v>0</v>
      </c>
      <c r="BK182" s="76">
        <f>IF(OR(BK$3=DATE(YEAR($H182),MONTH($H182)+$G182,1),BK$3=DATE(YEAR($H182),MONTH($H182)+$G182*2,1),BK$3=DATE(YEAR($H182),MONTH($H182)+$G182*3,1),BK$3=DATE(YEAR($H182),MONTH($H182)+$G182*4,1),BK$3=DATE(YEAR($H182),MONTH($H182)+$G182*5,1),BK$3=DATE(YEAR($H182),MONTH($H182)+$G182*6,1),BK$3=DATE(YEAR($H182),MONTH($H182)+$G182*7,1),BK$3=DATE(YEAR($H182),MONTH($H182)+$G182*8,1),BK$3=DATE(YEAR($H182),MONTH($H182)+$G182*9,1),BK$3=DATE(YEAR($H182),MONTH($H182)+$G182*10,1)),$F182*тех!BY$10*тех!BY$6,)</f>
        <v>0</v>
      </c>
      <c r="BL182" s="76">
        <f>IF(OR(BL$3=DATE(YEAR($H182),MONTH($H182)+$G182,1),BL$3=DATE(YEAR($H182),MONTH($H182)+$G182*2,1),BL$3=DATE(YEAR($H182),MONTH($H182)+$G182*3,1),BL$3=DATE(YEAR($H182),MONTH($H182)+$G182*4,1),BL$3=DATE(YEAR($H182),MONTH($H182)+$G182*5,1),BL$3=DATE(YEAR($H182),MONTH($H182)+$G182*6,1),BL$3=DATE(YEAR($H182),MONTH($H182)+$G182*7,1),BL$3=DATE(YEAR($H182),MONTH($H182)+$G182*8,1),BL$3=DATE(YEAR($H182),MONTH($H182)+$G182*9,1),BL$3=DATE(YEAR($H182),MONTH($H182)+$G182*10,1)),$F182*тех!BZ$10*тех!BZ$6,)</f>
        <v>0</v>
      </c>
      <c r="BM182" s="76">
        <f>IF(OR(BM$3=DATE(YEAR($H182),MONTH($H182)+$G182,1),BM$3=DATE(YEAR($H182),MONTH($H182)+$G182*2,1),BM$3=DATE(YEAR($H182),MONTH($H182)+$G182*3,1),BM$3=DATE(YEAR($H182),MONTH($H182)+$G182*4,1),BM$3=DATE(YEAR($H182),MONTH($H182)+$G182*5,1),BM$3=DATE(YEAR($H182),MONTH($H182)+$G182*6,1),BM$3=DATE(YEAR($H182),MONTH($H182)+$G182*7,1),BM$3=DATE(YEAR($H182),MONTH($H182)+$G182*8,1),BM$3=DATE(YEAR($H182),MONTH($H182)+$G182*9,1),BM$3=DATE(YEAR($H182),MONTH($H182)+$G182*10,1)),$F182*тех!CA$10*тех!CA$6,)</f>
        <v>0</v>
      </c>
      <c r="BN182" s="76">
        <f>IF(OR(BN$3=DATE(YEAR($H182),MONTH($H182)+$G182,1),BN$3=DATE(YEAR($H182),MONTH($H182)+$G182*2,1),BN$3=DATE(YEAR($H182),MONTH($H182)+$G182*3,1),BN$3=DATE(YEAR($H182),MONTH($H182)+$G182*4,1),BN$3=DATE(YEAR($H182),MONTH($H182)+$G182*5,1),BN$3=DATE(YEAR($H182),MONTH($H182)+$G182*6,1),BN$3=DATE(YEAR($H182),MONTH($H182)+$G182*7,1),BN$3=DATE(YEAR($H182),MONTH($H182)+$G182*8,1),BN$3=DATE(YEAR($H182),MONTH($H182)+$G182*9,1),BN$3=DATE(YEAR($H182),MONTH($H182)+$G182*10,1)),$F182*тех!CB$10*тех!CB$6,)</f>
        <v>0</v>
      </c>
      <c r="BO182" s="76">
        <f>IF(OR(BO$3=DATE(YEAR($H182),MONTH($H182)+$G182,1),BO$3=DATE(YEAR($H182),MONTH($H182)+$G182*2,1),BO$3=DATE(YEAR($H182),MONTH($H182)+$G182*3,1),BO$3=DATE(YEAR($H182),MONTH($H182)+$G182*4,1),BO$3=DATE(YEAR($H182),MONTH($H182)+$G182*5,1),BO$3=DATE(YEAR($H182),MONTH($H182)+$G182*6,1),BO$3=DATE(YEAR($H182),MONTH($H182)+$G182*7,1),BO$3=DATE(YEAR($H182),MONTH($H182)+$G182*8,1),BO$3=DATE(YEAR($H182),MONTH($H182)+$G182*9,1),BO$3=DATE(YEAR($H182),MONTH($H182)+$G182*10,1)),$F182*тех!CC$10*тех!CC$6,)</f>
        <v>0</v>
      </c>
      <c r="BP182" s="76">
        <f>IF(OR(BP$3=DATE(YEAR($H182),MONTH($H182)+$G182,1),BP$3=DATE(YEAR($H182),MONTH($H182)+$G182*2,1),BP$3=DATE(YEAR($H182),MONTH($H182)+$G182*3,1),BP$3=DATE(YEAR($H182),MONTH($H182)+$G182*4,1),BP$3=DATE(YEAR($H182),MONTH($H182)+$G182*5,1),BP$3=DATE(YEAR($H182),MONTH($H182)+$G182*6,1),BP$3=DATE(YEAR($H182),MONTH($H182)+$G182*7,1),BP$3=DATE(YEAR($H182),MONTH($H182)+$G182*8,1),BP$3=DATE(YEAR($H182),MONTH($H182)+$G182*9,1),BP$3=DATE(YEAR($H182),MONTH($H182)+$G182*10,1)),$F182*тех!CD$10*тех!CD$6,)</f>
        <v>0</v>
      </c>
      <c r="BQ182" s="76">
        <f>IF(OR(BQ$3=DATE(YEAR($H182),MONTH($H182)+$G182,1),BQ$3=DATE(YEAR($H182),MONTH($H182)+$G182*2,1),BQ$3=DATE(YEAR($H182),MONTH($H182)+$G182*3,1),BQ$3=DATE(YEAR($H182),MONTH($H182)+$G182*4,1),BQ$3=DATE(YEAR($H182),MONTH($H182)+$G182*5,1),BQ$3=DATE(YEAR($H182),MONTH($H182)+$G182*6,1),BQ$3=DATE(YEAR($H182),MONTH($H182)+$G182*7,1),BQ$3=DATE(YEAR($H182),MONTH($H182)+$G182*8,1),BQ$3=DATE(YEAR($H182),MONTH($H182)+$G182*9,1),BQ$3=DATE(YEAR($H182),MONTH($H182)+$G182*10,1)),$F182*тех!CE$10*тех!CE$6,)</f>
        <v>0</v>
      </c>
    </row>
    <row r="183" spans="2:69" hidden="1">
      <c r="B183" s="3">
        <v>41</v>
      </c>
      <c r="C183" s="19"/>
      <c r="D183" s="71"/>
      <c r="E183" s="71"/>
      <c r="F183" s="76">
        <f t="shared" si="5"/>
        <v>0</v>
      </c>
      <c r="G183" s="19"/>
      <c r="H183" s="20"/>
      <c r="J183" s="76">
        <f>IF($H183=J$3,$F183,)*тех!X$6</f>
        <v>0</v>
      </c>
      <c r="K183" s="76">
        <f>IF($H183=K$3,$F183,)*тех!Y$6</f>
        <v>0</v>
      </c>
      <c r="L183" s="76">
        <f>IF($H183=L$3,$F183,)*тех!Z$6</f>
        <v>0</v>
      </c>
      <c r="M183" s="76">
        <f>IF($H183=M$3,$F183,)*тех!AA$6</f>
        <v>0</v>
      </c>
      <c r="N183" s="76">
        <f>IF($H183=N$3,$F183,)*тех!AB$6</f>
        <v>0</v>
      </c>
      <c r="O183" s="76">
        <f>IF($H183=O$3,$F183,)*тех!AC$6</f>
        <v>0</v>
      </c>
      <c r="P183" s="76">
        <f>IF(OR(P$3=DATE(YEAR($H183),MONTH($H183)+$G183,1),P$3=DATE(YEAR($H183),MONTH($H183)+$G183*2,1),P$3=DATE(YEAR($H183),MONTH($H183)+$G183*3,1),P$3=DATE(YEAR($H183),MONTH($H183)+$G183*4,1),P$3=DATE(YEAR($H183),MONTH($H183)+$G183*5,1),P$3=DATE(YEAR($H183),MONTH($H183)+$G183*6,1),P$3=DATE(YEAR($H183),MONTH($H183)+$G183*7,1),P$3=DATE(YEAR($H183),MONTH($H183)+$G183*8,1),P$3=DATE(YEAR($H183),MONTH($H183)+$G183*9,1),P$3=DATE(YEAR($H183),MONTH($H183)+$G183*10,1)),$F183*тех!AD$10*тех!AD$6,)</f>
        <v>0</v>
      </c>
      <c r="Q183" s="76">
        <f>IF(OR(Q$3=DATE(YEAR($H183),MONTH($H183)+$G183,1),Q$3=DATE(YEAR($H183),MONTH($H183)+$G183*2,1),Q$3=DATE(YEAR($H183),MONTH($H183)+$G183*3,1),Q$3=DATE(YEAR($H183),MONTH($H183)+$G183*4,1),Q$3=DATE(YEAR($H183),MONTH($H183)+$G183*5,1),Q$3=DATE(YEAR($H183),MONTH($H183)+$G183*6,1),Q$3=DATE(YEAR($H183),MONTH($H183)+$G183*7,1),Q$3=DATE(YEAR($H183),MONTH($H183)+$G183*8,1),Q$3=DATE(YEAR($H183),MONTH($H183)+$G183*9,1),Q$3=DATE(YEAR($H183),MONTH($H183)+$G183*10,1)),$F183*тех!AE$10*тех!AE$6,)</f>
        <v>0</v>
      </c>
      <c r="R183" s="76">
        <f>IF(OR(R$3=DATE(YEAR($H183),MONTH($H183)+$G183,1),R$3=DATE(YEAR($H183),MONTH($H183)+$G183*2,1),R$3=DATE(YEAR($H183),MONTH($H183)+$G183*3,1),R$3=DATE(YEAR($H183),MONTH($H183)+$G183*4,1),R$3=DATE(YEAR($H183),MONTH($H183)+$G183*5,1),R$3=DATE(YEAR($H183),MONTH($H183)+$G183*6,1),R$3=DATE(YEAR($H183),MONTH($H183)+$G183*7,1),R$3=DATE(YEAR($H183),MONTH($H183)+$G183*8,1),R$3=DATE(YEAR($H183),MONTH($H183)+$G183*9,1),R$3=DATE(YEAR($H183),MONTH($H183)+$G183*10,1)),$F183*тех!AF$10*тех!AF$6,)</f>
        <v>0</v>
      </c>
      <c r="S183" s="76">
        <f>IF(OR(S$3=DATE(YEAR($H183),MONTH($H183)+$G183,1),S$3=DATE(YEAR($H183),MONTH($H183)+$G183*2,1),S$3=DATE(YEAR($H183),MONTH($H183)+$G183*3,1),S$3=DATE(YEAR($H183),MONTH($H183)+$G183*4,1),S$3=DATE(YEAR($H183),MONTH($H183)+$G183*5,1),S$3=DATE(YEAR($H183),MONTH($H183)+$G183*6,1),S$3=DATE(YEAR($H183),MONTH($H183)+$G183*7,1),S$3=DATE(YEAR($H183),MONTH($H183)+$G183*8,1),S$3=DATE(YEAR($H183),MONTH($H183)+$G183*9,1),S$3=DATE(YEAR($H183),MONTH($H183)+$G183*10,1)),$F183*тех!AG$10*тех!AG$6,)</f>
        <v>0</v>
      </c>
      <c r="T183" s="76">
        <f>IF(OR(T$3=DATE(YEAR($H183),MONTH($H183)+$G183,1),T$3=DATE(YEAR($H183),MONTH($H183)+$G183*2,1),T$3=DATE(YEAR($H183),MONTH($H183)+$G183*3,1),T$3=DATE(YEAR($H183),MONTH($H183)+$G183*4,1),T$3=DATE(YEAR($H183),MONTH($H183)+$G183*5,1),T$3=DATE(YEAR($H183),MONTH($H183)+$G183*6,1),T$3=DATE(YEAR($H183),MONTH($H183)+$G183*7,1),T$3=DATE(YEAR($H183),MONTH($H183)+$G183*8,1),T$3=DATE(YEAR($H183),MONTH($H183)+$G183*9,1),T$3=DATE(YEAR($H183),MONTH($H183)+$G183*10,1)),$F183*тех!AH$10*тех!AH$6,)</f>
        <v>0</v>
      </c>
      <c r="U183" s="76">
        <f>IF(OR(U$3=DATE(YEAR($H183),MONTH($H183)+$G183,1),U$3=DATE(YEAR($H183),MONTH($H183)+$G183*2,1),U$3=DATE(YEAR($H183),MONTH($H183)+$G183*3,1),U$3=DATE(YEAR($H183),MONTH($H183)+$G183*4,1),U$3=DATE(YEAR($H183),MONTH($H183)+$G183*5,1),U$3=DATE(YEAR($H183),MONTH($H183)+$G183*6,1),U$3=DATE(YEAR($H183),MONTH($H183)+$G183*7,1),U$3=DATE(YEAR($H183),MONTH($H183)+$G183*8,1),U$3=DATE(YEAR($H183),MONTH($H183)+$G183*9,1),U$3=DATE(YEAR($H183),MONTH($H183)+$G183*10,1)),$F183*тех!AI$10*тех!AI$6,)</f>
        <v>0</v>
      </c>
      <c r="V183" s="76">
        <f>IF(OR(V$3=DATE(YEAR($H183),MONTH($H183)+$G183,1),V$3=DATE(YEAR($H183),MONTH($H183)+$G183*2,1),V$3=DATE(YEAR($H183),MONTH($H183)+$G183*3,1),V$3=DATE(YEAR($H183),MONTH($H183)+$G183*4,1),V$3=DATE(YEAR($H183),MONTH($H183)+$G183*5,1),V$3=DATE(YEAR($H183),MONTH($H183)+$G183*6,1),V$3=DATE(YEAR($H183),MONTH($H183)+$G183*7,1),V$3=DATE(YEAR($H183),MONTH($H183)+$G183*8,1),V$3=DATE(YEAR($H183),MONTH($H183)+$G183*9,1),V$3=DATE(YEAR($H183),MONTH($H183)+$G183*10,1)),$F183*тех!AJ$10*тех!AJ$6,)</f>
        <v>0</v>
      </c>
      <c r="W183" s="76">
        <f>IF(OR(W$3=DATE(YEAR($H183),MONTH($H183)+$G183,1),W$3=DATE(YEAR($H183),MONTH($H183)+$G183*2,1),W$3=DATE(YEAR($H183),MONTH($H183)+$G183*3,1),W$3=DATE(YEAR($H183),MONTH($H183)+$G183*4,1),W$3=DATE(YEAR($H183),MONTH($H183)+$G183*5,1),W$3=DATE(YEAR($H183),MONTH($H183)+$G183*6,1),W$3=DATE(YEAR($H183),MONTH($H183)+$G183*7,1),W$3=DATE(YEAR($H183),MONTH($H183)+$G183*8,1),W$3=DATE(YEAR($H183),MONTH($H183)+$G183*9,1),W$3=DATE(YEAR($H183),MONTH($H183)+$G183*10,1)),$F183*тех!AK$10*тех!AK$6,)</f>
        <v>0</v>
      </c>
      <c r="X183" s="76">
        <f>IF(OR(X$3=DATE(YEAR($H183),MONTH($H183)+$G183,1),X$3=DATE(YEAR($H183),MONTH($H183)+$G183*2,1),X$3=DATE(YEAR($H183),MONTH($H183)+$G183*3,1),X$3=DATE(YEAR($H183),MONTH($H183)+$G183*4,1),X$3=DATE(YEAR($H183),MONTH($H183)+$G183*5,1),X$3=DATE(YEAR($H183),MONTH($H183)+$G183*6,1),X$3=DATE(YEAR($H183),MONTH($H183)+$G183*7,1),X$3=DATE(YEAR($H183),MONTH($H183)+$G183*8,1),X$3=DATE(YEAR($H183),MONTH($H183)+$G183*9,1),X$3=DATE(YEAR($H183),MONTH($H183)+$G183*10,1)),$F183*тех!AL$10*тех!AL$6,)</f>
        <v>0</v>
      </c>
      <c r="Y183" s="76">
        <f>IF(OR(Y$3=DATE(YEAR($H183),MONTH($H183)+$G183,1),Y$3=DATE(YEAR($H183),MONTH($H183)+$G183*2,1),Y$3=DATE(YEAR($H183),MONTH($H183)+$G183*3,1),Y$3=DATE(YEAR($H183),MONTH($H183)+$G183*4,1),Y$3=DATE(YEAR($H183),MONTH($H183)+$G183*5,1),Y$3=DATE(YEAR($H183),MONTH($H183)+$G183*6,1),Y$3=DATE(YEAR($H183),MONTH($H183)+$G183*7,1),Y$3=DATE(YEAR($H183),MONTH($H183)+$G183*8,1),Y$3=DATE(YEAR($H183),MONTH($H183)+$G183*9,1),Y$3=DATE(YEAR($H183),MONTH($H183)+$G183*10,1)),$F183*тех!AM$10*тех!AM$6,)</f>
        <v>0</v>
      </c>
      <c r="Z183" s="76">
        <f>IF(OR(Z$3=DATE(YEAR($H183),MONTH($H183)+$G183,1),Z$3=DATE(YEAR($H183),MONTH($H183)+$G183*2,1),Z$3=DATE(YEAR($H183),MONTH($H183)+$G183*3,1),Z$3=DATE(YEAR($H183),MONTH($H183)+$G183*4,1),Z$3=DATE(YEAR($H183),MONTH($H183)+$G183*5,1),Z$3=DATE(YEAR($H183),MONTH($H183)+$G183*6,1),Z$3=DATE(YEAR($H183),MONTH($H183)+$G183*7,1),Z$3=DATE(YEAR($H183),MONTH($H183)+$G183*8,1),Z$3=DATE(YEAR($H183),MONTH($H183)+$G183*9,1),Z$3=DATE(YEAR($H183),MONTH($H183)+$G183*10,1)),$F183*тех!AN$10*тех!AN$6,)</f>
        <v>0</v>
      </c>
      <c r="AA183" s="76">
        <f>IF(OR(AA$3=DATE(YEAR($H183),MONTH($H183)+$G183,1),AA$3=DATE(YEAR($H183),MONTH($H183)+$G183*2,1),AA$3=DATE(YEAR($H183),MONTH($H183)+$G183*3,1),AA$3=DATE(YEAR($H183),MONTH($H183)+$G183*4,1),AA$3=DATE(YEAR($H183),MONTH($H183)+$G183*5,1),AA$3=DATE(YEAR($H183),MONTH($H183)+$G183*6,1),AA$3=DATE(YEAR($H183),MONTH($H183)+$G183*7,1),AA$3=DATE(YEAR($H183),MONTH($H183)+$G183*8,1),AA$3=DATE(YEAR($H183),MONTH($H183)+$G183*9,1),AA$3=DATE(YEAR($H183),MONTH($H183)+$G183*10,1)),$F183*тех!AO$10*тех!AO$6,)</f>
        <v>0</v>
      </c>
      <c r="AB183" s="76">
        <f>IF(OR(AB$3=DATE(YEAR($H183),MONTH($H183)+$G183,1),AB$3=DATE(YEAR($H183),MONTH($H183)+$G183*2,1),AB$3=DATE(YEAR($H183),MONTH($H183)+$G183*3,1),AB$3=DATE(YEAR($H183),MONTH($H183)+$G183*4,1),AB$3=DATE(YEAR($H183),MONTH($H183)+$G183*5,1),AB$3=DATE(YEAR($H183),MONTH($H183)+$G183*6,1),AB$3=DATE(YEAR($H183),MONTH($H183)+$G183*7,1),AB$3=DATE(YEAR($H183),MONTH($H183)+$G183*8,1),AB$3=DATE(YEAR($H183),MONTH($H183)+$G183*9,1),AB$3=DATE(YEAR($H183),MONTH($H183)+$G183*10,1)),$F183*тех!AP$10*тех!AP$6,)</f>
        <v>0</v>
      </c>
      <c r="AC183" s="76">
        <f>IF(OR(AC$3=DATE(YEAR($H183),MONTH($H183)+$G183,1),AC$3=DATE(YEAR($H183),MONTH($H183)+$G183*2,1),AC$3=DATE(YEAR($H183),MONTH($H183)+$G183*3,1),AC$3=DATE(YEAR($H183),MONTH($H183)+$G183*4,1),AC$3=DATE(YEAR($H183),MONTH($H183)+$G183*5,1),AC$3=DATE(YEAR($H183),MONTH($H183)+$G183*6,1),AC$3=DATE(YEAR($H183),MONTH($H183)+$G183*7,1),AC$3=DATE(YEAR($H183),MONTH($H183)+$G183*8,1),AC$3=DATE(YEAR($H183),MONTH($H183)+$G183*9,1),AC$3=DATE(YEAR($H183),MONTH($H183)+$G183*10,1)),$F183*тех!AQ$10*тех!AQ$6,)</f>
        <v>0</v>
      </c>
      <c r="AD183" s="76">
        <f>IF(OR(AD$3=DATE(YEAR($H183),MONTH($H183)+$G183,1),AD$3=DATE(YEAR($H183),MONTH($H183)+$G183*2,1),AD$3=DATE(YEAR($H183),MONTH($H183)+$G183*3,1),AD$3=DATE(YEAR($H183),MONTH($H183)+$G183*4,1),AD$3=DATE(YEAR($H183),MONTH($H183)+$G183*5,1),AD$3=DATE(YEAR($H183),MONTH($H183)+$G183*6,1),AD$3=DATE(YEAR($H183),MONTH($H183)+$G183*7,1),AD$3=DATE(YEAR($H183),MONTH($H183)+$G183*8,1),AD$3=DATE(YEAR($H183),MONTH($H183)+$G183*9,1),AD$3=DATE(YEAR($H183),MONTH($H183)+$G183*10,1)),$F183*тех!AR$10*тех!AR$6,)</f>
        <v>0</v>
      </c>
      <c r="AE183" s="76">
        <f>IF(OR(AE$3=DATE(YEAR($H183),MONTH($H183)+$G183,1),AE$3=DATE(YEAR($H183),MONTH($H183)+$G183*2,1),AE$3=DATE(YEAR($H183),MONTH($H183)+$G183*3,1),AE$3=DATE(YEAR($H183),MONTH($H183)+$G183*4,1),AE$3=DATE(YEAR($H183),MONTH($H183)+$G183*5,1),AE$3=DATE(YEAR($H183),MONTH($H183)+$G183*6,1),AE$3=DATE(YEAR($H183),MONTH($H183)+$G183*7,1),AE$3=DATE(YEAR($H183),MONTH($H183)+$G183*8,1),AE$3=DATE(YEAR($H183),MONTH($H183)+$G183*9,1),AE$3=DATE(YEAR($H183),MONTH($H183)+$G183*10,1)),$F183*тех!AS$10*тех!AS$6,)</f>
        <v>0</v>
      </c>
      <c r="AF183" s="76">
        <f>IF(OR(AF$3=DATE(YEAR($H183),MONTH($H183)+$G183,1),AF$3=DATE(YEAR($H183),MONTH($H183)+$G183*2,1),AF$3=DATE(YEAR($H183),MONTH($H183)+$G183*3,1),AF$3=DATE(YEAR($H183),MONTH($H183)+$G183*4,1),AF$3=DATE(YEAR($H183),MONTH($H183)+$G183*5,1),AF$3=DATE(YEAR($H183),MONTH($H183)+$G183*6,1),AF$3=DATE(YEAR($H183),MONTH($H183)+$G183*7,1),AF$3=DATE(YEAR($H183),MONTH($H183)+$G183*8,1),AF$3=DATE(YEAR($H183),MONTH($H183)+$G183*9,1),AF$3=DATE(YEAR($H183),MONTH($H183)+$G183*10,1)),$F183*тех!AT$10*тех!AT$6,)</f>
        <v>0</v>
      </c>
      <c r="AG183" s="76">
        <f>IF(OR(AG$3=DATE(YEAR($H183),MONTH($H183)+$G183,1),AG$3=DATE(YEAR($H183),MONTH($H183)+$G183*2,1),AG$3=DATE(YEAR($H183),MONTH($H183)+$G183*3,1),AG$3=DATE(YEAR($H183),MONTH($H183)+$G183*4,1),AG$3=DATE(YEAR($H183),MONTH($H183)+$G183*5,1),AG$3=DATE(YEAR($H183),MONTH($H183)+$G183*6,1),AG$3=DATE(YEAR($H183),MONTH($H183)+$G183*7,1),AG$3=DATE(YEAR($H183),MONTH($H183)+$G183*8,1),AG$3=DATE(YEAR($H183),MONTH($H183)+$G183*9,1),AG$3=DATE(YEAR($H183),MONTH($H183)+$G183*10,1)),$F183*тех!AU$10*тех!AU$6,)</f>
        <v>0</v>
      </c>
      <c r="AH183" s="76">
        <f>IF(OR(AH$3=DATE(YEAR($H183),MONTH($H183)+$G183,1),AH$3=DATE(YEAR($H183),MONTH($H183)+$G183*2,1),AH$3=DATE(YEAR($H183),MONTH($H183)+$G183*3,1),AH$3=DATE(YEAR($H183),MONTH($H183)+$G183*4,1),AH$3=DATE(YEAR($H183),MONTH($H183)+$G183*5,1),AH$3=DATE(YEAR($H183),MONTH($H183)+$G183*6,1),AH$3=DATE(YEAR($H183),MONTH($H183)+$G183*7,1),AH$3=DATE(YEAR($H183),MONTH($H183)+$G183*8,1),AH$3=DATE(YEAR($H183),MONTH($H183)+$G183*9,1),AH$3=DATE(YEAR($H183),MONTH($H183)+$G183*10,1)),$F183*тех!AV$10*тех!AV$6,)</f>
        <v>0</v>
      </c>
      <c r="AI183" s="76">
        <f>IF(OR(AI$3=DATE(YEAR($H183),MONTH($H183)+$G183,1),AI$3=DATE(YEAR($H183),MONTH($H183)+$G183*2,1),AI$3=DATE(YEAR($H183),MONTH($H183)+$G183*3,1),AI$3=DATE(YEAR($H183),MONTH($H183)+$G183*4,1),AI$3=DATE(YEAR($H183),MONTH($H183)+$G183*5,1),AI$3=DATE(YEAR($H183),MONTH($H183)+$G183*6,1),AI$3=DATE(YEAR($H183),MONTH($H183)+$G183*7,1),AI$3=DATE(YEAR($H183),MONTH($H183)+$G183*8,1),AI$3=DATE(YEAR($H183),MONTH($H183)+$G183*9,1),AI$3=DATE(YEAR($H183),MONTH($H183)+$G183*10,1)),$F183*тех!AW$10*тех!AW$6,)</f>
        <v>0</v>
      </c>
      <c r="AJ183" s="76">
        <f>IF(OR(AJ$3=DATE(YEAR($H183),MONTH($H183)+$G183,1),AJ$3=DATE(YEAR($H183),MONTH($H183)+$G183*2,1),AJ$3=DATE(YEAR($H183),MONTH($H183)+$G183*3,1),AJ$3=DATE(YEAR($H183),MONTH($H183)+$G183*4,1),AJ$3=DATE(YEAR($H183),MONTH($H183)+$G183*5,1),AJ$3=DATE(YEAR($H183),MONTH($H183)+$G183*6,1),AJ$3=DATE(YEAR($H183),MONTH($H183)+$G183*7,1),AJ$3=DATE(YEAR($H183),MONTH($H183)+$G183*8,1),AJ$3=DATE(YEAR($H183),MONTH($H183)+$G183*9,1),AJ$3=DATE(YEAR($H183),MONTH($H183)+$G183*10,1)),$F183*тех!AX$10*тех!AX$6,)</f>
        <v>0</v>
      </c>
      <c r="AK183" s="76">
        <f>IF(OR(AK$3=DATE(YEAR($H183),MONTH($H183)+$G183,1),AK$3=DATE(YEAR($H183),MONTH($H183)+$G183*2,1),AK$3=DATE(YEAR($H183),MONTH($H183)+$G183*3,1),AK$3=DATE(YEAR($H183),MONTH($H183)+$G183*4,1),AK$3=DATE(YEAR($H183),MONTH($H183)+$G183*5,1),AK$3=DATE(YEAR($H183),MONTH($H183)+$G183*6,1),AK$3=DATE(YEAR($H183),MONTH($H183)+$G183*7,1),AK$3=DATE(YEAR($H183),MONTH($H183)+$G183*8,1),AK$3=DATE(YEAR($H183),MONTH($H183)+$G183*9,1),AK$3=DATE(YEAR($H183),MONTH($H183)+$G183*10,1)),$F183*тех!AY$10*тех!AY$6,)</f>
        <v>0</v>
      </c>
      <c r="AL183" s="76">
        <f>IF(OR(AL$3=DATE(YEAR($H183),MONTH($H183)+$G183,1),AL$3=DATE(YEAR($H183),MONTH($H183)+$G183*2,1),AL$3=DATE(YEAR($H183),MONTH($H183)+$G183*3,1),AL$3=DATE(YEAR($H183),MONTH($H183)+$G183*4,1),AL$3=DATE(YEAR($H183),MONTH($H183)+$G183*5,1),AL$3=DATE(YEAR($H183),MONTH($H183)+$G183*6,1),AL$3=DATE(YEAR($H183),MONTH($H183)+$G183*7,1),AL$3=DATE(YEAR($H183),MONTH($H183)+$G183*8,1),AL$3=DATE(YEAR($H183),MONTH($H183)+$G183*9,1),AL$3=DATE(YEAR($H183),MONTH($H183)+$G183*10,1)),$F183*тех!AZ$10*тех!AZ$6,)</f>
        <v>0</v>
      </c>
      <c r="AM183" s="76">
        <f>IF(OR(AM$3=DATE(YEAR($H183),MONTH($H183)+$G183,1),AM$3=DATE(YEAR($H183),MONTH($H183)+$G183*2,1),AM$3=DATE(YEAR($H183),MONTH($H183)+$G183*3,1),AM$3=DATE(YEAR($H183),MONTH($H183)+$G183*4,1),AM$3=DATE(YEAR($H183),MONTH($H183)+$G183*5,1),AM$3=DATE(YEAR($H183),MONTH($H183)+$G183*6,1),AM$3=DATE(YEAR($H183),MONTH($H183)+$G183*7,1),AM$3=DATE(YEAR($H183),MONTH($H183)+$G183*8,1),AM$3=DATE(YEAR($H183),MONTH($H183)+$G183*9,1),AM$3=DATE(YEAR($H183),MONTH($H183)+$G183*10,1)),$F183*тех!BA$10*тех!BA$6,)</f>
        <v>0</v>
      </c>
      <c r="AN183" s="76">
        <f>IF(OR(AN$3=DATE(YEAR($H183),MONTH($H183)+$G183,1),AN$3=DATE(YEAR($H183),MONTH($H183)+$G183*2,1),AN$3=DATE(YEAR($H183),MONTH($H183)+$G183*3,1),AN$3=DATE(YEAR($H183),MONTH($H183)+$G183*4,1),AN$3=DATE(YEAR($H183),MONTH($H183)+$G183*5,1),AN$3=DATE(YEAR($H183),MONTH($H183)+$G183*6,1),AN$3=DATE(YEAR($H183),MONTH($H183)+$G183*7,1),AN$3=DATE(YEAR($H183),MONTH($H183)+$G183*8,1),AN$3=DATE(YEAR($H183),MONTH($H183)+$G183*9,1),AN$3=DATE(YEAR($H183),MONTH($H183)+$G183*10,1)),$F183*тех!BB$10*тех!BB$6,)</f>
        <v>0</v>
      </c>
      <c r="AO183" s="76">
        <f>IF(OR(AO$3=DATE(YEAR($H183),MONTH($H183)+$G183,1),AO$3=DATE(YEAR($H183),MONTH($H183)+$G183*2,1),AO$3=DATE(YEAR($H183),MONTH($H183)+$G183*3,1),AO$3=DATE(YEAR($H183),MONTH($H183)+$G183*4,1),AO$3=DATE(YEAR($H183),MONTH($H183)+$G183*5,1),AO$3=DATE(YEAR($H183),MONTH($H183)+$G183*6,1),AO$3=DATE(YEAR($H183),MONTH($H183)+$G183*7,1),AO$3=DATE(YEAR($H183),MONTH($H183)+$G183*8,1),AO$3=DATE(YEAR($H183),MONTH($H183)+$G183*9,1),AO$3=DATE(YEAR($H183),MONTH($H183)+$G183*10,1)),$F183*тех!BC$10*тех!BC$6,)</f>
        <v>0</v>
      </c>
      <c r="AP183" s="76">
        <f>IF(OR(AP$3=DATE(YEAR($H183),MONTH($H183)+$G183,1),AP$3=DATE(YEAR($H183),MONTH($H183)+$G183*2,1),AP$3=DATE(YEAR($H183),MONTH($H183)+$G183*3,1),AP$3=DATE(YEAR($H183),MONTH($H183)+$G183*4,1),AP$3=DATE(YEAR($H183),MONTH($H183)+$G183*5,1),AP$3=DATE(YEAR($H183),MONTH($H183)+$G183*6,1),AP$3=DATE(YEAR($H183),MONTH($H183)+$G183*7,1),AP$3=DATE(YEAR($H183),MONTH($H183)+$G183*8,1),AP$3=DATE(YEAR($H183),MONTH($H183)+$G183*9,1),AP$3=DATE(YEAR($H183),MONTH($H183)+$G183*10,1)),$F183*тех!BD$10*тех!BD$6,)</f>
        <v>0</v>
      </c>
      <c r="AQ183" s="76">
        <f>IF(OR(AQ$3=DATE(YEAR($H183),MONTH($H183)+$G183,1),AQ$3=DATE(YEAR($H183),MONTH($H183)+$G183*2,1),AQ$3=DATE(YEAR($H183),MONTH($H183)+$G183*3,1),AQ$3=DATE(YEAR($H183),MONTH($H183)+$G183*4,1),AQ$3=DATE(YEAR($H183),MONTH($H183)+$G183*5,1),AQ$3=DATE(YEAR($H183),MONTH($H183)+$G183*6,1),AQ$3=DATE(YEAR($H183),MONTH($H183)+$G183*7,1),AQ$3=DATE(YEAR($H183),MONTH($H183)+$G183*8,1),AQ$3=DATE(YEAR($H183),MONTH($H183)+$G183*9,1),AQ$3=DATE(YEAR($H183),MONTH($H183)+$G183*10,1)),$F183*тех!BE$10*тех!BE$6,)</f>
        <v>0</v>
      </c>
      <c r="AR183" s="76">
        <f>IF(OR(AR$3=DATE(YEAR($H183),MONTH($H183)+$G183,1),AR$3=DATE(YEAR($H183),MONTH($H183)+$G183*2,1),AR$3=DATE(YEAR($H183),MONTH($H183)+$G183*3,1),AR$3=DATE(YEAR($H183),MONTH($H183)+$G183*4,1),AR$3=DATE(YEAR($H183),MONTH($H183)+$G183*5,1),AR$3=DATE(YEAR($H183),MONTH($H183)+$G183*6,1),AR$3=DATE(YEAR($H183),MONTH($H183)+$G183*7,1),AR$3=DATE(YEAR($H183),MONTH($H183)+$G183*8,1),AR$3=DATE(YEAR($H183),MONTH($H183)+$G183*9,1),AR$3=DATE(YEAR($H183),MONTH($H183)+$G183*10,1)),$F183*тех!BF$10*тех!BF$6,)</f>
        <v>0</v>
      </c>
      <c r="AS183" s="76">
        <f>IF(OR(AS$3=DATE(YEAR($H183),MONTH($H183)+$G183,1),AS$3=DATE(YEAR($H183),MONTH($H183)+$G183*2,1),AS$3=DATE(YEAR($H183),MONTH($H183)+$G183*3,1),AS$3=DATE(YEAR($H183),MONTH($H183)+$G183*4,1),AS$3=DATE(YEAR($H183),MONTH($H183)+$G183*5,1),AS$3=DATE(YEAR($H183),MONTH($H183)+$G183*6,1),AS$3=DATE(YEAR($H183),MONTH($H183)+$G183*7,1),AS$3=DATE(YEAR($H183),MONTH($H183)+$G183*8,1),AS$3=DATE(YEAR($H183),MONTH($H183)+$G183*9,1),AS$3=DATE(YEAR($H183),MONTH($H183)+$G183*10,1)),$F183*тех!BG$10*тех!BG$6,)</f>
        <v>0</v>
      </c>
      <c r="AT183" s="76">
        <f>IF(OR(AT$3=DATE(YEAR($H183),MONTH($H183)+$G183,1),AT$3=DATE(YEAR($H183),MONTH($H183)+$G183*2,1),AT$3=DATE(YEAR($H183),MONTH($H183)+$G183*3,1),AT$3=DATE(YEAR($H183),MONTH($H183)+$G183*4,1),AT$3=DATE(YEAR($H183),MONTH($H183)+$G183*5,1),AT$3=DATE(YEAR($H183),MONTH($H183)+$G183*6,1),AT$3=DATE(YEAR($H183),MONTH($H183)+$G183*7,1),AT$3=DATE(YEAR($H183),MONTH($H183)+$G183*8,1),AT$3=DATE(YEAR($H183),MONTH($H183)+$G183*9,1),AT$3=DATE(YEAR($H183),MONTH($H183)+$G183*10,1)),$F183*тех!BH$10*тех!BH$6,)</f>
        <v>0</v>
      </c>
      <c r="AU183" s="76">
        <f>IF(OR(AU$3=DATE(YEAR($H183),MONTH($H183)+$G183,1),AU$3=DATE(YEAR($H183),MONTH($H183)+$G183*2,1),AU$3=DATE(YEAR($H183),MONTH($H183)+$G183*3,1),AU$3=DATE(YEAR($H183),MONTH($H183)+$G183*4,1),AU$3=DATE(YEAR($H183),MONTH($H183)+$G183*5,1),AU$3=DATE(YEAR($H183),MONTH($H183)+$G183*6,1),AU$3=DATE(YEAR($H183),MONTH($H183)+$G183*7,1),AU$3=DATE(YEAR($H183),MONTH($H183)+$G183*8,1),AU$3=DATE(YEAR($H183),MONTH($H183)+$G183*9,1),AU$3=DATE(YEAR($H183),MONTH($H183)+$G183*10,1)),$F183*тех!BI$10*тех!BI$6,)</f>
        <v>0</v>
      </c>
      <c r="AV183" s="76">
        <f>IF(OR(AV$3=DATE(YEAR($H183),MONTH($H183)+$G183,1),AV$3=DATE(YEAR($H183),MONTH($H183)+$G183*2,1),AV$3=DATE(YEAR($H183),MONTH($H183)+$G183*3,1),AV$3=DATE(YEAR($H183),MONTH($H183)+$G183*4,1),AV$3=DATE(YEAR($H183),MONTH($H183)+$G183*5,1),AV$3=DATE(YEAR($H183),MONTH($H183)+$G183*6,1),AV$3=DATE(YEAR($H183),MONTH($H183)+$G183*7,1),AV$3=DATE(YEAR($H183),MONTH($H183)+$G183*8,1),AV$3=DATE(YEAR($H183),MONTH($H183)+$G183*9,1),AV$3=DATE(YEAR($H183),MONTH($H183)+$G183*10,1)),$F183*тех!BJ$10*тех!BJ$6,)</f>
        <v>0</v>
      </c>
      <c r="AW183" s="76">
        <f>IF(OR(AW$3=DATE(YEAR($H183),MONTH($H183)+$G183,1),AW$3=DATE(YEAR($H183),MONTH($H183)+$G183*2,1),AW$3=DATE(YEAR($H183),MONTH($H183)+$G183*3,1),AW$3=DATE(YEAR($H183),MONTH($H183)+$G183*4,1),AW$3=DATE(YEAR($H183),MONTH($H183)+$G183*5,1),AW$3=DATE(YEAR($H183),MONTH($H183)+$G183*6,1),AW$3=DATE(YEAR($H183),MONTH($H183)+$G183*7,1),AW$3=DATE(YEAR($H183),MONTH($H183)+$G183*8,1),AW$3=DATE(YEAR($H183),MONTH($H183)+$G183*9,1),AW$3=DATE(YEAR($H183),MONTH($H183)+$G183*10,1)),$F183*тех!BK$10*тех!BK$6,)</f>
        <v>0</v>
      </c>
      <c r="AX183" s="76">
        <f>IF(OR(AX$3=DATE(YEAR($H183),MONTH($H183)+$G183,1),AX$3=DATE(YEAR($H183),MONTH($H183)+$G183*2,1),AX$3=DATE(YEAR($H183),MONTH($H183)+$G183*3,1),AX$3=DATE(YEAR($H183),MONTH($H183)+$G183*4,1),AX$3=DATE(YEAR($H183),MONTH($H183)+$G183*5,1),AX$3=DATE(YEAR($H183),MONTH($H183)+$G183*6,1),AX$3=DATE(YEAR($H183),MONTH($H183)+$G183*7,1),AX$3=DATE(YEAR($H183),MONTH($H183)+$G183*8,1),AX$3=DATE(YEAR($H183),MONTH($H183)+$G183*9,1),AX$3=DATE(YEAR($H183),MONTH($H183)+$G183*10,1)),$F183*тех!BL$10*тех!BL$6,)</f>
        <v>0</v>
      </c>
      <c r="AY183" s="76">
        <f>IF(OR(AY$3=DATE(YEAR($H183),MONTH($H183)+$G183,1),AY$3=DATE(YEAR($H183),MONTH($H183)+$G183*2,1),AY$3=DATE(YEAR($H183),MONTH($H183)+$G183*3,1),AY$3=DATE(YEAR($H183),MONTH($H183)+$G183*4,1),AY$3=DATE(YEAR($H183),MONTH($H183)+$G183*5,1),AY$3=DATE(YEAR($H183),MONTH($H183)+$G183*6,1),AY$3=DATE(YEAR($H183),MONTH($H183)+$G183*7,1),AY$3=DATE(YEAR($H183),MONTH($H183)+$G183*8,1),AY$3=DATE(YEAR($H183),MONTH($H183)+$G183*9,1),AY$3=DATE(YEAR($H183),MONTH($H183)+$G183*10,1)),$F183*тех!BM$10*тех!BM$6,)</f>
        <v>0</v>
      </c>
      <c r="AZ183" s="76">
        <f>IF(OR(AZ$3=DATE(YEAR($H183),MONTH($H183)+$G183,1),AZ$3=DATE(YEAR($H183),MONTH($H183)+$G183*2,1),AZ$3=DATE(YEAR($H183),MONTH($H183)+$G183*3,1),AZ$3=DATE(YEAR($H183),MONTH($H183)+$G183*4,1),AZ$3=DATE(YEAR($H183),MONTH($H183)+$G183*5,1),AZ$3=DATE(YEAR($H183),MONTH($H183)+$G183*6,1),AZ$3=DATE(YEAR($H183),MONTH($H183)+$G183*7,1),AZ$3=DATE(YEAR($H183),MONTH($H183)+$G183*8,1),AZ$3=DATE(YEAR($H183),MONTH($H183)+$G183*9,1),AZ$3=DATE(YEAR($H183),MONTH($H183)+$G183*10,1)),$F183*тех!BN$10*тех!BN$6,)</f>
        <v>0</v>
      </c>
      <c r="BA183" s="76">
        <f>IF(OR(BA$3=DATE(YEAR($H183),MONTH($H183)+$G183,1),BA$3=DATE(YEAR($H183),MONTH($H183)+$G183*2,1),BA$3=DATE(YEAR($H183),MONTH($H183)+$G183*3,1),BA$3=DATE(YEAR($H183),MONTH($H183)+$G183*4,1),BA$3=DATE(YEAR($H183),MONTH($H183)+$G183*5,1),BA$3=DATE(YEAR($H183),MONTH($H183)+$G183*6,1),BA$3=DATE(YEAR($H183),MONTH($H183)+$G183*7,1),BA$3=DATE(YEAR($H183),MONTH($H183)+$G183*8,1),BA$3=DATE(YEAR($H183),MONTH($H183)+$G183*9,1),BA$3=DATE(YEAR($H183),MONTH($H183)+$G183*10,1)),$F183*тех!BO$10*тех!BO$6,)</f>
        <v>0</v>
      </c>
      <c r="BB183" s="76">
        <f>IF(OR(BB$3=DATE(YEAR($H183),MONTH($H183)+$G183,1),BB$3=DATE(YEAR($H183),MONTH($H183)+$G183*2,1),BB$3=DATE(YEAR($H183),MONTH($H183)+$G183*3,1),BB$3=DATE(YEAR($H183),MONTH($H183)+$G183*4,1),BB$3=DATE(YEAR($H183),MONTH($H183)+$G183*5,1),BB$3=DATE(YEAR($H183),MONTH($H183)+$G183*6,1),BB$3=DATE(YEAR($H183),MONTH($H183)+$G183*7,1),BB$3=DATE(YEAR($H183),MONTH($H183)+$G183*8,1),BB$3=DATE(YEAR($H183),MONTH($H183)+$G183*9,1),BB$3=DATE(YEAR($H183),MONTH($H183)+$G183*10,1)),$F183*тех!BP$10*тех!BP$6,)</f>
        <v>0</v>
      </c>
      <c r="BC183" s="76">
        <f>IF(OR(BC$3=DATE(YEAR($H183),MONTH($H183)+$G183,1),BC$3=DATE(YEAR($H183),MONTH($H183)+$G183*2,1),BC$3=DATE(YEAR($H183),MONTH($H183)+$G183*3,1),BC$3=DATE(YEAR($H183),MONTH($H183)+$G183*4,1),BC$3=DATE(YEAR($H183),MONTH($H183)+$G183*5,1),BC$3=DATE(YEAR($H183),MONTH($H183)+$G183*6,1),BC$3=DATE(YEAR($H183),MONTH($H183)+$G183*7,1),BC$3=DATE(YEAR($H183),MONTH($H183)+$G183*8,1),BC$3=DATE(YEAR($H183),MONTH($H183)+$G183*9,1),BC$3=DATE(YEAR($H183),MONTH($H183)+$G183*10,1)),$F183*тех!BQ$10*тех!BQ$6,)</f>
        <v>0</v>
      </c>
      <c r="BD183" s="76">
        <f>IF(OR(BD$3=DATE(YEAR($H183),MONTH($H183)+$G183,1),BD$3=DATE(YEAR($H183),MONTH($H183)+$G183*2,1),BD$3=DATE(YEAR($H183),MONTH($H183)+$G183*3,1),BD$3=DATE(YEAR($H183),MONTH($H183)+$G183*4,1),BD$3=DATE(YEAR($H183),MONTH($H183)+$G183*5,1),BD$3=DATE(YEAR($H183),MONTH($H183)+$G183*6,1),BD$3=DATE(YEAR($H183),MONTH($H183)+$G183*7,1),BD$3=DATE(YEAR($H183),MONTH($H183)+$G183*8,1),BD$3=DATE(YEAR($H183),MONTH($H183)+$G183*9,1),BD$3=DATE(YEAR($H183),MONTH($H183)+$G183*10,1)),$F183*тех!BR$10*тех!BR$6,)</f>
        <v>0</v>
      </c>
      <c r="BE183" s="76">
        <f>IF(OR(BE$3=DATE(YEAR($H183),MONTH($H183)+$G183,1),BE$3=DATE(YEAR($H183),MONTH($H183)+$G183*2,1),BE$3=DATE(YEAR($H183),MONTH($H183)+$G183*3,1),BE$3=DATE(YEAR($H183),MONTH($H183)+$G183*4,1),BE$3=DATE(YEAR($H183),MONTH($H183)+$G183*5,1),BE$3=DATE(YEAR($H183),MONTH($H183)+$G183*6,1),BE$3=DATE(YEAR($H183),MONTH($H183)+$G183*7,1),BE$3=DATE(YEAR($H183),MONTH($H183)+$G183*8,1),BE$3=DATE(YEAR($H183),MONTH($H183)+$G183*9,1),BE$3=DATE(YEAR($H183),MONTH($H183)+$G183*10,1)),$F183*тех!BS$10*тех!BS$6,)</f>
        <v>0</v>
      </c>
      <c r="BF183" s="76">
        <f>IF(OR(BF$3=DATE(YEAR($H183),MONTH($H183)+$G183,1),BF$3=DATE(YEAR($H183),MONTH($H183)+$G183*2,1),BF$3=DATE(YEAR($H183),MONTH($H183)+$G183*3,1),BF$3=DATE(YEAR($H183),MONTH($H183)+$G183*4,1),BF$3=DATE(YEAR($H183),MONTH($H183)+$G183*5,1),BF$3=DATE(YEAR($H183),MONTH($H183)+$G183*6,1),BF$3=DATE(YEAR($H183),MONTH($H183)+$G183*7,1),BF$3=DATE(YEAR($H183),MONTH($H183)+$G183*8,1),BF$3=DATE(YEAR($H183),MONTH($H183)+$G183*9,1),BF$3=DATE(YEAR($H183),MONTH($H183)+$G183*10,1)),$F183*тех!BT$10*тех!BT$6,)</f>
        <v>0</v>
      </c>
      <c r="BG183" s="76">
        <f>IF(OR(BG$3=DATE(YEAR($H183),MONTH($H183)+$G183,1),BG$3=DATE(YEAR($H183),MONTH($H183)+$G183*2,1),BG$3=DATE(YEAR($H183),MONTH($H183)+$G183*3,1),BG$3=DATE(YEAR($H183),MONTH($H183)+$G183*4,1),BG$3=DATE(YEAR($H183),MONTH($H183)+$G183*5,1),BG$3=DATE(YEAR($H183),MONTH($H183)+$G183*6,1),BG$3=DATE(YEAR($H183),MONTH($H183)+$G183*7,1),BG$3=DATE(YEAR($H183),MONTH($H183)+$G183*8,1),BG$3=DATE(YEAR($H183),MONTH($H183)+$G183*9,1),BG$3=DATE(YEAR($H183),MONTH($H183)+$G183*10,1)),$F183*тех!BU$10*тех!BU$6,)</f>
        <v>0</v>
      </c>
      <c r="BH183" s="76">
        <f>IF(OR(BH$3=DATE(YEAR($H183),MONTH($H183)+$G183,1),BH$3=DATE(YEAR($H183),MONTH($H183)+$G183*2,1),BH$3=DATE(YEAR($H183),MONTH($H183)+$G183*3,1),BH$3=DATE(YEAR($H183),MONTH($H183)+$G183*4,1),BH$3=DATE(YEAR($H183),MONTH($H183)+$G183*5,1),BH$3=DATE(YEAR($H183),MONTH($H183)+$G183*6,1),BH$3=DATE(YEAR($H183),MONTH($H183)+$G183*7,1),BH$3=DATE(YEAR($H183),MONTH($H183)+$G183*8,1),BH$3=DATE(YEAR($H183),MONTH($H183)+$G183*9,1),BH$3=DATE(YEAR($H183),MONTH($H183)+$G183*10,1)),$F183*тех!BV$10*тех!BV$6,)</f>
        <v>0</v>
      </c>
      <c r="BI183" s="76">
        <f>IF(OR(BI$3=DATE(YEAR($H183),MONTH($H183)+$G183,1),BI$3=DATE(YEAR($H183),MONTH($H183)+$G183*2,1),BI$3=DATE(YEAR($H183),MONTH($H183)+$G183*3,1),BI$3=DATE(YEAR($H183),MONTH($H183)+$G183*4,1),BI$3=DATE(YEAR($H183),MONTH($H183)+$G183*5,1),BI$3=DATE(YEAR($H183),MONTH($H183)+$G183*6,1),BI$3=DATE(YEAR($H183),MONTH($H183)+$G183*7,1),BI$3=DATE(YEAR($H183),MONTH($H183)+$G183*8,1),BI$3=DATE(YEAR($H183),MONTH($H183)+$G183*9,1),BI$3=DATE(YEAR($H183),MONTH($H183)+$G183*10,1)),$F183*тех!BW$10*тех!BW$6,)</f>
        <v>0</v>
      </c>
      <c r="BJ183" s="76">
        <f>IF(OR(BJ$3=DATE(YEAR($H183),MONTH($H183)+$G183,1),BJ$3=DATE(YEAR($H183),MONTH($H183)+$G183*2,1),BJ$3=DATE(YEAR($H183),MONTH($H183)+$G183*3,1),BJ$3=DATE(YEAR($H183),MONTH($H183)+$G183*4,1),BJ$3=DATE(YEAR($H183),MONTH($H183)+$G183*5,1),BJ$3=DATE(YEAR($H183),MONTH($H183)+$G183*6,1),BJ$3=DATE(YEAR($H183),MONTH($H183)+$G183*7,1),BJ$3=DATE(YEAR($H183),MONTH($H183)+$G183*8,1),BJ$3=DATE(YEAR($H183),MONTH($H183)+$G183*9,1),BJ$3=DATE(YEAR($H183),MONTH($H183)+$G183*10,1)),$F183*тех!BX$10*тех!BX$6,)</f>
        <v>0</v>
      </c>
      <c r="BK183" s="76">
        <f>IF(OR(BK$3=DATE(YEAR($H183),MONTH($H183)+$G183,1),BK$3=DATE(YEAR($H183),MONTH($H183)+$G183*2,1),BK$3=DATE(YEAR($H183),MONTH($H183)+$G183*3,1),BK$3=DATE(YEAR($H183),MONTH($H183)+$G183*4,1),BK$3=DATE(YEAR($H183),MONTH($H183)+$G183*5,1),BK$3=DATE(YEAR($H183),MONTH($H183)+$G183*6,1),BK$3=DATE(YEAR($H183),MONTH($H183)+$G183*7,1),BK$3=DATE(YEAR($H183),MONTH($H183)+$G183*8,1),BK$3=DATE(YEAR($H183),MONTH($H183)+$G183*9,1),BK$3=DATE(YEAR($H183),MONTH($H183)+$G183*10,1)),$F183*тех!BY$10*тех!BY$6,)</f>
        <v>0</v>
      </c>
      <c r="BL183" s="76">
        <f>IF(OR(BL$3=DATE(YEAR($H183),MONTH($H183)+$G183,1),BL$3=DATE(YEAR($H183),MONTH($H183)+$G183*2,1),BL$3=DATE(YEAR($H183),MONTH($H183)+$G183*3,1),BL$3=DATE(YEAR($H183),MONTH($H183)+$G183*4,1),BL$3=DATE(YEAR($H183),MONTH($H183)+$G183*5,1),BL$3=DATE(YEAR($H183),MONTH($H183)+$G183*6,1),BL$3=DATE(YEAR($H183),MONTH($H183)+$G183*7,1),BL$3=DATE(YEAR($H183),MONTH($H183)+$G183*8,1),BL$3=DATE(YEAR($H183),MONTH($H183)+$G183*9,1),BL$3=DATE(YEAR($H183),MONTH($H183)+$G183*10,1)),$F183*тех!BZ$10*тех!BZ$6,)</f>
        <v>0</v>
      </c>
      <c r="BM183" s="76">
        <f>IF(OR(BM$3=DATE(YEAR($H183),MONTH($H183)+$G183,1),BM$3=DATE(YEAR($H183),MONTH($H183)+$G183*2,1),BM$3=DATE(YEAR($H183),MONTH($H183)+$G183*3,1),BM$3=DATE(YEAR($H183),MONTH($H183)+$G183*4,1),BM$3=DATE(YEAR($H183),MONTH($H183)+$G183*5,1),BM$3=DATE(YEAR($H183),MONTH($H183)+$G183*6,1),BM$3=DATE(YEAR($H183),MONTH($H183)+$G183*7,1),BM$3=DATE(YEAR($H183),MONTH($H183)+$G183*8,1),BM$3=DATE(YEAR($H183),MONTH($H183)+$G183*9,1),BM$3=DATE(YEAR($H183),MONTH($H183)+$G183*10,1)),$F183*тех!CA$10*тех!CA$6,)</f>
        <v>0</v>
      </c>
      <c r="BN183" s="76">
        <f>IF(OR(BN$3=DATE(YEAR($H183),MONTH($H183)+$G183,1),BN$3=DATE(YEAR($H183),MONTH($H183)+$G183*2,1),BN$3=DATE(YEAR($H183),MONTH($H183)+$G183*3,1),BN$3=DATE(YEAR($H183),MONTH($H183)+$G183*4,1),BN$3=DATE(YEAR($H183),MONTH($H183)+$G183*5,1),BN$3=DATE(YEAR($H183),MONTH($H183)+$G183*6,1),BN$3=DATE(YEAR($H183),MONTH($H183)+$G183*7,1),BN$3=DATE(YEAR($H183),MONTH($H183)+$G183*8,1),BN$3=DATE(YEAR($H183),MONTH($H183)+$G183*9,1),BN$3=DATE(YEAR($H183),MONTH($H183)+$G183*10,1)),$F183*тех!CB$10*тех!CB$6,)</f>
        <v>0</v>
      </c>
      <c r="BO183" s="76">
        <f>IF(OR(BO$3=DATE(YEAR($H183),MONTH($H183)+$G183,1),BO$3=DATE(YEAR($H183),MONTH($H183)+$G183*2,1),BO$3=DATE(YEAR($H183),MONTH($H183)+$G183*3,1),BO$3=DATE(YEAR($H183),MONTH($H183)+$G183*4,1),BO$3=DATE(YEAR($H183),MONTH($H183)+$G183*5,1),BO$3=DATE(YEAR($H183),MONTH($H183)+$G183*6,1),BO$3=DATE(YEAR($H183),MONTH($H183)+$G183*7,1),BO$3=DATE(YEAR($H183),MONTH($H183)+$G183*8,1),BO$3=DATE(YEAR($H183),MONTH($H183)+$G183*9,1),BO$3=DATE(YEAR($H183),MONTH($H183)+$G183*10,1)),$F183*тех!CC$10*тех!CC$6,)</f>
        <v>0</v>
      </c>
      <c r="BP183" s="76">
        <f>IF(OR(BP$3=DATE(YEAR($H183),MONTH($H183)+$G183,1),BP$3=DATE(YEAR($H183),MONTH($H183)+$G183*2,1),BP$3=DATE(YEAR($H183),MONTH($H183)+$G183*3,1),BP$3=DATE(YEAR($H183),MONTH($H183)+$G183*4,1),BP$3=DATE(YEAR($H183),MONTH($H183)+$G183*5,1),BP$3=DATE(YEAR($H183),MONTH($H183)+$G183*6,1),BP$3=DATE(YEAR($H183),MONTH($H183)+$G183*7,1),BP$3=DATE(YEAR($H183),MONTH($H183)+$G183*8,1),BP$3=DATE(YEAR($H183),MONTH($H183)+$G183*9,1),BP$3=DATE(YEAR($H183),MONTH($H183)+$G183*10,1)),$F183*тех!CD$10*тех!CD$6,)</f>
        <v>0</v>
      </c>
      <c r="BQ183" s="76">
        <f>IF(OR(BQ$3=DATE(YEAR($H183),MONTH($H183)+$G183,1),BQ$3=DATE(YEAR($H183),MONTH($H183)+$G183*2,1),BQ$3=DATE(YEAR($H183),MONTH($H183)+$G183*3,1),BQ$3=DATE(YEAR($H183),MONTH($H183)+$G183*4,1),BQ$3=DATE(YEAR($H183),MONTH($H183)+$G183*5,1),BQ$3=DATE(YEAR($H183),MONTH($H183)+$G183*6,1),BQ$3=DATE(YEAR($H183),MONTH($H183)+$G183*7,1),BQ$3=DATE(YEAR($H183),MONTH($H183)+$G183*8,1),BQ$3=DATE(YEAR($H183),MONTH($H183)+$G183*9,1),BQ$3=DATE(YEAR($H183),MONTH($H183)+$G183*10,1)),$F183*тех!CE$10*тех!CE$6,)</f>
        <v>0</v>
      </c>
    </row>
    <row r="184" spans="2:69" hidden="1">
      <c r="B184" s="3">
        <v>42</v>
      </c>
      <c r="C184" s="19"/>
      <c r="D184" s="71"/>
      <c r="E184" s="71"/>
      <c r="F184" s="76">
        <f t="shared" si="5"/>
        <v>0</v>
      </c>
      <c r="G184" s="19"/>
      <c r="H184" s="20"/>
      <c r="J184" s="76">
        <f>IF($H184=J$3,$F184,)*тех!X$6</f>
        <v>0</v>
      </c>
      <c r="K184" s="76">
        <f>IF($H184=K$3,$F184,)*тех!Y$6</f>
        <v>0</v>
      </c>
      <c r="L184" s="76">
        <f>IF($H184=L$3,$F184,)*тех!Z$6</f>
        <v>0</v>
      </c>
      <c r="M184" s="76">
        <f>IF($H184=M$3,$F184,)*тех!AA$6</f>
        <v>0</v>
      </c>
      <c r="N184" s="76">
        <f>IF($H184=N$3,$F184,)*тех!AB$6</f>
        <v>0</v>
      </c>
      <c r="O184" s="76">
        <f>IF($H184=O$3,$F184,)*тех!AC$6</f>
        <v>0</v>
      </c>
      <c r="P184" s="76">
        <f>IF(OR(P$3=DATE(YEAR($H184),MONTH($H184)+$G184,1),P$3=DATE(YEAR($H184),MONTH($H184)+$G184*2,1),P$3=DATE(YEAR($H184),MONTH($H184)+$G184*3,1),P$3=DATE(YEAR($H184),MONTH($H184)+$G184*4,1),P$3=DATE(YEAR($H184),MONTH($H184)+$G184*5,1),P$3=DATE(YEAR($H184),MONTH($H184)+$G184*6,1),P$3=DATE(YEAR($H184),MONTH($H184)+$G184*7,1),P$3=DATE(YEAR($H184),MONTH($H184)+$G184*8,1),P$3=DATE(YEAR($H184),MONTH($H184)+$G184*9,1),P$3=DATE(YEAR($H184),MONTH($H184)+$G184*10,1)),$F184*тех!AD$10*тех!AD$6,)</f>
        <v>0</v>
      </c>
      <c r="Q184" s="76">
        <f>IF(OR(Q$3=DATE(YEAR($H184),MONTH($H184)+$G184,1),Q$3=DATE(YEAR($H184),MONTH($H184)+$G184*2,1),Q$3=DATE(YEAR($H184),MONTH($H184)+$G184*3,1),Q$3=DATE(YEAR($H184),MONTH($H184)+$G184*4,1),Q$3=DATE(YEAR($H184),MONTH($H184)+$G184*5,1),Q$3=DATE(YEAR($H184),MONTH($H184)+$G184*6,1),Q$3=DATE(YEAR($H184),MONTH($H184)+$G184*7,1),Q$3=DATE(YEAR($H184),MONTH($H184)+$G184*8,1),Q$3=DATE(YEAR($H184),MONTH($H184)+$G184*9,1),Q$3=DATE(YEAR($H184),MONTH($H184)+$G184*10,1)),$F184*тех!AE$10*тех!AE$6,)</f>
        <v>0</v>
      </c>
      <c r="R184" s="76">
        <f>IF(OR(R$3=DATE(YEAR($H184),MONTH($H184)+$G184,1),R$3=DATE(YEAR($H184),MONTH($H184)+$G184*2,1),R$3=DATE(YEAR($H184),MONTH($H184)+$G184*3,1),R$3=DATE(YEAR($H184),MONTH($H184)+$G184*4,1),R$3=DATE(YEAR($H184),MONTH($H184)+$G184*5,1),R$3=DATE(YEAR($H184),MONTH($H184)+$G184*6,1),R$3=DATE(YEAR($H184),MONTH($H184)+$G184*7,1),R$3=DATE(YEAR($H184),MONTH($H184)+$G184*8,1),R$3=DATE(YEAR($H184),MONTH($H184)+$G184*9,1),R$3=DATE(YEAR($H184),MONTH($H184)+$G184*10,1)),$F184*тех!AF$10*тех!AF$6,)</f>
        <v>0</v>
      </c>
      <c r="S184" s="76">
        <f>IF(OR(S$3=DATE(YEAR($H184),MONTH($H184)+$G184,1),S$3=DATE(YEAR($H184),MONTH($H184)+$G184*2,1),S$3=DATE(YEAR($H184),MONTH($H184)+$G184*3,1),S$3=DATE(YEAR($H184),MONTH($H184)+$G184*4,1),S$3=DATE(YEAR($H184),MONTH($H184)+$G184*5,1),S$3=DATE(YEAR($H184),MONTH($H184)+$G184*6,1),S$3=DATE(YEAR($H184),MONTH($H184)+$G184*7,1),S$3=DATE(YEAR($H184),MONTH($H184)+$G184*8,1),S$3=DATE(YEAR($H184),MONTH($H184)+$G184*9,1),S$3=DATE(YEAR($H184),MONTH($H184)+$G184*10,1)),$F184*тех!AG$10*тех!AG$6,)</f>
        <v>0</v>
      </c>
      <c r="T184" s="76">
        <f>IF(OR(T$3=DATE(YEAR($H184),MONTH($H184)+$G184,1),T$3=DATE(YEAR($H184),MONTH($H184)+$G184*2,1),T$3=DATE(YEAR($H184),MONTH($H184)+$G184*3,1),T$3=DATE(YEAR($H184),MONTH($H184)+$G184*4,1),T$3=DATE(YEAR($H184),MONTH($H184)+$G184*5,1),T$3=DATE(YEAR($H184),MONTH($H184)+$G184*6,1),T$3=DATE(YEAR($H184),MONTH($H184)+$G184*7,1),T$3=DATE(YEAR($H184),MONTH($H184)+$G184*8,1),T$3=DATE(YEAR($H184),MONTH($H184)+$G184*9,1),T$3=DATE(YEAR($H184),MONTH($H184)+$G184*10,1)),$F184*тех!AH$10*тех!AH$6,)</f>
        <v>0</v>
      </c>
      <c r="U184" s="76">
        <f>IF(OR(U$3=DATE(YEAR($H184),MONTH($H184)+$G184,1),U$3=DATE(YEAR($H184),MONTH($H184)+$G184*2,1),U$3=DATE(YEAR($H184),MONTH($H184)+$G184*3,1),U$3=DATE(YEAR($H184),MONTH($H184)+$G184*4,1),U$3=DATE(YEAR($H184),MONTH($H184)+$G184*5,1),U$3=DATE(YEAR($H184),MONTH($H184)+$G184*6,1),U$3=DATE(YEAR($H184),MONTH($H184)+$G184*7,1),U$3=DATE(YEAR($H184),MONTH($H184)+$G184*8,1),U$3=DATE(YEAR($H184),MONTH($H184)+$G184*9,1),U$3=DATE(YEAR($H184),MONTH($H184)+$G184*10,1)),$F184*тех!AI$10*тех!AI$6,)</f>
        <v>0</v>
      </c>
      <c r="V184" s="76">
        <f>IF(OR(V$3=DATE(YEAR($H184),MONTH($H184)+$G184,1),V$3=DATE(YEAR($H184),MONTH($H184)+$G184*2,1),V$3=DATE(YEAR($H184),MONTH($H184)+$G184*3,1),V$3=DATE(YEAR($H184),MONTH($H184)+$G184*4,1),V$3=DATE(YEAR($H184),MONTH($H184)+$G184*5,1),V$3=DATE(YEAR($H184),MONTH($H184)+$G184*6,1),V$3=DATE(YEAR($H184),MONTH($H184)+$G184*7,1),V$3=DATE(YEAR($H184),MONTH($H184)+$G184*8,1),V$3=DATE(YEAR($H184),MONTH($H184)+$G184*9,1),V$3=DATE(YEAR($H184),MONTH($H184)+$G184*10,1)),$F184*тех!AJ$10*тех!AJ$6,)</f>
        <v>0</v>
      </c>
      <c r="W184" s="76">
        <f>IF(OR(W$3=DATE(YEAR($H184),MONTH($H184)+$G184,1),W$3=DATE(YEAR($H184),MONTH($H184)+$G184*2,1),W$3=DATE(YEAR($H184),MONTH($H184)+$G184*3,1),W$3=DATE(YEAR($H184),MONTH($H184)+$G184*4,1),W$3=DATE(YEAR($H184),MONTH($H184)+$G184*5,1),W$3=DATE(YEAR($H184),MONTH($H184)+$G184*6,1),W$3=DATE(YEAR($H184),MONTH($H184)+$G184*7,1),W$3=DATE(YEAR($H184),MONTH($H184)+$G184*8,1),W$3=DATE(YEAR($H184),MONTH($H184)+$G184*9,1),W$3=DATE(YEAR($H184),MONTH($H184)+$G184*10,1)),$F184*тех!AK$10*тех!AK$6,)</f>
        <v>0</v>
      </c>
      <c r="X184" s="76">
        <f>IF(OR(X$3=DATE(YEAR($H184),MONTH($H184)+$G184,1),X$3=DATE(YEAR($H184),MONTH($H184)+$G184*2,1),X$3=DATE(YEAR($H184),MONTH($H184)+$G184*3,1),X$3=DATE(YEAR($H184),MONTH($H184)+$G184*4,1),X$3=DATE(YEAR($H184),MONTH($H184)+$G184*5,1),X$3=DATE(YEAR($H184),MONTH($H184)+$G184*6,1),X$3=DATE(YEAR($H184),MONTH($H184)+$G184*7,1),X$3=DATE(YEAR($H184),MONTH($H184)+$G184*8,1),X$3=DATE(YEAR($H184),MONTH($H184)+$G184*9,1),X$3=DATE(YEAR($H184),MONTH($H184)+$G184*10,1)),$F184*тех!AL$10*тех!AL$6,)</f>
        <v>0</v>
      </c>
      <c r="Y184" s="76">
        <f>IF(OR(Y$3=DATE(YEAR($H184),MONTH($H184)+$G184,1),Y$3=DATE(YEAR($H184),MONTH($H184)+$G184*2,1),Y$3=DATE(YEAR($H184),MONTH($H184)+$G184*3,1),Y$3=DATE(YEAR($H184),MONTH($H184)+$G184*4,1),Y$3=DATE(YEAR($H184),MONTH($H184)+$G184*5,1),Y$3=DATE(YEAR($H184),MONTH($H184)+$G184*6,1),Y$3=DATE(YEAR($H184),MONTH($H184)+$G184*7,1),Y$3=DATE(YEAR($H184),MONTH($H184)+$G184*8,1),Y$3=DATE(YEAR($H184),MONTH($H184)+$G184*9,1),Y$3=DATE(YEAR($H184),MONTH($H184)+$G184*10,1)),$F184*тех!AM$10*тех!AM$6,)</f>
        <v>0</v>
      </c>
      <c r="Z184" s="76">
        <f>IF(OR(Z$3=DATE(YEAR($H184),MONTH($H184)+$G184,1),Z$3=DATE(YEAR($H184),MONTH($H184)+$G184*2,1),Z$3=DATE(YEAR($H184),MONTH($H184)+$G184*3,1),Z$3=DATE(YEAR($H184),MONTH($H184)+$G184*4,1),Z$3=DATE(YEAR($H184),MONTH($H184)+$G184*5,1),Z$3=DATE(YEAR($H184),MONTH($H184)+$G184*6,1),Z$3=DATE(YEAR($H184),MONTH($H184)+$G184*7,1),Z$3=DATE(YEAR($H184),MONTH($H184)+$G184*8,1),Z$3=DATE(YEAR($H184),MONTH($H184)+$G184*9,1),Z$3=DATE(YEAR($H184),MONTH($H184)+$G184*10,1)),$F184*тех!AN$10*тех!AN$6,)</f>
        <v>0</v>
      </c>
      <c r="AA184" s="76">
        <f>IF(OR(AA$3=DATE(YEAR($H184),MONTH($H184)+$G184,1),AA$3=DATE(YEAR($H184),MONTH($H184)+$G184*2,1),AA$3=DATE(YEAR($H184),MONTH($H184)+$G184*3,1),AA$3=DATE(YEAR($H184),MONTH($H184)+$G184*4,1),AA$3=DATE(YEAR($H184),MONTH($H184)+$G184*5,1),AA$3=DATE(YEAR($H184),MONTH($H184)+$G184*6,1),AA$3=DATE(YEAR($H184),MONTH($H184)+$G184*7,1),AA$3=DATE(YEAR($H184),MONTH($H184)+$G184*8,1),AA$3=DATE(YEAR($H184),MONTH($H184)+$G184*9,1),AA$3=DATE(YEAR($H184),MONTH($H184)+$G184*10,1)),$F184*тех!AO$10*тех!AO$6,)</f>
        <v>0</v>
      </c>
      <c r="AB184" s="76">
        <f>IF(OR(AB$3=DATE(YEAR($H184),MONTH($H184)+$G184,1),AB$3=DATE(YEAR($H184),MONTH($H184)+$G184*2,1),AB$3=DATE(YEAR($H184),MONTH($H184)+$G184*3,1),AB$3=DATE(YEAR($H184),MONTH($H184)+$G184*4,1),AB$3=DATE(YEAR($H184),MONTH($H184)+$G184*5,1),AB$3=DATE(YEAR($H184),MONTH($H184)+$G184*6,1),AB$3=DATE(YEAR($H184),MONTH($H184)+$G184*7,1),AB$3=DATE(YEAR($H184),MONTH($H184)+$G184*8,1),AB$3=DATE(YEAR($H184),MONTH($H184)+$G184*9,1),AB$3=DATE(YEAR($H184),MONTH($H184)+$G184*10,1)),$F184*тех!AP$10*тех!AP$6,)</f>
        <v>0</v>
      </c>
      <c r="AC184" s="76">
        <f>IF(OR(AC$3=DATE(YEAR($H184),MONTH($H184)+$G184,1),AC$3=DATE(YEAR($H184),MONTH($H184)+$G184*2,1),AC$3=DATE(YEAR($H184),MONTH($H184)+$G184*3,1),AC$3=DATE(YEAR($H184),MONTH($H184)+$G184*4,1),AC$3=DATE(YEAR($H184),MONTH($H184)+$G184*5,1),AC$3=DATE(YEAR($H184),MONTH($H184)+$G184*6,1),AC$3=DATE(YEAR($H184),MONTH($H184)+$G184*7,1),AC$3=DATE(YEAR($H184),MONTH($H184)+$G184*8,1),AC$3=DATE(YEAR($H184),MONTH($H184)+$G184*9,1),AC$3=DATE(YEAR($H184),MONTH($H184)+$G184*10,1)),$F184*тех!AQ$10*тех!AQ$6,)</f>
        <v>0</v>
      </c>
      <c r="AD184" s="76">
        <f>IF(OR(AD$3=DATE(YEAR($H184),MONTH($H184)+$G184,1),AD$3=DATE(YEAR($H184),MONTH($H184)+$G184*2,1),AD$3=DATE(YEAR($H184),MONTH($H184)+$G184*3,1),AD$3=DATE(YEAR($H184),MONTH($H184)+$G184*4,1),AD$3=DATE(YEAR($H184),MONTH($H184)+$G184*5,1),AD$3=DATE(YEAR($H184),MONTH($H184)+$G184*6,1),AD$3=DATE(YEAR($H184),MONTH($H184)+$G184*7,1),AD$3=DATE(YEAR($H184),MONTH($H184)+$G184*8,1),AD$3=DATE(YEAR($H184),MONTH($H184)+$G184*9,1),AD$3=DATE(YEAR($H184),MONTH($H184)+$G184*10,1)),$F184*тех!AR$10*тех!AR$6,)</f>
        <v>0</v>
      </c>
      <c r="AE184" s="76">
        <f>IF(OR(AE$3=DATE(YEAR($H184),MONTH($H184)+$G184,1),AE$3=DATE(YEAR($H184),MONTH($H184)+$G184*2,1),AE$3=DATE(YEAR($H184),MONTH($H184)+$G184*3,1),AE$3=DATE(YEAR($H184),MONTH($H184)+$G184*4,1),AE$3=DATE(YEAR($H184),MONTH($H184)+$G184*5,1),AE$3=DATE(YEAR($H184),MONTH($H184)+$G184*6,1),AE$3=DATE(YEAR($H184),MONTH($H184)+$G184*7,1),AE$3=DATE(YEAR($H184),MONTH($H184)+$G184*8,1),AE$3=DATE(YEAR($H184),MONTH($H184)+$G184*9,1),AE$3=DATE(YEAR($H184),MONTH($H184)+$G184*10,1)),$F184*тех!AS$10*тех!AS$6,)</f>
        <v>0</v>
      </c>
      <c r="AF184" s="76">
        <f>IF(OR(AF$3=DATE(YEAR($H184),MONTH($H184)+$G184,1),AF$3=DATE(YEAR($H184),MONTH($H184)+$G184*2,1),AF$3=DATE(YEAR($H184),MONTH($H184)+$G184*3,1),AF$3=DATE(YEAR($H184),MONTH($H184)+$G184*4,1),AF$3=DATE(YEAR($H184),MONTH($H184)+$G184*5,1),AF$3=DATE(YEAR($H184),MONTH($H184)+$G184*6,1),AF$3=DATE(YEAR($H184),MONTH($H184)+$G184*7,1),AF$3=DATE(YEAR($H184),MONTH($H184)+$G184*8,1),AF$3=DATE(YEAR($H184),MONTH($H184)+$G184*9,1),AF$3=DATE(YEAR($H184),MONTH($H184)+$G184*10,1)),$F184*тех!AT$10*тех!AT$6,)</f>
        <v>0</v>
      </c>
      <c r="AG184" s="76">
        <f>IF(OR(AG$3=DATE(YEAR($H184),MONTH($H184)+$G184,1),AG$3=DATE(YEAR($H184),MONTH($H184)+$G184*2,1),AG$3=DATE(YEAR($H184),MONTH($H184)+$G184*3,1),AG$3=DATE(YEAR($H184),MONTH($H184)+$G184*4,1),AG$3=DATE(YEAR($H184),MONTH($H184)+$G184*5,1),AG$3=DATE(YEAR($H184),MONTH($H184)+$G184*6,1),AG$3=DATE(YEAR($H184),MONTH($H184)+$G184*7,1),AG$3=DATE(YEAR($H184),MONTH($H184)+$G184*8,1),AG$3=DATE(YEAR($H184),MONTH($H184)+$G184*9,1),AG$3=DATE(YEAR($H184),MONTH($H184)+$G184*10,1)),$F184*тех!AU$10*тех!AU$6,)</f>
        <v>0</v>
      </c>
      <c r="AH184" s="76">
        <f>IF(OR(AH$3=DATE(YEAR($H184),MONTH($H184)+$G184,1),AH$3=DATE(YEAR($H184),MONTH($H184)+$G184*2,1),AH$3=DATE(YEAR($H184),MONTH($H184)+$G184*3,1),AH$3=DATE(YEAR($H184),MONTH($H184)+$G184*4,1),AH$3=DATE(YEAR($H184),MONTH($H184)+$G184*5,1),AH$3=DATE(YEAR($H184),MONTH($H184)+$G184*6,1),AH$3=DATE(YEAR($H184),MONTH($H184)+$G184*7,1),AH$3=DATE(YEAR($H184),MONTH($H184)+$G184*8,1),AH$3=DATE(YEAR($H184),MONTH($H184)+$G184*9,1),AH$3=DATE(YEAR($H184),MONTH($H184)+$G184*10,1)),$F184*тех!AV$10*тех!AV$6,)</f>
        <v>0</v>
      </c>
      <c r="AI184" s="76">
        <f>IF(OR(AI$3=DATE(YEAR($H184),MONTH($H184)+$G184,1),AI$3=DATE(YEAR($H184),MONTH($H184)+$G184*2,1),AI$3=DATE(YEAR($H184),MONTH($H184)+$G184*3,1),AI$3=DATE(YEAR($H184),MONTH($H184)+$G184*4,1),AI$3=DATE(YEAR($H184),MONTH($H184)+$G184*5,1),AI$3=DATE(YEAR($H184),MONTH($H184)+$G184*6,1),AI$3=DATE(YEAR($H184),MONTH($H184)+$G184*7,1),AI$3=DATE(YEAR($H184),MONTH($H184)+$G184*8,1),AI$3=DATE(YEAR($H184),MONTH($H184)+$G184*9,1),AI$3=DATE(YEAR($H184),MONTH($H184)+$G184*10,1)),$F184*тех!AW$10*тех!AW$6,)</f>
        <v>0</v>
      </c>
      <c r="AJ184" s="76">
        <f>IF(OR(AJ$3=DATE(YEAR($H184),MONTH($H184)+$G184,1),AJ$3=DATE(YEAR($H184),MONTH($H184)+$G184*2,1),AJ$3=DATE(YEAR($H184),MONTH($H184)+$G184*3,1),AJ$3=DATE(YEAR($H184),MONTH($H184)+$G184*4,1),AJ$3=DATE(YEAR($H184),MONTH($H184)+$G184*5,1),AJ$3=DATE(YEAR($H184),MONTH($H184)+$G184*6,1),AJ$3=DATE(YEAR($H184),MONTH($H184)+$G184*7,1),AJ$3=DATE(YEAR($H184),MONTH($H184)+$G184*8,1),AJ$3=DATE(YEAR($H184),MONTH($H184)+$G184*9,1),AJ$3=DATE(YEAR($H184),MONTH($H184)+$G184*10,1)),$F184*тех!AX$10*тех!AX$6,)</f>
        <v>0</v>
      </c>
      <c r="AK184" s="76">
        <f>IF(OR(AK$3=DATE(YEAR($H184),MONTH($H184)+$G184,1),AK$3=DATE(YEAR($H184),MONTH($H184)+$G184*2,1),AK$3=DATE(YEAR($H184),MONTH($H184)+$G184*3,1),AK$3=DATE(YEAR($H184),MONTH($H184)+$G184*4,1),AK$3=DATE(YEAR($H184),MONTH($H184)+$G184*5,1),AK$3=DATE(YEAR($H184),MONTH($H184)+$G184*6,1),AK$3=DATE(YEAR($H184),MONTH($H184)+$G184*7,1),AK$3=DATE(YEAR($H184),MONTH($H184)+$G184*8,1),AK$3=DATE(YEAR($H184),MONTH($H184)+$G184*9,1),AK$3=DATE(YEAR($H184),MONTH($H184)+$G184*10,1)),$F184*тех!AY$10*тех!AY$6,)</f>
        <v>0</v>
      </c>
      <c r="AL184" s="76">
        <f>IF(OR(AL$3=DATE(YEAR($H184),MONTH($H184)+$G184,1),AL$3=DATE(YEAR($H184),MONTH($H184)+$G184*2,1),AL$3=DATE(YEAR($H184),MONTH($H184)+$G184*3,1),AL$3=DATE(YEAR($H184),MONTH($H184)+$G184*4,1),AL$3=DATE(YEAR($H184),MONTH($H184)+$G184*5,1),AL$3=DATE(YEAR($H184),MONTH($H184)+$G184*6,1),AL$3=DATE(YEAR($H184),MONTH($H184)+$G184*7,1),AL$3=DATE(YEAR($H184),MONTH($H184)+$G184*8,1),AL$3=DATE(YEAR($H184),MONTH($H184)+$G184*9,1),AL$3=DATE(YEAR($H184),MONTH($H184)+$G184*10,1)),$F184*тех!AZ$10*тех!AZ$6,)</f>
        <v>0</v>
      </c>
      <c r="AM184" s="76">
        <f>IF(OR(AM$3=DATE(YEAR($H184),MONTH($H184)+$G184,1),AM$3=DATE(YEAR($H184),MONTH($H184)+$G184*2,1),AM$3=DATE(YEAR($H184),MONTH($H184)+$G184*3,1),AM$3=DATE(YEAR($H184),MONTH($H184)+$G184*4,1),AM$3=DATE(YEAR($H184),MONTH($H184)+$G184*5,1),AM$3=DATE(YEAR($H184),MONTH($H184)+$G184*6,1),AM$3=DATE(YEAR($H184),MONTH($H184)+$G184*7,1),AM$3=DATE(YEAR($H184),MONTH($H184)+$G184*8,1),AM$3=DATE(YEAR($H184),MONTH($H184)+$G184*9,1),AM$3=DATE(YEAR($H184),MONTH($H184)+$G184*10,1)),$F184*тех!BA$10*тех!BA$6,)</f>
        <v>0</v>
      </c>
      <c r="AN184" s="76">
        <f>IF(OR(AN$3=DATE(YEAR($H184),MONTH($H184)+$G184,1),AN$3=DATE(YEAR($H184),MONTH($H184)+$G184*2,1),AN$3=DATE(YEAR($H184),MONTH($H184)+$G184*3,1),AN$3=DATE(YEAR($H184),MONTH($H184)+$G184*4,1),AN$3=DATE(YEAR($H184),MONTH($H184)+$G184*5,1),AN$3=DATE(YEAR($H184),MONTH($H184)+$G184*6,1),AN$3=DATE(YEAR($H184),MONTH($H184)+$G184*7,1),AN$3=DATE(YEAR($H184),MONTH($H184)+$G184*8,1),AN$3=DATE(YEAR($H184),MONTH($H184)+$G184*9,1),AN$3=DATE(YEAR($H184),MONTH($H184)+$G184*10,1)),$F184*тех!BB$10*тех!BB$6,)</f>
        <v>0</v>
      </c>
      <c r="AO184" s="76">
        <f>IF(OR(AO$3=DATE(YEAR($H184),MONTH($H184)+$G184,1),AO$3=DATE(YEAR($H184),MONTH($H184)+$G184*2,1),AO$3=DATE(YEAR($H184),MONTH($H184)+$G184*3,1),AO$3=DATE(YEAR($H184),MONTH($H184)+$G184*4,1),AO$3=DATE(YEAR($H184),MONTH($H184)+$G184*5,1),AO$3=DATE(YEAR($H184),MONTH($H184)+$G184*6,1),AO$3=DATE(YEAR($H184),MONTH($H184)+$G184*7,1),AO$3=DATE(YEAR($H184),MONTH($H184)+$G184*8,1),AO$3=DATE(YEAR($H184),MONTH($H184)+$G184*9,1),AO$3=DATE(YEAR($H184),MONTH($H184)+$G184*10,1)),$F184*тех!BC$10*тех!BC$6,)</f>
        <v>0</v>
      </c>
      <c r="AP184" s="76">
        <f>IF(OR(AP$3=DATE(YEAR($H184),MONTH($H184)+$G184,1),AP$3=DATE(YEAR($H184),MONTH($H184)+$G184*2,1),AP$3=DATE(YEAR($H184),MONTH($H184)+$G184*3,1),AP$3=DATE(YEAR($H184),MONTH($H184)+$G184*4,1),AP$3=DATE(YEAR($H184),MONTH($H184)+$G184*5,1),AP$3=DATE(YEAR($H184),MONTH($H184)+$G184*6,1),AP$3=DATE(YEAR($H184),MONTH($H184)+$G184*7,1),AP$3=DATE(YEAR($H184),MONTH($H184)+$G184*8,1),AP$3=DATE(YEAR($H184),MONTH($H184)+$G184*9,1),AP$3=DATE(YEAR($H184),MONTH($H184)+$G184*10,1)),$F184*тех!BD$10*тех!BD$6,)</f>
        <v>0</v>
      </c>
      <c r="AQ184" s="76">
        <f>IF(OR(AQ$3=DATE(YEAR($H184),MONTH($H184)+$G184,1),AQ$3=DATE(YEAR($H184),MONTH($H184)+$G184*2,1),AQ$3=DATE(YEAR($H184),MONTH($H184)+$G184*3,1),AQ$3=DATE(YEAR($H184),MONTH($H184)+$G184*4,1),AQ$3=DATE(YEAR($H184),MONTH($H184)+$G184*5,1),AQ$3=DATE(YEAR($H184),MONTH($H184)+$G184*6,1),AQ$3=DATE(YEAR($H184),MONTH($H184)+$G184*7,1),AQ$3=DATE(YEAR($H184),MONTH($H184)+$G184*8,1),AQ$3=DATE(YEAR($H184),MONTH($H184)+$G184*9,1),AQ$3=DATE(YEAR($H184),MONTH($H184)+$G184*10,1)),$F184*тех!BE$10*тех!BE$6,)</f>
        <v>0</v>
      </c>
      <c r="AR184" s="76">
        <f>IF(OR(AR$3=DATE(YEAR($H184),MONTH($H184)+$G184,1),AR$3=DATE(YEAR($H184),MONTH($H184)+$G184*2,1),AR$3=DATE(YEAR($H184),MONTH($H184)+$G184*3,1),AR$3=DATE(YEAR($H184),MONTH($H184)+$G184*4,1),AR$3=DATE(YEAR($H184),MONTH($H184)+$G184*5,1),AR$3=DATE(YEAR($H184),MONTH($H184)+$G184*6,1),AR$3=DATE(YEAR($H184),MONTH($H184)+$G184*7,1),AR$3=DATE(YEAR($H184),MONTH($H184)+$G184*8,1),AR$3=DATE(YEAR($H184),MONTH($H184)+$G184*9,1),AR$3=DATE(YEAR($H184),MONTH($H184)+$G184*10,1)),$F184*тех!BF$10*тех!BF$6,)</f>
        <v>0</v>
      </c>
      <c r="AS184" s="76">
        <f>IF(OR(AS$3=DATE(YEAR($H184),MONTH($H184)+$G184,1),AS$3=DATE(YEAR($H184),MONTH($H184)+$G184*2,1),AS$3=DATE(YEAR($H184),MONTH($H184)+$G184*3,1),AS$3=DATE(YEAR($H184),MONTH($H184)+$G184*4,1),AS$3=DATE(YEAR($H184),MONTH($H184)+$G184*5,1),AS$3=DATE(YEAR($H184),MONTH($H184)+$G184*6,1),AS$3=DATE(YEAR($H184),MONTH($H184)+$G184*7,1),AS$3=DATE(YEAR($H184),MONTH($H184)+$G184*8,1),AS$3=DATE(YEAR($H184),MONTH($H184)+$G184*9,1),AS$3=DATE(YEAR($H184),MONTH($H184)+$G184*10,1)),$F184*тех!BG$10*тех!BG$6,)</f>
        <v>0</v>
      </c>
      <c r="AT184" s="76">
        <f>IF(OR(AT$3=DATE(YEAR($H184),MONTH($H184)+$G184,1),AT$3=DATE(YEAR($H184),MONTH($H184)+$G184*2,1),AT$3=DATE(YEAR($H184),MONTH($H184)+$G184*3,1),AT$3=DATE(YEAR($H184),MONTH($H184)+$G184*4,1),AT$3=DATE(YEAR($H184),MONTH($H184)+$G184*5,1),AT$3=DATE(YEAR($H184),MONTH($H184)+$G184*6,1),AT$3=DATE(YEAR($H184),MONTH($H184)+$G184*7,1),AT$3=DATE(YEAR($H184),MONTH($H184)+$G184*8,1),AT$3=DATE(YEAR($H184),MONTH($H184)+$G184*9,1),AT$3=DATE(YEAR($H184),MONTH($H184)+$G184*10,1)),$F184*тех!BH$10*тех!BH$6,)</f>
        <v>0</v>
      </c>
      <c r="AU184" s="76">
        <f>IF(OR(AU$3=DATE(YEAR($H184),MONTH($H184)+$G184,1),AU$3=DATE(YEAR($H184),MONTH($H184)+$G184*2,1),AU$3=DATE(YEAR($H184),MONTH($H184)+$G184*3,1),AU$3=DATE(YEAR($H184),MONTH($H184)+$G184*4,1),AU$3=DATE(YEAR($H184),MONTH($H184)+$G184*5,1),AU$3=DATE(YEAR($H184),MONTH($H184)+$G184*6,1),AU$3=DATE(YEAR($H184),MONTH($H184)+$G184*7,1),AU$3=DATE(YEAR($H184),MONTH($H184)+$G184*8,1),AU$3=DATE(YEAR($H184),MONTH($H184)+$G184*9,1),AU$3=DATE(YEAR($H184),MONTH($H184)+$G184*10,1)),$F184*тех!BI$10*тех!BI$6,)</f>
        <v>0</v>
      </c>
      <c r="AV184" s="76">
        <f>IF(OR(AV$3=DATE(YEAR($H184),MONTH($H184)+$G184,1),AV$3=DATE(YEAR($H184),MONTH($H184)+$G184*2,1),AV$3=DATE(YEAR($H184),MONTH($H184)+$G184*3,1),AV$3=DATE(YEAR($H184),MONTH($H184)+$G184*4,1),AV$3=DATE(YEAR($H184),MONTH($H184)+$G184*5,1),AV$3=DATE(YEAR($H184),MONTH($H184)+$G184*6,1),AV$3=DATE(YEAR($H184),MONTH($H184)+$G184*7,1),AV$3=DATE(YEAR($H184),MONTH($H184)+$G184*8,1),AV$3=DATE(YEAR($H184),MONTH($H184)+$G184*9,1),AV$3=DATE(YEAR($H184),MONTH($H184)+$G184*10,1)),$F184*тех!BJ$10*тех!BJ$6,)</f>
        <v>0</v>
      </c>
      <c r="AW184" s="76">
        <f>IF(OR(AW$3=DATE(YEAR($H184),MONTH($H184)+$G184,1),AW$3=DATE(YEAR($H184),MONTH($H184)+$G184*2,1),AW$3=DATE(YEAR($H184),MONTH($H184)+$G184*3,1),AW$3=DATE(YEAR($H184),MONTH($H184)+$G184*4,1),AW$3=DATE(YEAR($H184),MONTH($H184)+$G184*5,1),AW$3=DATE(YEAR($H184),MONTH($H184)+$G184*6,1),AW$3=DATE(YEAR($H184),MONTH($H184)+$G184*7,1),AW$3=DATE(YEAR($H184),MONTH($H184)+$G184*8,1),AW$3=DATE(YEAR($H184),MONTH($H184)+$G184*9,1),AW$3=DATE(YEAR($H184),MONTH($H184)+$G184*10,1)),$F184*тех!BK$10*тех!BK$6,)</f>
        <v>0</v>
      </c>
      <c r="AX184" s="76">
        <f>IF(OR(AX$3=DATE(YEAR($H184),MONTH($H184)+$G184,1),AX$3=DATE(YEAR($H184),MONTH($H184)+$G184*2,1),AX$3=DATE(YEAR($H184),MONTH($H184)+$G184*3,1),AX$3=DATE(YEAR($H184),MONTH($H184)+$G184*4,1),AX$3=DATE(YEAR($H184),MONTH($H184)+$G184*5,1),AX$3=DATE(YEAR($H184),MONTH($H184)+$G184*6,1),AX$3=DATE(YEAR($H184),MONTH($H184)+$G184*7,1),AX$3=DATE(YEAR($H184),MONTH($H184)+$G184*8,1),AX$3=DATE(YEAR($H184),MONTH($H184)+$G184*9,1),AX$3=DATE(YEAR($H184),MONTH($H184)+$G184*10,1)),$F184*тех!BL$10*тех!BL$6,)</f>
        <v>0</v>
      </c>
      <c r="AY184" s="76">
        <f>IF(OR(AY$3=DATE(YEAR($H184),MONTH($H184)+$G184,1),AY$3=DATE(YEAR($H184),MONTH($H184)+$G184*2,1),AY$3=DATE(YEAR($H184),MONTH($H184)+$G184*3,1),AY$3=DATE(YEAR($H184),MONTH($H184)+$G184*4,1),AY$3=DATE(YEAR($H184),MONTH($H184)+$G184*5,1),AY$3=DATE(YEAR($H184),MONTH($H184)+$G184*6,1),AY$3=DATE(YEAR($H184),MONTH($H184)+$G184*7,1),AY$3=DATE(YEAR($H184),MONTH($H184)+$G184*8,1),AY$3=DATE(YEAR($H184),MONTH($H184)+$G184*9,1),AY$3=DATE(YEAR($H184),MONTH($H184)+$G184*10,1)),$F184*тех!BM$10*тех!BM$6,)</f>
        <v>0</v>
      </c>
      <c r="AZ184" s="76">
        <f>IF(OR(AZ$3=DATE(YEAR($H184),MONTH($H184)+$G184,1),AZ$3=DATE(YEAR($H184),MONTH($H184)+$G184*2,1),AZ$3=DATE(YEAR($H184),MONTH($H184)+$G184*3,1),AZ$3=DATE(YEAR($H184),MONTH($H184)+$G184*4,1),AZ$3=DATE(YEAR($H184),MONTH($H184)+$G184*5,1),AZ$3=DATE(YEAR($H184),MONTH($H184)+$G184*6,1),AZ$3=DATE(YEAR($H184),MONTH($H184)+$G184*7,1),AZ$3=DATE(YEAR($H184),MONTH($H184)+$G184*8,1),AZ$3=DATE(YEAR($H184),MONTH($H184)+$G184*9,1),AZ$3=DATE(YEAR($H184),MONTH($H184)+$G184*10,1)),$F184*тех!BN$10*тех!BN$6,)</f>
        <v>0</v>
      </c>
      <c r="BA184" s="76">
        <f>IF(OR(BA$3=DATE(YEAR($H184),MONTH($H184)+$G184,1),BA$3=DATE(YEAR($H184),MONTH($H184)+$G184*2,1),BA$3=DATE(YEAR($H184),MONTH($H184)+$G184*3,1),BA$3=DATE(YEAR($H184),MONTH($H184)+$G184*4,1),BA$3=DATE(YEAR($H184),MONTH($H184)+$G184*5,1),BA$3=DATE(YEAR($H184),MONTH($H184)+$G184*6,1),BA$3=DATE(YEAR($H184),MONTH($H184)+$G184*7,1),BA$3=DATE(YEAR($H184),MONTH($H184)+$G184*8,1),BA$3=DATE(YEAR($H184),MONTH($H184)+$G184*9,1),BA$3=DATE(YEAR($H184),MONTH($H184)+$G184*10,1)),$F184*тех!BO$10*тех!BO$6,)</f>
        <v>0</v>
      </c>
      <c r="BB184" s="76">
        <f>IF(OR(BB$3=DATE(YEAR($H184),MONTH($H184)+$G184,1),BB$3=DATE(YEAR($H184),MONTH($H184)+$G184*2,1),BB$3=DATE(YEAR($H184),MONTH($H184)+$G184*3,1),BB$3=DATE(YEAR($H184),MONTH($H184)+$G184*4,1),BB$3=DATE(YEAR($H184),MONTH($H184)+$G184*5,1),BB$3=DATE(YEAR($H184),MONTH($H184)+$G184*6,1),BB$3=DATE(YEAR($H184),MONTH($H184)+$G184*7,1),BB$3=DATE(YEAR($H184),MONTH($H184)+$G184*8,1),BB$3=DATE(YEAR($H184),MONTH($H184)+$G184*9,1),BB$3=DATE(YEAR($H184),MONTH($H184)+$G184*10,1)),$F184*тех!BP$10*тех!BP$6,)</f>
        <v>0</v>
      </c>
      <c r="BC184" s="76">
        <f>IF(OR(BC$3=DATE(YEAR($H184),MONTH($H184)+$G184,1),BC$3=DATE(YEAR($H184),MONTH($H184)+$G184*2,1),BC$3=DATE(YEAR($H184),MONTH($H184)+$G184*3,1),BC$3=DATE(YEAR($H184),MONTH($H184)+$G184*4,1),BC$3=DATE(YEAR($H184),MONTH($H184)+$G184*5,1),BC$3=DATE(YEAR($H184),MONTH($H184)+$G184*6,1),BC$3=DATE(YEAR($H184),MONTH($H184)+$G184*7,1),BC$3=DATE(YEAR($H184),MONTH($H184)+$G184*8,1),BC$3=DATE(YEAR($H184),MONTH($H184)+$G184*9,1),BC$3=DATE(YEAR($H184),MONTH($H184)+$G184*10,1)),$F184*тех!BQ$10*тех!BQ$6,)</f>
        <v>0</v>
      </c>
      <c r="BD184" s="76">
        <f>IF(OR(BD$3=DATE(YEAR($H184),MONTH($H184)+$G184,1),BD$3=DATE(YEAR($H184),MONTH($H184)+$G184*2,1),BD$3=DATE(YEAR($H184),MONTH($H184)+$G184*3,1),BD$3=DATE(YEAR($H184),MONTH($H184)+$G184*4,1),BD$3=DATE(YEAR($H184),MONTH($H184)+$G184*5,1),BD$3=DATE(YEAR($H184),MONTH($H184)+$G184*6,1),BD$3=DATE(YEAR($H184),MONTH($H184)+$G184*7,1),BD$3=DATE(YEAR($H184),MONTH($H184)+$G184*8,1),BD$3=DATE(YEAR($H184),MONTH($H184)+$G184*9,1),BD$3=DATE(YEAR($H184),MONTH($H184)+$G184*10,1)),$F184*тех!BR$10*тех!BR$6,)</f>
        <v>0</v>
      </c>
      <c r="BE184" s="76">
        <f>IF(OR(BE$3=DATE(YEAR($H184),MONTH($H184)+$G184,1),BE$3=DATE(YEAR($H184),MONTH($H184)+$G184*2,1),BE$3=DATE(YEAR($H184),MONTH($H184)+$G184*3,1),BE$3=DATE(YEAR($H184),MONTH($H184)+$G184*4,1),BE$3=DATE(YEAR($H184),MONTH($H184)+$G184*5,1),BE$3=DATE(YEAR($H184),MONTH($H184)+$G184*6,1),BE$3=DATE(YEAR($H184),MONTH($H184)+$G184*7,1),BE$3=DATE(YEAR($H184),MONTH($H184)+$G184*8,1),BE$3=DATE(YEAR($H184),MONTH($H184)+$G184*9,1),BE$3=DATE(YEAR($H184),MONTH($H184)+$G184*10,1)),$F184*тех!BS$10*тех!BS$6,)</f>
        <v>0</v>
      </c>
      <c r="BF184" s="76">
        <f>IF(OR(BF$3=DATE(YEAR($H184),MONTH($H184)+$G184,1),BF$3=DATE(YEAR($H184),MONTH($H184)+$G184*2,1),BF$3=DATE(YEAR($H184),MONTH($H184)+$G184*3,1),BF$3=DATE(YEAR($H184),MONTH($H184)+$G184*4,1),BF$3=DATE(YEAR($H184),MONTH($H184)+$G184*5,1),BF$3=DATE(YEAR($H184),MONTH($H184)+$G184*6,1),BF$3=DATE(YEAR($H184),MONTH($H184)+$G184*7,1),BF$3=DATE(YEAR($H184),MONTH($H184)+$G184*8,1),BF$3=DATE(YEAR($H184),MONTH($H184)+$G184*9,1),BF$3=DATE(YEAR($H184),MONTH($H184)+$G184*10,1)),$F184*тех!BT$10*тех!BT$6,)</f>
        <v>0</v>
      </c>
      <c r="BG184" s="76">
        <f>IF(OR(BG$3=DATE(YEAR($H184),MONTH($H184)+$G184,1),BG$3=DATE(YEAR($H184),MONTH($H184)+$G184*2,1),BG$3=DATE(YEAR($H184),MONTH($H184)+$G184*3,1),BG$3=DATE(YEAR($H184),MONTH($H184)+$G184*4,1),BG$3=DATE(YEAR($H184),MONTH($H184)+$G184*5,1),BG$3=DATE(YEAR($H184),MONTH($H184)+$G184*6,1),BG$3=DATE(YEAR($H184),MONTH($H184)+$G184*7,1),BG$3=DATE(YEAR($H184),MONTH($H184)+$G184*8,1),BG$3=DATE(YEAR($H184),MONTH($H184)+$G184*9,1),BG$3=DATE(YEAR($H184),MONTH($H184)+$G184*10,1)),$F184*тех!BU$10*тех!BU$6,)</f>
        <v>0</v>
      </c>
      <c r="BH184" s="76">
        <f>IF(OR(BH$3=DATE(YEAR($H184),MONTH($H184)+$G184,1),BH$3=DATE(YEAR($H184),MONTH($H184)+$G184*2,1),BH$3=DATE(YEAR($H184),MONTH($H184)+$G184*3,1),BH$3=DATE(YEAR($H184),MONTH($H184)+$G184*4,1),BH$3=DATE(YEAR($H184),MONTH($H184)+$G184*5,1),BH$3=DATE(YEAR($H184),MONTH($H184)+$G184*6,1),BH$3=DATE(YEAR($H184),MONTH($H184)+$G184*7,1),BH$3=DATE(YEAR($H184),MONTH($H184)+$G184*8,1),BH$3=DATE(YEAR($H184),MONTH($H184)+$G184*9,1),BH$3=DATE(YEAR($H184),MONTH($H184)+$G184*10,1)),$F184*тех!BV$10*тех!BV$6,)</f>
        <v>0</v>
      </c>
      <c r="BI184" s="76">
        <f>IF(OR(BI$3=DATE(YEAR($H184),MONTH($H184)+$G184,1),BI$3=DATE(YEAR($H184),MONTH($H184)+$G184*2,1),BI$3=DATE(YEAR($H184),MONTH($H184)+$G184*3,1),BI$3=DATE(YEAR($H184),MONTH($H184)+$G184*4,1),BI$3=DATE(YEAR($H184),MONTH($H184)+$G184*5,1),BI$3=DATE(YEAR($H184),MONTH($H184)+$G184*6,1),BI$3=DATE(YEAR($H184),MONTH($H184)+$G184*7,1),BI$3=DATE(YEAR($H184),MONTH($H184)+$G184*8,1),BI$3=DATE(YEAR($H184),MONTH($H184)+$G184*9,1),BI$3=DATE(YEAR($H184),MONTH($H184)+$G184*10,1)),$F184*тех!BW$10*тех!BW$6,)</f>
        <v>0</v>
      </c>
      <c r="BJ184" s="76">
        <f>IF(OR(BJ$3=DATE(YEAR($H184),MONTH($H184)+$G184,1),BJ$3=DATE(YEAR($H184),MONTH($H184)+$G184*2,1),BJ$3=DATE(YEAR($H184),MONTH($H184)+$G184*3,1),BJ$3=DATE(YEAR($H184),MONTH($H184)+$G184*4,1),BJ$3=DATE(YEAR($H184),MONTH($H184)+$G184*5,1),BJ$3=DATE(YEAR($H184),MONTH($H184)+$G184*6,1),BJ$3=DATE(YEAR($H184),MONTH($H184)+$G184*7,1),BJ$3=DATE(YEAR($H184),MONTH($H184)+$G184*8,1),BJ$3=DATE(YEAR($H184),MONTH($H184)+$G184*9,1),BJ$3=DATE(YEAR($H184),MONTH($H184)+$G184*10,1)),$F184*тех!BX$10*тех!BX$6,)</f>
        <v>0</v>
      </c>
      <c r="BK184" s="76">
        <f>IF(OR(BK$3=DATE(YEAR($H184),MONTH($H184)+$G184,1),BK$3=DATE(YEAR($H184),MONTH($H184)+$G184*2,1),BK$3=DATE(YEAR($H184),MONTH($H184)+$G184*3,1),BK$3=DATE(YEAR($H184),MONTH($H184)+$G184*4,1),BK$3=DATE(YEAR($H184),MONTH($H184)+$G184*5,1),BK$3=DATE(YEAR($H184),MONTH($H184)+$G184*6,1),BK$3=DATE(YEAR($H184),MONTH($H184)+$G184*7,1),BK$3=DATE(YEAR($H184),MONTH($H184)+$G184*8,1),BK$3=DATE(YEAR($H184),MONTH($H184)+$G184*9,1),BK$3=DATE(YEAR($H184),MONTH($H184)+$G184*10,1)),$F184*тех!BY$10*тех!BY$6,)</f>
        <v>0</v>
      </c>
      <c r="BL184" s="76">
        <f>IF(OR(BL$3=DATE(YEAR($H184),MONTH($H184)+$G184,1),BL$3=DATE(YEAR($H184),MONTH($H184)+$G184*2,1),BL$3=DATE(YEAR($H184),MONTH($H184)+$G184*3,1),BL$3=DATE(YEAR($H184),MONTH($H184)+$G184*4,1),BL$3=DATE(YEAR($H184),MONTH($H184)+$G184*5,1),BL$3=DATE(YEAR($H184),MONTH($H184)+$G184*6,1),BL$3=DATE(YEAR($H184),MONTH($H184)+$G184*7,1),BL$3=DATE(YEAR($H184),MONTH($H184)+$G184*8,1),BL$3=DATE(YEAR($H184),MONTH($H184)+$G184*9,1),BL$3=DATE(YEAR($H184),MONTH($H184)+$G184*10,1)),$F184*тех!BZ$10*тех!BZ$6,)</f>
        <v>0</v>
      </c>
      <c r="BM184" s="76">
        <f>IF(OR(BM$3=DATE(YEAR($H184),MONTH($H184)+$G184,1),BM$3=DATE(YEAR($H184),MONTH($H184)+$G184*2,1),BM$3=DATE(YEAR($H184),MONTH($H184)+$G184*3,1),BM$3=DATE(YEAR($H184),MONTH($H184)+$G184*4,1),BM$3=DATE(YEAR($H184),MONTH($H184)+$G184*5,1),BM$3=DATE(YEAR($H184),MONTH($H184)+$G184*6,1),BM$3=DATE(YEAR($H184),MONTH($H184)+$G184*7,1),BM$3=DATE(YEAR($H184),MONTH($H184)+$G184*8,1),BM$3=DATE(YEAR($H184),MONTH($H184)+$G184*9,1),BM$3=DATE(YEAR($H184),MONTH($H184)+$G184*10,1)),$F184*тех!CA$10*тех!CA$6,)</f>
        <v>0</v>
      </c>
      <c r="BN184" s="76">
        <f>IF(OR(BN$3=DATE(YEAR($H184),MONTH($H184)+$G184,1),BN$3=DATE(YEAR($H184),MONTH($H184)+$G184*2,1),BN$3=DATE(YEAR($H184),MONTH($H184)+$G184*3,1),BN$3=DATE(YEAR($H184),MONTH($H184)+$G184*4,1),BN$3=DATE(YEAR($H184),MONTH($H184)+$G184*5,1),BN$3=DATE(YEAR($H184),MONTH($H184)+$G184*6,1),BN$3=DATE(YEAR($H184),MONTH($H184)+$G184*7,1),BN$3=DATE(YEAR($H184),MONTH($H184)+$G184*8,1),BN$3=DATE(YEAR($H184),MONTH($H184)+$G184*9,1),BN$3=DATE(YEAR($H184),MONTH($H184)+$G184*10,1)),$F184*тех!CB$10*тех!CB$6,)</f>
        <v>0</v>
      </c>
      <c r="BO184" s="76">
        <f>IF(OR(BO$3=DATE(YEAR($H184),MONTH($H184)+$G184,1),BO$3=DATE(YEAR($H184),MONTH($H184)+$G184*2,1),BO$3=DATE(YEAR($H184),MONTH($H184)+$G184*3,1),BO$3=DATE(YEAR($H184),MONTH($H184)+$G184*4,1),BO$3=DATE(YEAR($H184),MONTH($H184)+$G184*5,1),BO$3=DATE(YEAR($H184),MONTH($H184)+$G184*6,1),BO$3=DATE(YEAR($H184),MONTH($H184)+$G184*7,1),BO$3=DATE(YEAR($H184),MONTH($H184)+$G184*8,1),BO$3=DATE(YEAR($H184),MONTH($H184)+$G184*9,1),BO$3=DATE(YEAR($H184),MONTH($H184)+$G184*10,1)),$F184*тех!CC$10*тех!CC$6,)</f>
        <v>0</v>
      </c>
      <c r="BP184" s="76">
        <f>IF(OR(BP$3=DATE(YEAR($H184),MONTH($H184)+$G184,1),BP$3=DATE(YEAR($H184),MONTH($H184)+$G184*2,1),BP$3=DATE(YEAR($H184),MONTH($H184)+$G184*3,1),BP$3=DATE(YEAR($H184),MONTH($H184)+$G184*4,1),BP$3=DATE(YEAR($H184),MONTH($H184)+$G184*5,1),BP$3=DATE(YEAR($H184),MONTH($H184)+$G184*6,1),BP$3=DATE(YEAR($H184),MONTH($H184)+$G184*7,1),BP$3=DATE(YEAR($H184),MONTH($H184)+$G184*8,1),BP$3=DATE(YEAR($H184),MONTH($H184)+$G184*9,1),BP$3=DATE(YEAR($H184),MONTH($H184)+$G184*10,1)),$F184*тех!CD$10*тех!CD$6,)</f>
        <v>0</v>
      </c>
      <c r="BQ184" s="76">
        <f>IF(OR(BQ$3=DATE(YEAR($H184),MONTH($H184)+$G184,1),BQ$3=DATE(YEAR($H184),MONTH($H184)+$G184*2,1),BQ$3=DATE(YEAR($H184),MONTH($H184)+$G184*3,1),BQ$3=DATE(YEAR($H184),MONTH($H184)+$G184*4,1),BQ$3=DATE(YEAR($H184),MONTH($H184)+$G184*5,1),BQ$3=DATE(YEAR($H184),MONTH($H184)+$G184*6,1),BQ$3=DATE(YEAR($H184),MONTH($H184)+$G184*7,1),BQ$3=DATE(YEAR($H184),MONTH($H184)+$G184*8,1),BQ$3=DATE(YEAR($H184),MONTH($H184)+$G184*9,1),BQ$3=DATE(YEAR($H184),MONTH($H184)+$G184*10,1)),$F184*тех!CE$10*тех!CE$6,)</f>
        <v>0</v>
      </c>
    </row>
    <row r="185" spans="2:69" hidden="1">
      <c r="B185" s="3">
        <v>43</v>
      </c>
      <c r="C185" s="19"/>
      <c r="D185" s="71"/>
      <c r="E185" s="71"/>
      <c r="F185" s="76">
        <f t="shared" si="5"/>
        <v>0</v>
      </c>
      <c r="G185" s="19"/>
      <c r="H185" s="20"/>
      <c r="J185" s="76">
        <f>IF($H185=J$3,$F185,)*тех!X$6</f>
        <v>0</v>
      </c>
      <c r="K185" s="76">
        <f>IF($H185=K$3,$F185,)*тех!Y$6</f>
        <v>0</v>
      </c>
      <c r="L185" s="76">
        <f>IF($H185=L$3,$F185,)*тех!Z$6</f>
        <v>0</v>
      </c>
      <c r="M185" s="76">
        <f>IF($H185=M$3,$F185,)*тех!AA$6</f>
        <v>0</v>
      </c>
      <c r="N185" s="76">
        <f>IF($H185=N$3,$F185,)*тех!AB$6</f>
        <v>0</v>
      </c>
      <c r="O185" s="76">
        <f>IF($H185=O$3,$F185,)*тех!AC$6</f>
        <v>0</v>
      </c>
      <c r="P185" s="76">
        <f>IF(OR(P$3=DATE(YEAR($H185),MONTH($H185)+$G185,1),P$3=DATE(YEAR($H185),MONTH($H185)+$G185*2,1),P$3=DATE(YEAR($H185),MONTH($H185)+$G185*3,1),P$3=DATE(YEAR($H185),MONTH($H185)+$G185*4,1),P$3=DATE(YEAR($H185),MONTH($H185)+$G185*5,1),P$3=DATE(YEAR($H185),MONTH($H185)+$G185*6,1),P$3=DATE(YEAR($H185),MONTH($H185)+$G185*7,1),P$3=DATE(YEAR($H185),MONTH($H185)+$G185*8,1),P$3=DATE(YEAR($H185),MONTH($H185)+$G185*9,1),P$3=DATE(YEAR($H185),MONTH($H185)+$G185*10,1)),$F185*тех!AD$10*тех!AD$6,)</f>
        <v>0</v>
      </c>
      <c r="Q185" s="76">
        <f>IF(OR(Q$3=DATE(YEAR($H185),MONTH($H185)+$G185,1),Q$3=DATE(YEAR($H185),MONTH($H185)+$G185*2,1),Q$3=DATE(YEAR($H185),MONTH($H185)+$G185*3,1),Q$3=DATE(YEAR($H185),MONTH($H185)+$G185*4,1),Q$3=DATE(YEAR($H185),MONTH($H185)+$G185*5,1),Q$3=DATE(YEAR($H185),MONTH($H185)+$G185*6,1),Q$3=DATE(YEAR($H185),MONTH($H185)+$G185*7,1),Q$3=DATE(YEAR($H185),MONTH($H185)+$G185*8,1),Q$3=DATE(YEAR($H185),MONTH($H185)+$G185*9,1),Q$3=DATE(YEAR($H185),MONTH($H185)+$G185*10,1)),$F185*тех!AE$10*тех!AE$6,)</f>
        <v>0</v>
      </c>
      <c r="R185" s="76">
        <f>IF(OR(R$3=DATE(YEAR($H185),MONTH($H185)+$G185,1),R$3=DATE(YEAR($H185),MONTH($H185)+$G185*2,1),R$3=DATE(YEAR($H185),MONTH($H185)+$G185*3,1),R$3=DATE(YEAR($H185),MONTH($H185)+$G185*4,1),R$3=DATE(YEAR($H185),MONTH($H185)+$G185*5,1),R$3=DATE(YEAR($H185),MONTH($H185)+$G185*6,1),R$3=DATE(YEAR($H185),MONTH($H185)+$G185*7,1),R$3=DATE(YEAR($H185),MONTH($H185)+$G185*8,1),R$3=DATE(YEAR($H185),MONTH($H185)+$G185*9,1),R$3=DATE(YEAR($H185),MONTH($H185)+$G185*10,1)),$F185*тех!AF$10*тех!AF$6,)</f>
        <v>0</v>
      </c>
      <c r="S185" s="76">
        <f>IF(OR(S$3=DATE(YEAR($H185),MONTH($H185)+$G185,1),S$3=DATE(YEAR($H185),MONTH($H185)+$G185*2,1),S$3=DATE(YEAR($H185),MONTH($H185)+$G185*3,1),S$3=DATE(YEAR($H185),MONTH($H185)+$G185*4,1),S$3=DATE(YEAR($H185),MONTH($H185)+$G185*5,1),S$3=DATE(YEAR($H185),MONTH($H185)+$G185*6,1),S$3=DATE(YEAR($H185),MONTH($H185)+$G185*7,1),S$3=DATE(YEAR($H185),MONTH($H185)+$G185*8,1),S$3=DATE(YEAR($H185),MONTH($H185)+$G185*9,1),S$3=DATE(YEAR($H185),MONTH($H185)+$G185*10,1)),$F185*тех!AG$10*тех!AG$6,)</f>
        <v>0</v>
      </c>
      <c r="T185" s="76">
        <f>IF(OR(T$3=DATE(YEAR($H185),MONTH($H185)+$G185,1),T$3=DATE(YEAR($H185),MONTH($H185)+$G185*2,1),T$3=DATE(YEAR($H185),MONTH($H185)+$G185*3,1),T$3=DATE(YEAR($H185),MONTH($H185)+$G185*4,1),T$3=DATE(YEAR($H185),MONTH($H185)+$G185*5,1),T$3=DATE(YEAR($H185),MONTH($H185)+$G185*6,1),T$3=DATE(YEAR($H185),MONTH($H185)+$G185*7,1),T$3=DATE(YEAR($H185),MONTH($H185)+$G185*8,1),T$3=DATE(YEAR($H185),MONTH($H185)+$G185*9,1),T$3=DATE(YEAR($H185),MONTH($H185)+$G185*10,1)),$F185*тех!AH$10*тех!AH$6,)</f>
        <v>0</v>
      </c>
      <c r="U185" s="76">
        <f>IF(OR(U$3=DATE(YEAR($H185),MONTH($H185)+$G185,1),U$3=DATE(YEAR($H185),MONTH($H185)+$G185*2,1),U$3=DATE(YEAR($H185),MONTH($H185)+$G185*3,1),U$3=DATE(YEAR($H185),MONTH($H185)+$G185*4,1),U$3=DATE(YEAR($H185),MONTH($H185)+$G185*5,1),U$3=DATE(YEAR($H185),MONTH($H185)+$G185*6,1),U$3=DATE(YEAR($H185),MONTH($H185)+$G185*7,1),U$3=DATE(YEAR($H185),MONTH($H185)+$G185*8,1),U$3=DATE(YEAR($H185),MONTH($H185)+$G185*9,1),U$3=DATE(YEAR($H185),MONTH($H185)+$G185*10,1)),$F185*тех!AI$10*тех!AI$6,)</f>
        <v>0</v>
      </c>
      <c r="V185" s="76">
        <f>IF(OR(V$3=DATE(YEAR($H185),MONTH($H185)+$G185,1),V$3=DATE(YEAR($H185),MONTH($H185)+$G185*2,1),V$3=DATE(YEAR($H185),MONTH($H185)+$G185*3,1),V$3=DATE(YEAR($H185),MONTH($H185)+$G185*4,1),V$3=DATE(YEAR($H185),MONTH($H185)+$G185*5,1),V$3=DATE(YEAR($H185),MONTH($H185)+$G185*6,1),V$3=DATE(YEAR($H185),MONTH($H185)+$G185*7,1),V$3=DATE(YEAR($H185),MONTH($H185)+$G185*8,1),V$3=DATE(YEAR($H185),MONTH($H185)+$G185*9,1),V$3=DATE(YEAR($H185),MONTH($H185)+$G185*10,1)),$F185*тех!AJ$10*тех!AJ$6,)</f>
        <v>0</v>
      </c>
      <c r="W185" s="76">
        <f>IF(OR(W$3=DATE(YEAR($H185),MONTH($H185)+$G185,1),W$3=DATE(YEAR($H185),MONTH($H185)+$G185*2,1),W$3=DATE(YEAR($H185),MONTH($H185)+$G185*3,1),W$3=DATE(YEAR($H185),MONTH($H185)+$G185*4,1),W$3=DATE(YEAR($H185),MONTH($H185)+$G185*5,1),W$3=DATE(YEAR($H185),MONTH($H185)+$G185*6,1),W$3=DATE(YEAR($H185),MONTH($H185)+$G185*7,1),W$3=DATE(YEAR($H185),MONTH($H185)+$G185*8,1),W$3=DATE(YEAR($H185),MONTH($H185)+$G185*9,1),W$3=DATE(YEAR($H185),MONTH($H185)+$G185*10,1)),$F185*тех!AK$10*тех!AK$6,)</f>
        <v>0</v>
      </c>
      <c r="X185" s="76">
        <f>IF(OR(X$3=DATE(YEAR($H185),MONTH($H185)+$G185,1),X$3=DATE(YEAR($H185),MONTH($H185)+$G185*2,1),X$3=DATE(YEAR($H185),MONTH($H185)+$G185*3,1),X$3=DATE(YEAR($H185),MONTH($H185)+$G185*4,1),X$3=DATE(YEAR($H185),MONTH($H185)+$G185*5,1),X$3=DATE(YEAR($H185),MONTH($H185)+$G185*6,1),X$3=DATE(YEAR($H185),MONTH($H185)+$G185*7,1),X$3=DATE(YEAR($H185),MONTH($H185)+$G185*8,1),X$3=DATE(YEAR($H185),MONTH($H185)+$G185*9,1),X$3=DATE(YEAR($H185),MONTH($H185)+$G185*10,1)),$F185*тех!AL$10*тех!AL$6,)</f>
        <v>0</v>
      </c>
      <c r="Y185" s="76">
        <f>IF(OR(Y$3=DATE(YEAR($H185),MONTH($H185)+$G185,1),Y$3=DATE(YEAR($H185),MONTH($H185)+$G185*2,1),Y$3=DATE(YEAR($H185),MONTH($H185)+$G185*3,1),Y$3=DATE(YEAR($H185),MONTH($H185)+$G185*4,1),Y$3=DATE(YEAR($H185),MONTH($H185)+$G185*5,1),Y$3=DATE(YEAR($H185),MONTH($H185)+$G185*6,1),Y$3=DATE(YEAR($H185),MONTH($H185)+$G185*7,1),Y$3=DATE(YEAR($H185),MONTH($H185)+$G185*8,1),Y$3=DATE(YEAR($H185),MONTH($H185)+$G185*9,1),Y$3=DATE(YEAR($H185),MONTH($H185)+$G185*10,1)),$F185*тех!AM$10*тех!AM$6,)</f>
        <v>0</v>
      </c>
      <c r="Z185" s="76">
        <f>IF(OR(Z$3=DATE(YEAR($H185),MONTH($H185)+$G185,1),Z$3=DATE(YEAR($H185),MONTH($H185)+$G185*2,1),Z$3=DATE(YEAR($H185),MONTH($H185)+$G185*3,1),Z$3=DATE(YEAR($H185),MONTH($H185)+$G185*4,1),Z$3=DATE(YEAR($H185),MONTH($H185)+$G185*5,1),Z$3=DATE(YEAR($H185),MONTH($H185)+$G185*6,1),Z$3=DATE(YEAR($H185),MONTH($H185)+$G185*7,1),Z$3=DATE(YEAR($H185),MONTH($H185)+$G185*8,1),Z$3=DATE(YEAR($H185),MONTH($H185)+$G185*9,1),Z$3=DATE(YEAR($H185),MONTH($H185)+$G185*10,1)),$F185*тех!AN$10*тех!AN$6,)</f>
        <v>0</v>
      </c>
      <c r="AA185" s="76">
        <f>IF(OR(AA$3=DATE(YEAR($H185),MONTH($H185)+$G185,1),AA$3=DATE(YEAR($H185),MONTH($H185)+$G185*2,1),AA$3=DATE(YEAR($H185),MONTH($H185)+$G185*3,1),AA$3=DATE(YEAR($H185),MONTH($H185)+$G185*4,1),AA$3=DATE(YEAR($H185),MONTH($H185)+$G185*5,1),AA$3=DATE(YEAR($H185),MONTH($H185)+$G185*6,1),AA$3=DATE(YEAR($H185),MONTH($H185)+$G185*7,1),AA$3=DATE(YEAR($H185),MONTH($H185)+$G185*8,1),AA$3=DATE(YEAR($H185),MONTH($H185)+$G185*9,1),AA$3=DATE(YEAR($H185),MONTH($H185)+$G185*10,1)),$F185*тех!AO$10*тех!AO$6,)</f>
        <v>0</v>
      </c>
      <c r="AB185" s="76">
        <f>IF(OR(AB$3=DATE(YEAR($H185),MONTH($H185)+$G185,1),AB$3=DATE(YEAR($H185),MONTH($H185)+$G185*2,1),AB$3=DATE(YEAR($H185),MONTH($H185)+$G185*3,1),AB$3=DATE(YEAR($H185),MONTH($H185)+$G185*4,1),AB$3=DATE(YEAR($H185),MONTH($H185)+$G185*5,1),AB$3=DATE(YEAR($H185),MONTH($H185)+$G185*6,1),AB$3=DATE(YEAR($H185),MONTH($H185)+$G185*7,1),AB$3=DATE(YEAR($H185),MONTH($H185)+$G185*8,1),AB$3=DATE(YEAR($H185),MONTH($H185)+$G185*9,1),AB$3=DATE(YEAR($H185),MONTH($H185)+$G185*10,1)),$F185*тех!AP$10*тех!AP$6,)</f>
        <v>0</v>
      </c>
      <c r="AC185" s="76">
        <f>IF(OR(AC$3=DATE(YEAR($H185),MONTH($H185)+$G185,1),AC$3=DATE(YEAR($H185),MONTH($H185)+$G185*2,1),AC$3=DATE(YEAR($H185),MONTH($H185)+$G185*3,1),AC$3=DATE(YEAR($H185),MONTH($H185)+$G185*4,1),AC$3=DATE(YEAR($H185),MONTH($H185)+$G185*5,1),AC$3=DATE(YEAR($H185),MONTH($H185)+$G185*6,1),AC$3=DATE(YEAR($H185),MONTH($H185)+$G185*7,1),AC$3=DATE(YEAR($H185),MONTH($H185)+$G185*8,1),AC$3=DATE(YEAR($H185),MONTH($H185)+$G185*9,1),AC$3=DATE(YEAR($H185),MONTH($H185)+$G185*10,1)),$F185*тех!AQ$10*тех!AQ$6,)</f>
        <v>0</v>
      </c>
      <c r="AD185" s="76">
        <f>IF(OR(AD$3=DATE(YEAR($H185),MONTH($H185)+$G185,1),AD$3=DATE(YEAR($H185),MONTH($H185)+$G185*2,1),AD$3=DATE(YEAR($H185),MONTH($H185)+$G185*3,1),AD$3=DATE(YEAR($H185),MONTH($H185)+$G185*4,1),AD$3=DATE(YEAR($H185),MONTH($H185)+$G185*5,1),AD$3=DATE(YEAR($H185),MONTH($H185)+$G185*6,1),AD$3=DATE(YEAR($H185),MONTH($H185)+$G185*7,1),AD$3=DATE(YEAR($H185),MONTH($H185)+$G185*8,1),AD$3=DATE(YEAR($H185),MONTH($H185)+$G185*9,1),AD$3=DATE(YEAR($H185),MONTH($H185)+$G185*10,1)),$F185*тех!AR$10*тех!AR$6,)</f>
        <v>0</v>
      </c>
      <c r="AE185" s="76">
        <f>IF(OR(AE$3=DATE(YEAR($H185),MONTH($H185)+$G185,1),AE$3=DATE(YEAR($H185),MONTH($H185)+$G185*2,1),AE$3=DATE(YEAR($H185),MONTH($H185)+$G185*3,1),AE$3=DATE(YEAR($H185),MONTH($H185)+$G185*4,1),AE$3=DATE(YEAR($H185),MONTH($H185)+$G185*5,1),AE$3=DATE(YEAR($H185),MONTH($H185)+$G185*6,1),AE$3=DATE(YEAR($H185),MONTH($H185)+$G185*7,1),AE$3=DATE(YEAR($H185),MONTH($H185)+$G185*8,1),AE$3=DATE(YEAR($H185),MONTH($H185)+$G185*9,1),AE$3=DATE(YEAR($H185),MONTH($H185)+$G185*10,1)),$F185*тех!AS$10*тех!AS$6,)</f>
        <v>0</v>
      </c>
      <c r="AF185" s="76">
        <f>IF(OR(AF$3=DATE(YEAR($H185),MONTH($H185)+$G185,1),AF$3=DATE(YEAR($H185),MONTH($H185)+$G185*2,1),AF$3=DATE(YEAR($H185),MONTH($H185)+$G185*3,1),AF$3=DATE(YEAR($H185),MONTH($H185)+$G185*4,1),AF$3=DATE(YEAR($H185),MONTH($H185)+$G185*5,1),AF$3=DATE(YEAR($H185),MONTH($H185)+$G185*6,1),AF$3=DATE(YEAR($H185),MONTH($H185)+$G185*7,1),AF$3=DATE(YEAR($H185),MONTH($H185)+$G185*8,1),AF$3=DATE(YEAR($H185),MONTH($H185)+$G185*9,1),AF$3=DATE(YEAR($H185),MONTH($H185)+$G185*10,1)),$F185*тех!AT$10*тех!AT$6,)</f>
        <v>0</v>
      </c>
      <c r="AG185" s="76">
        <f>IF(OR(AG$3=DATE(YEAR($H185),MONTH($H185)+$G185,1),AG$3=DATE(YEAR($H185),MONTH($H185)+$G185*2,1),AG$3=DATE(YEAR($H185),MONTH($H185)+$G185*3,1),AG$3=DATE(YEAR($H185),MONTH($H185)+$G185*4,1),AG$3=DATE(YEAR($H185),MONTH($H185)+$G185*5,1),AG$3=DATE(YEAR($H185),MONTH($H185)+$G185*6,1),AG$3=DATE(YEAR($H185),MONTH($H185)+$G185*7,1),AG$3=DATE(YEAR($H185),MONTH($H185)+$G185*8,1),AG$3=DATE(YEAR($H185),MONTH($H185)+$G185*9,1),AG$3=DATE(YEAR($H185),MONTH($H185)+$G185*10,1)),$F185*тех!AU$10*тех!AU$6,)</f>
        <v>0</v>
      </c>
      <c r="AH185" s="76">
        <f>IF(OR(AH$3=DATE(YEAR($H185),MONTH($H185)+$G185,1),AH$3=DATE(YEAR($H185),MONTH($H185)+$G185*2,1),AH$3=DATE(YEAR($H185),MONTH($H185)+$G185*3,1),AH$3=DATE(YEAR($H185),MONTH($H185)+$G185*4,1),AH$3=DATE(YEAR($H185),MONTH($H185)+$G185*5,1),AH$3=DATE(YEAR($H185),MONTH($H185)+$G185*6,1),AH$3=DATE(YEAR($H185),MONTH($H185)+$G185*7,1),AH$3=DATE(YEAR($H185),MONTH($H185)+$G185*8,1),AH$3=DATE(YEAR($H185),MONTH($H185)+$G185*9,1),AH$3=DATE(YEAR($H185),MONTH($H185)+$G185*10,1)),$F185*тех!AV$10*тех!AV$6,)</f>
        <v>0</v>
      </c>
      <c r="AI185" s="76">
        <f>IF(OR(AI$3=DATE(YEAR($H185),MONTH($H185)+$G185,1),AI$3=DATE(YEAR($H185),MONTH($H185)+$G185*2,1),AI$3=DATE(YEAR($H185),MONTH($H185)+$G185*3,1),AI$3=DATE(YEAR($H185),MONTH($H185)+$G185*4,1),AI$3=DATE(YEAR($H185),MONTH($H185)+$G185*5,1),AI$3=DATE(YEAR($H185),MONTH($H185)+$G185*6,1),AI$3=DATE(YEAR($H185),MONTH($H185)+$G185*7,1),AI$3=DATE(YEAR($H185),MONTH($H185)+$G185*8,1),AI$3=DATE(YEAR($H185),MONTH($H185)+$G185*9,1),AI$3=DATE(YEAR($H185),MONTH($H185)+$G185*10,1)),$F185*тех!AW$10*тех!AW$6,)</f>
        <v>0</v>
      </c>
      <c r="AJ185" s="76">
        <f>IF(OR(AJ$3=DATE(YEAR($H185),MONTH($H185)+$G185,1),AJ$3=DATE(YEAR($H185),MONTH($H185)+$G185*2,1),AJ$3=DATE(YEAR($H185),MONTH($H185)+$G185*3,1),AJ$3=DATE(YEAR($H185),MONTH($H185)+$G185*4,1),AJ$3=DATE(YEAR($H185),MONTH($H185)+$G185*5,1),AJ$3=DATE(YEAR($H185),MONTH($H185)+$G185*6,1),AJ$3=DATE(YEAR($H185),MONTH($H185)+$G185*7,1),AJ$3=DATE(YEAR($H185),MONTH($H185)+$G185*8,1),AJ$3=DATE(YEAR($H185),MONTH($H185)+$G185*9,1),AJ$3=DATE(YEAR($H185),MONTH($H185)+$G185*10,1)),$F185*тех!AX$10*тех!AX$6,)</f>
        <v>0</v>
      </c>
      <c r="AK185" s="76">
        <f>IF(OR(AK$3=DATE(YEAR($H185),MONTH($H185)+$G185,1),AK$3=DATE(YEAR($H185),MONTH($H185)+$G185*2,1),AK$3=DATE(YEAR($H185),MONTH($H185)+$G185*3,1),AK$3=DATE(YEAR($H185),MONTH($H185)+$G185*4,1),AK$3=DATE(YEAR($H185),MONTH($H185)+$G185*5,1),AK$3=DATE(YEAR($H185),MONTH($H185)+$G185*6,1),AK$3=DATE(YEAR($H185),MONTH($H185)+$G185*7,1),AK$3=DATE(YEAR($H185),MONTH($H185)+$G185*8,1),AK$3=DATE(YEAR($H185),MONTH($H185)+$G185*9,1),AK$3=DATE(YEAR($H185),MONTH($H185)+$G185*10,1)),$F185*тех!AY$10*тех!AY$6,)</f>
        <v>0</v>
      </c>
      <c r="AL185" s="76">
        <f>IF(OR(AL$3=DATE(YEAR($H185),MONTH($H185)+$G185,1),AL$3=DATE(YEAR($H185),MONTH($H185)+$G185*2,1),AL$3=DATE(YEAR($H185),MONTH($H185)+$G185*3,1),AL$3=DATE(YEAR($H185),MONTH($H185)+$G185*4,1),AL$3=DATE(YEAR($H185),MONTH($H185)+$G185*5,1),AL$3=DATE(YEAR($H185),MONTH($H185)+$G185*6,1),AL$3=DATE(YEAR($H185),MONTH($H185)+$G185*7,1),AL$3=DATE(YEAR($H185),MONTH($H185)+$G185*8,1),AL$3=DATE(YEAR($H185),MONTH($H185)+$G185*9,1),AL$3=DATE(YEAR($H185),MONTH($H185)+$G185*10,1)),$F185*тех!AZ$10*тех!AZ$6,)</f>
        <v>0</v>
      </c>
      <c r="AM185" s="76">
        <f>IF(OR(AM$3=DATE(YEAR($H185),MONTH($H185)+$G185,1),AM$3=DATE(YEAR($H185),MONTH($H185)+$G185*2,1),AM$3=DATE(YEAR($H185),MONTH($H185)+$G185*3,1),AM$3=DATE(YEAR($H185),MONTH($H185)+$G185*4,1),AM$3=DATE(YEAR($H185),MONTH($H185)+$G185*5,1),AM$3=DATE(YEAR($H185),MONTH($H185)+$G185*6,1),AM$3=DATE(YEAR($H185),MONTH($H185)+$G185*7,1),AM$3=DATE(YEAR($H185),MONTH($H185)+$G185*8,1),AM$3=DATE(YEAR($H185),MONTH($H185)+$G185*9,1),AM$3=DATE(YEAR($H185),MONTH($H185)+$G185*10,1)),$F185*тех!BA$10*тех!BA$6,)</f>
        <v>0</v>
      </c>
      <c r="AN185" s="76">
        <f>IF(OR(AN$3=DATE(YEAR($H185),MONTH($H185)+$G185,1),AN$3=DATE(YEAR($H185),MONTH($H185)+$G185*2,1),AN$3=DATE(YEAR($H185),MONTH($H185)+$G185*3,1),AN$3=DATE(YEAR($H185),MONTH($H185)+$G185*4,1),AN$3=DATE(YEAR($H185),MONTH($H185)+$G185*5,1),AN$3=DATE(YEAR($H185),MONTH($H185)+$G185*6,1),AN$3=DATE(YEAR($H185),MONTH($H185)+$G185*7,1),AN$3=DATE(YEAR($H185),MONTH($H185)+$G185*8,1),AN$3=DATE(YEAR($H185),MONTH($H185)+$G185*9,1),AN$3=DATE(YEAR($H185),MONTH($H185)+$G185*10,1)),$F185*тех!BB$10*тех!BB$6,)</f>
        <v>0</v>
      </c>
      <c r="AO185" s="76">
        <f>IF(OR(AO$3=DATE(YEAR($H185),MONTH($H185)+$G185,1),AO$3=DATE(YEAR($H185),MONTH($H185)+$G185*2,1),AO$3=DATE(YEAR($H185),MONTH($H185)+$G185*3,1),AO$3=DATE(YEAR($H185),MONTH($H185)+$G185*4,1),AO$3=DATE(YEAR($H185),MONTH($H185)+$G185*5,1),AO$3=DATE(YEAR($H185),MONTH($H185)+$G185*6,1),AO$3=DATE(YEAR($H185),MONTH($H185)+$G185*7,1),AO$3=DATE(YEAR($H185),MONTH($H185)+$G185*8,1),AO$3=DATE(YEAR($H185),MONTH($H185)+$G185*9,1),AO$3=DATE(YEAR($H185),MONTH($H185)+$G185*10,1)),$F185*тех!BC$10*тех!BC$6,)</f>
        <v>0</v>
      </c>
      <c r="AP185" s="76">
        <f>IF(OR(AP$3=DATE(YEAR($H185),MONTH($H185)+$G185,1),AP$3=DATE(YEAR($H185),MONTH($H185)+$G185*2,1),AP$3=DATE(YEAR($H185),MONTH($H185)+$G185*3,1),AP$3=DATE(YEAR($H185),MONTH($H185)+$G185*4,1),AP$3=DATE(YEAR($H185),MONTH($H185)+$G185*5,1),AP$3=DATE(YEAR($H185),MONTH($H185)+$G185*6,1),AP$3=DATE(YEAR($H185),MONTH($H185)+$G185*7,1),AP$3=DATE(YEAR($H185),MONTH($H185)+$G185*8,1),AP$3=DATE(YEAR($H185),MONTH($H185)+$G185*9,1),AP$3=DATE(YEAR($H185),MONTH($H185)+$G185*10,1)),$F185*тех!BD$10*тех!BD$6,)</f>
        <v>0</v>
      </c>
      <c r="AQ185" s="76">
        <f>IF(OR(AQ$3=DATE(YEAR($H185),MONTH($H185)+$G185,1),AQ$3=DATE(YEAR($H185),MONTH($H185)+$G185*2,1),AQ$3=DATE(YEAR($H185),MONTH($H185)+$G185*3,1),AQ$3=DATE(YEAR($H185),MONTH($H185)+$G185*4,1),AQ$3=DATE(YEAR($H185),MONTH($H185)+$G185*5,1),AQ$3=DATE(YEAR($H185),MONTH($H185)+$G185*6,1),AQ$3=DATE(YEAR($H185),MONTH($H185)+$G185*7,1),AQ$3=DATE(YEAR($H185),MONTH($H185)+$G185*8,1),AQ$3=DATE(YEAR($H185),MONTH($H185)+$G185*9,1),AQ$3=DATE(YEAR($H185),MONTH($H185)+$G185*10,1)),$F185*тех!BE$10*тех!BE$6,)</f>
        <v>0</v>
      </c>
      <c r="AR185" s="76">
        <f>IF(OR(AR$3=DATE(YEAR($H185),MONTH($H185)+$G185,1),AR$3=DATE(YEAR($H185),MONTH($H185)+$G185*2,1),AR$3=DATE(YEAR($H185),MONTH($H185)+$G185*3,1),AR$3=DATE(YEAR($H185),MONTH($H185)+$G185*4,1),AR$3=DATE(YEAR($H185),MONTH($H185)+$G185*5,1),AR$3=DATE(YEAR($H185),MONTH($H185)+$G185*6,1),AR$3=DATE(YEAR($H185),MONTH($H185)+$G185*7,1),AR$3=DATE(YEAR($H185),MONTH($H185)+$G185*8,1),AR$3=DATE(YEAR($H185),MONTH($H185)+$G185*9,1),AR$3=DATE(YEAR($H185),MONTH($H185)+$G185*10,1)),$F185*тех!BF$10*тех!BF$6,)</f>
        <v>0</v>
      </c>
      <c r="AS185" s="76">
        <f>IF(OR(AS$3=DATE(YEAR($H185),MONTH($H185)+$G185,1),AS$3=DATE(YEAR($H185),MONTH($H185)+$G185*2,1),AS$3=DATE(YEAR($H185),MONTH($H185)+$G185*3,1),AS$3=DATE(YEAR($H185),MONTH($H185)+$G185*4,1),AS$3=DATE(YEAR($H185),MONTH($H185)+$G185*5,1),AS$3=DATE(YEAR($H185),MONTH($H185)+$G185*6,1),AS$3=DATE(YEAR($H185),MONTH($H185)+$G185*7,1),AS$3=DATE(YEAR($H185),MONTH($H185)+$G185*8,1),AS$3=DATE(YEAR($H185),MONTH($H185)+$G185*9,1),AS$3=DATE(YEAR($H185),MONTH($H185)+$G185*10,1)),$F185*тех!BG$10*тех!BG$6,)</f>
        <v>0</v>
      </c>
      <c r="AT185" s="76">
        <f>IF(OR(AT$3=DATE(YEAR($H185),MONTH($H185)+$G185,1),AT$3=DATE(YEAR($H185),MONTH($H185)+$G185*2,1),AT$3=DATE(YEAR($H185),MONTH($H185)+$G185*3,1),AT$3=DATE(YEAR($H185),MONTH($H185)+$G185*4,1),AT$3=DATE(YEAR($H185),MONTH($H185)+$G185*5,1),AT$3=DATE(YEAR($H185),MONTH($H185)+$G185*6,1),AT$3=DATE(YEAR($H185),MONTH($H185)+$G185*7,1),AT$3=DATE(YEAR($H185),MONTH($H185)+$G185*8,1),AT$3=DATE(YEAR($H185),MONTH($H185)+$G185*9,1),AT$3=DATE(YEAR($H185),MONTH($H185)+$G185*10,1)),$F185*тех!BH$10*тех!BH$6,)</f>
        <v>0</v>
      </c>
      <c r="AU185" s="76">
        <f>IF(OR(AU$3=DATE(YEAR($H185),MONTH($H185)+$G185,1),AU$3=DATE(YEAR($H185),MONTH($H185)+$G185*2,1),AU$3=DATE(YEAR($H185),MONTH($H185)+$G185*3,1),AU$3=DATE(YEAR($H185),MONTH($H185)+$G185*4,1),AU$3=DATE(YEAR($H185),MONTH($H185)+$G185*5,1),AU$3=DATE(YEAR($H185),MONTH($H185)+$G185*6,1),AU$3=DATE(YEAR($H185),MONTH($H185)+$G185*7,1),AU$3=DATE(YEAR($H185),MONTH($H185)+$G185*8,1),AU$3=DATE(YEAR($H185),MONTH($H185)+$G185*9,1),AU$3=DATE(YEAR($H185),MONTH($H185)+$G185*10,1)),$F185*тех!BI$10*тех!BI$6,)</f>
        <v>0</v>
      </c>
      <c r="AV185" s="76">
        <f>IF(OR(AV$3=DATE(YEAR($H185),MONTH($H185)+$G185,1),AV$3=DATE(YEAR($H185),MONTH($H185)+$G185*2,1),AV$3=DATE(YEAR($H185),MONTH($H185)+$G185*3,1),AV$3=DATE(YEAR($H185),MONTH($H185)+$G185*4,1),AV$3=DATE(YEAR($H185),MONTH($H185)+$G185*5,1),AV$3=DATE(YEAR($H185),MONTH($H185)+$G185*6,1),AV$3=DATE(YEAR($H185),MONTH($H185)+$G185*7,1),AV$3=DATE(YEAR($H185),MONTH($H185)+$G185*8,1),AV$3=DATE(YEAR($H185),MONTH($H185)+$G185*9,1),AV$3=DATE(YEAR($H185),MONTH($H185)+$G185*10,1)),$F185*тех!BJ$10*тех!BJ$6,)</f>
        <v>0</v>
      </c>
      <c r="AW185" s="76">
        <f>IF(OR(AW$3=DATE(YEAR($H185),MONTH($H185)+$G185,1),AW$3=DATE(YEAR($H185),MONTH($H185)+$G185*2,1),AW$3=DATE(YEAR($H185),MONTH($H185)+$G185*3,1),AW$3=DATE(YEAR($H185),MONTH($H185)+$G185*4,1),AW$3=DATE(YEAR($H185),MONTH($H185)+$G185*5,1),AW$3=DATE(YEAR($H185),MONTH($H185)+$G185*6,1),AW$3=DATE(YEAR($H185),MONTH($H185)+$G185*7,1),AW$3=DATE(YEAR($H185),MONTH($H185)+$G185*8,1),AW$3=DATE(YEAR($H185),MONTH($H185)+$G185*9,1),AW$3=DATE(YEAR($H185),MONTH($H185)+$G185*10,1)),$F185*тех!BK$10*тех!BK$6,)</f>
        <v>0</v>
      </c>
      <c r="AX185" s="76">
        <f>IF(OR(AX$3=DATE(YEAR($H185),MONTH($H185)+$G185,1),AX$3=DATE(YEAR($H185),MONTH($H185)+$G185*2,1),AX$3=DATE(YEAR($H185),MONTH($H185)+$G185*3,1),AX$3=DATE(YEAR($H185),MONTH($H185)+$G185*4,1),AX$3=DATE(YEAR($H185),MONTH($H185)+$G185*5,1),AX$3=DATE(YEAR($H185),MONTH($H185)+$G185*6,1),AX$3=DATE(YEAR($H185),MONTH($H185)+$G185*7,1),AX$3=DATE(YEAR($H185),MONTH($H185)+$G185*8,1),AX$3=DATE(YEAR($H185),MONTH($H185)+$G185*9,1),AX$3=DATE(YEAR($H185),MONTH($H185)+$G185*10,1)),$F185*тех!BL$10*тех!BL$6,)</f>
        <v>0</v>
      </c>
      <c r="AY185" s="76">
        <f>IF(OR(AY$3=DATE(YEAR($H185),MONTH($H185)+$G185,1),AY$3=DATE(YEAR($H185),MONTH($H185)+$G185*2,1),AY$3=DATE(YEAR($H185),MONTH($H185)+$G185*3,1),AY$3=DATE(YEAR($H185),MONTH($H185)+$G185*4,1),AY$3=DATE(YEAR($H185),MONTH($H185)+$G185*5,1),AY$3=DATE(YEAR($H185),MONTH($H185)+$G185*6,1),AY$3=DATE(YEAR($H185),MONTH($H185)+$G185*7,1),AY$3=DATE(YEAR($H185),MONTH($H185)+$G185*8,1),AY$3=DATE(YEAR($H185),MONTH($H185)+$G185*9,1),AY$3=DATE(YEAR($H185),MONTH($H185)+$G185*10,1)),$F185*тех!BM$10*тех!BM$6,)</f>
        <v>0</v>
      </c>
      <c r="AZ185" s="76">
        <f>IF(OR(AZ$3=DATE(YEAR($H185),MONTH($H185)+$G185,1),AZ$3=DATE(YEAR($H185),MONTH($H185)+$G185*2,1),AZ$3=DATE(YEAR($H185),MONTH($H185)+$G185*3,1),AZ$3=DATE(YEAR($H185),MONTH($H185)+$G185*4,1),AZ$3=DATE(YEAR($H185),MONTH($H185)+$G185*5,1),AZ$3=DATE(YEAR($H185),MONTH($H185)+$G185*6,1),AZ$3=DATE(YEAR($H185),MONTH($H185)+$G185*7,1),AZ$3=DATE(YEAR($H185),MONTH($H185)+$G185*8,1),AZ$3=DATE(YEAR($H185),MONTH($H185)+$G185*9,1),AZ$3=DATE(YEAR($H185),MONTH($H185)+$G185*10,1)),$F185*тех!BN$10*тех!BN$6,)</f>
        <v>0</v>
      </c>
      <c r="BA185" s="76">
        <f>IF(OR(BA$3=DATE(YEAR($H185),MONTH($H185)+$G185,1),BA$3=DATE(YEAR($H185),MONTH($H185)+$G185*2,1),BA$3=DATE(YEAR($H185),MONTH($H185)+$G185*3,1),BA$3=DATE(YEAR($H185),MONTH($H185)+$G185*4,1),BA$3=DATE(YEAR($H185),MONTH($H185)+$G185*5,1),BA$3=DATE(YEAR($H185),MONTH($H185)+$G185*6,1),BA$3=DATE(YEAR($H185),MONTH($H185)+$G185*7,1),BA$3=DATE(YEAR($H185),MONTH($H185)+$G185*8,1),BA$3=DATE(YEAR($H185),MONTH($H185)+$G185*9,1),BA$3=DATE(YEAR($H185),MONTH($H185)+$G185*10,1)),$F185*тех!BO$10*тех!BO$6,)</f>
        <v>0</v>
      </c>
      <c r="BB185" s="76">
        <f>IF(OR(BB$3=DATE(YEAR($H185),MONTH($H185)+$G185,1),BB$3=DATE(YEAR($H185),MONTH($H185)+$G185*2,1),BB$3=DATE(YEAR($H185),MONTH($H185)+$G185*3,1),BB$3=DATE(YEAR($H185),MONTH($H185)+$G185*4,1),BB$3=DATE(YEAR($H185),MONTH($H185)+$G185*5,1),BB$3=DATE(YEAR($H185),MONTH($H185)+$G185*6,1),BB$3=DATE(YEAR($H185),MONTH($H185)+$G185*7,1),BB$3=DATE(YEAR($H185),MONTH($H185)+$G185*8,1),BB$3=DATE(YEAR($H185),MONTH($H185)+$G185*9,1),BB$3=DATE(YEAR($H185),MONTH($H185)+$G185*10,1)),$F185*тех!BP$10*тех!BP$6,)</f>
        <v>0</v>
      </c>
      <c r="BC185" s="76">
        <f>IF(OR(BC$3=DATE(YEAR($H185),MONTH($H185)+$G185,1),BC$3=DATE(YEAR($H185),MONTH($H185)+$G185*2,1),BC$3=DATE(YEAR($H185),MONTH($H185)+$G185*3,1),BC$3=DATE(YEAR($H185),MONTH($H185)+$G185*4,1),BC$3=DATE(YEAR($H185),MONTH($H185)+$G185*5,1),BC$3=DATE(YEAR($H185),MONTH($H185)+$G185*6,1),BC$3=DATE(YEAR($H185),MONTH($H185)+$G185*7,1),BC$3=DATE(YEAR($H185),MONTH($H185)+$G185*8,1),BC$3=DATE(YEAR($H185),MONTH($H185)+$G185*9,1),BC$3=DATE(YEAR($H185),MONTH($H185)+$G185*10,1)),$F185*тех!BQ$10*тех!BQ$6,)</f>
        <v>0</v>
      </c>
      <c r="BD185" s="76">
        <f>IF(OR(BD$3=DATE(YEAR($H185),MONTH($H185)+$G185,1),BD$3=DATE(YEAR($H185),MONTH($H185)+$G185*2,1),BD$3=DATE(YEAR($H185),MONTH($H185)+$G185*3,1),BD$3=DATE(YEAR($H185),MONTH($H185)+$G185*4,1),BD$3=DATE(YEAR($H185),MONTH($H185)+$G185*5,1),BD$3=DATE(YEAR($H185),MONTH($H185)+$G185*6,1),BD$3=DATE(YEAR($H185),MONTH($H185)+$G185*7,1),BD$3=DATE(YEAR($H185),MONTH($H185)+$G185*8,1),BD$3=DATE(YEAR($H185),MONTH($H185)+$G185*9,1),BD$3=DATE(YEAR($H185),MONTH($H185)+$G185*10,1)),$F185*тех!BR$10*тех!BR$6,)</f>
        <v>0</v>
      </c>
      <c r="BE185" s="76">
        <f>IF(OR(BE$3=DATE(YEAR($H185),MONTH($H185)+$G185,1),BE$3=DATE(YEAR($H185),MONTH($H185)+$G185*2,1),BE$3=DATE(YEAR($H185),MONTH($H185)+$G185*3,1),BE$3=DATE(YEAR($H185),MONTH($H185)+$G185*4,1),BE$3=DATE(YEAR($H185),MONTH($H185)+$G185*5,1),BE$3=DATE(YEAR($H185),MONTH($H185)+$G185*6,1),BE$3=DATE(YEAR($H185),MONTH($H185)+$G185*7,1),BE$3=DATE(YEAR($H185),MONTH($H185)+$G185*8,1),BE$3=DATE(YEAR($H185),MONTH($H185)+$G185*9,1),BE$3=DATE(YEAR($H185),MONTH($H185)+$G185*10,1)),$F185*тех!BS$10*тех!BS$6,)</f>
        <v>0</v>
      </c>
      <c r="BF185" s="76">
        <f>IF(OR(BF$3=DATE(YEAR($H185),MONTH($H185)+$G185,1),BF$3=DATE(YEAR($H185),MONTH($H185)+$G185*2,1),BF$3=DATE(YEAR($H185),MONTH($H185)+$G185*3,1),BF$3=DATE(YEAR($H185),MONTH($H185)+$G185*4,1),BF$3=DATE(YEAR($H185),MONTH($H185)+$G185*5,1),BF$3=DATE(YEAR($H185),MONTH($H185)+$G185*6,1),BF$3=DATE(YEAR($H185),MONTH($H185)+$G185*7,1),BF$3=DATE(YEAR($H185),MONTH($H185)+$G185*8,1),BF$3=DATE(YEAR($H185),MONTH($H185)+$G185*9,1),BF$3=DATE(YEAR($H185),MONTH($H185)+$G185*10,1)),$F185*тех!BT$10*тех!BT$6,)</f>
        <v>0</v>
      </c>
      <c r="BG185" s="76">
        <f>IF(OR(BG$3=DATE(YEAR($H185),MONTH($H185)+$G185,1),BG$3=DATE(YEAR($H185),MONTH($H185)+$G185*2,1),BG$3=DATE(YEAR($H185),MONTH($H185)+$G185*3,1),BG$3=DATE(YEAR($H185),MONTH($H185)+$G185*4,1),BG$3=DATE(YEAR($H185),MONTH($H185)+$G185*5,1),BG$3=DATE(YEAR($H185),MONTH($H185)+$G185*6,1),BG$3=DATE(YEAR($H185),MONTH($H185)+$G185*7,1),BG$3=DATE(YEAR($H185),MONTH($H185)+$G185*8,1),BG$3=DATE(YEAR($H185),MONTH($H185)+$G185*9,1),BG$3=DATE(YEAR($H185),MONTH($H185)+$G185*10,1)),$F185*тех!BU$10*тех!BU$6,)</f>
        <v>0</v>
      </c>
      <c r="BH185" s="76">
        <f>IF(OR(BH$3=DATE(YEAR($H185),MONTH($H185)+$G185,1),BH$3=DATE(YEAR($H185),MONTH($H185)+$G185*2,1),BH$3=DATE(YEAR($H185),MONTH($H185)+$G185*3,1),BH$3=DATE(YEAR($H185),MONTH($H185)+$G185*4,1),BH$3=DATE(YEAR($H185),MONTH($H185)+$G185*5,1),BH$3=DATE(YEAR($H185),MONTH($H185)+$G185*6,1),BH$3=DATE(YEAR($H185),MONTH($H185)+$G185*7,1),BH$3=DATE(YEAR($H185),MONTH($H185)+$G185*8,1),BH$3=DATE(YEAR($H185),MONTH($H185)+$G185*9,1),BH$3=DATE(YEAR($H185),MONTH($H185)+$G185*10,1)),$F185*тех!BV$10*тех!BV$6,)</f>
        <v>0</v>
      </c>
      <c r="BI185" s="76">
        <f>IF(OR(BI$3=DATE(YEAR($H185),MONTH($H185)+$G185,1),BI$3=DATE(YEAR($H185),MONTH($H185)+$G185*2,1),BI$3=DATE(YEAR($H185),MONTH($H185)+$G185*3,1),BI$3=DATE(YEAR($H185),MONTH($H185)+$G185*4,1),BI$3=DATE(YEAR($H185),MONTH($H185)+$G185*5,1),BI$3=DATE(YEAR($H185),MONTH($H185)+$G185*6,1),BI$3=DATE(YEAR($H185),MONTH($H185)+$G185*7,1),BI$3=DATE(YEAR($H185),MONTH($H185)+$G185*8,1),BI$3=DATE(YEAR($H185),MONTH($H185)+$G185*9,1),BI$3=DATE(YEAR($H185),MONTH($H185)+$G185*10,1)),$F185*тех!BW$10*тех!BW$6,)</f>
        <v>0</v>
      </c>
      <c r="BJ185" s="76">
        <f>IF(OR(BJ$3=DATE(YEAR($H185),MONTH($H185)+$G185,1),BJ$3=DATE(YEAR($H185),MONTH($H185)+$G185*2,1),BJ$3=DATE(YEAR($H185),MONTH($H185)+$G185*3,1),BJ$3=DATE(YEAR($H185),MONTH($H185)+$G185*4,1),BJ$3=DATE(YEAR($H185),MONTH($H185)+$G185*5,1),BJ$3=DATE(YEAR($H185),MONTH($H185)+$G185*6,1),BJ$3=DATE(YEAR($H185),MONTH($H185)+$G185*7,1),BJ$3=DATE(YEAR($H185),MONTH($H185)+$G185*8,1),BJ$3=DATE(YEAR($H185),MONTH($H185)+$G185*9,1),BJ$3=DATE(YEAR($H185),MONTH($H185)+$G185*10,1)),$F185*тех!BX$10*тех!BX$6,)</f>
        <v>0</v>
      </c>
      <c r="BK185" s="76">
        <f>IF(OR(BK$3=DATE(YEAR($H185),MONTH($H185)+$G185,1),BK$3=DATE(YEAR($H185),MONTH($H185)+$G185*2,1),BK$3=DATE(YEAR($H185),MONTH($H185)+$G185*3,1),BK$3=DATE(YEAR($H185),MONTH($H185)+$G185*4,1),BK$3=DATE(YEAR($H185),MONTH($H185)+$G185*5,1),BK$3=DATE(YEAR($H185),MONTH($H185)+$G185*6,1),BK$3=DATE(YEAR($H185),MONTH($H185)+$G185*7,1),BK$3=DATE(YEAR($H185),MONTH($H185)+$G185*8,1),BK$3=DATE(YEAR($H185),MONTH($H185)+$G185*9,1),BK$3=DATE(YEAR($H185),MONTH($H185)+$G185*10,1)),$F185*тех!BY$10*тех!BY$6,)</f>
        <v>0</v>
      </c>
      <c r="BL185" s="76">
        <f>IF(OR(BL$3=DATE(YEAR($H185),MONTH($H185)+$G185,1),BL$3=DATE(YEAR($H185),MONTH($H185)+$G185*2,1),BL$3=DATE(YEAR($H185),MONTH($H185)+$G185*3,1),BL$3=DATE(YEAR($H185),MONTH($H185)+$G185*4,1),BL$3=DATE(YEAR($H185),MONTH($H185)+$G185*5,1),BL$3=DATE(YEAR($H185),MONTH($H185)+$G185*6,1),BL$3=DATE(YEAR($H185),MONTH($H185)+$G185*7,1),BL$3=DATE(YEAR($H185),MONTH($H185)+$G185*8,1),BL$3=DATE(YEAR($H185),MONTH($H185)+$G185*9,1),BL$3=DATE(YEAR($H185),MONTH($H185)+$G185*10,1)),$F185*тех!BZ$10*тех!BZ$6,)</f>
        <v>0</v>
      </c>
      <c r="BM185" s="76">
        <f>IF(OR(BM$3=DATE(YEAR($H185),MONTH($H185)+$G185,1),BM$3=DATE(YEAR($H185),MONTH($H185)+$G185*2,1),BM$3=DATE(YEAR($H185),MONTH($H185)+$G185*3,1),BM$3=DATE(YEAR($H185),MONTH($H185)+$G185*4,1),BM$3=DATE(YEAR($H185),MONTH($H185)+$G185*5,1),BM$3=DATE(YEAR($H185),MONTH($H185)+$G185*6,1),BM$3=DATE(YEAR($H185),MONTH($H185)+$G185*7,1),BM$3=DATE(YEAR($H185),MONTH($H185)+$G185*8,1),BM$3=DATE(YEAR($H185),MONTH($H185)+$G185*9,1),BM$3=DATE(YEAR($H185),MONTH($H185)+$G185*10,1)),$F185*тех!CA$10*тех!CA$6,)</f>
        <v>0</v>
      </c>
      <c r="BN185" s="76">
        <f>IF(OR(BN$3=DATE(YEAR($H185),MONTH($H185)+$G185,1),BN$3=DATE(YEAR($H185),MONTH($H185)+$G185*2,1),BN$3=DATE(YEAR($H185),MONTH($H185)+$G185*3,1),BN$3=DATE(YEAR($H185),MONTH($H185)+$G185*4,1),BN$3=DATE(YEAR($H185),MONTH($H185)+$G185*5,1),BN$3=DATE(YEAR($H185),MONTH($H185)+$G185*6,1),BN$3=DATE(YEAR($H185),MONTH($H185)+$G185*7,1),BN$3=DATE(YEAR($H185),MONTH($H185)+$G185*8,1),BN$3=DATE(YEAR($H185),MONTH($H185)+$G185*9,1),BN$3=DATE(YEAR($H185),MONTH($H185)+$G185*10,1)),$F185*тех!CB$10*тех!CB$6,)</f>
        <v>0</v>
      </c>
      <c r="BO185" s="76">
        <f>IF(OR(BO$3=DATE(YEAR($H185),MONTH($H185)+$G185,1),BO$3=DATE(YEAR($H185),MONTH($H185)+$G185*2,1),BO$3=DATE(YEAR($H185),MONTH($H185)+$G185*3,1),BO$3=DATE(YEAR($H185),MONTH($H185)+$G185*4,1),BO$3=DATE(YEAR($H185),MONTH($H185)+$G185*5,1),BO$3=DATE(YEAR($H185),MONTH($H185)+$G185*6,1),BO$3=DATE(YEAR($H185),MONTH($H185)+$G185*7,1),BO$3=DATE(YEAR($H185),MONTH($H185)+$G185*8,1),BO$3=DATE(YEAR($H185),MONTH($H185)+$G185*9,1),BO$3=DATE(YEAR($H185),MONTH($H185)+$G185*10,1)),$F185*тех!CC$10*тех!CC$6,)</f>
        <v>0</v>
      </c>
      <c r="BP185" s="76">
        <f>IF(OR(BP$3=DATE(YEAR($H185),MONTH($H185)+$G185,1),BP$3=DATE(YEAR($H185),MONTH($H185)+$G185*2,1),BP$3=DATE(YEAR($H185),MONTH($H185)+$G185*3,1),BP$3=DATE(YEAR($H185),MONTH($H185)+$G185*4,1),BP$3=DATE(YEAR($H185),MONTH($H185)+$G185*5,1),BP$3=DATE(YEAR($H185),MONTH($H185)+$G185*6,1),BP$3=DATE(YEAR($H185),MONTH($H185)+$G185*7,1),BP$3=DATE(YEAR($H185),MONTH($H185)+$G185*8,1),BP$3=DATE(YEAR($H185),MONTH($H185)+$G185*9,1),BP$3=DATE(YEAR($H185),MONTH($H185)+$G185*10,1)),$F185*тех!CD$10*тех!CD$6,)</f>
        <v>0</v>
      </c>
      <c r="BQ185" s="76">
        <f>IF(OR(BQ$3=DATE(YEAR($H185),MONTH($H185)+$G185,1),BQ$3=DATE(YEAR($H185),MONTH($H185)+$G185*2,1),BQ$3=DATE(YEAR($H185),MONTH($H185)+$G185*3,1),BQ$3=DATE(YEAR($H185),MONTH($H185)+$G185*4,1),BQ$3=DATE(YEAR($H185),MONTH($H185)+$G185*5,1),BQ$3=DATE(YEAR($H185),MONTH($H185)+$G185*6,1),BQ$3=DATE(YEAR($H185),MONTH($H185)+$G185*7,1),BQ$3=DATE(YEAR($H185),MONTH($H185)+$G185*8,1),BQ$3=DATE(YEAR($H185),MONTH($H185)+$G185*9,1),BQ$3=DATE(YEAR($H185),MONTH($H185)+$G185*10,1)),$F185*тех!CE$10*тех!CE$6,)</f>
        <v>0</v>
      </c>
    </row>
    <row r="186" spans="2:69" hidden="1">
      <c r="B186" s="3">
        <v>44</v>
      </c>
      <c r="C186" s="19"/>
      <c r="D186" s="71"/>
      <c r="E186" s="71"/>
      <c r="F186" s="76">
        <f t="shared" si="5"/>
        <v>0</v>
      </c>
      <c r="G186" s="19"/>
      <c r="H186" s="20"/>
      <c r="J186" s="76">
        <f>IF($H186=J$3,$F186,)*тех!X$6</f>
        <v>0</v>
      </c>
      <c r="K186" s="76">
        <f>IF($H186=K$3,$F186,)*тех!Y$6</f>
        <v>0</v>
      </c>
      <c r="L186" s="76">
        <f>IF($H186=L$3,$F186,)*тех!Z$6</f>
        <v>0</v>
      </c>
      <c r="M186" s="76">
        <f>IF($H186=M$3,$F186,)*тех!AA$6</f>
        <v>0</v>
      </c>
      <c r="N186" s="76">
        <f>IF($H186=N$3,$F186,)*тех!AB$6</f>
        <v>0</v>
      </c>
      <c r="O186" s="76">
        <f>IF($H186=O$3,$F186,)*тех!AC$6</f>
        <v>0</v>
      </c>
      <c r="P186" s="76">
        <f>IF(OR(P$3=DATE(YEAR($H186),MONTH($H186)+$G186,1),P$3=DATE(YEAR($H186),MONTH($H186)+$G186*2,1),P$3=DATE(YEAR($H186),MONTH($H186)+$G186*3,1),P$3=DATE(YEAR($H186),MONTH($H186)+$G186*4,1),P$3=DATE(YEAR($H186),MONTH($H186)+$G186*5,1),P$3=DATE(YEAR($H186),MONTH($H186)+$G186*6,1),P$3=DATE(YEAR($H186),MONTH($H186)+$G186*7,1),P$3=DATE(YEAR($H186),MONTH($H186)+$G186*8,1),P$3=DATE(YEAR($H186),MONTH($H186)+$G186*9,1),P$3=DATE(YEAR($H186),MONTH($H186)+$G186*10,1)),$F186*тех!AD$10*тех!AD$6,)</f>
        <v>0</v>
      </c>
      <c r="Q186" s="76">
        <f>IF(OR(Q$3=DATE(YEAR($H186),MONTH($H186)+$G186,1),Q$3=DATE(YEAR($H186),MONTH($H186)+$G186*2,1),Q$3=DATE(YEAR($H186),MONTH($H186)+$G186*3,1),Q$3=DATE(YEAR($H186),MONTH($H186)+$G186*4,1),Q$3=DATE(YEAR($H186),MONTH($H186)+$G186*5,1),Q$3=DATE(YEAR($H186),MONTH($H186)+$G186*6,1),Q$3=DATE(YEAR($H186),MONTH($H186)+$G186*7,1),Q$3=DATE(YEAR($H186),MONTH($H186)+$G186*8,1),Q$3=DATE(YEAR($H186),MONTH($H186)+$G186*9,1),Q$3=DATE(YEAR($H186),MONTH($H186)+$G186*10,1)),$F186*тех!AE$10*тех!AE$6,)</f>
        <v>0</v>
      </c>
      <c r="R186" s="76">
        <f>IF(OR(R$3=DATE(YEAR($H186),MONTH($H186)+$G186,1),R$3=DATE(YEAR($H186),MONTH($H186)+$G186*2,1),R$3=DATE(YEAR($H186),MONTH($H186)+$G186*3,1),R$3=DATE(YEAR($H186),MONTH($H186)+$G186*4,1),R$3=DATE(YEAR($H186),MONTH($H186)+$G186*5,1),R$3=DATE(YEAR($H186),MONTH($H186)+$G186*6,1),R$3=DATE(YEAR($H186),MONTH($H186)+$G186*7,1),R$3=DATE(YEAR($H186),MONTH($H186)+$G186*8,1),R$3=DATE(YEAR($H186),MONTH($H186)+$G186*9,1),R$3=DATE(YEAR($H186),MONTH($H186)+$G186*10,1)),$F186*тех!AF$10*тех!AF$6,)</f>
        <v>0</v>
      </c>
      <c r="S186" s="76">
        <f>IF(OR(S$3=DATE(YEAR($H186),MONTH($H186)+$G186,1),S$3=DATE(YEAR($H186),MONTH($H186)+$G186*2,1),S$3=DATE(YEAR($H186),MONTH($H186)+$G186*3,1),S$3=DATE(YEAR($H186),MONTH($H186)+$G186*4,1),S$3=DATE(YEAR($H186),MONTH($H186)+$G186*5,1),S$3=DATE(YEAR($H186),MONTH($H186)+$G186*6,1),S$3=DATE(YEAR($H186),MONTH($H186)+$G186*7,1),S$3=DATE(YEAR($H186),MONTH($H186)+$G186*8,1),S$3=DATE(YEAR($H186),MONTH($H186)+$G186*9,1),S$3=DATE(YEAR($H186),MONTH($H186)+$G186*10,1)),$F186*тех!AG$10*тех!AG$6,)</f>
        <v>0</v>
      </c>
      <c r="T186" s="76">
        <f>IF(OR(T$3=DATE(YEAR($H186),MONTH($H186)+$G186,1),T$3=DATE(YEAR($H186),MONTH($H186)+$G186*2,1),T$3=DATE(YEAR($H186),MONTH($H186)+$G186*3,1),T$3=DATE(YEAR($H186),MONTH($H186)+$G186*4,1),T$3=DATE(YEAR($H186),MONTH($H186)+$G186*5,1),T$3=DATE(YEAR($H186),MONTH($H186)+$G186*6,1),T$3=DATE(YEAR($H186),MONTH($H186)+$G186*7,1),T$3=DATE(YEAR($H186),MONTH($H186)+$G186*8,1),T$3=DATE(YEAR($H186),MONTH($H186)+$G186*9,1),T$3=DATE(YEAR($H186),MONTH($H186)+$G186*10,1)),$F186*тех!AH$10*тех!AH$6,)</f>
        <v>0</v>
      </c>
      <c r="U186" s="76">
        <f>IF(OR(U$3=DATE(YEAR($H186),MONTH($H186)+$G186,1),U$3=DATE(YEAR($H186),MONTH($H186)+$G186*2,1),U$3=DATE(YEAR($H186),MONTH($H186)+$G186*3,1),U$3=DATE(YEAR($H186),MONTH($H186)+$G186*4,1),U$3=DATE(YEAR($H186),MONTH($H186)+$G186*5,1),U$3=DATE(YEAR($H186),MONTH($H186)+$G186*6,1),U$3=DATE(YEAR($H186),MONTH($H186)+$G186*7,1),U$3=DATE(YEAR($H186),MONTH($H186)+$G186*8,1),U$3=DATE(YEAR($H186),MONTH($H186)+$G186*9,1),U$3=DATE(YEAR($H186),MONTH($H186)+$G186*10,1)),$F186*тех!AI$10*тех!AI$6,)</f>
        <v>0</v>
      </c>
      <c r="V186" s="76">
        <f>IF(OR(V$3=DATE(YEAR($H186),MONTH($H186)+$G186,1),V$3=DATE(YEAR($H186),MONTH($H186)+$G186*2,1),V$3=DATE(YEAR($H186),MONTH($H186)+$G186*3,1),V$3=DATE(YEAR($H186),MONTH($H186)+$G186*4,1),V$3=DATE(YEAR($H186),MONTH($H186)+$G186*5,1),V$3=DATE(YEAR($H186),MONTH($H186)+$G186*6,1),V$3=DATE(YEAR($H186),MONTH($H186)+$G186*7,1),V$3=DATE(YEAR($H186),MONTH($H186)+$G186*8,1),V$3=DATE(YEAR($H186),MONTH($H186)+$G186*9,1),V$3=DATE(YEAR($H186),MONTH($H186)+$G186*10,1)),$F186*тех!AJ$10*тех!AJ$6,)</f>
        <v>0</v>
      </c>
      <c r="W186" s="76">
        <f>IF(OR(W$3=DATE(YEAR($H186),MONTH($H186)+$G186,1),W$3=DATE(YEAR($H186),MONTH($H186)+$G186*2,1),W$3=DATE(YEAR($H186),MONTH($H186)+$G186*3,1),W$3=DATE(YEAR($H186),MONTH($H186)+$G186*4,1),W$3=DATE(YEAR($H186),MONTH($H186)+$G186*5,1),W$3=DATE(YEAR($H186),MONTH($H186)+$G186*6,1),W$3=DATE(YEAR($H186),MONTH($H186)+$G186*7,1),W$3=DATE(YEAR($H186),MONTH($H186)+$G186*8,1),W$3=DATE(YEAR($H186),MONTH($H186)+$G186*9,1),W$3=DATE(YEAR($H186),MONTH($H186)+$G186*10,1)),$F186*тех!AK$10*тех!AK$6,)</f>
        <v>0</v>
      </c>
      <c r="X186" s="76">
        <f>IF(OR(X$3=DATE(YEAR($H186),MONTH($H186)+$G186,1),X$3=DATE(YEAR($H186),MONTH($H186)+$G186*2,1),X$3=DATE(YEAR($H186),MONTH($H186)+$G186*3,1),X$3=DATE(YEAR($H186),MONTH($H186)+$G186*4,1),X$3=DATE(YEAR($H186),MONTH($H186)+$G186*5,1),X$3=DATE(YEAR($H186),MONTH($H186)+$G186*6,1),X$3=DATE(YEAR($H186),MONTH($H186)+$G186*7,1),X$3=DATE(YEAR($H186),MONTH($H186)+$G186*8,1),X$3=DATE(YEAR($H186),MONTH($H186)+$G186*9,1),X$3=DATE(YEAR($H186),MONTH($H186)+$G186*10,1)),$F186*тех!AL$10*тех!AL$6,)</f>
        <v>0</v>
      </c>
      <c r="Y186" s="76">
        <f>IF(OR(Y$3=DATE(YEAR($H186),MONTH($H186)+$G186,1),Y$3=DATE(YEAR($H186),MONTH($H186)+$G186*2,1),Y$3=DATE(YEAR($H186),MONTH($H186)+$G186*3,1),Y$3=DATE(YEAR($H186),MONTH($H186)+$G186*4,1),Y$3=DATE(YEAR($H186),MONTH($H186)+$G186*5,1),Y$3=DATE(YEAR($H186),MONTH($H186)+$G186*6,1),Y$3=DATE(YEAR($H186),MONTH($H186)+$G186*7,1),Y$3=DATE(YEAR($H186),MONTH($H186)+$G186*8,1),Y$3=DATE(YEAR($H186),MONTH($H186)+$G186*9,1),Y$3=DATE(YEAR($H186),MONTH($H186)+$G186*10,1)),$F186*тех!AM$10*тех!AM$6,)</f>
        <v>0</v>
      </c>
      <c r="Z186" s="76">
        <f>IF(OR(Z$3=DATE(YEAR($H186),MONTH($H186)+$G186,1),Z$3=DATE(YEAR($H186),MONTH($H186)+$G186*2,1),Z$3=DATE(YEAR($H186),MONTH($H186)+$G186*3,1),Z$3=DATE(YEAR($H186),MONTH($H186)+$G186*4,1),Z$3=DATE(YEAR($H186),MONTH($H186)+$G186*5,1),Z$3=DATE(YEAR($H186),MONTH($H186)+$G186*6,1),Z$3=DATE(YEAR($H186),MONTH($H186)+$G186*7,1),Z$3=DATE(YEAR($H186),MONTH($H186)+$G186*8,1),Z$3=DATE(YEAR($H186),MONTH($H186)+$G186*9,1),Z$3=DATE(YEAR($H186),MONTH($H186)+$G186*10,1)),$F186*тех!AN$10*тех!AN$6,)</f>
        <v>0</v>
      </c>
      <c r="AA186" s="76">
        <f>IF(OR(AA$3=DATE(YEAR($H186),MONTH($H186)+$G186,1),AA$3=DATE(YEAR($H186),MONTH($H186)+$G186*2,1),AA$3=DATE(YEAR($H186),MONTH($H186)+$G186*3,1),AA$3=DATE(YEAR($H186),MONTH($H186)+$G186*4,1),AA$3=DATE(YEAR($H186),MONTH($H186)+$G186*5,1),AA$3=DATE(YEAR($H186),MONTH($H186)+$G186*6,1),AA$3=DATE(YEAR($H186),MONTH($H186)+$G186*7,1),AA$3=DATE(YEAR($H186),MONTH($H186)+$G186*8,1),AA$3=DATE(YEAR($H186),MONTH($H186)+$G186*9,1),AA$3=DATE(YEAR($H186),MONTH($H186)+$G186*10,1)),$F186*тех!AO$10*тех!AO$6,)</f>
        <v>0</v>
      </c>
      <c r="AB186" s="76">
        <f>IF(OR(AB$3=DATE(YEAR($H186),MONTH($H186)+$G186,1),AB$3=DATE(YEAR($H186),MONTH($H186)+$G186*2,1),AB$3=DATE(YEAR($H186),MONTH($H186)+$G186*3,1),AB$3=DATE(YEAR($H186),MONTH($H186)+$G186*4,1),AB$3=DATE(YEAR($H186),MONTH($H186)+$G186*5,1),AB$3=DATE(YEAR($H186),MONTH($H186)+$G186*6,1),AB$3=DATE(YEAR($H186),MONTH($H186)+$G186*7,1),AB$3=DATE(YEAR($H186),MONTH($H186)+$G186*8,1),AB$3=DATE(YEAR($H186),MONTH($H186)+$G186*9,1),AB$3=DATE(YEAR($H186),MONTH($H186)+$G186*10,1)),$F186*тех!AP$10*тех!AP$6,)</f>
        <v>0</v>
      </c>
      <c r="AC186" s="76">
        <f>IF(OR(AC$3=DATE(YEAR($H186),MONTH($H186)+$G186,1),AC$3=DATE(YEAR($H186),MONTH($H186)+$G186*2,1),AC$3=DATE(YEAR($H186),MONTH($H186)+$G186*3,1),AC$3=DATE(YEAR($H186),MONTH($H186)+$G186*4,1),AC$3=DATE(YEAR($H186),MONTH($H186)+$G186*5,1),AC$3=DATE(YEAR($H186),MONTH($H186)+$G186*6,1),AC$3=DATE(YEAR($H186),MONTH($H186)+$G186*7,1),AC$3=DATE(YEAR($H186),MONTH($H186)+$G186*8,1),AC$3=DATE(YEAR($H186),MONTH($H186)+$G186*9,1),AC$3=DATE(YEAR($H186),MONTH($H186)+$G186*10,1)),$F186*тех!AQ$10*тех!AQ$6,)</f>
        <v>0</v>
      </c>
      <c r="AD186" s="76">
        <f>IF(OR(AD$3=DATE(YEAR($H186),MONTH($H186)+$G186,1),AD$3=DATE(YEAR($H186),MONTH($H186)+$G186*2,1),AD$3=DATE(YEAR($H186),MONTH($H186)+$G186*3,1),AD$3=DATE(YEAR($H186),MONTH($H186)+$G186*4,1),AD$3=DATE(YEAR($H186),MONTH($H186)+$G186*5,1),AD$3=DATE(YEAR($H186),MONTH($H186)+$G186*6,1),AD$3=DATE(YEAR($H186),MONTH($H186)+$G186*7,1),AD$3=DATE(YEAR($H186),MONTH($H186)+$G186*8,1),AD$3=DATE(YEAR($H186),MONTH($H186)+$G186*9,1),AD$3=DATE(YEAR($H186),MONTH($H186)+$G186*10,1)),$F186*тех!AR$10*тех!AR$6,)</f>
        <v>0</v>
      </c>
      <c r="AE186" s="76">
        <f>IF(OR(AE$3=DATE(YEAR($H186),MONTH($H186)+$G186,1),AE$3=DATE(YEAR($H186),MONTH($H186)+$G186*2,1),AE$3=DATE(YEAR($H186),MONTH($H186)+$G186*3,1),AE$3=DATE(YEAR($H186),MONTH($H186)+$G186*4,1),AE$3=DATE(YEAR($H186),MONTH($H186)+$G186*5,1),AE$3=DATE(YEAR($H186),MONTH($H186)+$G186*6,1),AE$3=DATE(YEAR($H186),MONTH($H186)+$G186*7,1),AE$3=DATE(YEAR($H186),MONTH($H186)+$G186*8,1),AE$3=DATE(YEAR($H186),MONTH($H186)+$G186*9,1),AE$3=DATE(YEAR($H186),MONTH($H186)+$G186*10,1)),$F186*тех!AS$10*тех!AS$6,)</f>
        <v>0</v>
      </c>
      <c r="AF186" s="76">
        <f>IF(OR(AF$3=DATE(YEAR($H186),MONTH($H186)+$G186,1),AF$3=DATE(YEAR($H186),MONTH($H186)+$G186*2,1),AF$3=DATE(YEAR($H186),MONTH($H186)+$G186*3,1),AF$3=DATE(YEAR($H186),MONTH($H186)+$G186*4,1),AF$3=DATE(YEAR($H186),MONTH($H186)+$G186*5,1),AF$3=DATE(YEAR($H186),MONTH($H186)+$G186*6,1),AF$3=DATE(YEAR($H186),MONTH($H186)+$G186*7,1),AF$3=DATE(YEAR($H186),MONTH($H186)+$G186*8,1),AF$3=DATE(YEAR($H186),MONTH($H186)+$G186*9,1),AF$3=DATE(YEAR($H186),MONTH($H186)+$G186*10,1)),$F186*тех!AT$10*тех!AT$6,)</f>
        <v>0</v>
      </c>
      <c r="AG186" s="76">
        <f>IF(OR(AG$3=DATE(YEAR($H186),MONTH($H186)+$G186,1),AG$3=DATE(YEAR($H186),MONTH($H186)+$G186*2,1),AG$3=DATE(YEAR($H186),MONTH($H186)+$G186*3,1),AG$3=DATE(YEAR($H186),MONTH($H186)+$G186*4,1),AG$3=DATE(YEAR($H186),MONTH($H186)+$G186*5,1),AG$3=DATE(YEAR($H186),MONTH($H186)+$G186*6,1),AG$3=DATE(YEAR($H186),MONTH($H186)+$G186*7,1),AG$3=DATE(YEAR($H186),MONTH($H186)+$G186*8,1),AG$3=DATE(YEAR($H186),MONTH($H186)+$G186*9,1),AG$3=DATE(YEAR($H186),MONTH($H186)+$G186*10,1)),$F186*тех!AU$10*тех!AU$6,)</f>
        <v>0</v>
      </c>
      <c r="AH186" s="76">
        <f>IF(OR(AH$3=DATE(YEAR($H186),MONTH($H186)+$G186,1),AH$3=DATE(YEAR($H186),MONTH($H186)+$G186*2,1),AH$3=DATE(YEAR($H186),MONTH($H186)+$G186*3,1),AH$3=DATE(YEAR($H186),MONTH($H186)+$G186*4,1),AH$3=DATE(YEAR($H186),MONTH($H186)+$G186*5,1),AH$3=DATE(YEAR($H186),MONTH($H186)+$G186*6,1),AH$3=DATE(YEAR($H186),MONTH($H186)+$G186*7,1),AH$3=DATE(YEAR($H186),MONTH($H186)+$G186*8,1),AH$3=DATE(YEAR($H186),MONTH($H186)+$G186*9,1),AH$3=DATE(YEAR($H186),MONTH($H186)+$G186*10,1)),$F186*тех!AV$10*тех!AV$6,)</f>
        <v>0</v>
      </c>
      <c r="AI186" s="76">
        <f>IF(OR(AI$3=DATE(YEAR($H186),MONTH($H186)+$G186,1),AI$3=DATE(YEAR($H186),MONTH($H186)+$G186*2,1),AI$3=DATE(YEAR($H186),MONTH($H186)+$G186*3,1),AI$3=DATE(YEAR($H186),MONTH($H186)+$G186*4,1),AI$3=DATE(YEAR($H186),MONTH($H186)+$G186*5,1),AI$3=DATE(YEAR($H186),MONTH($H186)+$G186*6,1),AI$3=DATE(YEAR($H186),MONTH($H186)+$G186*7,1),AI$3=DATE(YEAR($H186),MONTH($H186)+$G186*8,1),AI$3=DATE(YEAR($H186),MONTH($H186)+$G186*9,1),AI$3=DATE(YEAR($H186),MONTH($H186)+$G186*10,1)),$F186*тех!AW$10*тех!AW$6,)</f>
        <v>0</v>
      </c>
      <c r="AJ186" s="76">
        <f>IF(OR(AJ$3=DATE(YEAR($H186),MONTH($H186)+$G186,1),AJ$3=DATE(YEAR($H186),MONTH($H186)+$G186*2,1),AJ$3=DATE(YEAR($H186),MONTH($H186)+$G186*3,1),AJ$3=DATE(YEAR($H186),MONTH($H186)+$G186*4,1),AJ$3=DATE(YEAR($H186),MONTH($H186)+$G186*5,1),AJ$3=DATE(YEAR($H186),MONTH($H186)+$G186*6,1),AJ$3=DATE(YEAR($H186),MONTH($H186)+$G186*7,1),AJ$3=DATE(YEAR($H186),MONTH($H186)+$G186*8,1),AJ$3=DATE(YEAR($H186),MONTH($H186)+$G186*9,1),AJ$3=DATE(YEAR($H186),MONTH($H186)+$G186*10,1)),$F186*тех!AX$10*тех!AX$6,)</f>
        <v>0</v>
      </c>
      <c r="AK186" s="76">
        <f>IF(OR(AK$3=DATE(YEAR($H186),MONTH($H186)+$G186,1),AK$3=DATE(YEAR($H186),MONTH($H186)+$G186*2,1),AK$3=DATE(YEAR($H186),MONTH($H186)+$G186*3,1),AK$3=DATE(YEAR($H186),MONTH($H186)+$G186*4,1),AK$3=DATE(YEAR($H186),MONTH($H186)+$G186*5,1),AK$3=DATE(YEAR($H186),MONTH($H186)+$G186*6,1),AK$3=DATE(YEAR($H186),MONTH($H186)+$G186*7,1),AK$3=DATE(YEAR($H186),MONTH($H186)+$G186*8,1),AK$3=DATE(YEAR($H186),MONTH($H186)+$G186*9,1),AK$3=DATE(YEAR($H186),MONTH($H186)+$G186*10,1)),$F186*тех!AY$10*тех!AY$6,)</f>
        <v>0</v>
      </c>
      <c r="AL186" s="76">
        <f>IF(OR(AL$3=DATE(YEAR($H186),MONTH($H186)+$G186,1),AL$3=DATE(YEAR($H186),MONTH($H186)+$G186*2,1),AL$3=DATE(YEAR($H186),MONTH($H186)+$G186*3,1),AL$3=DATE(YEAR($H186),MONTH($H186)+$G186*4,1),AL$3=DATE(YEAR($H186),MONTH($H186)+$G186*5,1),AL$3=DATE(YEAR($H186),MONTH($H186)+$G186*6,1),AL$3=DATE(YEAR($H186),MONTH($H186)+$G186*7,1),AL$3=DATE(YEAR($H186),MONTH($H186)+$G186*8,1),AL$3=DATE(YEAR($H186),MONTH($H186)+$G186*9,1),AL$3=DATE(YEAR($H186),MONTH($H186)+$G186*10,1)),$F186*тех!AZ$10*тех!AZ$6,)</f>
        <v>0</v>
      </c>
      <c r="AM186" s="76">
        <f>IF(OR(AM$3=DATE(YEAR($H186),MONTH($H186)+$G186,1),AM$3=DATE(YEAR($H186),MONTH($H186)+$G186*2,1),AM$3=DATE(YEAR($H186),MONTH($H186)+$G186*3,1),AM$3=DATE(YEAR($H186),MONTH($H186)+$G186*4,1),AM$3=DATE(YEAR($H186),MONTH($H186)+$G186*5,1),AM$3=DATE(YEAR($H186),MONTH($H186)+$G186*6,1),AM$3=DATE(YEAR($H186),MONTH($H186)+$G186*7,1),AM$3=DATE(YEAR($H186),MONTH($H186)+$G186*8,1),AM$3=DATE(YEAR($H186),MONTH($H186)+$G186*9,1),AM$3=DATE(YEAR($H186),MONTH($H186)+$G186*10,1)),$F186*тех!BA$10*тех!BA$6,)</f>
        <v>0</v>
      </c>
      <c r="AN186" s="76">
        <f>IF(OR(AN$3=DATE(YEAR($H186),MONTH($H186)+$G186,1),AN$3=DATE(YEAR($H186),MONTH($H186)+$G186*2,1),AN$3=DATE(YEAR($H186),MONTH($H186)+$G186*3,1),AN$3=DATE(YEAR($H186),MONTH($H186)+$G186*4,1),AN$3=DATE(YEAR($H186),MONTH($H186)+$G186*5,1),AN$3=DATE(YEAR($H186),MONTH($H186)+$G186*6,1),AN$3=DATE(YEAR($H186),MONTH($H186)+$G186*7,1),AN$3=DATE(YEAR($H186),MONTH($H186)+$G186*8,1),AN$3=DATE(YEAR($H186),MONTH($H186)+$G186*9,1),AN$3=DATE(YEAR($H186),MONTH($H186)+$G186*10,1)),$F186*тех!BB$10*тех!BB$6,)</f>
        <v>0</v>
      </c>
      <c r="AO186" s="76">
        <f>IF(OR(AO$3=DATE(YEAR($H186),MONTH($H186)+$G186,1),AO$3=DATE(YEAR($H186),MONTH($H186)+$G186*2,1),AO$3=DATE(YEAR($H186),MONTH($H186)+$G186*3,1),AO$3=DATE(YEAR($H186),MONTH($H186)+$G186*4,1),AO$3=DATE(YEAR($H186),MONTH($H186)+$G186*5,1),AO$3=DATE(YEAR($H186),MONTH($H186)+$G186*6,1),AO$3=DATE(YEAR($H186),MONTH($H186)+$G186*7,1),AO$3=DATE(YEAR($H186),MONTH($H186)+$G186*8,1),AO$3=DATE(YEAR($H186),MONTH($H186)+$G186*9,1),AO$3=DATE(YEAR($H186),MONTH($H186)+$G186*10,1)),$F186*тех!BC$10*тех!BC$6,)</f>
        <v>0</v>
      </c>
      <c r="AP186" s="76">
        <f>IF(OR(AP$3=DATE(YEAR($H186),MONTH($H186)+$G186,1),AP$3=DATE(YEAR($H186),MONTH($H186)+$G186*2,1),AP$3=DATE(YEAR($H186),MONTH($H186)+$G186*3,1),AP$3=DATE(YEAR($H186),MONTH($H186)+$G186*4,1),AP$3=DATE(YEAR($H186),MONTH($H186)+$G186*5,1),AP$3=DATE(YEAR($H186),MONTH($H186)+$G186*6,1),AP$3=DATE(YEAR($H186),MONTH($H186)+$G186*7,1),AP$3=DATE(YEAR($H186),MONTH($H186)+$G186*8,1),AP$3=DATE(YEAR($H186),MONTH($H186)+$G186*9,1),AP$3=DATE(YEAR($H186),MONTH($H186)+$G186*10,1)),$F186*тех!BD$10*тех!BD$6,)</f>
        <v>0</v>
      </c>
      <c r="AQ186" s="76">
        <f>IF(OR(AQ$3=DATE(YEAR($H186),MONTH($H186)+$G186,1),AQ$3=DATE(YEAR($H186),MONTH($H186)+$G186*2,1),AQ$3=DATE(YEAR($H186),MONTH($H186)+$G186*3,1),AQ$3=DATE(YEAR($H186),MONTH($H186)+$G186*4,1),AQ$3=DATE(YEAR($H186),MONTH($H186)+$G186*5,1),AQ$3=DATE(YEAR($H186),MONTH($H186)+$G186*6,1),AQ$3=DATE(YEAR($H186),MONTH($H186)+$G186*7,1),AQ$3=DATE(YEAR($H186),MONTH($H186)+$G186*8,1),AQ$3=DATE(YEAR($H186),MONTH($H186)+$G186*9,1),AQ$3=DATE(YEAR($H186),MONTH($H186)+$G186*10,1)),$F186*тех!BE$10*тех!BE$6,)</f>
        <v>0</v>
      </c>
      <c r="AR186" s="76">
        <f>IF(OR(AR$3=DATE(YEAR($H186),MONTH($H186)+$G186,1),AR$3=DATE(YEAR($H186),MONTH($H186)+$G186*2,1),AR$3=DATE(YEAR($H186),MONTH($H186)+$G186*3,1),AR$3=DATE(YEAR($H186),MONTH($H186)+$G186*4,1),AR$3=DATE(YEAR($H186),MONTH($H186)+$G186*5,1),AR$3=DATE(YEAR($H186),MONTH($H186)+$G186*6,1),AR$3=DATE(YEAR($H186),MONTH($H186)+$G186*7,1),AR$3=DATE(YEAR($H186),MONTH($H186)+$G186*8,1),AR$3=DATE(YEAR($H186),MONTH($H186)+$G186*9,1),AR$3=DATE(YEAR($H186),MONTH($H186)+$G186*10,1)),$F186*тех!BF$10*тех!BF$6,)</f>
        <v>0</v>
      </c>
      <c r="AS186" s="76">
        <f>IF(OR(AS$3=DATE(YEAR($H186),MONTH($H186)+$G186,1),AS$3=DATE(YEAR($H186),MONTH($H186)+$G186*2,1),AS$3=DATE(YEAR($H186),MONTH($H186)+$G186*3,1),AS$3=DATE(YEAR($H186),MONTH($H186)+$G186*4,1),AS$3=DATE(YEAR($H186),MONTH($H186)+$G186*5,1),AS$3=DATE(YEAR($H186),MONTH($H186)+$G186*6,1),AS$3=DATE(YEAR($H186),MONTH($H186)+$G186*7,1),AS$3=DATE(YEAR($H186),MONTH($H186)+$G186*8,1),AS$3=DATE(YEAR($H186),MONTH($H186)+$G186*9,1),AS$3=DATE(YEAR($H186),MONTH($H186)+$G186*10,1)),$F186*тех!BG$10*тех!BG$6,)</f>
        <v>0</v>
      </c>
      <c r="AT186" s="76">
        <f>IF(OR(AT$3=DATE(YEAR($H186),MONTH($H186)+$G186,1),AT$3=DATE(YEAR($H186),MONTH($H186)+$G186*2,1),AT$3=DATE(YEAR($H186),MONTH($H186)+$G186*3,1),AT$3=DATE(YEAR($H186),MONTH($H186)+$G186*4,1),AT$3=DATE(YEAR($H186),MONTH($H186)+$G186*5,1),AT$3=DATE(YEAR($H186),MONTH($H186)+$G186*6,1),AT$3=DATE(YEAR($H186),MONTH($H186)+$G186*7,1),AT$3=DATE(YEAR($H186),MONTH($H186)+$G186*8,1),AT$3=DATE(YEAR($H186),MONTH($H186)+$G186*9,1),AT$3=DATE(YEAR($H186),MONTH($H186)+$G186*10,1)),$F186*тех!BH$10*тех!BH$6,)</f>
        <v>0</v>
      </c>
      <c r="AU186" s="76">
        <f>IF(OR(AU$3=DATE(YEAR($H186),MONTH($H186)+$G186,1),AU$3=DATE(YEAR($H186),MONTH($H186)+$G186*2,1),AU$3=DATE(YEAR($H186),MONTH($H186)+$G186*3,1),AU$3=DATE(YEAR($H186),MONTH($H186)+$G186*4,1),AU$3=DATE(YEAR($H186),MONTH($H186)+$G186*5,1),AU$3=DATE(YEAR($H186),MONTH($H186)+$G186*6,1),AU$3=DATE(YEAR($H186),MONTH($H186)+$G186*7,1),AU$3=DATE(YEAR($H186),MONTH($H186)+$G186*8,1),AU$3=DATE(YEAR($H186),MONTH($H186)+$G186*9,1),AU$3=DATE(YEAR($H186),MONTH($H186)+$G186*10,1)),$F186*тех!BI$10*тех!BI$6,)</f>
        <v>0</v>
      </c>
      <c r="AV186" s="76">
        <f>IF(OR(AV$3=DATE(YEAR($H186),MONTH($H186)+$G186,1),AV$3=DATE(YEAR($H186),MONTH($H186)+$G186*2,1),AV$3=DATE(YEAR($H186),MONTH($H186)+$G186*3,1),AV$3=DATE(YEAR($H186),MONTH($H186)+$G186*4,1),AV$3=DATE(YEAR($H186),MONTH($H186)+$G186*5,1),AV$3=DATE(YEAR($H186),MONTH($H186)+$G186*6,1),AV$3=DATE(YEAR($H186),MONTH($H186)+$G186*7,1),AV$3=DATE(YEAR($H186),MONTH($H186)+$G186*8,1),AV$3=DATE(YEAR($H186),MONTH($H186)+$G186*9,1),AV$3=DATE(YEAR($H186),MONTH($H186)+$G186*10,1)),$F186*тех!BJ$10*тех!BJ$6,)</f>
        <v>0</v>
      </c>
      <c r="AW186" s="76">
        <f>IF(OR(AW$3=DATE(YEAR($H186),MONTH($H186)+$G186,1),AW$3=DATE(YEAR($H186),MONTH($H186)+$G186*2,1),AW$3=DATE(YEAR($H186),MONTH($H186)+$G186*3,1),AW$3=DATE(YEAR($H186),MONTH($H186)+$G186*4,1),AW$3=DATE(YEAR($H186),MONTH($H186)+$G186*5,1),AW$3=DATE(YEAR($H186),MONTH($H186)+$G186*6,1),AW$3=DATE(YEAR($H186),MONTH($H186)+$G186*7,1),AW$3=DATE(YEAR($H186),MONTH($H186)+$G186*8,1),AW$3=DATE(YEAR($H186),MONTH($H186)+$G186*9,1),AW$3=DATE(YEAR($H186),MONTH($H186)+$G186*10,1)),$F186*тех!BK$10*тех!BK$6,)</f>
        <v>0</v>
      </c>
      <c r="AX186" s="76">
        <f>IF(OR(AX$3=DATE(YEAR($H186),MONTH($H186)+$G186,1),AX$3=DATE(YEAR($H186),MONTH($H186)+$G186*2,1),AX$3=DATE(YEAR($H186),MONTH($H186)+$G186*3,1),AX$3=DATE(YEAR($H186),MONTH($H186)+$G186*4,1),AX$3=DATE(YEAR($H186),MONTH($H186)+$G186*5,1),AX$3=DATE(YEAR($H186),MONTH($H186)+$G186*6,1),AX$3=DATE(YEAR($H186),MONTH($H186)+$G186*7,1),AX$3=DATE(YEAR($H186),MONTH($H186)+$G186*8,1),AX$3=DATE(YEAR($H186),MONTH($H186)+$G186*9,1),AX$3=DATE(YEAR($H186),MONTH($H186)+$G186*10,1)),$F186*тех!BL$10*тех!BL$6,)</f>
        <v>0</v>
      </c>
      <c r="AY186" s="76">
        <f>IF(OR(AY$3=DATE(YEAR($H186),MONTH($H186)+$G186,1),AY$3=DATE(YEAR($H186),MONTH($H186)+$G186*2,1),AY$3=DATE(YEAR($H186),MONTH($H186)+$G186*3,1),AY$3=DATE(YEAR($H186),MONTH($H186)+$G186*4,1),AY$3=DATE(YEAR($H186),MONTH($H186)+$G186*5,1),AY$3=DATE(YEAR($H186),MONTH($H186)+$G186*6,1),AY$3=DATE(YEAR($H186),MONTH($H186)+$G186*7,1),AY$3=DATE(YEAR($H186),MONTH($H186)+$G186*8,1),AY$3=DATE(YEAR($H186),MONTH($H186)+$G186*9,1),AY$3=DATE(YEAR($H186),MONTH($H186)+$G186*10,1)),$F186*тех!BM$10*тех!BM$6,)</f>
        <v>0</v>
      </c>
      <c r="AZ186" s="76">
        <f>IF(OR(AZ$3=DATE(YEAR($H186),MONTH($H186)+$G186,1),AZ$3=DATE(YEAR($H186),MONTH($H186)+$G186*2,1),AZ$3=DATE(YEAR($H186),MONTH($H186)+$G186*3,1),AZ$3=DATE(YEAR($H186),MONTH($H186)+$G186*4,1),AZ$3=DATE(YEAR($H186),MONTH($H186)+$G186*5,1),AZ$3=DATE(YEAR($H186),MONTH($H186)+$G186*6,1),AZ$3=DATE(YEAR($H186),MONTH($H186)+$G186*7,1),AZ$3=DATE(YEAR($H186),MONTH($H186)+$G186*8,1),AZ$3=DATE(YEAR($H186),MONTH($H186)+$G186*9,1),AZ$3=DATE(YEAR($H186),MONTH($H186)+$G186*10,1)),$F186*тех!BN$10*тех!BN$6,)</f>
        <v>0</v>
      </c>
      <c r="BA186" s="76">
        <f>IF(OR(BA$3=DATE(YEAR($H186),MONTH($H186)+$G186,1),BA$3=DATE(YEAR($H186),MONTH($H186)+$G186*2,1),BA$3=DATE(YEAR($H186),MONTH($H186)+$G186*3,1),BA$3=DATE(YEAR($H186),MONTH($H186)+$G186*4,1),BA$3=DATE(YEAR($H186),MONTH($H186)+$G186*5,1),BA$3=DATE(YEAR($H186),MONTH($H186)+$G186*6,1),BA$3=DATE(YEAR($H186),MONTH($H186)+$G186*7,1),BA$3=DATE(YEAR($H186),MONTH($H186)+$G186*8,1),BA$3=DATE(YEAR($H186),MONTH($H186)+$G186*9,1),BA$3=DATE(YEAR($H186),MONTH($H186)+$G186*10,1)),$F186*тех!BO$10*тех!BO$6,)</f>
        <v>0</v>
      </c>
      <c r="BB186" s="76">
        <f>IF(OR(BB$3=DATE(YEAR($H186),MONTH($H186)+$G186,1),BB$3=DATE(YEAR($H186),MONTH($H186)+$G186*2,1),BB$3=DATE(YEAR($H186),MONTH($H186)+$G186*3,1),BB$3=DATE(YEAR($H186),MONTH($H186)+$G186*4,1),BB$3=DATE(YEAR($H186),MONTH($H186)+$G186*5,1),BB$3=DATE(YEAR($H186),MONTH($H186)+$G186*6,1),BB$3=DATE(YEAR($H186),MONTH($H186)+$G186*7,1),BB$3=DATE(YEAR($H186),MONTH($H186)+$G186*8,1),BB$3=DATE(YEAR($H186),MONTH($H186)+$G186*9,1),BB$3=DATE(YEAR($H186),MONTH($H186)+$G186*10,1)),$F186*тех!BP$10*тех!BP$6,)</f>
        <v>0</v>
      </c>
      <c r="BC186" s="76">
        <f>IF(OR(BC$3=DATE(YEAR($H186),MONTH($H186)+$G186,1),BC$3=DATE(YEAR($H186),MONTH($H186)+$G186*2,1),BC$3=DATE(YEAR($H186),MONTH($H186)+$G186*3,1),BC$3=DATE(YEAR($H186),MONTH($H186)+$G186*4,1),BC$3=DATE(YEAR($H186),MONTH($H186)+$G186*5,1),BC$3=DATE(YEAR($H186),MONTH($H186)+$G186*6,1),BC$3=DATE(YEAR($H186),MONTH($H186)+$G186*7,1),BC$3=DATE(YEAR($H186),MONTH($H186)+$G186*8,1),BC$3=DATE(YEAR($H186),MONTH($H186)+$G186*9,1),BC$3=DATE(YEAR($H186),MONTH($H186)+$G186*10,1)),$F186*тех!BQ$10*тех!BQ$6,)</f>
        <v>0</v>
      </c>
      <c r="BD186" s="76">
        <f>IF(OR(BD$3=DATE(YEAR($H186),MONTH($H186)+$G186,1),BD$3=DATE(YEAR($H186),MONTH($H186)+$G186*2,1),BD$3=DATE(YEAR($H186),MONTH($H186)+$G186*3,1),BD$3=DATE(YEAR($H186),MONTH($H186)+$G186*4,1),BD$3=DATE(YEAR($H186),MONTH($H186)+$G186*5,1),BD$3=DATE(YEAR($H186),MONTH($H186)+$G186*6,1),BD$3=DATE(YEAR($H186),MONTH($H186)+$G186*7,1),BD$3=DATE(YEAR($H186),MONTH($H186)+$G186*8,1),BD$3=DATE(YEAR($H186),MONTH($H186)+$G186*9,1),BD$3=DATE(YEAR($H186),MONTH($H186)+$G186*10,1)),$F186*тех!BR$10*тех!BR$6,)</f>
        <v>0</v>
      </c>
      <c r="BE186" s="76">
        <f>IF(OR(BE$3=DATE(YEAR($H186),MONTH($H186)+$G186,1),BE$3=DATE(YEAR($H186),MONTH($H186)+$G186*2,1),BE$3=DATE(YEAR($H186),MONTH($H186)+$G186*3,1),BE$3=DATE(YEAR($H186),MONTH($H186)+$G186*4,1),BE$3=DATE(YEAR($H186),MONTH($H186)+$G186*5,1),BE$3=DATE(YEAR($H186),MONTH($H186)+$G186*6,1),BE$3=DATE(YEAR($H186),MONTH($H186)+$G186*7,1),BE$3=DATE(YEAR($H186),MONTH($H186)+$G186*8,1),BE$3=DATE(YEAR($H186),MONTH($H186)+$G186*9,1),BE$3=DATE(YEAR($H186),MONTH($H186)+$G186*10,1)),$F186*тех!BS$10*тех!BS$6,)</f>
        <v>0</v>
      </c>
      <c r="BF186" s="76">
        <f>IF(OR(BF$3=DATE(YEAR($H186),MONTH($H186)+$G186,1),BF$3=DATE(YEAR($H186),MONTH($H186)+$G186*2,1),BF$3=DATE(YEAR($H186),MONTH($H186)+$G186*3,1),BF$3=DATE(YEAR($H186),MONTH($H186)+$G186*4,1),BF$3=DATE(YEAR($H186),MONTH($H186)+$G186*5,1),BF$3=DATE(YEAR($H186),MONTH($H186)+$G186*6,1),BF$3=DATE(YEAR($H186),MONTH($H186)+$G186*7,1),BF$3=DATE(YEAR($H186),MONTH($H186)+$G186*8,1),BF$3=DATE(YEAR($H186),MONTH($H186)+$G186*9,1),BF$3=DATE(YEAR($H186),MONTH($H186)+$G186*10,1)),$F186*тех!BT$10*тех!BT$6,)</f>
        <v>0</v>
      </c>
      <c r="BG186" s="76">
        <f>IF(OR(BG$3=DATE(YEAR($H186),MONTH($H186)+$G186,1),BG$3=DATE(YEAR($H186),MONTH($H186)+$G186*2,1),BG$3=DATE(YEAR($H186),MONTH($H186)+$G186*3,1),BG$3=DATE(YEAR($H186),MONTH($H186)+$G186*4,1),BG$3=DATE(YEAR($H186),MONTH($H186)+$G186*5,1),BG$3=DATE(YEAR($H186),MONTH($H186)+$G186*6,1),BG$3=DATE(YEAR($H186),MONTH($H186)+$G186*7,1),BG$3=DATE(YEAR($H186),MONTH($H186)+$G186*8,1),BG$3=DATE(YEAR($H186),MONTH($H186)+$G186*9,1),BG$3=DATE(YEAR($H186),MONTH($H186)+$G186*10,1)),$F186*тех!BU$10*тех!BU$6,)</f>
        <v>0</v>
      </c>
      <c r="BH186" s="76">
        <f>IF(OR(BH$3=DATE(YEAR($H186),MONTH($H186)+$G186,1),BH$3=DATE(YEAR($H186),MONTH($H186)+$G186*2,1),BH$3=DATE(YEAR($H186),MONTH($H186)+$G186*3,1),BH$3=DATE(YEAR($H186),MONTH($H186)+$G186*4,1),BH$3=DATE(YEAR($H186),MONTH($H186)+$G186*5,1),BH$3=DATE(YEAR($H186),MONTH($H186)+$G186*6,1),BH$3=DATE(YEAR($H186),MONTH($H186)+$G186*7,1),BH$3=DATE(YEAR($H186),MONTH($H186)+$G186*8,1),BH$3=DATE(YEAR($H186),MONTH($H186)+$G186*9,1),BH$3=DATE(YEAR($H186),MONTH($H186)+$G186*10,1)),$F186*тех!BV$10*тех!BV$6,)</f>
        <v>0</v>
      </c>
      <c r="BI186" s="76">
        <f>IF(OR(BI$3=DATE(YEAR($H186),MONTH($H186)+$G186,1),BI$3=DATE(YEAR($H186),MONTH($H186)+$G186*2,1),BI$3=DATE(YEAR($H186),MONTH($H186)+$G186*3,1),BI$3=DATE(YEAR($H186),MONTH($H186)+$G186*4,1),BI$3=DATE(YEAR($H186),MONTH($H186)+$G186*5,1),BI$3=DATE(YEAR($H186),MONTH($H186)+$G186*6,1),BI$3=DATE(YEAR($H186),MONTH($H186)+$G186*7,1),BI$3=DATE(YEAR($H186),MONTH($H186)+$G186*8,1),BI$3=DATE(YEAR($H186),MONTH($H186)+$G186*9,1),BI$3=DATE(YEAR($H186),MONTH($H186)+$G186*10,1)),$F186*тех!BW$10*тех!BW$6,)</f>
        <v>0</v>
      </c>
      <c r="BJ186" s="76">
        <f>IF(OR(BJ$3=DATE(YEAR($H186),MONTH($H186)+$G186,1),BJ$3=DATE(YEAR($H186),MONTH($H186)+$G186*2,1),BJ$3=DATE(YEAR($H186),MONTH($H186)+$G186*3,1),BJ$3=DATE(YEAR($H186),MONTH($H186)+$G186*4,1),BJ$3=DATE(YEAR($H186),MONTH($H186)+$G186*5,1),BJ$3=DATE(YEAR($H186),MONTH($H186)+$G186*6,1),BJ$3=DATE(YEAR($H186),MONTH($H186)+$G186*7,1),BJ$3=DATE(YEAR($H186),MONTH($H186)+$G186*8,1),BJ$3=DATE(YEAR($H186),MONTH($H186)+$G186*9,1),BJ$3=DATE(YEAR($H186),MONTH($H186)+$G186*10,1)),$F186*тех!BX$10*тех!BX$6,)</f>
        <v>0</v>
      </c>
      <c r="BK186" s="76">
        <f>IF(OR(BK$3=DATE(YEAR($H186),MONTH($H186)+$G186,1),BK$3=DATE(YEAR($H186),MONTH($H186)+$G186*2,1),BK$3=DATE(YEAR($H186),MONTH($H186)+$G186*3,1),BK$3=DATE(YEAR($H186),MONTH($H186)+$G186*4,1),BK$3=DATE(YEAR($H186),MONTH($H186)+$G186*5,1),BK$3=DATE(YEAR($H186),MONTH($H186)+$G186*6,1),BK$3=DATE(YEAR($H186),MONTH($H186)+$G186*7,1),BK$3=DATE(YEAR($H186),MONTH($H186)+$G186*8,1),BK$3=DATE(YEAR($H186),MONTH($H186)+$G186*9,1),BK$3=DATE(YEAR($H186),MONTH($H186)+$G186*10,1)),$F186*тех!BY$10*тех!BY$6,)</f>
        <v>0</v>
      </c>
      <c r="BL186" s="76">
        <f>IF(OR(BL$3=DATE(YEAR($H186),MONTH($H186)+$G186,1),BL$3=DATE(YEAR($H186),MONTH($H186)+$G186*2,1),BL$3=DATE(YEAR($H186),MONTH($H186)+$G186*3,1),BL$3=DATE(YEAR($H186),MONTH($H186)+$G186*4,1),BL$3=DATE(YEAR($H186),MONTH($H186)+$G186*5,1),BL$3=DATE(YEAR($H186),MONTH($H186)+$G186*6,1),BL$3=DATE(YEAR($H186),MONTH($H186)+$G186*7,1),BL$3=DATE(YEAR($H186),MONTH($H186)+$G186*8,1),BL$3=DATE(YEAR($H186),MONTH($H186)+$G186*9,1),BL$3=DATE(YEAR($H186),MONTH($H186)+$G186*10,1)),$F186*тех!BZ$10*тех!BZ$6,)</f>
        <v>0</v>
      </c>
      <c r="BM186" s="76">
        <f>IF(OR(BM$3=DATE(YEAR($H186),MONTH($H186)+$G186,1),BM$3=DATE(YEAR($H186),MONTH($H186)+$G186*2,1),BM$3=DATE(YEAR($H186),MONTH($H186)+$G186*3,1),BM$3=DATE(YEAR($H186),MONTH($H186)+$G186*4,1),BM$3=DATE(YEAR($H186),MONTH($H186)+$G186*5,1),BM$3=DATE(YEAR($H186),MONTH($H186)+$G186*6,1),BM$3=DATE(YEAR($H186),MONTH($H186)+$G186*7,1),BM$3=DATE(YEAR($H186),MONTH($H186)+$G186*8,1),BM$3=DATE(YEAR($H186),MONTH($H186)+$G186*9,1),BM$3=DATE(YEAR($H186),MONTH($H186)+$G186*10,1)),$F186*тех!CA$10*тех!CA$6,)</f>
        <v>0</v>
      </c>
      <c r="BN186" s="76">
        <f>IF(OR(BN$3=DATE(YEAR($H186),MONTH($H186)+$G186,1),BN$3=DATE(YEAR($H186),MONTH($H186)+$G186*2,1),BN$3=DATE(YEAR($H186),MONTH($H186)+$G186*3,1),BN$3=DATE(YEAR($H186),MONTH($H186)+$G186*4,1),BN$3=DATE(YEAR($H186),MONTH($H186)+$G186*5,1),BN$3=DATE(YEAR($H186),MONTH($H186)+$G186*6,1),BN$3=DATE(YEAR($H186),MONTH($H186)+$G186*7,1),BN$3=DATE(YEAR($H186),MONTH($H186)+$G186*8,1),BN$3=DATE(YEAR($H186),MONTH($H186)+$G186*9,1),BN$3=DATE(YEAR($H186),MONTH($H186)+$G186*10,1)),$F186*тех!CB$10*тех!CB$6,)</f>
        <v>0</v>
      </c>
      <c r="BO186" s="76">
        <f>IF(OR(BO$3=DATE(YEAR($H186),MONTH($H186)+$G186,1),BO$3=DATE(YEAR($H186),MONTH($H186)+$G186*2,1),BO$3=DATE(YEAR($H186),MONTH($H186)+$G186*3,1),BO$3=DATE(YEAR($H186),MONTH($H186)+$G186*4,1),BO$3=DATE(YEAR($H186),MONTH($H186)+$G186*5,1),BO$3=DATE(YEAR($H186),MONTH($H186)+$G186*6,1),BO$3=DATE(YEAR($H186),MONTH($H186)+$G186*7,1),BO$3=DATE(YEAR($H186),MONTH($H186)+$G186*8,1),BO$3=DATE(YEAR($H186),MONTH($H186)+$G186*9,1),BO$3=DATE(YEAR($H186),MONTH($H186)+$G186*10,1)),$F186*тех!CC$10*тех!CC$6,)</f>
        <v>0</v>
      </c>
      <c r="BP186" s="76">
        <f>IF(OR(BP$3=DATE(YEAR($H186),MONTH($H186)+$G186,1),BP$3=DATE(YEAR($H186),MONTH($H186)+$G186*2,1),BP$3=DATE(YEAR($H186),MONTH($H186)+$G186*3,1),BP$3=DATE(YEAR($H186),MONTH($H186)+$G186*4,1),BP$3=DATE(YEAR($H186),MONTH($H186)+$G186*5,1),BP$3=DATE(YEAR($H186),MONTH($H186)+$G186*6,1),BP$3=DATE(YEAR($H186),MONTH($H186)+$G186*7,1),BP$3=DATE(YEAR($H186),MONTH($H186)+$G186*8,1),BP$3=DATE(YEAR($H186),MONTH($H186)+$G186*9,1),BP$3=DATE(YEAR($H186),MONTH($H186)+$G186*10,1)),$F186*тех!CD$10*тех!CD$6,)</f>
        <v>0</v>
      </c>
      <c r="BQ186" s="76">
        <f>IF(OR(BQ$3=DATE(YEAR($H186),MONTH($H186)+$G186,1),BQ$3=DATE(YEAR($H186),MONTH($H186)+$G186*2,1),BQ$3=DATE(YEAR($H186),MONTH($H186)+$G186*3,1),BQ$3=DATE(YEAR($H186),MONTH($H186)+$G186*4,1),BQ$3=DATE(YEAR($H186),MONTH($H186)+$G186*5,1),BQ$3=DATE(YEAR($H186),MONTH($H186)+$G186*6,1),BQ$3=DATE(YEAR($H186),MONTH($H186)+$G186*7,1),BQ$3=DATE(YEAR($H186),MONTH($H186)+$G186*8,1),BQ$3=DATE(YEAR($H186),MONTH($H186)+$G186*9,1),BQ$3=DATE(YEAR($H186),MONTH($H186)+$G186*10,1)),$F186*тех!CE$10*тех!CE$6,)</f>
        <v>0</v>
      </c>
    </row>
    <row r="187" spans="2:69" hidden="1">
      <c r="B187" s="3">
        <v>45</v>
      </c>
      <c r="C187" s="19"/>
      <c r="D187" s="71"/>
      <c r="E187" s="71"/>
      <c r="F187" s="76">
        <f t="shared" si="5"/>
        <v>0</v>
      </c>
      <c r="G187" s="19"/>
      <c r="H187" s="20"/>
      <c r="J187" s="76">
        <f>IF($H187=J$3,$F187,)*тех!X$6</f>
        <v>0</v>
      </c>
      <c r="K187" s="76">
        <f>IF($H187=K$3,$F187,)*тех!Y$6</f>
        <v>0</v>
      </c>
      <c r="L187" s="76">
        <f>IF($H187=L$3,$F187,)*тех!Z$6</f>
        <v>0</v>
      </c>
      <c r="M187" s="76">
        <f>IF($H187=M$3,$F187,)*тех!AA$6</f>
        <v>0</v>
      </c>
      <c r="N187" s="76">
        <f>IF($H187=N$3,$F187,)*тех!AB$6</f>
        <v>0</v>
      </c>
      <c r="O187" s="76">
        <f>IF($H187=O$3,$F187,)*тех!AC$6</f>
        <v>0</v>
      </c>
      <c r="P187" s="76">
        <f>IF(OR(P$3=DATE(YEAR($H187),MONTH($H187)+$G187,1),P$3=DATE(YEAR($H187),MONTH($H187)+$G187*2,1),P$3=DATE(YEAR($H187),MONTH($H187)+$G187*3,1),P$3=DATE(YEAR($H187),MONTH($H187)+$G187*4,1),P$3=DATE(YEAR($H187),MONTH($H187)+$G187*5,1),P$3=DATE(YEAR($H187),MONTH($H187)+$G187*6,1),P$3=DATE(YEAR($H187),MONTH($H187)+$G187*7,1),P$3=DATE(YEAR($H187),MONTH($H187)+$G187*8,1),P$3=DATE(YEAR($H187),MONTH($H187)+$G187*9,1),P$3=DATE(YEAR($H187),MONTH($H187)+$G187*10,1)),$F187*тех!AD$10*тех!AD$6,)</f>
        <v>0</v>
      </c>
      <c r="Q187" s="76">
        <f>IF(OR(Q$3=DATE(YEAR($H187),MONTH($H187)+$G187,1),Q$3=DATE(YEAR($H187),MONTH($H187)+$G187*2,1),Q$3=DATE(YEAR($H187),MONTH($H187)+$G187*3,1),Q$3=DATE(YEAR($H187),MONTH($H187)+$G187*4,1),Q$3=DATE(YEAR($H187),MONTH($H187)+$G187*5,1),Q$3=DATE(YEAR($H187),MONTH($H187)+$G187*6,1),Q$3=DATE(YEAR($H187),MONTH($H187)+$G187*7,1),Q$3=DATE(YEAR($H187),MONTH($H187)+$G187*8,1),Q$3=DATE(YEAR($H187),MONTH($H187)+$G187*9,1),Q$3=DATE(YEAR($H187),MONTH($H187)+$G187*10,1)),$F187*тех!AE$10*тех!AE$6,)</f>
        <v>0</v>
      </c>
      <c r="R187" s="76">
        <f>IF(OR(R$3=DATE(YEAR($H187),MONTH($H187)+$G187,1),R$3=DATE(YEAR($H187),MONTH($H187)+$G187*2,1),R$3=DATE(YEAR($H187),MONTH($H187)+$G187*3,1),R$3=DATE(YEAR($H187),MONTH($H187)+$G187*4,1),R$3=DATE(YEAR($H187),MONTH($H187)+$G187*5,1),R$3=DATE(YEAR($H187),MONTH($H187)+$G187*6,1),R$3=DATE(YEAR($H187),MONTH($H187)+$G187*7,1),R$3=DATE(YEAR($H187),MONTH($H187)+$G187*8,1),R$3=DATE(YEAR($H187),MONTH($H187)+$G187*9,1),R$3=DATE(YEAR($H187),MONTH($H187)+$G187*10,1)),$F187*тех!AF$10*тех!AF$6,)</f>
        <v>0</v>
      </c>
      <c r="S187" s="76">
        <f>IF(OR(S$3=DATE(YEAR($H187),MONTH($H187)+$G187,1),S$3=DATE(YEAR($H187),MONTH($H187)+$G187*2,1),S$3=DATE(YEAR($H187),MONTH($H187)+$G187*3,1),S$3=DATE(YEAR($H187),MONTH($H187)+$G187*4,1),S$3=DATE(YEAR($H187),MONTH($H187)+$G187*5,1),S$3=DATE(YEAR($H187),MONTH($H187)+$G187*6,1),S$3=DATE(YEAR($H187),MONTH($H187)+$G187*7,1),S$3=DATE(YEAR($H187),MONTH($H187)+$G187*8,1),S$3=DATE(YEAR($H187),MONTH($H187)+$G187*9,1),S$3=DATE(YEAR($H187),MONTH($H187)+$G187*10,1)),$F187*тех!AG$10*тех!AG$6,)</f>
        <v>0</v>
      </c>
      <c r="T187" s="76">
        <f>IF(OR(T$3=DATE(YEAR($H187),MONTH($H187)+$G187,1),T$3=DATE(YEAR($H187),MONTH($H187)+$G187*2,1),T$3=DATE(YEAR($H187),MONTH($H187)+$G187*3,1),T$3=DATE(YEAR($H187),MONTH($H187)+$G187*4,1),T$3=DATE(YEAR($H187),MONTH($H187)+$G187*5,1),T$3=DATE(YEAR($H187),MONTH($H187)+$G187*6,1),T$3=DATE(YEAR($H187),MONTH($H187)+$G187*7,1),T$3=DATE(YEAR($H187),MONTH($H187)+$G187*8,1),T$3=DATE(YEAR($H187),MONTH($H187)+$G187*9,1),T$3=DATE(YEAR($H187),MONTH($H187)+$G187*10,1)),$F187*тех!AH$10*тех!AH$6,)</f>
        <v>0</v>
      </c>
      <c r="U187" s="76">
        <f>IF(OR(U$3=DATE(YEAR($H187),MONTH($H187)+$G187,1),U$3=DATE(YEAR($H187),MONTH($H187)+$G187*2,1),U$3=DATE(YEAR($H187),MONTH($H187)+$G187*3,1),U$3=DATE(YEAR($H187),MONTH($H187)+$G187*4,1),U$3=DATE(YEAR($H187),MONTH($H187)+$G187*5,1),U$3=DATE(YEAR($H187),MONTH($H187)+$G187*6,1),U$3=DATE(YEAR($H187),MONTH($H187)+$G187*7,1),U$3=DATE(YEAR($H187),MONTH($H187)+$G187*8,1),U$3=DATE(YEAR($H187),MONTH($H187)+$G187*9,1),U$3=DATE(YEAR($H187),MONTH($H187)+$G187*10,1)),$F187*тех!AI$10*тех!AI$6,)</f>
        <v>0</v>
      </c>
      <c r="V187" s="76">
        <f>IF(OR(V$3=DATE(YEAR($H187),MONTH($H187)+$G187,1),V$3=DATE(YEAR($H187),MONTH($H187)+$G187*2,1),V$3=DATE(YEAR($H187),MONTH($H187)+$G187*3,1),V$3=DATE(YEAR($H187),MONTH($H187)+$G187*4,1),V$3=DATE(YEAR($H187),MONTH($H187)+$G187*5,1),V$3=DATE(YEAR($H187),MONTH($H187)+$G187*6,1),V$3=DATE(YEAR($H187),MONTH($H187)+$G187*7,1),V$3=DATE(YEAR($H187),MONTH($H187)+$G187*8,1),V$3=DATE(YEAR($H187),MONTH($H187)+$G187*9,1),V$3=DATE(YEAR($H187),MONTH($H187)+$G187*10,1)),$F187*тех!AJ$10*тех!AJ$6,)</f>
        <v>0</v>
      </c>
      <c r="W187" s="76">
        <f>IF(OR(W$3=DATE(YEAR($H187),MONTH($H187)+$G187,1),W$3=DATE(YEAR($H187),MONTH($H187)+$G187*2,1),W$3=DATE(YEAR($H187),MONTH($H187)+$G187*3,1),W$3=DATE(YEAR($H187),MONTH($H187)+$G187*4,1),W$3=DATE(YEAR($H187),MONTH($H187)+$G187*5,1),W$3=DATE(YEAR($H187),MONTH($H187)+$G187*6,1),W$3=DATE(YEAR($H187),MONTH($H187)+$G187*7,1),W$3=DATE(YEAR($H187),MONTH($H187)+$G187*8,1),W$3=DATE(YEAR($H187),MONTH($H187)+$G187*9,1),W$3=DATE(YEAR($H187),MONTH($H187)+$G187*10,1)),$F187*тех!AK$10*тех!AK$6,)</f>
        <v>0</v>
      </c>
      <c r="X187" s="76">
        <f>IF(OR(X$3=DATE(YEAR($H187),MONTH($H187)+$G187,1),X$3=DATE(YEAR($H187),MONTH($H187)+$G187*2,1),X$3=DATE(YEAR($H187),MONTH($H187)+$G187*3,1),X$3=DATE(YEAR($H187),MONTH($H187)+$G187*4,1),X$3=DATE(YEAR($H187),MONTH($H187)+$G187*5,1),X$3=DATE(YEAR($H187),MONTH($H187)+$G187*6,1),X$3=DATE(YEAR($H187),MONTH($H187)+$G187*7,1),X$3=DATE(YEAR($H187),MONTH($H187)+$G187*8,1),X$3=DATE(YEAR($H187),MONTH($H187)+$G187*9,1),X$3=DATE(YEAR($H187),MONTH($H187)+$G187*10,1)),$F187*тех!AL$10*тех!AL$6,)</f>
        <v>0</v>
      </c>
      <c r="Y187" s="76">
        <f>IF(OR(Y$3=DATE(YEAR($H187),MONTH($H187)+$G187,1),Y$3=DATE(YEAR($H187),MONTH($H187)+$G187*2,1),Y$3=DATE(YEAR($H187),MONTH($H187)+$G187*3,1),Y$3=DATE(YEAR($H187),MONTH($H187)+$G187*4,1),Y$3=DATE(YEAR($H187),MONTH($H187)+$G187*5,1),Y$3=DATE(YEAR($H187),MONTH($H187)+$G187*6,1),Y$3=DATE(YEAR($H187),MONTH($H187)+$G187*7,1),Y$3=DATE(YEAR($H187),MONTH($H187)+$G187*8,1),Y$3=DATE(YEAR($H187),MONTH($H187)+$G187*9,1),Y$3=DATE(YEAR($H187),MONTH($H187)+$G187*10,1)),$F187*тех!AM$10*тех!AM$6,)</f>
        <v>0</v>
      </c>
      <c r="Z187" s="76">
        <f>IF(OR(Z$3=DATE(YEAR($H187),MONTH($H187)+$G187,1),Z$3=DATE(YEAR($H187),MONTH($H187)+$G187*2,1),Z$3=DATE(YEAR($H187),MONTH($H187)+$G187*3,1),Z$3=DATE(YEAR($H187),MONTH($H187)+$G187*4,1),Z$3=DATE(YEAR($H187),MONTH($H187)+$G187*5,1),Z$3=DATE(YEAR($H187),MONTH($H187)+$G187*6,1),Z$3=DATE(YEAR($H187),MONTH($H187)+$G187*7,1),Z$3=DATE(YEAR($H187),MONTH($H187)+$G187*8,1),Z$3=DATE(YEAR($H187),MONTH($H187)+$G187*9,1),Z$3=DATE(YEAR($H187),MONTH($H187)+$G187*10,1)),$F187*тех!AN$10*тех!AN$6,)</f>
        <v>0</v>
      </c>
      <c r="AA187" s="76">
        <f>IF(OR(AA$3=DATE(YEAR($H187),MONTH($H187)+$G187,1),AA$3=DATE(YEAR($H187),MONTH($H187)+$G187*2,1),AA$3=DATE(YEAR($H187),MONTH($H187)+$G187*3,1),AA$3=DATE(YEAR($H187),MONTH($H187)+$G187*4,1),AA$3=DATE(YEAR($H187),MONTH($H187)+$G187*5,1),AA$3=DATE(YEAR($H187),MONTH($H187)+$G187*6,1),AA$3=DATE(YEAR($H187),MONTH($H187)+$G187*7,1),AA$3=DATE(YEAR($H187),MONTH($H187)+$G187*8,1),AA$3=DATE(YEAR($H187),MONTH($H187)+$G187*9,1),AA$3=DATE(YEAR($H187),MONTH($H187)+$G187*10,1)),$F187*тех!AO$10*тех!AO$6,)</f>
        <v>0</v>
      </c>
      <c r="AB187" s="76">
        <f>IF(OR(AB$3=DATE(YEAR($H187),MONTH($H187)+$G187,1),AB$3=DATE(YEAR($H187),MONTH($H187)+$G187*2,1),AB$3=DATE(YEAR($H187),MONTH($H187)+$G187*3,1),AB$3=DATE(YEAR($H187),MONTH($H187)+$G187*4,1),AB$3=DATE(YEAR($H187),MONTH($H187)+$G187*5,1),AB$3=DATE(YEAR($H187),MONTH($H187)+$G187*6,1),AB$3=DATE(YEAR($H187),MONTH($H187)+$G187*7,1),AB$3=DATE(YEAR($H187),MONTH($H187)+$G187*8,1),AB$3=DATE(YEAR($H187),MONTH($H187)+$G187*9,1),AB$3=DATE(YEAR($H187),MONTH($H187)+$G187*10,1)),$F187*тех!AP$10*тех!AP$6,)</f>
        <v>0</v>
      </c>
      <c r="AC187" s="76">
        <f>IF(OR(AC$3=DATE(YEAR($H187),MONTH($H187)+$G187,1),AC$3=DATE(YEAR($H187),MONTH($H187)+$G187*2,1),AC$3=DATE(YEAR($H187),MONTH($H187)+$G187*3,1),AC$3=DATE(YEAR($H187),MONTH($H187)+$G187*4,1),AC$3=DATE(YEAR($H187),MONTH($H187)+$G187*5,1),AC$3=DATE(YEAR($H187),MONTH($H187)+$G187*6,1),AC$3=DATE(YEAR($H187),MONTH($H187)+$G187*7,1),AC$3=DATE(YEAR($H187),MONTH($H187)+$G187*8,1),AC$3=DATE(YEAR($H187),MONTH($H187)+$G187*9,1),AC$3=DATE(YEAR($H187),MONTH($H187)+$G187*10,1)),$F187*тех!AQ$10*тех!AQ$6,)</f>
        <v>0</v>
      </c>
      <c r="AD187" s="76">
        <f>IF(OR(AD$3=DATE(YEAR($H187),MONTH($H187)+$G187,1),AD$3=DATE(YEAR($H187),MONTH($H187)+$G187*2,1),AD$3=DATE(YEAR($H187),MONTH($H187)+$G187*3,1),AD$3=DATE(YEAR($H187),MONTH($H187)+$G187*4,1),AD$3=DATE(YEAR($H187),MONTH($H187)+$G187*5,1),AD$3=DATE(YEAR($H187),MONTH($H187)+$G187*6,1),AD$3=DATE(YEAR($H187),MONTH($H187)+$G187*7,1),AD$3=DATE(YEAR($H187),MONTH($H187)+$G187*8,1),AD$3=DATE(YEAR($H187),MONTH($H187)+$G187*9,1),AD$3=DATE(YEAR($H187),MONTH($H187)+$G187*10,1)),$F187*тех!AR$10*тех!AR$6,)</f>
        <v>0</v>
      </c>
      <c r="AE187" s="76">
        <f>IF(OR(AE$3=DATE(YEAR($H187),MONTH($H187)+$G187,1),AE$3=DATE(YEAR($H187),MONTH($H187)+$G187*2,1),AE$3=DATE(YEAR($H187),MONTH($H187)+$G187*3,1),AE$3=DATE(YEAR($H187),MONTH($H187)+$G187*4,1),AE$3=DATE(YEAR($H187),MONTH($H187)+$G187*5,1),AE$3=DATE(YEAR($H187),MONTH($H187)+$G187*6,1),AE$3=DATE(YEAR($H187),MONTH($H187)+$G187*7,1),AE$3=DATE(YEAR($H187),MONTH($H187)+$G187*8,1),AE$3=DATE(YEAR($H187),MONTH($H187)+$G187*9,1),AE$3=DATE(YEAR($H187),MONTH($H187)+$G187*10,1)),$F187*тех!AS$10*тех!AS$6,)</f>
        <v>0</v>
      </c>
      <c r="AF187" s="76">
        <f>IF(OR(AF$3=DATE(YEAR($H187),MONTH($H187)+$G187,1),AF$3=DATE(YEAR($H187),MONTH($H187)+$G187*2,1),AF$3=DATE(YEAR($H187),MONTH($H187)+$G187*3,1),AF$3=DATE(YEAR($H187),MONTH($H187)+$G187*4,1),AF$3=DATE(YEAR($H187),MONTH($H187)+$G187*5,1),AF$3=DATE(YEAR($H187),MONTH($H187)+$G187*6,1),AF$3=DATE(YEAR($H187),MONTH($H187)+$G187*7,1),AF$3=DATE(YEAR($H187),MONTH($H187)+$G187*8,1),AF$3=DATE(YEAR($H187),MONTH($H187)+$G187*9,1),AF$3=DATE(YEAR($H187),MONTH($H187)+$G187*10,1)),$F187*тех!AT$10*тех!AT$6,)</f>
        <v>0</v>
      </c>
      <c r="AG187" s="76">
        <f>IF(OR(AG$3=DATE(YEAR($H187),MONTH($H187)+$G187,1),AG$3=DATE(YEAR($H187),MONTH($H187)+$G187*2,1),AG$3=DATE(YEAR($H187),MONTH($H187)+$G187*3,1),AG$3=DATE(YEAR($H187),MONTH($H187)+$G187*4,1),AG$3=DATE(YEAR($H187),MONTH($H187)+$G187*5,1),AG$3=DATE(YEAR($H187),MONTH($H187)+$G187*6,1),AG$3=DATE(YEAR($H187),MONTH($H187)+$G187*7,1),AG$3=DATE(YEAR($H187),MONTH($H187)+$G187*8,1),AG$3=DATE(YEAR($H187),MONTH($H187)+$G187*9,1),AG$3=DATE(YEAR($H187),MONTH($H187)+$G187*10,1)),$F187*тех!AU$10*тех!AU$6,)</f>
        <v>0</v>
      </c>
      <c r="AH187" s="76">
        <f>IF(OR(AH$3=DATE(YEAR($H187),MONTH($H187)+$G187,1),AH$3=DATE(YEAR($H187),MONTH($H187)+$G187*2,1),AH$3=DATE(YEAR($H187),MONTH($H187)+$G187*3,1),AH$3=DATE(YEAR($H187),MONTH($H187)+$G187*4,1),AH$3=DATE(YEAR($H187),MONTH($H187)+$G187*5,1),AH$3=DATE(YEAR($H187),MONTH($H187)+$G187*6,1),AH$3=DATE(YEAR($H187),MONTH($H187)+$G187*7,1),AH$3=DATE(YEAR($H187),MONTH($H187)+$G187*8,1),AH$3=DATE(YEAR($H187),MONTH($H187)+$G187*9,1),AH$3=DATE(YEAR($H187),MONTH($H187)+$G187*10,1)),$F187*тех!AV$10*тех!AV$6,)</f>
        <v>0</v>
      </c>
      <c r="AI187" s="76">
        <f>IF(OR(AI$3=DATE(YEAR($H187),MONTH($H187)+$G187,1),AI$3=DATE(YEAR($H187),MONTH($H187)+$G187*2,1),AI$3=DATE(YEAR($H187),MONTH($H187)+$G187*3,1),AI$3=DATE(YEAR($H187),MONTH($H187)+$G187*4,1),AI$3=DATE(YEAR($H187),MONTH($H187)+$G187*5,1),AI$3=DATE(YEAR($H187),MONTH($H187)+$G187*6,1),AI$3=DATE(YEAR($H187),MONTH($H187)+$G187*7,1),AI$3=DATE(YEAR($H187),MONTH($H187)+$G187*8,1),AI$3=DATE(YEAR($H187),MONTH($H187)+$G187*9,1),AI$3=DATE(YEAR($H187),MONTH($H187)+$G187*10,1)),$F187*тех!AW$10*тех!AW$6,)</f>
        <v>0</v>
      </c>
      <c r="AJ187" s="76">
        <f>IF(OR(AJ$3=DATE(YEAR($H187),MONTH($H187)+$G187,1),AJ$3=DATE(YEAR($H187),MONTH($H187)+$G187*2,1),AJ$3=DATE(YEAR($H187),MONTH($H187)+$G187*3,1),AJ$3=DATE(YEAR($H187),MONTH($H187)+$G187*4,1),AJ$3=DATE(YEAR($H187),MONTH($H187)+$G187*5,1),AJ$3=DATE(YEAR($H187),MONTH($H187)+$G187*6,1),AJ$3=DATE(YEAR($H187),MONTH($H187)+$G187*7,1),AJ$3=DATE(YEAR($H187),MONTH($H187)+$G187*8,1),AJ$3=DATE(YEAR($H187),MONTH($H187)+$G187*9,1),AJ$3=DATE(YEAR($H187),MONTH($H187)+$G187*10,1)),$F187*тех!AX$10*тех!AX$6,)</f>
        <v>0</v>
      </c>
      <c r="AK187" s="76">
        <f>IF(OR(AK$3=DATE(YEAR($H187),MONTH($H187)+$G187,1),AK$3=DATE(YEAR($H187),MONTH($H187)+$G187*2,1),AK$3=DATE(YEAR($H187),MONTH($H187)+$G187*3,1),AK$3=DATE(YEAR($H187),MONTH($H187)+$G187*4,1),AK$3=DATE(YEAR($H187),MONTH($H187)+$G187*5,1),AK$3=DATE(YEAR($H187),MONTH($H187)+$G187*6,1),AK$3=DATE(YEAR($H187),MONTH($H187)+$G187*7,1),AK$3=DATE(YEAR($H187),MONTH($H187)+$G187*8,1),AK$3=DATE(YEAR($H187),MONTH($H187)+$G187*9,1),AK$3=DATE(YEAR($H187),MONTH($H187)+$G187*10,1)),$F187*тех!AY$10*тех!AY$6,)</f>
        <v>0</v>
      </c>
      <c r="AL187" s="76">
        <f>IF(OR(AL$3=DATE(YEAR($H187),MONTH($H187)+$G187,1),AL$3=DATE(YEAR($H187),MONTH($H187)+$G187*2,1),AL$3=DATE(YEAR($H187),MONTH($H187)+$G187*3,1),AL$3=DATE(YEAR($H187),MONTH($H187)+$G187*4,1),AL$3=DATE(YEAR($H187),MONTH($H187)+$G187*5,1),AL$3=DATE(YEAR($H187),MONTH($H187)+$G187*6,1),AL$3=DATE(YEAR($H187),MONTH($H187)+$G187*7,1),AL$3=DATE(YEAR($H187),MONTH($H187)+$G187*8,1),AL$3=DATE(YEAR($H187),MONTH($H187)+$G187*9,1),AL$3=DATE(YEAR($H187),MONTH($H187)+$G187*10,1)),$F187*тех!AZ$10*тех!AZ$6,)</f>
        <v>0</v>
      </c>
      <c r="AM187" s="76">
        <f>IF(OR(AM$3=DATE(YEAR($H187),MONTH($H187)+$G187,1),AM$3=DATE(YEAR($H187),MONTH($H187)+$G187*2,1),AM$3=DATE(YEAR($H187),MONTH($H187)+$G187*3,1),AM$3=DATE(YEAR($H187),MONTH($H187)+$G187*4,1),AM$3=DATE(YEAR($H187),MONTH($H187)+$G187*5,1),AM$3=DATE(YEAR($H187),MONTH($H187)+$G187*6,1),AM$3=DATE(YEAR($H187),MONTH($H187)+$G187*7,1),AM$3=DATE(YEAR($H187),MONTH($H187)+$G187*8,1),AM$3=DATE(YEAR($H187),MONTH($H187)+$G187*9,1),AM$3=DATE(YEAR($H187),MONTH($H187)+$G187*10,1)),$F187*тех!BA$10*тех!BA$6,)</f>
        <v>0</v>
      </c>
      <c r="AN187" s="76">
        <f>IF(OR(AN$3=DATE(YEAR($H187),MONTH($H187)+$G187,1),AN$3=DATE(YEAR($H187),MONTH($H187)+$G187*2,1),AN$3=DATE(YEAR($H187),MONTH($H187)+$G187*3,1),AN$3=DATE(YEAR($H187),MONTH($H187)+$G187*4,1),AN$3=DATE(YEAR($H187),MONTH($H187)+$G187*5,1),AN$3=DATE(YEAR($H187),MONTH($H187)+$G187*6,1),AN$3=DATE(YEAR($H187),MONTH($H187)+$G187*7,1),AN$3=DATE(YEAR($H187),MONTH($H187)+$G187*8,1),AN$3=DATE(YEAR($H187),MONTH($H187)+$G187*9,1),AN$3=DATE(YEAR($H187),MONTH($H187)+$G187*10,1)),$F187*тех!BB$10*тех!BB$6,)</f>
        <v>0</v>
      </c>
      <c r="AO187" s="76">
        <f>IF(OR(AO$3=DATE(YEAR($H187),MONTH($H187)+$G187,1),AO$3=DATE(YEAR($H187),MONTH($H187)+$G187*2,1),AO$3=DATE(YEAR($H187),MONTH($H187)+$G187*3,1),AO$3=DATE(YEAR($H187),MONTH($H187)+$G187*4,1),AO$3=DATE(YEAR($H187),MONTH($H187)+$G187*5,1),AO$3=DATE(YEAR($H187),MONTH($H187)+$G187*6,1),AO$3=DATE(YEAR($H187),MONTH($H187)+$G187*7,1),AO$3=DATE(YEAR($H187),MONTH($H187)+$G187*8,1),AO$3=DATE(YEAR($H187),MONTH($H187)+$G187*9,1),AO$3=DATE(YEAR($H187),MONTH($H187)+$G187*10,1)),$F187*тех!BC$10*тех!BC$6,)</f>
        <v>0</v>
      </c>
      <c r="AP187" s="76">
        <f>IF(OR(AP$3=DATE(YEAR($H187),MONTH($H187)+$G187,1),AP$3=DATE(YEAR($H187),MONTH($H187)+$G187*2,1),AP$3=DATE(YEAR($H187),MONTH($H187)+$G187*3,1),AP$3=DATE(YEAR($H187),MONTH($H187)+$G187*4,1),AP$3=DATE(YEAR($H187),MONTH($H187)+$G187*5,1),AP$3=DATE(YEAR($H187),MONTH($H187)+$G187*6,1),AP$3=DATE(YEAR($H187),MONTH($H187)+$G187*7,1),AP$3=DATE(YEAR($H187),MONTH($H187)+$G187*8,1),AP$3=DATE(YEAR($H187),MONTH($H187)+$G187*9,1),AP$3=DATE(YEAR($H187),MONTH($H187)+$G187*10,1)),$F187*тех!BD$10*тех!BD$6,)</f>
        <v>0</v>
      </c>
      <c r="AQ187" s="76">
        <f>IF(OR(AQ$3=DATE(YEAR($H187),MONTH($H187)+$G187,1),AQ$3=DATE(YEAR($H187),MONTH($H187)+$G187*2,1),AQ$3=DATE(YEAR($H187),MONTH($H187)+$G187*3,1),AQ$3=DATE(YEAR($H187),MONTH($H187)+$G187*4,1),AQ$3=DATE(YEAR($H187),MONTH($H187)+$G187*5,1),AQ$3=DATE(YEAR($H187),MONTH($H187)+$G187*6,1),AQ$3=DATE(YEAR($H187),MONTH($H187)+$G187*7,1),AQ$3=DATE(YEAR($H187),MONTH($H187)+$G187*8,1),AQ$3=DATE(YEAR($H187),MONTH($H187)+$G187*9,1),AQ$3=DATE(YEAR($H187),MONTH($H187)+$G187*10,1)),$F187*тех!BE$10*тех!BE$6,)</f>
        <v>0</v>
      </c>
      <c r="AR187" s="76">
        <f>IF(OR(AR$3=DATE(YEAR($H187),MONTH($H187)+$G187,1),AR$3=DATE(YEAR($H187),MONTH($H187)+$G187*2,1),AR$3=DATE(YEAR($H187),MONTH($H187)+$G187*3,1),AR$3=DATE(YEAR($H187),MONTH($H187)+$G187*4,1),AR$3=DATE(YEAR($H187),MONTH($H187)+$G187*5,1),AR$3=DATE(YEAR($H187),MONTH($H187)+$G187*6,1),AR$3=DATE(YEAR($H187),MONTH($H187)+$G187*7,1),AR$3=DATE(YEAR($H187),MONTH($H187)+$G187*8,1),AR$3=DATE(YEAR($H187),MONTH($H187)+$G187*9,1),AR$3=DATE(YEAR($H187),MONTH($H187)+$G187*10,1)),$F187*тех!BF$10*тех!BF$6,)</f>
        <v>0</v>
      </c>
      <c r="AS187" s="76">
        <f>IF(OR(AS$3=DATE(YEAR($H187),MONTH($H187)+$G187,1),AS$3=DATE(YEAR($H187),MONTH($H187)+$G187*2,1),AS$3=DATE(YEAR($H187),MONTH($H187)+$G187*3,1),AS$3=DATE(YEAR($H187),MONTH($H187)+$G187*4,1),AS$3=DATE(YEAR($H187),MONTH($H187)+$G187*5,1),AS$3=DATE(YEAR($H187),MONTH($H187)+$G187*6,1),AS$3=DATE(YEAR($H187),MONTH($H187)+$G187*7,1),AS$3=DATE(YEAR($H187),MONTH($H187)+$G187*8,1),AS$3=DATE(YEAR($H187),MONTH($H187)+$G187*9,1),AS$3=DATE(YEAR($H187),MONTH($H187)+$G187*10,1)),$F187*тех!BG$10*тех!BG$6,)</f>
        <v>0</v>
      </c>
      <c r="AT187" s="76">
        <f>IF(OR(AT$3=DATE(YEAR($H187),MONTH($H187)+$G187,1),AT$3=DATE(YEAR($H187),MONTH($H187)+$G187*2,1),AT$3=DATE(YEAR($H187),MONTH($H187)+$G187*3,1),AT$3=DATE(YEAR($H187),MONTH($H187)+$G187*4,1),AT$3=DATE(YEAR($H187),MONTH($H187)+$G187*5,1),AT$3=DATE(YEAR($H187),MONTH($H187)+$G187*6,1),AT$3=DATE(YEAR($H187),MONTH($H187)+$G187*7,1),AT$3=DATE(YEAR($H187),MONTH($H187)+$G187*8,1),AT$3=DATE(YEAR($H187),MONTH($H187)+$G187*9,1),AT$3=DATE(YEAR($H187),MONTH($H187)+$G187*10,1)),$F187*тех!BH$10*тех!BH$6,)</f>
        <v>0</v>
      </c>
      <c r="AU187" s="76">
        <f>IF(OR(AU$3=DATE(YEAR($H187),MONTH($H187)+$G187,1),AU$3=DATE(YEAR($H187),MONTH($H187)+$G187*2,1),AU$3=DATE(YEAR($H187),MONTH($H187)+$G187*3,1),AU$3=DATE(YEAR($H187),MONTH($H187)+$G187*4,1),AU$3=DATE(YEAR($H187),MONTH($H187)+$G187*5,1),AU$3=DATE(YEAR($H187),MONTH($H187)+$G187*6,1),AU$3=DATE(YEAR($H187),MONTH($H187)+$G187*7,1),AU$3=DATE(YEAR($H187),MONTH($H187)+$G187*8,1),AU$3=DATE(YEAR($H187),MONTH($H187)+$G187*9,1),AU$3=DATE(YEAR($H187),MONTH($H187)+$G187*10,1)),$F187*тех!BI$10*тех!BI$6,)</f>
        <v>0</v>
      </c>
      <c r="AV187" s="76">
        <f>IF(OR(AV$3=DATE(YEAR($H187),MONTH($H187)+$G187,1),AV$3=DATE(YEAR($H187),MONTH($H187)+$G187*2,1),AV$3=DATE(YEAR($H187),MONTH($H187)+$G187*3,1),AV$3=DATE(YEAR($H187),MONTH($H187)+$G187*4,1),AV$3=DATE(YEAR($H187),MONTH($H187)+$G187*5,1),AV$3=DATE(YEAR($H187),MONTH($H187)+$G187*6,1),AV$3=DATE(YEAR($H187),MONTH($H187)+$G187*7,1),AV$3=DATE(YEAR($H187),MONTH($H187)+$G187*8,1),AV$3=DATE(YEAR($H187),MONTH($H187)+$G187*9,1),AV$3=DATE(YEAR($H187),MONTH($H187)+$G187*10,1)),$F187*тех!BJ$10*тех!BJ$6,)</f>
        <v>0</v>
      </c>
      <c r="AW187" s="76">
        <f>IF(OR(AW$3=DATE(YEAR($H187),MONTH($H187)+$G187,1),AW$3=DATE(YEAR($H187),MONTH($H187)+$G187*2,1),AW$3=DATE(YEAR($H187),MONTH($H187)+$G187*3,1),AW$3=DATE(YEAR($H187),MONTH($H187)+$G187*4,1),AW$3=DATE(YEAR($H187),MONTH($H187)+$G187*5,1),AW$3=DATE(YEAR($H187),MONTH($H187)+$G187*6,1),AW$3=DATE(YEAR($H187),MONTH($H187)+$G187*7,1),AW$3=DATE(YEAR($H187),MONTH($H187)+$G187*8,1),AW$3=DATE(YEAR($H187),MONTH($H187)+$G187*9,1),AW$3=DATE(YEAR($H187),MONTH($H187)+$G187*10,1)),$F187*тех!BK$10*тех!BK$6,)</f>
        <v>0</v>
      </c>
      <c r="AX187" s="76">
        <f>IF(OR(AX$3=DATE(YEAR($H187),MONTH($H187)+$G187,1),AX$3=DATE(YEAR($H187),MONTH($H187)+$G187*2,1),AX$3=DATE(YEAR($H187),MONTH($H187)+$G187*3,1),AX$3=DATE(YEAR($H187),MONTH($H187)+$G187*4,1),AX$3=DATE(YEAR($H187),MONTH($H187)+$G187*5,1),AX$3=DATE(YEAR($H187),MONTH($H187)+$G187*6,1),AX$3=DATE(YEAR($H187),MONTH($H187)+$G187*7,1),AX$3=DATE(YEAR($H187),MONTH($H187)+$G187*8,1),AX$3=DATE(YEAR($H187),MONTH($H187)+$G187*9,1),AX$3=DATE(YEAR($H187),MONTH($H187)+$G187*10,1)),$F187*тех!BL$10*тех!BL$6,)</f>
        <v>0</v>
      </c>
      <c r="AY187" s="76">
        <f>IF(OR(AY$3=DATE(YEAR($H187),MONTH($H187)+$G187,1),AY$3=DATE(YEAR($H187),MONTH($H187)+$G187*2,1),AY$3=DATE(YEAR($H187),MONTH($H187)+$G187*3,1),AY$3=DATE(YEAR($H187),MONTH($H187)+$G187*4,1),AY$3=DATE(YEAR($H187),MONTH($H187)+$G187*5,1),AY$3=DATE(YEAR($H187),MONTH($H187)+$G187*6,1),AY$3=DATE(YEAR($H187),MONTH($H187)+$G187*7,1),AY$3=DATE(YEAR($H187),MONTH($H187)+$G187*8,1),AY$3=DATE(YEAR($H187),MONTH($H187)+$G187*9,1),AY$3=DATE(YEAR($H187),MONTH($H187)+$G187*10,1)),$F187*тех!BM$10*тех!BM$6,)</f>
        <v>0</v>
      </c>
      <c r="AZ187" s="76">
        <f>IF(OR(AZ$3=DATE(YEAR($H187),MONTH($H187)+$G187,1),AZ$3=DATE(YEAR($H187),MONTH($H187)+$G187*2,1),AZ$3=DATE(YEAR($H187),MONTH($H187)+$G187*3,1),AZ$3=DATE(YEAR($H187),MONTH($H187)+$G187*4,1),AZ$3=DATE(YEAR($H187),MONTH($H187)+$G187*5,1),AZ$3=DATE(YEAR($H187),MONTH($H187)+$G187*6,1),AZ$3=DATE(YEAR($H187),MONTH($H187)+$G187*7,1),AZ$3=DATE(YEAR($H187),MONTH($H187)+$G187*8,1),AZ$3=DATE(YEAR($H187),MONTH($H187)+$G187*9,1),AZ$3=DATE(YEAR($H187),MONTH($H187)+$G187*10,1)),$F187*тех!BN$10*тех!BN$6,)</f>
        <v>0</v>
      </c>
      <c r="BA187" s="76">
        <f>IF(OR(BA$3=DATE(YEAR($H187),MONTH($H187)+$G187,1),BA$3=DATE(YEAR($H187),MONTH($H187)+$G187*2,1),BA$3=DATE(YEAR($H187),MONTH($H187)+$G187*3,1),BA$3=DATE(YEAR($H187),MONTH($H187)+$G187*4,1),BA$3=DATE(YEAR($H187),MONTH($H187)+$G187*5,1),BA$3=DATE(YEAR($H187),MONTH($H187)+$G187*6,1),BA$3=DATE(YEAR($H187),MONTH($H187)+$G187*7,1),BA$3=DATE(YEAR($H187),MONTH($H187)+$G187*8,1),BA$3=DATE(YEAR($H187),MONTH($H187)+$G187*9,1),BA$3=DATE(YEAR($H187),MONTH($H187)+$G187*10,1)),$F187*тех!BO$10*тех!BO$6,)</f>
        <v>0</v>
      </c>
      <c r="BB187" s="76">
        <f>IF(OR(BB$3=DATE(YEAR($H187),MONTH($H187)+$G187,1),BB$3=DATE(YEAR($H187),MONTH($H187)+$G187*2,1),BB$3=DATE(YEAR($H187),MONTH($H187)+$G187*3,1),BB$3=DATE(YEAR($H187),MONTH($H187)+$G187*4,1),BB$3=DATE(YEAR($H187),MONTH($H187)+$G187*5,1),BB$3=DATE(YEAR($H187),MONTH($H187)+$G187*6,1),BB$3=DATE(YEAR($H187),MONTH($H187)+$G187*7,1),BB$3=DATE(YEAR($H187),MONTH($H187)+$G187*8,1),BB$3=DATE(YEAR($H187),MONTH($H187)+$G187*9,1),BB$3=DATE(YEAR($H187),MONTH($H187)+$G187*10,1)),$F187*тех!BP$10*тех!BP$6,)</f>
        <v>0</v>
      </c>
      <c r="BC187" s="76">
        <f>IF(OR(BC$3=DATE(YEAR($H187),MONTH($H187)+$G187,1),BC$3=DATE(YEAR($H187),MONTH($H187)+$G187*2,1),BC$3=DATE(YEAR($H187),MONTH($H187)+$G187*3,1),BC$3=DATE(YEAR($H187),MONTH($H187)+$G187*4,1),BC$3=DATE(YEAR($H187),MONTH($H187)+$G187*5,1),BC$3=DATE(YEAR($H187),MONTH($H187)+$G187*6,1),BC$3=DATE(YEAR($H187),MONTH($H187)+$G187*7,1),BC$3=DATE(YEAR($H187),MONTH($H187)+$G187*8,1),BC$3=DATE(YEAR($H187),MONTH($H187)+$G187*9,1),BC$3=DATE(YEAR($H187),MONTH($H187)+$G187*10,1)),$F187*тех!BQ$10*тех!BQ$6,)</f>
        <v>0</v>
      </c>
      <c r="BD187" s="76">
        <f>IF(OR(BD$3=DATE(YEAR($H187),MONTH($H187)+$G187,1),BD$3=DATE(YEAR($H187),MONTH($H187)+$G187*2,1),BD$3=DATE(YEAR($H187),MONTH($H187)+$G187*3,1),BD$3=DATE(YEAR($H187),MONTH($H187)+$G187*4,1),BD$3=DATE(YEAR($H187),MONTH($H187)+$G187*5,1),BD$3=DATE(YEAR($H187),MONTH($H187)+$G187*6,1),BD$3=DATE(YEAR($H187),MONTH($H187)+$G187*7,1),BD$3=DATE(YEAR($H187),MONTH($H187)+$G187*8,1),BD$3=DATE(YEAR($H187),MONTH($H187)+$G187*9,1),BD$3=DATE(YEAR($H187),MONTH($H187)+$G187*10,1)),$F187*тех!BR$10*тех!BR$6,)</f>
        <v>0</v>
      </c>
      <c r="BE187" s="76">
        <f>IF(OR(BE$3=DATE(YEAR($H187),MONTH($H187)+$G187,1),BE$3=DATE(YEAR($H187),MONTH($H187)+$G187*2,1),BE$3=DATE(YEAR($H187),MONTH($H187)+$G187*3,1),BE$3=DATE(YEAR($H187),MONTH($H187)+$G187*4,1),BE$3=DATE(YEAR($H187),MONTH($H187)+$G187*5,1),BE$3=DATE(YEAR($H187),MONTH($H187)+$G187*6,1),BE$3=DATE(YEAR($H187),MONTH($H187)+$G187*7,1),BE$3=DATE(YEAR($H187),MONTH($H187)+$G187*8,1),BE$3=DATE(YEAR($H187),MONTH($H187)+$G187*9,1),BE$3=DATE(YEAR($H187),MONTH($H187)+$G187*10,1)),$F187*тех!BS$10*тех!BS$6,)</f>
        <v>0</v>
      </c>
      <c r="BF187" s="76">
        <f>IF(OR(BF$3=DATE(YEAR($H187),MONTH($H187)+$G187,1),BF$3=DATE(YEAR($H187),MONTH($H187)+$G187*2,1),BF$3=DATE(YEAR($H187),MONTH($H187)+$G187*3,1),BF$3=DATE(YEAR($H187),MONTH($H187)+$G187*4,1),BF$3=DATE(YEAR($H187),MONTH($H187)+$G187*5,1),BF$3=DATE(YEAR($H187),MONTH($H187)+$G187*6,1),BF$3=DATE(YEAR($H187),MONTH($H187)+$G187*7,1),BF$3=DATE(YEAR($H187),MONTH($H187)+$G187*8,1),BF$3=DATE(YEAR($H187),MONTH($H187)+$G187*9,1),BF$3=DATE(YEAR($H187),MONTH($H187)+$G187*10,1)),$F187*тех!BT$10*тех!BT$6,)</f>
        <v>0</v>
      </c>
      <c r="BG187" s="76">
        <f>IF(OR(BG$3=DATE(YEAR($H187),MONTH($H187)+$G187,1),BG$3=DATE(YEAR($H187),MONTH($H187)+$G187*2,1),BG$3=DATE(YEAR($H187),MONTH($H187)+$G187*3,1),BG$3=DATE(YEAR($H187),MONTH($H187)+$G187*4,1),BG$3=DATE(YEAR($H187),MONTH($H187)+$G187*5,1),BG$3=DATE(YEAR($H187),MONTH($H187)+$G187*6,1),BG$3=DATE(YEAR($H187),MONTH($H187)+$G187*7,1),BG$3=DATE(YEAR($H187),MONTH($H187)+$G187*8,1),BG$3=DATE(YEAR($H187),MONTH($H187)+$G187*9,1),BG$3=DATE(YEAR($H187),MONTH($H187)+$G187*10,1)),$F187*тех!BU$10*тех!BU$6,)</f>
        <v>0</v>
      </c>
      <c r="BH187" s="76">
        <f>IF(OR(BH$3=DATE(YEAR($H187),MONTH($H187)+$G187,1),BH$3=DATE(YEAR($H187),MONTH($H187)+$G187*2,1),BH$3=DATE(YEAR($H187),MONTH($H187)+$G187*3,1),BH$3=DATE(YEAR($H187),MONTH($H187)+$G187*4,1),BH$3=DATE(YEAR($H187),MONTH($H187)+$G187*5,1),BH$3=DATE(YEAR($H187),MONTH($H187)+$G187*6,1),BH$3=DATE(YEAR($H187),MONTH($H187)+$G187*7,1),BH$3=DATE(YEAR($H187),MONTH($H187)+$G187*8,1),BH$3=DATE(YEAR($H187),MONTH($H187)+$G187*9,1),BH$3=DATE(YEAR($H187),MONTH($H187)+$G187*10,1)),$F187*тех!BV$10*тех!BV$6,)</f>
        <v>0</v>
      </c>
      <c r="BI187" s="76">
        <f>IF(OR(BI$3=DATE(YEAR($H187),MONTH($H187)+$G187,1),BI$3=DATE(YEAR($H187),MONTH($H187)+$G187*2,1),BI$3=DATE(YEAR($H187),MONTH($H187)+$G187*3,1),BI$3=DATE(YEAR($H187),MONTH($H187)+$G187*4,1),BI$3=DATE(YEAR($H187),MONTH($H187)+$G187*5,1),BI$3=DATE(YEAR($H187),MONTH($H187)+$G187*6,1),BI$3=DATE(YEAR($H187),MONTH($H187)+$G187*7,1),BI$3=DATE(YEAR($H187),MONTH($H187)+$G187*8,1),BI$3=DATE(YEAR($H187),MONTH($H187)+$G187*9,1),BI$3=DATE(YEAR($H187),MONTH($H187)+$G187*10,1)),$F187*тех!BW$10*тех!BW$6,)</f>
        <v>0</v>
      </c>
      <c r="BJ187" s="76">
        <f>IF(OR(BJ$3=DATE(YEAR($H187),MONTH($H187)+$G187,1),BJ$3=DATE(YEAR($H187),MONTH($H187)+$G187*2,1),BJ$3=DATE(YEAR($H187),MONTH($H187)+$G187*3,1),BJ$3=DATE(YEAR($H187),MONTH($H187)+$G187*4,1),BJ$3=DATE(YEAR($H187),MONTH($H187)+$G187*5,1),BJ$3=DATE(YEAR($H187),MONTH($H187)+$G187*6,1),BJ$3=DATE(YEAR($H187),MONTH($H187)+$G187*7,1),BJ$3=DATE(YEAR($H187),MONTH($H187)+$G187*8,1),BJ$3=DATE(YEAR($H187),MONTH($H187)+$G187*9,1),BJ$3=DATE(YEAR($H187),MONTH($H187)+$G187*10,1)),$F187*тех!BX$10*тех!BX$6,)</f>
        <v>0</v>
      </c>
      <c r="BK187" s="76">
        <f>IF(OR(BK$3=DATE(YEAR($H187),MONTH($H187)+$G187,1),BK$3=DATE(YEAR($H187),MONTH($H187)+$G187*2,1),BK$3=DATE(YEAR($H187),MONTH($H187)+$G187*3,1),BK$3=DATE(YEAR($H187),MONTH($H187)+$G187*4,1),BK$3=DATE(YEAR($H187),MONTH($H187)+$G187*5,1),BK$3=DATE(YEAR($H187),MONTH($H187)+$G187*6,1),BK$3=DATE(YEAR($H187),MONTH($H187)+$G187*7,1),BK$3=DATE(YEAR($H187),MONTH($H187)+$G187*8,1),BK$3=DATE(YEAR($H187),MONTH($H187)+$G187*9,1),BK$3=DATE(YEAR($H187),MONTH($H187)+$G187*10,1)),$F187*тех!BY$10*тех!BY$6,)</f>
        <v>0</v>
      </c>
      <c r="BL187" s="76">
        <f>IF(OR(BL$3=DATE(YEAR($H187),MONTH($H187)+$G187,1),BL$3=DATE(YEAR($H187),MONTH($H187)+$G187*2,1),BL$3=DATE(YEAR($H187),MONTH($H187)+$G187*3,1),BL$3=DATE(YEAR($H187),MONTH($H187)+$G187*4,1),BL$3=DATE(YEAR($H187),MONTH($H187)+$G187*5,1),BL$3=DATE(YEAR($H187),MONTH($H187)+$G187*6,1),BL$3=DATE(YEAR($H187),MONTH($H187)+$G187*7,1),BL$3=DATE(YEAR($H187),MONTH($H187)+$G187*8,1),BL$3=DATE(YEAR($H187),MONTH($H187)+$G187*9,1),BL$3=DATE(YEAR($H187),MONTH($H187)+$G187*10,1)),$F187*тех!BZ$10*тех!BZ$6,)</f>
        <v>0</v>
      </c>
      <c r="BM187" s="76">
        <f>IF(OR(BM$3=DATE(YEAR($H187),MONTH($H187)+$G187,1),BM$3=DATE(YEAR($H187),MONTH($H187)+$G187*2,1),BM$3=DATE(YEAR($H187),MONTH($H187)+$G187*3,1),BM$3=DATE(YEAR($H187),MONTH($H187)+$G187*4,1),BM$3=DATE(YEAR($H187),MONTH($H187)+$G187*5,1),BM$3=DATE(YEAR($H187),MONTH($H187)+$G187*6,1),BM$3=DATE(YEAR($H187),MONTH($H187)+$G187*7,1),BM$3=DATE(YEAR($H187),MONTH($H187)+$G187*8,1),BM$3=DATE(YEAR($H187),MONTH($H187)+$G187*9,1),BM$3=DATE(YEAR($H187),MONTH($H187)+$G187*10,1)),$F187*тех!CA$10*тех!CA$6,)</f>
        <v>0</v>
      </c>
      <c r="BN187" s="76">
        <f>IF(OR(BN$3=DATE(YEAR($H187),MONTH($H187)+$G187,1),BN$3=DATE(YEAR($H187),MONTH($H187)+$G187*2,1),BN$3=DATE(YEAR($H187),MONTH($H187)+$G187*3,1),BN$3=DATE(YEAR($H187),MONTH($H187)+$G187*4,1),BN$3=DATE(YEAR($H187),MONTH($H187)+$G187*5,1),BN$3=DATE(YEAR($H187),MONTH($H187)+$G187*6,1),BN$3=DATE(YEAR($H187),MONTH($H187)+$G187*7,1),BN$3=DATE(YEAR($H187),MONTH($H187)+$G187*8,1),BN$3=DATE(YEAR($H187),MONTH($H187)+$G187*9,1),BN$3=DATE(YEAR($H187),MONTH($H187)+$G187*10,1)),$F187*тех!CB$10*тех!CB$6,)</f>
        <v>0</v>
      </c>
      <c r="BO187" s="76">
        <f>IF(OR(BO$3=DATE(YEAR($H187),MONTH($H187)+$G187,1),BO$3=DATE(YEAR($H187),MONTH($H187)+$G187*2,1),BO$3=DATE(YEAR($H187),MONTH($H187)+$G187*3,1),BO$3=DATE(YEAR($H187),MONTH($H187)+$G187*4,1),BO$3=DATE(YEAR($H187),MONTH($H187)+$G187*5,1),BO$3=DATE(YEAR($H187),MONTH($H187)+$G187*6,1),BO$3=DATE(YEAR($H187),MONTH($H187)+$G187*7,1),BO$3=DATE(YEAR($H187),MONTH($H187)+$G187*8,1),BO$3=DATE(YEAR($H187),MONTH($H187)+$G187*9,1),BO$3=DATE(YEAR($H187),MONTH($H187)+$G187*10,1)),$F187*тех!CC$10*тех!CC$6,)</f>
        <v>0</v>
      </c>
      <c r="BP187" s="76">
        <f>IF(OR(BP$3=DATE(YEAR($H187),MONTH($H187)+$G187,1),BP$3=DATE(YEAR($H187),MONTH($H187)+$G187*2,1),BP$3=DATE(YEAR($H187),MONTH($H187)+$G187*3,1),BP$3=DATE(YEAR($H187),MONTH($H187)+$G187*4,1),BP$3=DATE(YEAR($H187),MONTH($H187)+$G187*5,1),BP$3=DATE(YEAR($H187),MONTH($H187)+$G187*6,1),BP$3=DATE(YEAR($H187),MONTH($H187)+$G187*7,1),BP$3=DATE(YEAR($H187),MONTH($H187)+$G187*8,1),BP$3=DATE(YEAR($H187),MONTH($H187)+$G187*9,1),BP$3=DATE(YEAR($H187),MONTH($H187)+$G187*10,1)),$F187*тех!CD$10*тех!CD$6,)</f>
        <v>0</v>
      </c>
      <c r="BQ187" s="76">
        <f>IF(OR(BQ$3=DATE(YEAR($H187),MONTH($H187)+$G187,1),BQ$3=DATE(YEAR($H187),MONTH($H187)+$G187*2,1),BQ$3=DATE(YEAR($H187),MONTH($H187)+$G187*3,1),BQ$3=DATE(YEAR($H187),MONTH($H187)+$G187*4,1),BQ$3=DATE(YEAR($H187),MONTH($H187)+$G187*5,1),BQ$3=DATE(YEAR($H187),MONTH($H187)+$G187*6,1),BQ$3=DATE(YEAR($H187),MONTH($H187)+$G187*7,1),BQ$3=DATE(YEAR($H187),MONTH($H187)+$G187*8,1),BQ$3=DATE(YEAR($H187),MONTH($H187)+$G187*9,1),BQ$3=DATE(YEAR($H187),MONTH($H187)+$G187*10,1)),$F187*тех!CE$10*тех!CE$6,)</f>
        <v>0</v>
      </c>
    </row>
    <row r="188" spans="2:69" hidden="1">
      <c r="B188" s="3">
        <v>46</v>
      </c>
      <c r="C188" s="19"/>
      <c r="D188" s="71"/>
      <c r="E188" s="71"/>
      <c r="F188" s="76">
        <f t="shared" si="5"/>
        <v>0</v>
      </c>
      <c r="G188" s="19"/>
      <c r="H188" s="20"/>
      <c r="J188" s="76">
        <f>IF($H188=J$3,$F188,)*тех!X$6</f>
        <v>0</v>
      </c>
      <c r="K188" s="76">
        <f>IF($H188=K$3,$F188,)*тех!Y$6</f>
        <v>0</v>
      </c>
      <c r="L188" s="76">
        <f>IF($H188=L$3,$F188,)*тех!Z$6</f>
        <v>0</v>
      </c>
      <c r="M188" s="76">
        <f>IF($H188=M$3,$F188,)*тех!AA$6</f>
        <v>0</v>
      </c>
      <c r="N188" s="76">
        <f>IF($H188=N$3,$F188,)*тех!AB$6</f>
        <v>0</v>
      </c>
      <c r="O188" s="76">
        <f>IF($H188=O$3,$F188,)*тех!AC$6</f>
        <v>0</v>
      </c>
      <c r="P188" s="76">
        <f>IF(OR(P$3=DATE(YEAR($H188),MONTH($H188)+$G188,1),P$3=DATE(YEAR($H188),MONTH($H188)+$G188*2,1),P$3=DATE(YEAR($H188),MONTH($H188)+$G188*3,1),P$3=DATE(YEAR($H188),MONTH($H188)+$G188*4,1),P$3=DATE(YEAR($H188),MONTH($H188)+$G188*5,1),P$3=DATE(YEAR($H188),MONTH($H188)+$G188*6,1),P$3=DATE(YEAR($H188),MONTH($H188)+$G188*7,1),P$3=DATE(YEAR($H188),MONTH($H188)+$G188*8,1),P$3=DATE(YEAR($H188),MONTH($H188)+$G188*9,1),P$3=DATE(YEAR($H188),MONTH($H188)+$G188*10,1)),$F188*тех!AD$10*тех!AD$6,)</f>
        <v>0</v>
      </c>
      <c r="Q188" s="76">
        <f>IF(OR(Q$3=DATE(YEAR($H188),MONTH($H188)+$G188,1),Q$3=DATE(YEAR($H188),MONTH($H188)+$G188*2,1),Q$3=DATE(YEAR($H188),MONTH($H188)+$G188*3,1),Q$3=DATE(YEAR($H188),MONTH($H188)+$G188*4,1),Q$3=DATE(YEAR($H188),MONTH($H188)+$G188*5,1),Q$3=DATE(YEAR($H188),MONTH($H188)+$G188*6,1),Q$3=DATE(YEAR($H188),MONTH($H188)+$G188*7,1),Q$3=DATE(YEAR($H188),MONTH($H188)+$G188*8,1),Q$3=DATE(YEAR($H188),MONTH($H188)+$G188*9,1),Q$3=DATE(YEAR($H188),MONTH($H188)+$G188*10,1)),$F188*тех!AE$10*тех!AE$6,)</f>
        <v>0</v>
      </c>
      <c r="R188" s="76">
        <f>IF(OR(R$3=DATE(YEAR($H188),MONTH($H188)+$G188,1),R$3=DATE(YEAR($H188),MONTH($H188)+$G188*2,1),R$3=DATE(YEAR($H188),MONTH($H188)+$G188*3,1),R$3=DATE(YEAR($H188),MONTH($H188)+$G188*4,1),R$3=DATE(YEAR($H188),MONTH($H188)+$G188*5,1),R$3=DATE(YEAR($H188),MONTH($H188)+$G188*6,1),R$3=DATE(YEAR($H188),MONTH($H188)+$G188*7,1),R$3=DATE(YEAR($H188),MONTH($H188)+$G188*8,1),R$3=DATE(YEAR($H188),MONTH($H188)+$G188*9,1),R$3=DATE(YEAR($H188),MONTH($H188)+$G188*10,1)),$F188*тех!AF$10*тех!AF$6,)</f>
        <v>0</v>
      </c>
      <c r="S188" s="76">
        <f>IF(OR(S$3=DATE(YEAR($H188),MONTH($H188)+$G188,1),S$3=DATE(YEAR($H188),MONTH($H188)+$G188*2,1),S$3=DATE(YEAR($H188),MONTH($H188)+$G188*3,1),S$3=DATE(YEAR($H188),MONTH($H188)+$G188*4,1),S$3=DATE(YEAR($H188),MONTH($H188)+$G188*5,1),S$3=DATE(YEAR($H188),MONTH($H188)+$G188*6,1),S$3=DATE(YEAR($H188),MONTH($H188)+$G188*7,1),S$3=DATE(YEAR($H188),MONTH($H188)+$G188*8,1),S$3=DATE(YEAR($H188),MONTH($H188)+$G188*9,1),S$3=DATE(YEAR($H188),MONTH($H188)+$G188*10,1)),$F188*тех!AG$10*тех!AG$6,)</f>
        <v>0</v>
      </c>
      <c r="T188" s="76">
        <f>IF(OR(T$3=DATE(YEAR($H188),MONTH($H188)+$G188,1),T$3=DATE(YEAR($H188),MONTH($H188)+$G188*2,1),T$3=DATE(YEAR($H188),MONTH($H188)+$G188*3,1),T$3=DATE(YEAR($H188),MONTH($H188)+$G188*4,1),T$3=DATE(YEAR($H188),MONTH($H188)+$G188*5,1),T$3=DATE(YEAR($H188),MONTH($H188)+$G188*6,1),T$3=DATE(YEAR($H188),MONTH($H188)+$G188*7,1),T$3=DATE(YEAR($H188),MONTH($H188)+$G188*8,1),T$3=DATE(YEAR($H188),MONTH($H188)+$G188*9,1),T$3=DATE(YEAR($H188),MONTH($H188)+$G188*10,1)),$F188*тех!AH$10*тех!AH$6,)</f>
        <v>0</v>
      </c>
      <c r="U188" s="76">
        <f>IF(OR(U$3=DATE(YEAR($H188),MONTH($H188)+$G188,1),U$3=DATE(YEAR($H188),MONTH($H188)+$G188*2,1),U$3=DATE(YEAR($H188),MONTH($H188)+$G188*3,1),U$3=DATE(YEAR($H188),MONTH($H188)+$G188*4,1),U$3=DATE(YEAR($H188),MONTH($H188)+$G188*5,1),U$3=DATE(YEAR($H188),MONTH($H188)+$G188*6,1),U$3=DATE(YEAR($H188),MONTH($H188)+$G188*7,1),U$3=DATE(YEAR($H188),MONTH($H188)+$G188*8,1),U$3=DATE(YEAR($H188),MONTH($H188)+$G188*9,1),U$3=DATE(YEAR($H188),MONTH($H188)+$G188*10,1)),$F188*тех!AI$10*тех!AI$6,)</f>
        <v>0</v>
      </c>
      <c r="V188" s="76">
        <f>IF(OR(V$3=DATE(YEAR($H188),MONTH($H188)+$G188,1),V$3=DATE(YEAR($H188),MONTH($H188)+$G188*2,1),V$3=DATE(YEAR($H188),MONTH($H188)+$G188*3,1),V$3=DATE(YEAR($H188),MONTH($H188)+$G188*4,1),V$3=DATE(YEAR($H188),MONTH($H188)+$G188*5,1),V$3=DATE(YEAR($H188),MONTH($H188)+$G188*6,1),V$3=DATE(YEAR($H188),MONTH($H188)+$G188*7,1),V$3=DATE(YEAR($H188),MONTH($H188)+$G188*8,1),V$3=DATE(YEAR($H188),MONTH($H188)+$G188*9,1),V$3=DATE(YEAR($H188),MONTH($H188)+$G188*10,1)),$F188*тех!AJ$10*тех!AJ$6,)</f>
        <v>0</v>
      </c>
      <c r="W188" s="76">
        <f>IF(OR(W$3=DATE(YEAR($H188),MONTH($H188)+$G188,1),W$3=DATE(YEAR($H188),MONTH($H188)+$G188*2,1),W$3=DATE(YEAR($H188),MONTH($H188)+$G188*3,1),W$3=DATE(YEAR($H188),MONTH($H188)+$G188*4,1),W$3=DATE(YEAR($H188),MONTH($H188)+$G188*5,1),W$3=DATE(YEAR($H188),MONTH($H188)+$G188*6,1),W$3=DATE(YEAR($H188),MONTH($H188)+$G188*7,1),W$3=DATE(YEAR($H188),MONTH($H188)+$G188*8,1),W$3=DATE(YEAR($H188),MONTH($H188)+$G188*9,1),W$3=DATE(YEAR($H188),MONTH($H188)+$G188*10,1)),$F188*тех!AK$10*тех!AK$6,)</f>
        <v>0</v>
      </c>
      <c r="X188" s="76">
        <f>IF(OR(X$3=DATE(YEAR($H188),MONTH($H188)+$G188,1),X$3=DATE(YEAR($H188),MONTH($H188)+$G188*2,1),X$3=DATE(YEAR($H188),MONTH($H188)+$G188*3,1),X$3=DATE(YEAR($H188),MONTH($H188)+$G188*4,1),X$3=DATE(YEAR($H188),MONTH($H188)+$G188*5,1),X$3=DATE(YEAR($H188),MONTH($H188)+$G188*6,1),X$3=DATE(YEAR($H188),MONTH($H188)+$G188*7,1),X$3=DATE(YEAR($H188),MONTH($H188)+$G188*8,1),X$3=DATE(YEAR($H188),MONTH($H188)+$G188*9,1),X$3=DATE(YEAR($H188),MONTH($H188)+$G188*10,1)),$F188*тех!AL$10*тех!AL$6,)</f>
        <v>0</v>
      </c>
      <c r="Y188" s="76">
        <f>IF(OR(Y$3=DATE(YEAR($H188),MONTH($H188)+$G188,1),Y$3=DATE(YEAR($H188),MONTH($H188)+$G188*2,1),Y$3=DATE(YEAR($H188),MONTH($H188)+$G188*3,1),Y$3=DATE(YEAR($H188),MONTH($H188)+$G188*4,1),Y$3=DATE(YEAR($H188),MONTH($H188)+$G188*5,1),Y$3=DATE(YEAR($H188),MONTH($H188)+$G188*6,1),Y$3=DATE(YEAR($H188),MONTH($H188)+$G188*7,1),Y$3=DATE(YEAR($H188),MONTH($H188)+$G188*8,1),Y$3=DATE(YEAR($H188),MONTH($H188)+$G188*9,1),Y$3=DATE(YEAR($H188),MONTH($H188)+$G188*10,1)),$F188*тех!AM$10*тех!AM$6,)</f>
        <v>0</v>
      </c>
      <c r="Z188" s="76">
        <f>IF(OR(Z$3=DATE(YEAR($H188),MONTH($H188)+$G188,1),Z$3=DATE(YEAR($H188),MONTH($H188)+$G188*2,1),Z$3=DATE(YEAR($H188),MONTH($H188)+$G188*3,1),Z$3=DATE(YEAR($H188),MONTH($H188)+$G188*4,1),Z$3=DATE(YEAR($H188),MONTH($H188)+$G188*5,1),Z$3=DATE(YEAR($H188),MONTH($H188)+$G188*6,1),Z$3=DATE(YEAR($H188),MONTH($H188)+$G188*7,1),Z$3=DATE(YEAR($H188),MONTH($H188)+$G188*8,1),Z$3=DATE(YEAR($H188),MONTH($H188)+$G188*9,1),Z$3=DATE(YEAR($H188),MONTH($H188)+$G188*10,1)),$F188*тех!AN$10*тех!AN$6,)</f>
        <v>0</v>
      </c>
      <c r="AA188" s="76">
        <f>IF(OR(AA$3=DATE(YEAR($H188),MONTH($H188)+$G188,1),AA$3=DATE(YEAR($H188),MONTH($H188)+$G188*2,1),AA$3=DATE(YEAR($H188),MONTH($H188)+$G188*3,1),AA$3=DATE(YEAR($H188),MONTH($H188)+$G188*4,1),AA$3=DATE(YEAR($H188),MONTH($H188)+$G188*5,1),AA$3=DATE(YEAR($H188),MONTH($H188)+$G188*6,1),AA$3=DATE(YEAR($H188),MONTH($H188)+$G188*7,1),AA$3=DATE(YEAR($H188),MONTH($H188)+$G188*8,1),AA$3=DATE(YEAR($H188),MONTH($H188)+$G188*9,1),AA$3=DATE(YEAR($H188),MONTH($H188)+$G188*10,1)),$F188*тех!AO$10*тех!AO$6,)</f>
        <v>0</v>
      </c>
      <c r="AB188" s="76">
        <f>IF(OR(AB$3=DATE(YEAR($H188),MONTH($H188)+$G188,1),AB$3=DATE(YEAR($H188),MONTH($H188)+$G188*2,1),AB$3=DATE(YEAR($H188),MONTH($H188)+$G188*3,1),AB$3=DATE(YEAR($H188),MONTH($H188)+$G188*4,1),AB$3=DATE(YEAR($H188),MONTH($H188)+$G188*5,1),AB$3=DATE(YEAR($H188),MONTH($H188)+$G188*6,1),AB$3=DATE(YEAR($H188),MONTH($H188)+$G188*7,1),AB$3=DATE(YEAR($H188),MONTH($H188)+$G188*8,1),AB$3=DATE(YEAR($H188),MONTH($H188)+$G188*9,1),AB$3=DATE(YEAR($H188),MONTH($H188)+$G188*10,1)),$F188*тех!AP$10*тех!AP$6,)</f>
        <v>0</v>
      </c>
      <c r="AC188" s="76">
        <f>IF(OR(AC$3=DATE(YEAR($H188),MONTH($H188)+$G188,1),AC$3=DATE(YEAR($H188),MONTH($H188)+$G188*2,1),AC$3=DATE(YEAR($H188),MONTH($H188)+$G188*3,1),AC$3=DATE(YEAR($H188),MONTH($H188)+$G188*4,1),AC$3=DATE(YEAR($H188),MONTH($H188)+$G188*5,1),AC$3=DATE(YEAR($H188),MONTH($H188)+$G188*6,1),AC$3=DATE(YEAR($H188),MONTH($H188)+$G188*7,1),AC$3=DATE(YEAR($H188),MONTH($H188)+$G188*8,1),AC$3=DATE(YEAR($H188),MONTH($H188)+$G188*9,1),AC$3=DATE(YEAR($H188),MONTH($H188)+$G188*10,1)),$F188*тех!AQ$10*тех!AQ$6,)</f>
        <v>0</v>
      </c>
      <c r="AD188" s="76">
        <f>IF(OR(AD$3=DATE(YEAR($H188),MONTH($H188)+$G188,1),AD$3=DATE(YEAR($H188),MONTH($H188)+$G188*2,1),AD$3=DATE(YEAR($H188),MONTH($H188)+$G188*3,1),AD$3=DATE(YEAR($H188),MONTH($H188)+$G188*4,1),AD$3=DATE(YEAR($H188),MONTH($H188)+$G188*5,1),AD$3=DATE(YEAR($H188),MONTH($H188)+$G188*6,1),AD$3=DATE(YEAR($H188),MONTH($H188)+$G188*7,1),AD$3=DATE(YEAR($H188),MONTH($H188)+$G188*8,1),AD$3=DATE(YEAR($H188),MONTH($H188)+$G188*9,1),AD$3=DATE(YEAR($H188),MONTH($H188)+$G188*10,1)),$F188*тех!AR$10*тех!AR$6,)</f>
        <v>0</v>
      </c>
      <c r="AE188" s="76">
        <f>IF(OR(AE$3=DATE(YEAR($H188),MONTH($H188)+$G188,1),AE$3=DATE(YEAR($H188),MONTH($H188)+$G188*2,1),AE$3=DATE(YEAR($H188),MONTH($H188)+$G188*3,1),AE$3=DATE(YEAR($H188),MONTH($H188)+$G188*4,1),AE$3=DATE(YEAR($H188),MONTH($H188)+$G188*5,1),AE$3=DATE(YEAR($H188),MONTH($H188)+$G188*6,1),AE$3=DATE(YEAR($H188),MONTH($H188)+$G188*7,1),AE$3=DATE(YEAR($H188),MONTH($H188)+$G188*8,1),AE$3=DATE(YEAR($H188),MONTH($H188)+$G188*9,1),AE$3=DATE(YEAR($H188),MONTH($H188)+$G188*10,1)),$F188*тех!AS$10*тех!AS$6,)</f>
        <v>0</v>
      </c>
      <c r="AF188" s="76">
        <f>IF(OR(AF$3=DATE(YEAR($H188),MONTH($H188)+$G188,1),AF$3=DATE(YEAR($H188),MONTH($H188)+$G188*2,1),AF$3=DATE(YEAR($H188),MONTH($H188)+$G188*3,1),AF$3=DATE(YEAR($H188),MONTH($H188)+$G188*4,1),AF$3=DATE(YEAR($H188),MONTH($H188)+$G188*5,1),AF$3=DATE(YEAR($H188),MONTH($H188)+$G188*6,1),AF$3=DATE(YEAR($H188),MONTH($H188)+$G188*7,1),AF$3=DATE(YEAR($H188),MONTH($H188)+$G188*8,1),AF$3=DATE(YEAR($H188),MONTH($H188)+$G188*9,1),AF$3=DATE(YEAR($H188),MONTH($H188)+$G188*10,1)),$F188*тех!AT$10*тех!AT$6,)</f>
        <v>0</v>
      </c>
      <c r="AG188" s="76">
        <f>IF(OR(AG$3=DATE(YEAR($H188),MONTH($H188)+$G188,1),AG$3=DATE(YEAR($H188),MONTH($H188)+$G188*2,1),AG$3=DATE(YEAR($H188),MONTH($H188)+$G188*3,1),AG$3=DATE(YEAR($H188),MONTH($H188)+$G188*4,1),AG$3=DATE(YEAR($H188),MONTH($H188)+$G188*5,1),AG$3=DATE(YEAR($H188),MONTH($H188)+$G188*6,1),AG$3=DATE(YEAR($H188),MONTH($H188)+$G188*7,1),AG$3=DATE(YEAR($H188),MONTH($H188)+$G188*8,1),AG$3=DATE(YEAR($H188),MONTH($H188)+$G188*9,1),AG$3=DATE(YEAR($H188),MONTH($H188)+$G188*10,1)),$F188*тех!AU$10*тех!AU$6,)</f>
        <v>0</v>
      </c>
      <c r="AH188" s="76">
        <f>IF(OR(AH$3=DATE(YEAR($H188),MONTH($H188)+$G188,1),AH$3=DATE(YEAR($H188),MONTH($H188)+$G188*2,1),AH$3=DATE(YEAR($H188),MONTH($H188)+$G188*3,1),AH$3=DATE(YEAR($H188),MONTH($H188)+$G188*4,1),AH$3=DATE(YEAR($H188),MONTH($H188)+$G188*5,1),AH$3=DATE(YEAR($H188),MONTH($H188)+$G188*6,1),AH$3=DATE(YEAR($H188),MONTH($H188)+$G188*7,1),AH$3=DATE(YEAR($H188),MONTH($H188)+$G188*8,1),AH$3=DATE(YEAR($H188),MONTH($H188)+$G188*9,1),AH$3=DATE(YEAR($H188),MONTH($H188)+$G188*10,1)),$F188*тех!AV$10*тех!AV$6,)</f>
        <v>0</v>
      </c>
      <c r="AI188" s="76">
        <f>IF(OR(AI$3=DATE(YEAR($H188),MONTH($H188)+$G188,1),AI$3=DATE(YEAR($H188),MONTH($H188)+$G188*2,1),AI$3=DATE(YEAR($H188),MONTH($H188)+$G188*3,1),AI$3=DATE(YEAR($H188),MONTH($H188)+$G188*4,1),AI$3=DATE(YEAR($H188),MONTH($H188)+$G188*5,1),AI$3=DATE(YEAR($H188),MONTH($H188)+$G188*6,1),AI$3=DATE(YEAR($H188),MONTH($H188)+$G188*7,1),AI$3=DATE(YEAR($H188),MONTH($H188)+$G188*8,1),AI$3=DATE(YEAR($H188),MONTH($H188)+$G188*9,1),AI$3=DATE(YEAR($H188),MONTH($H188)+$G188*10,1)),$F188*тех!AW$10*тех!AW$6,)</f>
        <v>0</v>
      </c>
      <c r="AJ188" s="76">
        <f>IF(OR(AJ$3=DATE(YEAR($H188),MONTH($H188)+$G188,1),AJ$3=DATE(YEAR($H188),MONTH($H188)+$G188*2,1),AJ$3=DATE(YEAR($H188),MONTH($H188)+$G188*3,1),AJ$3=DATE(YEAR($H188),MONTH($H188)+$G188*4,1),AJ$3=DATE(YEAR($H188),MONTH($H188)+$G188*5,1),AJ$3=DATE(YEAR($H188),MONTH($H188)+$G188*6,1),AJ$3=DATE(YEAR($H188),MONTH($H188)+$G188*7,1),AJ$3=DATE(YEAR($H188),MONTH($H188)+$G188*8,1),AJ$3=DATE(YEAR($H188),MONTH($H188)+$G188*9,1),AJ$3=DATE(YEAR($H188),MONTH($H188)+$G188*10,1)),$F188*тех!AX$10*тех!AX$6,)</f>
        <v>0</v>
      </c>
      <c r="AK188" s="76">
        <f>IF(OR(AK$3=DATE(YEAR($H188),MONTH($H188)+$G188,1),AK$3=DATE(YEAR($H188),MONTH($H188)+$G188*2,1),AK$3=DATE(YEAR($H188),MONTH($H188)+$G188*3,1),AK$3=DATE(YEAR($H188),MONTH($H188)+$G188*4,1),AK$3=DATE(YEAR($H188),MONTH($H188)+$G188*5,1),AK$3=DATE(YEAR($H188),MONTH($H188)+$G188*6,1),AK$3=DATE(YEAR($H188),MONTH($H188)+$G188*7,1),AK$3=DATE(YEAR($H188),MONTH($H188)+$G188*8,1),AK$3=DATE(YEAR($H188),MONTH($H188)+$G188*9,1),AK$3=DATE(YEAR($H188),MONTH($H188)+$G188*10,1)),$F188*тех!AY$10*тех!AY$6,)</f>
        <v>0</v>
      </c>
      <c r="AL188" s="76">
        <f>IF(OR(AL$3=DATE(YEAR($H188),MONTH($H188)+$G188,1),AL$3=DATE(YEAR($H188),MONTH($H188)+$G188*2,1),AL$3=DATE(YEAR($H188),MONTH($H188)+$G188*3,1),AL$3=DATE(YEAR($H188),MONTH($H188)+$G188*4,1),AL$3=DATE(YEAR($H188),MONTH($H188)+$G188*5,1),AL$3=DATE(YEAR($H188),MONTH($H188)+$G188*6,1),AL$3=DATE(YEAR($H188),MONTH($H188)+$G188*7,1),AL$3=DATE(YEAR($H188),MONTH($H188)+$G188*8,1),AL$3=DATE(YEAR($H188),MONTH($H188)+$G188*9,1),AL$3=DATE(YEAR($H188),MONTH($H188)+$G188*10,1)),$F188*тех!AZ$10*тех!AZ$6,)</f>
        <v>0</v>
      </c>
      <c r="AM188" s="76">
        <f>IF(OR(AM$3=DATE(YEAR($H188),MONTH($H188)+$G188,1),AM$3=DATE(YEAR($H188),MONTH($H188)+$G188*2,1),AM$3=DATE(YEAR($H188),MONTH($H188)+$G188*3,1),AM$3=DATE(YEAR($H188),MONTH($H188)+$G188*4,1),AM$3=DATE(YEAR($H188),MONTH($H188)+$G188*5,1),AM$3=DATE(YEAR($H188),MONTH($H188)+$G188*6,1),AM$3=DATE(YEAR($H188),MONTH($H188)+$G188*7,1),AM$3=DATE(YEAR($H188),MONTH($H188)+$G188*8,1),AM$3=DATE(YEAR($H188),MONTH($H188)+$G188*9,1),AM$3=DATE(YEAR($H188),MONTH($H188)+$G188*10,1)),$F188*тех!BA$10*тех!BA$6,)</f>
        <v>0</v>
      </c>
      <c r="AN188" s="76">
        <f>IF(OR(AN$3=DATE(YEAR($H188),MONTH($H188)+$G188,1),AN$3=DATE(YEAR($H188),MONTH($H188)+$G188*2,1),AN$3=DATE(YEAR($H188),MONTH($H188)+$G188*3,1),AN$3=DATE(YEAR($H188),MONTH($H188)+$G188*4,1),AN$3=DATE(YEAR($H188),MONTH($H188)+$G188*5,1),AN$3=DATE(YEAR($H188),MONTH($H188)+$G188*6,1),AN$3=DATE(YEAR($H188),MONTH($H188)+$G188*7,1),AN$3=DATE(YEAR($H188),MONTH($H188)+$G188*8,1),AN$3=DATE(YEAR($H188),MONTH($H188)+$G188*9,1),AN$3=DATE(YEAR($H188),MONTH($H188)+$G188*10,1)),$F188*тех!BB$10*тех!BB$6,)</f>
        <v>0</v>
      </c>
      <c r="AO188" s="76">
        <f>IF(OR(AO$3=DATE(YEAR($H188),MONTH($H188)+$G188,1),AO$3=DATE(YEAR($H188),MONTH($H188)+$G188*2,1),AO$3=DATE(YEAR($H188),MONTH($H188)+$G188*3,1),AO$3=DATE(YEAR($H188),MONTH($H188)+$G188*4,1),AO$3=DATE(YEAR($H188),MONTH($H188)+$G188*5,1),AO$3=DATE(YEAR($H188),MONTH($H188)+$G188*6,1),AO$3=DATE(YEAR($H188),MONTH($H188)+$G188*7,1),AO$3=DATE(YEAR($H188),MONTH($H188)+$G188*8,1),AO$3=DATE(YEAR($H188),MONTH($H188)+$G188*9,1),AO$3=DATE(YEAR($H188),MONTH($H188)+$G188*10,1)),$F188*тех!BC$10*тех!BC$6,)</f>
        <v>0</v>
      </c>
      <c r="AP188" s="76">
        <f>IF(OR(AP$3=DATE(YEAR($H188),MONTH($H188)+$G188,1),AP$3=DATE(YEAR($H188),MONTH($H188)+$G188*2,1),AP$3=DATE(YEAR($H188),MONTH($H188)+$G188*3,1),AP$3=DATE(YEAR($H188),MONTH($H188)+$G188*4,1),AP$3=DATE(YEAR($H188),MONTH($H188)+$G188*5,1),AP$3=DATE(YEAR($H188),MONTH($H188)+$G188*6,1),AP$3=DATE(YEAR($H188),MONTH($H188)+$G188*7,1),AP$3=DATE(YEAR($H188),MONTH($H188)+$G188*8,1),AP$3=DATE(YEAR($H188),MONTH($H188)+$G188*9,1),AP$3=DATE(YEAR($H188),MONTH($H188)+$G188*10,1)),$F188*тех!BD$10*тех!BD$6,)</f>
        <v>0</v>
      </c>
      <c r="AQ188" s="76">
        <f>IF(OR(AQ$3=DATE(YEAR($H188),MONTH($H188)+$G188,1),AQ$3=DATE(YEAR($H188),MONTH($H188)+$G188*2,1),AQ$3=DATE(YEAR($H188),MONTH($H188)+$G188*3,1),AQ$3=DATE(YEAR($H188),MONTH($H188)+$G188*4,1),AQ$3=DATE(YEAR($H188),MONTH($H188)+$G188*5,1),AQ$3=DATE(YEAR($H188),MONTH($H188)+$G188*6,1),AQ$3=DATE(YEAR($H188),MONTH($H188)+$G188*7,1),AQ$3=DATE(YEAR($H188),MONTH($H188)+$G188*8,1),AQ$3=DATE(YEAR($H188),MONTH($H188)+$G188*9,1),AQ$3=DATE(YEAR($H188),MONTH($H188)+$G188*10,1)),$F188*тех!BE$10*тех!BE$6,)</f>
        <v>0</v>
      </c>
      <c r="AR188" s="76">
        <f>IF(OR(AR$3=DATE(YEAR($H188),MONTH($H188)+$G188,1),AR$3=DATE(YEAR($H188),MONTH($H188)+$G188*2,1),AR$3=DATE(YEAR($H188),MONTH($H188)+$G188*3,1),AR$3=DATE(YEAR($H188),MONTH($H188)+$G188*4,1),AR$3=DATE(YEAR($H188),MONTH($H188)+$G188*5,1),AR$3=DATE(YEAR($H188),MONTH($H188)+$G188*6,1),AR$3=DATE(YEAR($H188),MONTH($H188)+$G188*7,1),AR$3=DATE(YEAR($H188),MONTH($H188)+$G188*8,1),AR$3=DATE(YEAR($H188),MONTH($H188)+$G188*9,1),AR$3=DATE(YEAR($H188),MONTH($H188)+$G188*10,1)),$F188*тех!BF$10*тех!BF$6,)</f>
        <v>0</v>
      </c>
      <c r="AS188" s="76">
        <f>IF(OR(AS$3=DATE(YEAR($H188),MONTH($H188)+$G188,1),AS$3=DATE(YEAR($H188),MONTH($H188)+$G188*2,1),AS$3=DATE(YEAR($H188),MONTH($H188)+$G188*3,1),AS$3=DATE(YEAR($H188),MONTH($H188)+$G188*4,1),AS$3=DATE(YEAR($H188),MONTH($H188)+$G188*5,1),AS$3=DATE(YEAR($H188),MONTH($H188)+$G188*6,1),AS$3=DATE(YEAR($H188),MONTH($H188)+$G188*7,1),AS$3=DATE(YEAR($H188),MONTH($H188)+$G188*8,1),AS$3=DATE(YEAR($H188),MONTH($H188)+$G188*9,1),AS$3=DATE(YEAR($H188),MONTH($H188)+$G188*10,1)),$F188*тех!BG$10*тех!BG$6,)</f>
        <v>0</v>
      </c>
      <c r="AT188" s="76">
        <f>IF(OR(AT$3=DATE(YEAR($H188),MONTH($H188)+$G188,1),AT$3=DATE(YEAR($H188),MONTH($H188)+$G188*2,1),AT$3=DATE(YEAR($H188),MONTH($H188)+$G188*3,1),AT$3=DATE(YEAR($H188),MONTH($H188)+$G188*4,1),AT$3=DATE(YEAR($H188),MONTH($H188)+$G188*5,1),AT$3=DATE(YEAR($H188),MONTH($H188)+$G188*6,1),AT$3=DATE(YEAR($H188),MONTH($H188)+$G188*7,1),AT$3=DATE(YEAR($H188),MONTH($H188)+$G188*8,1),AT$3=DATE(YEAR($H188),MONTH($H188)+$G188*9,1),AT$3=DATE(YEAR($H188),MONTH($H188)+$G188*10,1)),$F188*тех!BH$10*тех!BH$6,)</f>
        <v>0</v>
      </c>
      <c r="AU188" s="76">
        <f>IF(OR(AU$3=DATE(YEAR($H188),MONTH($H188)+$G188,1),AU$3=DATE(YEAR($H188),MONTH($H188)+$G188*2,1),AU$3=DATE(YEAR($H188),MONTH($H188)+$G188*3,1),AU$3=DATE(YEAR($H188),MONTH($H188)+$G188*4,1),AU$3=DATE(YEAR($H188),MONTH($H188)+$G188*5,1),AU$3=DATE(YEAR($H188),MONTH($H188)+$G188*6,1),AU$3=DATE(YEAR($H188),MONTH($H188)+$G188*7,1),AU$3=DATE(YEAR($H188),MONTH($H188)+$G188*8,1),AU$3=DATE(YEAR($H188),MONTH($H188)+$G188*9,1),AU$3=DATE(YEAR($H188),MONTH($H188)+$G188*10,1)),$F188*тех!BI$10*тех!BI$6,)</f>
        <v>0</v>
      </c>
      <c r="AV188" s="76">
        <f>IF(OR(AV$3=DATE(YEAR($H188),MONTH($H188)+$G188,1),AV$3=DATE(YEAR($H188),MONTH($H188)+$G188*2,1),AV$3=DATE(YEAR($H188),MONTH($H188)+$G188*3,1),AV$3=DATE(YEAR($H188),MONTH($H188)+$G188*4,1),AV$3=DATE(YEAR($H188),MONTH($H188)+$G188*5,1),AV$3=DATE(YEAR($H188),MONTH($H188)+$G188*6,1),AV$3=DATE(YEAR($H188),MONTH($H188)+$G188*7,1),AV$3=DATE(YEAR($H188),MONTH($H188)+$G188*8,1),AV$3=DATE(YEAR($H188),MONTH($H188)+$G188*9,1),AV$3=DATE(YEAR($H188),MONTH($H188)+$G188*10,1)),$F188*тех!BJ$10*тех!BJ$6,)</f>
        <v>0</v>
      </c>
      <c r="AW188" s="76">
        <f>IF(OR(AW$3=DATE(YEAR($H188),MONTH($H188)+$G188,1),AW$3=DATE(YEAR($H188),MONTH($H188)+$G188*2,1),AW$3=DATE(YEAR($H188),MONTH($H188)+$G188*3,1),AW$3=DATE(YEAR($H188),MONTH($H188)+$G188*4,1),AW$3=DATE(YEAR($H188),MONTH($H188)+$G188*5,1),AW$3=DATE(YEAR($H188),MONTH($H188)+$G188*6,1),AW$3=DATE(YEAR($H188),MONTH($H188)+$G188*7,1),AW$3=DATE(YEAR($H188),MONTH($H188)+$G188*8,1),AW$3=DATE(YEAR($H188),MONTH($H188)+$G188*9,1),AW$3=DATE(YEAR($H188),MONTH($H188)+$G188*10,1)),$F188*тех!BK$10*тех!BK$6,)</f>
        <v>0</v>
      </c>
      <c r="AX188" s="76">
        <f>IF(OR(AX$3=DATE(YEAR($H188),MONTH($H188)+$G188,1),AX$3=DATE(YEAR($H188),MONTH($H188)+$G188*2,1),AX$3=DATE(YEAR($H188),MONTH($H188)+$G188*3,1),AX$3=DATE(YEAR($H188),MONTH($H188)+$G188*4,1),AX$3=DATE(YEAR($H188),MONTH($H188)+$G188*5,1),AX$3=DATE(YEAR($H188),MONTH($H188)+$G188*6,1),AX$3=DATE(YEAR($H188),MONTH($H188)+$G188*7,1),AX$3=DATE(YEAR($H188),MONTH($H188)+$G188*8,1),AX$3=DATE(YEAR($H188),MONTH($H188)+$G188*9,1),AX$3=DATE(YEAR($H188),MONTH($H188)+$G188*10,1)),$F188*тех!BL$10*тех!BL$6,)</f>
        <v>0</v>
      </c>
      <c r="AY188" s="76">
        <f>IF(OR(AY$3=DATE(YEAR($H188),MONTH($H188)+$G188,1),AY$3=DATE(YEAR($H188),MONTH($H188)+$G188*2,1),AY$3=DATE(YEAR($H188),MONTH($H188)+$G188*3,1),AY$3=DATE(YEAR($H188),MONTH($H188)+$G188*4,1),AY$3=DATE(YEAR($H188),MONTH($H188)+$G188*5,1),AY$3=DATE(YEAR($H188),MONTH($H188)+$G188*6,1),AY$3=DATE(YEAR($H188),MONTH($H188)+$G188*7,1),AY$3=DATE(YEAR($H188),MONTH($H188)+$G188*8,1),AY$3=DATE(YEAR($H188),MONTH($H188)+$G188*9,1),AY$3=DATE(YEAR($H188),MONTH($H188)+$G188*10,1)),$F188*тех!BM$10*тех!BM$6,)</f>
        <v>0</v>
      </c>
      <c r="AZ188" s="76">
        <f>IF(OR(AZ$3=DATE(YEAR($H188),MONTH($H188)+$G188,1),AZ$3=DATE(YEAR($H188),MONTH($H188)+$G188*2,1),AZ$3=DATE(YEAR($H188),MONTH($H188)+$G188*3,1),AZ$3=DATE(YEAR($H188),MONTH($H188)+$G188*4,1),AZ$3=DATE(YEAR($H188),MONTH($H188)+$G188*5,1),AZ$3=DATE(YEAR($H188),MONTH($H188)+$G188*6,1),AZ$3=DATE(YEAR($H188),MONTH($H188)+$G188*7,1),AZ$3=DATE(YEAR($H188),MONTH($H188)+$G188*8,1),AZ$3=DATE(YEAR($H188),MONTH($H188)+$G188*9,1),AZ$3=DATE(YEAR($H188),MONTH($H188)+$G188*10,1)),$F188*тех!BN$10*тех!BN$6,)</f>
        <v>0</v>
      </c>
      <c r="BA188" s="76">
        <f>IF(OR(BA$3=DATE(YEAR($H188),MONTH($H188)+$G188,1),BA$3=DATE(YEAR($H188),MONTH($H188)+$G188*2,1),BA$3=DATE(YEAR($H188),MONTH($H188)+$G188*3,1),BA$3=DATE(YEAR($H188),MONTH($H188)+$G188*4,1),BA$3=DATE(YEAR($H188),MONTH($H188)+$G188*5,1),BA$3=DATE(YEAR($H188),MONTH($H188)+$G188*6,1),BA$3=DATE(YEAR($H188),MONTH($H188)+$G188*7,1),BA$3=DATE(YEAR($H188),MONTH($H188)+$G188*8,1),BA$3=DATE(YEAR($H188),MONTH($H188)+$G188*9,1),BA$3=DATE(YEAR($H188),MONTH($H188)+$G188*10,1)),$F188*тех!BO$10*тех!BO$6,)</f>
        <v>0</v>
      </c>
      <c r="BB188" s="76">
        <f>IF(OR(BB$3=DATE(YEAR($H188),MONTH($H188)+$G188,1),BB$3=DATE(YEAR($H188),MONTH($H188)+$G188*2,1),BB$3=DATE(YEAR($H188),MONTH($H188)+$G188*3,1),BB$3=DATE(YEAR($H188),MONTH($H188)+$G188*4,1),BB$3=DATE(YEAR($H188),MONTH($H188)+$G188*5,1),BB$3=DATE(YEAR($H188),MONTH($H188)+$G188*6,1),BB$3=DATE(YEAR($H188),MONTH($H188)+$G188*7,1),BB$3=DATE(YEAR($H188),MONTH($H188)+$G188*8,1),BB$3=DATE(YEAR($H188),MONTH($H188)+$G188*9,1),BB$3=DATE(YEAR($H188),MONTH($H188)+$G188*10,1)),$F188*тех!BP$10*тех!BP$6,)</f>
        <v>0</v>
      </c>
      <c r="BC188" s="76">
        <f>IF(OR(BC$3=DATE(YEAR($H188),MONTH($H188)+$G188,1),BC$3=DATE(YEAR($H188),MONTH($H188)+$G188*2,1),BC$3=DATE(YEAR($H188),MONTH($H188)+$G188*3,1),BC$3=DATE(YEAR($H188),MONTH($H188)+$G188*4,1),BC$3=DATE(YEAR($H188),MONTH($H188)+$G188*5,1),BC$3=DATE(YEAR($H188),MONTH($H188)+$G188*6,1),BC$3=DATE(YEAR($H188),MONTH($H188)+$G188*7,1),BC$3=DATE(YEAR($H188),MONTH($H188)+$G188*8,1),BC$3=DATE(YEAR($H188),MONTH($H188)+$G188*9,1),BC$3=DATE(YEAR($H188),MONTH($H188)+$G188*10,1)),$F188*тех!BQ$10*тех!BQ$6,)</f>
        <v>0</v>
      </c>
      <c r="BD188" s="76">
        <f>IF(OR(BD$3=DATE(YEAR($H188),MONTH($H188)+$G188,1),BD$3=DATE(YEAR($H188),MONTH($H188)+$G188*2,1),BD$3=DATE(YEAR($H188),MONTH($H188)+$G188*3,1),BD$3=DATE(YEAR($H188),MONTH($H188)+$G188*4,1),BD$3=DATE(YEAR($H188),MONTH($H188)+$G188*5,1),BD$3=DATE(YEAR($H188),MONTH($H188)+$G188*6,1),BD$3=DATE(YEAR($H188),MONTH($H188)+$G188*7,1),BD$3=DATE(YEAR($H188),MONTH($H188)+$G188*8,1),BD$3=DATE(YEAR($H188),MONTH($H188)+$G188*9,1),BD$3=DATE(YEAR($H188),MONTH($H188)+$G188*10,1)),$F188*тех!BR$10*тех!BR$6,)</f>
        <v>0</v>
      </c>
      <c r="BE188" s="76">
        <f>IF(OR(BE$3=DATE(YEAR($H188),MONTH($H188)+$G188,1),BE$3=DATE(YEAR($H188),MONTH($H188)+$G188*2,1),BE$3=DATE(YEAR($H188),MONTH($H188)+$G188*3,1),BE$3=DATE(YEAR($H188),MONTH($H188)+$G188*4,1),BE$3=DATE(YEAR($H188),MONTH($H188)+$G188*5,1),BE$3=DATE(YEAR($H188),MONTH($H188)+$G188*6,1),BE$3=DATE(YEAR($H188),MONTH($H188)+$G188*7,1),BE$3=DATE(YEAR($H188),MONTH($H188)+$G188*8,1),BE$3=DATE(YEAR($H188),MONTH($H188)+$G188*9,1),BE$3=DATE(YEAR($H188),MONTH($H188)+$G188*10,1)),$F188*тех!BS$10*тех!BS$6,)</f>
        <v>0</v>
      </c>
      <c r="BF188" s="76">
        <f>IF(OR(BF$3=DATE(YEAR($H188),MONTH($H188)+$G188,1),BF$3=DATE(YEAR($H188),MONTH($H188)+$G188*2,1),BF$3=DATE(YEAR($H188),MONTH($H188)+$G188*3,1),BF$3=DATE(YEAR($H188),MONTH($H188)+$G188*4,1),BF$3=DATE(YEAR($H188),MONTH($H188)+$G188*5,1),BF$3=DATE(YEAR($H188),MONTH($H188)+$G188*6,1),BF$3=DATE(YEAR($H188),MONTH($H188)+$G188*7,1),BF$3=DATE(YEAR($H188),MONTH($H188)+$G188*8,1),BF$3=DATE(YEAR($H188),MONTH($H188)+$G188*9,1),BF$3=DATE(YEAR($H188),MONTH($H188)+$G188*10,1)),$F188*тех!BT$10*тех!BT$6,)</f>
        <v>0</v>
      </c>
      <c r="BG188" s="76">
        <f>IF(OR(BG$3=DATE(YEAR($H188),MONTH($H188)+$G188,1),BG$3=DATE(YEAR($H188),MONTH($H188)+$G188*2,1),BG$3=DATE(YEAR($H188),MONTH($H188)+$G188*3,1),BG$3=DATE(YEAR($H188),MONTH($H188)+$G188*4,1),BG$3=DATE(YEAR($H188),MONTH($H188)+$G188*5,1),BG$3=DATE(YEAR($H188),MONTH($H188)+$G188*6,1),BG$3=DATE(YEAR($H188),MONTH($H188)+$G188*7,1),BG$3=DATE(YEAR($H188),MONTH($H188)+$G188*8,1),BG$3=DATE(YEAR($H188),MONTH($H188)+$G188*9,1),BG$3=DATE(YEAR($H188),MONTH($H188)+$G188*10,1)),$F188*тех!BU$10*тех!BU$6,)</f>
        <v>0</v>
      </c>
      <c r="BH188" s="76">
        <f>IF(OR(BH$3=DATE(YEAR($H188),MONTH($H188)+$G188,1),BH$3=DATE(YEAR($H188),MONTH($H188)+$G188*2,1),BH$3=DATE(YEAR($H188),MONTH($H188)+$G188*3,1),BH$3=DATE(YEAR($H188),MONTH($H188)+$G188*4,1),BH$3=DATE(YEAR($H188),MONTH($H188)+$G188*5,1),BH$3=DATE(YEAR($H188),MONTH($H188)+$G188*6,1),BH$3=DATE(YEAR($H188),MONTH($H188)+$G188*7,1),BH$3=DATE(YEAR($H188),MONTH($H188)+$G188*8,1),BH$3=DATE(YEAR($H188),MONTH($H188)+$G188*9,1),BH$3=DATE(YEAR($H188),MONTH($H188)+$G188*10,1)),$F188*тех!BV$10*тех!BV$6,)</f>
        <v>0</v>
      </c>
      <c r="BI188" s="76">
        <f>IF(OR(BI$3=DATE(YEAR($H188),MONTH($H188)+$G188,1),BI$3=DATE(YEAR($H188),MONTH($H188)+$G188*2,1),BI$3=DATE(YEAR($H188),MONTH($H188)+$G188*3,1),BI$3=DATE(YEAR($H188),MONTH($H188)+$G188*4,1),BI$3=DATE(YEAR($H188),MONTH($H188)+$G188*5,1),BI$3=DATE(YEAR($H188),MONTH($H188)+$G188*6,1),BI$3=DATE(YEAR($H188),MONTH($H188)+$G188*7,1),BI$3=DATE(YEAR($H188),MONTH($H188)+$G188*8,1),BI$3=DATE(YEAR($H188),MONTH($H188)+$G188*9,1),BI$3=DATE(YEAR($H188),MONTH($H188)+$G188*10,1)),$F188*тех!BW$10*тех!BW$6,)</f>
        <v>0</v>
      </c>
      <c r="BJ188" s="76">
        <f>IF(OR(BJ$3=DATE(YEAR($H188),MONTH($H188)+$G188,1),BJ$3=DATE(YEAR($H188),MONTH($H188)+$G188*2,1),BJ$3=DATE(YEAR($H188),MONTH($H188)+$G188*3,1),BJ$3=DATE(YEAR($H188),MONTH($H188)+$G188*4,1),BJ$3=DATE(YEAR($H188),MONTH($H188)+$G188*5,1),BJ$3=DATE(YEAR($H188),MONTH($H188)+$G188*6,1),BJ$3=DATE(YEAR($H188),MONTH($H188)+$G188*7,1),BJ$3=DATE(YEAR($H188),MONTH($H188)+$G188*8,1),BJ$3=DATE(YEAR($H188),MONTH($H188)+$G188*9,1),BJ$3=DATE(YEAR($H188),MONTH($H188)+$G188*10,1)),$F188*тех!BX$10*тех!BX$6,)</f>
        <v>0</v>
      </c>
      <c r="BK188" s="76">
        <f>IF(OR(BK$3=DATE(YEAR($H188),MONTH($H188)+$G188,1),BK$3=DATE(YEAR($H188),MONTH($H188)+$G188*2,1),BK$3=DATE(YEAR($H188),MONTH($H188)+$G188*3,1),BK$3=DATE(YEAR($H188),MONTH($H188)+$G188*4,1),BK$3=DATE(YEAR($H188),MONTH($H188)+$G188*5,1),BK$3=DATE(YEAR($H188),MONTH($H188)+$G188*6,1),BK$3=DATE(YEAR($H188),MONTH($H188)+$G188*7,1),BK$3=DATE(YEAR($H188),MONTH($H188)+$G188*8,1),BK$3=DATE(YEAR($H188),MONTH($H188)+$G188*9,1),BK$3=DATE(YEAR($H188),MONTH($H188)+$G188*10,1)),$F188*тех!BY$10*тех!BY$6,)</f>
        <v>0</v>
      </c>
      <c r="BL188" s="76">
        <f>IF(OR(BL$3=DATE(YEAR($H188),MONTH($H188)+$G188,1),BL$3=DATE(YEAR($H188),MONTH($H188)+$G188*2,1),BL$3=DATE(YEAR($H188),MONTH($H188)+$G188*3,1),BL$3=DATE(YEAR($H188),MONTH($H188)+$G188*4,1),BL$3=DATE(YEAR($H188),MONTH($H188)+$G188*5,1),BL$3=DATE(YEAR($H188),MONTH($H188)+$G188*6,1),BL$3=DATE(YEAR($H188),MONTH($H188)+$G188*7,1),BL$3=DATE(YEAR($H188),MONTH($H188)+$G188*8,1),BL$3=DATE(YEAR($H188),MONTH($H188)+$G188*9,1),BL$3=DATE(YEAR($H188),MONTH($H188)+$G188*10,1)),$F188*тех!BZ$10*тех!BZ$6,)</f>
        <v>0</v>
      </c>
      <c r="BM188" s="76">
        <f>IF(OR(BM$3=DATE(YEAR($H188),MONTH($H188)+$G188,1),BM$3=DATE(YEAR($H188),MONTH($H188)+$G188*2,1),BM$3=DATE(YEAR($H188),MONTH($H188)+$G188*3,1),BM$3=DATE(YEAR($H188),MONTH($H188)+$G188*4,1),BM$3=DATE(YEAR($H188),MONTH($H188)+$G188*5,1),BM$3=DATE(YEAR($H188),MONTH($H188)+$G188*6,1),BM$3=DATE(YEAR($H188),MONTH($H188)+$G188*7,1),BM$3=DATE(YEAR($H188),MONTH($H188)+$G188*8,1),BM$3=DATE(YEAR($H188),MONTH($H188)+$G188*9,1),BM$3=DATE(YEAR($H188),MONTH($H188)+$G188*10,1)),$F188*тех!CA$10*тех!CA$6,)</f>
        <v>0</v>
      </c>
      <c r="BN188" s="76">
        <f>IF(OR(BN$3=DATE(YEAR($H188),MONTH($H188)+$G188,1),BN$3=DATE(YEAR($H188),MONTH($H188)+$G188*2,1),BN$3=DATE(YEAR($H188),MONTH($H188)+$G188*3,1),BN$3=DATE(YEAR($H188),MONTH($H188)+$G188*4,1),BN$3=DATE(YEAR($H188),MONTH($H188)+$G188*5,1),BN$3=DATE(YEAR($H188),MONTH($H188)+$G188*6,1),BN$3=DATE(YEAR($H188),MONTH($H188)+$G188*7,1),BN$3=DATE(YEAR($H188),MONTH($H188)+$G188*8,1),BN$3=DATE(YEAR($H188),MONTH($H188)+$G188*9,1),BN$3=DATE(YEAR($H188),MONTH($H188)+$G188*10,1)),$F188*тех!CB$10*тех!CB$6,)</f>
        <v>0</v>
      </c>
      <c r="BO188" s="76">
        <f>IF(OR(BO$3=DATE(YEAR($H188),MONTH($H188)+$G188,1),BO$3=DATE(YEAR($H188),MONTH($H188)+$G188*2,1),BO$3=DATE(YEAR($H188),MONTH($H188)+$G188*3,1),BO$3=DATE(YEAR($H188),MONTH($H188)+$G188*4,1),BO$3=DATE(YEAR($H188),MONTH($H188)+$G188*5,1),BO$3=DATE(YEAR($H188),MONTH($H188)+$G188*6,1),BO$3=DATE(YEAR($H188),MONTH($H188)+$G188*7,1),BO$3=DATE(YEAR($H188),MONTH($H188)+$G188*8,1),BO$3=DATE(YEAR($H188),MONTH($H188)+$G188*9,1),BO$3=DATE(YEAR($H188),MONTH($H188)+$G188*10,1)),$F188*тех!CC$10*тех!CC$6,)</f>
        <v>0</v>
      </c>
      <c r="BP188" s="76">
        <f>IF(OR(BP$3=DATE(YEAR($H188),MONTH($H188)+$G188,1),BP$3=DATE(YEAR($H188),MONTH($H188)+$G188*2,1),BP$3=DATE(YEAR($H188),MONTH($H188)+$G188*3,1),BP$3=DATE(YEAR($H188),MONTH($H188)+$G188*4,1),BP$3=DATE(YEAR($H188),MONTH($H188)+$G188*5,1),BP$3=DATE(YEAR($H188),MONTH($H188)+$G188*6,1),BP$3=DATE(YEAR($H188),MONTH($H188)+$G188*7,1),BP$3=DATE(YEAR($H188),MONTH($H188)+$G188*8,1),BP$3=DATE(YEAR($H188),MONTH($H188)+$G188*9,1),BP$3=DATE(YEAR($H188),MONTH($H188)+$G188*10,1)),$F188*тех!CD$10*тех!CD$6,)</f>
        <v>0</v>
      </c>
      <c r="BQ188" s="76">
        <f>IF(OR(BQ$3=DATE(YEAR($H188),MONTH($H188)+$G188,1),BQ$3=DATE(YEAR($H188),MONTH($H188)+$G188*2,1),BQ$3=DATE(YEAR($H188),MONTH($H188)+$G188*3,1),BQ$3=DATE(YEAR($H188),MONTH($H188)+$G188*4,1),BQ$3=DATE(YEAR($H188),MONTH($H188)+$G188*5,1),BQ$3=DATE(YEAR($H188),MONTH($H188)+$G188*6,1),BQ$3=DATE(YEAR($H188),MONTH($H188)+$G188*7,1),BQ$3=DATE(YEAR($H188),MONTH($H188)+$G188*8,1),BQ$3=DATE(YEAR($H188),MONTH($H188)+$G188*9,1),BQ$3=DATE(YEAR($H188),MONTH($H188)+$G188*10,1)),$F188*тех!CE$10*тех!CE$6,)</f>
        <v>0</v>
      </c>
    </row>
    <row r="189" spans="2:69" hidden="1">
      <c r="B189" s="3">
        <v>47</v>
      </c>
      <c r="C189" s="19"/>
      <c r="D189" s="71"/>
      <c r="E189" s="71"/>
      <c r="F189" s="76">
        <f t="shared" si="5"/>
        <v>0</v>
      </c>
      <c r="G189" s="19"/>
      <c r="H189" s="20"/>
      <c r="J189" s="76">
        <f>IF($H189=J$3,$F189,)*тех!X$6</f>
        <v>0</v>
      </c>
      <c r="K189" s="76">
        <f>IF($H189=K$3,$F189,)*тех!Y$6</f>
        <v>0</v>
      </c>
      <c r="L189" s="76">
        <f>IF($H189=L$3,$F189,)*тех!Z$6</f>
        <v>0</v>
      </c>
      <c r="M189" s="76">
        <f>IF($H189=M$3,$F189,)*тех!AA$6</f>
        <v>0</v>
      </c>
      <c r="N189" s="76">
        <f>IF($H189=N$3,$F189,)*тех!AB$6</f>
        <v>0</v>
      </c>
      <c r="O189" s="76">
        <f>IF($H189=O$3,$F189,)*тех!AC$6</f>
        <v>0</v>
      </c>
      <c r="P189" s="76">
        <f>IF(OR(P$3=DATE(YEAR($H189),MONTH($H189)+$G189,1),P$3=DATE(YEAR($H189),MONTH($H189)+$G189*2,1),P$3=DATE(YEAR($H189),MONTH($H189)+$G189*3,1),P$3=DATE(YEAR($H189),MONTH($H189)+$G189*4,1),P$3=DATE(YEAR($H189),MONTH($H189)+$G189*5,1),P$3=DATE(YEAR($H189),MONTH($H189)+$G189*6,1),P$3=DATE(YEAR($H189),MONTH($H189)+$G189*7,1),P$3=DATE(YEAR($H189),MONTH($H189)+$G189*8,1),P$3=DATE(YEAR($H189),MONTH($H189)+$G189*9,1),P$3=DATE(YEAR($H189),MONTH($H189)+$G189*10,1)),$F189*тех!AD$10*тех!AD$6,)</f>
        <v>0</v>
      </c>
      <c r="Q189" s="76">
        <f>IF(OR(Q$3=DATE(YEAR($H189),MONTH($H189)+$G189,1),Q$3=DATE(YEAR($H189),MONTH($H189)+$G189*2,1),Q$3=DATE(YEAR($H189),MONTH($H189)+$G189*3,1),Q$3=DATE(YEAR($H189),MONTH($H189)+$G189*4,1),Q$3=DATE(YEAR($H189),MONTH($H189)+$G189*5,1),Q$3=DATE(YEAR($H189),MONTH($H189)+$G189*6,1),Q$3=DATE(YEAR($H189),MONTH($H189)+$G189*7,1),Q$3=DATE(YEAR($H189),MONTH($H189)+$G189*8,1),Q$3=DATE(YEAR($H189),MONTH($H189)+$G189*9,1),Q$3=DATE(YEAR($H189),MONTH($H189)+$G189*10,1)),$F189*тех!AE$10*тех!AE$6,)</f>
        <v>0</v>
      </c>
      <c r="R189" s="76">
        <f>IF(OR(R$3=DATE(YEAR($H189),MONTH($H189)+$G189,1),R$3=DATE(YEAR($H189),MONTH($H189)+$G189*2,1),R$3=DATE(YEAR($H189),MONTH($H189)+$G189*3,1),R$3=DATE(YEAR($H189),MONTH($H189)+$G189*4,1),R$3=DATE(YEAR($H189),MONTH($H189)+$G189*5,1),R$3=DATE(YEAR($H189),MONTH($H189)+$G189*6,1),R$3=DATE(YEAR($H189),MONTH($H189)+$G189*7,1),R$3=DATE(YEAR($H189),MONTH($H189)+$G189*8,1),R$3=DATE(YEAR($H189),MONTH($H189)+$G189*9,1),R$3=DATE(YEAR($H189),MONTH($H189)+$G189*10,1)),$F189*тех!AF$10*тех!AF$6,)</f>
        <v>0</v>
      </c>
      <c r="S189" s="76">
        <f>IF(OR(S$3=DATE(YEAR($H189),MONTH($H189)+$G189,1),S$3=DATE(YEAR($H189),MONTH($H189)+$G189*2,1),S$3=DATE(YEAR($H189),MONTH($H189)+$G189*3,1),S$3=DATE(YEAR($H189),MONTH($H189)+$G189*4,1),S$3=DATE(YEAR($H189),MONTH($H189)+$G189*5,1),S$3=DATE(YEAR($H189),MONTH($H189)+$G189*6,1),S$3=DATE(YEAR($H189),MONTH($H189)+$G189*7,1),S$3=DATE(YEAR($H189),MONTH($H189)+$G189*8,1),S$3=DATE(YEAR($H189),MONTH($H189)+$G189*9,1),S$3=DATE(YEAR($H189),MONTH($H189)+$G189*10,1)),$F189*тех!AG$10*тех!AG$6,)</f>
        <v>0</v>
      </c>
      <c r="T189" s="76">
        <f>IF(OR(T$3=DATE(YEAR($H189),MONTH($H189)+$G189,1),T$3=DATE(YEAR($H189),MONTH($H189)+$G189*2,1),T$3=DATE(YEAR($H189),MONTH($H189)+$G189*3,1),T$3=DATE(YEAR($H189),MONTH($H189)+$G189*4,1),T$3=DATE(YEAR($H189),MONTH($H189)+$G189*5,1),T$3=DATE(YEAR($H189),MONTH($H189)+$G189*6,1),T$3=DATE(YEAR($H189),MONTH($H189)+$G189*7,1),T$3=DATE(YEAR($H189),MONTH($H189)+$G189*8,1),T$3=DATE(YEAR($H189),MONTH($H189)+$G189*9,1),T$3=DATE(YEAR($H189),MONTH($H189)+$G189*10,1)),$F189*тех!AH$10*тех!AH$6,)</f>
        <v>0</v>
      </c>
      <c r="U189" s="76">
        <f>IF(OR(U$3=DATE(YEAR($H189),MONTH($H189)+$G189,1),U$3=DATE(YEAR($H189),MONTH($H189)+$G189*2,1),U$3=DATE(YEAR($H189),MONTH($H189)+$G189*3,1),U$3=DATE(YEAR($H189),MONTH($H189)+$G189*4,1),U$3=DATE(YEAR($H189),MONTH($H189)+$G189*5,1),U$3=DATE(YEAR($H189),MONTH($H189)+$G189*6,1),U$3=DATE(YEAR($H189),MONTH($H189)+$G189*7,1),U$3=DATE(YEAR($H189),MONTH($H189)+$G189*8,1),U$3=DATE(YEAR($H189),MONTH($H189)+$G189*9,1),U$3=DATE(YEAR($H189),MONTH($H189)+$G189*10,1)),$F189*тех!AI$10*тех!AI$6,)</f>
        <v>0</v>
      </c>
      <c r="V189" s="76">
        <f>IF(OR(V$3=DATE(YEAR($H189),MONTH($H189)+$G189,1),V$3=DATE(YEAR($H189),MONTH($H189)+$G189*2,1),V$3=DATE(YEAR($H189),MONTH($H189)+$G189*3,1),V$3=DATE(YEAR($H189),MONTH($H189)+$G189*4,1),V$3=DATE(YEAR($H189),MONTH($H189)+$G189*5,1),V$3=DATE(YEAR($H189),MONTH($H189)+$G189*6,1),V$3=DATE(YEAR($H189),MONTH($H189)+$G189*7,1),V$3=DATE(YEAR($H189),MONTH($H189)+$G189*8,1),V$3=DATE(YEAR($H189),MONTH($H189)+$G189*9,1),V$3=DATE(YEAR($H189),MONTH($H189)+$G189*10,1)),$F189*тех!AJ$10*тех!AJ$6,)</f>
        <v>0</v>
      </c>
      <c r="W189" s="76">
        <f>IF(OR(W$3=DATE(YEAR($H189),MONTH($H189)+$G189,1),W$3=DATE(YEAR($H189),MONTH($H189)+$G189*2,1),W$3=DATE(YEAR($H189),MONTH($H189)+$G189*3,1),W$3=DATE(YEAR($H189),MONTH($H189)+$G189*4,1),W$3=DATE(YEAR($H189),MONTH($H189)+$G189*5,1),W$3=DATE(YEAR($H189),MONTH($H189)+$G189*6,1),W$3=DATE(YEAR($H189),MONTH($H189)+$G189*7,1),W$3=DATE(YEAR($H189),MONTH($H189)+$G189*8,1),W$3=DATE(YEAR($H189),MONTH($H189)+$G189*9,1),W$3=DATE(YEAR($H189),MONTH($H189)+$G189*10,1)),$F189*тех!AK$10*тех!AK$6,)</f>
        <v>0</v>
      </c>
      <c r="X189" s="76">
        <f>IF(OR(X$3=DATE(YEAR($H189),MONTH($H189)+$G189,1),X$3=DATE(YEAR($H189),MONTH($H189)+$G189*2,1),X$3=DATE(YEAR($H189),MONTH($H189)+$G189*3,1),X$3=DATE(YEAR($H189),MONTH($H189)+$G189*4,1),X$3=DATE(YEAR($H189),MONTH($H189)+$G189*5,1),X$3=DATE(YEAR($H189),MONTH($H189)+$G189*6,1),X$3=DATE(YEAR($H189),MONTH($H189)+$G189*7,1),X$3=DATE(YEAR($H189),MONTH($H189)+$G189*8,1),X$3=DATE(YEAR($H189),MONTH($H189)+$G189*9,1),X$3=DATE(YEAR($H189),MONTH($H189)+$G189*10,1)),$F189*тех!AL$10*тех!AL$6,)</f>
        <v>0</v>
      </c>
      <c r="Y189" s="76">
        <f>IF(OR(Y$3=DATE(YEAR($H189),MONTH($H189)+$G189,1),Y$3=DATE(YEAR($H189),MONTH($H189)+$G189*2,1),Y$3=DATE(YEAR($H189),MONTH($H189)+$G189*3,1),Y$3=DATE(YEAR($H189),MONTH($H189)+$G189*4,1),Y$3=DATE(YEAR($H189),MONTH($H189)+$G189*5,1),Y$3=DATE(YEAR($H189),MONTH($H189)+$G189*6,1),Y$3=DATE(YEAR($H189),MONTH($H189)+$G189*7,1),Y$3=DATE(YEAR($H189),MONTH($H189)+$G189*8,1),Y$3=DATE(YEAR($H189),MONTH($H189)+$G189*9,1),Y$3=DATE(YEAR($H189),MONTH($H189)+$G189*10,1)),$F189*тех!AM$10*тех!AM$6,)</f>
        <v>0</v>
      </c>
      <c r="Z189" s="76">
        <f>IF(OR(Z$3=DATE(YEAR($H189),MONTH($H189)+$G189,1),Z$3=DATE(YEAR($H189),MONTH($H189)+$G189*2,1),Z$3=DATE(YEAR($H189),MONTH($H189)+$G189*3,1),Z$3=DATE(YEAR($H189),MONTH($H189)+$G189*4,1),Z$3=DATE(YEAR($H189),MONTH($H189)+$G189*5,1),Z$3=DATE(YEAR($H189),MONTH($H189)+$G189*6,1),Z$3=DATE(YEAR($H189),MONTH($H189)+$G189*7,1),Z$3=DATE(YEAR($H189),MONTH($H189)+$G189*8,1),Z$3=DATE(YEAR($H189),MONTH($H189)+$G189*9,1),Z$3=DATE(YEAR($H189),MONTH($H189)+$G189*10,1)),$F189*тех!AN$10*тех!AN$6,)</f>
        <v>0</v>
      </c>
      <c r="AA189" s="76">
        <f>IF(OR(AA$3=DATE(YEAR($H189),MONTH($H189)+$G189,1),AA$3=DATE(YEAR($H189),MONTH($H189)+$G189*2,1),AA$3=DATE(YEAR($H189),MONTH($H189)+$G189*3,1),AA$3=DATE(YEAR($H189),MONTH($H189)+$G189*4,1),AA$3=DATE(YEAR($H189),MONTH($H189)+$G189*5,1),AA$3=DATE(YEAR($H189),MONTH($H189)+$G189*6,1),AA$3=DATE(YEAR($H189),MONTH($H189)+$G189*7,1),AA$3=DATE(YEAR($H189),MONTH($H189)+$G189*8,1),AA$3=DATE(YEAR($H189),MONTH($H189)+$G189*9,1),AA$3=DATE(YEAR($H189),MONTH($H189)+$G189*10,1)),$F189*тех!AO$10*тех!AO$6,)</f>
        <v>0</v>
      </c>
      <c r="AB189" s="76">
        <f>IF(OR(AB$3=DATE(YEAR($H189),MONTH($H189)+$G189,1),AB$3=DATE(YEAR($H189),MONTH($H189)+$G189*2,1),AB$3=DATE(YEAR($H189),MONTH($H189)+$G189*3,1),AB$3=DATE(YEAR($H189),MONTH($H189)+$G189*4,1),AB$3=DATE(YEAR($H189),MONTH($H189)+$G189*5,1),AB$3=DATE(YEAR($H189),MONTH($H189)+$G189*6,1),AB$3=DATE(YEAR($H189),MONTH($H189)+$G189*7,1),AB$3=DATE(YEAR($H189),MONTH($H189)+$G189*8,1),AB$3=DATE(YEAR($H189),MONTH($H189)+$G189*9,1),AB$3=DATE(YEAR($H189),MONTH($H189)+$G189*10,1)),$F189*тех!AP$10*тех!AP$6,)</f>
        <v>0</v>
      </c>
      <c r="AC189" s="76">
        <f>IF(OR(AC$3=DATE(YEAR($H189),MONTH($H189)+$G189,1),AC$3=DATE(YEAR($H189),MONTH($H189)+$G189*2,1),AC$3=DATE(YEAR($H189),MONTH($H189)+$G189*3,1),AC$3=DATE(YEAR($H189),MONTH($H189)+$G189*4,1),AC$3=DATE(YEAR($H189),MONTH($H189)+$G189*5,1),AC$3=DATE(YEAR($H189),MONTH($H189)+$G189*6,1),AC$3=DATE(YEAR($H189),MONTH($H189)+$G189*7,1),AC$3=DATE(YEAR($H189),MONTH($H189)+$G189*8,1),AC$3=DATE(YEAR($H189),MONTH($H189)+$G189*9,1),AC$3=DATE(YEAR($H189),MONTH($H189)+$G189*10,1)),$F189*тех!AQ$10*тех!AQ$6,)</f>
        <v>0</v>
      </c>
      <c r="AD189" s="76">
        <f>IF(OR(AD$3=DATE(YEAR($H189),MONTH($H189)+$G189,1),AD$3=DATE(YEAR($H189),MONTH($H189)+$G189*2,1),AD$3=DATE(YEAR($H189),MONTH($H189)+$G189*3,1),AD$3=DATE(YEAR($H189),MONTH($H189)+$G189*4,1),AD$3=DATE(YEAR($H189),MONTH($H189)+$G189*5,1),AD$3=DATE(YEAR($H189),MONTH($H189)+$G189*6,1),AD$3=DATE(YEAR($H189),MONTH($H189)+$G189*7,1),AD$3=DATE(YEAR($H189),MONTH($H189)+$G189*8,1),AD$3=DATE(YEAR($H189),MONTH($H189)+$G189*9,1),AD$3=DATE(YEAR($H189),MONTH($H189)+$G189*10,1)),$F189*тех!AR$10*тех!AR$6,)</f>
        <v>0</v>
      </c>
      <c r="AE189" s="76">
        <f>IF(OR(AE$3=DATE(YEAR($H189),MONTH($H189)+$G189,1),AE$3=DATE(YEAR($H189),MONTH($H189)+$G189*2,1),AE$3=DATE(YEAR($H189),MONTH($H189)+$G189*3,1),AE$3=DATE(YEAR($H189),MONTH($H189)+$G189*4,1),AE$3=DATE(YEAR($H189),MONTH($H189)+$G189*5,1),AE$3=DATE(YEAR($H189),MONTH($H189)+$G189*6,1),AE$3=DATE(YEAR($H189),MONTH($H189)+$G189*7,1),AE$3=DATE(YEAR($H189),MONTH($H189)+$G189*8,1),AE$3=DATE(YEAR($H189),MONTH($H189)+$G189*9,1),AE$3=DATE(YEAR($H189),MONTH($H189)+$G189*10,1)),$F189*тех!AS$10*тех!AS$6,)</f>
        <v>0</v>
      </c>
      <c r="AF189" s="76">
        <f>IF(OR(AF$3=DATE(YEAR($H189),MONTH($H189)+$G189,1),AF$3=DATE(YEAR($H189),MONTH($H189)+$G189*2,1),AF$3=DATE(YEAR($H189),MONTH($H189)+$G189*3,1),AF$3=DATE(YEAR($H189),MONTH($H189)+$G189*4,1),AF$3=DATE(YEAR($H189),MONTH($H189)+$G189*5,1),AF$3=DATE(YEAR($H189),MONTH($H189)+$G189*6,1),AF$3=DATE(YEAR($H189),MONTH($H189)+$G189*7,1),AF$3=DATE(YEAR($H189),MONTH($H189)+$G189*8,1),AF$3=DATE(YEAR($H189),MONTH($H189)+$G189*9,1),AF$3=DATE(YEAR($H189),MONTH($H189)+$G189*10,1)),$F189*тех!AT$10*тех!AT$6,)</f>
        <v>0</v>
      </c>
      <c r="AG189" s="76">
        <f>IF(OR(AG$3=DATE(YEAR($H189),MONTH($H189)+$G189,1),AG$3=DATE(YEAR($H189),MONTH($H189)+$G189*2,1),AG$3=DATE(YEAR($H189),MONTH($H189)+$G189*3,1),AG$3=DATE(YEAR($H189),MONTH($H189)+$G189*4,1),AG$3=DATE(YEAR($H189),MONTH($H189)+$G189*5,1),AG$3=DATE(YEAR($H189),MONTH($H189)+$G189*6,1),AG$3=DATE(YEAR($H189),MONTH($H189)+$G189*7,1),AG$3=DATE(YEAR($H189),MONTH($H189)+$G189*8,1),AG$3=DATE(YEAR($H189),MONTH($H189)+$G189*9,1),AG$3=DATE(YEAR($H189),MONTH($H189)+$G189*10,1)),$F189*тех!AU$10*тех!AU$6,)</f>
        <v>0</v>
      </c>
      <c r="AH189" s="76">
        <f>IF(OR(AH$3=DATE(YEAR($H189),MONTH($H189)+$G189,1),AH$3=DATE(YEAR($H189),MONTH($H189)+$G189*2,1),AH$3=DATE(YEAR($H189),MONTH($H189)+$G189*3,1),AH$3=DATE(YEAR($H189),MONTH($H189)+$G189*4,1),AH$3=DATE(YEAR($H189),MONTH($H189)+$G189*5,1),AH$3=DATE(YEAR($H189),MONTH($H189)+$G189*6,1),AH$3=DATE(YEAR($H189),MONTH($H189)+$G189*7,1),AH$3=DATE(YEAR($H189),MONTH($H189)+$G189*8,1),AH$3=DATE(YEAR($H189),MONTH($H189)+$G189*9,1),AH$3=DATE(YEAR($H189),MONTH($H189)+$G189*10,1)),$F189*тех!AV$10*тех!AV$6,)</f>
        <v>0</v>
      </c>
      <c r="AI189" s="76">
        <f>IF(OR(AI$3=DATE(YEAR($H189),MONTH($H189)+$G189,1),AI$3=DATE(YEAR($H189),MONTH($H189)+$G189*2,1),AI$3=DATE(YEAR($H189),MONTH($H189)+$G189*3,1),AI$3=DATE(YEAR($H189),MONTH($H189)+$G189*4,1),AI$3=DATE(YEAR($H189),MONTH($H189)+$G189*5,1),AI$3=DATE(YEAR($H189),MONTH($H189)+$G189*6,1),AI$3=DATE(YEAR($H189),MONTH($H189)+$G189*7,1),AI$3=DATE(YEAR($H189),MONTH($H189)+$G189*8,1),AI$3=DATE(YEAR($H189),MONTH($H189)+$G189*9,1),AI$3=DATE(YEAR($H189),MONTH($H189)+$G189*10,1)),$F189*тех!AW$10*тех!AW$6,)</f>
        <v>0</v>
      </c>
      <c r="AJ189" s="76">
        <f>IF(OR(AJ$3=DATE(YEAR($H189),MONTH($H189)+$G189,1),AJ$3=DATE(YEAR($H189),MONTH($H189)+$G189*2,1),AJ$3=DATE(YEAR($H189),MONTH($H189)+$G189*3,1),AJ$3=DATE(YEAR($H189),MONTH($H189)+$G189*4,1),AJ$3=DATE(YEAR($H189),MONTH($H189)+$G189*5,1),AJ$3=DATE(YEAR($H189),MONTH($H189)+$G189*6,1),AJ$3=DATE(YEAR($H189),MONTH($H189)+$G189*7,1),AJ$3=DATE(YEAR($H189),MONTH($H189)+$G189*8,1),AJ$3=DATE(YEAR($H189),MONTH($H189)+$G189*9,1),AJ$3=DATE(YEAR($H189),MONTH($H189)+$G189*10,1)),$F189*тех!AX$10*тех!AX$6,)</f>
        <v>0</v>
      </c>
      <c r="AK189" s="76">
        <f>IF(OR(AK$3=DATE(YEAR($H189),MONTH($H189)+$G189,1),AK$3=DATE(YEAR($H189),MONTH($H189)+$G189*2,1),AK$3=DATE(YEAR($H189),MONTH($H189)+$G189*3,1),AK$3=DATE(YEAR($H189),MONTH($H189)+$G189*4,1),AK$3=DATE(YEAR($H189),MONTH($H189)+$G189*5,1),AK$3=DATE(YEAR($H189),MONTH($H189)+$G189*6,1),AK$3=DATE(YEAR($H189),MONTH($H189)+$G189*7,1),AK$3=DATE(YEAR($H189),MONTH($H189)+$G189*8,1),AK$3=DATE(YEAR($H189),MONTH($H189)+$G189*9,1),AK$3=DATE(YEAR($H189),MONTH($H189)+$G189*10,1)),$F189*тех!AY$10*тех!AY$6,)</f>
        <v>0</v>
      </c>
      <c r="AL189" s="76">
        <f>IF(OR(AL$3=DATE(YEAR($H189),MONTH($H189)+$G189,1),AL$3=DATE(YEAR($H189),MONTH($H189)+$G189*2,1),AL$3=DATE(YEAR($H189),MONTH($H189)+$G189*3,1),AL$3=DATE(YEAR($H189),MONTH($H189)+$G189*4,1),AL$3=DATE(YEAR($H189),MONTH($H189)+$G189*5,1),AL$3=DATE(YEAR($H189),MONTH($H189)+$G189*6,1),AL$3=DATE(YEAR($H189),MONTH($H189)+$G189*7,1),AL$3=DATE(YEAR($H189),MONTH($H189)+$G189*8,1),AL$3=DATE(YEAR($H189),MONTH($H189)+$G189*9,1),AL$3=DATE(YEAR($H189),MONTH($H189)+$G189*10,1)),$F189*тех!AZ$10*тех!AZ$6,)</f>
        <v>0</v>
      </c>
      <c r="AM189" s="76">
        <f>IF(OR(AM$3=DATE(YEAR($H189),MONTH($H189)+$G189,1),AM$3=DATE(YEAR($H189),MONTH($H189)+$G189*2,1),AM$3=DATE(YEAR($H189),MONTH($H189)+$G189*3,1),AM$3=DATE(YEAR($H189),MONTH($H189)+$G189*4,1),AM$3=DATE(YEAR($H189),MONTH($H189)+$G189*5,1),AM$3=DATE(YEAR($H189),MONTH($H189)+$G189*6,1),AM$3=DATE(YEAR($H189),MONTH($H189)+$G189*7,1),AM$3=DATE(YEAR($H189),MONTH($H189)+$G189*8,1),AM$3=DATE(YEAR($H189),MONTH($H189)+$G189*9,1),AM$3=DATE(YEAR($H189),MONTH($H189)+$G189*10,1)),$F189*тех!BA$10*тех!BA$6,)</f>
        <v>0</v>
      </c>
      <c r="AN189" s="76">
        <f>IF(OR(AN$3=DATE(YEAR($H189),MONTH($H189)+$G189,1),AN$3=DATE(YEAR($H189),MONTH($H189)+$G189*2,1),AN$3=DATE(YEAR($H189),MONTH($H189)+$G189*3,1),AN$3=DATE(YEAR($H189),MONTH($H189)+$G189*4,1),AN$3=DATE(YEAR($H189),MONTH($H189)+$G189*5,1),AN$3=DATE(YEAR($H189),MONTH($H189)+$G189*6,1),AN$3=DATE(YEAR($H189),MONTH($H189)+$G189*7,1),AN$3=DATE(YEAR($H189),MONTH($H189)+$G189*8,1),AN$3=DATE(YEAR($H189),MONTH($H189)+$G189*9,1),AN$3=DATE(YEAR($H189),MONTH($H189)+$G189*10,1)),$F189*тех!BB$10*тех!BB$6,)</f>
        <v>0</v>
      </c>
      <c r="AO189" s="76">
        <f>IF(OR(AO$3=DATE(YEAR($H189),MONTH($H189)+$G189,1),AO$3=DATE(YEAR($H189),MONTH($H189)+$G189*2,1),AO$3=DATE(YEAR($H189),MONTH($H189)+$G189*3,1),AO$3=DATE(YEAR($H189),MONTH($H189)+$G189*4,1),AO$3=DATE(YEAR($H189),MONTH($H189)+$G189*5,1),AO$3=DATE(YEAR($H189),MONTH($H189)+$G189*6,1),AO$3=DATE(YEAR($H189),MONTH($H189)+$G189*7,1),AO$3=DATE(YEAR($H189),MONTH($H189)+$G189*8,1),AO$3=DATE(YEAR($H189),MONTH($H189)+$G189*9,1),AO$3=DATE(YEAR($H189),MONTH($H189)+$G189*10,1)),$F189*тех!BC$10*тех!BC$6,)</f>
        <v>0</v>
      </c>
      <c r="AP189" s="76">
        <f>IF(OR(AP$3=DATE(YEAR($H189),MONTH($H189)+$G189,1),AP$3=DATE(YEAR($H189),MONTH($H189)+$G189*2,1),AP$3=DATE(YEAR($H189),MONTH($H189)+$G189*3,1),AP$3=DATE(YEAR($H189),MONTH($H189)+$G189*4,1),AP$3=DATE(YEAR($H189),MONTH($H189)+$G189*5,1),AP$3=DATE(YEAR($H189),MONTH($H189)+$G189*6,1),AP$3=DATE(YEAR($H189),MONTH($H189)+$G189*7,1),AP$3=DATE(YEAR($H189),MONTH($H189)+$G189*8,1),AP$3=DATE(YEAR($H189),MONTH($H189)+$G189*9,1),AP$3=DATE(YEAR($H189),MONTH($H189)+$G189*10,1)),$F189*тех!BD$10*тех!BD$6,)</f>
        <v>0</v>
      </c>
      <c r="AQ189" s="76">
        <f>IF(OR(AQ$3=DATE(YEAR($H189),MONTH($H189)+$G189,1),AQ$3=DATE(YEAR($H189),MONTH($H189)+$G189*2,1),AQ$3=DATE(YEAR($H189),MONTH($H189)+$G189*3,1),AQ$3=DATE(YEAR($H189),MONTH($H189)+$G189*4,1),AQ$3=DATE(YEAR($H189),MONTH($H189)+$G189*5,1),AQ$3=DATE(YEAR($H189),MONTH($H189)+$G189*6,1),AQ$3=DATE(YEAR($H189),MONTH($H189)+$G189*7,1),AQ$3=DATE(YEAR($H189),MONTH($H189)+$G189*8,1),AQ$3=DATE(YEAR($H189),MONTH($H189)+$G189*9,1),AQ$3=DATE(YEAR($H189),MONTH($H189)+$G189*10,1)),$F189*тех!BE$10*тех!BE$6,)</f>
        <v>0</v>
      </c>
      <c r="AR189" s="76">
        <f>IF(OR(AR$3=DATE(YEAR($H189),MONTH($H189)+$G189,1),AR$3=DATE(YEAR($H189),MONTH($H189)+$G189*2,1),AR$3=DATE(YEAR($H189),MONTH($H189)+$G189*3,1),AR$3=DATE(YEAR($H189),MONTH($H189)+$G189*4,1),AR$3=DATE(YEAR($H189),MONTH($H189)+$G189*5,1),AR$3=DATE(YEAR($H189),MONTH($H189)+$G189*6,1),AR$3=DATE(YEAR($H189),MONTH($H189)+$G189*7,1),AR$3=DATE(YEAR($H189),MONTH($H189)+$G189*8,1),AR$3=DATE(YEAR($H189),MONTH($H189)+$G189*9,1),AR$3=DATE(YEAR($H189),MONTH($H189)+$G189*10,1)),$F189*тех!BF$10*тех!BF$6,)</f>
        <v>0</v>
      </c>
      <c r="AS189" s="76">
        <f>IF(OR(AS$3=DATE(YEAR($H189),MONTH($H189)+$G189,1),AS$3=DATE(YEAR($H189),MONTH($H189)+$G189*2,1),AS$3=DATE(YEAR($H189),MONTH($H189)+$G189*3,1),AS$3=DATE(YEAR($H189),MONTH($H189)+$G189*4,1),AS$3=DATE(YEAR($H189),MONTH($H189)+$G189*5,1),AS$3=DATE(YEAR($H189),MONTH($H189)+$G189*6,1),AS$3=DATE(YEAR($H189),MONTH($H189)+$G189*7,1),AS$3=DATE(YEAR($H189),MONTH($H189)+$G189*8,1),AS$3=DATE(YEAR($H189),MONTH($H189)+$G189*9,1),AS$3=DATE(YEAR($H189),MONTH($H189)+$G189*10,1)),$F189*тех!BG$10*тех!BG$6,)</f>
        <v>0</v>
      </c>
      <c r="AT189" s="76">
        <f>IF(OR(AT$3=DATE(YEAR($H189),MONTH($H189)+$G189,1),AT$3=DATE(YEAR($H189),MONTH($H189)+$G189*2,1),AT$3=DATE(YEAR($H189),MONTH($H189)+$G189*3,1),AT$3=DATE(YEAR($H189),MONTH($H189)+$G189*4,1),AT$3=DATE(YEAR($H189),MONTH($H189)+$G189*5,1),AT$3=DATE(YEAR($H189),MONTH($H189)+$G189*6,1),AT$3=DATE(YEAR($H189),MONTH($H189)+$G189*7,1),AT$3=DATE(YEAR($H189),MONTH($H189)+$G189*8,1),AT$3=DATE(YEAR($H189),MONTH($H189)+$G189*9,1),AT$3=DATE(YEAR($H189),MONTH($H189)+$G189*10,1)),$F189*тех!BH$10*тех!BH$6,)</f>
        <v>0</v>
      </c>
      <c r="AU189" s="76">
        <f>IF(OR(AU$3=DATE(YEAR($H189),MONTH($H189)+$G189,1),AU$3=DATE(YEAR($H189),MONTH($H189)+$G189*2,1),AU$3=DATE(YEAR($H189),MONTH($H189)+$G189*3,1),AU$3=DATE(YEAR($H189),MONTH($H189)+$G189*4,1),AU$3=DATE(YEAR($H189),MONTH($H189)+$G189*5,1),AU$3=DATE(YEAR($H189),MONTH($H189)+$G189*6,1),AU$3=DATE(YEAR($H189),MONTH($H189)+$G189*7,1),AU$3=DATE(YEAR($H189),MONTH($H189)+$G189*8,1),AU$3=DATE(YEAR($H189),MONTH($H189)+$G189*9,1),AU$3=DATE(YEAR($H189),MONTH($H189)+$G189*10,1)),$F189*тех!BI$10*тех!BI$6,)</f>
        <v>0</v>
      </c>
      <c r="AV189" s="76">
        <f>IF(OR(AV$3=DATE(YEAR($H189),MONTH($H189)+$G189,1),AV$3=DATE(YEAR($H189),MONTH($H189)+$G189*2,1),AV$3=DATE(YEAR($H189),MONTH($H189)+$G189*3,1),AV$3=DATE(YEAR($H189),MONTH($H189)+$G189*4,1),AV$3=DATE(YEAR($H189),MONTH($H189)+$G189*5,1),AV$3=DATE(YEAR($H189),MONTH($H189)+$G189*6,1),AV$3=DATE(YEAR($H189),MONTH($H189)+$G189*7,1),AV$3=DATE(YEAR($H189),MONTH($H189)+$G189*8,1),AV$3=DATE(YEAR($H189),MONTH($H189)+$G189*9,1),AV$3=DATE(YEAR($H189),MONTH($H189)+$G189*10,1)),$F189*тех!BJ$10*тех!BJ$6,)</f>
        <v>0</v>
      </c>
      <c r="AW189" s="76">
        <f>IF(OR(AW$3=DATE(YEAR($H189),MONTH($H189)+$G189,1),AW$3=DATE(YEAR($H189),MONTH($H189)+$G189*2,1),AW$3=DATE(YEAR($H189),MONTH($H189)+$G189*3,1),AW$3=DATE(YEAR($H189),MONTH($H189)+$G189*4,1),AW$3=DATE(YEAR($H189),MONTH($H189)+$G189*5,1),AW$3=DATE(YEAR($H189),MONTH($H189)+$G189*6,1),AW$3=DATE(YEAR($H189),MONTH($H189)+$G189*7,1),AW$3=DATE(YEAR($H189),MONTH($H189)+$G189*8,1),AW$3=DATE(YEAR($H189),MONTH($H189)+$G189*9,1),AW$3=DATE(YEAR($H189),MONTH($H189)+$G189*10,1)),$F189*тех!BK$10*тех!BK$6,)</f>
        <v>0</v>
      </c>
      <c r="AX189" s="76">
        <f>IF(OR(AX$3=DATE(YEAR($H189),MONTH($H189)+$G189,1),AX$3=DATE(YEAR($H189),MONTH($H189)+$G189*2,1),AX$3=DATE(YEAR($H189),MONTH($H189)+$G189*3,1),AX$3=DATE(YEAR($H189),MONTH($H189)+$G189*4,1),AX$3=DATE(YEAR($H189),MONTH($H189)+$G189*5,1),AX$3=DATE(YEAR($H189),MONTH($H189)+$G189*6,1),AX$3=DATE(YEAR($H189),MONTH($H189)+$G189*7,1),AX$3=DATE(YEAR($H189),MONTH($H189)+$G189*8,1),AX$3=DATE(YEAR($H189),MONTH($H189)+$G189*9,1),AX$3=DATE(YEAR($H189),MONTH($H189)+$G189*10,1)),$F189*тех!BL$10*тех!BL$6,)</f>
        <v>0</v>
      </c>
      <c r="AY189" s="76">
        <f>IF(OR(AY$3=DATE(YEAR($H189),MONTH($H189)+$G189,1),AY$3=DATE(YEAR($H189),MONTH($H189)+$G189*2,1),AY$3=DATE(YEAR($H189),MONTH($H189)+$G189*3,1),AY$3=DATE(YEAR($H189),MONTH($H189)+$G189*4,1),AY$3=DATE(YEAR($H189),MONTH($H189)+$G189*5,1),AY$3=DATE(YEAR($H189),MONTH($H189)+$G189*6,1),AY$3=DATE(YEAR($H189),MONTH($H189)+$G189*7,1),AY$3=DATE(YEAR($H189),MONTH($H189)+$G189*8,1),AY$3=DATE(YEAR($H189),MONTH($H189)+$G189*9,1),AY$3=DATE(YEAR($H189),MONTH($H189)+$G189*10,1)),$F189*тех!BM$10*тех!BM$6,)</f>
        <v>0</v>
      </c>
      <c r="AZ189" s="76">
        <f>IF(OR(AZ$3=DATE(YEAR($H189),MONTH($H189)+$G189,1),AZ$3=DATE(YEAR($H189),MONTH($H189)+$G189*2,1),AZ$3=DATE(YEAR($H189),MONTH($H189)+$G189*3,1),AZ$3=DATE(YEAR($H189),MONTH($H189)+$G189*4,1),AZ$3=DATE(YEAR($H189),MONTH($H189)+$G189*5,1),AZ$3=DATE(YEAR($H189),MONTH($H189)+$G189*6,1),AZ$3=DATE(YEAR($H189),MONTH($H189)+$G189*7,1),AZ$3=DATE(YEAR($H189),MONTH($H189)+$G189*8,1),AZ$3=DATE(YEAR($H189),MONTH($H189)+$G189*9,1),AZ$3=DATE(YEAR($H189),MONTH($H189)+$G189*10,1)),$F189*тех!BN$10*тех!BN$6,)</f>
        <v>0</v>
      </c>
      <c r="BA189" s="76">
        <f>IF(OR(BA$3=DATE(YEAR($H189),MONTH($H189)+$G189,1),BA$3=DATE(YEAR($H189),MONTH($H189)+$G189*2,1),BA$3=DATE(YEAR($H189),MONTH($H189)+$G189*3,1),BA$3=DATE(YEAR($H189),MONTH($H189)+$G189*4,1),BA$3=DATE(YEAR($H189),MONTH($H189)+$G189*5,1),BA$3=DATE(YEAR($H189),MONTH($H189)+$G189*6,1),BA$3=DATE(YEAR($H189),MONTH($H189)+$G189*7,1),BA$3=DATE(YEAR($H189),MONTH($H189)+$G189*8,1),BA$3=DATE(YEAR($H189),MONTH($H189)+$G189*9,1),BA$3=DATE(YEAR($H189),MONTH($H189)+$G189*10,1)),$F189*тех!BO$10*тех!BO$6,)</f>
        <v>0</v>
      </c>
      <c r="BB189" s="76">
        <f>IF(OR(BB$3=DATE(YEAR($H189),MONTH($H189)+$G189,1),BB$3=DATE(YEAR($H189),MONTH($H189)+$G189*2,1),BB$3=DATE(YEAR($H189),MONTH($H189)+$G189*3,1),BB$3=DATE(YEAR($H189),MONTH($H189)+$G189*4,1),BB$3=DATE(YEAR($H189),MONTH($H189)+$G189*5,1),BB$3=DATE(YEAR($H189),MONTH($H189)+$G189*6,1),BB$3=DATE(YEAR($H189),MONTH($H189)+$G189*7,1),BB$3=DATE(YEAR($H189),MONTH($H189)+$G189*8,1),BB$3=DATE(YEAR($H189),MONTH($H189)+$G189*9,1),BB$3=DATE(YEAR($H189),MONTH($H189)+$G189*10,1)),$F189*тех!BP$10*тех!BP$6,)</f>
        <v>0</v>
      </c>
      <c r="BC189" s="76">
        <f>IF(OR(BC$3=DATE(YEAR($H189),MONTH($H189)+$G189,1),BC$3=DATE(YEAR($H189),MONTH($H189)+$G189*2,1),BC$3=DATE(YEAR($H189),MONTH($H189)+$G189*3,1),BC$3=DATE(YEAR($H189),MONTH($H189)+$G189*4,1),BC$3=DATE(YEAR($H189),MONTH($H189)+$G189*5,1),BC$3=DATE(YEAR($H189),MONTH($H189)+$G189*6,1),BC$3=DATE(YEAR($H189),MONTH($H189)+$G189*7,1),BC$3=DATE(YEAR($H189),MONTH($H189)+$G189*8,1),BC$3=DATE(YEAR($H189),MONTH($H189)+$G189*9,1),BC$3=DATE(YEAR($H189),MONTH($H189)+$G189*10,1)),$F189*тех!BQ$10*тех!BQ$6,)</f>
        <v>0</v>
      </c>
      <c r="BD189" s="76">
        <f>IF(OR(BD$3=DATE(YEAR($H189),MONTH($H189)+$G189,1),BD$3=DATE(YEAR($H189),MONTH($H189)+$G189*2,1),BD$3=DATE(YEAR($H189),MONTH($H189)+$G189*3,1),BD$3=DATE(YEAR($H189),MONTH($H189)+$G189*4,1),BD$3=DATE(YEAR($H189),MONTH($H189)+$G189*5,1),BD$3=DATE(YEAR($H189),MONTH($H189)+$G189*6,1),BD$3=DATE(YEAR($H189),MONTH($H189)+$G189*7,1),BD$3=DATE(YEAR($H189),MONTH($H189)+$G189*8,1),BD$3=DATE(YEAR($H189),MONTH($H189)+$G189*9,1),BD$3=DATE(YEAR($H189),MONTH($H189)+$G189*10,1)),$F189*тех!BR$10*тех!BR$6,)</f>
        <v>0</v>
      </c>
      <c r="BE189" s="76">
        <f>IF(OR(BE$3=DATE(YEAR($H189),MONTH($H189)+$G189,1),BE$3=DATE(YEAR($H189),MONTH($H189)+$G189*2,1),BE$3=DATE(YEAR($H189),MONTH($H189)+$G189*3,1),BE$3=DATE(YEAR($H189),MONTH($H189)+$G189*4,1),BE$3=DATE(YEAR($H189),MONTH($H189)+$G189*5,1),BE$3=DATE(YEAR($H189),MONTH($H189)+$G189*6,1),BE$3=DATE(YEAR($H189),MONTH($H189)+$G189*7,1),BE$3=DATE(YEAR($H189),MONTH($H189)+$G189*8,1),BE$3=DATE(YEAR($H189),MONTH($H189)+$G189*9,1),BE$3=DATE(YEAR($H189),MONTH($H189)+$G189*10,1)),$F189*тех!BS$10*тех!BS$6,)</f>
        <v>0</v>
      </c>
      <c r="BF189" s="76">
        <f>IF(OR(BF$3=DATE(YEAR($H189),MONTH($H189)+$G189,1),BF$3=DATE(YEAR($H189),MONTH($H189)+$G189*2,1),BF$3=DATE(YEAR($H189),MONTH($H189)+$G189*3,1),BF$3=DATE(YEAR($H189),MONTH($H189)+$G189*4,1),BF$3=DATE(YEAR($H189),MONTH($H189)+$G189*5,1),BF$3=DATE(YEAR($H189),MONTH($H189)+$G189*6,1),BF$3=DATE(YEAR($H189),MONTH($H189)+$G189*7,1),BF$3=DATE(YEAR($H189),MONTH($H189)+$G189*8,1),BF$3=DATE(YEAR($H189),MONTH($H189)+$G189*9,1),BF$3=DATE(YEAR($H189),MONTH($H189)+$G189*10,1)),$F189*тех!BT$10*тех!BT$6,)</f>
        <v>0</v>
      </c>
      <c r="BG189" s="76">
        <f>IF(OR(BG$3=DATE(YEAR($H189),MONTH($H189)+$G189,1),BG$3=DATE(YEAR($H189),MONTH($H189)+$G189*2,1),BG$3=DATE(YEAR($H189),MONTH($H189)+$G189*3,1),BG$3=DATE(YEAR($H189),MONTH($H189)+$G189*4,1),BG$3=DATE(YEAR($H189),MONTH($H189)+$G189*5,1),BG$3=DATE(YEAR($H189),MONTH($H189)+$G189*6,1),BG$3=DATE(YEAR($H189),MONTH($H189)+$G189*7,1),BG$3=DATE(YEAR($H189),MONTH($H189)+$G189*8,1),BG$3=DATE(YEAR($H189),MONTH($H189)+$G189*9,1),BG$3=DATE(YEAR($H189),MONTH($H189)+$G189*10,1)),$F189*тех!BU$10*тех!BU$6,)</f>
        <v>0</v>
      </c>
      <c r="BH189" s="76">
        <f>IF(OR(BH$3=DATE(YEAR($H189),MONTH($H189)+$G189,1),BH$3=DATE(YEAR($H189),MONTH($H189)+$G189*2,1),BH$3=DATE(YEAR($H189),MONTH($H189)+$G189*3,1),BH$3=DATE(YEAR($H189),MONTH($H189)+$G189*4,1),BH$3=DATE(YEAR($H189),MONTH($H189)+$G189*5,1),BH$3=DATE(YEAR($H189),MONTH($H189)+$G189*6,1),BH$3=DATE(YEAR($H189),MONTH($H189)+$G189*7,1),BH$3=DATE(YEAR($H189),MONTH($H189)+$G189*8,1),BH$3=DATE(YEAR($H189),MONTH($H189)+$G189*9,1),BH$3=DATE(YEAR($H189),MONTH($H189)+$G189*10,1)),$F189*тех!BV$10*тех!BV$6,)</f>
        <v>0</v>
      </c>
      <c r="BI189" s="76">
        <f>IF(OR(BI$3=DATE(YEAR($H189),MONTH($H189)+$G189,1),BI$3=DATE(YEAR($H189),MONTH($H189)+$G189*2,1),BI$3=DATE(YEAR($H189),MONTH($H189)+$G189*3,1),BI$3=DATE(YEAR($H189),MONTH($H189)+$G189*4,1),BI$3=DATE(YEAR($H189),MONTH($H189)+$G189*5,1),BI$3=DATE(YEAR($H189),MONTH($H189)+$G189*6,1),BI$3=DATE(YEAR($H189),MONTH($H189)+$G189*7,1),BI$3=DATE(YEAR($H189),MONTH($H189)+$G189*8,1),BI$3=DATE(YEAR($H189),MONTH($H189)+$G189*9,1),BI$3=DATE(YEAR($H189),MONTH($H189)+$G189*10,1)),$F189*тех!BW$10*тех!BW$6,)</f>
        <v>0</v>
      </c>
      <c r="BJ189" s="76">
        <f>IF(OR(BJ$3=DATE(YEAR($H189),MONTH($H189)+$G189,1),BJ$3=DATE(YEAR($H189),MONTH($H189)+$G189*2,1),BJ$3=DATE(YEAR($H189),MONTH($H189)+$G189*3,1),BJ$3=DATE(YEAR($H189),MONTH($H189)+$G189*4,1),BJ$3=DATE(YEAR($H189),MONTH($H189)+$G189*5,1),BJ$3=DATE(YEAR($H189),MONTH($H189)+$G189*6,1),BJ$3=DATE(YEAR($H189),MONTH($H189)+$G189*7,1),BJ$3=DATE(YEAR($H189),MONTH($H189)+$G189*8,1),BJ$3=DATE(YEAR($H189),MONTH($H189)+$G189*9,1),BJ$3=DATE(YEAR($H189),MONTH($H189)+$G189*10,1)),$F189*тех!BX$10*тех!BX$6,)</f>
        <v>0</v>
      </c>
      <c r="BK189" s="76">
        <f>IF(OR(BK$3=DATE(YEAR($H189),MONTH($H189)+$G189,1),BK$3=DATE(YEAR($H189),MONTH($H189)+$G189*2,1),BK$3=DATE(YEAR($H189),MONTH($H189)+$G189*3,1),BK$3=DATE(YEAR($H189),MONTH($H189)+$G189*4,1),BK$3=DATE(YEAR($H189),MONTH($H189)+$G189*5,1),BK$3=DATE(YEAR($H189),MONTH($H189)+$G189*6,1),BK$3=DATE(YEAR($H189),MONTH($H189)+$G189*7,1),BK$3=DATE(YEAR($H189),MONTH($H189)+$G189*8,1),BK$3=DATE(YEAR($H189),MONTH($H189)+$G189*9,1),BK$3=DATE(YEAR($H189),MONTH($H189)+$G189*10,1)),$F189*тех!BY$10*тех!BY$6,)</f>
        <v>0</v>
      </c>
      <c r="BL189" s="76">
        <f>IF(OR(BL$3=DATE(YEAR($H189),MONTH($H189)+$G189,1),BL$3=DATE(YEAR($H189),MONTH($H189)+$G189*2,1),BL$3=DATE(YEAR($H189),MONTH($H189)+$G189*3,1),BL$3=DATE(YEAR($H189),MONTH($H189)+$G189*4,1),BL$3=DATE(YEAR($H189),MONTH($H189)+$G189*5,1),BL$3=DATE(YEAR($H189),MONTH($H189)+$G189*6,1),BL$3=DATE(YEAR($H189),MONTH($H189)+$G189*7,1),BL$3=DATE(YEAR($H189),MONTH($H189)+$G189*8,1),BL$3=DATE(YEAR($H189),MONTH($H189)+$G189*9,1),BL$3=DATE(YEAR($H189),MONTH($H189)+$G189*10,1)),$F189*тех!BZ$10*тех!BZ$6,)</f>
        <v>0</v>
      </c>
      <c r="BM189" s="76">
        <f>IF(OR(BM$3=DATE(YEAR($H189),MONTH($H189)+$G189,1),BM$3=DATE(YEAR($H189),MONTH($H189)+$G189*2,1),BM$3=DATE(YEAR($H189),MONTH($H189)+$G189*3,1),BM$3=DATE(YEAR($H189),MONTH($H189)+$G189*4,1),BM$3=DATE(YEAR($H189),MONTH($H189)+$G189*5,1),BM$3=DATE(YEAR($H189),MONTH($H189)+$G189*6,1),BM$3=DATE(YEAR($H189),MONTH($H189)+$G189*7,1),BM$3=DATE(YEAR($H189),MONTH($H189)+$G189*8,1),BM$3=DATE(YEAR($H189),MONTH($H189)+$G189*9,1),BM$3=DATE(YEAR($H189),MONTH($H189)+$G189*10,1)),$F189*тех!CA$10*тех!CA$6,)</f>
        <v>0</v>
      </c>
      <c r="BN189" s="76">
        <f>IF(OR(BN$3=DATE(YEAR($H189),MONTH($H189)+$G189,1),BN$3=DATE(YEAR($H189),MONTH($H189)+$G189*2,1),BN$3=DATE(YEAR($H189),MONTH($H189)+$G189*3,1),BN$3=DATE(YEAR($H189),MONTH($H189)+$G189*4,1),BN$3=DATE(YEAR($H189),MONTH($H189)+$G189*5,1),BN$3=DATE(YEAR($H189),MONTH($H189)+$G189*6,1),BN$3=DATE(YEAR($H189),MONTH($H189)+$G189*7,1),BN$3=DATE(YEAR($H189),MONTH($H189)+$G189*8,1),BN$3=DATE(YEAR($H189),MONTH($H189)+$G189*9,1),BN$3=DATE(YEAR($H189),MONTH($H189)+$G189*10,1)),$F189*тех!CB$10*тех!CB$6,)</f>
        <v>0</v>
      </c>
      <c r="BO189" s="76">
        <f>IF(OR(BO$3=DATE(YEAR($H189),MONTH($H189)+$G189,1),BO$3=DATE(YEAR($H189),MONTH($H189)+$G189*2,1),BO$3=DATE(YEAR($H189),MONTH($H189)+$G189*3,1),BO$3=DATE(YEAR($H189),MONTH($H189)+$G189*4,1),BO$3=DATE(YEAR($H189),MONTH($H189)+$G189*5,1),BO$3=DATE(YEAR($H189),MONTH($H189)+$G189*6,1),BO$3=DATE(YEAR($H189),MONTH($H189)+$G189*7,1),BO$3=DATE(YEAR($H189),MONTH($H189)+$G189*8,1),BO$3=DATE(YEAR($H189),MONTH($H189)+$G189*9,1),BO$3=DATE(YEAR($H189),MONTH($H189)+$G189*10,1)),$F189*тех!CC$10*тех!CC$6,)</f>
        <v>0</v>
      </c>
      <c r="BP189" s="76">
        <f>IF(OR(BP$3=DATE(YEAR($H189),MONTH($H189)+$G189,1),BP$3=DATE(YEAR($H189),MONTH($H189)+$G189*2,1),BP$3=DATE(YEAR($H189),MONTH($H189)+$G189*3,1),BP$3=DATE(YEAR($H189),MONTH($H189)+$G189*4,1),BP$3=DATE(YEAR($H189),MONTH($H189)+$G189*5,1),BP$3=DATE(YEAR($H189),MONTH($H189)+$G189*6,1),BP$3=DATE(YEAR($H189),MONTH($H189)+$G189*7,1),BP$3=DATE(YEAR($H189),MONTH($H189)+$G189*8,1),BP$3=DATE(YEAR($H189),MONTH($H189)+$G189*9,1),BP$3=DATE(YEAR($H189),MONTH($H189)+$G189*10,1)),$F189*тех!CD$10*тех!CD$6,)</f>
        <v>0</v>
      </c>
      <c r="BQ189" s="76">
        <f>IF(OR(BQ$3=DATE(YEAR($H189),MONTH($H189)+$G189,1),BQ$3=DATE(YEAR($H189),MONTH($H189)+$G189*2,1),BQ$3=DATE(YEAR($H189),MONTH($H189)+$G189*3,1),BQ$3=DATE(YEAR($H189),MONTH($H189)+$G189*4,1),BQ$3=DATE(YEAR($H189),MONTH($H189)+$G189*5,1),BQ$3=DATE(YEAR($H189),MONTH($H189)+$G189*6,1),BQ$3=DATE(YEAR($H189),MONTH($H189)+$G189*7,1),BQ$3=DATE(YEAR($H189),MONTH($H189)+$G189*8,1),BQ$3=DATE(YEAR($H189),MONTH($H189)+$G189*9,1),BQ$3=DATE(YEAR($H189),MONTH($H189)+$G189*10,1)),$F189*тех!CE$10*тех!CE$6,)</f>
        <v>0</v>
      </c>
    </row>
    <row r="190" spans="2:69" hidden="1">
      <c r="B190" s="3">
        <v>48</v>
      </c>
      <c r="C190" s="19"/>
      <c r="D190" s="71"/>
      <c r="E190" s="71"/>
      <c r="F190" s="76">
        <f t="shared" si="5"/>
        <v>0</v>
      </c>
      <c r="G190" s="19"/>
      <c r="H190" s="20"/>
      <c r="J190" s="76">
        <f>IF($H190=J$3,$F190,)*тех!X$6</f>
        <v>0</v>
      </c>
      <c r="K190" s="76">
        <f>IF($H190=K$3,$F190,)*тех!Y$6</f>
        <v>0</v>
      </c>
      <c r="L190" s="76">
        <f>IF($H190=L$3,$F190,)*тех!Z$6</f>
        <v>0</v>
      </c>
      <c r="M190" s="76">
        <f>IF($H190=M$3,$F190,)*тех!AA$6</f>
        <v>0</v>
      </c>
      <c r="N190" s="76">
        <f>IF($H190=N$3,$F190,)*тех!AB$6</f>
        <v>0</v>
      </c>
      <c r="O190" s="76">
        <f>IF($H190=O$3,$F190,)*тех!AC$6</f>
        <v>0</v>
      </c>
      <c r="P190" s="76">
        <f>IF(OR(P$3=DATE(YEAR($H190),MONTH($H190)+$G190,1),P$3=DATE(YEAR($H190),MONTH($H190)+$G190*2,1),P$3=DATE(YEAR($H190),MONTH($H190)+$G190*3,1),P$3=DATE(YEAR($H190),MONTH($H190)+$G190*4,1),P$3=DATE(YEAR($H190),MONTH($H190)+$G190*5,1),P$3=DATE(YEAR($H190),MONTH($H190)+$G190*6,1),P$3=DATE(YEAR($H190),MONTH($H190)+$G190*7,1),P$3=DATE(YEAR($H190),MONTH($H190)+$G190*8,1),P$3=DATE(YEAR($H190),MONTH($H190)+$G190*9,1),P$3=DATE(YEAR($H190),MONTH($H190)+$G190*10,1)),$F190*тех!AD$10*тех!AD$6,)</f>
        <v>0</v>
      </c>
      <c r="Q190" s="76">
        <f>IF(OR(Q$3=DATE(YEAR($H190),MONTH($H190)+$G190,1),Q$3=DATE(YEAR($H190),MONTH($H190)+$G190*2,1),Q$3=DATE(YEAR($H190),MONTH($H190)+$G190*3,1),Q$3=DATE(YEAR($H190),MONTH($H190)+$G190*4,1),Q$3=DATE(YEAR($H190),MONTH($H190)+$G190*5,1),Q$3=DATE(YEAR($H190),MONTH($H190)+$G190*6,1),Q$3=DATE(YEAR($H190),MONTH($H190)+$G190*7,1),Q$3=DATE(YEAR($H190),MONTH($H190)+$G190*8,1),Q$3=DATE(YEAR($H190),MONTH($H190)+$G190*9,1),Q$3=DATE(YEAR($H190),MONTH($H190)+$G190*10,1)),$F190*тех!AE$10*тех!AE$6,)</f>
        <v>0</v>
      </c>
      <c r="R190" s="76">
        <f>IF(OR(R$3=DATE(YEAR($H190),MONTH($H190)+$G190,1),R$3=DATE(YEAR($H190),MONTH($H190)+$G190*2,1),R$3=DATE(YEAR($H190),MONTH($H190)+$G190*3,1),R$3=DATE(YEAR($H190),MONTH($H190)+$G190*4,1),R$3=DATE(YEAR($H190),MONTH($H190)+$G190*5,1),R$3=DATE(YEAR($H190),MONTH($H190)+$G190*6,1),R$3=DATE(YEAR($H190),MONTH($H190)+$G190*7,1),R$3=DATE(YEAR($H190),MONTH($H190)+$G190*8,1),R$3=DATE(YEAR($H190),MONTH($H190)+$G190*9,1),R$3=DATE(YEAR($H190),MONTH($H190)+$G190*10,1)),$F190*тех!AF$10*тех!AF$6,)</f>
        <v>0</v>
      </c>
      <c r="S190" s="76">
        <f>IF(OR(S$3=DATE(YEAR($H190),MONTH($H190)+$G190,1),S$3=DATE(YEAR($H190),MONTH($H190)+$G190*2,1),S$3=DATE(YEAR($H190),MONTH($H190)+$G190*3,1),S$3=DATE(YEAR($H190),MONTH($H190)+$G190*4,1),S$3=DATE(YEAR($H190),MONTH($H190)+$G190*5,1),S$3=DATE(YEAR($H190),MONTH($H190)+$G190*6,1),S$3=DATE(YEAR($H190),MONTH($H190)+$G190*7,1),S$3=DATE(YEAR($H190),MONTH($H190)+$G190*8,1),S$3=DATE(YEAR($H190),MONTH($H190)+$G190*9,1),S$3=DATE(YEAR($H190),MONTH($H190)+$G190*10,1)),$F190*тех!AG$10*тех!AG$6,)</f>
        <v>0</v>
      </c>
      <c r="T190" s="76">
        <f>IF(OR(T$3=DATE(YEAR($H190),MONTH($H190)+$G190,1),T$3=DATE(YEAR($H190),MONTH($H190)+$G190*2,1),T$3=DATE(YEAR($H190),MONTH($H190)+$G190*3,1),T$3=DATE(YEAR($H190),MONTH($H190)+$G190*4,1),T$3=DATE(YEAR($H190),MONTH($H190)+$G190*5,1),T$3=DATE(YEAR($H190),MONTH($H190)+$G190*6,1),T$3=DATE(YEAR($H190),MONTH($H190)+$G190*7,1),T$3=DATE(YEAR($H190),MONTH($H190)+$G190*8,1),T$3=DATE(YEAR($H190),MONTH($H190)+$G190*9,1),T$3=DATE(YEAR($H190),MONTH($H190)+$G190*10,1)),$F190*тех!AH$10*тех!AH$6,)</f>
        <v>0</v>
      </c>
      <c r="U190" s="76">
        <f>IF(OR(U$3=DATE(YEAR($H190),MONTH($H190)+$G190,1),U$3=DATE(YEAR($H190),MONTH($H190)+$G190*2,1),U$3=DATE(YEAR($H190),MONTH($H190)+$G190*3,1),U$3=DATE(YEAR($H190),MONTH($H190)+$G190*4,1),U$3=DATE(YEAR($H190),MONTH($H190)+$G190*5,1),U$3=DATE(YEAR($H190),MONTH($H190)+$G190*6,1),U$3=DATE(YEAR($H190),MONTH($H190)+$G190*7,1),U$3=DATE(YEAR($H190),MONTH($H190)+$G190*8,1),U$3=DATE(YEAR($H190),MONTH($H190)+$G190*9,1),U$3=DATE(YEAR($H190),MONTH($H190)+$G190*10,1)),$F190*тех!AI$10*тех!AI$6,)</f>
        <v>0</v>
      </c>
      <c r="V190" s="76">
        <f>IF(OR(V$3=DATE(YEAR($H190),MONTH($H190)+$G190,1),V$3=DATE(YEAR($H190),MONTH($H190)+$G190*2,1),V$3=DATE(YEAR($H190),MONTH($H190)+$G190*3,1),V$3=DATE(YEAR($H190),MONTH($H190)+$G190*4,1),V$3=DATE(YEAR($H190),MONTH($H190)+$G190*5,1),V$3=DATE(YEAR($H190),MONTH($H190)+$G190*6,1),V$3=DATE(YEAR($H190),MONTH($H190)+$G190*7,1),V$3=DATE(YEAR($H190),MONTH($H190)+$G190*8,1),V$3=DATE(YEAR($H190),MONTH($H190)+$G190*9,1),V$3=DATE(YEAR($H190),MONTH($H190)+$G190*10,1)),$F190*тех!AJ$10*тех!AJ$6,)</f>
        <v>0</v>
      </c>
      <c r="W190" s="76">
        <f>IF(OR(W$3=DATE(YEAR($H190),MONTH($H190)+$G190,1),W$3=DATE(YEAR($H190),MONTH($H190)+$G190*2,1),W$3=DATE(YEAR($H190),MONTH($H190)+$G190*3,1),W$3=DATE(YEAR($H190),MONTH($H190)+$G190*4,1),W$3=DATE(YEAR($H190),MONTH($H190)+$G190*5,1),W$3=DATE(YEAR($H190),MONTH($H190)+$G190*6,1),W$3=DATE(YEAR($H190),MONTH($H190)+$G190*7,1),W$3=DATE(YEAR($H190),MONTH($H190)+$G190*8,1),W$3=DATE(YEAR($H190),MONTH($H190)+$G190*9,1),W$3=DATE(YEAR($H190),MONTH($H190)+$G190*10,1)),$F190*тех!AK$10*тех!AK$6,)</f>
        <v>0</v>
      </c>
      <c r="X190" s="76">
        <f>IF(OR(X$3=DATE(YEAR($H190),MONTH($H190)+$G190,1),X$3=DATE(YEAR($H190),MONTH($H190)+$G190*2,1),X$3=DATE(YEAR($H190),MONTH($H190)+$G190*3,1),X$3=DATE(YEAR($H190),MONTH($H190)+$G190*4,1),X$3=DATE(YEAR($H190),MONTH($H190)+$G190*5,1),X$3=DATE(YEAR($H190),MONTH($H190)+$G190*6,1),X$3=DATE(YEAR($H190),MONTH($H190)+$G190*7,1),X$3=DATE(YEAR($H190),MONTH($H190)+$G190*8,1),X$3=DATE(YEAR($H190),MONTH($H190)+$G190*9,1),X$3=DATE(YEAR($H190),MONTH($H190)+$G190*10,1)),$F190*тех!AL$10*тех!AL$6,)</f>
        <v>0</v>
      </c>
      <c r="Y190" s="76">
        <f>IF(OR(Y$3=DATE(YEAR($H190),MONTH($H190)+$G190,1),Y$3=DATE(YEAR($H190),MONTH($H190)+$G190*2,1),Y$3=DATE(YEAR($H190),MONTH($H190)+$G190*3,1),Y$3=DATE(YEAR($H190),MONTH($H190)+$G190*4,1),Y$3=DATE(YEAR($H190),MONTH($H190)+$G190*5,1),Y$3=DATE(YEAR($H190),MONTH($H190)+$G190*6,1),Y$3=DATE(YEAR($H190),MONTH($H190)+$G190*7,1),Y$3=DATE(YEAR($H190),MONTH($H190)+$G190*8,1),Y$3=DATE(YEAR($H190),MONTH($H190)+$G190*9,1),Y$3=DATE(YEAR($H190),MONTH($H190)+$G190*10,1)),$F190*тех!AM$10*тех!AM$6,)</f>
        <v>0</v>
      </c>
      <c r="Z190" s="76">
        <f>IF(OR(Z$3=DATE(YEAR($H190),MONTH($H190)+$G190,1),Z$3=DATE(YEAR($H190),MONTH($H190)+$G190*2,1),Z$3=DATE(YEAR($H190),MONTH($H190)+$G190*3,1),Z$3=DATE(YEAR($H190),MONTH($H190)+$G190*4,1),Z$3=DATE(YEAR($H190),MONTH($H190)+$G190*5,1),Z$3=DATE(YEAR($H190),MONTH($H190)+$G190*6,1),Z$3=DATE(YEAR($H190),MONTH($H190)+$G190*7,1),Z$3=DATE(YEAR($H190),MONTH($H190)+$G190*8,1),Z$3=DATE(YEAR($H190),MONTH($H190)+$G190*9,1),Z$3=DATE(YEAR($H190),MONTH($H190)+$G190*10,1)),$F190*тех!AN$10*тех!AN$6,)</f>
        <v>0</v>
      </c>
      <c r="AA190" s="76">
        <f>IF(OR(AA$3=DATE(YEAR($H190),MONTH($H190)+$G190,1),AA$3=DATE(YEAR($H190),MONTH($H190)+$G190*2,1),AA$3=DATE(YEAR($H190),MONTH($H190)+$G190*3,1),AA$3=DATE(YEAR($H190),MONTH($H190)+$G190*4,1),AA$3=DATE(YEAR($H190),MONTH($H190)+$G190*5,1),AA$3=DATE(YEAR($H190),MONTH($H190)+$G190*6,1),AA$3=DATE(YEAR($H190),MONTH($H190)+$G190*7,1),AA$3=DATE(YEAR($H190),MONTH($H190)+$G190*8,1),AA$3=DATE(YEAR($H190),MONTH($H190)+$G190*9,1),AA$3=DATE(YEAR($H190),MONTH($H190)+$G190*10,1)),$F190*тех!AO$10*тех!AO$6,)</f>
        <v>0</v>
      </c>
      <c r="AB190" s="76">
        <f>IF(OR(AB$3=DATE(YEAR($H190),MONTH($H190)+$G190,1),AB$3=DATE(YEAR($H190),MONTH($H190)+$G190*2,1),AB$3=DATE(YEAR($H190),MONTH($H190)+$G190*3,1),AB$3=DATE(YEAR($H190),MONTH($H190)+$G190*4,1),AB$3=DATE(YEAR($H190),MONTH($H190)+$G190*5,1),AB$3=DATE(YEAR($H190),MONTH($H190)+$G190*6,1),AB$3=DATE(YEAR($H190),MONTH($H190)+$G190*7,1),AB$3=DATE(YEAR($H190),MONTH($H190)+$G190*8,1),AB$3=DATE(YEAR($H190),MONTH($H190)+$G190*9,1),AB$3=DATE(YEAR($H190),MONTH($H190)+$G190*10,1)),$F190*тех!AP$10*тех!AP$6,)</f>
        <v>0</v>
      </c>
      <c r="AC190" s="76">
        <f>IF(OR(AC$3=DATE(YEAR($H190),MONTH($H190)+$G190,1),AC$3=DATE(YEAR($H190),MONTH($H190)+$G190*2,1),AC$3=DATE(YEAR($H190),MONTH($H190)+$G190*3,1),AC$3=DATE(YEAR($H190),MONTH($H190)+$G190*4,1),AC$3=DATE(YEAR($H190),MONTH($H190)+$G190*5,1),AC$3=DATE(YEAR($H190),MONTH($H190)+$G190*6,1),AC$3=DATE(YEAR($H190),MONTH($H190)+$G190*7,1),AC$3=DATE(YEAR($H190),MONTH($H190)+$G190*8,1),AC$3=DATE(YEAR($H190),MONTH($H190)+$G190*9,1),AC$3=DATE(YEAR($H190),MONTH($H190)+$G190*10,1)),$F190*тех!AQ$10*тех!AQ$6,)</f>
        <v>0</v>
      </c>
      <c r="AD190" s="76">
        <f>IF(OR(AD$3=DATE(YEAR($H190),MONTH($H190)+$G190,1),AD$3=DATE(YEAR($H190),MONTH($H190)+$G190*2,1),AD$3=DATE(YEAR($H190),MONTH($H190)+$G190*3,1),AD$3=DATE(YEAR($H190),MONTH($H190)+$G190*4,1),AD$3=DATE(YEAR($H190),MONTH($H190)+$G190*5,1),AD$3=DATE(YEAR($H190),MONTH($H190)+$G190*6,1),AD$3=DATE(YEAR($H190),MONTH($H190)+$G190*7,1),AD$3=DATE(YEAR($H190),MONTH($H190)+$G190*8,1),AD$3=DATE(YEAR($H190),MONTH($H190)+$G190*9,1),AD$3=DATE(YEAR($H190),MONTH($H190)+$G190*10,1)),$F190*тех!AR$10*тех!AR$6,)</f>
        <v>0</v>
      </c>
      <c r="AE190" s="76">
        <f>IF(OR(AE$3=DATE(YEAR($H190),MONTH($H190)+$G190,1),AE$3=DATE(YEAR($H190),MONTH($H190)+$G190*2,1),AE$3=DATE(YEAR($H190),MONTH($H190)+$G190*3,1),AE$3=DATE(YEAR($H190),MONTH($H190)+$G190*4,1),AE$3=DATE(YEAR($H190),MONTH($H190)+$G190*5,1),AE$3=DATE(YEAR($H190),MONTH($H190)+$G190*6,1),AE$3=DATE(YEAR($H190),MONTH($H190)+$G190*7,1),AE$3=DATE(YEAR($H190),MONTH($H190)+$G190*8,1),AE$3=DATE(YEAR($H190),MONTH($H190)+$G190*9,1),AE$3=DATE(YEAR($H190),MONTH($H190)+$G190*10,1)),$F190*тех!AS$10*тех!AS$6,)</f>
        <v>0</v>
      </c>
      <c r="AF190" s="76">
        <f>IF(OR(AF$3=DATE(YEAR($H190),MONTH($H190)+$G190,1),AF$3=DATE(YEAR($H190),MONTH($H190)+$G190*2,1),AF$3=DATE(YEAR($H190),MONTH($H190)+$G190*3,1),AF$3=DATE(YEAR($H190),MONTH($H190)+$G190*4,1),AF$3=DATE(YEAR($H190),MONTH($H190)+$G190*5,1),AF$3=DATE(YEAR($H190),MONTH($H190)+$G190*6,1),AF$3=DATE(YEAR($H190),MONTH($H190)+$G190*7,1),AF$3=DATE(YEAR($H190),MONTH($H190)+$G190*8,1),AF$3=DATE(YEAR($H190),MONTH($H190)+$G190*9,1),AF$3=DATE(YEAR($H190),MONTH($H190)+$G190*10,1)),$F190*тех!AT$10*тех!AT$6,)</f>
        <v>0</v>
      </c>
      <c r="AG190" s="76">
        <f>IF(OR(AG$3=DATE(YEAR($H190),MONTH($H190)+$G190,1),AG$3=DATE(YEAR($H190),MONTH($H190)+$G190*2,1),AG$3=DATE(YEAR($H190),MONTH($H190)+$G190*3,1),AG$3=DATE(YEAR($H190),MONTH($H190)+$G190*4,1),AG$3=DATE(YEAR($H190),MONTH($H190)+$G190*5,1),AG$3=DATE(YEAR($H190),MONTH($H190)+$G190*6,1),AG$3=DATE(YEAR($H190),MONTH($H190)+$G190*7,1),AG$3=DATE(YEAR($H190),MONTH($H190)+$G190*8,1),AG$3=DATE(YEAR($H190),MONTH($H190)+$G190*9,1),AG$3=DATE(YEAR($H190),MONTH($H190)+$G190*10,1)),$F190*тех!AU$10*тех!AU$6,)</f>
        <v>0</v>
      </c>
      <c r="AH190" s="76">
        <f>IF(OR(AH$3=DATE(YEAR($H190),MONTH($H190)+$G190,1),AH$3=DATE(YEAR($H190),MONTH($H190)+$G190*2,1),AH$3=DATE(YEAR($H190),MONTH($H190)+$G190*3,1),AH$3=DATE(YEAR($H190),MONTH($H190)+$G190*4,1),AH$3=DATE(YEAR($H190),MONTH($H190)+$G190*5,1),AH$3=DATE(YEAR($H190),MONTH($H190)+$G190*6,1),AH$3=DATE(YEAR($H190),MONTH($H190)+$G190*7,1),AH$3=DATE(YEAR($H190),MONTH($H190)+$G190*8,1),AH$3=DATE(YEAR($H190),MONTH($H190)+$G190*9,1),AH$3=DATE(YEAR($H190),MONTH($H190)+$G190*10,1)),$F190*тех!AV$10*тех!AV$6,)</f>
        <v>0</v>
      </c>
      <c r="AI190" s="76">
        <f>IF(OR(AI$3=DATE(YEAR($H190),MONTH($H190)+$G190,1),AI$3=DATE(YEAR($H190),MONTH($H190)+$G190*2,1),AI$3=DATE(YEAR($H190),MONTH($H190)+$G190*3,1),AI$3=DATE(YEAR($H190),MONTH($H190)+$G190*4,1),AI$3=DATE(YEAR($H190),MONTH($H190)+$G190*5,1),AI$3=DATE(YEAR($H190),MONTH($H190)+$G190*6,1),AI$3=DATE(YEAR($H190),MONTH($H190)+$G190*7,1),AI$3=DATE(YEAR($H190),MONTH($H190)+$G190*8,1),AI$3=DATE(YEAR($H190),MONTH($H190)+$G190*9,1),AI$3=DATE(YEAR($H190),MONTH($H190)+$G190*10,1)),$F190*тех!AW$10*тех!AW$6,)</f>
        <v>0</v>
      </c>
      <c r="AJ190" s="76">
        <f>IF(OR(AJ$3=DATE(YEAR($H190),MONTH($H190)+$G190,1),AJ$3=DATE(YEAR($H190),MONTH($H190)+$G190*2,1),AJ$3=DATE(YEAR($H190),MONTH($H190)+$G190*3,1),AJ$3=DATE(YEAR($H190),MONTH($H190)+$G190*4,1),AJ$3=DATE(YEAR($H190),MONTH($H190)+$G190*5,1),AJ$3=DATE(YEAR($H190),MONTH($H190)+$G190*6,1),AJ$3=DATE(YEAR($H190),MONTH($H190)+$G190*7,1),AJ$3=DATE(YEAR($H190),MONTH($H190)+$G190*8,1),AJ$3=DATE(YEAR($H190),MONTH($H190)+$G190*9,1),AJ$3=DATE(YEAR($H190),MONTH($H190)+$G190*10,1)),$F190*тех!AX$10*тех!AX$6,)</f>
        <v>0</v>
      </c>
      <c r="AK190" s="76">
        <f>IF(OR(AK$3=DATE(YEAR($H190),MONTH($H190)+$G190,1),AK$3=DATE(YEAR($H190),MONTH($H190)+$G190*2,1),AK$3=DATE(YEAR($H190),MONTH($H190)+$G190*3,1),AK$3=DATE(YEAR($H190),MONTH($H190)+$G190*4,1),AK$3=DATE(YEAR($H190),MONTH($H190)+$G190*5,1),AK$3=DATE(YEAR($H190),MONTH($H190)+$G190*6,1),AK$3=DATE(YEAR($H190),MONTH($H190)+$G190*7,1),AK$3=DATE(YEAR($H190),MONTH($H190)+$G190*8,1),AK$3=DATE(YEAR($H190),MONTH($H190)+$G190*9,1),AK$3=DATE(YEAR($H190),MONTH($H190)+$G190*10,1)),$F190*тех!AY$10*тех!AY$6,)</f>
        <v>0</v>
      </c>
      <c r="AL190" s="76">
        <f>IF(OR(AL$3=DATE(YEAR($H190),MONTH($H190)+$G190,1),AL$3=DATE(YEAR($H190),MONTH($H190)+$G190*2,1),AL$3=DATE(YEAR($H190),MONTH($H190)+$G190*3,1),AL$3=DATE(YEAR($H190),MONTH($H190)+$G190*4,1),AL$3=DATE(YEAR($H190),MONTH($H190)+$G190*5,1),AL$3=DATE(YEAR($H190),MONTH($H190)+$G190*6,1),AL$3=DATE(YEAR($H190),MONTH($H190)+$G190*7,1),AL$3=DATE(YEAR($H190),MONTH($H190)+$G190*8,1),AL$3=DATE(YEAR($H190),MONTH($H190)+$G190*9,1),AL$3=DATE(YEAR($H190),MONTH($H190)+$G190*10,1)),$F190*тех!AZ$10*тех!AZ$6,)</f>
        <v>0</v>
      </c>
      <c r="AM190" s="76">
        <f>IF(OR(AM$3=DATE(YEAR($H190),MONTH($H190)+$G190,1),AM$3=DATE(YEAR($H190),MONTH($H190)+$G190*2,1),AM$3=DATE(YEAR($H190),MONTH($H190)+$G190*3,1),AM$3=DATE(YEAR($H190),MONTH($H190)+$G190*4,1),AM$3=DATE(YEAR($H190),MONTH($H190)+$G190*5,1),AM$3=DATE(YEAR($H190),MONTH($H190)+$G190*6,1),AM$3=DATE(YEAR($H190),MONTH($H190)+$G190*7,1),AM$3=DATE(YEAR($H190),MONTH($H190)+$G190*8,1),AM$3=DATE(YEAR($H190),MONTH($H190)+$G190*9,1),AM$3=DATE(YEAR($H190),MONTH($H190)+$G190*10,1)),$F190*тех!BA$10*тех!BA$6,)</f>
        <v>0</v>
      </c>
      <c r="AN190" s="76">
        <f>IF(OR(AN$3=DATE(YEAR($H190),MONTH($H190)+$G190,1),AN$3=DATE(YEAR($H190),MONTH($H190)+$G190*2,1),AN$3=DATE(YEAR($H190),MONTH($H190)+$G190*3,1),AN$3=DATE(YEAR($H190),MONTH($H190)+$G190*4,1),AN$3=DATE(YEAR($H190),MONTH($H190)+$G190*5,1),AN$3=DATE(YEAR($H190),MONTH($H190)+$G190*6,1),AN$3=DATE(YEAR($H190),MONTH($H190)+$G190*7,1),AN$3=DATE(YEAR($H190),MONTH($H190)+$G190*8,1),AN$3=DATE(YEAR($H190),MONTH($H190)+$G190*9,1),AN$3=DATE(YEAR($H190),MONTH($H190)+$G190*10,1)),$F190*тех!BB$10*тех!BB$6,)</f>
        <v>0</v>
      </c>
      <c r="AO190" s="76">
        <f>IF(OR(AO$3=DATE(YEAR($H190),MONTH($H190)+$G190,1),AO$3=DATE(YEAR($H190),MONTH($H190)+$G190*2,1),AO$3=DATE(YEAR($H190),MONTH($H190)+$G190*3,1),AO$3=DATE(YEAR($H190),MONTH($H190)+$G190*4,1),AO$3=DATE(YEAR($H190),MONTH($H190)+$G190*5,1),AO$3=DATE(YEAR($H190),MONTH($H190)+$G190*6,1),AO$3=DATE(YEAR($H190),MONTH($H190)+$G190*7,1),AO$3=DATE(YEAR($H190),MONTH($H190)+$G190*8,1),AO$3=DATE(YEAR($H190),MONTH($H190)+$G190*9,1),AO$3=DATE(YEAR($H190),MONTH($H190)+$G190*10,1)),$F190*тех!BC$10*тех!BC$6,)</f>
        <v>0</v>
      </c>
      <c r="AP190" s="76">
        <f>IF(OR(AP$3=DATE(YEAR($H190),MONTH($H190)+$G190,1),AP$3=DATE(YEAR($H190),MONTH($H190)+$G190*2,1),AP$3=DATE(YEAR($H190),MONTH($H190)+$G190*3,1),AP$3=DATE(YEAR($H190),MONTH($H190)+$G190*4,1),AP$3=DATE(YEAR($H190),MONTH($H190)+$G190*5,1),AP$3=DATE(YEAR($H190),MONTH($H190)+$G190*6,1),AP$3=DATE(YEAR($H190),MONTH($H190)+$G190*7,1),AP$3=DATE(YEAR($H190),MONTH($H190)+$G190*8,1),AP$3=DATE(YEAR($H190),MONTH($H190)+$G190*9,1),AP$3=DATE(YEAR($H190),MONTH($H190)+$G190*10,1)),$F190*тех!BD$10*тех!BD$6,)</f>
        <v>0</v>
      </c>
      <c r="AQ190" s="76">
        <f>IF(OR(AQ$3=DATE(YEAR($H190),MONTH($H190)+$G190,1),AQ$3=DATE(YEAR($H190),MONTH($H190)+$G190*2,1),AQ$3=DATE(YEAR($H190),MONTH($H190)+$G190*3,1),AQ$3=DATE(YEAR($H190),MONTH($H190)+$G190*4,1),AQ$3=DATE(YEAR($H190),MONTH($H190)+$G190*5,1),AQ$3=DATE(YEAR($H190),MONTH($H190)+$G190*6,1),AQ$3=DATE(YEAR($H190),MONTH($H190)+$G190*7,1),AQ$3=DATE(YEAR($H190),MONTH($H190)+$G190*8,1),AQ$3=DATE(YEAR($H190),MONTH($H190)+$G190*9,1),AQ$3=DATE(YEAR($H190),MONTH($H190)+$G190*10,1)),$F190*тех!BE$10*тех!BE$6,)</f>
        <v>0</v>
      </c>
      <c r="AR190" s="76">
        <f>IF(OR(AR$3=DATE(YEAR($H190),MONTH($H190)+$G190,1),AR$3=DATE(YEAR($H190),MONTH($H190)+$G190*2,1),AR$3=DATE(YEAR($H190),MONTH($H190)+$G190*3,1),AR$3=DATE(YEAR($H190),MONTH($H190)+$G190*4,1),AR$3=DATE(YEAR($H190),MONTH($H190)+$G190*5,1),AR$3=DATE(YEAR($H190),MONTH($H190)+$G190*6,1),AR$3=DATE(YEAR($H190),MONTH($H190)+$G190*7,1),AR$3=DATE(YEAR($H190),MONTH($H190)+$G190*8,1),AR$3=DATE(YEAR($H190),MONTH($H190)+$G190*9,1),AR$3=DATE(YEAR($H190),MONTH($H190)+$G190*10,1)),$F190*тех!BF$10*тех!BF$6,)</f>
        <v>0</v>
      </c>
      <c r="AS190" s="76">
        <f>IF(OR(AS$3=DATE(YEAR($H190),MONTH($H190)+$G190,1),AS$3=DATE(YEAR($H190),MONTH($H190)+$G190*2,1),AS$3=DATE(YEAR($H190),MONTH($H190)+$G190*3,1),AS$3=DATE(YEAR($H190),MONTH($H190)+$G190*4,1),AS$3=DATE(YEAR($H190),MONTH($H190)+$G190*5,1),AS$3=DATE(YEAR($H190),MONTH($H190)+$G190*6,1),AS$3=DATE(YEAR($H190),MONTH($H190)+$G190*7,1),AS$3=DATE(YEAR($H190),MONTH($H190)+$G190*8,1),AS$3=DATE(YEAR($H190),MONTH($H190)+$G190*9,1),AS$3=DATE(YEAR($H190),MONTH($H190)+$G190*10,1)),$F190*тех!BG$10*тех!BG$6,)</f>
        <v>0</v>
      </c>
      <c r="AT190" s="76">
        <f>IF(OR(AT$3=DATE(YEAR($H190),MONTH($H190)+$G190,1),AT$3=DATE(YEAR($H190),MONTH($H190)+$G190*2,1),AT$3=DATE(YEAR($H190),MONTH($H190)+$G190*3,1),AT$3=DATE(YEAR($H190),MONTH($H190)+$G190*4,1),AT$3=DATE(YEAR($H190),MONTH($H190)+$G190*5,1),AT$3=DATE(YEAR($H190),MONTH($H190)+$G190*6,1),AT$3=DATE(YEAR($H190),MONTH($H190)+$G190*7,1),AT$3=DATE(YEAR($H190),MONTH($H190)+$G190*8,1),AT$3=DATE(YEAR($H190),MONTH($H190)+$G190*9,1),AT$3=DATE(YEAR($H190),MONTH($H190)+$G190*10,1)),$F190*тех!BH$10*тех!BH$6,)</f>
        <v>0</v>
      </c>
      <c r="AU190" s="76">
        <f>IF(OR(AU$3=DATE(YEAR($H190),MONTH($H190)+$G190,1),AU$3=DATE(YEAR($H190),MONTH($H190)+$G190*2,1),AU$3=DATE(YEAR($H190),MONTH($H190)+$G190*3,1),AU$3=DATE(YEAR($H190),MONTH($H190)+$G190*4,1),AU$3=DATE(YEAR($H190),MONTH($H190)+$G190*5,1),AU$3=DATE(YEAR($H190),MONTH($H190)+$G190*6,1),AU$3=DATE(YEAR($H190),MONTH($H190)+$G190*7,1),AU$3=DATE(YEAR($H190),MONTH($H190)+$G190*8,1),AU$3=DATE(YEAR($H190),MONTH($H190)+$G190*9,1),AU$3=DATE(YEAR($H190),MONTH($H190)+$G190*10,1)),$F190*тех!BI$10*тех!BI$6,)</f>
        <v>0</v>
      </c>
      <c r="AV190" s="76">
        <f>IF(OR(AV$3=DATE(YEAR($H190),MONTH($H190)+$G190,1),AV$3=DATE(YEAR($H190),MONTH($H190)+$G190*2,1),AV$3=DATE(YEAR($H190),MONTH($H190)+$G190*3,1),AV$3=DATE(YEAR($H190),MONTH($H190)+$G190*4,1),AV$3=DATE(YEAR($H190),MONTH($H190)+$G190*5,1),AV$3=DATE(YEAR($H190),MONTH($H190)+$G190*6,1),AV$3=DATE(YEAR($H190),MONTH($H190)+$G190*7,1),AV$3=DATE(YEAR($H190),MONTH($H190)+$G190*8,1),AV$3=DATE(YEAR($H190),MONTH($H190)+$G190*9,1),AV$3=DATE(YEAR($H190),MONTH($H190)+$G190*10,1)),$F190*тех!BJ$10*тех!BJ$6,)</f>
        <v>0</v>
      </c>
      <c r="AW190" s="76">
        <f>IF(OR(AW$3=DATE(YEAR($H190),MONTH($H190)+$G190,1),AW$3=DATE(YEAR($H190),MONTH($H190)+$G190*2,1),AW$3=DATE(YEAR($H190),MONTH($H190)+$G190*3,1),AW$3=DATE(YEAR($H190),MONTH($H190)+$G190*4,1),AW$3=DATE(YEAR($H190),MONTH($H190)+$G190*5,1),AW$3=DATE(YEAR($H190),MONTH($H190)+$G190*6,1),AW$3=DATE(YEAR($H190),MONTH($H190)+$G190*7,1),AW$3=DATE(YEAR($H190),MONTH($H190)+$G190*8,1),AW$3=DATE(YEAR($H190),MONTH($H190)+$G190*9,1),AW$3=DATE(YEAR($H190),MONTH($H190)+$G190*10,1)),$F190*тех!BK$10*тех!BK$6,)</f>
        <v>0</v>
      </c>
      <c r="AX190" s="76">
        <f>IF(OR(AX$3=DATE(YEAR($H190),MONTH($H190)+$G190,1),AX$3=DATE(YEAR($H190),MONTH($H190)+$G190*2,1),AX$3=DATE(YEAR($H190),MONTH($H190)+$G190*3,1),AX$3=DATE(YEAR($H190),MONTH($H190)+$G190*4,1),AX$3=DATE(YEAR($H190),MONTH($H190)+$G190*5,1),AX$3=DATE(YEAR($H190),MONTH($H190)+$G190*6,1),AX$3=DATE(YEAR($H190),MONTH($H190)+$G190*7,1),AX$3=DATE(YEAR($H190),MONTH($H190)+$G190*8,1),AX$3=DATE(YEAR($H190),MONTH($H190)+$G190*9,1),AX$3=DATE(YEAR($H190),MONTH($H190)+$G190*10,1)),$F190*тех!BL$10*тех!BL$6,)</f>
        <v>0</v>
      </c>
      <c r="AY190" s="76">
        <f>IF(OR(AY$3=DATE(YEAR($H190),MONTH($H190)+$G190,1),AY$3=DATE(YEAR($H190),MONTH($H190)+$G190*2,1),AY$3=DATE(YEAR($H190),MONTH($H190)+$G190*3,1),AY$3=DATE(YEAR($H190),MONTH($H190)+$G190*4,1),AY$3=DATE(YEAR($H190),MONTH($H190)+$G190*5,1),AY$3=DATE(YEAR($H190),MONTH($H190)+$G190*6,1),AY$3=DATE(YEAR($H190),MONTH($H190)+$G190*7,1),AY$3=DATE(YEAR($H190),MONTH($H190)+$G190*8,1),AY$3=DATE(YEAR($H190),MONTH($H190)+$G190*9,1),AY$3=DATE(YEAR($H190),MONTH($H190)+$G190*10,1)),$F190*тех!BM$10*тех!BM$6,)</f>
        <v>0</v>
      </c>
      <c r="AZ190" s="76">
        <f>IF(OR(AZ$3=DATE(YEAR($H190),MONTH($H190)+$G190,1),AZ$3=DATE(YEAR($H190),MONTH($H190)+$G190*2,1),AZ$3=DATE(YEAR($H190),MONTH($H190)+$G190*3,1),AZ$3=DATE(YEAR($H190),MONTH($H190)+$G190*4,1),AZ$3=DATE(YEAR($H190),MONTH($H190)+$G190*5,1),AZ$3=DATE(YEAR($H190),MONTH($H190)+$G190*6,1),AZ$3=DATE(YEAR($H190),MONTH($H190)+$G190*7,1),AZ$3=DATE(YEAR($H190),MONTH($H190)+$G190*8,1),AZ$3=DATE(YEAR($H190),MONTH($H190)+$G190*9,1),AZ$3=DATE(YEAR($H190),MONTH($H190)+$G190*10,1)),$F190*тех!BN$10*тех!BN$6,)</f>
        <v>0</v>
      </c>
      <c r="BA190" s="76">
        <f>IF(OR(BA$3=DATE(YEAR($H190),MONTH($H190)+$G190,1),BA$3=DATE(YEAR($H190),MONTH($H190)+$G190*2,1),BA$3=DATE(YEAR($H190),MONTH($H190)+$G190*3,1),BA$3=DATE(YEAR($H190),MONTH($H190)+$G190*4,1),BA$3=DATE(YEAR($H190),MONTH($H190)+$G190*5,1),BA$3=DATE(YEAR($H190),MONTH($H190)+$G190*6,1),BA$3=DATE(YEAR($H190),MONTH($H190)+$G190*7,1),BA$3=DATE(YEAR($H190),MONTH($H190)+$G190*8,1),BA$3=DATE(YEAR($H190),MONTH($H190)+$G190*9,1),BA$3=DATE(YEAR($H190),MONTH($H190)+$G190*10,1)),$F190*тех!BO$10*тех!BO$6,)</f>
        <v>0</v>
      </c>
      <c r="BB190" s="76">
        <f>IF(OR(BB$3=DATE(YEAR($H190),MONTH($H190)+$G190,1),BB$3=DATE(YEAR($H190),MONTH($H190)+$G190*2,1),BB$3=DATE(YEAR($H190),MONTH($H190)+$G190*3,1),BB$3=DATE(YEAR($H190),MONTH($H190)+$G190*4,1),BB$3=DATE(YEAR($H190),MONTH($H190)+$G190*5,1),BB$3=DATE(YEAR($H190),MONTH($H190)+$G190*6,1),BB$3=DATE(YEAR($H190),MONTH($H190)+$G190*7,1),BB$3=DATE(YEAR($H190),MONTH($H190)+$G190*8,1),BB$3=DATE(YEAR($H190),MONTH($H190)+$G190*9,1),BB$3=DATE(YEAR($H190),MONTH($H190)+$G190*10,1)),$F190*тех!BP$10*тех!BP$6,)</f>
        <v>0</v>
      </c>
      <c r="BC190" s="76">
        <f>IF(OR(BC$3=DATE(YEAR($H190),MONTH($H190)+$G190,1),BC$3=DATE(YEAR($H190),MONTH($H190)+$G190*2,1),BC$3=DATE(YEAR($H190),MONTH($H190)+$G190*3,1),BC$3=DATE(YEAR($H190),MONTH($H190)+$G190*4,1),BC$3=DATE(YEAR($H190),MONTH($H190)+$G190*5,1),BC$3=DATE(YEAR($H190),MONTH($H190)+$G190*6,1),BC$3=DATE(YEAR($H190),MONTH($H190)+$G190*7,1),BC$3=DATE(YEAR($H190),MONTH($H190)+$G190*8,1),BC$3=DATE(YEAR($H190),MONTH($H190)+$G190*9,1),BC$3=DATE(YEAR($H190),MONTH($H190)+$G190*10,1)),$F190*тех!BQ$10*тех!BQ$6,)</f>
        <v>0</v>
      </c>
      <c r="BD190" s="76">
        <f>IF(OR(BD$3=DATE(YEAR($H190),MONTH($H190)+$G190,1),BD$3=DATE(YEAR($H190),MONTH($H190)+$G190*2,1),BD$3=DATE(YEAR($H190),MONTH($H190)+$G190*3,1),BD$3=DATE(YEAR($H190),MONTH($H190)+$G190*4,1),BD$3=DATE(YEAR($H190),MONTH($H190)+$G190*5,1),BD$3=DATE(YEAR($H190),MONTH($H190)+$G190*6,1),BD$3=DATE(YEAR($H190),MONTH($H190)+$G190*7,1),BD$3=DATE(YEAR($H190),MONTH($H190)+$G190*8,1),BD$3=DATE(YEAR($H190),MONTH($H190)+$G190*9,1),BD$3=DATE(YEAR($H190),MONTH($H190)+$G190*10,1)),$F190*тех!BR$10*тех!BR$6,)</f>
        <v>0</v>
      </c>
      <c r="BE190" s="76">
        <f>IF(OR(BE$3=DATE(YEAR($H190),MONTH($H190)+$G190,1),BE$3=DATE(YEAR($H190),MONTH($H190)+$G190*2,1),BE$3=DATE(YEAR($H190),MONTH($H190)+$G190*3,1),BE$3=DATE(YEAR($H190),MONTH($H190)+$G190*4,1),BE$3=DATE(YEAR($H190),MONTH($H190)+$G190*5,1),BE$3=DATE(YEAR($H190),MONTH($H190)+$G190*6,1),BE$3=DATE(YEAR($H190),MONTH($H190)+$G190*7,1),BE$3=DATE(YEAR($H190),MONTH($H190)+$G190*8,1),BE$3=DATE(YEAR($H190),MONTH($H190)+$G190*9,1),BE$3=DATE(YEAR($H190),MONTH($H190)+$G190*10,1)),$F190*тех!BS$10*тех!BS$6,)</f>
        <v>0</v>
      </c>
      <c r="BF190" s="76">
        <f>IF(OR(BF$3=DATE(YEAR($H190),MONTH($H190)+$G190,1),BF$3=DATE(YEAR($H190),MONTH($H190)+$G190*2,1),BF$3=DATE(YEAR($H190),MONTH($H190)+$G190*3,1),BF$3=DATE(YEAR($H190),MONTH($H190)+$G190*4,1),BF$3=DATE(YEAR($H190),MONTH($H190)+$G190*5,1),BF$3=DATE(YEAR($H190),MONTH($H190)+$G190*6,1),BF$3=DATE(YEAR($H190),MONTH($H190)+$G190*7,1),BF$3=DATE(YEAR($H190),MONTH($H190)+$G190*8,1),BF$3=DATE(YEAR($H190),MONTH($H190)+$G190*9,1),BF$3=DATE(YEAR($H190),MONTH($H190)+$G190*10,1)),$F190*тех!BT$10*тех!BT$6,)</f>
        <v>0</v>
      </c>
      <c r="BG190" s="76">
        <f>IF(OR(BG$3=DATE(YEAR($H190),MONTH($H190)+$G190,1),BG$3=DATE(YEAR($H190),MONTH($H190)+$G190*2,1),BG$3=DATE(YEAR($H190),MONTH($H190)+$G190*3,1),BG$3=DATE(YEAR($H190),MONTH($H190)+$G190*4,1),BG$3=DATE(YEAR($H190),MONTH($H190)+$G190*5,1),BG$3=DATE(YEAR($H190),MONTH($H190)+$G190*6,1),BG$3=DATE(YEAR($H190),MONTH($H190)+$G190*7,1),BG$3=DATE(YEAR($H190),MONTH($H190)+$G190*8,1),BG$3=DATE(YEAR($H190),MONTH($H190)+$G190*9,1),BG$3=DATE(YEAR($H190),MONTH($H190)+$G190*10,1)),$F190*тех!BU$10*тех!BU$6,)</f>
        <v>0</v>
      </c>
      <c r="BH190" s="76">
        <f>IF(OR(BH$3=DATE(YEAR($H190),MONTH($H190)+$G190,1),BH$3=DATE(YEAR($H190),MONTH($H190)+$G190*2,1),BH$3=DATE(YEAR($H190),MONTH($H190)+$G190*3,1),BH$3=DATE(YEAR($H190),MONTH($H190)+$G190*4,1),BH$3=DATE(YEAR($H190),MONTH($H190)+$G190*5,1),BH$3=DATE(YEAR($H190),MONTH($H190)+$G190*6,1),BH$3=DATE(YEAR($H190),MONTH($H190)+$G190*7,1),BH$3=DATE(YEAR($H190),MONTH($H190)+$G190*8,1),BH$3=DATE(YEAR($H190),MONTH($H190)+$G190*9,1),BH$3=DATE(YEAR($H190),MONTH($H190)+$G190*10,1)),$F190*тех!BV$10*тех!BV$6,)</f>
        <v>0</v>
      </c>
      <c r="BI190" s="76">
        <f>IF(OR(BI$3=DATE(YEAR($H190),MONTH($H190)+$G190,1),BI$3=DATE(YEAR($H190),MONTH($H190)+$G190*2,1),BI$3=DATE(YEAR($H190),MONTH($H190)+$G190*3,1),BI$3=DATE(YEAR($H190),MONTH($H190)+$G190*4,1),BI$3=DATE(YEAR($H190),MONTH($H190)+$G190*5,1),BI$3=DATE(YEAR($H190),MONTH($H190)+$G190*6,1),BI$3=DATE(YEAR($H190),MONTH($H190)+$G190*7,1),BI$3=DATE(YEAR($H190),MONTH($H190)+$G190*8,1),BI$3=DATE(YEAR($H190),MONTH($H190)+$G190*9,1),BI$3=DATE(YEAR($H190),MONTH($H190)+$G190*10,1)),$F190*тех!BW$10*тех!BW$6,)</f>
        <v>0</v>
      </c>
      <c r="BJ190" s="76">
        <f>IF(OR(BJ$3=DATE(YEAR($H190),MONTH($H190)+$G190,1),BJ$3=DATE(YEAR($H190),MONTH($H190)+$G190*2,1),BJ$3=DATE(YEAR($H190),MONTH($H190)+$G190*3,1),BJ$3=DATE(YEAR($H190),MONTH($H190)+$G190*4,1),BJ$3=DATE(YEAR($H190),MONTH($H190)+$G190*5,1),BJ$3=DATE(YEAR($H190),MONTH($H190)+$G190*6,1),BJ$3=DATE(YEAR($H190),MONTH($H190)+$G190*7,1),BJ$3=DATE(YEAR($H190),MONTH($H190)+$G190*8,1),BJ$3=DATE(YEAR($H190),MONTH($H190)+$G190*9,1),BJ$3=DATE(YEAR($H190),MONTH($H190)+$G190*10,1)),$F190*тех!BX$10*тех!BX$6,)</f>
        <v>0</v>
      </c>
      <c r="BK190" s="76">
        <f>IF(OR(BK$3=DATE(YEAR($H190),MONTH($H190)+$G190,1),BK$3=DATE(YEAR($H190),MONTH($H190)+$G190*2,1),BK$3=DATE(YEAR($H190),MONTH($H190)+$G190*3,1),BK$3=DATE(YEAR($H190),MONTH($H190)+$G190*4,1),BK$3=DATE(YEAR($H190),MONTH($H190)+$G190*5,1),BK$3=DATE(YEAR($H190),MONTH($H190)+$G190*6,1),BK$3=DATE(YEAR($H190),MONTH($H190)+$G190*7,1),BK$3=DATE(YEAR($H190),MONTH($H190)+$G190*8,1),BK$3=DATE(YEAR($H190),MONTH($H190)+$G190*9,1),BK$3=DATE(YEAR($H190),MONTH($H190)+$G190*10,1)),$F190*тех!BY$10*тех!BY$6,)</f>
        <v>0</v>
      </c>
      <c r="BL190" s="76">
        <f>IF(OR(BL$3=DATE(YEAR($H190),MONTH($H190)+$G190,1),BL$3=DATE(YEAR($H190),MONTH($H190)+$G190*2,1),BL$3=DATE(YEAR($H190),MONTH($H190)+$G190*3,1),BL$3=DATE(YEAR($H190),MONTH($H190)+$G190*4,1),BL$3=DATE(YEAR($H190),MONTH($H190)+$G190*5,1),BL$3=DATE(YEAR($H190),MONTH($H190)+$G190*6,1),BL$3=DATE(YEAR($H190),MONTH($H190)+$G190*7,1),BL$3=DATE(YEAR($H190),MONTH($H190)+$G190*8,1),BL$3=DATE(YEAR($H190),MONTH($H190)+$G190*9,1),BL$3=DATE(YEAR($H190),MONTH($H190)+$G190*10,1)),$F190*тех!BZ$10*тех!BZ$6,)</f>
        <v>0</v>
      </c>
      <c r="BM190" s="76">
        <f>IF(OR(BM$3=DATE(YEAR($H190),MONTH($H190)+$G190,1),BM$3=DATE(YEAR($H190),MONTH($H190)+$G190*2,1),BM$3=DATE(YEAR($H190),MONTH($H190)+$G190*3,1),BM$3=DATE(YEAR($H190),MONTH($H190)+$G190*4,1),BM$3=DATE(YEAR($H190),MONTH($H190)+$G190*5,1),BM$3=DATE(YEAR($H190),MONTH($H190)+$G190*6,1),BM$3=DATE(YEAR($H190),MONTH($H190)+$G190*7,1),BM$3=DATE(YEAR($H190),MONTH($H190)+$G190*8,1),BM$3=DATE(YEAR($H190),MONTH($H190)+$G190*9,1),BM$3=DATE(YEAR($H190),MONTH($H190)+$G190*10,1)),$F190*тех!CA$10*тех!CA$6,)</f>
        <v>0</v>
      </c>
      <c r="BN190" s="76">
        <f>IF(OR(BN$3=DATE(YEAR($H190),MONTH($H190)+$G190,1),BN$3=DATE(YEAR($H190),MONTH($H190)+$G190*2,1),BN$3=DATE(YEAR($H190),MONTH($H190)+$G190*3,1),BN$3=DATE(YEAR($H190),MONTH($H190)+$G190*4,1),BN$3=DATE(YEAR($H190),MONTH($H190)+$G190*5,1),BN$3=DATE(YEAR($H190),MONTH($H190)+$G190*6,1),BN$3=DATE(YEAR($H190),MONTH($H190)+$G190*7,1),BN$3=DATE(YEAR($H190),MONTH($H190)+$G190*8,1),BN$3=DATE(YEAR($H190),MONTH($H190)+$G190*9,1),BN$3=DATE(YEAR($H190),MONTH($H190)+$G190*10,1)),$F190*тех!CB$10*тех!CB$6,)</f>
        <v>0</v>
      </c>
      <c r="BO190" s="76">
        <f>IF(OR(BO$3=DATE(YEAR($H190),MONTH($H190)+$G190,1),BO$3=DATE(YEAR($H190),MONTH($H190)+$G190*2,1),BO$3=DATE(YEAR($H190),MONTH($H190)+$G190*3,1),BO$3=DATE(YEAR($H190),MONTH($H190)+$G190*4,1),BO$3=DATE(YEAR($H190),MONTH($H190)+$G190*5,1),BO$3=DATE(YEAR($H190),MONTH($H190)+$G190*6,1),BO$3=DATE(YEAR($H190),MONTH($H190)+$G190*7,1),BO$3=DATE(YEAR($H190),MONTH($H190)+$G190*8,1),BO$3=DATE(YEAR($H190),MONTH($H190)+$G190*9,1),BO$3=DATE(YEAR($H190),MONTH($H190)+$G190*10,1)),$F190*тех!CC$10*тех!CC$6,)</f>
        <v>0</v>
      </c>
      <c r="BP190" s="76">
        <f>IF(OR(BP$3=DATE(YEAR($H190),MONTH($H190)+$G190,1),BP$3=DATE(YEAR($H190),MONTH($H190)+$G190*2,1),BP$3=DATE(YEAR($H190),MONTH($H190)+$G190*3,1),BP$3=DATE(YEAR($H190),MONTH($H190)+$G190*4,1),BP$3=DATE(YEAR($H190),MONTH($H190)+$G190*5,1),BP$3=DATE(YEAR($H190),MONTH($H190)+$G190*6,1),BP$3=DATE(YEAR($H190),MONTH($H190)+$G190*7,1),BP$3=DATE(YEAR($H190),MONTH($H190)+$G190*8,1),BP$3=DATE(YEAR($H190),MONTH($H190)+$G190*9,1),BP$3=DATE(YEAR($H190),MONTH($H190)+$G190*10,1)),$F190*тех!CD$10*тех!CD$6,)</f>
        <v>0</v>
      </c>
      <c r="BQ190" s="76">
        <f>IF(OR(BQ$3=DATE(YEAR($H190),MONTH($H190)+$G190,1),BQ$3=DATE(YEAR($H190),MONTH($H190)+$G190*2,1),BQ$3=DATE(YEAR($H190),MONTH($H190)+$G190*3,1),BQ$3=DATE(YEAR($H190),MONTH($H190)+$G190*4,1),BQ$3=DATE(YEAR($H190),MONTH($H190)+$G190*5,1),BQ$3=DATE(YEAR($H190),MONTH($H190)+$G190*6,1),BQ$3=DATE(YEAR($H190),MONTH($H190)+$G190*7,1),BQ$3=DATE(YEAR($H190),MONTH($H190)+$G190*8,1),BQ$3=DATE(YEAR($H190),MONTH($H190)+$G190*9,1),BQ$3=DATE(YEAR($H190),MONTH($H190)+$G190*10,1)),$F190*тех!CE$10*тех!CE$6,)</f>
        <v>0</v>
      </c>
    </row>
    <row r="191" spans="2:69" hidden="1">
      <c r="B191" s="3">
        <v>49</v>
      </c>
      <c r="C191" s="19"/>
      <c r="D191" s="71"/>
      <c r="E191" s="71"/>
      <c r="F191" s="76">
        <f t="shared" si="5"/>
        <v>0</v>
      </c>
      <c r="G191" s="19"/>
      <c r="H191" s="20"/>
      <c r="J191" s="76">
        <f>IF($H191=J$3,$F191,)*тех!X$6</f>
        <v>0</v>
      </c>
      <c r="K191" s="76">
        <f>IF($H191=K$3,$F191,)*тех!Y$6</f>
        <v>0</v>
      </c>
      <c r="L191" s="76">
        <f>IF($H191=L$3,$F191,)*тех!Z$6</f>
        <v>0</v>
      </c>
      <c r="M191" s="76">
        <f>IF($H191=M$3,$F191,)*тех!AA$6</f>
        <v>0</v>
      </c>
      <c r="N191" s="76">
        <f>IF($H191=N$3,$F191,)*тех!AB$6</f>
        <v>0</v>
      </c>
      <c r="O191" s="76">
        <f>IF($H191=O$3,$F191,)*тех!AC$6</f>
        <v>0</v>
      </c>
      <c r="P191" s="76">
        <f>IF(OR(P$3=DATE(YEAR($H191),MONTH($H191)+$G191,1),P$3=DATE(YEAR($H191),MONTH($H191)+$G191*2,1),P$3=DATE(YEAR($H191),MONTH($H191)+$G191*3,1),P$3=DATE(YEAR($H191),MONTH($H191)+$G191*4,1),P$3=DATE(YEAR($H191),MONTH($H191)+$G191*5,1),P$3=DATE(YEAR($H191),MONTH($H191)+$G191*6,1),P$3=DATE(YEAR($H191),MONTH($H191)+$G191*7,1),P$3=DATE(YEAR($H191),MONTH($H191)+$G191*8,1),P$3=DATE(YEAR($H191),MONTH($H191)+$G191*9,1),P$3=DATE(YEAR($H191),MONTH($H191)+$G191*10,1)),$F191*тех!AD$10*тех!AD$6,)</f>
        <v>0</v>
      </c>
      <c r="Q191" s="76">
        <f>IF(OR(Q$3=DATE(YEAR($H191),MONTH($H191)+$G191,1),Q$3=DATE(YEAR($H191),MONTH($H191)+$G191*2,1),Q$3=DATE(YEAR($H191),MONTH($H191)+$G191*3,1),Q$3=DATE(YEAR($H191),MONTH($H191)+$G191*4,1),Q$3=DATE(YEAR($H191),MONTH($H191)+$G191*5,1),Q$3=DATE(YEAR($H191),MONTH($H191)+$G191*6,1),Q$3=DATE(YEAR($H191),MONTH($H191)+$G191*7,1),Q$3=DATE(YEAR($H191),MONTH($H191)+$G191*8,1),Q$3=DATE(YEAR($H191),MONTH($H191)+$G191*9,1),Q$3=DATE(YEAR($H191),MONTH($H191)+$G191*10,1)),$F191*тех!AE$10*тех!AE$6,)</f>
        <v>0</v>
      </c>
      <c r="R191" s="76">
        <f>IF(OR(R$3=DATE(YEAR($H191),MONTH($H191)+$G191,1),R$3=DATE(YEAR($H191),MONTH($H191)+$G191*2,1),R$3=DATE(YEAR($H191),MONTH($H191)+$G191*3,1),R$3=DATE(YEAR($H191),MONTH($H191)+$G191*4,1),R$3=DATE(YEAR($H191),MONTH($H191)+$G191*5,1),R$3=DATE(YEAR($H191),MONTH($H191)+$G191*6,1),R$3=DATE(YEAR($H191),MONTH($H191)+$G191*7,1),R$3=DATE(YEAR($H191),MONTH($H191)+$G191*8,1),R$3=DATE(YEAR($H191),MONTH($H191)+$G191*9,1),R$3=DATE(YEAR($H191),MONTH($H191)+$G191*10,1)),$F191*тех!AF$10*тех!AF$6,)</f>
        <v>0</v>
      </c>
      <c r="S191" s="76">
        <f>IF(OR(S$3=DATE(YEAR($H191),MONTH($H191)+$G191,1),S$3=DATE(YEAR($H191),MONTH($H191)+$G191*2,1),S$3=DATE(YEAR($H191),MONTH($H191)+$G191*3,1),S$3=DATE(YEAR($H191),MONTH($H191)+$G191*4,1),S$3=DATE(YEAR($H191),MONTH($H191)+$G191*5,1),S$3=DATE(YEAR($H191),MONTH($H191)+$G191*6,1),S$3=DATE(YEAR($H191),MONTH($H191)+$G191*7,1),S$3=DATE(YEAR($H191),MONTH($H191)+$G191*8,1),S$3=DATE(YEAR($H191),MONTH($H191)+$G191*9,1),S$3=DATE(YEAR($H191),MONTH($H191)+$G191*10,1)),$F191*тех!AG$10*тех!AG$6,)</f>
        <v>0</v>
      </c>
      <c r="T191" s="76">
        <f>IF(OR(T$3=DATE(YEAR($H191),MONTH($H191)+$G191,1),T$3=DATE(YEAR($H191),MONTH($H191)+$G191*2,1),T$3=DATE(YEAR($H191),MONTH($H191)+$G191*3,1),T$3=DATE(YEAR($H191),MONTH($H191)+$G191*4,1),T$3=DATE(YEAR($H191),MONTH($H191)+$G191*5,1),T$3=DATE(YEAR($H191),MONTH($H191)+$G191*6,1),T$3=DATE(YEAR($H191),MONTH($H191)+$G191*7,1),T$3=DATE(YEAR($H191),MONTH($H191)+$G191*8,1),T$3=DATE(YEAR($H191),MONTH($H191)+$G191*9,1),T$3=DATE(YEAR($H191),MONTH($H191)+$G191*10,1)),$F191*тех!AH$10*тех!AH$6,)</f>
        <v>0</v>
      </c>
      <c r="U191" s="76">
        <f>IF(OR(U$3=DATE(YEAR($H191),MONTH($H191)+$G191,1),U$3=DATE(YEAR($H191),MONTH($H191)+$G191*2,1),U$3=DATE(YEAR($H191),MONTH($H191)+$G191*3,1),U$3=DATE(YEAR($H191),MONTH($H191)+$G191*4,1),U$3=DATE(YEAR($H191),MONTH($H191)+$G191*5,1),U$3=DATE(YEAR($H191),MONTH($H191)+$G191*6,1),U$3=DATE(YEAR($H191),MONTH($H191)+$G191*7,1),U$3=DATE(YEAR($H191),MONTH($H191)+$G191*8,1),U$3=DATE(YEAR($H191),MONTH($H191)+$G191*9,1),U$3=DATE(YEAR($H191),MONTH($H191)+$G191*10,1)),$F191*тех!AI$10*тех!AI$6,)</f>
        <v>0</v>
      </c>
      <c r="V191" s="76">
        <f>IF(OR(V$3=DATE(YEAR($H191),MONTH($H191)+$G191,1),V$3=DATE(YEAR($H191),MONTH($H191)+$G191*2,1),V$3=DATE(YEAR($H191),MONTH($H191)+$G191*3,1),V$3=DATE(YEAR($H191),MONTH($H191)+$G191*4,1),V$3=DATE(YEAR($H191),MONTH($H191)+$G191*5,1),V$3=DATE(YEAR($H191),MONTH($H191)+$G191*6,1),V$3=DATE(YEAR($H191),MONTH($H191)+$G191*7,1),V$3=DATE(YEAR($H191),MONTH($H191)+$G191*8,1),V$3=DATE(YEAR($H191),MONTH($H191)+$G191*9,1),V$3=DATE(YEAR($H191),MONTH($H191)+$G191*10,1)),$F191*тех!AJ$10*тех!AJ$6,)</f>
        <v>0</v>
      </c>
      <c r="W191" s="76">
        <f>IF(OR(W$3=DATE(YEAR($H191),MONTH($H191)+$G191,1),W$3=DATE(YEAR($H191),MONTH($H191)+$G191*2,1),W$3=DATE(YEAR($H191),MONTH($H191)+$G191*3,1),W$3=DATE(YEAR($H191),MONTH($H191)+$G191*4,1),W$3=DATE(YEAR($H191),MONTH($H191)+$G191*5,1),W$3=DATE(YEAR($H191),MONTH($H191)+$G191*6,1),W$3=DATE(YEAR($H191),MONTH($H191)+$G191*7,1),W$3=DATE(YEAR($H191),MONTH($H191)+$G191*8,1),W$3=DATE(YEAR($H191),MONTH($H191)+$G191*9,1),W$3=DATE(YEAR($H191),MONTH($H191)+$G191*10,1)),$F191*тех!AK$10*тех!AK$6,)</f>
        <v>0</v>
      </c>
      <c r="X191" s="76">
        <f>IF(OR(X$3=DATE(YEAR($H191),MONTH($H191)+$G191,1),X$3=DATE(YEAR($H191),MONTH($H191)+$G191*2,1),X$3=DATE(YEAR($H191),MONTH($H191)+$G191*3,1),X$3=DATE(YEAR($H191),MONTH($H191)+$G191*4,1),X$3=DATE(YEAR($H191),MONTH($H191)+$G191*5,1),X$3=DATE(YEAR($H191),MONTH($H191)+$G191*6,1),X$3=DATE(YEAR($H191),MONTH($H191)+$G191*7,1),X$3=DATE(YEAR($H191),MONTH($H191)+$G191*8,1),X$3=DATE(YEAR($H191),MONTH($H191)+$G191*9,1),X$3=DATE(YEAR($H191),MONTH($H191)+$G191*10,1)),$F191*тех!AL$10*тех!AL$6,)</f>
        <v>0</v>
      </c>
      <c r="Y191" s="76">
        <f>IF(OR(Y$3=DATE(YEAR($H191),MONTH($H191)+$G191,1),Y$3=DATE(YEAR($H191),MONTH($H191)+$G191*2,1),Y$3=DATE(YEAR($H191),MONTH($H191)+$G191*3,1),Y$3=DATE(YEAR($H191),MONTH($H191)+$G191*4,1),Y$3=DATE(YEAR($H191),MONTH($H191)+$G191*5,1),Y$3=DATE(YEAR($H191),MONTH($H191)+$G191*6,1),Y$3=DATE(YEAR($H191),MONTH($H191)+$G191*7,1),Y$3=DATE(YEAR($H191),MONTH($H191)+$G191*8,1),Y$3=DATE(YEAR($H191),MONTH($H191)+$G191*9,1),Y$3=DATE(YEAR($H191),MONTH($H191)+$G191*10,1)),$F191*тех!AM$10*тех!AM$6,)</f>
        <v>0</v>
      </c>
      <c r="Z191" s="76">
        <f>IF(OR(Z$3=DATE(YEAR($H191),MONTH($H191)+$G191,1),Z$3=DATE(YEAR($H191),MONTH($H191)+$G191*2,1),Z$3=DATE(YEAR($H191),MONTH($H191)+$G191*3,1),Z$3=DATE(YEAR($H191),MONTH($H191)+$G191*4,1),Z$3=DATE(YEAR($H191),MONTH($H191)+$G191*5,1),Z$3=DATE(YEAR($H191),MONTH($H191)+$G191*6,1),Z$3=DATE(YEAR($H191),MONTH($H191)+$G191*7,1),Z$3=DATE(YEAR($H191),MONTH($H191)+$G191*8,1),Z$3=DATE(YEAR($H191),MONTH($H191)+$G191*9,1),Z$3=DATE(YEAR($H191),MONTH($H191)+$G191*10,1)),$F191*тех!AN$10*тех!AN$6,)</f>
        <v>0</v>
      </c>
      <c r="AA191" s="76">
        <f>IF(OR(AA$3=DATE(YEAR($H191),MONTH($H191)+$G191,1),AA$3=DATE(YEAR($H191),MONTH($H191)+$G191*2,1),AA$3=DATE(YEAR($H191),MONTH($H191)+$G191*3,1),AA$3=DATE(YEAR($H191),MONTH($H191)+$G191*4,1),AA$3=DATE(YEAR($H191),MONTH($H191)+$G191*5,1),AA$3=DATE(YEAR($H191),MONTH($H191)+$G191*6,1),AA$3=DATE(YEAR($H191),MONTH($H191)+$G191*7,1),AA$3=DATE(YEAR($H191),MONTH($H191)+$G191*8,1),AA$3=DATE(YEAR($H191),MONTH($H191)+$G191*9,1),AA$3=DATE(YEAR($H191),MONTH($H191)+$G191*10,1)),$F191*тех!AO$10*тех!AO$6,)</f>
        <v>0</v>
      </c>
      <c r="AB191" s="76">
        <f>IF(OR(AB$3=DATE(YEAR($H191),MONTH($H191)+$G191,1),AB$3=DATE(YEAR($H191),MONTH($H191)+$G191*2,1),AB$3=DATE(YEAR($H191),MONTH($H191)+$G191*3,1),AB$3=DATE(YEAR($H191),MONTH($H191)+$G191*4,1),AB$3=DATE(YEAR($H191),MONTH($H191)+$G191*5,1),AB$3=DATE(YEAR($H191),MONTH($H191)+$G191*6,1),AB$3=DATE(YEAR($H191),MONTH($H191)+$G191*7,1),AB$3=DATE(YEAR($H191),MONTH($H191)+$G191*8,1),AB$3=DATE(YEAR($H191),MONTH($H191)+$G191*9,1),AB$3=DATE(YEAR($H191),MONTH($H191)+$G191*10,1)),$F191*тех!AP$10*тех!AP$6,)</f>
        <v>0</v>
      </c>
      <c r="AC191" s="76">
        <f>IF(OR(AC$3=DATE(YEAR($H191),MONTH($H191)+$G191,1),AC$3=DATE(YEAR($H191),MONTH($H191)+$G191*2,1),AC$3=DATE(YEAR($H191),MONTH($H191)+$G191*3,1),AC$3=DATE(YEAR($H191),MONTH($H191)+$G191*4,1),AC$3=DATE(YEAR($H191),MONTH($H191)+$G191*5,1),AC$3=DATE(YEAR($H191),MONTH($H191)+$G191*6,1),AC$3=DATE(YEAR($H191),MONTH($H191)+$G191*7,1),AC$3=DATE(YEAR($H191),MONTH($H191)+$G191*8,1),AC$3=DATE(YEAR($H191),MONTH($H191)+$G191*9,1),AC$3=DATE(YEAR($H191),MONTH($H191)+$G191*10,1)),$F191*тех!AQ$10*тех!AQ$6,)</f>
        <v>0</v>
      </c>
      <c r="AD191" s="76">
        <f>IF(OR(AD$3=DATE(YEAR($H191),MONTH($H191)+$G191,1),AD$3=DATE(YEAR($H191),MONTH($H191)+$G191*2,1),AD$3=DATE(YEAR($H191),MONTH($H191)+$G191*3,1),AD$3=DATE(YEAR($H191),MONTH($H191)+$G191*4,1),AD$3=DATE(YEAR($H191),MONTH($H191)+$G191*5,1),AD$3=DATE(YEAR($H191),MONTH($H191)+$G191*6,1),AD$3=DATE(YEAR($H191),MONTH($H191)+$G191*7,1),AD$3=DATE(YEAR($H191),MONTH($H191)+$G191*8,1),AD$3=DATE(YEAR($H191),MONTH($H191)+$G191*9,1),AD$3=DATE(YEAR($H191),MONTH($H191)+$G191*10,1)),$F191*тех!AR$10*тех!AR$6,)</f>
        <v>0</v>
      </c>
      <c r="AE191" s="76">
        <f>IF(OR(AE$3=DATE(YEAR($H191),MONTH($H191)+$G191,1),AE$3=DATE(YEAR($H191),MONTH($H191)+$G191*2,1),AE$3=DATE(YEAR($H191),MONTH($H191)+$G191*3,1),AE$3=DATE(YEAR($H191),MONTH($H191)+$G191*4,1),AE$3=DATE(YEAR($H191),MONTH($H191)+$G191*5,1),AE$3=DATE(YEAR($H191),MONTH($H191)+$G191*6,1),AE$3=DATE(YEAR($H191),MONTH($H191)+$G191*7,1),AE$3=DATE(YEAR($H191),MONTH($H191)+$G191*8,1),AE$3=DATE(YEAR($H191),MONTH($H191)+$G191*9,1),AE$3=DATE(YEAR($H191),MONTH($H191)+$G191*10,1)),$F191*тех!AS$10*тех!AS$6,)</f>
        <v>0</v>
      </c>
      <c r="AF191" s="76">
        <f>IF(OR(AF$3=DATE(YEAR($H191),MONTH($H191)+$G191,1),AF$3=DATE(YEAR($H191),MONTH($H191)+$G191*2,1),AF$3=DATE(YEAR($H191),MONTH($H191)+$G191*3,1),AF$3=DATE(YEAR($H191),MONTH($H191)+$G191*4,1),AF$3=DATE(YEAR($H191),MONTH($H191)+$G191*5,1),AF$3=DATE(YEAR($H191),MONTH($H191)+$G191*6,1),AF$3=DATE(YEAR($H191),MONTH($H191)+$G191*7,1),AF$3=DATE(YEAR($H191),MONTH($H191)+$G191*8,1),AF$3=DATE(YEAR($H191),MONTH($H191)+$G191*9,1),AF$3=DATE(YEAR($H191),MONTH($H191)+$G191*10,1)),$F191*тех!AT$10*тех!AT$6,)</f>
        <v>0</v>
      </c>
      <c r="AG191" s="76">
        <f>IF(OR(AG$3=DATE(YEAR($H191),MONTH($H191)+$G191,1),AG$3=DATE(YEAR($H191),MONTH($H191)+$G191*2,1),AG$3=DATE(YEAR($H191),MONTH($H191)+$G191*3,1),AG$3=DATE(YEAR($H191),MONTH($H191)+$G191*4,1),AG$3=DATE(YEAR($H191),MONTH($H191)+$G191*5,1),AG$3=DATE(YEAR($H191),MONTH($H191)+$G191*6,1),AG$3=DATE(YEAR($H191),MONTH($H191)+$G191*7,1),AG$3=DATE(YEAR($H191),MONTH($H191)+$G191*8,1),AG$3=DATE(YEAR($H191),MONTH($H191)+$G191*9,1),AG$3=DATE(YEAR($H191),MONTH($H191)+$G191*10,1)),$F191*тех!AU$10*тех!AU$6,)</f>
        <v>0</v>
      </c>
      <c r="AH191" s="76">
        <f>IF(OR(AH$3=DATE(YEAR($H191),MONTH($H191)+$G191,1),AH$3=DATE(YEAR($H191),MONTH($H191)+$G191*2,1),AH$3=DATE(YEAR($H191),MONTH($H191)+$G191*3,1),AH$3=DATE(YEAR($H191),MONTH($H191)+$G191*4,1),AH$3=DATE(YEAR($H191),MONTH($H191)+$G191*5,1),AH$3=DATE(YEAR($H191),MONTH($H191)+$G191*6,1),AH$3=DATE(YEAR($H191),MONTH($H191)+$G191*7,1),AH$3=DATE(YEAR($H191),MONTH($H191)+$G191*8,1),AH$3=DATE(YEAR($H191),MONTH($H191)+$G191*9,1),AH$3=DATE(YEAR($H191),MONTH($H191)+$G191*10,1)),$F191*тех!AV$10*тех!AV$6,)</f>
        <v>0</v>
      </c>
      <c r="AI191" s="76">
        <f>IF(OR(AI$3=DATE(YEAR($H191),MONTH($H191)+$G191,1),AI$3=DATE(YEAR($H191),MONTH($H191)+$G191*2,1),AI$3=DATE(YEAR($H191),MONTH($H191)+$G191*3,1),AI$3=DATE(YEAR($H191),MONTH($H191)+$G191*4,1),AI$3=DATE(YEAR($H191),MONTH($H191)+$G191*5,1),AI$3=DATE(YEAR($H191),MONTH($H191)+$G191*6,1),AI$3=DATE(YEAR($H191),MONTH($H191)+$G191*7,1),AI$3=DATE(YEAR($H191),MONTH($H191)+$G191*8,1),AI$3=DATE(YEAR($H191),MONTH($H191)+$G191*9,1),AI$3=DATE(YEAR($H191),MONTH($H191)+$G191*10,1)),$F191*тех!AW$10*тех!AW$6,)</f>
        <v>0</v>
      </c>
      <c r="AJ191" s="76">
        <f>IF(OR(AJ$3=DATE(YEAR($H191),MONTH($H191)+$G191,1),AJ$3=DATE(YEAR($H191),MONTH($H191)+$G191*2,1),AJ$3=DATE(YEAR($H191),MONTH($H191)+$G191*3,1),AJ$3=DATE(YEAR($H191),MONTH($H191)+$G191*4,1),AJ$3=DATE(YEAR($H191),MONTH($H191)+$G191*5,1),AJ$3=DATE(YEAR($H191),MONTH($H191)+$G191*6,1),AJ$3=DATE(YEAR($H191),MONTH($H191)+$G191*7,1),AJ$3=DATE(YEAR($H191),MONTH($H191)+$G191*8,1),AJ$3=DATE(YEAR($H191),MONTH($H191)+$G191*9,1),AJ$3=DATE(YEAR($H191),MONTH($H191)+$G191*10,1)),$F191*тех!AX$10*тех!AX$6,)</f>
        <v>0</v>
      </c>
      <c r="AK191" s="76">
        <f>IF(OR(AK$3=DATE(YEAR($H191),MONTH($H191)+$G191,1),AK$3=DATE(YEAR($H191),MONTH($H191)+$G191*2,1),AK$3=DATE(YEAR($H191),MONTH($H191)+$G191*3,1),AK$3=DATE(YEAR($H191),MONTH($H191)+$G191*4,1),AK$3=DATE(YEAR($H191),MONTH($H191)+$G191*5,1),AK$3=DATE(YEAR($H191),MONTH($H191)+$G191*6,1),AK$3=DATE(YEAR($H191),MONTH($H191)+$G191*7,1),AK$3=DATE(YEAR($H191),MONTH($H191)+$G191*8,1),AK$3=DATE(YEAR($H191),MONTH($H191)+$G191*9,1),AK$3=DATE(YEAR($H191),MONTH($H191)+$G191*10,1)),$F191*тех!AY$10*тех!AY$6,)</f>
        <v>0</v>
      </c>
      <c r="AL191" s="76">
        <f>IF(OR(AL$3=DATE(YEAR($H191),MONTH($H191)+$G191,1),AL$3=DATE(YEAR($H191),MONTH($H191)+$G191*2,1),AL$3=DATE(YEAR($H191),MONTH($H191)+$G191*3,1),AL$3=DATE(YEAR($H191),MONTH($H191)+$G191*4,1),AL$3=DATE(YEAR($H191),MONTH($H191)+$G191*5,1),AL$3=DATE(YEAR($H191),MONTH($H191)+$G191*6,1),AL$3=DATE(YEAR($H191),MONTH($H191)+$G191*7,1),AL$3=DATE(YEAR($H191),MONTH($H191)+$G191*8,1),AL$3=DATE(YEAR($H191),MONTH($H191)+$G191*9,1),AL$3=DATE(YEAR($H191),MONTH($H191)+$G191*10,1)),$F191*тех!AZ$10*тех!AZ$6,)</f>
        <v>0</v>
      </c>
      <c r="AM191" s="76">
        <f>IF(OR(AM$3=DATE(YEAR($H191),MONTH($H191)+$G191,1),AM$3=DATE(YEAR($H191),MONTH($H191)+$G191*2,1),AM$3=DATE(YEAR($H191),MONTH($H191)+$G191*3,1),AM$3=DATE(YEAR($H191),MONTH($H191)+$G191*4,1),AM$3=DATE(YEAR($H191),MONTH($H191)+$G191*5,1),AM$3=DATE(YEAR($H191),MONTH($H191)+$G191*6,1),AM$3=DATE(YEAR($H191),MONTH($H191)+$G191*7,1),AM$3=DATE(YEAR($H191),MONTH($H191)+$G191*8,1),AM$3=DATE(YEAR($H191),MONTH($H191)+$G191*9,1),AM$3=DATE(YEAR($H191),MONTH($H191)+$G191*10,1)),$F191*тех!BA$10*тех!BA$6,)</f>
        <v>0</v>
      </c>
      <c r="AN191" s="76">
        <f>IF(OR(AN$3=DATE(YEAR($H191),MONTH($H191)+$G191,1),AN$3=DATE(YEAR($H191),MONTH($H191)+$G191*2,1),AN$3=DATE(YEAR($H191),MONTH($H191)+$G191*3,1),AN$3=DATE(YEAR($H191),MONTH($H191)+$G191*4,1),AN$3=DATE(YEAR($H191),MONTH($H191)+$G191*5,1),AN$3=DATE(YEAR($H191),MONTH($H191)+$G191*6,1),AN$3=DATE(YEAR($H191),MONTH($H191)+$G191*7,1),AN$3=DATE(YEAR($H191),MONTH($H191)+$G191*8,1),AN$3=DATE(YEAR($H191),MONTH($H191)+$G191*9,1),AN$3=DATE(YEAR($H191),MONTH($H191)+$G191*10,1)),$F191*тех!BB$10*тех!BB$6,)</f>
        <v>0</v>
      </c>
      <c r="AO191" s="76">
        <f>IF(OR(AO$3=DATE(YEAR($H191),MONTH($H191)+$G191,1),AO$3=DATE(YEAR($H191),MONTH($H191)+$G191*2,1),AO$3=DATE(YEAR($H191),MONTH($H191)+$G191*3,1),AO$3=DATE(YEAR($H191),MONTH($H191)+$G191*4,1),AO$3=DATE(YEAR($H191),MONTH($H191)+$G191*5,1),AO$3=DATE(YEAR($H191),MONTH($H191)+$G191*6,1),AO$3=DATE(YEAR($H191),MONTH($H191)+$G191*7,1),AO$3=DATE(YEAR($H191),MONTH($H191)+$G191*8,1),AO$3=DATE(YEAR($H191),MONTH($H191)+$G191*9,1),AO$3=DATE(YEAR($H191),MONTH($H191)+$G191*10,1)),$F191*тех!BC$10*тех!BC$6,)</f>
        <v>0</v>
      </c>
      <c r="AP191" s="76">
        <f>IF(OR(AP$3=DATE(YEAR($H191),MONTH($H191)+$G191,1),AP$3=DATE(YEAR($H191),MONTH($H191)+$G191*2,1),AP$3=DATE(YEAR($H191),MONTH($H191)+$G191*3,1),AP$3=DATE(YEAR($H191),MONTH($H191)+$G191*4,1),AP$3=DATE(YEAR($H191),MONTH($H191)+$G191*5,1),AP$3=DATE(YEAR($H191),MONTH($H191)+$G191*6,1),AP$3=DATE(YEAR($H191),MONTH($H191)+$G191*7,1),AP$3=DATE(YEAR($H191),MONTH($H191)+$G191*8,1),AP$3=DATE(YEAR($H191),MONTH($H191)+$G191*9,1),AP$3=DATE(YEAR($H191),MONTH($H191)+$G191*10,1)),$F191*тех!BD$10*тех!BD$6,)</f>
        <v>0</v>
      </c>
      <c r="AQ191" s="76">
        <f>IF(OR(AQ$3=DATE(YEAR($H191),MONTH($H191)+$G191,1),AQ$3=DATE(YEAR($H191),MONTH($H191)+$G191*2,1),AQ$3=DATE(YEAR($H191),MONTH($H191)+$G191*3,1),AQ$3=DATE(YEAR($H191),MONTH($H191)+$G191*4,1),AQ$3=DATE(YEAR($H191),MONTH($H191)+$G191*5,1),AQ$3=DATE(YEAR($H191),MONTH($H191)+$G191*6,1),AQ$3=DATE(YEAR($H191),MONTH($H191)+$G191*7,1),AQ$3=DATE(YEAR($H191),MONTH($H191)+$G191*8,1),AQ$3=DATE(YEAR($H191),MONTH($H191)+$G191*9,1),AQ$3=DATE(YEAR($H191),MONTH($H191)+$G191*10,1)),$F191*тех!BE$10*тех!BE$6,)</f>
        <v>0</v>
      </c>
      <c r="AR191" s="76">
        <f>IF(OR(AR$3=DATE(YEAR($H191),MONTH($H191)+$G191,1),AR$3=DATE(YEAR($H191),MONTH($H191)+$G191*2,1),AR$3=DATE(YEAR($H191),MONTH($H191)+$G191*3,1),AR$3=DATE(YEAR($H191),MONTH($H191)+$G191*4,1),AR$3=DATE(YEAR($H191),MONTH($H191)+$G191*5,1),AR$3=DATE(YEAR($H191),MONTH($H191)+$G191*6,1),AR$3=DATE(YEAR($H191),MONTH($H191)+$G191*7,1),AR$3=DATE(YEAR($H191),MONTH($H191)+$G191*8,1),AR$3=DATE(YEAR($H191),MONTH($H191)+$G191*9,1),AR$3=DATE(YEAR($H191),MONTH($H191)+$G191*10,1)),$F191*тех!BF$10*тех!BF$6,)</f>
        <v>0</v>
      </c>
      <c r="AS191" s="76">
        <f>IF(OR(AS$3=DATE(YEAR($H191),MONTH($H191)+$G191,1),AS$3=DATE(YEAR($H191),MONTH($H191)+$G191*2,1),AS$3=DATE(YEAR($H191),MONTH($H191)+$G191*3,1),AS$3=DATE(YEAR($H191),MONTH($H191)+$G191*4,1),AS$3=DATE(YEAR($H191),MONTH($H191)+$G191*5,1),AS$3=DATE(YEAR($H191),MONTH($H191)+$G191*6,1),AS$3=DATE(YEAR($H191),MONTH($H191)+$G191*7,1),AS$3=DATE(YEAR($H191),MONTH($H191)+$G191*8,1),AS$3=DATE(YEAR($H191),MONTH($H191)+$G191*9,1),AS$3=DATE(YEAR($H191),MONTH($H191)+$G191*10,1)),$F191*тех!BG$10*тех!BG$6,)</f>
        <v>0</v>
      </c>
      <c r="AT191" s="76">
        <f>IF(OR(AT$3=DATE(YEAR($H191),MONTH($H191)+$G191,1),AT$3=DATE(YEAR($H191),MONTH($H191)+$G191*2,1),AT$3=DATE(YEAR($H191),MONTH($H191)+$G191*3,1),AT$3=DATE(YEAR($H191),MONTH($H191)+$G191*4,1),AT$3=DATE(YEAR($H191),MONTH($H191)+$G191*5,1),AT$3=DATE(YEAR($H191),MONTH($H191)+$G191*6,1),AT$3=DATE(YEAR($H191),MONTH($H191)+$G191*7,1),AT$3=DATE(YEAR($H191),MONTH($H191)+$G191*8,1),AT$3=DATE(YEAR($H191),MONTH($H191)+$G191*9,1),AT$3=DATE(YEAR($H191),MONTH($H191)+$G191*10,1)),$F191*тех!BH$10*тех!BH$6,)</f>
        <v>0</v>
      </c>
      <c r="AU191" s="76">
        <f>IF(OR(AU$3=DATE(YEAR($H191),MONTH($H191)+$G191,1),AU$3=DATE(YEAR($H191),MONTH($H191)+$G191*2,1),AU$3=DATE(YEAR($H191),MONTH($H191)+$G191*3,1),AU$3=DATE(YEAR($H191),MONTH($H191)+$G191*4,1),AU$3=DATE(YEAR($H191),MONTH($H191)+$G191*5,1),AU$3=DATE(YEAR($H191),MONTH($H191)+$G191*6,1),AU$3=DATE(YEAR($H191),MONTH($H191)+$G191*7,1),AU$3=DATE(YEAR($H191),MONTH($H191)+$G191*8,1),AU$3=DATE(YEAR($H191),MONTH($H191)+$G191*9,1),AU$3=DATE(YEAR($H191),MONTH($H191)+$G191*10,1)),$F191*тех!BI$10*тех!BI$6,)</f>
        <v>0</v>
      </c>
      <c r="AV191" s="76">
        <f>IF(OR(AV$3=DATE(YEAR($H191),MONTH($H191)+$G191,1),AV$3=DATE(YEAR($H191),MONTH($H191)+$G191*2,1),AV$3=DATE(YEAR($H191),MONTH($H191)+$G191*3,1),AV$3=DATE(YEAR($H191),MONTH($H191)+$G191*4,1),AV$3=DATE(YEAR($H191),MONTH($H191)+$G191*5,1),AV$3=DATE(YEAR($H191),MONTH($H191)+$G191*6,1),AV$3=DATE(YEAR($H191),MONTH($H191)+$G191*7,1),AV$3=DATE(YEAR($H191),MONTH($H191)+$G191*8,1),AV$3=DATE(YEAR($H191),MONTH($H191)+$G191*9,1),AV$3=DATE(YEAR($H191),MONTH($H191)+$G191*10,1)),$F191*тех!BJ$10*тех!BJ$6,)</f>
        <v>0</v>
      </c>
      <c r="AW191" s="76">
        <f>IF(OR(AW$3=DATE(YEAR($H191),MONTH($H191)+$G191,1),AW$3=DATE(YEAR($H191),MONTH($H191)+$G191*2,1),AW$3=DATE(YEAR($H191),MONTH($H191)+$G191*3,1),AW$3=DATE(YEAR($H191),MONTH($H191)+$G191*4,1),AW$3=DATE(YEAR($H191),MONTH($H191)+$G191*5,1),AW$3=DATE(YEAR($H191),MONTH($H191)+$G191*6,1),AW$3=DATE(YEAR($H191),MONTH($H191)+$G191*7,1),AW$3=DATE(YEAR($H191),MONTH($H191)+$G191*8,1),AW$3=DATE(YEAR($H191),MONTH($H191)+$G191*9,1),AW$3=DATE(YEAR($H191),MONTH($H191)+$G191*10,1)),$F191*тех!BK$10*тех!BK$6,)</f>
        <v>0</v>
      </c>
      <c r="AX191" s="76">
        <f>IF(OR(AX$3=DATE(YEAR($H191),MONTH($H191)+$G191,1),AX$3=DATE(YEAR($H191),MONTH($H191)+$G191*2,1),AX$3=DATE(YEAR($H191),MONTH($H191)+$G191*3,1),AX$3=DATE(YEAR($H191),MONTH($H191)+$G191*4,1),AX$3=DATE(YEAR($H191),MONTH($H191)+$G191*5,1),AX$3=DATE(YEAR($H191),MONTH($H191)+$G191*6,1),AX$3=DATE(YEAR($H191),MONTH($H191)+$G191*7,1),AX$3=DATE(YEAR($H191),MONTH($H191)+$G191*8,1),AX$3=DATE(YEAR($H191),MONTH($H191)+$G191*9,1),AX$3=DATE(YEAR($H191),MONTH($H191)+$G191*10,1)),$F191*тех!BL$10*тех!BL$6,)</f>
        <v>0</v>
      </c>
      <c r="AY191" s="76">
        <f>IF(OR(AY$3=DATE(YEAR($H191),MONTH($H191)+$G191,1),AY$3=DATE(YEAR($H191),MONTH($H191)+$G191*2,1),AY$3=DATE(YEAR($H191),MONTH($H191)+$G191*3,1),AY$3=DATE(YEAR($H191),MONTH($H191)+$G191*4,1),AY$3=DATE(YEAR($H191),MONTH($H191)+$G191*5,1),AY$3=DATE(YEAR($H191),MONTH($H191)+$G191*6,1),AY$3=DATE(YEAR($H191),MONTH($H191)+$G191*7,1),AY$3=DATE(YEAR($H191),MONTH($H191)+$G191*8,1),AY$3=DATE(YEAR($H191),MONTH($H191)+$G191*9,1),AY$3=DATE(YEAR($H191),MONTH($H191)+$G191*10,1)),$F191*тех!BM$10*тех!BM$6,)</f>
        <v>0</v>
      </c>
      <c r="AZ191" s="76">
        <f>IF(OR(AZ$3=DATE(YEAR($H191),MONTH($H191)+$G191,1),AZ$3=DATE(YEAR($H191),MONTH($H191)+$G191*2,1),AZ$3=DATE(YEAR($H191),MONTH($H191)+$G191*3,1),AZ$3=DATE(YEAR($H191),MONTH($H191)+$G191*4,1),AZ$3=DATE(YEAR($H191),MONTH($H191)+$G191*5,1),AZ$3=DATE(YEAR($H191),MONTH($H191)+$G191*6,1),AZ$3=DATE(YEAR($H191),MONTH($H191)+$G191*7,1),AZ$3=DATE(YEAR($H191),MONTH($H191)+$G191*8,1),AZ$3=DATE(YEAR($H191),MONTH($H191)+$G191*9,1),AZ$3=DATE(YEAR($H191),MONTH($H191)+$G191*10,1)),$F191*тех!BN$10*тех!BN$6,)</f>
        <v>0</v>
      </c>
      <c r="BA191" s="76">
        <f>IF(OR(BA$3=DATE(YEAR($H191),MONTH($H191)+$G191,1),BA$3=DATE(YEAR($H191),MONTH($H191)+$G191*2,1),BA$3=DATE(YEAR($H191),MONTH($H191)+$G191*3,1),BA$3=DATE(YEAR($H191),MONTH($H191)+$G191*4,1),BA$3=DATE(YEAR($H191),MONTH($H191)+$G191*5,1),BA$3=DATE(YEAR($H191),MONTH($H191)+$G191*6,1),BA$3=DATE(YEAR($H191),MONTH($H191)+$G191*7,1),BA$3=DATE(YEAR($H191),MONTH($H191)+$G191*8,1),BA$3=DATE(YEAR($H191),MONTH($H191)+$G191*9,1),BA$3=DATE(YEAR($H191),MONTH($H191)+$G191*10,1)),$F191*тех!BO$10*тех!BO$6,)</f>
        <v>0</v>
      </c>
      <c r="BB191" s="76">
        <f>IF(OR(BB$3=DATE(YEAR($H191),MONTH($H191)+$G191,1),BB$3=DATE(YEAR($H191),MONTH($H191)+$G191*2,1),BB$3=DATE(YEAR($H191),MONTH($H191)+$G191*3,1),BB$3=DATE(YEAR($H191),MONTH($H191)+$G191*4,1),BB$3=DATE(YEAR($H191),MONTH($H191)+$G191*5,1),BB$3=DATE(YEAR($H191),MONTH($H191)+$G191*6,1),BB$3=DATE(YEAR($H191),MONTH($H191)+$G191*7,1),BB$3=DATE(YEAR($H191),MONTH($H191)+$G191*8,1),BB$3=DATE(YEAR($H191),MONTH($H191)+$G191*9,1),BB$3=DATE(YEAR($H191),MONTH($H191)+$G191*10,1)),$F191*тех!BP$10*тех!BP$6,)</f>
        <v>0</v>
      </c>
      <c r="BC191" s="76">
        <f>IF(OR(BC$3=DATE(YEAR($H191),MONTH($H191)+$G191,1),BC$3=DATE(YEAR($H191),MONTH($H191)+$G191*2,1),BC$3=DATE(YEAR($H191),MONTH($H191)+$G191*3,1),BC$3=DATE(YEAR($H191),MONTH($H191)+$G191*4,1),BC$3=DATE(YEAR($H191),MONTH($H191)+$G191*5,1),BC$3=DATE(YEAR($H191),MONTH($H191)+$G191*6,1),BC$3=DATE(YEAR($H191),MONTH($H191)+$G191*7,1),BC$3=DATE(YEAR($H191),MONTH($H191)+$G191*8,1),BC$3=DATE(YEAR($H191),MONTH($H191)+$G191*9,1),BC$3=DATE(YEAR($H191),MONTH($H191)+$G191*10,1)),$F191*тех!BQ$10*тех!BQ$6,)</f>
        <v>0</v>
      </c>
      <c r="BD191" s="76">
        <f>IF(OR(BD$3=DATE(YEAR($H191),MONTH($H191)+$G191,1),BD$3=DATE(YEAR($H191),MONTH($H191)+$G191*2,1),BD$3=DATE(YEAR($H191),MONTH($H191)+$G191*3,1),BD$3=DATE(YEAR($H191),MONTH($H191)+$G191*4,1),BD$3=DATE(YEAR($H191),MONTH($H191)+$G191*5,1),BD$3=DATE(YEAR($H191),MONTH($H191)+$G191*6,1),BD$3=DATE(YEAR($H191),MONTH($H191)+$G191*7,1),BD$3=DATE(YEAR($H191),MONTH($H191)+$G191*8,1),BD$3=DATE(YEAR($H191),MONTH($H191)+$G191*9,1),BD$3=DATE(YEAR($H191),MONTH($H191)+$G191*10,1)),$F191*тех!BR$10*тех!BR$6,)</f>
        <v>0</v>
      </c>
      <c r="BE191" s="76">
        <f>IF(OR(BE$3=DATE(YEAR($H191),MONTH($H191)+$G191,1),BE$3=DATE(YEAR($H191),MONTH($H191)+$G191*2,1),BE$3=DATE(YEAR($H191),MONTH($H191)+$G191*3,1),BE$3=DATE(YEAR($H191),MONTH($H191)+$G191*4,1),BE$3=DATE(YEAR($H191),MONTH($H191)+$G191*5,1),BE$3=DATE(YEAR($H191),MONTH($H191)+$G191*6,1),BE$3=DATE(YEAR($H191),MONTH($H191)+$G191*7,1),BE$3=DATE(YEAR($H191),MONTH($H191)+$G191*8,1),BE$3=DATE(YEAR($H191),MONTH($H191)+$G191*9,1),BE$3=DATE(YEAR($H191),MONTH($H191)+$G191*10,1)),$F191*тех!BS$10*тех!BS$6,)</f>
        <v>0</v>
      </c>
      <c r="BF191" s="76">
        <f>IF(OR(BF$3=DATE(YEAR($H191),MONTH($H191)+$G191,1),BF$3=DATE(YEAR($H191),MONTH($H191)+$G191*2,1),BF$3=DATE(YEAR($H191),MONTH($H191)+$G191*3,1),BF$3=DATE(YEAR($H191),MONTH($H191)+$G191*4,1),BF$3=DATE(YEAR($H191),MONTH($H191)+$G191*5,1),BF$3=DATE(YEAR($H191),MONTH($H191)+$G191*6,1),BF$3=DATE(YEAR($H191),MONTH($H191)+$G191*7,1),BF$3=DATE(YEAR($H191),MONTH($H191)+$G191*8,1),BF$3=DATE(YEAR($H191),MONTH($H191)+$G191*9,1),BF$3=DATE(YEAR($H191),MONTH($H191)+$G191*10,1)),$F191*тех!BT$10*тех!BT$6,)</f>
        <v>0</v>
      </c>
      <c r="BG191" s="76">
        <f>IF(OR(BG$3=DATE(YEAR($H191),MONTH($H191)+$G191,1),BG$3=DATE(YEAR($H191),MONTH($H191)+$G191*2,1),BG$3=DATE(YEAR($H191),MONTH($H191)+$G191*3,1),BG$3=DATE(YEAR($H191),MONTH($H191)+$G191*4,1),BG$3=DATE(YEAR($H191),MONTH($H191)+$G191*5,1),BG$3=DATE(YEAR($H191),MONTH($H191)+$G191*6,1),BG$3=DATE(YEAR($H191),MONTH($H191)+$G191*7,1),BG$3=DATE(YEAR($H191),MONTH($H191)+$G191*8,1),BG$3=DATE(YEAR($H191),MONTH($H191)+$G191*9,1),BG$3=DATE(YEAR($H191),MONTH($H191)+$G191*10,1)),$F191*тех!BU$10*тех!BU$6,)</f>
        <v>0</v>
      </c>
      <c r="BH191" s="76">
        <f>IF(OR(BH$3=DATE(YEAR($H191),MONTH($H191)+$G191,1),BH$3=DATE(YEAR($H191),MONTH($H191)+$G191*2,1),BH$3=DATE(YEAR($H191),MONTH($H191)+$G191*3,1),BH$3=DATE(YEAR($H191),MONTH($H191)+$G191*4,1),BH$3=DATE(YEAR($H191),MONTH($H191)+$G191*5,1),BH$3=DATE(YEAR($H191),MONTH($H191)+$G191*6,1),BH$3=DATE(YEAR($H191),MONTH($H191)+$G191*7,1),BH$3=DATE(YEAR($H191),MONTH($H191)+$G191*8,1),BH$3=DATE(YEAR($H191),MONTH($H191)+$G191*9,1),BH$3=DATE(YEAR($H191),MONTH($H191)+$G191*10,1)),$F191*тех!BV$10*тех!BV$6,)</f>
        <v>0</v>
      </c>
      <c r="BI191" s="76">
        <f>IF(OR(BI$3=DATE(YEAR($H191),MONTH($H191)+$G191,1),BI$3=DATE(YEAR($H191),MONTH($H191)+$G191*2,1),BI$3=DATE(YEAR($H191),MONTH($H191)+$G191*3,1),BI$3=DATE(YEAR($H191),MONTH($H191)+$G191*4,1),BI$3=DATE(YEAR($H191),MONTH($H191)+$G191*5,1),BI$3=DATE(YEAR($H191),MONTH($H191)+$G191*6,1),BI$3=DATE(YEAR($H191),MONTH($H191)+$G191*7,1),BI$3=DATE(YEAR($H191),MONTH($H191)+$G191*8,1),BI$3=DATE(YEAR($H191),MONTH($H191)+$G191*9,1),BI$3=DATE(YEAR($H191),MONTH($H191)+$G191*10,1)),$F191*тех!BW$10*тех!BW$6,)</f>
        <v>0</v>
      </c>
      <c r="BJ191" s="76">
        <f>IF(OR(BJ$3=DATE(YEAR($H191),MONTH($H191)+$G191,1),BJ$3=DATE(YEAR($H191),MONTH($H191)+$G191*2,1),BJ$3=DATE(YEAR($H191),MONTH($H191)+$G191*3,1),BJ$3=DATE(YEAR($H191),MONTH($H191)+$G191*4,1),BJ$3=DATE(YEAR($H191),MONTH($H191)+$G191*5,1),BJ$3=DATE(YEAR($H191),MONTH($H191)+$G191*6,1),BJ$3=DATE(YEAR($H191),MONTH($H191)+$G191*7,1),BJ$3=DATE(YEAR($H191),MONTH($H191)+$G191*8,1),BJ$3=DATE(YEAR($H191),MONTH($H191)+$G191*9,1),BJ$3=DATE(YEAR($H191),MONTH($H191)+$G191*10,1)),$F191*тех!BX$10*тех!BX$6,)</f>
        <v>0</v>
      </c>
      <c r="BK191" s="76">
        <f>IF(OR(BK$3=DATE(YEAR($H191),MONTH($H191)+$G191,1),BK$3=DATE(YEAR($H191),MONTH($H191)+$G191*2,1),BK$3=DATE(YEAR($H191),MONTH($H191)+$G191*3,1),BK$3=DATE(YEAR($H191),MONTH($H191)+$G191*4,1),BK$3=DATE(YEAR($H191),MONTH($H191)+$G191*5,1),BK$3=DATE(YEAR($H191),MONTH($H191)+$G191*6,1),BK$3=DATE(YEAR($H191),MONTH($H191)+$G191*7,1),BK$3=DATE(YEAR($H191),MONTH($H191)+$G191*8,1),BK$3=DATE(YEAR($H191),MONTH($H191)+$G191*9,1),BK$3=DATE(YEAR($H191),MONTH($H191)+$G191*10,1)),$F191*тех!BY$10*тех!BY$6,)</f>
        <v>0</v>
      </c>
      <c r="BL191" s="76">
        <f>IF(OR(BL$3=DATE(YEAR($H191),MONTH($H191)+$G191,1),BL$3=DATE(YEAR($H191),MONTH($H191)+$G191*2,1),BL$3=DATE(YEAR($H191),MONTH($H191)+$G191*3,1),BL$3=DATE(YEAR($H191),MONTH($H191)+$G191*4,1),BL$3=DATE(YEAR($H191),MONTH($H191)+$G191*5,1),BL$3=DATE(YEAR($H191),MONTH($H191)+$G191*6,1),BL$3=DATE(YEAR($H191),MONTH($H191)+$G191*7,1),BL$3=DATE(YEAR($H191),MONTH($H191)+$G191*8,1),BL$3=DATE(YEAR($H191),MONTH($H191)+$G191*9,1),BL$3=DATE(YEAR($H191),MONTH($H191)+$G191*10,1)),$F191*тех!BZ$10*тех!BZ$6,)</f>
        <v>0</v>
      </c>
      <c r="BM191" s="76">
        <f>IF(OR(BM$3=DATE(YEAR($H191),MONTH($H191)+$G191,1),BM$3=DATE(YEAR($H191),MONTH($H191)+$G191*2,1),BM$3=DATE(YEAR($H191),MONTH($H191)+$G191*3,1),BM$3=DATE(YEAR($H191),MONTH($H191)+$G191*4,1),BM$3=DATE(YEAR($H191),MONTH($H191)+$G191*5,1),BM$3=DATE(YEAR($H191),MONTH($H191)+$G191*6,1),BM$3=DATE(YEAR($H191),MONTH($H191)+$G191*7,1),BM$3=DATE(YEAR($H191),MONTH($H191)+$G191*8,1),BM$3=DATE(YEAR($H191),MONTH($H191)+$G191*9,1),BM$3=DATE(YEAR($H191),MONTH($H191)+$G191*10,1)),$F191*тех!CA$10*тех!CA$6,)</f>
        <v>0</v>
      </c>
      <c r="BN191" s="76">
        <f>IF(OR(BN$3=DATE(YEAR($H191),MONTH($H191)+$G191,1),BN$3=DATE(YEAR($H191),MONTH($H191)+$G191*2,1),BN$3=DATE(YEAR($H191),MONTH($H191)+$G191*3,1),BN$3=DATE(YEAR($H191),MONTH($H191)+$G191*4,1),BN$3=DATE(YEAR($H191),MONTH($H191)+$G191*5,1),BN$3=DATE(YEAR($H191),MONTH($H191)+$G191*6,1),BN$3=DATE(YEAR($H191),MONTH($H191)+$G191*7,1),BN$3=DATE(YEAR($H191),MONTH($H191)+$G191*8,1),BN$3=DATE(YEAR($H191),MONTH($H191)+$G191*9,1),BN$3=DATE(YEAR($H191),MONTH($H191)+$G191*10,1)),$F191*тех!CB$10*тех!CB$6,)</f>
        <v>0</v>
      </c>
      <c r="BO191" s="76">
        <f>IF(OR(BO$3=DATE(YEAR($H191),MONTH($H191)+$G191,1),BO$3=DATE(YEAR($H191),MONTH($H191)+$G191*2,1),BO$3=DATE(YEAR($H191),MONTH($H191)+$G191*3,1),BO$3=DATE(YEAR($H191),MONTH($H191)+$G191*4,1),BO$3=DATE(YEAR($H191),MONTH($H191)+$G191*5,1),BO$3=DATE(YEAR($H191),MONTH($H191)+$G191*6,1),BO$3=DATE(YEAR($H191),MONTH($H191)+$G191*7,1),BO$3=DATE(YEAR($H191),MONTH($H191)+$G191*8,1),BO$3=DATE(YEAR($H191),MONTH($H191)+$G191*9,1),BO$3=DATE(YEAR($H191),MONTH($H191)+$G191*10,1)),$F191*тех!CC$10*тех!CC$6,)</f>
        <v>0</v>
      </c>
      <c r="BP191" s="76">
        <f>IF(OR(BP$3=DATE(YEAR($H191),MONTH($H191)+$G191,1),BP$3=DATE(YEAR($H191),MONTH($H191)+$G191*2,1),BP$3=DATE(YEAR($H191),MONTH($H191)+$G191*3,1),BP$3=DATE(YEAR($H191),MONTH($H191)+$G191*4,1),BP$3=DATE(YEAR($H191),MONTH($H191)+$G191*5,1),BP$3=DATE(YEAR($H191),MONTH($H191)+$G191*6,1),BP$3=DATE(YEAR($H191),MONTH($H191)+$G191*7,1),BP$3=DATE(YEAR($H191),MONTH($H191)+$G191*8,1),BP$3=DATE(YEAR($H191),MONTH($H191)+$G191*9,1),BP$3=DATE(YEAR($H191),MONTH($H191)+$G191*10,1)),$F191*тех!CD$10*тех!CD$6,)</f>
        <v>0</v>
      </c>
      <c r="BQ191" s="76">
        <f>IF(OR(BQ$3=DATE(YEAR($H191),MONTH($H191)+$G191,1),BQ$3=DATE(YEAR($H191),MONTH($H191)+$G191*2,1),BQ$3=DATE(YEAR($H191),MONTH($H191)+$G191*3,1),BQ$3=DATE(YEAR($H191),MONTH($H191)+$G191*4,1),BQ$3=DATE(YEAR($H191),MONTH($H191)+$G191*5,1),BQ$3=DATE(YEAR($H191),MONTH($H191)+$G191*6,1),BQ$3=DATE(YEAR($H191),MONTH($H191)+$G191*7,1),BQ$3=DATE(YEAR($H191),MONTH($H191)+$G191*8,1),BQ$3=DATE(YEAR($H191),MONTH($H191)+$G191*9,1),BQ$3=DATE(YEAR($H191),MONTH($H191)+$G191*10,1)),$F191*тех!CE$10*тех!CE$6,)</f>
        <v>0</v>
      </c>
    </row>
    <row r="192" spans="2:69" hidden="1">
      <c r="B192" s="3">
        <v>50</v>
      </c>
      <c r="C192" s="19"/>
      <c r="D192" s="71">
        <f>IF(C192&gt;0,VLOOKUP(C192,тех!$R$19:$S$49,2,FALSE),)</f>
        <v>0</v>
      </c>
      <c r="E192" s="71">
        <f t="array" ref="E192">IF(C192&gt;0,SUM(ФОТ!$U$125:$U$223*(ФОТ!$H$125:$H$223=МБП!C192)),)</f>
        <v>0</v>
      </c>
      <c r="F192" s="76">
        <f t="shared" si="5"/>
        <v>0</v>
      </c>
      <c r="G192" s="19"/>
      <c r="H192" s="20"/>
      <c r="J192" s="76">
        <f>IF($H192=J$3,$F192,)*тех!X$6</f>
        <v>0</v>
      </c>
      <c r="K192" s="76">
        <f>IF($H192=K$3,$F192,)*тех!Y$6</f>
        <v>0</v>
      </c>
      <c r="L192" s="76">
        <f>IF($H192=L$3,$F192,)*тех!Z$6</f>
        <v>0</v>
      </c>
      <c r="M192" s="76">
        <f>IF($H192=M$3,$F192,)*тех!AA$6</f>
        <v>0</v>
      </c>
      <c r="N192" s="76">
        <f>IF($H192=N$3,$F192,)*тех!AB$6</f>
        <v>0</v>
      </c>
      <c r="O192" s="76">
        <f>IF($H192=O$3,$F192,)*тех!AC$6</f>
        <v>0</v>
      </c>
      <c r="P192" s="76">
        <f>IF(OR(P$3=DATE(YEAR($H192),MONTH($H192)+$G192,1),P$3=DATE(YEAR($H192),MONTH($H192)+$G192*2,1),P$3=DATE(YEAR($H192),MONTH($H192)+$G192*3,1),P$3=DATE(YEAR($H192),MONTH($H192)+$G192*4,1),P$3=DATE(YEAR($H192),MONTH($H192)+$G192*5,1),P$3=DATE(YEAR($H192),MONTH($H192)+$G192*6,1),P$3=DATE(YEAR($H192),MONTH($H192)+$G192*7,1),P$3=DATE(YEAR($H192),MONTH($H192)+$G192*8,1),P$3=DATE(YEAR($H192),MONTH($H192)+$G192*9,1),P$3=DATE(YEAR($H192),MONTH($H192)+$G192*10,1)),$F192*тех!AD$10*тех!AD$6,)</f>
        <v>0</v>
      </c>
      <c r="Q192" s="76">
        <f>IF(OR(Q$3=DATE(YEAR($H192),MONTH($H192)+$G192,1),Q$3=DATE(YEAR($H192),MONTH($H192)+$G192*2,1),Q$3=DATE(YEAR($H192),MONTH($H192)+$G192*3,1),Q$3=DATE(YEAR($H192),MONTH($H192)+$G192*4,1),Q$3=DATE(YEAR($H192),MONTH($H192)+$G192*5,1),Q$3=DATE(YEAR($H192),MONTH($H192)+$G192*6,1),Q$3=DATE(YEAR($H192),MONTH($H192)+$G192*7,1),Q$3=DATE(YEAR($H192),MONTH($H192)+$G192*8,1),Q$3=DATE(YEAR($H192),MONTH($H192)+$G192*9,1),Q$3=DATE(YEAR($H192),MONTH($H192)+$G192*10,1)),$F192*тех!AE$10*тех!AE$6,)</f>
        <v>0</v>
      </c>
      <c r="R192" s="76">
        <f>IF(OR(R$3=DATE(YEAR($H192),MONTH($H192)+$G192,1),R$3=DATE(YEAR($H192),MONTH($H192)+$G192*2,1),R$3=DATE(YEAR($H192),MONTH($H192)+$G192*3,1),R$3=DATE(YEAR($H192),MONTH($H192)+$G192*4,1),R$3=DATE(YEAR($H192),MONTH($H192)+$G192*5,1),R$3=DATE(YEAR($H192),MONTH($H192)+$G192*6,1),R$3=DATE(YEAR($H192),MONTH($H192)+$G192*7,1),R$3=DATE(YEAR($H192),MONTH($H192)+$G192*8,1),R$3=DATE(YEAR($H192),MONTH($H192)+$G192*9,1),R$3=DATE(YEAR($H192),MONTH($H192)+$G192*10,1)),$F192*тех!AF$10*тех!AF$6,)</f>
        <v>0</v>
      </c>
      <c r="S192" s="76">
        <f>IF(OR(S$3=DATE(YEAR($H192),MONTH($H192)+$G192,1),S$3=DATE(YEAR($H192),MONTH($H192)+$G192*2,1),S$3=DATE(YEAR($H192),MONTH($H192)+$G192*3,1),S$3=DATE(YEAR($H192),MONTH($H192)+$G192*4,1),S$3=DATE(YEAR($H192),MONTH($H192)+$G192*5,1),S$3=DATE(YEAR($H192),MONTH($H192)+$G192*6,1),S$3=DATE(YEAR($H192),MONTH($H192)+$G192*7,1),S$3=DATE(YEAR($H192),MONTH($H192)+$G192*8,1),S$3=DATE(YEAR($H192),MONTH($H192)+$G192*9,1),S$3=DATE(YEAR($H192),MONTH($H192)+$G192*10,1)),$F192*тех!AG$10*тех!AG$6,)</f>
        <v>0</v>
      </c>
      <c r="T192" s="76">
        <f>IF(OR(T$3=DATE(YEAR($H192),MONTH($H192)+$G192,1),T$3=DATE(YEAR($H192),MONTH($H192)+$G192*2,1),T$3=DATE(YEAR($H192),MONTH($H192)+$G192*3,1),T$3=DATE(YEAR($H192),MONTH($H192)+$G192*4,1),T$3=DATE(YEAR($H192),MONTH($H192)+$G192*5,1),T$3=DATE(YEAR($H192),MONTH($H192)+$G192*6,1),T$3=DATE(YEAR($H192),MONTH($H192)+$G192*7,1),T$3=DATE(YEAR($H192),MONTH($H192)+$G192*8,1),T$3=DATE(YEAR($H192),MONTH($H192)+$G192*9,1),T$3=DATE(YEAR($H192),MONTH($H192)+$G192*10,1)),$F192*тех!AH$10*тех!AH$6,)</f>
        <v>0</v>
      </c>
      <c r="U192" s="76">
        <f>IF(OR(U$3=DATE(YEAR($H192),MONTH($H192)+$G192,1),U$3=DATE(YEAR($H192),MONTH($H192)+$G192*2,1),U$3=DATE(YEAR($H192),MONTH($H192)+$G192*3,1),U$3=DATE(YEAR($H192),MONTH($H192)+$G192*4,1),U$3=DATE(YEAR($H192),MONTH($H192)+$G192*5,1),U$3=DATE(YEAR($H192),MONTH($H192)+$G192*6,1),U$3=DATE(YEAR($H192),MONTH($H192)+$G192*7,1),U$3=DATE(YEAR($H192),MONTH($H192)+$G192*8,1),U$3=DATE(YEAR($H192),MONTH($H192)+$G192*9,1),U$3=DATE(YEAR($H192),MONTH($H192)+$G192*10,1)),$F192*тех!AI$10*тех!AI$6,)</f>
        <v>0</v>
      </c>
      <c r="V192" s="76">
        <f>IF(OR(V$3=DATE(YEAR($H192),MONTH($H192)+$G192,1),V$3=DATE(YEAR($H192),MONTH($H192)+$G192*2,1),V$3=DATE(YEAR($H192),MONTH($H192)+$G192*3,1),V$3=DATE(YEAR($H192),MONTH($H192)+$G192*4,1),V$3=DATE(YEAR($H192),MONTH($H192)+$G192*5,1),V$3=DATE(YEAR($H192),MONTH($H192)+$G192*6,1),V$3=DATE(YEAR($H192),MONTH($H192)+$G192*7,1),V$3=DATE(YEAR($H192),MONTH($H192)+$G192*8,1),V$3=DATE(YEAR($H192),MONTH($H192)+$G192*9,1),V$3=DATE(YEAR($H192),MONTH($H192)+$G192*10,1)),$F192*тех!AJ$10*тех!AJ$6,)</f>
        <v>0</v>
      </c>
      <c r="W192" s="76">
        <f>IF(OR(W$3=DATE(YEAR($H192),MONTH($H192)+$G192,1),W$3=DATE(YEAR($H192),MONTH($H192)+$G192*2,1),W$3=DATE(YEAR($H192),MONTH($H192)+$G192*3,1),W$3=DATE(YEAR($H192),MONTH($H192)+$G192*4,1),W$3=DATE(YEAR($H192),MONTH($H192)+$G192*5,1),W$3=DATE(YEAR($H192),MONTH($H192)+$G192*6,1),W$3=DATE(YEAR($H192),MONTH($H192)+$G192*7,1),W$3=DATE(YEAR($H192),MONTH($H192)+$G192*8,1),W$3=DATE(YEAR($H192),MONTH($H192)+$G192*9,1),W$3=DATE(YEAR($H192),MONTH($H192)+$G192*10,1)),$F192*тех!AK$10*тех!AK$6,)</f>
        <v>0</v>
      </c>
      <c r="X192" s="76">
        <f>IF(OR(X$3=DATE(YEAR($H192),MONTH($H192)+$G192,1),X$3=DATE(YEAR($H192),MONTH($H192)+$G192*2,1),X$3=DATE(YEAR($H192),MONTH($H192)+$G192*3,1),X$3=DATE(YEAR($H192),MONTH($H192)+$G192*4,1),X$3=DATE(YEAR($H192),MONTH($H192)+$G192*5,1),X$3=DATE(YEAR($H192),MONTH($H192)+$G192*6,1),X$3=DATE(YEAR($H192),MONTH($H192)+$G192*7,1),X$3=DATE(YEAR($H192),MONTH($H192)+$G192*8,1),X$3=DATE(YEAR($H192),MONTH($H192)+$G192*9,1),X$3=DATE(YEAR($H192),MONTH($H192)+$G192*10,1)),$F192*тех!AL$10*тех!AL$6,)</f>
        <v>0</v>
      </c>
      <c r="Y192" s="76">
        <f>IF(OR(Y$3=DATE(YEAR($H192),MONTH($H192)+$G192,1),Y$3=DATE(YEAR($H192),MONTH($H192)+$G192*2,1),Y$3=DATE(YEAR($H192),MONTH($H192)+$G192*3,1),Y$3=DATE(YEAR($H192),MONTH($H192)+$G192*4,1),Y$3=DATE(YEAR($H192),MONTH($H192)+$G192*5,1),Y$3=DATE(YEAR($H192),MONTH($H192)+$G192*6,1),Y$3=DATE(YEAR($H192),MONTH($H192)+$G192*7,1),Y$3=DATE(YEAR($H192),MONTH($H192)+$G192*8,1),Y$3=DATE(YEAR($H192),MONTH($H192)+$G192*9,1),Y$3=DATE(YEAR($H192),MONTH($H192)+$G192*10,1)),$F192*тех!AM$10*тех!AM$6,)</f>
        <v>0</v>
      </c>
      <c r="Z192" s="76">
        <f>IF(OR(Z$3=DATE(YEAR($H192),MONTH($H192)+$G192,1),Z$3=DATE(YEAR($H192),MONTH($H192)+$G192*2,1),Z$3=DATE(YEAR($H192),MONTH($H192)+$G192*3,1),Z$3=DATE(YEAR($H192),MONTH($H192)+$G192*4,1),Z$3=DATE(YEAR($H192),MONTH($H192)+$G192*5,1),Z$3=DATE(YEAR($H192),MONTH($H192)+$G192*6,1),Z$3=DATE(YEAR($H192),MONTH($H192)+$G192*7,1),Z$3=DATE(YEAR($H192),MONTH($H192)+$G192*8,1),Z$3=DATE(YEAR($H192),MONTH($H192)+$G192*9,1),Z$3=DATE(YEAR($H192),MONTH($H192)+$G192*10,1)),$F192*тех!AN$10*тех!AN$6,)</f>
        <v>0</v>
      </c>
      <c r="AA192" s="76">
        <f>IF(OR(AA$3=DATE(YEAR($H192),MONTH($H192)+$G192,1),AA$3=DATE(YEAR($H192),MONTH($H192)+$G192*2,1),AA$3=DATE(YEAR($H192),MONTH($H192)+$G192*3,1),AA$3=DATE(YEAR($H192),MONTH($H192)+$G192*4,1),AA$3=DATE(YEAR($H192),MONTH($H192)+$G192*5,1),AA$3=DATE(YEAR($H192),MONTH($H192)+$G192*6,1),AA$3=DATE(YEAR($H192),MONTH($H192)+$G192*7,1),AA$3=DATE(YEAR($H192),MONTH($H192)+$G192*8,1),AA$3=DATE(YEAR($H192),MONTH($H192)+$G192*9,1),AA$3=DATE(YEAR($H192),MONTH($H192)+$G192*10,1)),$F192*тех!AO$10*тех!AO$6,)</f>
        <v>0</v>
      </c>
      <c r="AB192" s="76">
        <f>IF(OR(AB$3=DATE(YEAR($H192),MONTH($H192)+$G192,1),AB$3=DATE(YEAR($H192),MONTH($H192)+$G192*2,1),AB$3=DATE(YEAR($H192),MONTH($H192)+$G192*3,1),AB$3=DATE(YEAR($H192),MONTH($H192)+$G192*4,1),AB$3=DATE(YEAR($H192),MONTH($H192)+$G192*5,1),AB$3=DATE(YEAR($H192),MONTH($H192)+$G192*6,1),AB$3=DATE(YEAR($H192),MONTH($H192)+$G192*7,1),AB$3=DATE(YEAR($H192),MONTH($H192)+$G192*8,1),AB$3=DATE(YEAR($H192),MONTH($H192)+$G192*9,1),AB$3=DATE(YEAR($H192),MONTH($H192)+$G192*10,1)),$F192*тех!AP$10*тех!AP$6,)</f>
        <v>0</v>
      </c>
      <c r="AC192" s="76">
        <f>IF(OR(AC$3=DATE(YEAR($H192),MONTH($H192)+$G192,1),AC$3=DATE(YEAR($H192),MONTH($H192)+$G192*2,1),AC$3=DATE(YEAR($H192),MONTH($H192)+$G192*3,1),AC$3=DATE(YEAR($H192),MONTH($H192)+$G192*4,1),AC$3=DATE(YEAR($H192),MONTH($H192)+$G192*5,1),AC$3=DATE(YEAR($H192),MONTH($H192)+$G192*6,1),AC$3=DATE(YEAR($H192),MONTH($H192)+$G192*7,1),AC$3=DATE(YEAR($H192),MONTH($H192)+$G192*8,1),AC$3=DATE(YEAR($H192),MONTH($H192)+$G192*9,1),AC$3=DATE(YEAR($H192),MONTH($H192)+$G192*10,1)),$F192*тех!AQ$10*тех!AQ$6,)</f>
        <v>0</v>
      </c>
      <c r="AD192" s="76">
        <f>IF(OR(AD$3=DATE(YEAR($H192),MONTH($H192)+$G192,1),AD$3=DATE(YEAR($H192),MONTH($H192)+$G192*2,1),AD$3=DATE(YEAR($H192),MONTH($H192)+$G192*3,1),AD$3=DATE(YEAR($H192),MONTH($H192)+$G192*4,1),AD$3=DATE(YEAR($H192),MONTH($H192)+$G192*5,1),AD$3=DATE(YEAR($H192),MONTH($H192)+$G192*6,1),AD$3=DATE(YEAR($H192),MONTH($H192)+$G192*7,1),AD$3=DATE(YEAR($H192),MONTH($H192)+$G192*8,1),AD$3=DATE(YEAR($H192),MONTH($H192)+$G192*9,1),AD$3=DATE(YEAR($H192),MONTH($H192)+$G192*10,1)),$F192*тех!AR$10*тех!AR$6,)</f>
        <v>0</v>
      </c>
      <c r="AE192" s="76">
        <f>IF(OR(AE$3=DATE(YEAR($H192),MONTH($H192)+$G192,1),AE$3=DATE(YEAR($H192),MONTH($H192)+$G192*2,1),AE$3=DATE(YEAR($H192),MONTH($H192)+$G192*3,1),AE$3=DATE(YEAR($H192),MONTH($H192)+$G192*4,1),AE$3=DATE(YEAR($H192),MONTH($H192)+$G192*5,1),AE$3=DATE(YEAR($H192),MONTH($H192)+$G192*6,1),AE$3=DATE(YEAR($H192),MONTH($H192)+$G192*7,1),AE$3=DATE(YEAR($H192),MONTH($H192)+$G192*8,1),AE$3=DATE(YEAR($H192),MONTH($H192)+$G192*9,1),AE$3=DATE(YEAR($H192),MONTH($H192)+$G192*10,1)),$F192*тех!AS$10*тех!AS$6,)</f>
        <v>0</v>
      </c>
      <c r="AF192" s="76">
        <f>IF(OR(AF$3=DATE(YEAR($H192),MONTH($H192)+$G192,1),AF$3=DATE(YEAR($H192),MONTH($H192)+$G192*2,1),AF$3=DATE(YEAR($H192),MONTH($H192)+$G192*3,1),AF$3=DATE(YEAR($H192),MONTH($H192)+$G192*4,1),AF$3=DATE(YEAR($H192),MONTH($H192)+$G192*5,1),AF$3=DATE(YEAR($H192),MONTH($H192)+$G192*6,1),AF$3=DATE(YEAR($H192),MONTH($H192)+$G192*7,1),AF$3=DATE(YEAR($H192),MONTH($H192)+$G192*8,1),AF$3=DATE(YEAR($H192),MONTH($H192)+$G192*9,1),AF$3=DATE(YEAR($H192),MONTH($H192)+$G192*10,1)),$F192*тех!AT$10*тех!AT$6,)</f>
        <v>0</v>
      </c>
      <c r="AG192" s="76">
        <f>IF(OR(AG$3=DATE(YEAR($H192),MONTH($H192)+$G192,1),AG$3=DATE(YEAR($H192),MONTH($H192)+$G192*2,1),AG$3=DATE(YEAR($H192),MONTH($H192)+$G192*3,1),AG$3=DATE(YEAR($H192),MONTH($H192)+$G192*4,1),AG$3=DATE(YEAR($H192),MONTH($H192)+$G192*5,1),AG$3=DATE(YEAR($H192),MONTH($H192)+$G192*6,1),AG$3=DATE(YEAR($H192),MONTH($H192)+$G192*7,1),AG$3=DATE(YEAR($H192),MONTH($H192)+$G192*8,1),AG$3=DATE(YEAR($H192),MONTH($H192)+$G192*9,1),AG$3=DATE(YEAR($H192),MONTH($H192)+$G192*10,1)),$F192*тех!AU$10*тех!AU$6,)</f>
        <v>0</v>
      </c>
      <c r="AH192" s="76">
        <f>IF(OR(AH$3=DATE(YEAR($H192),MONTH($H192)+$G192,1),AH$3=DATE(YEAR($H192),MONTH($H192)+$G192*2,1),AH$3=DATE(YEAR($H192),MONTH($H192)+$G192*3,1),AH$3=DATE(YEAR($H192),MONTH($H192)+$G192*4,1),AH$3=DATE(YEAR($H192),MONTH($H192)+$G192*5,1),AH$3=DATE(YEAR($H192),MONTH($H192)+$G192*6,1),AH$3=DATE(YEAR($H192),MONTH($H192)+$G192*7,1),AH$3=DATE(YEAR($H192),MONTH($H192)+$G192*8,1),AH$3=DATE(YEAR($H192),MONTH($H192)+$G192*9,1),AH$3=DATE(YEAR($H192),MONTH($H192)+$G192*10,1)),$F192*тех!AV$10*тех!AV$6,)</f>
        <v>0</v>
      </c>
      <c r="AI192" s="76">
        <f>IF(OR(AI$3=DATE(YEAR($H192),MONTH($H192)+$G192,1),AI$3=DATE(YEAR($H192),MONTH($H192)+$G192*2,1),AI$3=DATE(YEAR($H192),MONTH($H192)+$G192*3,1),AI$3=DATE(YEAR($H192),MONTH($H192)+$G192*4,1),AI$3=DATE(YEAR($H192),MONTH($H192)+$G192*5,1),AI$3=DATE(YEAR($H192),MONTH($H192)+$G192*6,1),AI$3=DATE(YEAR($H192),MONTH($H192)+$G192*7,1),AI$3=DATE(YEAR($H192),MONTH($H192)+$G192*8,1),AI$3=DATE(YEAR($H192),MONTH($H192)+$G192*9,1),AI$3=DATE(YEAR($H192),MONTH($H192)+$G192*10,1)),$F192*тех!AW$10*тех!AW$6,)</f>
        <v>0</v>
      </c>
      <c r="AJ192" s="76">
        <f>IF(OR(AJ$3=DATE(YEAR($H192),MONTH($H192)+$G192,1),AJ$3=DATE(YEAR($H192),MONTH($H192)+$G192*2,1),AJ$3=DATE(YEAR($H192),MONTH($H192)+$G192*3,1),AJ$3=DATE(YEAR($H192),MONTH($H192)+$G192*4,1),AJ$3=DATE(YEAR($H192),MONTH($H192)+$G192*5,1),AJ$3=DATE(YEAR($H192),MONTH($H192)+$G192*6,1),AJ$3=DATE(YEAR($H192),MONTH($H192)+$G192*7,1),AJ$3=DATE(YEAR($H192),MONTH($H192)+$G192*8,1),AJ$3=DATE(YEAR($H192),MONTH($H192)+$G192*9,1),AJ$3=DATE(YEAR($H192),MONTH($H192)+$G192*10,1)),$F192*тех!AX$10*тех!AX$6,)</f>
        <v>0</v>
      </c>
      <c r="AK192" s="76">
        <f>IF(OR(AK$3=DATE(YEAR($H192),MONTH($H192)+$G192,1),AK$3=DATE(YEAR($H192),MONTH($H192)+$G192*2,1),AK$3=DATE(YEAR($H192),MONTH($H192)+$G192*3,1),AK$3=DATE(YEAR($H192),MONTH($H192)+$G192*4,1),AK$3=DATE(YEAR($H192),MONTH($H192)+$G192*5,1),AK$3=DATE(YEAR($H192),MONTH($H192)+$G192*6,1),AK$3=DATE(YEAR($H192),MONTH($H192)+$G192*7,1),AK$3=DATE(YEAR($H192),MONTH($H192)+$G192*8,1),AK$3=DATE(YEAR($H192),MONTH($H192)+$G192*9,1),AK$3=DATE(YEAR($H192),MONTH($H192)+$G192*10,1)),$F192*тех!AY$10*тех!AY$6,)</f>
        <v>0</v>
      </c>
      <c r="AL192" s="76">
        <f>IF(OR(AL$3=DATE(YEAR($H192),MONTH($H192)+$G192,1),AL$3=DATE(YEAR($H192),MONTH($H192)+$G192*2,1),AL$3=DATE(YEAR($H192),MONTH($H192)+$G192*3,1),AL$3=DATE(YEAR($H192),MONTH($H192)+$G192*4,1),AL$3=DATE(YEAR($H192),MONTH($H192)+$G192*5,1),AL$3=DATE(YEAR($H192),MONTH($H192)+$G192*6,1),AL$3=DATE(YEAR($H192),MONTH($H192)+$G192*7,1),AL$3=DATE(YEAR($H192),MONTH($H192)+$G192*8,1),AL$3=DATE(YEAR($H192),MONTH($H192)+$G192*9,1),AL$3=DATE(YEAR($H192),MONTH($H192)+$G192*10,1)),$F192*тех!AZ$10*тех!AZ$6,)</f>
        <v>0</v>
      </c>
      <c r="AM192" s="76">
        <f>IF(OR(AM$3=DATE(YEAR($H192),MONTH($H192)+$G192,1),AM$3=DATE(YEAR($H192),MONTH($H192)+$G192*2,1),AM$3=DATE(YEAR($H192),MONTH($H192)+$G192*3,1),AM$3=DATE(YEAR($H192),MONTH($H192)+$G192*4,1),AM$3=DATE(YEAR($H192),MONTH($H192)+$G192*5,1),AM$3=DATE(YEAR($H192),MONTH($H192)+$G192*6,1),AM$3=DATE(YEAR($H192),MONTH($H192)+$G192*7,1),AM$3=DATE(YEAR($H192),MONTH($H192)+$G192*8,1),AM$3=DATE(YEAR($H192),MONTH($H192)+$G192*9,1),AM$3=DATE(YEAR($H192),MONTH($H192)+$G192*10,1)),$F192*тех!BA$10*тех!BA$6,)</f>
        <v>0</v>
      </c>
      <c r="AN192" s="76">
        <f>IF(OR(AN$3=DATE(YEAR($H192),MONTH($H192)+$G192,1),AN$3=DATE(YEAR($H192),MONTH($H192)+$G192*2,1),AN$3=DATE(YEAR($H192),MONTH($H192)+$G192*3,1),AN$3=DATE(YEAR($H192),MONTH($H192)+$G192*4,1),AN$3=DATE(YEAR($H192),MONTH($H192)+$G192*5,1),AN$3=DATE(YEAR($H192),MONTH($H192)+$G192*6,1),AN$3=DATE(YEAR($H192),MONTH($H192)+$G192*7,1),AN$3=DATE(YEAR($H192),MONTH($H192)+$G192*8,1),AN$3=DATE(YEAR($H192),MONTH($H192)+$G192*9,1),AN$3=DATE(YEAR($H192),MONTH($H192)+$G192*10,1)),$F192*тех!BB$10*тех!BB$6,)</f>
        <v>0</v>
      </c>
      <c r="AO192" s="76">
        <f>IF(OR(AO$3=DATE(YEAR($H192),MONTH($H192)+$G192,1),AO$3=DATE(YEAR($H192),MONTH($H192)+$G192*2,1),AO$3=DATE(YEAR($H192),MONTH($H192)+$G192*3,1),AO$3=DATE(YEAR($H192),MONTH($H192)+$G192*4,1),AO$3=DATE(YEAR($H192),MONTH($H192)+$G192*5,1),AO$3=DATE(YEAR($H192),MONTH($H192)+$G192*6,1),AO$3=DATE(YEAR($H192),MONTH($H192)+$G192*7,1),AO$3=DATE(YEAR($H192),MONTH($H192)+$G192*8,1),AO$3=DATE(YEAR($H192),MONTH($H192)+$G192*9,1),AO$3=DATE(YEAR($H192),MONTH($H192)+$G192*10,1)),$F192*тех!BC$10*тех!BC$6,)</f>
        <v>0</v>
      </c>
      <c r="AP192" s="76">
        <f>IF(OR(AP$3=DATE(YEAR($H192),MONTH($H192)+$G192,1),AP$3=DATE(YEAR($H192),MONTH($H192)+$G192*2,1),AP$3=DATE(YEAR($H192),MONTH($H192)+$G192*3,1),AP$3=DATE(YEAR($H192),MONTH($H192)+$G192*4,1),AP$3=DATE(YEAR($H192),MONTH($H192)+$G192*5,1),AP$3=DATE(YEAR($H192),MONTH($H192)+$G192*6,1),AP$3=DATE(YEAR($H192),MONTH($H192)+$G192*7,1),AP$3=DATE(YEAR($H192),MONTH($H192)+$G192*8,1),AP$3=DATE(YEAR($H192),MONTH($H192)+$G192*9,1),AP$3=DATE(YEAR($H192),MONTH($H192)+$G192*10,1)),$F192*тех!BD$10*тех!BD$6,)</f>
        <v>0</v>
      </c>
      <c r="AQ192" s="76">
        <f>IF(OR(AQ$3=DATE(YEAR($H192),MONTH($H192)+$G192,1),AQ$3=DATE(YEAR($H192),MONTH($H192)+$G192*2,1),AQ$3=DATE(YEAR($H192),MONTH($H192)+$G192*3,1),AQ$3=DATE(YEAR($H192),MONTH($H192)+$G192*4,1),AQ$3=DATE(YEAR($H192),MONTH($H192)+$G192*5,1),AQ$3=DATE(YEAR($H192),MONTH($H192)+$G192*6,1),AQ$3=DATE(YEAR($H192),MONTH($H192)+$G192*7,1),AQ$3=DATE(YEAR($H192),MONTH($H192)+$G192*8,1),AQ$3=DATE(YEAR($H192),MONTH($H192)+$G192*9,1),AQ$3=DATE(YEAR($H192),MONTH($H192)+$G192*10,1)),$F192*тех!BE$10*тех!BE$6,)</f>
        <v>0</v>
      </c>
      <c r="AR192" s="76">
        <f>IF(OR(AR$3=DATE(YEAR($H192),MONTH($H192)+$G192,1),AR$3=DATE(YEAR($H192),MONTH($H192)+$G192*2,1),AR$3=DATE(YEAR($H192),MONTH($H192)+$G192*3,1),AR$3=DATE(YEAR($H192),MONTH($H192)+$G192*4,1),AR$3=DATE(YEAR($H192),MONTH($H192)+$G192*5,1),AR$3=DATE(YEAR($H192),MONTH($H192)+$G192*6,1),AR$3=DATE(YEAR($H192),MONTH($H192)+$G192*7,1),AR$3=DATE(YEAR($H192),MONTH($H192)+$G192*8,1),AR$3=DATE(YEAR($H192),MONTH($H192)+$G192*9,1),AR$3=DATE(YEAR($H192),MONTH($H192)+$G192*10,1)),$F192*тех!BF$10*тех!BF$6,)</f>
        <v>0</v>
      </c>
      <c r="AS192" s="76">
        <f>IF(OR(AS$3=DATE(YEAR($H192),MONTH($H192)+$G192,1),AS$3=DATE(YEAR($H192),MONTH($H192)+$G192*2,1),AS$3=DATE(YEAR($H192),MONTH($H192)+$G192*3,1),AS$3=DATE(YEAR($H192),MONTH($H192)+$G192*4,1),AS$3=DATE(YEAR($H192),MONTH($H192)+$G192*5,1),AS$3=DATE(YEAR($H192),MONTH($H192)+$G192*6,1),AS$3=DATE(YEAR($H192),MONTH($H192)+$G192*7,1),AS$3=DATE(YEAR($H192),MONTH($H192)+$G192*8,1),AS$3=DATE(YEAR($H192),MONTH($H192)+$G192*9,1),AS$3=DATE(YEAR($H192),MONTH($H192)+$G192*10,1)),$F192*тех!BG$10*тех!BG$6,)</f>
        <v>0</v>
      </c>
      <c r="AT192" s="76">
        <f>IF(OR(AT$3=DATE(YEAR($H192),MONTH($H192)+$G192,1),AT$3=DATE(YEAR($H192),MONTH($H192)+$G192*2,1),AT$3=DATE(YEAR($H192),MONTH($H192)+$G192*3,1),AT$3=DATE(YEAR($H192),MONTH($H192)+$G192*4,1),AT$3=DATE(YEAR($H192),MONTH($H192)+$G192*5,1),AT$3=DATE(YEAR($H192),MONTH($H192)+$G192*6,1),AT$3=DATE(YEAR($H192),MONTH($H192)+$G192*7,1),AT$3=DATE(YEAR($H192),MONTH($H192)+$G192*8,1),AT$3=DATE(YEAR($H192),MONTH($H192)+$G192*9,1),AT$3=DATE(YEAR($H192),MONTH($H192)+$G192*10,1)),$F192*тех!BH$10*тех!BH$6,)</f>
        <v>0</v>
      </c>
      <c r="AU192" s="76">
        <f>IF(OR(AU$3=DATE(YEAR($H192),MONTH($H192)+$G192,1),AU$3=DATE(YEAR($H192),MONTH($H192)+$G192*2,1),AU$3=DATE(YEAR($H192),MONTH($H192)+$G192*3,1),AU$3=DATE(YEAR($H192),MONTH($H192)+$G192*4,1),AU$3=DATE(YEAR($H192),MONTH($H192)+$G192*5,1),AU$3=DATE(YEAR($H192),MONTH($H192)+$G192*6,1),AU$3=DATE(YEAR($H192),MONTH($H192)+$G192*7,1),AU$3=DATE(YEAR($H192),MONTH($H192)+$G192*8,1),AU$3=DATE(YEAR($H192),MONTH($H192)+$G192*9,1),AU$3=DATE(YEAR($H192),MONTH($H192)+$G192*10,1)),$F192*тех!BI$10*тех!BI$6,)</f>
        <v>0</v>
      </c>
      <c r="AV192" s="76">
        <f>IF(OR(AV$3=DATE(YEAR($H192),MONTH($H192)+$G192,1),AV$3=DATE(YEAR($H192),MONTH($H192)+$G192*2,1),AV$3=DATE(YEAR($H192),MONTH($H192)+$G192*3,1),AV$3=DATE(YEAR($H192),MONTH($H192)+$G192*4,1),AV$3=DATE(YEAR($H192),MONTH($H192)+$G192*5,1),AV$3=DATE(YEAR($H192),MONTH($H192)+$G192*6,1),AV$3=DATE(YEAR($H192),MONTH($H192)+$G192*7,1),AV$3=DATE(YEAR($H192),MONTH($H192)+$G192*8,1),AV$3=DATE(YEAR($H192),MONTH($H192)+$G192*9,1),AV$3=DATE(YEAR($H192),MONTH($H192)+$G192*10,1)),$F192*тех!BJ$10*тех!BJ$6,)</f>
        <v>0</v>
      </c>
      <c r="AW192" s="76">
        <f>IF(OR(AW$3=DATE(YEAR($H192),MONTH($H192)+$G192,1),AW$3=DATE(YEAR($H192),MONTH($H192)+$G192*2,1),AW$3=DATE(YEAR($H192),MONTH($H192)+$G192*3,1),AW$3=DATE(YEAR($H192),MONTH($H192)+$G192*4,1),AW$3=DATE(YEAR($H192),MONTH($H192)+$G192*5,1),AW$3=DATE(YEAR($H192),MONTH($H192)+$G192*6,1),AW$3=DATE(YEAR($H192),MONTH($H192)+$G192*7,1),AW$3=DATE(YEAR($H192),MONTH($H192)+$G192*8,1),AW$3=DATE(YEAR($H192),MONTH($H192)+$G192*9,1),AW$3=DATE(YEAR($H192),MONTH($H192)+$G192*10,1)),$F192*тех!BK$10*тех!BK$6,)</f>
        <v>0</v>
      </c>
      <c r="AX192" s="76">
        <f>IF(OR(AX$3=DATE(YEAR($H192),MONTH($H192)+$G192,1),AX$3=DATE(YEAR($H192),MONTH($H192)+$G192*2,1),AX$3=DATE(YEAR($H192),MONTH($H192)+$G192*3,1),AX$3=DATE(YEAR($H192),MONTH($H192)+$G192*4,1),AX$3=DATE(YEAR($H192),MONTH($H192)+$G192*5,1),AX$3=DATE(YEAR($H192),MONTH($H192)+$G192*6,1),AX$3=DATE(YEAR($H192),MONTH($H192)+$G192*7,1),AX$3=DATE(YEAR($H192),MONTH($H192)+$G192*8,1),AX$3=DATE(YEAR($H192),MONTH($H192)+$G192*9,1),AX$3=DATE(YEAR($H192),MONTH($H192)+$G192*10,1)),$F192*тех!BL$10*тех!BL$6,)</f>
        <v>0</v>
      </c>
      <c r="AY192" s="76">
        <f>IF(OR(AY$3=DATE(YEAR($H192),MONTH($H192)+$G192,1),AY$3=DATE(YEAR($H192),MONTH($H192)+$G192*2,1),AY$3=DATE(YEAR($H192),MONTH($H192)+$G192*3,1),AY$3=DATE(YEAR($H192),MONTH($H192)+$G192*4,1),AY$3=DATE(YEAR($H192),MONTH($H192)+$G192*5,1),AY$3=DATE(YEAR($H192),MONTH($H192)+$G192*6,1),AY$3=DATE(YEAR($H192),MONTH($H192)+$G192*7,1),AY$3=DATE(YEAR($H192),MONTH($H192)+$G192*8,1),AY$3=DATE(YEAR($H192),MONTH($H192)+$G192*9,1),AY$3=DATE(YEAR($H192),MONTH($H192)+$G192*10,1)),$F192*тех!BM$10*тех!BM$6,)</f>
        <v>0</v>
      </c>
      <c r="AZ192" s="76">
        <f>IF(OR(AZ$3=DATE(YEAR($H192),MONTH($H192)+$G192,1),AZ$3=DATE(YEAR($H192),MONTH($H192)+$G192*2,1),AZ$3=DATE(YEAR($H192),MONTH($H192)+$G192*3,1),AZ$3=DATE(YEAR($H192),MONTH($H192)+$G192*4,1),AZ$3=DATE(YEAR($H192),MONTH($H192)+$G192*5,1),AZ$3=DATE(YEAR($H192),MONTH($H192)+$G192*6,1),AZ$3=DATE(YEAR($H192),MONTH($H192)+$G192*7,1),AZ$3=DATE(YEAR($H192),MONTH($H192)+$G192*8,1),AZ$3=DATE(YEAR($H192),MONTH($H192)+$G192*9,1),AZ$3=DATE(YEAR($H192),MONTH($H192)+$G192*10,1)),$F192*тех!BN$10*тех!BN$6,)</f>
        <v>0</v>
      </c>
      <c r="BA192" s="76">
        <f>IF(OR(BA$3=DATE(YEAR($H192),MONTH($H192)+$G192,1),BA$3=DATE(YEAR($H192),MONTH($H192)+$G192*2,1),BA$3=DATE(YEAR($H192),MONTH($H192)+$G192*3,1),BA$3=DATE(YEAR($H192),MONTH($H192)+$G192*4,1),BA$3=DATE(YEAR($H192),MONTH($H192)+$G192*5,1),BA$3=DATE(YEAR($H192),MONTH($H192)+$G192*6,1),BA$3=DATE(YEAR($H192),MONTH($H192)+$G192*7,1),BA$3=DATE(YEAR($H192),MONTH($H192)+$G192*8,1),BA$3=DATE(YEAR($H192),MONTH($H192)+$G192*9,1),BA$3=DATE(YEAR($H192),MONTH($H192)+$G192*10,1)),$F192*тех!BO$10*тех!BO$6,)</f>
        <v>0</v>
      </c>
      <c r="BB192" s="76">
        <f>IF(OR(BB$3=DATE(YEAR($H192),MONTH($H192)+$G192,1),BB$3=DATE(YEAR($H192),MONTH($H192)+$G192*2,1),BB$3=DATE(YEAR($H192),MONTH($H192)+$G192*3,1),BB$3=DATE(YEAR($H192),MONTH($H192)+$G192*4,1),BB$3=DATE(YEAR($H192),MONTH($H192)+$G192*5,1),BB$3=DATE(YEAR($H192),MONTH($H192)+$G192*6,1),BB$3=DATE(YEAR($H192),MONTH($H192)+$G192*7,1),BB$3=DATE(YEAR($H192),MONTH($H192)+$G192*8,1),BB$3=DATE(YEAR($H192),MONTH($H192)+$G192*9,1),BB$3=DATE(YEAR($H192),MONTH($H192)+$G192*10,1)),$F192*тех!BP$10*тех!BP$6,)</f>
        <v>0</v>
      </c>
      <c r="BC192" s="76">
        <f>IF(OR(BC$3=DATE(YEAR($H192),MONTH($H192)+$G192,1),BC$3=DATE(YEAR($H192),MONTH($H192)+$G192*2,1),BC$3=DATE(YEAR($H192),MONTH($H192)+$G192*3,1),BC$3=DATE(YEAR($H192),MONTH($H192)+$G192*4,1),BC$3=DATE(YEAR($H192),MONTH($H192)+$G192*5,1),BC$3=DATE(YEAR($H192),MONTH($H192)+$G192*6,1),BC$3=DATE(YEAR($H192),MONTH($H192)+$G192*7,1),BC$3=DATE(YEAR($H192),MONTH($H192)+$G192*8,1),BC$3=DATE(YEAR($H192),MONTH($H192)+$G192*9,1),BC$3=DATE(YEAR($H192),MONTH($H192)+$G192*10,1)),$F192*тех!BQ$10*тех!BQ$6,)</f>
        <v>0</v>
      </c>
      <c r="BD192" s="76">
        <f>IF(OR(BD$3=DATE(YEAR($H192),MONTH($H192)+$G192,1),BD$3=DATE(YEAR($H192),MONTH($H192)+$G192*2,1),BD$3=DATE(YEAR($H192),MONTH($H192)+$G192*3,1),BD$3=DATE(YEAR($H192),MONTH($H192)+$G192*4,1),BD$3=DATE(YEAR($H192),MONTH($H192)+$G192*5,1),BD$3=DATE(YEAR($H192),MONTH($H192)+$G192*6,1),BD$3=DATE(YEAR($H192),MONTH($H192)+$G192*7,1),BD$3=DATE(YEAR($H192),MONTH($H192)+$G192*8,1),BD$3=DATE(YEAR($H192),MONTH($H192)+$G192*9,1),BD$3=DATE(YEAR($H192),MONTH($H192)+$G192*10,1)),$F192*тех!BR$10*тех!BR$6,)</f>
        <v>0</v>
      </c>
      <c r="BE192" s="76">
        <f>IF(OR(BE$3=DATE(YEAR($H192),MONTH($H192)+$G192,1),BE$3=DATE(YEAR($H192),MONTH($H192)+$G192*2,1),BE$3=DATE(YEAR($H192),MONTH($H192)+$G192*3,1),BE$3=DATE(YEAR($H192),MONTH($H192)+$G192*4,1),BE$3=DATE(YEAR($H192),MONTH($H192)+$G192*5,1),BE$3=DATE(YEAR($H192),MONTH($H192)+$G192*6,1),BE$3=DATE(YEAR($H192),MONTH($H192)+$G192*7,1),BE$3=DATE(YEAR($H192),MONTH($H192)+$G192*8,1),BE$3=DATE(YEAR($H192),MONTH($H192)+$G192*9,1),BE$3=DATE(YEAR($H192),MONTH($H192)+$G192*10,1)),$F192*тех!BS$10*тех!BS$6,)</f>
        <v>0</v>
      </c>
      <c r="BF192" s="76">
        <f>IF(OR(BF$3=DATE(YEAR($H192),MONTH($H192)+$G192,1),BF$3=DATE(YEAR($H192),MONTH($H192)+$G192*2,1),BF$3=DATE(YEAR($H192),MONTH($H192)+$G192*3,1),BF$3=DATE(YEAR($H192),MONTH($H192)+$G192*4,1),BF$3=DATE(YEAR($H192),MONTH($H192)+$G192*5,1),BF$3=DATE(YEAR($H192),MONTH($H192)+$G192*6,1),BF$3=DATE(YEAR($H192),MONTH($H192)+$G192*7,1),BF$3=DATE(YEAR($H192),MONTH($H192)+$G192*8,1),BF$3=DATE(YEAR($H192),MONTH($H192)+$G192*9,1),BF$3=DATE(YEAR($H192),MONTH($H192)+$G192*10,1)),$F192*тех!BT$10*тех!BT$6,)</f>
        <v>0</v>
      </c>
      <c r="BG192" s="76">
        <f>IF(OR(BG$3=DATE(YEAR($H192),MONTH($H192)+$G192,1),BG$3=DATE(YEAR($H192),MONTH($H192)+$G192*2,1),BG$3=DATE(YEAR($H192),MONTH($H192)+$G192*3,1),BG$3=DATE(YEAR($H192),MONTH($H192)+$G192*4,1),BG$3=DATE(YEAR($H192),MONTH($H192)+$G192*5,1),BG$3=DATE(YEAR($H192),MONTH($H192)+$G192*6,1),BG$3=DATE(YEAR($H192),MONTH($H192)+$G192*7,1),BG$3=DATE(YEAR($H192),MONTH($H192)+$G192*8,1),BG$3=DATE(YEAR($H192),MONTH($H192)+$G192*9,1),BG$3=DATE(YEAR($H192),MONTH($H192)+$G192*10,1)),$F192*тех!BU$10*тех!BU$6,)</f>
        <v>0</v>
      </c>
      <c r="BH192" s="76">
        <f>IF(OR(BH$3=DATE(YEAR($H192),MONTH($H192)+$G192,1),BH$3=DATE(YEAR($H192),MONTH($H192)+$G192*2,1),BH$3=DATE(YEAR($H192),MONTH($H192)+$G192*3,1),BH$3=DATE(YEAR($H192),MONTH($H192)+$G192*4,1),BH$3=DATE(YEAR($H192),MONTH($H192)+$G192*5,1),BH$3=DATE(YEAR($H192),MONTH($H192)+$G192*6,1),BH$3=DATE(YEAR($H192),MONTH($H192)+$G192*7,1),BH$3=DATE(YEAR($H192),MONTH($H192)+$G192*8,1),BH$3=DATE(YEAR($H192),MONTH($H192)+$G192*9,1),BH$3=DATE(YEAR($H192),MONTH($H192)+$G192*10,1)),$F192*тех!BV$10*тех!BV$6,)</f>
        <v>0</v>
      </c>
      <c r="BI192" s="76">
        <f>IF(OR(BI$3=DATE(YEAR($H192),MONTH($H192)+$G192,1),BI$3=DATE(YEAR($H192),MONTH($H192)+$G192*2,1),BI$3=DATE(YEAR($H192),MONTH($H192)+$G192*3,1),BI$3=DATE(YEAR($H192),MONTH($H192)+$G192*4,1),BI$3=DATE(YEAR($H192),MONTH($H192)+$G192*5,1),BI$3=DATE(YEAR($H192),MONTH($H192)+$G192*6,1),BI$3=DATE(YEAR($H192),MONTH($H192)+$G192*7,1),BI$3=DATE(YEAR($H192),MONTH($H192)+$G192*8,1),BI$3=DATE(YEAR($H192),MONTH($H192)+$G192*9,1),BI$3=DATE(YEAR($H192),MONTH($H192)+$G192*10,1)),$F192*тех!BW$10*тех!BW$6,)</f>
        <v>0</v>
      </c>
      <c r="BJ192" s="76">
        <f>IF(OR(BJ$3=DATE(YEAR($H192),MONTH($H192)+$G192,1),BJ$3=DATE(YEAR($H192),MONTH($H192)+$G192*2,1),BJ$3=DATE(YEAR($H192),MONTH($H192)+$G192*3,1),BJ$3=DATE(YEAR($H192),MONTH($H192)+$G192*4,1),BJ$3=DATE(YEAR($H192),MONTH($H192)+$G192*5,1),BJ$3=DATE(YEAR($H192),MONTH($H192)+$G192*6,1),BJ$3=DATE(YEAR($H192),MONTH($H192)+$G192*7,1),BJ$3=DATE(YEAR($H192),MONTH($H192)+$G192*8,1),BJ$3=DATE(YEAR($H192),MONTH($H192)+$G192*9,1),BJ$3=DATE(YEAR($H192),MONTH($H192)+$G192*10,1)),$F192*тех!BX$10*тех!BX$6,)</f>
        <v>0</v>
      </c>
      <c r="BK192" s="76">
        <f>IF(OR(BK$3=DATE(YEAR($H192),MONTH($H192)+$G192,1),BK$3=DATE(YEAR($H192),MONTH($H192)+$G192*2,1),BK$3=DATE(YEAR($H192),MONTH($H192)+$G192*3,1),BK$3=DATE(YEAR($H192),MONTH($H192)+$G192*4,1),BK$3=DATE(YEAR($H192),MONTH($H192)+$G192*5,1),BK$3=DATE(YEAR($H192),MONTH($H192)+$G192*6,1),BK$3=DATE(YEAR($H192),MONTH($H192)+$G192*7,1),BK$3=DATE(YEAR($H192),MONTH($H192)+$G192*8,1),BK$3=DATE(YEAR($H192),MONTH($H192)+$G192*9,1),BK$3=DATE(YEAR($H192),MONTH($H192)+$G192*10,1)),$F192*тех!BY$10*тех!BY$6,)</f>
        <v>0</v>
      </c>
      <c r="BL192" s="76">
        <f>IF(OR(BL$3=DATE(YEAR($H192),MONTH($H192)+$G192,1),BL$3=DATE(YEAR($H192),MONTH($H192)+$G192*2,1),BL$3=DATE(YEAR($H192),MONTH($H192)+$G192*3,1),BL$3=DATE(YEAR($H192),MONTH($H192)+$G192*4,1),BL$3=DATE(YEAR($H192),MONTH($H192)+$G192*5,1),BL$3=DATE(YEAR($H192),MONTH($H192)+$G192*6,1),BL$3=DATE(YEAR($H192),MONTH($H192)+$G192*7,1),BL$3=DATE(YEAR($H192),MONTH($H192)+$G192*8,1),BL$3=DATE(YEAR($H192),MONTH($H192)+$G192*9,1),BL$3=DATE(YEAR($H192),MONTH($H192)+$G192*10,1)),$F192*тех!BZ$10*тех!BZ$6,)</f>
        <v>0</v>
      </c>
      <c r="BM192" s="76">
        <f>IF(OR(BM$3=DATE(YEAR($H192),MONTH($H192)+$G192,1),BM$3=DATE(YEAR($H192),MONTH($H192)+$G192*2,1),BM$3=DATE(YEAR($H192),MONTH($H192)+$G192*3,1),BM$3=DATE(YEAR($H192),MONTH($H192)+$G192*4,1),BM$3=DATE(YEAR($H192),MONTH($H192)+$G192*5,1),BM$3=DATE(YEAR($H192),MONTH($H192)+$G192*6,1),BM$3=DATE(YEAR($H192),MONTH($H192)+$G192*7,1),BM$3=DATE(YEAR($H192),MONTH($H192)+$G192*8,1),BM$3=DATE(YEAR($H192),MONTH($H192)+$G192*9,1),BM$3=DATE(YEAR($H192),MONTH($H192)+$G192*10,1)),$F192*тех!CA$10*тех!CA$6,)</f>
        <v>0</v>
      </c>
      <c r="BN192" s="76">
        <f>IF(OR(BN$3=DATE(YEAR($H192),MONTH($H192)+$G192,1),BN$3=DATE(YEAR($H192),MONTH($H192)+$G192*2,1),BN$3=DATE(YEAR($H192),MONTH($H192)+$G192*3,1),BN$3=DATE(YEAR($H192),MONTH($H192)+$G192*4,1),BN$3=DATE(YEAR($H192),MONTH($H192)+$G192*5,1),BN$3=DATE(YEAR($H192),MONTH($H192)+$G192*6,1),BN$3=DATE(YEAR($H192),MONTH($H192)+$G192*7,1),BN$3=DATE(YEAR($H192),MONTH($H192)+$G192*8,1),BN$3=DATE(YEAR($H192),MONTH($H192)+$G192*9,1),BN$3=DATE(YEAR($H192),MONTH($H192)+$G192*10,1)),$F192*тех!CB$10*тех!CB$6,)</f>
        <v>0</v>
      </c>
      <c r="BO192" s="76">
        <f>IF(OR(BO$3=DATE(YEAR($H192),MONTH($H192)+$G192,1),BO$3=DATE(YEAR($H192),MONTH($H192)+$G192*2,1),BO$3=DATE(YEAR($H192),MONTH($H192)+$G192*3,1),BO$3=DATE(YEAR($H192),MONTH($H192)+$G192*4,1),BO$3=DATE(YEAR($H192),MONTH($H192)+$G192*5,1),BO$3=DATE(YEAR($H192),MONTH($H192)+$G192*6,1),BO$3=DATE(YEAR($H192),MONTH($H192)+$G192*7,1),BO$3=DATE(YEAR($H192),MONTH($H192)+$G192*8,1),BO$3=DATE(YEAR($H192),MONTH($H192)+$G192*9,1),BO$3=DATE(YEAR($H192),MONTH($H192)+$G192*10,1)),$F192*тех!CC$10*тех!CC$6,)</f>
        <v>0</v>
      </c>
      <c r="BP192" s="76">
        <f>IF(OR(BP$3=DATE(YEAR($H192),MONTH($H192)+$G192,1),BP$3=DATE(YEAR($H192),MONTH($H192)+$G192*2,1),BP$3=DATE(YEAR($H192),MONTH($H192)+$G192*3,1),BP$3=DATE(YEAR($H192),MONTH($H192)+$G192*4,1),BP$3=DATE(YEAR($H192),MONTH($H192)+$G192*5,1),BP$3=DATE(YEAR($H192),MONTH($H192)+$G192*6,1),BP$3=DATE(YEAR($H192),MONTH($H192)+$G192*7,1),BP$3=DATE(YEAR($H192),MONTH($H192)+$G192*8,1),BP$3=DATE(YEAR($H192),MONTH($H192)+$G192*9,1),BP$3=DATE(YEAR($H192),MONTH($H192)+$G192*10,1)),$F192*тех!CD$10*тех!CD$6,)</f>
        <v>0</v>
      </c>
      <c r="BQ192" s="76">
        <f>IF(OR(BQ$3=DATE(YEAR($H192),MONTH($H192)+$G192,1),BQ$3=DATE(YEAR($H192),MONTH($H192)+$G192*2,1),BQ$3=DATE(YEAR($H192),MONTH($H192)+$G192*3,1),BQ$3=DATE(YEAR($H192),MONTH($H192)+$G192*4,1),BQ$3=DATE(YEAR($H192),MONTH($H192)+$G192*5,1),BQ$3=DATE(YEAR($H192),MONTH($H192)+$G192*6,1),BQ$3=DATE(YEAR($H192),MONTH($H192)+$G192*7,1),BQ$3=DATE(YEAR($H192),MONTH($H192)+$G192*8,1),BQ$3=DATE(YEAR($H192),MONTH($H192)+$G192*9,1),BQ$3=DATE(YEAR($H192),MONTH($H192)+$G192*10,1)),$F192*тех!CE$10*тех!CE$6,)</f>
        <v>0</v>
      </c>
    </row>
    <row r="193" spans="2:71">
      <c r="C193" s="3" t="s">
        <v>218</v>
      </c>
      <c r="J193" s="76"/>
      <c r="K193" s="76">
        <f>SUM($J$143:J192)*Параметры!$C$55*тех!Y$6</f>
        <v>375.68199999999996</v>
      </c>
      <c r="L193" s="76">
        <f>SUM($J$143:K192)*Параметры!$C$55*тех!Z$6</f>
        <v>375.68199999999996</v>
      </c>
      <c r="M193" s="76">
        <f>SUM($J$143:L192)*Параметры!$C$55*тех!AA$6</f>
        <v>375.68199999999996</v>
      </c>
      <c r="N193" s="76">
        <f>SUM($J$143:M192)*Параметры!$C$55*тех!AB$6</f>
        <v>375.68199999999996</v>
      </c>
      <c r="O193" s="76">
        <f>SUM($J$143:N192)*Параметры!$C$55*тех!AC$6</f>
        <v>375.68199999999996</v>
      </c>
      <c r="P193" s="76">
        <f>SUM($J$143:$O$192)*Параметры!$C$55*тех!AD$10*тех!AD$6</f>
        <v>375.68199999999996</v>
      </c>
      <c r="Q193" s="76">
        <f>SUM($J$143:$O$192)*Параметры!$C$55*тех!AE$10*тех!AE$6</f>
        <v>375.68199999999996</v>
      </c>
      <c r="R193" s="76">
        <f>SUM($J$143:$O$192)*Параметры!$C$55*тех!AF$10*тех!AF$6</f>
        <v>375.68199999999996</v>
      </c>
      <c r="S193" s="76">
        <f>SUM($J$143:$O$192)*Параметры!$C$55*тех!AG$10*тех!AG$6</f>
        <v>375.68199999999996</v>
      </c>
      <c r="T193" s="76">
        <f>SUM($J$143:$O$192)*Параметры!$C$55*тех!AH$10*тех!AH$6</f>
        <v>375.68199999999996</v>
      </c>
      <c r="U193" s="76">
        <f>SUM($J$143:$O$192)*Параметры!$C$55*тех!AI$10*тех!AI$6</f>
        <v>375.68199999999996</v>
      </c>
      <c r="V193" s="76">
        <f>SUM($J$143:$O$192)*Параметры!$C$55*тех!AJ$10*тех!AJ$6</f>
        <v>0</v>
      </c>
      <c r="W193" s="76">
        <f>SUM($J$143:$O$192)*Параметры!$C$55*тех!AK$10*тех!AK$6</f>
        <v>0</v>
      </c>
      <c r="X193" s="76">
        <f>SUM($J$143:$O$192)*Параметры!$C$55*тех!AL$10*тех!AL$6</f>
        <v>0</v>
      </c>
      <c r="Y193" s="76">
        <f>SUM($J$143:$O$192)*Параметры!$C$55*тех!AM$10*тех!AM$6</f>
        <v>0</v>
      </c>
      <c r="Z193" s="76">
        <f>SUM($J$143:$O$192)*Параметры!$C$55*тех!AN$10*тех!AN$6</f>
        <v>0</v>
      </c>
      <c r="AA193" s="76">
        <f>SUM($J$143:$O$192)*Параметры!$C$55*тех!AO$10*тех!AO$6</f>
        <v>0</v>
      </c>
      <c r="AB193" s="76">
        <f>SUM($J$143:$O$192)*Параметры!$C$55*тех!AP$10*тех!AP$6</f>
        <v>0</v>
      </c>
      <c r="AC193" s="76">
        <f>SUM($J$143:$O$192)*Параметры!$C$55*тех!AQ$10*тех!AQ$6</f>
        <v>0</v>
      </c>
      <c r="AD193" s="76">
        <f>SUM($J$143:$O$192)*Параметры!$C$55*тех!AR$10*тех!AR$6</f>
        <v>0</v>
      </c>
      <c r="AE193" s="76">
        <f>SUM($J$143:$O$192)*Параметры!$C$55*тех!AS$10*тех!AS$6</f>
        <v>0</v>
      </c>
      <c r="AF193" s="76">
        <f>SUM($J$143:$O$192)*Параметры!$C$55*тех!AT$10*тех!AT$6</f>
        <v>0</v>
      </c>
      <c r="AG193" s="76">
        <f>SUM($J$143:$O$192)*Параметры!$C$55*тех!AU$10*тех!AU$6</f>
        <v>0</v>
      </c>
      <c r="AH193" s="76">
        <f>SUM($J$143:$O$192)*Параметры!$C$55*тех!AV$10*тех!AV$6</f>
        <v>0</v>
      </c>
      <c r="AI193" s="76">
        <f>SUM($J$143:$O$192)*Параметры!$C$55*тех!AW$10*тех!AW$6</f>
        <v>0</v>
      </c>
      <c r="AJ193" s="76">
        <f>SUM($J$143:$O$192)*Параметры!$C$55*тех!AX$10*тех!AX$6</f>
        <v>0</v>
      </c>
      <c r="AK193" s="76">
        <f>SUM($J$143:$O$192)*Параметры!$C$55*тех!AY$10*тех!AY$6</f>
        <v>0</v>
      </c>
      <c r="AL193" s="76">
        <f>SUM($J$143:$O$192)*Параметры!$C$55*тех!AZ$10*тех!AZ$6</f>
        <v>0</v>
      </c>
      <c r="AM193" s="76">
        <f>SUM($J$143:$O$192)*Параметры!$C$55*тех!BA$10*тех!BA$6</f>
        <v>0</v>
      </c>
      <c r="AN193" s="76">
        <f>SUM($J$143:$O$192)*Параметры!$C$55*тех!BB$10*тех!BB$6</f>
        <v>0</v>
      </c>
      <c r="AO193" s="76">
        <f>SUM($J$143:$O$192)*Параметры!$C$55*тех!BC$10*тех!BC$6</f>
        <v>0</v>
      </c>
      <c r="AP193" s="76">
        <f>SUM($J$143:$O$192)*Параметры!$C$55*тех!BD$10*тех!BD$6</f>
        <v>0</v>
      </c>
      <c r="AQ193" s="76">
        <f>SUM($J$143:$O$192)*Параметры!$C$55*тех!BE$10*тех!BE$6</f>
        <v>0</v>
      </c>
      <c r="AR193" s="76">
        <f>SUM($J$143:$O$192)*Параметры!$C$55*тех!BF$10*тех!BF$6</f>
        <v>0</v>
      </c>
      <c r="AS193" s="76">
        <f>SUM($J$143:$O$192)*Параметры!$C$55*тех!BG$10*тех!BG$6</f>
        <v>0</v>
      </c>
      <c r="AT193" s="76">
        <f>SUM($J$143:$O$192)*Параметры!$C$55*тех!BH$10*тех!BH$6</f>
        <v>0</v>
      </c>
      <c r="AU193" s="76">
        <f>SUM($J$143:$O$192)*Параметры!$C$55*тех!BI$10*тех!BI$6</f>
        <v>0</v>
      </c>
      <c r="AV193" s="76">
        <f>SUM($J$143:$O$192)*Параметры!$C$55*тех!BJ$10*тех!BJ$6</f>
        <v>0</v>
      </c>
      <c r="AW193" s="76">
        <f>SUM($J$143:$O$192)*Параметры!$C$55*тех!BK$10*тех!BK$6</f>
        <v>0</v>
      </c>
      <c r="AX193" s="76">
        <f>SUM($J$143:$O$192)*Параметры!$C$55*тех!BL$10*тех!BL$6</f>
        <v>0</v>
      </c>
      <c r="AY193" s="76">
        <f>SUM($J$143:$O$192)*Параметры!$C$55*тех!BM$10*тех!BM$6</f>
        <v>0</v>
      </c>
      <c r="AZ193" s="76">
        <f>SUM($J$143:$O$192)*Параметры!$C$55*тех!BN$10*тех!BN$6</f>
        <v>0</v>
      </c>
      <c r="BA193" s="76">
        <f>SUM($J$143:$O$192)*Параметры!$C$55*тех!BO$10*тех!BO$6</f>
        <v>0</v>
      </c>
      <c r="BB193" s="76">
        <f>SUM($J$143:$O$192)*Параметры!$C$55*тех!BP$10*тех!BP$6</f>
        <v>0</v>
      </c>
      <c r="BC193" s="76">
        <f>SUM($J$143:$O$192)*Параметры!$C$55*тех!BQ$10*тех!BQ$6</f>
        <v>0</v>
      </c>
      <c r="BD193" s="76">
        <f>SUM($J$143:$O$192)*Параметры!$C$55*тех!BR$10*тех!BR$6</f>
        <v>0</v>
      </c>
      <c r="BE193" s="76">
        <f>SUM($J$143:$O$192)*Параметры!$C$55*тех!BS$10*тех!BS$6</f>
        <v>0</v>
      </c>
      <c r="BF193" s="76">
        <f>SUM($J$143:$O$192)*Параметры!$C$55*тех!BT$10*тех!BT$6</f>
        <v>0</v>
      </c>
      <c r="BG193" s="76">
        <f>SUM($J$143:$O$192)*Параметры!$C$55*тех!BU$10*тех!BU$6</f>
        <v>0</v>
      </c>
      <c r="BH193" s="76">
        <f>SUM($J$143:$O$192)*Параметры!$C$55*тех!BV$10*тех!BV$6</f>
        <v>0</v>
      </c>
      <c r="BI193" s="76">
        <f>SUM($J$143:$O$192)*Параметры!$C$55*тех!BW$10*тех!BW$6</f>
        <v>0</v>
      </c>
      <c r="BJ193" s="76">
        <f>SUM($J$143:$O$192)*Параметры!$C$55*тех!BX$10*тех!BX$6</f>
        <v>0</v>
      </c>
      <c r="BK193" s="76">
        <f>SUM($J$143:$O$192)*Параметры!$C$55*тех!BY$10*тех!BY$6</f>
        <v>0</v>
      </c>
      <c r="BL193" s="76">
        <f>SUM($J$143:$O$192)*Параметры!$C$55*тех!BZ$10*тех!BZ$6</f>
        <v>0</v>
      </c>
      <c r="BM193" s="76">
        <f>SUM($J$143:$O$192)*Параметры!$C$55*тех!CA$10*тех!CA$6</f>
        <v>0</v>
      </c>
      <c r="BN193" s="76">
        <f>SUM($J$143:$O$192)*Параметры!$C$55*тех!CB$10*тех!CB$6</f>
        <v>0</v>
      </c>
      <c r="BO193" s="76">
        <f>SUM($J$143:$O$192)*Параметры!$C$55*тех!CC$10*тех!CC$6</f>
        <v>0</v>
      </c>
      <c r="BP193" s="76">
        <f>SUM($J$143:$O$192)*Параметры!$C$55*тех!CD$10*тех!CD$6</f>
        <v>0</v>
      </c>
      <c r="BQ193" s="76">
        <f>SUM($J$143:$O$192)*Параметры!$C$55*тех!CE$10*тех!CE$6</f>
        <v>0</v>
      </c>
      <c r="BS193" s="76"/>
    </row>
    <row r="194" spans="2:71">
      <c r="C194" s="3" t="s">
        <v>495</v>
      </c>
      <c r="J194" s="76"/>
      <c r="K194" s="76">
        <f t="array" ref="K194">-IF(OR(Параметры!$C$9="Москва", Параметры!$C$9="Санкт-Петербург", Параметры!$C$9="Центр"),SUM(J143:J178*(тех!$T19:$T54=1)),)*тех!X$6*IF(Параметры!$C$58="да",1,)</f>
        <v>0</v>
      </c>
      <c r="L194" s="76">
        <f t="array" ref="L194">-IF(OR(Параметры!$C$9="Москва", Параметры!$C$9="Санкт-Петербург", Параметры!$C$9="Центр"),SUM(K143:K178*(тех!$T19:$T54=1)),)*тех!Y$6*IF(Параметры!$C$58="да",1,)</f>
        <v>0</v>
      </c>
      <c r="M194" s="76">
        <f t="array" ref="M194">-IF(OR(Параметры!$C$9="Москва", Параметры!$C$9="Санкт-Петербург", Параметры!$C$9="Центр"),SUM(L143:L178*(тех!$T19:$T54=1)),)*тех!Z$6*IF(Параметры!$C$58="да",1,)</f>
        <v>0</v>
      </c>
      <c r="N194" s="76">
        <f t="array" ref="N194">-IF(OR(Параметры!$C$9="Москва", Параметры!$C$9="Санкт-Петербург", Параметры!$C$9="Центр"),SUM(M143:M178*(тех!$T19:$T54=1)),)*тех!AA$6*IF(Параметры!$C$58="да",1,)</f>
        <v>0</v>
      </c>
      <c r="O194" s="76">
        <f t="array" ref="O194">-IF(OR(Параметры!$C$9="Москва", Параметры!$C$9="Санкт-Петербург", Параметры!$C$9="Центр"),SUM(N143:N178*(тех!$T19:$T54=1)),)*тех!AB$6*IF(Параметры!$C$58="да",1,)</f>
        <v>0</v>
      </c>
      <c r="P194" s="76">
        <f t="array" ref="P194">-IF(OR(Параметры!$C$9="Москва", Параметры!$C$9="Санкт-Петербург", Параметры!$C$9="Центр"),SUM(O143:O178*(тех!$T19:$T54=1)),)*тех!AC$6*IF(Параметры!$C$58="да",1,)</f>
        <v>0</v>
      </c>
      <c r="Q194" s="76">
        <f t="array" ref="Q194">-IF(OR(Параметры!$C$9="Москва", Параметры!$C$9="Санкт-Петербург", Параметры!$C$9="Центр"),SUM(P143:P178*(тех!$T19:$T54=1)),)*тех!AD$6*IF(Параметры!$C$58="да",1,)</f>
        <v>0</v>
      </c>
      <c r="R194" s="76">
        <f t="array" ref="R194">-IF(OR(Параметры!$C$9="Москва", Параметры!$C$9="Санкт-Петербург", Параметры!$C$9="Центр"),SUM(Q143:Q178*(тех!$T19:$T54=1)),)*тех!AE$6*IF(Параметры!$C$58="да",1,)</f>
        <v>0</v>
      </c>
      <c r="S194" s="76">
        <f t="array" ref="S194">-IF(OR(Параметры!$C$9="Москва", Параметры!$C$9="Санкт-Петербург", Параметры!$C$9="Центр"),SUM(R143:R178*(тех!$T19:$T54=1)),)*тех!AF$6*IF(Параметры!$C$58="да",1,)</f>
        <v>0</v>
      </c>
      <c r="T194" s="76">
        <f t="array" ref="T194">-IF(OR(Параметры!$C$9="Москва", Параметры!$C$9="Санкт-Петербург", Параметры!$C$9="Центр"),SUM(S143:S178*(тех!$T19:$T54=1)),)*тех!AG$6*IF(Параметры!$C$58="да",1,)</f>
        <v>0</v>
      </c>
      <c r="U194" s="76">
        <f t="array" ref="U194">-IF(OR(Параметры!$C$9="Москва", Параметры!$C$9="Санкт-Петербург", Параметры!$C$9="Центр"),SUM(T143:T178*(тех!$T19:$T54=1)),)*тех!AH$6*IF(Параметры!$C$58="да",1,)</f>
        <v>0</v>
      </c>
      <c r="V194" s="76">
        <f t="array" ref="V194">-IF(OR(Параметры!$C$9="Москва", Параметры!$C$9="Санкт-Петербург", Параметры!$C$9="Центр"),SUM(U143:U178*(тех!$T19:$T54=1)),)*тех!AI$6*IF(Параметры!$C$58="да",1,)</f>
        <v>0</v>
      </c>
      <c r="W194" s="76">
        <f t="array" ref="W194">-IF(OR(Параметры!$C$9="Москва", Параметры!$C$9="Санкт-Петербург", Параметры!$C$9="Центр"),SUM(V143:V178*(тех!$T19:$T54=1)),)*тех!AJ$6*IF(Параметры!$C$58="да",1,)</f>
        <v>0</v>
      </c>
      <c r="X194" s="76">
        <f t="array" ref="X194">-IF(OR(Параметры!$C$9="Москва", Параметры!$C$9="Санкт-Петербург", Параметры!$C$9="Центр"),SUM(W143:W178*(тех!$T19:$T54=1)),)*тех!AK$6*IF(Параметры!$C$58="да",1,)</f>
        <v>0</v>
      </c>
      <c r="Y194" s="76">
        <f t="array" ref="Y194">-IF(OR(Параметры!$C$9="Москва", Параметры!$C$9="Санкт-Петербург", Параметры!$C$9="Центр"),SUM(X143:X178*(тех!$T19:$T54=1)),)*тех!AL$6*IF(Параметры!$C$58="да",1,)</f>
        <v>0</v>
      </c>
      <c r="Z194" s="76">
        <f t="array" ref="Z194">-IF(OR(Параметры!$C$9="Москва", Параметры!$C$9="Санкт-Петербург", Параметры!$C$9="Центр"),SUM(Y143:Y178*(тех!$T19:$T54=1)),)*тех!AM$6*IF(Параметры!$C$58="да",1,)</f>
        <v>0</v>
      </c>
      <c r="AA194" s="76">
        <f t="array" ref="AA194">-IF(OR(Параметры!$C$9="Москва", Параметры!$C$9="Санкт-Петербург", Параметры!$C$9="Центр"),SUM(Z143:Z178*(тех!$T19:$T54=1)),)*тех!AN$6*IF(Параметры!$C$58="да",1,)</f>
        <v>0</v>
      </c>
      <c r="AB194" s="76">
        <f t="array" ref="AB194">-IF(OR(Параметры!$C$9="Москва", Параметры!$C$9="Санкт-Петербург", Параметры!$C$9="Центр"),SUM(AA143:AA178*(тех!$T19:$T54=1)),)*тех!AO$6*IF(Параметры!$C$58="да",1,)</f>
        <v>0</v>
      </c>
      <c r="AC194" s="76">
        <f t="array" ref="AC194">-IF(OR(Параметры!$C$9="Москва", Параметры!$C$9="Санкт-Петербург", Параметры!$C$9="Центр"),SUM(AB143:AB178*(тех!$T19:$T54=1)),)*тех!AP$6*IF(Параметры!$C$58="да",1,)</f>
        <v>0</v>
      </c>
      <c r="AD194" s="76">
        <f t="array" ref="AD194">-IF(OR(Параметры!$C$9="Москва", Параметры!$C$9="Санкт-Петербург", Параметры!$C$9="Центр"),SUM(AC143:AC178*(тех!$T19:$T54=1)),)*тех!AQ$6*IF(Параметры!$C$58="да",1,)</f>
        <v>0</v>
      </c>
      <c r="AE194" s="76">
        <f t="array" ref="AE194">-IF(OR(Параметры!$C$9="Москва", Параметры!$C$9="Санкт-Петербург", Параметры!$C$9="Центр"),SUM(AD143:AD178*(тех!$T19:$T54=1)),)*тех!AR$6*IF(Параметры!$C$58="да",1,)</f>
        <v>0</v>
      </c>
      <c r="AF194" s="76">
        <f t="array" ref="AF194">-IF(OR(Параметры!$C$9="Москва", Параметры!$C$9="Санкт-Петербург", Параметры!$C$9="Центр"),SUM(AE143:AE178*(тех!$T19:$T54=1)),)*тех!AS$6*IF(Параметры!$C$58="да",1,)</f>
        <v>0</v>
      </c>
      <c r="AG194" s="76">
        <f t="array" ref="AG194">-IF(OR(Параметры!$C$9="Москва", Параметры!$C$9="Санкт-Петербург", Параметры!$C$9="Центр"),SUM(AF143:AF178*(тех!$T19:$T54=1)),)*тех!AT$6*IF(Параметры!$C$58="да",1,)</f>
        <v>0</v>
      </c>
      <c r="AH194" s="76">
        <f t="array" ref="AH194">-IF(OR(Параметры!$C$9="Москва", Параметры!$C$9="Санкт-Петербург", Параметры!$C$9="Центр"),SUM(AG143:AG178*(тех!$T19:$T54=1)),)*тех!AU$6*IF(Параметры!$C$58="да",1,)</f>
        <v>0</v>
      </c>
      <c r="AI194" s="76">
        <f t="array" ref="AI194">-IF(OR(Параметры!$C$9="Москва", Параметры!$C$9="Санкт-Петербург", Параметры!$C$9="Центр"),SUM(AH143:AH178*(тех!$T19:$T54=1)),)*тех!AV$6*IF(Параметры!$C$58="да",1,)</f>
        <v>0</v>
      </c>
      <c r="AJ194" s="76">
        <f t="array" ref="AJ194">-IF(OR(Параметры!$C$9="Москва", Параметры!$C$9="Санкт-Петербург", Параметры!$C$9="Центр"),SUM(AI143:AI178*(тех!$T19:$T54=1)),)*тех!AW$6*IF(Параметры!$C$58="да",1,)</f>
        <v>0</v>
      </c>
      <c r="AK194" s="76">
        <f t="array" ref="AK194">-IF(OR(Параметры!$C$9="Москва", Параметры!$C$9="Санкт-Петербург", Параметры!$C$9="Центр"),SUM(AJ143:AJ178*(тех!$T19:$T54=1)),)*тех!AX$6*IF(Параметры!$C$58="да",1,)</f>
        <v>0</v>
      </c>
      <c r="AL194" s="76">
        <f t="array" ref="AL194">-IF(OR(Параметры!$C$9="Москва", Параметры!$C$9="Санкт-Петербург", Параметры!$C$9="Центр"),SUM(AK143:AK178*(тех!$T19:$T54=1)),)*тех!AY$6*IF(Параметры!$C$58="да",1,)</f>
        <v>0</v>
      </c>
      <c r="AM194" s="76">
        <f t="array" ref="AM194">-IF(OR(Параметры!$C$9="Москва", Параметры!$C$9="Санкт-Петербург", Параметры!$C$9="Центр"),SUM(AL143:AL178*(тех!$T19:$T54=1)),)*тех!AZ$6*IF(Параметры!$C$58="да",1,)</f>
        <v>0</v>
      </c>
      <c r="AN194" s="76">
        <f t="array" ref="AN194">-IF(OR(Параметры!$C$9="Москва", Параметры!$C$9="Санкт-Петербург", Параметры!$C$9="Центр"),SUM(AM143:AM178*(тех!$T19:$T54=1)),)*тех!BA$6*IF(Параметры!$C$58="да",1,)</f>
        <v>0</v>
      </c>
      <c r="AO194" s="76">
        <f t="array" ref="AO194">-IF(OR(Параметры!$C$9="Москва", Параметры!$C$9="Санкт-Петербург", Параметры!$C$9="Центр"),SUM(AN143:AN178*(тех!$T19:$T54=1)),)*тех!BB$6*IF(Параметры!$C$58="да",1,)</f>
        <v>0</v>
      </c>
      <c r="AP194" s="76">
        <f t="array" ref="AP194">-IF(OR(Параметры!$C$9="Москва", Параметры!$C$9="Санкт-Петербург", Параметры!$C$9="Центр"),SUM(AO143:AO178*(тех!$T19:$T54=1)),)*тех!BC$6*IF(Параметры!$C$58="да",1,)</f>
        <v>0</v>
      </c>
      <c r="AQ194" s="76">
        <f t="array" ref="AQ194">-IF(OR(Параметры!$C$9="Москва", Параметры!$C$9="Санкт-Петербург", Параметры!$C$9="Центр"),SUM(AP143:AP178*(тех!$T19:$T54=1)),)*тех!BD$6*IF(Параметры!$C$58="да",1,)</f>
        <v>0</v>
      </c>
      <c r="AR194" s="76">
        <f t="array" ref="AR194">-IF(OR(Параметры!$C$9="Москва", Параметры!$C$9="Санкт-Петербург", Параметры!$C$9="Центр"),SUM(AQ143:AQ178*(тех!$T19:$T54=1)),)*тех!BE$6*IF(Параметры!$C$58="да",1,)</f>
        <v>0</v>
      </c>
      <c r="AS194" s="76">
        <f t="array" ref="AS194">-IF(OR(Параметры!$C$9="Москва", Параметры!$C$9="Санкт-Петербург", Параметры!$C$9="Центр"),SUM(AR143:AR178*(тех!$T19:$T54=1)),)*тех!BF$6*IF(Параметры!$C$58="да",1,)</f>
        <v>0</v>
      </c>
      <c r="AT194" s="76">
        <f t="array" ref="AT194">-IF(OR(Параметры!$C$9="Москва", Параметры!$C$9="Санкт-Петербург", Параметры!$C$9="Центр"),SUM(AS143:AS178*(тех!$T19:$T54=1)),)*тех!BG$6*IF(Параметры!$C$58="да",1,)</f>
        <v>0</v>
      </c>
      <c r="AU194" s="76">
        <f t="array" ref="AU194">-IF(OR(Параметры!$C$9="Москва", Параметры!$C$9="Санкт-Петербург", Параметры!$C$9="Центр"),SUM(AT143:AT178*(тех!$T19:$T54=1)),)*тех!BH$6*IF(Параметры!$C$58="да",1,)</f>
        <v>0</v>
      </c>
      <c r="AV194" s="76">
        <f t="array" ref="AV194">-IF(OR(Параметры!$C$9="Москва", Параметры!$C$9="Санкт-Петербург", Параметры!$C$9="Центр"),SUM(AU143:AU178*(тех!$T19:$T54=1)),)*тех!BI$6*IF(Параметры!$C$58="да",1,)</f>
        <v>0</v>
      </c>
      <c r="AW194" s="76">
        <f t="array" ref="AW194">-IF(OR(Параметры!$C$9="Москва", Параметры!$C$9="Санкт-Петербург", Параметры!$C$9="Центр"),SUM(AV143:AV178*(тех!$T19:$T54=1)),)*тех!BJ$6*IF(Параметры!$C$58="да",1,)</f>
        <v>0</v>
      </c>
      <c r="AX194" s="76">
        <f t="array" ref="AX194">-IF(OR(Параметры!$C$9="Москва", Параметры!$C$9="Санкт-Петербург", Параметры!$C$9="Центр"),SUM(AW143:AW178*(тех!$T19:$T54=1)),)*тех!BK$6*IF(Параметры!$C$58="да",1,)</f>
        <v>0</v>
      </c>
      <c r="AY194" s="76">
        <f t="array" ref="AY194">-IF(OR(Параметры!$C$9="Москва", Параметры!$C$9="Санкт-Петербург", Параметры!$C$9="Центр"),SUM(AX143:AX178*(тех!$T19:$T54=1)),)*тех!BL$6*IF(Параметры!$C$58="да",1,)</f>
        <v>0</v>
      </c>
      <c r="AZ194" s="76">
        <f t="array" ref="AZ194">-IF(OR(Параметры!$C$9="Москва", Параметры!$C$9="Санкт-Петербург", Параметры!$C$9="Центр"),SUM(AY143:AY178*(тех!$T19:$T54=1)),)*тех!BM$6*IF(Параметры!$C$58="да",1,)</f>
        <v>0</v>
      </c>
      <c r="BA194" s="76">
        <f t="array" ref="BA194">-IF(OR(Параметры!$C$9="Москва", Параметры!$C$9="Санкт-Петербург", Параметры!$C$9="Центр"),SUM(AZ143:AZ178*(тех!$T19:$T54=1)),)*тех!BN$6*IF(Параметры!$C$58="да",1,)</f>
        <v>0</v>
      </c>
      <c r="BB194" s="76">
        <f t="array" ref="BB194">-IF(OR(Параметры!$C$9="Москва", Параметры!$C$9="Санкт-Петербург", Параметры!$C$9="Центр"),SUM(BA143:BA178*(тех!$T19:$T54=1)),)*тех!BO$6*IF(Параметры!$C$58="да",1,)</f>
        <v>0</v>
      </c>
      <c r="BC194" s="76">
        <f t="array" ref="BC194">-IF(OR(Параметры!$C$9="Москва", Параметры!$C$9="Санкт-Петербург", Параметры!$C$9="Центр"),SUM(BB143:BB178*(тех!$T19:$T54=1)),)*тех!BP$6*IF(Параметры!$C$58="да",1,)</f>
        <v>0</v>
      </c>
      <c r="BD194" s="76">
        <f t="array" ref="BD194">-IF(OR(Параметры!$C$9="Москва", Параметры!$C$9="Санкт-Петербург", Параметры!$C$9="Центр"),SUM(BC143:BC178*(тех!$T19:$T54=1)),)*тех!BQ$6*IF(Параметры!$C$58="да",1,)</f>
        <v>0</v>
      </c>
      <c r="BE194" s="76">
        <f t="array" ref="BE194">-IF(OR(Параметры!$C$9="Москва", Параметры!$C$9="Санкт-Петербург", Параметры!$C$9="Центр"),SUM(BD143:BD178*(тех!$T19:$T54=1)),)*тех!BR$6*IF(Параметры!$C$58="да",1,)</f>
        <v>0</v>
      </c>
      <c r="BF194" s="76">
        <f t="array" ref="BF194">-IF(OR(Параметры!$C$9="Москва", Параметры!$C$9="Санкт-Петербург", Параметры!$C$9="Центр"),SUM(BE143:BE178*(тех!$T19:$T54=1)),)*тех!BS$6*IF(Параметры!$C$58="да",1,)</f>
        <v>0</v>
      </c>
      <c r="BG194" s="76">
        <f t="array" ref="BG194">-IF(OR(Параметры!$C$9="Москва", Параметры!$C$9="Санкт-Петербург", Параметры!$C$9="Центр"),SUM(BF143:BF178*(тех!$T19:$T54=1)),)*тех!BT$6*IF(Параметры!$C$58="да",1,)</f>
        <v>0</v>
      </c>
      <c r="BH194" s="76">
        <f t="array" ref="BH194">-IF(OR(Параметры!$C$9="Москва", Параметры!$C$9="Санкт-Петербург", Параметры!$C$9="Центр"),SUM(BG143:BG178*(тех!$T19:$T54=1)),)*тех!BU$6*IF(Параметры!$C$58="да",1,)</f>
        <v>0</v>
      </c>
      <c r="BI194" s="76">
        <f t="array" ref="BI194">-IF(OR(Параметры!$C$9="Москва", Параметры!$C$9="Санкт-Петербург", Параметры!$C$9="Центр"),SUM(BH143:BH178*(тех!$T19:$T54=1)),)*тех!BV$6*IF(Параметры!$C$58="да",1,)</f>
        <v>0</v>
      </c>
      <c r="BJ194" s="76">
        <f t="array" ref="BJ194">-IF(OR(Параметры!$C$9="Москва", Параметры!$C$9="Санкт-Петербург", Параметры!$C$9="Центр"),SUM(BI143:BI178*(тех!$T19:$T54=1)),)*тех!BW$6*IF(Параметры!$C$58="да",1,)</f>
        <v>0</v>
      </c>
      <c r="BK194" s="76">
        <f t="array" ref="BK194">-IF(OR(Параметры!$C$9="Москва", Параметры!$C$9="Санкт-Петербург", Параметры!$C$9="Центр"),SUM(BJ143:BJ178*(тех!$T19:$T54=1)),)*тех!BX$6*IF(Параметры!$C$58="да",1,)</f>
        <v>0</v>
      </c>
      <c r="BL194" s="76">
        <f t="array" ref="BL194">-IF(OR(Параметры!$C$9="Москва", Параметры!$C$9="Санкт-Петербург", Параметры!$C$9="Центр"),SUM(BK143:BK178*(тех!$T19:$T54=1)),)*тех!BY$6*IF(Параметры!$C$58="да",1,)</f>
        <v>0</v>
      </c>
      <c r="BM194" s="76">
        <f t="array" ref="BM194">-IF(OR(Параметры!$C$9="Москва", Параметры!$C$9="Санкт-Петербург", Параметры!$C$9="Центр"),SUM(BL143:BL178*(тех!$T19:$T54=1)),)*тех!BZ$6*IF(Параметры!$C$58="да",1,)</f>
        <v>0</v>
      </c>
      <c r="BN194" s="76">
        <f t="array" ref="BN194">-IF(OR(Параметры!$C$9="Москва", Параметры!$C$9="Санкт-Петербург", Параметры!$C$9="Центр"),SUM(BM143:BM178*(тех!$T19:$T54=1)),)*тех!CA$6*IF(Параметры!$C$58="да",1,)</f>
        <v>0</v>
      </c>
      <c r="BO194" s="76">
        <f t="array" ref="BO194">-IF(OR(Параметры!$C$9="Москва", Параметры!$C$9="Санкт-Петербург", Параметры!$C$9="Центр"),SUM(BN143:BN178*(тех!$T19:$T54=1)),)*тех!CB$6*IF(Параметры!$C$58="да",1,)</f>
        <v>0</v>
      </c>
      <c r="BP194" s="76">
        <f t="array" ref="BP194">-IF(OR(Параметры!$C$9="Москва", Параметры!$C$9="Санкт-Петербург", Параметры!$C$9="Центр"),SUM(BO143:BO178*(тех!$T19:$T54=1)),)*тех!CC$6*IF(Параметры!$C$58="да",1,)</f>
        <v>0</v>
      </c>
      <c r="BQ194" s="76">
        <f t="array" ref="BQ194">-IF(OR(Параметры!$C$9="Москва", Параметры!$C$9="Санкт-Петербург", Параметры!$C$9="Центр"),SUM(BP143:BP178*(тех!$T19:$T54=1)),)*тех!CD$6*IF(Параметры!$C$58="да",1,)</f>
        <v>0</v>
      </c>
      <c r="BS194" s="76"/>
    </row>
    <row r="195" spans="2:71" ht="15.75">
      <c r="B195" s="8"/>
      <c r="C195" s="102" t="s">
        <v>216</v>
      </c>
      <c r="D195" s="8"/>
      <c r="E195" s="104">
        <f>SUM(E143:E192)</f>
        <v>36</v>
      </c>
      <c r="F195" s="104">
        <f>SUM(F143:F192)</f>
        <v>37568.199999999997</v>
      </c>
      <c r="G195" s="8"/>
      <c r="H195" s="8"/>
      <c r="I195" s="91"/>
      <c r="J195" s="338">
        <f>SUM(J143:J194)</f>
        <v>37568.199999999997</v>
      </c>
      <c r="K195" s="338">
        <f t="shared" ref="K195:BQ195" si="6">SUM(K143:K194)</f>
        <v>375.68199999999996</v>
      </c>
      <c r="L195" s="338">
        <f t="shared" si="6"/>
        <v>375.68199999999996</v>
      </c>
      <c r="M195" s="338">
        <f t="shared" si="6"/>
        <v>375.68199999999996</v>
      </c>
      <c r="N195" s="338">
        <f t="shared" si="6"/>
        <v>375.68199999999996</v>
      </c>
      <c r="O195" s="338">
        <f t="shared" si="6"/>
        <v>375.68199999999996</v>
      </c>
      <c r="P195" s="338">
        <f t="shared" si="6"/>
        <v>375.68199999999996</v>
      </c>
      <c r="Q195" s="338">
        <f t="shared" si="6"/>
        <v>375.68199999999996</v>
      </c>
      <c r="R195" s="338">
        <f t="shared" si="6"/>
        <v>375.68199999999996</v>
      </c>
      <c r="S195" s="338">
        <f t="shared" si="6"/>
        <v>375.68199999999996</v>
      </c>
      <c r="T195" s="338">
        <f t="shared" si="6"/>
        <v>375.68199999999996</v>
      </c>
      <c r="U195" s="338">
        <f t="shared" si="6"/>
        <v>375.68199999999996</v>
      </c>
      <c r="V195" s="338">
        <f t="shared" si="6"/>
        <v>0</v>
      </c>
      <c r="W195" s="338">
        <f t="shared" si="6"/>
        <v>0</v>
      </c>
      <c r="X195" s="338">
        <f t="shared" si="6"/>
        <v>0</v>
      </c>
      <c r="Y195" s="338">
        <f t="shared" si="6"/>
        <v>0</v>
      </c>
      <c r="Z195" s="338">
        <f t="shared" si="6"/>
        <v>0</v>
      </c>
      <c r="AA195" s="338">
        <f t="shared" si="6"/>
        <v>0</v>
      </c>
      <c r="AB195" s="338">
        <f t="shared" si="6"/>
        <v>0</v>
      </c>
      <c r="AC195" s="338">
        <f t="shared" si="6"/>
        <v>0</v>
      </c>
      <c r="AD195" s="338">
        <f t="shared" si="6"/>
        <v>0</v>
      </c>
      <c r="AE195" s="338">
        <f t="shared" si="6"/>
        <v>0</v>
      </c>
      <c r="AF195" s="338">
        <f t="shared" si="6"/>
        <v>0</v>
      </c>
      <c r="AG195" s="338">
        <f t="shared" si="6"/>
        <v>0</v>
      </c>
      <c r="AH195" s="338">
        <f t="shared" si="6"/>
        <v>0</v>
      </c>
      <c r="AI195" s="338">
        <f t="shared" si="6"/>
        <v>0</v>
      </c>
      <c r="AJ195" s="338">
        <f t="shared" si="6"/>
        <v>0</v>
      </c>
      <c r="AK195" s="338">
        <f t="shared" si="6"/>
        <v>0</v>
      </c>
      <c r="AL195" s="338">
        <f t="shared" si="6"/>
        <v>0</v>
      </c>
      <c r="AM195" s="338">
        <f t="shared" si="6"/>
        <v>0</v>
      </c>
      <c r="AN195" s="338">
        <f t="shared" si="6"/>
        <v>0</v>
      </c>
      <c r="AO195" s="338">
        <f t="shared" si="6"/>
        <v>0</v>
      </c>
      <c r="AP195" s="338">
        <f t="shared" si="6"/>
        <v>0</v>
      </c>
      <c r="AQ195" s="338">
        <f t="shared" si="6"/>
        <v>0</v>
      </c>
      <c r="AR195" s="338">
        <f t="shared" si="6"/>
        <v>0</v>
      </c>
      <c r="AS195" s="338">
        <f t="shared" si="6"/>
        <v>0</v>
      </c>
      <c r="AT195" s="338">
        <f t="shared" si="6"/>
        <v>0</v>
      </c>
      <c r="AU195" s="338">
        <f t="shared" si="6"/>
        <v>0</v>
      </c>
      <c r="AV195" s="338">
        <f t="shared" si="6"/>
        <v>0</v>
      </c>
      <c r="AW195" s="338">
        <f t="shared" si="6"/>
        <v>0</v>
      </c>
      <c r="AX195" s="338">
        <f t="shared" si="6"/>
        <v>0</v>
      </c>
      <c r="AY195" s="338">
        <f t="shared" si="6"/>
        <v>0</v>
      </c>
      <c r="AZ195" s="338">
        <f t="shared" si="6"/>
        <v>0</v>
      </c>
      <c r="BA195" s="338">
        <f t="shared" si="6"/>
        <v>0</v>
      </c>
      <c r="BB195" s="338">
        <f t="shared" si="6"/>
        <v>0</v>
      </c>
      <c r="BC195" s="338">
        <f t="shared" si="6"/>
        <v>0</v>
      </c>
      <c r="BD195" s="338">
        <f t="shared" si="6"/>
        <v>0</v>
      </c>
      <c r="BE195" s="338">
        <f t="shared" si="6"/>
        <v>0</v>
      </c>
      <c r="BF195" s="338">
        <f t="shared" si="6"/>
        <v>0</v>
      </c>
      <c r="BG195" s="338">
        <f t="shared" si="6"/>
        <v>0</v>
      </c>
      <c r="BH195" s="338">
        <f t="shared" si="6"/>
        <v>0</v>
      </c>
      <c r="BI195" s="338">
        <f t="shared" si="6"/>
        <v>0</v>
      </c>
      <c r="BJ195" s="338">
        <f t="shared" si="6"/>
        <v>0</v>
      </c>
      <c r="BK195" s="338">
        <f t="shared" si="6"/>
        <v>0</v>
      </c>
      <c r="BL195" s="338">
        <f t="shared" si="6"/>
        <v>0</v>
      </c>
      <c r="BM195" s="338">
        <f t="shared" si="6"/>
        <v>0</v>
      </c>
      <c r="BN195" s="338">
        <f t="shared" si="6"/>
        <v>0</v>
      </c>
      <c r="BO195" s="338">
        <f t="shared" si="6"/>
        <v>0</v>
      </c>
      <c r="BP195" s="338">
        <f t="shared" si="6"/>
        <v>0</v>
      </c>
      <c r="BQ195" s="338">
        <f t="shared" si="6"/>
        <v>0</v>
      </c>
    </row>
  </sheetData>
  <sheetProtection password="D908" sheet="1" objects="1" scenarios="1" formatColumns="0" formatRows="0"/>
  <dataValidations count="3">
    <dataValidation type="list" allowBlank="1" showInputMessage="1" showErrorMessage="1" sqref="C143:C192">
      <formula1>Спецодежда</formula1>
    </dataValidation>
    <dataValidation type="list" allowBlank="1" showInputMessage="1" showErrorMessage="1" sqref="G143:G192">
      <formula1>АмортСпецодежда</formula1>
    </dataValidation>
    <dataValidation type="list" allowBlank="1" showInputMessage="1" showErrorMessage="1" sqref="G90:G139 G7:G86">
      <formula1>АмортИнвентарь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BS196"/>
  <sheetViews>
    <sheetView zoomScale="90" zoomScaleNormal="90" workbookViewId="0">
      <pane xSplit="3" ySplit="3" topLeftCell="K4" activePane="bottomRight" state="frozen"/>
      <selection pane="topRight" activeCell="D1" sqref="D1"/>
      <selection pane="bottomLeft" activeCell="A4" sqref="A4"/>
      <selection pane="bottomRight" activeCell="L13" sqref="L13"/>
    </sheetView>
  </sheetViews>
  <sheetFormatPr defaultColWidth="8.85546875" defaultRowHeight="15" outlineLevelRow="1"/>
  <cols>
    <col min="1" max="1" width="2.85546875" style="3" customWidth="1"/>
    <col min="2" max="2" width="5.28515625" style="3" customWidth="1"/>
    <col min="3" max="3" width="35.28515625" style="3" customWidth="1"/>
    <col min="4" max="4" width="8.140625" style="3" customWidth="1"/>
    <col min="5" max="5" width="12.42578125" style="3" customWidth="1"/>
    <col min="6" max="6" width="12.140625" style="3" customWidth="1"/>
    <col min="7" max="7" width="11.85546875" style="3" customWidth="1"/>
    <col min="8" max="9" width="11.5703125" style="3" customWidth="1"/>
    <col min="10" max="10" width="13" style="3" customWidth="1"/>
    <col min="11" max="11" width="6.42578125" style="3" customWidth="1"/>
    <col min="12" max="12" width="11.28515625" style="3" customWidth="1"/>
    <col min="13" max="13" width="11.140625" style="3" customWidth="1"/>
    <col min="14" max="14" width="11.28515625" style="3" customWidth="1"/>
    <col min="15" max="23" width="10.28515625" style="3" customWidth="1"/>
    <col min="24" max="71" width="9.7109375" style="3" bestFit="1" customWidth="1"/>
    <col min="72" max="16384" width="8.85546875" style="3"/>
  </cols>
  <sheetData>
    <row r="2" spans="2:71" ht="18.75">
      <c r="B2" s="1" t="s">
        <v>241</v>
      </c>
      <c r="L2" s="25" t="s">
        <v>1</v>
      </c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7" t="s">
        <v>2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9" t="s">
        <v>3</v>
      </c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1" t="s">
        <v>4</v>
      </c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3" t="s">
        <v>5</v>
      </c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</row>
    <row r="3" spans="2:71">
      <c r="B3" s="38" t="s">
        <v>102</v>
      </c>
      <c r="C3" s="38" t="s">
        <v>171</v>
      </c>
      <c r="D3" s="38" t="s">
        <v>328</v>
      </c>
      <c r="E3" s="115" t="s">
        <v>1</v>
      </c>
      <c r="F3" s="115" t="s">
        <v>2</v>
      </c>
      <c r="G3" s="115" t="s">
        <v>3</v>
      </c>
      <c r="H3" s="115" t="s">
        <v>4</v>
      </c>
      <c r="I3" s="115" t="s">
        <v>5</v>
      </c>
      <c r="J3" s="115" t="s">
        <v>6</v>
      </c>
      <c r="L3" s="39">
        <f>Параметры!C11</f>
        <v>42370</v>
      </c>
      <c r="M3" s="39">
        <f>DATE(YEAR(L3),MONTH(L3)+1,1)</f>
        <v>42401</v>
      </c>
      <c r="N3" s="39">
        <f t="shared" ref="N3:BS3" si="0">DATE(YEAR(M3),MONTH(M3)+1,1)</f>
        <v>42430</v>
      </c>
      <c r="O3" s="39">
        <f t="shared" si="0"/>
        <v>42461</v>
      </c>
      <c r="P3" s="39">
        <f t="shared" si="0"/>
        <v>42491</v>
      </c>
      <c r="Q3" s="39">
        <f t="shared" si="0"/>
        <v>42522</v>
      </c>
      <c r="R3" s="39">
        <f t="shared" si="0"/>
        <v>42552</v>
      </c>
      <c r="S3" s="39">
        <f t="shared" si="0"/>
        <v>42583</v>
      </c>
      <c r="T3" s="39">
        <f t="shared" si="0"/>
        <v>42614</v>
      </c>
      <c r="U3" s="39">
        <f t="shared" si="0"/>
        <v>42644</v>
      </c>
      <c r="V3" s="39">
        <f t="shared" si="0"/>
        <v>42675</v>
      </c>
      <c r="W3" s="39">
        <f t="shared" si="0"/>
        <v>42705</v>
      </c>
      <c r="X3" s="39">
        <f t="shared" si="0"/>
        <v>42736</v>
      </c>
      <c r="Y3" s="39">
        <f t="shared" si="0"/>
        <v>42767</v>
      </c>
      <c r="Z3" s="39">
        <f t="shared" si="0"/>
        <v>42795</v>
      </c>
      <c r="AA3" s="39">
        <f t="shared" si="0"/>
        <v>42826</v>
      </c>
      <c r="AB3" s="39">
        <f t="shared" si="0"/>
        <v>42856</v>
      </c>
      <c r="AC3" s="39">
        <f t="shared" si="0"/>
        <v>42887</v>
      </c>
      <c r="AD3" s="39">
        <f t="shared" si="0"/>
        <v>42917</v>
      </c>
      <c r="AE3" s="39">
        <f t="shared" si="0"/>
        <v>42948</v>
      </c>
      <c r="AF3" s="39">
        <f t="shared" si="0"/>
        <v>42979</v>
      </c>
      <c r="AG3" s="39">
        <f t="shared" si="0"/>
        <v>43009</v>
      </c>
      <c r="AH3" s="39">
        <f t="shared" si="0"/>
        <v>43040</v>
      </c>
      <c r="AI3" s="39">
        <f t="shared" si="0"/>
        <v>43070</v>
      </c>
      <c r="AJ3" s="39">
        <f t="shared" si="0"/>
        <v>43101</v>
      </c>
      <c r="AK3" s="39">
        <f t="shared" si="0"/>
        <v>43132</v>
      </c>
      <c r="AL3" s="39">
        <f t="shared" si="0"/>
        <v>43160</v>
      </c>
      <c r="AM3" s="39">
        <f t="shared" si="0"/>
        <v>43191</v>
      </c>
      <c r="AN3" s="39">
        <f t="shared" si="0"/>
        <v>43221</v>
      </c>
      <c r="AO3" s="39">
        <f t="shared" si="0"/>
        <v>43252</v>
      </c>
      <c r="AP3" s="39">
        <f t="shared" si="0"/>
        <v>43282</v>
      </c>
      <c r="AQ3" s="39">
        <f t="shared" si="0"/>
        <v>43313</v>
      </c>
      <c r="AR3" s="39">
        <f t="shared" si="0"/>
        <v>43344</v>
      </c>
      <c r="AS3" s="39">
        <f t="shared" si="0"/>
        <v>43374</v>
      </c>
      <c r="AT3" s="39">
        <f t="shared" si="0"/>
        <v>43405</v>
      </c>
      <c r="AU3" s="39">
        <f t="shared" si="0"/>
        <v>43435</v>
      </c>
      <c r="AV3" s="39">
        <f t="shared" si="0"/>
        <v>43466</v>
      </c>
      <c r="AW3" s="39">
        <f t="shared" si="0"/>
        <v>43497</v>
      </c>
      <c r="AX3" s="39">
        <f t="shared" si="0"/>
        <v>43525</v>
      </c>
      <c r="AY3" s="39">
        <f t="shared" si="0"/>
        <v>43556</v>
      </c>
      <c r="AZ3" s="39">
        <f t="shared" si="0"/>
        <v>43586</v>
      </c>
      <c r="BA3" s="39">
        <f t="shared" si="0"/>
        <v>43617</v>
      </c>
      <c r="BB3" s="39">
        <f t="shared" si="0"/>
        <v>43647</v>
      </c>
      <c r="BC3" s="39">
        <f t="shared" si="0"/>
        <v>43678</v>
      </c>
      <c r="BD3" s="39">
        <f t="shared" si="0"/>
        <v>43709</v>
      </c>
      <c r="BE3" s="39">
        <f t="shared" si="0"/>
        <v>43739</v>
      </c>
      <c r="BF3" s="39">
        <f t="shared" si="0"/>
        <v>43770</v>
      </c>
      <c r="BG3" s="39">
        <f t="shared" si="0"/>
        <v>43800</v>
      </c>
      <c r="BH3" s="39">
        <f t="shared" si="0"/>
        <v>43831</v>
      </c>
      <c r="BI3" s="39">
        <f t="shared" si="0"/>
        <v>43862</v>
      </c>
      <c r="BJ3" s="39">
        <f t="shared" si="0"/>
        <v>43891</v>
      </c>
      <c r="BK3" s="39">
        <f t="shared" si="0"/>
        <v>43922</v>
      </c>
      <c r="BL3" s="39">
        <f t="shared" si="0"/>
        <v>43952</v>
      </c>
      <c r="BM3" s="39">
        <f t="shared" si="0"/>
        <v>43983</v>
      </c>
      <c r="BN3" s="39">
        <f t="shared" si="0"/>
        <v>44013</v>
      </c>
      <c r="BO3" s="39">
        <f t="shared" si="0"/>
        <v>44044</v>
      </c>
      <c r="BP3" s="39">
        <f t="shared" si="0"/>
        <v>44075</v>
      </c>
      <c r="BQ3" s="39">
        <f t="shared" si="0"/>
        <v>44105</v>
      </c>
      <c r="BR3" s="39">
        <f t="shared" si="0"/>
        <v>44136</v>
      </c>
      <c r="BS3" s="39">
        <f t="shared" si="0"/>
        <v>44166</v>
      </c>
    </row>
    <row r="4" spans="2:71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</row>
    <row r="5" spans="2:71">
      <c r="B5" s="4"/>
      <c r="C5" s="4" t="s">
        <v>790</v>
      </c>
      <c r="D5" s="4"/>
      <c r="E5" s="116"/>
      <c r="F5" s="116"/>
      <c r="G5" s="116"/>
      <c r="H5" s="116"/>
      <c r="I5" s="116"/>
      <c r="J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6"/>
      <c r="AU5" s="116"/>
      <c r="AV5" s="116"/>
      <c r="AW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16"/>
    </row>
    <row r="6" spans="2:71">
      <c r="C6" s="6" t="s">
        <v>871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</row>
    <row r="7" spans="2:71">
      <c r="C7" s="117" t="s">
        <v>872</v>
      </c>
      <c r="D7" s="3" t="s">
        <v>370</v>
      </c>
      <c r="E7" s="76">
        <f>SUM(L7:W7)</f>
        <v>1569401.0271100115</v>
      </c>
      <c r="F7" s="76">
        <f>SUM(X7:AI7)</f>
        <v>0</v>
      </c>
      <c r="G7" s="76">
        <f>SUM(AJ7:AU7)</f>
        <v>0</v>
      </c>
      <c r="H7" s="76">
        <f>SUM(AV7:BG7)</f>
        <v>0</v>
      </c>
      <c r="I7" s="76">
        <f>SUM(BH7:BS7)</f>
        <v>0</v>
      </c>
      <c r="J7" s="76">
        <f>SUM(E7:I7)</f>
        <v>1569401.0271100115</v>
      </c>
      <c r="L7" s="337">
        <f>IF(Параметры!$C$60=1,Продажи!L119,(Данные!G9+Данные!G38)*тех!X$8*тех!X$6)</f>
        <v>130783.41892583428</v>
      </c>
      <c r="M7" s="337">
        <f>IF(Параметры!$C$60=1,Продажи!M119,(Данные!H9+Данные!H38)*тех!Y$8*тех!Y$6)</f>
        <v>130783.41892583428</v>
      </c>
      <c r="N7" s="337">
        <f>IF(Параметры!$C$60=1,Продажи!N119,(Данные!I9+Данные!I38)*тех!Z$8*тех!Z$6)</f>
        <v>130783.41892583428</v>
      </c>
      <c r="O7" s="337">
        <f>IF(Параметры!$C$60=1,Продажи!O119,(Данные!J9+Данные!J38)*тех!AA$8*тех!AA$6)</f>
        <v>130783.41892583428</v>
      </c>
      <c r="P7" s="337">
        <f>IF(Параметры!$C$60=1,Продажи!P119,(Данные!K9+Данные!K38)*тех!AB$8*тех!AB$6)</f>
        <v>130783.41892583428</v>
      </c>
      <c r="Q7" s="337">
        <f>IF(Параметры!$C$60=1,Продажи!Q119,(Данные!L9+Данные!L38)*тех!AC$8*тех!AC$6)</f>
        <v>130783.41892583428</v>
      </c>
      <c r="R7" s="337">
        <f>IF(Параметры!$C$60=1,Продажи!R119,(Данные!M9+Данные!M38)*тех!AD$8*тех!AD$6)</f>
        <v>130783.41892583428</v>
      </c>
      <c r="S7" s="337">
        <f>IF(Параметры!$C$60=1,Продажи!S119,(Данные!N9+Данные!N38)*тех!AE$8*тех!AE$6)</f>
        <v>130783.41892583428</v>
      </c>
      <c r="T7" s="337">
        <f>IF(Параметры!$C$60=1,Продажи!T119,(Данные!O9+Данные!O38)*тех!AF$8*тех!AF$6)</f>
        <v>130783.41892583428</v>
      </c>
      <c r="U7" s="337">
        <f>IF(Параметры!$C$60=1,Продажи!U119,(Данные!P9+Данные!P38)*тех!AG$8*тех!AG$6)</f>
        <v>130783.41892583428</v>
      </c>
      <c r="V7" s="337">
        <f>IF(Параметры!$C$60=1,Продажи!V119,(Данные!Q9+Данные!Q38)*тех!AH$8*тех!AH$6)</f>
        <v>130783.41892583428</v>
      </c>
      <c r="W7" s="337">
        <f>IF(Параметры!$C$60=1,Продажи!W119,(Данные!R9+Данные!R38)*тех!AI$8*тех!AI$6)</f>
        <v>130783.41892583428</v>
      </c>
      <c r="X7" s="337">
        <f>IF(Параметры!$C$60=1,Продажи!X119,(Данные!S9+Данные!S38)*тех!AJ$8*тех!AJ$6)</f>
        <v>0</v>
      </c>
      <c r="Y7" s="337">
        <f>IF(Параметры!$C$60=1,Продажи!Y119,(Данные!T9+Данные!T38)*тех!AK$8*тех!AK$6)</f>
        <v>0</v>
      </c>
      <c r="Z7" s="337">
        <f>IF(Параметры!$C$60=1,Продажи!Z119,(Данные!U9+Данные!U38)*тех!AL$8*тех!AL$6)</f>
        <v>0</v>
      </c>
      <c r="AA7" s="337">
        <f>IF(Параметры!$C$60=1,Продажи!AA119,(Данные!V9+Данные!V38)*тех!AM$8*тех!AM$6)</f>
        <v>0</v>
      </c>
      <c r="AB7" s="337">
        <f>IF(Параметры!$C$60=1,Продажи!AB119,(Данные!W9+Данные!W38)*тех!AN$8*тех!AN$6)</f>
        <v>0</v>
      </c>
      <c r="AC7" s="337">
        <f>IF(Параметры!$C$60=1,Продажи!AC119,(Данные!X9+Данные!X38)*тех!AO$8*тех!AO$6)</f>
        <v>0</v>
      </c>
      <c r="AD7" s="337">
        <f>IF(Параметры!$C$60=1,Продажи!AD119,(Данные!Y9+Данные!Y38)*тех!AP$8*тех!AP$6)</f>
        <v>0</v>
      </c>
      <c r="AE7" s="337">
        <f>IF(Параметры!$C$60=1,Продажи!AE119,(Данные!Z9+Данные!Z38)*тех!AQ$8*тех!AQ$6)</f>
        <v>0</v>
      </c>
      <c r="AF7" s="337">
        <f>IF(Параметры!$C$60=1,Продажи!AF119,(Данные!AA9+Данные!AA38)*тех!AR$8*тех!AR$6)</f>
        <v>0</v>
      </c>
      <c r="AG7" s="337">
        <f>IF(Параметры!$C$60=1,Продажи!AG119,(Данные!AB9+Данные!AB38)*тех!AS$8*тех!AS$6)</f>
        <v>0</v>
      </c>
      <c r="AH7" s="337">
        <f>IF(Параметры!$C$60=1,Продажи!AH119,(Данные!AC9+Данные!AC38)*тех!AT$8*тех!AT$6)</f>
        <v>0</v>
      </c>
      <c r="AI7" s="337">
        <f>IF(Параметры!$C$60=1,Продажи!AI119,(Данные!AD9+Данные!AD38)*тех!AU$8*тех!AU$6)</f>
        <v>0</v>
      </c>
      <c r="AJ7" s="337">
        <f>IF(Параметры!$C$60=1,Продажи!AJ119,(Данные!AE9+Данные!AE38)*тех!AV$8*тех!AV$6)</f>
        <v>0</v>
      </c>
      <c r="AK7" s="337">
        <f>IF(Параметры!$C$60=1,Продажи!AK119,(Данные!AF9+Данные!AF38)*тех!AW$8*тех!AW$6)</f>
        <v>0</v>
      </c>
      <c r="AL7" s="337">
        <f>IF(Параметры!$C$60=1,Продажи!AL119,(Данные!AG9+Данные!AG38)*тех!AX$8*тех!AX$6)</f>
        <v>0</v>
      </c>
      <c r="AM7" s="337">
        <f>IF(Параметры!$C$60=1,Продажи!AM119,(Данные!AH9+Данные!AH38)*тех!AY$8*тех!AY$6)</f>
        <v>0</v>
      </c>
      <c r="AN7" s="337">
        <f>IF(Параметры!$C$60=1,Продажи!AN119,(Данные!AI9+Данные!AI38)*тех!AZ$8*тех!AZ$6)</f>
        <v>0</v>
      </c>
      <c r="AO7" s="337">
        <f>IF(Параметры!$C$60=1,Продажи!AO119,(Данные!AJ9+Данные!AJ38)*тех!BA$8*тех!BA$6)</f>
        <v>0</v>
      </c>
      <c r="AP7" s="337">
        <f>IF(Параметры!$C$60=1,Продажи!AP119,(Данные!AK9+Данные!AK38)*тех!BB$8*тех!BB$6)</f>
        <v>0</v>
      </c>
      <c r="AQ7" s="337">
        <f>IF(Параметры!$C$60=1,Продажи!AQ119,(Данные!AL9+Данные!AL38)*тех!BC$8*тех!BC$6)</f>
        <v>0</v>
      </c>
      <c r="AR7" s="337">
        <f>IF(Параметры!$C$60=1,Продажи!AR119,(Данные!AM9+Данные!AM38)*тех!BD$8*тех!BD$6)</f>
        <v>0</v>
      </c>
      <c r="AS7" s="337">
        <f>IF(Параметры!$C$60=1,Продажи!AS119,(Данные!AN9+Данные!AN38)*тех!BE$8*тех!BE$6)</f>
        <v>0</v>
      </c>
      <c r="AT7" s="337">
        <f>IF(Параметры!$C$60=1,Продажи!AT119,(Данные!AO9+Данные!AO38)*тех!BF$8*тех!BF$6)</f>
        <v>0</v>
      </c>
      <c r="AU7" s="337">
        <f>IF(Параметры!$C$60=1,Продажи!AU119,(Данные!AP9+Данные!AP38)*тех!BG$8*тех!BG$6)</f>
        <v>0</v>
      </c>
      <c r="AV7" s="337">
        <f>IF(Параметры!$C$60=1,Продажи!AV119,(Данные!AQ9+Данные!AQ38)*тех!BH$8*тех!BH$6)</f>
        <v>0</v>
      </c>
      <c r="AW7" s="337">
        <f>IF(Параметры!$C$60=1,Продажи!AW119,(Данные!AR9+Данные!AR38)*тех!BI$8*тех!BI$6)</f>
        <v>0</v>
      </c>
      <c r="AX7" s="337">
        <f>IF(Параметры!$C$60=1,Продажи!AX119,(Данные!AS9+Данные!AS38)*тех!BJ$8*тех!BJ$6)</f>
        <v>0</v>
      </c>
      <c r="AY7" s="337">
        <f>IF(Параметры!$C$60=1,Продажи!AY119,(Данные!AT9+Данные!AT38)*тех!BK$8*тех!BK$6)</f>
        <v>0</v>
      </c>
      <c r="AZ7" s="337">
        <f>IF(Параметры!$C$60=1,Продажи!AZ119,(Данные!AU9+Данные!AU38)*тех!BL$8*тех!BL$6)</f>
        <v>0</v>
      </c>
      <c r="BA7" s="337">
        <f>IF(Параметры!$C$60=1,Продажи!BA119,(Данные!AV9+Данные!AV38)*тех!BM$8*тех!BM$6)</f>
        <v>0</v>
      </c>
      <c r="BB7" s="337">
        <f>IF(Параметры!$C$60=1,Продажи!BB119,(Данные!AW9+Данные!AW38)*тех!BN$8*тех!BN$6)</f>
        <v>0</v>
      </c>
      <c r="BC7" s="337">
        <f>IF(Параметры!$C$60=1,Продажи!BC119,(Данные!AX9+Данные!AX38)*тех!BO$8*тех!BO$6)</f>
        <v>0</v>
      </c>
      <c r="BD7" s="337">
        <f>IF(Параметры!$C$60=1,Продажи!BD119,(Данные!AY9+Данные!AY38)*тех!BP$8*тех!BP$6)</f>
        <v>0</v>
      </c>
      <c r="BE7" s="337">
        <f>IF(Параметры!$C$60=1,Продажи!BE119,(Данные!AZ9+Данные!AZ38)*тех!BQ$8*тех!BQ$6)</f>
        <v>0</v>
      </c>
      <c r="BF7" s="337">
        <f>IF(Параметры!$C$60=1,Продажи!BF119,(Данные!BA9+Данные!BA38)*тех!BR$8*тех!BR$6)</f>
        <v>0</v>
      </c>
      <c r="BG7" s="337">
        <f>IF(Параметры!$C$60=1,Продажи!BG119,(Данные!BB9+Данные!BB38)*тех!BS$8*тех!BS$6)</f>
        <v>0</v>
      </c>
      <c r="BH7" s="337">
        <f>IF(Параметры!$C$60=1,Продажи!BH119,(Данные!BC9+Данные!BC38)*тех!BT$8*тех!BT$6)</f>
        <v>0</v>
      </c>
      <c r="BI7" s="337">
        <f>IF(Параметры!$C$60=1,Продажи!BI119,(Данные!BD9+Данные!BD38)*тех!BU$8*тех!BU$6)</f>
        <v>0</v>
      </c>
      <c r="BJ7" s="337">
        <f>IF(Параметры!$C$60=1,Продажи!BJ119,(Данные!BE9+Данные!BE38)*тех!BV$8*тех!BV$6)</f>
        <v>0</v>
      </c>
      <c r="BK7" s="337">
        <f>IF(Параметры!$C$60=1,Продажи!BK119,(Данные!BF9+Данные!BF38)*тех!BW$8*тех!BW$6)</f>
        <v>0</v>
      </c>
      <c r="BL7" s="337">
        <f>IF(Параметры!$C$60=1,Продажи!BL119,(Данные!BG9+Данные!BG38)*тех!BX$8*тех!BX$6)</f>
        <v>0</v>
      </c>
      <c r="BM7" s="337">
        <f>IF(Параметры!$C$60=1,Продажи!BM119,(Данные!BH9+Данные!BH38)*тех!BY$8*тех!BY$6)</f>
        <v>0</v>
      </c>
      <c r="BN7" s="337">
        <f>IF(Параметры!$C$60=1,Продажи!BN119,(Данные!BI9+Данные!BI38)*тех!BZ$8*тех!BZ$6)</f>
        <v>0</v>
      </c>
      <c r="BO7" s="337">
        <f>IF(Параметры!$C$60=1,Продажи!BO119,(Данные!BJ9+Данные!BJ38)*тех!CA$8*тех!CA$6)</f>
        <v>0</v>
      </c>
      <c r="BP7" s="337">
        <f>IF(Параметры!$C$60=1,Продажи!BP119,(Данные!BK9+Данные!BK38)*тех!CB$8*тех!CB$6)</f>
        <v>0</v>
      </c>
      <c r="BQ7" s="337">
        <f>IF(Параметры!$C$60=1,Продажи!BQ119,(Данные!BL9+Данные!BL38)*тех!CC$8*тех!CC$6)</f>
        <v>0</v>
      </c>
      <c r="BR7" s="337">
        <f>IF(Параметры!$C$60=1,Продажи!BR119,(Данные!BM9+Данные!BM38)*тех!CD$8*тех!CD$6)</f>
        <v>0</v>
      </c>
      <c r="BS7" s="337">
        <f>IF(Параметры!$C$60=1,Продажи!BS119,(Данные!BN9+Данные!BN38)*тех!CE$8*тех!CE$6)</f>
        <v>0</v>
      </c>
    </row>
    <row r="8" spans="2:71" s="7" customFormat="1">
      <c r="B8" s="118"/>
      <c r="C8" s="119" t="s">
        <v>791</v>
      </c>
      <c r="D8" s="118"/>
      <c r="E8" s="120">
        <f>AVERAGE(L8:W8)</f>
        <v>12.94321473079394</v>
      </c>
      <c r="F8" s="120">
        <f>AVERAGE(X8:AI8)</f>
        <v>0</v>
      </c>
      <c r="G8" s="120">
        <f>AVERAGE(AJ8:AU8)</f>
        <v>0</v>
      </c>
      <c r="H8" s="120">
        <f>AVERAGE(AV8:BG8)</f>
        <v>0</v>
      </c>
      <c r="I8" s="120">
        <f>AVERAGE(BH8:BS8)</f>
        <v>0</v>
      </c>
      <c r="J8" s="121"/>
      <c r="L8" s="120">
        <f>IF((Данные!G10+Данные!G39)=0,,L7/(Данные!G10+Данные!G39))</f>
        <v>12.94321473079394</v>
      </c>
      <c r="M8" s="120">
        <f>IF((Данные!H10+Данные!H39)=0,,M7/(Данные!H10+Данные!H39))</f>
        <v>12.94321473079394</v>
      </c>
      <c r="N8" s="120">
        <f>IF((Данные!I10+Данные!I39)=0,,N7/(Данные!I10+Данные!I39))</f>
        <v>12.94321473079394</v>
      </c>
      <c r="O8" s="120">
        <f>IF((Данные!J10+Данные!J39)=0,,O7/(Данные!J10+Данные!J39))</f>
        <v>12.94321473079394</v>
      </c>
      <c r="P8" s="120">
        <f>IF((Данные!K10+Данные!K39)=0,,P7/(Данные!K10+Данные!K39))</f>
        <v>12.94321473079394</v>
      </c>
      <c r="Q8" s="120">
        <f>IF((Данные!L10+Данные!L39)=0,,Q7/(Данные!L10+Данные!L39))</f>
        <v>12.94321473079394</v>
      </c>
      <c r="R8" s="120">
        <f>IF((Данные!M10+Данные!M39)=0,,R7/(Данные!M10+Данные!M39))</f>
        <v>12.94321473079394</v>
      </c>
      <c r="S8" s="120">
        <f>IF((Данные!N10+Данные!N39)=0,,S7/(Данные!N10+Данные!N39))</f>
        <v>12.94321473079394</v>
      </c>
      <c r="T8" s="120">
        <f>IF((Данные!O10+Данные!O39)=0,,T7/(Данные!O10+Данные!O39))</f>
        <v>12.94321473079394</v>
      </c>
      <c r="U8" s="120">
        <f>IF((Данные!P10+Данные!P39)=0,,U7/(Данные!P10+Данные!P39))</f>
        <v>12.94321473079394</v>
      </c>
      <c r="V8" s="120">
        <f>IF((Данные!Q10+Данные!Q39)=0,,V7/(Данные!Q10+Данные!Q39))</f>
        <v>12.94321473079394</v>
      </c>
      <c r="W8" s="120">
        <f>IF((Данные!R10+Данные!R39)=0,,W7/(Данные!R10+Данные!R39))</f>
        <v>12.94321473079394</v>
      </c>
      <c r="X8" s="120">
        <f>IF((Данные!S10+Данные!S39)=0,,X7/(Данные!S10+Данные!S39))</f>
        <v>0</v>
      </c>
      <c r="Y8" s="120">
        <f>IF((Данные!T10+Данные!T39)=0,,Y7/(Данные!T10+Данные!T39))</f>
        <v>0</v>
      </c>
      <c r="Z8" s="120">
        <f>IF((Данные!U10+Данные!U39)=0,,Z7/(Данные!U10+Данные!U39))</f>
        <v>0</v>
      </c>
      <c r="AA8" s="120">
        <f>IF((Данные!V10+Данные!V39)=0,,AA7/(Данные!V10+Данные!V39))</f>
        <v>0</v>
      </c>
      <c r="AB8" s="120">
        <f>IF((Данные!W10+Данные!W39)=0,,AB7/(Данные!W10+Данные!W39))</f>
        <v>0</v>
      </c>
      <c r="AC8" s="120">
        <f>IF((Данные!X10+Данные!X39)=0,,AC7/(Данные!X10+Данные!X39))</f>
        <v>0</v>
      </c>
      <c r="AD8" s="120">
        <f>IF((Данные!Y10+Данные!Y39)=0,,AD7/(Данные!Y10+Данные!Y39))</f>
        <v>0</v>
      </c>
      <c r="AE8" s="120">
        <f>IF((Данные!Z10+Данные!Z39)=0,,AE7/(Данные!Z10+Данные!Z39))</f>
        <v>0</v>
      </c>
      <c r="AF8" s="120">
        <f>IF((Данные!AA10+Данные!AA39)=0,,AF7/(Данные!AA10+Данные!AA39))</f>
        <v>0</v>
      </c>
      <c r="AG8" s="120">
        <f>IF((Данные!AB10+Данные!AB39)=0,,AG7/(Данные!AB10+Данные!AB39))</f>
        <v>0</v>
      </c>
      <c r="AH8" s="120">
        <f>IF((Данные!AC10+Данные!AC39)=0,,AH7/(Данные!AC10+Данные!AC39))</f>
        <v>0</v>
      </c>
      <c r="AI8" s="120">
        <f>IF((Данные!AD10+Данные!AD39)=0,,AI7/(Данные!AD10+Данные!AD39))</f>
        <v>0</v>
      </c>
      <c r="AJ8" s="120">
        <f>IF((Данные!AE10+Данные!AE39)=0,,AJ7/(Данные!AE10+Данные!AE39))</f>
        <v>0</v>
      </c>
      <c r="AK8" s="120">
        <f>IF((Данные!AF10+Данные!AF39)=0,,AK7/(Данные!AF10+Данные!AF39))</f>
        <v>0</v>
      </c>
      <c r="AL8" s="120">
        <f>IF((Данные!AG10+Данные!AG39)=0,,AL7/(Данные!AG10+Данные!AG39))</f>
        <v>0</v>
      </c>
      <c r="AM8" s="120">
        <f>IF((Данные!AH10+Данные!AH39)=0,,AM7/(Данные!AH10+Данные!AH39))</f>
        <v>0</v>
      </c>
      <c r="AN8" s="120">
        <f>IF((Данные!AI10+Данные!AI39)=0,,AN7/(Данные!AI10+Данные!AI39))</f>
        <v>0</v>
      </c>
      <c r="AO8" s="120">
        <f>IF((Данные!AJ10+Данные!AJ39)=0,,AO7/(Данные!AJ10+Данные!AJ39))</f>
        <v>0</v>
      </c>
      <c r="AP8" s="120">
        <f>IF((Данные!AK10+Данные!AK39)=0,,AP7/(Данные!AK10+Данные!AK39))</f>
        <v>0</v>
      </c>
      <c r="AQ8" s="120">
        <f>IF((Данные!AL10+Данные!AL39)=0,,AQ7/(Данные!AL10+Данные!AL39))</f>
        <v>0</v>
      </c>
      <c r="AR8" s="120">
        <f>IF((Данные!AM10+Данные!AM39)=0,,AR7/(Данные!AM10+Данные!AM39))</f>
        <v>0</v>
      </c>
      <c r="AS8" s="120">
        <f>IF((Данные!AN10+Данные!AN39)=0,,AS7/(Данные!AN10+Данные!AN39))</f>
        <v>0</v>
      </c>
      <c r="AT8" s="120">
        <f>IF((Данные!AO10+Данные!AO39)=0,,AT7/(Данные!AO10+Данные!AO39))</f>
        <v>0</v>
      </c>
      <c r="AU8" s="120">
        <f>IF((Данные!AP10+Данные!AP39)=0,,AU7/(Данные!AP10+Данные!AP39))</f>
        <v>0</v>
      </c>
      <c r="AV8" s="120">
        <f>IF((Данные!AQ10+Данные!AQ39)=0,,AV7/(Данные!AQ10+Данные!AQ39))</f>
        <v>0</v>
      </c>
      <c r="AW8" s="120">
        <f>IF((Данные!AR10+Данные!AR39)=0,,AW7/(Данные!AR10+Данные!AR39))</f>
        <v>0</v>
      </c>
      <c r="AX8" s="120">
        <f>IF((Данные!AS10+Данные!AS39)=0,,AX7/(Данные!AS10+Данные!AS39))</f>
        <v>0</v>
      </c>
      <c r="AY8" s="120">
        <f>IF((Данные!AT10+Данные!AT39)=0,,AY7/(Данные!AT10+Данные!AT39))</f>
        <v>0</v>
      </c>
      <c r="AZ8" s="120">
        <f>IF((Данные!AU10+Данные!AU39)=0,,AZ7/(Данные!AU10+Данные!AU39))</f>
        <v>0</v>
      </c>
      <c r="BA8" s="120">
        <f>IF((Данные!AV10+Данные!AV39)=0,,BA7/(Данные!AV10+Данные!AV39))</f>
        <v>0</v>
      </c>
      <c r="BB8" s="120">
        <f>IF((Данные!AW10+Данные!AW39)=0,,BB7/(Данные!AW10+Данные!AW39))</f>
        <v>0</v>
      </c>
      <c r="BC8" s="120">
        <f>IF((Данные!AX10+Данные!AX39)=0,,BC7/(Данные!AX10+Данные!AX39))</f>
        <v>0</v>
      </c>
      <c r="BD8" s="120">
        <f>IF((Данные!AY10+Данные!AY39)=0,,BD7/(Данные!AY10+Данные!AY39))</f>
        <v>0</v>
      </c>
      <c r="BE8" s="120">
        <f>IF((Данные!AZ10+Данные!AZ39)=0,,BE7/(Данные!AZ10+Данные!AZ39))</f>
        <v>0</v>
      </c>
      <c r="BF8" s="120">
        <f>IF((Данные!BA10+Данные!BA39)=0,,BF7/(Данные!BA10+Данные!BA39))</f>
        <v>0</v>
      </c>
      <c r="BG8" s="120">
        <f>IF((Данные!BB10+Данные!BB39)=0,,BG7/(Данные!BB10+Данные!BB39))</f>
        <v>0</v>
      </c>
      <c r="BH8" s="120">
        <f>IF((Данные!BC10+Данные!BC39)=0,,BH7/(Данные!BC10+Данные!BC39))</f>
        <v>0</v>
      </c>
      <c r="BI8" s="120">
        <f>IF((Данные!BD10+Данные!BD39)=0,,BI7/(Данные!BD10+Данные!BD39))</f>
        <v>0</v>
      </c>
      <c r="BJ8" s="120">
        <f>IF((Данные!BE10+Данные!BE39)=0,,BJ7/(Данные!BE10+Данные!BE39))</f>
        <v>0</v>
      </c>
      <c r="BK8" s="120">
        <f>IF((Данные!BF10+Данные!BF39)=0,,BK7/(Данные!BF10+Данные!BF39))</f>
        <v>0</v>
      </c>
      <c r="BL8" s="120">
        <f>IF((Данные!BG10+Данные!BG39)=0,,BL7/(Данные!BG10+Данные!BG39))</f>
        <v>0</v>
      </c>
      <c r="BM8" s="120">
        <f>IF((Данные!BH10+Данные!BH39)=0,,BM7/(Данные!BH10+Данные!BH39))</f>
        <v>0</v>
      </c>
      <c r="BN8" s="120">
        <f>IF((Данные!BI10+Данные!BI39)=0,,BN7/(Данные!BI10+Данные!BI39))</f>
        <v>0</v>
      </c>
      <c r="BO8" s="120">
        <f>IF((Данные!BJ10+Данные!BJ39)=0,,BO7/(Данные!BJ10+Данные!BJ39))</f>
        <v>0</v>
      </c>
      <c r="BP8" s="120">
        <f>IF((Данные!BK10+Данные!BK39)=0,,BP7/(Данные!BK10+Данные!BK39))</f>
        <v>0</v>
      </c>
      <c r="BQ8" s="120">
        <f>IF((Данные!BL10+Данные!BL39)=0,,BQ7/(Данные!BL10+Данные!BL39))</f>
        <v>0</v>
      </c>
      <c r="BR8" s="120">
        <f>IF((Данные!BM10+Данные!BM39)=0,,BR7/(Данные!BM10+Данные!BM39))</f>
        <v>0</v>
      </c>
      <c r="BS8" s="120">
        <f>IF((Данные!BN10+Данные!BN39)=0,,BS7/(Данные!BN10+Данные!BN39))</f>
        <v>0</v>
      </c>
    </row>
    <row r="9" spans="2:71">
      <c r="C9" s="69" t="s">
        <v>761</v>
      </c>
      <c r="E9" s="76"/>
      <c r="F9" s="76"/>
      <c r="G9" s="76"/>
      <c r="H9" s="76"/>
      <c r="I9" s="76"/>
      <c r="J9" s="76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</row>
    <row r="10" spans="2:71">
      <c r="C10" s="117" t="s">
        <v>873</v>
      </c>
      <c r="D10" s="3" t="s">
        <v>370</v>
      </c>
      <c r="E10" s="76">
        <f>SUM(L10:W10)</f>
        <v>1542485.32284911</v>
      </c>
      <c r="F10" s="76">
        <f>SUM(X10:AI10)</f>
        <v>0</v>
      </c>
      <c r="G10" s="76">
        <f>SUM(AJ10:AU10)</f>
        <v>0</v>
      </c>
      <c r="H10" s="76">
        <f>SUM(AV10:BG10)</f>
        <v>0</v>
      </c>
      <c r="I10" s="76">
        <f>SUM(BH10:BS10)</f>
        <v>0</v>
      </c>
      <c r="J10" s="76">
        <f>SUM(E10:I10)</f>
        <v>1542485.32284911</v>
      </c>
      <c r="L10" s="337">
        <f>IF(Параметры!$C$60=1,Продажи!L154,(Данные!G53)*тех!X$8*тех!X$6)</f>
        <v>106624.47319876398</v>
      </c>
      <c r="M10" s="337">
        <f>IF(Параметры!$C$60=1,Продажи!M154,(Данные!H53)*тех!Y$8*тех!Y$6)</f>
        <v>106624.47319876398</v>
      </c>
      <c r="N10" s="337">
        <f>IF(Параметры!$C$60=1,Продажи!N154,(Данные!I53)*тех!Z$8*тех!Z$6)</f>
        <v>106624.47319876398</v>
      </c>
      <c r="O10" s="337">
        <f>IF(Параметры!$C$60=1,Продажи!O154,(Данные!J53)*тех!AA$8*тех!AA$6)</f>
        <v>144194.70812218433</v>
      </c>
      <c r="P10" s="337">
        <f>IF(Параметры!$C$60=1,Продажи!P154,(Данные!K53)*тех!AB$8*тех!AB$6)</f>
        <v>144194.70812218433</v>
      </c>
      <c r="Q10" s="337">
        <f>IF(Параметры!$C$60=1,Продажи!Q154,(Данные!L53)*тех!AC$8*тех!AC$6)</f>
        <v>144194.70812218433</v>
      </c>
      <c r="R10" s="337">
        <f>IF(Параметры!$C$60=1,Продажи!R154,(Данные!M53)*тех!AD$8*тех!AD$6)</f>
        <v>144194.70812218433</v>
      </c>
      <c r="S10" s="337">
        <f>IF(Параметры!$C$60=1,Продажи!S154,(Данные!N53)*тех!AE$8*тех!AE$6)</f>
        <v>144194.70812218433</v>
      </c>
      <c r="T10" s="337">
        <f>IF(Параметры!$C$60=1,Продажи!T154,(Данные!O53)*тех!AF$8*тех!AF$6)</f>
        <v>144194.70812218433</v>
      </c>
      <c r="U10" s="337">
        <f>IF(Параметры!$C$60=1,Продажи!U154,(Данные!P53)*тех!AG$8*тех!AG$6)</f>
        <v>144194.70812218433</v>
      </c>
      <c r="V10" s="337">
        <f>IF(Параметры!$C$60=1,Продажи!V154,(Данные!Q53)*тех!AH$8*тех!AH$6)</f>
        <v>106624.47319876398</v>
      </c>
      <c r="W10" s="337">
        <f>IF(Параметры!$C$60=1,Продажи!W154,(Данные!R53)*тех!AI$8*тех!AI$6)</f>
        <v>106624.47319876398</v>
      </c>
      <c r="X10" s="337">
        <f>IF(Параметры!$C$60=1,Продажи!X154,(Данные!S53)*тех!AJ$8*тех!AJ$6)</f>
        <v>0</v>
      </c>
      <c r="Y10" s="337">
        <f>IF(Параметры!$C$60=1,Продажи!Y154,(Данные!T53)*тех!AK$8*тех!AK$6)</f>
        <v>0</v>
      </c>
      <c r="Z10" s="337">
        <f>IF(Параметры!$C$60=1,Продажи!Z154,(Данные!U53)*тех!AL$8*тех!AL$6)</f>
        <v>0</v>
      </c>
      <c r="AA10" s="337">
        <f>IF(Параметры!$C$60=1,Продажи!AA154,(Данные!V53)*тех!AM$8*тех!AM$6)</f>
        <v>0</v>
      </c>
      <c r="AB10" s="337">
        <f>IF(Параметры!$C$60=1,Продажи!AB154,(Данные!W53)*тех!AN$8*тех!AN$6)</f>
        <v>0</v>
      </c>
      <c r="AC10" s="337">
        <f>IF(Параметры!$C$60=1,Продажи!AC154,(Данные!X53)*тех!AO$8*тех!AO$6)</f>
        <v>0</v>
      </c>
      <c r="AD10" s="337">
        <f>IF(Параметры!$C$60=1,Продажи!AD154,(Данные!Y53)*тех!AP$8*тех!AP$6)</f>
        <v>0</v>
      </c>
      <c r="AE10" s="337">
        <f>IF(Параметры!$C$60=1,Продажи!AE154,(Данные!Z53)*тех!AQ$8*тех!AQ$6)</f>
        <v>0</v>
      </c>
      <c r="AF10" s="337">
        <f>IF(Параметры!$C$60=1,Продажи!AF154,(Данные!AA53)*тех!AR$8*тех!AR$6)</f>
        <v>0</v>
      </c>
      <c r="AG10" s="337">
        <f>IF(Параметры!$C$60=1,Продажи!AG154,(Данные!AB53)*тех!AS$8*тех!AS$6)</f>
        <v>0</v>
      </c>
      <c r="AH10" s="337">
        <f>IF(Параметры!$C$60=1,Продажи!AH154,(Данные!AC53)*тех!AT$8*тех!AT$6)</f>
        <v>0</v>
      </c>
      <c r="AI10" s="337">
        <f>IF(Параметры!$C$60=1,Продажи!AI154,(Данные!AD53)*тех!AU$8*тех!AU$6)</f>
        <v>0</v>
      </c>
      <c r="AJ10" s="337">
        <f>IF(Параметры!$C$60=1,Продажи!AJ154,(Данные!AE53)*тех!AV$8*тех!AV$6)</f>
        <v>0</v>
      </c>
      <c r="AK10" s="337">
        <f>IF(Параметры!$C$60=1,Продажи!AK154,(Данные!AF53)*тех!AW$8*тех!AW$6)</f>
        <v>0</v>
      </c>
      <c r="AL10" s="337">
        <f>IF(Параметры!$C$60=1,Продажи!AL154,(Данные!AG53)*тех!AX$8*тех!AX$6)</f>
        <v>0</v>
      </c>
      <c r="AM10" s="337">
        <f>IF(Параметры!$C$60=1,Продажи!AM154,(Данные!AH53)*тех!AY$8*тех!AY$6)</f>
        <v>0</v>
      </c>
      <c r="AN10" s="337">
        <f>IF(Параметры!$C$60=1,Продажи!AN154,(Данные!AI53)*тех!AZ$8*тех!AZ$6)</f>
        <v>0</v>
      </c>
      <c r="AO10" s="337">
        <f>IF(Параметры!$C$60=1,Продажи!AO154,(Данные!AJ53)*тех!BA$8*тех!BA$6)</f>
        <v>0</v>
      </c>
      <c r="AP10" s="337">
        <f>IF(Параметры!$C$60=1,Продажи!AP154,(Данные!AK53)*тех!BB$8*тех!BB$6)</f>
        <v>0</v>
      </c>
      <c r="AQ10" s="337">
        <f>IF(Параметры!$C$60=1,Продажи!AQ154,(Данные!AL53)*тех!BC$8*тех!BC$6)</f>
        <v>0</v>
      </c>
      <c r="AR10" s="337">
        <f>IF(Параметры!$C$60=1,Продажи!AR154,(Данные!AM53)*тех!BD$8*тех!BD$6)</f>
        <v>0</v>
      </c>
      <c r="AS10" s="337">
        <f>IF(Параметры!$C$60=1,Продажи!AS154,(Данные!AN53)*тех!BE$8*тех!BE$6)</f>
        <v>0</v>
      </c>
      <c r="AT10" s="337">
        <f>IF(Параметры!$C$60=1,Продажи!AT154,(Данные!AO53)*тех!BF$8*тех!BF$6)</f>
        <v>0</v>
      </c>
      <c r="AU10" s="337">
        <f>IF(Параметры!$C$60=1,Продажи!AU154,(Данные!AP53)*тех!BG$8*тех!BG$6)</f>
        <v>0</v>
      </c>
      <c r="AV10" s="337">
        <f>IF(Параметры!$C$60=1,Продажи!AV154,(Данные!AQ53)*тех!BH$8*тех!BH$6)</f>
        <v>0</v>
      </c>
      <c r="AW10" s="337">
        <f>IF(Параметры!$C$60=1,Продажи!AW154,(Данные!AR53)*тех!BI$8*тех!BI$6)</f>
        <v>0</v>
      </c>
      <c r="AX10" s="337">
        <f>IF(Параметры!$C$60=1,Продажи!AX154,(Данные!AS53)*тех!BJ$8*тех!BJ$6)</f>
        <v>0</v>
      </c>
      <c r="AY10" s="337">
        <f>IF(Параметры!$C$60=1,Продажи!AY154,(Данные!AT53)*тех!BK$8*тех!BK$6)</f>
        <v>0</v>
      </c>
      <c r="AZ10" s="337">
        <f>IF(Параметры!$C$60=1,Продажи!AZ154,(Данные!AU53)*тех!BL$8*тех!BL$6)</f>
        <v>0</v>
      </c>
      <c r="BA10" s="337">
        <f>IF(Параметры!$C$60=1,Продажи!BA154,(Данные!AV53)*тех!BM$8*тех!BM$6)</f>
        <v>0</v>
      </c>
      <c r="BB10" s="337">
        <f>IF(Параметры!$C$60=1,Продажи!BB154,(Данные!AW53)*тех!BN$8*тех!BN$6)</f>
        <v>0</v>
      </c>
      <c r="BC10" s="337">
        <f>IF(Параметры!$C$60=1,Продажи!BC154,(Данные!AX53)*тех!BO$8*тех!BO$6)</f>
        <v>0</v>
      </c>
      <c r="BD10" s="337">
        <f>IF(Параметры!$C$60=1,Продажи!BD154,(Данные!AY53)*тех!BP$8*тех!BP$6)</f>
        <v>0</v>
      </c>
      <c r="BE10" s="337">
        <f>IF(Параметры!$C$60=1,Продажи!BE154,(Данные!AZ53)*тех!BQ$8*тех!BQ$6)</f>
        <v>0</v>
      </c>
      <c r="BF10" s="337">
        <f>IF(Параметры!$C$60=1,Продажи!BF154,(Данные!BA53)*тех!BR$8*тех!BR$6)</f>
        <v>0</v>
      </c>
      <c r="BG10" s="337">
        <f>IF(Параметры!$C$60=1,Продажи!BG154,(Данные!BB53)*тех!BS$8*тех!BS$6)</f>
        <v>0</v>
      </c>
      <c r="BH10" s="337">
        <f>IF(Параметры!$C$60=1,Продажи!BH154,(Данные!BC53)*тех!BT$8*тех!BT$6)</f>
        <v>0</v>
      </c>
      <c r="BI10" s="337">
        <f>IF(Параметры!$C$60=1,Продажи!BI154,(Данные!BD53)*тех!BU$8*тех!BU$6)</f>
        <v>0</v>
      </c>
      <c r="BJ10" s="337">
        <f>IF(Параметры!$C$60=1,Продажи!BJ154,(Данные!BE53)*тех!BV$8*тех!BV$6)</f>
        <v>0</v>
      </c>
      <c r="BK10" s="337">
        <f>IF(Параметры!$C$60=1,Продажи!BK154,(Данные!BF53)*тех!BW$8*тех!BW$6)</f>
        <v>0</v>
      </c>
      <c r="BL10" s="337">
        <f>IF(Параметры!$C$60=1,Продажи!BL154,(Данные!BG53)*тех!BX$8*тех!BX$6)</f>
        <v>0</v>
      </c>
      <c r="BM10" s="337">
        <f>IF(Параметры!$C$60=1,Продажи!BM154,(Данные!BH53)*тех!BY$8*тех!BY$6)</f>
        <v>0</v>
      </c>
      <c r="BN10" s="337">
        <f>IF(Параметры!$C$60=1,Продажи!BN154,(Данные!BI53)*тех!BZ$8*тех!BZ$6)</f>
        <v>0</v>
      </c>
      <c r="BO10" s="337">
        <f>IF(Параметры!$C$60=1,Продажи!BO154,(Данные!BJ53)*тех!CA$8*тех!CA$6)</f>
        <v>0</v>
      </c>
      <c r="BP10" s="337">
        <f>IF(Параметры!$C$60=1,Продажи!BP154,(Данные!BK53)*тех!CB$8*тех!CB$6)</f>
        <v>0</v>
      </c>
      <c r="BQ10" s="337">
        <f>IF(Параметры!$C$60=1,Продажи!BQ154,(Данные!BL53)*тех!CC$8*тех!CC$6)</f>
        <v>0</v>
      </c>
      <c r="BR10" s="337">
        <f>IF(Параметры!$C$60=1,Продажи!BR154,(Данные!BM53)*тех!CD$8*тех!CD$6)</f>
        <v>0</v>
      </c>
      <c r="BS10" s="337">
        <f>IF(Параметры!$C$60=1,Продажи!BS154,(Данные!BN53)*тех!CE$8*тех!CE$6)</f>
        <v>0</v>
      </c>
    </row>
    <row r="11" spans="2:71" s="7" customFormat="1">
      <c r="B11" s="118"/>
      <c r="C11" s="119" t="s">
        <v>791</v>
      </c>
      <c r="D11" s="118"/>
      <c r="E11" s="120">
        <f>AVERAGE(L11:W11)</f>
        <v>3.8833970867298842</v>
      </c>
      <c r="F11" s="120">
        <f>AVERAGE(X11:AI11)</f>
        <v>0</v>
      </c>
      <c r="G11" s="120">
        <f>AVERAGE(AJ11:AU11)</f>
        <v>0</v>
      </c>
      <c r="H11" s="120">
        <f>AVERAGE(AV11:BG11)</f>
        <v>0</v>
      </c>
      <c r="I11" s="120">
        <f>AVERAGE(BH11:BS11)</f>
        <v>0</v>
      </c>
      <c r="J11" s="121"/>
      <c r="L11" s="120">
        <f>IF(Данные!G54=0,,L10/Данные!G54)</f>
        <v>3.2212831782103923</v>
      </c>
      <c r="M11" s="120">
        <f>IF(Данные!H54=0,,M10/Данные!H54)</f>
        <v>3.2212831782103923</v>
      </c>
      <c r="N11" s="120">
        <f>IF(Данные!I54=0,,N10/Данные!I54)</f>
        <v>3.2212831782103923</v>
      </c>
      <c r="O11" s="120">
        <f>IF(Данные!J54=0,,O10/Данные!J54)</f>
        <v>4.3563355928152365</v>
      </c>
      <c r="P11" s="120">
        <f>IF(Данные!K54=0,,P10/Данные!K54)</f>
        <v>4.3563355928152365</v>
      </c>
      <c r="Q11" s="120">
        <f>IF(Данные!L54=0,,Q10/Данные!L54)</f>
        <v>4.3563355928152365</v>
      </c>
      <c r="R11" s="120">
        <f>IF(Данные!M54=0,,R10/Данные!M54)</f>
        <v>4.3563355928152365</v>
      </c>
      <c r="S11" s="120">
        <f>IF(Данные!N54=0,,S10/Данные!N54)</f>
        <v>4.3563355928152365</v>
      </c>
      <c r="T11" s="120">
        <f>IF(Данные!O54=0,,T10/Данные!O54)</f>
        <v>4.3563355928152365</v>
      </c>
      <c r="U11" s="120">
        <f>IF(Данные!P54=0,,U10/Данные!P54)</f>
        <v>4.3563355928152365</v>
      </c>
      <c r="V11" s="120">
        <f>IF(Данные!Q54=0,,V10/Данные!Q54)</f>
        <v>3.2212831782103923</v>
      </c>
      <c r="W11" s="120">
        <f>IF(Данные!R54=0,,W10/Данные!R54)</f>
        <v>3.2212831782103923</v>
      </c>
      <c r="X11" s="120">
        <f>IF(Данные!S54=0,,X10/Данные!S54)</f>
        <v>0</v>
      </c>
      <c r="Y11" s="120">
        <f>IF(Данные!T54=0,,Y10/Данные!T54)</f>
        <v>0</v>
      </c>
      <c r="Z11" s="120">
        <f>IF(Данные!U54=0,,Z10/Данные!U54)</f>
        <v>0</v>
      </c>
      <c r="AA11" s="120">
        <f>IF(Данные!V54=0,,AA10/Данные!V54)</f>
        <v>0</v>
      </c>
      <c r="AB11" s="120">
        <f>IF(Данные!W54=0,,AB10/Данные!W54)</f>
        <v>0</v>
      </c>
      <c r="AC11" s="120">
        <f>IF(Данные!X54=0,,AC10/Данные!X54)</f>
        <v>0</v>
      </c>
      <c r="AD11" s="120">
        <f>IF(Данные!Y54=0,,AD10/Данные!Y54)</f>
        <v>0</v>
      </c>
      <c r="AE11" s="120">
        <f>IF(Данные!Z54=0,,AE10/Данные!Z54)</f>
        <v>0</v>
      </c>
      <c r="AF11" s="120">
        <f>IF(Данные!AA54=0,,AF10/Данные!AA54)</f>
        <v>0</v>
      </c>
      <c r="AG11" s="120">
        <f>IF(Данные!AB54=0,,AG10/Данные!AB54)</f>
        <v>0</v>
      </c>
      <c r="AH11" s="120">
        <f>IF(Данные!AC54=0,,AH10/Данные!AC54)</f>
        <v>0</v>
      </c>
      <c r="AI11" s="120">
        <f>IF(Данные!AD54=0,,AI10/Данные!AD54)</f>
        <v>0</v>
      </c>
      <c r="AJ11" s="120">
        <f>IF(Данные!AE54=0,,AJ10/Данные!AE54)</f>
        <v>0</v>
      </c>
      <c r="AK11" s="120">
        <f>IF(Данные!AF54=0,,AK10/Данные!AF54)</f>
        <v>0</v>
      </c>
      <c r="AL11" s="120">
        <f>IF(Данные!AG54=0,,AL10/Данные!AG54)</f>
        <v>0</v>
      </c>
      <c r="AM11" s="120">
        <f>IF(Данные!AH54=0,,AM10/Данные!AH54)</f>
        <v>0</v>
      </c>
      <c r="AN11" s="120">
        <f>IF(Данные!AI54=0,,AN10/Данные!AI54)</f>
        <v>0</v>
      </c>
      <c r="AO11" s="120">
        <f>IF(Данные!AJ54=0,,AO10/Данные!AJ54)</f>
        <v>0</v>
      </c>
      <c r="AP11" s="120">
        <f>IF(Данные!AK54=0,,AP10/Данные!AK54)</f>
        <v>0</v>
      </c>
      <c r="AQ11" s="120">
        <f>IF(Данные!AL54=0,,AQ10/Данные!AL54)</f>
        <v>0</v>
      </c>
      <c r="AR11" s="120">
        <f>IF(Данные!AM54=0,,AR10/Данные!AM54)</f>
        <v>0</v>
      </c>
      <c r="AS11" s="120">
        <f>IF(Данные!AN54=0,,AS10/Данные!AN54)</f>
        <v>0</v>
      </c>
      <c r="AT11" s="120">
        <f>IF(Данные!AO54=0,,AT10/Данные!AO54)</f>
        <v>0</v>
      </c>
      <c r="AU11" s="120">
        <f>IF(Данные!AP54=0,,AU10/Данные!AP54)</f>
        <v>0</v>
      </c>
      <c r="AV11" s="120">
        <f>IF(Данные!AQ54=0,,AV10/Данные!AQ54)</f>
        <v>0</v>
      </c>
      <c r="AW11" s="120">
        <f>IF(Данные!AR54=0,,AW10/Данные!AR54)</f>
        <v>0</v>
      </c>
      <c r="AX11" s="120">
        <f>IF(Данные!AS54=0,,AX10/Данные!AS54)</f>
        <v>0</v>
      </c>
      <c r="AY11" s="120">
        <f>IF(Данные!AT54=0,,AY10/Данные!AT54)</f>
        <v>0</v>
      </c>
      <c r="AZ11" s="120">
        <f>IF(Данные!AU54=0,,AZ10/Данные!AU54)</f>
        <v>0</v>
      </c>
      <c r="BA11" s="120">
        <f>IF(Данные!AV54=0,,BA10/Данные!AV54)</f>
        <v>0</v>
      </c>
      <c r="BB11" s="120">
        <f>IF(Данные!AW54=0,,BB10/Данные!AW54)</f>
        <v>0</v>
      </c>
      <c r="BC11" s="120">
        <f>IF(Данные!AX54=0,,BC10/Данные!AX54)</f>
        <v>0</v>
      </c>
      <c r="BD11" s="120">
        <f>IF(Данные!AY54=0,,BD10/Данные!AY54)</f>
        <v>0</v>
      </c>
      <c r="BE11" s="120">
        <f>IF(Данные!AZ54=0,,BE10/Данные!AZ54)</f>
        <v>0</v>
      </c>
      <c r="BF11" s="120">
        <f>IF(Данные!BA54=0,,BF10/Данные!BA54)</f>
        <v>0</v>
      </c>
      <c r="BG11" s="120">
        <f>IF(Данные!BB54=0,,BG10/Данные!BB54)</f>
        <v>0</v>
      </c>
      <c r="BH11" s="120">
        <f>IF(Данные!BC54=0,,BH10/Данные!BC54)</f>
        <v>0</v>
      </c>
      <c r="BI11" s="120">
        <f>IF(Данные!BD54=0,,BI10/Данные!BD54)</f>
        <v>0</v>
      </c>
      <c r="BJ11" s="120">
        <f>IF(Данные!BE54=0,,BJ10/Данные!BE54)</f>
        <v>0</v>
      </c>
      <c r="BK11" s="120">
        <f>IF(Данные!BF54=0,,BK10/Данные!BF54)</f>
        <v>0</v>
      </c>
      <c r="BL11" s="120">
        <f>IF(Данные!BG54=0,,BL10/Данные!BG54)</f>
        <v>0</v>
      </c>
      <c r="BM11" s="120">
        <f>IF(Данные!BH54=0,,BM10/Данные!BH54)</f>
        <v>0</v>
      </c>
      <c r="BN11" s="120">
        <f>IF(Данные!BI54=0,,BN10/Данные!BI54)</f>
        <v>0</v>
      </c>
      <c r="BO11" s="120">
        <f>IF(Данные!BJ54=0,,BO10/Данные!BJ54)</f>
        <v>0</v>
      </c>
      <c r="BP11" s="120">
        <f>IF(Данные!BK54=0,,BP10/Данные!BK54)</f>
        <v>0</v>
      </c>
      <c r="BQ11" s="120">
        <f>IF(Данные!BL54=0,,BQ10/Данные!BL54)</f>
        <v>0</v>
      </c>
      <c r="BR11" s="120">
        <f>IF(Данные!BM54=0,,BR10/Данные!BM54)</f>
        <v>0</v>
      </c>
      <c r="BS11" s="120">
        <f>IF(Данные!BN54=0,,BS10/Данные!BN54)</f>
        <v>0</v>
      </c>
    </row>
    <row r="12" spans="2:71" s="7" customFormat="1">
      <c r="B12" s="3"/>
      <c r="C12" s="210"/>
      <c r="D12" s="3"/>
      <c r="E12" s="76"/>
      <c r="F12" s="76"/>
      <c r="G12" s="76"/>
      <c r="H12" s="76"/>
      <c r="I12" s="76"/>
      <c r="J12" s="76"/>
      <c r="K12" s="3"/>
    </row>
    <row r="13" spans="2:71" s="7" customFormat="1">
      <c r="B13" s="3"/>
      <c r="C13" s="210" t="s">
        <v>1216</v>
      </c>
      <c r="D13" s="3" t="s">
        <v>370</v>
      </c>
      <c r="E13" s="76">
        <f>SUM(L13:W13)</f>
        <v>144613.65</v>
      </c>
      <c r="F13" s="76">
        <f>SUM(X13:AI13)</f>
        <v>0</v>
      </c>
      <c r="G13" s="76">
        <f>SUM(AJ13:AU13)</f>
        <v>0</v>
      </c>
      <c r="H13" s="76">
        <f>SUM(AV13:BG13)</f>
        <v>0</v>
      </c>
      <c r="I13" s="76">
        <f>SUM(BH13:BS13)</f>
        <v>0</v>
      </c>
      <c r="J13" s="76">
        <f>SUM(E13:I13)</f>
        <v>144613.65</v>
      </c>
      <c r="K13" s="3"/>
      <c r="L13" s="337">
        <f>Данные!G240*(1+Данные!$F$67)</f>
        <v>12051.137499999999</v>
      </c>
      <c r="M13" s="337">
        <f>Данные!H240*(1+Данные!$F$67)</f>
        <v>12051.137499999999</v>
      </c>
      <c r="N13" s="337">
        <f>Данные!I240*(1+Данные!$F$67)</f>
        <v>12051.137499999999</v>
      </c>
      <c r="O13" s="337">
        <f>Данные!J240*(1+Данные!$F$67)</f>
        <v>12051.137499999999</v>
      </c>
      <c r="P13" s="337">
        <f>Данные!K240*(1+Данные!$F$67)</f>
        <v>12051.137499999999</v>
      </c>
      <c r="Q13" s="337">
        <f>Данные!L240*(1+Данные!$F$67)</f>
        <v>12051.137499999999</v>
      </c>
      <c r="R13" s="337">
        <f>Данные!M240*(1+Данные!$F$67)</f>
        <v>12051.137499999999</v>
      </c>
      <c r="S13" s="337">
        <f>Данные!N240*(1+Данные!$F$67)</f>
        <v>12051.137499999999</v>
      </c>
      <c r="T13" s="337">
        <f>Данные!O240*(1+Данные!$F$67)</f>
        <v>12051.137499999999</v>
      </c>
      <c r="U13" s="337">
        <f>Данные!P240*(1+Данные!$F$67)</f>
        <v>12051.137499999999</v>
      </c>
      <c r="V13" s="337">
        <f>Данные!Q240*(1+Данные!$F$67)</f>
        <v>12051.137499999999</v>
      </c>
      <c r="W13" s="337">
        <f>Данные!R240*(1+Данные!$F$67)</f>
        <v>12051.137499999999</v>
      </c>
      <c r="X13" s="337"/>
      <c r="Y13" s="337"/>
      <c r="Z13" s="337"/>
      <c r="AA13" s="337"/>
      <c r="AB13" s="337"/>
      <c r="AC13" s="337"/>
      <c r="AD13" s="337"/>
      <c r="AE13" s="337"/>
      <c r="AF13" s="337"/>
      <c r="AG13" s="337"/>
      <c r="AH13" s="337"/>
      <c r="AI13" s="337"/>
      <c r="AJ13" s="337"/>
      <c r="AK13" s="337"/>
      <c r="AL13" s="337"/>
      <c r="AM13" s="337"/>
      <c r="AN13" s="337"/>
      <c r="AO13" s="337"/>
      <c r="AP13" s="337"/>
      <c r="AQ13" s="337"/>
      <c r="AR13" s="337"/>
      <c r="AS13" s="337"/>
      <c r="AT13" s="337"/>
      <c r="AU13" s="337"/>
      <c r="AV13" s="337"/>
      <c r="AW13" s="337"/>
      <c r="AX13" s="337"/>
      <c r="AY13" s="337"/>
      <c r="AZ13" s="337"/>
      <c r="BA13" s="337"/>
      <c r="BB13" s="337"/>
      <c r="BC13" s="337"/>
      <c r="BD13" s="337"/>
      <c r="BE13" s="337"/>
      <c r="BF13" s="337"/>
      <c r="BG13" s="337"/>
      <c r="BH13" s="337"/>
      <c r="BI13" s="337"/>
      <c r="BJ13" s="337"/>
      <c r="BK13" s="337"/>
      <c r="BL13" s="337"/>
      <c r="BM13" s="337"/>
      <c r="BN13" s="337"/>
      <c r="BO13" s="337"/>
      <c r="BP13" s="337"/>
      <c r="BQ13" s="337"/>
      <c r="BR13" s="337"/>
      <c r="BS13" s="337"/>
    </row>
    <row r="14" spans="2:71" s="7" customFormat="1">
      <c r="B14" s="118"/>
      <c r="C14" s="211"/>
      <c r="D14" s="118"/>
      <c r="E14" s="120"/>
      <c r="F14" s="120"/>
      <c r="G14" s="120"/>
      <c r="H14" s="120"/>
      <c r="I14" s="120"/>
      <c r="J14" s="121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  <c r="AF14" s="120"/>
      <c r="AG14" s="120"/>
      <c r="AH14" s="120"/>
      <c r="AI14" s="120"/>
      <c r="AJ14" s="120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0"/>
      <c r="BF14" s="120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</row>
    <row r="15" spans="2:71" s="7" customFormat="1">
      <c r="B15" s="3"/>
      <c r="C15" s="210" t="s">
        <v>761</v>
      </c>
      <c r="D15" s="3"/>
      <c r="E15" s="76"/>
      <c r="F15" s="76"/>
      <c r="G15" s="76"/>
      <c r="H15" s="76"/>
      <c r="I15" s="76"/>
      <c r="J15" s="76"/>
      <c r="K15" s="3"/>
    </row>
    <row r="16" spans="2:71" s="7" customFormat="1">
      <c r="B16" s="3"/>
      <c r="C16" s="210" t="s">
        <v>873</v>
      </c>
      <c r="D16" s="3" t="s">
        <v>370</v>
      </c>
      <c r="E16" s="76">
        <f>SUM(L16:W16)</f>
        <v>0</v>
      </c>
      <c r="F16" s="76">
        <f>SUM(X16:AI16)</f>
        <v>0</v>
      </c>
      <c r="G16" s="76">
        <f>SUM(AJ16:AU16)</f>
        <v>0</v>
      </c>
      <c r="H16" s="76">
        <f>SUM(AV16:BG16)</f>
        <v>0</v>
      </c>
      <c r="I16" s="76">
        <f>SUM(BH16:BS16)</f>
        <v>0</v>
      </c>
      <c r="J16" s="76">
        <f>SUM(E16:I16)</f>
        <v>0</v>
      </c>
      <c r="K16" s="3"/>
      <c r="L16" s="337">
        <v>0</v>
      </c>
      <c r="M16" s="337">
        <f>L16</f>
        <v>0</v>
      </c>
      <c r="N16" s="337">
        <f t="shared" ref="N16:BS16" si="1">M16</f>
        <v>0</v>
      </c>
      <c r="O16" s="337">
        <f t="shared" si="1"/>
        <v>0</v>
      </c>
      <c r="P16" s="337">
        <f t="shared" si="1"/>
        <v>0</v>
      </c>
      <c r="Q16" s="337">
        <f t="shared" si="1"/>
        <v>0</v>
      </c>
      <c r="R16" s="337">
        <f t="shared" si="1"/>
        <v>0</v>
      </c>
      <c r="S16" s="337">
        <f t="shared" si="1"/>
        <v>0</v>
      </c>
      <c r="T16" s="337">
        <f t="shared" si="1"/>
        <v>0</v>
      </c>
      <c r="U16" s="337">
        <f t="shared" si="1"/>
        <v>0</v>
      </c>
      <c r="V16" s="337">
        <f t="shared" si="1"/>
        <v>0</v>
      </c>
      <c r="W16" s="337">
        <f t="shared" si="1"/>
        <v>0</v>
      </c>
      <c r="X16" s="337">
        <f t="shared" si="1"/>
        <v>0</v>
      </c>
      <c r="Y16" s="337">
        <f t="shared" si="1"/>
        <v>0</v>
      </c>
      <c r="Z16" s="337">
        <f t="shared" si="1"/>
        <v>0</v>
      </c>
      <c r="AA16" s="337">
        <f t="shared" si="1"/>
        <v>0</v>
      </c>
      <c r="AB16" s="337">
        <f t="shared" si="1"/>
        <v>0</v>
      </c>
      <c r="AC16" s="337">
        <f t="shared" si="1"/>
        <v>0</v>
      </c>
      <c r="AD16" s="337">
        <f t="shared" si="1"/>
        <v>0</v>
      </c>
      <c r="AE16" s="337">
        <f t="shared" si="1"/>
        <v>0</v>
      </c>
      <c r="AF16" s="337">
        <f t="shared" si="1"/>
        <v>0</v>
      </c>
      <c r="AG16" s="337">
        <f t="shared" si="1"/>
        <v>0</v>
      </c>
      <c r="AH16" s="337">
        <f t="shared" si="1"/>
        <v>0</v>
      </c>
      <c r="AI16" s="337">
        <f t="shared" si="1"/>
        <v>0</v>
      </c>
      <c r="AJ16" s="337">
        <f t="shared" si="1"/>
        <v>0</v>
      </c>
      <c r="AK16" s="337">
        <f t="shared" si="1"/>
        <v>0</v>
      </c>
      <c r="AL16" s="337">
        <f t="shared" si="1"/>
        <v>0</v>
      </c>
      <c r="AM16" s="337">
        <f t="shared" si="1"/>
        <v>0</v>
      </c>
      <c r="AN16" s="337">
        <f t="shared" si="1"/>
        <v>0</v>
      </c>
      <c r="AO16" s="337">
        <f t="shared" si="1"/>
        <v>0</v>
      </c>
      <c r="AP16" s="337">
        <f t="shared" si="1"/>
        <v>0</v>
      </c>
      <c r="AQ16" s="337">
        <f t="shared" si="1"/>
        <v>0</v>
      </c>
      <c r="AR16" s="337">
        <f t="shared" si="1"/>
        <v>0</v>
      </c>
      <c r="AS16" s="337">
        <f t="shared" si="1"/>
        <v>0</v>
      </c>
      <c r="AT16" s="337">
        <f t="shared" si="1"/>
        <v>0</v>
      </c>
      <c r="AU16" s="337">
        <f t="shared" si="1"/>
        <v>0</v>
      </c>
      <c r="AV16" s="337">
        <f t="shared" si="1"/>
        <v>0</v>
      </c>
      <c r="AW16" s="337">
        <f t="shared" si="1"/>
        <v>0</v>
      </c>
      <c r="AX16" s="337">
        <f t="shared" si="1"/>
        <v>0</v>
      </c>
      <c r="AY16" s="337">
        <f t="shared" si="1"/>
        <v>0</v>
      </c>
      <c r="AZ16" s="337">
        <f t="shared" si="1"/>
        <v>0</v>
      </c>
      <c r="BA16" s="337">
        <f t="shared" si="1"/>
        <v>0</v>
      </c>
      <c r="BB16" s="337">
        <f t="shared" si="1"/>
        <v>0</v>
      </c>
      <c r="BC16" s="337">
        <f t="shared" si="1"/>
        <v>0</v>
      </c>
      <c r="BD16" s="337">
        <f t="shared" si="1"/>
        <v>0</v>
      </c>
      <c r="BE16" s="337">
        <f t="shared" si="1"/>
        <v>0</v>
      </c>
      <c r="BF16" s="337">
        <f t="shared" si="1"/>
        <v>0</v>
      </c>
      <c r="BG16" s="337">
        <f t="shared" si="1"/>
        <v>0</v>
      </c>
      <c r="BH16" s="337">
        <f t="shared" si="1"/>
        <v>0</v>
      </c>
      <c r="BI16" s="337">
        <f t="shared" si="1"/>
        <v>0</v>
      </c>
      <c r="BJ16" s="337">
        <f t="shared" si="1"/>
        <v>0</v>
      </c>
      <c r="BK16" s="337">
        <f t="shared" si="1"/>
        <v>0</v>
      </c>
      <c r="BL16" s="337">
        <f t="shared" si="1"/>
        <v>0</v>
      </c>
      <c r="BM16" s="337">
        <f t="shared" si="1"/>
        <v>0</v>
      </c>
      <c r="BN16" s="337">
        <f t="shared" si="1"/>
        <v>0</v>
      </c>
      <c r="BO16" s="337">
        <f t="shared" si="1"/>
        <v>0</v>
      </c>
      <c r="BP16" s="337">
        <f t="shared" si="1"/>
        <v>0</v>
      </c>
      <c r="BQ16" s="337">
        <f t="shared" si="1"/>
        <v>0</v>
      </c>
      <c r="BR16" s="337">
        <f t="shared" si="1"/>
        <v>0</v>
      </c>
      <c r="BS16" s="337">
        <f t="shared" si="1"/>
        <v>0</v>
      </c>
    </row>
    <row r="17" spans="2:71" s="7" customFormat="1">
      <c r="B17" s="118"/>
      <c r="C17" s="211" t="s">
        <v>791</v>
      </c>
      <c r="D17" s="118"/>
      <c r="E17" s="120"/>
      <c r="F17" s="120"/>
      <c r="G17" s="120"/>
      <c r="H17" s="120"/>
      <c r="I17" s="120"/>
      <c r="J17" s="121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I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</row>
    <row r="18" spans="2:71" s="7" customFormat="1">
      <c r="B18" s="3"/>
      <c r="C18" s="210" t="s">
        <v>761</v>
      </c>
      <c r="D18" s="3"/>
      <c r="E18" s="76"/>
      <c r="F18" s="76"/>
      <c r="G18" s="76"/>
      <c r="H18" s="76"/>
      <c r="I18" s="76"/>
      <c r="J18" s="76"/>
      <c r="K18" s="3"/>
    </row>
    <row r="19" spans="2:71" s="7" customFormat="1">
      <c r="B19" s="3"/>
      <c r="C19" s="210" t="s">
        <v>873</v>
      </c>
      <c r="D19" s="3" t="s">
        <v>370</v>
      </c>
      <c r="E19" s="76">
        <f>SUM(L19:W19)</f>
        <v>0</v>
      </c>
      <c r="F19" s="76">
        <f>SUM(X19:AI19)</f>
        <v>0</v>
      </c>
      <c r="G19" s="76">
        <f>SUM(AJ19:AU19)</f>
        <v>0</v>
      </c>
      <c r="H19" s="76">
        <f>SUM(AV19:BG19)</f>
        <v>0</v>
      </c>
      <c r="I19" s="76">
        <f>SUM(BH19:BS19)</f>
        <v>0</v>
      </c>
      <c r="J19" s="76">
        <f>SUM(E19:I19)</f>
        <v>0</v>
      </c>
      <c r="K19" s="3"/>
      <c r="L19" s="337">
        <v>0</v>
      </c>
      <c r="M19" s="337">
        <f>L19</f>
        <v>0</v>
      </c>
      <c r="N19" s="337">
        <f t="shared" ref="N19:BS19" si="2">M19</f>
        <v>0</v>
      </c>
      <c r="O19" s="337">
        <f t="shared" si="2"/>
        <v>0</v>
      </c>
      <c r="P19" s="337">
        <f t="shared" si="2"/>
        <v>0</v>
      </c>
      <c r="Q19" s="337">
        <f t="shared" si="2"/>
        <v>0</v>
      </c>
      <c r="R19" s="337">
        <f t="shared" si="2"/>
        <v>0</v>
      </c>
      <c r="S19" s="337">
        <f t="shared" si="2"/>
        <v>0</v>
      </c>
      <c r="T19" s="337">
        <f t="shared" si="2"/>
        <v>0</v>
      </c>
      <c r="U19" s="337">
        <f t="shared" si="2"/>
        <v>0</v>
      </c>
      <c r="V19" s="337">
        <f t="shared" si="2"/>
        <v>0</v>
      </c>
      <c r="W19" s="337">
        <f t="shared" si="2"/>
        <v>0</v>
      </c>
      <c r="X19" s="337">
        <f t="shared" si="2"/>
        <v>0</v>
      </c>
      <c r="Y19" s="337">
        <f t="shared" si="2"/>
        <v>0</v>
      </c>
      <c r="Z19" s="337">
        <f t="shared" si="2"/>
        <v>0</v>
      </c>
      <c r="AA19" s="337">
        <f t="shared" si="2"/>
        <v>0</v>
      </c>
      <c r="AB19" s="337">
        <f t="shared" si="2"/>
        <v>0</v>
      </c>
      <c r="AC19" s="337">
        <f t="shared" si="2"/>
        <v>0</v>
      </c>
      <c r="AD19" s="337">
        <f t="shared" si="2"/>
        <v>0</v>
      </c>
      <c r="AE19" s="337">
        <f t="shared" si="2"/>
        <v>0</v>
      </c>
      <c r="AF19" s="337">
        <f t="shared" si="2"/>
        <v>0</v>
      </c>
      <c r="AG19" s="337">
        <f t="shared" si="2"/>
        <v>0</v>
      </c>
      <c r="AH19" s="337">
        <f t="shared" si="2"/>
        <v>0</v>
      </c>
      <c r="AI19" s="337">
        <f t="shared" si="2"/>
        <v>0</v>
      </c>
      <c r="AJ19" s="337">
        <f t="shared" si="2"/>
        <v>0</v>
      </c>
      <c r="AK19" s="337">
        <f t="shared" si="2"/>
        <v>0</v>
      </c>
      <c r="AL19" s="337">
        <f t="shared" si="2"/>
        <v>0</v>
      </c>
      <c r="AM19" s="337">
        <f t="shared" si="2"/>
        <v>0</v>
      </c>
      <c r="AN19" s="337">
        <f t="shared" si="2"/>
        <v>0</v>
      </c>
      <c r="AO19" s="337">
        <f t="shared" si="2"/>
        <v>0</v>
      </c>
      <c r="AP19" s="337">
        <f t="shared" si="2"/>
        <v>0</v>
      </c>
      <c r="AQ19" s="337">
        <f t="shared" si="2"/>
        <v>0</v>
      </c>
      <c r="AR19" s="337">
        <f t="shared" si="2"/>
        <v>0</v>
      </c>
      <c r="AS19" s="337">
        <f t="shared" si="2"/>
        <v>0</v>
      </c>
      <c r="AT19" s="337">
        <f t="shared" si="2"/>
        <v>0</v>
      </c>
      <c r="AU19" s="337">
        <f t="shared" si="2"/>
        <v>0</v>
      </c>
      <c r="AV19" s="337">
        <f t="shared" si="2"/>
        <v>0</v>
      </c>
      <c r="AW19" s="337">
        <f t="shared" si="2"/>
        <v>0</v>
      </c>
      <c r="AX19" s="337">
        <f t="shared" si="2"/>
        <v>0</v>
      </c>
      <c r="AY19" s="337">
        <f t="shared" si="2"/>
        <v>0</v>
      </c>
      <c r="AZ19" s="337">
        <f t="shared" si="2"/>
        <v>0</v>
      </c>
      <c r="BA19" s="337">
        <f t="shared" si="2"/>
        <v>0</v>
      </c>
      <c r="BB19" s="337">
        <f t="shared" si="2"/>
        <v>0</v>
      </c>
      <c r="BC19" s="337">
        <f t="shared" si="2"/>
        <v>0</v>
      </c>
      <c r="BD19" s="337">
        <f t="shared" si="2"/>
        <v>0</v>
      </c>
      <c r="BE19" s="337">
        <f t="shared" si="2"/>
        <v>0</v>
      </c>
      <c r="BF19" s="337">
        <f t="shared" si="2"/>
        <v>0</v>
      </c>
      <c r="BG19" s="337">
        <f t="shared" si="2"/>
        <v>0</v>
      </c>
      <c r="BH19" s="337">
        <f t="shared" si="2"/>
        <v>0</v>
      </c>
      <c r="BI19" s="337">
        <f t="shared" si="2"/>
        <v>0</v>
      </c>
      <c r="BJ19" s="337">
        <f t="shared" si="2"/>
        <v>0</v>
      </c>
      <c r="BK19" s="337">
        <f t="shared" si="2"/>
        <v>0</v>
      </c>
      <c r="BL19" s="337">
        <f t="shared" si="2"/>
        <v>0</v>
      </c>
      <c r="BM19" s="337">
        <f t="shared" si="2"/>
        <v>0</v>
      </c>
      <c r="BN19" s="337">
        <f t="shared" si="2"/>
        <v>0</v>
      </c>
      <c r="BO19" s="337">
        <f t="shared" si="2"/>
        <v>0</v>
      </c>
      <c r="BP19" s="337">
        <f t="shared" si="2"/>
        <v>0</v>
      </c>
      <c r="BQ19" s="337">
        <f t="shared" si="2"/>
        <v>0</v>
      </c>
      <c r="BR19" s="337">
        <f t="shared" si="2"/>
        <v>0</v>
      </c>
      <c r="BS19" s="337">
        <f t="shared" si="2"/>
        <v>0</v>
      </c>
    </row>
    <row r="20" spans="2:71" s="7" customFormat="1">
      <c r="B20" s="118"/>
      <c r="C20" s="211" t="s">
        <v>791</v>
      </c>
      <c r="D20" s="118"/>
      <c r="E20" s="120"/>
      <c r="F20" s="120"/>
      <c r="G20" s="120"/>
      <c r="H20" s="120"/>
      <c r="I20" s="120"/>
      <c r="J20" s="121"/>
      <c r="L20" s="120"/>
      <c r="M20" s="120"/>
      <c r="N20" s="120"/>
      <c r="O20" s="120"/>
      <c r="P20" s="120"/>
      <c r="Q20" s="120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20"/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20"/>
      <c r="BH20" s="120"/>
      <c r="BI20" s="120"/>
      <c r="BJ20" s="120"/>
      <c r="BK20" s="120"/>
      <c r="BL20" s="120"/>
      <c r="BM20" s="120"/>
      <c r="BN20" s="120"/>
      <c r="BO20" s="120"/>
      <c r="BP20" s="120"/>
      <c r="BQ20" s="120"/>
      <c r="BR20" s="120"/>
      <c r="BS20" s="120"/>
    </row>
    <row r="21" spans="2:71" s="7" customFormat="1">
      <c r="B21" s="3"/>
      <c r="C21" s="210" t="s">
        <v>761</v>
      </c>
      <c r="D21" s="3"/>
      <c r="E21" s="76"/>
      <c r="F21" s="76"/>
      <c r="G21" s="76"/>
      <c r="H21" s="76"/>
      <c r="I21" s="76"/>
      <c r="J21" s="76"/>
      <c r="K21" s="3"/>
    </row>
    <row r="22" spans="2:71" s="7" customFormat="1">
      <c r="B22" s="3"/>
      <c r="C22" s="210" t="s">
        <v>873</v>
      </c>
      <c r="D22" s="3" t="s">
        <v>370</v>
      </c>
      <c r="E22" s="76">
        <f>SUM(L22:W22)</f>
        <v>0</v>
      </c>
      <c r="F22" s="76">
        <f>SUM(X22:AI22)</f>
        <v>0</v>
      </c>
      <c r="G22" s="76">
        <f>SUM(AJ22:AU22)</f>
        <v>0</v>
      </c>
      <c r="H22" s="76">
        <f>SUM(AV22:BG22)</f>
        <v>0</v>
      </c>
      <c r="I22" s="76">
        <f>SUM(BH22:BS22)</f>
        <v>0</v>
      </c>
      <c r="J22" s="76">
        <f>SUM(E22:I22)</f>
        <v>0</v>
      </c>
      <c r="K22" s="3"/>
      <c r="L22" s="337">
        <v>0</v>
      </c>
      <c r="M22" s="337">
        <f>L22</f>
        <v>0</v>
      </c>
      <c r="N22" s="337">
        <f t="shared" ref="N22:BS22" si="3">M22</f>
        <v>0</v>
      </c>
      <c r="O22" s="337">
        <f t="shared" si="3"/>
        <v>0</v>
      </c>
      <c r="P22" s="337">
        <f t="shared" si="3"/>
        <v>0</v>
      </c>
      <c r="Q22" s="337">
        <f t="shared" si="3"/>
        <v>0</v>
      </c>
      <c r="R22" s="337">
        <f t="shared" si="3"/>
        <v>0</v>
      </c>
      <c r="S22" s="337">
        <f t="shared" si="3"/>
        <v>0</v>
      </c>
      <c r="T22" s="337">
        <f t="shared" si="3"/>
        <v>0</v>
      </c>
      <c r="U22" s="337">
        <f t="shared" si="3"/>
        <v>0</v>
      </c>
      <c r="V22" s="337">
        <f t="shared" si="3"/>
        <v>0</v>
      </c>
      <c r="W22" s="337">
        <f t="shared" si="3"/>
        <v>0</v>
      </c>
      <c r="X22" s="337">
        <f t="shared" si="3"/>
        <v>0</v>
      </c>
      <c r="Y22" s="337">
        <f t="shared" si="3"/>
        <v>0</v>
      </c>
      <c r="Z22" s="337">
        <f t="shared" si="3"/>
        <v>0</v>
      </c>
      <c r="AA22" s="337">
        <f t="shared" si="3"/>
        <v>0</v>
      </c>
      <c r="AB22" s="337">
        <f t="shared" si="3"/>
        <v>0</v>
      </c>
      <c r="AC22" s="337">
        <f t="shared" si="3"/>
        <v>0</v>
      </c>
      <c r="AD22" s="337">
        <f t="shared" si="3"/>
        <v>0</v>
      </c>
      <c r="AE22" s="337">
        <f t="shared" si="3"/>
        <v>0</v>
      </c>
      <c r="AF22" s="337">
        <f t="shared" si="3"/>
        <v>0</v>
      </c>
      <c r="AG22" s="337">
        <f t="shared" si="3"/>
        <v>0</v>
      </c>
      <c r="AH22" s="337">
        <f t="shared" si="3"/>
        <v>0</v>
      </c>
      <c r="AI22" s="337">
        <f t="shared" si="3"/>
        <v>0</v>
      </c>
      <c r="AJ22" s="337">
        <f t="shared" si="3"/>
        <v>0</v>
      </c>
      <c r="AK22" s="337">
        <f t="shared" si="3"/>
        <v>0</v>
      </c>
      <c r="AL22" s="337">
        <f t="shared" si="3"/>
        <v>0</v>
      </c>
      <c r="AM22" s="337">
        <f t="shared" si="3"/>
        <v>0</v>
      </c>
      <c r="AN22" s="337">
        <f t="shared" si="3"/>
        <v>0</v>
      </c>
      <c r="AO22" s="337">
        <f t="shared" si="3"/>
        <v>0</v>
      </c>
      <c r="AP22" s="337">
        <f t="shared" si="3"/>
        <v>0</v>
      </c>
      <c r="AQ22" s="337">
        <f t="shared" si="3"/>
        <v>0</v>
      </c>
      <c r="AR22" s="337">
        <f t="shared" si="3"/>
        <v>0</v>
      </c>
      <c r="AS22" s="337">
        <f t="shared" si="3"/>
        <v>0</v>
      </c>
      <c r="AT22" s="337">
        <f t="shared" si="3"/>
        <v>0</v>
      </c>
      <c r="AU22" s="337">
        <f t="shared" si="3"/>
        <v>0</v>
      </c>
      <c r="AV22" s="337">
        <f t="shared" si="3"/>
        <v>0</v>
      </c>
      <c r="AW22" s="337">
        <f t="shared" si="3"/>
        <v>0</v>
      </c>
      <c r="AX22" s="337">
        <f t="shared" si="3"/>
        <v>0</v>
      </c>
      <c r="AY22" s="337">
        <f t="shared" si="3"/>
        <v>0</v>
      </c>
      <c r="AZ22" s="337">
        <f t="shared" si="3"/>
        <v>0</v>
      </c>
      <c r="BA22" s="337">
        <f t="shared" si="3"/>
        <v>0</v>
      </c>
      <c r="BB22" s="337">
        <f t="shared" si="3"/>
        <v>0</v>
      </c>
      <c r="BC22" s="337">
        <f t="shared" si="3"/>
        <v>0</v>
      </c>
      <c r="BD22" s="337">
        <f t="shared" si="3"/>
        <v>0</v>
      </c>
      <c r="BE22" s="337">
        <f t="shared" si="3"/>
        <v>0</v>
      </c>
      <c r="BF22" s="337">
        <f t="shared" si="3"/>
        <v>0</v>
      </c>
      <c r="BG22" s="337">
        <f t="shared" si="3"/>
        <v>0</v>
      </c>
      <c r="BH22" s="337">
        <f t="shared" si="3"/>
        <v>0</v>
      </c>
      <c r="BI22" s="337">
        <f t="shared" si="3"/>
        <v>0</v>
      </c>
      <c r="BJ22" s="337">
        <f t="shared" si="3"/>
        <v>0</v>
      </c>
      <c r="BK22" s="337">
        <f t="shared" si="3"/>
        <v>0</v>
      </c>
      <c r="BL22" s="337">
        <f t="shared" si="3"/>
        <v>0</v>
      </c>
      <c r="BM22" s="337">
        <f t="shared" si="3"/>
        <v>0</v>
      </c>
      <c r="BN22" s="337">
        <f t="shared" si="3"/>
        <v>0</v>
      </c>
      <c r="BO22" s="337">
        <f t="shared" si="3"/>
        <v>0</v>
      </c>
      <c r="BP22" s="337">
        <f t="shared" si="3"/>
        <v>0</v>
      </c>
      <c r="BQ22" s="337">
        <f t="shared" si="3"/>
        <v>0</v>
      </c>
      <c r="BR22" s="337">
        <f t="shared" si="3"/>
        <v>0</v>
      </c>
      <c r="BS22" s="337">
        <f t="shared" si="3"/>
        <v>0</v>
      </c>
    </row>
    <row r="23" spans="2:71" s="7" customFormat="1">
      <c r="B23" s="118"/>
      <c r="C23" s="211" t="s">
        <v>791</v>
      </c>
      <c r="D23" s="118"/>
      <c r="E23" s="120"/>
      <c r="F23" s="120"/>
      <c r="G23" s="120"/>
      <c r="H23" s="120"/>
      <c r="I23" s="120"/>
      <c r="J23" s="121"/>
      <c r="L23" s="120"/>
      <c r="M23" s="120"/>
      <c r="N23" s="120"/>
      <c r="O23" s="120"/>
      <c r="P23" s="120"/>
      <c r="Q23" s="120"/>
      <c r="R23" s="120"/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20"/>
      <c r="AF23" s="120"/>
      <c r="AG23" s="120"/>
      <c r="AH23" s="120"/>
      <c r="AI23" s="120"/>
      <c r="AJ23" s="120"/>
      <c r="AK23" s="12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0"/>
      <c r="BA23" s="120"/>
      <c r="BB23" s="120"/>
      <c r="BC23" s="120"/>
      <c r="BD23" s="120"/>
      <c r="BE23" s="120"/>
      <c r="BF23" s="120"/>
      <c r="BG23" s="120"/>
      <c r="BH23" s="120"/>
      <c r="BI23" s="120"/>
      <c r="BJ23" s="120"/>
      <c r="BK23" s="120"/>
      <c r="BL23" s="120"/>
      <c r="BM23" s="120"/>
      <c r="BN23" s="120"/>
      <c r="BO23" s="120"/>
      <c r="BP23" s="120"/>
      <c r="BQ23" s="120"/>
      <c r="BR23" s="120"/>
      <c r="BS23" s="120"/>
    </row>
    <row r="24" spans="2:71" s="7" customFormat="1">
      <c r="B24" s="3"/>
      <c r="C24" s="210" t="s">
        <v>761</v>
      </c>
      <c r="D24" s="3"/>
      <c r="E24" s="76"/>
      <c r="F24" s="76"/>
      <c r="G24" s="76"/>
      <c r="H24" s="76"/>
      <c r="I24" s="76"/>
      <c r="J24" s="76"/>
      <c r="K24" s="3"/>
    </row>
    <row r="25" spans="2:71" s="7" customFormat="1">
      <c r="B25" s="3"/>
      <c r="C25" s="210" t="s">
        <v>873</v>
      </c>
      <c r="D25" s="3" t="s">
        <v>370</v>
      </c>
      <c r="E25" s="76">
        <f>SUM(L25:W25)</f>
        <v>0</v>
      </c>
      <c r="F25" s="76">
        <f>SUM(X25:AI25)</f>
        <v>0</v>
      </c>
      <c r="G25" s="76">
        <f>SUM(AJ25:AU25)</f>
        <v>0</v>
      </c>
      <c r="H25" s="76">
        <f>SUM(AV25:BG25)</f>
        <v>0</v>
      </c>
      <c r="I25" s="76">
        <f>SUM(BH25:BS25)</f>
        <v>0</v>
      </c>
      <c r="J25" s="76">
        <f>SUM(E25:I25)</f>
        <v>0</v>
      </c>
      <c r="K25" s="3"/>
      <c r="L25" s="337">
        <v>0</v>
      </c>
      <c r="M25" s="337">
        <f>L25</f>
        <v>0</v>
      </c>
      <c r="N25" s="337">
        <f t="shared" ref="N25:BS25" si="4">M25</f>
        <v>0</v>
      </c>
      <c r="O25" s="337">
        <f t="shared" si="4"/>
        <v>0</v>
      </c>
      <c r="P25" s="337">
        <f t="shared" si="4"/>
        <v>0</v>
      </c>
      <c r="Q25" s="337">
        <f t="shared" si="4"/>
        <v>0</v>
      </c>
      <c r="R25" s="337">
        <f t="shared" si="4"/>
        <v>0</v>
      </c>
      <c r="S25" s="337">
        <f t="shared" si="4"/>
        <v>0</v>
      </c>
      <c r="T25" s="337">
        <f t="shared" si="4"/>
        <v>0</v>
      </c>
      <c r="U25" s="337">
        <f t="shared" si="4"/>
        <v>0</v>
      </c>
      <c r="V25" s="337">
        <f t="shared" si="4"/>
        <v>0</v>
      </c>
      <c r="W25" s="337">
        <f t="shared" si="4"/>
        <v>0</v>
      </c>
      <c r="X25" s="337">
        <f t="shared" si="4"/>
        <v>0</v>
      </c>
      <c r="Y25" s="337">
        <f t="shared" si="4"/>
        <v>0</v>
      </c>
      <c r="Z25" s="337">
        <f t="shared" si="4"/>
        <v>0</v>
      </c>
      <c r="AA25" s="337">
        <f t="shared" si="4"/>
        <v>0</v>
      </c>
      <c r="AB25" s="337">
        <f t="shared" si="4"/>
        <v>0</v>
      </c>
      <c r="AC25" s="337">
        <f t="shared" si="4"/>
        <v>0</v>
      </c>
      <c r="AD25" s="337">
        <f t="shared" si="4"/>
        <v>0</v>
      </c>
      <c r="AE25" s="337">
        <f t="shared" si="4"/>
        <v>0</v>
      </c>
      <c r="AF25" s="337">
        <f t="shared" si="4"/>
        <v>0</v>
      </c>
      <c r="AG25" s="337">
        <f t="shared" si="4"/>
        <v>0</v>
      </c>
      <c r="AH25" s="337">
        <f t="shared" si="4"/>
        <v>0</v>
      </c>
      <c r="AI25" s="337">
        <f t="shared" si="4"/>
        <v>0</v>
      </c>
      <c r="AJ25" s="337">
        <f t="shared" si="4"/>
        <v>0</v>
      </c>
      <c r="AK25" s="337">
        <f t="shared" si="4"/>
        <v>0</v>
      </c>
      <c r="AL25" s="337">
        <f t="shared" si="4"/>
        <v>0</v>
      </c>
      <c r="AM25" s="337">
        <f t="shared" si="4"/>
        <v>0</v>
      </c>
      <c r="AN25" s="337">
        <f t="shared" si="4"/>
        <v>0</v>
      </c>
      <c r="AO25" s="337">
        <f t="shared" si="4"/>
        <v>0</v>
      </c>
      <c r="AP25" s="337">
        <f t="shared" si="4"/>
        <v>0</v>
      </c>
      <c r="AQ25" s="337">
        <f t="shared" si="4"/>
        <v>0</v>
      </c>
      <c r="AR25" s="337">
        <f t="shared" si="4"/>
        <v>0</v>
      </c>
      <c r="AS25" s="337">
        <f t="shared" si="4"/>
        <v>0</v>
      </c>
      <c r="AT25" s="337">
        <f t="shared" si="4"/>
        <v>0</v>
      </c>
      <c r="AU25" s="337">
        <f t="shared" si="4"/>
        <v>0</v>
      </c>
      <c r="AV25" s="337">
        <f t="shared" si="4"/>
        <v>0</v>
      </c>
      <c r="AW25" s="337">
        <f t="shared" si="4"/>
        <v>0</v>
      </c>
      <c r="AX25" s="337">
        <f t="shared" si="4"/>
        <v>0</v>
      </c>
      <c r="AY25" s="337">
        <f t="shared" si="4"/>
        <v>0</v>
      </c>
      <c r="AZ25" s="337">
        <f t="shared" si="4"/>
        <v>0</v>
      </c>
      <c r="BA25" s="337">
        <f t="shared" si="4"/>
        <v>0</v>
      </c>
      <c r="BB25" s="337">
        <f t="shared" si="4"/>
        <v>0</v>
      </c>
      <c r="BC25" s="337">
        <f t="shared" si="4"/>
        <v>0</v>
      </c>
      <c r="BD25" s="337">
        <f t="shared" si="4"/>
        <v>0</v>
      </c>
      <c r="BE25" s="337">
        <f t="shared" si="4"/>
        <v>0</v>
      </c>
      <c r="BF25" s="337">
        <f t="shared" si="4"/>
        <v>0</v>
      </c>
      <c r="BG25" s="337">
        <f t="shared" si="4"/>
        <v>0</v>
      </c>
      <c r="BH25" s="337">
        <f t="shared" si="4"/>
        <v>0</v>
      </c>
      <c r="BI25" s="337">
        <f t="shared" si="4"/>
        <v>0</v>
      </c>
      <c r="BJ25" s="337">
        <f t="shared" si="4"/>
        <v>0</v>
      </c>
      <c r="BK25" s="337">
        <f t="shared" si="4"/>
        <v>0</v>
      </c>
      <c r="BL25" s="337">
        <f t="shared" si="4"/>
        <v>0</v>
      </c>
      <c r="BM25" s="337">
        <f t="shared" si="4"/>
        <v>0</v>
      </c>
      <c r="BN25" s="337">
        <f t="shared" si="4"/>
        <v>0</v>
      </c>
      <c r="BO25" s="337">
        <f t="shared" si="4"/>
        <v>0</v>
      </c>
      <c r="BP25" s="337">
        <f t="shared" si="4"/>
        <v>0</v>
      </c>
      <c r="BQ25" s="337">
        <f t="shared" si="4"/>
        <v>0</v>
      </c>
      <c r="BR25" s="337">
        <f t="shared" si="4"/>
        <v>0</v>
      </c>
      <c r="BS25" s="337">
        <f t="shared" si="4"/>
        <v>0</v>
      </c>
    </row>
    <row r="26" spans="2:71" s="7" customFormat="1">
      <c r="B26" s="118"/>
      <c r="C26" s="211" t="s">
        <v>791</v>
      </c>
      <c r="D26" s="118"/>
      <c r="E26" s="120"/>
      <c r="F26" s="120"/>
      <c r="G26" s="120"/>
      <c r="H26" s="120"/>
      <c r="I26" s="120"/>
      <c r="J26" s="121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20"/>
      <c r="AG26" s="120"/>
      <c r="AH26" s="120"/>
      <c r="AI26" s="120"/>
      <c r="AJ26" s="120"/>
      <c r="AK26" s="120"/>
      <c r="AL26" s="120"/>
      <c r="AM26" s="120"/>
      <c r="AN26" s="120"/>
      <c r="AO26" s="120"/>
      <c r="AP26" s="120"/>
      <c r="AQ26" s="120"/>
      <c r="AR26" s="120"/>
      <c r="AS26" s="120"/>
      <c r="AT26" s="120"/>
      <c r="AU26" s="120"/>
      <c r="AV26" s="120"/>
      <c r="AW26" s="120"/>
      <c r="AX26" s="120"/>
      <c r="AY26" s="120"/>
      <c r="AZ26" s="120"/>
      <c r="BA26" s="120"/>
      <c r="BB26" s="120"/>
      <c r="BC26" s="120"/>
      <c r="BD26" s="120"/>
      <c r="BE26" s="120"/>
      <c r="BF26" s="120"/>
      <c r="BG26" s="120"/>
      <c r="BH26" s="120"/>
      <c r="BI26" s="120"/>
      <c r="BJ26" s="120"/>
      <c r="BK26" s="120"/>
      <c r="BL26" s="120"/>
      <c r="BM26" s="120"/>
      <c r="BN26" s="120"/>
      <c r="BO26" s="120"/>
      <c r="BP26" s="120"/>
      <c r="BQ26" s="120"/>
      <c r="BR26" s="120"/>
      <c r="BS26" s="120"/>
    </row>
    <row r="27" spans="2:71" s="7" customFormat="1" hidden="1" outlineLevel="1">
      <c r="B27" s="3"/>
      <c r="C27" s="210" t="s">
        <v>761</v>
      </c>
      <c r="D27" s="3"/>
      <c r="E27" s="76"/>
      <c r="F27" s="76"/>
      <c r="G27" s="76"/>
      <c r="H27" s="76"/>
      <c r="I27" s="76"/>
      <c r="J27" s="76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</row>
    <row r="28" spans="2:71" s="7" customFormat="1" hidden="1" outlineLevel="1">
      <c r="B28" s="3"/>
      <c r="C28" s="210" t="s">
        <v>873</v>
      </c>
      <c r="D28" s="3" t="s">
        <v>370</v>
      </c>
      <c r="E28" s="76">
        <f>SUM(L28:W28)</f>
        <v>0</v>
      </c>
      <c r="F28" s="76">
        <f>SUM(X28:AI28)</f>
        <v>0</v>
      </c>
      <c r="G28" s="76">
        <f>SUM(AJ28:AU28)</f>
        <v>0</v>
      </c>
      <c r="H28" s="76">
        <f>SUM(AV28:BG28)</f>
        <v>0</v>
      </c>
      <c r="I28" s="76">
        <f>SUM(BH28:BS28)</f>
        <v>0</v>
      </c>
      <c r="J28" s="76">
        <f>SUM(E28:I28)</f>
        <v>0</v>
      </c>
      <c r="K28" s="3"/>
      <c r="L28" s="210">
        <v>0</v>
      </c>
      <c r="M28" s="210">
        <f>L28</f>
        <v>0</v>
      </c>
      <c r="N28" s="210">
        <f t="shared" ref="N28" si="5">M28</f>
        <v>0</v>
      </c>
      <c r="O28" s="210">
        <f t="shared" ref="O28" si="6">N28</f>
        <v>0</v>
      </c>
      <c r="P28" s="210">
        <f t="shared" ref="P28" si="7">O28</f>
        <v>0</v>
      </c>
      <c r="Q28" s="210">
        <f t="shared" ref="Q28" si="8">P28</f>
        <v>0</v>
      </c>
      <c r="R28" s="210">
        <f t="shared" ref="R28" si="9">Q28</f>
        <v>0</v>
      </c>
      <c r="S28" s="210">
        <f t="shared" ref="S28" si="10">R28</f>
        <v>0</v>
      </c>
      <c r="T28" s="210">
        <f t="shared" ref="T28" si="11">S28</f>
        <v>0</v>
      </c>
      <c r="U28" s="210">
        <f t="shared" ref="U28" si="12">T28</f>
        <v>0</v>
      </c>
      <c r="V28" s="210">
        <f t="shared" ref="V28" si="13">U28</f>
        <v>0</v>
      </c>
      <c r="W28" s="210">
        <f t="shared" ref="W28" si="14">V28</f>
        <v>0</v>
      </c>
      <c r="X28" s="210">
        <f t="shared" ref="X28" si="15">W28</f>
        <v>0</v>
      </c>
      <c r="Y28" s="210">
        <f t="shared" ref="Y28" si="16">X28</f>
        <v>0</v>
      </c>
      <c r="Z28" s="210">
        <f t="shared" ref="Z28" si="17">Y28</f>
        <v>0</v>
      </c>
      <c r="AA28" s="210">
        <f t="shared" ref="AA28" si="18">Z28</f>
        <v>0</v>
      </c>
      <c r="AB28" s="210">
        <f t="shared" ref="AB28" si="19">AA28</f>
        <v>0</v>
      </c>
      <c r="AC28" s="210">
        <f t="shared" ref="AC28" si="20">AB28</f>
        <v>0</v>
      </c>
      <c r="AD28" s="210">
        <f t="shared" ref="AD28" si="21">AC28</f>
        <v>0</v>
      </c>
      <c r="AE28" s="210">
        <f t="shared" ref="AE28" si="22">AD28</f>
        <v>0</v>
      </c>
      <c r="AF28" s="210">
        <f t="shared" ref="AF28" si="23">AE28</f>
        <v>0</v>
      </c>
      <c r="AG28" s="210">
        <f t="shared" ref="AG28" si="24">AF28</f>
        <v>0</v>
      </c>
      <c r="AH28" s="210">
        <f t="shared" ref="AH28" si="25">AG28</f>
        <v>0</v>
      </c>
      <c r="AI28" s="210">
        <f t="shared" ref="AI28" si="26">AH28</f>
        <v>0</v>
      </c>
      <c r="AJ28" s="210">
        <f t="shared" ref="AJ28" si="27">AI28</f>
        <v>0</v>
      </c>
      <c r="AK28" s="210">
        <f t="shared" ref="AK28" si="28">AJ28</f>
        <v>0</v>
      </c>
      <c r="AL28" s="210">
        <f t="shared" ref="AL28" si="29">AK28</f>
        <v>0</v>
      </c>
      <c r="AM28" s="210">
        <f t="shared" ref="AM28" si="30">AL28</f>
        <v>0</v>
      </c>
      <c r="AN28" s="210">
        <f t="shared" ref="AN28" si="31">AM28</f>
        <v>0</v>
      </c>
      <c r="AO28" s="210">
        <f t="shared" ref="AO28" si="32">AN28</f>
        <v>0</v>
      </c>
      <c r="AP28" s="210">
        <f t="shared" ref="AP28" si="33">AO28</f>
        <v>0</v>
      </c>
      <c r="AQ28" s="210">
        <f t="shared" ref="AQ28" si="34">AP28</f>
        <v>0</v>
      </c>
      <c r="AR28" s="210">
        <f t="shared" ref="AR28" si="35">AQ28</f>
        <v>0</v>
      </c>
      <c r="AS28" s="210">
        <f t="shared" ref="AS28" si="36">AR28</f>
        <v>0</v>
      </c>
      <c r="AT28" s="210">
        <f t="shared" ref="AT28" si="37">AS28</f>
        <v>0</v>
      </c>
      <c r="AU28" s="210">
        <f t="shared" ref="AU28" si="38">AT28</f>
        <v>0</v>
      </c>
      <c r="AV28" s="210">
        <f t="shared" ref="AV28" si="39">AU28</f>
        <v>0</v>
      </c>
      <c r="AW28" s="210">
        <f t="shared" ref="AW28" si="40">AV28</f>
        <v>0</v>
      </c>
      <c r="AX28" s="210">
        <f t="shared" ref="AX28" si="41">AW28</f>
        <v>0</v>
      </c>
      <c r="AY28" s="210">
        <f t="shared" ref="AY28" si="42">AX28</f>
        <v>0</v>
      </c>
      <c r="AZ28" s="210">
        <f t="shared" ref="AZ28" si="43">AY28</f>
        <v>0</v>
      </c>
      <c r="BA28" s="210">
        <f t="shared" ref="BA28" si="44">AZ28</f>
        <v>0</v>
      </c>
      <c r="BB28" s="210">
        <f t="shared" ref="BB28" si="45">BA28</f>
        <v>0</v>
      </c>
      <c r="BC28" s="210">
        <f t="shared" ref="BC28" si="46">BB28</f>
        <v>0</v>
      </c>
      <c r="BD28" s="210">
        <f t="shared" ref="BD28" si="47">BC28</f>
        <v>0</v>
      </c>
      <c r="BE28" s="210">
        <f t="shared" ref="BE28" si="48">BD28</f>
        <v>0</v>
      </c>
      <c r="BF28" s="210">
        <f t="shared" ref="BF28" si="49">BE28</f>
        <v>0</v>
      </c>
      <c r="BG28" s="210">
        <f t="shared" ref="BG28" si="50">BF28</f>
        <v>0</v>
      </c>
      <c r="BH28" s="210">
        <f t="shared" ref="BH28" si="51">BG28</f>
        <v>0</v>
      </c>
      <c r="BI28" s="210">
        <f t="shared" ref="BI28" si="52">BH28</f>
        <v>0</v>
      </c>
      <c r="BJ28" s="210">
        <f t="shared" ref="BJ28" si="53">BI28</f>
        <v>0</v>
      </c>
      <c r="BK28" s="210">
        <f t="shared" ref="BK28" si="54">BJ28</f>
        <v>0</v>
      </c>
      <c r="BL28" s="210">
        <f t="shared" ref="BL28" si="55">BK28</f>
        <v>0</v>
      </c>
      <c r="BM28" s="210">
        <f t="shared" ref="BM28" si="56">BL28</f>
        <v>0</v>
      </c>
      <c r="BN28" s="210">
        <f t="shared" ref="BN28" si="57">BM28</f>
        <v>0</v>
      </c>
      <c r="BO28" s="210">
        <f t="shared" ref="BO28" si="58">BN28</f>
        <v>0</v>
      </c>
      <c r="BP28" s="210">
        <f t="shared" ref="BP28" si="59">BO28</f>
        <v>0</v>
      </c>
      <c r="BQ28" s="210">
        <f t="shared" ref="BQ28" si="60">BP28</f>
        <v>0</v>
      </c>
      <c r="BR28" s="210">
        <f t="shared" ref="BR28" si="61">BQ28</f>
        <v>0</v>
      </c>
      <c r="BS28" s="210">
        <f t="shared" ref="BS28" si="62">BR28</f>
        <v>0</v>
      </c>
    </row>
    <row r="29" spans="2:71" s="7" customFormat="1" hidden="1" outlineLevel="1">
      <c r="B29" s="118"/>
      <c r="C29" s="211" t="s">
        <v>791</v>
      </c>
      <c r="D29" s="118"/>
      <c r="E29" s="120"/>
      <c r="F29" s="120"/>
      <c r="G29" s="120"/>
      <c r="H29" s="120"/>
      <c r="I29" s="120"/>
      <c r="J29" s="121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0"/>
      <c r="AH29" s="120"/>
      <c r="AI29" s="120"/>
      <c r="AJ29" s="120"/>
      <c r="AK29" s="120"/>
      <c r="AL29" s="120"/>
      <c r="AM29" s="120"/>
      <c r="AN29" s="120"/>
      <c r="AO29" s="120"/>
      <c r="AP29" s="120"/>
      <c r="AQ29" s="120"/>
      <c r="AR29" s="120"/>
      <c r="AS29" s="120"/>
      <c r="AT29" s="120"/>
      <c r="AU29" s="120"/>
      <c r="AV29" s="120"/>
      <c r="AW29" s="120"/>
      <c r="AX29" s="120"/>
      <c r="AY29" s="120"/>
      <c r="AZ29" s="120"/>
      <c r="BA29" s="120"/>
      <c r="BB29" s="120"/>
      <c r="BC29" s="120"/>
      <c r="BD29" s="120"/>
      <c r="BE29" s="120"/>
      <c r="BF29" s="120"/>
      <c r="BG29" s="120"/>
      <c r="BH29" s="120"/>
      <c r="BI29" s="120"/>
      <c r="BJ29" s="120"/>
      <c r="BK29" s="120"/>
      <c r="BL29" s="120"/>
      <c r="BM29" s="120"/>
      <c r="BN29" s="120"/>
      <c r="BO29" s="120"/>
      <c r="BP29" s="120"/>
      <c r="BQ29" s="120"/>
      <c r="BR29" s="120"/>
      <c r="BS29" s="120"/>
    </row>
    <row r="30" spans="2:71" s="7" customFormat="1" hidden="1" outlineLevel="1">
      <c r="B30" s="3"/>
      <c r="C30" s="210" t="s">
        <v>761</v>
      </c>
      <c r="D30" s="3"/>
      <c r="E30" s="76"/>
      <c r="F30" s="76"/>
      <c r="G30" s="76"/>
      <c r="H30" s="76"/>
      <c r="I30" s="76"/>
      <c r="J30" s="76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</row>
    <row r="31" spans="2:71" s="7" customFormat="1" hidden="1" outlineLevel="1">
      <c r="B31" s="3"/>
      <c r="C31" s="210" t="s">
        <v>873</v>
      </c>
      <c r="D31" s="3" t="s">
        <v>370</v>
      </c>
      <c r="E31" s="76">
        <f>SUM(L31:W31)</f>
        <v>0</v>
      </c>
      <c r="F31" s="76">
        <f>SUM(X31:AI31)</f>
        <v>0</v>
      </c>
      <c r="G31" s="76">
        <f>SUM(AJ31:AU31)</f>
        <v>0</v>
      </c>
      <c r="H31" s="76">
        <f>SUM(AV31:BG31)</f>
        <v>0</v>
      </c>
      <c r="I31" s="76">
        <f>SUM(BH31:BS31)</f>
        <v>0</v>
      </c>
      <c r="J31" s="76">
        <f>SUM(E31:I31)</f>
        <v>0</v>
      </c>
      <c r="K31" s="3"/>
      <c r="L31" s="210">
        <v>0</v>
      </c>
      <c r="M31" s="210">
        <f>L31</f>
        <v>0</v>
      </c>
      <c r="N31" s="210">
        <f t="shared" ref="N31" si="63">M31</f>
        <v>0</v>
      </c>
      <c r="O31" s="210">
        <f t="shared" ref="O31" si="64">N31</f>
        <v>0</v>
      </c>
      <c r="P31" s="210">
        <f t="shared" ref="P31" si="65">O31</f>
        <v>0</v>
      </c>
      <c r="Q31" s="210">
        <f t="shared" ref="Q31" si="66">P31</f>
        <v>0</v>
      </c>
      <c r="R31" s="210">
        <f t="shared" ref="R31" si="67">Q31</f>
        <v>0</v>
      </c>
      <c r="S31" s="210">
        <f t="shared" ref="S31" si="68">R31</f>
        <v>0</v>
      </c>
      <c r="T31" s="210">
        <f t="shared" ref="T31" si="69">S31</f>
        <v>0</v>
      </c>
      <c r="U31" s="210">
        <f t="shared" ref="U31" si="70">T31</f>
        <v>0</v>
      </c>
      <c r="V31" s="210">
        <f t="shared" ref="V31" si="71">U31</f>
        <v>0</v>
      </c>
      <c r="W31" s="210">
        <f t="shared" ref="W31" si="72">V31</f>
        <v>0</v>
      </c>
      <c r="X31" s="210">
        <f t="shared" ref="X31" si="73">W31</f>
        <v>0</v>
      </c>
      <c r="Y31" s="210">
        <f t="shared" ref="Y31" si="74">X31</f>
        <v>0</v>
      </c>
      <c r="Z31" s="210">
        <f t="shared" ref="Z31" si="75">Y31</f>
        <v>0</v>
      </c>
      <c r="AA31" s="210">
        <f t="shared" ref="AA31" si="76">Z31</f>
        <v>0</v>
      </c>
      <c r="AB31" s="210">
        <f t="shared" ref="AB31" si="77">AA31</f>
        <v>0</v>
      </c>
      <c r="AC31" s="210">
        <f t="shared" ref="AC31" si="78">AB31</f>
        <v>0</v>
      </c>
      <c r="AD31" s="210">
        <f t="shared" ref="AD31" si="79">AC31</f>
        <v>0</v>
      </c>
      <c r="AE31" s="210">
        <f t="shared" ref="AE31" si="80">AD31</f>
        <v>0</v>
      </c>
      <c r="AF31" s="210">
        <f t="shared" ref="AF31" si="81">AE31</f>
        <v>0</v>
      </c>
      <c r="AG31" s="210">
        <f t="shared" ref="AG31" si="82">AF31</f>
        <v>0</v>
      </c>
      <c r="AH31" s="210">
        <f t="shared" ref="AH31" si="83">AG31</f>
        <v>0</v>
      </c>
      <c r="AI31" s="210">
        <f t="shared" ref="AI31" si="84">AH31</f>
        <v>0</v>
      </c>
      <c r="AJ31" s="210">
        <f t="shared" ref="AJ31" si="85">AI31</f>
        <v>0</v>
      </c>
      <c r="AK31" s="210">
        <f t="shared" ref="AK31" si="86">AJ31</f>
        <v>0</v>
      </c>
      <c r="AL31" s="210">
        <f t="shared" ref="AL31" si="87">AK31</f>
        <v>0</v>
      </c>
      <c r="AM31" s="210">
        <f t="shared" ref="AM31" si="88">AL31</f>
        <v>0</v>
      </c>
      <c r="AN31" s="210">
        <f t="shared" ref="AN31" si="89">AM31</f>
        <v>0</v>
      </c>
      <c r="AO31" s="210">
        <f t="shared" ref="AO31" si="90">AN31</f>
        <v>0</v>
      </c>
      <c r="AP31" s="210">
        <f t="shared" ref="AP31" si="91">AO31</f>
        <v>0</v>
      </c>
      <c r="AQ31" s="210">
        <f t="shared" ref="AQ31" si="92">AP31</f>
        <v>0</v>
      </c>
      <c r="AR31" s="210">
        <f t="shared" ref="AR31" si="93">AQ31</f>
        <v>0</v>
      </c>
      <c r="AS31" s="210">
        <f t="shared" ref="AS31" si="94">AR31</f>
        <v>0</v>
      </c>
      <c r="AT31" s="210">
        <f t="shared" ref="AT31" si="95">AS31</f>
        <v>0</v>
      </c>
      <c r="AU31" s="210">
        <f t="shared" ref="AU31" si="96">AT31</f>
        <v>0</v>
      </c>
      <c r="AV31" s="210">
        <f t="shared" ref="AV31" si="97">AU31</f>
        <v>0</v>
      </c>
      <c r="AW31" s="210">
        <f t="shared" ref="AW31" si="98">AV31</f>
        <v>0</v>
      </c>
      <c r="AX31" s="210">
        <f t="shared" ref="AX31" si="99">AW31</f>
        <v>0</v>
      </c>
      <c r="AY31" s="210">
        <f t="shared" ref="AY31" si="100">AX31</f>
        <v>0</v>
      </c>
      <c r="AZ31" s="210">
        <f t="shared" ref="AZ31" si="101">AY31</f>
        <v>0</v>
      </c>
      <c r="BA31" s="210">
        <f t="shared" ref="BA31" si="102">AZ31</f>
        <v>0</v>
      </c>
      <c r="BB31" s="210">
        <f t="shared" ref="BB31" si="103">BA31</f>
        <v>0</v>
      </c>
      <c r="BC31" s="210">
        <f t="shared" ref="BC31" si="104">BB31</f>
        <v>0</v>
      </c>
      <c r="BD31" s="210">
        <f t="shared" ref="BD31" si="105">BC31</f>
        <v>0</v>
      </c>
      <c r="BE31" s="210">
        <f t="shared" ref="BE31" si="106">BD31</f>
        <v>0</v>
      </c>
      <c r="BF31" s="210">
        <f t="shared" ref="BF31" si="107">BE31</f>
        <v>0</v>
      </c>
      <c r="BG31" s="210">
        <f t="shared" ref="BG31" si="108">BF31</f>
        <v>0</v>
      </c>
      <c r="BH31" s="210">
        <f t="shared" ref="BH31" si="109">BG31</f>
        <v>0</v>
      </c>
      <c r="BI31" s="210">
        <f t="shared" ref="BI31" si="110">BH31</f>
        <v>0</v>
      </c>
      <c r="BJ31" s="210">
        <f t="shared" ref="BJ31" si="111">BI31</f>
        <v>0</v>
      </c>
      <c r="BK31" s="210">
        <f t="shared" ref="BK31" si="112">BJ31</f>
        <v>0</v>
      </c>
      <c r="BL31" s="210">
        <f t="shared" ref="BL31" si="113">BK31</f>
        <v>0</v>
      </c>
      <c r="BM31" s="210">
        <f t="shared" ref="BM31" si="114">BL31</f>
        <v>0</v>
      </c>
      <c r="BN31" s="210">
        <f t="shared" ref="BN31" si="115">BM31</f>
        <v>0</v>
      </c>
      <c r="BO31" s="210">
        <f t="shared" ref="BO31" si="116">BN31</f>
        <v>0</v>
      </c>
      <c r="BP31" s="210">
        <f t="shared" ref="BP31" si="117">BO31</f>
        <v>0</v>
      </c>
      <c r="BQ31" s="210">
        <f t="shared" ref="BQ31" si="118">BP31</f>
        <v>0</v>
      </c>
      <c r="BR31" s="210">
        <f t="shared" ref="BR31" si="119">BQ31</f>
        <v>0</v>
      </c>
      <c r="BS31" s="210">
        <f t="shared" ref="BS31" si="120">BR31</f>
        <v>0</v>
      </c>
    </row>
    <row r="32" spans="2:71" s="7" customFormat="1" hidden="1" outlineLevel="1">
      <c r="B32" s="118"/>
      <c r="C32" s="211" t="s">
        <v>791</v>
      </c>
      <c r="D32" s="118"/>
      <c r="E32" s="120"/>
      <c r="F32" s="120"/>
      <c r="G32" s="120"/>
      <c r="H32" s="120"/>
      <c r="I32" s="120"/>
      <c r="J32" s="121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20"/>
      <c r="AG32" s="120"/>
      <c r="AH32" s="120"/>
      <c r="AI32" s="120"/>
      <c r="AJ32" s="120"/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/>
      <c r="AZ32" s="120"/>
      <c r="BA32" s="120"/>
      <c r="BB32" s="120"/>
      <c r="BC32" s="120"/>
      <c r="BD32" s="120"/>
      <c r="BE32" s="120"/>
      <c r="BF32" s="120"/>
      <c r="BG32" s="120"/>
      <c r="BH32" s="120"/>
      <c r="BI32" s="120"/>
      <c r="BJ32" s="120"/>
      <c r="BK32" s="120"/>
      <c r="BL32" s="120"/>
      <c r="BM32" s="120"/>
      <c r="BN32" s="120"/>
      <c r="BO32" s="120"/>
      <c r="BP32" s="120"/>
      <c r="BQ32" s="120"/>
      <c r="BR32" s="120"/>
      <c r="BS32" s="120"/>
    </row>
    <row r="33" spans="2:71" s="7" customFormat="1" hidden="1" outlineLevel="1">
      <c r="B33" s="3"/>
      <c r="C33" s="210" t="s">
        <v>761</v>
      </c>
      <c r="D33" s="3"/>
      <c r="E33" s="76"/>
      <c r="F33" s="76"/>
      <c r="G33" s="76"/>
      <c r="H33" s="76"/>
      <c r="I33" s="76"/>
      <c r="J33" s="76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</row>
    <row r="34" spans="2:71" s="7" customFormat="1" hidden="1" outlineLevel="1">
      <c r="B34" s="3"/>
      <c r="C34" s="210" t="s">
        <v>873</v>
      </c>
      <c r="D34" s="3" t="s">
        <v>370</v>
      </c>
      <c r="E34" s="76">
        <f>SUM(L34:W34)</f>
        <v>0</v>
      </c>
      <c r="F34" s="76">
        <f>SUM(X34:AI34)</f>
        <v>0</v>
      </c>
      <c r="G34" s="76">
        <f>SUM(AJ34:AU34)</f>
        <v>0</v>
      </c>
      <c r="H34" s="76">
        <f>SUM(AV34:BG34)</f>
        <v>0</v>
      </c>
      <c r="I34" s="76">
        <f>SUM(BH34:BS34)</f>
        <v>0</v>
      </c>
      <c r="J34" s="76">
        <f>SUM(E34:I34)</f>
        <v>0</v>
      </c>
      <c r="K34" s="3"/>
      <c r="L34" s="210">
        <v>0</v>
      </c>
      <c r="M34" s="210">
        <f>L34</f>
        <v>0</v>
      </c>
      <c r="N34" s="210">
        <f t="shared" ref="N34" si="121">M34</f>
        <v>0</v>
      </c>
      <c r="O34" s="210">
        <f t="shared" ref="O34" si="122">N34</f>
        <v>0</v>
      </c>
      <c r="P34" s="210">
        <f t="shared" ref="P34" si="123">O34</f>
        <v>0</v>
      </c>
      <c r="Q34" s="210">
        <f t="shared" ref="Q34" si="124">P34</f>
        <v>0</v>
      </c>
      <c r="R34" s="210">
        <f t="shared" ref="R34" si="125">Q34</f>
        <v>0</v>
      </c>
      <c r="S34" s="210">
        <f t="shared" ref="S34" si="126">R34</f>
        <v>0</v>
      </c>
      <c r="T34" s="210">
        <f t="shared" ref="T34" si="127">S34</f>
        <v>0</v>
      </c>
      <c r="U34" s="210">
        <f t="shared" ref="U34" si="128">T34</f>
        <v>0</v>
      </c>
      <c r="V34" s="210">
        <f t="shared" ref="V34" si="129">U34</f>
        <v>0</v>
      </c>
      <c r="W34" s="210">
        <f t="shared" ref="W34" si="130">V34</f>
        <v>0</v>
      </c>
      <c r="X34" s="210">
        <f t="shared" ref="X34" si="131">W34</f>
        <v>0</v>
      </c>
      <c r="Y34" s="210">
        <f t="shared" ref="Y34" si="132">X34</f>
        <v>0</v>
      </c>
      <c r="Z34" s="210">
        <f t="shared" ref="Z34" si="133">Y34</f>
        <v>0</v>
      </c>
      <c r="AA34" s="210">
        <f t="shared" ref="AA34" si="134">Z34</f>
        <v>0</v>
      </c>
      <c r="AB34" s="210">
        <f t="shared" ref="AB34" si="135">AA34</f>
        <v>0</v>
      </c>
      <c r="AC34" s="210">
        <f t="shared" ref="AC34" si="136">AB34</f>
        <v>0</v>
      </c>
      <c r="AD34" s="210">
        <f t="shared" ref="AD34" si="137">AC34</f>
        <v>0</v>
      </c>
      <c r="AE34" s="210">
        <f t="shared" ref="AE34" si="138">AD34</f>
        <v>0</v>
      </c>
      <c r="AF34" s="210">
        <f t="shared" ref="AF34" si="139">AE34</f>
        <v>0</v>
      </c>
      <c r="AG34" s="210">
        <f t="shared" ref="AG34" si="140">AF34</f>
        <v>0</v>
      </c>
      <c r="AH34" s="210">
        <f t="shared" ref="AH34" si="141">AG34</f>
        <v>0</v>
      </c>
      <c r="AI34" s="210">
        <f t="shared" ref="AI34" si="142">AH34</f>
        <v>0</v>
      </c>
      <c r="AJ34" s="210">
        <f t="shared" ref="AJ34" si="143">AI34</f>
        <v>0</v>
      </c>
      <c r="AK34" s="210">
        <f t="shared" ref="AK34" si="144">AJ34</f>
        <v>0</v>
      </c>
      <c r="AL34" s="210">
        <f t="shared" ref="AL34" si="145">AK34</f>
        <v>0</v>
      </c>
      <c r="AM34" s="210">
        <f t="shared" ref="AM34" si="146">AL34</f>
        <v>0</v>
      </c>
      <c r="AN34" s="210">
        <f t="shared" ref="AN34" si="147">AM34</f>
        <v>0</v>
      </c>
      <c r="AO34" s="210">
        <f t="shared" ref="AO34" si="148">AN34</f>
        <v>0</v>
      </c>
      <c r="AP34" s="210">
        <f t="shared" ref="AP34" si="149">AO34</f>
        <v>0</v>
      </c>
      <c r="AQ34" s="210">
        <f t="shared" ref="AQ34" si="150">AP34</f>
        <v>0</v>
      </c>
      <c r="AR34" s="210">
        <f t="shared" ref="AR34" si="151">AQ34</f>
        <v>0</v>
      </c>
      <c r="AS34" s="210">
        <f t="shared" ref="AS34" si="152">AR34</f>
        <v>0</v>
      </c>
      <c r="AT34" s="210">
        <f t="shared" ref="AT34" si="153">AS34</f>
        <v>0</v>
      </c>
      <c r="AU34" s="210">
        <f t="shared" ref="AU34" si="154">AT34</f>
        <v>0</v>
      </c>
      <c r="AV34" s="210">
        <f t="shared" ref="AV34" si="155">AU34</f>
        <v>0</v>
      </c>
      <c r="AW34" s="210">
        <f t="shared" ref="AW34" si="156">AV34</f>
        <v>0</v>
      </c>
      <c r="AX34" s="210">
        <f t="shared" ref="AX34" si="157">AW34</f>
        <v>0</v>
      </c>
      <c r="AY34" s="210">
        <f t="shared" ref="AY34" si="158">AX34</f>
        <v>0</v>
      </c>
      <c r="AZ34" s="210">
        <f t="shared" ref="AZ34" si="159">AY34</f>
        <v>0</v>
      </c>
      <c r="BA34" s="210">
        <f t="shared" ref="BA34" si="160">AZ34</f>
        <v>0</v>
      </c>
      <c r="BB34" s="210">
        <f t="shared" ref="BB34" si="161">BA34</f>
        <v>0</v>
      </c>
      <c r="BC34" s="210">
        <f t="shared" ref="BC34" si="162">BB34</f>
        <v>0</v>
      </c>
      <c r="BD34" s="210">
        <f t="shared" ref="BD34" si="163">BC34</f>
        <v>0</v>
      </c>
      <c r="BE34" s="210">
        <f t="shared" ref="BE34" si="164">BD34</f>
        <v>0</v>
      </c>
      <c r="BF34" s="210">
        <f t="shared" ref="BF34" si="165">BE34</f>
        <v>0</v>
      </c>
      <c r="BG34" s="210">
        <f t="shared" ref="BG34" si="166">BF34</f>
        <v>0</v>
      </c>
      <c r="BH34" s="210">
        <f t="shared" ref="BH34" si="167">BG34</f>
        <v>0</v>
      </c>
      <c r="BI34" s="210">
        <f t="shared" ref="BI34" si="168">BH34</f>
        <v>0</v>
      </c>
      <c r="BJ34" s="210">
        <f t="shared" ref="BJ34" si="169">BI34</f>
        <v>0</v>
      </c>
      <c r="BK34" s="210">
        <f t="shared" ref="BK34" si="170">BJ34</f>
        <v>0</v>
      </c>
      <c r="BL34" s="210">
        <f t="shared" ref="BL34" si="171">BK34</f>
        <v>0</v>
      </c>
      <c r="BM34" s="210">
        <f t="shared" ref="BM34" si="172">BL34</f>
        <v>0</v>
      </c>
      <c r="BN34" s="210">
        <f t="shared" ref="BN34" si="173">BM34</f>
        <v>0</v>
      </c>
      <c r="BO34" s="210">
        <f t="shared" ref="BO34" si="174">BN34</f>
        <v>0</v>
      </c>
      <c r="BP34" s="210">
        <f t="shared" ref="BP34" si="175">BO34</f>
        <v>0</v>
      </c>
      <c r="BQ34" s="210">
        <f t="shared" ref="BQ34" si="176">BP34</f>
        <v>0</v>
      </c>
      <c r="BR34" s="210">
        <f t="shared" ref="BR34" si="177">BQ34</f>
        <v>0</v>
      </c>
      <c r="BS34" s="210">
        <f t="shared" ref="BS34" si="178">BR34</f>
        <v>0</v>
      </c>
    </row>
    <row r="35" spans="2:71" s="7" customFormat="1" hidden="1" outlineLevel="1">
      <c r="B35" s="118"/>
      <c r="C35" s="211" t="s">
        <v>791</v>
      </c>
      <c r="D35" s="118"/>
      <c r="E35" s="120"/>
      <c r="F35" s="120"/>
      <c r="G35" s="120"/>
      <c r="H35" s="120"/>
      <c r="I35" s="120"/>
      <c r="J35" s="121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  <c r="BR35" s="120"/>
      <c r="BS35" s="120"/>
    </row>
    <row r="36" spans="2:71" s="7" customFormat="1" hidden="1" outlineLevel="1">
      <c r="B36" s="3"/>
      <c r="C36" s="210" t="s">
        <v>761</v>
      </c>
      <c r="D36" s="3"/>
      <c r="E36" s="76"/>
      <c r="F36" s="76"/>
      <c r="G36" s="76"/>
      <c r="H36" s="76"/>
      <c r="I36" s="76"/>
      <c r="J36" s="7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</row>
    <row r="37" spans="2:71" s="7" customFormat="1" hidden="1" outlineLevel="1">
      <c r="B37" s="3"/>
      <c r="C37" s="210" t="s">
        <v>873</v>
      </c>
      <c r="D37" s="3" t="s">
        <v>370</v>
      </c>
      <c r="E37" s="76">
        <f>SUM(L37:W37)</f>
        <v>0</v>
      </c>
      <c r="F37" s="76">
        <f>SUM(X37:AI37)</f>
        <v>0</v>
      </c>
      <c r="G37" s="76">
        <f>SUM(AJ37:AU37)</f>
        <v>0</v>
      </c>
      <c r="H37" s="76">
        <f>SUM(AV37:BG37)</f>
        <v>0</v>
      </c>
      <c r="I37" s="76">
        <f>SUM(BH37:BS37)</f>
        <v>0</v>
      </c>
      <c r="J37" s="76">
        <f>SUM(E37:I37)</f>
        <v>0</v>
      </c>
      <c r="K37" s="3"/>
      <c r="L37" s="210">
        <v>0</v>
      </c>
      <c r="M37" s="210">
        <f>L37</f>
        <v>0</v>
      </c>
      <c r="N37" s="210">
        <f t="shared" ref="N37" si="179">M37</f>
        <v>0</v>
      </c>
      <c r="O37" s="210">
        <f t="shared" ref="O37" si="180">N37</f>
        <v>0</v>
      </c>
      <c r="P37" s="210">
        <f t="shared" ref="P37" si="181">O37</f>
        <v>0</v>
      </c>
      <c r="Q37" s="210">
        <f t="shared" ref="Q37" si="182">P37</f>
        <v>0</v>
      </c>
      <c r="R37" s="210">
        <f t="shared" ref="R37" si="183">Q37</f>
        <v>0</v>
      </c>
      <c r="S37" s="210">
        <f t="shared" ref="S37" si="184">R37</f>
        <v>0</v>
      </c>
      <c r="T37" s="210">
        <f t="shared" ref="T37" si="185">S37</f>
        <v>0</v>
      </c>
      <c r="U37" s="210">
        <f t="shared" ref="U37" si="186">T37</f>
        <v>0</v>
      </c>
      <c r="V37" s="210">
        <f t="shared" ref="V37" si="187">U37</f>
        <v>0</v>
      </c>
      <c r="W37" s="210">
        <f t="shared" ref="W37" si="188">V37</f>
        <v>0</v>
      </c>
      <c r="X37" s="210">
        <f t="shared" ref="X37" si="189">W37</f>
        <v>0</v>
      </c>
      <c r="Y37" s="210">
        <f t="shared" ref="Y37" si="190">X37</f>
        <v>0</v>
      </c>
      <c r="Z37" s="210">
        <f t="shared" ref="Z37" si="191">Y37</f>
        <v>0</v>
      </c>
      <c r="AA37" s="210">
        <f t="shared" ref="AA37" si="192">Z37</f>
        <v>0</v>
      </c>
      <c r="AB37" s="210">
        <f t="shared" ref="AB37" si="193">AA37</f>
        <v>0</v>
      </c>
      <c r="AC37" s="210">
        <f t="shared" ref="AC37" si="194">AB37</f>
        <v>0</v>
      </c>
      <c r="AD37" s="210">
        <f t="shared" ref="AD37" si="195">AC37</f>
        <v>0</v>
      </c>
      <c r="AE37" s="210">
        <f t="shared" ref="AE37" si="196">AD37</f>
        <v>0</v>
      </c>
      <c r="AF37" s="210">
        <f t="shared" ref="AF37" si="197">AE37</f>
        <v>0</v>
      </c>
      <c r="AG37" s="210">
        <f t="shared" ref="AG37" si="198">AF37</f>
        <v>0</v>
      </c>
      <c r="AH37" s="210">
        <f t="shared" ref="AH37" si="199">AG37</f>
        <v>0</v>
      </c>
      <c r="AI37" s="210">
        <f t="shared" ref="AI37" si="200">AH37</f>
        <v>0</v>
      </c>
      <c r="AJ37" s="210">
        <f t="shared" ref="AJ37" si="201">AI37</f>
        <v>0</v>
      </c>
      <c r="AK37" s="210">
        <f t="shared" ref="AK37" si="202">AJ37</f>
        <v>0</v>
      </c>
      <c r="AL37" s="210">
        <f t="shared" ref="AL37" si="203">AK37</f>
        <v>0</v>
      </c>
      <c r="AM37" s="210">
        <f t="shared" ref="AM37" si="204">AL37</f>
        <v>0</v>
      </c>
      <c r="AN37" s="210">
        <f t="shared" ref="AN37" si="205">AM37</f>
        <v>0</v>
      </c>
      <c r="AO37" s="210">
        <f t="shared" ref="AO37" si="206">AN37</f>
        <v>0</v>
      </c>
      <c r="AP37" s="210">
        <f t="shared" ref="AP37" si="207">AO37</f>
        <v>0</v>
      </c>
      <c r="AQ37" s="210">
        <f t="shared" ref="AQ37" si="208">AP37</f>
        <v>0</v>
      </c>
      <c r="AR37" s="210">
        <f t="shared" ref="AR37" si="209">AQ37</f>
        <v>0</v>
      </c>
      <c r="AS37" s="210">
        <f t="shared" ref="AS37" si="210">AR37</f>
        <v>0</v>
      </c>
      <c r="AT37" s="210">
        <f t="shared" ref="AT37" si="211">AS37</f>
        <v>0</v>
      </c>
      <c r="AU37" s="210">
        <f t="shared" ref="AU37" si="212">AT37</f>
        <v>0</v>
      </c>
      <c r="AV37" s="210">
        <f t="shared" ref="AV37" si="213">AU37</f>
        <v>0</v>
      </c>
      <c r="AW37" s="210">
        <f t="shared" ref="AW37" si="214">AV37</f>
        <v>0</v>
      </c>
      <c r="AX37" s="210">
        <f t="shared" ref="AX37" si="215">AW37</f>
        <v>0</v>
      </c>
      <c r="AY37" s="210">
        <f t="shared" ref="AY37" si="216">AX37</f>
        <v>0</v>
      </c>
      <c r="AZ37" s="210">
        <f t="shared" ref="AZ37" si="217">AY37</f>
        <v>0</v>
      </c>
      <c r="BA37" s="210">
        <f t="shared" ref="BA37" si="218">AZ37</f>
        <v>0</v>
      </c>
      <c r="BB37" s="210">
        <f t="shared" ref="BB37" si="219">BA37</f>
        <v>0</v>
      </c>
      <c r="BC37" s="210">
        <f t="shared" ref="BC37" si="220">BB37</f>
        <v>0</v>
      </c>
      <c r="BD37" s="210">
        <f t="shared" ref="BD37" si="221">BC37</f>
        <v>0</v>
      </c>
      <c r="BE37" s="210">
        <f t="shared" ref="BE37" si="222">BD37</f>
        <v>0</v>
      </c>
      <c r="BF37" s="210">
        <f t="shared" ref="BF37" si="223">BE37</f>
        <v>0</v>
      </c>
      <c r="BG37" s="210">
        <f t="shared" ref="BG37" si="224">BF37</f>
        <v>0</v>
      </c>
      <c r="BH37" s="210">
        <f t="shared" ref="BH37" si="225">BG37</f>
        <v>0</v>
      </c>
      <c r="BI37" s="210">
        <f t="shared" ref="BI37" si="226">BH37</f>
        <v>0</v>
      </c>
      <c r="BJ37" s="210">
        <f t="shared" ref="BJ37" si="227">BI37</f>
        <v>0</v>
      </c>
      <c r="BK37" s="210">
        <f t="shared" ref="BK37" si="228">BJ37</f>
        <v>0</v>
      </c>
      <c r="BL37" s="210">
        <f t="shared" ref="BL37" si="229">BK37</f>
        <v>0</v>
      </c>
      <c r="BM37" s="210">
        <f t="shared" ref="BM37" si="230">BL37</f>
        <v>0</v>
      </c>
      <c r="BN37" s="210">
        <f t="shared" ref="BN37" si="231">BM37</f>
        <v>0</v>
      </c>
      <c r="BO37" s="210">
        <f t="shared" ref="BO37" si="232">BN37</f>
        <v>0</v>
      </c>
      <c r="BP37" s="210">
        <f t="shared" ref="BP37" si="233">BO37</f>
        <v>0</v>
      </c>
      <c r="BQ37" s="210">
        <f t="shared" ref="BQ37" si="234">BP37</f>
        <v>0</v>
      </c>
      <c r="BR37" s="210">
        <f t="shared" ref="BR37" si="235">BQ37</f>
        <v>0</v>
      </c>
      <c r="BS37" s="210">
        <f t="shared" ref="BS37" si="236">BR37</f>
        <v>0</v>
      </c>
    </row>
    <row r="38" spans="2:71" s="7" customFormat="1" hidden="1" outlineLevel="1">
      <c r="B38" s="118"/>
      <c r="C38" s="211" t="s">
        <v>791</v>
      </c>
      <c r="D38" s="118"/>
      <c r="E38" s="120"/>
      <c r="F38" s="120"/>
      <c r="G38" s="120"/>
      <c r="H38" s="120"/>
      <c r="I38" s="120"/>
      <c r="J38" s="121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20"/>
      <c r="W38" s="120"/>
      <c r="X38" s="120"/>
      <c r="Y38" s="120"/>
      <c r="Z38" s="120"/>
      <c r="AA38" s="120"/>
      <c r="AB38" s="120"/>
      <c r="AC38" s="120"/>
      <c r="AD38" s="120"/>
      <c r="AE38" s="120"/>
      <c r="AF38" s="120"/>
      <c r="AG38" s="120"/>
      <c r="AH38" s="120"/>
      <c r="AI38" s="120"/>
      <c r="AJ38" s="120"/>
      <c r="AK38" s="120"/>
      <c r="AL38" s="120"/>
      <c r="AM38" s="120"/>
      <c r="AN38" s="120"/>
      <c r="AO38" s="120"/>
      <c r="AP38" s="120"/>
      <c r="AQ38" s="120"/>
      <c r="AR38" s="120"/>
      <c r="AS38" s="120"/>
      <c r="AT38" s="120"/>
      <c r="AU38" s="120"/>
      <c r="AV38" s="120"/>
      <c r="AW38" s="120"/>
      <c r="AX38" s="120"/>
      <c r="AY38" s="120"/>
      <c r="AZ38" s="120"/>
      <c r="BA38" s="120"/>
      <c r="BB38" s="120"/>
      <c r="BC38" s="120"/>
      <c r="BD38" s="120"/>
      <c r="BE38" s="120"/>
      <c r="BF38" s="120"/>
      <c r="BG38" s="120"/>
      <c r="BH38" s="120"/>
      <c r="BI38" s="120"/>
      <c r="BJ38" s="120"/>
      <c r="BK38" s="120"/>
      <c r="BL38" s="120"/>
      <c r="BM38" s="120"/>
      <c r="BN38" s="120"/>
      <c r="BO38" s="120"/>
      <c r="BP38" s="120"/>
      <c r="BQ38" s="120"/>
      <c r="BR38" s="120"/>
      <c r="BS38" s="120"/>
    </row>
    <row r="39" spans="2:71" s="7" customFormat="1" hidden="1" outlineLevel="1">
      <c r="B39" s="3"/>
      <c r="C39" s="210" t="s">
        <v>761</v>
      </c>
      <c r="D39" s="3"/>
      <c r="E39" s="76"/>
      <c r="F39" s="76"/>
      <c r="G39" s="76"/>
      <c r="H39" s="76"/>
      <c r="I39" s="76"/>
      <c r="J39" s="76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</row>
    <row r="40" spans="2:71" s="7" customFormat="1" hidden="1" outlineLevel="1">
      <c r="B40" s="3"/>
      <c r="C40" s="210" t="s">
        <v>873</v>
      </c>
      <c r="D40" s="3" t="s">
        <v>370</v>
      </c>
      <c r="E40" s="76">
        <f>SUM(L40:W40)</f>
        <v>0</v>
      </c>
      <c r="F40" s="76">
        <f>SUM(X40:AI40)</f>
        <v>0</v>
      </c>
      <c r="G40" s="76">
        <f>SUM(AJ40:AU40)</f>
        <v>0</v>
      </c>
      <c r="H40" s="76">
        <f>SUM(AV40:BG40)</f>
        <v>0</v>
      </c>
      <c r="I40" s="76">
        <f>SUM(BH40:BS40)</f>
        <v>0</v>
      </c>
      <c r="J40" s="76">
        <f>SUM(E40:I40)</f>
        <v>0</v>
      </c>
      <c r="K40" s="3"/>
      <c r="L40" s="210">
        <v>0</v>
      </c>
      <c r="M40" s="210">
        <f>L40</f>
        <v>0</v>
      </c>
      <c r="N40" s="210">
        <f t="shared" ref="N40" si="237">M40</f>
        <v>0</v>
      </c>
      <c r="O40" s="210">
        <f t="shared" ref="O40" si="238">N40</f>
        <v>0</v>
      </c>
      <c r="P40" s="210">
        <f t="shared" ref="P40" si="239">O40</f>
        <v>0</v>
      </c>
      <c r="Q40" s="210">
        <f t="shared" ref="Q40" si="240">P40</f>
        <v>0</v>
      </c>
      <c r="R40" s="210">
        <f t="shared" ref="R40" si="241">Q40</f>
        <v>0</v>
      </c>
      <c r="S40" s="210">
        <f t="shared" ref="S40" si="242">R40</f>
        <v>0</v>
      </c>
      <c r="T40" s="210">
        <f t="shared" ref="T40" si="243">S40</f>
        <v>0</v>
      </c>
      <c r="U40" s="210">
        <f t="shared" ref="U40" si="244">T40</f>
        <v>0</v>
      </c>
      <c r="V40" s="210">
        <f t="shared" ref="V40" si="245">U40</f>
        <v>0</v>
      </c>
      <c r="W40" s="210">
        <f t="shared" ref="W40" si="246">V40</f>
        <v>0</v>
      </c>
      <c r="X40" s="210">
        <f t="shared" ref="X40" si="247">W40</f>
        <v>0</v>
      </c>
      <c r="Y40" s="210">
        <f t="shared" ref="Y40" si="248">X40</f>
        <v>0</v>
      </c>
      <c r="Z40" s="210">
        <f t="shared" ref="Z40" si="249">Y40</f>
        <v>0</v>
      </c>
      <c r="AA40" s="210">
        <f t="shared" ref="AA40" si="250">Z40</f>
        <v>0</v>
      </c>
      <c r="AB40" s="210">
        <f t="shared" ref="AB40" si="251">AA40</f>
        <v>0</v>
      </c>
      <c r="AC40" s="210">
        <f t="shared" ref="AC40" si="252">AB40</f>
        <v>0</v>
      </c>
      <c r="AD40" s="210">
        <f t="shared" ref="AD40" si="253">AC40</f>
        <v>0</v>
      </c>
      <c r="AE40" s="210">
        <f t="shared" ref="AE40" si="254">AD40</f>
        <v>0</v>
      </c>
      <c r="AF40" s="210">
        <f t="shared" ref="AF40" si="255">AE40</f>
        <v>0</v>
      </c>
      <c r="AG40" s="210">
        <f t="shared" ref="AG40" si="256">AF40</f>
        <v>0</v>
      </c>
      <c r="AH40" s="210">
        <f t="shared" ref="AH40" si="257">AG40</f>
        <v>0</v>
      </c>
      <c r="AI40" s="210">
        <f t="shared" ref="AI40" si="258">AH40</f>
        <v>0</v>
      </c>
      <c r="AJ40" s="210">
        <f t="shared" ref="AJ40" si="259">AI40</f>
        <v>0</v>
      </c>
      <c r="AK40" s="210">
        <f t="shared" ref="AK40" si="260">AJ40</f>
        <v>0</v>
      </c>
      <c r="AL40" s="210">
        <f t="shared" ref="AL40" si="261">AK40</f>
        <v>0</v>
      </c>
      <c r="AM40" s="210">
        <f t="shared" ref="AM40" si="262">AL40</f>
        <v>0</v>
      </c>
      <c r="AN40" s="210">
        <f t="shared" ref="AN40" si="263">AM40</f>
        <v>0</v>
      </c>
      <c r="AO40" s="210">
        <f t="shared" ref="AO40" si="264">AN40</f>
        <v>0</v>
      </c>
      <c r="AP40" s="210">
        <f t="shared" ref="AP40" si="265">AO40</f>
        <v>0</v>
      </c>
      <c r="AQ40" s="210">
        <f t="shared" ref="AQ40" si="266">AP40</f>
        <v>0</v>
      </c>
      <c r="AR40" s="210">
        <f t="shared" ref="AR40" si="267">AQ40</f>
        <v>0</v>
      </c>
      <c r="AS40" s="210">
        <f t="shared" ref="AS40" si="268">AR40</f>
        <v>0</v>
      </c>
      <c r="AT40" s="210">
        <f t="shared" ref="AT40" si="269">AS40</f>
        <v>0</v>
      </c>
      <c r="AU40" s="210">
        <f t="shared" ref="AU40" si="270">AT40</f>
        <v>0</v>
      </c>
      <c r="AV40" s="210">
        <f t="shared" ref="AV40" si="271">AU40</f>
        <v>0</v>
      </c>
      <c r="AW40" s="210">
        <f t="shared" ref="AW40" si="272">AV40</f>
        <v>0</v>
      </c>
      <c r="AX40" s="210">
        <f t="shared" ref="AX40" si="273">AW40</f>
        <v>0</v>
      </c>
      <c r="AY40" s="210">
        <f t="shared" ref="AY40" si="274">AX40</f>
        <v>0</v>
      </c>
      <c r="AZ40" s="210">
        <f t="shared" ref="AZ40" si="275">AY40</f>
        <v>0</v>
      </c>
      <c r="BA40" s="210">
        <f t="shared" ref="BA40" si="276">AZ40</f>
        <v>0</v>
      </c>
      <c r="BB40" s="210">
        <f t="shared" ref="BB40" si="277">BA40</f>
        <v>0</v>
      </c>
      <c r="BC40" s="210">
        <f t="shared" ref="BC40" si="278">BB40</f>
        <v>0</v>
      </c>
      <c r="BD40" s="210">
        <f t="shared" ref="BD40" si="279">BC40</f>
        <v>0</v>
      </c>
      <c r="BE40" s="210">
        <f t="shared" ref="BE40" si="280">BD40</f>
        <v>0</v>
      </c>
      <c r="BF40" s="210">
        <f t="shared" ref="BF40" si="281">BE40</f>
        <v>0</v>
      </c>
      <c r="BG40" s="210">
        <f t="shared" ref="BG40" si="282">BF40</f>
        <v>0</v>
      </c>
      <c r="BH40" s="210">
        <f t="shared" ref="BH40" si="283">BG40</f>
        <v>0</v>
      </c>
      <c r="BI40" s="210">
        <f t="shared" ref="BI40" si="284">BH40</f>
        <v>0</v>
      </c>
      <c r="BJ40" s="210">
        <f t="shared" ref="BJ40" si="285">BI40</f>
        <v>0</v>
      </c>
      <c r="BK40" s="210">
        <f t="shared" ref="BK40" si="286">BJ40</f>
        <v>0</v>
      </c>
      <c r="BL40" s="210">
        <f t="shared" ref="BL40" si="287">BK40</f>
        <v>0</v>
      </c>
      <c r="BM40" s="210">
        <f t="shared" ref="BM40" si="288">BL40</f>
        <v>0</v>
      </c>
      <c r="BN40" s="210">
        <f t="shared" ref="BN40" si="289">BM40</f>
        <v>0</v>
      </c>
      <c r="BO40" s="210">
        <f t="shared" ref="BO40" si="290">BN40</f>
        <v>0</v>
      </c>
      <c r="BP40" s="210">
        <f t="shared" ref="BP40" si="291">BO40</f>
        <v>0</v>
      </c>
      <c r="BQ40" s="210">
        <f t="shared" ref="BQ40" si="292">BP40</f>
        <v>0</v>
      </c>
      <c r="BR40" s="210">
        <f t="shared" ref="BR40" si="293">BQ40</f>
        <v>0</v>
      </c>
      <c r="BS40" s="210">
        <f t="shared" ref="BS40" si="294">BR40</f>
        <v>0</v>
      </c>
    </row>
    <row r="41" spans="2:71" s="7" customFormat="1" hidden="1" outlineLevel="1">
      <c r="B41" s="118"/>
      <c r="C41" s="211" t="s">
        <v>791</v>
      </c>
      <c r="D41" s="118"/>
      <c r="E41" s="120"/>
      <c r="F41" s="120"/>
      <c r="G41" s="120"/>
      <c r="H41" s="120"/>
      <c r="I41" s="120"/>
      <c r="J41" s="121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120"/>
      <c r="BK41" s="120"/>
      <c r="BL41" s="120"/>
      <c r="BM41" s="120"/>
      <c r="BN41" s="120"/>
      <c r="BO41" s="120"/>
      <c r="BP41" s="120"/>
      <c r="BQ41" s="120"/>
      <c r="BR41" s="120"/>
      <c r="BS41" s="120"/>
    </row>
    <row r="42" spans="2:71" s="7" customFormat="1" hidden="1" outlineLevel="1">
      <c r="B42" s="3"/>
      <c r="C42" s="210" t="s">
        <v>761</v>
      </c>
      <c r="D42" s="3"/>
      <c r="E42" s="76"/>
      <c r="F42" s="76"/>
      <c r="G42" s="76"/>
      <c r="H42" s="76"/>
      <c r="I42" s="76"/>
      <c r="J42" s="76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</row>
    <row r="43" spans="2:71" s="7" customFormat="1" hidden="1" outlineLevel="1">
      <c r="B43" s="3"/>
      <c r="C43" s="210" t="s">
        <v>873</v>
      </c>
      <c r="D43" s="3" t="s">
        <v>370</v>
      </c>
      <c r="E43" s="76">
        <f>SUM(L43:W43)</f>
        <v>0</v>
      </c>
      <c r="F43" s="76">
        <f>SUM(X43:AI43)</f>
        <v>0</v>
      </c>
      <c r="G43" s="76">
        <f>SUM(AJ43:AU43)</f>
        <v>0</v>
      </c>
      <c r="H43" s="76">
        <f>SUM(AV43:BG43)</f>
        <v>0</v>
      </c>
      <c r="I43" s="76">
        <f>SUM(BH43:BS43)</f>
        <v>0</v>
      </c>
      <c r="J43" s="76">
        <f>SUM(E43:I43)</f>
        <v>0</v>
      </c>
      <c r="K43" s="3"/>
      <c r="L43" s="210">
        <v>0</v>
      </c>
      <c r="M43" s="210">
        <f>L43</f>
        <v>0</v>
      </c>
      <c r="N43" s="210">
        <f t="shared" ref="N43" si="295">M43</f>
        <v>0</v>
      </c>
      <c r="O43" s="210">
        <f t="shared" ref="O43" si="296">N43</f>
        <v>0</v>
      </c>
      <c r="P43" s="210">
        <f t="shared" ref="P43" si="297">O43</f>
        <v>0</v>
      </c>
      <c r="Q43" s="210">
        <f t="shared" ref="Q43" si="298">P43</f>
        <v>0</v>
      </c>
      <c r="R43" s="210">
        <f t="shared" ref="R43" si="299">Q43</f>
        <v>0</v>
      </c>
      <c r="S43" s="210">
        <f t="shared" ref="S43" si="300">R43</f>
        <v>0</v>
      </c>
      <c r="T43" s="210">
        <f t="shared" ref="T43" si="301">S43</f>
        <v>0</v>
      </c>
      <c r="U43" s="210">
        <f t="shared" ref="U43" si="302">T43</f>
        <v>0</v>
      </c>
      <c r="V43" s="210">
        <f t="shared" ref="V43" si="303">U43</f>
        <v>0</v>
      </c>
      <c r="W43" s="210">
        <f t="shared" ref="W43" si="304">V43</f>
        <v>0</v>
      </c>
      <c r="X43" s="210">
        <f t="shared" ref="X43" si="305">W43</f>
        <v>0</v>
      </c>
      <c r="Y43" s="210">
        <f t="shared" ref="Y43" si="306">X43</f>
        <v>0</v>
      </c>
      <c r="Z43" s="210">
        <f t="shared" ref="Z43" si="307">Y43</f>
        <v>0</v>
      </c>
      <c r="AA43" s="210">
        <f t="shared" ref="AA43" si="308">Z43</f>
        <v>0</v>
      </c>
      <c r="AB43" s="210">
        <f t="shared" ref="AB43" si="309">AA43</f>
        <v>0</v>
      </c>
      <c r="AC43" s="210">
        <f t="shared" ref="AC43" si="310">AB43</f>
        <v>0</v>
      </c>
      <c r="AD43" s="210">
        <f t="shared" ref="AD43" si="311">AC43</f>
        <v>0</v>
      </c>
      <c r="AE43" s="210">
        <f t="shared" ref="AE43" si="312">AD43</f>
        <v>0</v>
      </c>
      <c r="AF43" s="210">
        <f t="shared" ref="AF43" si="313">AE43</f>
        <v>0</v>
      </c>
      <c r="AG43" s="210">
        <f t="shared" ref="AG43" si="314">AF43</f>
        <v>0</v>
      </c>
      <c r="AH43" s="210">
        <f t="shared" ref="AH43" si="315">AG43</f>
        <v>0</v>
      </c>
      <c r="AI43" s="210">
        <f t="shared" ref="AI43" si="316">AH43</f>
        <v>0</v>
      </c>
      <c r="AJ43" s="210">
        <f t="shared" ref="AJ43" si="317">AI43</f>
        <v>0</v>
      </c>
      <c r="AK43" s="210">
        <f t="shared" ref="AK43" si="318">AJ43</f>
        <v>0</v>
      </c>
      <c r="AL43" s="210">
        <f t="shared" ref="AL43" si="319">AK43</f>
        <v>0</v>
      </c>
      <c r="AM43" s="210">
        <f t="shared" ref="AM43" si="320">AL43</f>
        <v>0</v>
      </c>
      <c r="AN43" s="210">
        <f t="shared" ref="AN43" si="321">AM43</f>
        <v>0</v>
      </c>
      <c r="AO43" s="210">
        <f t="shared" ref="AO43" si="322">AN43</f>
        <v>0</v>
      </c>
      <c r="AP43" s="210">
        <f t="shared" ref="AP43" si="323">AO43</f>
        <v>0</v>
      </c>
      <c r="AQ43" s="210">
        <f t="shared" ref="AQ43" si="324">AP43</f>
        <v>0</v>
      </c>
      <c r="AR43" s="210">
        <f t="shared" ref="AR43" si="325">AQ43</f>
        <v>0</v>
      </c>
      <c r="AS43" s="210">
        <f t="shared" ref="AS43" si="326">AR43</f>
        <v>0</v>
      </c>
      <c r="AT43" s="210">
        <f t="shared" ref="AT43" si="327">AS43</f>
        <v>0</v>
      </c>
      <c r="AU43" s="210">
        <f t="shared" ref="AU43" si="328">AT43</f>
        <v>0</v>
      </c>
      <c r="AV43" s="210">
        <f t="shared" ref="AV43" si="329">AU43</f>
        <v>0</v>
      </c>
      <c r="AW43" s="210">
        <f t="shared" ref="AW43" si="330">AV43</f>
        <v>0</v>
      </c>
      <c r="AX43" s="210">
        <f t="shared" ref="AX43" si="331">AW43</f>
        <v>0</v>
      </c>
      <c r="AY43" s="210">
        <f t="shared" ref="AY43" si="332">AX43</f>
        <v>0</v>
      </c>
      <c r="AZ43" s="210">
        <f t="shared" ref="AZ43" si="333">AY43</f>
        <v>0</v>
      </c>
      <c r="BA43" s="210">
        <f t="shared" ref="BA43" si="334">AZ43</f>
        <v>0</v>
      </c>
      <c r="BB43" s="210">
        <f t="shared" ref="BB43" si="335">BA43</f>
        <v>0</v>
      </c>
      <c r="BC43" s="210">
        <f t="shared" ref="BC43" si="336">BB43</f>
        <v>0</v>
      </c>
      <c r="BD43" s="210">
        <f t="shared" ref="BD43" si="337">BC43</f>
        <v>0</v>
      </c>
      <c r="BE43" s="210">
        <f t="shared" ref="BE43" si="338">BD43</f>
        <v>0</v>
      </c>
      <c r="BF43" s="210">
        <f t="shared" ref="BF43" si="339">BE43</f>
        <v>0</v>
      </c>
      <c r="BG43" s="210">
        <f t="shared" ref="BG43" si="340">BF43</f>
        <v>0</v>
      </c>
      <c r="BH43" s="210">
        <f t="shared" ref="BH43" si="341">BG43</f>
        <v>0</v>
      </c>
      <c r="BI43" s="210">
        <f t="shared" ref="BI43" si="342">BH43</f>
        <v>0</v>
      </c>
      <c r="BJ43" s="210">
        <f t="shared" ref="BJ43" si="343">BI43</f>
        <v>0</v>
      </c>
      <c r="BK43" s="210">
        <f t="shared" ref="BK43" si="344">BJ43</f>
        <v>0</v>
      </c>
      <c r="BL43" s="210">
        <f t="shared" ref="BL43" si="345">BK43</f>
        <v>0</v>
      </c>
      <c r="BM43" s="210">
        <f t="shared" ref="BM43" si="346">BL43</f>
        <v>0</v>
      </c>
      <c r="BN43" s="210">
        <f t="shared" ref="BN43" si="347">BM43</f>
        <v>0</v>
      </c>
      <c r="BO43" s="210">
        <f t="shared" ref="BO43" si="348">BN43</f>
        <v>0</v>
      </c>
      <c r="BP43" s="210">
        <f t="shared" ref="BP43" si="349">BO43</f>
        <v>0</v>
      </c>
      <c r="BQ43" s="210">
        <f t="shared" ref="BQ43" si="350">BP43</f>
        <v>0</v>
      </c>
      <c r="BR43" s="210">
        <f t="shared" ref="BR43" si="351">BQ43</f>
        <v>0</v>
      </c>
      <c r="BS43" s="210">
        <f t="shared" ref="BS43" si="352">BR43</f>
        <v>0</v>
      </c>
    </row>
    <row r="44" spans="2:71" s="7" customFormat="1" hidden="1" outlineLevel="1">
      <c r="B44" s="118"/>
      <c r="C44" s="211" t="s">
        <v>791</v>
      </c>
      <c r="D44" s="118"/>
      <c r="E44" s="120"/>
      <c r="F44" s="120"/>
      <c r="G44" s="120"/>
      <c r="H44" s="120"/>
      <c r="I44" s="120"/>
      <c r="J44" s="121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120"/>
      <c r="Z44" s="120"/>
      <c r="AA44" s="120"/>
      <c r="AB44" s="120"/>
      <c r="AC44" s="120"/>
      <c r="AD44" s="120"/>
      <c r="AE44" s="120"/>
      <c r="AF44" s="120"/>
      <c r="AG44" s="120"/>
      <c r="AH44" s="120"/>
      <c r="AI44" s="120"/>
      <c r="AJ44" s="120"/>
      <c r="AK44" s="120"/>
      <c r="AL44" s="120"/>
      <c r="AM44" s="120"/>
      <c r="AN44" s="120"/>
      <c r="AO44" s="120"/>
      <c r="AP44" s="120"/>
      <c r="AQ44" s="120"/>
      <c r="AR44" s="120"/>
      <c r="AS44" s="120"/>
      <c r="AT44" s="120"/>
      <c r="AU44" s="120"/>
      <c r="AV44" s="120"/>
      <c r="AW44" s="120"/>
      <c r="AX44" s="120"/>
      <c r="AY44" s="120"/>
      <c r="AZ44" s="120"/>
      <c r="BA44" s="120"/>
      <c r="BB44" s="120"/>
      <c r="BC44" s="120"/>
      <c r="BD44" s="120"/>
      <c r="BE44" s="120"/>
      <c r="BF44" s="120"/>
      <c r="BG44" s="120"/>
      <c r="BH44" s="120"/>
      <c r="BI44" s="120"/>
      <c r="BJ44" s="120"/>
      <c r="BK44" s="120"/>
      <c r="BL44" s="120"/>
      <c r="BM44" s="120"/>
      <c r="BN44" s="120"/>
      <c r="BO44" s="120"/>
      <c r="BP44" s="120"/>
      <c r="BQ44" s="120"/>
      <c r="BR44" s="120"/>
      <c r="BS44" s="120"/>
    </row>
    <row r="45" spans="2:71" s="7" customFormat="1" hidden="1" outlineLevel="1">
      <c r="B45" s="3"/>
      <c r="C45" s="210" t="s">
        <v>761</v>
      </c>
      <c r="D45" s="3"/>
      <c r="E45" s="76"/>
      <c r="F45" s="76"/>
      <c r="G45" s="76"/>
      <c r="H45" s="76"/>
      <c r="I45" s="76"/>
      <c r="J45" s="76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</row>
    <row r="46" spans="2:71" s="7" customFormat="1" hidden="1" outlineLevel="1">
      <c r="B46" s="3"/>
      <c r="C46" s="210" t="s">
        <v>873</v>
      </c>
      <c r="D46" s="3" t="s">
        <v>370</v>
      </c>
      <c r="E46" s="76">
        <f>SUM(L46:W46)</f>
        <v>0</v>
      </c>
      <c r="F46" s="76">
        <f>SUM(X46:AI46)</f>
        <v>0</v>
      </c>
      <c r="G46" s="76">
        <f>SUM(AJ46:AU46)</f>
        <v>0</v>
      </c>
      <c r="H46" s="76">
        <f>SUM(AV46:BG46)</f>
        <v>0</v>
      </c>
      <c r="I46" s="76">
        <f>SUM(BH46:BS46)</f>
        <v>0</v>
      </c>
      <c r="J46" s="76">
        <f>SUM(E46:I46)</f>
        <v>0</v>
      </c>
      <c r="K46" s="3"/>
      <c r="L46" s="210">
        <v>0</v>
      </c>
      <c r="M46" s="210">
        <f>L46</f>
        <v>0</v>
      </c>
      <c r="N46" s="210">
        <f t="shared" ref="N46" si="353">M46</f>
        <v>0</v>
      </c>
      <c r="O46" s="210">
        <f t="shared" ref="O46" si="354">N46</f>
        <v>0</v>
      </c>
      <c r="P46" s="210">
        <f t="shared" ref="P46" si="355">O46</f>
        <v>0</v>
      </c>
      <c r="Q46" s="210">
        <f t="shared" ref="Q46" si="356">P46</f>
        <v>0</v>
      </c>
      <c r="R46" s="210">
        <f t="shared" ref="R46" si="357">Q46</f>
        <v>0</v>
      </c>
      <c r="S46" s="210">
        <f t="shared" ref="S46" si="358">R46</f>
        <v>0</v>
      </c>
      <c r="T46" s="210">
        <f t="shared" ref="T46" si="359">S46</f>
        <v>0</v>
      </c>
      <c r="U46" s="210">
        <f t="shared" ref="U46" si="360">T46</f>
        <v>0</v>
      </c>
      <c r="V46" s="210">
        <f t="shared" ref="V46" si="361">U46</f>
        <v>0</v>
      </c>
      <c r="W46" s="210">
        <f t="shared" ref="W46" si="362">V46</f>
        <v>0</v>
      </c>
      <c r="X46" s="210">
        <f t="shared" ref="X46" si="363">W46</f>
        <v>0</v>
      </c>
      <c r="Y46" s="210">
        <f t="shared" ref="Y46" si="364">X46</f>
        <v>0</v>
      </c>
      <c r="Z46" s="210">
        <f t="shared" ref="Z46" si="365">Y46</f>
        <v>0</v>
      </c>
      <c r="AA46" s="210">
        <f t="shared" ref="AA46" si="366">Z46</f>
        <v>0</v>
      </c>
      <c r="AB46" s="210">
        <f t="shared" ref="AB46" si="367">AA46</f>
        <v>0</v>
      </c>
      <c r="AC46" s="210">
        <f t="shared" ref="AC46" si="368">AB46</f>
        <v>0</v>
      </c>
      <c r="AD46" s="210">
        <f t="shared" ref="AD46" si="369">AC46</f>
        <v>0</v>
      </c>
      <c r="AE46" s="210">
        <f t="shared" ref="AE46" si="370">AD46</f>
        <v>0</v>
      </c>
      <c r="AF46" s="210">
        <f t="shared" ref="AF46" si="371">AE46</f>
        <v>0</v>
      </c>
      <c r="AG46" s="210">
        <f t="shared" ref="AG46" si="372">AF46</f>
        <v>0</v>
      </c>
      <c r="AH46" s="210">
        <f t="shared" ref="AH46" si="373">AG46</f>
        <v>0</v>
      </c>
      <c r="AI46" s="210">
        <f t="shared" ref="AI46" si="374">AH46</f>
        <v>0</v>
      </c>
      <c r="AJ46" s="210">
        <f t="shared" ref="AJ46" si="375">AI46</f>
        <v>0</v>
      </c>
      <c r="AK46" s="210">
        <f t="shared" ref="AK46" si="376">AJ46</f>
        <v>0</v>
      </c>
      <c r="AL46" s="210">
        <f t="shared" ref="AL46" si="377">AK46</f>
        <v>0</v>
      </c>
      <c r="AM46" s="210">
        <f t="shared" ref="AM46" si="378">AL46</f>
        <v>0</v>
      </c>
      <c r="AN46" s="210">
        <f t="shared" ref="AN46" si="379">AM46</f>
        <v>0</v>
      </c>
      <c r="AO46" s="210">
        <f t="shared" ref="AO46" si="380">AN46</f>
        <v>0</v>
      </c>
      <c r="AP46" s="210">
        <f t="shared" ref="AP46" si="381">AO46</f>
        <v>0</v>
      </c>
      <c r="AQ46" s="210">
        <f t="shared" ref="AQ46" si="382">AP46</f>
        <v>0</v>
      </c>
      <c r="AR46" s="210">
        <f t="shared" ref="AR46" si="383">AQ46</f>
        <v>0</v>
      </c>
      <c r="AS46" s="210">
        <f t="shared" ref="AS46" si="384">AR46</f>
        <v>0</v>
      </c>
      <c r="AT46" s="210">
        <f t="shared" ref="AT46" si="385">AS46</f>
        <v>0</v>
      </c>
      <c r="AU46" s="210">
        <f t="shared" ref="AU46" si="386">AT46</f>
        <v>0</v>
      </c>
      <c r="AV46" s="210">
        <f t="shared" ref="AV46" si="387">AU46</f>
        <v>0</v>
      </c>
      <c r="AW46" s="210">
        <f t="shared" ref="AW46" si="388">AV46</f>
        <v>0</v>
      </c>
      <c r="AX46" s="210">
        <f t="shared" ref="AX46" si="389">AW46</f>
        <v>0</v>
      </c>
      <c r="AY46" s="210">
        <f t="shared" ref="AY46" si="390">AX46</f>
        <v>0</v>
      </c>
      <c r="AZ46" s="210">
        <f t="shared" ref="AZ46" si="391">AY46</f>
        <v>0</v>
      </c>
      <c r="BA46" s="210">
        <f t="shared" ref="BA46" si="392">AZ46</f>
        <v>0</v>
      </c>
      <c r="BB46" s="210">
        <f t="shared" ref="BB46" si="393">BA46</f>
        <v>0</v>
      </c>
      <c r="BC46" s="210">
        <f t="shared" ref="BC46" si="394">BB46</f>
        <v>0</v>
      </c>
      <c r="BD46" s="210">
        <f t="shared" ref="BD46" si="395">BC46</f>
        <v>0</v>
      </c>
      <c r="BE46" s="210">
        <f t="shared" ref="BE46" si="396">BD46</f>
        <v>0</v>
      </c>
      <c r="BF46" s="210">
        <f t="shared" ref="BF46" si="397">BE46</f>
        <v>0</v>
      </c>
      <c r="BG46" s="210">
        <f t="shared" ref="BG46" si="398">BF46</f>
        <v>0</v>
      </c>
      <c r="BH46" s="210">
        <f t="shared" ref="BH46" si="399">BG46</f>
        <v>0</v>
      </c>
      <c r="BI46" s="210">
        <f t="shared" ref="BI46" si="400">BH46</f>
        <v>0</v>
      </c>
      <c r="BJ46" s="210">
        <f t="shared" ref="BJ46" si="401">BI46</f>
        <v>0</v>
      </c>
      <c r="BK46" s="210">
        <f t="shared" ref="BK46" si="402">BJ46</f>
        <v>0</v>
      </c>
      <c r="BL46" s="210">
        <f t="shared" ref="BL46" si="403">BK46</f>
        <v>0</v>
      </c>
      <c r="BM46" s="210">
        <f t="shared" ref="BM46" si="404">BL46</f>
        <v>0</v>
      </c>
      <c r="BN46" s="210">
        <f t="shared" ref="BN46" si="405">BM46</f>
        <v>0</v>
      </c>
      <c r="BO46" s="210">
        <f t="shared" ref="BO46" si="406">BN46</f>
        <v>0</v>
      </c>
      <c r="BP46" s="210">
        <f t="shared" ref="BP46" si="407">BO46</f>
        <v>0</v>
      </c>
      <c r="BQ46" s="210">
        <f t="shared" ref="BQ46" si="408">BP46</f>
        <v>0</v>
      </c>
      <c r="BR46" s="210">
        <f t="shared" ref="BR46" si="409">BQ46</f>
        <v>0</v>
      </c>
      <c r="BS46" s="210">
        <f t="shared" ref="BS46" si="410">BR46</f>
        <v>0</v>
      </c>
    </row>
    <row r="47" spans="2:71" s="7" customFormat="1" hidden="1" outlineLevel="1">
      <c r="B47" s="118"/>
      <c r="C47" s="211" t="s">
        <v>791</v>
      </c>
      <c r="D47" s="118"/>
      <c r="E47" s="120"/>
      <c r="F47" s="120"/>
      <c r="G47" s="120"/>
      <c r="H47" s="120"/>
      <c r="I47" s="120"/>
      <c r="J47" s="121"/>
      <c r="L47" s="120"/>
      <c r="M47" s="120"/>
      <c r="N47" s="120"/>
      <c r="O47" s="120"/>
      <c r="P47" s="120"/>
      <c r="Q47" s="120"/>
      <c r="R47" s="120"/>
      <c r="S47" s="120"/>
      <c r="T47" s="120"/>
      <c r="U47" s="120"/>
      <c r="V47" s="120"/>
      <c r="W47" s="120"/>
      <c r="X47" s="120"/>
      <c r="Y47" s="120"/>
      <c r="Z47" s="120"/>
      <c r="AA47" s="120"/>
      <c r="AB47" s="120"/>
      <c r="AC47" s="120"/>
      <c r="AD47" s="120"/>
      <c r="AE47" s="120"/>
      <c r="AF47" s="120"/>
      <c r="AG47" s="120"/>
      <c r="AH47" s="120"/>
      <c r="AI47" s="120"/>
      <c r="AJ47" s="120"/>
      <c r="AK47" s="120"/>
      <c r="AL47" s="120"/>
      <c r="AM47" s="120"/>
      <c r="AN47" s="120"/>
      <c r="AO47" s="120"/>
      <c r="AP47" s="120"/>
      <c r="AQ47" s="120"/>
      <c r="AR47" s="120"/>
      <c r="AS47" s="120"/>
      <c r="AT47" s="120"/>
      <c r="AU47" s="120"/>
      <c r="AV47" s="120"/>
      <c r="AW47" s="120"/>
      <c r="AX47" s="120"/>
      <c r="AY47" s="120"/>
      <c r="AZ47" s="120"/>
      <c r="BA47" s="120"/>
      <c r="BB47" s="120"/>
      <c r="BC47" s="120"/>
      <c r="BD47" s="120"/>
      <c r="BE47" s="120"/>
      <c r="BF47" s="120"/>
      <c r="BG47" s="120"/>
      <c r="BH47" s="120"/>
      <c r="BI47" s="120"/>
      <c r="BJ47" s="120"/>
      <c r="BK47" s="120"/>
      <c r="BL47" s="120"/>
      <c r="BM47" s="120"/>
      <c r="BN47" s="120"/>
      <c r="BO47" s="120"/>
      <c r="BP47" s="120"/>
      <c r="BQ47" s="120"/>
      <c r="BR47" s="120"/>
      <c r="BS47" s="120"/>
    </row>
    <row r="48" spans="2:71" s="7" customFormat="1" hidden="1" outlineLevel="1">
      <c r="B48" s="3"/>
      <c r="C48" s="210" t="s">
        <v>761</v>
      </c>
      <c r="D48" s="3"/>
      <c r="E48" s="76"/>
      <c r="F48" s="76"/>
      <c r="G48" s="76"/>
      <c r="H48" s="76"/>
      <c r="I48" s="76"/>
      <c r="J48" s="76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</row>
    <row r="49" spans="2:71" s="7" customFormat="1" hidden="1" outlineLevel="1">
      <c r="B49" s="3"/>
      <c r="C49" s="210" t="s">
        <v>873</v>
      </c>
      <c r="D49" s="3" t="s">
        <v>370</v>
      </c>
      <c r="E49" s="76">
        <f>SUM(L49:W49)</f>
        <v>0</v>
      </c>
      <c r="F49" s="76">
        <f>SUM(X49:AI49)</f>
        <v>0</v>
      </c>
      <c r="G49" s="76">
        <f>SUM(AJ49:AU49)</f>
        <v>0</v>
      </c>
      <c r="H49" s="76">
        <f>SUM(AV49:BG49)</f>
        <v>0</v>
      </c>
      <c r="I49" s="76">
        <f>SUM(BH49:BS49)</f>
        <v>0</v>
      </c>
      <c r="J49" s="76">
        <f>SUM(E49:I49)</f>
        <v>0</v>
      </c>
      <c r="K49" s="3"/>
      <c r="L49" s="210">
        <v>0</v>
      </c>
      <c r="M49" s="210">
        <f>L49</f>
        <v>0</v>
      </c>
      <c r="N49" s="210">
        <f t="shared" ref="N49" si="411">M49</f>
        <v>0</v>
      </c>
      <c r="O49" s="210">
        <f t="shared" ref="O49" si="412">N49</f>
        <v>0</v>
      </c>
      <c r="P49" s="210">
        <f t="shared" ref="P49" si="413">O49</f>
        <v>0</v>
      </c>
      <c r="Q49" s="210">
        <f t="shared" ref="Q49" si="414">P49</f>
        <v>0</v>
      </c>
      <c r="R49" s="210">
        <f t="shared" ref="R49" si="415">Q49</f>
        <v>0</v>
      </c>
      <c r="S49" s="210">
        <f t="shared" ref="S49" si="416">R49</f>
        <v>0</v>
      </c>
      <c r="T49" s="210">
        <f t="shared" ref="T49" si="417">S49</f>
        <v>0</v>
      </c>
      <c r="U49" s="210">
        <f t="shared" ref="U49" si="418">T49</f>
        <v>0</v>
      </c>
      <c r="V49" s="210">
        <f t="shared" ref="V49" si="419">U49</f>
        <v>0</v>
      </c>
      <c r="W49" s="210">
        <f t="shared" ref="W49" si="420">V49</f>
        <v>0</v>
      </c>
      <c r="X49" s="210">
        <f t="shared" ref="X49" si="421">W49</f>
        <v>0</v>
      </c>
      <c r="Y49" s="210">
        <f t="shared" ref="Y49" si="422">X49</f>
        <v>0</v>
      </c>
      <c r="Z49" s="210">
        <f t="shared" ref="Z49" si="423">Y49</f>
        <v>0</v>
      </c>
      <c r="AA49" s="210">
        <f t="shared" ref="AA49" si="424">Z49</f>
        <v>0</v>
      </c>
      <c r="AB49" s="210">
        <f t="shared" ref="AB49" si="425">AA49</f>
        <v>0</v>
      </c>
      <c r="AC49" s="210">
        <f t="shared" ref="AC49" si="426">AB49</f>
        <v>0</v>
      </c>
      <c r="AD49" s="210">
        <f t="shared" ref="AD49" si="427">AC49</f>
        <v>0</v>
      </c>
      <c r="AE49" s="210">
        <f t="shared" ref="AE49" si="428">AD49</f>
        <v>0</v>
      </c>
      <c r="AF49" s="210">
        <f t="shared" ref="AF49" si="429">AE49</f>
        <v>0</v>
      </c>
      <c r="AG49" s="210">
        <f t="shared" ref="AG49" si="430">AF49</f>
        <v>0</v>
      </c>
      <c r="AH49" s="210">
        <f t="shared" ref="AH49" si="431">AG49</f>
        <v>0</v>
      </c>
      <c r="AI49" s="210">
        <f t="shared" ref="AI49" si="432">AH49</f>
        <v>0</v>
      </c>
      <c r="AJ49" s="210">
        <f t="shared" ref="AJ49" si="433">AI49</f>
        <v>0</v>
      </c>
      <c r="AK49" s="210">
        <f t="shared" ref="AK49" si="434">AJ49</f>
        <v>0</v>
      </c>
      <c r="AL49" s="210">
        <f t="shared" ref="AL49" si="435">AK49</f>
        <v>0</v>
      </c>
      <c r="AM49" s="210">
        <f t="shared" ref="AM49" si="436">AL49</f>
        <v>0</v>
      </c>
      <c r="AN49" s="210">
        <f t="shared" ref="AN49" si="437">AM49</f>
        <v>0</v>
      </c>
      <c r="AO49" s="210">
        <f t="shared" ref="AO49" si="438">AN49</f>
        <v>0</v>
      </c>
      <c r="AP49" s="210">
        <f t="shared" ref="AP49" si="439">AO49</f>
        <v>0</v>
      </c>
      <c r="AQ49" s="210">
        <f t="shared" ref="AQ49" si="440">AP49</f>
        <v>0</v>
      </c>
      <c r="AR49" s="210">
        <f t="shared" ref="AR49" si="441">AQ49</f>
        <v>0</v>
      </c>
      <c r="AS49" s="210">
        <f t="shared" ref="AS49" si="442">AR49</f>
        <v>0</v>
      </c>
      <c r="AT49" s="210">
        <f t="shared" ref="AT49" si="443">AS49</f>
        <v>0</v>
      </c>
      <c r="AU49" s="210">
        <f t="shared" ref="AU49" si="444">AT49</f>
        <v>0</v>
      </c>
      <c r="AV49" s="210">
        <f t="shared" ref="AV49" si="445">AU49</f>
        <v>0</v>
      </c>
      <c r="AW49" s="210">
        <f t="shared" ref="AW49" si="446">AV49</f>
        <v>0</v>
      </c>
      <c r="AX49" s="210">
        <f t="shared" ref="AX49" si="447">AW49</f>
        <v>0</v>
      </c>
      <c r="AY49" s="210">
        <f t="shared" ref="AY49" si="448">AX49</f>
        <v>0</v>
      </c>
      <c r="AZ49" s="210">
        <f t="shared" ref="AZ49" si="449">AY49</f>
        <v>0</v>
      </c>
      <c r="BA49" s="210">
        <f t="shared" ref="BA49" si="450">AZ49</f>
        <v>0</v>
      </c>
      <c r="BB49" s="210">
        <f t="shared" ref="BB49" si="451">BA49</f>
        <v>0</v>
      </c>
      <c r="BC49" s="210">
        <f t="shared" ref="BC49" si="452">BB49</f>
        <v>0</v>
      </c>
      <c r="BD49" s="210">
        <f t="shared" ref="BD49" si="453">BC49</f>
        <v>0</v>
      </c>
      <c r="BE49" s="210">
        <f t="shared" ref="BE49" si="454">BD49</f>
        <v>0</v>
      </c>
      <c r="BF49" s="210">
        <f t="shared" ref="BF49" si="455">BE49</f>
        <v>0</v>
      </c>
      <c r="BG49" s="210">
        <f t="shared" ref="BG49" si="456">BF49</f>
        <v>0</v>
      </c>
      <c r="BH49" s="210">
        <f t="shared" ref="BH49" si="457">BG49</f>
        <v>0</v>
      </c>
      <c r="BI49" s="210">
        <f t="shared" ref="BI49" si="458">BH49</f>
        <v>0</v>
      </c>
      <c r="BJ49" s="210">
        <f t="shared" ref="BJ49" si="459">BI49</f>
        <v>0</v>
      </c>
      <c r="BK49" s="210">
        <f t="shared" ref="BK49" si="460">BJ49</f>
        <v>0</v>
      </c>
      <c r="BL49" s="210">
        <f t="shared" ref="BL49" si="461">BK49</f>
        <v>0</v>
      </c>
      <c r="BM49" s="210">
        <f t="shared" ref="BM49" si="462">BL49</f>
        <v>0</v>
      </c>
      <c r="BN49" s="210">
        <f t="shared" ref="BN49" si="463">BM49</f>
        <v>0</v>
      </c>
      <c r="BO49" s="210">
        <f t="shared" ref="BO49" si="464">BN49</f>
        <v>0</v>
      </c>
      <c r="BP49" s="210">
        <f t="shared" ref="BP49" si="465">BO49</f>
        <v>0</v>
      </c>
      <c r="BQ49" s="210">
        <f t="shared" ref="BQ49" si="466">BP49</f>
        <v>0</v>
      </c>
      <c r="BR49" s="210">
        <f t="shared" ref="BR49" si="467">BQ49</f>
        <v>0</v>
      </c>
      <c r="BS49" s="210">
        <f t="shared" ref="BS49" si="468">BR49</f>
        <v>0</v>
      </c>
    </row>
    <row r="50" spans="2:71" s="7" customFormat="1" hidden="1" outlineLevel="1">
      <c r="B50" s="118"/>
      <c r="C50" s="211" t="s">
        <v>791</v>
      </c>
      <c r="D50" s="118"/>
      <c r="E50" s="120"/>
      <c r="F50" s="120"/>
      <c r="G50" s="120"/>
      <c r="H50" s="120"/>
      <c r="I50" s="120"/>
      <c r="J50" s="121"/>
      <c r="L50" s="120"/>
      <c r="M50" s="120"/>
      <c r="N50" s="120"/>
      <c r="O50" s="120"/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120"/>
      <c r="BF50" s="120"/>
      <c r="BG50" s="120"/>
      <c r="BH50" s="120"/>
      <c r="BI50" s="120"/>
      <c r="BJ50" s="120"/>
      <c r="BK50" s="120"/>
      <c r="BL50" s="120"/>
      <c r="BM50" s="120"/>
      <c r="BN50" s="120"/>
      <c r="BO50" s="120"/>
      <c r="BP50" s="120"/>
      <c r="BQ50" s="120"/>
      <c r="BR50" s="120"/>
      <c r="BS50" s="120"/>
    </row>
    <row r="51" spans="2:71" s="7" customFormat="1" hidden="1" outlineLevel="1">
      <c r="B51" s="3"/>
      <c r="C51" s="210" t="s">
        <v>761</v>
      </c>
      <c r="D51" s="3"/>
      <c r="E51" s="76"/>
      <c r="F51" s="76"/>
      <c r="G51" s="76"/>
      <c r="H51" s="76"/>
      <c r="I51" s="76"/>
      <c r="J51" s="76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</row>
    <row r="52" spans="2:71" s="7" customFormat="1" hidden="1" outlineLevel="1">
      <c r="B52" s="3"/>
      <c r="C52" s="210" t="s">
        <v>873</v>
      </c>
      <c r="D52" s="3" t="s">
        <v>370</v>
      </c>
      <c r="E52" s="76">
        <f>SUM(L52:W52)</f>
        <v>0</v>
      </c>
      <c r="F52" s="76">
        <f>SUM(X52:AI52)</f>
        <v>0</v>
      </c>
      <c r="G52" s="76">
        <f>SUM(AJ52:AU52)</f>
        <v>0</v>
      </c>
      <c r="H52" s="76">
        <f>SUM(AV52:BG52)</f>
        <v>0</v>
      </c>
      <c r="I52" s="76">
        <f>SUM(BH52:BS52)</f>
        <v>0</v>
      </c>
      <c r="J52" s="76">
        <f>SUM(E52:I52)</f>
        <v>0</v>
      </c>
      <c r="K52" s="3"/>
      <c r="L52" s="210">
        <v>0</v>
      </c>
      <c r="M52" s="210">
        <f>L52</f>
        <v>0</v>
      </c>
      <c r="N52" s="210">
        <f t="shared" ref="N52" si="469">M52</f>
        <v>0</v>
      </c>
      <c r="O52" s="210">
        <f t="shared" ref="O52" si="470">N52</f>
        <v>0</v>
      </c>
      <c r="P52" s="210">
        <f t="shared" ref="P52" si="471">O52</f>
        <v>0</v>
      </c>
      <c r="Q52" s="210">
        <f t="shared" ref="Q52" si="472">P52</f>
        <v>0</v>
      </c>
      <c r="R52" s="210">
        <f t="shared" ref="R52" si="473">Q52</f>
        <v>0</v>
      </c>
      <c r="S52" s="210">
        <f t="shared" ref="S52" si="474">R52</f>
        <v>0</v>
      </c>
      <c r="T52" s="210">
        <f t="shared" ref="T52" si="475">S52</f>
        <v>0</v>
      </c>
      <c r="U52" s="210">
        <f t="shared" ref="U52" si="476">T52</f>
        <v>0</v>
      </c>
      <c r="V52" s="210">
        <f t="shared" ref="V52" si="477">U52</f>
        <v>0</v>
      </c>
      <c r="W52" s="210">
        <f t="shared" ref="W52" si="478">V52</f>
        <v>0</v>
      </c>
      <c r="X52" s="210">
        <f t="shared" ref="X52" si="479">W52</f>
        <v>0</v>
      </c>
      <c r="Y52" s="210">
        <f t="shared" ref="Y52" si="480">X52</f>
        <v>0</v>
      </c>
      <c r="Z52" s="210">
        <f t="shared" ref="Z52" si="481">Y52</f>
        <v>0</v>
      </c>
      <c r="AA52" s="210">
        <f t="shared" ref="AA52" si="482">Z52</f>
        <v>0</v>
      </c>
      <c r="AB52" s="210">
        <f t="shared" ref="AB52" si="483">AA52</f>
        <v>0</v>
      </c>
      <c r="AC52" s="210">
        <f t="shared" ref="AC52" si="484">AB52</f>
        <v>0</v>
      </c>
      <c r="AD52" s="210">
        <f t="shared" ref="AD52" si="485">AC52</f>
        <v>0</v>
      </c>
      <c r="AE52" s="210">
        <f t="shared" ref="AE52" si="486">AD52</f>
        <v>0</v>
      </c>
      <c r="AF52" s="210">
        <f t="shared" ref="AF52" si="487">AE52</f>
        <v>0</v>
      </c>
      <c r="AG52" s="210">
        <f t="shared" ref="AG52" si="488">AF52</f>
        <v>0</v>
      </c>
      <c r="AH52" s="210">
        <f t="shared" ref="AH52" si="489">AG52</f>
        <v>0</v>
      </c>
      <c r="AI52" s="210">
        <f t="shared" ref="AI52" si="490">AH52</f>
        <v>0</v>
      </c>
      <c r="AJ52" s="210">
        <f t="shared" ref="AJ52" si="491">AI52</f>
        <v>0</v>
      </c>
      <c r="AK52" s="210">
        <f t="shared" ref="AK52" si="492">AJ52</f>
        <v>0</v>
      </c>
      <c r="AL52" s="210">
        <f t="shared" ref="AL52" si="493">AK52</f>
        <v>0</v>
      </c>
      <c r="AM52" s="210">
        <f t="shared" ref="AM52" si="494">AL52</f>
        <v>0</v>
      </c>
      <c r="AN52" s="210">
        <f t="shared" ref="AN52" si="495">AM52</f>
        <v>0</v>
      </c>
      <c r="AO52" s="210">
        <f t="shared" ref="AO52" si="496">AN52</f>
        <v>0</v>
      </c>
      <c r="AP52" s="210">
        <f t="shared" ref="AP52" si="497">AO52</f>
        <v>0</v>
      </c>
      <c r="AQ52" s="210">
        <f t="shared" ref="AQ52" si="498">AP52</f>
        <v>0</v>
      </c>
      <c r="AR52" s="210">
        <f t="shared" ref="AR52" si="499">AQ52</f>
        <v>0</v>
      </c>
      <c r="AS52" s="210">
        <f t="shared" ref="AS52" si="500">AR52</f>
        <v>0</v>
      </c>
      <c r="AT52" s="210">
        <f t="shared" ref="AT52" si="501">AS52</f>
        <v>0</v>
      </c>
      <c r="AU52" s="210">
        <f t="shared" ref="AU52" si="502">AT52</f>
        <v>0</v>
      </c>
      <c r="AV52" s="210">
        <f t="shared" ref="AV52" si="503">AU52</f>
        <v>0</v>
      </c>
      <c r="AW52" s="210">
        <f t="shared" ref="AW52" si="504">AV52</f>
        <v>0</v>
      </c>
      <c r="AX52" s="210">
        <f t="shared" ref="AX52" si="505">AW52</f>
        <v>0</v>
      </c>
      <c r="AY52" s="210">
        <f t="shared" ref="AY52" si="506">AX52</f>
        <v>0</v>
      </c>
      <c r="AZ52" s="210">
        <f t="shared" ref="AZ52" si="507">AY52</f>
        <v>0</v>
      </c>
      <c r="BA52" s="210">
        <f t="shared" ref="BA52" si="508">AZ52</f>
        <v>0</v>
      </c>
      <c r="BB52" s="210">
        <f t="shared" ref="BB52" si="509">BA52</f>
        <v>0</v>
      </c>
      <c r="BC52" s="210">
        <f t="shared" ref="BC52" si="510">BB52</f>
        <v>0</v>
      </c>
      <c r="BD52" s="210">
        <f t="shared" ref="BD52" si="511">BC52</f>
        <v>0</v>
      </c>
      <c r="BE52" s="210">
        <f t="shared" ref="BE52" si="512">BD52</f>
        <v>0</v>
      </c>
      <c r="BF52" s="210">
        <f t="shared" ref="BF52" si="513">BE52</f>
        <v>0</v>
      </c>
      <c r="BG52" s="210">
        <f t="shared" ref="BG52" si="514">BF52</f>
        <v>0</v>
      </c>
      <c r="BH52" s="210">
        <f t="shared" ref="BH52" si="515">BG52</f>
        <v>0</v>
      </c>
      <c r="BI52" s="210">
        <f t="shared" ref="BI52" si="516">BH52</f>
        <v>0</v>
      </c>
      <c r="BJ52" s="210">
        <f t="shared" ref="BJ52" si="517">BI52</f>
        <v>0</v>
      </c>
      <c r="BK52" s="210">
        <f t="shared" ref="BK52" si="518">BJ52</f>
        <v>0</v>
      </c>
      <c r="BL52" s="210">
        <f t="shared" ref="BL52" si="519">BK52</f>
        <v>0</v>
      </c>
      <c r="BM52" s="210">
        <f t="shared" ref="BM52" si="520">BL52</f>
        <v>0</v>
      </c>
      <c r="BN52" s="210">
        <f t="shared" ref="BN52" si="521">BM52</f>
        <v>0</v>
      </c>
      <c r="BO52" s="210">
        <f t="shared" ref="BO52" si="522">BN52</f>
        <v>0</v>
      </c>
      <c r="BP52" s="210">
        <f t="shared" ref="BP52" si="523">BO52</f>
        <v>0</v>
      </c>
      <c r="BQ52" s="210">
        <f t="shared" ref="BQ52" si="524">BP52</f>
        <v>0</v>
      </c>
      <c r="BR52" s="210">
        <f t="shared" ref="BR52" si="525">BQ52</f>
        <v>0</v>
      </c>
      <c r="BS52" s="210">
        <f t="shared" ref="BS52" si="526">BR52</f>
        <v>0</v>
      </c>
    </row>
    <row r="53" spans="2:71" s="7" customFormat="1" hidden="1" outlineLevel="1">
      <c r="B53" s="118"/>
      <c r="C53" s="211" t="s">
        <v>791</v>
      </c>
      <c r="D53" s="118"/>
      <c r="E53" s="120"/>
      <c r="F53" s="120"/>
      <c r="G53" s="120"/>
      <c r="H53" s="120"/>
      <c r="I53" s="120"/>
      <c r="J53" s="121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120"/>
      <c r="BL53" s="120"/>
      <c r="BM53" s="120"/>
      <c r="BN53" s="120"/>
      <c r="BO53" s="120"/>
      <c r="BP53" s="120"/>
      <c r="BQ53" s="120"/>
      <c r="BR53" s="120"/>
      <c r="BS53" s="120"/>
    </row>
    <row r="54" spans="2:71" s="7" customFormat="1" hidden="1" outlineLevel="1">
      <c r="B54" s="3"/>
      <c r="C54" s="210" t="s">
        <v>761</v>
      </c>
      <c r="D54" s="3"/>
      <c r="E54" s="76"/>
      <c r="F54" s="76"/>
      <c r="G54" s="76"/>
      <c r="H54" s="76"/>
      <c r="I54" s="76"/>
      <c r="J54" s="76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</row>
    <row r="55" spans="2:71" s="7" customFormat="1" hidden="1" outlineLevel="1">
      <c r="B55" s="3"/>
      <c r="C55" s="210" t="s">
        <v>873</v>
      </c>
      <c r="D55" s="3" t="s">
        <v>370</v>
      </c>
      <c r="E55" s="76">
        <f>SUM(L55:W55)</f>
        <v>0</v>
      </c>
      <c r="F55" s="76">
        <f>SUM(X55:AI55)</f>
        <v>0</v>
      </c>
      <c r="G55" s="76">
        <f>SUM(AJ55:AU55)</f>
        <v>0</v>
      </c>
      <c r="H55" s="76">
        <f>SUM(AV55:BG55)</f>
        <v>0</v>
      </c>
      <c r="I55" s="76">
        <f>SUM(BH55:BS55)</f>
        <v>0</v>
      </c>
      <c r="J55" s="76">
        <f>SUM(E55:I55)</f>
        <v>0</v>
      </c>
      <c r="K55" s="3"/>
      <c r="L55" s="210">
        <v>0</v>
      </c>
      <c r="M55" s="210">
        <f>L55</f>
        <v>0</v>
      </c>
      <c r="N55" s="210">
        <f t="shared" ref="N55" si="527">M55</f>
        <v>0</v>
      </c>
      <c r="O55" s="210">
        <f t="shared" ref="O55" si="528">N55</f>
        <v>0</v>
      </c>
      <c r="P55" s="210">
        <f t="shared" ref="P55" si="529">O55</f>
        <v>0</v>
      </c>
      <c r="Q55" s="210">
        <f t="shared" ref="Q55" si="530">P55</f>
        <v>0</v>
      </c>
      <c r="R55" s="210">
        <f t="shared" ref="R55" si="531">Q55</f>
        <v>0</v>
      </c>
      <c r="S55" s="210">
        <f t="shared" ref="S55" si="532">R55</f>
        <v>0</v>
      </c>
      <c r="T55" s="210">
        <f t="shared" ref="T55" si="533">S55</f>
        <v>0</v>
      </c>
      <c r="U55" s="210">
        <f t="shared" ref="U55" si="534">T55</f>
        <v>0</v>
      </c>
      <c r="V55" s="210">
        <f t="shared" ref="V55" si="535">U55</f>
        <v>0</v>
      </c>
      <c r="W55" s="210">
        <f t="shared" ref="W55" si="536">V55</f>
        <v>0</v>
      </c>
      <c r="X55" s="210">
        <f t="shared" ref="X55" si="537">W55</f>
        <v>0</v>
      </c>
      <c r="Y55" s="210">
        <f t="shared" ref="Y55" si="538">X55</f>
        <v>0</v>
      </c>
      <c r="Z55" s="210">
        <f t="shared" ref="Z55" si="539">Y55</f>
        <v>0</v>
      </c>
      <c r="AA55" s="210">
        <f t="shared" ref="AA55" si="540">Z55</f>
        <v>0</v>
      </c>
      <c r="AB55" s="210">
        <f t="shared" ref="AB55" si="541">AA55</f>
        <v>0</v>
      </c>
      <c r="AC55" s="210">
        <f t="shared" ref="AC55" si="542">AB55</f>
        <v>0</v>
      </c>
      <c r="AD55" s="210">
        <f t="shared" ref="AD55" si="543">AC55</f>
        <v>0</v>
      </c>
      <c r="AE55" s="210">
        <f t="shared" ref="AE55" si="544">AD55</f>
        <v>0</v>
      </c>
      <c r="AF55" s="210">
        <f t="shared" ref="AF55" si="545">AE55</f>
        <v>0</v>
      </c>
      <c r="AG55" s="210">
        <f t="shared" ref="AG55" si="546">AF55</f>
        <v>0</v>
      </c>
      <c r="AH55" s="210">
        <f t="shared" ref="AH55" si="547">AG55</f>
        <v>0</v>
      </c>
      <c r="AI55" s="210">
        <f t="shared" ref="AI55" si="548">AH55</f>
        <v>0</v>
      </c>
      <c r="AJ55" s="210">
        <f t="shared" ref="AJ55" si="549">AI55</f>
        <v>0</v>
      </c>
      <c r="AK55" s="210">
        <f t="shared" ref="AK55" si="550">AJ55</f>
        <v>0</v>
      </c>
      <c r="AL55" s="210">
        <f t="shared" ref="AL55" si="551">AK55</f>
        <v>0</v>
      </c>
      <c r="AM55" s="210">
        <f t="shared" ref="AM55" si="552">AL55</f>
        <v>0</v>
      </c>
      <c r="AN55" s="210">
        <f t="shared" ref="AN55" si="553">AM55</f>
        <v>0</v>
      </c>
      <c r="AO55" s="210">
        <f t="shared" ref="AO55" si="554">AN55</f>
        <v>0</v>
      </c>
      <c r="AP55" s="210">
        <f t="shared" ref="AP55" si="555">AO55</f>
        <v>0</v>
      </c>
      <c r="AQ55" s="210">
        <f t="shared" ref="AQ55" si="556">AP55</f>
        <v>0</v>
      </c>
      <c r="AR55" s="210">
        <f t="shared" ref="AR55" si="557">AQ55</f>
        <v>0</v>
      </c>
      <c r="AS55" s="210">
        <f t="shared" ref="AS55" si="558">AR55</f>
        <v>0</v>
      </c>
      <c r="AT55" s="210">
        <f t="shared" ref="AT55" si="559">AS55</f>
        <v>0</v>
      </c>
      <c r="AU55" s="210">
        <f t="shared" ref="AU55" si="560">AT55</f>
        <v>0</v>
      </c>
      <c r="AV55" s="210">
        <f t="shared" ref="AV55" si="561">AU55</f>
        <v>0</v>
      </c>
      <c r="AW55" s="210">
        <f t="shared" ref="AW55" si="562">AV55</f>
        <v>0</v>
      </c>
      <c r="AX55" s="210">
        <f t="shared" ref="AX55" si="563">AW55</f>
        <v>0</v>
      </c>
      <c r="AY55" s="210">
        <f t="shared" ref="AY55" si="564">AX55</f>
        <v>0</v>
      </c>
      <c r="AZ55" s="210">
        <f t="shared" ref="AZ55" si="565">AY55</f>
        <v>0</v>
      </c>
      <c r="BA55" s="210">
        <f t="shared" ref="BA55" si="566">AZ55</f>
        <v>0</v>
      </c>
      <c r="BB55" s="210">
        <f t="shared" ref="BB55" si="567">BA55</f>
        <v>0</v>
      </c>
      <c r="BC55" s="210">
        <f t="shared" ref="BC55" si="568">BB55</f>
        <v>0</v>
      </c>
      <c r="BD55" s="210">
        <f t="shared" ref="BD55" si="569">BC55</f>
        <v>0</v>
      </c>
      <c r="BE55" s="210">
        <f t="shared" ref="BE55" si="570">BD55</f>
        <v>0</v>
      </c>
      <c r="BF55" s="210">
        <f t="shared" ref="BF55" si="571">BE55</f>
        <v>0</v>
      </c>
      <c r="BG55" s="210">
        <f t="shared" ref="BG55" si="572">BF55</f>
        <v>0</v>
      </c>
      <c r="BH55" s="210">
        <f t="shared" ref="BH55" si="573">BG55</f>
        <v>0</v>
      </c>
      <c r="BI55" s="210">
        <f t="shared" ref="BI55" si="574">BH55</f>
        <v>0</v>
      </c>
      <c r="BJ55" s="210">
        <f t="shared" ref="BJ55" si="575">BI55</f>
        <v>0</v>
      </c>
      <c r="BK55" s="210">
        <f t="shared" ref="BK55" si="576">BJ55</f>
        <v>0</v>
      </c>
      <c r="BL55" s="210">
        <f t="shared" ref="BL55" si="577">BK55</f>
        <v>0</v>
      </c>
      <c r="BM55" s="210">
        <f t="shared" ref="BM55" si="578">BL55</f>
        <v>0</v>
      </c>
      <c r="BN55" s="210">
        <f t="shared" ref="BN55" si="579">BM55</f>
        <v>0</v>
      </c>
      <c r="BO55" s="210">
        <f t="shared" ref="BO55" si="580">BN55</f>
        <v>0</v>
      </c>
      <c r="BP55" s="210">
        <f t="shared" ref="BP55" si="581">BO55</f>
        <v>0</v>
      </c>
      <c r="BQ55" s="210">
        <f t="shared" ref="BQ55" si="582">BP55</f>
        <v>0</v>
      </c>
      <c r="BR55" s="210">
        <f t="shared" ref="BR55" si="583">BQ55</f>
        <v>0</v>
      </c>
      <c r="BS55" s="210">
        <f t="shared" ref="BS55" si="584">BR55</f>
        <v>0</v>
      </c>
    </row>
    <row r="56" spans="2:71" s="7" customFormat="1" hidden="1" outlineLevel="1">
      <c r="B56" s="118"/>
      <c r="C56" s="211" t="s">
        <v>791</v>
      </c>
      <c r="D56" s="118"/>
      <c r="E56" s="120"/>
      <c r="F56" s="120"/>
      <c r="G56" s="120"/>
      <c r="H56" s="120"/>
      <c r="I56" s="120"/>
      <c r="J56" s="121"/>
      <c r="L56" s="120"/>
      <c r="M56" s="120"/>
      <c r="N56" s="120"/>
      <c r="O56" s="120"/>
      <c r="P56" s="120"/>
      <c r="Q56" s="120"/>
      <c r="R56" s="120"/>
      <c r="S56" s="120"/>
      <c r="T56" s="120"/>
      <c r="U56" s="120"/>
      <c r="V56" s="120"/>
      <c r="W56" s="120"/>
      <c r="X56" s="120"/>
      <c r="Y56" s="120"/>
      <c r="Z56" s="120"/>
      <c r="AA56" s="120"/>
      <c r="AB56" s="120"/>
      <c r="AC56" s="120"/>
      <c r="AD56" s="120"/>
      <c r="AE56" s="120"/>
      <c r="AF56" s="120"/>
      <c r="AG56" s="120"/>
      <c r="AH56" s="120"/>
      <c r="AI56" s="120"/>
      <c r="AJ56" s="120"/>
      <c r="AK56" s="120"/>
      <c r="AL56" s="120"/>
      <c r="AM56" s="120"/>
      <c r="AN56" s="120"/>
      <c r="AO56" s="120"/>
      <c r="AP56" s="120"/>
      <c r="AQ56" s="120"/>
      <c r="AR56" s="120"/>
      <c r="AS56" s="120"/>
      <c r="AT56" s="120"/>
      <c r="AU56" s="120"/>
      <c r="AV56" s="120"/>
      <c r="AW56" s="120"/>
      <c r="AX56" s="120"/>
      <c r="AY56" s="120"/>
      <c r="AZ56" s="120"/>
      <c r="BA56" s="120"/>
      <c r="BB56" s="120"/>
      <c r="BC56" s="120"/>
      <c r="BD56" s="120"/>
      <c r="BE56" s="120"/>
      <c r="BF56" s="120"/>
      <c r="BG56" s="120"/>
      <c r="BH56" s="120"/>
      <c r="BI56" s="120"/>
      <c r="BJ56" s="120"/>
      <c r="BK56" s="120"/>
      <c r="BL56" s="120"/>
      <c r="BM56" s="120"/>
      <c r="BN56" s="120"/>
      <c r="BO56" s="120"/>
      <c r="BP56" s="120"/>
      <c r="BQ56" s="120"/>
      <c r="BR56" s="120"/>
      <c r="BS56" s="120"/>
    </row>
    <row r="57" spans="2:71" s="7" customFormat="1" hidden="1" outlineLevel="1">
      <c r="B57" s="3"/>
      <c r="C57" s="210" t="s">
        <v>761</v>
      </c>
      <c r="D57" s="3"/>
      <c r="E57" s="76"/>
      <c r="F57" s="76"/>
      <c r="G57" s="76"/>
      <c r="H57" s="76"/>
      <c r="I57" s="76"/>
      <c r="J57" s="76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</row>
    <row r="58" spans="2:71" s="7" customFormat="1" hidden="1" outlineLevel="1">
      <c r="B58" s="3"/>
      <c r="C58" s="210" t="s">
        <v>873</v>
      </c>
      <c r="D58" s="3" t="s">
        <v>370</v>
      </c>
      <c r="E58" s="76">
        <f>SUM(L58:W58)</f>
        <v>0</v>
      </c>
      <c r="F58" s="76">
        <f>SUM(X58:AI58)</f>
        <v>0</v>
      </c>
      <c r="G58" s="76">
        <f>SUM(AJ58:AU58)</f>
        <v>0</v>
      </c>
      <c r="H58" s="76">
        <f>SUM(AV58:BG58)</f>
        <v>0</v>
      </c>
      <c r="I58" s="76">
        <f>SUM(BH58:BS58)</f>
        <v>0</v>
      </c>
      <c r="J58" s="76">
        <f>SUM(E58:I58)</f>
        <v>0</v>
      </c>
      <c r="K58" s="3"/>
      <c r="L58" s="210">
        <v>0</v>
      </c>
      <c r="M58" s="210">
        <f>L58</f>
        <v>0</v>
      </c>
      <c r="N58" s="210">
        <f t="shared" ref="N58" si="585">M58</f>
        <v>0</v>
      </c>
      <c r="O58" s="210">
        <f t="shared" ref="O58" si="586">N58</f>
        <v>0</v>
      </c>
      <c r="P58" s="210">
        <f t="shared" ref="P58" si="587">O58</f>
        <v>0</v>
      </c>
      <c r="Q58" s="210">
        <f t="shared" ref="Q58" si="588">P58</f>
        <v>0</v>
      </c>
      <c r="R58" s="210">
        <f t="shared" ref="R58" si="589">Q58</f>
        <v>0</v>
      </c>
      <c r="S58" s="210">
        <f t="shared" ref="S58" si="590">R58</f>
        <v>0</v>
      </c>
      <c r="T58" s="210">
        <f t="shared" ref="T58" si="591">S58</f>
        <v>0</v>
      </c>
      <c r="U58" s="210">
        <f t="shared" ref="U58" si="592">T58</f>
        <v>0</v>
      </c>
      <c r="V58" s="210">
        <f t="shared" ref="V58" si="593">U58</f>
        <v>0</v>
      </c>
      <c r="W58" s="210">
        <f t="shared" ref="W58" si="594">V58</f>
        <v>0</v>
      </c>
      <c r="X58" s="210">
        <f t="shared" ref="X58" si="595">W58</f>
        <v>0</v>
      </c>
      <c r="Y58" s="210">
        <f t="shared" ref="Y58" si="596">X58</f>
        <v>0</v>
      </c>
      <c r="Z58" s="210">
        <f t="shared" ref="Z58" si="597">Y58</f>
        <v>0</v>
      </c>
      <c r="AA58" s="210">
        <f t="shared" ref="AA58" si="598">Z58</f>
        <v>0</v>
      </c>
      <c r="AB58" s="210">
        <f t="shared" ref="AB58" si="599">AA58</f>
        <v>0</v>
      </c>
      <c r="AC58" s="210">
        <f t="shared" ref="AC58" si="600">AB58</f>
        <v>0</v>
      </c>
      <c r="AD58" s="210">
        <f t="shared" ref="AD58" si="601">AC58</f>
        <v>0</v>
      </c>
      <c r="AE58" s="210">
        <f t="shared" ref="AE58" si="602">AD58</f>
        <v>0</v>
      </c>
      <c r="AF58" s="210">
        <f t="shared" ref="AF58" si="603">AE58</f>
        <v>0</v>
      </c>
      <c r="AG58" s="210">
        <f t="shared" ref="AG58" si="604">AF58</f>
        <v>0</v>
      </c>
      <c r="AH58" s="210">
        <f t="shared" ref="AH58" si="605">AG58</f>
        <v>0</v>
      </c>
      <c r="AI58" s="210">
        <f t="shared" ref="AI58" si="606">AH58</f>
        <v>0</v>
      </c>
      <c r="AJ58" s="210">
        <f t="shared" ref="AJ58" si="607">AI58</f>
        <v>0</v>
      </c>
      <c r="AK58" s="210">
        <f t="shared" ref="AK58" si="608">AJ58</f>
        <v>0</v>
      </c>
      <c r="AL58" s="210">
        <f t="shared" ref="AL58" si="609">AK58</f>
        <v>0</v>
      </c>
      <c r="AM58" s="210">
        <f t="shared" ref="AM58" si="610">AL58</f>
        <v>0</v>
      </c>
      <c r="AN58" s="210">
        <f t="shared" ref="AN58" si="611">AM58</f>
        <v>0</v>
      </c>
      <c r="AO58" s="210">
        <f t="shared" ref="AO58" si="612">AN58</f>
        <v>0</v>
      </c>
      <c r="AP58" s="210">
        <f t="shared" ref="AP58" si="613">AO58</f>
        <v>0</v>
      </c>
      <c r="AQ58" s="210">
        <f t="shared" ref="AQ58" si="614">AP58</f>
        <v>0</v>
      </c>
      <c r="AR58" s="210">
        <f t="shared" ref="AR58" si="615">AQ58</f>
        <v>0</v>
      </c>
      <c r="AS58" s="210">
        <f t="shared" ref="AS58" si="616">AR58</f>
        <v>0</v>
      </c>
      <c r="AT58" s="210">
        <f t="shared" ref="AT58" si="617">AS58</f>
        <v>0</v>
      </c>
      <c r="AU58" s="210">
        <f t="shared" ref="AU58" si="618">AT58</f>
        <v>0</v>
      </c>
      <c r="AV58" s="210">
        <f t="shared" ref="AV58" si="619">AU58</f>
        <v>0</v>
      </c>
      <c r="AW58" s="210">
        <f t="shared" ref="AW58" si="620">AV58</f>
        <v>0</v>
      </c>
      <c r="AX58" s="210">
        <f t="shared" ref="AX58" si="621">AW58</f>
        <v>0</v>
      </c>
      <c r="AY58" s="210">
        <f t="shared" ref="AY58" si="622">AX58</f>
        <v>0</v>
      </c>
      <c r="AZ58" s="210">
        <f t="shared" ref="AZ58" si="623">AY58</f>
        <v>0</v>
      </c>
      <c r="BA58" s="210">
        <f t="shared" ref="BA58" si="624">AZ58</f>
        <v>0</v>
      </c>
      <c r="BB58" s="210">
        <f t="shared" ref="BB58" si="625">BA58</f>
        <v>0</v>
      </c>
      <c r="BC58" s="210">
        <f t="shared" ref="BC58" si="626">BB58</f>
        <v>0</v>
      </c>
      <c r="BD58" s="210">
        <f t="shared" ref="BD58" si="627">BC58</f>
        <v>0</v>
      </c>
      <c r="BE58" s="210">
        <f t="shared" ref="BE58" si="628">BD58</f>
        <v>0</v>
      </c>
      <c r="BF58" s="210">
        <f t="shared" ref="BF58" si="629">BE58</f>
        <v>0</v>
      </c>
      <c r="BG58" s="210">
        <f t="shared" ref="BG58" si="630">BF58</f>
        <v>0</v>
      </c>
      <c r="BH58" s="210">
        <f t="shared" ref="BH58" si="631">BG58</f>
        <v>0</v>
      </c>
      <c r="BI58" s="210">
        <f t="shared" ref="BI58" si="632">BH58</f>
        <v>0</v>
      </c>
      <c r="BJ58" s="210">
        <f t="shared" ref="BJ58" si="633">BI58</f>
        <v>0</v>
      </c>
      <c r="BK58" s="210">
        <f t="shared" ref="BK58" si="634">BJ58</f>
        <v>0</v>
      </c>
      <c r="BL58" s="210">
        <f t="shared" ref="BL58" si="635">BK58</f>
        <v>0</v>
      </c>
      <c r="BM58" s="210">
        <f t="shared" ref="BM58" si="636">BL58</f>
        <v>0</v>
      </c>
      <c r="BN58" s="210">
        <f t="shared" ref="BN58" si="637">BM58</f>
        <v>0</v>
      </c>
      <c r="BO58" s="210">
        <f t="shared" ref="BO58" si="638">BN58</f>
        <v>0</v>
      </c>
      <c r="BP58" s="210">
        <f t="shared" ref="BP58" si="639">BO58</f>
        <v>0</v>
      </c>
      <c r="BQ58" s="210">
        <f t="shared" ref="BQ58" si="640">BP58</f>
        <v>0</v>
      </c>
      <c r="BR58" s="210">
        <f t="shared" ref="BR58" si="641">BQ58</f>
        <v>0</v>
      </c>
      <c r="BS58" s="210">
        <f t="shared" ref="BS58" si="642">BR58</f>
        <v>0</v>
      </c>
    </row>
    <row r="59" spans="2:71" s="7" customFormat="1" hidden="1" outlineLevel="1">
      <c r="B59" s="118"/>
      <c r="C59" s="211" t="s">
        <v>791</v>
      </c>
      <c r="D59" s="118"/>
      <c r="E59" s="120"/>
      <c r="F59" s="120"/>
      <c r="G59" s="120"/>
      <c r="H59" s="120"/>
      <c r="I59" s="120"/>
      <c r="J59" s="121"/>
      <c r="L59" s="120"/>
      <c r="M59" s="120"/>
      <c r="N59" s="120"/>
      <c r="O59" s="120"/>
      <c r="P59" s="120"/>
      <c r="Q59" s="120"/>
      <c r="R59" s="120"/>
      <c r="S59" s="120"/>
      <c r="T59" s="120"/>
      <c r="U59" s="120"/>
      <c r="V59" s="120"/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R59" s="120"/>
      <c r="AS59" s="120"/>
      <c r="AT59" s="120"/>
      <c r="AU59" s="120"/>
      <c r="AV59" s="120"/>
      <c r="AW59" s="120"/>
      <c r="AX59" s="120"/>
      <c r="AY59" s="120"/>
      <c r="AZ59" s="120"/>
      <c r="BA59" s="120"/>
      <c r="BB59" s="120"/>
      <c r="BC59" s="120"/>
      <c r="BD59" s="120"/>
      <c r="BE59" s="120"/>
      <c r="BF59" s="120"/>
      <c r="BG59" s="120"/>
      <c r="BH59" s="120"/>
      <c r="BI59" s="120"/>
      <c r="BJ59" s="120"/>
      <c r="BK59" s="120"/>
      <c r="BL59" s="120"/>
      <c r="BM59" s="120"/>
      <c r="BN59" s="120"/>
      <c r="BO59" s="120"/>
      <c r="BP59" s="120"/>
      <c r="BQ59" s="120"/>
      <c r="BR59" s="120"/>
      <c r="BS59" s="120"/>
    </row>
    <row r="60" spans="2:71" s="7" customFormat="1" hidden="1" outlineLevel="1">
      <c r="B60" s="3"/>
      <c r="C60" s="210" t="s">
        <v>761</v>
      </c>
      <c r="D60" s="3"/>
      <c r="E60" s="76"/>
      <c r="F60" s="76"/>
      <c r="G60" s="76"/>
      <c r="H60" s="76"/>
      <c r="I60" s="76"/>
      <c r="J60" s="76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</row>
    <row r="61" spans="2:71" s="7" customFormat="1" hidden="1" outlineLevel="1">
      <c r="B61" s="3"/>
      <c r="C61" s="210" t="s">
        <v>873</v>
      </c>
      <c r="D61" s="3" t="s">
        <v>370</v>
      </c>
      <c r="E61" s="76">
        <f>SUM(L61:W61)</f>
        <v>0</v>
      </c>
      <c r="F61" s="76">
        <f>SUM(X61:AI61)</f>
        <v>0</v>
      </c>
      <c r="G61" s="76">
        <f>SUM(AJ61:AU61)</f>
        <v>0</v>
      </c>
      <c r="H61" s="76">
        <f>SUM(AV61:BG61)</f>
        <v>0</v>
      </c>
      <c r="I61" s="76">
        <f>SUM(BH61:BS61)</f>
        <v>0</v>
      </c>
      <c r="J61" s="76">
        <f>SUM(E61:I61)</f>
        <v>0</v>
      </c>
      <c r="K61" s="3"/>
      <c r="L61" s="210">
        <v>0</v>
      </c>
      <c r="M61" s="210">
        <f>L61</f>
        <v>0</v>
      </c>
      <c r="N61" s="210">
        <f t="shared" ref="N61" si="643">M61</f>
        <v>0</v>
      </c>
      <c r="O61" s="210">
        <f t="shared" ref="O61" si="644">N61</f>
        <v>0</v>
      </c>
      <c r="P61" s="210">
        <f t="shared" ref="P61" si="645">O61</f>
        <v>0</v>
      </c>
      <c r="Q61" s="210">
        <f t="shared" ref="Q61" si="646">P61</f>
        <v>0</v>
      </c>
      <c r="R61" s="210">
        <f t="shared" ref="R61" si="647">Q61</f>
        <v>0</v>
      </c>
      <c r="S61" s="210">
        <f t="shared" ref="S61" si="648">R61</f>
        <v>0</v>
      </c>
      <c r="T61" s="210">
        <f t="shared" ref="T61" si="649">S61</f>
        <v>0</v>
      </c>
      <c r="U61" s="210">
        <f t="shared" ref="U61" si="650">T61</f>
        <v>0</v>
      </c>
      <c r="V61" s="210">
        <f t="shared" ref="V61" si="651">U61</f>
        <v>0</v>
      </c>
      <c r="W61" s="210">
        <f t="shared" ref="W61" si="652">V61</f>
        <v>0</v>
      </c>
      <c r="X61" s="210">
        <f t="shared" ref="X61" si="653">W61</f>
        <v>0</v>
      </c>
      <c r="Y61" s="210">
        <f t="shared" ref="Y61" si="654">X61</f>
        <v>0</v>
      </c>
      <c r="Z61" s="210">
        <f t="shared" ref="Z61" si="655">Y61</f>
        <v>0</v>
      </c>
      <c r="AA61" s="210">
        <f t="shared" ref="AA61" si="656">Z61</f>
        <v>0</v>
      </c>
      <c r="AB61" s="210">
        <f t="shared" ref="AB61" si="657">AA61</f>
        <v>0</v>
      </c>
      <c r="AC61" s="210">
        <f t="shared" ref="AC61" si="658">AB61</f>
        <v>0</v>
      </c>
      <c r="AD61" s="210">
        <f t="shared" ref="AD61" si="659">AC61</f>
        <v>0</v>
      </c>
      <c r="AE61" s="210">
        <f t="shared" ref="AE61" si="660">AD61</f>
        <v>0</v>
      </c>
      <c r="AF61" s="210">
        <f t="shared" ref="AF61" si="661">AE61</f>
        <v>0</v>
      </c>
      <c r="AG61" s="210">
        <f t="shared" ref="AG61" si="662">AF61</f>
        <v>0</v>
      </c>
      <c r="AH61" s="210">
        <f t="shared" ref="AH61" si="663">AG61</f>
        <v>0</v>
      </c>
      <c r="AI61" s="210">
        <f t="shared" ref="AI61" si="664">AH61</f>
        <v>0</v>
      </c>
      <c r="AJ61" s="210">
        <f t="shared" ref="AJ61" si="665">AI61</f>
        <v>0</v>
      </c>
      <c r="AK61" s="210">
        <f t="shared" ref="AK61" si="666">AJ61</f>
        <v>0</v>
      </c>
      <c r="AL61" s="210">
        <f t="shared" ref="AL61" si="667">AK61</f>
        <v>0</v>
      </c>
      <c r="AM61" s="210">
        <f t="shared" ref="AM61" si="668">AL61</f>
        <v>0</v>
      </c>
      <c r="AN61" s="210">
        <f t="shared" ref="AN61" si="669">AM61</f>
        <v>0</v>
      </c>
      <c r="AO61" s="210">
        <f t="shared" ref="AO61" si="670">AN61</f>
        <v>0</v>
      </c>
      <c r="AP61" s="210">
        <f t="shared" ref="AP61" si="671">AO61</f>
        <v>0</v>
      </c>
      <c r="AQ61" s="210">
        <f t="shared" ref="AQ61" si="672">AP61</f>
        <v>0</v>
      </c>
      <c r="AR61" s="210">
        <f t="shared" ref="AR61" si="673">AQ61</f>
        <v>0</v>
      </c>
      <c r="AS61" s="210">
        <f t="shared" ref="AS61" si="674">AR61</f>
        <v>0</v>
      </c>
      <c r="AT61" s="210">
        <f t="shared" ref="AT61" si="675">AS61</f>
        <v>0</v>
      </c>
      <c r="AU61" s="210">
        <f t="shared" ref="AU61" si="676">AT61</f>
        <v>0</v>
      </c>
      <c r="AV61" s="210">
        <f t="shared" ref="AV61" si="677">AU61</f>
        <v>0</v>
      </c>
      <c r="AW61" s="210">
        <f t="shared" ref="AW61" si="678">AV61</f>
        <v>0</v>
      </c>
      <c r="AX61" s="210">
        <f t="shared" ref="AX61" si="679">AW61</f>
        <v>0</v>
      </c>
      <c r="AY61" s="210">
        <f t="shared" ref="AY61" si="680">AX61</f>
        <v>0</v>
      </c>
      <c r="AZ61" s="210">
        <f t="shared" ref="AZ61" si="681">AY61</f>
        <v>0</v>
      </c>
      <c r="BA61" s="210">
        <f t="shared" ref="BA61" si="682">AZ61</f>
        <v>0</v>
      </c>
      <c r="BB61" s="210">
        <f t="shared" ref="BB61" si="683">BA61</f>
        <v>0</v>
      </c>
      <c r="BC61" s="210">
        <f t="shared" ref="BC61" si="684">BB61</f>
        <v>0</v>
      </c>
      <c r="BD61" s="210">
        <f t="shared" ref="BD61" si="685">BC61</f>
        <v>0</v>
      </c>
      <c r="BE61" s="210">
        <f t="shared" ref="BE61" si="686">BD61</f>
        <v>0</v>
      </c>
      <c r="BF61" s="210">
        <f t="shared" ref="BF61" si="687">BE61</f>
        <v>0</v>
      </c>
      <c r="BG61" s="210">
        <f t="shared" ref="BG61" si="688">BF61</f>
        <v>0</v>
      </c>
      <c r="BH61" s="210">
        <f t="shared" ref="BH61" si="689">BG61</f>
        <v>0</v>
      </c>
      <c r="BI61" s="210">
        <f t="shared" ref="BI61" si="690">BH61</f>
        <v>0</v>
      </c>
      <c r="BJ61" s="210">
        <f t="shared" ref="BJ61" si="691">BI61</f>
        <v>0</v>
      </c>
      <c r="BK61" s="210">
        <f t="shared" ref="BK61" si="692">BJ61</f>
        <v>0</v>
      </c>
      <c r="BL61" s="210">
        <f t="shared" ref="BL61" si="693">BK61</f>
        <v>0</v>
      </c>
      <c r="BM61" s="210">
        <f t="shared" ref="BM61" si="694">BL61</f>
        <v>0</v>
      </c>
      <c r="BN61" s="210">
        <f t="shared" ref="BN61" si="695">BM61</f>
        <v>0</v>
      </c>
      <c r="BO61" s="210">
        <f t="shared" ref="BO61" si="696">BN61</f>
        <v>0</v>
      </c>
      <c r="BP61" s="210">
        <f t="shared" ref="BP61" si="697">BO61</f>
        <v>0</v>
      </c>
      <c r="BQ61" s="210">
        <f t="shared" ref="BQ61" si="698">BP61</f>
        <v>0</v>
      </c>
      <c r="BR61" s="210">
        <f t="shared" ref="BR61" si="699">BQ61</f>
        <v>0</v>
      </c>
      <c r="BS61" s="210">
        <f t="shared" ref="BS61" si="700">BR61</f>
        <v>0</v>
      </c>
    </row>
    <row r="62" spans="2:71" s="7" customFormat="1" hidden="1" outlineLevel="1">
      <c r="B62" s="118"/>
      <c r="C62" s="211" t="s">
        <v>791</v>
      </c>
      <c r="D62" s="118"/>
      <c r="E62" s="120"/>
      <c r="F62" s="120"/>
      <c r="G62" s="120"/>
      <c r="H62" s="120"/>
      <c r="I62" s="120"/>
      <c r="J62" s="121"/>
      <c r="L62" s="120"/>
      <c r="M62" s="120"/>
      <c r="N62" s="120"/>
      <c r="O62" s="120"/>
      <c r="P62" s="120"/>
      <c r="Q62" s="120"/>
      <c r="R62" s="120"/>
      <c r="S62" s="120"/>
      <c r="T62" s="120"/>
      <c r="U62" s="120"/>
      <c r="V62" s="120"/>
      <c r="W62" s="120"/>
      <c r="X62" s="120"/>
      <c r="Y62" s="120"/>
      <c r="Z62" s="120"/>
      <c r="AA62" s="120"/>
      <c r="AB62" s="120"/>
      <c r="AC62" s="120"/>
      <c r="AD62" s="120"/>
      <c r="AE62" s="120"/>
      <c r="AF62" s="120"/>
      <c r="AG62" s="120"/>
      <c r="AH62" s="120"/>
      <c r="AI62" s="120"/>
      <c r="AJ62" s="120"/>
      <c r="AK62" s="120"/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0"/>
      <c r="BA62" s="120"/>
      <c r="BB62" s="120"/>
      <c r="BC62" s="120"/>
      <c r="BD62" s="120"/>
      <c r="BE62" s="120"/>
      <c r="BF62" s="120"/>
      <c r="BG62" s="120"/>
      <c r="BH62" s="120"/>
      <c r="BI62" s="120"/>
      <c r="BJ62" s="120"/>
      <c r="BK62" s="120"/>
      <c r="BL62" s="120"/>
      <c r="BM62" s="120"/>
      <c r="BN62" s="120"/>
      <c r="BO62" s="120"/>
      <c r="BP62" s="120"/>
      <c r="BQ62" s="120"/>
      <c r="BR62" s="120"/>
      <c r="BS62" s="120"/>
    </row>
    <row r="63" spans="2:71" s="7" customFormat="1" hidden="1" outlineLevel="1">
      <c r="B63" s="3"/>
      <c r="C63" s="210" t="s">
        <v>761</v>
      </c>
      <c r="D63" s="3"/>
      <c r="E63" s="76"/>
      <c r="F63" s="76"/>
      <c r="G63" s="76"/>
      <c r="H63" s="76"/>
      <c r="I63" s="76"/>
      <c r="J63" s="76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</row>
    <row r="64" spans="2:71" s="7" customFormat="1" hidden="1" outlineLevel="1">
      <c r="B64" s="3"/>
      <c r="C64" s="210" t="s">
        <v>873</v>
      </c>
      <c r="D64" s="3" t="s">
        <v>370</v>
      </c>
      <c r="E64" s="76">
        <f>SUM(L64:W64)</f>
        <v>0</v>
      </c>
      <c r="F64" s="76">
        <f>SUM(X64:AI64)</f>
        <v>0</v>
      </c>
      <c r="G64" s="76">
        <f>SUM(AJ64:AU64)</f>
        <v>0</v>
      </c>
      <c r="H64" s="76">
        <f>SUM(AV64:BG64)</f>
        <v>0</v>
      </c>
      <c r="I64" s="76">
        <f>SUM(BH64:BS64)</f>
        <v>0</v>
      </c>
      <c r="J64" s="76">
        <f>SUM(E64:I64)</f>
        <v>0</v>
      </c>
      <c r="K64" s="3"/>
      <c r="L64" s="210">
        <v>0</v>
      </c>
      <c r="M64" s="210">
        <f>L64</f>
        <v>0</v>
      </c>
      <c r="N64" s="210">
        <f t="shared" ref="N64" si="701">M64</f>
        <v>0</v>
      </c>
      <c r="O64" s="210">
        <f t="shared" ref="O64" si="702">N64</f>
        <v>0</v>
      </c>
      <c r="P64" s="210">
        <f t="shared" ref="P64" si="703">O64</f>
        <v>0</v>
      </c>
      <c r="Q64" s="210">
        <f t="shared" ref="Q64" si="704">P64</f>
        <v>0</v>
      </c>
      <c r="R64" s="210">
        <f t="shared" ref="R64" si="705">Q64</f>
        <v>0</v>
      </c>
      <c r="S64" s="210">
        <f t="shared" ref="S64" si="706">R64</f>
        <v>0</v>
      </c>
      <c r="T64" s="210">
        <f t="shared" ref="T64" si="707">S64</f>
        <v>0</v>
      </c>
      <c r="U64" s="210">
        <f t="shared" ref="U64" si="708">T64</f>
        <v>0</v>
      </c>
      <c r="V64" s="210">
        <f t="shared" ref="V64" si="709">U64</f>
        <v>0</v>
      </c>
      <c r="W64" s="210">
        <f t="shared" ref="W64" si="710">V64</f>
        <v>0</v>
      </c>
      <c r="X64" s="210">
        <f t="shared" ref="X64" si="711">W64</f>
        <v>0</v>
      </c>
      <c r="Y64" s="210">
        <f t="shared" ref="Y64" si="712">X64</f>
        <v>0</v>
      </c>
      <c r="Z64" s="210">
        <f t="shared" ref="Z64" si="713">Y64</f>
        <v>0</v>
      </c>
      <c r="AA64" s="210">
        <f t="shared" ref="AA64" si="714">Z64</f>
        <v>0</v>
      </c>
      <c r="AB64" s="210">
        <f t="shared" ref="AB64" si="715">AA64</f>
        <v>0</v>
      </c>
      <c r="AC64" s="210">
        <f t="shared" ref="AC64" si="716">AB64</f>
        <v>0</v>
      </c>
      <c r="AD64" s="210">
        <f t="shared" ref="AD64" si="717">AC64</f>
        <v>0</v>
      </c>
      <c r="AE64" s="210">
        <f t="shared" ref="AE64" si="718">AD64</f>
        <v>0</v>
      </c>
      <c r="AF64" s="210">
        <f t="shared" ref="AF64" si="719">AE64</f>
        <v>0</v>
      </c>
      <c r="AG64" s="210">
        <f t="shared" ref="AG64" si="720">AF64</f>
        <v>0</v>
      </c>
      <c r="AH64" s="210">
        <f t="shared" ref="AH64" si="721">AG64</f>
        <v>0</v>
      </c>
      <c r="AI64" s="210">
        <f t="shared" ref="AI64" si="722">AH64</f>
        <v>0</v>
      </c>
      <c r="AJ64" s="210">
        <f t="shared" ref="AJ64" si="723">AI64</f>
        <v>0</v>
      </c>
      <c r="AK64" s="210">
        <f t="shared" ref="AK64" si="724">AJ64</f>
        <v>0</v>
      </c>
      <c r="AL64" s="210">
        <f t="shared" ref="AL64" si="725">AK64</f>
        <v>0</v>
      </c>
      <c r="AM64" s="210">
        <f t="shared" ref="AM64" si="726">AL64</f>
        <v>0</v>
      </c>
      <c r="AN64" s="210">
        <f t="shared" ref="AN64" si="727">AM64</f>
        <v>0</v>
      </c>
      <c r="AO64" s="210">
        <f t="shared" ref="AO64" si="728">AN64</f>
        <v>0</v>
      </c>
      <c r="AP64" s="210">
        <f t="shared" ref="AP64" si="729">AO64</f>
        <v>0</v>
      </c>
      <c r="AQ64" s="210">
        <f t="shared" ref="AQ64" si="730">AP64</f>
        <v>0</v>
      </c>
      <c r="AR64" s="210">
        <f t="shared" ref="AR64" si="731">AQ64</f>
        <v>0</v>
      </c>
      <c r="AS64" s="210">
        <f t="shared" ref="AS64" si="732">AR64</f>
        <v>0</v>
      </c>
      <c r="AT64" s="210">
        <f t="shared" ref="AT64" si="733">AS64</f>
        <v>0</v>
      </c>
      <c r="AU64" s="210">
        <f t="shared" ref="AU64" si="734">AT64</f>
        <v>0</v>
      </c>
      <c r="AV64" s="210">
        <f t="shared" ref="AV64" si="735">AU64</f>
        <v>0</v>
      </c>
      <c r="AW64" s="210">
        <f t="shared" ref="AW64" si="736">AV64</f>
        <v>0</v>
      </c>
      <c r="AX64" s="210">
        <f t="shared" ref="AX64" si="737">AW64</f>
        <v>0</v>
      </c>
      <c r="AY64" s="210">
        <f t="shared" ref="AY64" si="738">AX64</f>
        <v>0</v>
      </c>
      <c r="AZ64" s="210">
        <f t="shared" ref="AZ64" si="739">AY64</f>
        <v>0</v>
      </c>
      <c r="BA64" s="210">
        <f t="shared" ref="BA64" si="740">AZ64</f>
        <v>0</v>
      </c>
      <c r="BB64" s="210">
        <f t="shared" ref="BB64" si="741">BA64</f>
        <v>0</v>
      </c>
      <c r="BC64" s="210">
        <f t="shared" ref="BC64" si="742">BB64</f>
        <v>0</v>
      </c>
      <c r="BD64" s="210">
        <f t="shared" ref="BD64" si="743">BC64</f>
        <v>0</v>
      </c>
      <c r="BE64" s="210">
        <f t="shared" ref="BE64" si="744">BD64</f>
        <v>0</v>
      </c>
      <c r="BF64" s="210">
        <f t="shared" ref="BF64" si="745">BE64</f>
        <v>0</v>
      </c>
      <c r="BG64" s="210">
        <f t="shared" ref="BG64" si="746">BF64</f>
        <v>0</v>
      </c>
      <c r="BH64" s="210">
        <f t="shared" ref="BH64" si="747">BG64</f>
        <v>0</v>
      </c>
      <c r="BI64" s="210">
        <f t="shared" ref="BI64" si="748">BH64</f>
        <v>0</v>
      </c>
      <c r="BJ64" s="210">
        <f t="shared" ref="BJ64" si="749">BI64</f>
        <v>0</v>
      </c>
      <c r="BK64" s="210">
        <f t="shared" ref="BK64" si="750">BJ64</f>
        <v>0</v>
      </c>
      <c r="BL64" s="210">
        <f t="shared" ref="BL64" si="751">BK64</f>
        <v>0</v>
      </c>
      <c r="BM64" s="210">
        <f t="shared" ref="BM64" si="752">BL64</f>
        <v>0</v>
      </c>
      <c r="BN64" s="210">
        <f t="shared" ref="BN64" si="753">BM64</f>
        <v>0</v>
      </c>
      <c r="BO64" s="210">
        <f t="shared" ref="BO64" si="754">BN64</f>
        <v>0</v>
      </c>
      <c r="BP64" s="210">
        <f t="shared" ref="BP64" si="755">BO64</f>
        <v>0</v>
      </c>
      <c r="BQ64" s="210">
        <f t="shared" ref="BQ64" si="756">BP64</f>
        <v>0</v>
      </c>
      <c r="BR64" s="210">
        <f t="shared" ref="BR64" si="757">BQ64</f>
        <v>0</v>
      </c>
      <c r="BS64" s="210">
        <f t="shared" ref="BS64" si="758">BR64</f>
        <v>0</v>
      </c>
    </row>
    <row r="65" spans="2:71" s="7" customFormat="1" hidden="1" outlineLevel="1">
      <c r="B65" s="118"/>
      <c r="C65" s="211" t="s">
        <v>791</v>
      </c>
      <c r="D65" s="118"/>
      <c r="E65" s="120"/>
      <c r="F65" s="120"/>
      <c r="G65" s="120"/>
      <c r="H65" s="120"/>
      <c r="I65" s="120"/>
      <c r="J65" s="121"/>
      <c r="L65" s="120"/>
      <c r="M65" s="120"/>
      <c r="N65" s="120"/>
      <c r="O65" s="120"/>
      <c r="P65" s="120"/>
      <c r="Q65" s="120"/>
      <c r="R65" s="120"/>
      <c r="S65" s="120"/>
      <c r="T65" s="120"/>
      <c r="U65" s="120"/>
      <c r="V65" s="120"/>
      <c r="W65" s="120"/>
      <c r="X65" s="120"/>
      <c r="Y65" s="120"/>
      <c r="Z65" s="120"/>
      <c r="AA65" s="120"/>
      <c r="AB65" s="120"/>
      <c r="AC65" s="120"/>
      <c r="AD65" s="120"/>
      <c r="AE65" s="120"/>
      <c r="AF65" s="120"/>
      <c r="AG65" s="120"/>
      <c r="AH65" s="120"/>
      <c r="AI65" s="120"/>
      <c r="AJ65" s="120"/>
      <c r="AK65" s="120"/>
      <c r="AL65" s="120"/>
      <c r="AM65" s="120"/>
      <c r="AN65" s="120"/>
      <c r="AO65" s="120"/>
      <c r="AP65" s="120"/>
      <c r="AQ65" s="120"/>
      <c r="AR65" s="120"/>
      <c r="AS65" s="120"/>
      <c r="AT65" s="120"/>
      <c r="AU65" s="120"/>
      <c r="AV65" s="120"/>
      <c r="AW65" s="120"/>
      <c r="AX65" s="120"/>
      <c r="AY65" s="120"/>
      <c r="AZ65" s="120"/>
      <c r="BA65" s="120"/>
      <c r="BB65" s="120"/>
      <c r="BC65" s="120"/>
      <c r="BD65" s="120"/>
      <c r="BE65" s="120"/>
      <c r="BF65" s="120"/>
      <c r="BG65" s="120"/>
      <c r="BH65" s="120"/>
      <c r="BI65" s="120"/>
      <c r="BJ65" s="120"/>
      <c r="BK65" s="120"/>
      <c r="BL65" s="120"/>
      <c r="BM65" s="120"/>
      <c r="BN65" s="120"/>
      <c r="BO65" s="120"/>
      <c r="BP65" s="120"/>
      <c r="BQ65" s="120"/>
      <c r="BR65" s="120"/>
      <c r="BS65" s="120"/>
    </row>
    <row r="66" spans="2:71" s="7" customFormat="1" hidden="1" outlineLevel="1">
      <c r="B66" s="3"/>
      <c r="C66" s="210" t="s">
        <v>761</v>
      </c>
      <c r="D66" s="3"/>
      <c r="E66" s="76"/>
      <c r="F66" s="76"/>
      <c r="G66" s="76"/>
      <c r="H66" s="76"/>
      <c r="I66" s="76"/>
      <c r="J66" s="7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</row>
    <row r="67" spans="2:71" s="7" customFormat="1" hidden="1" outlineLevel="1">
      <c r="B67" s="3"/>
      <c r="C67" s="210" t="s">
        <v>873</v>
      </c>
      <c r="D67" s="3" t="s">
        <v>370</v>
      </c>
      <c r="E67" s="76">
        <f>SUM(L67:W67)</f>
        <v>0</v>
      </c>
      <c r="F67" s="76">
        <f>SUM(X67:AI67)</f>
        <v>0</v>
      </c>
      <c r="G67" s="76">
        <f>SUM(AJ67:AU67)</f>
        <v>0</v>
      </c>
      <c r="H67" s="76">
        <f>SUM(AV67:BG67)</f>
        <v>0</v>
      </c>
      <c r="I67" s="76">
        <f>SUM(BH67:BS67)</f>
        <v>0</v>
      </c>
      <c r="J67" s="76">
        <f>SUM(E67:I67)</f>
        <v>0</v>
      </c>
      <c r="K67" s="3"/>
      <c r="L67" s="210">
        <v>0</v>
      </c>
      <c r="M67" s="210">
        <f>L67</f>
        <v>0</v>
      </c>
      <c r="N67" s="210">
        <f t="shared" ref="N67" si="759">M67</f>
        <v>0</v>
      </c>
      <c r="O67" s="210">
        <f t="shared" ref="O67" si="760">N67</f>
        <v>0</v>
      </c>
      <c r="P67" s="210">
        <f t="shared" ref="P67" si="761">O67</f>
        <v>0</v>
      </c>
      <c r="Q67" s="210">
        <f t="shared" ref="Q67" si="762">P67</f>
        <v>0</v>
      </c>
      <c r="R67" s="210">
        <f t="shared" ref="R67" si="763">Q67</f>
        <v>0</v>
      </c>
      <c r="S67" s="210">
        <f t="shared" ref="S67" si="764">R67</f>
        <v>0</v>
      </c>
      <c r="T67" s="210">
        <f t="shared" ref="T67" si="765">S67</f>
        <v>0</v>
      </c>
      <c r="U67" s="210">
        <f t="shared" ref="U67" si="766">T67</f>
        <v>0</v>
      </c>
      <c r="V67" s="210">
        <f t="shared" ref="V67" si="767">U67</f>
        <v>0</v>
      </c>
      <c r="W67" s="210">
        <f t="shared" ref="W67" si="768">V67</f>
        <v>0</v>
      </c>
      <c r="X67" s="210">
        <f t="shared" ref="X67" si="769">W67</f>
        <v>0</v>
      </c>
      <c r="Y67" s="210">
        <f t="shared" ref="Y67" si="770">X67</f>
        <v>0</v>
      </c>
      <c r="Z67" s="210">
        <f t="shared" ref="Z67" si="771">Y67</f>
        <v>0</v>
      </c>
      <c r="AA67" s="210">
        <f t="shared" ref="AA67" si="772">Z67</f>
        <v>0</v>
      </c>
      <c r="AB67" s="210">
        <f t="shared" ref="AB67" si="773">AA67</f>
        <v>0</v>
      </c>
      <c r="AC67" s="210">
        <f t="shared" ref="AC67" si="774">AB67</f>
        <v>0</v>
      </c>
      <c r="AD67" s="210">
        <f t="shared" ref="AD67" si="775">AC67</f>
        <v>0</v>
      </c>
      <c r="AE67" s="210">
        <f t="shared" ref="AE67" si="776">AD67</f>
        <v>0</v>
      </c>
      <c r="AF67" s="210">
        <f t="shared" ref="AF67" si="777">AE67</f>
        <v>0</v>
      </c>
      <c r="AG67" s="210">
        <f t="shared" ref="AG67" si="778">AF67</f>
        <v>0</v>
      </c>
      <c r="AH67" s="210">
        <f t="shared" ref="AH67" si="779">AG67</f>
        <v>0</v>
      </c>
      <c r="AI67" s="210">
        <f t="shared" ref="AI67" si="780">AH67</f>
        <v>0</v>
      </c>
      <c r="AJ67" s="210">
        <f t="shared" ref="AJ67" si="781">AI67</f>
        <v>0</v>
      </c>
      <c r="AK67" s="210">
        <f t="shared" ref="AK67" si="782">AJ67</f>
        <v>0</v>
      </c>
      <c r="AL67" s="210">
        <f t="shared" ref="AL67" si="783">AK67</f>
        <v>0</v>
      </c>
      <c r="AM67" s="210">
        <f t="shared" ref="AM67" si="784">AL67</f>
        <v>0</v>
      </c>
      <c r="AN67" s="210">
        <f t="shared" ref="AN67" si="785">AM67</f>
        <v>0</v>
      </c>
      <c r="AO67" s="210">
        <f t="shared" ref="AO67" si="786">AN67</f>
        <v>0</v>
      </c>
      <c r="AP67" s="210">
        <f t="shared" ref="AP67" si="787">AO67</f>
        <v>0</v>
      </c>
      <c r="AQ67" s="210">
        <f t="shared" ref="AQ67" si="788">AP67</f>
        <v>0</v>
      </c>
      <c r="AR67" s="210">
        <f t="shared" ref="AR67" si="789">AQ67</f>
        <v>0</v>
      </c>
      <c r="AS67" s="210">
        <f t="shared" ref="AS67" si="790">AR67</f>
        <v>0</v>
      </c>
      <c r="AT67" s="210">
        <f t="shared" ref="AT67" si="791">AS67</f>
        <v>0</v>
      </c>
      <c r="AU67" s="210">
        <f t="shared" ref="AU67" si="792">AT67</f>
        <v>0</v>
      </c>
      <c r="AV67" s="210">
        <f t="shared" ref="AV67" si="793">AU67</f>
        <v>0</v>
      </c>
      <c r="AW67" s="210">
        <f t="shared" ref="AW67" si="794">AV67</f>
        <v>0</v>
      </c>
      <c r="AX67" s="210">
        <f t="shared" ref="AX67" si="795">AW67</f>
        <v>0</v>
      </c>
      <c r="AY67" s="210">
        <f t="shared" ref="AY67" si="796">AX67</f>
        <v>0</v>
      </c>
      <c r="AZ67" s="210">
        <f t="shared" ref="AZ67" si="797">AY67</f>
        <v>0</v>
      </c>
      <c r="BA67" s="210">
        <f t="shared" ref="BA67" si="798">AZ67</f>
        <v>0</v>
      </c>
      <c r="BB67" s="210">
        <f t="shared" ref="BB67" si="799">BA67</f>
        <v>0</v>
      </c>
      <c r="BC67" s="210">
        <f t="shared" ref="BC67" si="800">BB67</f>
        <v>0</v>
      </c>
      <c r="BD67" s="210">
        <f t="shared" ref="BD67" si="801">BC67</f>
        <v>0</v>
      </c>
      <c r="BE67" s="210">
        <f t="shared" ref="BE67" si="802">BD67</f>
        <v>0</v>
      </c>
      <c r="BF67" s="210">
        <f t="shared" ref="BF67" si="803">BE67</f>
        <v>0</v>
      </c>
      <c r="BG67" s="210">
        <f t="shared" ref="BG67" si="804">BF67</f>
        <v>0</v>
      </c>
      <c r="BH67" s="210">
        <f t="shared" ref="BH67" si="805">BG67</f>
        <v>0</v>
      </c>
      <c r="BI67" s="210">
        <f t="shared" ref="BI67" si="806">BH67</f>
        <v>0</v>
      </c>
      <c r="BJ67" s="210">
        <f t="shared" ref="BJ67" si="807">BI67</f>
        <v>0</v>
      </c>
      <c r="BK67" s="210">
        <f t="shared" ref="BK67" si="808">BJ67</f>
        <v>0</v>
      </c>
      <c r="BL67" s="210">
        <f t="shared" ref="BL67" si="809">BK67</f>
        <v>0</v>
      </c>
      <c r="BM67" s="210">
        <f t="shared" ref="BM67" si="810">BL67</f>
        <v>0</v>
      </c>
      <c r="BN67" s="210">
        <f t="shared" ref="BN67" si="811">BM67</f>
        <v>0</v>
      </c>
      <c r="BO67" s="210">
        <f t="shared" ref="BO67" si="812">BN67</f>
        <v>0</v>
      </c>
      <c r="BP67" s="210">
        <f t="shared" ref="BP67" si="813">BO67</f>
        <v>0</v>
      </c>
      <c r="BQ67" s="210">
        <f t="shared" ref="BQ67" si="814">BP67</f>
        <v>0</v>
      </c>
      <c r="BR67" s="210">
        <f t="shared" ref="BR67" si="815">BQ67</f>
        <v>0</v>
      </c>
      <c r="BS67" s="210">
        <f t="shared" ref="BS67" si="816">BR67</f>
        <v>0</v>
      </c>
    </row>
    <row r="68" spans="2:71" s="7" customFormat="1" hidden="1" outlineLevel="1">
      <c r="B68" s="118"/>
      <c r="C68" s="211" t="s">
        <v>791</v>
      </c>
      <c r="D68" s="118"/>
      <c r="E68" s="120"/>
      <c r="F68" s="120"/>
      <c r="G68" s="120"/>
      <c r="H68" s="120"/>
      <c r="I68" s="120"/>
      <c r="J68" s="121"/>
      <c r="L68" s="120"/>
      <c r="M68" s="120"/>
      <c r="N68" s="120"/>
      <c r="O68" s="120"/>
      <c r="P68" s="120"/>
      <c r="Q68" s="120"/>
      <c r="R68" s="120"/>
      <c r="S68" s="120"/>
      <c r="T68" s="120"/>
      <c r="U68" s="120"/>
      <c r="V68" s="120"/>
      <c r="W68" s="120"/>
      <c r="X68" s="120"/>
      <c r="Y68" s="120"/>
      <c r="Z68" s="120"/>
      <c r="AA68" s="120"/>
      <c r="AB68" s="120"/>
      <c r="AC68" s="120"/>
      <c r="AD68" s="120"/>
      <c r="AE68" s="120"/>
      <c r="AF68" s="120"/>
      <c r="AG68" s="120"/>
      <c r="AH68" s="120"/>
      <c r="AI68" s="120"/>
      <c r="AJ68" s="120"/>
      <c r="AK68" s="12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0"/>
      <c r="BA68" s="120"/>
      <c r="BB68" s="120"/>
      <c r="BC68" s="120"/>
      <c r="BD68" s="120"/>
      <c r="BE68" s="120"/>
      <c r="BF68" s="120"/>
      <c r="BG68" s="120"/>
      <c r="BH68" s="120"/>
      <c r="BI68" s="120"/>
      <c r="BJ68" s="120"/>
      <c r="BK68" s="120"/>
      <c r="BL68" s="120"/>
      <c r="BM68" s="120"/>
      <c r="BN68" s="120"/>
      <c r="BO68" s="120"/>
      <c r="BP68" s="120"/>
      <c r="BQ68" s="120"/>
      <c r="BR68" s="120"/>
      <c r="BS68" s="120"/>
    </row>
    <row r="69" spans="2:71" s="7" customFormat="1" hidden="1" outlineLevel="1">
      <c r="B69" s="3"/>
      <c r="C69" s="210" t="s">
        <v>761</v>
      </c>
      <c r="D69" s="3"/>
      <c r="E69" s="76"/>
      <c r="F69" s="76"/>
      <c r="G69" s="76"/>
      <c r="H69" s="76"/>
      <c r="I69" s="76"/>
      <c r="J69" s="76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</row>
    <row r="70" spans="2:71" s="7" customFormat="1" hidden="1" outlineLevel="1">
      <c r="B70" s="3"/>
      <c r="C70" s="210" t="s">
        <v>873</v>
      </c>
      <c r="D70" s="3" t="s">
        <v>370</v>
      </c>
      <c r="E70" s="76">
        <f>SUM(L70:W70)</f>
        <v>0</v>
      </c>
      <c r="F70" s="76">
        <f>SUM(X70:AI70)</f>
        <v>0</v>
      </c>
      <c r="G70" s="76">
        <f>SUM(AJ70:AU70)</f>
        <v>0</v>
      </c>
      <c r="H70" s="76">
        <f>SUM(AV70:BG70)</f>
        <v>0</v>
      </c>
      <c r="I70" s="76">
        <f>SUM(BH70:BS70)</f>
        <v>0</v>
      </c>
      <c r="J70" s="76">
        <f>SUM(E70:I70)</f>
        <v>0</v>
      </c>
      <c r="K70" s="3"/>
      <c r="L70" s="210">
        <v>0</v>
      </c>
      <c r="M70" s="210">
        <f>L70</f>
        <v>0</v>
      </c>
      <c r="N70" s="210">
        <f t="shared" ref="N70" si="817">M70</f>
        <v>0</v>
      </c>
      <c r="O70" s="210">
        <f t="shared" ref="O70" si="818">N70</f>
        <v>0</v>
      </c>
      <c r="P70" s="210">
        <f t="shared" ref="P70" si="819">O70</f>
        <v>0</v>
      </c>
      <c r="Q70" s="210">
        <f t="shared" ref="Q70" si="820">P70</f>
        <v>0</v>
      </c>
      <c r="R70" s="210">
        <f t="shared" ref="R70" si="821">Q70</f>
        <v>0</v>
      </c>
      <c r="S70" s="210">
        <f t="shared" ref="S70" si="822">R70</f>
        <v>0</v>
      </c>
      <c r="T70" s="210">
        <f t="shared" ref="T70" si="823">S70</f>
        <v>0</v>
      </c>
      <c r="U70" s="210">
        <f t="shared" ref="U70" si="824">T70</f>
        <v>0</v>
      </c>
      <c r="V70" s="210">
        <f t="shared" ref="V70" si="825">U70</f>
        <v>0</v>
      </c>
      <c r="W70" s="210">
        <f t="shared" ref="W70" si="826">V70</f>
        <v>0</v>
      </c>
      <c r="X70" s="210">
        <f t="shared" ref="X70" si="827">W70</f>
        <v>0</v>
      </c>
      <c r="Y70" s="210">
        <f t="shared" ref="Y70" si="828">X70</f>
        <v>0</v>
      </c>
      <c r="Z70" s="210">
        <f t="shared" ref="Z70" si="829">Y70</f>
        <v>0</v>
      </c>
      <c r="AA70" s="210">
        <f t="shared" ref="AA70" si="830">Z70</f>
        <v>0</v>
      </c>
      <c r="AB70" s="210">
        <f t="shared" ref="AB70" si="831">AA70</f>
        <v>0</v>
      </c>
      <c r="AC70" s="210">
        <f t="shared" ref="AC70" si="832">AB70</f>
        <v>0</v>
      </c>
      <c r="AD70" s="210">
        <f t="shared" ref="AD70" si="833">AC70</f>
        <v>0</v>
      </c>
      <c r="AE70" s="210">
        <f t="shared" ref="AE70" si="834">AD70</f>
        <v>0</v>
      </c>
      <c r="AF70" s="210">
        <f t="shared" ref="AF70" si="835">AE70</f>
        <v>0</v>
      </c>
      <c r="AG70" s="210">
        <f t="shared" ref="AG70" si="836">AF70</f>
        <v>0</v>
      </c>
      <c r="AH70" s="210">
        <f t="shared" ref="AH70" si="837">AG70</f>
        <v>0</v>
      </c>
      <c r="AI70" s="210">
        <f t="shared" ref="AI70" si="838">AH70</f>
        <v>0</v>
      </c>
      <c r="AJ70" s="210">
        <f t="shared" ref="AJ70" si="839">AI70</f>
        <v>0</v>
      </c>
      <c r="AK70" s="210">
        <f t="shared" ref="AK70" si="840">AJ70</f>
        <v>0</v>
      </c>
      <c r="AL70" s="210">
        <f t="shared" ref="AL70" si="841">AK70</f>
        <v>0</v>
      </c>
      <c r="AM70" s="210">
        <f t="shared" ref="AM70" si="842">AL70</f>
        <v>0</v>
      </c>
      <c r="AN70" s="210">
        <f t="shared" ref="AN70" si="843">AM70</f>
        <v>0</v>
      </c>
      <c r="AO70" s="210">
        <f t="shared" ref="AO70" si="844">AN70</f>
        <v>0</v>
      </c>
      <c r="AP70" s="210">
        <f t="shared" ref="AP70" si="845">AO70</f>
        <v>0</v>
      </c>
      <c r="AQ70" s="210">
        <f t="shared" ref="AQ70" si="846">AP70</f>
        <v>0</v>
      </c>
      <c r="AR70" s="210">
        <f t="shared" ref="AR70" si="847">AQ70</f>
        <v>0</v>
      </c>
      <c r="AS70" s="210">
        <f t="shared" ref="AS70" si="848">AR70</f>
        <v>0</v>
      </c>
      <c r="AT70" s="210">
        <f t="shared" ref="AT70" si="849">AS70</f>
        <v>0</v>
      </c>
      <c r="AU70" s="210">
        <f t="shared" ref="AU70" si="850">AT70</f>
        <v>0</v>
      </c>
      <c r="AV70" s="210">
        <f t="shared" ref="AV70" si="851">AU70</f>
        <v>0</v>
      </c>
      <c r="AW70" s="210">
        <f t="shared" ref="AW70" si="852">AV70</f>
        <v>0</v>
      </c>
      <c r="AX70" s="210">
        <f t="shared" ref="AX70" si="853">AW70</f>
        <v>0</v>
      </c>
      <c r="AY70" s="210">
        <f t="shared" ref="AY70" si="854">AX70</f>
        <v>0</v>
      </c>
      <c r="AZ70" s="210">
        <f t="shared" ref="AZ70" si="855">AY70</f>
        <v>0</v>
      </c>
      <c r="BA70" s="210">
        <f t="shared" ref="BA70" si="856">AZ70</f>
        <v>0</v>
      </c>
      <c r="BB70" s="210">
        <f t="shared" ref="BB70" si="857">BA70</f>
        <v>0</v>
      </c>
      <c r="BC70" s="210">
        <f t="shared" ref="BC70" si="858">BB70</f>
        <v>0</v>
      </c>
      <c r="BD70" s="210">
        <f t="shared" ref="BD70" si="859">BC70</f>
        <v>0</v>
      </c>
      <c r="BE70" s="210">
        <f t="shared" ref="BE70" si="860">BD70</f>
        <v>0</v>
      </c>
      <c r="BF70" s="210">
        <f t="shared" ref="BF70" si="861">BE70</f>
        <v>0</v>
      </c>
      <c r="BG70" s="210">
        <f t="shared" ref="BG70" si="862">BF70</f>
        <v>0</v>
      </c>
      <c r="BH70" s="210">
        <f t="shared" ref="BH70" si="863">BG70</f>
        <v>0</v>
      </c>
      <c r="BI70" s="210">
        <f t="shared" ref="BI70" si="864">BH70</f>
        <v>0</v>
      </c>
      <c r="BJ70" s="210">
        <f t="shared" ref="BJ70" si="865">BI70</f>
        <v>0</v>
      </c>
      <c r="BK70" s="210">
        <f t="shared" ref="BK70" si="866">BJ70</f>
        <v>0</v>
      </c>
      <c r="BL70" s="210">
        <f t="shared" ref="BL70" si="867">BK70</f>
        <v>0</v>
      </c>
      <c r="BM70" s="210">
        <f t="shared" ref="BM70" si="868">BL70</f>
        <v>0</v>
      </c>
      <c r="BN70" s="210">
        <f t="shared" ref="BN70" si="869">BM70</f>
        <v>0</v>
      </c>
      <c r="BO70" s="210">
        <f t="shared" ref="BO70" si="870">BN70</f>
        <v>0</v>
      </c>
      <c r="BP70" s="210">
        <f t="shared" ref="BP70" si="871">BO70</f>
        <v>0</v>
      </c>
      <c r="BQ70" s="210">
        <f t="shared" ref="BQ70" si="872">BP70</f>
        <v>0</v>
      </c>
      <c r="BR70" s="210">
        <f t="shared" ref="BR70" si="873">BQ70</f>
        <v>0</v>
      </c>
      <c r="BS70" s="210">
        <f t="shared" ref="BS70" si="874">BR70</f>
        <v>0</v>
      </c>
    </row>
    <row r="71" spans="2:71" s="7" customFormat="1" hidden="1" outlineLevel="1">
      <c r="B71" s="118"/>
      <c r="C71" s="211" t="s">
        <v>791</v>
      </c>
      <c r="D71" s="118"/>
      <c r="E71" s="120"/>
      <c r="F71" s="120"/>
      <c r="G71" s="120"/>
      <c r="H71" s="120"/>
      <c r="I71" s="120"/>
      <c r="J71" s="121"/>
      <c r="L71" s="120"/>
      <c r="M71" s="120"/>
      <c r="N71" s="120"/>
      <c r="O71" s="120"/>
      <c r="P71" s="120"/>
      <c r="Q71" s="120"/>
      <c r="R71" s="120"/>
      <c r="S71" s="120"/>
      <c r="T71" s="120"/>
      <c r="U71" s="120"/>
      <c r="V71" s="120"/>
      <c r="W71" s="120"/>
      <c r="X71" s="120"/>
      <c r="Y71" s="120"/>
      <c r="Z71" s="120"/>
      <c r="AA71" s="120"/>
      <c r="AB71" s="120"/>
      <c r="AC71" s="120"/>
      <c r="AD71" s="120"/>
      <c r="AE71" s="120"/>
      <c r="AF71" s="120"/>
      <c r="AG71" s="120"/>
      <c r="AH71" s="120"/>
      <c r="AI71" s="120"/>
      <c r="AJ71" s="120"/>
      <c r="AK71" s="120"/>
      <c r="AL71" s="120"/>
      <c r="AM71" s="120"/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0"/>
      <c r="BA71" s="120"/>
      <c r="BB71" s="120"/>
      <c r="BC71" s="120"/>
      <c r="BD71" s="120"/>
      <c r="BE71" s="120"/>
      <c r="BF71" s="120"/>
      <c r="BG71" s="120"/>
      <c r="BH71" s="120"/>
      <c r="BI71" s="120"/>
      <c r="BJ71" s="120"/>
      <c r="BK71" s="120"/>
      <c r="BL71" s="120"/>
      <c r="BM71" s="120"/>
      <c r="BN71" s="120"/>
      <c r="BO71" s="120"/>
      <c r="BP71" s="120"/>
      <c r="BQ71" s="120"/>
      <c r="BR71" s="120"/>
      <c r="BS71" s="120"/>
    </row>
    <row r="72" spans="2:71" collapsed="1">
      <c r="C72" s="69" t="s">
        <v>762</v>
      </c>
      <c r="E72" s="76"/>
      <c r="F72" s="76"/>
      <c r="G72" s="76"/>
      <c r="H72" s="76"/>
      <c r="I72" s="76"/>
      <c r="J72" s="7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</row>
    <row r="73" spans="2:71">
      <c r="C73" s="47" t="s">
        <v>180</v>
      </c>
      <c r="D73" s="3" t="s">
        <v>370</v>
      </c>
      <c r="E73" s="76">
        <f t="shared" ref="E73:E80" si="875">SUM(L73:W73)</f>
        <v>0</v>
      </c>
      <c r="F73" s="76">
        <f t="shared" ref="F73:F80" si="876">SUM(X73:AI73)</f>
        <v>0</v>
      </c>
      <c r="G73" s="76">
        <f t="shared" ref="G73:G80" si="877">SUM(AJ73:AU73)</f>
        <v>0</v>
      </c>
      <c r="H73" s="76">
        <f t="shared" ref="H73:H80" si="878">SUM(AV73:BG73)</f>
        <v>0</v>
      </c>
      <c r="I73" s="76">
        <f t="shared" ref="I73:I80" si="879">SUM(BH73:BS73)</f>
        <v>0</v>
      </c>
      <c r="J73" s="76">
        <f t="shared" ref="J73:J80" si="880">SUM(E73:I73)</f>
        <v>0</v>
      </c>
      <c r="L73" s="66">
        <f>Данные!G67*тех!X$6*тех!X$8</f>
        <v>0</v>
      </c>
      <c r="M73" s="66">
        <f>Данные!H67*тех!Y$6*тех!Y$8</f>
        <v>0</v>
      </c>
      <c r="N73" s="66">
        <f>Данные!I67*тех!Z$6*тех!Z$8</f>
        <v>0</v>
      </c>
      <c r="O73" s="66">
        <f>Данные!J67*тех!AA$6*тех!AA$8</f>
        <v>0</v>
      </c>
      <c r="P73" s="66">
        <f>Данные!K67*тех!AB$6*тех!AB$8</f>
        <v>0</v>
      </c>
      <c r="Q73" s="66">
        <f>Данные!L67*тех!AC$6*тех!AC$8</f>
        <v>0</v>
      </c>
      <c r="R73" s="66">
        <f>Данные!M67*тех!AD$6*тех!AD$8</f>
        <v>0</v>
      </c>
      <c r="S73" s="66">
        <f>Данные!N67*тех!AE$6*тех!AE$8</f>
        <v>0</v>
      </c>
      <c r="T73" s="66">
        <f>Данные!O67*тех!AF$6*тех!AF$8</f>
        <v>0</v>
      </c>
      <c r="U73" s="66">
        <f>Данные!P67*тех!AG$6*тех!AG$8</f>
        <v>0</v>
      </c>
      <c r="V73" s="66">
        <f>Данные!Q67*тех!AH$6*тех!AH$8</f>
        <v>0</v>
      </c>
      <c r="W73" s="66">
        <f>Данные!R67*тех!AI$6*тех!AI$8</f>
        <v>0</v>
      </c>
      <c r="X73" s="66">
        <f>Данные!S67*тех!AJ$6*тех!AJ$8</f>
        <v>0</v>
      </c>
      <c r="Y73" s="66">
        <f>Данные!T67*тех!AK$6*тех!AK$8</f>
        <v>0</v>
      </c>
      <c r="Z73" s="66">
        <f>Данные!U67*тех!AL$6*тех!AL$8</f>
        <v>0</v>
      </c>
      <c r="AA73" s="66">
        <f>Данные!V67*тех!AM$6*тех!AM$8</f>
        <v>0</v>
      </c>
      <c r="AB73" s="66">
        <f>Данные!W67*тех!AN$6*тех!AN$8</f>
        <v>0</v>
      </c>
      <c r="AC73" s="66">
        <f>Данные!X67*тех!AO$6*тех!AO$8</f>
        <v>0</v>
      </c>
      <c r="AD73" s="66">
        <f>Данные!Y67*тех!AP$6*тех!AP$8</f>
        <v>0</v>
      </c>
      <c r="AE73" s="66">
        <f>Данные!Z67*тех!AQ$6*тех!AQ$8</f>
        <v>0</v>
      </c>
      <c r="AF73" s="66">
        <f>Данные!AA67*тех!AR$6*тех!AR$8</f>
        <v>0</v>
      </c>
      <c r="AG73" s="66">
        <f>Данные!AB67*тех!AS$6*тех!AS$8</f>
        <v>0</v>
      </c>
      <c r="AH73" s="66">
        <f>Данные!AC67*тех!AT$6*тех!AT$8</f>
        <v>0</v>
      </c>
      <c r="AI73" s="66">
        <f>Данные!AD67*тех!AU$6*тех!AU$8</f>
        <v>0</v>
      </c>
      <c r="AJ73" s="66">
        <f>Данные!AE67*тех!AV$6*тех!AV$8</f>
        <v>0</v>
      </c>
      <c r="AK73" s="66">
        <f>Данные!AF67*тех!AW$6*тех!AW$8</f>
        <v>0</v>
      </c>
      <c r="AL73" s="66">
        <f>Данные!AG67*тех!AX$6*тех!AX$8</f>
        <v>0</v>
      </c>
      <c r="AM73" s="66">
        <f>Данные!AH67*тех!AY$6*тех!AY$8</f>
        <v>0</v>
      </c>
      <c r="AN73" s="66">
        <f>Данные!AI67*тех!AZ$6*тех!AZ$8</f>
        <v>0</v>
      </c>
      <c r="AO73" s="66">
        <f>Данные!AJ67*тех!BA$6*тех!BA$8</f>
        <v>0</v>
      </c>
      <c r="AP73" s="66">
        <f>Данные!AK67*тех!BB$6*тех!BB$8</f>
        <v>0</v>
      </c>
      <c r="AQ73" s="66">
        <f>Данные!AL67*тех!BC$6*тех!BC$8</f>
        <v>0</v>
      </c>
      <c r="AR73" s="66">
        <f>Данные!AM67*тех!BD$6*тех!BD$8</f>
        <v>0</v>
      </c>
      <c r="AS73" s="66">
        <f>Данные!AN67*тех!BE$6*тех!BE$8</f>
        <v>0</v>
      </c>
      <c r="AT73" s="66">
        <f>Данные!AO67*тех!BF$6*тех!BF$8</f>
        <v>0</v>
      </c>
      <c r="AU73" s="66">
        <f>Данные!AP67*тех!BG$6*тех!BG$8</f>
        <v>0</v>
      </c>
      <c r="AV73" s="66">
        <f>Данные!AQ67*тех!BH$6*тех!BH$8</f>
        <v>0</v>
      </c>
      <c r="AW73" s="66">
        <f>Данные!AR67*тех!BI$6*тех!BI$8</f>
        <v>0</v>
      </c>
      <c r="AX73" s="66">
        <f>Данные!AS67*тех!BJ$6*тех!BJ$8</f>
        <v>0</v>
      </c>
      <c r="AY73" s="66">
        <f>Данные!AT67*тех!BK$6*тех!BK$8</f>
        <v>0</v>
      </c>
      <c r="AZ73" s="66">
        <f>Данные!AU67*тех!BL$6*тех!BL$8</f>
        <v>0</v>
      </c>
      <c r="BA73" s="66">
        <f>Данные!AV67*тех!BM$6*тех!BM$8</f>
        <v>0</v>
      </c>
      <c r="BB73" s="66">
        <f>Данные!AW67*тех!BN$6*тех!BN$8</f>
        <v>0</v>
      </c>
      <c r="BC73" s="66">
        <f>Данные!AX67*тех!BO$6*тех!BO$8</f>
        <v>0</v>
      </c>
      <c r="BD73" s="66">
        <f>Данные!AY67*тех!BP$6*тех!BP$8</f>
        <v>0</v>
      </c>
      <c r="BE73" s="66">
        <f>Данные!AZ67*тех!BQ$6*тех!BQ$8</f>
        <v>0</v>
      </c>
      <c r="BF73" s="66">
        <f>Данные!BA67*тех!BR$6*тех!BR$8</f>
        <v>0</v>
      </c>
      <c r="BG73" s="66">
        <f>Данные!BB67*тех!BS$6*тех!BS$8</f>
        <v>0</v>
      </c>
      <c r="BH73" s="66">
        <f>Данные!BC67*тех!BT$6*тех!BT$8</f>
        <v>0</v>
      </c>
      <c r="BI73" s="66">
        <f>Данные!BD67*тех!BU$6*тех!BU$8</f>
        <v>0</v>
      </c>
      <c r="BJ73" s="66">
        <f>Данные!BE67*тех!BV$6*тех!BV$8</f>
        <v>0</v>
      </c>
      <c r="BK73" s="66">
        <f>Данные!BF67*тех!BW$6*тех!BW$8</f>
        <v>0</v>
      </c>
      <c r="BL73" s="66">
        <f>Данные!BG67*тех!BX$6*тех!BX$8</f>
        <v>0</v>
      </c>
      <c r="BM73" s="66">
        <f>Данные!BH67*тех!BY$6*тех!BY$8</f>
        <v>0</v>
      </c>
      <c r="BN73" s="66">
        <f>Данные!BI67*тех!BZ$6*тех!BZ$8</f>
        <v>0</v>
      </c>
      <c r="BO73" s="66">
        <f>Данные!BJ67*тех!CA$6*тех!CA$8</f>
        <v>0</v>
      </c>
      <c r="BP73" s="66">
        <f>Данные!BK67*тех!CB$6*тех!CB$8</f>
        <v>0</v>
      </c>
      <c r="BQ73" s="66">
        <f>Данные!BL67*тех!CC$6*тех!CC$8</f>
        <v>0</v>
      </c>
      <c r="BR73" s="66">
        <f>Данные!BM67*тех!CD$6*тех!CD$8</f>
        <v>0</v>
      </c>
      <c r="BS73" s="66">
        <f>Данные!BN67*тех!CE$6*тех!CE$8</f>
        <v>0</v>
      </c>
    </row>
    <row r="74" spans="2:71">
      <c r="C74" s="47" t="s">
        <v>763</v>
      </c>
      <c r="D74" s="3" t="s">
        <v>370</v>
      </c>
      <c r="E74" s="76">
        <f t="shared" si="875"/>
        <v>0</v>
      </c>
      <c r="F74" s="76">
        <f t="shared" si="876"/>
        <v>0</v>
      </c>
      <c r="G74" s="76">
        <f t="shared" si="877"/>
        <v>0</v>
      </c>
      <c r="H74" s="76">
        <f t="shared" si="878"/>
        <v>0</v>
      </c>
      <c r="I74" s="76">
        <f t="shared" si="879"/>
        <v>0</v>
      </c>
      <c r="J74" s="76">
        <f t="shared" si="880"/>
        <v>0</v>
      </c>
      <c r="L74" s="66">
        <f>Данные!G68*тех!X$6*тех!X$8</f>
        <v>0</v>
      </c>
      <c r="M74" s="66">
        <f>Данные!H68*тех!Y$6*тех!Y$8</f>
        <v>0</v>
      </c>
      <c r="N74" s="66">
        <f>Данные!I68*тех!Z$6*тех!Z$8</f>
        <v>0</v>
      </c>
      <c r="O74" s="66">
        <f>Данные!J68*тех!AA$6*тех!AA$8</f>
        <v>0</v>
      </c>
      <c r="P74" s="66">
        <f>Данные!K68*тех!AB$6*тех!AB$8</f>
        <v>0</v>
      </c>
      <c r="Q74" s="66">
        <f>Данные!L68*тех!AC$6*тех!AC$8</f>
        <v>0</v>
      </c>
      <c r="R74" s="66">
        <f>Данные!M68*тех!AD$6*тех!AD$8</f>
        <v>0</v>
      </c>
      <c r="S74" s="66">
        <f>Данные!N68*тех!AE$6*тех!AE$8</f>
        <v>0</v>
      </c>
      <c r="T74" s="66">
        <f>Данные!O68*тех!AF$6*тех!AF$8</f>
        <v>0</v>
      </c>
      <c r="U74" s="66">
        <f>Данные!P68*тех!AG$6*тех!AG$8</f>
        <v>0</v>
      </c>
      <c r="V74" s="66">
        <f>Данные!Q68*тех!AH$6*тех!AH$8</f>
        <v>0</v>
      </c>
      <c r="W74" s="66">
        <f>Данные!R68*тех!AI$6*тех!AI$8</f>
        <v>0</v>
      </c>
      <c r="X74" s="66">
        <f>Данные!S68*тех!AJ$6*тех!AJ$8</f>
        <v>0</v>
      </c>
      <c r="Y74" s="66">
        <f>Данные!T68*тех!AK$6*тех!AK$8</f>
        <v>0</v>
      </c>
      <c r="Z74" s="66">
        <f>Данные!U68*тех!AL$6*тех!AL$8</f>
        <v>0</v>
      </c>
      <c r="AA74" s="66">
        <f>Данные!V68*тех!AM$6*тех!AM$8</f>
        <v>0</v>
      </c>
      <c r="AB74" s="66">
        <f>Данные!W68*тех!AN$6*тех!AN$8</f>
        <v>0</v>
      </c>
      <c r="AC74" s="66">
        <f>Данные!X68*тех!AO$6*тех!AO$8</f>
        <v>0</v>
      </c>
      <c r="AD74" s="66">
        <f>Данные!Y68*тех!AP$6*тех!AP$8</f>
        <v>0</v>
      </c>
      <c r="AE74" s="66">
        <f>Данные!Z68*тех!AQ$6*тех!AQ$8</f>
        <v>0</v>
      </c>
      <c r="AF74" s="66">
        <f>Данные!AA68*тех!AR$6*тех!AR$8</f>
        <v>0</v>
      </c>
      <c r="AG74" s="66">
        <f>Данные!AB68*тех!AS$6*тех!AS$8</f>
        <v>0</v>
      </c>
      <c r="AH74" s="66">
        <f>Данные!AC68*тех!AT$6*тех!AT$8</f>
        <v>0</v>
      </c>
      <c r="AI74" s="66">
        <f>Данные!AD68*тех!AU$6*тех!AU$8</f>
        <v>0</v>
      </c>
      <c r="AJ74" s="66">
        <f>Данные!AE68*тех!AV$6*тех!AV$8</f>
        <v>0</v>
      </c>
      <c r="AK74" s="66">
        <f>Данные!AF68*тех!AW$6*тех!AW$8</f>
        <v>0</v>
      </c>
      <c r="AL74" s="66">
        <f>Данные!AG68*тех!AX$6*тех!AX$8</f>
        <v>0</v>
      </c>
      <c r="AM74" s="66">
        <f>Данные!AH68*тех!AY$6*тех!AY$8</f>
        <v>0</v>
      </c>
      <c r="AN74" s="66">
        <f>Данные!AI68*тех!AZ$6*тех!AZ$8</f>
        <v>0</v>
      </c>
      <c r="AO74" s="66">
        <f>Данные!AJ68*тех!BA$6*тех!BA$8</f>
        <v>0</v>
      </c>
      <c r="AP74" s="66">
        <f>Данные!AK68*тех!BB$6*тех!BB$8</f>
        <v>0</v>
      </c>
      <c r="AQ74" s="66">
        <f>Данные!AL68*тех!BC$6*тех!BC$8</f>
        <v>0</v>
      </c>
      <c r="AR74" s="66">
        <f>Данные!AM68*тех!BD$6*тех!BD$8</f>
        <v>0</v>
      </c>
      <c r="AS74" s="66">
        <f>Данные!AN68*тех!BE$6*тех!BE$8</f>
        <v>0</v>
      </c>
      <c r="AT74" s="66">
        <f>Данные!AO68*тех!BF$6*тех!BF$8</f>
        <v>0</v>
      </c>
      <c r="AU74" s="66">
        <f>Данные!AP68*тех!BG$6*тех!BG$8</f>
        <v>0</v>
      </c>
      <c r="AV74" s="66">
        <f>Данные!AQ68*тех!BH$6*тех!BH$8</f>
        <v>0</v>
      </c>
      <c r="AW74" s="66">
        <f>Данные!AR68*тех!BI$6*тех!BI$8</f>
        <v>0</v>
      </c>
      <c r="AX74" s="66">
        <f>Данные!AS68*тех!BJ$6*тех!BJ$8</f>
        <v>0</v>
      </c>
      <c r="AY74" s="66">
        <f>Данные!AT68*тех!BK$6*тех!BK$8</f>
        <v>0</v>
      </c>
      <c r="AZ74" s="66">
        <f>Данные!AU68*тех!BL$6*тех!BL$8</f>
        <v>0</v>
      </c>
      <c r="BA74" s="66">
        <f>Данные!AV68*тех!BM$6*тех!BM$8</f>
        <v>0</v>
      </c>
      <c r="BB74" s="66">
        <f>Данные!AW68*тех!BN$6*тех!BN$8</f>
        <v>0</v>
      </c>
      <c r="BC74" s="66">
        <f>Данные!AX68*тех!BO$6*тех!BO$8</f>
        <v>0</v>
      </c>
      <c r="BD74" s="66">
        <f>Данные!AY68*тех!BP$6*тех!BP$8</f>
        <v>0</v>
      </c>
      <c r="BE74" s="66">
        <f>Данные!AZ68*тех!BQ$6*тех!BQ$8</f>
        <v>0</v>
      </c>
      <c r="BF74" s="66">
        <f>Данные!BA68*тех!BR$6*тех!BR$8</f>
        <v>0</v>
      </c>
      <c r="BG74" s="66">
        <f>Данные!BB68*тех!BS$6*тех!BS$8</f>
        <v>0</v>
      </c>
      <c r="BH74" s="66">
        <f>Данные!BC68*тех!BT$6*тех!BT$8</f>
        <v>0</v>
      </c>
      <c r="BI74" s="66">
        <f>Данные!BD68*тех!BU$6*тех!BU$8</f>
        <v>0</v>
      </c>
      <c r="BJ74" s="66">
        <f>Данные!BE68*тех!BV$6*тех!BV$8</f>
        <v>0</v>
      </c>
      <c r="BK74" s="66">
        <f>Данные!BF68*тех!BW$6*тех!BW$8</f>
        <v>0</v>
      </c>
      <c r="BL74" s="66">
        <f>Данные!BG68*тех!BX$6*тех!BX$8</f>
        <v>0</v>
      </c>
      <c r="BM74" s="66">
        <f>Данные!BH68*тех!BY$6*тех!BY$8</f>
        <v>0</v>
      </c>
      <c r="BN74" s="66">
        <f>Данные!BI68*тех!BZ$6*тех!BZ$8</f>
        <v>0</v>
      </c>
      <c r="BO74" s="66">
        <f>Данные!BJ68*тех!CA$6*тех!CA$8</f>
        <v>0</v>
      </c>
      <c r="BP74" s="66">
        <f>Данные!BK68*тех!CB$6*тех!CB$8</f>
        <v>0</v>
      </c>
      <c r="BQ74" s="66">
        <f>Данные!BL68*тех!CC$6*тех!CC$8</f>
        <v>0</v>
      </c>
      <c r="BR74" s="66">
        <f>Данные!BM68*тех!CD$6*тех!CD$8</f>
        <v>0</v>
      </c>
      <c r="BS74" s="66">
        <f>Данные!BN68*тех!CE$6*тех!CE$8</f>
        <v>0</v>
      </c>
    </row>
    <row r="75" spans="2:71">
      <c r="C75" s="47" t="s">
        <v>177</v>
      </c>
      <c r="D75" s="3" t="s">
        <v>370</v>
      </c>
      <c r="E75" s="76">
        <f t="shared" si="875"/>
        <v>0</v>
      </c>
      <c r="F75" s="76">
        <f t="shared" si="876"/>
        <v>0</v>
      </c>
      <c r="G75" s="76">
        <f t="shared" si="877"/>
        <v>0</v>
      </c>
      <c r="H75" s="76">
        <f t="shared" si="878"/>
        <v>0</v>
      </c>
      <c r="I75" s="76">
        <f t="shared" si="879"/>
        <v>0</v>
      </c>
      <c r="J75" s="76">
        <f t="shared" si="880"/>
        <v>0</v>
      </c>
      <c r="L75" s="66">
        <f>Данные!G69*тех!X$6*тех!X$8</f>
        <v>0</v>
      </c>
      <c r="M75" s="66">
        <f>Данные!H69*тех!Y$6*тех!Y$8</f>
        <v>0</v>
      </c>
      <c r="N75" s="66">
        <f>Данные!I69*тех!Z$6*тех!Z$8</f>
        <v>0</v>
      </c>
      <c r="O75" s="66">
        <f>Данные!J69*тех!AA$6*тех!AA$8</f>
        <v>0</v>
      </c>
      <c r="P75" s="66">
        <f>Данные!K69*тех!AB$6*тех!AB$8</f>
        <v>0</v>
      </c>
      <c r="Q75" s="66">
        <f>Данные!L69*тех!AC$6*тех!AC$8</f>
        <v>0</v>
      </c>
      <c r="R75" s="66">
        <f>Данные!M69*тех!AD$6*тех!AD$8</f>
        <v>0</v>
      </c>
      <c r="S75" s="66">
        <f>Данные!N69*тех!AE$6*тех!AE$8</f>
        <v>0</v>
      </c>
      <c r="T75" s="66">
        <f>Данные!O69*тех!AF$6*тех!AF$8</f>
        <v>0</v>
      </c>
      <c r="U75" s="66">
        <f>Данные!P69*тех!AG$6*тех!AG$8</f>
        <v>0</v>
      </c>
      <c r="V75" s="66">
        <f>Данные!Q69*тех!AH$6*тех!AH$8</f>
        <v>0</v>
      </c>
      <c r="W75" s="66">
        <f>Данные!R69*тех!AI$6*тех!AI$8</f>
        <v>0</v>
      </c>
      <c r="X75" s="66">
        <f>Данные!S69*тех!AJ$6*тех!AJ$8</f>
        <v>0</v>
      </c>
      <c r="Y75" s="66">
        <f>Данные!T69*тех!AK$6*тех!AK$8</f>
        <v>0</v>
      </c>
      <c r="Z75" s="66">
        <f>Данные!U69*тех!AL$6*тех!AL$8</f>
        <v>0</v>
      </c>
      <c r="AA75" s="66">
        <f>Данные!V69*тех!AM$6*тех!AM$8</f>
        <v>0</v>
      </c>
      <c r="AB75" s="66">
        <f>Данные!W69*тех!AN$6*тех!AN$8</f>
        <v>0</v>
      </c>
      <c r="AC75" s="66">
        <f>Данные!X69*тех!AO$6*тех!AO$8</f>
        <v>0</v>
      </c>
      <c r="AD75" s="66">
        <f>Данные!Y69*тех!AP$6*тех!AP$8</f>
        <v>0</v>
      </c>
      <c r="AE75" s="66">
        <f>Данные!Z69*тех!AQ$6*тех!AQ$8</f>
        <v>0</v>
      </c>
      <c r="AF75" s="66">
        <f>Данные!AA69*тех!AR$6*тех!AR$8</f>
        <v>0</v>
      </c>
      <c r="AG75" s="66">
        <f>Данные!AB69*тех!AS$6*тех!AS$8</f>
        <v>0</v>
      </c>
      <c r="AH75" s="66">
        <f>Данные!AC69*тех!AT$6*тех!AT$8</f>
        <v>0</v>
      </c>
      <c r="AI75" s="66">
        <f>Данные!AD69*тех!AU$6*тех!AU$8</f>
        <v>0</v>
      </c>
      <c r="AJ75" s="66">
        <f>Данные!AE69*тех!AV$6*тех!AV$8</f>
        <v>0</v>
      </c>
      <c r="AK75" s="66">
        <f>Данные!AF69*тех!AW$6*тех!AW$8</f>
        <v>0</v>
      </c>
      <c r="AL75" s="66">
        <f>Данные!AG69*тех!AX$6*тех!AX$8</f>
        <v>0</v>
      </c>
      <c r="AM75" s="66">
        <f>Данные!AH69*тех!AY$6*тех!AY$8</f>
        <v>0</v>
      </c>
      <c r="AN75" s="66">
        <f>Данные!AI69*тех!AZ$6*тех!AZ$8</f>
        <v>0</v>
      </c>
      <c r="AO75" s="66">
        <f>Данные!AJ69*тех!BA$6*тех!BA$8</f>
        <v>0</v>
      </c>
      <c r="AP75" s="66">
        <f>Данные!AK69*тех!BB$6*тех!BB$8</f>
        <v>0</v>
      </c>
      <c r="AQ75" s="66">
        <f>Данные!AL69*тех!BC$6*тех!BC$8</f>
        <v>0</v>
      </c>
      <c r="AR75" s="66">
        <f>Данные!AM69*тех!BD$6*тех!BD$8</f>
        <v>0</v>
      </c>
      <c r="AS75" s="66">
        <f>Данные!AN69*тех!BE$6*тех!BE$8</f>
        <v>0</v>
      </c>
      <c r="AT75" s="66">
        <f>Данные!AO69*тех!BF$6*тех!BF$8</f>
        <v>0</v>
      </c>
      <c r="AU75" s="66">
        <f>Данные!AP69*тех!BG$6*тех!BG$8</f>
        <v>0</v>
      </c>
      <c r="AV75" s="66">
        <f>Данные!AQ69*тех!BH$6*тех!BH$8</f>
        <v>0</v>
      </c>
      <c r="AW75" s="66">
        <f>Данные!AR69*тех!BI$6*тех!BI$8</f>
        <v>0</v>
      </c>
      <c r="AX75" s="66">
        <f>Данные!AS69*тех!BJ$6*тех!BJ$8</f>
        <v>0</v>
      </c>
      <c r="AY75" s="66">
        <f>Данные!AT69*тех!BK$6*тех!BK$8</f>
        <v>0</v>
      </c>
      <c r="AZ75" s="66">
        <f>Данные!AU69*тех!BL$6*тех!BL$8</f>
        <v>0</v>
      </c>
      <c r="BA75" s="66">
        <f>Данные!AV69*тех!BM$6*тех!BM$8</f>
        <v>0</v>
      </c>
      <c r="BB75" s="66">
        <f>Данные!AW69*тех!BN$6*тех!BN$8</f>
        <v>0</v>
      </c>
      <c r="BC75" s="66">
        <f>Данные!AX69*тех!BO$6*тех!BO$8</f>
        <v>0</v>
      </c>
      <c r="BD75" s="66">
        <f>Данные!AY69*тех!BP$6*тех!BP$8</f>
        <v>0</v>
      </c>
      <c r="BE75" s="66">
        <f>Данные!AZ69*тех!BQ$6*тех!BQ$8</f>
        <v>0</v>
      </c>
      <c r="BF75" s="66">
        <f>Данные!BA69*тех!BR$6*тех!BR$8</f>
        <v>0</v>
      </c>
      <c r="BG75" s="66">
        <f>Данные!BB69*тех!BS$6*тех!BS$8</f>
        <v>0</v>
      </c>
      <c r="BH75" s="66">
        <f>Данные!BC69*тех!BT$6*тех!BT$8</f>
        <v>0</v>
      </c>
      <c r="BI75" s="66">
        <f>Данные!BD69*тех!BU$6*тех!BU$8</f>
        <v>0</v>
      </c>
      <c r="BJ75" s="66">
        <f>Данные!BE69*тех!BV$6*тех!BV$8</f>
        <v>0</v>
      </c>
      <c r="BK75" s="66">
        <f>Данные!BF69*тех!BW$6*тех!BW$8</f>
        <v>0</v>
      </c>
      <c r="BL75" s="66">
        <f>Данные!BG69*тех!BX$6*тех!BX$8</f>
        <v>0</v>
      </c>
      <c r="BM75" s="66">
        <f>Данные!BH69*тех!BY$6*тех!BY$8</f>
        <v>0</v>
      </c>
      <c r="BN75" s="66">
        <f>Данные!BI69*тех!BZ$6*тех!BZ$8</f>
        <v>0</v>
      </c>
      <c r="BO75" s="66">
        <f>Данные!BJ69*тех!CA$6*тех!CA$8</f>
        <v>0</v>
      </c>
      <c r="BP75" s="66">
        <f>Данные!BK69*тех!CB$6*тех!CB$8</f>
        <v>0</v>
      </c>
      <c r="BQ75" s="66">
        <f>Данные!BL69*тех!CC$6*тех!CC$8</f>
        <v>0</v>
      </c>
      <c r="BR75" s="66">
        <f>Данные!BM69*тех!CD$6*тех!CD$8</f>
        <v>0</v>
      </c>
      <c r="BS75" s="66">
        <f>Данные!BN69*тех!CE$6*тех!CE$8</f>
        <v>0</v>
      </c>
    </row>
    <row r="76" spans="2:71">
      <c r="C76" s="47" t="s">
        <v>764</v>
      </c>
      <c r="D76" s="3" t="s">
        <v>370</v>
      </c>
      <c r="E76" s="76">
        <f t="shared" si="875"/>
        <v>0</v>
      </c>
      <c r="F76" s="76">
        <f t="shared" si="876"/>
        <v>0</v>
      </c>
      <c r="G76" s="76">
        <f t="shared" si="877"/>
        <v>0</v>
      </c>
      <c r="H76" s="76">
        <f t="shared" si="878"/>
        <v>0</v>
      </c>
      <c r="I76" s="76">
        <f t="shared" si="879"/>
        <v>0</v>
      </c>
      <c r="J76" s="76">
        <f t="shared" si="880"/>
        <v>0</v>
      </c>
      <c r="L76" s="66">
        <f>Данные!G70*тех!X$6*тех!X$8</f>
        <v>0</v>
      </c>
      <c r="M76" s="66">
        <f>Данные!H70*тех!Y$6*тех!Y$8</f>
        <v>0</v>
      </c>
      <c r="N76" s="66">
        <f>Данные!I70*тех!Z$6*тех!Z$8</f>
        <v>0</v>
      </c>
      <c r="O76" s="66">
        <f>Данные!J70*тех!AA$6*тех!AA$8</f>
        <v>0</v>
      </c>
      <c r="P76" s="66">
        <f>Данные!K70*тех!AB$6*тех!AB$8</f>
        <v>0</v>
      </c>
      <c r="Q76" s="66">
        <f>Данные!L70*тех!AC$6*тех!AC$8</f>
        <v>0</v>
      </c>
      <c r="R76" s="66">
        <f>Данные!M70*тех!AD$6*тех!AD$8</f>
        <v>0</v>
      </c>
      <c r="S76" s="66">
        <f>Данные!N70*тех!AE$6*тех!AE$8</f>
        <v>0</v>
      </c>
      <c r="T76" s="66">
        <f>Данные!O70*тех!AF$6*тех!AF$8</f>
        <v>0</v>
      </c>
      <c r="U76" s="66">
        <f>Данные!P70*тех!AG$6*тех!AG$8</f>
        <v>0</v>
      </c>
      <c r="V76" s="66">
        <f>Данные!Q70*тех!AH$6*тех!AH$8</f>
        <v>0</v>
      </c>
      <c r="W76" s="66">
        <f>Данные!R70*тех!AI$6*тех!AI$8</f>
        <v>0</v>
      </c>
      <c r="X76" s="66">
        <f>Данные!S70*тех!AJ$6*тех!AJ$8</f>
        <v>0</v>
      </c>
      <c r="Y76" s="66">
        <f>Данные!T70*тех!AK$6*тех!AK$8</f>
        <v>0</v>
      </c>
      <c r="Z76" s="66">
        <f>Данные!U70*тех!AL$6*тех!AL$8</f>
        <v>0</v>
      </c>
      <c r="AA76" s="66">
        <f>Данные!V70*тех!AM$6*тех!AM$8</f>
        <v>0</v>
      </c>
      <c r="AB76" s="66">
        <f>Данные!W70*тех!AN$6*тех!AN$8</f>
        <v>0</v>
      </c>
      <c r="AC76" s="66">
        <f>Данные!X70*тех!AO$6*тех!AO$8</f>
        <v>0</v>
      </c>
      <c r="AD76" s="66">
        <f>Данные!Y70*тех!AP$6*тех!AP$8</f>
        <v>0</v>
      </c>
      <c r="AE76" s="66">
        <f>Данные!Z70*тех!AQ$6*тех!AQ$8</f>
        <v>0</v>
      </c>
      <c r="AF76" s="66">
        <f>Данные!AA70*тех!AR$6*тех!AR$8</f>
        <v>0</v>
      </c>
      <c r="AG76" s="66">
        <f>Данные!AB70*тех!AS$6*тех!AS$8</f>
        <v>0</v>
      </c>
      <c r="AH76" s="66">
        <f>Данные!AC70*тех!AT$6*тех!AT$8</f>
        <v>0</v>
      </c>
      <c r="AI76" s="66">
        <f>Данные!AD70*тех!AU$6*тех!AU$8</f>
        <v>0</v>
      </c>
      <c r="AJ76" s="66">
        <f>Данные!AE70*тех!AV$6*тех!AV$8</f>
        <v>0</v>
      </c>
      <c r="AK76" s="66">
        <f>Данные!AF70*тех!AW$6*тех!AW$8</f>
        <v>0</v>
      </c>
      <c r="AL76" s="66">
        <f>Данные!AG70*тех!AX$6*тех!AX$8</f>
        <v>0</v>
      </c>
      <c r="AM76" s="66">
        <f>Данные!AH70*тех!AY$6*тех!AY$8</f>
        <v>0</v>
      </c>
      <c r="AN76" s="66">
        <f>Данные!AI70*тех!AZ$6*тех!AZ$8</f>
        <v>0</v>
      </c>
      <c r="AO76" s="66">
        <f>Данные!AJ70*тех!BA$6*тех!BA$8</f>
        <v>0</v>
      </c>
      <c r="AP76" s="66">
        <f>Данные!AK70*тех!BB$6*тех!BB$8</f>
        <v>0</v>
      </c>
      <c r="AQ76" s="66">
        <f>Данные!AL70*тех!BC$6*тех!BC$8</f>
        <v>0</v>
      </c>
      <c r="AR76" s="66">
        <f>Данные!AM70*тех!BD$6*тех!BD$8</f>
        <v>0</v>
      </c>
      <c r="AS76" s="66">
        <f>Данные!AN70*тех!BE$6*тех!BE$8</f>
        <v>0</v>
      </c>
      <c r="AT76" s="66">
        <f>Данные!AO70*тех!BF$6*тех!BF$8</f>
        <v>0</v>
      </c>
      <c r="AU76" s="66">
        <f>Данные!AP70*тех!BG$6*тех!BG$8</f>
        <v>0</v>
      </c>
      <c r="AV76" s="66">
        <f>Данные!AQ70*тех!BH$6*тех!BH$8</f>
        <v>0</v>
      </c>
      <c r="AW76" s="66">
        <f>Данные!AR70*тех!BI$6*тех!BI$8</f>
        <v>0</v>
      </c>
      <c r="AX76" s="66">
        <f>Данные!AS70*тех!BJ$6*тех!BJ$8</f>
        <v>0</v>
      </c>
      <c r="AY76" s="66">
        <f>Данные!AT70*тех!BK$6*тех!BK$8</f>
        <v>0</v>
      </c>
      <c r="AZ76" s="66">
        <f>Данные!AU70*тех!BL$6*тех!BL$8</f>
        <v>0</v>
      </c>
      <c r="BA76" s="66">
        <f>Данные!AV70*тех!BM$6*тех!BM$8</f>
        <v>0</v>
      </c>
      <c r="BB76" s="66">
        <f>Данные!AW70*тех!BN$6*тех!BN$8</f>
        <v>0</v>
      </c>
      <c r="BC76" s="66">
        <f>Данные!AX70*тех!BO$6*тех!BO$8</f>
        <v>0</v>
      </c>
      <c r="BD76" s="66">
        <f>Данные!AY70*тех!BP$6*тех!BP$8</f>
        <v>0</v>
      </c>
      <c r="BE76" s="66">
        <f>Данные!AZ70*тех!BQ$6*тех!BQ$8</f>
        <v>0</v>
      </c>
      <c r="BF76" s="66">
        <f>Данные!BA70*тех!BR$6*тех!BR$8</f>
        <v>0</v>
      </c>
      <c r="BG76" s="66">
        <f>Данные!BB70*тех!BS$6*тех!BS$8</f>
        <v>0</v>
      </c>
      <c r="BH76" s="66">
        <f>Данные!BC70*тех!BT$6*тех!BT$8</f>
        <v>0</v>
      </c>
      <c r="BI76" s="66">
        <f>Данные!BD70*тех!BU$6*тех!BU$8</f>
        <v>0</v>
      </c>
      <c r="BJ76" s="66">
        <f>Данные!BE70*тех!BV$6*тех!BV$8</f>
        <v>0</v>
      </c>
      <c r="BK76" s="66">
        <f>Данные!BF70*тех!BW$6*тех!BW$8</f>
        <v>0</v>
      </c>
      <c r="BL76" s="66">
        <f>Данные!BG70*тех!BX$6*тех!BX$8</f>
        <v>0</v>
      </c>
      <c r="BM76" s="66">
        <f>Данные!BH70*тех!BY$6*тех!BY$8</f>
        <v>0</v>
      </c>
      <c r="BN76" s="66">
        <f>Данные!BI70*тех!BZ$6*тех!BZ$8</f>
        <v>0</v>
      </c>
      <c r="BO76" s="66">
        <f>Данные!BJ70*тех!CA$6*тех!CA$8</f>
        <v>0</v>
      </c>
      <c r="BP76" s="66">
        <f>Данные!BK70*тех!CB$6*тех!CB$8</f>
        <v>0</v>
      </c>
      <c r="BQ76" s="66">
        <f>Данные!BL70*тех!CC$6*тех!CC$8</f>
        <v>0</v>
      </c>
      <c r="BR76" s="66">
        <f>Данные!BM70*тех!CD$6*тех!CD$8</f>
        <v>0</v>
      </c>
      <c r="BS76" s="66">
        <f>Данные!BN70*тех!CE$6*тех!CE$8</f>
        <v>0</v>
      </c>
    </row>
    <row r="77" spans="2:71">
      <c r="C77" s="47" t="s">
        <v>765</v>
      </c>
      <c r="D77" s="3" t="s">
        <v>370</v>
      </c>
      <c r="E77" s="76">
        <f t="shared" si="875"/>
        <v>103499.99999999999</v>
      </c>
      <c r="F77" s="76">
        <f t="shared" si="876"/>
        <v>0</v>
      </c>
      <c r="G77" s="76">
        <f t="shared" si="877"/>
        <v>0</v>
      </c>
      <c r="H77" s="76">
        <f t="shared" si="878"/>
        <v>0</v>
      </c>
      <c r="I77" s="76">
        <f t="shared" si="879"/>
        <v>0</v>
      </c>
      <c r="J77" s="76">
        <f t="shared" si="880"/>
        <v>103499.99999999999</v>
      </c>
      <c r="L77" s="66">
        <f>Данные!G71*тех!X$6*тех!X$8</f>
        <v>0</v>
      </c>
      <c r="M77" s="66">
        <f>Данные!H71*тех!Y$6*тех!Y$8</f>
        <v>0</v>
      </c>
      <c r="N77" s="66">
        <f>Данные!I71*тех!Z$6*тех!Z$8</f>
        <v>0</v>
      </c>
      <c r="O77" s="66">
        <f>Данные!J71*тех!AA$6*тех!AA$8</f>
        <v>0</v>
      </c>
      <c r="P77" s="66">
        <f>Данные!K71*тех!AB$6*тех!AB$8</f>
        <v>103499.99999999999</v>
      </c>
      <c r="Q77" s="66">
        <f>Данные!L71*тех!AC$6*тех!AC$8</f>
        <v>0</v>
      </c>
      <c r="R77" s="66">
        <f>Данные!M71*тех!AD$6*тех!AD$8</f>
        <v>0</v>
      </c>
      <c r="S77" s="66">
        <f>Данные!N71*тех!AE$6*тех!AE$8</f>
        <v>0</v>
      </c>
      <c r="T77" s="66">
        <f>Данные!O71*тех!AF$6*тех!AF$8</f>
        <v>0</v>
      </c>
      <c r="U77" s="66">
        <f>Данные!P71*тех!AG$6*тех!AG$8</f>
        <v>0</v>
      </c>
      <c r="V77" s="66">
        <f>Данные!Q71*тех!AH$6*тех!AH$8</f>
        <v>0</v>
      </c>
      <c r="W77" s="66">
        <f>Данные!R71*тех!AI$6*тех!AI$8</f>
        <v>0</v>
      </c>
      <c r="X77" s="66">
        <f>Данные!S71*тех!AJ$6*тех!AJ$8</f>
        <v>0</v>
      </c>
      <c r="Y77" s="66">
        <f>Данные!T71*тех!AK$6*тех!AK$8</f>
        <v>0</v>
      </c>
      <c r="Z77" s="66">
        <f>Данные!U71*тех!AL$6*тех!AL$8</f>
        <v>0</v>
      </c>
      <c r="AA77" s="66">
        <f>Данные!V71*тех!AM$6*тех!AM$8</f>
        <v>0</v>
      </c>
      <c r="AB77" s="66">
        <f>Данные!W71*тех!AN$6*тех!AN$8</f>
        <v>0</v>
      </c>
      <c r="AC77" s="66">
        <f>Данные!X71*тех!AO$6*тех!AO$8</f>
        <v>0</v>
      </c>
      <c r="AD77" s="66">
        <f>Данные!Y71*тех!AP$6*тех!AP$8</f>
        <v>0</v>
      </c>
      <c r="AE77" s="66">
        <f>Данные!Z71*тех!AQ$6*тех!AQ$8</f>
        <v>0</v>
      </c>
      <c r="AF77" s="66">
        <f>Данные!AA71*тех!AR$6*тех!AR$8</f>
        <v>0</v>
      </c>
      <c r="AG77" s="66">
        <f>Данные!AB71*тех!AS$6*тех!AS$8</f>
        <v>0</v>
      </c>
      <c r="AH77" s="66">
        <f>Данные!AC71*тех!AT$6*тех!AT$8</f>
        <v>0</v>
      </c>
      <c r="AI77" s="66">
        <f>Данные!AD71*тех!AU$6*тех!AU$8</f>
        <v>0</v>
      </c>
      <c r="AJ77" s="66">
        <f>Данные!AE71*тех!AV$6*тех!AV$8</f>
        <v>0</v>
      </c>
      <c r="AK77" s="66">
        <f>Данные!AF71*тех!AW$6*тех!AW$8</f>
        <v>0</v>
      </c>
      <c r="AL77" s="66">
        <f>Данные!AG71*тех!AX$6*тех!AX$8</f>
        <v>0</v>
      </c>
      <c r="AM77" s="66">
        <f>Данные!AH71*тех!AY$6*тех!AY$8</f>
        <v>0</v>
      </c>
      <c r="AN77" s="66">
        <f>Данные!AI71*тех!AZ$6*тех!AZ$8</f>
        <v>0</v>
      </c>
      <c r="AO77" s="66">
        <f>Данные!AJ71*тех!BA$6*тех!BA$8</f>
        <v>0</v>
      </c>
      <c r="AP77" s="66">
        <f>Данные!AK71*тех!BB$6*тех!BB$8</f>
        <v>0</v>
      </c>
      <c r="AQ77" s="66">
        <f>Данные!AL71*тех!BC$6*тех!BC$8</f>
        <v>0</v>
      </c>
      <c r="AR77" s="66">
        <f>Данные!AM71*тех!BD$6*тех!BD$8</f>
        <v>0</v>
      </c>
      <c r="AS77" s="66">
        <f>Данные!AN71*тех!BE$6*тех!BE$8</f>
        <v>0</v>
      </c>
      <c r="AT77" s="66">
        <f>Данные!AO71*тех!BF$6*тех!BF$8</f>
        <v>0</v>
      </c>
      <c r="AU77" s="66">
        <f>Данные!AP71*тех!BG$6*тех!BG$8</f>
        <v>0</v>
      </c>
      <c r="AV77" s="66">
        <f>Данные!AQ71*тех!BH$6*тех!BH$8</f>
        <v>0</v>
      </c>
      <c r="AW77" s="66">
        <f>Данные!AR71*тех!BI$6*тех!BI$8</f>
        <v>0</v>
      </c>
      <c r="AX77" s="66">
        <f>Данные!AS71*тех!BJ$6*тех!BJ$8</f>
        <v>0</v>
      </c>
      <c r="AY77" s="66">
        <f>Данные!AT71*тех!BK$6*тех!BK$8</f>
        <v>0</v>
      </c>
      <c r="AZ77" s="66">
        <f>Данные!AU71*тех!BL$6*тех!BL$8</f>
        <v>0</v>
      </c>
      <c r="BA77" s="66">
        <f>Данные!AV71*тех!BM$6*тех!BM$8</f>
        <v>0</v>
      </c>
      <c r="BB77" s="66">
        <f>Данные!AW71*тех!BN$6*тех!BN$8</f>
        <v>0</v>
      </c>
      <c r="BC77" s="66">
        <f>Данные!AX71*тех!BO$6*тех!BO$8</f>
        <v>0</v>
      </c>
      <c r="BD77" s="66">
        <f>Данные!AY71*тех!BP$6*тех!BP$8</f>
        <v>0</v>
      </c>
      <c r="BE77" s="66">
        <f>Данные!AZ71*тех!BQ$6*тех!BQ$8</f>
        <v>0</v>
      </c>
      <c r="BF77" s="66">
        <f>Данные!BA71*тех!BR$6*тех!BR$8</f>
        <v>0</v>
      </c>
      <c r="BG77" s="66">
        <f>Данные!BB71*тех!BS$6*тех!BS$8</f>
        <v>0</v>
      </c>
      <c r="BH77" s="66">
        <f>Данные!BC71*тех!BT$6*тех!BT$8</f>
        <v>0</v>
      </c>
      <c r="BI77" s="66">
        <f>Данные!BD71*тех!BU$6*тех!BU$8</f>
        <v>0</v>
      </c>
      <c r="BJ77" s="66">
        <f>Данные!BE71*тех!BV$6*тех!BV$8</f>
        <v>0</v>
      </c>
      <c r="BK77" s="66">
        <f>Данные!BF71*тех!BW$6*тех!BW$8</f>
        <v>0</v>
      </c>
      <c r="BL77" s="66">
        <f>Данные!BG71*тех!BX$6*тех!BX$8</f>
        <v>0</v>
      </c>
      <c r="BM77" s="66">
        <f>Данные!BH71*тех!BY$6*тех!BY$8</f>
        <v>0</v>
      </c>
      <c r="BN77" s="66">
        <f>Данные!BI71*тех!BZ$6*тех!BZ$8</f>
        <v>0</v>
      </c>
      <c r="BO77" s="66">
        <f>Данные!BJ71*тех!CA$6*тех!CA$8</f>
        <v>0</v>
      </c>
      <c r="BP77" s="66">
        <f>Данные!BK71*тех!CB$6*тех!CB$8</f>
        <v>0</v>
      </c>
      <c r="BQ77" s="66">
        <f>Данные!BL71*тех!CC$6*тех!CC$8</f>
        <v>0</v>
      </c>
      <c r="BR77" s="66">
        <f>Данные!BM71*тех!CD$6*тех!CD$8</f>
        <v>0</v>
      </c>
      <c r="BS77" s="66">
        <f>Данные!BN71*тех!CE$6*тех!CE$8</f>
        <v>0</v>
      </c>
    </row>
    <row r="78" spans="2:71">
      <c r="C78" s="47" t="s">
        <v>247</v>
      </c>
      <c r="D78" s="3" t="s">
        <v>370</v>
      </c>
      <c r="E78" s="76">
        <f t="shared" si="875"/>
        <v>0</v>
      </c>
      <c r="F78" s="76">
        <f t="shared" si="876"/>
        <v>0</v>
      </c>
      <c r="G78" s="76">
        <f t="shared" si="877"/>
        <v>0</v>
      </c>
      <c r="H78" s="76">
        <f t="shared" si="878"/>
        <v>0</v>
      </c>
      <c r="I78" s="76">
        <f t="shared" si="879"/>
        <v>0</v>
      </c>
      <c r="J78" s="76">
        <f t="shared" si="880"/>
        <v>0</v>
      </c>
      <c r="L78" s="66">
        <f>Данные!G72*тех!X$6*тех!X$8</f>
        <v>0</v>
      </c>
      <c r="M78" s="66">
        <f>Данные!H72*тех!Y$6*тех!Y$8</f>
        <v>0</v>
      </c>
      <c r="N78" s="66">
        <f>Данные!I72*тех!Z$6*тех!Z$8</f>
        <v>0</v>
      </c>
      <c r="O78" s="66">
        <f>Данные!J72*тех!AA$6*тех!AA$8</f>
        <v>0</v>
      </c>
      <c r="P78" s="66">
        <f>Данные!K72*тех!AB$6*тех!AB$8</f>
        <v>0</v>
      </c>
      <c r="Q78" s="66">
        <f>Данные!L72*тех!AC$6*тех!AC$8</f>
        <v>0</v>
      </c>
      <c r="R78" s="66">
        <f>Данные!M72*тех!AD$6*тех!AD$8</f>
        <v>0</v>
      </c>
      <c r="S78" s="66">
        <f>Данные!N72*тех!AE$6*тех!AE$8</f>
        <v>0</v>
      </c>
      <c r="T78" s="66">
        <f>Данные!O72*тех!AF$6*тех!AF$8</f>
        <v>0</v>
      </c>
      <c r="U78" s="66">
        <f>Данные!P72*тех!AG$6*тех!AG$8</f>
        <v>0</v>
      </c>
      <c r="V78" s="66">
        <f>Данные!Q72*тех!AH$6*тех!AH$8</f>
        <v>0</v>
      </c>
      <c r="W78" s="66">
        <f>Данные!R72*тех!AI$6*тех!AI$8</f>
        <v>0</v>
      </c>
      <c r="X78" s="66">
        <f>Данные!S72*тех!AJ$6*тех!AJ$8</f>
        <v>0</v>
      </c>
      <c r="Y78" s="66">
        <f>Данные!T72*тех!AK$6*тех!AK$8</f>
        <v>0</v>
      </c>
      <c r="Z78" s="66">
        <f>Данные!U72*тех!AL$6*тех!AL$8</f>
        <v>0</v>
      </c>
      <c r="AA78" s="66">
        <f>Данные!V72*тех!AM$6*тех!AM$8</f>
        <v>0</v>
      </c>
      <c r="AB78" s="66">
        <f>Данные!W72*тех!AN$6*тех!AN$8</f>
        <v>0</v>
      </c>
      <c r="AC78" s="66">
        <f>Данные!X72*тех!AO$6*тех!AO$8</f>
        <v>0</v>
      </c>
      <c r="AD78" s="66">
        <f>Данные!Y72*тех!AP$6*тех!AP$8</f>
        <v>0</v>
      </c>
      <c r="AE78" s="66">
        <f>Данные!Z72*тех!AQ$6*тех!AQ$8</f>
        <v>0</v>
      </c>
      <c r="AF78" s="66">
        <f>Данные!AA72*тех!AR$6*тех!AR$8</f>
        <v>0</v>
      </c>
      <c r="AG78" s="66">
        <f>Данные!AB72*тех!AS$6*тех!AS$8</f>
        <v>0</v>
      </c>
      <c r="AH78" s="66">
        <f>Данные!AC72*тех!AT$6*тех!AT$8</f>
        <v>0</v>
      </c>
      <c r="AI78" s="66">
        <f>Данные!AD72*тех!AU$6*тех!AU$8</f>
        <v>0</v>
      </c>
      <c r="AJ78" s="66">
        <f>Данные!AE72*тех!AV$6*тех!AV$8</f>
        <v>0</v>
      </c>
      <c r="AK78" s="66">
        <f>Данные!AF72*тех!AW$6*тех!AW$8</f>
        <v>0</v>
      </c>
      <c r="AL78" s="66">
        <f>Данные!AG72*тех!AX$6*тех!AX$8</f>
        <v>0</v>
      </c>
      <c r="AM78" s="66">
        <f>Данные!AH72*тех!AY$6*тех!AY$8</f>
        <v>0</v>
      </c>
      <c r="AN78" s="66">
        <f>Данные!AI72*тех!AZ$6*тех!AZ$8</f>
        <v>0</v>
      </c>
      <c r="AO78" s="66">
        <f>Данные!AJ72*тех!BA$6*тех!BA$8</f>
        <v>0</v>
      </c>
      <c r="AP78" s="66">
        <f>Данные!AK72*тех!BB$6*тех!BB$8</f>
        <v>0</v>
      </c>
      <c r="AQ78" s="66">
        <f>Данные!AL72*тех!BC$6*тех!BC$8</f>
        <v>0</v>
      </c>
      <c r="AR78" s="66">
        <f>Данные!AM72*тех!BD$6*тех!BD$8</f>
        <v>0</v>
      </c>
      <c r="AS78" s="66">
        <f>Данные!AN72*тех!BE$6*тех!BE$8</f>
        <v>0</v>
      </c>
      <c r="AT78" s="66">
        <f>Данные!AO72*тех!BF$6*тех!BF$8</f>
        <v>0</v>
      </c>
      <c r="AU78" s="66">
        <f>Данные!AP72*тех!BG$6*тех!BG$8</f>
        <v>0</v>
      </c>
      <c r="AV78" s="66">
        <f>Данные!AQ72*тех!BH$6*тех!BH$8</f>
        <v>0</v>
      </c>
      <c r="AW78" s="66">
        <f>Данные!AR72*тех!BI$6*тех!BI$8</f>
        <v>0</v>
      </c>
      <c r="AX78" s="66">
        <f>Данные!AS72*тех!BJ$6*тех!BJ$8</f>
        <v>0</v>
      </c>
      <c r="AY78" s="66">
        <f>Данные!AT72*тех!BK$6*тех!BK$8</f>
        <v>0</v>
      </c>
      <c r="AZ78" s="66">
        <f>Данные!AU72*тех!BL$6*тех!BL$8</f>
        <v>0</v>
      </c>
      <c r="BA78" s="66">
        <f>Данные!AV72*тех!BM$6*тех!BM$8</f>
        <v>0</v>
      </c>
      <c r="BB78" s="66">
        <f>Данные!AW72*тех!BN$6*тех!BN$8</f>
        <v>0</v>
      </c>
      <c r="BC78" s="66">
        <f>Данные!AX72*тех!BO$6*тех!BO$8</f>
        <v>0</v>
      </c>
      <c r="BD78" s="66">
        <f>Данные!AY72*тех!BP$6*тех!BP$8</f>
        <v>0</v>
      </c>
      <c r="BE78" s="66">
        <f>Данные!AZ72*тех!BQ$6*тех!BQ$8</f>
        <v>0</v>
      </c>
      <c r="BF78" s="66">
        <f>Данные!BA72*тех!BR$6*тех!BR$8</f>
        <v>0</v>
      </c>
      <c r="BG78" s="66">
        <f>Данные!BB72*тех!BS$6*тех!BS$8</f>
        <v>0</v>
      </c>
      <c r="BH78" s="66">
        <f>Данные!BC72*тех!BT$6*тех!BT$8</f>
        <v>0</v>
      </c>
      <c r="BI78" s="66">
        <f>Данные!BD72*тех!BU$6*тех!BU$8</f>
        <v>0</v>
      </c>
      <c r="BJ78" s="66">
        <f>Данные!BE72*тех!BV$6*тех!BV$8</f>
        <v>0</v>
      </c>
      <c r="BK78" s="66">
        <f>Данные!BF72*тех!BW$6*тех!BW$8</f>
        <v>0</v>
      </c>
      <c r="BL78" s="66">
        <f>Данные!BG72*тех!BX$6*тех!BX$8</f>
        <v>0</v>
      </c>
      <c r="BM78" s="66">
        <f>Данные!BH72*тех!BY$6*тех!BY$8</f>
        <v>0</v>
      </c>
      <c r="BN78" s="66">
        <f>Данные!BI72*тех!BZ$6*тех!BZ$8</f>
        <v>0</v>
      </c>
      <c r="BO78" s="66">
        <f>Данные!BJ72*тех!CA$6*тех!CA$8</f>
        <v>0</v>
      </c>
      <c r="BP78" s="66">
        <f>Данные!BK72*тех!CB$6*тех!CB$8</f>
        <v>0</v>
      </c>
      <c r="BQ78" s="66">
        <f>Данные!BL72*тех!CC$6*тех!CC$8</f>
        <v>0</v>
      </c>
      <c r="BR78" s="66">
        <f>Данные!BM72*тех!CD$6*тех!CD$8</f>
        <v>0</v>
      </c>
      <c r="BS78" s="66">
        <f>Данные!BN72*тех!CE$6*тех!CE$8</f>
        <v>0</v>
      </c>
    </row>
    <row r="79" spans="2:71">
      <c r="C79" s="47" t="s">
        <v>189</v>
      </c>
      <c r="D79" s="3" t="s">
        <v>370</v>
      </c>
      <c r="E79" s="76">
        <f t="shared" si="875"/>
        <v>0</v>
      </c>
      <c r="F79" s="76">
        <f t="shared" si="876"/>
        <v>0</v>
      </c>
      <c r="G79" s="76">
        <f t="shared" si="877"/>
        <v>0</v>
      </c>
      <c r="H79" s="76">
        <f t="shared" si="878"/>
        <v>0</v>
      </c>
      <c r="I79" s="76">
        <f t="shared" si="879"/>
        <v>0</v>
      </c>
      <c r="J79" s="76">
        <f t="shared" si="880"/>
        <v>0</v>
      </c>
      <c r="L79" s="66">
        <f>Данные!G73*тех!X$6*тех!X$8</f>
        <v>0</v>
      </c>
      <c r="M79" s="66">
        <f>Данные!H73*тех!Y$6*тех!Y$8</f>
        <v>0</v>
      </c>
      <c r="N79" s="66">
        <f>Данные!I73*тех!Z$6*тех!Z$8</f>
        <v>0</v>
      </c>
      <c r="O79" s="66">
        <f>Данные!J73*тех!AA$6*тех!AA$8</f>
        <v>0</v>
      </c>
      <c r="P79" s="66">
        <f>Данные!K73*тех!AB$6*тех!AB$8</f>
        <v>0</v>
      </c>
      <c r="Q79" s="66">
        <f>Данные!L73*тех!AC$6*тех!AC$8</f>
        <v>0</v>
      </c>
      <c r="R79" s="66">
        <f>Данные!M73*тех!AD$6*тех!AD$8</f>
        <v>0</v>
      </c>
      <c r="S79" s="66">
        <f>Данные!N73*тех!AE$6*тех!AE$8</f>
        <v>0</v>
      </c>
      <c r="T79" s="66">
        <f>Данные!O73*тех!AF$6*тех!AF$8</f>
        <v>0</v>
      </c>
      <c r="U79" s="66">
        <f>Данные!P73*тех!AG$6*тех!AG$8</f>
        <v>0</v>
      </c>
      <c r="V79" s="66">
        <f>Данные!Q73*тех!AH$6*тех!AH$8</f>
        <v>0</v>
      </c>
      <c r="W79" s="66">
        <f>Данные!R73*тех!AI$6*тех!AI$8</f>
        <v>0</v>
      </c>
      <c r="X79" s="66">
        <f>Данные!S73*тех!AJ$6*тех!AJ$8</f>
        <v>0</v>
      </c>
      <c r="Y79" s="66">
        <f>Данные!T73*тех!AK$6*тех!AK$8</f>
        <v>0</v>
      </c>
      <c r="Z79" s="66">
        <f>Данные!U73*тех!AL$6*тех!AL$8</f>
        <v>0</v>
      </c>
      <c r="AA79" s="66">
        <f>Данные!V73*тех!AM$6*тех!AM$8</f>
        <v>0</v>
      </c>
      <c r="AB79" s="66">
        <f>Данные!W73*тех!AN$6*тех!AN$8</f>
        <v>0</v>
      </c>
      <c r="AC79" s="66">
        <f>Данные!X73*тех!AO$6*тех!AO$8</f>
        <v>0</v>
      </c>
      <c r="AD79" s="66">
        <f>Данные!Y73*тех!AP$6*тех!AP$8</f>
        <v>0</v>
      </c>
      <c r="AE79" s="66">
        <f>Данные!Z73*тех!AQ$6*тех!AQ$8</f>
        <v>0</v>
      </c>
      <c r="AF79" s="66">
        <f>Данные!AA73*тех!AR$6*тех!AR$8</f>
        <v>0</v>
      </c>
      <c r="AG79" s="66">
        <f>Данные!AB73*тех!AS$6*тех!AS$8</f>
        <v>0</v>
      </c>
      <c r="AH79" s="66">
        <f>Данные!AC73*тех!AT$6*тех!AT$8</f>
        <v>0</v>
      </c>
      <c r="AI79" s="66">
        <f>Данные!AD73*тех!AU$6*тех!AU$8</f>
        <v>0</v>
      </c>
      <c r="AJ79" s="66">
        <f>Данные!AE73*тех!AV$6*тех!AV$8</f>
        <v>0</v>
      </c>
      <c r="AK79" s="66">
        <f>Данные!AF73*тех!AW$6*тех!AW$8</f>
        <v>0</v>
      </c>
      <c r="AL79" s="66">
        <f>Данные!AG73*тех!AX$6*тех!AX$8</f>
        <v>0</v>
      </c>
      <c r="AM79" s="66">
        <f>Данные!AH73*тех!AY$6*тех!AY$8</f>
        <v>0</v>
      </c>
      <c r="AN79" s="66">
        <f>Данные!AI73*тех!AZ$6*тех!AZ$8</f>
        <v>0</v>
      </c>
      <c r="AO79" s="66">
        <f>Данные!AJ73*тех!BA$6*тех!BA$8</f>
        <v>0</v>
      </c>
      <c r="AP79" s="66">
        <f>Данные!AK73*тех!BB$6*тех!BB$8</f>
        <v>0</v>
      </c>
      <c r="AQ79" s="66">
        <f>Данные!AL73*тех!BC$6*тех!BC$8</f>
        <v>0</v>
      </c>
      <c r="AR79" s="66">
        <f>Данные!AM73*тех!BD$6*тех!BD$8</f>
        <v>0</v>
      </c>
      <c r="AS79" s="66">
        <f>Данные!AN73*тех!BE$6*тех!BE$8</f>
        <v>0</v>
      </c>
      <c r="AT79" s="66">
        <f>Данные!AO73*тех!BF$6*тех!BF$8</f>
        <v>0</v>
      </c>
      <c r="AU79" s="66">
        <f>Данные!AP73*тех!BG$6*тех!BG$8</f>
        <v>0</v>
      </c>
      <c r="AV79" s="66">
        <f>Данные!AQ73*тех!BH$6*тех!BH$8</f>
        <v>0</v>
      </c>
      <c r="AW79" s="66">
        <f>Данные!AR73*тех!BI$6*тех!BI$8</f>
        <v>0</v>
      </c>
      <c r="AX79" s="66">
        <f>Данные!AS73*тех!BJ$6*тех!BJ$8</f>
        <v>0</v>
      </c>
      <c r="AY79" s="66">
        <f>Данные!AT73*тех!BK$6*тех!BK$8</f>
        <v>0</v>
      </c>
      <c r="AZ79" s="66">
        <f>Данные!AU73*тех!BL$6*тех!BL$8</f>
        <v>0</v>
      </c>
      <c r="BA79" s="66">
        <f>Данные!AV73*тех!BM$6*тех!BM$8</f>
        <v>0</v>
      </c>
      <c r="BB79" s="66">
        <f>Данные!AW73*тех!BN$6*тех!BN$8</f>
        <v>0</v>
      </c>
      <c r="BC79" s="66">
        <f>Данные!AX73*тех!BO$6*тех!BO$8</f>
        <v>0</v>
      </c>
      <c r="BD79" s="66">
        <f>Данные!AY73*тех!BP$6*тех!BP$8</f>
        <v>0</v>
      </c>
      <c r="BE79" s="66">
        <f>Данные!AZ73*тех!BQ$6*тех!BQ$8</f>
        <v>0</v>
      </c>
      <c r="BF79" s="66">
        <f>Данные!BA73*тех!BR$6*тех!BR$8</f>
        <v>0</v>
      </c>
      <c r="BG79" s="66">
        <f>Данные!BB73*тех!BS$6*тех!BS$8</f>
        <v>0</v>
      </c>
      <c r="BH79" s="66">
        <f>Данные!BC73*тех!BT$6*тех!BT$8</f>
        <v>0</v>
      </c>
      <c r="BI79" s="66">
        <f>Данные!BD73*тех!BU$6*тех!BU$8</f>
        <v>0</v>
      </c>
      <c r="BJ79" s="66">
        <f>Данные!BE73*тех!BV$6*тех!BV$8</f>
        <v>0</v>
      </c>
      <c r="BK79" s="66">
        <f>Данные!BF73*тех!BW$6*тех!BW$8</f>
        <v>0</v>
      </c>
      <c r="BL79" s="66">
        <f>Данные!BG73*тех!BX$6*тех!BX$8</f>
        <v>0</v>
      </c>
      <c r="BM79" s="66">
        <f>Данные!BH73*тех!BY$6*тех!BY$8</f>
        <v>0</v>
      </c>
      <c r="BN79" s="66">
        <f>Данные!BI73*тех!BZ$6*тех!BZ$8</f>
        <v>0</v>
      </c>
      <c r="BO79" s="66">
        <f>Данные!BJ73*тех!CA$6*тех!CA$8</f>
        <v>0</v>
      </c>
      <c r="BP79" s="66">
        <f>Данные!BK73*тех!CB$6*тех!CB$8</f>
        <v>0</v>
      </c>
      <c r="BQ79" s="66">
        <f>Данные!BL73*тех!CC$6*тех!CC$8</f>
        <v>0</v>
      </c>
      <c r="BR79" s="66">
        <f>Данные!BM73*тех!CD$6*тех!CD$8</f>
        <v>0</v>
      </c>
      <c r="BS79" s="66">
        <f>Данные!BN73*тех!CE$6*тех!CE$8</f>
        <v>0</v>
      </c>
    </row>
    <row r="80" spans="2:71" s="91" customFormat="1">
      <c r="C80" s="122" t="s">
        <v>766</v>
      </c>
      <c r="D80" s="91" t="s">
        <v>370</v>
      </c>
      <c r="E80" s="123">
        <f t="shared" si="875"/>
        <v>0</v>
      </c>
      <c r="F80" s="123">
        <f t="shared" si="876"/>
        <v>0</v>
      </c>
      <c r="G80" s="123">
        <f t="shared" si="877"/>
        <v>0</v>
      </c>
      <c r="H80" s="123">
        <f t="shared" si="878"/>
        <v>0</v>
      </c>
      <c r="I80" s="123">
        <f t="shared" si="879"/>
        <v>0</v>
      </c>
      <c r="J80" s="123">
        <f t="shared" si="880"/>
        <v>0</v>
      </c>
      <c r="L80" s="124">
        <f>Данные!G74*тех!X$6*тех!X$8</f>
        <v>0</v>
      </c>
      <c r="M80" s="124">
        <f>Данные!H74*тех!Y$6*тех!Y$8</f>
        <v>0</v>
      </c>
      <c r="N80" s="124">
        <f>Данные!I74*тех!Z$6*тех!Z$8</f>
        <v>0</v>
      </c>
      <c r="O80" s="124">
        <f>Данные!J74*тех!AA$6*тех!AA$8</f>
        <v>0</v>
      </c>
      <c r="P80" s="124">
        <f>Данные!K74*тех!AB$6*тех!AB$8</f>
        <v>0</v>
      </c>
      <c r="Q80" s="124">
        <f>Данные!L74*тех!AC$6*тех!AC$8</f>
        <v>0</v>
      </c>
      <c r="R80" s="124">
        <f>Данные!M74*тех!AD$6*тех!AD$8</f>
        <v>0</v>
      </c>
      <c r="S80" s="124">
        <f>Данные!N74*тех!AE$6*тех!AE$8</f>
        <v>0</v>
      </c>
      <c r="T80" s="124">
        <f>Данные!O74*тех!AF$6*тех!AF$8</f>
        <v>0</v>
      </c>
      <c r="U80" s="124">
        <f>Данные!P74*тех!AG$6*тех!AG$8</f>
        <v>0</v>
      </c>
      <c r="V80" s="124">
        <f>Данные!Q74*тех!AH$6*тех!AH$8</f>
        <v>0</v>
      </c>
      <c r="W80" s="124">
        <f>Данные!R74*тех!AI$6*тех!AI$8</f>
        <v>0</v>
      </c>
      <c r="X80" s="124">
        <f>Данные!S74*тех!AJ$6*тех!AJ$8</f>
        <v>0</v>
      </c>
      <c r="Y80" s="124">
        <f>Данные!T74*тех!AK$6*тех!AK$8</f>
        <v>0</v>
      </c>
      <c r="Z80" s="124">
        <f>Данные!U74*тех!AL$6*тех!AL$8</f>
        <v>0</v>
      </c>
      <c r="AA80" s="124">
        <f>Данные!V74*тех!AM$6*тех!AM$8</f>
        <v>0</v>
      </c>
      <c r="AB80" s="124">
        <f>Данные!W74*тех!AN$6*тех!AN$8</f>
        <v>0</v>
      </c>
      <c r="AC80" s="124">
        <f>Данные!X74*тех!AO$6*тех!AO$8</f>
        <v>0</v>
      </c>
      <c r="AD80" s="124">
        <f>Данные!Y74*тех!AP$6*тех!AP$8</f>
        <v>0</v>
      </c>
      <c r="AE80" s="124">
        <f>Данные!Z74*тех!AQ$6*тех!AQ$8</f>
        <v>0</v>
      </c>
      <c r="AF80" s="124">
        <f>Данные!AA74*тех!AR$6*тех!AR$8</f>
        <v>0</v>
      </c>
      <c r="AG80" s="124">
        <f>Данные!AB74*тех!AS$6*тех!AS$8</f>
        <v>0</v>
      </c>
      <c r="AH80" s="124">
        <f>Данные!AC74*тех!AT$6*тех!AT$8</f>
        <v>0</v>
      </c>
      <c r="AI80" s="124">
        <f>Данные!AD74*тех!AU$6*тех!AU$8</f>
        <v>0</v>
      </c>
      <c r="AJ80" s="124">
        <f>Данные!AE74*тех!AV$6*тех!AV$8</f>
        <v>0</v>
      </c>
      <c r="AK80" s="124">
        <f>Данные!AF74*тех!AW$6*тех!AW$8</f>
        <v>0</v>
      </c>
      <c r="AL80" s="124">
        <f>Данные!AG74*тех!AX$6*тех!AX$8</f>
        <v>0</v>
      </c>
      <c r="AM80" s="124">
        <f>Данные!AH74*тех!AY$6*тех!AY$8</f>
        <v>0</v>
      </c>
      <c r="AN80" s="124">
        <f>Данные!AI74*тех!AZ$6*тех!AZ$8</f>
        <v>0</v>
      </c>
      <c r="AO80" s="124">
        <f>Данные!AJ74*тех!BA$6*тех!BA$8</f>
        <v>0</v>
      </c>
      <c r="AP80" s="124">
        <f>Данные!AK74*тех!BB$6*тех!BB$8</f>
        <v>0</v>
      </c>
      <c r="AQ80" s="124">
        <f>Данные!AL74*тех!BC$6*тех!BC$8</f>
        <v>0</v>
      </c>
      <c r="AR80" s="124">
        <f>Данные!AM74*тех!BD$6*тех!BD$8</f>
        <v>0</v>
      </c>
      <c r="AS80" s="124">
        <f>Данные!AN74*тех!BE$6*тех!BE$8</f>
        <v>0</v>
      </c>
      <c r="AT80" s="124">
        <f>Данные!AO74*тех!BF$6*тех!BF$8</f>
        <v>0</v>
      </c>
      <c r="AU80" s="124">
        <f>Данные!AP74*тех!BG$6*тех!BG$8</f>
        <v>0</v>
      </c>
      <c r="AV80" s="124">
        <f>Данные!AQ74*тех!BH$6*тех!BH$8</f>
        <v>0</v>
      </c>
      <c r="AW80" s="124">
        <f>Данные!AR74*тех!BI$6*тех!BI$8</f>
        <v>0</v>
      </c>
      <c r="AX80" s="124">
        <f>Данные!AS74*тех!BJ$6*тех!BJ$8</f>
        <v>0</v>
      </c>
      <c r="AY80" s="124">
        <f>Данные!AT74*тех!BK$6*тех!BK$8</f>
        <v>0</v>
      </c>
      <c r="AZ80" s="124">
        <f>Данные!AU74*тех!BL$6*тех!BL$8</f>
        <v>0</v>
      </c>
      <c r="BA80" s="124">
        <f>Данные!AV74*тех!BM$6*тех!BM$8</f>
        <v>0</v>
      </c>
      <c r="BB80" s="124">
        <f>Данные!AW74*тех!BN$6*тех!BN$8</f>
        <v>0</v>
      </c>
      <c r="BC80" s="124">
        <f>Данные!AX74*тех!BO$6*тех!BO$8</f>
        <v>0</v>
      </c>
      <c r="BD80" s="124">
        <f>Данные!AY74*тех!BP$6*тех!BP$8</f>
        <v>0</v>
      </c>
      <c r="BE80" s="124">
        <f>Данные!AZ74*тех!BQ$6*тех!BQ$8</f>
        <v>0</v>
      </c>
      <c r="BF80" s="124">
        <f>Данные!BA74*тех!BR$6*тех!BR$8</f>
        <v>0</v>
      </c>
      <c r="BG80" s="124">
        <f>Данные!BB74*тех!BS$6*тех!BS$8</f>
        <v>0</v>
      </c>
      <c r="BH80" s="124">
        <f>Данные!BC74*тех!BT$6*тех!BT$8</f>
        <v>0</v>
      </c>
      <c r="BI80" s="124">
        <f>Данные!BD74*тех!BU$6*тех!BU$8</f>
        <v>0</v>
      </c>
      <c r="BJ80" s="124">
        <f>Данные!BE74*тех!BV$6*тех!BV$8</f>
        <v>0</v>
      </c>
      <c r="BK80" s="124">
        <f>Данные!BF74*тех!BW$6*тех!BW$8</f>
        <v>0</v>
      </c>
      <c r="BL80" s="124">
        <f>Данные!BG74*тех!BX$6*тех!BX$8</f>
        <v>0</v>
      </c>
      <c r="BM80" s="124">
        <f>Данные!BH74*тех!BY$6*тех!BY$8</f>
        <v>0</v>
      </c>
      <c r="BN80" s="124">
        <f>Данные!BI74*тех!BZ$6*тех!BZ$8</f>
        <v>0</v>
      </c>
      <c r="BO80" s="124">
        <f>Данные!BJ74*тех!CA$6*тех!CA$8</f>
        <v>0</v>
      </c>
      <c r="BP80" s="124">
        <f>Данные!BK74*тех!CB$6*тех!CB$8</f>
        <v>0</v>
      </c>
      <c r="BQ80" s="124">
        <f>Данные!BL74*тех!CC$6*тех!CC$8</f>
        <v>0</v>
      </c>
      <c r="BR80" s="124">
        <f>Данные!BM74*тех!CD$6*тех!CD$8</f>
        <v>0</v>
      </c>
      <c r="BS80" s="124">
        <f>Данные!BN74*тех!CE$6*тех!CE$8</f>
        <v>0</v>
      </c>
    </row>
    <row r="81" spans="2:71" s="9" customFormat="1">
      <c r="B81" s="118"/>
      <c r="C81" s="125" t="s">
        <v>789</v>
      </c>
      <c r="D81" s="118"/>
      <c r="E81" s="121">
        <f>SUM(E73:E80)</f>
        <v>103499.99999999999</v>
      </c>
      <c r="F81" s="121">
        <f t="shared" ref="F81:I81" si="881">SUM(F73:F80)</f>
        <v>0</v>
      </c>
      <c r="G81" s="121">
        <f t="shared" si="881"/>
        <v>0</v>
      </c>
      <c r="H81" s="121">
        <f t="shared" si="881"/>
        <v>0</v>
      </c>
      <c r="I81" s="121">
        <f t="shared" si="881"/>
        <v>0</v>
      </c>
      <c r="J81" s="121">
        <f>SUM(E81:I81)</f>
        <v>103499.99999999999</v>
      </c>
      <c r="L81" s="121">
        <f>SUM(L73:L80)</f>
        <v>0</v>
      </c>
      <c r="M81" s="121">
        <f t="shared" ref="M81:BS81" si="882">SUM(M73:M80)</f>
        <v>0</v>
      </c>
      <c r="N81" s="121">
        <f t="shared" si="882"/>
        <v>0</v>
      </c>
      <c r="O81" s="121">
        <f t="shared" si="882"/>
        <v>0</v>
      </c>
      <c r="P81" s="121">
        <f t="shared" si="882"/>
        <v>103499.99999999999</v>
      </c>
      <c r="Q81" s="121">
        <f t="shared" si="882"/>
        <v>0</v>
      </c>
      <c r="R81" s="121">
        <f t="shared" si="882"/>
        <v>0</v>
      </c>
      <c r="S81" s="121">
        <f t="shared" si="882"/>
        <v>0</v>
      </c>
      <c r="T81" s="121">
        <f t="shared" si="882"/>
        <v>0</v>
      </c>
      <c r="U81" s="121">
        <f t="shared" si="882"/>
        <v>0</v>
      </c>
      <c r="V81" s="121">
        <f t="shared" si="882"/>
        <v>0</v>
      </c>
      <c r="W81" s="121">
        <f t="shared" si="882"/>
        <v>0</v>
      </c>
      <c r="X81" s="121">
        <f t="shared" si="882"/>
        <v>0</v>
      </c>
      <c r="Y81" s="121">
        <f t="shared" si="882"/>
        <v>0</v>
      </c>
      <c r="Z81" s="121">
        <f t="shared" si="882"/>
        <v>0</v>
      </c>
      <c r="AA81" s="121">
        <f t="shared" si="882"/>
        <v>0</v>
      </c>
      <c r="AB81" s="121">
        <f t="shared" si="882"/>
        <v>0</v>
      </c>
      <c r="AC81" s="121">
        <f t="shared" si="882"/>
        <v>0</v>
      </c>
      <c r="AD81" s="121">
        <f t="shared" si="882"/>
        <v>0</v>
      </c>
      <c r="AE81" s="121">
        <f t="shared" si="882"/>
        <v>0</v>
      </c>
      <c r="AF81" s="121">
        <f t="shared" si="882"/>
        <v>0</v>
      </c>
      <c r="AG81" s="121">
        <f t="shared" si="882"/>
        <v>0</v>
      </c>
      <c r="AH81" s="121">
        <f t="shared" si="882"/>
        <v>0</v>
      </c>
      <c r="AI81" s="121">
        <f t="shared" si="882"/>
        <v>0</v>
      </c>
      <c r="AJ81" s="121">
        <f t="shared" si="882"/>
        <v>0</v>
      </c>
      <c r="AK81" s="121">
        <f t="shared" si="882"/>
        <v>0</v>
      </c>
      <c r="AL81" s="121">
        <f t="shared" si="882"/>
        <v>0</v>
      </c>
      <c r="AM81" s="121">
        <f t="shared" si="882"/>
        <v>0</v>
      </c>
      <c r="AN81" s="121">
        <f t="shared" si="882"/>
        <v>0</v>
      </c>
      <c r="AO81" s="121">
        <f t="shared" si="882"/>
        <v>0</v>
      </c>
      <c r="AP81" s="121">
        <f t="shared" si="882"/>
        <v>0</v>
      </c>
      <c r="AQ81" s="121">
        <f t="shared" si="882"/>
        <v>0</v>
      </c>
      <c r="AR81" s="121">
        <f t="shared" si="882"/>
        <v>0</v>
      </c>
      <c r="AS81" s="121">
        <f t="shared" si="882"/>
        <v>0</v>
      </c>
      <c r="AT81" s="121">
        <f t="shared" si="882"/>
        <v>0</v>
      </c>
      <c r="AU81" s="121">
        <f t="shared" si="882"/>
        <v>0</v>
      </c>
      <c r="AV81" s="121">
        <f t="shared" si="882"/>
        <v>0</v>
      </c>
      <c r="AW81" s="121">
        <f t="shared" si="882"/>
        <v>0</v>
      </c>
      <c r="AX81" s="121">
        <f t="shared" si="882"/>
        <v>0</v>
      </c>
      <c r="AY81" s="121">
        <f t="shared" si="882"/>
        <v>0</v>
      </c>
      <c r="AZ81" s="121">
        <f t="shared" si="882"/>
        <v>0</v>
      </c>
      <c r="BA81" s="121">
        <f t="shared" si="882"/>
        <v>0</v>
      </c>
      <c r="BB81" s="121">
        <f t="shared" si="882"/>
        <v>0</v>
      </c>
      <c r="BC81" s="121">
        <f t="shared" si="882"/>
        <v>0</v>
      </c>
      <c r="BD81" s="121">
        <f t="shared" si="882"/>
        <v>0</v>
      </c>
      <c r="BE81" s="121">
        <f t="shared" si="882"/>
        <v>0</v>
      </c>
      <c r="BF81" s="121">
        <f t="shared" si="882"/>
        <v>0</v>
      </c>
      <c r="BG81" s="121">
        <f t="shared" si="882"/>
        <v>0</v>
      </c>
      <c r="BH81" s="121">
        <f t="shared" si="882"/>
        <v>0</v>
      </c>
      <c r="BI81" s="121">
        <f t="shared" si="882"/>
        <v>0</v>
      </c>
      <c r="BJ81" s="121">
        <f t="shared" si="882"/>
        <v>0</v>
      </c>
      <c r="BK81" s="121">
        <f t="shared" si="882"/>
        <v>0</v>
      </c>
      <c r="BL81" s="121">
        <f t="shared" si="882"/>
        <v>0</v>
      </c>
      <c r="BM81" s="121">
        <f t="shared" si="882"/>
        <v>0</v>
      </c>
      <c r="BN81" s="121">
        <f t="shared" si="882"/>
        <v>0</v>
      </c>
      <c r="BO81" s="121">
        <f t="shared" si="882"/>
        <v>0</v>
      </c>
      <c r="BP81" s="121">
        <f t="shared" si="882"/>
        <v>0</v>
      </c>
      <c r="BQ81" s="121">
        <f t="shared" si="882"/>
        <v>0</v>
      </c>
      <c r="BR81" s="121">
        <f t="shared" si="882"/>
        <v>0</v>
      </c>
      <c r="BS81" s="121">
        <f t="shared" si="882"/>
        <v>0</v>
      </c>
    </row>
    <row r="82" spans="2:71">
      <c r="C82" s="57"/>
      <c r="E82" s="76"/>
      <c r="F82" s="76"/>
      <c r="G82" s="76"/>
      <c r="H82" s="76"/>
      <c r="I82" s="76"/>
      <c r="J82" s="7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</row>
    <row r="83" spans="2:71" ht="15.75">
      <c r="B83" s="126"/>
      <c r="C83" s="127" t="s">
        <v>792</v>
      </c>
      <c r="D83" s="128"/>
      <c r="E83" s="129">
        <f>E7+E10+E81+E13+E16+E19+E22+E25+E28+E31+E34+E37+E40+E43+E46+E49+E52+E55+E58+E61+E64+E67+E70</f>
        <v>3359999.9999591215</v>
      </c>
      <c r="F83" s="129">
        <f>F7+F10+F81+F13+F16+F19+F22+F25+F28+F31+F34+F37+F40+F43+F46+F49+F52+F55+F58+F61+F64+F67+F70</f>
        <v>0</v>
      </c>
      <c r="G83" s="129">
        <f>G7+G10+G81+G13+G16+G19+G22+G25+G28+G31+G34+G37+G40+G43+G46+G49+G52+G55+G58+G61+G64+G67+G70</f>
        <v>0</v>
      </c>
      <c r="H83" s="129">
        <f>H7+H10+H81+H13+H16+H19+H22+H25+H28+H31+H34+H37+H40+H43+H46+H49+H52+H55+H58+H61+H64+H67+H70</f>
        <v>0</v>
      </c>
      <c r="I83" s="129">
        <f>I7+I10+I81+I13+I16+I19+I22+I25+I28+I31+I34+I37+I40+I43+I46+I49+I52+I55+I58+I61+I64+I67+I70</f>
        <v>0</v>
      </c>
      <c r="J83" s="129">
        <f>SUM(E83:I83)</f>
        <v>3359999.9999591215</v>
      </c>
      <c r="L83" s="129">
        <f t="shared" ref="L83:AQ83" si="883">L7+L10+L81+L13+L16+L19+L22+L25+L28+L31+L34+L37+L40+L43+L46+L49+L52+L55+L58+L61+L64+L67+L70</f>
        <v>249459.02962459828</v>
      </c>
      <c r="M83" s="129">
        <f t="shared" si="883"/>
        <v>249459.02962459828</v>
      </c>
      <c r="N83" s="129">
        <f t="shared" si="883"/>
        <v>249459.02962459828</v>
      </c>
      <c r="O83" s="129">
        <f t="shared" si="883"/>
        <v>287029.26454801863</v>
      </c>
      <c r="P83" s="129">
        <f t="shared" si="883"/>
        <v>390529.26454801863</v>
      </c>
      <c r="Q83" s="129">
        <f t="shared" si="883"/>
        <v>287029.26454801863</v>
      </c>
      <c r="R83" s="129">
        <f t="shared" si="883"/>
        <v>287029.26454801863</v>
      </c>
      <c r="S83" s="129">
        <f t="shared" si="883"/>
        <v>287029.26454801863</v>
      </c>
      <c r="T83" s="129">
        <f t="shared" si="883"/>
        <v>287029.26454801863</v>
      </c>
      <c r="U83" s="129">
        <f t="shared" si="883"/>
        <v>287029.26454801863</v>
      </c>
      <c r="V83" s="129">
        <f t="shared" si="883"/>
        <v>249459.02962459828</v>
      </c>
      <c r="W83" s="129">
        <f t="shared" si="883"/>
        <v>249459.02962459828</v>
      </c>
      <c r="X83" s="129">
        <f t="shared" si="883"/>
        <v>0</v>
      </c>
      <c r="Y83" s="129">
        <f t="shared" si="883"/>
        <v>0</v>
      </c>
      <c r="Z83" s="129">
        <f t="shared" si="883"/>
        <v>0</v>
      </c>
      <c r="AA83" s="129">
        <f t="shared" si="883"/>
        <v>0</v>
      </c>
      <c r="AB83" s="129">
        <f t="shared" si="883"/>
        <v>0</v>
      </c>
      <c r="AC83" s="129">
        <f t="shared" si="883"/>
        <v>0</v>
      </c>
      <c r="AD83" s="129">
        <f t="shared" si="883"/>
        <v>0</v>
      </c>
      <c r="AE83" s="129">
        <f t="shared" si="883"/>
        <v>0</v>
      </c>
      <c r="AF83" s="129">
        <f t="shared" si="883"/>
        <v>0</v>
      </c>
      <c r="AG83" s="129">
        <f t="shared" si="883"/>
        <v>0</v>
      </c>
      <c r="AH83" s="129">
        <f t="shared" si="883"/>
        <v>0</v>
      </c>
      <c r="AI83" s="129">
        <f t="shared" si="883"/>
        <v>0</v>
      </c>
      <c r="AJ83" s="129">
        <f t="shared" si="883"/>
        <v>0</v>
      </c>
      <c r="AK83" s="129">
        <f t="shared" si="883"/>
        <v>0</v>
      </c>
      <c r="AL83" s="129">
        <f t="shared" si="883"/>
        <v>0</v>
      </c>
      <c r="AM83" s="129">
        <f t="shared" si="883"/>
        <v>0</v>
      </c>
      <c r="AN83" s="129">
        <f t="shared" si="883"/>
        <v>0</v>
      </c>
      <c r="AO83" s="129">
        <f t="shared" si="883"/>
        <v>0</v>
      </c>
      <c r="AP83" s="129">
        <f t="shared" si="883"/>
        <v>0</v>
      </c>
      <c r="AQ83" s="129">
        <f t="shared" si="883"/>
        <v>0</v>
      </c>
      <c r="AR83" s="129">
        <f t="shared" ref="AR83:BS83" si="884">AR7+AR10+AR81+AR13+AR16+AR19+AR22+AR25+AR28+AR31+AR34+AR37+AR40+AR43+AR46+AR49+AR52+AR55+AR58+AR61+AR64+AR67+AR70</f>
        <v>0</v>
      </c>
      <c r="AS83" s="129">
        <f t="shared" si="884"/>
        <v>0</v>
      </c>
      <c r="AT83" s="129">
        <f t="shared" si="884"/>
        <v>0</v>
      </c>
      <c r="AU83" s="129">
        <f t="shared" si="884"/>
        <v>0</v>
      </c>
      <c r="AV83" s="129">
        <f t="shared" si="884"/>
        <v>0</v>
      </c>
      <c r="AW83" s="129">
        <f t="shared" si="884"/>
        <v>0</v>
      </c>
      <c r="AX83" s="129">
        <f t="shared" si="884"/>
        <v>0</v>
      </c>
      <c r="AY83" s="129">
        <f t="shared" si="884"/>
        <v>0</v>
      </c>
      <c r="AZ83" s="129">
        <f t="shared" si="884"/>
        <v>0</v>
      </c>
      <c r="BA83" s="129">
        <f t="shared" si="884"/>
        <v>0</v>
      </c>
      <c r="BB83" s="129">
        <f t="shared" si="884"/>
        <v>0</v>
      </c>
      <c r="BC83" s="129">
        <f t="shared" si="884"/>
        <v>0</v>
      </c>
      <c r="BD83" s="129">
        <f t="shared" si="884"/>
        <v>0</v>
      </c>
      <c r="BE83" s="129">
        <f t="shared" si="884"/>
        <v>0</v>
      </c>
      <c r="BF83" s="129">
        <f t="shared" si="884"/>
        <v>0</v>
      </c>
      <c r="BG83" s="129">
        <f t="shared" si="884"/>
        <v>0</v>
      </c>
      <c r="BH83" s="129">
        <f t="shared" si="884"/>
        <v>0</v>
      </c>
      <c r="BI83" s="129">
        <f t="shared" si="884"/>
        <v>0</v>
      </c>
      <c r="BJ83" s="129">
        <f t="shared" si="884"/>
        <v>0</v>
      </c>
      <c r="BK83" s="129">
        <f t="shared" si="884"/>
        <v>0</v>
      </c>
      <c r="BL83" s="129">
        <f t="shared" si="884"/>
        <v>0</v>
      </c>
      <c r="BM83" s="129">
        <f t="shared" si="884"/>
        <v>0</v>
      </c>
      <c r="BN83" s="129">
        <f t="shared" si="884"/>
        <v>0</v>
      </c>
      <c r="BO83" s="129">
        <f t="shared" si="884"/>
        <v>0</v>
      </c>
      <c r="BP83" s="129">
        <f t="shared" si="884"/>
        <v>0</v>
      </c>
      <c r="BQ83" s="129">
        <f t="shared" si="884"/>
        <v>0</v>
      </c>
      <c r="BR83" s="129">
        <f t="shared" si="884"/>
        <v>0</v>
      </c>
      <c r="BS83" s="129">
        <f t="shared" si="884"/>
        <v>0</v>
      </c>
    </row>
    <row r="84" spans="2:71" ht="16.5" customHeight="1"/>
    <row r="85" spans="2:71" ht="18.75">
      <c r="B85" s="1" t="s">
        <v>874</v>
      </c>
      <c r="L85" s="25" t="s">
        <v>1</v>
      </c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7" t="s">
        <v>2</v>
      </c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9" t="s">
        <v>3</v>
      </c>
      <c r="AK85" s="30"/>
      <c r="AL85" s="30"/>
      <c r="AM85" s="30"/>
      <c r="AN85" s="30"/>
      <c r="AO85" s="30"/>
      <c r="AP85" s="30"/>
      <c r="AQ85" s="30"/>
      <c r="AR85" s="30"/>
      <c r="AS85" s="30"/>
      <c r="AT85" s="30"/>
      <c r="AU85" s="30"/>
      <c r="AV85" s="31" t="s">
        <v>4</v>
      </c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3" t="s">
        <v>5</v>
      </c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</row>
    <row r="86" spans="2:71">
      <c r="B86" s="38" t="s">
        <v>102</v>
      </c>
      <c r="C86" s="38" t="s">
        <v>171</v>
      </c>
      <c r="D86" s="38"/>
      <c r="E86" s="115" t="s">
        <v>1</v>
      </c>
      <c r="F86" s="115" t="s">
        <v>2</v>
      </c>
      <c r="G86" s="115" t="s">
        <v>3</v>
      </c>
      <c r="H86" s="115" t="s">
        <v>4</v>
      </c>
      <c r="I86" s="115" t="s">
        <v>5</v>
      </c>
      <c r="J86" s="115" t="s">
        <v>6</v>
      </c>
      <c r="L86" s="39">
        <f>Параметры!C261</f>
        <v>0</v>
      </c>
      <c r="M86" s="39">
        <f>DATE(YEAR(L86),MONTH(L86)+1,1)</f>
        <v>32</v>
      </c>
      <c r="N86" s="39">
        <f t="shared" ref="N86" si="885">DATE(YEAR(M86),MONTH(M86)+1,1)</f>
        <v>61</v>
      </c>
      <c r="O86" s="39">
        <f t="shared" ref="O86" si="886">DATE(YEAR(N86),MONTH(N86)+1,1)</f>
        <v>92</v>
      </c>
      <c r="P86" s="39">
        <f t="shared" ref="P86" si="887">DATE(YEAR(O86),MONTH(O86)+1,1)</f>
        <v>122</v>
      </c>
      <c r="Q86" s="39">
        <f t="shared" ref="Q86" si="888">DATE(YEAR(P86),MONTH(P86)+1,1)</f>
        <v>153</v>
      </c>
      <c r="R86" s="39">
        <f t="shared" ref="R86" si="889">DATE(YEAR(Q86),MONTH(Q86)+1,1)</f>
        <v>183</v>
      </c>
      <c r="S86" s="39">
        <f t="shared" ref="S86" si="890">DATE(YEAR(R86),MONTH(R86)+1,1)</f>
        <v>214</v>
      </c>
      <c r="T86" s="39">
        <f t="shared" ref="T86" si="891">DATE(YEAR(S86),MONTH(S86)+1,1)</f>
        <v>245</v>
      </c>
      <c r="U86" s="39">
        <f t="shared" ref="U86" si="892">DATE(YEAR(T86),MONTH(T86)+1,1)</f>
        <v>275</v>
      </c>
      <c r="V86" s="39">
        <f t="shared" ref="V86" si="893">DATE(YEAR(U86),MONTH(U86)+1,1)</f>
        <v>306</v>
      </c>
      <c r="W86" s="39">
        <f t="shared" ref="W86" si="894">DATE(YEAR(V86),MONTH(V86)+1,1)</f>
        <v>336</v>
      </c>
      <c r="X86" s="39">
        <f t="shared" ref="X86" si="895">DATE(YEAR(W86),MONTH(W86)+1,1)</f>
        <v>367</v>
      </c>
      <c r="Y86" s="39">
        <f t="shared" ref="Y86" si="896">DATE(YEAR(X86),MONTH(X86)+1,1)</f>
        <v>398</v>
      </c>
      <c r="Z86" s="39">
        <f t="shared" ref="Z86" si="897">DATE(YEAR(Y86),MONTH(Y86)+1,1)</f>
        <v>426</v>
      </c>
      <c r="AA86" s="39">
        <f t="shared" ref="AA86" si="898">DATE(YEAR(Z86),MONTH(Z86)+1,1)</f>
        <v>457</v>
      </c>
      <c r="AB86" s="39">
        <f t="shared" ref="AB86" si="899">DATE(YEAR(AA86),MONTH(AA86)+1,1)</f>
        <v>487</v>
      </c>
      <c r="AC86" s="39">
        <f t="shared" ref="AC86" si="900">DATE(YEAR(AB86),MONTH(AB86)+1,1)</f>
        <v>518</v>
      </c>
      <c r="AD86" s="39">
        <f t="shared" ref="AD86" si="901">DATE(YEAR(AC86),MONTH(AC86)+1,1)</f>
        <v>548</v>
      </c>
      <c r="AE86" s="39">
        <f t="shared" ref="AE86" si="902">DATE(YEAR(AD86),MONTH(AD86)+1,1)</f>
        <v>579</v>
      </c>
      <c r="AF86" s="39">
        <f t="shared" ref="AF86" si="903">DATE(YEAR(AE86),MONTH(AE86)+1,1)</f>
        <v>610</v>
      </c>
      <c r="AG86" s="39">
        <f t="shared" ref="AG86" si="904">DATE(YEAR(AF86),MONTH(AF86)+1,1)</f>
        <v>640</v>
      </c>
      <c r="AH86" s="39">
        <f t="shared" ref="AH86" si="905">DATE(YEAR(AG86),MONTH(AG86)+1,1)</f>
        <v>671</v>
      </c>
      <c r="AI86" s="39">
        <f t="shared" ref="AI86" si="906">DATE(YEAR(AH86),MONTH(AH86)+1,1)</f>
        <v>701</v>
      </c>
      <c r="AJ86" s="39">
        <f t="shared" ref="AJ86" si="907">DATE(YEAR(AI86),MONTH(AI86)+1,1)</f>
        <v>732</v>
      </c>
      <c r="AK86" s="39">
        <f t="shared" ref="AK86" si="908">DATE(YEAR(AJ86),MONTH(AJ86)+1,1)</f>
        <v>763</v>
      </c>
      <c r="AL86" s="39">
        <f t="shared" ref="AL86" si="909">DATE(YEAR(AK86),MONTH(AK86)+1,1)</f>
        <v>791</v>
      </c>
      <c r="AM86" s="39">
        <f t="shared" ref="AM86" si="910">DATE(YEAR(AL86),MONTH(AL86)+1,1)</f>
        <v>822</v>
      </c>
      <c r="AN86" s="39">
        <f t="shared" ref="AN86" si="911">DATE(YEAR(AM86),MONTH(AM86)+1,1)</f>
        <v>852</v>
      </c>
      <c r="AO86" s="39">
        <f t="shared" ref="AO86" si="912">DATE(YEAR(AN86),MONTH(AN86)+1,1)</f>
        <v>883</v>
      </c>
      <c r="AP86" s="39">
        <f t="shared" ref="AP86" si="913">DATE(YEAR(AO86),MONTH(AO86)+1,1)</f>
        <v>913</v>
      </c>
      <c r="AQ86" s="39">
        <f t="shared" ref="AQ86" si="914">DATE(YEAR(AP86),MONTH(AP86)+1,1)</f>
        <v>944</v>
      </c>
      <c r="AR86" s="39">
        <f t="shared" ref="AR86" si="915">DATE(YEAR(AQ86),MONTH(AQ86)+1,1)</f>
        <v>975</v>
      </c>
      <c r="AS86" s="39">
        <f t="shared" ref="AS86" si="916">DATE(YEAR(AR86),MONTH(AR86)+1,1)</f>
        <v>1005</v>
      </c>
      <c r="AT86" s="39">
        <f t="shared" ref="AT86" si="917">DATE(YEAR(AS86),MONTH(AS86)+1,1)</f>
        <v>1036</v>
      </c>
      <c r="AU86" s="39">
        <f t="shared" ref="AU86" si="918">DATE(YEAR(AT86),MONTH(AT86)+1,1)</f>
        <v>1066</v>
      </c>
      <c r="AV86" s="39">
        <f t="shared" ref="AV86" si="919">DATE(YEAR(AU86),MONTH(AU86)+1,1)</f>
        <v>1097</v>
      </c>
      <c r="AW86" s="39">
        <f t="shared" ref="AW86" si="920">DATE(YEAR(AV86),MONTH(AV86)+1,1)</f>
        <v>1128</v>
      </c>
      <c r="AX86" s="39">
        <f t="shared" ref="AX86" si="921">DATE(YEAR(AW86),MONTH(AW86)+1,1)</f>
        <v>1156</v>
      </c>
      <c r="AY86" s="39">
        <f t="shared" ref="AY86" si="922">DATE(YEAR(AX86),MONTH(AX86)+1,1)</f>
        <v>1187</v>
      </c>
      <c r="AZ86" s="39">
        <f t="shared" ref="AZ86" si="923">DATE(YEAR(AY86),MONTH(AY86)+1,1)</f>
        <v>1217</v>
      </c>
      <c r="BA86" s="39">
        <f t="shared" ref="BA86" si="924">DATE(YEAR(AZ86),MONTH(AZ86)+1,1)</f>
        <v>1248</v>
      </c>
      <c r="BB86" s="39">
        <f t="shared" ref="BB86" si="925">DATE(YEAR(BA86),MONTH(BA86)+1,1)</f>
        <v>1278</v>
      </c>
      <c r="BC86" s="39">
        <f t="shared" ref="BC86" si="926">DATE(YEAR(BB86),MONTH(BB86)+1,1)</f>
        <v>1309</v>
      </c>
      <c r="BD86" s="39">
        <f t="shared" ref="BD86" si="927">DATE(YEAR(BC86),MONTH(BC86)+1,1)</f>
        <v>1340</v>
      </c>
      <c r="BE86" s="39">
        <f t="shared" ref="BE86" si="928">DATE(YEAR(BD86),MONTH(BD86)+1,1)</f>
        <v>1370</v>
      </c>
      <c r="BF86" s="39">
        <f t="shared" ref="BF86" si="929">DATE(YEAR(BE86),MONTH(BE86)+1,1)</f>
        <v>1401</v>
      </c>
      <c r="BG86" s="39">
        <f t="shared" ref="BG86" si="930">DATE(YEAR(BF86),MONTH(BF86)+1,1)</f>
        <v>1431</v>
      </c>
      <c r="BH86" s="39">
        <f t="shared" ref="BH86" si="931">DATE(YEAR(BG86),MONTH(BG86)+1,1)</f>
        <v>1462</v>
      </c>
      <c r="BI86" s="39">
        <f t="shared" ref="BI86" si="932">DATE(YEAR(BH86),MONTH(BH86)+1,1)</f>
        <v>1493</v>
      </c>
      <c r="BJ86" s="39">
        <f t="shared" ref="BJ86" si="933">DATE(YEAR(BI86),MONTH(BI86)+1,1)</f>
        <v>1522</v>
      </c>
      <c r="BK86" s="39">
        <f t="shared" ref="BK86" si="934">DATE(YEAR(BJ86),MONTH(BJ86)+1,1)</f>
        <v>1553</v>
      </c>
      <c r="BL86" s="39">
        <f t="shared" ref="BL86" si="935">DATE(YEAR(BK86),MONTH(BK86)+1,1)</f>
        <v>1583</v>
      </c>
      <c r="BM86" s="39">
        <f t="shared" ref="BM86" si="936">DATE(YEAR(BL86),MONTH(BL86)+1,1)</f>
        <v>1614</v>
      </c>
      <c r="BN86" s="39">
        <f t="shared" ref="BN86" si="937">DATE(YEAR(BM86),MONTH(BM86)+1,1)</f>
        <v>1644</v>
      </c>
      <c r="BO86" s="39">
        <f t="shared" ref="BO86" si="938">DATE(YEAR(BN86),MONTH(BN86)+1,1)</f>
        <v>1675</v>
      </c>
      <c r="BP86" s="39">
        <f t="shared" ref="BP86" si="939">DATE(YEAR(BO86),MONTH(BO86)+1,1)</f>
        <v>1706</v>
      </c>
      <c r="BQ86" s="39">
        <f t="shared" ref="BQ86" si="940">DATE(YEAR(BP86),MONTH(BP86)+1,1)</f>
        <v>1736</v>
      </c>
      <c r="BR86" s="39">
        <f t="shared" ref="BR86" si="941">DATE(YEAR(BQ86),MONTH(BQ86)+1,1)</f>
        <v>1767</v>
      </c>
      <c r="BS86" s="39">
        <f t="shared" ref="BS86" si="942">DATE(YEAR(BR86),MONTH(BR86)+1,1)</f>
        <v>1797</v>
      </c>
    </row>
    <row r="87" spans="2:71">
      <c r="B87" s="4"/>
      <c r="C87" s="4" t="s">
        <v>852</v>
      </c>
      <c r="D87" s="4"/>
      <c r="E87" s="116"/>
      <c r="F87" s="116"/>
      <c r="G87" s="116"/>
      <c r="H87" s="116"/>
      <c r="I87" s="116"/>
      <c r="J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  <c r="BS87" s="116"/>
    </row>
    <row r="88" spans="2:71">
      <c r="C88" s="6" t="s">
        <v>844</v>
      </c>
    </row>
    <row r="89" spans="2:71">
      <c r="C89" s="47" t="s">
        <v>103</v>
      </c>
      <c r="E89" s="76">
        <f t="shared" ref="E89:E99" si="943">SUM(L89:W89)</f>
        <v>683039.61748633883</v>
      </c>
      <c r="F89" s="76">
        <f t="shared" ref="F89:F99" si="944">SUM(X89:AI89)</f>
        <v>0</v>
      </c>
      <c r="G89" s="76">
        <f t="shared" ref="G89:G99" si="945">SUM(AJ89:AU89)</f>
        <v>0</v>
      </c>
      <c r="H89" s="76">
        <f t="shared" ref="H89:H99" si="946">SUM(AV89:BG89)</f>
        <v>0</v>
      </c>
      <c r="I89" s="76">
        <f t="shared" ref="I89:I99" si="947">SUM(BH89:BS89)</f>
        <v>0</v>
      </c>
      <c r="J89" s="76">
        <f t="shared" ref="J89:J99" si="948">SUM(E89:I89)</f>
        <v>683039.61748633883</v>
      </c>
      <c r="L89" s="85">
        <f>SUM(L90:L93)</f>
        <v>58661.202185792346</v>
      </c>
      <c r="M89" s="85">
        <f t="shared" ref="M89:O89" si="949">SUM(M90:M93)</f>
        <v>58661.202185792346</v>
      </c>
      <c r="N89" s="85">
        <f t="shared" si="949"/>
        <v>58661.202185792346</v>
      </c>
      <c r="O89" s="85">
        <f t="shared" si="949"/>
        <v>55676.229508196724</v>
      </c>
      <c r="P89" s="85">
        <f t="shared" ref="P89" si="950">SUM(P90:P93)</f>
        <v>55676.229508196724</v>
      </c>
      <c r="Q89" s="85">
        <f t="shared" ref="Q89" si="951">SUM(Q90:Q93)</f>
        <v>55676.229508196724</v>
      </c>
      <c r="R89" s="85">
        <f t="shared" ref="R89" si="952">SUM(R90:R93)</f>
        <v>55676.229508196724</v>
      </c>
      <c r="S89" s="85">
        <f t="shared" ref="S89" si="953">SUM(S90:S93)</f>
        <v>55676.229508196724</v>
      </c>
      <c r="T89" s="85">
        <f t="shared" ref="T89" si="954">SUM(T90:T93)</f>
        <v>55676.229508196724</v>
      </c>
      <c r="U89" s="85">
        <f t="shared" ref="U89" si="955">SUM(U90:U93)</f>
        <v>55676.229508196724</v>
      </c>
      <c r="V89" s="85">
        <f t="shared" ref="V89" si="956">SUM(V90:V93)</f>
        <v>58661.202185792346</v>
      </c>
      <c r="W89" s="85">
        <f t="shared" ref="W89:BS89" si="957">SUM(W90:W93)</f>
        <v>58661.202185792346</v>
      </c>
      <c r="X89" s="85">
        <f t="shared" si="957"/>
        <v>0</v>
      </c>
      <c r="Y89" s="85">
        <f t="shared" si="957"/>
        <v>0</v>
      </c>
      <c r="Z89" s="85">
        <f t="shared" si="957"/>
        <v>0</v>
      </c>
      <c r="AA89" s="85">
        <f t="shared" si="957"/>
        <v>0</v>
      </c>
      <c r="AB89" s="85">
        <f t="shared" si="957"/>
        <v>0</v>
      </c>
      <c r="AC89" s="85">
        <f t="shared" si="957"/>
        <v>0</v>
      </c>
      <c r="AD89" s="85">
        <f t="shared" si="957"/>
        <v>0</v>
      </c>
      <c r="AE89" s="85">
        <f t="shared" si="957"/>
        <v>0</v>
      </c>
      <c r="AF89" s="85">
        <f t="shared" si="957"/>
        <v>0</v>
      </c>
      <c r="AG89" s="85">
        <f t="shared" si="957"/>
        <v>0</v>
      </c>
      <c r="AH89" s="85">
        <f t="shared" si="957"/>
        <v>0</v>
      </c>
      <c r="AI89" s="85">
        <f t="shared" si="957"/>
        <v>0</v>
      </c>
      <c r="AJ89" s="85">
        <f t="shared" si="957"/>
        <v>0</v>
      </c>
      <c r="AK89" s="85">
        <f t="shared" si="957"/>
        <v>0</v>
      </c>
      <c r="AL89" s="85">
        <f t="shared" si="957"/>
        <v>0</v>
      </c>
      <c r="AM89" s="85">
        <f t="shared" si="957"/>
        <v>0</v>
      </c>
      <c r="AN89" s="85">
        <f t="shared" si="957"/>
        <v>0</v>
      </c>
      <c r="AO89" s="85">
        <f t="shared" si="957"/>
        <v>0</v>
      </c>
      <c r="AP89" s="85">
        <f t="shared" si="957"/>
        <v>0</v>
      </c>
      <c r="AQ89" s="85">
        <f t="shared" si="957"/>
        <v>0</v>
      </c>
      <c r="AR89" s="85">
        <f t="shared" si="957"/>
        <v>0</v>
      </c>
      <c r="AS89" s="85">
        <f t="shared" si="957"/>
        <v>0</v>
      </c>
      <c r="AT89" s="85">
        <f t="shared" si="957"/>
        <v>0</v>
      </c>
      <c r="AU89" s="85">
        <f t="shared" si="957"/>
        <v>0</v>
      </c>
      <c r="AV89" s="85">
        <f t="shared" si="957"/>
        <v>0</v>
      </c>
      <c r="AW89" s="85">
        <f t="shared" si="957"/>
        <v>0</v>
      </c>
      <c r="AX89" s="85">
        <f t="shared" si="957"/>
        <v>0</v>
      </c>
      <c r="AY89" s="85">
        <f t="shared" si="957"/>
        <v>0</v>
      </c>
      <c r="AZ89" s="85">
        <f t="shared" si="957"/>
        <v>0</v>
      </c>
      <c r="BA89" s="85">
        <f t="shared" si="957"/>
        <v>0</v>
      </c>
      <c r="BB89" s="85">
        <f t="shared" si="957"/>
        <v>0</v>
      </c>
      <c r="BC89" s="85">
        <f t="shared" si="957"/>
        <v>0</v>
      </c>
      <c r="BD89" s="85">
        <f t="shared" si="957"/>
        <v>0</v>
      </c>
      <c r="BE89" s="85">
        <f t="shared" si="957"/>
        <v>0</v>
      </c>
      <c r="BF89" s="85">
        <f t="shared" si="957"/>
        <v>0</v>
      </c>
      <c r="BG89" s="85">
        <f t="shared" si="957"/>
        <v>0</v>
      </c>
      <c r="BH89" s="85">
        <f t="shared" si="957"/>
        <v>0</v>
      </c>
      <c r="BI89" s="85">
        <f t="shared" si="957"/>
        <v>0</v>
      </c>
      <c r="BJ89" s="85">
        <f t="shared" si="957"/>
        <v>0</v>
      </c>
      <c r="BK89" s="85">
        <f t="shared" si="957"/>
        <v>0</v>
      </c>
      <c r="BL89" s="85">
        <f t="shared" si="957"/>
        <v>0</v>
      </c>
      <c r="BM89" s="85">
        <f t="shared" si="957"/>
        <v>0</v>
      </c>
      <c r="BN89" s="85">
        <f t="shared" si="957"/>
        <v>0</v>
      </c>
      <c r="BO89" s="85">
        <f t="shared" si="957"/>
        <v>0</v>
      </c>
      <c r="BP89" s="85">
        <f t="shared" si="957"/>
        <v>0</v>
      </c>
      <c r="BQ89" s="85">
        <f t="shared" si="957"/>
        <v>0</v>
      </c>
      <c r="BR89" s="85">
        <f t="shared" si="957"/>
        <v>0</v>
      </c>
      <c r="BS89" s="85">
        <f t="shared" si="957"/>
        <v>0</v>
      </c>
    </row>
    <row r="90" spans="2:71">
      <c r="C90" s="46" t="s">
        <v>845</v>
      </c>
      <c r="E90" s="76">
        <f t="shared" si="943"/>
        <v>540000</v>
      </c>
      <c r="F90" s="76">
        <f t="shared" si="944"/>
        <v>0</v>
      </c>
      <c r="G90" s="76">
        <f t="shared" si="945"/>
        <v>0</v>
      </c>
      <c r="H90" s="76">
        <f t="shared" si="946"/>
        <v>0</v>
      </c>
      <c r="I90" s="76">
        <f t="shared" si="947"/>
        <v>0</v>
      </c>
      <c r="J90" s="76">
        <f t="shared" si="948"/>
        <v>540000</v>
      </c>
      <c r="L90" s="76">
        <f>SUM(ФОТ!P27:P75)</f>
        <v>45000</v>
      </c>
      <c r="M90" s="76">
        <f>SUM(ФОТ!Q27:Q75)</f>
        <v>45000</v>
      </c>
      <c r="N90" s="76">
        <f>SUM(ФОТ!R27:R75)</f>
        <v>45000</v>
      </c>
      <c r="O90" s="76">
        <f>SUM(ФОТ!S27:S75)</f>
        <v>45000</v>
      </c>
      <c r="P90" s="76">
        <f>SUM(ФОТ!T27:T75)</f>
        <v>45000</v>
      </c>
      <c r="Q90" s="76">
        <f>SUM(ФОТ!U27:U75)</f>
        <v>45000</v>
      </c>
      <c r="R90" s="76">
        <f>SUM(ФОТ!V27:V75)</f>
        <v>45000</v>
      </c>
      <c r="S90" s="76">
        <f>SUM(ФОТ!W27:W75)</f>
        <v>45000</v>
      </c>
      <c r="T90" s="76">
        <f>SUM(ФОТ!X27:X75)</f>
        <v>45000</v>
      </c>
      <c r="U90" s="76">
        <f>SUM(ФОТ!Y27:Y75)</f>
        <v>45000</v>
      </c>
      <c r="V90" s="76">
        <f>SUM(ФОТ!Z27:Z75)</f>
        <v>45000</v>
      </c>
      <c r="W90" s="76">
        <f>SUM(ФОТ!AA27:AA75)</f>
        <v>45000</v>
      </c>
      <c r="X90" s="76">
        <f>SUM(ФОТ!AB27:AB75)</f>
        <v>0</v>
      </c>
      <c r="Y90" s="76">
        <f>SUM(ФОТ!AC27:AC75)</f>
        <v>0</v>
      </c>
      <c r="Z90" s="76">
        <f>SUM(ФОТ!AD27:AD75)</f>
        <v>0</v>
      </c>
      <c r="AA90" s="76">
        <f>SUM(ФОТ!AE27:AE75)</f>
        <v>0</v>
      </c>
      <c r="AB90" s="76">
        <f>SUM(ФОТ!AF27:AF75)</f>
        <v>0</v>
      </c>
      <c r="AC90" s="76">
        <f>SUM(ФОТ!AG27:AG75)</f>
        <v>0</v>
      </c>
      <c r="AD90" s="76">
        <f>SUM(ФОТ!AH27:AH75)</f>
        <v>0</v>
      </c>
      <c r="AE90" s="76">
        <f>SUM(ФОТ!AI27:AI75)</f>
        <v>0</v>
      </c>
      <c r="AF90" s="76">
        <f>SUM(ФОТ!AJ27:AJ75)</f>
        <v>0</v>
      </c>
      <c r="AG90" s="76">
        <f>SUM(ФОТ!AK27:AK75)</f>
        <v>0</v>
      </c>
      <c r="AH90" s="76">
        <f>SUM(ФОТ!AL27:AL75)</f>
        <v>0</v>
      </c>
      <c r="AI90" s="76">
        <f>SUM(ФОТ!AM27:AM75)</f>
        <v>0</v>
      </c>
      <c r="AJ90" s="76">
        <f>SUM(ФОТ!AN27:AN75)</f>
        <v>0</v>
      </c>
      <c r="AK90" s="76">
        <f>SUM(ФОТ!AO27:AO75)</f>
        <v>0</v>
      </c>
      <c r="AL90" s="76">
        <f>SUM(ФОТ!AP27:AP75)</f>
        <v>0</v>
      </c>
      <c r="AM90" s="76">
        <f>SUM(ФОТ!AQ27:AQ75)</f>
        <v>0</v>
      </c>
      <c r="AN90" s="76">
        <f>SUM(ФОТ!AR27:AR75)</f>
        <v>0</v>
      </c>
      <c r="AO90" s="76">
        <f>SUM(ФОТ!AS27:AS75)</f>
        <v>0</v>
      </c>
      <c r="AP90" s="76">
        <f>SUM(ФОТ!AT27:AT75)</f>
        <v>0</v>
      </c>
      <c r="AQ90" s="76">
        <f>SUM(ФОТ!AU27:AU75)</f>
        <v>0</v>
      </c>
      <c r="AR90" s="76">
        <f>SUM(ФОТ!AV27:AV75)</f>
        <v>0</v>
      </c>
      <c r="AS90" s="76">
        <f>SUM(ФОТ!AW27:AW75)</f>
        <v>0</v>
      </c>
      <c r="AT90" s="76">
        <f>SUM(ФОТ!AX27:AX75)</f>
        <v>0</v>
      </c>
      <c r="AU90" s="76">
        <f>SUM(ФОТ!AY27:AY75)</f>
        <v>0</v>
      </c>
      <c r="AV90" s="76">
        <f>SUM(ФОТ!AZ27:AZ75)</f>
        <v>0</v>
      </c>
      <c r="AW90" s="76">
        <f>SUM(ФОТ!BA27:BA75)</f>
        <v>0</v>
      </c>
      <c r="AX90" s="76">
        <f>SUM(ФОТ!BB27:BB75)</f>
        <v>0</v>
      </c>
      <c r="AY90" s="76">
        <f>SUM(ФОТ!BC27:BC75)</f>
        <v>0</v>
      </c>
      <c r="AZ90" s="76">
        <f>SUM(ФОТ!BD27:BD75)</f>
        <v>0</v>
      </c>
      <c r="BA90" s="76">
        <f>SUM(ФОТ!BE27:BE75)</f>
        <v>0</v>
      </c>
      <c r="BB90" s="76">
        <f>SUM(ФОТ!BF27:BF75)</f>
        <v>0</v>
      </c>
      <c r="BC90" s="76">
        <f>SUM(ФОТ!BG27:BG75)</f>
        <v>0</v>
      </c>
      <c r="BD90" s="76">
        <f>SUM(ФОТ!BH27:BH75)</f>
        <v>0</v>
      </c>
      <c r="BE90" s="76">
        <f>SUM(ФОТ!BI27:BI75)</f>
        <v>0</v>
      </c>
      <c r="BF90" s="76">
        <f>SUM(ФОТ!BJ27:BJ75)</f>
        <v>0</v>
      </c>
      <c r="BG90" s="76">
        <f>SUM(ФОТ!BK27:BK75)</f>
        <v>0</v>
      </c>
      <c r="BH90" s="76">
        <f>SUM(ФОТ!BL27:BL75)</f>
        <v>0</v>
      </c>
      <c r="BI90" s="76">
        <f>SUM(ФОТ!BM27:BM75)</f>
        <v>0</v>
      </c>
      <c r="BJ90" s="76">
        <f>SUM(ФОТ!BN27:BN75)</f>
        <v>0</v>
      </c>
      <c r="BK90" s="76">
        <f>SUM(ФОТ!BO27:BO75)</f>
        <v>0</v>
      </c>
      <c r="BL90" s="76">
        <f>SUM(ФОТ!BP27:BP75)</f>
        <v>0</v>
      </c>
      <c r="BM90" s="76">
        <f>SUM(ФОТ!BQ27:BQ75)</f>
        <v>0</v>
      </c>
      <c r="BN90" s="76">
        <f>SUM(ФОТ!BR27:BR75)</f>
        <v>0</v>
      </c>
      <c r="BO90" s="76">
        <f>SUM(ФОТ!BS27:BS75)</f>
        <v>0</v>
      </c>
      <c r="BP90" s="76">
        <f>SUM(ФОТ!BT27:BT75)</f>
        <v>0</v>
      </c>
      <c r="BQ90" s="76">
        <f>SUM(ФОТ!BU27:BU75)</f>
        <v>0</v>
      </c>
      <c r="BR90" s="76">
        <f>SUM(ФОТ!BV27:BV75)</f>
        <v>0</v>
      </c>
      <c r="BS90" s="76">
        <f>SUM(ФОТ!BW27:BW75)</f>
        <v>0</v>
      </c>
    </row>
    <row r="91" spans="2:71">
      <c r="C91" s="46" t="s">
        <v>846</v>
      </c>
      <c r="E91" s="76">
        <f t="shared" si="943"/>
        <v>117875</v>
      </c>
      <c r="F91" s="76">
        <f t="shared" si="944"/>
        <v>0</v>
      </c>
      <c r="G91" s="76">
        <f t="shared" si="945"/>
        <v>0</v>
      </c>
      <c r="H91" s="76">
        <f t="shared" si="946"/>
        <v>0</v>
      </c>
      <c r="I91" s="76">
        <f t="shared" si="947"/>
        <v>0</v>
      </c>
      <c r="J91" s="76">
        <f t="shared" si="948"/>
        <v>117875</v>
      </c>
      <c r="L91" s="76">
        <f t="shared" ref="L91:AQ91" si="958">IF(L$162=0,,L163*L$90/L$162)</f>
        <v>11500</v>
      </c>
      <c r="M91" s="76">
        <f t="shared" si="958"/>
        <v>11500</v>
      </c>
      <c r="N91" s="76">
        <f t="shared" si="958"/>
        <v>11500</v>
      </c>
      <c r="O91" s="76">
        <f t="shared" si="958"/>
        <v>8625</v>
      </c>
      <c r="P91" s="76">
        <f t="shared" si="958"/>
        <v>8625</v>
      </c>
      <c r="Q91" s="76">
        <f t="shared" si="958"/>
        <v>8625</v>
      </c>
      <c r="R91" s="76">
        <f t="shared" si="958"/>
        <v>8625</v>
      </c>
      <c r="S91" s="76">
        <f t="shared" si="958"/>
        <v>8625</v>
      </c>
      <c r="T91" s="76">
        <f t="shared" si="958"/>
        <v>8625</v>
      </c>
      <c r="U91" s="76">
        <f t="shared" si="958"/>
        <v>8625</v>
      </c>
      <c r="V91" s="76">
        <f t="shared" si="958"/>
        <v>11500</v>
      </c>
      <c r="W91" s="76">
        <f t="shared" si="958"/>
        <v>11500</v>
      </c>
      <c r="X91" s="76">
        <f t="shared" si="958"/>
        <v>0</v>
      </c>
      <c r="Y91" s="76">
        <f t="shared" si="958"/>
        <v>0</v>
      </c>
      <c r="Z91" s="76">
        <f t="shared" si="958"/>
        <v>0</v>
      </c>
      <c r="AA91" s="76">
        <f t="shared" si="958"/>
        <v>0</v>
      </c>
      <c r="AB91" s="76">
        <f t="shared" si="958"/>
        <v>0</v>
      </c>
      <c r="AC91" s="76">
        <f t="shared" si="958"/>
        <v>0</v>
      </c>
      <c r="AD91" s="76">
        <f t="shared" si="958"/>
        <v>0</v>
      </c>
      <c r="AE91" s="76">
        <f t="shared" si="958"/>
        <v>0</v>
      </c>
      <c r="AF91" s="76">
        <f t="shared" si="958"/>
        <v>0</v>
      </c>
      <c r="AG91" s="76">
        <f t="shared" si="958"/>
        <v>0</v>
      </c>
      <c r="AH91" s="76">
        <f t="shared" si="958"/>
        <v>0</v>
      </c>
      <c r="AI91" s="76">
        <f t="shared" si="958"/>
        <v>0</v>
      </c>
      <c r="AJ91" s="76">
        <f t="shared" si="958"/>
        <v>0</v>
      </c>
      <c r="AK91" s="76">
        <f t="shared" si="958"/>
        <v>0</v>
      </c>
      <c r="AL91" s="76">
        <f t="shared" si="958"/>
        <v>0</v>
      </c>
      <c r="AM91" s="76">
        <f t="shared" si="958"/>
        <v>0</v>
      </c>
      <c r="AN91" s="76">
        <f t="shared" si="958"/>
        <v>0</v>
      </c>
      <c r="AO91" s="76">
        <f t="shared" si="958"/>
        <v>0</v>
      </c>
      <c r="AP91" s="76">
        <f t="shared" si="958"/>
        <v>0</v>
      </c>
      <c r="AQ91" s="76">
        <f t="shared" si="958"/>
        <v>0</v>
      </c>
      <c r="AR91" s="76">
        <f t="shared" ref="AR91:BS91" si="959">IF(AR$162=0,,AR163*AR$90/AR$162)</f>
        <v>0</v>
      </c>
      <c r="AS91" s="76">
        <f t="shared" si="959"/>
        <v>0</v>
      </c>
      <c r="AT91" s="76">
        <f t="shared" si="959"/>
        <v>0</v>
      </c>
      <c r="AU91" s="76">
        <f t="shared" si="959"/>
        <v>0</v>
      </c>
      <c r="AV91" s="76">
        <f t="shared" si="959"/>
        <v>0</v>
      </c>
      <c r="AW91" s="76">
        <f t="shared" si="959"/>
        <v>0</v>
      </c>
      <c r="AX91" s="76">
        <f t="shared" si="959"/>
        <v>0</v>
      </c>
      <c r="AY91" s="76">
        <f t="shared" si="959"/>
        <v>0</v>
      </c>
      <c r="AZ91" s="76">
        <f t="shared" si="959"/>
        <v>0</v>
      </c>
      <c r="BA91" s="76">
        <f t="shared" si="959"/>
        <v>0</v>
      </c>
      <c r="BB91" s="76">
        <f t="shared" si="959"/>
        <v>0</v>
      </c>
      <c r="BC91" s="76">
        <f t="shared" si="959"/>
        <v>0</v>
      </c>
      <c r="BD91" s="76">
        <f t="shared" si="959"/>
        <v>0</v>
      </c>
      <c r="BE91" s="76">
        <f t="shared" si="959"/>
        <v>0</v>
      </c>
      <c r="BF91" s="76">
        <f t="shared" si="959"/>
        <v>0</v>
      </c>
      <c r="BG91" s="76">
        <f t="shared" si="959"/>
        <v>0</v>
      </c>
      <c r="BH91" s="76">
        <f t="shared" si="959"/>
        <v>0</v>
      </c>
      <c r="BI91" s="76">
        <f t="shared" si="959"/>
        <v>0</v>
      </c>
      <c r="BJ91" s="76">
        <f t="shared" si="959"/>
        <v>0</v>
      </c>
      <c r="BK91" s="76">
        <f t="shared" si="959"/>
        <v>0</v>
      </c>
      <c r="BL91" s="76">
        <f t="shared" si="959"/>
        <v>0</v>
      </c>
      <c r="BM91" s="76">
        <f t="shared" si="959"/>
        <v>0</v>
      </c>
      <c r="BN91" s="76">
        <f t="shared" si="959"/>
        <v>0</v>
      </c>
      <c r="BO91" s="76">
        <f t="shared" si="959"/>
        <v>0</v>
      </c>
      <c r="BP91" s="76">
        <f t="shared" si="959"/>
        <v>0</v>
      </c>
      <c r="BQ91" s="76">
        <f t="shared" si="959"/>
        <v>0</v>
      </c>
      <c r="BR91" s="76">
        <f t="shared" si="959"/>
        <v>0</v>
      </c>
      <c r="BS91" s="76">
        <f t="shared" si="959"/>
        <v>0</v>
      </c>
    </row>
    <row r="92" spans="2:71">
      <c r="C92" s="46" t="s">
        <v>847</v>
      </c>
      <c r="E92" s="76">
        <f t="shared" si="943"/>
        <v>0</v>
      </c>
      <c r="F92" s="76">
        <f t="shared" si="944"/>
        <v>0</v>
      </c>
      <c r="G92" s="76">
        <f t="shared" si="945"/>
        <v>0</v>
      </c>
      <c r="H92" s="76">
        <f t="shared" si="946"/>
        <v>0</v>
      </c>
      <c r="I92" s="76">
        <f t="shared" si="947"/>
        <v>0</v>
      </c>
      <c r="J92" s="76">
        <f t="shared" si="948"/>
        <v>0</v>
      </c>
      <c r="L92" s="76">
        <f t="shared" ref="L92:AQ92" si="960">IF(L$162=0,,L164*L$90/L$162)</f>
        <v>0</v>
      </c>
      <c r="M92" s="76">
        <f t="shared" si="960"/>
        <v>0</v>
      </c>
      <c r="N92" s="76">
        <f t="shared" si="960"/>
        <v>0</v>
      </c>
      <c r="O92" s="76">
        <f t="shared" si="960"/>
        <v>0</v>
      </c>
      <c r="P92" s="76">
        <f t="shared" si="960"/>
        <v>0</v>
      </c>
      <c r="Q92" s="76">
        <f t="shared" si="960"/>
        <v>0</v>
      </c>
      <c r="R92" s="76">
        <f t="shared" si="960"/>
        <v>0</v>
      </c>
      <c r="S92" s="76">
        <f t="shared" si="960"/>
        <v>0</v>
      </c>
      <c r="T92" s="76">
        <f t="shared" si="960"/>
        <v>0</v>
      </c>
      <c r="U92" s="76">
        <f t="shared" si="960"/>
        <v>0</v>
      </c>
      <c r="V92" s="76">
        <f t="shared" si="960"/>
        <v>0</v>
      </c>
      <c r="W92" s="76">
        <f t="shared" si="960"/>
        <v>0</v>
      </c>
      <c r="X92" s="76">
        <f t="shared" si="960"/>
        <v>0</v>
      </c>
      <c r="Y92" s="76">
        <f t="shared" si="960"/>
        <v>0</v>
      </c>
      <c r="Z92" s="76">
        <f t="shared" si="960"/>
        <v>0</v>
      </c>
      <c r="AA92" s="76">
        <f t="shared" si="960"/>
        <v>0</v>
      </c>
      <c r="AB92" s="76">
        <f t="shared" si="960"/>
        <v>0</v>
      </c>
      <c r="AC92" s="76">
        <f t="shared" si="960"/>
        <v>0</v>
      </c>
      <c r="AD92" s="76">
        <f t="shared" si="960"/>
        <v>0</v>
      </c>
      <c r="AE92" s="76">
        <f t="shared" si="960"/>
        <v>0</v>
      </c>
      <c r="AF92" s="76">
        <f t="shared" si="960"/>
        <v>0</v>
      </c>
      <c r="AG92" s="76">
        <f t="shared" si="960"/>
        <v>0</v>
      </c>
      <c r="AH92" s="76">
        <f t="shared" si="960"/>
        <v>0</v>
      </c>
      <c r="AI92" s="76">
        <f t="shared" si="960"/>
        <v>0</v>
      </c>
      <c r="AJ92" s="76">
        <f t="shared" si="960"/>
        <v>0</v>
      </c>
      <c r="AK92" s="76">
        <f t="shared" si="960"/>
        <v>0</v>
      </c>
      <c r="AL92" s="76">
        <f t="shared" si="960"/>
        <v>0</v>
      </c>
      <c r="AM92" s="76">
        <f t="shared" si="960"/>
        <v>0</v>
      </c>
      <c r="AN92" s="76">
        <f t="shared" si="960"/>
        <v>0</v>
      </c>
      <c r="AO92" s="76">
        <f t="shared" si="960"/>
        <v>0</v>
      </c>
      <c r="AP92" s="76">
        <f t="shared" si="960"/>
        <v>0</v>
      </c>
      <c r="AQ92" s="76">
        <f t="shared" si="960"/>
        <v>0</v>
      </c>
      <c r="AR92" s="76">
        <f t="shared" ref="AR92:BS92" si="961">IF(AR$162=0,,AR164*AR$90/AR$162)</f>
        <v>0</v>
      </c>
      <c r="AS92" s="76">
        <f t="shared" si="961"/>
        <v>0</v>
      </c>
      <c r="AT92" s="76">
        <f t="shared" si="961"/>
        <v>0</v>
      </c>
      <c r="AU92" s="76">
        <f t="shared" si="961"/>
        <v>0</v>
      </c>
      <c r="AV92" s="76">
        <f t="shared" si="961"/>
        <v>0</v>
      </c>
      <c r="AW92" s="76">
        <f t="shared" si="961"/>
        <v>0</v>
      </c>
      <c r="AX92" s="76">
        <f t="shared" si="961"/>
        <v>0</v>
      </c>
      <c r="AY92" s="76">
        <f t="shared" si="961"/>
        <v>0</v>
      </c>
      <c r="AZ92" s="76">
        <f t="shared" si="961"/>
        <v>0</v>
      </c>
      <c r="BA92" s="76">
        <f t="shared" si="961"/>
        <v>0</v>
      </c>
      <c r="BB92" s="76">
        <f t="shared" si="961"/>
        <v>0</v>
      </c>
      <c r="BC92" s="76">
        <f t="shared" si="961"/>
        <v>0</v>
      </c>
      <c r="BD92" s="76">
        <f t="shared" si="961"/>
        <v>0</v>
      </c>
      <c r="BE92" s="76">
        <f t="shared" si="961"/>
        <v>0</v>
      </c>
      <c r="BF92" s="76">
        <f t="shared" si="961"/>
        <v>0</v>
      </c>
      <c r="BG92" s="76">
        <f t="shared" si="961"/>
        <v>0</v>
      </c>
      <c r="BH92" s="76">
        <f t="shared" si="961"/>
        <v>0</v>
      </c>
      <c r="BI92" s="76">
        <f t="shared" si="961"/>
        <v>0</v>
      </c>
      <c r="BJ92" s="76">
        <f t="shared" si="961"/>
        <v>0</v>
      </c>
      <c r="BK92" s="76">
        <f t="shared" si="961"/>
        <v>0</v>
      </c>
      <c r="BL92" s="76">
        <f t="shared" si="961"/>
        <v>0</v>
      </c>
      <c r="BM92" s="76">
        <f t="shared" si="961"/>
        <v>0</v>
      </c>
      <c r="BN92" s="76">
        <f t="shared" si="961"/>
        <v>0</v>
      </c>
      <c r="BO92" s="76">
        <f t="shared" si="961"/>
        <v>0</v>
      </c>
      <c r="BP92" s="76">
        <f t="shared" si="961"/>
        <v>0</v>
      </c>
      <c r="BQ92" s="76">
        <f t="shared" si="961"/>
        <v>0</v>
      </c>
      <c r="BR92" s="76">
        <f t="shared" si="961"/>
        <v>0</v>
      </c>
      <c r="BS92" s="76">
        <f t="shared" si="961"/>
        <v>0</v>
      </c>
    </row>
    <row r="93" spans="2:71">
      <c r="C93" s="46" t="s">
        <v>848</v>
      </c>
      <c r="E93" s="76">
        <f t="shared" si="943"/>
        <v>25164.617486338793</v>
      </c>
      <c r="F93" s="76">
        <f t="shared" si="944"/>
        <v>0</v>
      </c>
      <c r="G93" s="76">
        <f t="shared" si="945"/>
        <v>0</v>
      </c>
      <c r="H93" s="76">
        <f t="shared" si="946"/>
        <v>0</v>
      </c>
      <c r="I93" s="76">
        <f t="shared" si="947"/>
        <v>0</v>
      </c>
      <c r="J93" s="76">
        <f t="shared" si="948"/>
        <v>25164.617486338793</v>
      </c>
      <c r="L93" s="76">
        <f t="shared" ref="L93:AQ93" si="962">IF(L$162=0,,L165*L$90/L$162)</f>
        <v>2161.2021857923496</v>
      </c>
      <c r="M93" s="76">
        <f t="shared" si="962"/>
        <v>2161.2021857923496</v>
      </c>
      <c r="N93" s="76">
        <f t="shared" si="962"/>
        <v>2161.2021857923496</v>
      </c>
      <c r="O93" s="76">
        <f t="shared" si="962"/>
        <v>2051.2295081967213</v>
      </c>
      <c r="P93" s="76">
        <f t="shared" si="962"/>
        <v>2051.2295081967213</v>
      </c>
      <c r="Q93" s="76">
        <f t="shared" si="962"/>
        <v>2051.2295081967213</v>
      </c>
      <c r="R93" s="76">
        <f t="shared" si="962"/>
        <v>2051.2295081967213</v>
      </c>
      <c r="S93" s="76">
        <f t="shared" si="962"/>
        <v>2051.2295081967213</v>
      </c>
      <c r="T93" s="76">
        <f t="shared" si="962"/>
        <v>2051.2295081967213</v>
      </c>
      <c r="U93" s="76">
        <f t="shared" si="962"/>
        <v>2051.2295081967213</v>
      </c>
      <c r="V93" s="76">
        <f t="shared" si="962"/>
        <v>2161.2021857923496</v>
      </c>
      <c r="W93" s="76">
        <f t="shared" si="962"/>
        <v>2161.2021857923496</v>
      </c>
      <c r="X93" s="76">
        <f t="shared" si="962"/>
        <v>0</v>
      </c>
      <c r="Y93" s="76">
        <f t="shared" si="962"/>
        <v>0</v>
      </c>
      <c r="Z93" s="76">
        <f t="shared" si="962"/>
        <v>0</v>
      </c>
      <c r="AA93" s="76">
        <f t="shared" si="962"/>
        <v>0</v>
      </c>
      <c r="AB93" s="76">
        <f t="shared" si="962"/>
        <v>0</v>
      </c>
      <c r="AC93" s="76">
        <f t="shared" si="962"/>
        <v>0</v>
      </c>
      <c r="AD93" s="76">
        <f t="shared" si="962"/>
        <v>0</v>
      </c>
      <c r="AE93" s="76">
        <f t="shared" si="962"/>
        <v>0</v>
      </c>
      <c r="AF93" s="76">
        <f t="shared" si="962"/>
        <v>0</v>
      </c>
      <c r="AG93" s="76">
        <f t="shared" si="962"/>
        <v>0</v>
      </c>
      <c r="AH93" s="76">
        <f t="shared" si="962"/>
        <v>0</v>
      </c>
      <c r="AI93" s="76">
        <f t="shared" si="962"/>
        <v>0</v>
      </c>
      <c r="AJ93" s="76">
        <f t="shared" si="962"/>
        <v>0</v>
      </c>
      <c r="AK93" s="76">
        <f t="shared" si="962"/>
        <v>0</v>
      </c>
      <c r="AL93" s="76">
        <f t="shared" si="962"/>
        <v>0</v>
      </c>
      <c r="AM93" s="76">
        <f t="shared" si="962"/>
        <v>0</v>
      </c>
      <c r="AN93" s="76">
        <f t="shared" si="962"/>
        <v>0</v>
      </c>
      <c r="AO93" s="76">
        <f t="shared" si="962"/>
        <v>0</v>
      </c>
      <c r="AP93" s="76">
        <f t="shared" si="962"/>
        <v>0</v>
      </c>
      <c r="AQ93" s="76">
        <f t="shared" si="962"/>
        <v>0</v>
      </c>
      <c r="AR93" s="76">
        <f t="shared" ref="AR93:BS93" si="963">IF(AR$162=0,,AR165*AR$90/AR$162)</f>
        <v>0</v>
      </c>
      <c r="AS93" s="76">
        <f t="shared" si="963"/>
        <v>0</v>
      </c>
      <c r="AT93" s="76">
        <f t="shared" si="963"/>
        <v>0</v>
      </c>
      <c r="AU93" s="76">
        <f t="shared" si="963"/>
        <v>0</v>
      </c>
      <c r="AV93" s="76">
        <f t="shared" si="963"/>
        <v>0</v>
      </c>
      <c r="AW93" s="76">
        <f t="shared" si="963"/>
        <v>0</v>
      </c>
      <c r="AX93" s="76">
        <f t="shared" si="963"/>
        <v>0</v>
      </c>
      <c r="AY93" s="76">
        <f t="shared" si="963"/>
        <v>0</v>
      </c>
      <c r="AZ93" s="76">
        <f t="shared" si="963"/>
        <v>0</v>
      </c>
      <c r="BA93" s="76">
        <f t="shared" si="963"/>
        <v>0</v>
      </c>
      <c r="BB93" s="76">
        <f t="shared" si="963"/>
        <v>0</v>
      </c>
      <c r="BC93" s="76">
        <f t="shared" si="963"/>
        <v>0</v>
      </c>
      <c r="BD93" s="76">
        <f t="shared" si="963"/>
        <v>0</v>
      </c>
      <c r="BE93" s="76">
        <f t="shared" si="963"/>
        <v>0</v>
      </c>
      <c r="BF93" s="76">
        <f t="shared" si="963"/>
        <v>0</v>
      </c>
      <c r="BG93" s="76">
        <f t="shared" si="963"/>
        <v>0</v>
      </c>
      <c r="BH93" s="76">
        <f t="shared" si="963"/>
        <v>0</v>
      </c>
      <c r="BI93" s="76">
        <f t="shared" si="963"/>
        <v>0</v>
      </c>
      <c r="BJ93" s="76">
        <f t="shared" si="963"/>
        <v>0</v>
      </c>
      <c r="BK93" s="76">
        <f t="shared" si="963"/>
        <v>0</v>
      </c>
      <c r="BL93" s="76">
        <f t="shared" si="963"/>
        <v>0</v>
      </c>
      <c r="BM93" s="76">
        <f t="shared" si="963"/>
        <v>0</v>
      </c>
      <c r="BN93" s="76">
        <f t="shared" si="963"/>
        <v>0</v>
      </c>
      <c r="BO93" s="76">
        <f t="shared" si="963"/>
        <v>0</v>
      </c>
      <c r="BP93" s="76">
        <f t="shared" si="963"/>
        <v>0</v>
      </c>
      <c r="BQ93" s="76">
        <f t="shared" si="963"/>
        <v>0</v>
      </c>
      <c r="BR93" s="76">
        <f t="shared" si="963"/>
        <v>0</v>
      </c>
      <c r="BS93" s="76">
        <f t="shared" si="963"/>
        <v>0</v>
      </c>
    </row>
    <row r="94" spans="2:71">
      <c r="C94" s="47" t="s">
        <v>108</v>
      </c>
      <c r="E94" s="76">
        <f t="shared" si="943"/>
        <v>82989.84375</v>
      </c>
      <c r="F94" s="76">
        <f t="shared" si="944"/>
        <v>0</v>
      </c>
      <c r="G94" s="76">
        <f t="shared" si="945"/>
        <v>0</v>
      </c>
      <c r="H94" s="76">
        <f t="shared" si="946"/>
        <v>0</v>
      </c>
      <c r="I94" s="76">
        <f t="shared" si="947"/>
        <v>0</v>
      </c>
      <c r="J94" s="76">
        <f t="shared" si="948"/>
        <v>82989.84375</v>
      </c>
      <c r="L94" s="76">
        <f t="shared" ref="L94:AQ94" si="964">IF(L$162=0,,L166*L$90/L$162)</f>
        <v>7177.5</v>
      </c>
      <c r="M94" s="76">
        <f t="shared" si="964"/>
        <v>7177.5</v>
      </c>
      <c r="N94" s="76">
        <f t="shared" si="964"/>
        <v>7177.5</v>
      </c>
      <c r="O94" s="76">
        <f t="shared" si="964"/>
        <v>6728.90625</v>
      </c>
      <c r="P94" s="76">
        <f t="shared" si="964"/>
        <v>6728.90625</v>
      </c>
      <c r="Q94" s="76">
        <f t="shared" si="964"/>
        <v>6728.90625</v>
      </c>
      <c r="R94" s="76">
        <f t="shared" si="964"/>
        <v>6728.90625</v>
      </c>
      <c r="S94" s="76">
        <f t="shared" si="964"/>
        <v>6728.90625</v>
      </c>
      <c r="T94" s="76">
        <f t="shared" si="964"/>
        <v>6728.90625</v>
      </c>
      <c r="U94" s="76">
        <f t="shared" si="964"/>
        <v>6728.90625</v>
      </c>
      <c r="V94" s="76">
        <f t="shared" si="964"/>
        <v>7177.5</v>
      </c>
      <c r="W94" s="76">
        <f t="shared" si="964"/>
        <v>7177.5</v>
      </c>
      <c r="X94" s="76">
        <f t="shared" si="964"/>
        <v>0</v>
      </c>
      <c r="Y94" s="76">
        <f t="shared" si="964"/>
        <v>0</v>
      </c>
      <c r="Z94" s="76">
        <f t="shared" si="964"/>
        <v>0</v>
      </c>
      <c r="AA94" s="76">
        <f t="shared" si="964"/>
        <v>0</v>
      </c>
      <c r="AB94" s="76">
        <f t="shared" si="964"/>
        <v>0</v>
      </c>
      <c r="AC94" s="76">
        <f t="shared" si="964"/>
        <v>0</v>
      </c>
      <c r="AD94" s="76">
        <f t="shared" si="964"/>
        <v>0</v>
      </c>
      <c r="AE94" s="76">
        <f t="shared" si="964"/>
        <v>0</v>
      </c>
      <c r="AF94" s="76">
        <f t="shared" si="964"/>
        <v>0</v>
      </c>
      <c r="AG94" s="76">
        <f t="shared" si="964"/>
        <v>0</v>
      </c>
      <c r="AH94" s="76">
        <f t="shared" si="964"/>
        <v>0</v>
      </c>
      <c r="AI94" s="76">
        <f t="shared" si="964"/>
        <v>0</v>
      </c>
      <c r="AJ94" s="76">
        <f t="shared" si="964"/>
        <v>0</v>
      </c>
      <c r="AK94" s="76">
        <f t="shared" si="964"/>
        <v>0</v>
      </c>
      <c r="AL94" s="76">
        <f t="shared" si="964"/>
        <v>0</v>
      </c>
      <c r="AM94" s="76">
        <f t="shared" si="964"/>
        <v>0</v>
      </c>
      <c r="AN94" s="76">
        <f t="shared" si="964"/>
        <v>0</v>
      </c>
      <c r="AO94" s="76">
        <f t="shared" si="964"/>
        <v>0</v>
      </c>
      <c r="AP94" s="76">
        <f t="shared" si="964"/>
        <v>0</v>
      </c>
      <c r="AQ94" s="76">
        <f t="shared" si="964"/>
        <v>0</v>
      </c>
      <c r="AR94" s="76">
        <f t="shared" ref="AR94:BS94" si="965">IF(AR$162=0,,AR166*AR$90/AR$162)</f>
        <v>0</v>
      </c>
      <c r="AS94" s="76">
        <f t="shared" si="965"/>
        <v>0</v>
      </c>
      <c r="AT94" s="76">
        <f t="shared" si="965"/>
        <v>0</v>
      </c>
      <c r="AU94" s="76">
        <f t="shared" si="965"/>
        <v>0</v>
      </c>
      <c r="AV94" s="76">
        <f t="shared" si="965"/>
        <v>0</v>
      </c>
      <c r="AW94" s="76">
        <f t="shared" si="965"/>
        <v>0</v>
      </c>
      <c r="AX94" s="76">
        <f t="shared" si="965"/>
        <v>0</v>
      </c>
      <c r="AY94" s="76">
        <f t="shared" si="965"/>
        <v>0</v>
      </c>
      <c r="AZ94" s="76">
        <f t="shared" si="965"/>
        <v>0</v>
      </c>
      <c r="BA94" s="76">
        <f t="shared" si="965"/>
        <v>0</v>
      </c>
      <c r="BB94" s="76">
        <f t="shared" si="965"/>
        <v>0</v>
      </c>
      <c r="BC94" s="76">
        <f t="shared" si="965"/>
        <v>0</v>
      </c>
      <c r="BD94" s="76">
        <f t="shared" si="965"/>
        <v>0</v>
      </c>
      <c r="BE94" s="76">
        <f t="shared" si="965"/>
        <v>0</v>
      </c>
      <c r="BF94" s="76">
        <f t="shared" si="965"/>
        <v>0</v>
      </c>
      <c r="BG94" s="76">
        <f t="shared" si="965"/>
        <v>0</v>
      </c>
      <c r="BH94" s="76">
        <f t="shared" si="965"/>
        <v>0</v>
      </c>
      <c r="BI94" s="76">
        <f t="shared" si="965"/>
        <v>0</v>
      </c>
      <c r="BJ94" s="76">
        <f t="shared" si="965"/>
        <v>0</v>
      </c>
      <c r="BK94" s="76">
        <f t="shared" si="965"/>
        <v>0</v>
      </c>
      <c r="BL94" s="76">
        <f t="shared" si="965"/>
        <v>0</v>
      </c>
      <c r="BM94" s="76">
        <f t="shared" si="965"/>
        <v>0</v>
      </c>
      <c r="BN94" s="76">
        <f t="shared" si="965"/>
        <v>0</v>
      </c>
      <c r="BO94" s="76">
        <f t="shared" si="965"/>
        <v>0</v>
      </c>
      <c r="BP94" s="76">
        <f t="shared" si="965"/>
        <v>0</v>
      </c>
      <c r="BQ94" s="76">
        <f t="shared" si="965"/>
        <v>0</v>
      </c>
      <c r="BR94" s="76">
        <f t="shared" si="965"/>
        <v>0</v>
      </c>
      <c r="BS94" s="76">
        <f t="shared" si="965"/>
        <v>0</v>
      </c>
    </row>
    <row r="95" spans="2:71">
      <c r="C95" s="47" t="s">
        <v>117</v>
      </c>
      <c r="E95" s="76">
        <f t="shared" si="943"/>
        <v>372753.24000000017</v>
      </c>
      <c r="F95" s="76">
        <f t="shared" si="944"/>
        <v>0</v>
      </c>
      <c r="G95" s="76">
        <f t="shared" si="945"/>
        <v>0</v>
      </c>
      <c r="H95" s="76">
        <f t="shared" si="946"/>
        <v>0</v>
      </c>
      <c r="I95" s="76">
        <f t="shared" si="947"/>
        <v>0</v>
      </c>
      <c r="J95" s="76">
        <f t="shared" si="948"/>
        <v>372753.24000000017</v>
      </c>
      <c r="L95" s="76">
        <f t="shared" ref="L95:AQ95" si="966">L167-L130</f>
        <v>31062.770000000004</v>
      </c>
      <c r="M95" s="76">
        <f t="shared" si="966"/>
        <v>31062.770000000004</v>
      </c>
      <c r="N95" s="76">
        <f t="shared" si="966"/>
        <v>31062.770000000004</v>
      </c>
      <c r="O95" s="76">
        <f t="shared" si="966"/>
        <v>31062.770000000004</v>
      </c>
      <c r="P95" s="76">
        <f t="shared" si="966"/>
        <v>31062.770000000004</v>
      </c>
      <c r="Q95" s="76">
        <f t="shared" si="966"/>
        <v>31062.770000000004</v>
      </c>
      <c r="R95" s="76">
        <f t="shared" si="966"/>
        <v>31062.770000000004</v>
      </c>
      <c r="S95" s="76">
        <f t="shared" si="966"/>
        <v>31062.770000000004</v>
      </c>
      <c r="T95" s="76">
        <f t="shared" si="966"/>
        <v>31062.770000000004</v>
      </c>
      <c r="U95" s="76">
        <f t="shared" si="966"/>
        <v>31062.770000000004</v>
      </c>
      <c r="V95" s="76">
        <f t="shared" si="966"/>
        <v>31062.770000000004</v>
      </c>
      <c r="W95" s="76">
        <f t="shared" si="966"/>
        <v>31062.770000000004</v>
      </c>
      <c r="X95" s="76">
        <f t="shared" si="966"/>
        <v>0</v>
      </c>
      <c r="Y95" s="76">
        <f t="shared" si="966"/>
        <v>0</v>
      </c>
      <c r="Z95" s="76">
        <f t="shared" si="966"/>
        <v>0</v>
      </c>
      <c r="AA95" s="76">
        <f t="shared" si="966"/>
        <v>0</v>
      </c>
      <c r="AB95" s="76">
        <f t="shared" si="966"/>
        <v>0</v>
      </c>
      <c r="AC95" s="76">
        <f t="shared" si="966"/>
        <v>0</v>
      </c>
      <c r="AD95" s="76">
        <f t="shared" si="966"/>
        <v>0</v>
      </c>
      <c r="AE95" s="76">
        <f t="shared" si="966"/>
        <v>0</v>
      </c>
      <c r="AF95" s="76">
        <f t="shared" si="966"/>
        <v>0</v>
      </c>
      <c r="AG95" s="76">
        <f t="shared" si="966"/>
        <v>0</v>
      </c>
      <c r="AH95" s="76">
        <f t="shared" si="966"/>
        <v>0</v>
      </c>
      <c r="AI95" s="76">
        <f t="shared" si="966"/>
        <v>0</v>
      </c>
      <c r="AJ95" s="76">
        <f t="shared" si="966"/>
        <v>0</v>
      </c>
      <c r="AK95" s="76">
        <f t="shared" si="966"/>
        <v>0</v>
      </c>
      <c r="AL95" s="76">
        <f t="shared" si="966"/>
        <v>0</v>
      </c>
      <c r="AM95" s="76">
        <f t="shared" si="966"/>
        <v>0</v>
      </c>
      <c r="AN95" s="76">
        <f t="shared" si="966"/>
        <v>0</v>
      </c>
      <c r="AO95" s="76">
        <f t="shared" si="966"/>
        <v>0</v>
      </c>
      <c r="AP95" s="76">
        <f t="shared" si="966"/>
        <v>0</v>
      </c>
      <c r="AQ95" s="76">
        <f t="shared" si="966"/>
        <v>0</v>
      </c>
      <c r="AR95" s="76">
        <f t="shared" ref="AR95:BS95" si="967">AR167-AR130</f>
        <v>0</v>
      </c>
      <c r="AS95" s="76">
        <f t="shared" si="967"/>
        <v>0</v>
      </c>
      <c r="AT95" s="76">
        <f t="shared" si="967"/>
        <v>0</v>
      </c>
      <c r="AU95" s="76">
        <f t="shared" si="967"/>
        <v>0</v>
      </c>
      <c r="AV95" s="76">
        <f t="shared" si="967"/>
        <v>0</v>
      </c>
      <c r="AW95" s="76">
        <f t="shared" si="967"/>
        <v>0</v>
      </c>
      <c r="AX95" s="76">
        <f t="shared" si="967"/>
        <v>0</v>
      </c>
      <c r="AY95" s="76">
        <f t="shared" si="967"/>
        <v>0</v>
      </c>
      <c r="AZ95" s="76">
        <f t="shared" si="967"/>
        <v>0</v>
      </c>
      <c r="BA95" s="76">
        <f t="shared" si="967"/>
        <v>0</v>
      </c>
      <c r="BB95" s="76">
        <f t="shared" si="967"/>
        <v>0</v>
      </c>
      <c r="BC95" s="76">
        <f t="shared" si="967"/>
        <v>0</v>
      </c>
      <c r="BD95" s="76">
        <f t="shared" si="967"/>
        <v>0</v>
      </c>
      <c r="BE95" s="76">
        <f t="shared" si="967"/>
        <v>0</v>
      </c>
      <c r="BF95" s="76">
        <f t="shared" si="967"/>
        <v>0</v>
      </c>
      <c r="BG95" s="76">
        <f t="shared" si="967"/>
        <v>0</v>
      </c>
      <c r="BH95" s="76">
        <f t="shared" si="967"/>
        <v>0</v>
      </c>
      <c r="BI95" s="76">
        <f t="shared" si="967"/>
        <v>0</v>
      </c>
      <c r="BJ95" s="76">
        <f t="shared" si="967"/>
        <v>0</v>
      </c>
      <c r="BK95" s="76">
        <f t="shared" si="967"/>
        <v>0</v>
      </c>
      <c r="BL95" s="76">
        <f t="shared" si="967"/>
        <v>0</v>
      </c>
      <c r="BM95" s="76">
        <f t="shared" si="967"/>
        <v>0</v>
      </c>
      <c r="BN95" s="76">
        <f t="shared" si="967"/>
        <v>0</v>
      </c>
      <c r="BO95" s="76">
        <f t="shared" si="967"/>
        <v>0</v>
      </c>
      <c r="BP95" s="76">
        <f t="shared" si="967"/>
        <v>0</v>
      </c>
      <c r="BQ95" s="76">
        <f t="shared" si="967"/>
        <v>0</v>
      </c>
      <c r="BR95" s="76">
        <f t="shared" si="967"/>
        <v>0</v>
      </c>
      <c r="BS95" s="76">
        <f t="shared" si="967"/>
        <v>0</v>
      </c>
    </row>
    <row r="96" spans="2:71">
      <c r="C96" s="47" t="s">
        <v>849</v>
      </c>
      <c r="E96" s="76">
        <f t="shared" ref="E96" si="968">SUM(L96:W96)</f>
        <v>0</v>
      </c>
      <c r="F96" s="76">
        <f t="shared" ref="F96" si="969">SUM(X96:AI96)</f>
        <v>0</v>
      </c>
      <c r="G96" s="76">
        <f t="shared" ref="G96" si="970">SUM(AJ96:AU96)</f>
        <v>0</v>
      </c>
      <c r="H96" s="76">
        <f t="shared" ref="H96" si="971">SUM(AV96:BG96)</f>
        <v>0</v>
      </c>
      <c r="I96" s="76">
        <f t="shared" ref="I96" si="972">SUM(BH96:BS96)</f>
        <v>0</v>
      </c>
      <c r="J96" s="76">
        <f t="shared" ref="J96" si="973">SUM(E96:I96)</f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  <c r="AB96" s="3">
        <v>0</v>
      </c>
      <c r="AC96" s="3">
        <v>0</v>
      </c>
      <c r="AD96" s="3">
        <v>0</v>
      </c>
      <c r="AE96" s="3">
        <v>0</v>
      </c>
      <c r="AF96" s="3">
        <v>0</v>
      </c>
      <c r="AG96" s="3">
        <v>0</v>
      </c>
      <c r="AH96" s="3">
        <v>0</v>
      </c>
      <c r="AI96" s="3">
        <v>0</v>
      </c>
      <c r="AJ96" s="3">
        <v>0</v>
      </c>
      <c r="AK96" s="3">
        <v>0</v>
      </c>
      <c r="AL96" s="3">
        <v>0</v>
      </c>
      <c r="AM96" s="3">
        <v>0</v>
      </c>
      <c r="AN96" s="3">
        <v>0</v>
      </c>
      <c r="AO96" s="3">
        <v>0</v>
      </c>
      <c r="AP96" s="3">
        <v>0</v>
      </c>
      <c r="AQ96" s="3">
        <v>0</v>
      </c>
      <c r="AR96" s="3">
        <v>0</v>
      </c>
      <c r="AS96" s="3">
        <v>0</v>
      </c>
      <c r="AT96" s="3">
        <v>0</v>
      </c>
      <c r="AU96" s="3">
        <v>0</v>
      </c>
      <c r="AV96" s="3">
        <v>0</v>
      </c>
      <c r="AW96" s="3">
        <v>0</v>
      </c>
      <c r="AX96" s="3">
        <v>0</v>
      </c>
      <c r="AY96" s="3">
        <v>0</v>
      </c>
      <c r="AZ96" s="3">
        <v>0</v>
      </c>
      <c r="BA96" s="3">
        <v>0</v>
      </c>
      <c r="BB96" s="3">
        <v>0</v>
      </c>
      <c r="BC96" s="3">
        <v>0</v>
      </c>
      <c r="BD96" s="3">
        <v>0</v>
      </c>
      <c r="BE96" s="3">
        <v>0</v>
      </c>
      <c r="BF96" s="3">
        <v>0</v>
      </c>
      <c r="BG96" s="3">
        <v>0</v>
      </c>
      <c r="BH96" s="3">
        <v>0</v>
      </c>
      <c r="BI96" s="3">
        <v>0</v>
      </c>
      <c r="BJ96" s="3">
        <v>0</v>
      </c>
      <c r="BK96" s="3">
        <v>0</v>
      </c>
      <c r="BL96" s="3">
        <v>0</v>
      </c>
      <c r="BM96" s="3">
        <v>0</v>
      </c>
      <c r="BN96" s="3">
        <v>0</v>
      </c>
      <c r="BO96" s="3">
        <v>0</v>
      </c>
      <c r="BP96" s="3">
        <v>0</v>
      </c>
      <c r="BQ96" s="3">
        <v>0</v>
      </c>
      <c r="BR96" s="3">
        <v>0</v>
      </c>
      <c r="BS96" s="3">
        <v>0</v>
      </c>
    </row>
    <row r="97" spans="3:71">
      <c r="C97" s="47" t="s">
        <v>850</v>
      </c>
      <c r="E97" s="76">
        <f t="shared" si="943"/>
        <v>17587.5</v>
      </c>
      <c r="F97" s="76">
        <f t="shared" si="944"/>
        <v>0</v>
      </c>
      <c r="G97" s="76">
        <f t="shared" si="945"/>
        <v>0</v>
      </c>
      <c r="H97" s="76">
        <f t="shared" si="946"/>
        <v>0</v>
      </c>
      <c r="I97" s="76">
        <f t="shared" si="947"/>
        <v>0</v>
      </c>
      <c r="J97" s="76">
        <f t="shared" si="948"/>
        <v>17587.5</v>
      </c>
      <c r="L97" s="76">
        <f>SUM(ОС!M6:M68,ОС!M77:M95)</f>
        <v>1465.625</v>
      </c>
      <c r="M97" s="76">
        <f>SUM(ОС!N6:N68,ОС!N77:N95)</f>
        <v>1465.625</v>
      </c>
      <c r="N97" s="76">
        <f>SUM(ОС!O6:O68,ОС!O77:O95)</f>
        <v>1465.625</v>
      </c>
      <c r="O97" s="76">
        <f>SUM(ОС!P6:P68,ОС!P77:P95)</f>
        <v>1465.625</v>
      </c>
      <c r="P97" s="76">
        <f>SUM(ОС!Q6:Q68,ОС!Q77:Q95)</f>
        <v>1465.625</v>
      </c>
      <c r="Q97" s="76">
        <f>SUM(ОС!R6:R68,ОС!R77:R95)</f>
        <v>1465.625</v>
      </c>
      <c r="R97" s="76">
        <f>SUM(ОС!S6:S68,ОС!S77:S95)</f>
        <v>1465.625</v>
      </c>
      <c r="S97" s="76">
        <f>SUM(ОС!T6:T68,ОС!T77:T95)</f>
        <v>1465.625</v>
      </c>
      <c r="T97" s="76">
        <f>SUM(ОС!U6:U68,ОС!U77:U95)</f>
        <v>1465.625</v>
      </c>
      <c r="U97" s="76">
        <f>SUM(ОС!V6:V68,ОС!V77:V95)</f>
        <v>1465.625</v>
      </c>
      <c r="V97" s="76">
        <f>SUM(ОС!W6:W68,ОС!W77:W95)</f>
        <v>1465.625</v>
      </c>
      <c r="W97" s="76">
        <f>SUM(ОС!X6:X68,ОС!X77:X95)</f>
        <v>1465.625</v>
      </c>
      <c r="X97" s="76">
        <f>SUM(ОС!Y6:Y68,ОС!Y77:Y95)</f>
        <v>0</v>
      </c>
      <c r="Y97" s="76">
        <f>SUM(ОС!Z6:Z68,ОС!Z77:Z95)</f>
        <v>0</v>
      </c>
      <c r="Z97" s="76">
        <f>SUM(ОС!AA6:AA68,ОС!AA77:AA95)</f>
        <v>0</v>
      </c>
      <c r="AA97" s="76">
        <f>SUM(ОС!AB6:AB68,ОС!AB77:AB95)</f>
        <v>0</v>
      </c>
      <c r="AB97" s="76">
        <f>SUM(ОС!AC6:AC68,ОС!AC77:AC95)</f>
        <v>0</v>
      </c>
      <c r="AC97" s="76">
        <f>SUM(ОС!AD6:AD68,ОС!AD77:AD95)</f>
        <v>0</v>
      </c>
      <c r="AD97" s="76">
        <f>SUM(ОС!AE6:AE68,ОС!AE77:AE95)</f>
        <v>0</v>
      </c>
      <c r="AE97" s="76">
        <f>SUM(ОС!AF6:AF68,ОС!AF77:AF95)</f>
        <v>0</v>
      </c>
      <c r="AF97" s="76">
        <f>SUM(ОС!AG6:AG68,ОС!AG77:AG95)</f>
        <v>0</v>
      </c>
      <c r="AG97" s="76">
        <f>SUM(ОС!AH6:AH68,ОС!AH77:AH95)</f>
        <v>0</v>
      </c>
      <c r="AH97" s="76">
        <f>SUM(ОС!AI6:AI68,ОС!AI77:AI95)</f>
        <v>0</v>
      </c>
      <c r="AI97" s="76">
        <f>SUM(ОС!AJ6:AJ68,ОС!AJ77:AJ95)</f>
        <v>0</v>
      </c>
      <c r="AJ97" s="76">
        <f>SUM(ОС!AK6:AK68,ОС!AK77:AK95)</f>
        <v>0</v>
      </c>
      <c r="AK97" s="76">
        <f>SUM(ОС!AL6:AL68,ОС!AL77:AL95)</f>
        <v>0</v>
      </c>
      <c r="AL97" s="76">
        <f>SUM(ОС!AM6:AM68,ОС!AM77:AM95)</f>
        <v>0</v>
      </c>
      <c r="AM97" s="76">
        <f>SUM(ОС!AN6:AN68,ОС!AN77:AN95)</f>
        <v>0</v>
      </c>
      <c r="AN97" s="76">
        <f>SUM(ОС!AO6:AO68,ОС!AO77:AO95)</f>
        <v>0</v>
      </c>
      <c r="AO97" s="76">
        <f>SUM(ОС!AP6:AP68,ОС!AP77:AP95)</f>
        <v>0</v>
      </c>
      <c r="AP97" s="76">
        <f>SUM(ОС!AQ6:AQ68,ОС!AQ77:AQ95)</f>
        <v>0</v>
      </c>
      <c r="AQ97" s="76">
        <f>SUM(ОС!AR6:AR68,ОС!AR77:AR95)</f>
        <v>0</v>
      </c>
      <c r="AR97" s="76">
        <f>SUM(ОС!AS6:AS68,ОС!AS77:AS95)</f>
        <v>0</v>
      </c>
      <c r="AS97" s="76">
        <f>SUM(ОС!AT6:AT68,ОС!AT77:AT95)</f>
        <v>0</v>
      </c>
      <c r="AT97" s="76">
        <f>SUM(ОС!AU6:AU68,ОС!AU77:AU95)</f>
        <v>0</v>
      </c>
      <c r="AU97" s="76">
        <f>SUM(ОС!AV6:AV68,ОС!AV77:AV95)</f>
        <v>0</v>
      </c>
      <c r="AV97" s="76">
        <f>SUM(ОС!AW6:AW68,ОС!AW77:AW95)</f>
        <v>0</v>
      </c>
      <c r="AW97" s="76">
        <f>SUM(ОС!AX6:AX68,ОС!AX77:AX95)</f>
        <v>0</v>
      </c>
      <c r="AX97" s="76">
        <f>SUM(ОС!AY6:AY68,ОС!AY77:AY95)</f>
        <v>0</v>
      </c>
      <c r="AY97" s="76">
        <f>SUM(ОС!AZ6:AZ68,ОС!AZ77:AZ95)</f>
        <v>0</v>
      </c>
      <c r="AZ97" s="76">
        <f>SUM(ОС!BA6:BA68,ОС!BA77:BA95)</f>
        <v>0</v>
      </c>
      <c r="BA97" s="76">
        <f>SUM(ОС!BB6:BB68,ОС!BB77:BB95)</f>
        <v>0</v>
      </c>
      <c r="BB97" s="76">
        <f>SUM(ОС!BC6:BC68,ОС!BC77:BC95)</f>
        <v>0</v>
      </c>
      <c r="BC97" s="76">
        <f>SUM(ОС!BD6:BD68,ОС!BD77:BD95)</f>
        <v>0</v>
      </c>
      <c r="BD97" s="76">
        <f>SUM(ОС!BE6:BE68,ОС!BE77:BE95)</f>
        <v>0</v>
      </c>
      <c r="BE97" s="76">
        <f>SUM(ОС!BF6:BF68,ОС!BF77:BF95)</f>
        <v>0</v>
      </c>
      <c r="BF97" s="76">
        <f>SUM(ОС!BG6:BG68,ОС!BG77:BG95)</f>
        <v>0</v>
      </c>
      <c r="BG97" s="76">
        <f>SUM(ОС!BH6:BH68,ОС!BH77:BH95)</f>
        <v>0</v>
      </c>
      <c r="BH97" s="76">
        <f>SUM(ОС!BI6:BI68,ОС!BI77:BI95)</f>
        <v>0</v>
      </c>
      <c r="BI97" s="76">
        <f>SUM(ОС!BJ6:BJ68,ОС!BJ77:BJ95)</f>
        <v>0</v>
      </c>
      <c r="BJ97" s="76">
        <f>SUM(ОС!BK6:BK68,ОС!BK77:BK95)</f>
        <v>0</v>
      </c>
      <c r="BK97" s="76">
        <f>SUM(ОС!BL6:BL68,ОС!BL77:BL95)</f>
        <v>0</v>
      </c>
      <c r="BL97" s="76">
        <f>SUM(ОС!BM6:BM68,ОС!BM77:BM95)</f>
        <v>0</v>
      </c>
      <c r="BM97" s="76">
        <f>SUM(ОС!BN6:BN68,ОС!BN77:BN95)</f>
        <v>0</v>
      </c>
      <c r="BN97" s="76">
        <f>SUM(ОС!BO6:BO68,ОС!BO77:BO95)</f>
        <v>0</v>
      </c>
      <c r="BO97" s="76">
        <f>SUM(ОС!BP6:BP68,ОС!BP77:BP95)</f>
        <v>0</v>
      </c>
      <c r="BP97" s="76">
        <f>SUM(ОС!BQ6:BQ68,ОС!BQ77:BQ95)</f>
        <v>0</v>
      </c>
      <c r="BQ97" s="76">
        <f>SUM(ОС!BR6:BR68,ОС!BR77:BR95)</f>
        <v>0</v>
      </c>
      <c r="BR97" s="76">
        <f>SUM(ОС!BS6:BS68,ОС!BS77:BS95)</f>
        <v>0</v>
      </c>
      <c r="BS97" s="76">
        <f>SUM(ОС!BT6:BT68,ОС!BT77:BT95)</f>
        <v>0</v>
      </c>
    </row>
    <row r="98" spans="3:71">
      <c r="C98" s="47" t="s">
        <v>213</v>
      </c>
      <c r="E98" s="76">
        <f t="shared" si="943"/>
        <v>0</v>
      </c>
      <c r="F98" s="76">
        <f t="shared" si="944"/>
        <v>0</v>
      </c>
      <c r="G98" s="76">
        <f t="shared" si="945"/>
        <v>0</v>
      </c>
      <c r="H98" s="76">
        <f t="shared" si="946"/>
        <v>0</v>
      </c>
      <c r="I98" s="76">
        <f t="shared" si="947"/>
        <v>0</v>
      </c>
      <c r="J98" s="76">
        <f t="shared" si="948"/>
        <v>0</v>
      </c>
      <c r="L98" s="76">
        <f>SUM(МБП!J7:J52)</f>
        <v>0</v>
      </c>
      <c r="M98" s="76">
        <f>SUM(МБП!K7:K52)</f>
        <v>0</v>
      </c>
      <c r="N98" s="76">
        <f>SUM(МБП!L7:L52)</f>
        <v>0</v>
      </c>
      <c r="O98" s="76">
        <f>SUM(МБП!M7:M52)</f>
        <v>0</v>
      </c>
      <c r="P98" s="76">
        <f>SUM(МБП!N7:N52)</f>
        <v>0</v>
      </c>
      <c r="Q98" s="76">
        <f>SUM(МБП!O7:O52)</f>
        <v>0</v>
      </c>
      <c r="R98" s="76">
        <f>SUM(МБП!P7:P52)</f>
        <v>0</v>
      </c>
      <c r="S98" s="76">
        <f>SUM(МБП!Q7:Q52)</f>
        <v>0</v>
      </c>
      <c r="T98" s="76">
        <f>SUM(МБП!R7:R52)</f>
        <v>0</v>
      </c>
      <c r="U98" s="76">
        <f>SUM(МБП!S7:S52)</f>
        <v>0</v>
      </c>
      <c r="V98" s="76">
        <f>SUM(МБП!T7:T52)</f>
        <v>0</v>
      </c>
      <c r="W98" s="76">
        <f>SUM(МБП!U7:U52)</f>
        <v>0</v>
      </c>
      <c r="X98" s="76">
        <f>SUM(МБП!V7:V52)</f>
        <v>0</v>
      </c>
      <c r="Y98" s="76">
        <f>SUM(МБП!W7:W52)</f>
        <v>0</v>
      </c>
      <c r="Z98" s="76">
        <f>SUM(МБП!X7:X52)</f>
        <v>0</v>
      </c>
      <c r="AA98" s="76">
        <f>SUM(МБП!Y7:Y52)</f>
        <v>0</v>
      </c>
      <c r="AB98" s="76">
        <f>SUM(МБП!Z7:Z52)</f>
        <v>0</v>
      </c>
      <c r="AC98" s="76">
        <f>SUM(МБП!AA7:AA52)</f>
        <v>0</v>
      </c>
      <c r="AD98" s="76">
        <f>SUM(МБП!AB7:AB52)</f>
        <v>0</v>
      </c>
      <c r="AE98" s="76">
        <f>SUM(МБП!AC7:AC52)</f>
        <v>0</v>
      </c>
      <c r="AF98" s="76">
        <f>SUM(МБП!AD7:AD52)</f>
        <v>0</v>
      </c>
      <c r="AG98" s="76">
        <f>SUM(МБП!AE7:AE52)</f>
        <v>0</v>
      </c>
      <c r="AH98" s="76">
        <f>SUM(МБП!AF7:AF52)</f>
        <v>0</v>
      </c>
      <c r="AI98" s="76">
        <f>SUM(МБП!AG7:AG52)</f>
        <v>0</v>
      </c>
      <c r="AJ98" s="76">
        <f>SUM(МБП!AH7:AH52)</f>
        <v>0</v>
      </c>
      <c r="AK98" s="76">
        <f>SUM(МБП!AI7:AI52)</f>
        <v>0</v>
      </c>
      <c r="AL98" s="76">
        <f>SUM(МБП!AJ7:AJ52)</f>
        <v>0</v>
      </c>
      <c r="AM98" s="76">
        <f>SUM(МБП!AK7:AK52)</f>
        <v>0</v>
      </c>
      <c r="AN98" s="76">
        <f>SUM(МБП!AL7:AL52)</f>
        <v>0</v>
      </c>
      <c r="AO98" s="76">
        <f>SUM(МБП!AM7:AM52)</f>
        <v>0</v>
      </c>
      <c r="AP98" s="76">
        <f>SUM(МБП!AN7:AN52)</f>
        <v>0</v>
      </c>
      <c r="AQ98" s="76">
        <f>SUM(МБП!AO7:AO52)</f>
        <v>0</v>
      </c>
      <c r="AR98" s="76">
        <f>SUM(МБП!AP7:AP52)</f>
        <v>0</v>
      </c>
      <c r="AS98" s="76">
        <f>SUM(МБП!AQ7:AQ52)</f>
        <v>0</v>
      </c>
      <c r="AT98" s="76">
        <f>SUM(МБП!AR7:AR52)</f>
        <v>0</v>
      </c>
      <c r="AU98" s="76">
        <f>SUM(МБП!AS7:AS52)</f>
        <v>0</v>
      </c>
      <c r="AV98" s="76">
        <f>SUM(МБП!AT7:AT52)</f>
        <v>0</v>
      </c>
      <c r="AW98" s="76">
        <f>SUM(МБП!AU7:AU52)</f>
        <v>0</v>
      </c>
      <c r="AX98" s="76">
        <f>SUM(МБП!AV7:AV52)</f>
        <v>0</v>
      </c>
      <c r="AY98" s="76">
        <f>SUM(МБП!AW7:AW52)</f>
        <v>0</v>
      </c>
      <c r="AZ98" s="76">
        <f>SUM(МБП!AX7:AX52)</f>
        <v>0</v>
      </c>
      <c r="BA98" s="76">
        <f>SUM(МБП!AY7:AY52)</f>
        <v>0</v>
      </c>
      <c r="BB98" s="76">
        <f>SUM(МБП!AZ7:AZ52)</f>
        <v>0</v>
      </c>
      <c r="BC98" s="76">
        <f>SUM(МБП!BA7:BA52)</f>
        <v>0</v>
      </c>
      <c r="BD98" s="76">
        <f>SUM(МБП!BB7:BB52)</f>
        <v>0</v>
      </c>
      <c r="BE98" s="76">
        <f>SUM(МБП!BC7:BC52)</f>
        <v>0</v>
      </c>
      <c r="BF98" s="76">
        <f>SUM(МБП!BD7:BD52)</f>
        <v>0</v>
      </c>
      <c r="BG98" s="76">
        <f>SUM(МБП!BE7:BE52)</f>
        <v>0</v>
      </c>
      <c r="BH98" s="76">
        <f>SUM(МБП!BF7:BF52)</f>
        <v>0</v>
      </c>
      <c r="BI98" s="76">
        <f>SUM(МБП!BG7:BG52)</f>
        <v>0</v>
      </c>
      <c r="BJ98" s="76">
        <f>SUM(МБП!BH7:BH52)</f>
        <v>0</v>
      </c>
      <c r="BK98" s="76">
        <f>SUM(МБП!BI7:BI52)</f>
        <v>0</v>
      </c>
      <c r="BL98" s="76">
        <f>SUM(МБП!BJ7:BJ52)</f>
        <v>0</v>
      </c>
      <c r="BM98" s="76">
        <f>SUM(МБП!BK7:BK52)</f>
        <v>0</v>
      </c>
      <c r="BN98" s="76">
        <f>SUM(МБП!BL7:BL52)</f>
        <v>0</v>
      </c>
      <c r="BO98" s="76">
        <f>SUM(МБП!BM7:BM52)</f>
        <v>0</v>
      </c>
      <c r="BP98" s="76">
        <f>SUM(МБП!BN7:BN52)</f>
        <v>0</v>
      </c>
      <c r="BQ98" s="76">
        <f>SUM(МБП!BO7:BO52)</f>
        <v>0</v>
      </c>
      <c r="BR98" s="76">
        <f>SUM(МБП!BP7:BP52)</f>
        <v>0</v>
      </c>
      <c r="BS98" s="76">
        <f>SUM(МБП!BQ7:BQ52)</f>
        <v>0</v>
      </c>
    </row>
    <row r="99" spans="3:71">
      <c r="C99" s="47" t="s">
        <v>185</v>
      </c>
      <c r="E99" s="76">
        <f t="shared" si="943"/>
        <v>6420</v>
      </c>
      <c r="F99" s="76">
        <f t="shared" si="944"/>
        <v>0</v>
      </c>
      <c r="G99" s="76">
        <f t="shared" si="945"/>
        <v>0</v>
      </c>
      <c r="H99" s="76">
        <f t="shared" si="946"/>
        <v>0</v>
      </c>
      <c r="I99" s="76">
        <f t="shared" si="947"/>
        <v>0</v>
      </c>
      <c r="J99" s="76">
        <f t="shared" si="948"/>
        <v>6420</v>
      </c>
      <c r="L99" s="76">
        <f>SUM(МБП!J143:J156)</f>
        <v>6420</v>
      </c>
      <c r="M99" s="76">
        <f>SUM(МБП!K143:K156)</f>
        <v>0</v>
      </c>
      <c r="N99" s="76">
        <f>SUM(МБП!L143:L156)</f>
        <v>0</v>
      </c>
      <c r="O99" s="76">
        <f>SUM(МБП!M143:M156)</f>
        <v>0</v>
      </c>
      <c r="P99" s="76">
        <f>SUM(МБП!N143:N156)</f>
        <v>0</v>
      </c>
      <c r="Q99" s="76">
        <f>SUM(МБП!O143:O156)</f>
        <v>0</v>
      </c>
      <c r="R99" s="76">
        <f>SUM(МБП!P143:P156)</f>
        <v>0</v>
      </c>
      <c r="S99" s="76">
        <f>SUM(МБП!Q143:Q156)</f>
        <v>0</v>
      </c>
      <c r="T99" s="76">
        <f>SUM(МБП!R143:R156)</f>
        <v>0</v>
      </c>
      <c r="U99" s="76">
        <f>SUM(МБП!S143:S156)</f>
        <v>0</v>
      </c>
      <c r="V99" s="76">
        <f>SUM(МБП!T143:T156)</f>
        <v>0</v>
      </c>
      <c r="W99" s="76">
        <f>SUM(МБП!U143:U156)</f>
        <v>0</v>
      </c>
      <c r="X99" s="76">
        <f>SUM(МБП!V143:V156)</f>
        <v>0</v>
      </c>
      <c r="Y99" s="76">
        <f>SUM(МБП!W143:W156)</f>
        <v>0</v>
      </c>
      <c r="Z99" s="76">
        <f>SUM(МБП!X143:X156)</f>
        <v>0</v>
      </c>
      <c r="AA99" s="76">
        <f>SUM(МБП!Y143:Y156)</f>
        <v>0</v>
      </c>
      <c r="AB99" s="76">
        <f>SUM(МБП!Z143:Z156)</f>
        <v>0</v>
      </c>
      <c r="AC99" s="76">
        <f>SUM(МБП!AA143:AA156)</f>
        <v>0</v>
      </c>
      <c r="AD99" s="76">
        <f>SUM(МБП!AB143:AB156)</f>
        <v>0</v>
      </c>
      <c r="AE99" s="76">
        <f>SUM(МБП!AC143:AC156)</f>
        <v>0</v>
      </c>
      <c r="AF99" s="76">
        <f>SUM(МБП!AD143:AD156)</f>
        <v>0</v>
      </c>
      <c r="AG99" s="76">
        <f>SUM(МБП!AE143:AE156)</f>
        <v>0</v>
      </c>
      <c r="AH99" s="76">
        <f>SUM(МБП!AF143:AF156)</f>
        <v>0</v>
      </c>
      <c r="AI99" s="76">
        <f>SUM(МБП!AG143:AG156)</f>
        <v>0</v>
      </c>
      <c r="AJ99" s="76">
        <f>SUM(МБП!AH143:AH156)</f>
        <v>0</v>
      </c>
      <c r="AK99" s="76">
        <f>SUM(МБП!AI143:AI156)</f>
        <v>0</v>
      </c>
      <c r="AL99" s="76">
        <f>SUM(МБП!AJ143:AJ156)</f>
        <v>0</v>
      </c>
      <c r="AM99" s="76">
        <f>SUM(МБП!AK143:AK156)</f>
        <v>0</v>
      </c>
      <c r="AN99" s="76">
        <f>SUM(МБП!AL143:AL156)</f>
        <v>0</v>
      </c>
      <c r="AO99" s="76">
        <f>SUM(МБП!AM143:AM156)</f>
        <v>0</v>
      </c>
      <c r="AP99" s="76">
        <f>SUM(МБП!AN143:AN156)</f>
        <v>0</v>
      </c>
      <c r="AQ99" s="76">
        <f>SUM(МБП!AO143:AO156)</f>
        <v>0</v>
      </c>
      <c r="AR99" s="76">
        <f>SUM(МБП!AP143:AP156)</f>
        <v>0</v>
      </c>
      <c r="AS99" s="76">
        <f>SUM(МБП!AQ143:AQ156)</f>
        <v>0</v>
      </c>
      <c r="AT99" s="76">
        <f>SUM(МБП!AR143:AR156)</f>
        <v>0</v>
      </c>
      <c r="AU99" s="76">
        <f>SUM(МБП!AS143:AS156)</f>
        <v>0</v>
      </c>
      <c r="AV99" s="76">
        <f>SUM(МБП!AT143:AT156)</f>
        <v>0</v>
      </c>
      <c r="AW99" s="76">
        <f>SUM(МБП!AU143:AU156)</f>
        <v>0</v>
      </c>
      <c r="AX99" s="76">
        <f>SUM(МБП!AV143:AV156)</f>
        <v>0</v>
      </c>
      <c r="AY99" s="76">
        <f>SUM(МБП!AW143:AW156)</f>
        <v>0</v>
      </c>
      <c r="AZ99" s="76">
        <f>SUM(МБП!AX143:AX156)</f>
        <v>0</v>
      </c>
      <c r="BA99" s="76">
        <f>SUM(МБП!AY143:AY156)</f>
        <v>0</v>
      </c>
      <c r="BB99" s="76">
        <f>SUM(МБП!AZ143:AZ156)</f>
        <v>0</v>
      </c>
      <c r="BC99" s="76">
        <f>SUM(МБП!BA143:BA156)</f>
        <v>0</v>
      </c>
      <c r="BD99" s="76">
        <f>SUM(МБП!BB143:BB156)</f>
        <v>0</v>
      </c>
      <c r="BE99" s="76">
        <f>SUM(МБП!BC143:BC156)</f>
        <v>0</v>
      </c>
      <c r="BF99" s="76">
        <f>SUM(МБП!BD143:BD156)</f>
        <v>0</v>
      </c>
      <c r="BG99" s="76">
        <f>SUM(МБП!BE143:BE156)</f>
        <v>0</v>
      </c>
      <c r="BH99" s="76">
        <f>SUM(МБП!BF143:BF156)</f>
        <v>0</v>
      </c>
      <c r="BI99" s="76">
        <f>SUM(МБП!BG143:BG156)</f>
        <v>0</v>
      </c>
      <c r="BJ99" s="76">
        <f>SUM(МБП!BH143:BH156)</f>
        <v>0</v>
      </c>
      <c r="BK99" s="76">
        <f>SUM(МБП!BI143:BI156)</f>
        <v>0</v>
      </c>
      <c r="BL99" s="76">
        <f>SUM(МБП!BJ143:BJ156)</f>
        <v>0</v>
      </c>
      <c r="BM99" s="76">
        <f>SUM(МБП!BK143:BK156)</f>
        <v>0</v>
      </c>
      <c r="BN99" s="76">
        <f>SUM(МБП!BL143:BL156)</f>
        <v>0</v>
      </c>
      <c r="BO99" s="76">
        <f>SUM(МБП!BM143:BM156)</f>
        <v>0</v>
      </c>
      <c r="BP99" s="76">
        <f>SUM(МБП!BN143:BN156)</f>
        <v>0</v>
      </c>
      <c r="BQ99" s="76">
        <f>SUM(МБП!BO143:BO156)</f>
        <v>0</v>
      </c>
      <c r="BR99" s="76">
        <f>SUM(МБП!BP143:BP156)</f>
        <v>0</v>
      </c>
      <c r="BS99" s="76">
        <f>SUM(МБП!BQ143:BQ156)</f>
        <v>0</v>
      </c>
    </row>
    <row r="100" spans="3:71">
      <c r="C100" s="57" t="s">
        <v>851</v>
      </c>
      <c r="E100" s="79">
        <f t="shared" ref="E100:J100" si="974">SUM(E89,E94:E99)</f>
        <v>1162790.2012363391</v>
      </c>
      <c r="F100" s="79">
        <f t="shared" si="974"/>
        <v>0</v>
      </c>
      <c r="G100" s="79">
        <f t="shared" si="974"/>
        <v>0</v>
      </c>
      <c r="H100" s="79">
        <f t="shared" si="974"/>
        <v>0</v>
      </c>
      <c r="I100" s="79">
        <f t="shared" si="974"/>
        <v>0</v>
      </c>
      <c r="J100" s="79">
        <f t="shared" si="974"/>
        <v>1162790.2012363391</v>
      </c>
      <c r="L100" s="79">
        <f>SUM(L89,L94:L99)</f>
        <v>104787.09718579236</v>
      </c>
      <c r="M100" s="79">
        <f t="shared" ref="M100:O100" si="975">SUM(M89,M94:M99)</f>
        <v>98367.097185792358</v>
      </c>
      <c r="N100" s="79">
        <f t="shared" si="975"/>
        <v>98367.097185792358</v>
      </c>
      <c r="O100" s="79">
        <f t="shared" si="975"/>
        <v>94933.530758196721</v>
      </c>
      <c r="P100" s="79">
        <f t="shared" ref="P100" si="976">SUM(P89,P94:P99)</f>
        <v>94933.530758196721</v>
      </c>
      <c r="Q100" s="79">
        <f t="shared" ref="Q100" si="977">SUM(Q89,Q94:Q99)</f>
        <v>94933.530758196721</v>
      </c>
      <c r="R100" s="79">
        <f t="shared" ref="R100" si="978">SUM(R89,R94:R99)</f>
        <v>94933.530758196721</v>
      </c>
      <c r="S100" s="79">
        <f t="shared" ref="S100" si="979">SUM(S89,S94:S99)</f>
        <v>94933.530758196721</v>
      </c>
      <c r="T100" s="79">
        <f t="shared" ref="T100" si="980">SUM(T89,T94:T99)</f>
        <v>94933.530758196721</v>
      </c>
      <c r="U100" s="79">
        <f t="shared" ref="U100" si="981">SUM(U89,U94:U99)</f>
        <v>94933.530758196721</v>
      </c>
      <c r="V100" s="79">
        <f t="shared" ref="V100" si="982">SUM(V89,V94:V99)</f>
        <v>98367.097185792358</v>
      </c>
      <c r="W100" s="79">
        <f t="shared" ref="W100:BS100" si="983">SUM(W89,W94:W99)</f>
        <v>98367.097185792358</v>
      </c>
      <c r="X100" s="79">
        <f t="shared" si="983"/>
        <v>0</v>
      </c>
      <c r="Y100" s="79">
        <f t="shared" si="983"/>
        <v>0</v>
      </c>
      <c r="Z100" s="79">
        <f t="shared" si="983"/>
        <v>0</v>
      </c>
      <c r="AA100" s="79">
        <f t="shared" si="983"/>
        <v>0</v>
      </c>
      <c r="AB100" s="79">
        <f t="shared" si="983"/>
        <v>0</v>
      </c>
      <c r="AC100" s="79">
        <f t="shared" si="983"/>
        <v>0</v>
      </c>
      <c r="AD100" s="79">
        <f t="shared" si="983"/>
        <v>0</v>
      </c>
      <c r="AE100" s="79">
        <f t="shared" si="983"/>
        <v>0</v>
      </c>
      <c r="AF100" s="79">
        <f t="shared" si="983"/>
        <v>0</v>
      </c>
      <c r="AG100" s="79">
        <f t="shared" si="983"/>
        <v>0</v>
      </c>
      <c r="AH100" s="79">
        <f t="shared" si="983"/>
        <v>0</v>
      </c>
      <c r="AI100" s="79">
        <f t="shared" si="983"/>
        <v>0</v>
      </c>
      <c r="AJ100" s="79">
        <f t="shared" si="983"/>
        <v>0</v>
      </c>
      <c r="AK100" s="79">
        <f t="shared" si="983"/>
        <v>0</v>
      </c>
      <c r="AL100" s="79">
        <f t="shared" si="983"/>
        <v>0</v>
      </c>
      <c r="AM100" s="79">
        <f t="shared" si="983"/>
        <v>0</v>
      </c>
      <c r="AN100" s="79">
        <f t="shared" si="983"/>
        <v>0</v>
      </c>
      <c r="AO100" s="79">
        <f t="shared" si="983"/>
        <v>0</v>
      </c>
      <c r="AP100" s="79">
        <f t="shared" si="983"/>
        <v>0</v>
      </c>
      <c r="AQ100" s="79">
        <f t="shared" si="983"/>
        <v>0</v>
      </c>
      <c r="AR100" s="79">
        <f t="shared" si="983"/>
        <v>0</v>
      </c>
      <c r="AS100" s="79">
        <f t="shared" si="983"/>
        <v>0</v>
      </c>
      <c r="AT100" s="79">
        <f t="shared" si="983"/>
        <v>0</v>
      </c>
      <c r="AU100" s="79">
        <f t="shared" si="983"/>
        <v>0</v>
      </c>
      <c r="AV100" s="79">
        <f t="shared" si="983"/>
        <v>0</v>
      </c>
      <c r="AW100" s="79">
        <f t="shared" si="983"/>
        <v>0</v>
      </c>
      <c r="AX100" s="79">
        <f t="shared" si="983"/>
        <v>0</v>
      </c>
      <c r="AY100" s="79">
        <f t="shared" si="983"/>
        <v>0</v>
      </c>
      <c r="AZ100" s="79">
        <f t="shared" si="983"/>
        <v>0</v>
      </c>
      <c r="BA100" s="79">
        <f t="shared" si="983"/>
        <v>0</v>
      </c>
      <c r="BB100" s="79">
        <f t="shared" si="983"/>
        <v>0</v>
      </c>
      <c r="BC100" s="79">
        <f t="shared" si="983"/>
        <v>0</v>
      </c>
      <c r="BD100" s="79">
        <f t="shared" si="983"/>
        <v>0</v>
      </c>
      <c r="BE100" s="79">
        <f t="shared" si="983"/>
        <v>0</v>
      </c>
      <c r="BF100" s="79">
        <f t="shared" si="983"/>
        <v>0</v>
      </c>
      <c r="BG100" s="79">
        <f t="shared" si="983"/>
        <v>0</v>
      </c>
      <c r="BH100" s="79">
        <f t="shared" si="983"/>
        <v>0</v>
      </c>
      <c r="BI100" s="79">
        <f t="shared" si="983"/>
        <v>0</v>
      </c>
      <c r="BJ100" s="79">
        <f t="shared" si="983"/>
        <v>0</v>
      </c>
      <c r="BK100" s="79">
        <f t="shared" si="983"/>
        <v>0</v>
      </c>
      <c r="BL100" s="79">
        <f t="shared" si="983"/>
        <v>0</v>
      </c>
      <c r="BM100" s="79">
        <f t="shared" si="983"/>
        <v>0</v>
      </c>
      <c r="BN100" s="79">
        <f t="shared" si="983"/>
        <v>0</v>
      </c>
      <c r="BO100" s="79">
        <f t="shared" si="983"/>
        <v>0</v>
      </c>
      <c r="BP100" s="79">
        <f t="shared" si="983"/>
        <v>0</v>
      </c>
      <c r="BQ100" s="79">
        <f t="shared" si="983"/>
        <v>0</v>
      </c>
      <c r="BR100" s="79">
        <f t="shared" si="983"/>
        <v>0</v>
      </c>
      <c r="BS100" s="79">
        <f t="shared" si="983"/>
        <v>0</v>
      </c>
    </row>
    <row r="101" spans="3:71">
      <c r="C101" s="69" t="s">
        <v>855</v>
      </c>
    </row>
    <row r="102" spans="3:71">
      <c r="C102" s="47" t="s">
        <v>869</v>
      </c>
      <c r="E102" s="76">
        <f t="shared" ref="E102:E106" si="984">SUM(L102:W102)</f>
        <v>102122.19474401938</v>
      </c>
      <c r="F102" s="76">
        <f t="shared" ref="F102:F106" si="985">SUM(X102:AI102)</f>
        <v>0</v>
      </c>
      <c r="G102" s="76">
        <f t="shared" ref="G102:G106" si="986">SUM(AJ102:AU102)</f>
        <v>0</v>
      </c>
      <c r="H102" s="76">
        <f t="shared" ref="H102:H106" si="987">SUM(AV102:BG102)</f>
        <v>0</v>
      </c>
      <c r="I102" s="76">
        <f t="shared" ref="I102:I106" si="988">SUM(BH102:BS102)</f>
        <v>0</v>
      </c>
      <c r="J102" s="76">
        <f t="shared" ref="J102:J107" si="989">SUM(E102:I102)</f>
        <v>102122.19474401938</v>
      </c>
      <c r="L102" s="76">
        <f t="shared" ref="L102:AQ102" si="990">IF(L$172=0,,L$100*L174/L$172)</f>
        <v>23802.868858548129</v>
      </c>
      <c r="M102" s="76">
        <f t="shared" si="990"/>
        <v>7193.387280158795</v>
      </c>
      <c r="N102" s="76">
        <f t="shared" si="990"/>
        <v>7150.3661211607578</v>
      </c>
      <c r="O102" s="76">
        <f t="shared" si="990"/>
        <v>7096.4057488328835</v>
      </c>
      <c r="P102" s="76">
        <f t="shared" si="990"/>
        <v>7096.4057488328835</v>
      </c>
      <c r="Q102" s="76">
        <f t="shared" si="990"/>
        <v>7096.4057488328835</v>
      </c>
      <c r="R102" s="76">
        <f t="shared" si="990"/>
        <v>7096.4057488328835</v>
      </c>
      <c r="S102" s="76">
        <f t="shared" si="990"/>
        <v>7096.4057488328835</v>
      </c>
      <c r="T102" s="76">
        <f t="shared" si="990"/>
        <v>7096.4057488328835</v>
      </c>
      <c r="U102" s="76">
        <f t="shared" si="990"/>
        <v>7096.4057488328835</v>
      </c>
      <c r="V102" s="76">
        <f t="shared" si="990"/>
        <v>7150.3661211607578</v>
      </c>
      <c r="W102" s="76">
        <f t="shared" si="990"/>
        <v>7150.3661211607578</v>
      </c>
      <c r="X102" s="76">
        <f t="shared" si="990"/>
        <v>0</v>
      </c>
      <c r="Y102" s="76">
        <f t="shared" si="990"/>
        <v>0</v>
      </c>
      <c r="Z102" s="76">
        <f t="shared" si="990"/>
        <v>0</v>
      </c>
      <c r="AA102" s="76">
        <f t="shared" si="990"/>
        <v>0</v>
      </c>
      <c r="AB102" s="76">
        <f t="shared" si="990"/>
        <v>0</v>
      </c>
      <c r="AC102" s="76">
        <f t="shared" si="990"/>
        <v>0</v>
      </c>
      <c r="AD102" s="76">
        <f t="shared" si="990"/>
        <v>0</v>
      </c>
      <c r="AE102" s="76">
        <f t="shared" si="990"/>
        <v>0</v>
      </c>
      <c r="AF102" s="76">
        <f t="shared" si="990"/>
        <v>0</v>
      </c>
      <c r="AG102" s="76">
        <f t="shared" si="990"/>
        <v>0</v>
      </c>
      <c r="AH102" s="76">
        <f t="shared" si="990"/>
        <v>0</v>
      </c>
      <c r="AI102" s="76">
        <f t="shared" si="990"/>
        <v>0</v>
      </c>
      <c r="AJ102" s="76">
        <f t="shared" si="990"/>
        <v>0</v>
      </c>
      <c r="AK102" s="76">
        <f t="shared" si="990"/>
        <v>0</v>
      </c>
      <c r="AL102" s="76">
        <f t="shared" si="990"/>
        <v>0</v>
      </c>
      <c r="AM102" s="76">
        <f t="shared" si="990"/>
        <v>0</v>
      </c>
      <c r="AN102" s="76">
        <f t="shared" si="990"/>
        <v>0</v>
      </c>
      <c r="AO102" s="76">
        <f t="shared" si="990"/>
        <v>0</v>
      </c>
      <c r="AP102" s="76">
        <f t="shared" si="990"/>
        <v>0</v>
      </c>
      <c r="AQ102" s="76">
        <f t="shared" si="990"/>
        <v>0</v>
      </c>
      <c r="AR102" s="76">
        <f t="shared" ref="AR102:BS102" si="991">IF(AR$172=0,,AR$100*AR174/AR$172)</f>
        <v>0</v>
      </c>
      <c r="AS102" s="76">
        <f t="shared" si="991"/>
        <v>0</v>
      </c>
      <c r="AT102" s="76">
        <f t="shared" si="991"/>
        <v>0</v>
      </c>
      <c r="AU102" s="76">
        <f t="shared" si="991"/>
        <v>0</v>
      </c>
      <c r="AV102" s="76">
        <f t="shared" si="991"/>
        <v>0</v>
      </c>
      <c r="AW102" s="76">
        <f t="shared" si="991"/>
        <v>0</v>
      </c>
      <c r="AX102" s="76">
        <f t="shared" si="991"/>
        <v>0</v>
      </c>
      <c r="AY102" s="76">
        <f t="shared" si="991"/>
        <v>0</v>
      </c>
      <c r="AZ102" s="76">
        <f t="shared" si="991"/>
        <v>0</v>
      </c>
      <c r="BA102" s="76">
        <f t="shared" si="991"/>
        <v>0</v>
      </c>
      <c r="BB102" s="76">
        <f t="shared" si="991"/>
        <v>0</v>
      </c>
      <c r="BC102" s="76">
        <f t="shared" si="991"/>
        <v>0</v>
      </c>
      <c r="BD102" s="76">
        <f t="shared" si="991"/>
        <v>0</v>
      </c>
      <c r="BE102" s="76">
        <f t="shared" si="991"/>
        <v>0</v>
      </c>
      <c r="BF102" s="76">
        <f t="shared" si="991"/>
        <v>0</v>
      </c>
      <c r="BG102" s="76">
        <f t="shared" si="991"/>
        <v>0</v>
      </c>
      <c r="BH102" s="76">
        <f t="shared" si="991"/>
        <v>0</v>
      </c>
      <c r="BI102" s="76">
        <f t="shared" si="991"/>
        <v>0</v>
      </c>
      <c r="BJ102" s="76">
        <f t="shared" si="991"/>
        <v>0</v>
      </c>
      <c r="BK102" s="76">
        <f t="shared" si="991"/>
        <v>0</v>
      </c>
      <c r="BL102" s="76">
        <f t="shared" si="991"/>
        <v>0</v>
      </c>
      <c r="BM102" s="76">
        <f t="shared" si="991"/>
        <v>0</v>
      </c>
      <c r="BN102" s="76">
        <f t="shared" si="991"/>
        <v>0</v>
      </c>
      <c r="BO102" s="76">
        <f t="shared" si="991"/>
        <v>0</v>
      </c>
      <c r="BP102" s="76">
        <f t="shared" si="991"/>
        <v>0</v>
      </c>
      <c r="BQ102" s="76">
        <f t="shared" si="991"/>
        <v>0</v>
      </c>
      <c r="BR102" s="76">
        <f t="shared" si="991"/>
        <v>0</v>
      </c>
      <c r="BS102" s="76">
        <f t="shared" si="991"/>
        <v>0</v>
      </c>
    </row>
    <row r="103" spans="3:71">
      <c r="C103" s="47" t="s">
        <v>856</v>
      </c>
      <c r="E103" s="76">
        <f t="shared" si="984"/>
        <v>0</v>
      </c>
      <c r="F103" s="76">
        <f t="shared" si="985"/>
        <v>0</v>
      </c>
      <c r="G103" s="76">
        <f t="shared" si="986"/>
        <v>0</v>
      </c>
      <c r="H103" s="76">
        <f t="shared" si="987"/>
        <v>0</v>
      </c>
      <c r="I103" s="76">
        <f t="shared" si="988"/>
        <v>0</v>
      </c>
      <c r="J103" s="76">
        <f t="shared" si="989"/>
        <v>0</v>
      </c>
      <c r="L103" s="76">
        <f t="shared" ref="L103:AQ103" si="992">IF(L$172=0,,L$100*L175/L$172)</f>
        <v>0</v>
      </c>
      <c r="M103" s="76">
        <f t="shared" si="992"/>
        <v>0</v>
      </c>
      <c r="N103" s="76">
        <f t="shared" si="992"/>
        <v>0</v>
      </c>
      <c r="O103" s="76">
        <f t="shared" si="992"/>
        <v>0</v>
      </c>
      <c r="P103" s="76">
        <f t="shared" si="992"/>
        <v>0</v>
      </c>
      <c r="Q103" s="76">
        <f t="shared" si="992"/>
        <v>0</v>
      </c>
      <c r="R103" s="76">
        <f t="shared" si="992"/>
        <v>0</v>
      </c>
      <c r="S103" s="76">
        <f t="shared" si="992"/>
        <v>0</v>
      </c>
      <c r="T103" s="76">
        <f t="shared" si="992"/>
        <v>0</v>
      </c>
      <c r="U103" s="76">
        <f t="shared" si="992"/>
        <v>0</v>
      </c>
      <c r="V103" s="76">
        <f t="shared" si="992"/>
        <v>0</v>
      </c>
      <c r="W103" s="76">
        <f t="shared" si="992"/>
        <v>0</v>
      </c>
      <c r="X103" s="76">
        <f t="shared" si="992"/>
        <v>0</v>
      </c>
      <c r="Y103" s="76">
        <f t="shared" si="992"/>
        <v>0</v>
      </c>
      <c r="Z103" s="76">
        <f t="shared" si="992"/>
        <v>0</v>
      </c>
      <c r="AA103" s="76">
        <f t="shared" si="992"/>
        <v>0</v>
      </c>
      <c r="AB103" s="76">
        <f t="shared" si="992"/>
        <v>0</v>
      </c>
      <c r="AC103" s="76">
        <f t="shared" si="992"/>
        <v>0</v>
      </c>
      <c r="AD103" s="76">
        <f t="shared" si="992"/>
        <v>0</v>
      </c>
      <c r="AE103" s="76">
        <f t="shared" si="992"/>
        <v>0</v>
      </c>
      <c r="AF103" s="76">
        <f t="shared" si="992"/>
        <v>0</v>
      </c>
      <c r="AG103" s="76">
        <f t="shared" si="992"/>
        <v>0</v>
      </c>
      <c r="AH103" s="76">
        <f t="shared" si="992"/>
        <v>0</v>
      </c>
      <c r="AI103" s="76">
        <f t="shared" si="992"/>
        <v>0</v>
      </c>
      <c r="AJ103" s="76">
        <f t="shared" si="992"/>
        <v>0</v>
      </c>
      <c r="AK103" s="76">
        <f t="shared" si="992"/>
        <v>0</v>
      </c>
      <c r="AL103" s="76">
        <f t="shared" si="992"/>
        <v>0</v>
      </c>
      <c r="AM103" s="76">
        <f t="shared" si="992"/>
        <v>0</v>
      </c>
      <c r="AN103" s="76">
        <f t="shared" si="992"/>
        <v>0</v>
      </c>
      <c r="AO103" s="76">
        <f t="shared" si="992"/>
        <v>0</v>
      </c>
      <c r="AP103" s="76">
        <f t="shared" si="992"/>
        <v>0</v>
      </c>
      <c r="AQ103" s="76">
        <f t="shared" si="992"/>
        <v>0</v>
      </c>
      <c r="AR103" s="76">
        <f t="shared" ref="AR103:BS103" si="993">IF(AR$172=0,,AR$100*AR175/AR$172)</f>
        <v>0</v>
      </c>
      <c r="AS103" s="76">
        <f t="shared" si="993"/>
        <v>0</v>
      </c>
      <c r="AT103" s="76">
        <f t="shared" si="993"/>
        <v>0</v>
      </c>
      <c r="AU103" s="76">
        <f t="shared" si="993"/>
        <v>0</v>
      </c>
      <c r="AV103" s="76">
        <f t="shared" si="993"/>
        <v>0</v>
      </c>
      <c r="AW103" s="76">
        <f t="shared" si="993"/>
        <v>0</v>
      </c>
      <c r="AX103" s="76">
        <f t="shared" si="993"/>
        <v>0</v>
      </c>
      <c r="AY103" s="76">
        <f t="shared" si="993"/>
        <v>0</v>
      </c>
      <c r="AZ103" s="76">
        <f t="shared" si="993"/>
        <v>0</v>
      </c>
      <c r="BA103" s="76">
        <f t="shared" si="993"/>
        <v>0</v>
      </c>
      <c r="BB103" s="76">
        <f t="shared" si="993"/>
        <v>0</v>
      </c>
      <c r="BC103" s="76">
        <f t="shared" si="993"/>
        <v>0</v>
      </c>
      <c r="BD103" s="76">
        <f t="shared" si="993"/>
        <v>0</v>
      </c>
      <c r="BE103" s="76">
        <f t="shared" si="993"/>
        <v>0</v>
      </c>
      <c r="BF103" s="76">
        <f t="shared" si="993"/>
        <v>0</v>
      </c>
      <c r="BG103" s="76">
        <f t="shared" si="993"/>
        <v>0</v>
      </c>
      <c r="BH103" s="76">
        <f t="shared" si="993"/>
        <v>0</v>
      </c>
      <c r="BI103" s="76">
        <f t="shared" si="993"/>
        <v>0</v>
      </c>
      <c r="BJ103" s="76">
        <f t="shared" si="993"/>
        <v>0</v>
      </c>
      <c r="BK103" s="76">
        <f t="shared" si="993"/>
        <v>0</v>
      </c>
      <c r="BL103" s="76">
        <f t="shared" si="993"/>
        <v>0</v>
      </c>
      <c r="BM103" s="76">
        <f t="shared" si="993"/>
        <v>0</v>
      </c>
      <c r="BN103" s="76">
        <f t="shared" si="993"/>
        <v>0</v>
      </c>
      <c r="BO103" s="76">
        <f t="shared" si="993"/>
        <v>0</v>
      </c>
      <c r="BP103" s="76">
        <f t="shared" si="993"/>
        <v>0</v>
      </c>
      <c r="BQ103" s="76">
        <f t="shared" si="993"/>
        <v>0</v>
      </c>
      <c r="BR103" s="76">
        <f t="shared" si="993"/>
        <v>0</v>
      </c>
      <c r="BS103" s="76">
        <f t="shared" si="993"/>
        <v>0</v>
      </c>
    </row>
    <row r="104" spans="3:71">
      <c r="C104" s="47" t="s">
        <v>860</v>
      </c>
      <c r="E104" s="76">
        <f t="shared" si="984"/>
        <v>54159.439341227844</v>
      </c>
      <c r="F104" s="76">
        <f t="shared" si="985"/>
        <v>0</v>
      </c>
      <c r="G104" s="76">
        <f t="shared" si="986"/>
        <v>0</v>
      </c>
      <c r="H104" s="76">
        <f t="shared" si="987"/>
        <v>0</v>
      </c>
      <c r="I104" s="76">
        <f t="shared" si="988"/>
        <v>0</v>
      </c>
      <c r="J104" s="76">
        <f t="shared" si="989"/>
        <v>54159.439341227844</v>
      </c>
      <c r="L104" s="76">
        <f t="shared" ref="L104:AQ104" si="994">IF(L$172=0,,L$100*L176/L$172)</f>
        <v>1244.5354351420467</v>
      </c>
      <c r="M104" s="76">
        <f t="shared" si="994"/>
        <v>4720.076879404377</v>
      </c>
      <c r="N104" s="76">
        <f t="shared" si="994"/>
        <v>4691.84773366216</v>
      </c>
      <c r="O104" s="76">
        <f t="shared" si="994"/>
        <v>4648.7101212406278</v>
      </c>
      <c r="P104" s="76">
        <f t="shared" si="994"/>
        <v>4648.7101212406278</v>
      </c>
      <c r="Q104" s="76">
        <f t="shared" si="994"/>
        <v>4648.7101212406278</v>
      </c>
      <c r="R104" s="76">
        <f t="shared" si="994"/>
        <v>4648.7101212406278</v>
      </c>
      <c r="S104" s="76">
        <f t="shared" si="994"/>
        <v>4648.7101212406278</v>
      </c>
      <c r="T104" s="76">
        <f t="shared" si="994"/>
        <v>4648.7101212406278</v>
      </c>
      <c r="U104" s="76">
        <f t="shared" si="994"/>
        <v>4648.7101212406278</v>
      </c>
      <c r="V104" s="76">
        <f t="shared" si="994"/>
        <v>4691.84773366216</v>
      </c>
      <c r="W104" s="76">
        <f t="shared" si="994"/>
        <v>6270.1607106727124</v>
      </c>
      <c r="X104" s="76">
        <f t="shared" si="994"/>
        <v>0</v>
      </c>
      <c r="Y104" s="76">
        <f t="shared" si="994"/>
        <v>0</v>
      </c>
      <c r="Z104" s="76">
        <f t="shared" si="994"/>
        <v>0</v>
      </c>
      <c r="AA104" s="76">
        <f t="shared" si="994"/>
        <v>0</v>
      </c>
      <c r="AB104" s="76">
        <f t="shared" si="994"/>
        <v>0</v>
      </c>
      <c r="AC104" s="76">
        <f t="shared" si="994"/>
        <v>0</v>
      </c>
      <c r="AD104" s="76">
        <f t="shared" si="994"/>
        <v>0</v>
      </c>
      <c r="AE104" s="76">
        <f t="shared" si="994"/>
        <v>0</v>
      </c>
      <c r="AF104" s="76">
        <f t="shared" si="994"/>
        <v>0</v>
      </c>
      <c r="AG104" s="76">
        <f t="shared" si="994"/>
        <v>0</v>
      </c>
      <c r="AH104" s="76">
        <f t="shared" si="994"/>
        <v>0</v>
      </c>
      <c r="AI104" s="76">
        <f t="shared" si="994"/>
        <v>0</v>
      </c>
      <c r="AJ104" s="76">
        <f t="shared" si="994"/>
        <v>0</v>
      </c>
      <c r="AK104" s="76">
        <f t="shared" si="994"/>
        <v>0</v>
      </c>
      <c r="AL104" s="76">
        <f t="shared" si="994"/>
        <v>0</v>
      </c>
      <c r="AM104" s="76">
        <f t="shared" si="994"/>
        <v>0</v>
      </c>
      <c r="AN104" s="76">
        <f t="shared" si="994"/>
        <v>0</v>
      </c>
      <c r="AO104" s="76">
        <f t="shared" si="994"/>
        <v>0</v>
      </c>
      <c r="AP104" s="76">
        <f t="shared" si="994"/>
        <v>0</v>
      </c>
      <c r="AQ104" s="76">
        <f t="shared" si="994"/>
        <v>0</v>
      </c>
      <c r="AR104" s="76">
        <f t="shared" ref="AR104:BS104" si="995">IF(AR$172=0,,AR$100*AR176/AR$172)</f>
        <v>0</v>
      </c>
      <c r="AS104" s="76">
        <f t="shared" si="995"/>
        <v>0</v>
      </c>
      <c r="AT104" s="76">
        <f t="shared" si="995"/>
        <v>0</v>
      </c>
      <c r="AU104" s="76">
        <f t="shared" si="995"/>
        <v>0</v>
      </c>
      <c r="AV104" s="76">
        <f t="shared" si="995"/>
        <v>0</v>
      </c>
      <c r="AW104" s="76">
        <f t="shared" si="995"/>
        <v>0</v>
      </c>
      <c r="AX104" s="76">
        <f t="shared" si="995"/>
        <v>0</v>
      </c>
      <c r="AY104" s="76">
        <f t="shared" si="995"/>
        <v>0</v>
      </c>
      <c r="AZ104" s="76">
        <f t="shared" si="995"/>
        <v>0</v>
      </c>
      <c r="BA104" s="76">
        <f t="shared" si="995"/>
        <v>0</v>
      </c>
      <c r="BB104" s="76">
        <f t="shared" si="995"/>
        <v>0</v>
      </c>
      <c r="BC104" s="76">
        <f t="shared" si="995"/>
        <v>0</v>
      </c>
      <c r="BD104" s="76">
        <f t="shared" si="995"/>
        <v>0</v>
      </c>
      <c r="BE104" s="76">
        <f t="shared" si="995"/>
        <v>0</v>
      </c>
      <c r="BF104" s="76">
        <f t="shared" si="995"/>
        <v>0</v>
      </c>
      <c r="BG104" s="76">
        <f t="shared" si="995"/>
        <v>0</v>
      </c>
      <c r="BH104" s="76">
        <f t="shared" si="995"/>
        <v>0</v>
      </c>
      <c r="BI104" s="76">
        <f t="shared" si="995"/>
        <v>0</v>
      </c>
      <c r="BJ104" s="76">
        <f t="shared" si="995"/>
        <v>0</v>
      </c>
      <c r="BK104" s="76">
        <f t="shared" si="995"/>
        <v>0</v>
      </c>
      <c r="BL104" s="76">
        <f t="shared" si="995"/>
        <v>0</v>
      </c>
      <c r="BM104" s="76">
        <f t="shared" si="995"/>
        <v>0</v>
      </c>
      <c r="BN104" s="76">
        <f t="shared" si="995"/>
        <v>0</v>
      </c>
      <c r="BO104" s="76">
        <f t="shared" si="995"/>
        <v>0</v>
      </c>
      <c r="BP104" s="76">
        <f t="shared" si="995"/>
        <v>0</v>
      </c>
      <c r="BQ104" s="76">
        <f t="shared" si="995"/>
        <v>0</v>
      </c>
      <c r="BR104" s="76">
        <f t="shared" si="995"/>
        <v>0</v>
      </c>
      <c r="BS104" s="76">
        <f t="shared" si="995"/>
        <v>0</v>
      </c>
    </row>
    <row r="105" spans="3:71">
      <c r="C105" s="47" t="s">
        <v>859</v>
      </c>
      <c r="E105" s="76">
        <f t="shared" si="984"/>
        <v>31467.746092104735</v>
      </c>
      <c r="F105" s="76">
        <f t="shared" si="985"/>
        <v>0</v>
      </c>
      <c r="G105" s="76">
        <f t="shared" si="986"/>
        <v>0</v>
      </c>
      <c r="H105" s="76">
        <f t="shared" si="987"/>
        <v>0</v>
      </c>
      <c r="I105" s="76">
        <f t="shared" si="988"/>
        <v>0</v>
      </c>
      <c r="J105" s="76">
        <f t="shared" si="989"/>
        <v>31467.746092104735</v>
      </c>
      <c r="L105" s="76">
        <f t="shared" ref="L105:AQ105" si="996">IF(L$172=0,,L$100*L177/L$172)</f>
        <v>0</v>
      </c>
      <c r="M105" s="76">
        <f t="shared" si="996"/>
        <v>1759.2894232649719</v>
      </c>
      <c r="N105" s="76">
        <f t="shared" si="996"/>
        <v>3747.2248798894789</v>
      </c>
      <c r="O105" s="76">
        <f t="shared" si="996"/>
        <v>2837.8320432325186</v>
      </c>
      <c r="P105" s="76">
        <f t="shared" si="996"/>
        <v>2928.9358277579981</v>
      </c>
      <c r="Q105" s="76">
        <f t="shared" si="996"/>
        <v>3043.3439818340694</v>
      </c>
      <c r="R105" s="76">
        <f t="shared" si="996"/>
        <v>3457.6260175719103</v>
      </c>
      <c r="S105" s="76">
        <f t="shared" si="996"/>
        <v>2766.2202358589648</v>
      </c>
      <c r="T105" s="76">
        <f t="shared" si="996"/>
        <v>2662.1253784719161</v>
      </c>
      <c r="U105" s="76">
        <f t="shared" si="996"/>
        <v>2556.8745843993984</v>
      </c>
      <c r="V105" s="76">
        <f t="shared" si="996"/>
        <v>3073.5869746386893</v>
      </c>
      <c r="W105" s="76">
        <f t="shared" si="996"/>
        <v>2634.6867451848193</v>
      </c>
      <c r="X105" s="76">
        <f t="shared" si="996"/>
        <v>0</v>
      </c>
      <c r="Y105" s="76">
        <f t="shared" si="996"/>
        <v>0</v>
      </c>
      <c r="Z105" s="76">
        <f t="shared" si="996"/>
        <v>0</v>
      </c>
      <c r="AA105" s="76">
        <f t="shared" si="996"/>
        <v>0</v>
      </c>
      <c r="AB105" s="76">
        <f t="shared" si="996"/>
        <v>0</v>
      </c>
      <c r="AC105" s="76">
        <f t="shared" si="996"/>
        <v>0</v>
      </c>
      <c r="AD105" s="76">
        <f t="shared" si="996"/>
        <v>0</v>
      </c>
      <c r="AE105" s="76">
        <f t="shared" si="996"/>
        <v>0</v>
      </c>
      <c r="AF105" s="76">
        <f t="shared" si="996"/>
        <v>0</v>
      </c>
      <c r="AG105" s="76">
        <f t="shared" si="996"/>
        <v>0</v>
      </c>
      <c r="AH105" s="76">
        <f t="shared" si="996"/>
        <v>0</v>
      </c>
      <c r="AI105" s="76">
        <f t="shared" si="996"/>
        <v>0</v>
      </c>
      <c r="AJ105" s="76">
        <f t="shared" si="996"/>
        <v>0</v>
      </c>
      <c r="AK105" s="76">
        <f t="shared" si="996"/>
        <v>0</v>
      </c>
      <c r="AL105" s="76">
        <f t="shared" si="996"/>
        <v>0</v>
      </c>
      <c r="AM105" s="76">
        <f t="shared" si="996"/>
        <v>0</v>
      </c>
      <c r="AN105" s="76">
        <f t="shared" si="996"/>
        <v>0</v>
      </c>
      <c r="AO105" s="76">
        <f t="shared" si="996"/>
        <v>0</v>
      </c>
      <c r="AP105" s="76">
        <f t="shared" si="996"/>
        <v>0</v>
      </c>
      <c r="AQ105" s="76">
        <f t="shared" si="996"/>
        <v>0</v>
      </c>
      <c r="AR105" s="76">
        <f t="shared" ref="AR105:BS105" si="997">IF(AR$172=0,,AR$100*AR177/AR$172)</f>
        <v>0</v>
      </c>
      <c r="AS105" s="76">
        <f t="shared" si="997"/>
        <v>0</v>
      </c>
      <c r="AT105" s="76">
        <f t="shared" si="997"/>
        <v>0</v>
      </c>
      <c r="AU105" s="76">
        <f t="shared" si="997"/>
        <v>0</v>
      </c>
      <c r="AV105" s="76">
        <f t="shared" si="997"/>
        <v>0</v>
      </c>
      <c r="AW105" s="76">
        <f t="shared" si="997"/>
        <v>0</v>
      </c>
      <c r="AX105" s="76">
        <f t="shared" si="997"/>
        <v>0</v>
      </c>
      <c r="AY105" s="76">
        <f t="shared" si="997"/>
        <v>0</v>
      </c>
      <c r="AZ105" s="76">
        <f t="shared" si="997"/>
        <v>0</v>
      </c>
      <c r="BA105" s="76">
        <f t="shared" si="997"/>
        <v>0</v>
      </c>
      <c r="BB105" s="76">
        <f t="shared" si="997"/>
        <v>0</v>
      </c>
      <c r="BC105" s="76">
        <f t="shared" si="997"/>
        <v>0</v>
      </c>
      <c r="BD105" s="76">
        <f t="shared" si="997"/>
        <v>0</v>
      </c>
      <c r="BE105" s="76">
        <f t="shared" si="997"/>
        <v>0</v>
      </c>
      <c r="BF105" s="76">
        <f t="shared" si="997"/>
        <v>0</v>
      </c>
      <c r="BG105" s="76">
        <f t="shared" si="997"/>
        <v>0</v>
      </c>
      <c r="BH105" s="76">
        <f t="shared" si="997"/>
        <v>0</v>
      </c>
      <c r="BI105" s="76">
        <f t="shared" si="997"/>
        <v>0</v>
      </c>
      <c r="BJ105" s="76">
        <f t="shared" si="997"/>
        <v>0</v>
      </c>
      <c r="BK105" s="76">
        <f t="shared" si="997"/>
        <v>0</v>
      </c>
      <c r="BL105" s="76">
        <f t="shared" si="997"/>
        <v>0</v>
      </c>
      <c r="BM105" s="76">
        <f t="shared" si="997"/>
        <v>0</v>
      </c>
      <c r="BN105" s="76">
        <f t="shared" si="997"/>
        <v>0</v>
      </c>
      <c r="BO105" s="76">
        <f t="shared" si="997"/>
        <v>0</v>
      </c>
      <c r="BP105" s="76">
        <f t="shared" si="997"/>
        <v>0</v>
      </c>
      <c r="BQ105" s="76">
        <f t="shared" si="997"/>
        <v>0</v>
      </c>
      <c r="BR105" s="76">
        <f t="shared" si="997"/>
        <v>0</v>
      </c>
      <c r="BS105" s="76">
        <f t="shared" si="997"/>
        <v>0</v>
      </c>
    </row>
    <row r="106" spans="3:71">
      <c r="C106" s="47" t="s">
        <v>18</v>
      </c>
      <c r="E106" s="76">
        <f t="shared" si="984"/>
        <v>0</v>
      </c>
      <c r="F106" s="76">
        <f t="shared" si="985"/>
        <v>0</v>
      </c>
      <c r="G106" s="76">
        <f t="shared" si="986"/>
        <v>0</v>
      </c>
      <c r="H106" s="76">
        <f t="shared" si="987"/>
        <v>0</v>
      </c>
      <c r="I106" s="76">
        <f t="shared" si="988"/>
        <v>0</v>
      </c>
      <c r="J106" s="76">
        <f t="shared" si="989"/>
        <v>0</v>
      </c>
      <c r="L106" s="76">
        <f t="shared" ref="L106:AQ106" si="998">IF(L$172=0,,L$100*L178/L$172)</f>
        <v>0</v>
      </c>
      <c r="M106" s="76">
        <f t="shared" si="998"/>
        <v>0</v>
      </c>
      <c r="N106" s="76">
        <f t="shared" si="998"/>
        <v>0</v>
      </c>
      <c r="O106" s="76">
        <f t="shared" si="998"/>
        <v>0</v>
      </c>
      <c r="P106" s="76">
        <f t="shared" si="998"/>
        <v>0</v>
      </c>
      <c r="Q106" s="76">
        <f t="shared" si="998"/>
        <v>0</v>
      </c>
      <c r="R106" s="76">
        <f t="shared" si="998"/>
        <v>0</v>
      </c>
      <c r="S106" s="76">
        <f t="shared" si="998"/>
        <v>0</v>
      </c>
      <c r="T106" s="76">
        <f t="shared" si="998"/>
        <v>0</v>
      </c>
      <c r="U106" s="76">
        <f t="shared" si="998"/>
        <v>0</v>
      </c>
      <c r="V106" s="76">
        <f t="shared" si="998"/>
        <v>0</v>
      </c>
      <c r="W106" s="76">
        <f t="shared" si="998"/>
        <v>0</v>
      </c>
      <c r="X106" s="76">
        <f t="shared" si="998"/>
        <v>0</v>
      </c>
      <c r="Y106" s="76">
        <f t="shared" si="998"/>
        <v>0</v>
      </c>
      <c r="Z106" s="76">
        <f t="shared" si="998"/>
        <v>0</v>
      </c>
      <c r="AA106" s="76">
        <f t="shared" si="998"/>
        <v>0</v>
      </c>
      <c r="AB106" s="76">
        <f t="shared" si="998"/>
        <v>0</v>
      </c>
      <c r="AC106" s="76">
        <f t="shared" si="998"/>
        <v>0</v>
      </c>
      <c r="AD106" s="76">
        <f t="shared" si="998"/>
        <v>0</v>
      </c>
      <c r="AE106" s="76">
        <f t="shared" si="998"/>
        <v>0</v>
      </c>
      <c r="AF106" s="76">
        <f t="shared" si="998"/>
        <v>0</v>
      </c>
      <c r="AG106" s="76">
        <f t="shared" si="998"/>
        <v>0</v>
      </c>
      <c r="AH106" s="76">
        <f t="shared" si="998"/>
        <v>0</v>
      </c>
      <c r="AI106" s="76">
        <f t="shared" si="998"/>
        <v>0</v>
      </c>
      <c r="AJ106" s="76">
        <f t="shared" si="998"/>
        <v>0</v>
      </c>
      <c r="AK106" s="76">
        <f t="shared" si="998"/>
        <v>0</v>
      </c>
      <c r="AL106" s="76">
        <f t="shared" si="998"/>
        <v>0</v>
      </c>
      <c r="AM106" s="76">
        <f t="shared" si="998"/>
        <v>0</v>
      </c>
      <c r="AN106" s="76">
        <f t="shared" si="998"/>
        <v>0</v>
      </c>
      <c r="AO106" s="76">
        <f t="shared" si="998"/>
        <v>0</v>
      </c>
      <c r="AP106" s="76">
        <f t="shared" si="998"/>
        <v>0</v>
      </c>
      <c r="AQ106" s="76">
        <f t="shared" si="998"/>
        <v>0</v>
      </c>
      <c r="AR106" s="76">
        <f t="shared" ref="AR106:BS106" si="999">IF(AR$172=0,,AR$100*AR178/AR$172)</f>
        <v>0</v>
      </c>
      <c r="AS106" s="76">
        <f t="shared" si="999"/>
        <v>0</v>
      </c>
      <c r="AT106" s="76">
        <f t="shared" si="999"/>
        <v>0</v>
      </c>
      <c r="AU106" s="76">
        <f t="shared" si="999"/>
        <v>0</v>
      </c>
      <c r="AV106" s="76">
        <f t="shared" si="999"/>
        <v>0</v>
      </c>
      <c r="AW106" s="76">
        <f t="shared" si="999"/>
        <v>0</v>
      </c>
      <c r="AX106" s="76">
        <f t="shared" si="999"/>
        <v>0</v>
      </c>
      <c r="AY106" s="76">
        <f t="shared" si="999"/>
        <v>0</v>
      </c>
      <c r="AZ106" s="76">
        <f t="shared" si="999"/>
        <v>0</v>
      </c>
      <c r="BA106" s="76">
        <f t="shared" si="999"/>
        <v>0</v>
      </c>
      <c r="BB106" s="76">
        <f t="shared" si="999"/>
        <v>0</v>
      </c>
      <c r="BC106" s="76">
        <f t="shared" si="999"/>
        <v>0</v>
      </c>
      <c r="BD106" s="76">
        <f t="shared" si="999"/>
        <v>0</v>
      </c>
      <c r="BE106" s="76">
        <f t="shared" si="999"/>
        <v>0</v>
      </c>
      <c r="BF106" s="76">
        <f t="shared" si="999"/>
        <v>0</v>
      </c>
      <c r="BG106" s="76">
        <f t="shared" si="999"/>
        <v>0</v>
      </c>
      <c r="BH106" s="76">
        <f t="shared" si="999"/>
        <v>0</v>
      </c>
      <c r="BI106" s="76">
        <f t="shared" si="999"/>
        <v>0</v>
      </c>
      <c r="BJ106" s="76">
        <f t="shared" si="999"/>
        <v>0</v>
      </c>
      <c r="BK106" s="76">
        <f t="shared" si="999"/>
        <v>0</v>
      </c>
      <c r="BL106" s="76">
        <f t="shared" si="999"/>
        <v>0</v>
      </c>
      <c r="BM106" s="76">
        <f t="shared" si="999"/>
        <v>0</v>
      </c>
      <c r="BN106" s="76">
        <f t="shared" si="999"/>
        <v>0</v>
      </c>
      <c r="BO106" s="76">
        <f t="shared" si="999"/>
        <v>0</v>
      </c>
      <c r="BP106" s="76">
        <f t="shared" si="999"/>
        <v>0</v>
      </c>
      <c r="BQ106" s="76">
        <f t="shared" si="999"/>
        <v>0</v>
      </c>
      <c r="BR106" s="76">
        <f t="shared" si="999"/>
        <v>0</v>
      </c>
      <c r="BS106" s="76">
        <f t="shared" si="999"/>
        <v>0</v>
      </c>
    </row>
    <row r="107" spans="3:71">
      <c r="C107" s="57" t="s">
        <v>863</v>
      </c>
      <c r="E107" s="79">
        <f t="shared" ref="E107" si="1000">SUM(E102:E106)</f>
        <v>187749.38017735197</v>
      </c>
      <c r="F107" s="79">
        <f t="shared" ref="F107" si="1001">SUM(F102:F106)</f>
        <v>0</v>
      </c>
      <c r="G107" s="79">
        <f t="shared" ref="G107" si="1002">SUM(G102:G106)</f>
        <v>0</v>
      </c>
      <c r="H107" s="79">
        <f t="shared" ref="H107" si="1003">SUM(H102:H106)</f>
        <v>0</v>
      </c>
      <c r="I107" s="79">
        <f t="shared" ref="I107" si="1004">SUM(I102:I106)</f>
        <v>0</v>
      </c>
      <c r="J107" s="79">
        <f t="shared" si="989"/>
        <v>187749.38017735197</v>
      </c>
      <c r="L107" s="79">
        <f>SUM(L102:L106)</f>
        <v>25047.404293690175</v>
      </c>
      <c r="M107" s="79">
        <f t="shared" ref="M107:W107" si="1005">SUM(M102:M106)</f>
        <v>13672.753582828145</v>
      </c>
      <c r="N107" s="79">
        <f t="shared" si="1005"/>
        <v>15589.438734712396</v>
      </c>
      <c r="O107" s="79">
        <f t="shared" si="1005"/>
        <v>14582.947913306029</v>
      </c>
      <c r="P107" s="79">
        <f t="shared" si="1005"/>
        <v>14674.051697831508</v>
      </c>
      <c r="Q107" s="79">
        <f t="shared" si="1005"/>
        <v>14788.459851907581</v>
      </c>
      <c r="R107" s="79">
        <f t="shared" si="1005"/>
        <v>15202.741887645421</v>
      </c>
      <c r="S107" s="79">
        <f t="shared" si="1005"/>
        <v>14511.336105932474</v>
      </c>
      <c r="T107" s="79">
        <f t="shared" si="1005"/>
        <v>14407.241248545426</v>
      </c>
      <c r="U107" s="79">
        <f t="shared" si="1005"/>
        <v>14301.990454472909</v>
      </c>
      <c r="V107" s="79">
        <f t="shared" si="1005"/>
        <v>14915.800829461607</v>
      </c>
      <c r="W107" s="79">
        <f t="shared" si="1005"/>
        <v>16055.21357701829</v>
      </c>
      <c r="X107" s="79">
        <f t="shared" ref="X107" si="1006">SUM(X102:X106)</f>
        <v>0</v>
      </c>
      <c r="Y107" s="79">
        <f t="shared" ref="Y107" si="1007">SUM(Y102:Y106)</f>
        <v>0</v>
      </c>
      <c r="Z107" s="79">
        <f t="shared" ref="Z107" si="1008">SUM(Z102:Z106)</f>
        <v>0</v>
      </c>
      <c r="AA107" s="79">
        <f t="shared" ref="AA107" si="1009">SUM(AA102:AA106)</f>
        <v>0</v>
      </c>
      <c r="AB107" s="79">
        <f t="shared" ref="AB107" si="1010">SUM(AB102:AB106)</f>
        <v>0</v>
      </c>
      <c r="AC107" s="79">
        <f t="shared" ref="AC107" si="1011">SUM(AC102:AC106)</f>
        <v>0</v>
      </c>
      <c r="AD107" s="79">
        <f t="shared" ref="AD107" si="1012">SUM(AD102:AD106)</f>
        <v>0</v>
      </c>
      <c r="AE107" s="79">
        <f t="shared" ref="AE107" si="1013">SUM(AE102:AE106)</f>
        <v>0</v>
      </c>
      <c r="AF107" s="79">
        <f t="shared" ref="AF107" si="1014">SUM(AF102:AF106)</f>
        <v>0</v>
      </c>
      <c r="AG107" s="79">
        <f t="shared" ref="AG107" si="1015">SUM(AG102:AG106)</f>
        <v>0</v>
      </c>
      <c r="AH107" s="79">
        <f t="shared" ref="AH107" si="1016">SUM(AH102:AH106)</f>
        <v>0</v>
      </c>
      <c r="AI107" s="79">
        <f t="shared" ref="AI107" si="1017">SUM(AI102:AI106)</f>
        <v>0</v>
      </c>
      <c r="AJ107" s="79">
        <f t="shared" ref="AJ107" si="1018">SUM(AJ102:AJ106)</f>
        <v>0</v>
      </c>
      <c r="AK107" s="79">
        <f t="shared" ref="AK107" si="1019">SUM(AK102:AK106)</f>
        <v>0</v>
      </c>
      <c r="AL107" s="79">
        <f t="shared" ref="AL107" si="1020">SUM(AL102:AL106)</f>
        <v>0</v>
      </c>
      <c r="AM107" s="79">
        <f t="shared" ref="AM107" si="1021">SUM(AM102:AM106)</f>
        <v>0</v>
      </c>
      <c r="AN107" s="79">
        <f t="shared" ref="AN107" si="1022">SUM(AN102:AN106)</f>
        <v>0</v>
      </c>
      <c r="AO107" s="79">
        <f t="shared" ref="AO107" si="1023">SUM(AO102:AO106)</f>
        <v>0</v>
      </c>
      <c r="AP107" s="79">
        <f t="shared" ref="AP107" si="1024">SUM(AP102:AP106)</f>
        <v>0</v>
      </c>
      <c r="AQ107" s="79">
        <f t="shared" ref="AQ107" si="1025">SUM(AQ102:AQ106)</f>
        <v>0</v>
      </c>
      <c r="AR107" s="79">
        <f t="shared" ref="AR107" si="1026">SUM(AR102:AR106)</f>
        <v>0</v>
      </c>
      <c r="AS107" s="79">
        <f t="shared" ref="AS107" si="1027">SUM(AS102:AS106)</f>
        <v>0</v>
      </c>
      <c r="AT107" s="79">
        <f t="shared" ref="AT107" si="1028">SUM(AT102:AT106)</f>
        <v>0</v>
      </c>
      <c r="AU107" s="79">
        <f t="shared" ref="AU107" si="1029">SUM(AU102:AU106)</f>
        <v>0</v>
      </c>
      <c r="AV107" s="79">
        <f t="shared" ref="AV107" si="1030">SUM(AV102:AV106)</f>
        <v>0</v>
      </c>
      <c r="AW107" s="79">
        <f t="shared" ref="AW107" si="1031">SUM(AW102:AW106)</f>
        <v>0</v>
      </c>
      <c r="AX107" s="79">
        <f t="shared" ref="AX107" si="1032">SUM(AX102:AX106)</f>
        <v>0</v>
      </c>
      <c r="AY107" s="79">
        <f t="shared" ref="AY107" si="1033">SUM(AY102:AY106)</f>
        <v>0</v>
      </c>
      <c r="AZ107" s="79">
        <f t="shared" ref="AZ107" si="1034">SUM(AZ102:AZ106)</f>
        <v>0</v>
      </c>
      <c r="BA107" s="79">
        <f t="shared" ref="BA107" si="1035">SUM(BA102:BA106)</f>
        <v>0</v>
      </c>
      <c r="BB107" s="79">
        <f t="shared" ref="BB107" si="1036">SUM(BB102:BB106)</f>
        <v>0</v>
      </c>
      <c r="BC107" s="79">
        <f t="shared" ref="BC107" si="1037">SUM(BC102:BC106)</f>
        <v>0</v>
      </c>
      <c r="BD107" s="79">
        <f t="shared" ref="BD107" si="1038">SUM(BD102:BD106)</f>
        <v>0</v>
      </c>
      <c r="BE107" s="79">
        <f t="shared" ref="BE107" si="1039">SUM(BE102:BE106)</f>
        <v>0</v>
      </c>
      <c r="BF107" s="79">
        <f t="shared" ref="BF107" si="1040">SUM(BF102:BF106)</f>
        <v>0</v>
      </c>
      <c r="BG107" s="79">
        <f t="shared" ref="BG107" si="1041">SUM(BG102:BG106)</f>
        <v>0</v>
      </c>
      <c r="BH107" s="79">
        <f t="shared" ref="BH107" si="1042">SUM(BH102:BH106)</f>
        <v>0</v>
      </c>
      <c r="BI107" s="79">
        <f t="shared" ref="BI107" si="1043">SUM(BI102:BI106)</f>
        <v>0</v>
      </c>
      <c r="BJ107" s="79">
        <f t="shared" ref="BJ107" si="1044">SUM(BJ102:BJ106)</f>
        <v>0</v>
      </c>
      <c r="BK107" s="79">
        <f t="shared" ref="BK107" si="1045">SUM(BK102:BK106)</f>
        <v>0</v>
      </c>
      <c r="BL107" s="79">
        <f t="shared" ref="BL107" si="1046">SUM(BL102:BL106)</f>
        <v>0</v>
      </c>
      <c r="BM107" s="79">
        <f t="shared" ref="BM107" si="1047">SUM(BM102:BM106)</f>
        <v>0</v>
      </c>
      <c r="BN107" s="79">
        <f t="shared" ref="BN107" si="1048">SUM(BN102:BN106)</f>
        <v>0</v>
      </c>
      <c r="BO107" s="79">
        <f t="shared" ref="BO107" si="1049">SUM(BO102:BO106)</f>
        <v>0</v>
      </c>
      <c r="BP107" s="79">
        <f t="shared" ref="BP107" si="1050">SUM(BP102:BP106)</f>
        <v>0</v>
      </c>
      <c r="BQ107" s="79">
        <f t="shared" ref="BQ107" si="1051">SUM(BQ102:BQ106)</f>
        <v>0</v>
      </c>
      <c r="BR107" s="79">
        <f t="shared" ref="BR107" si="1052">SUM(BR102:BR106)</f>
        <v>0</v>
      </c>
      <c r="BS107" s="79">
        <f t="shared" ref="BS107" si="1053">SUM(BS102:BS106)</f>
        <v>0</v>
      </c>
    </row>
    <row r="108" spans="3:71">
      <c r="C108" s="69" t="s">
        <v>861</v>
      </c>
    </row>
    <row r="109" spans="3:71">
      <c r="C109" s="47" t="s">
        <v>862</v>
      </c>
      <c r="D109" s="130">
        <f>D181</f>
        <v>0.02</v>
      </c>
      <c r="E109" s="76">
        <f>E119*$D109</f>
        <v>31388.020542200225</v>
      </c>
      <c r="F109" s="76">
        <f>F119*$D109</f>
        <v>0</v>
      </c>
      <c r="G109" s="76">
        <f>G119*$D109</f>
        <v>0</v>
      </c>
      <c r="H109" s="76">
        <f>H119*$D109</f>
        <v>0</v>
      </c>
      <c r="I109" s="76">
        <f>I119*$D109</f>
        <v>0</v>
      </c>
      <c r="J109" s="76">
        <f t="shared" ref="J109:J115" si="1054">SUM(E109:I109)</f>
        <v>31388.020542200225</v>
      </c>
      <c r="L109" s="76">
        <f t="shared" ref="L109:AQ109" si="1055">L119*$D109</f>
        <v>2615.6683785166856</v>
      </c>
      <c r="M109" s="76">
        <f t="shared" si="1055"/>
        <v>2615.6683785166856</v>
      </c>
      <c r="N109" s="76">
        <f t="shared" si="1055"/>
        <v>2615.6683785166856</v>
      </c>
      <c r="O109" s="76">
        <f t="shared" si="1055"/>
        <v>2615.6683785166856</v>
      </c>
      <c r="P109" s="76">
        <f t="shared" si="1055"/>
        <v>2615.6683785166856</v>
      </c>
      <c r="Q109" s="76">
        <f t="shared" si="1055"/>
        <v>2615.6683785166856</v>
      </c>
      <c r="R109" s="76">
        <f t="shared" si="1055"/>
        <v>2615.6683785166856</v>
      </c>
      <c r="S109" s="76">
        <f t="shared" si="1055"/>
        <v>2615.6683785166856</v>
      </c>
      <c r="T109" s="76">
        <f t="shared" si="1055"/>
        <v>2615.6683785166856</v>
      </c>
      <c r="U109" s="76">
        <f t="shared" si="1055"/>
        <v>2615.6683785166856</v>
      </c>
      <c r="V109" s="76">
        <f t="shared" si="1055"/>
        <v>2615.6683785166856</v>
      </c>
      <c r="W109" s="76">
        <f t="shared" si="1055"/>
        <v>2615.6683785166856</v>
      </c>
      <c r="X109" s="76">
        <f t="shared" si="1055"/>
        <v>0</v>
      </c>
      <c r="Y109" s="76">
        <f t="shared" si="1055"/>
        <v>0</v>
      </c>
      <c r="Z109" s="76">
        <f t="shared" si="1055"/>
        <v>0</v>
      </c>
      <c r="AA109" s="76">
        <f t="shared" si="1055"/>
        <v>0</v>
      </c>
      <c r="AB109" s="76">
        <f t="shared" si="1055"/>
        <v>0</v>
      </c>
      <c r="AC109" s="76">
        <f t="shared" si="1055"/>
        <v>0</v>
      </c>
      <c r="AD109" s="76">
        <f t="shared" si="1055"/>
        <v>0</v>
      </c>
      <c r="AE109" s="76">
        <f t="shared" si="1055"/>
        <v>0</v>
      </c>
      <c r="AF109" s="76">
        <f t="shared" si="1055"/>
        <v>0</v>
      </c>
      <c r="AG109" s="76">
        <f t="shared" si="1055"/>
        <v>0</v>
      </c>
      <c r="AH109" s="76">
        <f t="shared" si="1055"/>
        <v>0</v>
      </c>
      <c r="AI109" s="76">
        <f t="shared" si="1055"/>
        <v>0</v>
      </c>
      <c r="AJ109" s="76">
        <f t="shared" si="1055"/>
        <v>0</v>
      </c>
      <c r="AK109" s="76">
        <f t="shared" si="1055"/>
        <v>0</v>
      </c>
      <c r="AL109" s="76">
        <f t="shared" si="1055"/>
        <v>0</v>
      </c>
      <c r="AM109" s="76">
        <f t="shared" si="1055"/>
        <v>0</v>
      </c>
      <c r="AN109" s="76">
        <f t="shared" si="1055"/>
        <v>0</v>
      </c>
      <c r="AO109" s="76">
        <f t="shared" si="1055"/>
        <v>0</v>
      </c>
      <c r="AP109" s="76">
        <f t="shared" si="1055"/>
        <v>0</v>
      </c>
      <c r="AQ109" s="76">
        <f t="shared" si="1055"/>
        <v>0</v>
      </c>
      <c r="AR109" s="76">
        <f t="shared" ref="AR109:BS109" si="1056">AR119*$D109</f>
        <v>0</v>
      </c>
      <c r="AS109" s="76">
        <f t="shared" si="1056"/>
        <v>0</v>
      </c>
      <c r="AT109" s="76">
        <f t="shared" si="1056"/>
        <v>0</v>
      </c>
      <c r="AU109" s="76">
        <f t="shared" si="1056"/>
        <v>0</v>
      </c>
      <c r="AV109" s="76">
        <f t="shared" si="1056"/>
        <v>0</v>
      </c>
      <c r="AW109" s="76">
        <f t="shared" si="1056"/>
        <v>0</v>
      </c>
      <c r="AX109" s="76">
        <f t="shared" si="1056"/>
        <v>0</v>
      </c>
      <c r="AY109" s="76">
        <f t="shared" si="1056"/>
        <v>0</v>
      </c>
      <c r="AZ109" s="76">
        <f t="shared" si="1056"/>
        <v>0</v>
      </c>
      <c r="BA109" s="76">
        <f t="shared" si="1056"/>
        <v>0</v>
      </c>
      <c r="BB109" s="76">
        <f t="shared" si="1056"/>
        <v>0</v>
      </c>
      <c r="BC109" s="76">
        <f t="shared" si="1056"/>
        <v>0</v>
      </c>
      <c r="BD109" s="76">
        <f t="shared" si="1056"/>
        <v>0</v>
      </c>
      <c r="BE109" s="76">
        <f t="shared" si="1056"/>
        <v>0</v>
      </c>
      <c r="BF109" s="76">
        <f t="shared" si="1056"/>
        <v>0</v>
      </c>
      <c r="BG109" s="76">
        <f t="shared" si="1056"/>
        <v>0</v>
      </c>
      <c r="BH109" s="76">
        <f t="shared" si="1056"/>
        <v>0</v>
      </c>
      <c r="BI109" s="76">
        <f t="shared" si="1056"/>
        <v>0</v>
      </c>
      <c r="BJ109" s="76">
        <f t="shared" si="1056"/>
        <v>0</v>
      </c>
      <c r="BK109" s="76">
        <f t="shared" si="1056"/>
        <v>0</v>
      </c>
      <c r="BL109" s="76">
        <f t="shared" si="1056"/>
        <v>0</v>
      </c>
      <c r="BM109" s="76">
        <f t="shared" si="1056"/>
        <v>0</v>
      </c>
      <c r="BN109" s="76">
        <f t="shared" si="1056"/>
        <v>0</v>
      </c>
      <c r="BO109" s="76">
        <f t="shared" si="1056"/>
        <v>0</v>
      </c>
      <c r="BP109" s="76">
        <f t="shared" si="1056"/>
        <v>0</v>
      </c>
      <c r="BQ109" s="76">
        <f t="shared" si="1056"/>
        <v>0</v>
      </c>
      <c r="BR109" s="76">
        <f t="shared" si="1056"/>
        <v>0</v>
      </c>
      <c r="BS109" s="76">
        <f t="shared" si="1056"/>
        <v>0</v>
      </c>
    </row>
    <row r="110" spans="3:71">
      <c r="C110" s="47" t="s">
        <v>875</v>
      </c>
      <c r="D110" s="130">
        <f>D182</f>
        <v>3.3333333333333335E-3</v>
      </c>
      <c r="E110" s="76">
        <f>E119*$D110</f>
        <v>5231.3367570333712</v>
      </c>
      <c r="F110" s="76"/>
      <c r="G110" s="76"/>
      <c r="H110" s="76"/>
      <c r="I110" s="76"/>
      <c r="J110" s="76"/>
      <c r="L110" s="76">
        <f>E110</f>
        <v>5231.3367570333712</v>
      </c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</row>
    <row r="111" spans="3:71">
      <c r="C111" s="47" t="s">
        <v>107</v>
      </c>
      <c r="D111" s="130">
        <f t="shared" ref="D111:D115" si="1057">D183</f>
        <v>2E-3</v>
      </c>
      <c r="E111" s="76">
        <f>E119*$D111</f>
        <v>3138.8020542200229</v>
      </c>
      <c r="F111" s="76">
        <f>F119*$D111</f>
        <v>0</v>
      </c>
      <c r="G111" s="76">
        <f>G119*$D111</f>
        <v>0</v>
      </c>
      <c r="H111" s="76">
        <f>H119*$D111</f>
        <v>0</v>
      </c>
      <c r="I111" s="76">
        <f>I119*$D111</f>
        <v>0</v>
      </c>
      <c r="J111" s="76">
        <f t="shared" si="1054"/>
        <v>3138.8020542200229</v>
      </c>
      <c r="L111" s="76">
        <f>L119*$D111</f>
        <v>261.56683785166859</v>
      </c>
      <c r="M111" s="76">
        <f t="shared" ref="M111:W111" si="1058">M119*$D111</f>
        <v>261.56683785166859</v>
      </c>
      <c r="N111" s="76">
        <f t="shared" si="1058"/>
        <v>261.56683785166859</v>
      </c>
      <c r="O111" s="76">
        <f t="shared" si="1058"/>
        <v>261.56683785166859</v>
      </c>
      <c r="P111" s="76">
        <f t="shared" si="1058"/>
        <v>261.56683785166859</v>
      </c>
      <c r="Q111" s="76">
        <f t="shared" si="1058"/>
        <v>261.56683785166859</v>
      </c>
      <c r="R111" s="76">
        <f t="shared" si="1058"/>
        <v>261.56683785166859</v>
      </c>
      <c r="S111" s="76">
        <f t="shared" si="1058"/>
        <v>261.56683785166859</v>
      </c>
      <c r="T111" s="76">
        <f t="shared" si="1058"/>
        <v>261.56683785166859</v>
      </c>
      <c r="U111" s="76">
        <f t="shared" si="1058"/>
        <v>261.56683785166859</v>
      </c>
      <c r="V111" s="76">
        <f t="shared" si="1058"/>
        <v>261.56683785166859</v>
      </c>
      <c r="W111" s="76">
        <f t="shared" si="1058"/>
        <v>261.56683785166859</v>
      </c>
      <c r="X111" s="76">
        <f t="shared" ref="X111:BS111" si="1059">X119*$D111</f>
        <v>0</v>
      </c>
      <c r="Y111" s="76">
        <f t="shared" si="1059"/>
        <v>0</v>
      </c>
      <c r="Z111" s="76">
        <f t="shared" si="1059"/>
        <v>0</v>
      </c>
      <c r="AA111" s="76">
        <f t="shared" si="1059"/>
        <v>0</v>
      </c>
      <c r="AB111" s="76">
        <f t="shared" si="1059"/>
        <v>0</v>
      </c>
      <c r="AC111" s="76">
        <f t="shared" si="1059"/>
        <v>0</v>
      </c>
      <c r="AD111" s="76">
        <f t="shared" si="1059"/>
        <v>0</v>
      </c>
      <c r="AE111" s="76">
        <f t="shared" si="1059"/>
        <v>0</v>
      </c>
      <c r="AF111" s="76">
        <f t="shared" si="1059"/>
        <v>0</v>
      </c>
      <c r="AG111" s="76">
        <f t="shared" si="1059"/>
        <v>0</v>
      </c>
      <c r="AH111" s="76">
        <f t="shared" si="1059"/>
        <v>0</v>
      </c>
      <c r="AI111" s="76">
        <f t="shared" si="1059"/>
        <v>0</v>
      </c>
      <c r="AJ111" s="76">
        <f t="shared" si="1059"/>
        <v>0</v>
      </c>
      <c r="AK111" s="76">
        <f t="shared" si="1059"/>
        <v>0</v>
      </c>
      <c r="AL111" s="76">
        <f t="shared" si="1059"/>
        <v>0</v>
      </c>
      <c r="AM111" s="76">
        <f t="shared" si="1059"/>
        <v>0</v>
      </c>
      <c r="AN111" s="76">
        <f t="shared" si="1059"/>
        <v>0</v>
      </c>
      <c r="AO111" s="76">
        <f t="shared" si="1059"/>
        <v>0</v>
      </c>
      <c r="AP111" s="76">
        <f t="shared" si="1059"/>
        <v>0</v>
      </c>
      <c r="AQ111" s="76">
        <f t="shared" si="1059"/>
        <v>0</v>
      </c>
      <c r="AR111" s="76">
        <f t="shared" si="1059"/>
        <v>0</v>
      </c>
      <c r="AS111" s="76">
        <f t="shared" si="1059"/>
        <v>0</v>
      </c>
      <c r="AT111" s="76">
        <f t="shared" si="1059"/>
        <v>0</v>
      </c>
      <c r="AU111" s="76">
        <f t="shared" si="1059"/>
        <v>0</v>
      </c>
      <c r="AV111" s="76">
        <f t="shared" si="1059"/>
        <v>0</v>
      </c>
      <c r="AW111" s="76">
        <f t="shared" si="1059"/>
        <v>0</v>
      </c>
      <c r="AX111" s="76">
        <f t="shared" si="1059"/>
        <v>0</v>
      </c>
      <c r="AY111" s="76">
        <f t="shared" si="1059"/>
        <v>0</v>
      </c>
      <c r="AZ111" s="76">
        <f t="shared" si="1059"/>
        <v>0</v>
      </c>
      <c r="BA111" s="76">
        <f t="shared" si="1059"/>
        <v>0</v>
      </c>
      <c r="BB111" s="76">
        <f t="shared" si="1059"/>
        <v>0</v>
      </c>
      <c r="BC111" s="76">
        <f t="shared" si="1059"/>
        <v>0</v>
      </c>
      <c r="BD111" s="76">
        <f t="shared" si="1059"/>
        <v>0</v>
      </c>
      <c r="BE111" s="76">
        <f t="shared" si="1059"/>
        <v>0</v>
      </c>
      <c r="BF111" s="76">
        <f t="shared" si="1059"/>
        <v>0</v>
      </c>
      <c r="BG111" s="76">
        <f t="shared" si="1059"/>
        <v>0</v>
      </c>
      <c r="BH111" s="76">
        <f t="shared" si="1059"/>
        <v>0</v>
      </c>
      <c r="BI111" s="76">
        <f t="shared" si="1059"/>
        <v>0</v>
      </c>
      <c r="BJ111" s="76">
        <f t="shared" si="1059"/>
        <v>0</v>
      </c>
      <c r="BK111" s="76">
        <f t="shared" si="1059"/>
        <v>0</v>
      </c>
      <c r="BL111" s="76">
        <f t="shared" si="1059"/>
        <v>0</v>
      </c>
      <c r="BM111" s="76">
        <f t="shared" si="1059"/>
        <v>0</v>
      </c>
      <c r="BN111" s="76">
        <f t="shared" si="1059"/>
        <v>0</v>
      </c>
      <c r="BO111" s="76">
        <f t="shared" si="1059"/>
        <v>0</v>
      </c>
      <c r="BP111" s="76">
        <f t="shared" si="1059"/>
        <v>0</v>
      </c>
      <c r="BQ111" s="76">
        <f t="shared" si="1059"/>
        <v>0</v>
      </c>
      <c r="BR111" s="76">
        <f t="shared" si="1059"/>
        <v>0</v>
      </c>
      <c r="BS111" s="76">
        <f t="shared" si="1059"/>
        <v>0</v>
      </c>
    </row>
    <row r="112" spans="3:71">
      <c r="C112" s="47" t="s">
        <v>857</v>
      </c>
      <c r="D112" s="130">
        <f t="shared" si="1057"/>
        <v>1.8E-3</v>
      </c>
      <c r="E112" s="76">
        <f>E119*$D112</f>
        <v>2824.9218487980202</v>
      </c>
      <c r="F112" s="76">
        <f>F119*$D112</f>
        <v>0</v>
      </c>
      <c r="G112" s="76">
        <f>G119*$D112</f>
        <v>0</v>
      </c>
      <c r="H112" s="76">
        <f>H119*$D112</f>
        <v>0</v>
      </c>
      <c r="I112" s="76">
        <f>I119*$D112</f>
        <v>0</v>
      </c>
      <c r="J112" s="76">
        <f t="shared" si="1054"/>
        <v>2824.9218487980202</v>
      </c>
      <c r="L112" s="76">
        <f>L119*$D112</f>
        <v>235.41015406650169</v>
      </c>
      <c r="M112" s="76">
        <f t="shared" ref="M112:W112" si="1060">M119*$D112</f>
        <v>235.41015406650169</v>
      </c>
      <c r="N112" s="76">
        <f t="shared" si="1060"/>
        <v>235.41015406650169</v>
      </c>
      <c r="O112" s="76">
        <f t="shared" si="1060"/>
        <v>235.41015406650169</v>
      </c>
      <c r="P112" s="76">
        <f t="shared" si="1060"/>
        <v>235.41015406650169</v>
      </c>
      <c r="Q112" s="76">
        <f t="shared" si="1060"/>
        <v>235.41015406650169</v>
      </c>
      <c r="R112" s="76">
        <f t="shared" si="1060"/>
        <v>235.41015406650169</v>
      </c>
      <c r="S112" s="76">
        <f t="shared" si="1060"/>
        <v>235.41015406650169</v>
      </c>
      <c r="T112" s="76">
        <f t="shared" si="1060"/>
        <v>235.41015406650169</v>
      </c>
      <c r="U112" s="76">
        <f t="shared" si="1060"/>
        <v>235.41015406650169</v>
      </c>
      <c r="V112" s="76">
        <f t="shared" si="1060"/>
        <v>235.41015406650169</v>
      </c>
      <c r="W112" s="76">
        <f t="shared" si="1060"/>
        <v>235.41015406650169</v>
      </c>
      <c r="X112" s="76">
        <f t="shared" ref="X112:BS112" si="1061">X119*$D112</f>
        <v>0</v>
      </c>
      <c r="Y112" s="76">
        <f t="shared" si="1061"/>
        <v>0</v>
      </c>
      <c r="Z112" s="76">
        <f t="shared" si="1061"/>
        <v>0</v>
      </c>
      <c r="AA112" s="76">
        <f t="shared" si="1061"/>
        <v>0</v>
      </c>
      <c r="AB112" s="76">
        <f t="shared" si="1061"/>
        <v>0</v>
      </c>
      <c r="AC112" s="76">
        <f t="shared" si="1061"/>
        <v>0</v>
      </c>
      <c r="AD112" s="76">
        <f t="shared" si="1061"/>
        <v>0</v>
      </c>
      <c r="AE112" s="76">
        <f t="shared" si="1061"/>
        <v>0</v>
      </c>
      <c r="AF112" s="76">
        <f t="shared" si="1061"/>
        <v>0</v>
      </c>
      <c r="AG112" s="76">
        <f t="shared" si="1061"/>
        <v>0</v>
      </c>
      <c r="AH112" s="76">
        <f t="shared" si="1061"/>
        <v>0</v>
      </c>
      <c r="AI112" s="76">
        <f t="shared" si="1061"/>
        <v>0</v>
      </c>
      <c r="AJ112" s="76">
        <f t="shared" si="1061"/>
        <v>0</v>
      </c>
      <c r="AK112" s="76">
        <f t="shared" si="1061"/>
        <v>0</v>
      </c>
      <c r="AL112" s="76">
        <f t="shared" si="1061"/>
        <v>0</v>
      </c>
      <c r="AM112" s="76">
        <f t="shared" si="1061"/>
        <v>0</v>
      </c>
      <c r="AN112" s="76">
        <f t="shared" si="1061"/>
        <v>0</v>
      </c>
      <c r="AO112" s="76">
        <f t="shared" si="1061"/>
        <v>0</v>
      </c>
      <c r="AP112" s="76">
        <f t="shared" si="1061"/>
        <v>0</v>
      </c>
      <c r="AQ112" s="76">
        <f t="shared" si="1061"/>
        <v>0</v>
      </c>
      <c r="AR112" s="76">
        <f t="shared" si="1061"/>
        <v>0</v>
      </c>
      <c r="AS112" s="76">
        <f t="shared" si="1061"/>
        <v>0</v>
      </c>
      <c r="AT112" s="76">
        <f t="shared" si="1061"/>
        <v>0</v>
      </c>
      <c r="AU112" s="76">
        <f t="shared" si="1061"/>
        <v>0</v>
      </c>
      <c r="AV112" s="76">
        <f t="shared" si="1061"/>
        <v>0</v>
      </c>
      <c r="AW112" s="76">
        <f t="shared" si="1061"/>
        <v>0</v>
      </c>
      <c r="AX112" s="76">
        <f t="shared" si="1061"/>
        <v>0</v>
      </c>
      <c r="AY112" s="76">
        <f t="shared" si="1061"/>
        <v>0</v>
      </c>
      <c r="AZ112" s="76">
        <f t="shared" si="1061"/>
        <v>0</v>
      </c>
      <c r="BA112" s="76">
        <f t="shared" si="1061"/>
        <v>0</v>
      </c>
      <c r="BB112" s="76">
        <f t="shared" si="1061"/>
        <v>0</v>
      </c>
      <c r="BC112" s="76">
        <f t="shared" si="1061"/>
        <v>0</v>
      </c>
      <c r="BD112" s="76">
        <f t="shared" si="1061"/>
        <v>0</v>
      </c>
      <c r="BE112" s="76">
        <f t="shared" si="1061"/>
        <v>0</v>
      </c>
      <c r="BF112" s="76">
        <f t="shared" si="1061"/>
        <v>0</v>
      </c>
      <c r="BG112" s="76">
        <f t="shared" si="1061"/>
        <v>0</v>
      </c>
      <c r="BH112" s="76">
        <f t="shared" si="1061"/>
        <v>0</v>
      </c>
      <c r="BI112" s="76">
        <f t="shared" si="1061"/>
        <v>0</v>
      </c>
      <c r="BJ112" s="76">
        <f t="shared" si="1061"/>
        <v>0</v>
      </c>
      <c r="BK112" s="76">
        <f t="shared" si="1061"/>
        <v>0</v>
      </c>
      <c r="BL112" s="76">
        <f t="shared" si="1061"/>
        <v>0</v>
      </c>
      <c r="BM112" s="76">
        <f t="shared" si="1061"/>
        <v>0</v>
      </c>
      <c r="BN112" s="76">
        <f t="shared" si="1061"/>
        <v>0</v>
      </c>
      <c r="BO112" s="76">
        <f t="shared" si="1061"/>
        <v>0</v>
      </c>
      <c r="BP112" s="76">
        <f t="shared" si="1061"/>
        <v>0</v>
      </c>
      <c r="BQ112" s="76">
        <f t="shared" si="1061"/>
        <v>0</v>
      </c>
      <c r="BR112" s="76">
        <f t="shared" si="1061"/>
        <v>0</v>
      </c>
      <c r="BS112" s="76">
        <f t="shared" si="1061"/>
        <v>0</v>
      </c>
    </row>
    <row r="113" spans="2:71">
      <c r="C113" s="47" t="s">
        <v>858</v>
      </c>
      <c r="D113" s="130">
        <f t="shared" si="1057"/>
        <v>0</v>
      </c>
      <c r="E113" s="76">
        <f>E119*$D113</f>
        <v>0</v>
      </c>
      <c r="F113" s="76">
        <f>F119*$D113</f>
        <v>0</v>
      </c>
      <c r="G113" s="76">
        <f>G119*$D113</f>
        <v>0</v>
      </c>
      <c r="H113" s="76">
        <f>H119*$D113</f>
        <v>0</v>
      </c>
      <c r="I113" s="76">
        <f>I119*$D113</f>
        <v>0</v>
      </c>
      <c r="J113" s="76">
        <f t="shared" si="1054"/>
        <v>0</v>
      </c>
      <c r="L113" s="76">
        <f>L119*$D113</f>
        <v>0</v>
      </c>
      <c r="M113" s="76">
        <f t="shared" ref="M113:W113" si="1062">M119*$D113</f>
        <v>0</v>
      </c>
      <c r="N113" s="76">
        <f t="shared" si="1062"/>
        <v>0</v>
      </c>
      <c r="O113" s="76">
        <f t="shared" si="1062"/>
        <v>0</v>
      </c>
      <c r="P113" s="76">
        <f t="shared" si="1062"/>
        <v>0</v>
      </c>
      <c r="Q113" s="76">
        <f t="shared" si="1062"/>
        <v>0</v>
      </c>
      <c r="R113" s="76">
        <f t="shared" si="1062"/>
        <v>0</v>
      </c>
      <c r="S113" s="76">
        <f t="shared" si="1062"/>
        <v>0</v>
      </c>
      <c r="T113" s="76">
        <f t="shared" si="1062"/>
        <v>0</v>
      </c>
      <c r="U113" s="76">
        <f t="shared" si="1062"/>
        <v>0</v>
      </c>
      <c r="V113" s="76">
        <f t="shared" si="1062"/>
        <v>0</v>
      </c>
      <c r="W113" s="76">
        <f t="shared" si="1062"/>
        <v>0</v>
      </c>
      <c r="X113" s="76">
        <f t="shared" ref="X113:BS113" si="1063">X119*$D113</f>
        <v>0</v>
      </c>
      <c r="Y113" s="76">
        <f t="shared" si="1063"/>
        <v>0</v>
      </c>
      <c r="Z113" s="76">
        <f t="shared" si="1063"/>
        <v>0</v>
      </c>
      <c r="AA113" s="76">
        <f t="shared" si="1063"/>
        <v>0</v>
      </c>
      <c r="AB113" s="76">
        <f t="shared" si="1063"/>
        <v>0</v>
      </c>
      <c r="AC113" s="76">
        <f t="shared" si="1063"/>
        <v>0</v>
      </c>
      <c r="AD113" s="76">
        <f t="shared" si="1063"/>
        <v>0</v>
      </c>
      <c r="AE113" s="76">
        <f t="shared" si="1063"/>
        <v>0</v>
      </c>
      <c r="AF113" s="76">
        <f t="shared" si="1063"/>
        <v>0</v>
      </c>
      <c r="AG113" s="76">
        <f t="shared" si="1063"/>
        <v>0</v>
      </c>
      <c r="AH113" s="76">
        <f t="shared" si="1063"/>
        <v>0</v>
      </c>
      <c r="AI113" s="76">
        <f t="shared" si="1063"/>
        <v>0</v>
      </c>
      <c r="AJ113" s="76">
        <f t="shared" si="1063"/>
        <v>0</v>
      </c>
      <c r="AK113" s="76">
        <f t="shared" si="1063"/>
        <v>0</v>
      </c>
      <c r="AL113" s="76">
        <f t="shared" si="1063"/>
        <v>0</v>
      </c>
      <c r="AM113" s="76">
        <f t="shared" si="1063"/>
        <v>0</v>
      </c>
      <c r="AN113" s="76">
        <f t="shared" si="1063"/>
        <v>0</v>
      </c>
      <c r="AO113" s="76">
        <f t="shared" si="1063"/>
        <v>0</v>
      </c>
      <c r="AP113" s="76">
        <f t="shared" si="1063"/>
        <v>0</v>
      </c>
      <c r="AQ113" s="76">
        <f t="shared" si="1063"/>
        <v>0</v>
      </c>
      <c r="AR113" s="76">
        <f t="shared" si="1063"/>
        <v>0</v>
      </c>
      <c r="AS113" s="76">
        <f t="shared" si="1063"/>
        <v>0</v>
      </c>
      <c r="AT113" s="76">
        <f t="shared" si="1063"/>
        <v>0</v>
      </c>
      <c r="AU113" s="76">
        <f t="shared" si="1063"/>
        <v>0</v>
      </c>
      <c r="AV113" s="76">
        <f t="shared" si="1063"/>
        <v>0</v>
      </c>
      <c r="AW113" s="76">
        <f t="shared" si="1063"/>
        <v>0</v>
      </c>
      <c r="AX113" s="76">
        <f t="shared" si="1063"/>
        <v>0</v>
      </c>
      <c r="AY113" s="76">
        <f t="shared" si="1063"/>
        <v>0</v>
      </c>
      <c r="AZ113" s="76">
        <f t="shared" si="1063"/>
        <v>0</v>
      </c>
      <c r="BA113" s="76">
        <f t="shared" si="1063"/>
        <v>0</v>
      </c>
      <c r="BB113" s="76">
        <f t="shared" si="1063"/>
        <v>0</v>
      </c>
      <c r="BC113" s="76">
        <f t="shared" si="1063"/>
        <v>0</v>
      </c>
      <c r="BD113" s="76">
        <f t="shared" si="1063"/>
        <v>0</v>
      </c>
      <c r="BE113" s="76">
        <f t="shared" si="1063"/>
        <v>0</v>
      </c>
      <c r="BF113" s="76">
        <f t="shared" si="1063"/>
        <v>0</v>
      </c>
      <c r="BG113" s="76">
        <f t="shared" si="1063"/>
        <v>0</v>
      </c>
      <c r="BH113" s="76">
        <f t="shared" si="1063"/>
        <v>0</v>
      </c>
      <c r="BI113" s="76">
        <f t="shared" si="1063"/>
        <v>0</v>
      </c>
      <c r="BJ113" s="76">
        <f t="shared" si="1063"/>
        <v>0</v>
      </c>
      <c r="BK113" s="76">
        <f t="shared" si="1063"/>
        <v>0</v>
      </c>
      <c r="BL113" s="76">
        <f t="shared" si="1063"/>
        <v>0</v>
      </c>
      <c r="BM113" s="76">
        <f t="shared" si="1063"/>
        <v>0</v>
      </c>
      <c r="BN113" s="76">
        <f t="shared" si="1063"/>
        <v>0</v>
      </c>
      <c r="BO113" s="76">
        <f t="shared" si="1063"/>
        <v>0</v>
      </c>
      <c r="BP113" s="76">
        <f t="shared" si="1063"/>
        <v>0</v>
      </c>
      <c r="BQ113" s="76">
        <f t="shared" si="1063"/>
        <v>0</v>
      </c>
      <c r="BR113" s="76">
        <f t="shared" si="1063"/>
        <v>0</v>
      </c>
      <c r="BS113" s="76">
        <f t="shared" si="1063"/>
        <v>0</v>
      </c>
    </row>
    <row r="114" spans="2:71">
      <c r="C114" s="47" t="s">
        <v>17</v>
      </c>
      <c r="D114" s="130">
        <f t="shared" si="1057"/>
        <v>1.4999999999999999E-2</v>
      </c>
      <c r="E114" s="76">
        <f>E119*$D114</f>
        <v>23541.015406650167</v>
      </c>
      <c r="F114" s="76">
        <f>F119*$D114</f>
        <v>0</v>
      </c>
      <c r="G114" s="76">
        <f>G119*$D114</f>
        <v>0</v>
      </c>
      <c r="H114" s="76">
        <f>H119*$D114</f>
        <v>0</v>
      </c>
      <c r="I114" s="76">
        <f>I119*$D114</f>
        <v>0</v>
      </c>
      <c r="J114" s="76">
        <f t="shared" si="1054"/>
        <v>23541.015406650167</v>
      </c>
      <c r="L114" s="76">
        <f>L119*$D114</f>
        <v>1961.7512838875141</v>
      </c>
      <c r="M114" s="76">
        <f t="shared" ref="M114:W114" si="1064">M119*$D114</f>
        <v>1961.7512838875141</v>
      </c>
      <c r="N114" s="76">
        <f t="shared" si="1064"/>
        <v>1961.7512838875141</v>
      </c>
      <c r="O114" s="76">
        <f t="shared" si="1064"/>
        <v>1961.7512838875141</v>
      </c>
      <c r="P114" s="76">
        <f t="shared" si="1064"/>
        <v>1961.7512838875141</v>
      </c>
      <c r="Q114" s="76">
        <f t="shared" si="1064"/>
        <v>1961.7512838875141</v>
      </c>
      <c r="R114" s="76">
        <f t="shared" si="1064"/>
        <v>1961.7512838875141</v>
      </c>
      <c r="S114" s="76">
        <f t="shared" si="1064"/>
        <v>1961.7512838875141</v>
      </c>
      <c r="T114" s="76">
        <f t="shared" si="1064"/>
        <v>1961.7512838875141</v>
      </c>
      <c r="U114" s="76">
        <f t="shared" si="1064"/>
        <v>1961.7512838875141</v>
      </c>
      <c r="V114" s="76">
        <f t="shared" si="1064"/>
        <v>1961.7512838875141</v>
      </c>
      <c r="W114" s="76">
        <f t="shared" si="1064"/>
        <v>1961.7512838875141</v>
      </c>
      <c r="X114" s="76">
        <f t="shared" ref="X114:BS114" si="1065">X119*$D114</f>
        <v>0</v>
      </c>
      <c r="Y114" s="76">
        <f t="shared" si="1065"/>
        <v>0</v>
      </c>
      <c r="Z114" s="76">
        <f t="shared" si="1065"/>
        <v>0</v>
      </c>
      <c r="AA114" s="76">
        <f t="shared" si="1065"/>
        <v>0</v>
      </c>
      <c r="AB114" s="76">
        <f t="shared" si="1065"/>
        <v>0</v>
      </c>
      <c r="AC114" s="76">
        <f t="shared" si="1065"/>
        <v>0</v>
      </c>
      <c r="AD114" s="76">
        <f t="shared" si="1065"/>
        <v>0</v>
      </c>
      <c r="AE114" s="76">
        <f t="shared" si="1065"/>
        <v>0</v>
      </c>
      <c r="AF114" s="76">
        <f t="shared" si="1065"/>
        <v>0</v>
      </c>
      <c r="AG114" s="76">
        <f t="shared" si="1065"/>
        <v>0</v>
      </c>
      <c r="AH114" s="76">
        <f t="shared" si="1065"/>
        <v>0</v>
      </c>
      <c r="AI114" s="76">
        <f t="shared" si="1065"/>
        <v>0</v>
      </c>
      <c r="AJ114" s="76">
        <f t="shared" si="1065"/>
        <v>0</v>
      </c>
      <c r="AK114" s="76">
        <f t="shared" si="1065"/>
        <v>0</v>
      </c>
      <c r="AL114" s="76">
        <f t="shared" si="1065"/>
        <v>0</v>
      </c>
      <c r="AM114" s="76">
        <f t="shared" si="1065"/>
        <v>0</v>
      </c>
      <c r="AN114" s="76">
        <f t="shared" si="1065"/>
        <v>0</v>
      </c>
      <c r="AO114" s="76">
        <f t="shared" si="1065"/>
        <v>0</v>
      </c>
      <c r="AP114" s="76">
        <f t="shared" si="1065"/>
        <v>0</v>
      </c>
      <c r="AQ114" s="76">
        <f t="shared" si="1065"/>
        <v>0</v>
      </c>
      <c r="AR114" s="76">
        <f t="shared" si="1065"/>
        <v>0</v>
      </c>
      <c r="AS114" s="76">
        <f t="shared" si="1065"/>
        <v>0</v>
      </c>
      <c r="AT114" s="76">
        <f t="shared" si="1065"/>
        <v>0</v>
      </c>
      <c r="AU114" s="76">
        <f t="shared" si="1065"/>
        <v>0</v>
      </c>
      <c r="AV114" s="76">
        <f t="shared" si="1065"/>
        <v>0</v>
      </c>
      <c r="AW114" s="76">
        <f t="shared" si="1065"/>
        <v>0</v>
      </c>
      <c r="AX114" s="76">
        <f t="shared" si="1065"/>
        <v>0</v>
      </c>
      <c r="AY114" s="76">
        <f t="shared" si="1065"/>
        <v>0</v>
      </c>
      <c r="AZ114" s="76">
        <f t="shared" si="1065"/>
        <v>0</v>
      </c>
      <c r="BA114" s="76">
        <f t="shared" si="1065"/>
        <v>0</v>
      </c>
      <c r="BB114" s="76">
        <f t="shared" si="1065"/>
        <v>0</v>
      </c>
      <c r="BC114" s="76">
        <f t="shared" si="1065"/>
        <v>0</v>
      </c>
      <c r="BD114" s="76">
        <f t="shared" si="1065"/>
        <v>0</v>
      </c>
      <c r="BE114" s="76">
        <f t="shared" si="1065"/>
        <v>0</v>
      </c>
      <c r="BF114" s="76">
        <f t="shared" si="1065"/>
        <v>0</v>
      </c>
      <c r="BG114" s="76">
        <f t="shared" si="1065"/>
        <v>0</v>
      </c>
      <c r="BH114" s="76">
        <f t="shared" si="1065"/>
        <v>0</v>
      </c>
      <c r="BI114" s="76">
        <f t="shared" si="1065"/>
        <v>0</v>
      </c>
      <c r="BJ114" s="76">
        <f t="shared" si="1065"/>
        <v>0</v>
      </c>
      <c r="BK114" s="76">
        <f t="shared" si="1065"/>
        <v>0</v>
      </c>
      <c r="BL114" s="76">
        <f t="shared" si="1065"/>
        <v>0</v>
      </c>
      <c r="BM114" s="76">
        <f t="shared" si="1065"/>
        <v>0</v>
      </c>
      <c r="BN114" s="76">
        <f t="shared" si="1065"/>
        <v>0</v>
      </c>
      <c r="BO114" s="76">
        <f t="shared" si="1065"/>
        <v>0</v>
      </c>
      <c r="BP114" s="76">
        <f t="shared" si="1065"/>
        <v>0</v>
      </c>
      <c r="BQ114" s="76">
        <f t="shared" si="1065"/>
        <v>0</v>
      </c>
      <c r="BR114" s="76">
        <f t="shared" si="1065"/>
        <v>0</v>
      </c>
      <c r="BS114" s="76">
        <f t="shared" si="1065"/>
        <v>0</v>
      </c>
    </row>
    <row r="115" spans="2:71">
      <c r="C115" s="47" t="s">
        <v>275</v>
      </c>
      <c r="D115" s="130">
        <f t="shared" si="1057"/>
        <v>0</v>
      </c>
      <c r="E115" s="76">
        <f>E119*$D115</f>
        <v>0</v>
      </c>
      <c r="F115" s="76">
        <f>F119*$D115</f>
        <v>0</v>
      </c>
      <c r="G115" s="76">
        <f>G119*$D115</f>
        <v>0</v>
      </c>
      <c r="H115" s="76">
        <f>H119*$D115</f>
        <v>0</v>
      </c>
      <c r="I115" s="76">
        <f>I119*$D115</f>
        <v>0</v>
      </c>
      <c r="J115" s="76">
        <f t="shared" si="1054"/>
        <v>0</v>
      </c>
      <c r="L115" s="76">
        <f>L119*$D115</f>
        <v>0</v>
      </c>
      <c r="M115" s="76">
        <f t="shared" ref="M115:W115" si="1066">M119*$D115</f>
        <v>0</v>
      </c>
      <c r="N115" s="76">
        <f t="shared" si="1066"/>
        <v>0</v>
      </c>
      <c r="O115" s="76">
        <f t="shared" si="1066"/>
        <v>0</v>
      </c>
      <c r="P115" s="76">
        <f t="shared" si="1066"/>
        <v>0</v>
      </c>
      <c r="Q115" s="76">
        <f t="shared" si="1066"/>
        <v>0</v>
      </c>
      <c r="R115" s="76">
        <f t="shared" si="1066"/>
        <v>0</v>
      </c>
      <c r="S115" s="76">
        <f t="shared" si="1066"/>
        <v>0</v>
      </c>
      <c r="T115" s="76">
        <f t="shared" si="1066"/>
        <v>0</v>
      </c>
      <c r="U115" s="76">
        <f t="shared" si="1066"/>
        <v>0</v>
      </c>
      <c r="V115" s="76">
        <f t="shared" si="1066"/>
        <v>0</v>
      </c>
      <c r="W115" s="76">
        <f t="shared" si="1066"/>
        <v>0</v>
      </c>
      <c r="X115" s="76">
        <f t="shared" ref="X115:BS115" si="1067">X119*$D115</f>
        <v>0</v>
      </c>
      <c r="Y115" s="76">
        <f t="shared" si="1067"/>
        <v>0</v>
      </c>
      <c r="Z115" s="76">
        <f t="shared" si="1067"/>
        <v>0</v>
      </c>
      <c r="AA115" s="76">
        <f t="shared" si="1067"/>
        <v>0</v>
      </c>
      <c r="AB115" s="76">
        <f t="shared" si="1067"/>
        <v>0</v>
      </c>
      <c r="AC115" s="76">
        <f t="shared" si="1067"/>
        <v>0</v>
      </c>
      <c r="AD115" s="76">
        <f t="shared" si="1067"/>
        <v>0</v>
      </c>
      <c r="AE115" s="76">
        <f t="shared" si="1067"/>
        <v>0</v>
      </c>
      <c r="AF115" s="76">
        <f t="shared" si="1067"/>
        <v>0</v>
      </c>
      <c r="AG115" s="76">
        <f t="shared" si="1067"/>
        <v>0</v>
      </c>
      <c r="AH115" s="76">
        <f t="shared" si="1067"/>
        <v>0</v>
      </c>
      <c r="AI115" s="76">
        <f t="shared" si="1067"/>
        <v>0</v>
      </c>
      <c r="AJ115" s="76">
        <f t="shared" si="1067"/>
        <v>0</v>
      </c>
      <c r="AK115" s="76">
        <f t="shared" si="1067"/>
        <v>0</v>
      </c>
      <c r="AL115" s="76">
        <f t="shared" si="1067"/>
        <v>0</v>
      </c>
      <c r="AM115" s="76">
        <f t="shared" si="1067"/>
        <v>0</v>
      </c>
      <c r="AN115" s="76">
        <f t="shared" si="1067"/>
        <v>0</v>
      </c>
      <c r="AO115" s="76">
        <f t="shared" si="1067"/>
        <v>0</v>
      </c>
      <c r="AP115" s="76">
        <f t="shared" si="1067"/>
        <v>0</v>
      </c>
      <c r="AQ115" s="76">
        <f t="shared" si="1067"/>
        <v>0</v>
      </c>
      <c r="AR115" s="76">
        <f t="shared" si="1067"/>
        <v>0</v>
      </c>
      <c r="AS115" s="76">
        <f t="shared" si="1067"/>
        <v>0</v>
      </c>
      <c r="AT115" s="76">
        <f t="shared" si="1067"/>
        <v>0</v>
      </c>
      <c r="AU115" s="76">
        <f t="shared" si="1067"/>
        <v>0</v>
      </c>
      <c r="AV115" s="76">
        <f t="shared" si="1067"/>
        <v>0</v>
      </c>
      <c r="AW115" s="76">
        <f t="shared" si="1067"/>
        <v>0</v>
      </c>
      <c r="AX115" s="76">
        <f t="shared" si="1067"/>
        <v>0</v>
      </c>
      <c r="AY115" s="76">
        <f t="shared" si="1067"/>
        <v>0</v>
      </c>
      <c r="AZ115" s="76">
        <f t="shared" si="1067"/>
        <v>0</v>
      </c>
      <c r="BA115" s="76">
        <f t="shared" si="1067"/>
        <v>0</v>
      </c>
      <c r="BB115" s="76">
        <f t="shared" si="1067"/>
        <v>0</v>
      </c>
      <c r="BC115" s="76">
        <f t="shared" si="1067"/>
        <v>0</v>
      </c>
      <c r="BD115" s="76">
        <f t="shared" si="1067"/>
        <v>0</v>
      </c>
      <c r="BE115" s="76">
        <f t="shared" si="1067"/>
        <v>0</v>
      </c>
      <c r="BF115" s="76">
        <f t="shared" si="1067"/>
        <v>0</v>
      </c>
      <c r="BG115" s="76">
        <f t="shared" si="1067"/>
        <v>0</v>
      </c>
      <c r="BH115" s="76">
        <f t="shared" si="1067"/>
        <v>0</v>
      </c>
      <c r="BI115" s="76">
        <f t="shared" si="1067"/>
        <v>0</v>
      </c>
      <c r="BJ115" s="76">
        <f t="shared" si="1067"/>
        <v>0</v>
      </c>
      <c r="BK115" s="76">
        <f t="shared" si="1067"/>
        <v>0</v>
      </c>
      <c r="BL115" s="76">
        <f t="shared" si="1067"/>
        <v>0</v>
      </c>
      <c r="BM115" s="76">
        <f t="shared" si="1067"/>
        <v>0</v>
      </c>
      <c r="BN115" s="76">
        <f t="shared" si="1067"/>
        <v>0</v>
      </c>
      <c r="BO115" s="76">
        <f t="shared" si="1067"/>
        <v>0</v>
      </c>
      <c r="BP115" s="76">
        <f t="shared" si="1067"/>
        <v>0</v>
      </c>
      <c r="BQ115" s="76">
        <f t="shared" si="1067"/>
        <v>0</v>
      </c>
      <c r="BR115" s="76">
        <f t="shared" si="1067"/>
        <v>0</v>
      </c>
      <c r="BS115" s="76">
        <f t="shared" si="1067"/>
        <v>0</v>
      </c>
    </row>
    <row r="116" spans="2:71">
      <c r="C116" s="57" t="s">
        <v>866</v>
      </c>
      <c r="E116" s="79">
        <f>SUM(E109:E115)</f>
        <v>66124.096608901804</v>
      </c>
      <c r="F116" s="79">
        <f t="shared" ref="F116:I116" si="1068">SUM(F109:F115)</f>
        <v>0</v>
      </c>
      <c r="G116" s="79">
        <f t="shared" si="1068"/>
        <v>0</v>
      </c>
      <c r="H116" s="79">
        <f t="shared" si="1068"/>
        <v>0</v>
      </c>
      <c r="I116" s="79">
        <f t="shared" si="1068"/>
        <v>0</v>
      </c>
      <c r="J116" s="79">
        <f t="shared" ref="J116" si="1069">SUM(E116:I116)</f>
        <v>66124.096608901804</v>
      </c>
      <c r="L116" s="79">
        <f>SUM(L109:L115)</f>
        <v>10305.733411355741</v>
      </c>
      <c r="M116" s="79">
        <f t="shared" ref="M116:W116" si="1070">SUM(M109:M115)</f>
        <v>5074.3966543223696</v>
      </c>
      <c r="N116" s="79">
        <f t="shared" si="1070"/>
        <v>5074.3966543223696</v>
      </c>
      <c r="O116" s="79">
        <f t="shared" si="1070"/>
        <v>5074.3966543223696</v>
      </c>
      <c r="P116" s="79">
        <f t="shared" si="1070"/>
        <v>5074.3966543223696</v>
      </c>
      <c r="Q116" s="79">
        <f t="shared" si="1070"/>
        <v>5074.3966543223696</v>
      </c>
      <c r="R116" s="79">
        <f t="shared" si="1070"/>
        <v>5074.3966543223696</v>
      </c>
      <c r="S116" s="79">
        <f t="shared" si="1070"/>
        <v>5074.3966543223696</v>
      </c>
      <c r="T116" s="79">
        <f t="shared" si="1070"/>
        <v>5074.3966543223696</v>
      </c>
      <c r="U116" s="79">
        <f t="shared" si="1070"/>
        <v>5074.3966543223696</v>
      </c>
      <c r="V116" s="79">
        <f t="shared" si="1070"/>
        <v>5074.3966543223696</v>
      </c>
      <c r="W116" s="79">
        <f t="shared" si="1070"/>
        <v>5074.3966543223696</v>
      </c>
      <c r="X116" s="79">
        <f t="shared" ref="X116" si="1071">SUM(X109:X115)</f>
        <v>0</v>
      </c>
      <c r="Y116" s="79">
        <f t="shared" ref="Y116" si="1072">SUM(Y109:Y115)</f>
        <v>0</v>
      </c>
      <c r="Z116" s="79">
        <f t="shared" ref="Z116" si="1073">SUM(Z109:Z115)</f>
        <v>0</v>
      </c>
      <c r="AA116" s="79">
        <f t="shared" ref="AA116" si="1074">SUM(AA109:AA115)</f>
        <v>0</v>
      </c>
      <c r="AB116" s="79">
        <f t="shared" ref="AB116" si="1075">SUM(AB109:AB115)</f>
        <v>0</v>
      </c>
      <c r="AC116" s="79">
        <f t="shared" ref="AC116" si="1076">SUM(AC109:AC115)</f>
        <v>0</v>
      </c>
      <c r="AD116" s="79">
        <f t="shared" ref="AD116" si="1077">SUM(AD109:AD115)</f>
        <v>0</v>
      </c>
      <c r="AE116" s="79">
        <f t="shared" ref="AE116" si="1078">SUM(AE109:AE115)</f>
        <v>0</v>
      </c>
      <c r="AF116" s="79">
        <f t="shared" ref="AF116" si="1079">SUM(AF109:AF115)</f>
        <v>0</v>
      </c>
      <c r="AG116" s="79">
        <f t="shared" ref="AG116" si="1080">SUM(AG109:AG115)</f>
        <v>0</v>
      </c>
      <c r="AH116" s="79">
        <f t="shared" ref="AH116" si="1081">SUM(AH109:AH115)</f>
        <v>0</v>
      </c>
      <c r="AI116" s="79">
        <f t="shared" ref="AI116" si="1082">SUM(AI109:AI115)</f>
        <v>0</v>
      </c>
      <c r="AJ116" s="79">
        <f t="shared" ref="AJ116" si="1083">SUM(AJ109:AJ115)</f>
        <v>0</v>
      </c>
      <c r="AK116" s="79">
        <f t="shared" ref="AK116" si="1084">SUM(AK109:AK115)</f>
        <v>0</v>
      </c>
      <c r="AL116" s="79">
        <f t="shared" ref="AL116" si="1085">SUM(AL109:AL115)</f>
        <v>0</v>
      </c>
      <c r="AM116" s="79">
        <f t="shared" ref="AM116" si="1086">SUM(AM109:AM115)</f>
        <v>0</v>
      </c>
      <c r="AN116" s="79">
        <f t="shared" ref="AN116" si="1087">SUM(AN109:AN115)</f>
        <v>0</v>
      </c>
      <c r="AO116" s="79">
        <f t="shared" ref="AO116" si="1088">SUM(AO109:AO115)</f>
        <v>0</v>
      </c>
      <c r="AP116" s="79">
        <f t="shared" ref="AP116" si="1089">SUM(AP109:AP115)</f>
        <v>0</v>
      </c>
      <c r="AQ116" s="79">
        <f t="shared" ref="AQ116" si="1090">SUM(AQ109:AQ115)</f>
        <v>0</v>
      </c>
      <c r="AR116" s="79">
        <f t="shared" ref="AR116" si="1091">SUM(AR109:AR115)</f>
        <v>0</v>
      </c>
      <c r="AS116" s="79">
        <f t="shared" ref="AS116" si="1092">SUM(AS109:AS115)</f>
        <v>0</v>
      </c>
      <c r="AT116" s="79">
        <f t="shared" ref="AT116" si="1093">SUM(AT109:AT115)</f>
        <v>0</v>
      </c>
      <c r="AU116" s="79">
        <f t="shared" ref="AU116" si="1094">SUM(AU109:AU115)</f>
        <v>0</v>
      </c>
      <c r="AV116" s="79">
        <f t="shared" ref="AV116" si="1095">SUM(AV109:AV115)</f>
        <v>0</v>
      </c>
      <c r="AW116" s="79">
        <f t="shared" ref="AW116" si="1096">SUM(AW109:AW115)</f>
        <v>0</v>
      </c>
      <c r="AX116" s="79">
        <f t="shared" ref="AX116" si="1097">SUM(AX109:AX115)</f>
        <v>0</v>
      </c>
      <c r="AY116" s="79">
        <f t="shared" ref="AY116" si="1098">SUM(AY109:AY115)</f>
        <v>0</v>
      </c>
      <c r="AZ116" s="79">
        <f t="shared" ref="AZ116" si="1099">SUM(AZ109:AZ115)</f>
        <v>0</v>
      </c>
      <c r="BA116" s="79">
        <f t="shared" ref="BA116" si="1100">SUM(BA109:BA115)</f>
        <v>0</v>
      </c>
      <c r="BB116" s="79">
        <f t="shared" ref="BB116" si="1101">SUM(BB109:BB115)</f>
        <v>0</v>
      </c>
      <c r="BC116" s="79">
        <f t="shared" ref="BC116" si="1102">SUM(BC109:BC115)</f>
        <v>0</v>
      </c>
      <c r="BD116" s="79">
        <f t="shared" ref="BD116" si="1103">SUM(BD109:BD115)</f>
        <v>0</v>
      </c>
      <c r="BE116" s="79">
        <f t="shared" ref="BE116" si="1104">SUM(BE109:BE115)</f>
        <v>0</v>
      </c>
      <c r="BF116" s="79">
        <f t="shared" ref="BF116" si="1105">SUM(BF109:BF115)</f>
        <v>0</v>
      </c>
      <c r="BG116" s="79">
        <f t="shared" ref="BG116" si="1106">SUM(BG109:BG115)</f>
        <v>0</v>
      </c>
      <c r="BH116" s="79">
        <f t="shared" ref="BH116" si="1107">SUM(BH109:BH115)</f>
        <v>0</v>
      </c>
      <c r="BI116" s="79">
        <f t="shared" ref="BI116" si="1108">SUM(BI109:BI115)</f>
        <v>0</v>
      </c>
      <c r="BJ116" s="79">
        <f t="shared" ref="BJ116" si="1109">SUM(BJ109:BJ115)</f>
        <v>0</v>
      </c>
      <c r="BK116" s="79">
        <f t="shared" ref="BK116" si="1110">SUM(BK109:BK115)</f>
        <v>0</v>
      </c>
      <c r="BL116" s="79">
        <f t="shared" ref="BL116" si="1111">SUM(BL109:BL115)</f>
        <v>0</v>
      </c>
      <c r="BM116" s="79">
        <f t="shared" ref="BM116" si="1112">SUM(BM109:BM115)</f>
        <v>0</v>
      </c>
      <c r="BN116" s="79">
        <f t="shared" ref="BN116" si="1113">SUM(BN109:BN115)</f>
        <v>0</v>
      </c>
      <c r="BO116" s="79">
        <f t="shared" ref="BO116" si="1114">SUM(BO109:BO115)</f>
        <v>0</v>
      </c>
      <c r="BP116" s="79">
        <f t="shared" ref="BP116" si="1115">SUM(BP109:BP115)</f>
        <v>0</v>
      </c>
      <c r="BQ116" s="79">
        <f t="shared" ref="BQ116" si="1116">SUM(BQ109:BQ115)</f>
        <v>0</v>
      </c>
      <c r="BR116" s="79">
        <f t="shared" ref="BR116" si="1117">SUM(BR109:BR115)</f>
        <v>0</v>
      </c>
      <c r="BS116" s="79">
        <f t="shared" ref="BS116" si="1118">SUM(BS109:BS115)</f>
        <v>0</v>
      </c>
    </row>
    <row r="117" spans="2:71">
      <c r="C117" s="47" t="s">
        <v>867</v>
      </c>
      <c r="E117" s="76">
        <f>E100+E107+E116</f>
        <v>1416663.6780225928</v>
      </c>
      <c r="F117" s="76">
        <f>F100+F107+F116</f>
        <v>0</v>
      </c>
      <c r="G117" s="76">
        <f>G100+G107+G116</f>
        <v>0</v>
      </c>
      <c r="H117" s="76">
        <f>H100+H107+H116</f>
        <v>0</v>
      </c>
      <c r="I117" s="76">
        <f>I100+I107+I116</f>
        <v>0</v>
      </c>
      <c r="J117" s="76">
        <f t="shared" ref="J117:J118" si="1119">SUM(E117:I117)</f>
        <v>1416663.6780225928</v>
      </c>
      <c r="L117" s="76">
        <f t="shared" ref="L117:AQ117" si="1120">L100+L107+L116</f>
        <v>140140.23489083827</v>
      </c>
      <c r="M117" s="76">
        <f t="shared" si="1120"/>
        <v>117114.24742294286</v>
      </c>
      <c r="N117" s="76">
        <f t="shared" si="1120"/>
        <v>119030.93257482712</v>
      </c>
      <c r="O117" s="76">
        <f t="shared" si="1120"/>
        <v>114590.87532582511</v>
      </c>
      <c r="P117" s="76">
        <f t="shared" si="1120"/>
        <v>114681.9791103506</v>
      </c>
      <c r="Q117" s="76">
        <f t="shared" si="1120"/>
        <v>114796.38726442667</v>
      </c>
      <c r="R117" s="76">
        <f t="shared" si="1120"/>
        <v>115210.6693001645</v>
      </c>
      <c r="S117" s="76">
        <f t="shared" si="1120"/>
        <v>114519.26351845157</v>
      </c>
      <c r="T117" s="76">
        <f t="shared" si="1120"/>
        <v>114415.16866106451</v>
      </c>
      <c r="U117" s="76">
        <f t="shared" si="1120"/>
        <v>114309.91786699199</v>
      </c>
      <c r="V117" s="76">
        <f t="shared" si="1120"/>
        <v>118357.29466957632</v>
      </c>
      <c r="W117" s="76">
        <f t="shared" si="1120"/>
        <v>119496.70741713302</v>
      </c>
      <c r="X117" s="76">
        <f t="shared" si="1120"/>
        <v>0</v>
      </c>
      <c r="Y117" s="76">
        <f t="shared" si="1120"/>
        <v>0</v>
      </c>
      <c r="Z117" s="76">
        <f t="shared" si="1120"/>
        <v>0</v>
      </c>
      <c r="AA117" s="76">
        <f t="shared" si="1120"/>
        <v>0</v>
      </c>
      <c r="AB117" s="76">
        <f t="shared" si="1120"/>
        <v>0</v>
      </c>
      <c r="AC117" s="76">
        <f t="shared" si="1120"/>
        <v>0</v>
      </c>
      <c r="AD117" s="76">
        <f t="shared" si="1120"/>
        <v>0</v>
      </c>
      <c r="AE117" s="76">
        <f t="shared" si="1120"/>
        <v>0</v>
      </c>
      <c r="AF117" s="76">
        <f t="shared" si="1120"/>
        <v>0</v>
      </c>
      <c r="AG117" s="76">
        <f t="shared" si="1120"/>
        <v>0</v>
      </c>
      <c r="AH117" s="76">
        <f t="shared" si="1120"/>
        <v>0</v>
      </c>
      <c r="AI117" s="76">
        <f t="shared" si="1120"/>
        <v>0</v>
      </c>
      <c r="AJ117" s="76">
        <f t="shared" si="1120"/>
        <v>0</v>
      </c>
      <c r="AK117" s="76">
        <f t="shared" si="1120"/>
        <v>0</v>
      </c>
      <c r="AL117" s="76">
        <f t="shared" si="1120"/>
        <v>0</v>
      </c>
      <c r="AM117" s="76">
        <f t="shared" si="1120"/>
        <v>0</v>
      </c>
      <c r="AN117" s="76">
        <f t="shared" si="1120"/>
        <v>0</v>
      </c>
      <c r="AO117" s="76">
        <f t="shared" si="1120"/>
        <v>0</v>
      </c>
      <c r="AP117" s="76">
        <f t="shared" si="1120"/>
        <v>0</v>
      </c>
      <c r="AQ117" s="76">
        <f t="shared" si="1120"/>
        <v>0</v>
      </c>
      <c r="AR117" s="76">
        <f t="shared" ref="AR117:BS117" si="1121">AR100+AR107+AR116</f>
        <v>0</v>
      </c>
      <c r="AS117" s="76">
        <f t="shared" si="1121"/>
        <v>0</v>
      </c>
      <c r="AT117" s="76">
        <f t="shared" si="1121"/>
        <v>0</v>
      </c>
      <c r="AU117" s="76">
        <f t="shared" si="1121"/>
        <v>0</v>
      </c>
      <c r="AV117" s="76">
        <f t="shared" si="1121"/>
        <v>0</v>
      </c>
      <c r="AW117" s="76">
        <f t="shared" si="1121"/>
        <v>0</v>
      </c>
      <c r="AX117" s="76">
        <f t="shared" si="1121"/>
        <v>0</v>
      </c>
      <c r="AY117" s="76">
        <f t="shared" si="1121"/>
        <v>0</v>
      </c>
      <c r="AZ117" s="76">
        <f t="shared" si="1121"/>
        <v>0</v>
      </c>
      <c r="BA117" s="76">
        <f t="shared" si="1121"/>
        <v>0</v>
      </c>
      <c r="BB117" s="76">
        <f t="shared" si="1121"/>
        <v>0</v>
      </c>
      <c r="BC117" s="76">
        <f t="shared" si="1121"/>
        <v>0</v>
      </c>
      <c r="BD117" s="76">
        <f t="shared" si="1121"/>
        <v>0</v>
      </c>
      <c r="BE117" s="76">
        <f t="shared" si="1121"/>
        <v>0</v>
      </c>
      <c r="BF117" s="76">
        <f t="shared" si="1121"/>
        <v>0</v>
      </c>
      <c r="BG117" s="76">
        <f t="shared" si="1121"/>
        <v>0</v>
      </c>
      <c r="BH117" s="76">
        <f t="shared" si="1121"/>
        <v>0</v>
      </c>
      <c r="BI117" s="76">
        <f t="shared" si="1121"/>
        <v>0</v>
      </c>
      <c r="BJ117" s="76">
        <f t="shared" si="1121"/>
        <v>0</v>
      </c>
      <c r="BK117" s="76">
        <f t="shared" si="1121"/>
        <v>0</v>
      </c>
      <c r="BL117" s="76">
        <f t="shared" si="1121"/>
        <v>0</v>
      </c>
      <c r="BM117" s="76">
        <f t="shared" si="1121"/>
        <v>0</v>
      </c>
      <c r="BN117" s="76">
        <f t="shared" si="1121"/>
        <v>0</v>
      </c>
      <c r="BO117" s="76">
        <f t="shared" si="1121"/>
        <v>0</v>
      </c>
      <c r="BP117" s="76">
        <f t="shared" si="1121"/>
        <v>0</v>
      </c>
      <c r="BQ117" s="76">
        <f t="shared" si="1121"/>
        <v>0</v>
      </c>
      <c r="BR117" s="76">
        <f t="shared" si="1121"/>
        <v>0</v>
      </c>
      <c r="BS117" s="76">
        <f t="shared" si="1121"/>
        <v>0</v>
      </c>
    </row>
    <row r="118" spans="2:71">
      <c r="C118" s="47" t="s">
        <v>865</v>
      </c>
      <c r="E118" s="76">
        <f t="shared" ref="E118:I118" si="1122">E119-E117</f>
        <v>152737.34908741852</v>
      </c>
      <c r="F118" s="76">
        <f t="shared" si="1122"/>
        <v>0</v>
      </c>
      <c r="G118" s="76">
        <f t="shared" si="1122"/>
        <v>0</v>
      </c>
      <c r="H118" s="76">
        <f t="shared" si="1122"/>
        <v>0</v>
      </c>
      <c r="I118" s="76">
        <f t="shared" si="1122"/>
        <v>0</v>
      </c>
      <c r="J118" s="76">
        <f t="shared" si="1119"/>
        <v>152737.34908741852</v>
      </c>
      <c r="L118" s="76">
        <f t="shared" ref="L118:W118" si="1123">L119-L117</f>
        <v>-9356.8159650039888</v>
      </c>
      <c r="M118" s="76">
        <f t="shared" si="1123"/>
        <v>13669.171502891419</v>
      </c>
      <c r="N118" s="76">
        <f t="shared" si="1123"/>
        <v>11752.486351007159</v>
      </c>
      <c r="O118" s="76">
        <f t="shared" si="1123"/>
        <v>16192.543600009172</v>
      </c>
      <c r="P118" s="76">
        <f t="shared" si="1123"/>
        <v>16101.439815483682</v>
      </c>
      <c r="Q118" s="76">
        <f t="shared" si="1123"/>
        <v>15987.031661407615</v>
      </c>
      <c r="R118" s="76">
        <f t="shared" si="1123"/>
        <v>15572.749625669778</v>
      </c>
      <c r="S118" s="76">
        <f t="shared" si="1123"/>
        <v>16264.155407382714</v>
      </c>
      <c r="T118" s="76">
        <f t="shared" si="1123"/>
        <v>16368.250264769769</v>
      </c>
      <c r="U118" s="76">
        <f t="shared" si="1123"/>
        <v>16473.501058842288</v>
      </c>
      <c r="V118" s="76">
        <f t="shared" si="1123"/>
        <v>12426.124256257957</v>
      </c>
      <c r="W118" s="76">
        <f t="shared" si="1123"/>
        <v>11286.711508701264</v>
      </c>
      <c r="X118" s="76">
        <f t="shared" ref="X118:BS118" si="1124">X119-X117</f>
        <v>0</v>
      </c>
      <c r="Y118" s="76">
        <f t="shared" si="1124"/>
        <v>0</v>
      </c>
      <c r="Z118" s="76">
        <f t="shared" si="1124"/>
        <v>0</v>
      </c>
      <c r="AA118" s="76">
        <f t="shared" si="1124"/>
        <v>0</v>
      </c>
      <c r="AB118" s="76">
        <f t="shared" si="1124"/>
        <v>0</v>
      </c>
      <c r="AC118" s="76">
        <f t="shared" si="1124"/>
        <v>0</v>
      </c>
      <c r="AD118" s="76">
        <f t="shared" si="1124"/>
        <v>0</v>
      </c>
      <c r="AE118" s="76">
        <f t="shared" si="1124"/>
        <v>0</v>
      </c>
      <c r="AF118" s="76">
        <f t="shared" si="1124"/>
        <v>0</v>
      </c>
      <c r="AG118" s="76">
        <f t="shared" si="1124"/>
        <v>0</v>
      </c>
      <c r="AH118" s="76">
        <f t="shared" si="1124"/>
        <v>0</v>
      </c>
      <c r="AI118" s="76">
        <f t="shared" si="1124"/>
        <v>0</v>
      </c>
      <c r="AJ118" s="76">
        <f t="shared" si="1124"/>
        <v>0</v>
      </c>
      <c r="AK118" s="76">
        <f t="shared" si="1124"/>
        <v>0</v>
      </c>
      <c r="AL118" s="76">
        <f t="shared" si="1124"/>
        <v>0</v>
      </c>
      <c r="AM118" s="76">
        <f t="shared" si="1124"/>
        <v>0</v>
      </c>
      <c r="AN118" s="76">
        <f t="shared" si="1124"/>
        <v>0</v>
      </c>
      <c r="AO118" s="76">
        <f t="shared" si="1124"/>
        <v>0</v>
      </c>
      <c r="AP118" s="76">
        <f t="shared" si="1124"/>
        <v>0</v>
      </c>
      <c r="AQ118" s="76">
        <f t="shared" si="1124"/>
        <v>0</v>
      </c>
      <c r="AR118" s="76">
        <f t="shared" si="1124"/>
        <v>0</v>
      </c>
      <c r="AS118" s="76">
        <f t="shared" si="1124"/>
        <v>0</v>
      </c>
      <c r="AT118" s="76">
        <f t="shared" si="1124"/>
        <v>0</v>
      </c>
      <c r="AU118" s="76">
        <f t="shared" si="1124"/>
        <v>0</v>
      </c>
      <c r="AV118" s="76">
        <f t="shared" si="1124"/>
        <v>0</v>
      </c>
      <c r="AW118" s="76">
        <f t="shared" si="1124"/>
        <v>0</v>
      </c>
      <c r="AX118" s="76">
        <f t="shared" si="1124"/>
        <v>0</v>
      </c>
      <c r="AY118" s="76">
        <f t="shared" si="1124"/>
        <v>0</v>
      </c>
      <c r="AZ118" s="76">
        <f t="shared" si="1124"/>
        <v>0</v>
      </c>
      <c r="BA118" s="76">
        <f t="shared" si="1124"/>
        <v>0</v>
      </c>
      <c r="BB118" s="76">
        <f t="shared" si="1124"/>
        <v>0</v>
      </c>
      <c r="BC118" s="76">
        <f t="shared" si="1124"/>
        <v>0</v>
      </c>
      <c r="BD118" s="76">
        <f t="shared" si="1124"/>
        <v>0</v>
      </c>
      <c r="BE118" s="76">
        <f t="shared" si="1124"/>
        <v>0</v>
      </c>
      <c r="BF118" s="76">
        <f t="shared" si="1124"/>
        <v>0</v>
      </c>
      <c r="BG118" s="76">
        <f t="shared" si="1124"/>
        <v>0</v>
      </c>
      <c r="BH118" s="76">
        <f t="shared" si="1124"/>
        <v>0</v>
      </c>
      <c r="BI118" s="76">
        <f t="shared" si="1124"/>
        <v>0</v>
      </c>
      <c r="BJ118" s="76">
        <f t="shared" si="1124"/>
        <v>0</v>
      </c>
      <c r="BK118" s="76">
        <f t="shared" si="1124"/>
        <v>0</v>
      </c>
      <c r="BL118" s="76">
        <f t="shared" si="1124"/>
        <v>0</v>
      </c>
      <c r="BM118" s="76">
        <f t="shared" si="1124"/>
        <v>0</v>
      </c>
      <c r="BN118" s="76">
        <f t="shared" si="1124"/>
        <v>0</v>
      </c>
      <c r="BO118" s="76">
        <f t="shared" si="1124"/>
        <v>0</v>
      </c>
      <c r="BP118" s="76">
        <f t="shared" si="1124"/>
        <v>0</v>
      </c>
      <c r="BQ118" s="76">
        <f t="shared" si="1124"/>
        <v>0</v>
      </c>
      <c r="BR118" s="76">
        <f t="shared" si="1124"/>
        <v>0</v>
      </c>
      <c r="BS118" s="76">
        <f t="shared" si="1124"/>
        <v>0</v>
      </c>
    </row>
    <row r="119" spans="2:71">
      <c r="C119" s="47" t="s">
        <v>864</v>
      </c>
      <c r="E119" s="79">
        <f>(E100+E107)/(1-SUM($D109:$D115)-Параметры!$C$61)</f>
        <v>1569401.0271100113</v>
      </c>
      <c r="F119" s="79">
        <f>(F100+F107)/(1-SUM($D109,$D111:$D115)-Параметры!$C$61)</f>
        <v>0</v>
      </c>
      <c r="G119" s="79">
        <f>(G100+G107)/(1-SUM($D109,$D111:$D115)-Параметры!$C$61)</f>
        <v>0</v>
      </c>
      <c r="H119" s="79">
        <f>(H100+H107)/(1-SUM($D109,$D111:$D115)-Параметры!$C$61)</f>
        <v>0</v>
      </c>
      <c r="I119" s="79">
        <f>(I100+I107)/(1-SUM($D109,$D111:$D115)-Параметры!$C$61)</f>
        <v>0</v>
      </c>
      <c r="J119" s="79">
        <f>SUM(E119:I119)</f>
        <v>1569401.0271100113</v>
      </c>
      <c r="L119" s="79">
        <f>IF(SUM(тех!$X$6:$AI$6)=0,,$E119*тех!X$6/SUM(тех!$X$6:$AI$6))</f>
        <v>130783.41892583428</v>
      </c>
      <c r="M119" s="79">
        <f>IF(SUM(тех!$X$6:$AI$6)=0,,$E119*тех!Y$6/SUM(тех!$X$6:$AI$6))</f>
        <v>130783.41892583428</v>
      </c>
      <c r="N119" s="79">
        <f>IF(SUM(тех!$X$6:$AI$6)=0,,$E119*тех!Z$6/SUM(тех!$X$6:$AI$6))</f>
        <v>130783.41892583428</v>
      </c>
      <c r="O119" s="79">
        <f>IF(SUM(тех!$X$6:$AI$6)=0,,$E119*тех!AA$6/SUM(тех!$X$6:$AI$6))</f>
        <v>130783.41892583428</v>
      </c>
      <c r="P119" s="79">
        <f>IF(SUM(тех!$X$6:$AI$6)=0,,$E119*тех!AB$6/SUM(тех!$X$6:$AI$6))</f>
        <v>130783.41892583428</v>
      </c>
      <c r="Q119" s="79">
        <f>IF(SUM(тех!$X$6:$AI$6)=0,,$E119*тех!AC$6/SUM(тех!$X$6:$AI$6))</f>
        <v>130783.41892583428</v>
      </c>
      <c r="R119" s="79">
        <f>IF(SUM(тех!$X$6:$AI$6)=0,,$E119*тех!AD$6/SUM(тех!$X$6:$AI$6))</f>
        <v>130783.41892583428</v>
      </c>
      <c r="S119" s="79">
        <f>IF(SUM(тех!$X$6:$AI$6)=0,,$E119*тех!AE$6/SUM(тех!$X$6:$AI$6))</f>
        <v>130783.41892583428</v>
      </c>
      <c r="T119" s="79">
        <f>IF(SUM(тех!$X$6:$AI$6)=0,,$E119*тех!AF$6/SUM(тех!$X$6:$AI$6))</f>
        <v>130783.41892583428</v>
      </c>
      <c r="U119" s="79">
        <f>IF(SUM(тех!$X$6:$AI$6)=0,,$E119*тех!AG$6/SUM(тех!$X$6:$AI$6))</f>
        <v>130783.41892583428</v>
      </c>
      <c r="V119" s="79">
        <f>IF(SUM(тех!$X$6:$AI$6)=0,,$E119*тех!AH$6/SUM(тех!$X$6:$AI$6))</f>
        <v>130783.41892583428</v>
      </c>
      <c r="W119" s="79">
        <f>IF(SUM(тех!$X$6:$AI$6)=0,,$E119*тех!AI$6/SUM(тех!$X$6:$AI$6))</f>
        <v>130783.41892583428</v>
      </c>
      <c r="X119" s="79">
        <f>IF(SUM(тех!$AJ$6:$AU$6)=0,,$F119*тех!AJ$6/SUM(тех!$AJ$6:$AU$6))</f>
        <v>0</v>
      </c>
      <c r="Y119" s="79">
        <f>IF(SUM(тех!$AJ$6:$AU$6)=0,,$F119*тех!AK$6/SUM(тех!$AJ$6:$AU$6))</f>
        <v>0</v>
      </c>
      <c r="Z119" s="79">
        <f>IF(SUM(тех!$AJ$6:$AU$6)=0,,$F119*тех!AL$6/SUM(тех!$AJ$6:$AU$6))</f>
        <v>0</v>
      </c>
      <c r="AA119" s="79">
        <f>IF(SUM(тех!$AJ$6:$AU$6)=0,,$F119*тех!AM$6/SUM(тех!$AJ$6:$AU$6))</f>
        <v>0</v>
      </c>
      <c r="AB119" s="79">
        <f>IF(SUM(тех!$AJ$6:$AU$6)=0,,$F119*тех!AN$6/SUM(тех!$AJ$6:$AU$6))</f>
        <v>0</v>
      </c>
      <c r="AC119" s="79">
        <f>IF(SUM(тех!$AJ$6:$AU$6)=0,,$F119*тех!AO$6/SUM(тех!$AJ$6:$AU$6))</f>
        <v>0</v>
      </c>
      <c r="AD119" s="79">
        <f>IF(SUM(тех!$AJ$6:$AU$6)=0,,$F119*тех!AP$6/SUM(тех!$AJ$6:$AU$6))</f>
        <v>0</v>
      </c>
      <c r="AE119" s="79">
        <f>IF(SUM(тех!$AJ$6:$AU$6)=0,,$F119*тех!AQ$6/SUM(тех!$AJ$6:$AU$6))</f>
        <v>0</v>
      </c>
      <c r="AF119" s="79">
        <f>IF(SUM(тех!$AJ$6:$AU$6)=0,,$F119*тех!AR$6/SUM(тех!$AJ$6:$AU$6))</f>
        <v>0</v>
      </c>
      <c r="AG119" s="79">
        <f>IF(SUM(тех!$AJ$6:$AU$6)=0,,$F119*тех!AS$6/SUM(тех!$AJ$6:$AU$6))</f>
        <v>0</v>
      </c>
      <c r="AH119" s="79">
        <f>IF(SUM(тех!$AJ$6:$AU$6)=0,,$F119*тех!AT$6/SUM(тех!$AJ$6:$AU$6))</f>
        <v>0</v>
      </c>
      <c r="AI119" s="79">
        <f>IF(SUM(тех!$AJ$6:$AU$6)=0,,$F119*тех!AU$6/SUM(тех!$AJ$6:$AU$6))</f>
        <v>0</v>
      </c>
      <c r="AJ119" s="79">
        <f>IF(SUM(тех!$AV$6:$BG$6)=0,,$G119*тех!AV$6/SUM(тех!$AV$6:$BG$6))</f>
        <v>0</v>
      </c>
      <c r="AK119" s="79">
        <f>IF(SUM(тех!$AV$6:$BG$6)=0,,$G119*тех!AW$6/SUM(тех!$AV$6:$BG$6))</f>
        <v>0</v>
      </c>
      <c r="AL119" s="79">
        <f>IF(SUM(тех!$AV$6:$BG$6)=0,,$G119*тех!AX$6/SUM(тех!$AV$6:$BG$6))</f>
        <v>0</v>
      </c>
      <c r="AM119" s="79">
        <f>IF(SUM(тех!$AV$6:$BG$6)=0,,$G119*тех!AY$6/SUM(тех!$AV$6:$BG$6))</f>
        <v>0</v>
      </c>
      <c r="AN119" s="79">
        <f>IF(SUM(тех!$AV$6:$BG$6)=0,,$G119*тех!AZ$6/SUM(тех!$AV$6:$BG$6))</f>
        <v>0</v>
      </c>
      <c r="AO119" s="79">
        <f>IF(SUM(тех!$AV$6:$BG$6)=0,,$G119*тех!BA$6/SUM(тех!$AV$6:$BG$6))</f>
        <v>0</v>
      </c>
      <c r="AP119" s="79">
        <f>IF(SUM(тех!$AV$6:$BG$6)=0,,$G119*тех!BB$6/SUM(тех!$AV$6:$BG$6))</f>
        <v>0</v>
      </c>
      <c r="AQ119" s="79">
        <f>IF(SUM(тех!$AV$6:$BG$6)=0,,$G119*тех!BC$6/SUM(тех!$AV$6:$BG$6))</f>
        <v>0</v>
      </c>
      <c r="AR119" s="79">
        <f>IF(SUM(тех!$AV$6:$BG$6)=0,,$G119*тех!BD$6/SUM(тех!$AV$6:$BG$6))</f>
        <v>0</v>
      </c>
      <c r="AS119" s="79">
        <f>IF(SUM(тех!$AV$6:$BG$6)=0,,$G119*тех!BE$6/SUM(тех!$AV$6:$BG$6))</f>
        <v>0</v>
      </c>
      <c r="AT119" s="79">
        <f>IF(SUM(тех!$AV$6:$BG$6)=0,,$G119*тех!BF$6/SUM(тех!$AV$6:$BG$6))</f>
        <v>0</v>
      </c>
      <c r="AU119" s="79">
        <f>IF(SUM(тех!$AV$6:$BG$6)=0,,$G119*тех!BG$6/SUM(тех!$AV$6:$BG$6))</f>
        <v>0</v>
      </c>
      <c r="AV119" s="79">
        <f>IF(SUM(тех!$BH$6:$BS$6)=0,,$H119*тех!BH$6/SUM(тех!$BH$6:$BS$6))</f>
        <v>0</v>
      </c>
      <c r="AW119" s="79">
        <f>IF(SUM(тех!$BH$6:$BS$6)=0,,$H119*тех!BI$6/SUM(тех!$BH$6:$BS$6))</f>
        <v>0</v>
      </c>
      <c r="AX119" s="79">
        <f>IF(SUM(тех!$BH$6:$BS$6)=0,,$H119*тех!BJ$6/SUM(тех!$BH$6:$BS$6))</f>
        <v>0</v>
      </c>
      <c r="AY119" s="79">
        <f>IF(SUM(тех!$BH$6:$BS$6)=0,,$H119*тех!BK$6/SUM(тех!$BH$6:$BS$6))</f>
        <v>0</v>
      </c>
      <c r="AZ119" s="79">
        <f>IF(SUM(тех!$BH$6:$BS$6)=0,,$H119*тех!BL$6/SUM(тех!$BH$6:$BS$6))</f>
        <v>0</v>
      </c>
      <c r="BA119" s="79">
        <f>IF(SUM(тех!$BH$6:$BS$6)=0,,$H119*тех!BM$6/SUM(тех!$BH$6:$BS$6))</f>
        <v>0</v>
      </c>
      <c r="BB119" s="79">
        <f>IF(SUM(тех!$BH$6:$BS$6)=0,,$H119*тех!BN$6/SUM(тех!$BH$6:$BS$6))</f>
        <v>0</v>
      </c>
      <c r="BC119" s="79">
        <f>IF(SUM(тех!$BH$6:$BS$6)=0,,$H119*тех!BO$6/SUM(тех!$BH$6:$BS$6))</f>
        <v>0</v>
      </c>
      <c r="BD119" s="79">
        <f>IF(SUM(тех!$BH$6:$BS$6)=0,,$H119*тех!BP$6/SUM(тех!$BH$6:$BS$6))</f>
        <v>0</v>
      </c>
      <c r="BE119" s="79">
        <f>IF(SUM(тех!$BH$6:$BS$6)=0,,$H119*тех!BQ$6/SUM(тех!$BH$6:$BS$6))</f>
        <v>0</v>
      </c>
      <c r="BF119" s="79">
        <f>IF(SUM(тех!$BH$6:$BS$6)=0,,$H119*тех!BR$6/SUM(тех!$BH$6:$BS$6))</f>
        <v>0</v>
      </c>
      <c r="BG119" s="79">
        <f>IF(SUM(тех!$BH$6:$BS$6)=0,,$H119*тех!BS$6/SUM(тех!$BH$6:$BS$6))</f>
        <v>0</v>
      </c>
      <c r="BH119" s="79">
        <f>IF(SUM(тех!$BT$6:$CE$6)=0,,$I119*тех!BT$6/SUM(тех!$BT$6:$CE$6))</f>
        <v>0</v>
      </c>
      <c r="BI119" s="79">
        <f>IF(SUM(тех!$BT$6:$CE$6)=0,,$I119*тех!BU$6/SUM(тех!$BT$6:$CE$6))</f>
        <v>0</v>
      </c>
      <c r="BJ119" s="79">
        <f>IF(SUM(тех!$BT$6:$CE$6)=0,,$I119*тех!BV$6/SUM(тех!$BT$6:$CE$6))</f>
        <v>0</v>
      </c>
      <c r="BK119" s="79">
        <f>IF(SUM(тех!$BT$6:$CE$6)=0,,$I119*тех!BW$6/SUM(тех!$BT$6:$CE$6))</f>
        <v>0</v>
      </c>
      <c r="BL119" s="79">
        <f>IF(SUM(тех!$BT$6:$CE$6)=0,,$I119*тех!BX$6/SUM(тех!$BT$6:$CE$6))</f>
        <v>0</v>
      </c>
      <c r="BM119" s="79">
        <f>IF(SUM(тех!$BT$6:$CE$6)=0,,$I119*тех!BY$6/SUM(тех!$BT$6:$CE$6))</f>
        <v>0</v>
      </c>
      <c r="BN119" s="79">
        <f>IF(SUM(тех!$BT$6:$CE$6)=0,,$I119*тех!BZ$6/SUM(тех!$BT$6:$CE$6))</f>
        <v>0</v>
      </c>
      <c r="BO119" s="79">
        <f>IF(SUM(тех!$BT$6:$CE$6)=0,,$I119*тех!CA$6/SUM(тех!$BT$6:$CE$6))</f>
        <v>0</v>
      </c>
      <c r="BP119" s="79">
        <f>IF(SUM(тех!$BT$6:$CE$6)=0,,$I119*тех!CB$6/SUM(тех!$BT$6:$CE$6))</f>
        <v>0</v>
      </c>
      <c r="BQ119" s="79">
        <f>IF(SUM(тех!$BT$6:$CE$6)=0,,$I119*тех!CC$6/SUM(тех!$BT$6:$CE$6))</f>
        <v>0</v>
      </c>
      <c r="BR119" s="79">
        <f>IF(SUM(тех!$BT$6:$CE$6)=0,,$I119*тех!CD$6/SUM(тех!$BT$6:$CE$6))</f>
        <v>0</v>
      </c>
      <c r="BS119" s="79">
        <f>IF(SUM(тех!$BT$6:$CE$6)=0,,$I119*тех!CE$6/SUM(тех!$BT$6:$CE$6))</f>
        <v>0</v>
      </c>
    </row>
    <row r="120" spans="2:71">
      <c r="C120" s="131" t="s">
        <v>868</v>
      </c>
      <c r="E120" s="132">
        <f>IF(E119=0,,E118/E119)</f>
        <v>9.7322065201319627E-2</v>
      </c>
      <c r="F120" s="132">
        <f t="shared" ref="F120" si="1125">IF(F119=0,,F118/F119)</f>
        <v>0</v>
      </c>
      <c r="G120" s="132">
        <f t="shared" ref="G120" si="1126">IF(G119=0,,G118/G119)</f>
        <v>0</v>
      </c>
      <c r="H120" s="132">
        <f t="shared" ref="H120" si="1127">IF(H119=0,,H118/H119)</f>
        <v>0</v>
      </c>
      <c r="I120" s="132">
        <f t="shared" ref="I120" si="1128">IF(I119=0,,I118/I119)</f>
        <v>0</v>
      </c>
      <c r="J120" s="132">
        <f t="shared" ref="J120" si="1129">IF(J119=0,,J118/J119)</f>
        <v>9.7322065201319627E-2</v>
      </c>
      <c r="L120" s="132">
        <f t="shared" ref="L120" si="1130">IF(L119=0,,L118/L119)</f>
        <v>-7.1544359689129464E-2</v>
      </c>
      <c r="M120" s="132">
        <f t="shared" ref="M120" si="1131">IF(M119=0,,M118/M119)</f>
        <v>0.10451761863362084</v>
      </c>
      <c r="N120" s="132">
        <f t="shared" ref="N120" si="1132">IF(N119=0,,N118/N119)</f>
        <v>8.9862204609223853E-2</v>
      </c>
      <c r="O120" s="132">
        <f t="shared" ref="O120" si="1133">IF(O119=0,,O118/O119)</f>
        <v>0.12381190010938443</v>
      </c>
      <c r="P120" s="132">
        <f t="shared" ref="P120" si="1134">IF(P119=0,,P118/P119)</f>
        <v>0.12311529968959303</v>
      </c>
      <c r="Q120" s="132">
        <f t="shared" ref="Q120" si="1135">IF(Q119=0,,Q118/Q119)</f>
        <v>0.12224050871826245</v>
      </c>
      <c r="R120" s="132">
        <f t="shared" ref="R120" si="1136">IF(R119=0,,R118/R119)</f>
        <v>0.11907281330900898</v>
      </c>
      <c r="S120" s="132">
        <f t="shared" ref="S120" si="1137">IF(S119=0,,S118/S119)</f>
        <v>0.12435946040381406</v>
      </c>
      <c r="T120" s="132">
        <f t="shared" ref="T120" si="1138">IF(T119=0,,T118/T119)</f>
        <v>0.12515539354458999</v>
      </c>
      <c r="U120" s="132">
        <f t="shared" ref="U120" si="1139">IF(U119=0,,U118/U119)</f>
        <v>0.12596016524223316</v>
      </c>
      <c r="V120" s="132">
        <f t="shared" ref="V120" si="1140">IF(V119=0,,V118/V119)</f>
        <v>9.5012994447749258E-2</v>
      </c>
      <c r="W120" s="132">
        <f t="shared" ref="W120" si="1141">IF(W119=0,,W118/W119)</f>
        <v>8.6300783397487285E-2</v>
      </c>
      <c r="X120" s="132">
        <f t="shared" ref="X120" si="1142">IF(X119=0,,X118/X119)</f>
        <v>0</v>
      </c>
      <c r="Y120" s="132">
        <f t="shared" ref="Y120" si="1143">IF(Y119=0,,Y118/Y119)</f>
        <v>0</v>
      </c>
      <c r="Z120" s="132">
        <f t="shared" ref="Z120" si="1144">IF(Z119=0,,Z118/Z119)</f>
        <v>0</v>
      </c>
      <c r="AA120" s="132">
        <f t="shared" ref="AA120" si="1145">IF(AA119=0,,AA118/AA119)</f>
        <v>0</v>
      </c>
      <c r="AB120" s="132">
        <f t="shared" ref="AB120" si="1146">IF(AB119=0,,AB118/AB119)</f>
        <v>0</v>
      </c>
      <c r="AC120" s="132">
        <f t="shared" ref="AC120" si="1147">IF(AC119=0,,AC118/AC119)</f>
        <v>0</v>
      </c>
      <c r="AD120" s="132">
        <f t="shared" ref="AD120" si="1148">IF(AD119=0,,AD118/AD119)</f>
        <v>0</v>
      </c>
      <c r="AE120" s="132">
        <f t="shared" ref="AE120" si="1149">IF(AE119=0,,AE118/AE119)</f>
        <v>0</v>
      </c>
      <c r="AF120" s="132">
        <f t="shared" ref="AF120" si="1150">IF(AF119=0,,AF118/AF119)</f>
        <v>0</v>
      </c>
      <c r="AG120" s="132">
        <f t="shared" ref="AG120" si="1151">IF(AG119=0,,AG118/AG119)</f>
        <v>0</v>
      </c>
      <c r="AH120" s="132">
        <f t="shared" ref="AH120" si="1152">IF(AH119=0,,AH118/AH119)</f>
        <v>0</v>
      </c>
      <c r="AI120" s="132">
        <f t="shared" ref="AI120" si="1153">IF(AI119=0,,AI118/AI119)</f>
        <v>0</v>
      </c>
      <c r="AJ120" s="132">
        <f t="shared" ref="AJ120" si="1154">IF(AJ119=0,,AJ118/AJ119)</f>
        <v>0</v>
      </c>
      <c r="AK120" s="132">
        <f t="shared" ref="AK120" si="1155">IF(AK119=0,,AK118/AK119)</f>
        <v>0</v>
      </c>
      <c r="AL120" s="132">
        <f t="shared" ref="AL120" si="1156">IF(AL119=0,,AL118/AL119)</f>
        <v>0</v>
      </c>
      <c r="AM120" s="132">
        <f t="shared" ref="AM120" si="1157">IF(AM119=0,,AM118/AM119)</f>
        <v>0</v>
      </c>
      <c r="AN120" s="132">
        <f t="shared" ref="AN120" si="1158">IF(AN119=0,,AN118/AN119)</f>
        <v>0</v>
      </c>
      <c r="AO120" s="132">
        <f t="shared" ref="AO120" si="1159">IF(AO119=0,,AO118/AO119)</f>
        <v>0</v>
      </c>
      <c r="AP120" s="132">
        <f t="shared" ref="AP120" si="1160">IF(AP119=0,,AP118/AP119)</f>
        <v>0</v>
      </c>
      <c r="AQ120" s="132">
        <f t="shared" ref="AQ120" si="1161">IF(AQ119=0,,AQ118/AQ119)</f>
        <v>0</v>
      </c>
      <c r="AR120" s="132">
        <f t="shared" ref="AR120" si="1162">IF(AR119=0,,AR118/AR119)</f>
        <v>0</v>
      </c>
      <c r="AS120" s="132">
        <f t="shared" ref="AS120" si="1163">IF(AS119=0,,AS118/AS119)</f>
        <v>0</v>
      </c>
      <c r="AT120" s="132">
        <f t="shared" ref="AT120" si="1164">IF(AT119=0,,AT118/AT119)</f>
        <v>0</v>
      </c>
      <c r="AU120" s="132">
        <f t="shared" ref="AU120" si="1165">IF(AU119=0,,AU118/AU119)</f>
        <v>0</v>
      </c>
      <c r="AV120" s="132">
        <f t="shared" ref="AV120" si="1166">IF(AV119=0,,AV118/AV119)</f>
        <v>0</v>
      </c>
      <c r="AW120" s="132">
        <f t="shared" ref="AW120" si="1167">IF(AW119=0,,AW118/AW119)</f>
        <v>0</v>
      </c>
      <c r="AX120" s="132">
        <f t="shared" ref="AX120" si="1168">IF(AX119=0,,AX118/AX119)</f>
        <v>0</v>
      </c>
      <c r="AY120" s="132">
        <f t="shared" ref="AY120" si="1169">IF(AY119=0,,AY118/AY119)</f>
        <v>0</v>
      </c>
      <c r="AZ120" s="132">
        <f t="shared" ref="AZ120" si="1170">IF(AZ119=0,,AZ118/AZ119)</f>
        <v>0</v>
      </c>
      <c r="BA120" s="132">
        <f t="shared" ref="BA120" si="1171">IF(BA119=0,,BA118/BA119)</f>
        <v>0</v>
      </c>
      <c r="BB120" s="132">
        <f t="shared" ref="BB120" si="1172">IF(BB119=0,,BB118/BB119)</f>
        <v>0</v>
      </c>
      <c r="BC120" s="132">
        <f t="shared" ref="BC120" si="1173">IF(BC119=0,,BC118/BC119)</f>
        <v>0</v>
      </c>
      <c r="BD120" s="132">
        <f t="shared" ref="BD120" si="1174">IF(BD119=0,,BD118/BD119)</f>
        <v>0</v>
      </c>
      <c r="BE120" s="132">
        <f t="shared" ref="BE120" si="1175">IF(BE119=0,,BE118/BE119)</f>
        <v>0</v>
      </c>
      <c r="BF120" s="132">
        <f t="shared" ref="BF120" si="1176">IF(BF119=0,,BF118/BF119)</f>
        <v>0</v>
      </c>
      <c r="BG120" s="132">
        <f t="shared" ref="BG120" si="1177">IF(BG119=0,,BG118/BG119)</f>
        <v>0</v>
      </c>
      <c r="BH120" s="132">
        <f t="shared" ref="BH120" si="1178">IF(BH119=0,,BH118/BH119)</f>
        <v>0</v>
      </c>
      <c r="BI120" s="132">
        <f t="shared" ref="BI120" si="1179">IF(BI119=0,,BI118/BI119)</f>
        <v>0</v>
      </c>
      <c r="BJ120" s="132">
        <f t="shared" ref="BJ120" si="1180">IF(BJ119=0,,BJ118/BJ119)</f>
        <v>0</v>
      </c>
      <c r="BK120" s="132">
        <f t="shared" ref="BK120" si="1181">IF(BK119=0,,BK118/BK119)</f>
        <v>0</v>
      </c>
      <c r="BL120" s="132">
        <f t="shared" ref="BL120" si="1182">IF(BL119=0,,BL118/BL119)</f>
        <v>0</v>
      </c>
      <c r="BM120" s="132">
        <f t="shared" ref="BM120" si="1183">IF(BM119=0,,BM118/BM119)</f>
        <v>0</v>
      </c>
      <c r="BN120" s="132">
        <f t="shared" ref="BN120" si="1184">IF(BN119=0,,BN118/BN119)</f>
        <v>0</v>
      </c>
      <c r="BO120" s="132">
        <f t="shared" ref="BO120" si="1185">IF(BO119=0,,BO118/BO119)</f>
        <v>0</v>
      </c>
      <c r="BP120" s="132">
        <f t="shared" ref="BP120" si="1186">IF(BP119=0,,BP118/BP119)</f>
        <v>0</v>
      </c>
      <c r="BQ120" s="132">
        <f t="shared" ref="BQ120" si="1187">IF(BQ119=0,,BQ118/BQ119)</f>
        <v>0</v>
      </c>
      <c r="BR120" s="132">
        <f t="shared" ref="BR120" si="1188">IF(BR119=0,,BR118/BR119)</f>
        <v>0</v>
      </c>
      <c r="BS120" s="132">
        <f t="shared" ref="BS120" si="1189">IF(BS119=0,,BS118/BS119)</f>
        <v>0</v>
      </c>
    </row>
    <row r="122" spans="2:71">
      <c r="B122" s="4"/>
      <c r="C122" s="4" t="s">
        <v>761</v>
      </c>
      <c r="D122" s="4"/>
      <c r="E122" s="116"/>
      <c r="F122" s="116"/>
      <c r="G122" s="116"/>
      <c r="H122" s="116"/>
      <c r="I122" s="116"/>
      <c r="J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  <c r="BO122" s="116"/>
      <c r="BP122" s="116"/>
      <c r="BQ122" s="116"/>
      <c r="BR122" s="116"/>
      <c r="BS122" s="116"/>
    </row>
    <row r="123" spans="2:71">
      <c r="C123" s="6" t="s">
        <v>844</v>
      </c>
    </row>
    <row r="124" spans="2:71">
      <c r="C124" s="47" t="s">
        <v>103</v>
      </c>
      <c r="E124" s="76">
        <f t="shared" ref="E124:E134" si="1190">SUM(L124:W124)</f>
        <v>942862.0218579236</v>
      </c>
      <c r="F124" s="76">
        <f t="shared" ref="F124:F134" si="1191">SUM(X124:AI124)</f>
        <v>0</v>
      </c>
      <c r="G124" s="76">
        <f t="shared" ref="G124:G134" si="1192">SUM(AJ124:AU124)</f>
        <v>0</v>
      </c>
      <c r="H124" s="76">
        <f t="shared" ref="H124:H134" si="1193">SUM(AV124:BG124)</f>
        <v>0</v>
      </c>
      <c r="I124" s="76">
        <f t="shared" ref="I124:I134" si="1194">SUM(BH124:BS124)</f>
        <v>0</v>
      </c>
      <c r="J124" s="76">
        <f t="shared" ref="J124:J134" si="1195">SUM(E124:I124)</f>
        <v>942862.0218579236</v>
      </c>
      <c r="L124" s="85">
        <f>SUM(L125:L128)</f>
        <v>58661.202185792346</v>
      </c>
      <c r="M124" s="85">
        <f t="shared" ref="M124:O124" si="1196">SUM(M125:M128)</f>
        <v>58661.202185792346</v>
      </c>
      <c r="N124" s="85">
        <f t="shared" si="1196"/>
        <v>58661.202185792346</v>
      </c>
      <c r="O124" s="85">
        <f t="shared" si="1196"/>
        <v>92793.715846994543</v>
      </c>
      <c r="P124" s="85">
        <f t="shared" ref="P124" si="1197">SUM(P125:P128)</f>
        <v>92793.715846994543</v>
      </c>
      <c r="Q124" s="85">
        <f t="shared" ref="Q124" si="1198">SUM(Q125:Q128)</f>
        <v>92793.715846994543</v>
      </c>
      <c r="R124" s="85">
        <f t="shared" ref="R124" si="1199">SUM(R125:R128)</f>
        <v>92793.715846994543</v>
      </c>
      <c r="S124" s="85">
        <f t="shared" ref="S124" si="1200">SUM(S125:S128)</f>
        <v>92793.715846994543</v>
      </c>
      <c r="T124" s="85">
        <f t="shared" ref="T124" si="1201">SUM(T125:T128)</f>
        <v>92793.715846994543</v>
      </c>
      <c r="U124" s="85">
        <f t="shared" ref="U124" si="1202">SUM(U125:U128)</f>
        <v>92793.715846994543</v>
      </c>
      <c r="V124" s="85">
        <f t="shared" ref="V124" si="1203">SUM(V125:V128)</f>
        <v>58661.202185792346</v>
      </c>
      <c r="W124" s="85">
        <f t="shared" ref="W124:BS124" si="1204">SUM(W125:W128)</f>
        <v>58661.202185792346</v>
      </c>
      <c r="X124" s="85">
        <f t="shared" si="1204"/>
        <v>0</v>
      </c>
      <c r="Y124" s="85">
        <f t="shared" si="1204"/>
        <v>0</v>
      </c>
      <c r="Z124" s="85">
        <f t="shared" si="1204"/>
        <v>0</v>
      </c>
      <c r="AA124" s="85">
        <f t="shared" si="1204"/>
        <v>0</v>
      </c>
      <c r="AB124" s="85">
        <f t="shared" si="1204"/>
        <v>0</v>
      </c>
      <c r="AC124" s="85">
        <f t="shared" si="1204"/>
        <v>0</v>
      </c>
      <c r="AD124" s="85">
        <f t="shared" si="1204"/>
        <v>0</v>
      </c>
      <c r="AE124" s="85">
        <f t="shared" si="1204"/>
        <v>0</v>
      </c>
      <c r="AF124" s="85">
        <f t="shared" si="1204"/>
        <v>0</v>
      </c>
      <c r="AG124" s="85">
        <f t="shared" si="1204"/>
        <v>0</v>
      </c>
      <c r="AH124" s="85">
        <f t="shared" si="1204"/>
        <v>0</v>
      </c>
      <c r="AI124" s="85">
        <f t="shared" si="1204"/>
        <v>0</v>
      </c>
      <c r="AJ124" s="85">
        <f t="shared" si="1204"/>
        <v>0</v>
      </c>
      <c r="AK124" s="85">
        <f t="shared" si="1204"/>
        <v>0</v>
      </c>
      <c r="AL124" s="85">
        <f t="shared" si="1204"/>
        <v>0</v>
      </c>
      <c r="AM124" s="85">
        <f t="shared" si="1204"/>
        <v>0</v>
      </c>
      <c r="AN124" s="85">
        <f t="shared" si="1204"/>
        <v>0</v>
      </c>
      <c r="AO124" s="85">
        <f t="shared" si="1204"/>
        <v>0</v>
      </c>
      <c r="AP124" s="85">
        <f t="shared" si="1204"/>
        <v>0</v>
      </c>
      <c r="AQ124" s="85">
        <f t="shared" si="1204"/>
        <v>0</v>
      </c>
      <c r="AR124" s="85">
        <f t="shared" si="1204"/>
        <v>0</v>
      </c>
      <c r="AS124" s="85">
        <f t="shared" si="1204"/>
        <v>0</v>
      </c>
      <c r="AT124" s="85">
        <f t="shared" si="1204"/>
        <v>0</v>
      </c>
      <c r="AU124" s="85">
        <f t="shared" si="1204"/>
        <v>0</v>
      </c>
      <c r="AV124" s="85">
        <f t="shared" si="1204"/>
        <v>0</v>
      </c>
      <c r="AW124" s="85">
        <f t="shared" si="1204"/>
        <v>0</v>
      </c>
      <c r="AX124" s="85">
        <f t="shared" si="1204"/>
        <v>0</v>
      </c>
      <c r="AY124" s="85">
        <f t="shared" si="1204"/>
        <v>0</v>
      </c>
      <c r="AZ124" s="85">
        <f t="shared" si="1204"/>
        <v>0</v>
      </c>
      <c r="BA124" s="85">
        <f t="shared" si="1204"/>
        <v>0</v>
      </c>
      <c r="BB124" s="85">
        <f t="shared" si="1204"/>
        <v>0</v>
      </c>
      <c r="BC124" s="85">
        <f t="shared" si="1204"/>
        <v>0</v>
      </c>
      <c r="BD124" s="85">
        <f t="shared" si="1204"/>
        <v>0</v>
      </c>
      <c r="BE124" s="85">
        <f t="shared" si="1204"/>
        <v>0</v>
      </c>
      <c r="BF124" s="85">
        <f t="shared" si="1204"/>
        <v>0</v>
      </c>
      <c r="BG124" s="85">
        <f t="shared" si="1204"/>
        <v>0</v>
      </c>
      <c r="BH124" s="85">
        <f t="shared" si="1204"/>
        <v>0</v>
      </c>
      <c r="BI124" s="85">
        <f t="shared" si="1204"/>
        <v>0</v>
      </c>
      <c r="BJ124" s="85">
        <f t="shared" si="1204"/>
        <v>0</v>
      </c>
      <c r="BK124" s="85">
        <f t="shared" si="1204"/>
        <v>0</v>
      </c>
      <c r="BL124" s="85">
        <f t="shared" si="1204"/>
        <v>0</v>
      </c>
      <c r="BM124" s="85">
        <f t="shared" si="1204"/>
        <v>0</v>
      </c>
      <c r="BN124" s="85">
        <f t="shared" si="1204"/>
        <v>0</v>
      </c>
      <c r="BO124" s="85">
        <f t="shared" si="1204"/>
        <v>0</v>
      </c>
      <c r="BP124" s="85">
        <f t="shared" si="1204"/>
        <v>0</v>
      </c>
      <c r="BQ124" s="85">
        <f t="shared" si="1204"/>
        <v>0</v>
      </c>
      <c r="BR124" s="85">
        <f t="shared" si="1204"/>
        <v>0</v>
      </c>
      <c r="BS124" s="85">
        <f t="shared" si="1204"/>
        <v>0</v>
      </c>
    </row>
    <row r="125" spans="2:71">
      <c r="C125" s="46" t="s">
        <v>845</v>
      </c>
      <c r="E125" s="76">
        <f t="shared" si="1190"/>
        <v>750000</v>
      </c>
      <c r="F125" s="76">
        <f t="shared" si="1191"/>
        <v>0</v>
      </c>
      <c r="G125" s="76">
        <f t="shared" si="1192"/>
        <v>0</v>
      </c>
      <c r="H125" s="76">
        <f t="shared" si="1193"/>
        <v>0</v>
      </c>
      <c r="I125" s="76">
        <f t="shared" si="1194"/>
        <v>0</v>
      </c>
      <c r="J125" s="76">
        <f t="shared" si="1195"/>
        <v>750000</v>
      </c>
      <c r="L125" s="76">
        <f>SUM(ФОТ!P77:P106)</f>
        <v>45000</v>
      </c>
      <c r="M125" s="76">
        <f>SUM(ФОТ!Q77:Q106)</f>
        <v>45000</v>
      </c>
      <c r="N125" s="76">
        <f>SUM(ФОТ!R77:R106)</f>
        <v>45000</v>
      </c>
      <c r="O125" s="76">
        <f>SUM(ФОТ!S77:S106)</f>
        <v>75000</v>
      </c>
      <c r="P125" s="76">
        <f>SUM(ФОТ!T77:T106)</f>
        <v>75000</v>
      </c>
      <c r="Q125" s="76">
        <f>SUM(ФОТ!U77:U106)</f>
        <v>75000</v>
      </c>
      <c r="R125" s="76">
        <f>SUM(ФОТ!V77:V106)</f>
        <v>75000</v>
      </c>
      <c r="S125" s="76">
        <f>SUM(ФОТ!W77:W106)</f>
        <v>75000</v>
      </c>
      <c r="T125" s="76">
        <f>SUM(ФОТ!X77:X106)</f>
        <v>75000</v>
      </c>
      <c r="U125" s="76">
        <f>SUM(ФОТ!Y77:Y106)</f>
        <v>75000</v>
      </c>
      <c r="V125" s="76">
        <f>SUM(ФОТ!Z77:Z106)</f>
        <v>45000</v>
      </c>
      <c r="W125" s="76">
        <f>SUM(ФОТ!AA77:AA106)</f>
        <v>45000</v>
      </c>
      <c r="X125" s="76">
        <f>SUM(ФОТ!AB77:AB106)</f>
        <v>0</v>
      </c>
      <c r="Y125" s="76">
        <f>SUM(ФОТ!AC77:AC106)</f>
        <v>0</v>
      </c>
      <c r="Z125" s="76">
        <f>SUM(ФОТ!AD77:AD106)</f>
        <v>0</v>
      </c>
      <c r="AA125" s="76">
        <f>SUM(ФОТ!AE77:AE106)</f>
        <v>0</v>
      </c>
      <c r="AB125" s="76">
        <f>SUM(ФОТ!AF77:AF106)</f>
        <v>0</v>
      </c>
      <c r="AC125" s="76">
        <f>SUM(ФОТ!AG77:AG106)</f>
        <v>0</v>
      </c>
      <c r="AD125" s="76">
        <f>SUM(ФОТ!AH77:AH106)</f>
        <v>0</v>
      </c>
      <c r="AE125" s="76">
        <f>SUM(ФОТ!AI77:AI106)</f>
        <v>0</v>
      </c>
      <c r="AF125" s="76">
        <f>SUM(ФОТ!AJ77:AJ106)</f>
        <v>0</v>
      </c>
      <c r="AG125" s="76">
        <f>SUM(ФОТ!AK77:AK106)</f>
        <v>0</v>
      </c>
      <c r="AH125" s="76">
        <f>SUM(ФОТ!AL77:AL106)</f>
        <v>0</v>
      </c>
      <c r="AI125" s="76">
        <f>SUM(ФОТ!AM77:AM106)</f>
        <v>0</v>
      </c>
      <c r="AJ125" s="76">
        <f>SUM(ФОТ!AN77:AN106)</f>
        <v>0</v>
      </c>
      <c r="AK125" s="76">
        <f>SUM(ФОТ!AO77:AO106)</f>
        <v>0</v>
      </c>
      <c r="AL125" s="76">
        <f>SUM(ФОТ!AP77:AP106)</f>
        <v>0</v>
      </c>
      <c r="AM125" s="76">
        <f>SUM(ФОТ!AQ77:AQ106)</f>
        <v>0</v>
      </c>
      <c r="AN125" s="76">
        <f>SUM(ФОТ!AR77:AR106)</f>
        <v>0</v>
      </c>
      <c r="AO125" s="76">
        <f>SUM(ФОТ!AS77:AS106)</f>
        <v>0</v>
      </c>
      <c r="AP125" s="76">
        <f>SUM(ФОТ!AT77:AT106)</f>
        <v>0</v>
      </c>
      <c r="AQ125" s="76">
        <f>SUM(ФОТ!AU77:AU106)</f>
        <v>0</v>
      </c>
      <c r="AR125" s="76">
        <f>SUM(ФОТ!AV77:AV106)</f>
        <v>0</v>
      </c>
      <c r="AS125" s="76">
        <f>SUM(ФОТ!AW77:AW106)</f>
        <v>0</v>
      </c>
      <c r="AT125" s="76">
        <f>SUM(ФОТ!AX77:AX106)</f>
        <v>0</v>
      </c>
      <c r="AU125" s="76">
        <f>SUM(ФОТ!AY77:AY106)</f>
        <v>0</v>
      </c>
      <c r="AV125" s="76">
        <f>SUM(ФОТ!AZ77:AZ106)</f>
        <v>0</v>
      </c>
      <c r="AW125" s="76">
        <f>SUM(ФОТ!BA77:BA106)</f>
        <v>0</v>
      </c>
      <c r="AX125" s="76">
        <f>SUM(ФОТ!BB77:BB106)</f>
        <v>0</v>
      </c>
      <c r="AY125" s="76">
        <f>SUM(ФОТ!BC77:BC106)</f>
        <v>0</v>
      </c>
      <c r="AZ125" s="76">
        <f>SUM(ФОТ!BD77:BD106)</f>
        <v>0</v>
      </c>
      <c r="BA125" s="76">
        <f>SUM(ФОТ!BE77:BE106)</f>
        <v>0</v>
      </c>
      <c r="BB125" s="76">
        <f>SUM(ФОТ!BF77:BF106)</f>
        <v>0</v>
      </c>
      <c r="BC125" s="76">
        <f>SUM(ФОТ!BG77:BG106)</f>
        <v>0</v>
      </c>
      <c r="BD125" s="76">
        <f>SUM(ФОТ!BH77:BH106)</f>
        <v>0</v>
      </c>
      <c r="BE125" s="76">
        <f>SUM(ФОТ!BI77:BI106)</f>
        <v>0</v>
      </c>
      <c r="BF125" s="76">
        <f>SUM(ФОТ!BJ77:BJ106)</f>
        <v>0</v>
      </c>
      <c r="BG125" s="76">
        <f>SUM(ФОТ!BK77:BK106)</f>
        <v>0</v>
      </c>
      <c r="BH125" s="76">
        <f>SUM(ФОТ!BL77:BL106)</f>
        <v>0</v>
      </c>
      <c r="BI125" s="76">
        <f>SUM(ФОТ!BM77:BM106)</f>
        <v>0</v>
      </c>
      <c r="BJ125" s="76">
        <f>SUM(ФОТ!BN77:BN106)</f>
        <v>0</v>
      </c>
      <c r="BK125" s="76">
        <f>SUM(ФОТ!BO77:BO106)</f>
        <v>0</v>
      </c>
      <c r="BL125" s="76">
        <f>SUM(ФОТ!BP77:BP106)</f>
        <v>0</v>
      </c>
      <c r="BM125" s="76">
        <f>SUM(ФОТ!BQ77:BQ106)</f>
        <v>0</v>
      </c>
      <c r="BN125" s="76">
        <f>SUM(ФОТ!BR77:BR106)</f>
        <v>0</v>
      </c>
      <c r="BO125" s="76">
        <f>SUM(ФОТ!BS77:BS106)</f>
        <v>0</v>
      </c>
      <c r="BP125" s="76">
        <f>SUM(ФОТ!BT77:BT106)</f>
        <v>0</v>
      </c>
      <c r="BQ125" s="76">
        <f>SUM(ФОТ!BU77:BU106)</f>
        <v>0</v>
      </c>
      <c r="BR125" s="76">
        <f>SUM(ФОТ!BV77:BV106)</f>
        <v>0</v>
      </c>
      <c r="BS125" s="76">
        <f>SUM(ФОТ!BW77:BW106)</f>
        <v>0</v>
      </c>
    </row>
    <row r="126" spans="2:71">
      <c r="C126" s="46" t="s">
        <v>846</v>
      </c>
      <c r="E126" s="76">
        <f t="shared" si="1190"/>
        <v>158125</v>
      </c>
      <c r="F126" s="76">
        <f t="shared" si="1191"/>
        <v>0</v>
      </c>
      <c r="G126" s="76">
        <f t="shared" si="1192"/>
        <v>0</v>
      </c>
      <c r="H126" s="76">
        <f t="shared" si="1193"/>
        <v>0</v>
      </c>
      <c r="I126" s="76">
        <f t="shared" si="1194"/>
        <v>0</v>
      </c>
      <c r="J126" s="76">
        <f t="shared" si="1195"/>
        <v>158125</v>
      </c>
      <c r="L126" s="64">
        <f>IF(L$162=0,,L163*L$125/L$162)</f>
        <v>11500</v>
      </c>
      <c r="M126" s="76">
        <f t="shared" ref="M126:BS129" si="1205">IF(M$162=0,,M163*M$125/M$162)</f>
        <v>11500</v>
      </c>
      <c r="N126" s="76">
        <f t="shared" si="1205"/>
        <v>11500</v>
      </c>
      <c r="O126" s="76">
        <f t="shared" si="1205"/>
        <v>14375</v>
      </c>
      <c r="P126" s="76">
        <f t="shared" si="1205"/>
        <v>14375</v>
      </c>
      <c r="Q126" s="76">
        <f t="shared" si="1205"/>
        <v>14375</v>
      </c>
      <c r="R126" s="76">
        <f t="shared" si="1205"/>
        <v>14375</v>
      </c>
      <c r="S126" s="76">
        <f t="shared" si="1205"/>
        <v>14375</v>
      </c>
      <c r="T126" s="76">
        <f t="shared" si="1205"/>
        <v>14375</v>
      </c>
      <c r="U126" s="76">
        <f t="shared" si="1205"/>
        <v>14375</v>
      </c>
      <c r="V126" s="76">
        <f t="shared" si="1205"/>
        <v>11500</v>
      </c>
      <c r="W126" s="76">
        <f t="shared" si="1205"/>
        <v>11500</v>
      </c>
      <c r="X126" s="76">
        <f t="shared" si="1205"/>
        <v>0</v>
      </c>
      <c r="Y126" s="76">
        <f t="shared" si="1205"/>
        <v>0</v>
      </c>
      <c r="Z126" s="76">
        <f t="shared" si="1205"/>
        <v>0</v>
      </c>
      <c r="AA126" s="76">
        <f t="shared" si="1205"/>
        <v>0</v>
      </c>
      <c r="AB126" s="76">
        <f t="shared" si="1205"/>
        <v>0</v>
      </c>
      <c r="AC126" s="76">
        <f t="shared" si="1205"/>
        <v>0</v>
      </c>
      <c r="AD126" s="76">
        <f t="shared" si="1205"/>
        <v>0</v>
      </c>
      <c r="AE126" s="76">
        <f t="shared" si="1205"/>
        <v>0</v>
      </c>
      <c r="AF126" s="76">
        <f t="shared" si="1205"/>
        <v>0</v>
      </c>
      <c r="AG126" s="76">
        <f t="shared" si="1205"/>
        <v>0</v>
      </c>
      <c r="AH126" s="76">
        <f t="shared" si="1205"/>
        <v>0</v>
      </c>
      <c r="AI126" s="76">
        <f t="shared" si="1205"/>
        <v>0</v>
      </c>
      <c r="AJ126" s="76">
        <f t="shared" si="1205"/>
        <v>0</v>
      </c>
      <c r="AK126" s="76">
        <f t="shared" si="1205"/>
        <v>0</v>
      </c>
      <c r="AL126" s="76">
        <f t="shared" si="1205"/>
        <v>0</v>
      </c>
      <c r="AM126" s="76">
        <f t="shared" si="1205"/>
        <v>0</v>
      </c>
      <c r="AN126" s="76">
        <f t="shared" si="1205"/>
        <v>0</v>
      </c>
      <c r="AO126" s="76">
        <f t="shared" si="1205"/>
        <v>0</v>
      </c>
      <c r="AP126" s="76">
        <f t="shared" si="1205"/>
        <v>0</v>
      </c>
      <c r="AQ126" s="76">
        <f t="shared" si="1205"/>
        <v>0</v>
      </c>
      <c r="AR126" s="76">
        <f t="shared" si="1205"/>
        <v>0</v>
      </c>
      <c r="AS126" s="76">
        <f t="shared" si="1205"/>
        <v>0</v>
      </c>
      <c r="AT126" s="76">
        <f t="shared" si="1205"/>
        <v>0</v>
      </c>
      <c r="AU126" s="76">
        <f t="shared" si="1205"/>
        <v>0</v>
      </c>
      <c r="AV126" s="76">
        <f t="shared" si="1205"/>
        <v>0</v>
      </c>
      <c r="AW126" s="76">
        <f t="shared" si="1205"/>
        <v>0</v>
      </c>
      <c r="AX126" s="76">
        <f t="shared" si="1205"/>
        <v>0</v>
      </c>
      <c r="AY126" s="76">
        <f t="shared" si="1205"/>
        <v>0</v>
      </c>
      <c r="AZ126" s="76">
        <f t="shared" si="1205"/>
        <v>0</v>
      </c>
      <c r="BA126" s="76">
        <f t="shared" si="1205"/>
        <v>0</v>
      </c>
      <c r="BB126" s="76">
        <f t="shared" si="1205"/>
        <v>0</v>
      </c>
      <c r="BC126" s="76">
        <f t="shared" si="1205"/>
        <v>0</v>
      </c>
      <c r="BD126" s="76">
        <f t="shared" si="1205"/>
        <v>0</v>
      </c>
      <c r="BE126" s="76">
        <f t="shared" si="1205"/>
        <v>0</v>
      </c>
      <c r="BF126" s="76">
        <f t="shared" si="1205"/>
        <v>0</v>
      </c>
      <c r="BG126" s="76">
        <f t="shared" si="1205"/>
        <v>0</v>
      </c>
      <c r="BH126" s="76">
        <f t="shared" si="1205"/>
        <v>0</v>
      </c>
      <c r="BI126" s="76">
        <f t="shared" si="1205"/>
        <v>0</v>
      </c>
      <c r="BJ126" s="76">
        <f t="shared" si="1205"/>
        <v>0</v>
      </c>
      <c r="BK126" s="76">
        <f t="shared" si="1205"/>
        <v>0</v>
      </c>
      <c r="BL126" s="76">
        <f t="shared" si="1205"/>
        <v>0</v>
      </c>
      <c r="BM126" s="76">
        <f t="shared" si="1205"/>
        <v>0</v>
      </c>
      <c r="BN126" s="76">
        <f t="shared" si="1205"/>
        <v>0</v>
      </c>
      <c r="BO126" s="76">
        <f t="shared" si="1205"/>
        <v>0</v>
      </c>
      <c r="BP126" s="76">
        <f t="shared" si="1205"/>
        <v>0</v>
      </c>
      <c r="BQ126" s="76">
        <f t="shared" si="1205"/>
        <v>0</v>
      </c>
      <c r="BR126" s="76">
        <f t="shared" si="1205"/>
        <v>0</v>
      </c>
      <c r="BS126" s="76">
        <f t="shared" si="1205"/>
        <v>0</v>
      </c>
    </row>
    <row r="127" spans="2:71">
      <c r="C127" s="46" t="s">
        <v>847</v>
      </c>
      <c r="E127" s="76">
        <f t="shared" si="1190"/>
        <v>0</v>
      </c>
      <c r="F127" s="76">
        <f t="shared" si="1191"/>
        <v>0</v>
      </c>
      <c r="G127" s="76">
        <f t="shared" si="1192"/>
        <v>0</v>
      </c>
      <c r="H127" s="76">
        <f t="shared" si="1193"/>
        <v>0</v>
      </c>
      <c r="I127" s="76">
        <f t="shared" si="1194"/>
        <v>0</v>
      </c>
      <c r="J127" s="76">
        <f t="shared" si="1195"/>
        <v>0</v>
      </c>
      <c r="L127" s="64">
        <f t="shared" ref="L127:AA129" si="1206">IF(L$162=0,,L164*L$125/L$162)</f>
        <v>0</v>
      </c>
      <c r="M127" s="76">
        <f t="shared" si="1206"/>
        <v>0</v>
      </c>
      <c r="N127" s="76">
        <f t="shared" si="1206"/>
        <v>0</v>
      </c>
      <c r="O127" s="76">
        <f t="shared" si="1206"/>
        <v>0</v>
      </c>
      <c r="P127" s="76">
        <f t="shared" si="1206"/>
        <v>0</v>
      </c>
      <c r="Q127" s="76">
        <f t="shared" si="1206"/>
        <v>0</v>
      </c>
      <c r="R127" s="76">
        <f t="shared" si="1206"/>
        <v>0</v>
      </c>
      <c r="S127" s="76">
        <f t="shared" si="1206"/>
        <v>0</v>
      </c>
      <c r="T127" s="76">
        <f t="shared" si="1206"/>
        <v>0</v>
      </c>
      <c r="U127" s="76">
        <f t="shared" si="1206"/>
        <v>0</v>
      </c>
      <c r="V127" s="76">
        <f t="shared" si="1206"/>
        <v>0</v>
      </c>
      <c r="W127" s="76">
        <f t="shared" si="1206"/>
        <v>0</v>
      </c>
      <c r="X127" s="76">
        <f t="shared" si="1206"/>
        <v>0</v>
      </c>
      <c r="Y127" s="76">
        <f t="shared" si="1206"/>
        <v>0</v>
      </c>
      <c r="Z127" s="76">
        <f t="shared" si="1206"/>
        <v>0</v>
      </c>
      <c r="AA127" s="76">
        <f t="shared" si="1206"/>
        <v>0</v>
      </c>
      <c r="AB127" s="76">
        <f t="shared" si="1205"/>
        <v>0</v>
      </c>
      <c r="AC127" s="76">
        <f t="shared" si="1205"/>
        <v>0</v>
      </c>
      <c r="AD127" s="76">
        <f t="shared" si="1205"/>
        <v>0</v>
      </c>
      <c r="AE127" s="76">
        <f t="shared" si="1205"/>
        <v>0</v>
      </c>
      <c r="AF127" s="76">
        <f t="shared" si="1205"/>
        <v>0</v>
      </c>
      <c r="AG127" s="76">
        <f t="shared" si="1205"/>
        <v>0</v>
      </c>
      <c r="AH127" s="76">
        <f t="shared" si="1205"/>
        <v>0</v>
      </c>
      <c r="AI127" s="76">
        <f t="shared" si="1205"/>
        <v>0</v>
      </c>
      <c r="AJ127" s="76">
        <f t="shared" si="1205"/>
        <v>0</v>
      </c>
      <c r="AK127" s="76">
        <f t="shared" si="1205"/>
        <v>0</v>
      </c>
      <c r="AL127" s="76">
        <f t="shared" si="1205"/>
        <v>0</v>
      </c>
      <c r="AM127" s="76">
        <f t="shared" si="1205"/>
        <v>0</v>
      </c>
      <c r="AN127" s="76">
        <f t="shared" si="1205"/>
        <v>0</v>
      </c>
      <c r="AO127" s="76">
        <f t="shared" si="1205"/>
        <v>0</v>
      </c>
      <c r="AP127" s="76">
        <f t="shared" si="1205"/>
        <v>0</v>
      </c>
      <c r="AQ127" s="76">
        <f t="shared" si="1205"/>
        <v>0</v>
      </c>
      <c r="AR127" s="76">
        <f t="shared" si="1205"/>
        <v>0</v>
      </c>
      <c r="AS127" s="76">
        <f t="shared" si="1205"/>
        <v>0</v>
      </c>
      <c r="AT127" s="76">
        <f t="shared" si="1205"/>
        <v>0</v>
      </c>
      <c r="AU127" s="76">
        <f t="shared" si="1205"/>
        <v>0</v>
      </c>
      <c r="AV127" s="76">
        <f t="shared" si="1205"/>
        <v>0</v>
      </c>
      <c r="AW127" s="76">
        <f t="shared" si="1205"/>
        <v>0</v>
      </c>
      <c r="AX127" s="76">
        <f t="shared" si="1205"/>
        <v>0</v>
      </c>
      <c r="AY127" s="76">
        <f t="shared" si="1205"/>
        <v>0</v>
      </c>
      <c r="AZ127" s="76">
        <f t="shared" si="1205"/>
        <v>0</v>
      </c>
      <c r="BA127" s="76">
        <f t="shared" si="1205"/>
        <v>0</v>
      </c>
      <c r="BB127" s="76">
        <f t="shared" si="1205"/>
        <v>0</v>
      </c>
      <c r="BC127" s="76">
        <f t="shared" si="1205"/>
        <v>0</v>
      </c>
      <c r="BD127" s="76">
        <f t="shared" si="1205"/>
        <v>0</v>
      </c>
      <c r="BE127" s="76">
        <f t="shared" si="1205"/>
        <v>0</v>
      </c>
      <c r="BF127" s="76">
        <f t="shared" si="1205"/>
        <v>0</v>
      </c>
      <c r="BG127" s="76">
        <f t="shared" si="1205"/>
        <v>0</v>
      </c>
      <c r="BH127" s="76">
        <f t="shared" si="1205"/>
        <v>0</v>
      </c>
      <c r="BI127" s="76">
        <f t="shared" si="1205"/>
        <v>0</v>
      </c>
      <c r="BJ127" s="76">
        <f t="shared" si="1205"/>
        <v>0</v>
      </c>
      <c r="BK127" s="76">
        <f t="shared" si="1205"/>
        <v>0</v>
      </c>
      <c r="BL127" s="76">
        <f t="shared" si="1205"/>
        <v>0</v>
      </c>
      <c r="BM127" s="76">
        <f t="shared" si="1205"/>
        <v>0</v>
      </c>
      <c r="BN127" s="76">
        <f t="shared" si="1205"/>
        <v>0</v>
      </c>
      <c r="BO127" s="76">
        <f t="shared" si="1205"/>
        <v>0</v>
      </c>
      <c r="BP127" s="76">
        <f t="shared" si="1205"/>
        <v>0</v>
      </c>
      <c r="BQ127" s="76">
        <f t="shared" si="1205"/>
        <v>0</v>
      </c>
      <c r="BR127" s="76">
        <f t="shared" si="1205"/>
        <v>0</v>
      </c>
      <c r="BS127" s="76">
        <f t="shared" si="1205"/>
        <v>0</v>
      </c>
    </row>
    <row r="128" spans="2:71">
      <c r="C128" s="46" t="s">
        <v>848</v>
      </c>
      <c r="E128" s="76">
        <f t="shared" si="1190"/>
        <v>34737.021857923493</v>
      </c>
      <c r="F128" s="76">
        <f t="shared" si="1191"/>
        <v>0</v>
      </c>
      <c r="G128" s="76">
        <f t="shared" si="1192"/>
        <v>0</v>
      </c>
      <c r="H128" s="76">
        <f t="shared" si="1193"/>
        <v>0</v>
      </c>
      <c r="I128" s="76">
        <f t="shared" si="1194"/>
        <v>0</v>
      </c>
      <c r="J128" s="76">
        <f t="shared" si="1195"/>
        <v>34737.021857923493</v>
      </c>
      <c r="L128" s="64">
        <f t="shared" si="1206"/>
        <v>2161.2021857923496</v>
      </c>
      <c r="M128" s="76">
        <f t="shared" si="1205"/>
        <v>2161.2021857923496</v>
      </c>
      <c r="N128" s="76">
        <f t="shared" si="1205"/>
        <v>2161.2021857923496</v>
      </c>
      <c r="O128" s="76">
        <f t="shared" si="1205"/>
        <v>3418.7158469945352</v>
      </c>
      <c r="P128" s="76">
        <f t="shared" si="1205"/>
        <v>3418.7158469945352</v>
      </c>
      <c r="Q128" s="76">
        <f t="shared" si="1205"/>
        <v>3418.7158469945352</v>
      </c>
      <c r="R128" s="76">
        <f t="shared" si="1205"/>
        <v>3418.7158469945352</v>
      </c>
      <c r="S128" s="76">
        <f t="shared" si="1205"/>
        <v>3418.7158469945352</v>
      </c>
      <c r="T128" s="76">
        <f t="shared" si="1205"/>
        <v>3418.7158469945352</v>
      </c>
      <c r="U128" s="76">
        <f t="shared" si="1205"/>
        <v>3418.7158469945352</v>
      </c>
      <c r="V128" s="76">
        <f t="shared" si="1205"/>
        <v>2161.2021857923496</v>
      </c>
      <c r="W128" s="76">
        <f t="shared" si="1205"/>
        <v>2161.2021857923496</v>
      </c>
      <c r="X128" s="76">
        <f t="shared" si="1205"/>
        <v>0</v>
      </c>
      <c r="Y128" s="76">
        <f t="shared" si="1205"/>
        <v>0</v>
      </c>
      <c r="Z128" s="76">
        <f t="shared" si="1205"/>
        <v>0</v>
      </c>
      <c r="AA128" s="76">
        <f t="shared" si="1205"/>
        <v>0</v>
      </c>
      <c r="AB128" s="76">
        <f t="shared" si="1205"/>
        <v>0</v>
      </c>
      <c r="AC128" s="76">
        <f t="shared" si="1205"/>
        <v>0</v>
      </c>
      <c r="AD128" s="76">
        <f t="shared" si="1205"/>
        <v>0</v>
      </c>
      <c r="AE128" s="76">
        <f t="shared" si="1205"/>
        <v>0</v>
      </c>
      <c r="AF128" s="76">
        <f t="shared" si="1205"/>
        <v>0</v>
      </c>
      <c r="AG128" s="76">
        <f t="shared" si="1205"/>
        <v>0</v>
      </c>
      <c r="AH128" s="76">
        <f t="shared" si="1205"/>
        <v>0</v>
      </c>
      <c r="AI128" s="76">
        <f t="shared" si="1205"/>
        <v>0</v>
      </c>
      <c r="AJ128" s="76">
        <f t="shared" si="1205"/>
        <v>0</v>
      </c>
      <c r="AK128" s="76">
        <f t="shared" si="1205"/>
        <v>0</v>
      </c>
      <c r="AL128" s="76">
        <f t="shared" si="1205"/>
        <v>0</v>
      </c>
      <c r="AM128" s="76">
        <f t="shared" si="1205"/>
        <v>0</v>
      </c>
      <c r="AN128" s="76">
        <f t="shared" si="1205"/>
        <v>0</v>
      </c>
      <c r="AO128" s="76">
        <f t="shared" si="1205"/>
        <v>0</v>
      </c>
      <c r="AP128" s="76">
        <f t="shared" si="1205"/>
        <v>0</v>
      </c>
      <c r="AQ128" s="76">
        <f t="shared" si="1205"/>
        <v>0</v>
      </c>
      <c r="AR128" s="76">
        <f t="shared" si="1205"/>
        <v>0</v>
      </c>
      <c r="AS128" s="76">
        <f t="shared" si="1205"/>
        <v>0</v>
      </c>
      <c r="AT128" s="76">
        <f t="shared" si="1205"/>
        <v>0</v>
      </c>
      <c r="AU128" s="76">
        <f t="shared" si="1205"/>
        <v>0</v>
      </c>
      <c r="AV128" s="76">
        <f t="shared" si="1205"/>
        <v>0</v>
      </c>
      <c r="AW128" s="76">
        <f t="shared" si="1205"/>
        <v>0</v>
      </c>
      <c r="AX128" s="76">
        <f t="shared" si="1205"/>
        <v>0</v>
      </c>
      <c r="AY128" s="76">
        <f t="shared" si="1205"/>
        <v>0</v>
      </c>
      <c r="AZ128" s="76">
        <f t="shared" si="1205"/>
        <v>0</v>
      </c>
      <c r="BA128" s="76">
        <f t="shared" si="1205"/>
        <v>0</v>
      </c>
      <c r="BB128" s="76">
        <f t="shared" si="1205"/>
        <v>0</v>
      </c>
      <c r="BC128" s="76">
        <f t="shared" si="1205"/>
        <v>0</v>
      </c>
      <c r="BD128" s="76">
        <f t="shared" si="1205"/>
        <v>0</v>
      </c>
      <c r="BE128" s="76">
        <f t="shared" si="1205"/>
        <v>0</v>
      </c>
      <c r="BF128" s="76">
        <f t="shared" si="1205"/>
        <v>0</v>
      </c>
      <c r="BG128" s="76">
        <f t="shared" si="1205"/>
        <v>0</v>
      </c>
      <c r="BH128" s="76">
        <f t="shared" si="1205"/>
        <v>0</v>
      </c>
      <c r="BI128" s="76">
        <f t="shared" si="1205"/>
        <v>0</v>
      </c>
      <c r="BJ128" s="76">
        <f t="shared" si="1205"/>
        <v>0</v>
      </c>
      <c r="BK128" s="76">
        <f t="shared" si="1205"/>
        <v>0</v>
      </c>
      <c r="BL128" s="76">
        <f t="shared" si="1205"/>
        <v>0</v>
      </c>
      <c r="BM128" s="76">
        <f t="shared" si="1205"/>
        <v>0</v>
      </c>
      <c r="BN128" s="76">
        <f t="shared" si="1205"/>
        <v>0</v>
      </c>
      <c r="BO128" s="76">
        <f t="shared" si="1205"/>
        <v>0</v>
      </c>
      <c r="BP128" s="76">
        <f t="shared" si="1205"/>
        <v>0</v>
      </c>
      <c r="BQ128" s="76">
        <f t="shared" si="1205"/>
        <v>0</v>
      </c>
      <c r="BR128" s="76">
        <f t="shared" si="1205"/>
        <v>0</v>
      </c>
      <c r="BS128" s="76">
        <f t="shared" si="1205"/>
        <v>0</v>
      </c>
    </row>
    <row r="129" spans="3:71">
      <c r="C129" s="47" t="s">
        <v>108</v>
      </c>
      <c r="E129" s="76">
        <f t="shared" si="1190"/>
        <v>114391.40625</v>
      </c>
      <c r="F129" s="76">
        <f t="shared" si="1191"/>
        <v>0</v>
      </c>
      <c r="G129" s="76">
        <f t="shared" si="1192"/>
        <v>0</v>
      </c>
      <c r="H129" s="76">
        <f t="shared" si="1193"/>
        <v>0</v>
      </c>
      <c r="I129" s="76">
        <f t="shared" si="1194"/>
        <v>0</v>
      </c>
      <c r="J129" s="76">
        <f t="shared" si="1195"/>
        <v>114391.40625</v>
      </c>
      <c r="L129" s="64">
        <f t="shared" si="1206"/>
        <v>7177.5</v>
      </c>
      <c r="M129" s="76">
        <f t="shared" si="1205"/>
        <v>7177.5</v>
      </c>
      <c r="N129" s="76">
        <f t="shared" si="1205"/>
        <v>7177.5</v>
      </c>
      <c r="O129" s="76">
        <f t="shared" si="1205"/>
        <v>11214.84375</v>
      </c>
      <c r="P129" s="76">
        <f t="shared" si="1205"/>
        <v>11214.84375</v>
      </c>
      <c r="Q129" s="76">
        <f t="shared" si="1205"/>
        <v>11214.84375</v>
      </c>
      <c r="R129" s="76">
        <f t="shared" si="1205"/>
        <v>11214.84375</v>
      </c>
      <c r="S129" s="76">
        <f t="shared" si="1205"/>
        <v>11214.84375</v>
      </c>
      <c r="T129" s="76">
        <f t="shared" si="1205"/>
        <v>11214.84375</v>
      </c>
      <c r="U129" s="76">
        <f t="shared" si="1205"/>
        <v>11214.84375</v>
      </c>
      <c r="V129" s="76">
        <f t="shared" si="1205"/>
        <v>7177.5</v>
      </c>
      <c r="W129" s="76">
        <f t="shared" si="1205"/>
        <v>7177.5</v>
      </c>
      <c r="X129" s="76">
        <f t="shared" si="1205"/>
        <v>0</v>
      </c>
      <c r="Y129" s="76">
        <f t="shared" si="1205"/>
        <v>0</v>
      </c>
      <c r="Z129" s="76">
        <f t="shared" si="1205"/>
        <v>0</v>
      </c>
      <c r="AA129" s="76">
        <f t="shared" si="1205"/>
        <v>0</v>
      </c>
      <c r="AB129" s="76">
        <f t="shared" si="1205"/>
        <v>0</v>
      </c>
      <c r="AC129" s="76">
        <f t="shared" si="1205"/>
        <v>0</v>
      </c>
      <c r="AD129" s="76">
        <f t="shared" si="1205"/>
        <v>0</v>
      </c>
      <c r="AE129" s="76">
        <f t="shared" si="1205"/>
        <v>0</v>
      </c>
      <c r="AF129" s="76">
        <f t="shared" si="1205"/>
        <v>0</v>
      </c>
      <c r="AG129" s="76">
        <f t="shared" si="1205"/>
        <v>0</v>
      </c>
      <c r="AH129" s="76">
        <f t="shared" si="1205"/>
        <v>0</v>
      </c>
      <c r="AI129" s="76">
        <f t="shared" si="1205"/>
        <v>0</v>
      </c>
      <c r="AJ129" s="76">
        <f t="shared" si="1205"/>
        <v>0</v>
      </c>
      <c r="AK129" s="76">
        <f t="shared" si="1205"/>
        <v>0</v>
      </c>
      <c r="AL129" s="76">
        <f t="shared" si="1205"/>
        <v>0</v>
      </c>
      <c r="AM129" s="76">
        <f t="shared" si="1205"/>
        <v>0</v>
      </c>
      <c r="AN129" s="76">
        <f t="shared" si="1205"/>
        <v>0</v>
      </c>
      <c r="AO129" s="76">
        <f t="shared" si="1205"/>
        <v>0</v>
      </c>
      <c r="AP129" s="76">
        <f t="shared" si="1205"/>
        <v>0</v>
      </c>
      <c r="AQ129" s="76">
        <f t="shared" si="1205"/>
        <v>0</v>
      </c>
      <c r="AR129" s="76">
        <f t="shared" si="1205"/>
        <v>0</v>
      </c>
      <c r="AS129" s="76">
        <f t="shared" si="1205"/>
        <v>0</v>
      </c>
      <c r="AT129" s="76">
        <f t="shared" si="1205"/>
        <v>0</v>
      </c>
      <c r="AU129" s="76">
        <f t="shared" si="1205"/>
        <v>0</v>
      </c>
      <c r="AV129" s="76">
        <f t="shared" si="1205"/>
        <v>0</v>
      </c>
      <c r="AW129" s="76">
        <f t="shared" si="1205"/>
        <v>0</v>
      </c>
      <c r="AX129" s="76">
        <f t="shared" si="1205"/>
        <v>0</v>
      </c>
      <c r="AY129" s="76">
        <f t="shared" si="1205"/>
        <v>0</v>
      </c>
      <c r="AZ129" s="76">
        <f t="shared" si="1205"/>
        <v>0</v>
      </c>
      <c r="BA129" s="76">
        <f t="shared" si="1205"/>
        <v>0</v>
      </c>
      <c r="BB129" s="76">
        <f t="shared" si="1205"/>
        <v>0</v>
      </c>
      <c r="BC129" s="76">
        <f t="shared" si="1205"/>
        <v>0</v>
      </c>
      <c r="BD129" s="76">
        <f t="shared" si="1205"/>
        <v>0</v>
      </c>
      <c r="BE129" s="76">
        <f t="shared" si="1205"/>
        <v>0</v>
      </c>
      <c r="BF129" s="76">
        <f t="shared" si="1205"/>
        <v>0</v>
      </c>
      <c r="BG129" s="76">
        <f t="shared" si="1205"/>
        <v>0</v>
      </c>
      <c r="BH129" s="76">
        <f t="shared" si="1205"/>
        <v>0</v>
      </c>
      <c r="BI129" s="76">
        <f t="shared" si="1205"/>
        <v>0</v>
      </c>
      <c r="BJ129" s="76">
        <f t="shared" si="1205"/>
        <v>0</v>
      </c>
      <c r="BK129" s="76">
        <f t="shared" si="1205"/>
        <v>0</v>
      </c>
      <c r="BL129" s="76">
        <f t="shared" si="1205"/>
        <v>0</v>
      </c>
      <c r="BM129" s="76">
        <f t="shared" si="1205"/>
        <v>0</v>
      </c>
      <c r="BN129" s="76">
        <f t="shared" si="1205"/>
        <v>0</v>
      </c>
      <c r="BO129" s="76">
        <f t="shared" si="1205"/>
        <v>0</v>
      </c>
      <c r="BP129" s="76">
        <f t="shared" si="1205"/>
        <v>0</v>
      </c>
      <c r="BQ129" s="76">
        <f t="shared" si="1205"/>
        <v>0</v>
      </c>
      <c r="BR129" s="76">
        <f t="shared" si="1205"/>
        <v>0</v>
      </c>
      <c r="BS129" s="76">
        <f t="shared" si="1205"/>
        <v>0</v>
      </c>
    </row>
    <row r="130" spans="3:71">
      <c r="C130" s="47" t="s">
        <v>117</v>
      </c>
      <c r="E130" s="76">
        <f t="shared" si="1190"/>
        <v>24000</v>
      </c>
      <c r="F130" s="76">
        <f t="shared" si="1191"/>
        <v>0</v>
      </c>
      <c r="G130" s="76">
        <f t="shared" si="1192"/>
        <v>0</v>
      </c>
      <c r="H130" s="76">
        <f t="shared" si="1193"/>
        <v>0</v>
      </c>
      <c r="I130" s="76">
        <f t="shared" si="1194"/>
        <v>0</v>
      </c>
      <c r="J130" s="76">
        <f t="shared" si="1195"/>
        <v>24000</v>
      </c>
      <c r="L130" s="76">
        <f>(Данные!G172+Данные!G174+Данные!G176+Данные!G178+Данные!G180+Данные!G182+Данные!G184+Данные!G186+Данные!G188+Данные!G190+Данные!G198)*тех!X$10*тех!X$6</f>
        <v>2000</v>
      </c>
      <c r="M130" s="76">
        <f>(Данные!H172+Данные!H174+Данные!H176+Данные!H178+Данные!H180+Данные!H182+Данные!H184+Данные!H186+Данные!H188+Данные!H190+Данные!H198)*тех!Y$10*тех!Y$6</f>
        <v>2000</v>
      </c>
      <c r="N130" s="76">
        <f>(Данные!I172+Данные!I174+Данные!I176+Данные!I178+Данные!I180+Данные!I182+Данные!I184+Данные!I186+Данные!I188+Данные!I190+Данные!I198)*тех!Z$10*тех!Z$6</f>
        <v>2000</v>
      </c>
      <c r="O130" s="76">
        <f>(Данные!J172+Данные!J174+Данные!J176+Данные!J178+Данные!J180+Данные!J182+Данные!J184+Данные!J186+Данные!J188+Данные!J190+Данные!J198)*тех!AA$10*тех!AA$6</f>
        <v>2000</v>
      </c>
      <c r="P130" s="76">
        <f>(Данные!K172+Данные!K174+Данные!K176+Данные!K178+Данные!K180+Данные!K182+Данные!K184+Данные!K186+Данные!K188+Данные!K190+Данные!K198)*тех!AB$10*тех!AB$6</f>
        <v>2000</v>
      </c>
      <c r="Q130" s="76">
        <f>(Данные!L172+Данные!L174+Данные!L176+Данные!L178+Данные!L180+Данные!L182+Данные!L184+Данные!L186+Данные!L188+Данные!L190+Данные!L198)*тех!AC$10*тех!AC$6</f>
        <v>2000</v>
      </c>
      <c r="R130" s="76">
        <f>(Данные!M172+Данные!M174+Данные!M176+Данные!M178+Данные!M180+Данные!M182+Данные!M184+Данные!M186+Данные!M188+Данные!M190+Данные!M198)*тех!AD$10*тех!AD$6</f>
        <v>2000</v>
      </c>
      <c r="S130" s="76">
        <f>(Данные!N172+Данные!N174+Данные!N176+Данные!N178+Данные!N180+Данные!N182+Данные!N184+Данные!N186+Данные!N188+Данные!N190+Данные!N198)*тех!AE$10*тех!AE$6</f>
        <v>2000</v>
      </c>
      <c r="T130" s="76">
        <f>(Данные!O172+Данные!O174+Данные!O176+Данные!O178+Данные!O180+Данные!O182+Данные!O184+Данные!O186+Данные!O188+Данные!O190+Данные!O198)*тех!AF$10*тех!AF$6</f>
        <v>2000</v>
      </c>
      <c r="U130" s="76">
        <f>(Данные!P172+Данные!P174+Данные!P176+Данные!P178+Данные!P180+Данные!P182+Данные!P184+Данные!P186+Данные!P188+Данные!P190+Данные!P198)*тех!AG$10*тех!AG$6</f>
        <v>2000</v>
      </c>
      <c r="V130" s="76">
        <f>(Данные!Q172+Данные!Q174+Данные!Q176+Данные!Q178+Данные!Q180+Данные!Q182+Данные!Q184+Данные!Q186+Данные!Q188+Данные!Q190+Данные!Q198)*тех!AH$10*тех!AH$6</f>
        <v>2000</v>
      </c>
      <c r="W130" s="76">
        <f>(Данные!R172+Данные!R174+Данные!R176+Данные!R178+Данные!R180+Данные!R182+Данные!R184+Данные!R186+Данные!R188+Данные!R190+Данные!R198)*тех!AI$10*тех!AI$6</f>
        <v>2000</v>
      </c>
      <c r="X130" s="76">
        <f>(Данные!S172+Данные!S174+Данные!S176+Данные!S178+Данные!S180+Данные!S182+Данные!S184+Данные!S186+Данные!S188+Данные!S190+Данные!S198)*тех!AJ$10*тех!AJ$6</f>
        <v>0</v>
      </c>
      <c r="Y130" s="76">
        <f>(Данные!T172+Данные!T174+Данные!T176+Данные!T178+Данные!T180+Данные!T182+Данные!T184+Данные!T186+Данные!T188+Данные!T190+Данные!T198)*тех!AK$10*тех!AK$6</f>
        <v>0</v>
      </c>
      <c r="Z130" s="76">
        <f>(Данные!U172+Данные!U174+Данные!U176+Данные!U178+Данные!U180+Данные!U182+Данные!U184+Данные!U186+Данные!U188+Данные!U190+Данные!U198)*тех!AL$10*тех!AL$6</f>
        <v>0</v>
      </c>
      <c r="AA130" s="76">
        <f>(Данные!V172+Данные!V174+Данные!V176+Данные!V178+Данные!V180+Данные!V182+Данные!V184+Данные!V186+Данные!V188+Данные!V190+Данные!V198)*тех!AM$10*тех!AM$6</f>
        <v>0</v>
      </c>
      <c r="AB130" s="76">
        <f>(Данные!W172+Данные!W174+Данные!W176+Данные!W178+Данные!W180+Данные!W182+Данные!W184+Данные!W186+Данные!W188+Данные!W190+Данные!W198)*тех!AN$10*тех!AN$6</f>
        <v>0</v>
      </c>
      <c r="AC130" s="76">
        <f>(Данные!X172+Данные!X174+Данные!X176+Данные!X178+Данные!X180+Данные!X182+Данные!X184+Данные!X186+Данные!X188+Данные!X190+Данные!X198)*тех!AO$10*тех!AO$6</f>
        <v>0</v>
      </c>
      <c r="AD130" s="76">
        <f>(Данные!Y172+Данные!Y174+Данные!Y176+Данные!Y178+Данные!Y180+Данные!Y182+Данные!Y184+Данные!Y186+Данные!Y188+Данные!Y190+Данные!Y198)*тех!AP$10*тех!AP$6</f>
        <v>0</v>
      </c>
      <c r="AE130" s="76">
        <f>(Данные!Z172+Данные!Z174+Данные!Z176+Данные!Z178+Данные!Z180+Данные!Z182+Данные!Z184+Данные!Z186+Данные!Z188+Данные!Z190+Данные!Z198)*тех!AQ$10*тех!AQ$6</f>
        <v>0</v>
      </c>
      <c r="AF130" s="76">
        <f>(Данные!AA172+Данные!AA174+Данные!AA176+Данные!AA178+Данные!AA180+Данные!AA182+Данные!AA184+Данные!AA186+Данные!AA188+Данные!AA190+Данные!AA198)*тех!AR$10*тех!AR$6</f>
        <v>0</v>
      </c>
      <c r="AG130" s="76">
        <f>(Данные!AB172+Данные!AB174+Данные!AB176+Данные!AB178+Данные!AB180+Данные!AB182+Данные!AB184+Данные!AB186+Данные!AB188+Данные!AB190+Данные!AB198)*тех!AS$10*тех!AS$6</f>
        <v>0</v>
      </c>
      <c r="AH130" s="76">
        <f>(Данные!AC172+Данные!AC174+Данные!AC176+Данные!AC178+Данные!AC180+Данные!AC182+Данные!AC184+Данные!AC186+Данные!AC188+Данные!AC190+Данные!AC198)*тех!AT$10*тех!AT$6</f>
        <v>0</v>
      </c>
      <c r="AI130" s="76">
        <f>(Данные!AD172+Данные!AD174+Данные!AD176+Данные!AD178+Данные!AD180+Данные!AD182+Данные!AD184+Данные!AD186+Данные!AD188+Данные!AD190+Данные!AD198)*тех!AU$10*тех!AU$6</f>
        <v>0</v>
      </c>
      <c r="AJ130" s="76">
        <f>(Данные!AE172+Данные!AE174+Данные!AE176+Данные!AE178+Данные!AE180+Данные!AE182+Данные!AE184+Данные!AE186+Данные!AE188+Данные!AE190+Данные!AE198)*тех!AV$10*тех!AV$6</f>
        <v>0</v>
      </c>
      <c r="AK130" s="76">
        <f>(Данные!AF172+Данные!AF174+Данные!AF176+Данные!AF178+Данные!AF180+Данные!AF182+Данные!AF184+Данные!AF186+Данные!AF188+Данные!AF190+Данные!AF198)*тех!AW$10*тех!AW$6</f>
        <v>0</v>
      </c>
      <c r="AL130" s="76">
        <f>(Данные!AG172+Данные!AG174+Данные!AG176+Данные!AG178+Данные!AG180+Данные!AG182+Данные!AG184+Данные!AG186+Данные!AG188+Данные!AG190+Данные!AG198)*тех!AX$10*тех!AX$6</f>
        <v>0</v>
      </c>
      <c r="AM130" s="76">
        <f>(Данные!AH172+Данные!AH174+Данные!AH176+Данные!AH178+Данные!AH180+Данные!AH182+Данные!AH184+Данные!AH186+Данные!AH188+Данные!AH190+Данные!AH198)*тех!AY$10*тех!AY$6</f>
        <v>0</v>
      </c>
      <c r="AN130" s="76">
        <f>(Данные!AI172+Данные!AI174+Данные!AI176+Данные!AI178+Данные!AI180+Данные!AI182+Данные!AI184+Данные!AI186+Данные!AI188+Данные!AI190+Данные!AI198)*тех!AZ$10*тех!AZ$6</f>
        <v>0</v>
      </c>
      <c r="AO130" s="76">
        <f>(Данные!AJ172+Данные!AJ174+Данные!AJ176+Данные!AJ178+Данные!AJ180+Данные!AJ182+Данные!AJ184+Данные!AJ186+Данные!AJ188+Данные!AJ190+Данные!AJ198)*тех!BA$10*тех!BA$6</f>
        <v>0</v>
      </c>
      <c r="AP130" s="76">
        <f>(Данные!AK172+Данные!AK174+Данные!AK176+Данные!AK178+Данные!AK180+Данные!AK182+Данные!AK184+Данные!AK186+Данные!AK188+Данные!AK190+Данные!AK198)*тех!BB$10*тех!BB$6</f>
        <v>0</v>
      </c>
      <c r="AQ130" s="76">
        <f>(Данные!AL172+Данные!AL174+Данные!AL176+Данные!AL178+Данные!AL180+Данные!AL182+Данные!AL184+Данные!AL186+Данные!AL188+Данные!AL190+Данные!AL198)*тех!BC$10*тех!BC$6</f>
        <v>0</v>
      </c>
      <c r="AR130" s="76">
        <f>(Данные!AM172+Данные!AM174+Данные!AM176+Данные!AM178+Данные!AM180+Данные!AM182+Данные!AM184+Данные!AM186+Данные!AM188+Данные!AM190+Данные!AM198)*тех!BD$10*тех!BD$6</f>
        <v>0</v>
      </c>
      <c r="AS130" s="76">
        <f>(Данные!AN172+Данные!AN174+Данные!AN176+Данные!AN178+Данные!AN180+Данные!AN182+Данные!AN184+Данные!AN186+Данные!AN188+Данные!AN190+Данные!AN198)*тех!BE$10*тех!BE$6</f>
        <v>0</v>
      </c>
      <c r="AT130" s="76">
        <f>(Данные!AO172+Данные!AO174+Данные!AO176+Данные!AO178+Данные!AO180+Данные!AO182+Данные!AO184+Данные!AO186+Данные!AO188+Данные!AO190+Данные!AO198)*тех!BF$10*тех!BF$6</f>
        <v>0</v>
      </c>
      <c r="AU130" s="76">
        <f>(Данные!AP172+Данные!AP174+Данные!AP176+Данные!AP178+Данные!AP180+Данные!AP182+Данные!AP184+Данные!AP186+Данные!AP188+Данные!AP190+Данные!AP198)*тех!BG$10*тех!BG$6</f>
        <v>0</v>
      </c>
      <c r="AV130" s="76">
        <f>(Данные!AQ172+Данные!AQ174+Данные!AQ176+Данные!AQ178+Данные!AQ180+Данные!AQ182+Данные!AQ184+Данные!AQ186+Данные!AQ188+Данные!AQ190+Данные!AQ198)*тех!BH$10*тех!BH$6</f>
        <v>0</v>
      </c>
      <c r="AW130" s="76">
        <f>(Данные!AR172+Данные!AR174+Данные!AR176+Данные!AR178+Данные!AR180+Данные!AR182+Данные!AR184+Данные!AR186+Данные!AR188+Данные!AR190+Данные!AR198)*тех!BI$10*тех!BI$6</f>
        <v>0</v>
      </c>
      <c r="AX130" s="76">
        <f>(Данные!AS172+Данные!AS174+Данные!AS176+Данные!AS178+Данные!AS180+Данные!AS182+Данные!AS184+Данные!AS186+Данные!AS188+Данные!AS190+Данные!AS198)*тех!BJ$10*тех!BJ$6</f>
        <v>0</v>
      </c>
      <c r="AY130" s="76">
        <f>(Данные!AT172+Данные!AT174+Данные!AT176+Данные!AT178+Данные!AT180+Данные!AT182+Данные!AT184+Данные!AT186+Данные!AT188+Данные!AT190+Данные!AT198)*тех!BK$10*тех!BK$6</f>
        <v>0</v>
      </c>
      <c r="AZ130" s="76">
        <f>(Данные!AU172+Данные!AU174+Данные!AU176+Данные!AU178+Данные!AU180+Данные!AU182+Данные!AU184+Данные!AU186+Данные!AU188+Данные!AU190+Данные!AU198)*тех!BL$10*тех!BL$6</f>
        <v>0</v>
      </c>
      <c r="BA130" s="76">
        <f>(Данные!AV172+Данные!AV174+Данные!AV176+Данные!AV178+Данные!AV180+Данные!AV182+Данные!AV184+Данные!AV186+Данные!AV188+Данные!AV190+Данные!AV198)*тех!BM$10*тех!BM$6</f>
        <v>0</v>
      </c>
      <c r="BB130" s="76">
        <f>(Данные!AW172+Данные!AW174+Данные!AW176+Данные!AW178+Данные!AW180+Данные!AW182+Данные!AW184+Данные!AW186+Данные!AW188+Данные!AW190+Данные!AW198)*тех!BN$10*тех!BN$6</f>
        <v>0</v>
      </c>
      <c r="BC130" s="76">
        <f>(Данные!AX172+Данные!AX174+Данные!AX176+Данные!AX178+Данные!AX180+Данные!AX182+Данные!AX184+Данные!AX186+Данные!AX188+Данные!AX190+Данные!AX198)*тех!BO$10*тех!BO$6</f>
        <v>0</v>
      </c>
      <c r="BD130" s="76">
        <f>(Данные!AY172+Данные!AY174+Данные!AY176+Данные!AY178+Данные!AY180+Данные!AY182+Данные!AY184+Данные!AY186+Данные!AY188+Данные!AY190+Данные!AY198)*тех!BP$10*тех!BP$6</f>
        <v>0</v>
      </c>
      <c r="BE130" s="76">
        <f>(Данные!AZ172+Данные!AZ174+Данные!AZ176+Данные!AZ178+Данные!AZ180+Данные!AZ182+Данные!AZ184+Данные!AZ186+Данные!AZ188+Данные!AZ190+Данные!AZ198)*тех!BQ$10*тех!BQ$6</f>
        <v>0</v>
      </c>
      <c r="BF130" s="76">
        <f>(Данные!BA172+Данные!BA174+Данные!BA176+Данные!BA178+Данные!BA180+Данные!BA182+Данные!BA184+Данные!BA186+Данные!BA188+Данные!BA190+Данные!BA198)*тех!BR$10*тех!BR$6</f>
        <v>0</v>
      </c>
      <c r="BG130" s="76">
        <f>(Данные!BB172+Данные!BB174+Данные!BB176+Данные!BB178+Данные!BB180+Данные!BB182+Данные!BB184+Данные!BB186+Данные!BB188+Данные!BB190+Данные!BB198)*тех!BS$10*тех!BS$6</f>
        <v>0</v>
      </c>
      <c r="BH130" s="76">
        <f>(Данные!BC172+Данные!BC174+Данные!BC176+Данные!BC178+Данные!BC180+Данные!BC182+Данные!BC184+Данные!BC186+Данные!BC188+Данные!BC190+Данные!BC198)*тех!BT$10*тех!BT$6</f>
        <v>0</v>
      </c>
      <c r="BI130" s="76">
        <f>(Данные!BD172+Данные!BD174+Данные!BD176+Данные!BD178+Данные!BD180+Данные!BD182+Данные!BD184+Данные!BD186+Данные!BD188+Данные!BD190+Данные!BD198)*тех!BU$10*тех!BU$6</f>
        <v>0</v>
      </c>
      <c r="BJ130" s="76">
        <f>(Данные!BE172+Данные!BE174+Данные!BE176+Данные!BE178+Данные!BE180+Данные!BE182+Данные!BE184+Данные!BE186+Данные!BE188+Данные!BE190+Данные!BE198)*тех!BV$10*тех!BV$6</f>
        <v>0</v>
      </c>
      <c r="BK130" s="76">
        <f>(Данные!BF172+Данные!BF174+Данные!BF176+Данные!BF178+Данные!BF180+Данные!BF182+Данные!BF184+Данные!BF186+Данные!BF188+Данные!BF190+Данные!BF198)*тех!BW$10*тех!BW$6</f>
        <v>0</v>
      </c>
      <c r="BL130" s="76">
        <f>(Данные!BG172+Данные!BG174+Данные!BG176+Данные!BG178+Данные!BG180+Данные!BG182+Данные!BG184+Данные!BG186+Данные!BG188+Данные!BG190+Данные!BG198)*тех!BX$10*тех!BX$6</f>
        <v>0</v>
      </c>
      <c r="BM130" s="76">
        <f>(Данные!BH172+Данные!BH174+Данные!BH176+Данные!BH178+Данные!BH180+Данные!BH182+Данные!BH184+Данные!BH186+Данные!BH188+Данные!BH190+Данные!BH198)*тех!BY$10*тех!BY$6</f>
        <v>0</v>
      </c>
      <c r="BN130" s="76">
        <f>(Данные!BI172+Данные!BI174+Данные!BI176+Данные!BI178+Данные!BI180+Данные!BI182+Данные!BI184+Данные!BI186+Данные!BI188+Данные!BI190+Данные!BI198)*тех!BZ$10*тех!BZ$6</f>
        <v>0</v>
      </c>
      <c r="BO130" s="76">
        <f>(Данные!BJ172+Данные!BJ174+Данные!BJ176+Данные!BJ178+Данные!BJ180+Данные!BJ182+Данные!BJ184+Данные!BJ186+Данные!BJ188+Данные!BJ190+Данные!BJ198)*тех!CA$10*тех!CA$6</f>
        <v>0</v>
      </c>
      <c r="BP130" s="76">
        <f>(Данные!BK172+Данные!BK174+Данные!BK176+Данные!BK178+Данные!BK180+Данные!BK182+Данные!BK184+Данные!BK186+Данные!BK188+Данные!BK190+Данные!BK198)*тех!CB$10*тех!CB$6</f>
        <v>0</v>
      </c>
      <c r="BQ130" s="76">
        <f>(Данные!BL172+Данные!BL174+Данные!BL176+Данные!BL178+Данные!BL180+Данные!BL182+Данные!BL184+Данные!BL186+Данные!BL188+Данные!BL190+Данные!BL198)*тех!CC$10*тех!CC$6</f>
        <v>0</v>
      </c>
      <c r="BR130" s="76">
        <f>(Данные!BM172+Данные!BM174+Данные!BM176+Данные!BM178+Данные!BM180+Данные!BM182+Данные!BM184+Данные!BM186+Данные!BM188+Данные!BM190+Данные!BM198)*тех!CD$10*тех!CD$6</f>
        <v>0</v>
      </c>
      <c r="BS130" s="76">
        <f>(Данные!BN172+Данные!BN174+Данные!BN176+Данные!BN178+Данные!BN180+Данные!BN182+Данные!BN184+Данные!BN186+Данные!BN188+Данные!BN190+Данные!BN198)*тех!CE$10*тех!CE$6</f>
        <v>0</v>
      </c>
    </row>
    <row r="131" spans="3:71">
      <c r="C131" s="47" t="s">
        <v>849</v>
      </c>
      <c r="E131" s="76">
        <f t="shared" si="1190"/>
        <v>13500</v>
      </c>
      <c r="F131" s="76">
        <f t="shared" si="1191"/>
        <v>0</v>
      </c>
      <c r="G131" s="76">
        <f t="shared" si="1192"/>
        <v>0</v>
      </c>
      <c r="H131" s="76">
        <f t="shared" si="1193"/>
        <v>0</v>
      </c>
      <c r="I131" s="76">
        <f t="shared" si="1194"/>
        <v>0</v>
      </c>
      <c r="J131" s="76">
        <f t="shared" si="1195"/>
        <v>13500</v>
      </c>
      <c r="L131" s="76">
        <f>'С-сть'!K53</f>
        <v>0</v>
      </c>
      <c r="M131" s="76">
        <f>'С-сть'!L53</f>
        <v>0</v>
      </c>
      <c r="N131" s="76">
        <f>'С-сть'!M53</f>
        <v>1000</v>
      </c>
      <c r="O131" s="76">
        <f>'С-сть'!N53</f>
        <v>1500</v>
      </c>
      <c r="P131" s="76">
        <f>'С-сть'!O53</f>
        <v>1500</v>
      </c>
      <c r="Q131" s="76">
        <f>'С-сть'!P53</f>
        <v>1500</v>
      </c>
      <c r="R131" s="76">
        <f>'С-сть'!Q53</f>
        <v>1500</v>
      </c>
      <c r="S131" s="76">
        <f>'С-сть'!R53</f>
        <v>1500</v>
      </c>
      <c r="T131" s="76">
        <f>'С-сть'!S53</f>
        <v>1500</v>
      </c>
      <c r="U131" s="76">
        <f>'С-сть'!T53</f>
        <v>1500</v>
      </c>
      <c r="V131" s="76">
        <f>'С-сть'!U53</f>
        <v>1000</v>
      </c>
      <c r="W131" s="76">
        <f>'С-сть'!V53</f>
        <v>1000</v>
      </c>
      <c r="X131" s="76">
        <f>'С-сть'!W53</f>
        <v>0</v>
      </c>
      <c r="Y131" s="76">
        <f>'С-сть'!X53</f>
        <v>0</v>
      </c>
      <c r="Z131" s="76">
        <f>'С-сть'!Y53</f>
        <v>0</v>
      </c>
      <c r="AA131" s="76">
        <f>'С-сть'!Z53</f>
        <v>0</v>
      </c>
      <c r="AB131" s="76">
        <f>'С-сть'!AA53</f>
        <v>0</v>
      </c>
      <c r="AC131" s="76">
        <f>'С-сть'!AB53</f>
        <v>0</v>
      </c>
      <c r="AD131" s="76">
        <f>'С-сть'!AC53</f>
        <v>0</v>
      </c>
      <c r="AE131" s="76">
        <f>'С-сть'!AD53</f>
        <v>0</v>
      </c>
      <c r="AF131" s="76">
        <f>'С-сть'!AE53</f>
        <v>0</v>
      </c>
      <c r="AG131" s="76">
        <f>'С-сть'!AF53</f>
        <v>0</v>
      </c>
      <c r="AH131" s="76">
        <f>'С-сть'!AG53</f>
        <v>0</v>
      </c>
      <c r="AI131" s="76">
        <f>'С-сть'!AH53</f>
        <v>0</v>
      </c>
      <c r="AJ131" s="76">
        <f>'С-сть'!AI53</f>
        <v>0</v>
      </c>
      <c r="AK131" s="76">
        <f>'С-сть'!AJ53</f>
        <v>0</v>
      </c>
      <c r="AL131" s="76">
        <f>'С-сть'!AK53</f>
        <v>0</v>
      </c>
      <c r="AM131" s="76">
        <f>'С-сть'!AL53</f>
        <v>0</v>
      </c>
      <c r="AN131" s="76">
        <f>'С-сть'!AM53</f>
        <v>0</v>
      </c>
      <c r="AO131" s="76">
        <f>'С-сть'!AN53</f>
        <v>0</v>
      </c>
      <c r="AP131" s="76">
        <f>'С-сть'!AO53</f>
        <v>0</v>
      </c>
      <c r="AQ131" s="76">
        <f>'С-сть'!AP53</f>
        <v>0</v>
      </c>
      <c r="AR131" s="76">
        <f>'С-сть'!AQ53</f>
        <v>0</v>
      </c>
      <c r="AS131" s="76">
        <f>'С-сть'!AR53</f>
        <v>0</v>
      </c>
      <c r="AT131" s="76">
        <f>'С-сть'!AS53</f>
        <v>0</v>
      </c>
      <c r="AU131" s="76">
        <f>'С-сть'!AT53</f>
        <v>0</v>
      </c>
      <c r="AV131" s="76">
        <f>'С-сть'!AU53</f>
        <v>0</v>
      </c>
      <c r="AW131" s="76">
        <f>'С-сть'!AV53</f>
        <v>0</v>
      </c>
      <c r="AX131" s="76">
        <f>'С-сть'!AW53</f>
        <v>0</v>
      </c>
      <c r="AY131" s="76">
        <f>'С-сть'!AX53</f>
        <v>0</v>
      </c>
      <c r="AZ131" s="76">
        <f>'С-сть'!AY53</f>
        <v>0</v>
      </c>
      <c r="BA131" s="76">
        <f>'С-сть'!AZ53</f>
        <v>0</v>
      </c>
      <c r="BB131" s="76">
        <f>'С-сть'!BA53</f>
        <v>0</v>
      </c>
      <c r="BC131" s="76">
        <f>'С-сть'!BB53</f>
        <v>0</v>
      </c>
      <c r="BD131" s="76">
        <f>'С-сть'!BC53</f>
        <v>0</v>
      </c>
      <c r="BE131" s="76">
        <f>'С-сть'!BD53</f>
        <v>0</v>
      </c>
      <c r="BF131" s="76">
        <f>'С-сть'!BE53</f>
        <v>0</v>
      </c>
      <c r="BG131" s="76">
        <f>'С-сть'!BF53</f>
        <v>0</v>
      </c>
      <c r="BH131" s="76">
        <f>'С-сть'!BG53</f>
        <v>0</v>
      </c>
      <c r="BI131" s="76">
        <f>'С-сть'!BH53</f>
        <v>0</v>
      </c>
      <c r="BJ131" s="76">
        <f>'С-сть'!BI53</f>
        <v>0</v>
      </c>
      <c r="BK131" s="76">
        <f>'С-сть'!BJ53</f>
        <v>0</v>
      </c>
      <c r="BL131" s="76">
        <f>'С-сть'!BK53</f>
        <v>0</v>
      </c>
      <c r="BM131" s="76">
        <f>'С-сть'!BL53</f>
        <v>0</v>
      </c>
      <c r="BN131" s="76">
        <f>'С-сть'!BM53</f>
        <v>0</v>
      </c>
      <c r="BO131" s="76">
        <f>'С-сть'!BN53</f>
        <v>0</v>
      </c>
      <c r="BP131" s="76">
        <f>'С-сть'!BO53</f>
        <v>0</v>
      </c>
      <c r="BQ131" s="76">
        <f>'С-сть'!BP53</f>
        <v>0</v>
      </c>
      <c r="BR131" s="76">
        <f>'С-сть'!BQ53</f>
        <v>0</v>
      </c>
      <c r="BS131" s="76">
        <f>'С-сть'!BR53</f>
        <v>0</v>
      </c>
    </row>
    <row r="132" spans="3:71">
      <c r="C132" s="47" t="s">
        <v>850</v>
      </c>
      <c r="E132" s="76">
        <f t="shared" si="1190"/>
        <v>0</v>
      </c>
      <c r="F132" s="76">
        <f t="shared" si="1191"/>
        <v>0</v>
      </c>
      <c r="G132" s="76">
        <f t="shared" si="1192"/>
        <v>0</v>
      </c>
      <c r="H132" s="76">
        <f t="shared" si="1193"/>
        <v>0</v>
      </c>
      <c r="I132" s="76">
        <f t="shared" si="1194"/>
        <v>0</v>
      </c>
      <c r="J132" s="76">
        <f t="shared" si="1195"/>
        <v>0</v>
      </c>
      <c r="L132" s="76">
        <f t="shared" ref="L132:AQ132" si="1207">L169-L97</f>
        <v>0</v>
      </c>
      <c r="M132" s="76">
        <f t="shared" si="1207"/>
        <v>0</v>
      </c>
      <c r="N132" s="76">
        <f t="shared" si="1207"/>
        <v>0</v>
      </c>
      <c r="O132" s="76">
        <f t="shared" si="1207"/>
        <v>0</v>
      </c>
      <c r="P132" s="76">
        <f t="shared" si="1207"/>
        <v>0</v>
      </c>
      <c r="Q132" s="76">
        <f t="shared" si="1207"/>
        <v>0</v>
      </c>
      <c r="R132" s="76">
        <f t="shared" si="1207"/>
        <v>0</v>
      </c>
      <c r="S132" s="76">
        <f t="shared" si="1207"/>
        <v>0</v>
      </c>
      <c r="T132" s="76">
        <f t="shared" si="1207"/>
        <v>0</v>
      </c>
      <c r="U132" s="76">
        <f t="shared" si="1207"/>
        <v>0</v>
      </c>
      <c r="V132" s="76">
        <f t="shared" si="1207"/>
        <v>0</v>
      </c>
      <c r="W132" s="76">
        <f t="shared" si="1207"/>
        <v>0</v>
      </c>
      <c r="X132" s="76">
        <f t="shared" si="1207"/>
        <v>0</v>
      </c>
      <c r="Y132" s="76">
        <f t="shared" si="1207"/>
        <v>0</v>
      </c>
      <c r="Z132" s="76">
        <f t="shared" si="1207"/>
        <v>0</v>
      </c>
      <c r="AA132" s="76">
        <f t="shared" si="1207"/>
        <v>0</v>
      </c>
      <c r="AB132" s="76">
        <f t="shared" si="1207"/>
        <v>0</v>
      </c>
      <c r="AC132" s="76">
        <f t="shared" si="1207"/>
        <v>0</v>
      </c>
      <c r="AD132" s="76">
        <f t="shared" si="1207"/>
        <v>0</v>
      </c>
      <c r="AE132" s="76">
        <f t="shared" si="1207"/>
        <v>0</v>
      </c>
      <c r="AF132" s="76">
        <f t="shared" si="1207"/>
        <v>0</v>
      </c>
      <c r="AG132" s="76">
        <f t="shared" si="1207"/>
        <v>0</v>
      </c>
      <c r="AH132" s="76">
        <f t="shared" si="1207"/>
        <v>0</v>
      </c>
      <c r="AI132" s="76">
        <f t="shared" si="1207"/>
        <v>0</v>
      </c>
      <c r="AJ132" s="76">
        <f t="shared" si="1207"/>
        <v>0</v>
      </c>
      <c r="AK132" s="76">
        <f t="shared" si="1207"/>
        <v>0</v>
      </c>
      <c r="AL132" s="76">
        <f t="shared" si="1207"/>
        <v>0</v>
      </c>
      <c r="AM132" s="76">
        <f t="shared" si="1207"/>
        <v>0</v>
      </c>
      <c r="AN132" s="76">
        <f t="shared" si="1207"/>
        <v>0</v>
      </c>
      <c r="AO132" s="76">
        <f t="shared" si="1207"/>
        <v>0</v>
      </c>
      <c r="AP132" s="76">
        <f t="shared" si="1207"/>
        <v>0</v>
      </c>
      <c r="AQ132" s="76">
        <f t="shared" si="1207"/>
        <v>0</v>
      </c>
      <c r="AR132" s="76">
        <f t="shared" ref="AR132:BS132" si="1208">AR169-AR97</f>
        <v>0</v>
      </c>
      <c r="AS132" s="76">
        <f t="shared" si="1208"/>
        <v>0</v>
      </c>
      <c r="AT132" s="76">
        <f t="shared" si="1208"/>
        <v>0</v>
      </c>
      <c r="AU132" s="76">
        <f t="shared" si="1208"/>
        <v>0</v>
      </c>
      <c r="AV132" s="76">
        <f t="shared" si="1208"/>
        <v>0</v>
      </c>
      <c r="AW132" s="76">
        <f t="shared" si="1208"/>
        <v>0</v>
      </c>
      <c r="AX132" s="76">
        <f t="shared" si="1208"/>
        <v>0</v>
      </c>
      <c r="AY132" s="76">
        <f t="shared" si="1208"/>
        <v>0</v>
      </c>
      <c r="AZ132" s="76">
        <f t="shared" si="1208"/>
        <v>0</v>
      </c>
      <c r="BA132" s="76">
        <f t="shared" si="1208"/>
        <v>0</v>
      </c>
      <c r="BB132" s="76">
        <f t="shared" si="1208"/>
        <v>0</v>
      </c>
      <c r="BC132" s="76">
        <f t="shared" si="1208"/>
        <v>0</v>
      </c>
      <c r="BD132" s="76">
        <f t="shared" si="1208"/>
        <v>0</v>
      </c>
      <c r="BE132" s="76">
        <f t="shared" si="1208"/>
        <v>0</v>
      </c>
      <c r="BF132" s="76">
        <f t="shared" si="1208"/>
        <v>0</v>
      </c>
      <c r="BG132" s="76">
        <f t="shared" si="1208"/>
        <v>0</v>
      </c>
      <c r="BH132" s="76">
        <f t="shared" si="1208"/>
        <v>0</v>
      </c>
      <c r="BI132" s="76">
        <f t="shared" si="1208"/>
        <v>0</v>
      </c>
      <c r="BJ132" s="76">
        <f t="shared" si="1208"/>
        <v>0</v>
      </c>
      <c r="BK132" s="76">
        <f t="shared" si="1208"/>
        <v>0</v>
      </c>
      <c r="BL132" s="76">
        <f t="shared" si="1208"/>
        <v>0</v>
      </c>
      <c r="BM132" s="76">
        <f t="shared" si="1208"/>
        <v>0</v>
      </c>
      <c r="BN132" s="76">
        <f t="shared" si="1208"/>
        <v>0</v>
      </c>
      <c r="BO132" s="76">
        <f t="shared" si="1208"/>
        <v>0</v>
      </c>
      <c r="BP132" s="76">
        <f t="shared" si="1208"/>
        <v>0</v>
      </c>
      <c r="BQ132" s="76">
        <f t="shared" si="1208"/>
        <v>0</v>
      </c>
      <c r="BR132" s="76">
        <f t="shared" si="1208"/>
        <v>0</v>
      </c>
      <c r="BS132" s="76">
        <f t="shared" si="1208"/>
        <v>0</v>
      </c>
    </row>
    <row r="133" spans="3:71">
      <c r="C133" s="47" t="s">
        <v>213</v>
      </c>
      <c r="E133" s="76">
        <f t="shared" si="1190"/>
        <v>16000</v>
      </c>
      <c r="F133" s="76">
        <f t="shared" si="1191"/>
        <v>0</v>
      </c>
      <c r="G133" s="76">
        <f t="shared" si="1192"/>
        <v>0</v>
      </c>
      <c r="H133" s="76">
        <f t="shared" si="1193"/>
        <v>0</v>
      </c>
      <c r="I133" s="76">
        <f t="shared" si="1194"/>
        <v>0</v>
      </c>
      <c r="J133" s="76">
        <f t="shared" si="1195"/>
        <v>16000</v>
      </c>
      <c r="L133" s="76">
        <f>SUM(МБП!J53:J86)</f>
        <v>16000</v>
      </c>
      <c r="M133" s="76">
        <f>SUM(МБП!K53:K86)</f>
        <v>0</v>
      </c>
      <c r="N133" s="76">
        <f>SUM(МБП!L53:L86)</f>
        <v>0</v>
      </c>
      <c r="O133" s="76">
        <f>SUM(МБП!M53:M86)</f>
        <v>0</v>
      </c>
      <c r="P133" s="76">
        <f>SUM(МБП!N53:N86)</f>
        <v>0</v>
      </c>
      <c r="Q133" s="76">
        <f>SUM(МБП!O53:O86)</f>
        <v>0</v>
      </c>
      <c r="R133" s="76">
        <f>SUM(МБП!P53:P86)</f>
        <v>0</v>
      </c>
      <c r="S133" s="76">
        <f>SUM(МБП!Q53:Q86)</f>
        <v>0</v>
      </c>
      <c r="T133" s="76">
        <f>SUM(МБП!R53:R86)</f>
        <v>0</v>
      </c>
      <c r="U133" s="76">
        <f>SUM(МБП!S53:S86)</f>
        <v>0</v>
      </c>
      <c r="V133" s="76">
        <f>SUM(МБП!T53:T86)</f>
        <v>0</v>
      </c>
      <c r="W133" s="76">
        <f>SUM(МБП!U53:U86)</f>
        <v>0</v>
      </c>
      <c r="X133" s="76">
        <f>SUM(МБП!V53:V86)</f>
        <v>0</v>
      </c>
      <c r="Y133" s="76">
        <f>SUM(МБП!W53:W86)</f>
        <v>0</v>
      </c>
      <c r="Z133" s="76">
        <f>SUM(МБП!X53:X86)</f>
        <v>0</v>
      </c>
      <c r="AA133" s="76">
        <f>SUM(МБП!Y53:Y86)</f>
        <v>0</v>
      </c>
      <c r="AB133" s="76">
        <f>SUM(МБП!Z53:Z86)</f>
        <v>0</v>
      </c>
      <c r="AC133" s="76">
        <f>SUM(МБП!AA53:AA86)</f>
        <v>0</v>
      </c>
      <c r="AD133" s="76">
        <f>SUM(МБП!AB53:AB86)</f>
        <v>0</v>
      </c>
      <c r="AE133" s="76">
        <f>SUM(МБП!AC53:AC86)</f>
        <v>0</v>
      </c>
      <c r="AF133" s="76">
        <f>SUM(МБП!AD53:AD86)</f>
        <v>0</v>
      </c>
      <c r="AG133" s="76">
        <f>SUM(МБП!AE53:AE86)</f>
        <v>0</v>
      </c>
      <c r="AH133" s="76">
        <f>SUM(МБП!AF53:AF86)</f>
        <v>0</v>
      </c>
      <c r="AI133" s="76">
        <f>SUM(МБП!AG53:AG86)</f>
        <v>0</v>
      </c>
      <c r="AJ133" s="76">
        <f>SUM(МБП!AH53:AH86)</f>
        <v>0</v>
      </c>
      <c r="AK133" s="76">
        <f>SUM(МБП!AI53:AI86)</f>
        <v>0</v>
      </c>
      <c r="AL133" s="76">
        <f>SUM(МБП!AJ53:AJ86)</f>
        <v>0</v>
      </c>
      <c r="AM133" s="76">
        <f>SUM(МБП!AK53:AK86)</f>
        <v>0</v>
      </c>
      <c r="AN133" s="76">
        <f>SUM(МБП!AL53:AL86)</f>
        <v>0</v>
      </c>
      <c r="AO133" s="76">
        <f>SUM(МБП!AM53:AM86)</f>
        <v>0</v>
      </c>
      <c r="AP133" s="76">
        <f>SUM(МБП!AN53:AN86)</f>
        <v>0</v>
      </c>
      <c r="AQ133" s="76">
        <f>SUM(МБП!AO53:AO86)</f>
        <v>0</v>
      </c>
      <c r="AR133" s="76">
        <f>SUM(МБП!AP53:AP86)</f>
        <v>0</v>
      </c>
      <c r="AS133" s="76">
        <f>SUM(МБП!AQ53:AQ86)</f>
        <v>0</v>
      </c>
      <c r="AT133" s="76">
        <f>SUM(МБП!AR53:AR86)</f>
        <v>0</v>
      </c>
      <c r="AU133" s="76">
        <f>SUM(МБП!AS53:AS86)</f>
        <v>0</v>
      </c>
      <c r="AV133" s="76">
        <f>SUM(МБП!AT53:AT86)</f>
        <v>0</v>
      </c>
      <c r="AW133" s="76">
        <f>SUM(МБП!AU53:AU86)</f>
        <v>0</v>
      </c>
      <c r="AX133" s="76">
        <f>SUM(МБП!AV53:AV86)</f>
        <v>0</v>
      </c>
      <c r="AY133" s="76">
        <f>SUM(МБП!AW53:AW86)</f>
        <v>0</v>
      </c>
      <c r="AZ133" s="76">
        <f>SUM(МБП!AX53:AX86)</f>
        <v>0</v>
      </c>
      <c r="BA133" s="76">
        <f>SUM(МБП!AY53:AY86)</f>
        <v>0</v>
      </c>
      <c r="BB133" s="76">
        <f>SUM(МБП!AZ53:AZ86)</f>
        <v>0</v>
      </c>
      <c r="BC133" s="76">
        <f>SUM(МБП!BA53:BA86)</f>
        <v>0</v>
      </c>
      <c r="BD133" s="76">
        <f>SUM(МБП!BB53:BB86)</f>
        <v>0</v>
      </c>
      <c r="BE133" s="76">
        <f>SUM(МБП!BC53:BC86)</f>
        <v>0</v>
      </c>
      <c r="BF133" s="76">
        <f>SUM(МБП!BD53:BD86)</f>
        <v>0</v>
      </c>
      <c r="BG133" s="76">
        <f>SUM(МБП!BE53:BE86)</f>
        <v>0</v>
      </c>
      <c r="BH133" s="76">
        <f>SUM(МБП!BF53:BF86)</f>
        <v>0</v>
      </c>
      <c r="BI133" s="76">
        <f>SUM(МБП!BG53:BG86)</f>
        <v>0</v>
      </c>
      <c r="BJ133" s="76">
        <f>SUM(МБП!BH53:BH86)</f>
        <v>0</v>
      </c>
      <c r="BK133" s="76">
        <f>SUM(МБП!BI53:BI86)</f>
        <v>0</v>
      </c>
      <c r="BL133" s="76">
        <f>SUM(МБП!BJ53:BJ86)</f>
        <v>0</v>
      </c>
      <c r="BM133" s="76">
        <f>SUM(МБП!BK53:BK86)</f>
        <v>0</v>
      </c>
      <c r="BN133" s="76">
        <f>SUM(МБП!BL53:BL86)</f>
        <v>0</v>
      </c>
      <c r="BO133" s="76">
        <f>SUM(МБП!BM53:BM86)</f>
        <v>0</v>
      </c>
      <c r="BP133" s="76">
        <f>SUM(МБП!BN53:BN86)</f>
        <v>0</v>
      </c>
      <c r="BQ133" s="76">
        <f>SUM(МБП!BO53:BO86)</f>
        <v>0</v>
      </c>
      <c r="BR133" s="76">
        <f>SUM(МБП!BP53:BP86)</f>
        <v>0</v>
      </c>
      <c r="BS133" s="76">
        <f>SUM(МБП!BQ53:BQ86)</f>
        <v>0</v>
      </c>
    </row>
    <row r="134" spans="3:71">
      <c r="C134" s="47" t="s">
        <v>185</v>
      </c>
      <c r="E134" s="76">
        <f t="shared" si="1190"/>
        <v>31096</v>
      </c>
      <c r="F134" s="76">
        <f t="shared" si="1191"/>
        <v>0</v>
      </c>
      <c r="G134" s="76">
        <f t="shared" si="1192"/>
        <v>0</v>
      </c>
      <c r="H134" s="76">
        <f t="shared" si="1193"/>
        <v>0</v>
      </c>
      <c r="I134" s="76">
        <f t="shared" si="1194"/>
        <v>0</v>
      </c>
      <c r="J134" s="76">
        <f t="shared" si="1195"/>
        <v>31096</v>
      </c>
      <c r="L134" s="76">
        <f>SUM(МБП!J157:J166)</f>
        <v>31096</v>
      </c>
      <c r="M134" s="76">
        <f>SUM(МБП!K157:K166)</f>
        <v>0</v>
      </c>
      <c r="N134" s="76">
        <f>SUM(МБП!L157:L166)</f>
        <v>0</v>
      </c>
      <c r="O134" s="76">
        <f>SUM(МБП!M157:M166)</f>
        <v>0</v>
      </c>
      <c r="P134" s="76">
        <f>SUM(МБП!N157:N166)</f>
        <v>0</v>
      </c>
      <c r="Q134" s="76">
        <f>SUM(МБП!O157:O166)</f>
        <v>0</v>
      </c>
      <c r="R134" s="76">
        <f>SUM(МБП!P157:P166)</f>
        <v>0</v>
      </c>
      <c r="S134" s="76">
        <f>SUM(МБП!Q157:Q166)</f>
        <v>0</v>
      </c>
      <c r="T134" s="76">
        <f>SUM(МБП!R157:R166)</f>
        <v>0</v>
      </c>
      <c r="U134" s="76">
        <f>SUM(МБП!S157:S166)</f>
        <v>0</v>
      </c>
      <c r="V134" s="76">
        <f>SUM(МБП!T157:T166)</f>
        <v>0</v>
      </c>
      <c r="W134" s="76">
        <f>SUM(МБП!U157:U166)</f>
        <v>0</v>
      </c>
      <c r="X134" s="76">
        <f>SUM(МБП!V157:V166)</f>
        <v>0</v>
      </c>
      <c r="Y134" s="76">
        <f>SUM(МБП!W157:W166)</f>
        <v>0</v>
      </c>
      <c r="Z134" s="76">
        <f>SUM(МБП!X157:X166)</f>
        <v>0</v>
      </c>
      <c r="AA134" s="76">
        <f>SUM(МБП!Y157:Y166)</f>
        <v>0</v>
      </c>
      <c r="AB134" s="76">
        <f>SUM(МБП!Z157:Z166)</f>
        <v>0</v>
      </c>
      <c r="AC134" s="76">
        <f>SUM(МБП!AA157:AA166)</f>
        <v>0</v>
      </c>
      <c r="AD134" s="76">
        <f>SUM(МБП!AB157:AB166)</f>
        <v>0</v>
      </c>
      <c r="AE134" s="76">
        <f>SUM(МБП!AC157:AC166)</f>
        <v>0</v>
      </c>
      <c r="AF134" s="76">
        <f>SUM(МБП!AD157:AD166)</f>
        <v>0</v>
      </c>
      <c r="AG134" s="76">
        <f>SUM(МБП!AE157:AE166)</f>
        <v>0</v>
      </c>
      <c r="AH134" s="76">
        <f>SUM(МБП!AF157:AF166)</f>
        <v>0</v>
      </c>
      <c r="AI134" s="76">
        <f>SUM(МБП!AG157:AG166)</f>
        <v>0</v>
      </c>
      <c r="AJ134" s="76">
        <f>SUM(МБП!AH157:AH166)</f>
        <v>0</v>
      </c>
      <c r="AK134" s="76">
        <f>SUM(МБП!AI157:AI166)</f>
        <v>0</v>
      </c>
      <c r="AL134" s="76">
        <f>SUM(МБП!AJ157:AJ166)</f>
        <v>0</v>
      </c>
      <c r="AM134" s="76">
        <f>SUM(МБП!AK157:AK166)</f>
        <v>0</v>
      </c>
      <c r="AN134" s="76">
        <f>SUM(МБП!AL157:AL166)</f>
        <v>0</v>
      </c>
      <c r="AO134" s="76">
        <f>SUM(МБП!AM157:AM166)</f>
        <v>0</v>
      </c>
      <c r="AP134" s="76">
        <f>SUM(МБП!AN157:AN166)</f>
        <v>0</v>
      </c>
      <c r="AQ134" s="76">
        <f>SUM(МБП!AO157:AO166)</f>
        <v>0</v>
      </c>
      <c r="AR134" s="76">
        <f>SUM(МБП!AP157:AP166)</f>
        <v>0</v>
      </c>
      <c r="AS134" s="76">
        <f>SUM(МБП!AQ157:AQ166)</f>
        <v>0</v>
      </c>
      <c r="AT134" s="76">
        <f>SUM(МБП!AR157:AR166)</f>
        <v>0</v>
      </c>
      <c r="AU134" s="76">
        <f>SUM(МБП!AS157:AS166)</f>
        <v>0</v>
      </c>
      <c r="AV134" s="76">
        <f>SUM(МБП!AT157:AT166)</f>
        <v>0</v>
      </c>
      <c r="AW134" s="76">
        <f>SUM(МБП!AU157:AU166)</f>
        <v>0</v>
      </c>
      <c r="AX134" s="76">
        <f>SUM(МБП!AV157:AV166)</f>
        <v>0</v>
      </c>
      <c r="AY134" s="76">
        <f>SUM(МБП!AW157:AW166)</f>
        <v>0</v>
      </c>
      <c r="AZ134" s="76">
        <f>SUM(МБП!AX157:AX166)</f>
        <v>0</v>
      </c>
      <c r="BA134" s="76">
        <f>SUM(МБП!AY157:AY166)</f>
        <v>0</v>
      </c>
      <c r="BB134" s="76">
        <f>SUM(МБП!AZ157:AZ166)</f>
        <v>0</v>
      </c>
      <c r="BC134" s="76">
        <f>SUM(МБП!BA157:BA166)</f>
        <v>0</v>
      </c>
      <c r="BD134" s="76">
        <f>SUM(МБП!BB157:BB166)</f>
        <v>0</v>
      </c>
      <c r="BE134" s="76">
        <f>SUM(МБП!BC157:BC166)</f>
        <v>0</v>
      </c>
      <c r="BF134" s="76">
        <f>SUM(МБП!BD157:BD166)</f>
        <v>0</v>
      </c>
      <c r="BG134" s="76">
        <f>SUM(МБП!BE157:BE166)</f>
        <v>0</v>
      </c>
      <c r="BH134" s="76">
        <f>SUM(МБП!BF157:BF166)</f>
        <v>0</v>
      </c>
      <c r="BI134" s="76">
        <f>SUM(МБП!BG157:BG166)</f>
        <v>0</v>
      </c>
      <c r="BJ134" s="76">
        <f>SUM(МБП!BH157:BH166)</f>
        <v>0</v>
      </c>
      <c r="BK134" s="76">
        <f>SUM(МБП!BI157:BI166)</f>
        <v>0</v>
      </c>
      <c r="BL134" s="76">
        <f>SUM(МБП!BJ157:BJ166)</f>
        <v>0</v>
      </c>
      <c r="BM134" s="76">
        <f>SUM(МБП!BK157:BK166)</f>
        <v>0</v>
      </c>
      <c r="BN134" s="76">
        <f>SUM(МБП!BL157:BL166)</f>
        <v>0</v>
      </c>
      <c r="BO134" s="76">
        <f>SUM(МБП!BM157:BM166)</f>
        <v>0</v>
      </c>
      <c r="BP134" s="76">
        <f>SUM(МБП!BN157:BN166)</f>
        <v>0</v>
      </c>
      <c r="BQ134" s="76">
        <f>SUM(МБП!BO157:BO166)</f>
        <v>0</v>
      </c>
      <c r="BR134" s="76">
        <f>SUM(МБП!BP157:BP166)</f>
        <v>0</v>
      </c>
      <c r="BS134" s="76">
        <f>SUM(МБП!BQ157:BQ166)</f>
        <v>0</v>
      </c>
    </row>
    <row r="135" spans="3:71">
      <c r="C135" s="57" t="s">
        <v>851</v>
      </c>
      <c r="E135" s="79">
        <f t="shared" ref="E135:J135" si="1209">SUM(E124,E129:E134)</f>
        <v>1141849.4281079236</v>
      </c>
      <c r="F135" s="79">
        <f t="shared" si="1209"/>
        <v>0</v>
      </c>
      <c r="G135" s="79">
        <f t="shared" si="1209"/>
        <v>0</v>
      </c>
      <c r="H135" s="79">
        <f t="shared" si="1209"/>
        <v>0</v>
      </c>
      <c r="I135" s="79">
        <f t="shared" si="1209"/>
        <v>0</v>
      </c>
      <c r="J135" s="79">
        <f t="shared" si="1209"/>
        <v>1141849.4281079236</v>
      </c>
      <c r="L135" s="79">
        <f>SUM(L124,L129:L134)</f>
        <v>114934.70218579235</v>
      </c>
      <c r="M135" s="79">
        <f t="shared" ref="M135:O135" si="1210">SUM(M124,M129:M134)</f>
        <v>67838.702185792354</v>
      </c>
      <c r="N135" s="79">
        <f t="shared" si="1210"/>
        <v>68838.702185792354</v>
      </c>
      <c r="O135" s="79">
        <f t="shared" si="1210"/>
        <v>107508.55959699454</v>
      </c>
      <c r="P135" s="79">
        <f t="shared" ref="P135" si="1211">SUM(P124,P129:P134)</f>
        <v>107508.55959699454</v>
      </c>
      <c r="Q135" s="79">
        <f t="shared" ref="Q135" si="1212">SUM(Q124,Q129:Q134)</f>
        <v>107508.55959699454</v>
      </c>
      <c r="R135" s="79">
        <f t="shared" ref="R135" si="1213">SUM(R124,R129:R134)</f>
        <v>107508.55959699454</v>
      </c>
      <c r="S135" s="79">
        <f t="shared" ref="S135" si="1214">SUM(S124,S129:S134)</f>
        <v>107508.55959699454</v>
      </c>
      <c r="T135" s="79">
        <f t="shared" ref="T135" si="1215">SUM(T124,T129:T134)</f>
        <v>107508.55959699454</v>
      </c>
      <c r="U135" s="79">
        <f t="shared" ref="U135" si="1216">SUM(U124,U129:U134)</f>
        <v>107508.55959699454</v>
      </c>
      <c r="V135" s="79">
        <f t="shared" ref="V135" si="1217">SUM(V124,V129:V134)</f>
        <v>68838.702185792354</v>
      </c>
      <c r="W135" s="79">
        <f t="shared" ref="W135:BS135" si="1218">SUM(W124,W129:W134)</f>
        <v>68838.702185792354</v>
      </c>
      <c r="X135" s="79">
        <f t="shared" si="1218"/>
        <v>0</v>
      </c>
      <c r="Y135" s="79">
        <f t="shared" si="1218"/>
        <v>0</v>
      </c>
      <c r="Z135" s="79">
        <f t="shared" si="1218"/>
        <v>0</v>
      </c>
      <c r="AA135" s="79">
        <f t="shared" si="1218"/>
        <v>0</v>
      </c>
      <c r="AB135" s="79">
        <f t="shared" si="1218"/>
        <v>0</v>
      </c>
      <c r="AC135" s="79">
        <f t="shared" si="1218"/>
        <v>0</v>
      </c>
      <c r="AD135" s="79">
        <f t="shared" si="1218"/>
        <v>0</v>
      </c>
      <c r="AE135" s="79">
        <f t="shared" si="1218"/>
        <v>0</v>
      </c>
      <c r="AF135" s="79">
        <f t="shared" si="1218"/>
        <v>0</v>
      </c>
      <c r="AG135" s="79">
        <f t="shared" si="1218"/>
        <v>0</v>
      </c>
      <c r="AH135" s="79">
        <f t="shared" si="1218"/>
        <v>0</v>
      </c>
      <c r="AI135" s="79">
        <f t="shared" si="1218"/>
        <v>0</v>
      </c>
      <c r="AJ135" s="79">
        <f t="shared" si="1218"/>
        <v>0</v>
      </c>
      <c r="AK135" s="79">
        <f t="shared" si="1218"/>
        <v>0</v>
      </c>
      <c r="AL135" s="79">
        <f t="shared" si="1218"/>
        <v>0</v>
      </c>
      <c r="AM135" s="79">
        <f t="shared" si="1218"/>
        <v>0</v>
      </c>
      <c r="AN135" s="79">
        <f t="shared" si="1218"/>
        <v>0</v>
      </c>
      <c r="AO135" s="79">
        <f t="shared" si="1218"/>
        <v>0</v>
      </c>
      <c r="AP135" s="79">
        <f t="shared" si="1218"/>
        <v>0</v>
      </c>
      <c r="AQ135" s="79">
        <f t="shared" si="1218"/>
        <v>0</v>
      </c>
      <c r="AR135" s="79">
        <f t="shared" si="1218"/>
        <v>0</v>
      </c>
      <c r="AS135" s="79">
        <f t="shared" si="1218"/>
        <v>0</v>
      </c>
      <c r="AT135" s="79">
        <f t="shared" si="1218"/>
        <v>0</v>
      </c>
      <c r="AU135" s="79">
        <f t="shared" si="1218"/>
        <v>0</v>
      </c>
      <c r="AV135" s="79">
        <f t="shared" si="1218"/>
        <v>0</v>
      </c>
      <c r="AW135" s="79">
        <f t="shared" si="1218"/>
        <v>0</v>
      </c>
      <c r="AX135" s="79">
        <f t="shared" si="1218"/>
        <v>0</v>
      </c>
      <c r="AY135" s="79">
        <f t="shared" si="1218"/>
        <v>0</v>
      </c>
      <c r="AZ135" s="79">
        <f t="shared" si="1218"/>
        <v>0</v>
      </c>
      <c r="BA135" s="79">
        <f t="shared" si="1218"/>
        <v>0</v>
      </c>
      <c r="BB135" s="79">
        <f t="shared" si="1218"/>
        <v>0</v>
      </c>
      <c r="BC135" s="79">
        <f t="shared" si="1218"/>
        <v>0</v>
      </c>
      <c r="BD135" s="79">
        <f t="shared" si="1218"/>
        <v>0</v>
      </c>
      <c r="BE135" s="79">
        <f t="shared" si="1218"/>
        <v>0</v>
      </c>
      <c r="BF135" s="79">
        <f t="shared" si="1218"/>
        <v>0</v>
      </c>
      <c r="BG135" s="79">
        <f t="shared" si="1218"/>
        <v>0</v>
      </c>
      <c r="BH135" s="79">
        <f t="shared" si="1218"/>
        <v>0</v>
      </c>
      <c r="BI135" s="79">
        <f t="shared" si="1218"/>
        <v>0</v>
      </c>
      <c r="BJ135" s="79">
        <f t="shared" si="1218"/>
        <v>0</v>
      </c>
      <c r="BK135" s="79">
        <f t="shared" si="1218"/>
        <v>0</v>
      </c>
      <c r="BL135" s="79">
        <f t="shared" si="1218"/>
        <v>0</v>
      </c>
      <c r="BM135" s="79">
        <f t="shared" si="1218"/>
        <v>0</v>
      </c>
      <c r="BN135" s="79">
        <f t="shared" si="1218"/>
        <v>0</v>
      </c>
      <c r="BO135" s="79">
        <f t="shared" si="1218"/>
        <v>0</v>
      </c>
      <c r="BP135" s="79">
        <f t="shared" si="1218"/>
        <v>0</v>
      </c>
      <c r="BQ135" s="79">
        <f t="shared" si="1218"/>
        <v>0</v>
      </c>
      <c r="BR135" s="79">
        <f t="shared" si="1218"/>
        <v>0</v>
      </c>
      <c r="BS135" s="79">
        <f t="shared" si="1218"/>
        <v>0</v>
      </c>
    </row>
    <row r="136" spans="3:71">
      <c r="C136" s="69" t="s">
        <v>855</v>
      </c>
    </row>
    <row r="137" spans="3:71">
      <c r="C137" s="47" t="s">
        <v>869</v>
      </c>
      <c r="E137" s="76">
        <f t="shared" ref="E137:E141" si="1219">SUM(L137:W137)</f>
        <v>102335.47610843963</v>
      </c>
      <c r="F137" s="76">
        <f t="shared" ref="F137:F141" si="1220">SUM(X137:AI137)</f>
        <v>0</v>
      </c>
      <c r="G137" s="76">
        <f t="shared" ref="G137:G141" si="1221">SUM(AJ137:AU137)</f>
        <v>0</v>
      </c>
      <c r="H137" s="76">
        <f t="shared" ref="H137:H141" si="1222">SUM(AV137:BG137)</f>
        <v>0</v>
      </c>
      <c r="I137" s="76">
        <f t="shared" ref="I137:I141" si="1223">SUM(BH137:BS137)</f>
        <v>0</v>
      </c>
      <c r="J137" s="76">
        <f t="shared" ref="J137:J142" si="1224">SUM(E137:I137)</f>
        <v>102335.47610843963</v>
      </c>
      <c r="L137" s="76">
        <f t="shared" ref="L137:AQ137" si="1225">IF(L$172=0,,L$135*L174/L$172)</f>
        <v>26107.943791725083</v>
      </c>
      <c r="M137" s="76">
        <f t="shared" si="1225"/>
        <v>4960.9073701144262</v>
      </c>
      <c r="N137" s="76">
        <f t="shared" si="1225"/>
        <v>5003.9285291124634</v>
      </c>
      <c r="O137" s="76">
        <f t="shared" si="1225"/>
        <v>8036.4056227518176</v>
      </c>
      <c r="P137" s="76">
        <f t="shared" si="1225"/>
        <v>8036.4056227518176</v>
      </c>
      <c r="Q137" s="76">
        <f t="shared" si="1225"/>
        <v>8036.4056227518176</v>
      </c>
      <c r="R137" s="76">
        <f t="shared" si="1225"/>
        <v>8036.4056227518176</v>
      </c>
      <c r="S137" s="76">
        <f t="shared" si="1225"/>
        <v>8036.4056227518176</v>
      </c>
      <c r="T137" s="76">
        <f t="shared" si="1225"/>
        <v>8036.4056227518176</v>
      </c>
      <c r="U137" s="76">
        <f t="shared" si="1225"/>
        <v>8036.4056227518176</v>
      </c>
      <c r="V137" s="76">
        <f t="shared" si="1225"/>
        <v>5003.9285291124634</v>
      </c>
      <c r="W137" s="76">
        <f t="shared" si="1225"/>
        <v>5003.9285291124634</v>
      </c>
      <c r="X137" s="76">
        <f t="shared" si="1225"/>
        <v>0</v>
      </c>
      <c r="Y137" s="76">
        <f t="shared" si="1225"/>
        <v>0</v>
      </c>
      <c r="Z137" s="76">
        <f t="shared" si="1225"/>
        <v>0</v>
      </c>
      <c r="AA137" s="76">
        <f t="shared" si="1225"/>
        <v>0</v>
      </c>
      <c r="AB137" s="76">
        <f t="shared" si="1225"/>
        <v>0</v>
      </c>
      <c r="AC137" s="76">
        <f t="shared" si="1225"/>
        <v>0</v>
      </c>
      <c r="AD137" s="76">
        <f t="shared" si="1225"/>
        <v>0</v>
      </c>
      <c r="AE137" s="76">
        <f t="shared" si="1225"/>
        <v>0</v>
      </c>
      <c r="AF137" s="76">
        <f t="shared" si="1225"/>
        <v>0</v>
      </c>
      <c r="AG137" s="76">
        <f t="shared" si="1225"/>
        <v>0</v>
      </c>
      <c r="AH137" s="76">
        <f t="shared" si="1225"/>
        <v>0</v>
      </c>
      <c r="AI137" s="76">
        <f t="shared" si="1225"/>
        <v>0</v>
      </c>
      <c r="AJ137" s="76">
        <f t="shared" si="1225"/>
        <v>0</v>
      </c>
      <c r="AK137" s="76">
        <f t="shared" si="1225"/>
        <v>0</v>
      </c>
      <c r="AL137" s="76">
        <f t="shared" si="1225"/>
        <v>0</v>
      </c>
      <c r="AM137" s="76">
        <f t="shared" si="1225"/>
        <v>0</v>
      </c>
      <c r="AN137" s="76">
        <f t="shared" si="1225"/>
        <v>0</v>
      </c>
      <c r="AO137" s="76">
        <f t="shared" si="1225"/>
        <v>0</v>
      </c>
      <c r="AP137" s="76">
        <f t="shared" si="1225"/>
        <v>0</v>
      </c>
      <c r="AQ137" s="76">
        <f t="shared" si="1225"/>
        <v>0</v>
      </c>
      <c r="AR137" s="76">
        <f t="shared" ref="AR137:BS137" si="1226">IF(AR$172=0,,AR$135*AR174/AR$172)</f>
        <v>0</v>
      </c>
      <c r="AS137" s="76">
        <f t="shared" si="1226"/>
        <v>0</v>
      </c>
      <c r="AT137" s="76">
        <f t="shared" si="1226"/>
        <v>0</v>
      </c>
      <c r="AU137" s="76">
        <f t="shared" si="1226"/>
        <v>0</v>
      </c>
      <c r="AV137" s="76">
        <f t="shared" si="1226"/>
        <v>0</v>
      </c>
      <c r="AW137" s="76">
        <f t="shared" si="1226"/>
        <v>0</v>
      </c>
      <c r="AX137" s="76">
        <f t="shared" si="1226"/>
        <v>0</v>
      </c>
      <c r="AY137" s="76">
        <f t="shared" si="1226"/>
        <v>0</v>
      </c>
      <c r="AZ137" s="76">
        <f t="shared" si="1226"/>
        <v>0</v>
      </c>
      <c r="BA137" s="76">
        <f t="shared" si="1226"/>
        <v>0</v>
      </c>
      <c r="BB137" s="76">
        <f t="shared" si="1226"/>
        <v>0</v>
      </c>
      <c r="BC137" s="76">
        <f t="shared" si="1226"/>
        <v>0</v>
      </c>
      <c r="BD137" s="76">
        <f t="shared" si="1226"/>
        <v>0</v>
      </c>
      <c r="BE137" s="76">
        <f t="shared" si="1226"/>
        <v>0</v>
      </c>
      <c r="BF137" s="76">
        <f t="shared" si="1226"/>
        <v>0</v>
      </c>
      <c r="BG137" s="76">
        <f t="shared" si="1226"/>
        <v>0</v>
      </c>
      <c r="BH137" s="76">
        <f t="shared" si="1226"/>
        <v>0</v>
      </c>
      <c r="BI137" s="76">
        <f t="shared" si="1226"/>
        <v>0</v>
      </c>
      <c r="BJ137" s="76">
        <f t="shared" si="1226"/>
        <v>0</v>
      </c>
      <c r="BK137" s="76">
        <f t="shared" si="1226"/>
        <v>0</v>
      </c>
      <c r="BL137" s="76">
        <f t="shared" si="1226"/>
        <v>0</v>
      </c>
      <c r="BM137" s="76">
        <f t="shared" si="1226"/>
        <v>0</v>
      </c>
      <c r="BN137" s="76">
        <f t="shared" si="1226"/>
        <v>0</v>
      </c>
      <c r="BO137" s="76">
        <f t="shared" si="1226"/>
        <v>0</v>
      </c>
      <c r="BP137" s="76">
        <f t="shared" si="1226"/>
        <v>0</v>
      </c>
      <c r="BQ137" s="76">
        <f t="shared" si="1226"/>
        <v>0</v>
      </c>
      <c r="BR137" s="76">
        <f t="shared" si="1226"/>
        <v>0</v>
      </c>
      <c r="BS137" s="76">
        <f t="shared" si="1226"/>
        <v>0</v>
      </c>
    </row>
    <row r="138" spans="3:71">
      <c r="C138" s="47" t="s">
        <v>856</v>
      </c>
      <c r="E138" s="76">
        <f t="shared" si="1219"/>
        <v>0</v>
      </c>
      <c r="F138" s="76">
        <f t="shared" si="1220"/>
        <v>0</v>
      </c>
      <c r="G138" s="76">
        <f t="shared" si="1221"/>
        <v>0</v>
      </c>
      <c r="H138" s="76">
        <f t="shared" si="1222"/>
        <v>0</v>
      </c>
      <c r="I138" s="76">
        <f t="shared" si="1223"/>
        <v>0</v>
      </c>
      <c r="J138" s="76">
        <f t="shared" si="1224"/>
        <v>0</v>
      </c>
      <c r="L138" s="76">
        <f t="shared" ref="L138:AQ138" si="1227">IF(L$172=0,,L$135*L175/L$172)</f>
        <v>0</v>
      </c>
      <c r="M138" s="76">
        <f t="shared" si="1227"/>
        <v>0</v>
      </c>
      <c r="N138" s="76">
        <f t="shared" si="1227"/>
        <v>0</v>
      </c>
      <c r="O138" s="76">
        <f t="shared" si="1227"/>
        <v>0</v>
      </c>
      <c r="P138" s="76">
        <f t="shared" si="1227"/>
        <v>0</v>
      </c>
      <c r="Q138" s="76">
        <f t="shared" si="1227"/>
        <v>0</v>
      </c>
      <c r="R138" s="76">
        <f t="shared" si="1227"/>
        <v>0</v>
      </c>
      <c r="S138" s="76">
        <f t="shared" si="1227"/>
        <v>0</v>
      </c>
      <c r="T138" s="76">
        <f t="shared" si="1227"/>
        <v>0</v>
      </c>
      <c r="U138" s="76">
        <f t="shared" si="1227"/>
        <v>0</v>
      </c>
      <c r="V138" s="76">
        <f t="shared" si="1227"/>
        <v>0</v>
      </c>
      <c r="W138" s="76">
        <f t="shared" si="1227"/>
        <v>0</v>
      </c>
      <c r="X138" s="76">
        <f t="shared" si="1227"/>
        <v>0</v>
      </c>
      <c r="Y138" s="76">
        <f t="shared" si="1227"/>
        <v>0</v>
      </c>
      <c r="Z138" s="76">
        <f t="shared" si="1227"/>
        <v>0</v>
      </c>
      <c r="AA138" s="76">
        <f t="shared" si="1227"/>
        <v>0</v>
      </c>
      <c r="AB138" s="76">
        <f t="shared" si="1227"/>
        <v>0</v>
      </c>
      <c r="AC138" s="76">
        <f t="shared" si="1227"/>
        <v>0</v>
      </c>
      <c r="AD138" s="76">
        <f t="shared" si="1227"/>
        <v>0</v>
      </c>
      <c r="AE138" s="76">
        <f t="shared" si="1227"/>
        <v>0</v>
      </c>
      <c r="AF138" s="76">
        <f t="shared" si="1227"/>
        <v>0</v>
      </c>
      <c r="AG138" s="76">
        <f t="shared" si="1227"/>
        <v>0</v>
      </c>
      <c r="AH138" s="76">
        <f t="shared" si="1227"/>
        <v>0</v>
      </c>
      <c r="AI138" s="76">
        <f t="shared" si="1227"/>
        <v>0</v>
      </c>
      <c r="AJ138" s="76">
        <f t="shared" si="1227"/>
        <v>0</v>
      </c>
      <c r="AK138" s="76">
        <f t="shared" si="1227"/>
        <v>0</v>
      </c>
      <c r="AL138" s="76">
        <f t="shared" si="1227"/>
        <v>0</v>
      </c>
      <c r="AM138" s="76">
        <f t="shared" si="1227"/>
        <v>0</v>
      </c>
      <c r="AN138" s="76">
        <f t="shared" si="1227"/>
        <v>0</v>
      </c>
      <c r="AO138" s="76">
        <f t="shared" si="1227"/>
        <v>0</v>
      </c>
      <c r="AP138" s="76">
        <f t="shared" si="1227"/>
        <v>0</v>
      </c>
      <c r="AQ138" s="76">
        <f t="shared" si="1227"/>
        <v>0</v>
      </c>
      <c r="AR138" s="76">
        <f t="shared" ref="AR138:BS138" si="1228">IF(AR$172=0,,AR$135*AR175/AR$172)</f>
        <v>0</v>
      </c>
      <c r="AS138" s="76">
        <f t="shared" si="1228"/>
        <v>0</v>
      </c>
      <c r="AT138" s="76">
        <f t="shared" si="1228"/>
        <v>0</v>
      </c>
      <c r="AU138" s="76">
        <f t="shared" si="1228"/>
        <v>0</v>
      </c>
      <c r="AV138" s="76">
        <f t="shared" si="1228"/>
        <v>0</v>
      </c>
      <c r="AW138" s="76">
        <f t="shared" si="1228"/>
        <v>0</v>
      </c>
      <c r="AX138" s="76">
        <f t="shared" si="1228"/>
        <v>0</v>
      </c>
      <c r="AY138" s="76">
        <f t="shared" si="1228"/>
        <v>0</v>
      </c>
      <c r="AZ138" s="76">
        <f t="shared" si="1228"/>
        <v>0</v>
      </c>
      <c r="BA138" s="76">
        <f t="shared" si="1228"/>
        <v>0</v>
      </c>
      <c r="BB138" s="76">
        <f t="shared" si="1228"/>
        <v>0</v>
      </c>
      <c r="BC138" s="76">
        <f t="shared" si="1228"/>
        <v>0</v>
      </c>
      <c r="BD138" s="76">
        <f t="shared" si="1228"/>
        <v>0</v>
      </c>
      <c r="BE138" s="76">
        <f t="shared" si="1228"/>
        <v>0</v>
      </c>
      <c r="BF138" s="76">
        <f t="shared" si="1228"/>
        <v>0</v>
      </c>
      <c r="BG138" s="76">
        <f t="shared" si="1228"/>
        <v>0</v>
      </c>
      <c r="BH138" s="76">
        <f t="shared" si="1228"/>
        <v>0</v>
      </c>
      <c r="BI138" s="76">
        <f t="shared" si="1228"/>
        <v>0</v>
      </c>
      <c r="BJ138" s="76">
        <f t="shared" si="1228"/>
        <v>0</v>
      </c>
      <c r="BK138" s="76">
        <f t="shared" si="1228"/>
        <v>0</v>
      </c>
      <c r="BL138" s="76">
        <f t="shared" si="1228"/>
        <v>0</v>
      </c>
      <c r="BM138" s="76">
        <f t="shared" si="1228"/>
        <v>0</v>
      </c>
      <c r="BN138" s="76">
        <f t="shared" si="1228"/>
        <v>0</v>
      </c>
      <c r="BO138" s="76">
        <f t="shared" si="1228"/>
        <v>0</v>
      </c>
      <c r="BP138" s="76">
        <f t="shared" si="1228"/>
        <v>0</v>
      </c>
      <c r="BQ138" s="76">
        <f t="shared" si="1228"/>
        <v>0</v>
      </c>
      <c r="BR138" s="76">
        <f t="shared" si="1228"/>
        <v>0</v>
      </c>
      <c r="BS138" s="76">
        <f t="shared" si="1228"/>
        <v>0</v>
      </c>
    </row>
    <row r="139" spans="3:71">
      <c r="C139" s="47" t="s">
        <v>860</v>
      </c>
      <c r="E139" s="76">
        <f t="shared" si="1219"/>
        <v>52426.435658772141</v>
      </c>
      <c r="F139" s="76">
        <f t="shared" si="1220"/>
        <v>0</v>
      </c>
      <c r="G139" s="76">
        <f t="shared" si="1221"/>
        <v>0</v>
      </c>
      <c r="H139" s="76">
        <f t="shared" si="1222"/>
        <v>0</v>
      </c>
      <c r="I139" s="76">
        <f t="shared" si="1223"/>
        <v>0</v>
      </c>
      <c r="J139" s="76">
        <f t="shared" si="1224"/>
        <v>52426.435658772141</v>
      </c>
      <c r="L139" s="76">
        <f t="shared" ref="L139:AQ139" si="1229">IF(L$172=0,,L$135*L176/L$172)</f>
        <v>1365.056514010495</v>
      </c>
      <c r="M139" s="76">
        <f t="shared" si="1229"/>
        <v>3255.1930358498598</v>
      </c>
      <c r="N139" s="76">
        <f t="shared" si="1229"/>
        <v>3283.4221815920769</v>
      </c>
      <c r="O139" s="76">
        <f t="shared" si="1229"/>
        <v>5264.4847940136078</v>
      </c>
      <c r="P139" s="76">
        <f t="shared" si="1229"/>
        <v>5264.4847940136078</v>
      </c>
      <c r="Q139" s="76">
        <f t="shared" si="1229"/>
        <v>5264.4847940136078</v>
      </c>
      <c r="R139" s="76">
        <f t="shared" si="1229"/>
        <v>5264.4847940136078</v>
      </c>
      <c r="S139" s="76">
        <f t="shared" si="1229"/>
        <v>5264.4847940136078</v>
      </c>
      <c r="T139" s="76">
        <f t="shared" si="1229"/>
        <v>5264.4847940136078</v>
      </c>
      <c r="U139" s="76">
        <f t="shared" si="1229"/>
        <v>5264.4847940136078</v>
      </c>
      <c r="V139" s="76">
        <f t="shared" si="1229"/>
        <v>3283.4221815920769</v>
      </c>
      <c r="W139" s="76">
        <f t="shared" si="1229"/>
        <v>4387.9481876323716</v>
      </c>
      <c r="X139" s="76">
        <f t="shared" si="1229"/>
        <v>0</v>
      </c>
      <c r="Y139" s="76">
        <f t="shared" si="1229"/>
        <v>0</v>
      </c>
      <c r="Z139" s="76">
        <f t="shared" si="1229"/>
        <v>0</v>
      </c>
      <c r="AA139" s="76">
        <f t="shared" si="1229"/>
        <v>0</v>
      </c>
      <c r="AB139" s="76">
        <f t="shared" si="1229"/>
        <v>0</v>
      </c>
      <c r="AC139" s="76">
        <f t="shared" si="1229"/>
        <v>0</v>
      </c>
      <c r="AD139" s="76">
        <f t="shared" si="1229"/>
        <v>0</v>
      </c>
      <c r="AE139" s="76">
        <f t="shared" si="1229"/>
        <v>0</v>
      </c>
      <c r="AF139" s="76">
        <f t="shared" si="1229"/>
        <v>0</v>
      </c>
      <c r="AG139" s="76">
        <f t="shared" si="1229"/>
        <v>0</v>
      </c>
      <c r="AH139" s="76">
        <f t="shared" si="1229"/>
        <v>0</v>
      </c>
      <c r="AI139" s="76">
        <f t="shared" si="1229"/>
        <v>0</v>
      </c>
      <c r="AJ139" s="76">
        <f t="shared" si="1229"/>
        <v>0</v>
      </c>
      <c r="AK139" s="76">
        <f t="shared" si="1229"/>
        <v>0</v>
      </c>
      <c r="AL139" s="76">
        <f t="shared" si="1229"/>
        <v>0</v>
      </c>
      <c r="AM139" s="76">
        <f t="shared" si="1229"/>
        <v>0</v>
      </c>
      <c r="AN139" s="76">
        <f t="shared" si="1229"/>
        <v>0</v>
      </c>
      <c r="AO139" s="76">
        <f t="shared" si="1229"/>
        <v>0</v>
      </c>
      <c r="AP139" s="76">
        <f t="shared" si="1229"/>
        <v>0</v>
      </c>
      <c r="AQ139" s="76">
        <f t="shared" si="1229"/>
        <v>0</v>
      </c>
      <c r="AR139" s="76">
        <f t="shared" ref="AR139:BS139" si="1230">IF(AR$172=0,,AR$135*AR176/AR$172)</f>
        <v>0</v>
      </c>
      <c r="AS139" s="76">
        <f t="shared" si="1230"/>
        <v>0</v>
      </c>
      <c r="AT139" s="76">
        <f t="shared" si="1230"/>
        <v>0</v>
      </c>
      <c r="AU139" s="76">
        <f t="shared" si="1230"/>
        <v>0</v>
      </c>
      <c r="AV139" s="76">
        <f t="shared" si="1230"/>
        <v>0</v>
      </c>
      <c r="AW139" s="76">
        <f t="shared" si="1230"/>
        <v>0</v>
      </c>
      <c r="AX139" s="76">
        <f t="shared" si="1230"/>
        <v>0</v>
      </c>
      <c r="AY139" s="76">
        <f t="shared" si="1230"/>
        <v>0</v>
      </c>
      <c r="AZ139" s="76">
        <f t="shared" si="1230"/>
        <v>0</v>
      </c>
      <c r="BA139" s="76">
        <f t="shared" si="1230"/>
        <v>0</v>
      </c>
      <c r="BB139" s="76">
        <f t="shared" si="1230"/>
        <v>0</v>
      </c>
      <c r="BC139" s="76">
        <f t="shared" si="1230"/>
        <v>0</v>
      </c>
      <c r="BD139" s="76">
        <f t="shared" si="1230"/>
        <v>0</v>
      </c>
      <c r="BE139" s="76">
        <f t="shared" si="1230"/>
        <v>0</v>
      </c>
      <c r="BF139" s="76">
        <f t="shared" si="1230"/>
        <v>0</v>
      </c>
      <c r="BG139" s="76">
        <f t="shared" si="1230"/>
        <v>0</v>
      </c>
      <c r="BH139" s="76">
        <f t="shared" si="1230"/>
        <v>0</v>
      </c>
      <c r="BI139" s="76">
        <f t="shared" si="1230"/>
        <v>0</v>
      </c>
      <c r="BJ139" s="76">
        <f t="shared" si="1230"/>
        <v>0</v>
      </c>
      <c r="BK139" s="76">
        <f t="shared" si="1230"/>
        <v>0</v>
      </c>
      <c r="BL139" s="76">
        <f t="shared" si="1230"/>
        <v>0</v>
      </c>
      <c r="BM139" s="76">
        <f t="shared" si="1230"/>
        <v>0</v>
      </c>
      <c r="BN139" s="76">
        <f t="shared" si="1230"/>
        <v>0</v>
      </c>
      <c r="BO139" s="76">
        <f t="shared" si="1230"/>
        <v>0</v>
      </c>
      <c r="BP139" s="76">
        <f t="shared" si="1230"/>
        <v>0</v>
      </c>
      <c r="BQ139" s="76">
        <f t="shared" si="1230"/>
        <v>0</v>
      </c>
      <c r="BR139" s="76">
        <f t="shared" si="1230"/>
        <v>0</v>
      </c>
      <c r="BS139" s="76">
        <f t="shared" si="1230"/>
        <v>0</v>
      </c>
    </row>
    <row r="140" spans="3:71">
      <c r="C140" s="47" t="s">
        <v>859</v>
      </c>
      <c r="E140" s="76">
        <f t="shared" si="1219"/>
        <v>30766.077542198876</v>
      </c>
      <c r="F140" s="76">
        <f t="shared" si="1220"/>
        <v>0</v>
      </c>
      <c r="G140" s="76">
        <f t="shared" si="1221"/>
        <v>0</v>
      </c>
      <c r="H140" s="76">
        <f t="shared" si="1222"/>
        <v>0</v>
      </c>
      <c r="I140" s="76">
        <f t="shared" si="1223"/>
        <v>0</v>
      </c>
      <c r="J140" s="76">
        <f t="shared" si="1224"/>
        <v>30766.077542198876</v>
      </c>
      <c r="L140" s="76">
        <f t="shared" ref="L140:AQ140" si="1231">IF(L$172=0,,L$135*L177/L$172)</f>
        <v>0</v>
      </c>
      <c r="M140" s="76">
        <f t="shared" si="1231"/>
        <v>1213.2909749086796</v>
      </c>
      <c r="N140" s="76">
        <f t="shared" si="1231"/>
        <v>2622.3615915257574</v>
      </c>
      <c r="O140" s="76">
        <f t="shared" si="1231"/>
        <v>3213.7352620247079</v>
      </c>
      <c r="P140" s="76">
        <f t="shared" si="1231"/>
        <v>3316.906781823297</v>
      </c>
      <c r="Q140" s="76">
        <f t="shared" si="1231"/>
        <v>3446.4696006991503</v>
      </c>
      <c r="R140" s="76">
        <f t="shared" si="1231"/>
        <v>3915.6280168390695</v>
      </c>
      <c r="S140" s="76">
        <f t="shared" si="1231"/>
        <v>3132.6376540522638</v>
      </c>
      <c r="T140" s="76">
        <f t="shared" si="1231"/>
        <v>3014.7542456321057</v>
      </c>
      <c r="U140" s="76">
        <f t="shared" si="1231"/>
        <v>2895.5617835293588</v>
      </c>
      <c r="V140" s="76">
        <f t="shared" si="1231"/>
        <v>2150.9401460699301</v>
      </c>
      <c r="W140" s="76">
        <f t="shared" si="1231"/>
        <v>1843.7914850945533</v>
      </c>
      <c r="X140" s="76">
        <f t="shared" si="1231"/>
        <v>0</v>
      </c>
      <c r="Y140" s="76">
        <f t="shared" si="1231"/>
        <v>0</v>
      </c>
      <c r="Z140" s="76">
        <f t="shared" si="1231"/>
        <v>0</v>
      </c>
      <c r="AA140" s="76">
        <f t="shared" si="1231"/>
        <v>0</v>
      </c>
      <c r="AB140" s="76">
        <f t="shared" si="1231"/>
        <v>0</v>
      </c>
      <c r="AC140" s="76">
        <f t="shared" si="1231"/>
        <v>0</v>
      </c>
      <c r="AD140" s="76">
        <f t="shared" si="1231"/>
        <v>0</v>
      </c>
      <c r="AE140" s="76">
        <f t="shared" si="1231"/>
        <v>0</v>
      </c>
      <c r="AF140" s="76">
        <f t="shared" si="1231"/>
        <v>0</v>
      </c>
      <c r="AG140" s="76">
        <f t="shared" si="1231"/>
        <v>0</v>
      </c>
      <c r="AH140" s="76">
        <f t="shared" si="1231"/>
        <v>0</v>
      </c>
      <c r="AI140" s="76">
        <f t="shared" si="1231"/>
        <v>0</v>
      </c>
      <c r="AJ140" s="76">
        <f t="shared" si="1231"/>
        <v>0</v>
      </c>
      <c r="AK140" s="76">
        <f t="shared" si="1231"/>
        <v>0</v>
      </c>
      <c r="AL140" s="76">
        <f t="shared" si="1231"/>
        <v>0</v>
      </c>
      <c r="AM140" s="76">
        <f t="shared" si="1231"/>
        <v>0</v>
      </c>
      <c r="AN140" s="76">
        <f t="shared" si="1231"/>
        <v>0</v>
      </c>
      <c r="AO140" s="76">
        <f t="shared" si="1231"/>
        <v>0</v>
      </c>
      <c r="AP140" s="76">
        <f t="shared" si="1231"/>
        <v>0</v>
      </c>
      <c r="AQ140" s="76">
        <f t="shared" si="1231"/>
        <v>0</v>
      </c>
      <c r="AR140" s="76">
        <f t="shared" ref="AR140:BS140" si="1232">IF(AR$172=0,,AR$135*AR177/AR$172)</f>
        <v>0</v>
      </c>
      <c r="AS140" s="76">
        <f t="shared" si="1232"/>
        <v>0</v>
      </c>
      <c r="AT140" s="76">
        <f t="shared" si="1232"/>
        <v>0</v>
      </c>
      <c r="AU140" s="76">
        <f t="shared" si="1232"/>
        <v>0</v>
      </c>
      <c r="AV140" s="76">
        <f t="shared" si="1232"/>
        <v>0</v>
      </c>
      <c r="AW140" s="76">
        <f t="shared" si="1232"/>
        <v>0</v>
      </c>
      <c r="AX140" s="76">
        <f t="shared" si="1232"/>
        <v>0</v>
      </c>
      <c r="AY140" s="76">
        <f t="shared" si="1232"/>
        <v>0</v>
      </c>
      <c r="AZ140" s="76">
        <f t="shared" si="1232"/>
        <v>0</v>
      </c>
      <c r="BA140" s="76">
        <f t="shared" si="1232"/>
        <v>0</v>
      </c>
      <c r="BB140" s="76">
        <f t="shared" si="1232"/>
        <v>0</v>
      </c>
      <c r="BC140" s="76">
        <f t="shared" si="1232"/>
        <v>0</v>
      </c>
      <c r="BD140" s="76">
        <f t="shared" si="1232"/>
        <v>0</v>
      </c>
      <c r="BE140" s="76">
        <f t="shared" si="1232"/>
        <v>0</v>
      </c>
      <c r="BF140" s="76">
        <f t="shared" si="1232"/>
        <v>0</v>
      </c>
      <c r="BG140" s="76">
        <f t="shared" si="1232"/>
        <v>0</v>
      </c>
      <c r="BH140" s="76">
        <f t="shared" si="1232"/>
        <v>0</v>
      </c>
      <c r="BI140" s="76">
        <f t="shared" si="1232"/>
        <v>0</v>
      </c>
      <c r="BJ140" s="76">
        <f t="shared" si="1232"/>
        <v>0</v>
      </c>
      <c r="BK140" s="76">
        <f t="shared" si="1232"/>
        <v>0</v>
      </c>
      <c r="BL140" s="76">
        <f t="shared" si="1232"/>
        <v>0</v>
      </c>
      <c r="BM140" s="76">
        <f t="shared" si="1232"/>
        <v>0</v>
      </c>
      <c r="BN140" s="76">
        <f t="shared" si="1232"/>
        <v>0</v>
      </c>
      <c r="BO140" s="76">
        <f t="shared" si="1232"/>
        <v>0</v>
      </c>
      <c r="BP140" s="76">
        <f t="shared" si="1232"/>
        <v>0</v>
      </c>
      <c r="BQ140" s="76">
        <f t="shared" si="1232"/>
        <v>0</v>
      </c>
      <c r="BR140" s="76">
        <f t="shared" si="1232"/>
        <v>0</v>
      </c>
      <c r="BS140" s="76">
        <f t="shared" si="1232"/>
        <v>0</v>
      </c>
    </row>
    <row r="141" spans="3:71">
      <c r="C141" s="47" t="s">
        <v>18</v>
      </c>
      <c r="E141" s="76">
        <f t="shared" si="1219"/>
        <v>0</v>
      </c>
      <c r="F141" s="76">
        <f t="shared" si="1220"/>
        <v>0</v>
      </c>
      <c r="G141" s="76">
        <f t="shared" si="1221"/>
        <v>0</v>
      </c>
      <c r="H141" s="76">
        <f t="shared" si="1222"/>
        <v>0</v>
      </c>
      <c r="I141" s="76">
        <f t="shared" si="1223"/>
        <v>0</v>
      </c>
      <c r="J141" s="76">
        <f t="shared" si="1224"/>
        <v>0</v>
      </c>
      <c r="L141" s="76">
        <f t="shared" ref="L141:AQ141" si="1233">IF(L$172=0,,L$135*L178/L$172)</f>
        <v>0</v>
      </c>
      <c r="M141" s="76">
        <f t="shared" si="1233"/>
        <v>0</v>
      </c>
      <c r="N141" s="76">
        <f t="shared" si="1233"/>
        <v>0</v>
      </c>
      <c r="O141" s="76">
        <f t="shared" si="1233"/>
        <v>0</v>
      </c>
      <c r="P141" s="76">
        <f t="shared" si="1233"/>
        <v>0</v>
      </c>
      <c r="Q141" s="76">
        <f t="shared" si="1233"/>
        <v>0</v>
      </c>
      <c r="R141" s="76">
        <f t="shared" si="1233"/>
        <v>0</v>
      </c>
      <c r="S141" s="76">
        <f t="shared" si="1233"/>
        <v>0</v>
      </c>
      <c r="T141" s="76">
        <f t="shared" si="1233"/>
        <v>0</v>
      </c>
      <c r="U141" s="76">
        <f t="shared" si="1233"/>
        <v>0</v>
      </c>
      <c r="V141" s="76">
        <f t="shared" si="1233"/>
        <v>0</v>
      </c>
      <c r="W141" s="76">
        <f t="shared" si="1233"/>
        <v>0</v>
      </c>
      <c r="X141" s="76">
        <f t="shared" si="1233"/>
        <v>0</v>
      </c>
      <c r="Y141" s="76">
        <f t="shared" si="1233"/>
        <v>0</v>
      </c>
      <c r="Z141" s="76">
        <f t="shared" si="1233"/>
        <v>0</v>
      </c>
      <c r="AA141" s="76">
        <f t="shared" si="1233"/>
        <v>0</v>
      </c>
      <c r="AB141" s="76">
        <f t="shared" si="1233"/>
        <v>0</v>
      </c>
      <c r="AC141" s="76">
        <f t="shared" si="1233"/>
        <v>0</v>
      </c>
      <c r="AD141" s="76">
        <f t="shared" si="1233"/>
        <v>0</v>
      </c>
      <c r="AE141" s="76">
        <f t="shared" si="1233"/>
        <v>0</v>
      </c>
      <c r="AF141" s="76">
        <f t="shared" si="1233"/>
        <v>0</v>
      </c>
      <c r="AG141" s="76">
        <f t="shared" si="1233"/>
        <v>0</v>
      </c>
      <c r="AH141" s="76">
        <f t="shared" si="1233"/>
        <v>0</v>
      </c>
      <c r="AI141" s="76">
        <f t="shared" si="1233"/>
        <v>0</v>
      </c>
      <c r="AJ141" s="76">
        <f t="shared" si="1233"/>
        <v>0</v>
      </c>
      <c r="AK141" s="76">
        <f t="shared" si="1233"/>
        <v>0</v>
      </c>
      <c r="AL141" s="76">
        <f t="shared" si="1233"/>
        <v>0</v>
      </c>
      <c r="AM141" s="76">
        <f t="shared" si="1233"/>
        <v>0</v>
      </c>
      <c r="AN141" s="76">
        <f t="shared" si="1233"/>
        <v>0</v>
      </c>
      <c r="AO141" s="76">
        <f t="shared" si="1233"/>
        <v>0</v>
      </c>
      <c r="AP141" s="76">
        <f t="shared" si="1233"/>
        <v>0</v>
      </c>
      <c r="AQ141" s="76">
        <f t="shared" si="1233"/>
        <v>0</v>
      </c>
      <c r="AR141" s="76">
        <f t="shared" ref="AR141:BS141" si="1234">IF(AR$172=0,,AR$135*AR178/AR$172)</f>
        <v>0</v>
      </c>
      <c r="AS141" s="76">
        <f t="shared" si="1234"/>
        <v>0</v>
      </c>
      <c r="AT141" s="76">
        <f t="shared" si="1234"/>
        <v>0</v>
      </c>
      <c r="AU141" s="76">
        <f t="shared" si="1234"/>
        <v>0</v>
      </c>
      <c r="AV141" s="76">
        <f t="shared" si="1234"/>
        <v>0</v>
      </c>
      <c r="AW141" s="76">
        <f t="shared" si="1234"/>
        <v>0</v>
      </c>
      <c r="AX141" s="76">
        <f t="shared" si="1234"/>
        <v>0</v>
      </c>
      <c r="AY141" s="76">
        <f t="shared" si="1234"/>
        <v>0</v>
      </c>
      <c r="AZ141" s="76">
        <f t="shared" si="1234"/>
        <v>0</v>
      </c>
      <c r="BA141" s="76">
        <f t="shared" si="1234"/>
        <v>0</v>
      </c>
      <c r="BB141" s="76">
        <f t="shared" si="1234"/>
        <v>0</v>
      </c>
      <c r="BC141" s="76">
        <f t="shared" si="1234"/>
        <v>0</v>
      </c>
      <c r="BD141" s="76">
        <f t="shared" si="1234"/>
        <v>0</v>
      </c>
      <c r="BE141" s="76">
        <f t="shared" si="1234"/>
        <v>0</v>
      </c>
      <c r="BF141" s="76">
        <f t="shared" si="1234"/>
        <v>0</v>
      </c>
      <c r="BG141" s="76">
        <f t="shared" si="1234"/>
        <v>0</v>
      </c>
      <c r="BH141" s="76">
        <f t="shared" si="1234"/>
        <v>0</v>
      </c>
      <c r="BI141" s="76">
        <f t="shared" si="1234"/>
        <v>0</v>
      </c>
      <c r="BJ141" s="76">
        <f t="shared" si="1234"/>
        <v>0</v>
      </c>
      <c r="BK141" s="76">
        <f t="shared" si="1234"/>
        <v>0</v>
      </c>
      <c r="BL141" s="76">
        <f t="shared" si="1234"/>
        <v>0</v>
      </c>
      <c r="BM141" s="76">
        <f t="shared" si="1234"/>
        <v>0</v>
      </c>
      <c r="BN141" s="76">
        <f t="shared" si="1234"/>
        <v>0</v>
      </c>
      <c r="BO141" s="76">
        <f t="shared" si="1234"/>
        <v>0</v>
      </c>
      <c r="BP141" s="76">
        <f t="shared" si="1234"/>
        <v>0</v>
      </c>
      <c r="BQ141" s="76">
        <f t="shared" si="1234"/>
        <v>0</v>
      </c>
      <c r="BR141" s="76">
        <f t="shared" si="1234"/>
        <v>0</v>
      </c>
      <c r="BS141" s="76">
        <f t="shared" si="1234"/>
        <v>0</v>
      </c>
    </row>
    <row r="142" spans="3:71">
      <c r="C142" s="57" t="s">
        <v>863</v>
      </c>
      <c r="E142" s="79">
        <f t="shared" ref="E142:I142" si="1235">SUM(E137:E141)</f>
        <v>185527.98930941065</v>
      </c>
      <c r="F142" s="79">
        <f t="shared" si="1235"/>
        <v>0</v>
      </c>
      <c r="G142" s="79">
        <f t="shared" si="1235"/>
        <v>0</v>
      </c>
      <c r="H142" s="79">
        <f t="shared" si="1235"/>
        <v>0</v>
      </c>
      <c r="I142" s="79">
        <f t="shared" si="1235"/>
        <v>0</v>
      </c>
      <c r="J142" s="79">
        <f t="shared" si="1224"/>
        <v>185527.98930941065</v>
      </c>
      <c r="L142" s="79">
        <f>SUM(L137:L141)</f>
        <v>27473.000305735579</v>
      </c>
      <c r="M142" s="79">
        <f t="shared" ref="M142:W142" si="1236">SUM(M137:M141)</f>
        <v>9429.3913808729649</v>
      </c>
      <c r="N142" s="79">
        <f t="shared" si="1236"/>
        <v>10909.712302230299</v>
      </c>
      <c r="O142" s="79">
        <f t="shared" si="1236"/>
        <v>16514.625678790133</v>
      </c>
      <c r="P142" s="79">
        <f t="shared" si="1236"/>
        <v>16617.797198588723</v>
      </c>
      <c r="Q142" s="79">
        <f t="shared" si="1236"/>
        <v>16747.360017464576</v>
      </c>
      <c r="R142" s="79">
        <f t="shared" si="1236"/>
        <v>17216.518433604495</v>
      </c>
      <c r="S142" s="79">
        <f t="shared" si="1236"/>
        <v>16433.528070817691</v>
      </c>
      <c r="T142" s="79">
        <f t="shared" si="1236"/>
        <v>16315.644662397532</v>
      </c>
      <c r="U142" s="79">
        <f t="shared" si="1236"/>
        <v>16196.452200294785</v>
      </c>
      <c r="V142" s="79">
        <f t="shared" si="1236"/>
        <v>10438.290856774471</v>
      </c>
      <c r="W142" s="79">
        <f t="shared" si="1236"/>
        <v>11235.668201839388</v>
      </c>
      <c r="X142" s="79">
        <f t="shared" ref="X142" si="1237">SUM(X137:X141)</f>
        <v>0</v>
      </c>
      <c r="Y142" s="79">
        <f t="shared" ref="Y142" si="1238">SUM(Y137:Y141)</f>
        <v>0</v>
      </c>
      <c r="Z142" s="79">
        <f t="shared" ref="Z142" si="1239">SUM(Z137:Z141)</f>
        <v>0</v>
      </c>
      <c r="AA142" s="79">
        <f t="shared" ref="AA142" si="1240">SUM(AA137:AA141)</f>
        <v>0</v>
      </c>
      <c r="AB142" s="79">
        <f t="shared" ref="AB142" si="1241">SUM(AB137:AB141)</f>
        <v>0</v>
      </c>
      <c r="AC142" s="79">
        <f t="shared" ref="AC142" si="1242">SUM(AC137:AC141)</f>
        <v>0</v>
      </c>
      <c r="AD142" s="79">
        <f t="shared" ref="AD142" si="1243">SUM(AD137:AD141)</f>
        <v>0</v>
      </c>
      <c r="AE142" s="79">
        <f t="shared" ref="AE142" si="1244">SUM(AE137:AE141)</f>
        <v>0</v>
      </c>
      <c r="AF142" s="79">
        <f t="shared" ref="AF142" si="1245">SUM(AF137:AF141)</f>
        <v>0</v>
      </c>
      <c r="AG142" s="79">
        <f t="shared" ref="AG142" si="1246">SUM(AG137:AG141)</f>
        <v>0</v>
      </c>
      <c r="AH142" s="79">
        <f t="shared" ref="AH142" si="1247">SUM(AH137:AH141)</f>
        <v>0</v>
      </c>
      <c r="AI142" s="79">
        <f t="shared" ref="AI142" si="1248">SUM(AI137:AI141)</f>
        <v>0</v>
      </c>
      <c r="AJ142" s="79">
        <f t="shared" ref="AJ142" si="1249">SUM(AJ137:AJ141)</f>
        <v>0</v>
      </c>
      <c r="AK142" s="79">
        <f t="shared" ref="AK142" si="1250">SUM(AK137:AK141)</f>
        <v>0</v>
      </c>
      <c r="AL142" s="79">
        <f t="shared" ref="AL142" si="1251">SUM(AL137:AL141)</f>
        <v>0</v>
      </c>
      <c r="AM142" s="79">
        <f t="shared" ref="AM142" si="1252">SUM(AM137:AM141)</f>
        <v>0</v>
      </c>
      <c r="AN142" s="79">
        <f t="shared" ref="AN142" si="1253">SUM(AN137:AN141)</f>
        <v>0</v>
      </c>
      <c r="AO142" s="79">
        <f t="shared" ref="AO142" si="1254">SUM(AO137:AO141)</f>
        <v>0</v>
      </c>
      <c r="AP142" s="79">
        <f t="shared" ref="AP142" si="1255">SUM(AP137:AP141)</f>
        <v>0</v>
      </c>
      <c r="AQ142" s="79">
        <f t="shared" ref="AQ142" si="1256">SUM(AQ137:AQ141)</f>
        <v>0</v>
      </c>
      <c r="AR142" s="79">
        <f t="shared" ref="AR142" si="1257">SUM(AR137:AR141)</f>
        <v>0</v>
      </c>
      <c r="AS142" s="79">
        <f t="shared" ref="AS142" si="1258">SUM(AS137:AS141)</f>
        <v>0</v>
      </c>
      <c r="AT142" s="79">
        <f t="shared" ref="AT142" si="1259">SUM(AT137:AT141)</f>
        <v>0</v>
      </c>
      <c r="AU142" s="79">
        <f t="shared" ref="AU142" si="1260">SUM(AU137:AU141)</f>
        <v>0</v>
      </c>
      <c r="AV142" s="79">
        <f t="shared" ref="AV142" si="1261">SUM(AV137:AV141)</f>
        <v>0</v>
      </c>
      <c r="AW142" s="79">
        <f t="shared" ref="AW142" si="1262">SUM(AW137:AW141)</f>
        <v>0</v>
      </c>
      <c r="AX142" s="79">
        <f t="shared" ref="AX142" si="1263">SUM(AX137:AX141)</f>
        <v>0</v>
      </c>
      <c r="AY142" s="79">
        <f t="shared" ref="AY142" si="1264">SUM(AY137:AY141)</f>
        <v>0</v>
      </c>
      <c r="AZ142" s="79">
        <f t="shared" ref="AZ142" si="1265">SUM(AZ137:AZ141)</f>
        <v>0</v>
      </c>
      <c r="BA142" s="79">
        <f t="shared" ref="BA142" si="1266">SUM(BA137:BA141)</f>
        <v>0</v>
      </c>
      <c r="BB142" s="79">
        <f t="shared" ref="BB142" si="1267">SUM(BB137:BB141)</f>
        <v>0</v>
      </c>
      <c r="BC142" s="79">
        <f t="shared" ref="BC142" si="1268">SUM(BC137:BC141)</f>
        <v>0</v>
      </c>
      <c r="BD142" s="79">
        <f t="shared" ref="BD142" si="1269">SUM(BD137:BD141)</f>
        <v>0</v>
      </c>
      <c r="BE142" s="79">
        <f t="shared" ref="BE142" si="1270">SUM(BE137:BE141)</f>
        <v>0</v>
      </c>
      <c r="BF142" s="79">
        <f t="shared" ref="BF142" si="1271">SUM(BF137:BF141)</f>
        <v>0</v>
      </c>
      <c r="BG142" s="79">
        <f t="shared" ref="BG142" si="1272">SUM(BG137:BG141)</f>
        <v>0</v>
      </c>
      <c r="BH142" s="79">
        <f t="shared" ref="BH142" si="1273">SUM(BH137:BH141)</f>
        <v>0</v>
      </c>
      <c r="BI142" s="79">
        <f t="shared" ref="BI142" si="1274">SUM(BI137:BI141)</f>
        <v>0</v>
      </c>
      <c r="BJ142" s="79">
        <f t="shared" ref="BJ142" si="1275">SUM(BJ137:BJ141)</f>
        <v>0</v>
      </c>
      <c r="BK142" s="79">
        <f t="shared" ref="BK142" si="1276">SUM(BK137:BK141)</f>
        <v>0</v>
      </c>
      <c r="BL142" s="79">
        <f t="shared" ref="BL142" si="1277">SUM(BL137:BL141)</f>
        <v>0</v>
      </c>
      <c r="BM142" s="79">
        <f t="shared" ref="BM142" si="1278">SUM(BM137:BM141)</f>
        <v>0</v>
      </c>
      <c r="BN142" s="79">
        <f t="shared" ref="BN142" si="1279">SUM(BN137:BN141)</f>
        <v>0</v>
      </c>
      <c r="BO142" s="79">
        <f t="shared" ref="BO142" si="1280">SUM(BO137:BO141)</f>
        <v>0</v>
      </c>
      <c r="BP142" s="79">
        <f t="shared" ref="BP142" si="1281">SUM(BP137:BP141)</f>
        <v>0</v>
      </c>
      <c r="BQ142" s="79">
        <f t="shared" ref="BQ142" si="1282">SUM(BQ137:BQ141)</f>
        <v>0</v>
      </c>
      <c r="BR142" s="79">
        <f t="shared" ref="BR142" si="1283">SUM(BR137:BR141)</f>
        <v>0</v>
      </c>
      <c r="BS142" s="79">
        <f t="shared" ref="BS142" si="1284">SUM(BS137:BS141)</f>
        <v>0</v>
      </c>
    </row>
    <row r="143" spans="3:71">
      <c r="C143" s="69" t="s">
        <v>861</v>
      </c>
    </row>
    <row r="144" spans="3:71">
      <c r="C144" s="47" t="s">
        <v>862</v>
      </c>
      <c r="D144" s="130">
        <f>D181</f>
        <v>0.02</v>
      </c>
      <c r="E144" s="76">
        <f>E154*$D144</f>
        <v>30849.706456982196</v>
      </c>
      <c r="F144" s="76">
        <f>F154*$D144</f>
        <v>0</v>
      </c>
      <c r="G144" s="76">
        <f>G154*$D144</f>
        <v>0</v>
      </c>
      <c r="H144" s="76">
        <f>H154*$D144</f>
        <v>0</v>
      </c>
      <c r="I144" s="76">
        <f>I154*$D144</f>
        <v>0</v>
      </c>
      <c r="J144" s="76">
        <f t="shared" ref="J144:J150" si="1285">SUM(E144:I144)</f>
        <v>30849.706456982196</v>
      </c>
      <c r="L144" s="76">
        <f t="shared" ref="L144:AQ144" si="1286">L154*$D144</f>
        <v>2132.4894639752797</v>
      </c>
      <c r="M144" s="76">
        <f t="shared" si="1286"/>
        <v>2132.4894639752797</v>
      </c>
      <c r="N144" s="76">
        <f t="shared" si="1286"/>
        <v>2132.4894639752797</v>
      </c>
      <c r="O144" s="76">
        <f t="shared" si="1286"/>
        <v>2883.8941624436866</v>
      </c>
      <c r="P144" s="76">
        <f t="shared" si="1286"/>
        <v>2883.8941624436866</v>
      </c>
      <c r="Q144" s="76">
        <f t="shared" si="1286"/>
        <v>2883.8941624436866</v>
      </c>
      <c r="R144" s="76">
        <f t="shared" si="1286"/>
        <v>2883.8941624436866</v>
      </c>
      <c r="S144" s="76">
        <f t="shared" si="1286"/>
        <v>2883.8941624436866</v>
      </c>
      <c r="T144" s="76">
        <f t="shared" si="1286"/>
        <v>2883.8941624436866</v>
      </c>
      <c r="U144" s="76">
        <f t="shared" si="1286"/>
        <v>2883.8941624436866</v>
      </c>
      <c r="V144" s="76">
        <f t="shared" si="1286"/>
        <v>2132.4894639752797</v>
      </c>
      <c r="W144" s="76">
        <f t="shared" si="1286"/>
        <v>2132.4894639752797</v>
      </c>
      <c r="X144" s="76">
        <f t="shared" si="1286"/>
        <v>0</v>
      </c>
      <c r="Y144" s="76">
        <f t="shared" si="1286"/>
        <v>0</v>
      </c>
      <c r="Z144" s="76">
        <f t="shared" si="1286"/>
        <v>0</v>
      </c>
      <c r="AA144" s="76">
        <f t="shared" si="1286"/>
        <v>0</v>
      </c>
      <c r="AB144" s="76">
        <f t="shared" si="1286"/>
        <v>0</v>
      </c>
      <c r="AC144" s="76">
        <f t="shared" si="1286"/>
        <v>0</v>
      </c>
      <c r="AD144" s="76">
        <f t="shared" si="1286"/>
        <v>0</v>
      </c>
      <c r="AE144" s="76">
        <f t="shared" si="1286"/>
        <v>0</v>
      </c>
      <c r="AF144" s="76">
        <f t="shared" si="1286"/>
        <v>0</v>
      </c>
      <c r="AG144" s="76">
        <f t="shared" si="1286"/>
        <v>0</v>
      </c>
      <c r="AH144" s="76">
        <f t="shared" si="1286"/>
        <v>0</v>
      </c>
      <c r="AI144" s="76">
        <f t="shared" si="1286"/>
        <v>0</v>
      </c>
      <c r="AJ144" s="76">
        <f t="shared" si="1286"/>
        <v>0</v>
      </c>
      <c r="AK144" s="76">
        <f t="shared" si="1286"/>
        <v>0</v>
      </c>
      <c r="AL144" s="76">
        <f t="shared" si="1286"/>
        <v>0</v>
      </c>
      <c r="AM144" s="76">
        <f t="shared" si="1286"/>
        <v>0</v>
      </c>
      <c r="AN144" s="76">
        <f t="shared" si="1286"/>
        <v>0</v>
      </c>
      <c r="AO144" s="76">
        <f t="shared" si="1286"/>
        <v>0</v>
      </c>
      <c r="AP144" s="76">
        <f t="shared" si="1286"/>
        <v>0</v>
      </c>
      <c r="AQ144" s="76">
        <f t="shared" si="1286"/>
        <v>0</v>
      </c>
      <c r="AR144" s="76">
        <f t="shared" ref="AR144:BS144" si="1287">AR154*$D144</f>
        <v>0</v>
      </c>
      <c r="AS144" s="76">
        <f t="shared" si="1287"/>
        <v>0</v>
      </c>
      <c r="AT144" s="76">
        <f t="shared" si="1287"/>
        <v>0</v>
      </c>
      <c r="AU144" s="76">
        <f t="shared" si="1287"/>
        <v>0</v>
      </c>
      <c r="AV144" s="76">
        <f t="shared" si="1287"/>
        <v>0</v>
      </c>
      <c r="AW144" s="76">
        <f t="shared" si="1287"/>
        <v>0</v>
      </c>
      <c r="AX144" s="76">
        <f t="shared" si="1287"/>
        <v>0</v>
      </c>
      <c r="AY144" s="76">
        <f t="shared" si="1287"/>
        <v>0</v>
      </c>
      <c r="AZ144" s="76">
        <f t="shared" si="1287"/>
        <v>0</v>
      </c>
      <c r="BA144" s="76">
        <f t="shared" si="1287"/>
        <v>0</v>
      </c>
      <c r="BB144" s="76">
        <f t="shared" si="1287"/>
        <v>0</v>
      </c>
      <c r="BC144" s="76">
        <f t="shared" si="1287"/>
        <v>0</v>
      </c>
      <c r="BD144" s="76">
        <f t="shared" si="1287"/>
        <v>0</v>
      </c>
      <c r="BE144" s="76">
        <f t="shared" si="1287"/>
        <v>0</v>
      </c>
      <c r="BF144" s="76">
        <f t="shared" si="1287"/>
        <v>0</v>
      </c>
      <c r="BG144" s="76">
        <f t="shared" si="1287"/>
        <v>0</v>
      </c>
      <c r="BH144" s="76">
        <f t="shared" si="1287"/>
        <v>0</v>
      </c>
      <c r="BI144" s="76">
        <f t="shared" si="1287"/>
        <v>0</v>
      </c>
      <c r="BJ144" s="76">
        <f t="shared" si="1287"/>
        <v>0</v>
      </c>
      <c r="BK144" s="76">
        <f t="shared" si="1287"/>
        <v>0</v>
      </c>
      <c r="BL144" s="76">
        <f t="shared" si="1287"/>
        <v>0</v>
      </c>
      <c r="BM144" s="76">
        <f t="shared" si="1287"/>
        <v>0</v>
      </c>
      <c r="BN144" s="76">
        <f t="shared" si="1287"/>
        <v>0</v>
      </c>
      <c r="BO144" s="76">
        <f t="shared" si="1287"/>
        <v>0</v>
      </c>
      <c r="BP144" s="76">
        <f t="shared" si="1287"/>
        <v>0</v>
      </c>
      <c r="BQ144" s="76">
        <f t="shared" si="1287"/>
        <v>0</v>
      </c>
      <c r="BR144" s="76">
        <f t="shared" si="1287"/>
        <v>0</v>
      </c>
      <c r="BS144" s="76">
        <f t="shared" si="1287"/>
        <v>0</v>
      </c>
    </row>
    <row r="145" spans="2:71">
      <c r="C145" s="47" t="s">
        <v>875</v>
      </c>
      <c r="D145" s="130">
        <f>D182</f>
        <v>3.3333333333333335E-3</v>
      </c>
      <c r="E145" s="76">
        <f>E154*$D145</f>
        <v>5141.6177428303663</v>
      </c>
      <c r="F145" s="76"/>
      <c r="G145" s="76"/>
      <c r="H145" s="76"/>
      <c r="I145" s="76"/>
      <c r="J145" s="76"/>
      <c r="L145" s="76">
        <f>E145</f>
        <v>5141.6177428303663</v>
      </c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</row>
    <row r="146" spans="2:71">
      <c r="C146" s="47" t="s">
        <v>107</v>
      </c>
      <c r="D146" s="130">
        <f t="shared" ref="D146:D150" si="1288">D183</f>
        <v>2E-3</v>
      </c>
      <c r="E146" s="76">
        <f>E154*$D146</f>
        <v>3084.9706456982194</v>
      </c>
      <c r="F146" s="76">
        <f>F154*$D146</f>
        <v>0</v>
      </c>
      <c r="G146" s="76">
        <f>G154*$D146</f>
        <v>0</v>
      </c>
      <c r="H146" s="76">
        <f>H154*$D146</f>
        <v>0</v>
      </c>
      <c r="I146" s="76">
        <f>I154*$D146</f>
        <v>0</v>
      </c>
      <c r="J146" s="76">
        <f t="shared" si="1285"/>
        <v>3084.9706456982194</v>
      </c>
      <c r="L146" s="76">
        <f>L154*$D146</f>
        <v>213.24894639752796</v>
      </c>
      <c r="M146" s="76">
        <f t="shared" ref="M146:W146" si="1289">M154*$D146</f>
        <v>213.24894639752796</v>
      </c>
      <c r="N146" s="76">
        <f t="shared" si="1289"/>
        <v>213.24894639752796</v>
      </c>
      <c r="O146" s="76">
        <f t="shared" si="1289"/>
        <v>288.38941624436865</v>
      </c>
      <c r="P146" s="76">
        <f t="shared" si="1289"/>
        <v>288.38941624436865</v>
      </c>
      <c r="Q146" s="76">
        <f t="shared" si="1289"/>
        <v>288.38941624436865</v>
      </c>
      <c r="R146" s="76">
        <f t="shared" si="1289"/>
        <v>288.38941624436865</v>
      </c>
      <c r="S146" s="76">
        <f t="shared" si="1289"/>
        <v>288.38941624436865</v>
      </c>
      <c r="T146" s="76">
        <f t="shared" si="1289"/>
        <v>288.38941624436865</v>
      </c>
      <c r="U146" s="76">
        <f t="shared" si="1289"/>
        <v>288.38941624436865</v>
      </c>
      <c r="V146" s="76">
        <f t="shared" si="1289"/>
        <v>213.24894639752796</v>
      </c>
      <c r="W146" s="76">
        <f t="shared" si="1289"/>
        <v>213.24894639752796</v>
      </c>
      <c r="X146" s="76">
        <f t="shared" ref="X146:BS146" si="1290">X154*$D146</f>
        <v>0</v>
      </c>
      <c r="Y146" s="76">
        <f t="shared" si="1290"/>
        <v>0</v>
      </c>
      <c r="Z146" s="76">
        <f t="shared" si="1290"/>
        <v>0</v>
      </c>
      <c r="AA146" s="76">
        <f t="shared" si="1290"/>
        <v>0</v>
      </c>
      <c r="AB146" s="76">
        <f t="shared" si="1290"/>
        <v>0</v>
      </c>
      <c r="AC146" s="76">
        <f t="shared" si="1290"/>
        <v>0</v>
      </c>
      <c r="AD146" s="76">
        <f t="shared" si="1290"/>
        <v>0</v>
      </c>
      <c r="AE146" s="76">
        <f t="shared" si="1290"/>
        <v>0</v>
      </c>
      <c r="AF146" s="76">
        <f t="shared" si="1290"/>
        <v>0</v>
      </c>
      <c r="AG146" s="76">
        <f t="shared" si="1290"/>
        <v>0</v>
      </c>
      <c r="AH146" s="76">
        <f t="shared" si="1290"/>
        <v>0</v>
      </c>
      <c r="AI146" s="76">
        <f t="shared" si="1290"/>
        <v>0</v>
      </c>
      <c r="AJ146" s="76">
        <f t="shared" si="1290"/>
        <v>0</v>
      </c>
      <c r="AK146" s="76">
        <f t="shared" si="1290"/>
        <v>0</v>
      </c>
      <c r="AL146" s="76">
        <f t="shared" si="1290"/>
        <v>0</v>
      </c>
      <c r="AM146" s="76">
        <f t="shared" si="1290"/>
        <v>0</v>
      </c>
      <c r="AN146" s="76">
        <f t="shared" si="1290"/>
        <v>0</v>
      </c>
      <c r="AO146" s="76">
        <f t="shared" si="1290"/>
        <v>0</v>
      </c>
      <c r="AP146" s="76">
        <f t="shared" si="1290"/>
        <v>0</v>
      </c>
      <c r="AQ146" s="76">
        <f t="shared" si="1290"/>
        <v>0</v>
      </c>
      <c r="AR146" s="76">
        <f t="shared" si="1290"/>
        <v>0</v>
      </c>
      <c r="AS146" s="76">
        <f t="shared" si="1290"/>
        <v>0</v>
      </c>
      <c r="AT146" s="76">
        <f t="shared" si="1290"/>
        <v>0</v>
      </c>
      <c r="AU146" s="76">
        <f t="shared" si="1290"/>
        <v>0</v>
      </c>
      <c r="AV146" s="76">
        <f t="shared" si="1290"/>
        <v>0</v>
      </c>
      <c r="AW146" s="76">
        <f t="shared" si="1290"/>
        <v>0</v>
      </c>
      <c r="AX146" s="76">
        <f t="shared" si="1290"/>
        <v>0</v>
      </c>
      <c r="AY146" s="76">
        <f t="shared" si="1290"/>
        <v>0</v>
      </c>
      <c r="AZ146" s="76">
        <f t="shared" si="1290"/>
        <v>0</v>
      </c>
      <c r="BA146" s="76">
        <f t="shared" si="1290"/>
        <v>0</v>
      </c>
      <c r="BB146" s="76">
        <f t="shared" si="1290"/>
        <v>0</v>
      </c>
      <c r="BC146" s="76">
        <f t="shared" si="1290"/>
        <v>0</v>
      </c>
      <c r="BD146" s="76">
        <f t="shared" si="1290"/>
        <v>0</v>
      </c>
      <c r="BE146" s="76">
        <f t="shared" si="1290"/>
        <v>0</v>
      </c>
      <c r="BF146" s="76">
        <f t="shared" si="1290"/>
        <v>0</v>
      </c>
      <c r="BG146" s="76">
        <f t="shared" si="1290"/>
        <v>0</v>
      </c>
      <c r="BH146" s="76">
        <f t="shared" si="1290"/>
        <v>0</v>
      </c>
      <c r="BI146" s="76">
        <f t="shared" si="1290"/>
        <v>0</v>
      </c>
      <c r="BJ146" s="76">
        <f t="shared" si="1290"/>
        <v>0</v>
      </c>
      <c r="BK146" s="76">
        <f t="shared" si="1290"/>
        <v>0</v>
      </c>
      <c r="BL146" s="76">
        <f t="shared" si="1290"/>
        <v>0</v>
      </c>
      <c r="BM146" s="76">
        <f t="shared" si="1290"/>
        <v>0</v>
      </c>
      <c r="BN146" s="76">
        <f t="shared" si="1290"/>
        <v>0</v>
      </c>
      <c r="BO146" s="76">
        <f t="shared" si="1290"/>
        <v>0</v>
      </c>
      <c r="BP146" s="76">
        <f t="shared" si="1290"/>
        <v>0</v>
      </c>
      <c r="BQ146" s="76">
        <f t="shared" si="1290"/>
        <v>0</v>
      </c>
      <c r="BR146" s="76">
        <f t="shared" si="1290"/>
        <v>0</v>
      </c>
      <c r="BS146" s="76">
        <f t="shared" si="1290"/>
        <v>0</v>
      </c>
    </row>
    <row r="147" spans="2:71">
      <c r="C147" s="47" t="s">
        <v>857</v>
      </c>
      <c r="D147" s="130">
        <f t="shared" si="1288"/>
        <v>1.8E-3</v>
      </c>
      <c r="E147" s="76">
        <f>E154*$D147</f>
        <v>2776.4735811283977</v>
      </c>
      <c r="F147" s="76">
        <f>F154*$D147</f>
        <v>0</v>
      </c>
      <c r="G147" s="76">
        <f>G154*$D147</f>
        <v>0</v>
      </c>
      <c r="H147" s="76">
        <f>H154*$D147</f>
        <v>0</v>
      </c>
      <c r="I147" s="76">
        <f>I154*$D147</f>
        <v>0</v>
      </c>
      <c r="J147" s="76">
        <f t="shared" si="1285"/>
        <v>2776.4735811283977</v>
      </c>
      <c r="L147" s="76">
        <f>L154*$D147</f>
        <v>191.92405175777517</v>
      </c>
      <c r="M147" s="76">
        <f t="shared" ref="M147:W147" si="1291">M154*$D147</f>
        <v>191.92405175777517</v>
      </c>
      <c r="N147" s="76">
        <f t="shared" si="1291"/>
        <v>191.92405175777517</v>
      </c>
      <c r="O147" s="76">
        <f t="shared" si="1291"/>
        <v>259.55047461993178</v>
      </c>
      <c r="P147" s="76">
        <f t="shared" si="1291"/>
        <v>259.55047461993178</v>
      </c>
      <c r="Q147" s="76">
        <f t="shared" si="1291"/>
        <v>259.55047461993178</v>
      </c>
      <c r="R147" s="76">
        <f t="shared" si="1291"/>
        <v>259.55047461993178</v>
      </c>
      <c r="S147" s="76">
        <f t="shared" si="1291"/>
        <v>259.55047461993178</v>
      </c>
      <c r="T147" s="76">
        <f t="shared" si="1291"/>
        <v>259.55047461993178</v>
      </c>
      <c r="U147" s="76">
        <f t="shared" si="1291"/>
        <v>259.55047461993178</v>
      </c>
      <c r="V147" s="76">
        <f t="shared" si="1291"/>
        <v>191.92405175777517</v>
      </c>
      <c r="W147" s="76">
        <f t="shared" si="1291"/>
        <v>191.92405175777517</v>
      </c>
      <c r="X147" s="76">
        <f t="shared" ref="X147:BS147" si="1292">X154*$D147</f>
        <v>0</v>
      </c>
      <c r="Y147" s="76">
        <f t="shared" si="1292"/>
        <v>0</v>
      </c>
      <c r="Z147" s="76">
        <f t="shared" si="1292"/>
        <v>0</v>
      </c>
      <c r="AA147" s="76">
        <f t="shared" si="1292"/>
        <v>0</v>
      </c>
      <c r="AB147" s="76">
        <f t="shared" si="1292"/>
        <v>0</v>
      </c>
      <c r="AC147" s="76">
        <f t="shared" si="1292"/>
        <v>0</v>
      </c>
      <c r="AD147" s="76">
        <f t="shared" si="1292"/>
        <v>0</v>
      </c>
      <c r="AE147" s="76">
        <f t="shared" si="1292"/>
        <v>0</v>
      </c>
      <c r="AF147" s="76">
        <f t="shared" si="1292"/>
        <v>0</v>
      </c>
      <c r="AG147" s="76">
        <f t="shared" si="1292"/>
        <v>0</v>
      </c>
      <c r="AH147" s="76">
        <f t="shared" si="1292"/>
        <v>0</v>
      </c>
      <c r="AI147" s="76">
        <f t="shared" si="1292"/>
        <v>0</v>
      </c>
      <c r="AJ147" s="76">
        <f t="shared" si="1292"/>
        <v>0</v>
      </c>
      <c r="AK147" s="76">
        <f t="shared" si="1292"/>
        <v>0</v>
      </c>
      <c r="AL147" s="76">
        <f t="shared" si="1292"/>
        <v>0</v>
      </c>
      <c r="AM147" s="76">
        <f t="shared" si="1292"/>
        <v>0</v>
      </c>
      <c r="AN147" s="76">
        <f t="shared" si="1292"/>
        <v>0</v>
      </c>
      <c r="AO147" s="76">
        <f t="shared" si="1292"/>
        <v>0</v>
      </c>
      <c r="AP147" s="76">
        <f t="shared" si="1292"/>
        <v>0</v>
      </c>
      <c r="AQ147" s="76">
        <f t="shared" si="1292"/>
        <v>0</v>
      </c>
      <c r="AR147" s="76">
        <f t="shared" si="1292"/>
        <v>0</v>
      </c>
      <c r="AS147" s="76">
        <f t="shared" si="1292"/>
        <v>0</v>
      </c>
      <c r="AT147" s="76">
        <f t="shared" si="1292"/>
        <v>0</v>
      </c>
      <c r="AU147" s="76">
        <f t="shared" si="1292"/>
        <v>0</v>
      </c>
      <c r="AV147" s="76">
        <f t="shared" si="1292"/>
        <v>0</v>
      </c>
      <c r="AW147" s="76">
        <f t="shared" si="1292"/>
        <v>0</v>
      </c>
      <c r="AX147" s="76">
        <f t="shared" si="1292"/>
        <v>0</v>
      </c>
      <c r="AY147" s="76">
        <f t="shared" si="1292"/>
        <v>0</v>
      </c>
      <c r="AZ147" s="76">
        <f t="shared" si="1292"/>
        <v>0</v>
      </c>
      <c r="BA147" s="76">
        <f t="shared" si="1292"/>
        <v>0</v>
      </c>
      <c r="BB147" s="76">
        <f t="shared" si="1292"/>
        <v>0</v>
      </c>
      <c r="BC147" s="76">
        <f t="shared" si="1292"/>
        <v>0</v>
      </c>
      <c r="BD147" s="76">
        <f t="shared" si="1292"/>
        <v>0</v>
      </c>
      <c r="BE147" s="76">
        <f t="shared" si="1292"/>
        <v>0</v>
      </c>
      <c r="BF147" s="76">
        <f t="shared" si="1292"/>
        <v>0</v>
      </c>
      <c r="BG147" s="76">
        <f t="shared" si="1292"/>
        <v>0</v>
      </c>
      <c r="BH147" s="76">
        <f t="shared" si="1292"/>
        <v>0</v>
      </c>
      <c r="BI147" s="76">
        <f t="shared" si="1292"/>
        <v>0</v>
      </c>
      <c r="BJ147" s="76">
        <f t="shared" si="1292"/>
        <v>0</v>
      </c>
      <c r="BK147" s="76">
        <f t="shared" si="1292"/>
        <v>0</v>
      </c>
      <c r="BL147" s="76">
        <f t="shared" si="1292"/>
        <v>0</v>
      </c>
      <c r="BM147" s="76">
        <f t="shared" si="1292"/>
        <v>0</v>
      </c>
      <c r="BN147" s="76">
        <f t="shared" si="1292"/>
        <v>0</v>
      </c>
      <c r="BO147" s="76">
        <f t="shared" si="1292"/>
        <v>0</v>
      </c>
      <c r="BP147" s="76">
        <f t="shared" si="1292"/>
        <v>0</v>
      </c>
      <c r="BQ147" s="76">
        <f t="shared" si="1292"/>
        <v>0</v>
      </c>
      <c r="BR147" s="76">
        <f t="shared" si="1292"/>
        <v>0</v>
      </c>
      <c r="BS147" s="76">
        <f t="shared" si="1292"/>
        <v>0</v>
      </c>
    </row>
    <row r="148" spans="2:71">
      <c r="C148" s="47" t="s">
        <v>858</v>
      </c>
      <c r="D148" s="130">
        <f t="shared" si="1288"/>
        <v>0</v>
      </c>
      <c r="E148" s="76">
        <f>E154*$D148</f>
        <v>0</v>
      </c>
      <c r="F148" s="76">
        <f>F154*$D148</f>
        <v>0</v>
      </c>
      <c r="G148" s="76">
        <f>G154*$D148</f>
        <v>0</v>
      </c>
      <c r="H148" s="76">
        <f>H154*$D148</f>
        <v>0</v>
      </c>
      <c r="I148" s="76">
        <f>I154*$D148</f>
        <v>0</v>
      </c>
      <c r="J148" s="76">
        <f t="shared" si="1285"/>
        <v>0</v>
      </c>
      <c r="L148" s="76">
        <f>L154*$D148</f>
        <v>0</v>
      </c>
      <c r="M148" s="76">
        <f t="shared" ref="M148:W148" si="1293">M154*$D148</f>
        <v>0</v>
      </c>
      <c r="N148" s="76">
        <f t="shared" si="1293"/>
        <v>0</v>
      </c>
      <c r="O148" s="76">
        <f t="shared" si="1293"/>
        <v>0</v>
      </c>
      <c r="P148" s="76">
        <f t="shared" si="1293"/>
        <v>0</v>
      </c>
      <c r="Q148" s="76">
        <f t="shared" si="1293"/>
        <v>0</v>
      </c>
      <c r="R148" s="76">
        <f t="shared" si="1293"/>
        <v>0</v>
      </c>
      <c r="S148" s="76">
        <f t="shared" si="1293"/>
        <v>0</v>
      </c>
      <c r="T148" s="76">
        <f t="shared" si="1293"/>
        <v>0</v>
      </c>
      <c r="U148" s="76">
        <f t="shared" si="1293"/>
        <v>0</v>
      </c>
      <c r="V148" s="76">
        <f t="shared" si="1293"/>
        <v>0</v>
      </c>
      <c r="W148" s="76">
        <f t="shared" si="1293"/>
        <v>0</v>
      </c>
      <c r="X148" s="76">
        <f t="shared" ref="X148:BS148" si="1294">X154*$D148</f>
        <v>0</v>
      </c>
      <c r="Y148" s="76">
        <f t="shared" si="1294"/>
        <v>0</v>
      </c>
      <c r="Z148" s="76">
        <f t="shared" si="1294"/>
        <v>0</v>
      </c>
      <c r="AA148" s="76">
        <f t="shared" si="1294"/>
        <v>0</v>
      </c>
      <c r="AB148" s="76">
        <f t="shared" si="1294"/>
        <v>0</v>
      </c>
      <c r="AC148" s="76">
        <f t="shared" si="1294"/>
        <v>0</v>
      </c>
      <c r="AD148" s="76">
        <f t="shared" si="1294"/>
        <v>0</v>
      </c>
      <c r="AE148" s="76">
        <f t="shared" si="1294"/>
        <v>0</v>
      </c>
      <c r="AF148" s="76">
        <f t="shared" si="1294"/>
        <v>0</v>
      </c>
      <c r="AG148" s="76">
        <f t="shared" si="1294"/>
        <v>0</v>
      </c>
      <c r="AH148" s="76">
        <f t="shared" si="1294"/>
        <v>0</v>
      </c>
      <c r="AI148" s="76">
        <f t="shared" si="1294"/>
        <v>0</v>
      </c>
      <c r="AJ148" s="76">
        <f t="shared" si="1294"/>
        <v>0</v>
      </c>
      <c r="AK148" s="76">
        <f t="shared" si="1294"/>
        <v>0</v>
      </c>
      <c r="AL148" s="76">
        <f t="shared" si="1294"/>
        <v>0</v>
      </c>
      <c r="AM148" s="76">
        <f t="shared" si="1294"/>
        <v>0</v>
      </c>
      <c r="AN148" s="76">
        <f t="shared" si="1294"/>
        <v>0</v>
      </c>
      <c r="AO148" s="76">
        <f t="shared" si="1294"/>
        <v>0</v>
      </c>
      <c r="AP148" s="76">
        <f t="shared" si="1294"/>
        <v>0</v>
      </c>
      <c r="AQ148" s="76">
        <f t="shared" si="1294"/>
        <v>0</v>
      </c>
      <c r="AR148" s="76">
        <f t="shared" si="1294"/>
        <v>0</v>
      </c>
      <c r="AS148" s="76">
        <f t="shared" si="1294"/>
        <v>0</v>
      </c>
      <c r="AT148" s="76">
        <f t="shared" si="1294"/>
        <v>0</v>
      </c>
      <c r="AU148" s="76">
        <f t="shared" si="1294"/>
        <v>0</v>
      </c>
      <c r="AV148" s="76">
        <f t="shared" si="1294"/>
        <v>0</v>
      </c>
      <c r="AW148" s="76">
        <f t="shared" si="1294"/>
        <v>0</v>
      </c>
      <c r="AX148" s="76">
        <f t="shared" si="1294"/>
        <v>0</v>
      </c>
      <c r="AY148" s="76">
        <f t="shared" si="1294"/>
        <v>0</v>
      </c>
      <c r="AZ148" s="76">
        <f t="shared" si="1294"/>
        <v>0</v>
      </c>
      <c r="BA148" s="76">
        <f t="shared" si="1294"/>
        <v>0</v>
      </c>
      <c r="BB148" s="76">
        <f t="shared" si="1294"/>
        <v>0</v>
      </c>
      <c r="BC148" s="76">
        <f t="shared" si="1294"/>
        <v>0</v>
      </c>
      <c r="BD148" s="76">
        <f t="shared" si="1294"/>
        <v>0</v>
      </c>
      <c r="BE148" s="76">
        <f t="shared" si="1294"/>
        <v>0</v>
      </c>
      <c r="BF148" s="76">
        <f t="shared" si="1294"/>
        <v>0</v>
      </c>
      <c r="BG148" s="76">
        <f t="shared" si="1294"/>
        <v>0</v>
      </c>
      <c r="BH148" s="76">
        <f t="shared" si="1294"/>
        <v>0</v>
      </c>
      <c r="BI148" s="76">
        <f t="shared" si="1294"/>
        <v>0</v>
      </c>
      <c r="BJ148" s="76">
        <f t="shared" si="1294"/>
        <v>0</v>
      </c>
      <c r="BK148" s="76">
        <f t="shared" si="1294"/>
        <v>0</v>
      </c>
      <c r="BL148" s="76">
        <f t="shared" si="1294"/>
        <v>0</v>
      </c>
      <c r="BM148" s="76">
        <f t="shared" si="1294"/>
        <v>0</v>
      </c>
      <c r="BN148" s="76">
        <f t="shared" si="1294"/>
        <v>0</v>
      </c>
      <c r="BO148" s="76">
        <f t="shared" si="1294"/>
        <v>0</v>
      </c>
      <c r="BP148" s="76">
        <f t="shared" si="1294"/>
        <v>0</v>
      </c>
      <c r="BQ148" s="76">
        <f t="shared" si="1294"/>
        <v>0</v>
      </c>
      <c r="BR148" s="76">
        <f t="shared" si="1294"/>
        <v>0</v>
      </c>
      <c r="BS148" s="76">
        <f t="shared" si="1294"/>
        <v>0</v>
      </c>
    </row>
    <row r="149" spans="2:71">
      <c r="C149" s="47" t="s">
        <v>17</v>
      </c>
      <c r="D149" s="130">
        <f t="shared" si="1288"/>
        <v>1.4999999999999999E-2</v>
      </c>
      <c r="E149" s="76">
        <f>E154*$D149</f>
        <v>23137.279842736647</v>
      </c>
      <c r="F149" s="76">
        <f>F154*$D149</f>
        <v>0</v>
      </c>
      <c r="G149" s="76">
        <f>G154*$D149</f>
        <v>0</v>
      </c>
      <c r="H149" s="76">
        <f>H154*$D149</f>
        <v>0</v>
      </c>
      <c r="I149" s="76">
        <f>I154*$D149</f>
        <v>0</v>
      </c>
      <c r="J149" s="76">
        <f t="shared" si="1285"/>
        <v>23137.279842736647</v>
      </c>
      <c r="L149" s="76">
        <f>L154*$D149</f>
        <v>1599.3670979814597</v>
      </c>
      <c r="M149" s="76">
        <f t="shared" ref="M149:W149" si="1295">M154*$D149</f>
        <v>1599.3670979814597</v>
      </c>
      <c r="N149" s="76">
        <f t="shared" si="1295"/>
        <v>1599.3670979814597</v>
      </c>
      <c r="O149" s="76">
        <f t="shared" si="1295"/>
        <v>2162.9206218327649</v>
      </c>
      <c r="P149" s="76">
        <f t="shared" si="1295"/>
        <v>2162.9206218327649</v>
      </c>
      <c r="Q149" s="76">
        <f t="shared" si="1295"/>
        <v>2162.9206218327649</v>
      </c>
      <c r="R149" s="76">
        <f t="shared" si="1295"/>
        <v>2162.9206218327649</v>
      </c>
      <c r="S149" s="76">
        <f t="shared" si="1295"/>
        <v>2162.9206218327649</v>
      </c>
      <c r="T149" s="76">
        <f t="shared" si="1295"/>
        <v>2162.9206218327649</v>
      </c>
      <c r="U149" s="76">
        <f t="shared" si="1295"/>
        <v>2162.9206218327649</v>
      </c>
      <c r="V149" s="76">
        <f t="shared" si="1295"/>
        <v>1599.3670979814597</v>
      </c>
      <c r="W149" s="76">
        <f t="shared" si="1295"/>
        <v>1599.3670979814597</v>
      </c>
      <c r="X149" s="76">
        <f t="shared" ref="X149:BS149" si="1296">X154*$D149</f>
        <v>0</v>
      </c>
      <c r="Y149" s="76">
        <f t="shared" si="1296"/>
        <v>0</v>
      </c>
      <c r="Z149" s="76">
        <f t="shared" si="1296"/>
        <v>0</v>
      </c>
      <c r="AA149" s="76">
        <f t="shared" si="1296"/>
        <v>0</v>
      </c>
      <c r="AB149" s="76">
        <f t="shared" si="1296"/>
        <v>0</v>
      </c>
      <c r="AC149" s="76">
        <f t="shared" si="1296"/>
        <v>0</v>
      </c>
      <c r="AD149" s="76">
        <f t="shared" si="1296"/>
        <v>0</v>
      </c>
      <c r="AE149" s="76">
        <f t="shared" si="1296"/>
        <v>0</v>
      </c>
      <c r="AF149" s="76">
        <f t="shared" si="1296"/>
        <v>0</v>
      </c>
      <c r="AG149" s="76">
        <f t="shared" si="1296"/>
        <v>0</v>
      </c>
      <c r="AH149" s="76">
        <f t="shared" si="1296"/>
        <v>0</v>
      </c>
      <c r="AI149" s="76">
        <f t="shared" si="1296"/>
        <v>0</v>
      </c>
      <c r="AJ149" s="76">
        <f t="shared" si="1296"/>
        <v>0</v>
      </c>
      <c r="AK149" s="76">
        <f t="shared" si="1296"/>
        <v>0</v>
      </c>
      <c r="AL149" s="76">
        <f t="shared" si="1296"/>
        <v>0</v>
      </c>
      <c r="AM149" s="76">
        <f t="shared" si="1296"/>
        <v>0</v>
      </c>
      <c r="AN149" s="76">
        <f t="shared" si="1296"/>
        <v>0</v>
      </c>
      <c r="AO149" s="76">
        <f t="shared" si="1296"/>
        <v>0</v>
      </c>
      <c r="AP149" s="76">
        <f t="shared" si="1296"/>
        <v>0</v>
      </c>
      <c r="AQ149" s="76">
        <f t="shared" si="1296"/>
        <v>0</v>
      </c>
      <c r="AR149" s="76">
        <f t="shared" si="1296"/>
        <v>0</v>
      </c>
      <c r="AS149" s="76">
        <f t="shared" si="1296"/>
        <v>0</v>
      </c>
      <c r="AT149" s="76">
        <f t="shared" si="1296"/>
        <v>0</v>
      </c>
      <c r="AU149" s="76">
        <f t="shared" si="1296"/>
        <v>0</v>
      </c>
      <c r="AV149" s="76">
        <f t="shared" si="1296"/>
        <v>0</v>
      </c>
      <c r="AW149" s="76">
        <f t="shared" si="1296"/>
        <v>0</v>
      </c>
      <c r="AX149" s="76">
        <f t="shared" si="1296"/>
        <v>0</v>
      </c>
      <c r="AY149" s="76">
        <f t="shared" si="1296"/>
        <v>0</v>
      </c>
      <c r="AZ149" s="76">
        <f t="shared" si="1296"/>
        <v>0</v>
      </c>
      <c r="BA149" s="76">
        <f t="shared" si="1296"/>
        <v>0</v>
      </c>
      <c r="BB149" s="76">
        <f t="shared" si="1296"/>
        <v>0</v>
      </c>
      <c r="BC149" s="76">
        <f t="shared" si="1296"/>
        <v>0</v>
      </c>
      <c r="BD149" s="76">
        <f t="shared" si="1296"/>
        <v>0</v>
      </c>
      <c r="BE149" s="76">
        <f t="shared" si="1296"/>
        <v>0</v>
      </c>
      <c r="BF149" s="76">
        <f t="shared" si="1296"/>
        <v>0</v>
      </c>
      <c r="BG149" s="76">
        <f t="shared" si="1296"/>
        <v>0</v>
      </c>
      <c r="BH149" s="76">
        <f t="shared" si="1296"/>
        <v>0</v>
      </c>
      <c r="BI149" s="76">
        <f t="shared" si="1296"/>
        <v>0</v>
      </c>
      <c r="BJ149" s="76">
        <f t="shared" si="1296"/>
        <v>0</v>
      </c>
      <c r="BK149" s="76">
        <f t="shared" si="1296"/>
        <v>0</v>
      </c>
      <c r="BL149" s="76">
        <f t="shared" si="1296"/>
        <v>0</v>
      </c>
      <c r="BM149" s="76">
        <f t="shared" si="1296"/>
        <v>0</v>
      </c>
      <c r="BN149" s="76">
        <f t="shared" si="1296"/>
        <v>0</v>
      </c>
      <c r="BO149" s="76">
        <f t="shared" si="1296"/>
        <v>0</v>
      </c>
      <c r="BP149" s="76">
        <f t="shared" si="1296"/>
        <v>0</v>
      </c>
      <c r="BQ149" s="76">
        <f t="shared" si="1296"/>
        <v>0</v>
      </c>
      <c r="BR149" s="76">
        <f t="shared" si="1296"/>
        <v>0</v>
      </c>
      <c r="BS149" s="76">
        <f t="shared" si="1296"/>
        <v>0</v>
      </c>
    </row>
    <row r="150" spans="2:71">
      <c r="C150" s="47" t="s">
        <v>275</v>
      </c>
      <c r="D150" s="130">
        <f t="shared" si="1288"/>
        <v>0</v>
      </c>
      <c r="E150" s="76">
        <f>E154*$D150</f>
        <v>0</v>
      </c>
      <c r="F150" s="76">
        <f>F154*$D150</f>
        <v>0</v>
      </c>
      <c r="G150" s="76">
        <f>G154*$D150</f>
        <v>0</v>
      </c>
      <c r="H150" s="76">
        <f>H154*$D150</f>
        <v>0</v>
      </c>
      <c r="I150" s="76">
        <f>I154*$D150</f>
        <v>0</v>
      </c>
      <c r="J150" s="76">
        <f t="shared" si="1285"/>
        <v>0</v>
      </c>
      <c r="L150" s="76">
        <f>L154*$D150</f>
        <v>0</v>
      </c>
      <c r="M150" s="76">
        <f t="shared" ref="M150:W150" si="1297">M154*$D150</f>
        <v>0</v>
      </c>
      <c r="N150" s="76">
        <f t="shared" si="1297"/>
        <v>0</v>
      </c>
      <c r="O150" s="76">
        <f t="shared" si="1297"/>
        <v>0</v>
      </c>
      <c r="P150" s="76">
        <f t="shared" si="1297"/>
        <v>0</v>
      </c>
      <c r="Q150" s="76">
        <f t="shared" si="1297"/>
        <v>0</v>
      </c>
      <c r="R150" s="76">
        <f t="shared" si="1297"/>
        <v>0</v>
      </c>
      <c r="S150" s="76">
        <f t="shared" si="1297"/>
        <v>0</v>
      </c>
      <c r="T150" s="76">
        <f t="shared" si="1297"/>
        <v>0</v>
      </c>
      <c r="U150" s="76">
        <f t="shared" si="1297"/>
        <v>0</v>
      </c>
      <c r="V150" s="76">
        <f t="shared" si="1297"/>
        <v>0</v>
      </c>
      <c r="W150" s="76">
        <f t="shared" si="1297"/>
        <v>0</v>
      </c>
      <c r="X150" s="76">
        <f t="shared" ref="X150:BS150" si="1298">X154*$D150</f>
        <v>0</v>
      </c>
      <c r="Y150" s="76">
        <f t="shared" si="1298"/>
        <v>0</v>
      </c>
      <c r="Z150" s="76">
        <f t="shared" si="1298"/>
        <v>0</v>
      </c>
      <c r="AA150" s="76">
        <f t="shared" si="1298"/>
        <v>0</v>
      </c>
      <c r="AB150" s="76">
        <f t="shared" si="1298"/>
        <v>0</v>
      </c>
      <c r="AC150" s="76">
        <f t="shared" si="1298"/>
        <v>0</v>
      </c>
      <c r="AD150" s="76">
        <f t="shared" si="1298"/>
        <v>0</v>
      </c>
      <c r="AE150" s="76">
        <f t="shared" si="1298"/>
        <v>0</v>
      </c>
      <c r="AF150" s="76">
        <f t="shared" si="1298"/>
        <v>0</v>
      </c>
      <c r="AG150" s="76">
        <f t="shared" si="1298"/>
        <v>0</v>
      </c>
      <c r="AH150" s="76">
        <f t="shared" si="1298"/>
        <v>0</v>
      </c>
      <c r="AI150" s="76">
        <f t="shared" si="1298"/>
        <v>0</v>
      </c>
      <c r="AJ150" s="76">
        <f t="shared" si="1298"/>
        <v>0</v>
      </c>
      <c r="AK150" s="76">
        <f t="shared" si="1298"/>
        <v>0</v>
      </c>
      <c r="AL150" s="76">
        <f t="shared" si="1298"/>
        <v>0</v>
      </c>
      <c r="AM150" s="76">
        <f t="shared" si="1298"/>
        <v>0</v>
      </c>
      <c r="AN150" s="76">
        <f t="shared" si="1298"/>
        <v>0</v>
      </c>
      <c r="AO150" s="76">
        <f t="shared" si="1298"/>
        <v>0</v>
      </c>
      <c r="AP150" s="76">
        <f t="shared" si="1298"/>
        <v>0</v>
      </c>
      <c r="AQ150" s="76">
        <f t="shared" si="1298"/>
        <v>0</v>
      </c>
      <c r="AR150" s="76">
        <f t="shared" si="1298"/>
        <v>0</v>
      </c>
      <c r="AS150" s="76">
        <f t="shared" si="1298"/>
        <v>0</v>
      </c>
      <c r="AT150" s="76">
        <f t="shared" si="1298"/>
        <v>0</v>
      </c>
      <c r="AU150" s="76">
        <f t="shared" si="1298"/>
        <v>0</v>
      </c>
      <c r="AV150" s="76">
        <f t="shared" si="1298"/>
        <v>0</v>
      </c>
      <c r="AW150" s="76">
        <f t="shared" si="1298"/>
        <v>0</v>
      </c>
      <c r="AX150" s="76">
        <f t="shared" si="1298"/>
        <v>0</v>
      </c>
      <c r="AY150" s="76">
        <f t="shared" si="1298"/>
        <v>0</v>
      </c>
      <c r="AZ150" s="76">
        <f t="shared" si="1298"/>
        <v>0</v>
      </c>
      <c r="BA150" s="76">
        <f t="shared" si="1298"/>
        <v>0</v>
      </c>
      <c r="BB150" s="76">
        <f t="shared" si="1298"/>
        <v>0</v>
      </c>
      <c r="BC150" s="76">
        <f t="shared" si="1298"/>
        <v>0</v>
      </c>
      <c r="BD150" s="76">
        <f t="shared" si="1298"/>
        <v>0</v>
      </c>
      <c r="BE150" s="76">
        <f t="shared" si="1298"/>
        <v>0</v>
      </c>
      <c r="BF150" s="76">
        <f t="shared" si="1298"/>
        <v>0</v>
      </c>
      <c r="BG150" s="76">
        <f t="shared" si="1298"/>
        <v>0</v>
      </c>
      <c r="BH150" s="76">
        <f t="shared" si="1298"/>
        <v>0</v>
      </c>
      <c r="BI150" s="76">
        <f t="shared" si="1298"/>
        <v>0</v>
      </c>
      <c r="BJ150" s="76">
        <f t="shared" si="1298"/>
        <v>0</v>
      </c>
      <c r="BK150" s="76">
        <f t="shared" si="1298"/>
        <v>0</v>
      </c>
      <c r="BL150" s="76">
        <f t="shared" si="1298"/>
        <v>0</v>
      </c>
      <c r="BM150" s="76">
        <f t="shared" si="1298"/>
        <v>0</v>
      </c>
      <c r="BN150" s="76">
        <f t="shared" si="1298"/>
        <v>0</v>
      </c>
      <c r="BO150" s="76">
        <f t="shared" si="1298"/>
        <v>0</v>
      </c>
      <c r="BP150" s="76">
        <f t="shared" si="1298"/>
        <v>0</v>
      </c>
      <c r="BQ150" s="76">
        <f t="shared" si="1298"/>
        <v>0</v>
      </c>
      <c r="BR150" s="76">
        <f t="shared" si="1298"/>
        <v>0</v>
      </c>
      <c r="BS150" s="76">
        <f t="shared" si="1298"/>
        <v>0</v>
      </c>
    </row>
    <row r="151" spans="2:71">
      <c r="C151" s="57" t="s">
        <v>866</v>
      </c>
      <c r="E151" s="79">
        <f>SUM(E144:E150)</f>
        <v>64990.048269375824</v>
      </c>
      <c r="F151" s="79">
        <f t="shared" ref="F151:I151" si="1299">SUM(F144:F150)</f>
        <v>0</v>
      </c>
      <c r="G151" s="79">
        <f t="shared" si="1299"/>
        <v>0</v>
      </c>
      <c r="H151" s="79">
        <f t="shared" si="1299"/>
        <v>0</v>
      </c>
      <c r="I151" s="79">
        <f t="shared" si="1299"/>
        <v>0</v>
      </c>
      <c r="J151" s="79">
        <f t="shared" ref="J151" si="1300">SUM(E151:I151)</f>
        <v>64990.048269375824</v>
      </c>
      <c r="L151" s="79">
        <f t="shared" ref="L151:W151" si="1301">SUM(L144:L150)</f>
        <v>9278.6473029424087</v>
      </c>
      <c r="M151" s="79">
        <f t="shared" si="1301"/>
        <v>4137.0295601120424</v>
      </c>
      <c r="N151" s="79">
        <f t="shared" si="1301"/>
        <v>4137.0295601120424</v>
      </c>
      <c r="O151" s="79">
        <f t="shared" si="1301"/>
        <v>5594.7546751407517</v>
      </c>
      <c r="P151" s="79">
        <f t="shared" si="1301"/>
        <v>5594.7546751407517</v>
      </c>
      <c r="Q151" s="79">
        <f t="shared" si="1301"/>
        <v>5594.7546751407517</v>
      </c>
      <c r="R151" s="79">
        <f t="shared" si="1301"/>
        <v>5594.7546751407517</v>
      </c>
      <c r="S151" s="79">
        <f t="shared" si="1301"/>
        <v>5594.7546751407517</v>
      </c>
      <c r="T151" s="79">
        <f t="shared" si="1301"/>
        <v>5594.7546751407517</v>
      </c>
      <c r="U151" s="79">
        <f t="shared" si="1301"/>
        <v>5594.7546751407517</v>
      </c>
      <c r="V151" s="79">
        <f t="shared" si="1301"/>
        <v>4137.0295601120424</v>
      </c>
      <c r="W151" s="79">
        <f t="shared" si="1301"/>
        <v>4137.0295601120424</v>
      </c>
      <c r="X151" s="79">
        <f t="shared" ref="X151:BS151" si="1302">SUM(X144:X150)</f>
        <v>0</v>
      </c>
      <c r="Y151" s="79">
        <f t="shared" si="1302"/>
        <v>0</v>
      </c>
      <c r="Z151" s="79">
        <f t="shared" si="1302"/>
        <v>0</v>
      </c>
      <c r="AA151" s="79">
        <f t="shared" si="1302"/>
        <v>0</v>
      </c>
      <c r="AB151" s="79">
        <f t="shared" si="1302"/>
        <v>0</v>
      </c>
      <c r="AC151" s="79">
        <f t="shared" si="1302"/>
        <v>0</v>
      </c>
      <c r="AD151" s="79">
        <f t="shared" si="1302"/>
        <v>0</v>
      </c>
      <c r="AE151" s="79">
        <f t="shared" si="1302"/>
        <v>0</v>
      </c>
      <c r="AF151" s="79">
        <f t="shared" si="1302"/>
        <v>0</v>
      </c>
      <c r="AG151" s="79">
        <f t="shared" si="1302"/>
        <v>0</v>
      </c>
      <c r="AH151" s="79">
        <f t="shared" si="1302"/>
        <v>0</v>
      </c>
      <c r="AI151" s="79">
        <f t="shared" si="1302"/>
        <v>0</v>
      </c>
      <c r="AJ151" s="79">
        <f t="shared" si="1302"/>
        <v>0</v>
      </c>
      <c r="AK151" s="79">
        <f t="shared" si="1302"/>
        <v>0</v>
      </c>
      <c r="AL151" s="79">
        <f t="shared" si="1302"/>
        <v>0</v>
      </c>
      <c r="AM151" s="79">
        <f t="shared" si="1302"/>
        <v>0</v>
      </c>
      <c r="AN151" s="79">
        <f t="shared" si="1302"/>
        <v>0</v>
      </c>
      <c r="AO151" s="79">
        <f t="shared" si="1302"/>
        <v>0</v>
      </c>
      <c r="AP151" s="79">
        <f t="shared" si="1302"/>
        <v>0</v>
      </c>
      <c r="AQ151" s="79">
        <f t="shared" si="1302"/>
        <v>0</v>
      </c>
      <c r="AR151" s="79">
        <f t="shared" si="1302"/>
        <v>0</v>
      </c>
      <c r="AS151" s="79">
        <f t="shared" si="1302"/>
        <v>0</v>
      </c>
      <c r="AT151" s="79">
        <f t="shared" si="1302"/>
        <v>0</v>
      </c>
      <c r="AU151" s="79">
        <f t="shared" si="1302"/>
        <v>0</v>
      </c>
      <c r="AV151" s="79">
        <f t="shared" si="1302"/>
        <v>0</v>
      </c>
      <c r="AW151" s="79">
        <f t="shared" si="1302"/>
        <v>0</v>
      </c>
      <c r="AX151" s="79">
        <f t="shared" si="1302"/>
        <v>0</v>
      </c>
      <c r="AY151" s="79">
        <f t="shared" si="1302"/>
        <v>0</v>
      </c>
      <c r="AZ151" s="79">
        <f t="shared" si="1302"/>
        <v>0</v>
      </c>
      <c r="BA151" s="79">
        <f t="shared" si="1302"/>
        <v>0</v>
      </c>
      <c r="BB151" s="79">
        <f t="shared" si="1302"/>
        <v>0</v>
      </c>
      <c r="BC151" s="79">
        <f t="shared" si="1302"/>
        <v>0</v>
      </c>
      <c r="BD151" s="79">
        <f t="shared" si="1302"/>
        <v>0</v>
      </c>
      <c r="BE151" s="79">
        <f t="shared" si="1302"/>
        <v>0</v>
      </c>
      <c r="BF151" s="79">
        <f t="shared" si="1302"/>
        <v>0</v>
      </c>
      <c r="BG151" s="79">
        <f t="shared" si="1302"/>
        <v>0</v>
      </c>
      <c r="BH151" s="79">
        <f t="shared" si="1302"/>
        <v>0</v>
      </c>
      <c r="BI151" s="79">
        <f t="shared" si="1302"/>
        <v>0</v>
      </c>
      <c r="BJ151" s="79">
        <f t="shared" si="1302"/>
        <v>0</v>
      </c>
      <c r="BK151" s="79">
        <f t="shared" si="1302"/>
        <v>0</v>
      </c>
      <c r="BL151" s="79">
        <f t="shared" si="1302"/>
        <v>0</v>
      </c>
      <c r="BM151" s="79">
        <f t="shared" si="1302"/>
        <v>0</v>
      </c>
      <c r="BN151" s="79">
        <f t="shared" si="1302"/>
        <v>0</v>
      </c>
      <c r="BO151" s="79">
        <f t="shared" si="1302"/>
        <v>0</v>
      </c>
      <c r="BP151" s="79">
        <f t="shared" si="1302"/>
        <v>0</v>
      </c>
      <c r="BQ151" s="79">
        <f t="shared" si="1302"/>
        <v>0</v>
      </c>
      <c r="BR151" s="79">
        <f t="shared" si="1302"/>
        <v>0</v>
      </c>
      <c r="BS151" s="79">
        <f t="shared" si="1302"/>
        <v>0</v>
      </c>
    </row>
    <row r="152" spans="2:71">
      <c r="C152" s="47" t="s">
        <v>867</v>
      </c>
      <c r="E152" s="76">
        <f>E135+E142+E151</f>
        <v>1392367.4656867101</v>
      </c>
      <c r="F152" s="76">
        <f>F135+F142+F151</f>
        <v>0</v>
      </c>
      <c r="G152" s="76">
        <f>G135+G142+G151</f>
        <v>0</v>
      </c>
      <c r="H152" s="76">
        <f>H135+H142+H151</f>
        <v>0</v>
      </c>
      <c r="I152" s="76">
        <f>I135+I142+I151</f>
        <v>0</v>
      </c>
      <c r="J152" s="76">
        <f t="shared" ref="J152:J153" si="1303">SUM(E152:I152)</f>
        <v>1392367.4656867101</v>
      </c>
      <c r="L152" s="76">
        <f t="shared" ref="L152:AQ152" si="1304">L135+L142+L151</f>
        <v>151686.34979447036</v>
      </c>
      <c r="M152" s="76">
        <f t="shared" si="1304"/>
        <v>81405.123126777369</v>
      </c>
      <c r="N152" s="76">
        <f t="shared" si="1304"/>
        <v>83885.444048134697</v>
      </c>
      <c r="O152" s="76">
        <f t="shared" si="1304"/>
        <v>129617.93995092543</v>
      </c>
      <c r="P152" s="76">
        <f t="shared" si="1304"/>
        <v>129721.11147072402</v>
      </c>
      <c r="Q152" s="76">
        <f t="shared" si="1304"/>
        <v>129850.67428959988</v>
      </c>
      <c r="R152" s="76">
        <f t="shared" si="1304"/>
        <v>130319.83270573978</v>
      </c>
      <c r="S152" s="76">
        <f t="shared" si="1304"/>
        <v>129536.84234295298</v>
      </c>
      <c r="T152" s="76">
        <f t="shared" si="1304"/>
        <v>129418.95893453283</v>
      </c>
      <c r="U152" s="76">
        <f t="shared" si="1304"/>
        <v>129299.76647243008</v>
      </c>
      <c r="V152" s="76">
        <f t="shared" si="1304"/>
        <v>83414.022602678873</v>
      </c>
      <c r="W152" s="76">
        <f t="shared" si="1304"/>
        <v>84211.39994774379</v>
      </c>
      <c r="X152" s="76">
        <f t="shared" si="1304"/>
        <v>0</v>
      </c>
      <c r="Y152" s="76">
        <f t="shared" si="1304"/>
        <v>0</v>
      </c>
      <c r="Z152" s="76">
        <f t="shared" si="1304"/>
        <v>0</v>
      </c>
      <c r="AA152" s="76">
        <f t="shared" si="1304"/>
        <v>0</v>
      </c>
      <c r="AB152" s="76">
        <f t="shared" si="1304"/>
        <v>0</v>
      </c>
      <c r="AC152" s="76">
        <f t="shared" si="1304"/>
        <v>0</v>
      </c>
      <c r="AD152" s="76">
        <f t="shared" si="1304"/>
        <v>0</v>
      </c>
      <c r="AE152" s="76">
        <f t="shared" si="1304"/>
        <v>0</v>
      </c>
      <c r="AF152" s="76">
        <f t="shared" si="1304"/>
        <v>0</v>
      </c>
      <c r="AG152" s="76">
        <f t="shared" si="1304"/>
        <v>0</v>
      </c>
      <c r="AH152" s="76">
        <f t="shared" si="1304"/>
        <v>0</v>
      </c>
      <c r="AI152" s="76">
        <f t="shared" si="1304"/>
        <v>0</v>
      </c>
      <c r="AJ152" s="76">
        <f t="shared" si="1304"/>
        <v>0</v>
      </c>
      <c r="AK152" s="76">
        <f t="shared" si="1304"/>
        <v>0</v>
      </c>
      <c r="AL152" s="76">
        <f t="shared" si="1304"/>
        <v>0</v>
      </c>
      <c r="AM152" s="76">
        <f t="shared" si="1304"/>
        <v>0</v>
      </c>
      <c r="AN152" s="76">
        <f t="shared" si="1304"/>
        <v>0</v>
      </c>
      <c r="AO152" s="76">
        <f t="shared" si="1304"/>
        <v>0</v>
      </c>
      <c r="AP152" s="76">
        <f t="shared" si="1304"/>
        <v>0</v>
      </c>
      <c r="AQ152" s="76">
        <f t="shared" si="1304"/>
        <v>0</v>
      </c>
      <c r="AR152" s="76">
        <f t="shared" ref="AR152:BS152" si="1305">AR135+AR142+AR151</f>
        <v>0</v>
      </c>
      <c r="AS152" s="76">
        <f t="shared" si="1305"/>
        <v>0</v>
      </c>
      <c r="AT152" s="76">
        <f t="shared" si="1305"/>
        <v>0</v>
      </c>
      <c r="AU152" s="76">
        <f t="shared" si="1305"/>
        <v>0</v>
      </c>
      <c r="AV152" s="76">
        <f t="shared" si="1305"/>
        <v>0</v>
      </c>
      <c r="AW152" s="76">
        <f t="shared" si="1305"/>
        <v>0</v>
      </c>
      <c r="AX152" s="76">
        <f t="shared" si="1305"/>
        <v>0</v>
      </c>
      <c r="AY152" s="76">
        <f t="shared" si="1305"/>
        <v>0</v>
      </c>
      <c r="AZ152" s="76">
        <f t="shared" si="1305"/>
        <v>0</v>
      </c>
      <c r="BA152" s="76">
        <f t="shared" si="1305"/>
        <v>0</v>
      </c>
      <c r="BB152" s="76">
        <f t="shared" si="1305"/>
        <v>0</v>
      </c>
      <c r="BC152" s="76">
        <f t="shared" si="1305"/>
        <v>0</v>
      </c>
      <c r="BD152" s="76">
        <f t="shared" si="1305"/>
        <v>0</v>
      </c>
      <c r="BE152" s="76">
        <f t="shared" si="1305"/>
        <v>0</v>
      </c>
      <c r="BF152" s="76">
        <f t="shared" si="1305"/>
        <v>0</v>
      </c>
      <c r="BG152" s="76">
        <f t="shared" si="1305"/>
        <v>0</v>
      </c>
      <c r="BH152" s="76">
        <f t="shared" si="1305"/>
        <v>0</v>
      </c>
      <c r="BI152" s="76">
        <f t="shared" si="1305"/>
        <v>0</v>
      </c>
      <c r="BJ152" s="76">
        <f t="shared" si="1305"/>
        <v>0</v>
      </c>
      <c r="BK152" s="76">
        <f t="shared" si="1305"/>
        <v>0</v>
      </c>
      <c r="BL152" s="76">
        <f t="shared" si="1305"/>
        <v>0</v>
      </c>
      <c r="BM152" s="76">
        <f t="shared" si="1305"/>
        <v>0</v>
      </c>
      <c r="BN152" s="76">
        <f t="shared" si="1305"/>
        <v>0</v>
      </c>
      <c r="BO152" s="76">
        <f t="shared" si="1305"/>
        <v>0</v>
      </c>
      <c r="BP152" s="76">
        <f t="shared" si="1305"/>
        <v>0</v>
      </c>
      <c r="BQ152" s="76">
        <f t="shared" si="1305"/>
        <v>0</v>
      </c>
      <c r="BR152" s="76">
        <f t="shared" si="1305"/>
        <v>0</v>
      </c>
      <c r="BS152" s="76">
        <f t="shared" si="1305"/>
        <v>0</v>
      </c>
    </row>
    <row r="153" spans="2:71">
      <c r="C153" s="47" t="s">
        <v>865</v>
      </c>
      <c r="E153" s="76">
        <f t="shared" ref="E153:I153" si="1306">E154-E152</f>
        <v>150117.85716239968</v>
      </c>
      <c r="F153" s="76">
        <f t="shared" si="1306"/>
        <v>0</v>
      </c>
      <c r="G153" s="76">
        <f t="shared" si="1306"/>
        <v>0</v>
      </c>
      <c r="H153" s="76">
        <f t="shared" si="1306"/>
        <v>0</v>
      </c>
      <c r="I153" s="76">
        <f t="shared" si="1306"/>
        <v>0</v>
      </c>
      <c r="J153" s="76">
        <f t="shared" si="1303"/>
        <v>150117.85716239968</v>
      </c>
      <c r="L153" s="76">
        <f t="shared" ref="L153:W153" si="1307">L154-L152</f>
        <v>-45061.876595706373</v>
      </c>
      <c r="M153" s="76">
        <f t="shared" si="1307"/>
        <v>25219.350071986613</v>
      </c>
      <c r="N153" s="76">
        <f t="shared" si="1307"/>
        <v>22739.029150629285</v>
      </c>
      <c r="O153" s="76">
        <f t="shared" si="1307"/>
        <v>14576.768171258896</v>
      </c>
      <c r="P153" s="76">
        <f t="shared" si="1307"/>
        <v>14473.596651460306</v>
      </c>
      <c r="Q153" s="76">
        <f t="shared" si="1307"/>
        <v>14344.03383258445</v>
      </c>
      <c r="R153" s="76">
        <f t="shared" si="1307"/>
        <v>13874.875416444542</v>
      </c>
      <c r="S153" s="76">
        <f t="shared" si="1307"/>
        <v>14657.865779231346</v>
      </c>
      <c r="T153" s="76">
        <f t="shared" si="1307"/>
        <v>14775.749187651498</v>
      </c>
      <c r="U153" s="76">
        <f t="shared" si="1307"/>
        <v>14894.941649754241</v>
      </c>
      <c r="V153" s="76">
        <f t="shared" si="1307"/>
        <v>23210.450596085109</v>
      </c>
      <c r="W153" s="76">
        <f t="shared" si="1307"/>
        <v>22413.073251020192</v>
      </c>
      <c r="X153" s="76">
        <f t="shared" ref="X153:BS153" si="1308">X154-X152</f>
        <v>0</v>
      </c>
      <c r="Y153" s="76">
        <f t="shared" si="1308"/>
        <v>0</v>
      </c>
      <c r="Z153" s="76">
        <f t="shared" si="1308"/>
        <v>0</v>
      </c>
      <c r="AA153" s="76">
        <f t="shared" si="1308"/>
        <v>0</v>
      </c>
      <c r="AB153" s="76">
        <f t="shared" si="1308"/>
        <v>0</v>
      </c>
      <c r="AC153" s="76">
        <f t="shared" si="1308"/>
        <v>0</v>
      </c>
      <c r="AD153" s="76">
        <f t="shared" si="1308"/>
        <v>0</v>
      </c>
      <c r="AE153" s="76">
        <f t="shared" si="1308"/>
        <v>0</v>
      </c>
      <c r="AF153" s="76">
        <f t="shared" si="1308"/>
        <v>0</v>
      </c>
      <c r="AG153" s="76">
        <f t="shared" si="1308"/>
        <v>0</v>
      </c>
      <c r="AH153" s="76">
        <f t="shared" si="1308"/>
        <v>0</v>
      </c>
      <c r="AI153" s="76">
        <f t="shared" si="1308"/>
        <v>0</v>
      </c>
      <c r="AJ153" s="76">
        <f t="shared" si="1308"/>
        <v>0</v>
      </c>
      <c r="AK153" s="76">
        <f t="shared" si="1308"/>
        <v>0</v>
      </c>
      <c r="AL153" s="76">
        <f t="shared" si="1308"/>
        <v>0</v>
      </c>
      <c r="AM153" s="76">
        <f t="shared" si="1308"/>
        <v>0</v>
      </c>
      <c r="AN153" s="76">
        <f t="shared" si="1308"/>
        <v>0</v>
      </c>
      <c r="AO153" s="76">
        <f t="shared" si="1308"/>
        <v>0</v>
      </c>
      <c r="AP153" s="76">
        <f t="shared" si="1308"/>
        <v>0</v>
      </c>
      <c r="AQ153" s="76">
        <f t="shared" si="1308"/>
        <v>0</v>
      </c>
      <c r="AR153" s="76">
        <f t="shared" si="1308"/>
        <v>0</v>
      </c>
      <c r="AS153" s="76">
        <f t="shared" si="1308"/>
        <v>0</v>
      </c>
      <c r="AT153" s="76">
        <f t="shared" si="1308"/>
        <v>0</v>
      </c>
      <c r="AU153" s="76">
        <f t="shared" si="1308"/>
        <v>0</v>
      </c>
      <c r="AV153" s="76">
        <f t="shared" si="1308"/>
        <v>0</v>
      </c>
      <c r="AW153" s="76">
        <f t="shared" si="1308"/>
        <v>0</v>
      </c>
      <c r="AX153" s="76">
        <f t="shared" si="1308"/>
        <v>0</v>
      </c>
      <c r="AY153" s="76">
        <f t="shared" si="1308"/>
        <v>0</v>
      </c>
      <c r="AZ153" s="76">
        <f t="shared" si="1308"/>
        <v>0</v>
      </c>
      <c r="BA153" s="76">
        <f t="shared" si="1308"/>
        <v>0</v>
      </c>
      <c r="BB153" s="76">
        <f t="shared" si="1308"/>
        <v>0</v>
      </c>
      <c r="BC153" s="76">
        <f t="shared" si="1308"/>
        <v>0</v>
      </c>
      <c r="BD153" s="76">
        <f t="shared" si="1308"/>
        <v>0</v>
      </c>
      <c r="BE153" s="76">
        <f t="shared" si="1308"/>
        <v>0</v>
      </c>
      <c r="BF153" s="76">
        <f t="shared" si="1308"/>
        <v>0</v>
      </c>
      <c r="BG153" s="76">
        <f t="shared" si="1308"/>
        <v>0</v>
      </c>
      <c r="BH153" s="76">
        <f t="shared" si="1308"/>
        <v>0</v>
      </c>
      <c r="BI153" s="76">
        <f t="shared" si="1308"/>
        <v>0</v>
      </c>
      <c r="BJ153" s="76">
        <f t="shared" si="1308"/>
        <v>0</v>
      </c>
      <c r="BK153" s="76">
        <f t="shared" si="1308"/>
        <v>0</v>
      </c>
      <c r="BL153" s="76">
        <f t="shared" si="1308"/>
        <v>0</v>
      </c>
      <c r="BM153" s="76">
        <f t="shared" si="1308"/>
        <v>0</v>
      </c>
      <c r="BN153" s="76">
        <f t="shared" si="1308"/>
        <v>0</v>
      </c>
      <c r="BO153" s="76">
        <f t="shared" si="1308"/>
        <v>0</v>
      </c>
      <c r="BP153" s="76">
        <f t="shared" si="1308"/>
        <v>0</v>
      </c>
      <c r="BQ153" s="76">
        <f t="shared" si="1308"/>
        <v>0</v>
      </c>
      <c r="BR153" s="76">
        <f t="shared" si="1308"/>
        <v>0</v>
      </c>
      <c r="BS153" s="76">
        <f t="shared" si="1308"/>
        <v>0</v>
      </c>
    </row>
    <row r="154" spans="2:71">
      <c r="C154" s="47" t="s">
        <v>864</v>
      </c>
      <c r="E154" s="79">
        <f>(E135+E142)/(1-SUM($D144:$D150)-Параметры!$C$61)</f>
        <v>1542485.3228491098</v>
      </c>
      <c r="F154" s="79">
        <f>(F135+F142)/(1-SUM($D144,$D146:$D150)-Параметры!$C$61)</f>
        <v>0</v>
      </c>
      <c r="G154" s="79">
        <f>(G135+G142)/(1-SUM($D144,$D146:$D150)-Параметры!$C$61)</f>
        <v>0</v>
      </c>
      <c r="H154" s="79">
        <f>(H135+H142)/(1-SUM($D144,$D146:$D150)-Параметры!$C$61)</f>
        <v>0</v>
      </c>
      <c r="I154" s="79">
        <f>(I135+I142)/(1-SUM($D144,$D146:$D150)-Параметры!$C$61)</f>
        <v>0</v>
      </c>
      <c r="J154" s="79">
        <f t="shared" ref="J154" si="1309">SUM(E154:I154)</f>
        <v>1542485.3228491098</v>
      </c>
      <c r="L154" s="79">
        <f t="array" ref="L154">IF($E135=0,,$E154*SUM($L135:$W135*($L157:$W157=L157),$L142:$W142*($L157:$W157=L157))*тех!X$6/($E135+$E142)/COUNTIF($L157:$W157,L157))</f>
        <v>106624.47319876398</v>
      </c>
      <c r="M154" s="79">
        <f t="array" ref="M154">IF($E135=0,,$E154*SUM($L135:$W135*($L157:$W157=M157),$L142:$W142*($L157:$W157=M157))*тех!Y$6/($E135+$E142)/COUNTIF($L157:$W157,M157))</f>
        <v>106624.47319876398</v>
      </c>
      <c r="N154" s="79">
        <f t="array" ref="N154">IF($E135=0,,$E154*SUM($L135:$W135*($L157:$W157=N157),$L142:$W142*($L157:$W157=N157))*тех!Z$6/($E135+$E142)/COUNTIF($L157:$W157,N157))</f>
        <v>106624.47319876398</v>
      </c>
      <c r="O154" s="79">
        <f t="array" ref="O154">IF($E135=0,,$E154*SUM($L135:$W135*($L157:$W157=O157),$L142:$W142*($L157:$W157=O157))*тех!AA$6/($E135+$E142)/COUNTIF($L157:$W157,O157))</f>
        <v>144194.70812218433</v>
      </c>
      <c r="P154" s="79">
        <f t="array" ref="P154">IF($E135=0,,$E154*SUM($L135:$W135*($L157:$W157=P157),$L142:$W142*($L157:$W157=P157))*тех!AB$6/($E135+$E142)/COUNTIF($L157:$W157,P157))</f>
        <v>144194.70812218433</v>
      </c>
      <c r="Q154" s="79">
        <f t="array" ref="Q154">IF($E135=0,,$E154*SUM($L135:$W135*($L157:$W157=Q157),$L142:$W142*($L157:$W157=Q157))*тех!AC$6/($E135+$E142)/COUNTIF($L157:$W157,Q157))</f>
        <v>144194.70812218433</v>
      </c>
      <c r="R154" s="79">
        <f t="array" ref="R154">IF($E135=0,,$E154*SUM($L135:$W135*($L157:$W157=R157),$L142:$W142*($L157:$W157=R157))*тех!AD$6/($E135+$E142)/COUNTIF($L157:$W157,R157))</f>
        <v>144194.70812218433</v>
      </c>
      <c r="S154" s="79">
        <f t="array" ref="S154">IF($E135=0,,$E154*SUM($L135:$W135*($L157:$W157=S157),$L142:$W142*($L157:$W157=S157))*тех!AE$6/($E135+$E142)/COUNTIF($L157:$W157,S157))</f>
        <v>144194.70812218433</v>
      </c>
      <c r="T154" s="79">
        <f t="array" ref="T154">IF($E135=0,,$E154*SUM($L135:$W135*($L157:$W157=T157),$L142:$W142*($L157:$W157=T157))*тех!AF$6/($E135+$E142)/COUNTIF($L157:$W157,T157))</f>
        <v>144194.70812218433</v>
      </c>
      <c r="U154" s="79">
        <f t="array" ref="U154">IF($E135=0,,$E154*SUM($L135:$W135*($L157:$W157=U157),$L142:$W142*($L157:$W157=U157))*тех!AG$6/($E135+$E142)/COUNTIF($L157:$W157,U157))</f>
        <v>144194.70812218433</v>
      </c>
      <c r="V154" s="79">
        <f t="array" ref="V154">IF($E135=0,,$E154*SUM($L135:$W135*($L157:$W157=V157),$L142:$W142*($L157:$W157=V157))*тех!AH$6/($E135+$E142)/COUNTIF($L157:$W157,V157))</f>
        <v>106624.47319876398</v>
      </c>
      <c r="W154" s="79">
        <f t="array" ref="W154">IF($E135=0,,$E154*SUM($L135:$W135*($L157:$W157=W157),$L142:$W142*($L157:$W157=W157))*тех!AI$6/($E135+$E142)/COUNTIF($L157:$W157,W157))</f>
        <v>106624.47319876398</v>
      </c>
      <c r="X154" s="79">
        <f t="array" ref="X154">IF($F135=0,,$F154*SUM($X135:$AI135*($X157:$AI157=X157),$X142:$AI142*($X157:$AI157=X157))*тех!AJ$6/($F135+$F142)/COUNTIF($X157:$AI157,X157))</f>
        <v>0</v>
      </c>
      <c r="Y154" s="79">
        <f t="array" ref="Y154">IF($F135=0,,$F154*SUM($X135:$AI135*($X157:$AI157=Y157),$X142:$AI142*($X157:$AI157=Y157))*тех!AK$6/($F135+$F142)/COUNTIF($X157:$AI157,Y157))</f>
        <v>0</v>
      </c>
      <c r="Z154" s="79">
        <f t="array" ref="Z154">IF($F135=0,,$F154*SUM($X135:$AI135*($X157:$AI157=Z157),$X142:$AI142*($X157:$AI157=Z157))*тех!AL$6/($F135+$F142)/COUNTIF($X157:$AI157,Z157))</f>
        <v>0</v>
      </c>
      <c r="AA154" s="79">
        <f t="array" ref="AA154">IF($F135=0,,$F154*SUM($X135:$AI135*($X157:$AI157=AA157),$X142:$AI142*($X157:$AI157=AA157))*тех!AM$6/($F135+$F142)/COUNTIF($X157:$AI157,AA157))</f>
        <v>0</v>
      </c>
      <c r="AB154" s="79">
        <f t="array" ref="AB154">IF($F135=0,,$F154*SUM($X135:$AI135*($X157:$AI157=AB157),$X142:$AI142*($X157:$AI157=AB157))*тех!AN$6/($F135+$F142)/COUNTIF($X157:$AI157,AB157))</f>
        <v>0</v>
      </c>
      <c r="AC154" s="79">
        <f t="array" ref="AC154">IF($F135=0,,$F154*SUM($X135:$AI135*($X157:$AI157=AC157),$X142:$AI142*($X157:$AI157=AC157))*тех!AO$6/($F135+$F142)/COUNTIF($X157:$AI157,AC157))</f>
        <v>0</v>
      </c>
      <c r="AD154" s="79">
        <f t="array" ref="AD154">IF($F135=0,,$F154*SUM($X135:$AI135*($X157:$AI157=AD157),$X142:$AI142*($X157:$AI157=AD157))*тех!AP$6/($F135+$F142)/COUNTIF($X157:$AI157,AD157))</f>
        <v>0</v>
      </c>
      <c r="AE154" s="79">
        <f t="array" ref="AE154">IF($F135=0,,$F154*SUM($X135:$AI135*($X157:$AI157=AE157),$X142:$AI142*($X157:$AI157=AE157))*тех!AQ$6/($F135+$F142)/COUNTIF($X157:$AI157,AE157))</f>
        <v>0</v>
      </c>
      <c r="AF154" s="79">
        <f t="array" ref="AF154">IF($F135=0,,$F154*SUM($X135:$AI135*($X157:$AI157=AF157),$X142:$AI142*($X157:$AI157=AF157))*тех!AR$6/($F135+$F142)/COUNTIF($X157:$AI157,AF157))</f>
        <v>0</v>
      </c>
      <c r="AG154" s="79">
        <f t="array" ref="AG154">IF($F135=0,,$F154*SUM($X135:$AI135*($X157:$AI157=AG157),$X142:$AI142*($X157:$AI157=AG157))*тех!AS$6/($F135+$F142)/COUNTIF($X157:$AI157,AG157))</f>
        <v>0</v>
      </c>
      <c r="AH154" s="79">
        <f t="array" ref="AH154">IF($F135=0,,$F154*SUM($X135:$AI135*($X157:$AI157=AH157),$X142:$AI142*($X157:$AI157=AH157))*тех!AT$6/($F135+$F142)/COUNTIF($X157:$AI157,AH157))</f>
        <v>0</v>
      </c>
      <c r="AI154" s="79">
        <f t="array" ref="AI154">IF($F135=0,,$F154*SUM($X135:$AI135*($X157:$AI157=AI157),$X142:$AI142*($X157:$AI157=AI157))*тех!AU$6/($F135+$F142)/COUNTIF($X157:$AI157,AI157))</f>
        <v>0</v>
      </c>
      <c r="AJ154" s="79">
        <f t="array" ref="AJ154">IF($G135=0,,$G154*SUM($AJ135:$AU135*($AJ157:$AU157=AJ157),$AJ142:$AU142*($AJ157:$AU157=AJ157))*тех!AV$6/($G135+$G142)/COUNTIF($AJ157:$AU157,AJ157))</f>
        <v>0</v>
      </c>
      <c r="AK154" s="79">
        <f t="array" ref="AK154">IF($G135=0,,$G154*SUM($AJ135:$AU135*($AJ157:$AU157=AK157),$AJ142:$AU142*($AJ157:$AU157=AK157))*тех!AW$6/($G135+$G142)/COUNTIF($AJ157:$AU157,AK157))</f>
        <v>0</v>
      </c>
      <c r="AL154" s="79">
        <f t="array" ref="AL154">IF($G135=0,,$G154*SUM($AJ135:$AU135*($AJ157:$AU157=AL157),$AJ142:$AU142*($AJ157:$AU157=AL157))*тех!AX$6/($G135+$G142)/COUNTIF($AJ157:$AU157,AL157))</f>
        <v>0</v>
      </c>
      <c r="AM154" s="79">
        <f t="array" ref="AM154">IF($G135=0,,$G154*SUM($AJ135:$AU135*($AJ157:$AU157=AM157),$AJ142:$AU142*($AJ157:$AU157=AM157))*тех!AY$6/($G135+$G142)/COUNTIF($AJ157:$AU157,AM157))</f>
        <v>0</v>
      </c>
      <c r="AN154" s="79">
        <f t="array" ref="AN154">IF($G135=0,,$G154*SUM($AJ135:$AU135*($AJ157:$AU157=AN157),$AJ142:$AU142*($AJ157:$AU157=AN157))*тех!AZ$6/($G135+$G142)/COUNTIF($AJ157:$AU157,AN157))</f>
        <v>0</v>
      </c>
      <c r="AO154" s="79">
        <f t="array" ref="AO154">IF($G135=0,,$G154*SUM($AJ135:$AU135*($AJ157:$AU157=AO157),$AJ142:$AU142*($AJ157:$AU157=AO157))*тех!BA$6/($G135+$G142)/COUNTIF($AJ157:$AU157,AO157))</f>
        <v>0</v>
      </c>
      <c r="AP154" s="79">
        <f t="array" ref="AP154">IF($G135=0,,$G154*SUM($AJ135:$AU135*($AJ157:$AU157=AP157),$AJ142:$AU142*($AJ157:$AU157=AP157))*тех!BB$6/($G135+$G142)/COUNTIF($AJ157:$AU157,AP157))</f>
        <v>0</v>
      </c>
      <c r="AQ154" s="79">
        <f t="array" ref="AQ154">IF($G135=0,,$G154*SUM($AJ135:$AU135*($AJ157:$AU157=AQ157),$AJ142:$AU142*($AJ157:$AU157=AQ157))*тех!BC$6/($G135+$G142)/COUNTIF($AJ157:$AU157,AQ157))</f>
        <v>0</v>
      </c>
      <c r="AR154" s="79">
        <f t="array" ref="AR154">IF($G135=0,,$G154*SUM($AJ135:$AU135*($AJ157:$AU157=AR157),$AJ142:$AU142*($AJ157:$AU157=AR157))*тех!BD$6/($G135+$G142)/COUNTIF($AJ157:$AU157,AR157))</f>
        <v>0</v>
      </c>
      <c r="AS154" s="79">
        <f t="array" ref="AS154">IF($G135=0,,$G154*SUM($AJ135:$AU135*($AJ157:$AU157=AS157),$AJ142:$AU142*($AJ157:$AU157=AS157))*тех!BE$6/($G135+$G142)/COUNTIF($AJ157:$AU157,AS157))</f>
        <v>0</v>
      </c>
      <c r="AT154" s="79">
        <f t="array" ref="AT154">IF($G135=0,,$G154*SUM($AJ135:$AU135*($AJ157:$AU157=AT157),$AJ142:$AU142*($AJ157:$AU157=AT157))*тех!BF$6/($G135+$G142)/COUNTIF($AJ157:$AU157,AT157))</f>
        <v>0</v>
      </c>
      <c r="AU154" s="79">
        <f t="array" ref="AU154">IF($G135=0,,$G154*SUM($AJ135:$AU135*($AJ157:$AU157=AU157),$AJ142:$AU142*($AJ157:$AU157=AU157))*тех!BG$6/($G135+$G142)/COUNTIF($AJ157:$AU157,AU157))</f>
        <v>0</v>
      </c>
      <c r="AV154" s="79">
        <f t="array" ref="AV154">IF($H135=0,,$H154*SUM($AV135:$BG135*($AV157:$BG157=AV157),$AV142:$BG142*($AV157:$BG157=AV157))*тех!BH$6/($H135+$H142)/COUNTIF($AV157:$BG157,AV157))</f>
        <v>0</v>
      </c>
      <c r="AW154" s="79">
        <f t="array" ref="AW154">IF($H135=0,,$H154*SUM($AV135:$BG135*($AV157:$BG157=AW157),$AV142:$BG142*($AV157:$BG157=AW157))*тех!BI$6/($H135+$H142)/COUNTIF($AV157:$BG157,AW157))</f>
        <v>0</v>
      </c>
      <c r="AX154" s="79">
        <f t="array" ref="AX154">IF($H135=0,,$H154*SUM($AV135:$BG135*($AV157:$BG157=AX157),$AV142:$BG142*($AV157:$BG157=AX157))*тех!BJ$6/($H135+$H142)/COUNTIF($AV157:$BG157,AX157))</f>
        <v>0</v>
      </c>
      <c r="AY154" s="79">
        <f t="array" ref="AY154">IF($H135=0,,$H154*SUM($AV135:$BG135*($AV157:$BG157=AY157),$AV142:$BG142*($AV157:$BG157=AY157))*тех!BK$6/($H135+$H142)/COUNTIF($AV157:$BG157,AY157))</f>
        <v>0</v>
      </c>
      <c r="AZ154" s="79">
        <f t="array" ref="AZ154">IF($H135=0,,$H154*SUM($AV135:$BG135*($AV157:$BG157=AZ157),$AV142:$BG142*($AV157:$BG157=AZ157))*тех!BL$6/($H135+$H142)/COUNTIF($AV157:$BG157,AZ157))</f>
        <v>0</v>
      </c>
      <c r="BA154" s="79">
        <f t="array" ref="BA154">IF($H135=0,,$H154*SUM($AV135:$BG135*($AV157:$BG157=BA157),$AV142:$BG142*($AV157:$BG157=BA157))*тех!BM$6/($H135+$H142)/COUNTIF($AV157:$BG157,BA157))</f>
        <v>0</v>
      </c>
      <c r="BB154" s="79">
        <f t="array" ref="BB154">IF($H135=0,,$H154*SUM($AV135:$BG135*($AV157:$BG157=BB157),$AV142:$BG142*($AV157:$BG157=BB157))*тех!BN$6/($H135+$H142)/COUNTIF($AV157:$BG157,BB157))</f>
        <v>0</v>
      </c>
      <c r="BC154" s="79">
        <f t="array" ref="BC154">IF($H135=0,,$H154*SUM($AV135:$BG135*($AV157:$BG157=BC157),$AV142:$BG142*($AV157:$BG157=BC157))*тех!BO$6/($H135+$H142)/COUNTIF($AV157:$BG157,BC157))</f>
        <v>0</v>
      </c>
      <c r="BD154" s="79">
        <f t="array" ref="BD154">IF($H135=0,,$H154*SUM($AV135:$BG135*($AV157:$BG157=BD157),$AV142:$BG142*($AV157:$BG157=BD157))*тех!BP$6/($H135+$H142)/COUNTIF($AV157:$BG157,BD157))</f>
        <v>0</v>
      </c>
      <c r="BE154" s="79">
        <f t="array" ref="BE154">IF($H135=0,,$H154*SUM($AV135:$BG135*($AV157:$BG157=BE157),$AV142:$BG142*($AV157:$BG157=BE157))*тех!BQ$6/($H135+$H142)/COUNTIF($AV157:$BG157,BE157))</f>
        <v>0</v>
      </c>
      <c r="BF154" s="79">
        <f t="array" ref="BF154">IF($H135=0,,$H154*SUM($AV135:$BG135*($AV157:$BG157=BF157),$AV142:$BG142*($AV157:$BG157=BF157))*тех!BR$6/($H135+$H142)/COUNTIF($AV157:$BG157,BF157))</f>
        <v>0</v>
      </c>
      <c r="BG154" s="79">
        <f t="array" ref="BG154">IF($H135=0,,$H154*SUM($AV135:$BG135*($AV157:$BG157=BG157),$AV142:$BG142*($AV157:$BG157=BG157))*тех!BS$6/($H135+$H142)/COUNTIF($AV157:$BG157,BG157))</f>
        <v>0</v>
      </c>
      <c r="BH154" s="79">
        <f t="array" ref="BH154">IF($I135=0,,$I154*SUM($BH135:$BS135*($BH157:$BS157=BH157),$BH142:$BS142*($BH157:$BS157=BH157))*тех!BT$6/($I135+$I142)/COUNTIF($BH157:$BS157,BH157))</f>
        <v>0</v>
      </c>
      <c r="BI154" s="79">
        <f t="array" ref="BI154">IF($I135=0,,$I154*SUM($BH135:$BS135*($BH157:$BS157=BI157),$BH142:$BS142*($BH157:$BS157=BI157))*тех!BU$6/($I135+$I142)/COUNTIF($BH157:$BS157,BI157))</f>
        <v>0</v>
      </c>
      <c r="BJ154" s="79">
        <f t="array" ref="BJ154">IF($I135=0,,$I154*SUM($BH135:$BS135*($BH157:$BS157=BJ157),$BH142:$BS142*($BH157:$BS157=BJ157))*тех!BV$6/($I135+$I142)/COUNTIF($BH157:$BS157,BJ157))</f>
        <v>0</v>
      </c>
      <c r="BK154" s="79">
        <f t="array" ref="BK154">IF($I135=0,,$I154*SUM($BH135:$BS135*($BH157:$BS157=BK157),$BH142:$BS142*($BH157:$BS157=BK157))*тех!BW$6/($I135+$I142)/COUNTIF($BH157:$BS157,BK157))</f>
        <v>0</v>
      </c>
      <c r="BL154" s="79">
        <f t="array" ref="BL154">IF($I135=0,,$I154*SUM($BH135:$BS135*($BH157:$BS157=BL157),$BH142:$BS142*($BH157:$BS157=BL157))*тех!BX$6/($I135+$I142)/COUNTIF($BH157:$BS157,BL157))</f>
        <v>0</v>
      </c>
      <c r="BM154" s="79">
        <f t="array" ref="BM154">IF($I135=0,,$I154*SUM($BH135:$BS135*($BH157:$BS157=BM157),$BH142:$BS142*($BH157:$BS157=BM157))*тех!BY$6/($I135+$I142)/COUNTIF($BH157:$BS157,BM157))</f>
        <v>0</v>
      </c>
      <c r="BN154" s="79">
        <f t="array" ref="BN154">IF($I135=0,,$I154*SUM($BH135:$BS135*($BH157:$BS157=BN157),$BH142:$BS142*($BH157:$BS157=BN157))*тех!BZ$6/($I135+$I142)/COUNTIF($BH157:$BS157,BN157))</f>
        <v>0</v>
      </c>
      <c r="BO154" s="79">
        <f t="array" ref="BO154">IF($I135=0,,$I154*SUM($BH135:$BS135*($BH157:$BS157=BO157),$BH142:$BS142*($BH157:$BS157=BO157))*тех!CA$6/($I135+$I142)/COUNTIF($BH157:$BS157,BO157))</f>
        <v>0</v>
      </c>
      <c r="BP154" s="79">
        <f t="array" ref="BP154">IF($I135=0,,$I154*SUM($BH135:$BS135*($BH157:$BS157=BP157),$BH142:$BS142*($BH157:$BS157=BP157))*тех!CB$6/($I135+$I142)/COUNTIF($BH157:$BS157,BP157))</f>
        <v>0</v>
      </c>
      <c r="BQ154" s="79">
        <f t="array" ref="BQ154">IF($I135=0,,$I154*SUM($BH135:$BS135*($BH157:$BS157=BQ157),$BH142:$BS142*($BH157:$BS157=BQ157))*тех!CC$6/($I135+$I142)/COUNTIF($BH157:$BS157,BQ157))</f>
        <v>0</v>
      </c>
      <c r="BR154" s="79">
        <f t="array" ref="BR154">IF($I135=0,,$I154*SUM($BH135:$BS135*($BH157:$BS157=BR157),$BH142:$BS142*($BH157:$BS157=BR157))*тех!CD$6/($I135+$I142)/COUNTIF($BH157:$BS157,BR157))</f>
        <v>0</v>
      </c>
      <c r="BS154" s="79">
        <f t="array" ref="BS154">IF($I135=0,,$I154*SUM($BH135:$BS135*($BH157:$BS157=BS157),$BH142:$BS142*($BH157:$BS157=BS157))*тех!CE$6/($I135+$I142)/COUNTIF($BH157:$BS157,BS157))</f>
        <v>0</v>
      </c>
    </row>
    <row r="155" spans="2:71">
      <c r="C155" s="131" t="s">
        <v>868</v>
      </c>
      <c r="E155" s="133">
        <f>IF(E154=0,,E153/E154)</f>
        <v>9.7322065201319669E-2</v>
      </c>
      <c r="F155" s="133">
        <f t="shared" ref="F155" si="1310">IF(F154=0,,F153/F154)</f>
        <v>0</v>
      </c>
      <c r="G155" s="133">
        <f t="shared" ref="G155" si="1311">IF(G154=0,,G153/G154)</f>
        <v>0</v>
      </c>
      <c r="H155" s="133">
        <f t="shared" ref="H155" si="1312">IF(H154=0,,H153/H154)</f>
        <v>0</v>
      </c>
      <c r="I155" s="133">
        <f t="shared" ref="I155" si="1313">IF(I154=0,,I153/I154)</f>
        <v>0</v>
      </c>
      <c r="J155" s="133">
        <f t="shared" ref="J155" si="1314">IF(J154=0,,J153/J154)</f>
        <v>9.7322065201319669E-2</v>
      </c>
      <c r="K155" s="134"/>
      <c r="L155" s="133">
        <f t="shared" ref="L155" si="1315">IF(L154=0,,L153/L154)</f>
        <v>-0.42262226713846723</v>
      </c>
      <c r="M155" s="133">
        <f t="shared" ref="M155" si="1316">IF(M154=0,,M153/M154)</f>
        <v>0.23652496763077993</v>
      </c>
      <c r="N155" s="133">
        <f t="shared" ref="N155" si="1317">IF(N154=0,,N153/N154)</f>
        <v>0.21326275730563593</v>
      </c>
      <c r="O155" s="133">
        <f t="shared" ref="O155" si="1318">IF(O154=0,,O153/O154)</f>
        <v>0.10109086776546042</v>
      </c>
      <c r="P155" s="133">
        <f t="shared" ref="P155" si="1319">IF(P154=0,,P153/P154)</f>
        <v>0.10037536633588529</v>
      </c>
      <c r="Q155" s="133">
        <f t="shared" ref="Q155" si="1320">IF(Q154=0,,Q153/Q154)</f>
        <v>9.9476839472014036E-2</v>
      </c>
      <c r="R155" s="133">
        <f t="shared" ref="R155" si="1321">IF(R154=0,,R153/R154)</f>
        <v>9.6223194298417497E-2</v>
      </c>
      <c r="S155" s="133">
        <f t="shared" ref="S155" si="1322">IF(S154=0,,S153/S154)</f>
        <v>0.1016532851317325</v>
      </c>
      <c r="T155" s="133">
        <f t="shared" ref="T155" si="1323">IF(T154=0,,T153/T154)</f>
        <v>0.10247081449848472</v>
      </c>
      <c r="U155" s="133">
        <f t="shared" ref="U155" si="1324">IF(U154=0,,U153/U154)</f>
        <v>0.10329742224057845</v>
      </c>
      <c r="V155" s="133">
        <f t="shared" ref="V155" si="1325">IF(V154=0,,V153/V154)</f>
        <v>0.21768408227271946</v>
      </c>
      <c r="W155" s="133">
        <f t="shared" ref="W155" si="1326">IF(W154=0,,W153/W154)</f>
        <v>0.2102057114902586</v>
      </c>
      <c r="X155" s="133">
        <f t="shared" ref="X155" si="1327">IF(X154=0,,X153/X154)</f>
        <v>0</v>
      </c>
      <c r="Y155" s="133">
        <f t="shared" ref="Y155" si="1328">IF(Y154=0,,Y153/Y154)</f>
        <v>0</v>
      </c>
      <c r="Z155" s="133">
        <f t="shared" ref="Z155" si="1329">IF(Z154=0,,Z153/Z154)</f>
        <v>0</v>
      </c>
      <c r="AA155" s="133">
        <f t="shared" ref="AA155" si="1330">IF(AA154=0,,AA153/AA154)</f>
        <v>0</v>
      </c>
      <c r="AB155" s="133">
        <f t="shared" ref="AB155" si="1331">IF(AB154=0,,AB153/AB154)</f>
        <v>0</v>
      </c>
      <c r="AC155" s="133">
        <f t="shared" ref="AC155" si="1332">IF(AC154=0,,AC153/AC154)</f>
        <v>0</v>
      </c>
      <c r="AD155" s="133">
        <f t="shared" ref="AD155" si="1333">IF(AD154=0,,AD153/AD154)</f>
        <v>0</v>
      </c>
      <c r="AE155" s="133">
        <f t="shared" ref="AE155" si="1334">IF(AE154=0,,AE153/AE154)</f>
        <v>0</v>
      </c>
      <c r="AF155" s="133">
        <f t="shared" ref="AF155" si="1335">IF(AF154=0,,AF153/AF154)</f>
        <v>0</v>
      </c>
      <c r="AG155" s="133">
        <f t="shared" ref="AG155" si="1336">IF(AG154=0,,AG153/AG154)</f>
        <v>0</v>
      </c>
      <c r="AH155" s="133">
        <f t="shared" ref="AH155" si="1337">IF(AH154=0,,AH153/AH154)</f>
        <v>0</v>
      </c>
      <c r="AI155" s="133">
        <f t="shared" ref="AI155" si="1338">IF(AI154=0,,AI153/AI154)</f>
        <v>0</v>
      </c>
      <c r="AJ155" s="133">
        <f t="shared" ref="AJ155" si="1339">IF(AJ154=0,,AJ153/AJ154)</f>
        <v>0</v>
      </c>
      <c r="AK155" s="133">
        <f t="shared" ref="AK155" si="1340">IF(AK154=0,,AK153/AK154)</f>
        <v>0</v>
      </c>
      <c r="AL155" s="133">
        <f t="shared" ref="AL155" si="1341">IF(AL154=0,,AL153/AL154)</f>
        <v>0</v>
      </c>
      <c r="AM155" s="133">
        <f t="shared" ref="AM155" si="1342">IF(AM154=0,,AM153/AM154)</f>
        <v>0</v>
      </c>
      <c r="AN155" s="133">
        <f t="shared" ref="AN155" si="1343">IF(AN154=0,,AN153/AN154)</f>
        <v>0</v>
      </c>
      <c r="AO155" s="133">
        <f t="shared" ref="AO155" si="1344">IF(AO154=0,,AO153/AO154)</f>
        <v>0</v>
      </c>
      <c r="AP155" s="133">
        <f t="shared" ref="AP155" si="1345">IF(AP154=0,,AP153/AP154)</f>
        <v>0</v>
      </c>
      <c r="AQ155" s="133">
        <f t="shared" ref="AQ155" si="1346">IF(AQ154=0,,AQ153/AQ154)</f>
        <v>0</v>
      </c>
      <c r="AR155" s="133">
        <f t="shared" ref="AR155" si="1347">IF(AR154=0,,AR153/AR154)</f>
        <v>0</v>
      </c>
      <c r="AS155" s="133">
        <f t="shared" ref="AS155" si="1348">IF(AS154=0,,AS153/AS154)</f>
        <v>0</v>
      </c>
      <c r="AT155" s="133">
        <f t="shared" ref="AT155" si="1349">IF(AT154=0,,AT153/AT154)</f>
        <v>0</v>
      </c>
      <c r="AU155" s="133">
        <f t="shared" ref="AU155" si="1350">IF(AU154=0,,AU153/AU154)</f>
        <v>0</v>
      </c>
      <c r="AV155" s="133">
        <f t="shared" ref="AV155" si="1351">IF(AV154=0,,AV153/AV154)</f>
        <v>0</v>
      </c>
      <c r="AW155" s="133">
        <f t="shared" ref="AW155" si="1352">IF(AW154=0,,AW153/AW154)</f>
        <v>0</v>
      </c>
      <c r="AX155" s="133">
        <f t="shared" ref="AX155" si="1353">IF(AX154=0,,AX153/AX154)</f>
        <v>0</v>
      </c>
      <c r="AY155" s="133">
        <f t="shared" ref="AY155" si="1354">IF(AY154=0,,AY153/AY154)</f>
        <v>0</v>
      </c>
      <c r="AZ155" s="133">
        <f t="shared" ref="AZ155" si="1355">IF(AZ154=0,,AZ153/AZ154)</f>
        <v>0</v>
      </c>
      <c r="BA155" s="133">
        <f t="shared" ref="BA155" si="1356">IF(BA154=0,,BA153/BA154)</f>
        <v>0</v>
      </c>
      <c r="BB155" s="133">
        <f t="shared" ref="BB155" si="1357">IF(BB154=0,,BB153/BB154)</f>
        <v>0</v>
      </c>
      <c r="BC155" s="133">
        <f t="shared" ref="BC155" si="1358">IF(BC154=0,,BC153/BC154)</f>
        <v>0</v>
      </c>
      <c r="BD155" s="133">
        <f t="shared" ref="BD155" si="1359">IF(BD154=0,,BD153/BD154)</f>
        <v>0</v>
      </c>
      <c r="BE155" s="133">
        <f t="shared" ref="BE155" si="1360">IF(BE154=0,,BE153/BE154)</f>
        <v>0</v>
      </c>
      <c r="BF155" s="133">
        <f t="shared" ref="BF155" si="1361">IF(BF154=0,,BF153/BF154)</f>
        <v>0</v>
      </c>
      <c r="BG155" s="133">
        <f t="shared" ref="BG155" si="1362">IF(BG154=0,,BG153/BG154)</f>
        <v>0</v>
      </c>
      <c r="BH155" s="133">
        <f t="shared" ref="BH155" si="1363">IF(BH154=0,,BH153/BH154)</f>
        <v>0</v>
      </c>
      <c r="BI155" s="133">
        <f t="shared" ref="BI155" si="1364">IF(BI154=0,,BI153/BI154)</f>
        <v>0</v>
      </c>
      <c r="BJ155" s="133">
        <f t="shared" ref="BJ155" si="1365">IF(BJ154=0,,BJ153/BJ154)</f>
        <v>0</v>
      </c>
      <c r="BK155" s="133">
        <f t="shared" ref="BK155" si="1366">IF(BK154=0,,BK153/BK154)</f>
        <v>0</v>
      </c>
      <c r="BL155" s="133">
        <f t="shared" ref="BL155" si="1367">IF(BL154=0,,BL153/BL154)</f>
        <v>0</v>
      </c>
      <c r="BM155" s="133">
        <f t="shared" ref="BM155" si="1368">IF(BM154=0,,BM153/BM154)</f>
        <v>0</v>
      </c>
      <c r="BN155" s="133">
        <f t="shared" ref="BN155" si="1369">IF(BN154=0,,BN153/BN154)</f>
        <v>0</v>
      </c>
      <c r="BO155" s="133">
        <f t="shared" ref="BO155" si="1370">IF(BO154=0,,BO153/BO154)</f>
        <v>0</v>
      </c>
      <c r="BP155" s="133">
        <f t="shared" ref="BP155" si="1371">IF(BP154=0,,BP153/BP154)</f>
        <v>0</v>
      </c>
      <c r="BQ155" s="133">
        <f t="shared" ref="BQ155" si="1372">IF(BQ154=0,,BQ153/BQ154)</f>
        <v>0</v>
      </c>
      <c r="BR155" s="133">
        <f t="shared" ref="BR155" si="1373">IF(BR154=0,,BR153/BR154)</f>
        <v>0</v>
      </c>
      <c r="BS155" s="133">
        <f t="shared" ref="BS155" si="1374">IF(BS154=0,,BS153/BS154)</f>
        <v>0</v>
      </c>
    </row>
    <row r="156" spans="2:71">
      <c r="E156" s="76"/>
    </row>
    <row r="157" spans="2:71">
      <c r="C157" s="3" t="s">
        <v>877</v>
      </c>
      <c r="E157" s="135" t="s">
        <v>100</v>
      </c>
      <c r="F157" s="135" t="s">
        <v>100</v>
      </c>
      <c r="G157" s="135" t="s">
        <v>100</v>
      </c>
      <c r="H157" s="135" t="s">
        <v>100</v>
      </c>
      <c r="I157" s="135" t="s">
        <v>100</v>
      </c>
      <c r="J157" s="135" t="s">
        <v>100</v>
      </c>
      <c r="L157" s="3" t="str">
        <f>IF(тех!X$6=1,IF(OR(MONTH(L$3)&gt;10,MONTH(L$3)&lt;4),"зима","лето"),)</f>
        <v>зима</v>
      </c>
      <c r="M157" s="3" t="str">
        <f>IF(тех!Y$6=1,IF(OR(MONTH(M$3)&gt;10,MONTH(M$3)&lt;4),"зима","лето"),)</f>
        <v>зима</v>
      </c>
      <c r="N157" s="3" t="str">
        <f>IF(тех!Z$6=1,IF(OR(MONTH(N$3)&gt;10,MONTH(N$3)&lt;4),"зима","лето"),)</f>
        <v>зима</v>
      </c>
      <c r="O157" s="3" t="str">
        <f>IF(тех!AA$6=1,IF(OR(MONTH(O$3)&gt;10,MONTH(O$3)&lt;4),"зима","лето"),)</f>
        <v>лето</v>
      </c>
      <c r="P157" s="3" t="str">
        <f>IF(тех!AB$6=1,IF(OR(MONTH(P$3)&gt;10,MONTH(P$3)&lt;4),"зима","лето"),)</f>
        <v>лето</v>
      </c>
      <c r="Q157" s="3" t="str">
        <f>IF(тех!AC$6=1,IF(OR(MONTH(Q$3)&gt;10,MONTH(Q$3)&lt;4),"зима","лето"),)</f>
        <v>лето</v>
      </c>
      <c r="R157" s="3" t="str">
        <f>IF(тех!AD$6=1,IF(OR(MONTH(R$3)&gt;10,MONTH(R$3)&lt;4),"зима","лето"),)</f>
        <v>лето</v>
      </c>
      <c r="S157" s="3" t="str">
        <f>IF(тех!AE$6=1,IF(OR(MONTH(S$3)&gt;10,MONTH(S$3)&lt;4),"зима","лето"),)</f>
        <v>лето</v>
      </c>
      <c r="T157" s="3" t="str">
        <f>IF(тех!AF$6=1,IF(OR(MONTH(T$3)&gt;10,MONTH(T$3)&lt;4),"зима","лето"),)</f>
        <v>лето</v>
      </c>
      <c r="U157" s="3" t="str">
        <f>IF(тех!AG$6=1,IF(OR(MONTH(U$3)&gt;10,MONTH(U$3)&lt;4),"зима","лето"),)</f>
        <v>лето</v>
      </c>
      <c r="V157" s="3" t="str">
        <f>IF(тех!AH$6=1,IF(OR(MONTH(V$3)&gt;10,MONTH(V$3)&lt;4),"зима","лето"),)</f>
        <v>зима</v>
      </c>
      <c r="W157" s="3" t="str">
        <f>IF(тех!AI$6=1,IF(OR(MONTH(W$3)&gt;10,MONTH(W$3)&lt;4),"зима","лето"),)</f>
        <v>зима</v>
      </c>
      <c r="X157" s="3">
        <f>IF(тех!AJ$6=1,IF(OR(MONTH(X$3)&gt;10,MONTH(X$3)&lt;4),"зима","лето"),)</f>
        <v>0</v>
      </c>
      <c r="Y157" s="3">
        <f>IF(тех!AK$6=1,IF(OR(MONTH(Y$3)&gt;10,MONTH(Y$3)&lt;4),"зима","лето"),)</f>
        <v>0</v>
      </c>
      <c r="Z157" s="3">
        <f>IF(тех!AL$6=1,IF(OR(MONTH(Z$3)&gt;10,MONTH(Z$3)&lt;4),"зима","лето"),)</f>
        <v>0</v>
      </c>
      <c r="AA157" s="3">
        <f>IF(тех!AM$6=1,IF(OR(MONTH(AA$3)&gt;10,MONTH(AA$3)&lt;4),"зима","лето"),)</f>
        <v>0</v>
      </c>
      <c r="AB157" s="3">
        <f>IF(тех!AN$6=1,IF(OR(MONTH(AB$3)&gt;10,MONTH(AB$3)&lt;4),"зима","лето"),)</f>
        <v>0</v>
      </c>
      <c r="AC157" s="3">
        <f>IF(тех!AO$6=1,IF(OR(MONTH(AC$3)&gt;10,MONTH(AC$3)&lt;4),"зима","лето"),)</f>
        <v>0</v>
      </c>
      <c r="AD157" s="3">
        <f>IF(тех!AP$6=1,IF(OR(MONTH(AD$3)&gt;10,MONTH(AD$3)&lt;4),"зима","лето"),)</f>
        <v>0</v>
      </c>
      <c r="AE157" s="3">
        <f>IF(тех!AQ$6=1,IF(OR(MONTH(AE$3)&gt;10,MONTH(AE$3)&lt;4),"зима","лето"),)</f>
        <v>0</v>
      </c>
      <c r="AF157" s="3">
        <f>IF(тех!AR$6=1,IF(OR(MONTH(AF$3)&gt;10,MONTH(AF$3)&lt;4),"зима","лето"),)</f>
        <v>0</v>
      </c>
      <c r="AG157" s="3">
        <f>IF(тех!AS$6=1,IF(OR(MONTH(AG$3)&gt;10,MONTH(AG$3)&lt;4),"зима","лето"),)</f>
        <v>0</v>
      </c>
      <c r="AH157" s="3">
        <f>IF(тех!AT$6=1,IF(OR(MONTH(AH$3)&gt;10,MONTH(AH$3)&lt;4),"зима","лето"),)</f>
        <v>0</v>
      </c>
      <c r="AI157" s="3">
        <f>IF(тех!AU$6=1,IF(OR(MONTH(AI$3)&gt;10,MONTH(AI$3)&lt;4),"зима","лето"),)</f>
        <v>0</v>
      </c>
      <c r="AJ157" s="3">
        <f>IF(тех!AV$6=1,IF(OR(MONTH(AJ$3)&gt;10,MONTH(AJ$3)&lt;4),"зима","лето"),)</f>
        <v>0</v>
      </c>
      <c r="AK157" s="3">
        <f>IF(тех!AW$6=1,IF(OR(MONTH(AK$3)&gt;10,MONTH(AK$3)&lt;4),"зима","лето"),)</f>
        <v>0</v>
      </c>
      <c r="AL157" s="3">
        <f>IF(тех!AX$6=1,IF(OR(MONTH(AL$3)&gt;10,MONTH(AL$3)&lt;4),"зима","лето"),)</f>
        <v>0</v>
      </c>
      <c r="AM157" s="3">
        <f>IF(тех!AY$6=1,IF(OR(MONTH(AM$3)&gt;10,MONTH(AM$3)&lt;4),"зима","лето"),)</f>
        <v>0</v>
      </c>
      <c r="AN157" s="3">
        <f>IF(тех!AZ$6=1,IF(OR(MONTH(AN$3)&gt;10,MONTH(AN$3)&lt;4),"зима","лето"),)</f>
        <v>0</v>
      </c>
      <c r="AO157" s="3">
        <f>IF(тех!BA$6=1,IF(OR(MONTH(AO$3)&gt;10,MONTH(AO$3)&lt;4),"зима","лето"),)</f>
        <v>0</v>
      </c>
      <c r="AP157" s="3">
        <f>IF(тех!BB$6=1,IF(OR(MONTH(AP$3)&gt;10,MONTH(AP$3)&lt;4),"зима","лето"),)</f>
        <v>0</v>
      </c>
      <c r="AQ157" s="3">
        <f>IF(тех!BC$6=1,IF(OR(MONTH(AQ$3)&gt;10,MONTH(AQ$3)&lt;4),"зима","лето"),)</f>
        <v>0</v>
      </c>
      <c r="AR157" s="3">
        <f>IF(тех!BD$6=1,IF(OR(MONTH(AR$3)&gt;10,MONTH(AR$3)&lt;4),"зима","лето"),)</f>
        <v>0</v>
      </c>
      <c r="AS157" s="3">
        <f>IF(тех!BE$6=1,IF(OR(MONTH(AS$3)&gt;10,MONTH(AS$3)&lt;4),"зима","лето"),)</f>
        <v>0</v>
      </c>
      <c r="AT157" s="3">
        <f>IF(тех!BF$6=1,IF(OR(MONTH(AT$3)&gt;10,MONTH(AT$3)&lt;4),"зима","лето"),)</f>
        <v>0</v>
      </c>
      <c r="AU157" s="3">
        <f>IF(тех!BG$6=1,IF(OR(MONTH(AU$3)&gt;10,MONTH(AU$3)&lt;4),"зима","лето"),)</f>
        <v>0</v>
      </c>
      <c r="AV157" s="3">
        <f>IF(тех!BH$6=1,IF(OR(MONTH(AV$3)&gt;10,MONTH(AV$3)&lt;4),"зима","лето"),)</f>
        <v>0</v>
      </c>
      <c r="AW157" s="3">
        <f>IF(тех!BI$6=1,IF(OR(MONTH(AW$3)&gt;10,MONTH(AW$3)&lt;4),"зима","лето"),)</f>
        <v>0</v>
      </c>
      <c r="AX157" s="3">
        <f>IF(тех!BJ$6=1,IF(OR(MONTH(AX$3)&gt;10,MONTH(AX$3)&lt;4),"зима","лето"),)</f>
        <v>0</v>
      </c>
      <c r="AY157" s="3">
        <f>IF(тех!BK$6=1,IF(OR(MONTH(AY$3)&gt;10,MONTH(AY$3)&lt;4),"зима","лето"),)</f>
        <v>0</v>
      </c>
      <c r="AZ157" s="3">
        <f>IF(тех!BL$6=1,IF(OR(MONTH(AZ$3)&gt;10,MONTH(AZ$3)&lt;4),"зима","лето"),)</f>
        <v>0</v>
      </c>
      <c r="BA157" s="3">
        <f>IF(тех!BM$6=1,IF(OR(MONTH(BA$3)&gt;10,MONTH(BA$3)&lt;4),"зима","лето"),)</f>
        <v>0</v>
      </c>
      <c r="BB157" s="3">
        <f>IF(тех!BN$6=1,IF(OR(MONTH(BB$3)&gt;10,MONTH(BB$3)&lt;4),"зима","лето"),)</f>
        <v>0</v>
      </c>
      <c r="BC157" s="3">
        <f>IF(тех!BO$6=1,IF(OR(MONTH(BC$3)&gt;10,MONTH(BC$3)&lt;4),"зима","лето"),)</f>
        <v>0</v>
      </c>
      <c r="BD157" s="3">
        <f>IF(тех!BP$6=1,IF(OR(MONTH(BD$3)&gt;10,MONTH(BD$3)&lt;4),"зима","лето"),)</f>
        <v>0</v>
      </c>
      <c r="BE157" s="3">
        <f>IF(тех!BQ$6=1,IF(OR(MONTH(BE$3)&gt;10,MONTH(BE$3)&lt;4),"зима","лето"),)</f>
        <v>0</v>
      </c>
      <c r="BF157" s="3">
        <f>IF(тех!BR$6=1,IF(OR(MONTH(BF$3)&gt;10,MONTH(BF$3)&lt;4),"зима","лето"),)</f>
        <v>0</v>
      </c>
      <c r="BG157" s="3">
        <f>IF(тех!BS$6=1,IF(OR(MONTH(BG$3)&gt;10,MONTH(BG$3)&lt;4),"зима","лето"),)</f>
        <v>0</v>
      </c>
      <c r="BH157" s="3">
        <f>IF(тех!BT$6=1,IF(OR(MONTH(BH$3)&gt;10,MONTH(BH$3)&lt;4),"зима","лето"),)</f>
        <v>0</v>
      </c>
      <c r="BI157" s="3">
        <f>IF(тех!BU$6=1,IF(OR(MONTH(BI$3)&gt;10,MONTH(BI$3)&lt;4),"зима","лето"),)</f>
        <v>0</v>
      </c>
      <c r="BJ157" s="3">
        <f>IF(тех!BV$6=1,IF(OR(MONTH(BJ$3)&gt;10,MONTH(BJ$3)&lt;4),"зима","лето"),)</f>
        <v>0</v>
      </c>
      <c r="BK157" s="3">
        <f>IF(тех!BW$6=1,IF(OR(MONTH(BK$3)&gt;10,MONTH(BK$3)&lt;4),"зима","лето"),)</f>
        <v>0</v>
      </c>
      <c r="BL157" s="3">
        <f>IF(тех!BX$6=1,IF(OR(MONTH(BL$3)&gt;10,MONTH(BL$3)&lt;4),"зима","лето"),)</f>
        <v>0</v>
      </c>
      <c r="BM157" s="3">
        <f>IF(тех!BY$6=1,IF(OR(MONTH(BM$3)&gt;10,MONTH(BM$3)&lt;4),"зима","лето"),)</f>
        <v>0</v>
      </c>
      <c r="BN157" s="3">
        <f>IF(тех!BZ$6=1,IF(OR(MONTH(BN$3)&gt;10,MONTH(BN$3)&lt;4),"зима","лето"),)</f>
        <v>0</v>
      </c>
      <c r="BO157" s="3">
        <f>IF(тех!CA$6=1,IF(OR(MONTH(BO$3)&gt;10,MONTH(BO$3)&lt;4),"зима","лето"),)</f>
        <v>0</v>
      </c>
      <c r="BP157" s="3">
        <f>IF(тех!CB$6=1,IF(OR(MONTH(BP$3)&gt;10,MONTH(BP$3)&lt;4),"зима","лето"),)</f>
        <v>0</v>
      </c>
      <c r="BQ157" s="3">
        <f>IF(тех!CC$6=1,IF(OR(MONTH(BQ$3)&gt;10,MONTH(BQ$3)&lt;4),"зима","лето"),)</f>
        <v>0</v>
      </c>
      <c r="BR157" s="3">
        <f>IF(тех!CD$6=1,IF(OR(MONTH(BR$3)&gt;10,MONTH(BR$3)&lt;4),"зима","лето"),)</f>
        <v>0</v>
      </c>
      <c r="BS157" s="3">
        <f>IF(тех!CE$6=1,IF(OR(MONTH(BS$3)&gt;10,MONTH(BS$3)&lt;4),"зима","лето"),)</f>
        <v>0</v>
      </c>
    </row>
    <row r="159" spans="2:71">
      <c r="B159" s="4"/>
      <c r="C159" s="4" t="s">
        <v>876</v>
      </c>
      <c r="D159" s="4"/>
      <c r="E159" s="116"/>
      <c r="F159" s="116"/>
      <c r="G159" s="116"/>
      <c r="H159" s="116"/>
      <c r="I159" s="116"/>
      <c r="J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  <c r="AG159" s="116"/>
      <c r="AH159" s="116"/>
      <c r="AI159" s="116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  <c r="BS159" s="116"/>
    </row>
    <row r="160" spans="2:71">
      <c r="C160" s="6" t="s">
        <v>844</v>
      </c>
    </row>
    <row r="161" spans="3:71">
      <c r="C161" s="47" t="s">
        <v>103</v>
      </c>
      <c r="E161" s="76">
        <f t="shared" ref="E161:E171" si="1375">SUM(L161:W161)</f>
        <v>1625901.6393442624</v>
      </c>
      <c r="F161" s="76">
        <f t="shared" ref="F161:F171" si="1376">SUM(X161:AI161)</f>
        <v>0</v>
      </c>
      <c r="G161" s="76">
        <f t="shared" ref="G161:G171" si="1377">SUM(AJ161:AU161)</f>
        <v>0</v>
      </c>
      <c r="H161" s="76">
        <f t="shared" ref="H161:H171" si="1378">SUM(AV161:BG161)</f>
        <v>0</v>
      </c>
      <c r="I161" s="76">
        <f t="shared" ref="I161:I171" si="1379">SUM(BH161:BS161)</f>
        <v>0</v>
      </c>
      <c r="J161" s="76">
        <f t="shared" ref="J161:J171" si="1380">SUM(E161:I161)</f>
        <v>1625901.6393442624</v>
      </c>
      <c r="L161" s="85">
        <f>SUM(L162:L165)</f>
        <v>117322.40437158469</v>
      </c>
      <c r="M161" s="85">
        <f t="shared" ref="M161:O161" si="1381">SUM(M162:M165)</f>
        <v>117322.40437158469</v>
      </c>
      <c r="N161" s="85">
        <f t="shared" si="1381"/>
        <v>117322.40437158469</v>
      </c>
      <c r="O161" s="85">
        <f t="shared" si="1381"/>
        <v>148469.94535519124</v>
      </c>
      <c r="P161" s="85">
        <f t="shared" ref="P161" si="1382">SUM(P162:P165)</f>
        <v>148469.94535519124</v>
      </c>
      <c r="Q161" s="85">
        <f t="shared" ref="Q161" si="1383">SUM(Q162:Q165)</f>
        <v>148469.94535519124</v>
      </c>
      <c r="R161" s="85">
        <f t="shared" ref="R161" si="1384">SUM(R162:R165)</f>
        <v>148469.94535519124</v>
      </c>
      <c r="S161" s="85">
        <f t="shared" ref="S161" si="1385">SUM(S162:S165)</f>
        <v>148469.94535519124</v>
      </c>
      <c r="T161" s="85">
        <f t="shared" ref="T161" si="1386">SUM(T162:T165)</f>
        <v>148469.94535519124</v>
      </c>
      <c r="U161" s="85">
        <f t="shared" ref="U161" si="1387">SUM(U162:U165)</f>
        <v>148469.94535519124</v>
      </c>
      <c r="V161" s="85">
        <f t="shared" ref="V161" si="1388">SUM(V162:V165)</f>
        <v>117322.40437158469</v>
      </c>
      <c r="W161" s="85">
        <f t="shared" ref="W161:BS161" si="1389">SUM(W162:W165)</f>
        <v>117322.40437158469</v>
      </c>
      <c r="X161" s="85">
        <f t="shared" si="1389"/>
        <v>0</v>
      </c>
      <c r="Y161" s="85">
        <f t="shared" si="1389"/>
        <v>0</v>
      </c>
      <c r="Z161" s="85">
        <f t="shared" si="1389"/>
        <v>0</v>
      </c>
      <c r="AA161" s="85">
        <f t="shared" si="1389"/>
        <v>0</v>
      </c>
      <c r="AB161" s="85">
        <f t="shared" si="1389"/>
        <v>0</v>
      </c>
      <c r="AC161" s="85">
        <f t="shared" si="1389"/>
        <v>0</v>
      </c>
      <c r="AD161" s="85">
        <f t="shared" si="1389"/>
        <v>0</v>
      </c>
      <c r="AE161" s="85">
        <f t="shared" si="1389"/>
        <v>0</v>
      </c>
      <c r="AF161" s="85">
        <f t="shared" si="1389"/>
        <v>0</v>
      </c>
      <c r="AG161" s="85">
        <f t="shared" si="1389"/>
        <v>0</v>
      </c>
      <c r="AH161" s="85">
        <f t="shared" si="1389"/>
        <v>0</v>
      </c>
      <c r="AI161" s="85">
        <f t="shared" si="1389"/>
        <v>0</v>
      </c>
      <c r="AJ161" s="85">
        <f t="shared" si="1389"/>
        <v>0</v>
      </c>
      <c r="AK161" s="85">
        <f t="shared" si="1389"/>
        <v>0</v>
      </c>
      <c r="AL161" s="85">
        <f t="shared" si="1389"/>
        <v>0</v>
      </c>
      <c r="AM161" s="85">
        <f t="shared" si="1389"/>
        <v>0</v>
      </c>
      <c r="AN161" s="85">
        <f t="shared" si="1389"/>
        <v>0</v>
      </c>
      <c r="AO161" s="85">
        <f t="shared" si="1389"/>
        <v>0</v>
      </c>
      <c r="AP161" s="85">
        <f t="shared" si="1389"/>
        <v>0</v>
      </c>
      <c r="AQ161" s="85">
        <f t="shared" si="1389"/>
        <v>0</v>
      </c>
      <c r="AR161" s="85">
        <f t="shared" si="1389"/>
        <v>0</v>
      </c>
      <c r="AS161" s="85">
        <f t="shared" si="1389"/>
        <v>0</v>
      </c>
      <c r="AT161" s="85">
        <f t="shared" si="1389"/>
        <v>0</v>
      </c>
      <c r="AU161" s="85">
        <f t="shared" si="1389"/>
        <v>0</v>
      </c>
      <c r="AV161" s="85">
        <f t="shared" si="1389"/>
        <v>0</v>
      </c>
      <c r="AW161" s="85">
        <f t="shared" si="1389"/>
        <v>0</v>
      </c>
      <c r="AX161" s="85">
        <f t="shared" si="1389"/>
        <v>0</v>
      </c>
      <c r="AY161" s="85">
        <f t="shared" si="1389"/>
        <v>0</v>
      </c>
      <c r="AZ161" s="85">
        <f t="shared" si="1389"/>
        <v>0</v>
      </c>
      <c r="BA161" s="85">
        <f t="shared" si="1389"/>
        <v>0</v>
      </c>
      <c r="BB161" s="85">
        <f t="shared" si="1389"/>
        <v>0</v>
      </c>
      <c r="BC161" s="85">
        <f t="shared" si="1389"/>
        <v>0</v>
      </c>
      <c r="BD161" s="85">
        <f t="shared" si="1389"/>
        <v>0</v>
      </c>
      <c r="BE161" s="85">
        <f t="shared" si="1389"/>
        <v>0</v>
      </c>
      <c r="BF161" s="85">
        <f t="shared" si="1389"/>
        <v>0</v>
      </c>
      <c r="BG161" s="85">
        <f t="shared" si="1389"/>
        <v>0</v>
      </c>
      <c r="BH161" s="85">
        <f t="shared" si="1389"/>
        <v>0</v>
      </c>
      <c r="BI161" s="85">
        <f t="shared" si="1389"/>
        <v>0</v>
      </c>
      <c r="BJ161" s="85">
        <f t="shared" si="1389"/>
        <v>0</v>
      </c>
      <c r="BK161" s="85">
        <f t="shared" si="1389"/>
        <v>0</v>
      </c>
      <c r="BL161" s="85">
        <f t="shared" si="1389"/>
        <v>0</v>
      </c>
      <c r="BM161" s="85">
        <f t="shared" si="1389"/>
        <v>0</v>
      </c>
      <c r="BN161" s="85">
        <f t="shared" si="1389"/>
        <v>0</v>
      </c>
      <c r="BO161" s="85">
        <f t="shared" si="1389"/>
        <v>0</v>
      </c>
      <c r="BP161" s="85">
        <f t="shared" si="1389"/>
        <v>0</v>
      </c>
      <c r="BQ161" s="85">
        <f t="shared" si="1389"/>
        <v>0</v>
      </c>
      <c r="BR161" s="85">
        <f t="shared" si="1389"/>
        <v>0</v>
      </c>
      <c r="BS161" s="85">
        <f t="shared" si="1389"/>
        <v>0</v>
      </c>
    </row>
    <row r="162" spans="3:71">
      <c r="C162" s="46" t="s">
        <v>845</v>
      </c>
      <c r="E162" s="76">
        <f t="shared" si="1375"/>
        <v>1290000</v>
      </c>
      <c r="F162" s="76">
        <f t="shared" si="1376"/>
        <v>0</v>
      </c>
      <c r="G162" s="76">
        <f t="shared" si="1377"/>
        <v>0</v>
      </c>
      <c r="H162" s="76">
        <f t="shared" si="1378"/>
        <v>0</v>
      </c>
      <c r="I162" s="76">
        <f t="shared" si="1379"/>
        <v>0</v>
      </c>
      <c r="J162" s="76">
        <f t="shared" si="1380"/>
        <v>1290000</v>
      </c>
      <c r="K162" s="3" t="s">
        <v>854</v>
      </c>
      <c r="L162" s="76">
        <f t="shared" ref="L162:AQ162" si="1390">L90+L125</f>
        <v>90000</v>
      </c>
      <c r="M162" s="76">
        <f t="shared" si="1390"/>
        <v>90000</v>
      </c>
      <c r="N162" s="76">
        <f t="shared" si="1390"/>
        <v>90000</v>
      </c>
      <c r="O162" s="76">
        <f t="shared" si="1390"/>
        <v>120000</v>
      </c>
      <c r="P162" s="76">
        <f t="shared" si="1390"/>
        <v>120000</v>
      </c>
      <c r="Q162" s="76">
        <f t="shared" si="1390"/>
        <v>120000</v>
      </c>
      <c r="R162" s="76">
        <f t="shared" si="1390"/>
        <v>120000</v>
      </c>
      <c r="S162" s="76">
        <f t="shared" si="1390"/>
        <v>120000</v>
      </c>
      <c r="T162" s="76">
        <f t="shared" si="1390"/>
        <v>120000</v>
      </c>
      <c r="U162" s="76">
        <f t="shared" si="1390"/>
        <v>120000</v>
      </c>
      <c r="V162" s="76">
        <f t="shared" si="1390"/>
        <v>90000</v>
      </c>
      <c r="W162" s="76">
        <f t="shared" si="1390"/>
        <v>90000</v>
      </c>
      <c r="X162" s="76">
        <f t="shared" si="1390"/>
        <v>0</v>
      </c>
      <c r="Y162" s="76">
        <f t="shared" si="1390"/>
        <v>0</v>
      </c>
      <c r="Z162" s="76">
        <f t="shared" si="1390"/>
        <v>0</v>
      </c>
      <c r="AA162" s="76">
        <f t="shared" si="1390"/>
        <v>0</v>
      </c>
      <c r="AB162" s="76">
        <f t="shared" si="1390"/>
        <v>0</v>
      </c>
      <c r="AC162" s="76">
        <f t="shared" si="1390"/>
        <v>0</v>
      </c>
      <c r="AD162" s="76">
        <f t="shared" si="1390"/>
        <v>0</v>
      </c>
      <c r="AE162" s="76">
        <f t="shared" si="1390"/>
        <v>0</v>
      </c>
      <c r="AF162" s="76">
        <f t="shared" si="1390"/>
        <v>0</v>
      </c>
      <c r="AG162" s="76">
        <f t="shared" si="1390"/>
        <v>0</v>
      </c>
      <c r="AH162" s="76">
        <f t="shared" si="1390"/>
        <v>0</v>
      </c>
      <c r="AI162" s="76">
        <f t="shared" si="1390"/>
        <v>0</v>
      </c>
      <c r="AJ162" s="76">
        <f t="shared" si="1390"/>
        <v>0</v>
      </c>
      <c r="AK162" s="76">
        <f t="shared" si="1390"/>
        <v>0</v>
      </c>
      <c r="AL162" s="76">
        <f t="shared" si="1390"/>
        <v>0</v>
      </c>
      <c r="AM162" s="76">
        <f t="shared" si="1390"/>
        <v>0</v>
      </c>
      <c r="AN162" s="76">
        <f t="shared" si="1390"/>
        <v>0</v>
      </c>
      <c r="AO162" s="76">
        <f t="shared" si="1390"/>
        <v>0</v>
      </c>
      <c r="AP162" s="76">
        <f t="shared" si="1390"/>
        <v>0</v>
      </c>
      <c r="AQ162" s="76">
        <f t="shared" si="1390"/>
        <v>0</v>
      </c>
      <c r="AR162" s="76">
        <f t="shared" ref="AR162:BS162" si="1391">AR90+AR125</f>
        <v>0</v>
      </c>
      <c r="AS162" s="76">
        <f t="shared" si="1391"/>
        <v>0</v>
      </c>
      <c r="AT162" s="76">
        <f t="shared" si="1391"/>
        <v>0</v>
      </c>
      <c r="AU162" s="76">
        <f t="shared" si="1391"/>
        <v>0</v>
      </c>
      <c r="AV162" s="76">
        <f t="shared" si="1391"/>
        <v>0</v>
      </c>
      <c r="AW162" s="76">
        <f t="shared" si="1391"/>
        <v>0</v>
      </c>
      <c r="AX162" s="76">
        <f t="shared" si="1391"/>
        <v>0</v>
      </c>
      <c r="AY162" s="76">
        <f t="shared" si="1391"/>
        <v>0</v>
      </c>
      <c r="AZ162" s="76">
        <f t="shared" si="1391"/>
        <v>0</v>
      </c>
      <c r="BA162" s="76">
        <f t="shared" si="1391"/>
        <v>0</v>
      </c>
      <c r="BB162" s="76">
        <f t="shared" si="1391"/>
        <v>0</v>
      </c>
      <c r="BC162" s="76">
        <f t="shared" si="1391"/>
        <v>0</v>
      </c>
      <c r="BD162" s="76">
        <f t="shared" si="1391"/>
        <v>0</v>
      </c>
      <c r="BE162" s="76">
        <f t="shared" si="1391"/>
        <v>0</v>
      </c>
      <c r="BF162" s="76">
        <f t="shared" si="1391"/>
        <v>0</v>
      </c>
      <c r="BG162" s="76">
        <f t="shared" si="1391"/>
        <v>0</v>
      </c>
      <c r="BH162" s="76">
        <f t="shared" si="1391"/>
        <v>0</v>
      </c>
      <c r="BI162" s="76">
        <f t="shared" si="1391"/>
        <v>0</v>
      </c>
      <c r="BJ162" s="76">
        <f t="shared" si="1391"/>
        <v>0</v>
      </c>
      <c r="BK162" s="76">
        <f t="shared" si="1391"/>
        <v>0</v>
      </c>
      <c r="BL162" s="76">
        <f t="shared" si="1391"/>
        <v>0</v>
      </c>
      <c r="BM162" s="76">
        <f t="shared" si="1391"/>
        <v>0</v>
      </c>
      <c r="BN162" s="76">
        <f t="shared" si="1391"/>
        <v>0</v>
      </c>
      <c r="BO162" s="76">
        <f t="shared" si="1391"/>
        <v>0</v>
      </c>
      <c r="BP162" s="76">
        <f t="shared" si="1391"/>
        <v>0</v>
      </c>
      <c r="BQ162" s="76">
        <f t="shared" si="1391"/>
        <v>0</v>
      </c>
      <c r="BR162" s="76">
        <f t="shared" si="1391"/>
        <v>0</v>
      </c>
      <c r="BS162" s="76">
        <f t="shared" si="1391"/>
        <v>0</v>
      </c>
    </row>
    <row r="163" spans="3:71">
      <c r="C163" s="46" t="s">
        <v>846</v>
      </c>
      <c r="E163" s="76">
        <f t="shared" si="1375"/>
        <v>276000</v>
      </c>
      <c r="F163" s="76">
        <f t="shared" si="1376"/>
        <v>0</v>
      </c>
      <c r="G163" s="76">
        <f t="shared" si="1377"/>
        <v>0</v>
      </c>
      <c r="H163" s="76">
        <f t="shared" si="1378"/>
        <v>0</v>
      </c>
      <c r="I163" s="76">
        <f t="shared" si="1379"/>
        <v>0</v>
      </c>
      <c r="J163" s="76">
        <f t="shared" si="1380"/>
        <v>276000</v>
      </c>
      <c r="K163" s="3" t="s">
        <v>853</v>
      </c>
      <c r="L163" s="76">
        <f>SUM(ФОТ!P7:P24)</f>
        <v>23000</v>
      </c>
      <c r="M163" s="76">
        <f>SUM(ФОТ!Q7:Q24)</f>
        <v>23000</v>
      </c>
      <c r="N163" s="76">
        <f>SUM(ФОТ!R7:R24)</f>
        <v>23000</v>
      </c>
      <c r="O163" s="76">
        <f>SUM(ФОТ!S7:S24)</f>
        <v>23000</v>
      </c>
      <c r="P163" s="76">
        <f>SUM(ФОТ!T7:T24)</f>
        <v>23000</v>
      </c>
      <c r="Q163" s="76">
        <f>SUM(ФОТ!U7:U24)</f>
        <v>23000</v>
      </c>
      <c r="R163" s="76">
        <f>SUM(ФОТ!V7:V24)</f>
        <v>23000</v>
      </c>
      <c r="S163" s="76">
        <f>SUM(ФОТ!W7:W24)</f>
        <v>23000</v>
      </c>
      <c r="T163" s="76">
        <f>SUM(ФОТ!X7:X24)</f>
        <v>23000</v>
      </c>
      <c r="U163" s="76">
        <f>SUM(ФОТ!Y7:Y24)</f>
        <v>23000</v>
      </c>
      <c r="V163" s="76">
        <f>SUM(ФОТ!Z7:Z24)</f>
        <v>23000</v>
      </c>
      <c r="W163" s="76">
        <f>SUM(ФОТ!AA7:AA24)</f>
        <v>23000</v>
      </c>
      <c r="X163" s="76">
        <f>SUM(ФОТ!AB7:AB24)</f>
        <v>0</v>
      </c>
      <c r="Y163" s="76">
        <f>SUM(ФОТ!AC7:AC24)</f>
        <v>0</v>
      </c>
      <c r="Z163" s="76">
        <f>SUM(ФОТ!AD7:AD24)</f>
        <v>0</v>
      </c>
      <c r="AA163" s="76">
        <f>SUM(ФОТ!AE7:AE24)</f>
        <v>0</v>
      </c>
      <c r="AB163" s="76">
        <f>SUM(ФОТ!AF7:AF24)</f>
        <v>0</v>
      </c>
      <c r="AC163" s="76">
        <f>SUM(ФОТ!AG7:AG24)</f>
        <v>0</v>
      </c>
      <c r="AD163" s="76">
        <f>SUM(ФОТ!AH7:AH24)</f>
        <v>0</v>
      </c>
      <c r="AE163" s="76">
        <f>SUM(ФОТ!AI7:AI24)</f>
        <v>0</v>
      </c>
      <c r="AF163" s="76">
        <f>SUM(ФОТ!AJ7:AJ24)</f>
        <v>0</v>
      </c>
      <c r="AG163" s="76">
        <f>SUM(ФОТ!AK7:AK24)</f>
        <v>0</v>
      </c>
      <c r="AH163" s="76">
        <f>SUM(ФОТ!AL7:AL24)</f>
        <v>0</v>
      </c>
      <c r="AI163" s="76">
        <f>SUM(ФОТ!AM7:AM24)</f>
        <v>0</v>
      </c>
      <c r="AJ163" s="76">
        <f>SUM(ФОТ!AN7:AN24)</f>
        <v>0</v>
      </c>
      <c r="AK163" s="76">
        <f>SUM(ФОТ!AO7:AO24)</f>
        <v>0</v>
      </c>
      <c r="AL163" s="76">
        <f>SUM(ФОТ!AP7:AP24)</f>
        <v>0</v>
      </c>
      <c r="AM163" s="76">
        <f>SUM(ФОТ!AQ7:AQ24)</f>
        <v>0</v>
      </c>
      <c r="AN163" s="76">
        <f>SUM(ФОТ!AR7:AR24)</f>
        <v>0</v>
      </c>
      <c r="AO163" s="76">
        <f>SUM(ФОТ!AS7:AS24)</f>
        <v>0</v>
      </c>
      <c r="AP163" s="76">
        <f>SUM(ФОТ!AT7:AT24)</f>
        <v>0</v>
      </c>
      <c r="AQ163" s="76">
        <f>SUM(ФОТ!AU7:AU24)</f>
        <v>0</v>
      </c>
      <c r="AR163" s="76">
        <f>SUM(ФОТ!AV7:AV24)</f>
        <v>0</v>
      </c>
      <c r="AS163" s="76">
        <f>SUM(ФОТ!AW7:AW24)</f>
        <v>0</v>
      </c>
      <c r="AT163" s="76">
        <f>SUM(ФОТ!AX7:AX24)</f>
        <v>0</v>
      </c>
      <c r="AU163" s="76">
        <f>SUM(ФОТ!AY7:AY24)</f>
        <v>0</v>
      </c>
      <c r="AV163" s="76">
        <f>SUM(ФОТ!AZ7:AZ24)</f>
        <v>0</v>
      </c>
      <c r="AW163" s="76">
        <f>SUM(ФОТ!BA7:BA24)</f>
        <v>0</v>
      </c>
      <c r="AX163" s="76">
        <f>SUM(ФОТ!BB7:BB24)</f>
        <v>0</v>
      </c>
      <c r="AY163" s="76">
        <f>SUM(ФОТ!BC7:BC24)</f>
        <v>0</v>
      </c>
      <c r="AZ163" s="76">
        <f>SUM(ФОТ!BD7:BD24)</f>
        <v>0</v>
      </c>
      <c r="BA163" s="76">
        <f>SUM(ФОТ!BE7:BE24)</f>
        <v>0</v>
      </c>
      <c r="BB163" s="76">
        <f>SUM(ФОТ!BF7:BF24)</f>
        <v>0</v>
      </c>
      <c r="BC163" s="76">
        <f>SUM(ФОТ!BG7:BG24)</f>
        <v>0</v>
      </c>
      <c r="BD163" s="76">
        <f>SUM(ФОТ!BH7:BH24)</f>
        <v>0</v>
      </c>
      <c r="BE163" s="76">
        <f>SUM(ФОТ!BI7:BI24)</f>
        <v>0</v>
      </c>
      <c r="BF163" s="76">
        <f>SUM(ФОТ!BJ7:BJ24)</f>
        <v>0</v>
      </c>
      <c r="BG163" s="76">
        <f>SUM(ФОТ!BK7:BK24)</f>
        <v>0</v>
      </c>
      <c r="BH163" s="76">
        <f>SUM(ФОТ!BL7:BL24)</f>
        <v>0</v>
      </c>
      <c r="BI163" s="76">
        <f>SUM(ФОТ!BM7:BM24)</f>
        <v>0</v>
      </c>
      <c r="BJ163" s="76">
        <f>SUM(ФОТ!BN7:BN24)</f>
        <v>0</v>
      </c>
      <c r="BK163" s="76">
        <f>SUM(ФОТ!BO7:BO24)</f>
        <v>0</v>
      </c>
      <c r="BL163" s="76">
        <f>SUM(ФОТ!BP7:BP24)</f>
        <v>0</v>
      </c>
      <c r="BM163" s="76">
        <f>SUM(ФОТ!BQ7:BQ24)</f>
        <v>0</v>
      </c>
      <c r="BN163" s="76">
        <f>SUM(ФОТ!BR7:BR24)</f>
        <v>0</v>
      </c>
      <c r="BO163" s="76">
        <f>SUM(ФОТ!BS7:BS24)</f>
        <v>0</v>
      </c>
      <c r="BP163" s="76">
        <f>SUM(ФОТ!BT7:BT24)</f>
        <v>0</v>
      </c>
      <c r="BQ163" s="76">
        <f>SUM(ФОТ!BU7:BU24)</f>
        <v>0</v>
      </c>
      <c r="BR163" s="76">
        <f>SUM(ФОТ!BV7:BV24)</f>
        <v>0</v>
      </c>
      <c r="BS163" s="76">
        <f>SUM(ФОТ!BW7:BW24)</f>
        <v>0</v>
      </c>
    </row>
    <row r="164" spans="3:71">
      <c r="C164" s="46" t="s">
        <v>847</v>
      </c>
      <c r="E164" s="76">
        <f t="shared" si="1375"/>
        <v>0</v>
      </c>
      <c r="F164" s="76">
        <f t="shared" si="1376"/>
        <v>0</v>
      </c>
      <c r="G164" s="76">
        <f t="shared" si="1377"/>
        <v>0</v>
      </c>
      <c r="H164" s="76">
        <f t="shared" si="1378"/>
        <v>0</v>
      </c>
      <c r="I164" s="76">
        <f t="shared" si="1379"/>
        <v>0</v>
      </c>
      <c r="J164" s="76">
        <f t="shared" si="1380"/>
        <v>0</v>
      </c>
      <c r="K164" s="3" t="s">
        <v>853</v>
      </c>
      <c r="L164" s="76">
        <f>'С-сть'!K7</f>
        <v>0</v>
      </c>
      <c r="M164" s="76">
        <f>'С-сть'!L7</f>
        <v>0</v>
      </c>
      <c r="N164" s="76">
        <f>'С-сть'!M7</f>
        <v>0</v>
      </c>
      <c r="O164" s="76">
        <f>'С-сть'!N7</f>
        <v>0</v>
      </c>
      <c r="P164" s="76">
        <f>'С-сть'!O7</f>
        <v>0</v>
      </c>
      <c r="Q164" s="76">
        <f>'С-сть'!P7</f>
        <v>0</v>
      </c>
      <c r="R164" s="76">
        <f>'С-сть'!Q7</f>
        <v>0</v>
      </c>
      <c r="S164" s="76">
        <f>'С-сть'!R7</f>
        <v>0</v>
      </c>
      <c r="T164" s="76">
        <f>'С-сть'!S7</f>
        <v>0</v>
      </c>
      <c r="U164" s="76">
        <f>'С-сть'!T7</f>
        <v>0</v>
      </c>
      <c r="V164" s="76">
        <f>'С-сть'!U7</f>
        <v>0</v>
      </c>
      <c r="W164" s="76">
        <f>'С-сть'!V7</f>
        <v>0</v>
      </c>
      <c r="X164" s="76">
        <f>'С-сть'!W7</f>
        <v>0</v>
      </c>
      <c r="Y164" s="76">
        <f>'С-сть'!X7</f>
        <v>0</v>
      </c>
      <c r="Z164" s="76">
        <f>'С-сть'!Y7</f>
        <v>0</v>
      </c>
      <c r="AA164" s="76">
        <f>'С-сть'!Z7</f>
        <v>0</v>
      </c>
      <c r="AB164" s="76">
        <f>'С-сть'!AA7</f>
        <v>0</v>
      </c>
      <c r="AC164" s="76">
        <f>'С-сть'!AB7</f>
        <v>0</v>
      </c>
      <c r="AD164" s="76">
        <f>'С-сть'!AC7</f>
        <v>0</v>
      </c>
      <c r="AE164" s="76">
        <f>'С-сть'!AD7</f>
        <v>0</v>
      </c>
      <c r="AF164" s="76">
        <f>'С-сть'!AE7</f>
        <v>0</v>
      </c>
      <c r="AG164" s="76">
        <f>'С-сть'!AF7</f>
        <v>0</v>
      </c>
      <c r="AH164" s="76">
        <f>'С-сть'!AG7</f>
        <v>0</v>
      </c>
      <c r="AI164" s="76">
        <f>'С-сть'!AH7</f>
        <v>0</v>
      </c>
      <c r="AJ164" s="76">
        <f>'С-сть'!AI7</f>
        <v>0</v>
      </c>
      <c r="AK164" s="76">
        <f>'С-сть'!AJ7</f>
        <v>0</v>
      </c>
      <c r="AL164" s="76">
        <f>'С-сть'!AK7</f>
        <v>0</v>
      </c>
      <c r="AM164" s="76">
        <f>'С-сть'!AL7</f>
        <v>0</v>
      </c>
      <c r="AN164" s="76">
        <f>'С-сть'!AM7</f>
        <v>0</v>
      </c>
      <c r="AO164" s="76">
        <f>'С-сть'!AN7</f>
        <v>0</v>
      </c>
      <c r="AP164" s="76">
        <f>'С-сть'!AO7</f>
        <v>0</v>
      </c>
      <c r="AQ164" s="76">
        <f>'С-сть'!AP7</f>
        <v>0</v>
      </c>
      <c r="AR164" s="76">
        <f>'С-сть'!AQ7</f>
        <v>0</v>
      </c>
      <c r="AS164" s="76">
        <f>'С-сть'!AR7</f>
        <v>0</v>
      </c>
      <c r="AT164" s="76">
        <f>'С-сть'!AS7</f>
        <v>0</v>
      </c>
      <c r="AU164" s="76">
        <f>'С-сть'!AT7</f>
        <v>0</v>
      </c>
      <c r="AV164" s="76">
        <f>'С-сть'!AU7</f>
        <v>0</v>
      </c>
      <c r="AW164" s="76">
        <f>'С-сть'!AV7</f>
        <v>0</v>
      </c>
      <c r="AX164" s="76">
        <f>'С-сть'!AW7</f>
        <v>0</v>
      </c>
      <c r="AY164" s="76">
        <f>'С-сть'!AX7</f>
        <v>0</v>
      </c>
      <c r="AZ164" s="76">
        <f>'С-сть'!AY7</f>
        <v>0</v>
      </c>
      <c r="BA164" s="76">
        <f>'С-сть'!AZ7</f>
        <v>0</v>
      </c>
      <c r="BB164" s="76">
        <f>'С-сть'!BA7</f>
        <v>0</v>
      </c>
      <c r="BC164" s="76">
        <f>'С-сть'!BB7</f>
        <v>0</v>
      </c>
      <c r="BD164" s="76">
        <f>'С-сть'!BC7</f>
        <v>0</v>
      </c>
      <c r="BE164" s="76">
        <f>'С-сть'!BD7</f>
        <v>0</v>
      </c>
      <c r="BF164" s="76">
        <f>'С-сть'!BE7</f>
        <v>0</v>
      </c>
      <c r="BG164" s="76">
        <f>'С-сть'!BF7</f>
        <v>0</v>
      </c>
      <c r="BH164" s="76">
        <f>'С-сть'!BG7</f>
        <v>0</v>
      </c>
      <c r="BI164" s="76">
        <f>'С-сть'!BH7</f>
        <v>0</v>
      </c>
      <c r="BJ164" s="76">
        <f>'С-сть'!BI7</f>
        <v>0</v>
      </c>
      <c r="BK164" s="76">
        <f>'С-сть'!BJ7</f>
        <v>0</v>
      </c>
      <c r="BL164" s="76">
        <f>'С-сть'!BK7</f>
        <v>0</v>
      </c>
      <c r="BM164" s="76">
        <f>'С-сть'!BL7</f>
        <v>0</v>
      </c>
      <c r="BN164" s="76">
        <f>'С-сть'!BM7</f>
        <v>0</v>
      </c>
      <c r="BO164" s="76">
        <f>'С-сть'!BN7</f>
        <v>0</v>
      </c>
      <c r="BP164" s="76">
        <f>'С-сть'!BO7</f>
        <v>0</v>
      </c>
      <c r="BQ164" s="76">
        <f>'С-сть'!BP7</f>
        <v>0</v>
      </c>
      <c r="BR164" s="76">
        <f>'С-сть'!BQ7</f>
        <v>0</v>
      </c>
      <c r="BS164" s="76">
        <f>'С-сть'!BR7</f>
        <v>0</v>
      </c>
    </row>
    <row r="165" spans="3:71">
      <c r="C165" s="46" t="s">
        <v>848</v>
      </c>
      <c r="E165" s="76">
        <f t="shared" si="1375"/>
        <v>59901.639344262301</v>
      </c>
      <c r="F165" s="76">
        <f t="shared" si="1376"/>
        <v>0</v>
      </c>
      <c r="G165" s="76">
        <f t="shared" si="1377"/>
        <v>0</v>
      </c>
      <c r="H165" s="76">
        <f t="shared" si="1378"/>
        <v>0</v>
      </c>
      <c r="I165" s="76">
        <f t="shared" si="1379"/>
        <v>0</v>
      </c>
      <c r="J165" s="76">
        <f t="shared" si="1380"/>
        <v>59901.639344262301</v>
      </c>
      <c r="K165" s="3" t="s">
        <v>853</v>
      </c>
      <c r="L165" s="76">
        <f>'С-сть'!K8</f>
        <v>4322.4043715846992</v>
      </c>
      <c r="M165" s="76">
        <f>'С-сть'!L8</f>
        <v>4322.4043715846992</v>
      </c>
      <c r="N165" s="76">
        <f>'С-сть'!M8</f>
        <v>4322.4043715846992</v>
      </c>
      <c r="O165" s="76">
        <f>'С-сть'!N8</f>
        <v>5469.9453551912566</v>
      </c>
      <c r="P165" s="76">
        <f>'С-сть'!O8</f>
        <v>5469.9453551912566</v>
      </c>
      <c r="Q165" s="76">
        <f>'С-сть'!P8</f>
        <v>5469.9453551912566</v>
      </c>
      <c r="R165" s="76">
        <f>'С-сть'!Q8</f>
        <v>5469.9453551912566</v>
      </c>
      <c r="S165" s="76">
        <f>'С-сть'!R8</f>
        <v>5469.9453551912566</v>
      </c>
      <c r="T165" s="76">
        <f>'С-сть'!S8</f>
        <v>5469.9453551912566</v>
      </c>
      <c r="U165" s="76">
        <f>'С-сть'!T8</f>
        <v>5469.9453551912566</v>
      </c>
      <c r="V165" s="76">
        <f>'С-сть'!U8</f>
        <v>4322.4043715846992</v>
      </c>
      <c r="W165" s="76">
        <f>'С-сть'!V8</f>
        <v>4322.4043715846992</v>
      </c>
      <c r="X165" s="76">
        <f>'С-сть'!W8</f>
        <v>0</v>
      </c>
      <c r="Y165" s="76">
        <f>'С-сть'!X8</f>
        <v>0</v>
      </c>
      <c r="Z165" s="76">
        <f>'С-сть'!Y8</f>
        <v>0</v>
      </c>
      <c r="AA165" s="76">
        <f>'С-сть'!Z8</f>
        <v>0</v>
      </c>
      <c r="AB165" s="76">
        <f>'С-сть'!AA8</f>
        <v>0</v>
      </c>
      <c r="AC165" s="76">
        <f>'С-сть'!AB8</f>
        <v>0</v>
      </c>
      <c r="AD165" s="76">
        <f>'С-сть'!AC8</f>
        <v>0</v>
      </c>
      <c r="AE165" s="76">
        <f>'С-сть'!AD8</f>
        <v>0</v>
      </c>
      <c r="AF165" s="76">
        <f>'С-сть'!AE8</f>
        <v>0</v>
      </c>
      <c r="AG165" s="76">
        <f>'С-сть'!AF8</f>
        <v>0</v>
      </c>
      <c r="AH165" s="76">
        <f>'С-сть'!AG8</f>
        <v>0</v>
      </c>
      <c r="AI165" s="76">
        <f>'С-сть'!AH8</f>
        <v>0</v>
      </c>
      <c r="AJ165" s="76">
        <f>'С-сть'!AI8</f>
        <v>0</v>
      </c>
      <c r="AK165" s="76">
        <f>'С-сть'!AJ8</f>
        <v>0</v>
      </c>
      <c r="AL165" s="76">
        <f>'С-сть'!AK8</f>
        <v>0</v>
      </c>
      <c r="AM165" s="76">
        <f>'С-сть'!AL8</f>
        <v>0</v>
      </c>
      <c r="AN165" s="76">
        <f>'С-сть'!AM8</f>
        <v>0</v>
      </c>
      <c r="AO165" s="76">
        <f>'С-сть'!AN8</f>
        <v>0</v>
      </c>
      <c r="AP165" s="76">
        <f>'С-сть'!AO8</f>
        <v>0</v>
      </c>
      <c r="AQ165" s="76">
        <f>'С-сть'!AP8</f>
        <v>0</v>
      </c>
      <c r="AR165" s="76">
        <f>'С-сть'!AQ8</f>
        <v>0</v>
      </c>
      <c r="AS165" s="76">
        <f>'С-сть'!AR8</f>
        <v>0</v>
      </c>
      <c r="AT165" s="76">
        <f>'С-сть'!AS8</f>
        <v>0</v>
      </c>
      <c r="AU165" s="76">
        <f>'С-сть'!AT8</f>
        <v>0</v>
      </c>
      <c r="AV165" s="76">
        <f>'С-сть'!AU8</f>
        <v>0</v>
      </c>
      <c r="AW165" s="76">
        <f>'С-сть'!AV8</f>
        <v>0</v>
      </c>
      <c r="AX165" s="76">
        <f>'С-сть'!AW8</f>
        <v>0</v>
      </c>
      <c r="AY165" s="76">
        <f>'С-сть'!AX8</f>
        <v>0</v>
      </c>
      <c r="AZ165" s="76">
        <f>'С-сть'!AY8</f>
        <v>0</v>
      </c>
      <c r="BA165" s="76">
        <f>'С-сть'!AZ8</f>
        <v>0</v>
      </c>
      <c r="BB165" s="76">
        <f>'С-сть'!BA8</f>
        <v>0</v>
      </c>
      <c r="BC165" s="76">
        <f>'С-сть'!BB8</f>
        <v>0</v>
      </c>
      <c r="BD165" s="76">
        <f>'С-сть'!BC8</f>
        <v>0</v>
      </c>
      <c r="BE165" s="76">
        <f>'С-сть'!BD8</f>
        <v>0</v>
      </c>
      <c r="BF165" s="76">
        <f>'С-сть'!BE8</f>
        <v>0</v>
      </c>
      <c r="BG165" s="76">
        <f>'С-сть'!BF8</f>
        <v>0</v>
      </c>
      <c r="BH165" s="76">
        <f>'С-сть'!BG8</f>
        <v>0</v>
      </c>
      <c r="BI165" s="76">
        <f>'С-сть'!BH8</f>
        <v>0</v>
      </c>
      <c r="BJ165" s="76">
        <f>'С-сть'!BI8</f>
        <v>0</v>
      </c>
      <c r="BK165" s="76">
        <f>'С-сть'!BJ8</f>
        <v>0</v>
      </c>
      <c r="BL165" s="76">
        <f>'С-сть'!BK8</f>
        <v>0</v>
      </c>
      <c r="BM165" s="76">
        <f>'С-сть'!BL8</f>
        <v>0</v>
      </c>
      <c r="BN165" s="76">
        <f>'С-сть'!BM8</f>
        <v>0</v>
      </c>
      <c r="BO165" s="76">
        <f>'С-сть'!BN8</f>
        <v>0</v>
      </c>
      <c r="BP165" s="76">
        <f>'С-сть'!BO8</f>
        <v>0</v>
      </c>
      <c r="BQ165" s="76">
        <f>'С-сть'!BP8</f>
        <v>0</v>
      </c>
      <c r="BR165" s="76">
        <f>'С-сть'!BQ8</f>
        <v>0</v>
      </c>
      <c r="BS165" s="76">
        <f>'С-сть'!BR8</f>
        <v>0</v>
      </c>
    </row>
    <row r="166" spans="3:71">
      <c r="C166" s="47" t="s">
        <v>108</v>
      </c>
      <c r="E166" s="76">
        <f t="shared" si="1375"/>
        <v>197381.25</v>
      </c>
      <c r="F166" s="76">
        <f t="shared" si="1376"/>
        <v>0</v>
      </c>
      <c r="G166" s="76">
        <f t="shared" si="1377"/>
        <v>0</v>
      </c>
      <c r="H166" s="76">
        <f t="shared" si="1378"/>
        <v>0</v>
      </c>
      <c r="I166" s="76">
        <f t="shared" si="1379"/>
        <v>0</v>
      </c>
      <c r="J166" s="76">
        <f t="shared" si="1380"/>
        <v>197381.25</v>
      </c>
      <c r="K166" s="3" t="s">
        <v>853</v>
      </c>
      <c r="L166" s="76">
        <f>'С-сть'!K9</f>
        <v>14355</v>
      </c>
      <c r="M166" s="76">
        <f>'С-сть'!L9</f>
        <v>14355</v>
      </c>
      <c r="N166" s="76">
        <f>'С-сть'!M9</f>
        <v>14355</v>
      </c>
      <c r="O166" s="76">
        <f>'С-сть'!N9</f>
        <v>17943.75</v>
      </c>
      <c r="P166" s="76">
        <f>'С-сть'!O9</f>
        <v>17943.75</v>
      </c>
      <c r="Q166" s="76">
        <f>'С-сть'!P9</f>
        <v>17943.75</v>
      </c>
      <c r="R166" s="76">
        <f>'С-сть'!Q9</f>
        <v>17943.75</v>
      </c>
      <c r="S166" s="76">
        <f>'С-сть'!R9</f>
        <v>17943.75</v>
      </c>
      <c r="T166" s="76">
        <f>'С-сть'!S9</f>
        <v>17943.75</v>
      </c>
      <c r="U166" s="76">
        <f>'С-сть'!T9</f>
        <v>17943.75</v>
      </c>
      <c r="V166" s="76">
        <f>'С-сть'!U9</f>
        <v>14355</v>
      </c>
      <c r="W166" s="76">
        <f>'С-сть'!V9</f>
        <v>14355</v>
      </c>
      <c r="X166" s="76">
        <f>'С-сть'!W9</f>
        <v>0</v>
      </c>
      <c r="Y166" s="76">
        <f>'С-сть'!X9</f>
        <v>0</v>
      </c>
      <c r="Z166" s="76">
        <f>'С-сть'!Y9</f>
        <v>0</v>
      </c>
      <c r="AA166" s="76">
        <f>'С-сть'!Z9</f>
        <v>0</v>
      </c>
      <c r="AB166" s="76">
        <f>'С-сть'!AA9</f>
        <v>0</v>
      </c>
      <c r="AC166" s="76">
        <f>'С-сть'!AB9</f>
        <v>0</v>
      </c>
      <c r="AD166" s="76">
        <f>'С-сть'!AC9</f>
        <v>0</v>
      </c>
      <c r="AE166" s="76">
        <f>'С-сть'!AD9</f>
        <v>0</v>
      </c>
      <c r="AF166" s="76">
        <f>'С-сть'!AE9</f>
        <v>0</v>
      </c>
      <c r="AG166" s="76">
        <f>'С-сть'!AF9</f>
        <v>0</v>
      </c>
      <c r="AH166" s="76">
        <f>'С-сть'!AG9</f>
        <v>0</v>
      </c>
      <c r="AI166" s="76">
        <f>'С-сть'!AH9</f>
        <v>0</v>
      </c>
      <c r="AJ166" s="76">
        <f>'С-сть'!AI9</f>
        <v>0</v>
      </c>
      <c r="AK166" s="76">
        <f>'С-сть'!AJ9</f>
        <v>0</v>
      </c>
      <c r="AL166" s="76">
        <f>'С-сть'!AK9</f>
        <v>0</v>
      </c>
      <c r="AM166" s="76">
        <f>'С-сть'!AL9</f>
        <v>0</v>
      </c>
      <c r="AN166" s="76">
        <f>'С-сть'!AM9</f>
        <v>0</v>
      </c>
      <c r="AO166" s="76">
        <f>'С-сть'!AN9</f>
        <v>0</v>
      </c>
      <c r="AP166" s="76">
        <f>'С-сть'!AO9</f>
        <v>0</v>
      </c>
      <c r="AQ166" s="76">
        <f>'С-сть'!AP9</f>
        <v>0</v>
      </c>
      <c r="AR166" s="76">
        <f>'С-сть'!AQ9</f>
        <v>0</v>
      </c>
      <c r="AS166" s="76">
        <f>'С-сть'!AR9</f>
        <v>0</v>
      </c>
      <c r="AT166" s="76">
        <f>'С-сть'!AS9</f>
        <v>0</v>
      </c>
      <c r="AU166" s="76">
        <f>'С-сть'!AT9</f>
        <v>0</v>
      </c>
      <c r="AV166" s="76">
        <f>'С-сть'!AU9</f>
        <v>0</v>
      </c>
      <c r="AW166" s="76">
        <f>'С-сть'!AV9</f>
        <v>0</v>
      </c>
      <c r="AX166" s="76">
        <f>'С-сть'!AW9</f>
        <v>0</v>
      </c>
      <c r="AY166" s="76">
        <f>'С-сть'!AX9</f>
        <v>0</v>
      </c>
      <c r="AZ166" s="76">
        <f>'С-сть'!AY9</f>
        <v>0</v>
      </c>
      <c r="BA166" s="76">
        <f>'С-сть'!AZ9</f>
        <v>0</v>
      </c>
      <c r="BB166" s="76">
        <f>'С-сть'!BA9</f>
        <v>0</v>
      </c>
      <c r="BC166" s="76">
        <f>'С-сть'!BB9</f>
        <v>0</v>
      </c>
      <c r="BD166" s="76">
        <f>'С-сть'!BC9</f>
        <v>0</v>
      </c>
      <c r="BE166" s="76">
        <f>'С-сть'!BD9</f>
        <v>0</v>
      </c>
      <c r="BF166" s="76">
        <f>'С-сть'!BE9</f>
        <v>0</v>
      </c>
      <c r="BG166" s="76">
        <f>'С-сть'!BF9</f>
        <v>0</v>
      </c>
      <c r="BH166" s="76">
        <f>'С-сть'!BG9</f>
        <v>0</v>
      </c>
      <c r="BI166" s="76">
        <f>'С-сть'!BH9</f>
        <v>0</v>
      </c>
      <c r="BJ166" s="76">
        <f>'С-сть'!BI9</f>
        <v>0</v>
      </c>
      <c r="BK166" s="76">
        <f>'С-сть'!BJ9</f>
        <v>0</v>
      </c>
      <c r="BL166" s="76">
        <f>'С-сть'!BK9</f>
        <v>0</v>
      </c>
      <c r="BM166" s="76">
        <f>'С-сть'!BL9</f>
        <v>0</v>
      </c>
      <c r="BN166" s="76">
        <f>'С-сть'!BM9</f>
        <v>0</v>
      </c>
      <c r="BO166" s="76">
        <f>'С-сть'!BN9</f>
        <v>0</v>
      </c>
      <c r="BP166" s="76">
        <f>'С-сть'!BO9</f>
        <v>0</v>
      </c>
      <c r="BQ166" s="76">
        <f>'С-сть'!BP9</f>
        <v>0</v>
      </c>
      <c r="BR166" s="76">
        <f>'С-сть'!BQ9</f>
        <v>0</v>
      </c>
      <c r="BS166" s="76">
        <f>'С-сть'!BR9</f>
        <v>0</v>
      </c>
    </row>
    <row r="167" spans="3:71">
      <c r="C167" s="47" t="s">
        <v>117</v>
      </c>
      <c r="E167" s="76">
        <f t="shared" si="1375"/>
        <v>396753.24000000017</v>
      </c>
      <c r="F167" s="76">
        <f t="shared" si="1376"/>
        <v>0</v>
      </c>
      <c r="G167" s="76">
        <f t="shared" si="1377"/>
        <v>0</v>
      </c>
      <c r="H167" s="76">
        <f t="shared" si="1378"/>
        <v>0</v>
      </c>
      <c r="I167" s="76">
        <f t="shared" si="1379"/>
        <v>0</v>
      </c>
      <c r="J167" s="76">
        <f t="shared" si="1380"/>
        <v>396753.24000000017</v>
      </c>
      <c r="L167" s="76">
        <f>'С-сть'!K10</f>
        <v>33062.770000000004</v>
      </c>
      <c r="M167" s="76">
        <f>'С-сть'!L10</f>
        <v>33062.770000000004</v>
      </c>
      <c r="N167" s="76">
        <f>'С-сть'!M10</f>
        <v>33062.770000000004</v>
      </c>
      <c r="O167" s="76">
        <f>'С-сть'!N10</f>
        <v>33062.770000000004</v>
      </c>
      <c r="P167" s="76">
        <f>'С-сть'!O10</f>
        <v>33062.770000000004</v>
      </c>
      <c r="Q167" s="76">
        <f>'С-сть'!P10</f>
        <v>33062.770000000004</v>
      </c>
      <c r="R167" s="76">
        <f>'С-сть'!Q10</f>
        <v>33062.770000000004</v>
      </c>
      <c r="S167" s="76">
        <f>'С-сть'!R10</f>
        <v>33062.770000000004</v>
      </c>
      <c r="T167" s="76">
        <f>'С-сть'!S10</f>
        <v>33062.770000000004</v>
      </c>
      <c r="U167" s="76">
        <f>'С-сть'!T10</f>
        <v>33062.770000000004</v>
      </c>
      <c r="V167" s="76">
        <f>'С-сть'!U10</f>
        <v>33062.770000000004</v>
      </c>
      <c r="W167" s="76">
        <f>'С-сть'!V10</f>
        <v>33062.770000000004</v>
      </c>
      <c r="X167" s="76">
        <f>'С-сть'!W10</f>
        <v>0</v>
      </c>
      <c r="Y167" s="76">
        <f>'С-сть'!X10</f>
        <v>0</v>
      </c>
      <c r="Z167" s="76">
        <f>'С-сть'!Y10</f>
        <v>0</v>
      </c>
      <c r="AA167" s="76">
        <f>'С-сть'!Z10</f>
        <v>0</v>
      </c>
      <c r="AB167" s="76">
        <f>'С-сть'!AA10</f>
        <v>0</v>
      </c>
      <c r="AC167" s="76">
        <f>'С-сть'!AB10</f>
        <v>0</v>
      </c>
      <c r="AD167" s="76">
        <f>'С-сть'!AC10</f>
        <v>0</v>
      </c>
      <c r="AE167" s="76">
        <f>'С-сть'!AD10</f>
        <v>0</v>
      </c>
      <c r="AF167" s="76">
        <f>'С-сть'!AE10</f>
        <v>0</v>
      </c>
      <c r="AG167" s="76">
        <f>'С-сть'!AF10</f>
        <v>0</v>
      </c>
      <c r="AH167" s="76">
        <f>'С-сть'!AG10</f>
        <v>0</v>
      </c>
      <c r="AI167" s="76">
        <f>'С-сть'!AH10</f>
        <v>0</v>
      </c>
      <c r="AJ167" s="76">
        <f>'С-сть'!AI10</f>
        <v>0</v>
      </c>
      <c r="AK167" s="76">
        <f>'С-сть'!AJ10</f>
        <v>0</v>
      </c>
      <c r="AL167" s="76">
        <f>'С-сть'!AK10</f>
        <v>0</v>
      </c>
      <c r="AM167" s="76">
        <f>'С-сть'!AL10</f>
        <v>0</v>
      </c>
      <c r="AN167" s="76">
        <f>'С-сть'!AM10</f>
        <v>0</v>
      </c>
      <c r="AO167" s="76">
        <f>'С-сть'!AN10</f>
        <v>0</v>
      </c>
      <c r="AP167" s="76">
        <f>'С-сть'!AO10</f>
        <v>0</v>
      </c>
      <c r="AQ167" s="76">
        <f>'С-сть'!AP10</f>
        <v>0</v>
      </c>
      <c r="AR167" s="76">
        <f>'С-сть'!AQ10</f>
        <v>0</v>
      </c>
      <c r="AS167" s="76">
        <f>'С-сть'!AR10</f>
        <v>0</v>
      </c>
      <c r="AT167" s="76">
        <f>'С-сть'!AS10</f>
        <v>0</v>
      </c>
      <c r="AU167" s="76">
        <f>'С-сть'!AT10</f>
        <v>0</v>
      </c>
      <c r="AV167" s="76">
        <f>'С-сть'!AU10</f>
        <v>0</v>
      </c>
      <c r="AW167" s="76">
        <f>'С-сть'!AV10</f>
        <v>0</v>
      </c>
      <c r="AX167" s="76">
        <f>'С-сть'!AW10</f>
        <v>0</v>
      </c>
      <c r="AY167" s="76">
        <f>'С-сть'!AX10</f>
        <v>0</v>
      </c>
      <c r="AZ167" s="76">
        <f>'С-сть'!AY10</f>
        <v>0</v>
      </c>
      <c r="BA167" s="76">
        <f>'С-сть'!AZ10</f>
        <v>0</v>
      </c>
      <c r="BB167" s="76">
        <f>'С-сть'!BA10</f>
        <v>0</v>
      </c>
      <c r="BC167" s="76">
        <f>'С-сть'!BB10</f>
        <v>0</v>
      </c>
      <c r="BD167" s="76">
        <f>'С-сть'!BC10</f>
        <v>0</v>
      </c>
      <c r="BE167" s="76">
        <f>'С-сть'!BD10</f>
        <v>0</v>
      </c>
      <c r="BF167" s="76">
        <f>'С-сть'!BE10</f>
        <v>0</v>
      </c>
      <c r="BG167" s="76">
        <f>'С-сть'!BF10</f>
        <v>0</v>
      </c>
      <c r="BH167" s="76">
        <f>'С-сть'!BG10</f>
        <v>0</v>
      </c>
      <c r="BI167" s="76">
        <f>'С-сть'!BH10</f>
        <v>0</v>
      </c>
      <c r="BJ167" s="76">
        <f>'С-сть'!BI10</f>
        <v>0</v>
      </c>
      <c r="BK167" s="76">
        <f>'С-сть'!BJ10</f>
        <v>0</v>
      </c>
      <c r="BL167" s="76">
        <f>'С-сть'!BK10</f>
        <v>0</v>
      </c>
      <c r="BM167" s="76">
        <f>'С-сть'!BL10</f>
        <v>0</v>
      </c>
      <c r="BN167" s="76">
        <f>'С-сть'!BM10</f>
        <v>0</v>
      </c>
      <c r="BO167" s="76">
        <f>'С-сть'!BN10</f>
        <v>0</v>
      </c>
      <c r="BP167" s="76">
        <f>'С-сть'!BO10</f>
        <v>0</v>
      </c>
      <c r="BQ167" s="76">
        <f>'С-сть'!BP10</f>
        <v>0</v>
      </c>
      <c r="BR167" s="76">
        <f>'С-сть'!BQ10</f>
        <v>0</v>
      </c>
      <c r="BS167" s="76">
        <f>'С-сть'!BR10</f>
        <v>0</v>
      </c>
    </row>
    <row r="168" spans="3:71">
      <c r="C168" s="47" t="s">
        <v>849</v>
      </c>
      <c r="E168" s="76">
        <f t="shared" si="1375"/>
        <v>13500</v>
      </c>
      <c r="F168" s="76">
        <f t="shared" si="1376"/>
        <v>0</v>
      </c>
      <c r="G168" s="76">
        <f t="shared" si="1377"/>
        <v>0</v>
      </c>
      <c r="H168" s="76">
        <f t="shared" si="1378"/>
        <v>0</v>
      </c>
      <c r="I168" s="76">
        <f t="shared" si="1379"/>
        <v>0</v>
      </c>
      <c r="J168" s="76">
        <f t="shared" si="1380"/>
        <v>13500</v>
      </c>
      <c r="L168" s="76">
        <f t="shared" ref="L168:W168" si="1392">L131</f>
        <v>0</v>
      </c>
      <c r="M168" s="76">
        <f t="shared" si="1392"/>
        <v>0</v>
      </c>
      <c r="N168" s="76">
        <f t="shared" si="1392"/>
        <v>1000</v>
      </c>
      <c r="O168" s="76">
        <f t="shared" si="1392"/>
        <v>1500</v>
      </c>
      <c r="P168" s="76">
        <f t="shared" si="1392"/>
        <v>1500</v>
      </c>
      <c r="Q168" s="76">
        <f t="shared" si="1392"/>
        <v>1500</v>
      </c>
      <c r="R168" s="76">
        <f t="shared" si="1392"/>
        <v>1500</v>
      </c>
      <c r="S168" s="76">
        <f t="shared" si="1392"/>
        <v>1500</v>
      </c>
      <c r="T168" s="76">
        <f t="shared" si="1392"/>
        <v>1500</v>
      </c>
      <c r="U168" s="76">
        <f t="shared" si="1392"/>
        <v>1500</v>
      </c>
      <c r="V168" s="76">
        <f t="shared" si="1392"/>
        <v>1000</v>
      </c>
      <c r="W168" s="76">
        <f t="shared" si="1392"/>
        <v>1000</v>
      </c>
      <c r="X168" s="76">
        <f t="shared" ref="X168:BS168" si="1393">X131</f>
        <v>0</v>
      </c>
      <c r="Y168" s="76">
        <f t="shared" si="1393"/>
        <v>0</v>
      </c>
      <c r="Z168" s="76">
        <f t="shared" si="1393"/>
        <v>0</v>
      </c>
      <c r="AA168" s="76">
        <f t="shared" si="1393"/>
        <v>0</v>
      </c>
      <c r="AB168" s="76">
        <f t="shared" si="1393"/>
        <v>0</v>
      </c>
      <c r="AC168" s="76">
        <f t="shared" si="1393"/>
        <v>0</v>
      </c>
      <c r="AD168" s="76">
        <f t="shared" si="1393"/>
        <v>0</v>
      </c>
      <c r="AE168" s="76">
        <f t="shared" si="1393"/>
        <v>0</v>
      </c>
      <c r="AF168" s="76">
        <f t="shared" si="1393"/>
        <v>0</v>
      </c>
      <c r="AG168" s="76">
        <f t="shared" si="1393"/>
        <v>0</v>
      </c>
      <c r="AH168" s="76">
        <f t="shared" si="1393"/>
        <v>0</v>
      </c>
      <c r="AI168" s="76">
        <f t="shared" si="1393"/>
        <v>0</v>
      </c>
      <c r="AJ168" s="76">
        <f t="shared" si="1393"/>
        <v>0</v>
      </c>
      <c r="AK168" s="76">
        <f t="shared" si="1393"/>
        <v>0</v>
      </c>
      <c r="AL168" s="76">
        <f t="shared" si="1393"/>
        <v>0</v>
      </c>
      <c r="AM168" s="76">
        <f t="shared" si="1393"/>
        <v>0</v>
      </c>
      <c r="AN168" s="76">
        <f t="shared" si="1393"/>
        <v>0</v>
      </c>
      <c r="AO168" s="76">
        <f t="shared" si="1393"/>
        <v>0</v>
      </c>
      <c r="AP168" s="76">
        <f t="shared" si="1393"/>
        <v>0</v>
      </c>
      <c r="AQ168" s="76">
        <f t="shared" si="1393"/>
        <v>0</v>
      </c>
      <c r="AR168" s="76">
        <f t="shared" si="1393"/>
        <v>0</v>
      </c>
      <c r="AS168" s="76">
        <f t="shared" si="1393"/>
        <v>0</v>
      </c>
      <c r="AT168" s="76">
        <f t="shared" si="1393"/>
        <v>0</v>
      </c>
      <c r="AU168" s="76">
        <f t="shared" si="1393"/>
        <v>0</v>
      </c>
      <c r="AV168" s="76">
        <f t="shared" si="1393"/>
        <v>0</v>
      </c>
      <c r="AW168" s="76">
        <f t="shared" si="1393"/>
        <v>0</v>
      </c>
      <c r="AX168" s="76">
        <f t="shared" si="1393"/>
        <v>0</v>
      </c>
      <c r="AY168" s="76">
        <f t="shared" si="1393"/>
        <v>0</v>
      </c>
      <c r="AZ168" s="76">
        <f t="shared" si="1393"/>
        <v>0</v>
      </c>
      <c r="BA168" s="76">
        <f t="shared" si="1393"/>
        <v>0</v>
      </c>
      <c r="BB168" s="76">
        <f t="shared" si="1393"/>
        <v>0</v>
      </c>
      <c r="BC168" s="76">
        <f t="shared" si="1393"/>
        <v>0</v>
      </c>
      <c r="BD168" s="76">
        <f t="shared" si="1393"/>
        <v>0</v>
      </c>
      <c r="BE168" s="76">
        <f t="shared" si="1393"/>
        <v>0</v>
      </c>
      <c r="BF168" s="76">
        <f t="shared" si="1393"/>
        <v>0</v>
      </c>
      <c r="BG168" s="76">
        <f t="shared" si="1393"/>
        <v>0</v>
      </c>
      <c r="BH168" s="76">
        <f t="shared" si="1393"/>
        <v>0</v>
      </c>
      <c r="BI168" s="76">
        <f t="shared" si="1393"/>
        <v>0</v>
      </c>
      <c r="BJ168" s="76">
        <f t="shared" si="1393"/>
        <v>0</v>
      </c>
      <c r="BK168" s="76">
        <f t="shared" si="1393"/>
        <v>0</v>
      </c>
      <c r="BL168" s="76">
        <f t="shared" si="1393"/>
        <v>0</v>
      </c>
      <c r="BM168" s="76">
        <f t="shared" si="1393"/>
        <v>0</v>
      </c>
      <c r="BN168" s="76">
        <f t="shared" si="1393"/>
        <v>0</v>
      </c>
      <c r="BO168" s="76">
        <f t="shared" si="1393"/>
        <v>0</v>
      </c>
      <c r="BP168" s="76">
        <f t="shared" si="1393"/>
        <v>0</v>
      </c>
      <c r="BQ168" s="76">
        <f t="shared" si="1393"/>
        <v>0</v>
      </c>
      <c r="BR168" s="76">
        <f t="shared" si="1393"/>
        <v>0</v>
      </c>
      <c r="BS168" s="76">
        <f t="shared" si="1393"/>
        <v>0</v>
      </c>
    </row>
    <row r="169" spans="3:71">
      <c r="C169" s="47" t="s">
        <v>850</v>
      </c>
      <c r="E169" s="76">
        <f t="shared" si="1375"/>
        <v>17587.5</v>
      </c>
      <c r="F169" s="76">
        <f t="shared" si="1376"/>
        <v>0</v>
      </c>
      <c r="G169" s="76">
        <f t="shared" si="1377"/>
        <v>0</v>
      </c>
      <c r="H169" s="76">
        <f t="shared" si="1378"/>
        <v>0</v>
      </c>
      <c r="I169" s="76">
        <f t="shared" si="1379"/>
        <v>0</v>
      </c>
      <c r="J169" s="76">
        <f t="shared" si="1380"/>
        <v>17587.5</v>
      </c>
      <c r="L169" s="76">
        <f>ОС!M106</f>
        <v>1465.625</v>
      </c>
      <c r="M169" s="76">
        <f>ОС!N106</f>
        <v>1465.625</v>
      </c>
      <c r="N169" s="76">
        <f>ОС!O106</f>
        <v>1465.625</v>
      </c>
      <c r="O169" s="76">
        <f>ОС!P106</f>
        <v>1465.625</v>
      </c>
      <c r="P169" s="76">
        <f>ОС!Q106</f>
        <v>1465.625</v>
      </c>
      <c r="Q169" s="76">
        <f>ОС!R106</f>
        <v>1465.625</v>
      </c>
      <c r="R169" s="76">
        <f>ОС!S106</f>
        <v>1465.625</v>
      </c>
      <c r="S169" s="76">
        <f>ОС!T106</f>
        <v>1465.625</v>
      </c>
      <c r="T169" s="76">
        <f>ОС!U106</f>
        <v>1465.625</v>
      </c>
      <c r="U169" s="76">
        <f>ОС!V106</f>
        <v>1465.625</v>
      </c>
      <c r="V169" s="76">
        <f>ОС!W106</f>
        <v>1465.625</v>
      </c>
      <c r="W169" s="76">
        <f>ОС!X106</f>
        <v>1465.625</v>
      </c>
      <c r="X169" s="76">
        <f>ОС!Y106</f>
        <v>0</v>
      </c>
      <c r="Y169" s="76">
        <f>ОС!Z106</f>
        <v>0</v>
      </c>
      <c r="Z169" s="76">
        <f>ОС!AA106</f>
        <v>0</v>
      </c>
      <c r="AA169" s="76">
        <f>ОС!AB106</f>
        <v>0</v>
      </c>
      <c r="AB169" s="76">
        <f>ОС!AC106</f>
        <v>0</v>
      </c>
      <c r="AC169" s="76">
        <f>ОС!AD106</f>
        <v>0</v>
      </c>
      <c r="AD169" s="76">
        <f>ОС!AE106</f>
        <v>0</v>
      </c>
      <c r="AE169" s="76">
        <f>ОС!AF106</f>
        <v>0</v>
      </c>
      <c r="AF169" s="76">
        <f>ОС!AG106</f>
        <v>0</v>
      </c>
      <c r="AG169" s="76">
        <f>ОС!AH106</f>
        <v>0</v>
      </c>
      <c r="AH169" s="76">
        <f>ОС!AI106</f>
        <v>0</v>
      </c>
      <c r="AI169" s="76">
        <f>ОС!AJ106</f>
        <v>0</v>
      </c>
      <c r="AJ169" s="76">
        <f>ОС!AK106</f>
        <v>0</v>
      </c>
      <c r="AK169" s="76">
        <f>ОС!AL106</f>
        <v>0</v>
      </c>
      <c r="AL169" s="76">
        <f>ОС!AM106</f>
        <v>0</v>
      </c>
      <c r="AM169" s="76">
        <f>ОС!AN106</f>
        <v>0</v>
      </c>
      <c r="AN169" s="76">
        <f>ОС!AO106</f>
        <v>0</v>
      </c>
      <c r="AO169" s="76">
        <f>ОС!AP106</f>
        <v>0</v>
      </c>
      <c r="AP169" s="76">
        <f>ОС!AQ106</f>
        <v>0</v>
      </c>
      <c r="AQ169" s="76">
        <f>ОС!AR106</f>
        <v>0</v>
      </c>
      <c r="AR169" s="76">
        <f>ОС!AS106</f>
        <v>0</v>
      </c>
      <c r="AS169" s="76">
        <f>ОС!AT106</f>
        <v>0</v>
      </c>
      <c r="AT169" s="76">
        <f>ОС!AU106</f>
        <v>0</v>
      </c>
      <c r="AU169" s="76">
        <f>ОС!AV106</f>
        <v>0</v>
      </c>
      <c r="AV169" s="76">
        <f>ОС!AW106</f>
        <v>0</v>
      </c>
      <c r="AW169" s="76">
        <f>ОС!AX106</f>
        <v>0</v>
      </c>
      <c r="AX169" s="76">
        <f>ОС!AY106</f>
        <v>0</v>
      </c>
      <c r="AY169" s="76">
        <f>ОС!AZ106</f>
        <v>0</v>
      </c>
      <c r="AZ169" s="76">
        <f>ОС!BA106</f>
        <v>0</v>
      </c>
      <c r="BA169" s="76">
        <f>ОС!BB106</f>
        <v>0</v>
      </c>
      <c r="BB169" s="76">
        <f>ОС!BC106</f>
        <v>0</v>
      </c>
      <c r="BC169" s="76">
        <f>ОС!BD106</f>
        <v>0</v>
      </c>
      <c r="BD169" s="76">
        <f>ОС!BE106</f>
        <v>0</v>
      </c>
      <c r="BE169" s="76">
        <f>ОС!BF106</f>
        <v>0</v>
      </c>
      <c r="BF169" s="76">
        <f>ОС!BG106</f>
        <v>0</v>
      </c>
      <c r="BG169" s="76">
        <f>ОС!BH106</f>
        <v>0</v>
      </c>
      <c r="BH169" s="76">
        <f>ОС!BI106</f>
        <v>0</v>
      </c>
      <c r="BI169" s="76">
        <f>ОС!BJ106</f>
        <v>0</v>
      </c>
      <c r="BJ169" s="76">
        <f>ОС!BK106</f>
        <v>0</v>
      </c>
      <c r="BK169" s="76">
        <f>ОС!BL106</f>
        <v>0</v>
      </c>
      <c r="BL169" s="76">
        <f>ОС!BM106</f>
        <v>0</v>
      </c>
      <c r="BM169" s="76">
        <f>ОС!BN106</f>
        <v>0</v>
      </c>
      <c r="BN169" s="76">
        <f>ОС!BO106</f>
        <v>0</v>
      </c>
      <c r="BO169" s="76">
        <f>ОС!BP106</f>
        <v>0</v>
      </c>
      <c r="BP169" s="76">
        <f>ОС!BQ106</f>
        <v>0</v>
      </c>
      <c r="BQ169" s="76">
        <f>ОС!BR106</f>
        <v>0</v>
      </c>
      <c r="BR169" s="76">
        <f>ОС!BS106</f>
        <v>0</v>
      </c>
      <c r="BS169" s="76">
        <f>ОС!BT106</f>
        <v>0</v>
      </c>
    </row>
    <row r="170" spans="3:71">
      <c r="C170" s="47" t="s">
        <v>213</v>
      </c>
      <c r="E170" s="76">
        <f t="shared" si="1375"/>
        <v>16000</v>
      </c>
      <c r="F170" s="76">
        <f t="shared" si="1376"/>
        <v>0</v>
      </c>
      <c r="G170" s="76">
        <f t="shared" si="1377"/>
        <v>0</v>
      </c>
      <c r="H170" s="76">
        <f t="shared" si="1378"/>
        <v>0</v>
      </c>
      <c r="I170" s="76">
        <f t="shared" si="1379"/>
        <v>0</v>
      </c>
      <c r="J170" s="76">
        <f t="shared" si="1380"/>
        <v>16000</v>
      </c>
      <c r="L170" s="76">
        <f t="shared" ref="L170:AQ170" si="1394">L98+L133</f>
        <v>16000</v>
      </c>
      <c r="M170" s="76">
        <f t="shared" si="1394"/>
        <v>0</v>
      </c>
      <c r="N170" s="76">
        <f t="shared" si="1394"/>
        <v>0</v>
      </c>
      <c r="O170" s="76">
        <f t="shared" si="1394"/>
        <v>0</v>
      </c>
      <c r="P170" s="76">
        <f t="shared" si="1394"/>
        <v>0</v>
      </c>
      <c r="Q170" s="76">
        <f t="shared" si="1394"/>
        <v>0</v>
      </c>
      <c r="R170" s="76">
        <f t="shared" si="1394"/>
        <v>0</v>
      </c>
      <c r="S170" s="76">
        <f t="shared" si="1394"/>
        <v>0</v>
      </c>
      <c r="T170" s="76">
        <f t="shared" si="1394"/>
        <v>0</v>
      </c>
      <c r="U170" s="76">
        <f t="shared" si="1394"/>
        <v>0</v>
      </c>
      <c r="V170" s="76">
        <f t="shared" si="1394"/>
        <v>0</v>
      </c>
      <c r="W170" s="76">
        <f t="shared" si="1394"/>
        <v>0</v>
      </c>
      <c r="X170" s="76">
        <f t="shared" si="1394"/>
        <v>0</v>
      </c>
      <c r="Y170" s="76">
        <f t="shared" si="1394"/>
        <v>0</v>
      </c>
      <c r="Z170" s="76">
        <f t="shared" si="1394"/>
        <v>0</v>
      </c>
      <c r="AA170" s="76">
        <f t="shared" si="1394"/>
        <v>0</v>
      </c>
      <c r="AB170" s="76">
        <f t="shared" si="1394"/>
        <v>0</v>
      </c>
      <c r="AC170" s="76">
        <f t="shared" si="1394"/>
        <v>0</v>
      </c>
      <c r="AD170" s="76">
        <f t="shared" si="1394"/>
        <v>0</v>
      </c>
      <c r="AE170" s="76">
        <f t="shared" si="1394"/>
        <v>0</v>
      </c>
      <c r="AF170" s="76">
        <f t="shared" si="1394"/>
        <v>0</v>
      </c>
      <c r="AG170" s="76">
        <f t="shared" si="1394"/>
        <v>0</v>
      </c>
      <c r="AH170" s="76">
        <f t="shared" si="1394"/>
        <v>0</v>
      </c>
      <c r="AI170" s="76">
        <f t="shared" si="1394"/>
        <v>0</v>
      </c>
      <c r="AJ170" s="76">
        <f t="shared" si="1394"/>
        <v>0</v>
      </c>
      <c r="AK170" s="76">
        <f t="shared" si="1394"/>
        <v>0</v>
      </c>
      <c r="AL170" s="76">
        <f t="shared" si="1394"/>
        <v>0</v>
      </c>
      <c r="AM170" s="76">
        <f t="shared" si="1394"/>
        <v>0</v>
      </c>
      <c r="AN170" s="76">
        <f t="shared" si="1394"/>
        <v>0</v>
      </c>
      <c r="AO170" s="76">
        <f t="shared" si="1394"/>
        <v>0</v>
      </c>
      <c r="AP170" s="76">
        <f t="shared" si="1394"/>
        <v>0</v>
      </c>
      <c r="AQ170" s="76">
        <f t="shared" si="1394"/>
        <v>0</v>
      </c>
      <c r="AR170" s="76">
        <f t="shared" ref="AR170:BS170" si="1395">AR98+AR133</f>
        <v>0</v>
      </c>
      <c r="AS170" s="76">
        <f t="shared" si="1395"/>
        <v>0</v>
      </c>
      <c r="AT170" s="76">
        <f t="shared" si="1395"/>
        <v>0</v>
      </c>
      <c r="AU170" s="76">
        <f t="shared" si="1395"/>
        <v>0</v>
      </c>
      <c r="AV170" s="76">
        <f t="shared" si="1395"/>
        <v>0</v>
      </c>
      <c r="AW170" s="76">
        <f t="shared" si="1395"/>
        <v>0</v>
      </c>
      <c r="AX170" s="76">
        <f t="shared" si="1395"/>
        <v>0</v>
      </c>
      <c r="AY170" s="76">
        <f t="shared" si="1395"/>
        <v>0</v>
      </c>
      <c r="AZ170" s="76">
        <f t="shared" si="1395"/>
        <v>0</v>
      </c>
      <c r="BA170" s="76">
        <f t="shared" si="1395"/>
        <v>0</v>
      </c>
      <c r="BB170" s="76">
        <f t="shared" si="1395"/>
        <v>0</v>
      </c>
      <c r="BC170" s="76">
        <f t="shared" si="1395"/>
        <v>0</v>
      </c>
      <c r="BD170" s="76">
        <f t="shared" si="1395"/>
        <v>0</v>
      </c>
      <c r="BE170" s="76">
        <f t="shared" si="1395"/>
        <v>0</v>
      </c>
      <c r="BF170" s="76">
        <f t="shared" si="1395"/>
        <v>0</v>
      </c>
      <c r="BG170" s="76">
        <f t="shared" si="1395"/>
        <v>0</v>
      </c>
      <c r="BH170" s="76">
        <f t="shared" si="1395"/>
        <v>0</v>
      </c>
      <c r="BI170" s="76">
        <f t="shared" si="1395"/>
        <v>0</v>
      </c>
      <c r="BJ170" s="76">
        <f t="shared" si="1395"/>
        <v>0</v>
      </c>
      <c r="BK170" s="76">
        <f t="shared" si="1395"/>
        <v>0</v>
      </c>
      <c r="BL170" s="76">
        <f t="shared" si="1395"/>
        <v>0</v>
      </c>
      <c r="BM170" s="76">
        <f t="shared" si="1395"/>
        <v>0</v>
      </c>
      <c r="BN170" s="76">
        <f t="shared" si="1395"/>
        <v>0</v>
      </c>
      <c r="BO170" s="76">
        <f t="shared" si="1395"/>
        <v>0</v>
      </c>
      <c r="BP170" s="76">
        <f t="shared" si="1395"/>
        <v>0</v>
      </c>
      <c r="BQ170" s="76">
        <f t="shared" si="1395"/>
        <v>0</v>
      </c>
      <c r="BR170" s="76">
        <f t="shared" si="1395"/>
        <v>0</v>
      </c>
      <c r="BS170" s="76">
        <f t="shared" si="1395"/>
        <v>0</v>
      </c>
    </row>
    <row r="171" spans="3:71">
      <c r="C171" s="47" t="s">
        <v>185</v>
      </c>
      <c r="E171" s="76">
        <f t="shared" si="1375"/>
        <v>37516</v>
      </c>
      <c r="F171" s="76">
        <f t="shared" si="1376"/>
        <v>0</v>
      </c>
      <c r="G171" s="76">
        <f t="shared" si="1377"/>
        <v>0</v>
      </c>
      <c r="H171" s="76">
        <f t="shared" si="1378"/>
        <v>0</v>
      </c>
      <c r="I171" s="76">
        <f t="shared" si="1379"/>
        <v>0</v>
      </c>
      <c r="J171" s="76">
        <f t="shared" si="1380"/>
        <v>37516</v>
      </c>
      <c r="L171" s="76">
        <f t="shared" ref="L171:AQ171" si="1396">L99+L134</f>
        <v>37516</v>
      </c>
      <c r="M171" s="76">
        <f t="shared" si="1396"/>
        <v>0</v>
      </c>
      <c r="N171" s="76">
        <f t="shared" si="1396"/>
        <v>0</v>
      </c>
      <c r="O171" s="76">
        <f t="shared" si="1396"/>
        <v>0</v>
      </c>
      <c r="P171" s="76">
        <f t="shared" si="1396"/>
        <v>0</v>
      </c>
      <c r="Q171" s="76">
        <f t="shared" si="1396"/>
        <v>0</v>
      </c>
      <c r="R171" s="76">
        <f t="shared" si="1396"/>
        <v>0</v>
      </c>
      <c r="S171" s="76">
        <f t="shared" si="1396"/>
        <v>0</v>
      </c>
      <c r="T171" s="76">
        <f t="shared" si="1396"/>
        <v>0</v>
      </c>
      <c r="U171" s="76">
        <f t="shared" si="1396"/>
        <v>0</v>
      </c>
      <c r="V171" s="76">
        <f t="shared" si="1396"/>
        <v>0</v>
      </c>
      <c r="W171" s="76">
        <f t="shared" si="1396"/>
        <v>0</v>
      </c>
      <c r="X171" s="76">
        <f t="shared" si="1396"/>
        <v>0</v>
      </c>
      <c r="Y171" s="76">
        <f t="shared" si="1396"/>
        <v>0</v>
      </c>
      <c r="Z171" s="76">
        <f t="shared" si="1396"/>
        <v>0</v>
      </c>
      <c r="AA171" s="76">
        <f t="shared" si="1396"/>
        <v>0</v>
      </c>
      <c r="AB171" s="76">
        <f t="shared" si="1396"/>
        <v>0</v>
      </c>
      <c r="AC171" s="76">
        <f t="shared" si="1396"/>
        <v>0</v>
      </c>
      <c r="AD171" s="76">
        <f t="shared" si="1396"/>
        <v>0</v>
      </c>
      <c r="AE171" s="76">
        <f t="shared" si="1396"/>
        <v>0</v>
      </c>
      <c r="AF171" s="76">
        <f t="shared" si="1396"/>
        <v>0</v>
      </c>
      <c r="AG171" s="76">
        <f t="shared" si="1396"/>
        <v>0</v>
      </c>
      <c r="AH171" s="76">
        <f t="shared" si="1396"/>
        <v>0</v>
      </c>
      <c r="AI171" s="76">
        <f t="shared" si="1396"/>
        <v>0</v>
      </c>
      <c r="AJ171" s="76">
        <f t="shared" si="1396"/>
        <v>0</v>
      </c>
      <c r="AK171" s="76">
        <f t="shared" si="1396"/>
        <v>0</v>
      </c>
      <c r="AL171" s="76">
        <f t="shared" si="1396"/>
        <v>0</v>
      </c>
      <c r="AM171" s="76">
        <f t="shared" si="1396"/>
        <v>0</v>
      </c>
      <c r="AN171" s="76">
        <f t="shared" si="1396"/>
        <v>0</v>
      </c>
      <c r="AO171" s="76">
        <f t="shared" si="1396"/>
        <v>0</v>
      </c>
      <c r="AP171" s="76">
        <f t="shared" si="1396"/>
        <v>0</v>
      </c>
      <c r="AQ171" s="76">
        <f t="shared" si="1396"/>
        <v>0</v>
      </c>
      <c r="AR171" s="76">
        <f t="shared" ref="AR171:BS171" si="1397">AR99+AR134</f>
        <v>0</v>
      </c>
      <c r="AS171" s="76">
        <f t="shared" si="1397"/>
        <v>0</v>
      </c>
      <c r="AT171" s="76">
        <f t="shared" si="1397"/>
        <v>0</v>
      </c>
      <c r="AU171" s="76">
        <f t="shared" si="1397"/>
        <v>0</v>
      </c>
      <c r="AV171" s="76">
        <f t="shared" si="1397"/>
        <v>0</v>
      </c>
      <c r="AW171" s="76">
        <f t="shared" si="1397"/>
        <v>0</v>
      </c>
      <c r="AX171" s="76">
        <f t="shared" si="1397"/>
        <v>0</v>
      </c>
      <c r="AY171" s="76">
        <f t="shared" si="1397"/>
        <v>0</v>
      </c>
      <c r="AZ171" s="76">
        <f t="shared" si="1397"/>
        <v>0</v>
      </c>
      <c r="BA171" s="76">
        <f t="shared" si="1397"/>
        <v>0</v>
      </c>
      <c r="BB171" s="76">
        <f t="shared" si="1397"/>
        <v>0</v>
      </c>
      <c r="BC171" s="76">
        <f t="shared" si="1397"/>
        <v>0</v>
      </c>
      <c r="BD171" s="76">
        <f t="shared" si="1397"/>
        <v>0</v>
      </c>
      <c r="BE171" s="76">
        <f t="shared" si="1397"/>
        <v>0</v>
      </c>
      <c r="BF171" s="76">
        <f t="shared" si="1397"/>
        <v>0</v>
      </c>
      <c r="BG171" s="76">
        <f t="shared" si="1397"/>
        <v>0</v>
      </c>
      <c r="BH171" s="76">
        <f t="shared" si="1397"/>
        <v>0</v>
      </c>
      <c r="BI171" s="76">
        <f t="shared" si="1397"/>
        <v>0</v>
      </c>
      <c r="BJ171" s="76">
        <f t="shared" si="1397"/>
        <v>0</v>
      </c>
      <c r="BK171" s="76">
        <f t="shared" si="1397"/>
        <v>0</v>
      </c>
      <c r="BL171" s="76">
        <f t="shared" si="1397"/>
        <v>0</v>
      </c>
      <c r="BM171" s="76">
        <f t="shared" si="1397"/>
        <v>0</v>
      </c>
      <c r="BN171" s="76">
        <f t="shared" si="1397"/>
        <v>0</v>
      </c>
      <c r="BO171" s="76">
        <f t="shared" si="1397"/>
        <v>0</v>
      </c>
      <c r="BP171" s="76">
        <f t="shared" si="1397"/>
        <v>0</v>
      </c>
      <c r="BQ171" s="76">
        <f t="shared" si="1397"/>
        <v>0</v>
      </c>
      <c r="BR171" s="76">
        <f t="shared" si="1397"/>
        <v>0</v>
      </c>
      <c r="BS171" s="76">
        <f t="shared" si="1397"/>
        <v>0</v>
      </c>
    </row>
    <row r="172" spans="3:71">
      <c r="C172" s="57" t="s">
        <v>851</v>
      </c>
      <c r="E172" s="79">
        <f t="shared" ref="E172" si="1398">SUM(L172:W172)</f>
        <v>2304639.6293442631</v>
      </c>
      <c r="F172" s="79">
        <f t="shared" ref="F172" si="1399">SUM(X172:AI172)</f>
        <v>0</v>
      </c>
      <c r="G172" s="79">
        <f t="shared" ref="G172" si="1400">SUM(AJ172:AU172)</f>
        <v>0</v>
      </c>
      <c r="H172" s="79">
        <f t="shared" ref="H172" si="1401">SUM(AV172:BG172)</f>
        <v>0</v>
      </c>
      <c r="I172" s="79">
        <f t="shared" ref="I172" si="1402">SUM(BH172:BS172)</f>
        <v>0</v>
      </c>
      <c r="J172" s="79">
        <f t="shared" ref="J172" si="1403">SUM(E172:I172)</f>
        <v>2304639.6293442631</v>
      </c>
      <c r="L172" s="79">
        <f>SUM(L161,L166:L171)</f>
        <v>219721.79937158473</v>
      </c>
      <c r="M172" s="79">
        <f t="shared" ref="M172:O172" si="1404">SUM(M161,M166:M171)</f>
        <v>166205.79937158473</v>
      </c>
      <c r="N172" s="79">
        <f t="shared" si="1404"/>
        <v>167205.79937158473</v>
      </c>
      <c r="O172" s="79">
        <f t="shared" si="1404"/>
        <v>202442.09035519126</v>
      </c>
      <c r="P172" s="79">
        <f t="shared" ref="P172" si="1405">SUM(P161,P166:P171)</f>
        <v>202442.09035519126</v>
      </c>
      <c r="Q172" s="79">
        <f t="shared" ref="Q172" si="1406">SUM(Q161,Q166:Q171)</f>
        <v>202442.09035519126</v>
      </c>
      <c r="R172" s="79">
        <f t="shared" ref="R172" si="1407">SUM(R161,R166:R171)</f>
        <v>202442.09035519126</v>
      </c>
      <c r="S172" s="79">
        <f t="shared" ref="S172" si="1408">SUM(S161,S166:S171)</f>
        <v>202442.09035519126</v>
      </c>
      <c r="T172" s="79">
        <f t="shared" ref="T172" si="1409">SUM(T161,T166:T171)</f>
        <v>202442.09035519126</v>
      </c>
      <c r="U172" s="79">
        <f t="shared" ref="U172" si="1410">SUM(U161,U166:U171)</f>
        <v>202442.09035519126</v>
      </c>
      <c r="V172" s="79">
        <f t="shared" ref="V172" si="1411">SUM(V161,V166:V171)</f>
        <v>167205.79937158473</v>
      </c>
      <c r="W172" s="79">
        <f t="shared" ref="W172:BS172" si="1412">SUM(W161,W166:W171)</f>
        <v>167205.79937158473</v>
      </c>
      <c r="X172" s="79">
        <f t="shared" si="1412"/>
        <v>0</v>
      </c>
      <c r="Y172" s="79">
        <f t="shared" si="1412"/>
        <v>0</v>
      </c>
      <c r="Z172" s="79">
        <f t="shared" si="1412"/>
        <v>0</v>
      </c>
      <c r="AA172" s="79">
        <f t="shared" si="1412"/>
        <v>0</v>
      </c>
      <c r="AB172" s="79">
        <f t="shared" si="1412"/>
        <v>0</v>
      </c>
      <c r="AC172" s="79">
        <f t="shared" si="1412"/>
        <v>0</v>
      </c>
      <c r="AD172" s="79">
        <f t="shared" si="1412"/>
        <v>0</v>
      </c>
      <c r="AE172" s="79">
        <f t="shared" si="1412"/>
        <v>0</v>
      </c>
      <c r="AF172" s="79">
        <f t="shared" si="1412"/>
        <v>0</v>
      </c>
      <c r="AG172" s="79">
        <f t="shared" si="1412"/>
        <v>0</v>
      </c>
      <c r="AH172" s="79">
        <f t="shared" si="1412"/>
        <v>0</v>
      </c>
      <c r="AI172" s="79">
        <f t="shared" si="1412"/>
        <v>0</v>
      </c>
      <c r="AJ172" s="79">
        <f t="shared" si="1412"/>
        <v>0</v>
      </c>
      <c r="AK172" s="79">
        <f t="shared" si="1412"/>
        <v>0</v>
      </c>
      <c r="AL172" s="79">
        <f t="shared" si="1412"/>
        <v>0</v>
      </c>
      <c r="AM172" s="79">
        <f t="shared" si="1412"/>
        <v>0</v>
      </c>
      <c r="AN172" s="79">
        <f t="shared" si="1412"/>
        <v>0</v>
      </c>
      <c r="AO172" s="79">
        <f t="shared" si="1412"/>
        <v>0</v>
      </c>
      <c r="AP172" s="79">
        <f t="shared" si="1412"/>
        <v>0</v>
      </c>
      <c r="AQ172" s="79">
        <f t="shared" si="1412"/>
        <v>0</v>
      </c>
      <c r="AR172" s="79">
        <f t="shared" si="1412"/>
        <v>0</v>
      </c>
      <c r="AS172" s="79">
        <f t="shared" si="1412"/>
        <v>0</v>
      </c>
      <c r="AT172" s="79">
        <f t="shared" si="1412"/>
        <v>0</v>
      </c>
      <c r="AU172" s="79">
        <f t="shared" si="1412"/>
        <v>0</v>
      </c>
      <c r="AV172" s="79">
        <f t="shared" si="1412"/>
        <v>0</v>
      </c>
      <c r="AW172" s="79">
        <f t="shared" si="1412"/>
        <v>0</v>
      </c>
      <c r="AX172" s="79">
        <f t="shared" si="1412"/>
        <v>0</v>
      </c>
      <c r="AY172" s="79">
        <f t="shared" si="1412"/>
        <v>0</v>
      </c>
      <c r="AZ172" s="79">
        <f t="shared" si="1412"/>
        <v>0</v>
      </c>
      <c r="BA172" s="79">
        <f t="shared" si="1412"/>
        <v>0</v>
      </c>
      <c r="BB172" s="79">
        <f t="shared" si="1412"/>
        <v>0</v>
      </c>
      <c r="BC172" s="79">
        <f t="shared" si="1412"/>
        <v>0</v>
      </c>
      <c r="BD172" s="79">
        <f t="shared" si="1412"/>
        <v>0</v>
      </c>
      <c r="BE172" s="79">
        <f t="shared" si="1412"/>
        <v>0</v>
      </c>
      <c r="BF172" s="79">
        <f t="shared" si="1412"/>
        <v>0</v>
      </c>
      <c r="BG172" s="79">
        <f t="shared" si="1412"/>
        <v>0</v>
      </c>
      <c r="BH172" s="79">
        <f t="shared" si="1412"/>
        <v>0</v>
      </c>
      <c r="BI172" s="79">
        <f t="shared" si="1412"/>
        <v>0</v>
      </c>
      <c r="BJ172" s="79">
        <f t="shared" si="1412"/>
        <v>0</v>
      </c>
      <c r="BK172" s="79">
        <f t="shared" si="1412"/>
        <v>0</v>
      </c>
      <c r="BL172" s="79">
        <f t="shared" si="1412"/>
        <v>0</v>
      </c>
      <c r="BM172" s="79">
        <f t="shared" si="1412"/>
        <v>0</v>
      </c>
      <c r="BN172" s="79">
        <f t="shared" si="1412"/>
        <v>0</v>
      </c>
      <c r="BO172" s="79">
        <f t="shared" si="1412"/>
        <v>0</v>
      </c>
      <c r="BP172" s="79">
        <f t="shared" si="1412"/>
        <v>0</v>
      </c>
      <c r="BQ172" s="79">
        <f t="shared" si="1412"/>
        <v>0</v>
      </c>
      <c r="BR172" s="79">
        <f t="shared" si="1412"/>
        <v>0</v>
      </c>
      <c r="BS172" s="79">
        <f t="shared" si="1412"/>
        <v>0</v>
      </c>
    </row>
    <row r="173" spans="3:71">
      <c r="C173" s="69" t="s">
        <v>855</v>
      </c>
    </row>
    <row r="174" spans="3:71">
      <c r="C174" s="47" t="s">
        <v>869</v>
      </c>
      <c r="E174" s="76">
        <f t="shared" ref="E174:E178" si="1413">SUM(L174:W174)</f>
        <v>204457.67085245904</v>
      </c>
      <c r="F174" s="76">
        <f t="shared" ref="F174:F178" si="1414">SUM(X174:AI174)</f>
        <v>0</v>
      </c>
      <c r="G174" s="76">
        <f t="shared" ref="G174:G178" si="1415">SUM(AJ174:AU174)</f>
        <v>0</v>
      </c>
      <c r="H174" s="76">
        <f t="shared" ref="H174:H178" si="1416">SUM(AV174:BG174)</f>
        <v>0</v>
      </c>
      <c r="I174" s="76">
        <f t="shared" ref="I174:I178" si="1417">SUM(BH174:BS174)</f>
        <v>0</v>
      </c>
      <c r="J174" s="76">
        <f t="shared" ref="J174:J178" si="1418">SUM(E174:I174)</f>
        <v>204457.67085245904</v>
      </c>
      <c r="L174" s="76">
        <f>'С-сть'!K11-L170+'С-сть'!K12-L171+'С-сть'!K13-L169+'С-сть'!K23+'С-сть'!K27+'С-сть'!K31+'С-сть'!K43+'С-сть'!K51-'С-сть'!K53+'С-сть'!K59+'С-сть'!K60+'С-сть'!K61+'С-сть'!K62+'С-сть'!K70+'С-сть'!K71+Данные!G335*тех!X$6</f>
        <v>49910.812650273219</v>
      </c>
      <c r="M174" s="76">
        <f>'С-сть'!L11-M170+'С-сть'!L12-M171+'С-сть'!L13-M169+'С-сть'!L23+'С-сть'!L27+'С-сть'!L31+'С-сть'!L43+'С-сть'!L51-'С-сть'!L53+'С-сть'!L59+'С-сть'!L60+'С-сть'!L61+'С-сть'!L62+'С-сть'!L70+'С-сть'!L71+Данные!H335*тех!Y$6</f>
        <v>12154.294650273223</v>
      </c>
      <c r="N174" s="76">
        <f>'С-сть'!M11-N170+'С-сть'!M12-N171+'С-сть'!M13-N169+'С-сть'!M23+'С-сть'!M27+'С-сть'!M31+'С-сть'!M43+'С-сть'!M51-'С-сть'!M53+'С-сть'!M59+'С-сть'!M60+'С-сть'!M61+'С-сть'!M62+'С-сть'!M70+'С-сть'!M71+Данные!I335*тех!Z$6</f>
        <v>12154.294650273223</v>
      </c>
      <c r="O174" s="76">
        <f>'С-сть'!N11-O170+'С-сть'!N12-O171+'С-сть'!N13-O169+'С-сть'!N23+'С-сть'!N27+'С-сть'!N31+'С-сть'!N43+'С-сть'!N51-'С-сть'!N53+'С-сть'!N59+'С-сть'!N60+'С-сть'!N61+'С-сть'!N62+'С-сть'!N70+'С-сть'!N71+Данные!J335*тех!AA$6</f>
        <v>15132.811371584699</v>
      </c>
      <c r="P174" s="76">
        <f>'С-сть'!O11-P170+'С-сть'!O12-P171+'С-сть'!O13-P169+'С-сть'!O23+'С-сть'!O27+'С-сть'!O31+'С-сть'!O43+'С-сть'!O51-'С-сть'!O53+'С-сть'!O59+'С-сть'!O60+'С-сть'!O61+'С-сть'!O62+'С-сть'!O70+'С-сть'!O71+Данные!K335*тех!AB$6</f>
        <v>15132.811371584699</v>
      </c>
      <c r="Q174" s="76">
        <f>'С-сть'!P11-Q170+'С-сть'!P12-Q171+'С-сть'!P13-Q169+'С-сть'!P23+'С-сть'!P27+'С-сть'!P31+'С-сть'!P43+'С-сть'!P51-'С-сть'!P53+'С-сть'!P59+'С-сть'!P60+'С-сть'!P61+'С-сть'!P62+'С-сть'!P70+'С-сть'!P71+Данные!L335*тех!AC$6</f>
        <v>15132.811371584699</v>
      </c>
      <c r="R174" s="76">
        <f>'С-сть'!Q11-R170+'С-сть'!Q12-R171+'С-сть'!Q13-R169+'С-сть'!Q23+'С-сть'!Q27+'С-сть'!Q31+'С-сть'!Q43+'С-сть'!Q51-'С-сть'!Q53+'С-сть'!Q59+'С-сть'!Q60+'С-сть'!Q61+'С-сть'!Q62+'С-сть'!Q70+'С-сть'!Q71+Данные!M335*тех!AD$6</f>
        <v>15132.811371584699</v>
      </c>
      <c r="S174" s="76">
        <f>'С-сть'!R11-S170+'С-сть'!R12-S171+'С-сть'!R13-S169+'С-сть'!R23+'С-сть'!R27+'С-сть'!R31+'С-сть'!R43+'С-сть'!R51-'С-сть'!R53+'С-сть'!R59+'С-сть'!R60+'С-сть'!R61+'С-сть'!R62+'С-сть'!R70+'С-сть'!R71+Данные!N335*тех!AE$6</f>
        <v>15132.811371584699</v>
      </c>
      <c r="T174" s="76">
        <f>'С-сть'!S11-T170+'С-сть'!S12-T171+'С-сть'!S13-T169+'С-сть'!S23+'С-сть'!S27+'С-сть'!S31+'С-сть'!S43+'С-сть'!S51-'С-сть'!S53+'С-сть'!S59+'С-сть'!S60+'С-сть'!S61+'С-сть'!S62+'С-сть'!S70+'С-сть'!S71+Данные!O335*тех!AF$6</f>
        <v>15132.811371584699</v>
      </c>
      <c r="U174" s="76">
        <f>'С-сть'!T11-U170+'С-сть'!T12-U171+'С-сть'!T13-U169+'С-сть'!T23+'С-сть'!T27+'С-сть'!T31+'С-сть'!T43+'С-сть'!T51-'С-сть'!T53+'С-сть'!T59+'С-сть'!T60+'С-сть'!T61+'С-сть'!T62+'С-сть'!T70+'С-сть'!T71+Данные!P335*тех!AG$6</f>
        <v>15132.811371584699</v>
      </c>
      <c r="V174" s="76">
        <f>'С-сть'!U11-V170+'С-сть'!U12-V171+'С-сть'!U13-V169+'С-сть'!U23+'С-сть'!U27+'С-сть'!U31+'С-сть'!U43+'С-сть'!U51-'С-сть'!U53+'С-сть'!U59+'С-сть'!U60+'С-сть'!U61+'С-сть'!U62+'С-сть'!U70+'С-сть'!U71+Данные!Q335*тех!AH$6</f>
        <v>12154.294650273223</v>
      </c>
      <c r="W174" s="76">
        <f>'С-сть'!V11-W170+'С-сть'!V12-W171+'С-сть'!V13-W169+'С-сть'!V23+'С-сть'!V27+'С-сть'!V31+'С-сть'!V43+'С-сть'!V51-'С-сть'!V53+'С-сть'!V59+'С-сть'!V60+'С-сть'!V61+'С-сть'!V62+'С-сть'!V70+'С-сть'!V71+Данные!R335*тех!AI$6</f>
        <v>12154.294650273223</v>
      </c>
      <c r="X174" s="76">
        <f>'С-сть'!W11-X170+'С-сть'!W12-X171+'С-сть'!W13-X169+'С-сть'!W23+'С-сть'!W27+'С-сть'!W31+'С-сть'!W43+'С-сть'!W51-'С-сть'!W53+'С-сть'!W59+'С-сть'!W60+'С-сть'!W61+'С-сть'!W62+'С-сть'!W70+'С-сть'!W71+Данные!S335*тех!AJ$6</f>
        <v>0</v>
      </c>
      <c r="Y174" s="76">
        <f>'С-сть'!X11-Y170+'С-сть'!X12-Y171+'С-сть'!X13-Y169+'С-сть'!X23+'С-сть'!X27+'С-сть'!X31+'С-сть'!X43+'С-сть'!X51-'С-сть'!X53+'С-сть'!X59+'С-сть'!X60+'С-сть'!X61+'С-сть'!X62+'С-сть'!X70+'С-сть'!X71+Данные!T335*тех!AK$6</f>
        <v>0</v>
      </c>
      <c r="Z174" s="76">
        <f>'С-сть'!Y11-Z170+'С-сть'!Y12-Z171+'С-сть'!Y13-Z169+'С-сть'!Y23+'С-сть'!Y27+'С-сть'!Y31+'С-сть'!Y43+'С-сть'!Y51-'С-сть'!Y53+'С-сть'!Y59+'С-сть'!Y60+'С-сть'!Y61+'С-сть'!Y62+'С-сть'!Y70+'С-сть'!Y71+Данные!U335*тех!AL$6</f>
        <v>0</v>
      </c>
      <c r="AA174" s="76">
        <f>'С-сть'!Z11-AA170+'С-сть'!Z12-AA171+'С-сть'!Z13-AA169+'С-сть'!Z23+'С-сть'!Z27+'С-сть'!Z31+'С-сть'!Z43+'С-сть'!Z51-'С-сть'!Z53+'С-сть'!Z59+'С-сть'!Z60+'С-сть'!Z61+'С-сть'!Z62+'С-сть'!Z70+'С-сть'!Z71+Данные!V335*тех!AM$6</f>
        <v>0</v>
      </c>
      <c r="AB174" s="76">
        <f>'С-сть'!AA11-AB170+'С-сть'!AA12-AB171+'С-сть'!AA13-AB169+'С-сть'!AA23+'С-сть'!AA27+'С-сть'!AA31+'С-сть'!AA43+'С-сть'!AA51-'С-сть'!AA53+'С-сть'!AA59+'С-сть'!AA60+'С-сть'!AA61+'С-сть'!AA62+'С-сть'!AA70+'С-сть'!AA71+Данные!W335*тех!AN$6</f>
        <v>0</v>
      </c>
      <c r="AC174" s="76">
        <f>'С-сть'!AB11-AC170+'С-сть'!AB12-AC171+'С-сть'!AB13-AC169+'С-сть'!AB23+'С-сть'!AB27+'С-сть'!AB31+'С-сть'!AB43+'С-сть'!AB51-'С-сть'!AB53+'С-сть'!AB59+'С-сть'!AB60+'С-сть'!AB61+'С-сть'!AB62+'С-сть'!AB70+'С-сть'!AB71+Данные!X335*тех!AO$6</f>
        <v>0</v>
      </c>
      <c r="AD174" s="76">
        <f>'С-сть'!AC11-AD170+'С-сть'!AC12-AD171+'С-сть'!AC13-AD169+'С-сть'!AC23+'С-сть'!AC27+'С-сть'!AC31+'С-сть'!AC43+'С-сть'!AC51-'С-сть'!AC53+'С-сть'!AC59+'С-сть'!AC60+'С-сть'!AC61+'С-сть'!AC62+'С-сть'!AC70+'С-сть'!AC71+Данные!Y335*тех!AP$6</f>
        <v>0</v>
      </c>
      <c r="AE174" s="76">
        <f>'С-сть'!AD11-AE170+'С-сть'!AD12-AE171+'С-сть'!AD13-AE169+'С-сть'!AD23+'С-сть'!AD27+'С-сть'!AD31+'С-сть'!AD43+'С-сть'!AD51-'С-сть'!AD53+'С-сть'!AD59+'С-сть'!AD60+'С-сть'!AD61+'С-сть'!AD62+'С-сть'!AD70+'С-сть'!AD71+Данные!Z335*тех!AQ$6</f>
        <v>0</v>
      </c>
      <c r="AF174" s="76">
        <f>'С-сть'!AE11-AF170+'С-сть'!AE12-AF171+'С-сть'!AE13-AF169+'С-сть'!AE23+'С-сть'!AE27+'С-сть'!AE31+'С-сть'!AE43+'С-сть'!AE51-'С-сть'!AE53+'С-сть'!AE59+'С-сть'!AE60+'С-сть'!AE61+'С-сть'!AE62+'С-сть'!AE70+'С-сть'!AE71+Данные!AA335*тех!AR$6</f>
        <v>0</v>
      </c>
      <c r="AG174" s="76">
        <f>'С-сть'!AF11-AG170+'С-сть'!AF12-AG171+'С-сть'!AF13-AG169+'С-сть'!AF23+'С-сть'!AF27+'С-сть'!AF31+'С-сть'!AF43+'С-сть'!AF51-'С-сть'!AF53+'С-сть'!AF59+'С-сть'!AF60+'С-сть'!AF61+'С-сть'!AF62+'С-сть'!AF70+'С-сть'!AF71+Данные!AB335*тех!AS$6</f>
        <v>0</v>
      </c>
      <c r="AH174" s="76">
        <f>'С-сть'!AG11-AH170+'С-сть'!AG12-AH171+'С-сть'!AG13-AH169+'С-сть'!AG23+'С-сть'!AG27+'С-сть'!AG31+'С-сть'!AG43+'С-сть'!AG51-'С-сть'!AG53+'С-сть'!AG59+'С-сть'!AG60+'С-сть'!AG61+'С-сть'!AG62+'С-сть'!AG70+'С-сть'!AG71+Данные!AC335*тех!AT$6</f>
        <v>0</v>
      </c>
      <c r="AI174" s="76">
        <f>'С-сть'!AH11-AI170+'С-сть'!AH12-AI171+'С-сть'!AH13-AI169+'С-сть'!AH23+'С-сть'!AH27+'С-сть'!AH31+'С-сть'!AH43+'С-сть'!AH51-'С-сть'!AH53+'С-сть'!AH59+'С-сть'!AH60+'С-сть'!AH61+'С-сть'!AH62+'С-сть'!AH70+'С-сть'!AH71+Данные!AD335*тех!AU$6</f>
        <v>0</v>
      </c>
      <c r="AJ174" s="76">
        <f>'С-сть'!AI11-AJ170+'С-сть'!AI12-AJ171+'С-сть'!AI13-AJ169+'С-сть'!AI23+'С-сть'!AI27+'С-сть'!AI31+'С-сть'!AI43+'С-сть'!AI51-'С-сть'!AI53+'С-сть'!AI59+'С-сть'!AI60+'С-сть'!AI61+'С-сть'!AI62+'С-сть'!AI70+'С-сть'!AI71+Данные!AE335*тех!AV$6</f>
        <v>0</v>
      </c>
      <c r="AK174" s="76">
        <f>'С-сть'!AJ11-AK170+'С-сть'!AJ12-AK171+'С-сть'!AJ13-AK169+'С-сть'!AJ23+'С-сть'!AJ27+'С-сть'!AJ31+'С-сть'!AJ43+'С-сть'!AJ51-'С-сть'!AJ53+'С-сть'!AJ59+'С-сть'!AJ60+'С-сть'!AJ61+'С-сть'!AJ62+'С-сть'!AJ70+'С-сть'!AJ71+Данные!AF335*тех!AW$6</f>
        <v>0</v>
      </c>
      <c r="AL174" s="76">
        <f>'С-сть'!AK11-AL170+'С-сть'!AK12-AL171+'С-сть'!AK13-AL169+'С-сть'!AK23+'С-сть'!AK27+'С-сть'!AK31+'С-сть'!AK43+'С-сть'!AK51-'С-сть'!AK53+'С-сть'!AK59+'С-сть'!AK60+'С-сть'!AK61+'С-сть'!AK62+'С-сть'!AK70+'С-сть'!AK71+Данные!AG335*тех!AX$6</f>
        <v>0</v>
      </c>
      <c r="AM174" s="76">
        <f>'С-сть'!AL11-AM170+'С-сть'!AL12-AM171+'С-сть'!AL13-AM169+'С-сть'!AL23+'С-сть'!AL27+'С-сть'!AL31+'С-сть'!AL43+'С-сть'!AL51-'С-сть'!AL53+'С-сть'!AL59+'С-сть'!AL60+'С-сть'!AL61+'С-сть'!AL62+'С-сть'!AL70+'С-сть'!AL71+Данные!AH335*тех!AY$6</f>
        <v>0</v>
      </c>
      <c r="AN174" s="76">
        <f>'С-сть'!AM11-AN170+'С-сть'!AM12-AN171+'С-сть'!AM13-AN169+'С-сть'!AM23+'С-сть'!AM27+'С-сть'!AM31+'С-сть'!AM43+'С-сть'!AM51-'С-сть'!AM53+'С-сть'!AM59+'С-сть'!AM60+'С-сть'!AM61+'С-сть'!AM62+'С-сть'!AM70+'С-сть'!AM71+Данные!AI335*тех!AZ$6</f>
        <v>0</v>
      </c>
      <c r="AO174" s="76">
        <f>'С-сть'!AN11-AO170+'С-сть'!AN12-AO171+'С-сть'!AN13-AO169+'С-сть'!AN23+'С-сть'!AN27+'С-сть'!AN31+'С-сть'!AN43+'С-сть'!AN51-'С-сть'!AN53+'С-сть'!AN59+'С-сть'!AN60+'С-сть'!AN61+'С-сть'!AN62+'С-сть'!AN70+'С-сть'!AN71+Данные!AJ335*тех!BA$6</f>
        <v>0</v>
      </c>
      <c r="AP174" s="76">
        <f>'С-сть'!AO11-AP170+'С-сть'!AO12-AP171+'С-сть'!AO13-AP169+'С-сть'!AO23+'С-сть'!AO27+'С-сть'!AO31+'С-сть'!AO43+'С-сть'!AO51-'С-сть'!AO53+'С-сть'!AO59+'С-сть'!AO60+'С-сть'!AO61+'С-сть'!AO62+'С-сть'!AO70+'С-сть'!AO71+Данные!AK335*тех!BB$6</f>
        <v>0</v>
      </c>
      <c r="AQ174" s="76">
        <f>'С-сть'!AP11-AQ170+'С-сть'!AP12-AQ171+'С-сть'!AP13-AQ169+'С-сть'!AP23+'С-сть'!AP27+'С-сть'!AP31+'С-сть'!AP43+'С-сть'!AP51-'С-сть'!AP53+'С-сть'!AP59+'С-сть'!AP60+'С-сть'!AP61+'С-сть'!AP62+'С-сть'!AP70+'С-сть'!AP71+Данные!AL335*тех!BC$6</f>
        <v>0</v>
      </c>
      <c r="AR174" s="76">
        <f>'С-сть'!AQ11-AR170+'С-сть'!AQ12-AR171+'С-сть'!AQ13-AR169+'С-сть'!AQ23+'С-сть'!AQ27+'С-сть'!AQ31+'С-сть'!AQ43+'С-сть'!AQ51-'С-сть'!AQ53+'С-сть'!AQ59+'С-сть'!AQ60+'С-сть'!AQ61+'С-сть'!AQ62+'С-сть'!AQ70+'С-сть'!AQ71+Данные!AM335*тех!BD$6</f>
        <v>0</v>
      </c>
      <c r="AS174" s="76">
        <f>'С-сть'!AR11-AS170+'С-сть'!AR12-AS171+'С-сть'!AR13-AS169+'С-сть'!AR23+'С-сть'!AR27+'С-сть'!AR31+'С-сть'!AR43+'С-сть'!AR51-'С-сть'!AR53+'С-сть'!AR59+'С-сть'!AR60+'С-сть'!AR61+'С-сть'!AR62+'С-сть'!AR70+'С-сть'!AR71+Данные!AN335*тех!BE$6</f>
        <v>0</v>
      </c>
      <c r="AT174" s="76">
        <f>'С-сть'!AS11-AT170+'С-сть'!AS12-AT171+'С-сть'!AS13-AT169+'С-сть'!AS23+'С-сть'!AS27+'С-сть'!AS31+'С-сть'!AS43+'С-сть'!AS51-'С-сть'!AS53+'С-сть'!AS59+'С-сть'!AS60+'С-сть'!AS61+'С-сть'!AS62+'С-сть'!AS70+'С-сть'!AS71+Данные!AO335*тех!BF$6</f>
        <v>0</v>
      </c>
      <c r="AU174" s="76">
        <f>'С-сть'!AT11-AU170+'С-сть'!AT12-AU171+'С-сть'!AT13-AU169+'С-сть'!AT23+'С-сть'!AT27+'С-сть'!AT31+'С-сть'!AT43+'С-сть'!AT51-'С-сть'!AT53+'С-сть'!AT59+'С-сть'!AT60+'С-сть'!AT61+'С-сть'!AT62+'С-сть'!AT70+'С-сть'!AT71+Данные!AP335*тех!BG$6</f>
        <v>0</v>
      </c>
      <c r="AV174" s="76">
        <f>'С-сть'!AU11-AV170+'С-сть'!AU12-AV171+'С-сть'!AU13-AV169+'С-сть'!AU23+'С-сть'!AU27+'С-сть'!AU31+'С-сть'!AU43+'С-сть'!AU51-'С-сть'!AU53+'С-сть'!AU59+'С-сть'!AU60+'С-сть'!AU61+'С-сть'!AU62+'С-сть'!AU70+'С-сть'!AU71+Данные!AQ335*тех!BH$6</f>
        <v>0</v>
      </c>
      <c r="AW174" s="76">
        <f>'С-сть'!AV11-AW170+'С-сть'!AV12-AW171+'С-сть'!AV13-AW169+'С-сть'!AV23+'С-сть'!AV27+'С-сть'!AV31+'С-сть'!AV43+'С-сть'!AV51-'С-сть'!AV53+'С-сть'!AV59+'С-сть'!AV60+'С-сть'!AV61+'С-сть'!AV62+'С-сть'!AV70+'С-сть'!AV71+Данные!AR335*тех!BI$6</f>
        <v>0</v>
      </c>
      <c r="AX174" s="76">
        <f>'С-сть'!AW11-AX170+'С-сть'!AW12-AX171+'С-сть'!AW13-AX169+'С-сть'!AW23+'С-сть'!AW27+'С-сть'!AW31+'С-сть'!AW43+'С-сть'!AW51-'С-сть'!AW53+'С-сть'!AW59+'С-сть'!AW60+'С-сть'!AW61+'С-сть'!AW62+'С-сть'!AW70+'С-сть'!AW71+Данные!AS335*тех!BJ$6</f>
        <v>0</v>
      </c>
      <c r="AY174" s="76">
        <f>'С-сть'!AX11-AY170+'С-сть'!AX12-AY171+'С-сть'!AX13-AY169+'С-сть'!AX23+'С-сть'!AX27+'С-сть'!AX31+'С-сть'!AX43+'С-сть'!AX51-'С-сть'!AX53+'С-сть'!AX59+'С-сть'!AX60+'С-сть'!AX61+'С-сть'!AX62+'С-сть'!AX70+'С-сть'!AX71+Данные!AT335*тех!BK$6</f>
        <v>0</v>
      </c>
      <c r="AZ174" s="76">
        <f>'С-сть'!AY11-AZ170+'С-сть'!AY12-AZ171+'С-сть'!AY13-AZ169+'С-сть'!AY23+'С-сть'!AY27+'С-сть'!AY31+'С-сть'!AY43+'С-сть'!AY51-'С-сть'!AY53+'С-сть'!AY59+'С-сть'!AY60+'С-сть'!AY61+'С-сть'!AY62+'С-сть'!AY70+'С-сть'!AY71+Данные!AU335*тех!BL$6</f>
        <v>0</v>
      </c>
      <c r="BA174" s="76">
        <f>'С-сть'!AZ11-BA170+'С-сть'!AZ12-BA171+'С-сть'!AZ13-BA169+'С-сть'!AZ23+'С-сть'!AZ27+'С-сть'!AZ31+'С-сть'!AZ43+'С-сть'!AZ51-'С-сть'!AZ53+'С-сть'!AZ59+'С-сть'!AZ60+'С-сть'!AZ61+'С-сть'!AZ62+'С-сть'!AZ70+'С-сть'!AZ71+Данные!AV335*тех!BM$6</f>
        <v>0</v>
      </c>
      <c r="BB174" s="76">
        <f>'С-сть'!BA11-BB170+'С-сть'!BA12-BB171+'С-сть'!BA13-BB169+'С-сть'!BA23+'С-сть'!BA27+'С-сть'!BA31+'С-сть'!BA43+'С-сть'!BA51-'С-сть'!BA53+'С-сть'!BA59+'С-сть'!BA60+'С-сть'!BA61+'С-сть'!BA62+'С-сть'!BA70+'С-сть'!BA71+Данные!AW335*тех!BN$6</f>
        <v>0</v>
      </c>
      <c r="BC174" s="76">
        <f>'С-сть'!BB11-BC170+'С-сть'!BB12-BC171+'С-сть'!BB13-BC169+'С-сть'!BB23+'С-сть'!BB27+'С-сть'!BB31+'С-сть'!BB43+'С-сть'!BB51-'С-сть'!BB53+'С-сть'!BB59+'С-сть'!BB60+'С-сть'!BB61+'С-сть'!BB62+'С-сть'!BB70+'С-сть'!BB71+Данные!AX335*тех!BO$6</f>
        <v>0</v>
      </c>
      <c r="BD174" s="76">
        <f>'С-сть'!BC11-BD170+'С-сть'!BC12-BD171+'С-сть'!BC13-BD169+'С-сть'!BC23+'С-сть'!BC27+'С-сть'!BC31+'С-сть'!BC43+'С-сть'!BC51-'С-сть'!BC53+'С-сть'!BC59+'С-сть'!BC60+'С-сть'!BC61+'С-сть'!BC62+'С-сть'!BC70+'С-сть'!BC71+Данные!AY335*тех!BP$6</f>
        <v>0</v>
      </c>
      <c r="BE174" s="76">
        <f>'С-сть'!BD11-BE170+'С-сть'!BD12-BE171+'С-сть'!BD13-BE169+'С-сть'!BD23+'С-сть'!BD27+'С-сть'!BD31+'С-сть'!BD43+'С-сть'!BD51-'С-сть'!BD53+'С-сть'!BD59+'С-сть'!BD60+'С-сть'!BD61+'С-сть'!BD62+'С-сть'!BD70+'С-сть'!BD71+Данные!AZ335*тех!BQ$6</f>
        <v>0</v>
      </c>
      <c r="BF174" s="76">
        <f>'С-сть'!BE11-BF170+'С-сть'!BE12-BF171+'С-сть'!BE13-BF169+'С-сть'!BE23+'С-сть'!BE27+'С-сть'!BE31+'С-сть'!BE43+'С-сть'!BE51-'С-сть'!BE53+'С-сть'!BE59+'С-сть'!BE60+'С-сть'!BE61+'С-сть'!BE62+'С-сть'!BE70+'С-сть'!BE71+Данные!BA335*тех!BR$6</f>
        <v>0</v>
      </c>
      <c r="BG174" s="76">
        <f>'С-сть'!BF11-BG170+'С-сть'!BF12-BG171+'С-сть'!BF13-BG169+'С-сть'!BF23+'С-сть'!BF27+'С-сть'!BF31+'С-сть'!BF43+'С-сть'!BF51-'С-сть'!BF53+'С-сть'!BF59+'С-сть'!BF60+'С-сть'!BF61+'С-сть'!BF62+'С-сть'!BF70+'С-сть'!BF71+Данные!BB335*тех!BS$6</f>
        <v>0</v>
      </c>
      <c r="BH174" s="76">
        <f>'С-сть'!BG11-BH170+'С-сть'!BG12-BH171+'С-сть'!BG13-BH169+'С-сть'!BG23+'С-сть'!BG27+'С-сть'!BG31+'С-сть'!BG43+'С-сть'!BG51-'С-сть'!BG53+'С-сть'!BG59+'С-сть'!BG60+'С-сть'!BG61+'С-сть'!BG62+'С-сть'!BG70+'С-сть'!BG71+Данные!BC335*тех!BT$6</f>
        <v>0</v>
      </c>
      <c r="BI174" s="76">
        <f>'С-сть'!BH11-BI170+'С-сть'!BH12-BI171+'С-сть'!BH13-BI169+'С-сть'!BH23+'С-сть'!BH27+'С-сть'!BH31+'С-сть'!BH43+'С-сть'!BH51-'С-сть'!BH53+'С-сть'!BH59+'С-сть'!BH60+'С-сть'!BH61+'С-сть'!BH62+'С-сть'!BH70+'С-сть'!BH71+Данные!BD335*тех!BU$6</f>
        <v>0</v>
      </c>
      <c r="BJ174" s="76">
        <f>'С-сть'!BI11-BJ170+'С-сть'!BI12-BJ171+'С-сть'!BI13-BJ169+'С-сть'!BI23+'С-сть'!BI27+'С-сть'!BI31+'С-сть'!BI43+'С-сть'!BI51-'С-сть'!BI53+'С-сть'!BI59+'С-сть'!BI60+'С-сть'!BI61+'С-сть'!BI62+'С-сть'!BI70+'С-сть'!BI71+Данные!BE335*тех!BV$6</f>
        <v>0</v>
      </c>
      <c r="BK174" s="76">
        <f>'С-сть'!BJ11-BK170+'С-сть'!BJ12-BK171+'С-сть'!BJ13-BK169+'С-сть'!BJ23+'С-сть'!BJ27+'С-сть'!BJ31+'С-сть'!BJ43+'С-сть'!BJ51-'С-сть'!BJ53+'С-сть'!BJ59+'С-сть'!BJ60+'С-сть'!BJ61+'С-сть'!BJ62+'С-сть'!BJ70+'С-сть'!BJ71+Данные!BF335*тех!BW$6</f>
        <v>0</v>
      </c>
      <c r="BL174" s="76">
        <f>'С-сть'!BK11-BL170+'С-сть'!BK12-BL171+'С-сть'!BK13-BL169+'С-сть'!BK23+'С-сть'!BK27+'С-сть'!BK31+'С-сть'!BK43+'С-сть'!BK51-'С-сть'!BK53+'С-сть'!BK59+'С-сть'!BK60+'С-сть'!BK61+'С-сть'!BK62+'С-сть'!BK70+'С-сть'!BK71+Данные!BG335*тех!BX$6</f>
        <v>0</v>
      </c>
      <c r="BM174" s="76">
        <f>'С-сть'!BL11-BM170+'С-сть'!BL12-BM171+'С-сть'!BL13-BM169+'С-сть'!BL23+'С-сть'!BL27+'С-сть'!BL31+'С-сть'!BL43+'С-сть'!BL51-'С-сть'!BL53+'С-сть'!BL59+'С-сть'!BL60+'С-сть'!BL61+'С-сть'!BL62+'С-сть'!BL70+'С-сть'!BL71+Данные!BH335*тех!BY$6</f>
        <v>0</v>
      </c>
      <c r="BN174" s="76">
        <f>'С-сть'!BM11-BN170+'С-сть'!BM12-BN171+'С-сть'!BM13-BN169+'С-сть'!BM23+'С-сть'!BM27+'С-сть'!BM31+'С-сть'!BM43+'С-сть'!BM51-'С-сть'!BM53+'С-сть'!BM59+'С-сть'!BM60+'С-сть'!BM61+'С-сть'!BM62+'С-сть'!BM70+'С-сть'!BM71+Данные!BI335*тех!BZ$6</f>
        <v>0</v>
      </c>
      <c r="BO174" s="76">
        <f>'С-сть'!BN11-BO170+'С-сть'!BN12-BO171+'С-сть'!BN13-BO169+'С-сть'!BN23+'С-сть'!BN27+'С-сть'!BN31+'С-сть'!BN43+'С-сть'!BN51-'С-сть'!BN53+'С-сть'!BN59+'С-сть'!BN60+'С-сть'!BN61+'С-сть'!BN62+'С-сть'!BN70+'С-сть'!BN71+Данные!BJ335*тех!CA$6</f>
        <v>0</v>
      </c>
      <c r="BP174" s="76">
        <f>'С-сть'!BO11-BP170+'С-сть'!BO12-BP171+'С-сть'!BO13-BP169+'С-сть'!BO23+'С-сть'!BO27+'С-сть'!BO31+'С-сть'!BO43+'С-сть'!BO51-'С-сть'!BO53+'С-сть'!BO59+'С-сть'!BO60+'С-сть'!BO61+'С-сть'!BO62+'С-сть'!BO70+'С-сть'!BO71+Данные!BK335*тех!CB$6</f>
        <v>0</v>
      </c>
      <c r="BQ174" s="76">
        <f>'С-сть'!BP11-BQ170+'С-сть'!BP12-BQ171+'С-сть'!BP13-BQ169+'С-сть'!BP23+'С-сть'!BP27+'С-сть'!BP31+'С-сть'!BP43+'С-сть'!BP51-'С-сть'!BP53+'С-сть'!BP59+'С-сть'!BP60+'С-сть'!BP61+'С-сть'!BP62+'С-сть'!BP70+'С-сть'!BP71+Данные!BL335*тех!CC$6</f>
        <v>0</v>
      </c>
      <c r="BR174" s="76">
        <f>'С-сть'!BQ11-BR170+'С-сть'!BQ12-BR171+'С-сть'!BQ13-BR169+'С-сть'!BQ23+'С-сть'!BQ27+'С-сть'!BQ31+'С-сть'!BQ43+'С-сть'!BQ51-'С-сть'!BQ53+'С-сть'!BQ59+'С-сть'!BQ60+'С-сть'!BQ61+'С-сть'!BQ62+'С-сть'!BQ70+'С-сть'!BQ71+Данные!BM335*тех!CD$6</f>
        <v>0</v>
      </c>
      <c r="BS174" s="76">
        <f>'С-сть'!BR11-BS170+'С-сть'!BR12-BS171+'С-сть'!BR13-BS169+'С-сть'!BR23+'С-сть'!BR27+'С-сть'!BR31+'С-сть'!BR43+'С-сть'!BR51-'С-сть'!BR53+'С-сть'!BR59+'С-сть'!BR60+'С-сть'!BR61+'С-сть'!BR62+'С-сть'!BR70+'С-сть'!BR71+Данные!BN335*тех!CE$6</f>
        <v>0</v>
      </c>
    </row>
    <row r="175" spans="3:71">
      <c r="C175" s="47" t="s">
        <v>856</v>
      </c>
      <c r="E175" s="76">
        <f t="shared" si="1413"/>
        <v>0</v>
      </c>
      <c r="F175" s="76">
        <f t="shared" si="1414"/>
        <v>0</v>
      </c>
      <c r="G175" s="76">
        <f t="shared" si="1415"/>
        <v>0</v>
      </c>
      <c r="H175" s="76">
        <f t="shared" si="1416"/>
        <v>0</v>
      </c>
      <c r="I175" s="76">
        <f t="shared" si="1417"/>
        <v>0</v>
      </c>
      <c r="J175" s="76">
        <f t="shared" si="1418"/>
        <v>0</v>
      </c>
      <c r="L175" s="64">
        <f>IF(Параметры!$C$36=2,ФОТ!P275+ФОТ!P282,Данные!F348+Данные!F352+Данные!F355+Данные!F360+Данные!F363+Данные!F371+Данные!F375+Данные!F379)+Офис!K18+Офис!K20+Офис!K24+Офис!K28+Офис!K33+Офис!K36+Офис!K41+Офис!K42+Офис!K43+Офис!K44+Офис!K48+Офис!K51+Офис!K52</f>
        <v>0</v>
      </c>
      <c r="M175" s="76">
        <f>Офис!L60</f>
        <v>0</v>
      </c>
      <c r="N175" s="76">
        <f>Офис!M60</f>
        <v>0</v>
      </c>
      <c r="O175" s="76">
        <f>Офис!N60</f>
        <v>0</v>
      </c>
      <c r="P175" s="76">
        <f>Офис!O60</f>
        <v>0</v>
      </c>
      <c r="Q175" s="76">
        <f>Офис!P60</f>
        <v>0</v>
      </c>
      <c r="R175" s="76">
        <f>Офис!Q60</f>
        <v>0</v>
      </c>
      <c r="S175" s="76">
        <f>Офис!R60</f>
        <v>0</v>
      </c>
      <c r="T175" s="76">
        <f>Офис!S60</f>
        <v>0</v>
      </c>
      <c r="U175" s="76">
        <f>Офис!T60</f>
        <v>0</v>
      </c>
      <c r="V175" s="76">
        <f>Офис!U60</f>
        <v>0</v>
      </c>
      <c r="W175" s="76">
        <f>Офис!V60</f>
        <v>0</v>
      </c>
      <c r="X175" s="76">
        <f>Офис!W60</f>
        <v>0</v>
      </c>
      <c r="Y175" s="76">
        <f>Офис!X60</f>
        <v>0</v>
      </c>
      <c r="Z175" s="76">
        <f>Офис!Y60</f>
        <v>0</v>
      </c>
      <c r="AA175" s="76">
        <f>Офис!Z60</f>
        <v>0</v>
      </c>
      <c r="AB175" s="76">
        <f>Офис!AA60</f>
        <v>0</v>
      </c>
      <c r="AC175" s="76">
        <f>Офис!AB60</f>
        <v>0</v>
      </c>
      <c r="AD175" s="76">
        <f>Офис!AC60</f>
        <v>0</v>
      </c>
      <c r="AE175" s="76">
        <f>Офис!AD60</f>
        <v>0</v>
      </c>
      <c r="AF175" s="76">
        <f>Офис!AE60</f>
        <v>0</v>
      </c>
      <c r="AG175" s="76">
        <f>Офис!AF60</f>
        <v>0</v>
      </c>
      <c r="AH175" s="76">
        <f>Офис!AG60</f>
        <v>0</v>
      </c>
      <c r="AI175" s="76">
        <f>Офис!AH60</f>
        <v>0</v>
      </c>
      <c r="AJ175" s="76">
        <f>Офис!AI60</f>
        <v>0</v>
      </c>
      <c r="AK175" s="76">
        <f>Офис!AJ60</f>
        <v>0</v>
      </c>
      <c r="AL175" s="76">
        <f>Офис!AK60</f>
        <v>0</v>
      </c>
      <c r="AM175" s="76">
        <f>Офис!AL60</f>
        <v>0</v>
      </c>
      <c r="AN175" s="76">
        <f>Офис!AM60</f>
        <v>0</v>
      </c>
      <c r="AO175" s="76">
        <f>Офис!AN60</f>
        <v>0</v>
      </c>
      <c r="AP175" s="76">
        <f>Офис!AO60</f>
        <v>0</v>
      </c>
      <c r="AQ175" s="76">
        <f>Офис!AP60</f>
        <v>0</v>
      </c>
      <c r="AR175" s="76">
        <f>Офис!AQ60</f>
        <v>0</v>
      </c>
      <c r="AS175" s="76">
        <f>Офис!AR60</f>
        <v>0</v>
      </c>
      <c r="AT175" s="76">
        <f>Офис!AS60</f>
        <v>0</v>
      </c>
      <c r="AU175" s="76">
        <f>Офис!AT60</f>
        <v>0</v>
      </c>
      <c r="AV175" s="76">
        <f>Офис!AU60</f>
        <v>0</v>
      </c>
      <c r="AW175" s="76">
        <f>Офис!AV60</f>
        <v>0</v>
      </c>
      <c r="AX175" s="76">
        <f>Офис!AW60</f>
        <v>0</v>
      </c>
      <c r="AY175" s="76">
        <f>Офис!AX60</f>
        <v>0</v>
      </c>
      <c r="AZ175" s="76">
        <f>Офис!AY60</f>
        <v>0</v>
      </c>
      <c r="BA175" s="76">
        <f>Офис!AZ60</f>
        <v>0</v>
      </c>
      <c r="BB175" s="76">
        <f>Офис!BA60</f>
        <v>0</v>
      </c>
      <c r="BC175" s="76">
        <f>Офис!BB60</f>
        <v>0</v>
      </c>
      <c r="BD175" s="76">
        <f>Офис!BC60</f>
        <v>0</v>
      </c>
      <c r="BE175" s="76">
        <f>Офис!BD60</f>
        <v>0</v>
      </c>
      <c r="BF175" s="76">
        <f>Офис!BE60</f>
        <v>0</v>
      </c>
      <c r="BG175" s="76">
        <f>Офис!BF60</f>
        <v>0</v>
      </c>
      <c r="BH175" s="76">
        <f>Офис!BG60</f>
        <v>0</v>
      </c>
      <c r="BI175" s="76">
        <f>Офис!BH60</f>
        <v>0</v>
      </c>
      <c r="BJ175" s="76">
        <f>Офис!BI60</f>
        <v>0</v>
      </c>
      <c r="BK175" s="76">
        <f>Офис!BJ60</f>
        <v>0</v>
      </c>
      <c r="BL175" s="76">
        <f>Офис!BK60</f>
        <v>0</v>
      </c>
      <c r="BM175" s="76">
        <f>Офис!BL60</f>
        <v>0</v>
      </c>
      <c r="BN175" s="76">
        <f>Офис!BM60</f>
        <v>0</v>
      </c>
      <c r="BO175" s="76">
        <f>Офис!BN60</f>
        <v>0</v>
      </c>
      <c r="BP175" s="76">
        <f>Офис!BO60</f>
        <v>0</v>
      </c>
      <c r="BQ175" s="76">
        <f>Офис!BP60</f>
        <v>0</v>
      </c>
      <c r="BR175" s="76">
        <f>Офис!BQ60</f>
        <v>0</v>
      </c>
      <c r="BS175" s="76">
        <f>Офис!BR60</f>
        <v>0</v>
      </c>
    </row>
    <row r="176" spans="3:71">
      <c r="C176" s="47" t="s">
        <v>860</v>
      </c>
      <c r="E176" s="76">
        <f t="shared" si="1413"/>
        <v>106585.87499999999</v>
      </c>
      <c r="F176" s="76">
        <f t="shared" si="1414"/>
        <v>0</v>
      </c>
      <c r="G176" s="76">
        <f t="shared" si="1415"/>
        <v>0</v>
      </c>
      <c r="H176" s="76">
        <f t="shared" si="1416"/>
        <v>0</v>
      </c>
      <c r="I176" s="76">
        <f t="shared" si="1417"/>
        <v>0</v>
      </c>
      <c r="J176" s="76">
        <f t="shared" si="1418"/>
        <v>106585.87499999999</v>
      </c>
      <c r="L176" s="76">
        <f>Офис!K7+Офис!K10+Офис!K11+Офис!K12+Параметры!$C$25*(Кредит!L10+(ОС!M106+ОС!M113)/(1+Параметры!$C$25)+ФОТ!P234+ФОТ!P233/Параметры!$C$24+IF(Параметры!$C$36=2,ОС!M120/(1+Параметры!$C$25)+ФОТ!P288+ФОТ!P287/Параметры!$C$24,))*тех!X$6</f>
        <v>2609.5919491525419</v>
      </c>
      <c r="M176" s="76">
        <f>Офис!L7+Офис!L10+Офис!L11+Офис!L12+Параметры!$C$25*(Кредит!M10+(ОС!N106+ОС!N113)/(1+Параметры!$C$25)+ФОТ!Q234+ФОТ!Q233/Параметры!$C$24+IF(Параметры!$C$36=2,ОС!N120/(1+Параметры!$C$25)+ФОТ!Q288+ФОТ!Q287/Параметры!$C$24,))*тех!Y$6</f>
        <v>7975.2699152542373</v>
      </c>
      <c r="N176" s="76">
        <f>Офис!M7+Офис!M10+Офис!M11+Офис!M12+Параметры!$C$25*(Кредит!N10+(ОС!O106+ОС!O113)/(1+Параметры!$C$25)+ФОТ!R234+ФОТ!R233/Параметры!$C$24+IF(Параметры!$C$36=2,ОС!O120/(1+Параметры!$C$25)+ФОТ!R288+ФОТ!R287/Параметры!$C$24,))*тех!Z$6</f>
        <v>7975.2699152542373</v>
      </c>
      <c r="O176" s="76">
        <f>Офис!N7+Офис!N10+Офис!N11+Офис!N12+Параметры!$C$25*(Кредит!O10+(ОС!P106+ОС!P113)/(1+Параметры!$C$25)+ФОТ!S234+ФОТ!S233/Параметры!$C$24+IF(Параметры!$C$36=2,ОС!P120/(1+Параметры!$C$25)+ФОТ!S288+ФОТ!S287/Параметры!$C$24,))*тех!AA$6</f>
        <v>9913.1949152542365</v>
      </c>
      <c r="P176" s="76">
        <f>Офис!O7+Офис!O10+Офис!O11+Офис!O12+Параметры!$C$25*(Кредит!P10+(ОС!Q106+ОС!Q113)/(1+Параметры!$C$25)+ФОТ!T234+ФОТ!T233/Параметры!$C$24+IF(Параметры!$C$36=2,ОС!Q120/(1+Параметры!$C$25)+ФОТ!T288+ФОТ!T287/Параметры!$C$24,))*тех!AB$6</f>
        <v>9913.1949152542365</v>
      </c>
      <c r="Q176" s="76">
        <f>Офис!P7+Офис!P10+Офис!P11+Офис!P12+Параметры!$C$25*(Кредит!Q10+(ОС!R106+ОС!R113)/(1+Параметры!$C$25)+ФОТ!U234+ФОТ!U233/Параметры!$C$24+IF(Параметры!$C$36=2,ОС!R120/(1+Параметры!$C$25)+ФОТ!U288+ФОТ!U287/Параметры!$C$24,))*тех!AC$6</f>
        <v>9913.1949152542365</v>
      </c>
      <c r="R176" s="76">
        <f>Офис!Q7+Офис!Q10+Офис!Q11+Офис!Q12+Параметры!$C$25*(Кредит!R10+(ОС!S106+ОС!S113)/(1+Параметры!$C$25)+ФОТ!V234+ФОТ!V233/Параметры!$C$24+IF(Параметры!$C$36=2,ОС!S120/(1+Параметры!$C$25)+ФОТ!V288+ФОТ!V287/Параметры!$C$24,))*тех!AD$6</f>
        <v>9913.1949152542365</v>
      </c>
      <c r="S176" s="76">
        <f>Офис!R7+Офис!R10+Офис!R11+Офис!R12+Параметры!$C$25*(Кредит!S10+(ОС!T106+ОС!T113)/(1+Параметры!$C$25)+ФОТ!W234+ФОТ!W233/Параметры!$C$24+IF(Параметры!$C$36=2,ОС!T120/(1+Параметры!$C$25)+ФОТ!W288+ФОТ!W287/Параметры!$C$24,))*тех!AE$6</f>
        <v>9913.1949152542365</v>
      </c>
      <c r="T176" s="76">
        <f>Офис!S7+Офис!S10+Офис!S11+Офис!S12+Параметры!$C$25*(Кредит!T10+(ОС!U106+ОС!U113)/(1+Параметры!$C$25)+ФОТ!X234+ФОТ!X233/Параметры!$C$24+IF(Параметры!$C$36=2,ОС!U120/(1+Параметры!$C$25)+ФОТ!X288+ФОТ!X287/Параметры!$C$24,))*тех!AF$6</f>
        <v>9913.1949152542365</v>
      </c>
      <c r="U176" s="76">
        <f>Офис!T7+Офис!T10+Офис!T11+Офис!T12+Параметры!$C$25*(Кредит!U10+(ОС!V106+ОС!V113)/(1+Параметры!$C$25)+ФОТ!Y234+ФОТ!Y233/Параметры!$C$24+IF(Параметры!$C$36=2,ОС!V120/(1+Параметры!$C$25)+ФОТ!Y288+ФОТ!Y287/Параметры!$C$24,))*тех!AG$6</f>
        <v>9913.1949152542365</v>
      </c>
      <c r="V176" s="76">
        <f>Офис!U7+Офис!U10+Офис!U11+Офис!U12+Параметры!$C$25*(Кредит!V10+(ОС!W106+ОС!W113)/(1+Параметры!$C$25)+ФОТ!Z234+ФОТ!Z233/Параметры!$C$24+IF(Параметры!$C$36=2,ОС!W120/(1+Параметры!$C$25)+ФОТ!Z288+ФОТ!Z287/Параметры!$C$24,))*тех!AH$6</f>
        <v>7975.2699152542373</v>
      </c>
      <c r="W176" s="76">
        <f>Офис!V7+Офис!V10+Офис!V11+Офис!V12+Параметры!$C$25*(Кредит!W10+(ОС!X106+ОС!X113)/(1+Параметры!$C$25)+ФОТ!AA234+ФОТ!AA233/Параметры!$C$24+IF(Параметры!$C$36=2,ОС!X120/(1+Параметры!$C$25)+ФОТ!AA288+ФОТ!AA287/Параметры!$C$24,))*тех!AI$6</f>
        <v>10658.108898305085</v>
      </c>
      <c r="X176" s="76">
        <f>Офис!W7+Офис!W10+Офис!W11+Офис!W12+Параметры!$C$25*(Кредит!X10+(ОС!Y106+ОС!Y113)/(1+Параметры!$C$25)+ФОТ!AB234+ФОТ!AB233/Параметры!$C$24+IF(Параметры!$C$36=2,ОС!Y120/(1+Параметры!$C$25)+ФОТ!AB288+ФОТ!AB287/Параметры!$C$24,))*тех!AJ$6</f>
        <v>0</v>
      </c>
      <c r="Y176" s="76">
        <f>Офис!X7+Офис!X10+Офис!X11+Офис!X12+Параметры!$C$25*(Кредит!Y10+(ОС!Z106+ОС!Z113)/(1+Параметры!$C$25)+ФОТ!AC234+ФОТ!AC233/Параметры!$C$24+IF(Параметры!$C$36=2,ОС!Z120/(1+Параметры!$C$25)+ФОТ!AC288+ФОТ!AC287/Параметры!$C$24,))*тех!AK$6</f>
        <v>0</v>
      </c>
      <c r="Z176" s="76">
        <f>Офис!Y7+Офис!Y10+Офис!Y11+Офис!Y12+Параметры!$C$25*(Кредит!Z10+(ОС!AA106+ОС!AA113)/(1+Параметры!$C$25)+ФОТ!AD234+ФОТ!AD233/Параметры!$C$24+IF(Параметры!$C$36=2,ОС!AA120/(1+Параметры!$C$25)+ФОТ!AD288+ФОТ!AD287/Параметры!$C$24,))*тех!AL$6</f>
        <v>0</v>
      </c>
      <c r="AA176" s="76">
        <f>Офис!Z7+Офис!Z10+Офис!Z11+Офис!Z12+Параметры!$C$25*(Кредит!AA10+(ОС!AB106+ОС!AB113)/(1+Параметры!$C$25)+ФОТ!AE234+ФОТ!AE233/Параметры!$C$24+IF(Параметры!$C$36=2,ОС!AB120/(1+Параметры!$C$25)+ФОТ!AE288+ФОТ!AE287/Параметры!$C$24,))*тех!AM$6</f>
        <v>0</v>
      </c>
      <c r="AB176" s="76">
        <f>Офис!AA7+Офис!AA10+Офис!AA11+Офис!AA12+Параметры!$C$25*(Кредит!AB10+(ОС!AC106+ОС!AC113)/(1+Параметры!$C$25)+ФОТ!AF234+ФОТ!AF233/Параметры!$C$24+IF(Параметры!$C$36=2,ОС!AC120/(1+Параметры!$C$25)+ФОТ!AF288+ФОТ!AF287/Параметры!$C$24,))*тех!AN$6</f>
        <v>0</v>
      </c>
      <c r="AC176" s="76">
        <f>Офис!AB7+Офис!AB10+Офис!AB11+Офис!AB12+Параметры!$C$25*(Кредит!AC10+(ОС!AD106+ОС!AD113)/(1+Параметры!$C$25)+ФОТ!AG234+ФОТ!AG233/Параметры!$C$24+IF(Параметры!$C$36=2,ОС!AD120/(1+Параметры!$C$25)+ФОТ!AG288+ФОТ!AG287/Параметры!$C$24,))*тех!AO$6</f>
        <v>0</v>
      </c>
      <c r="AD176" s="76">
        <f>Офис!AC7+Офис!AC10+Офис!AC11+Офис!AC12+Параметры!$C$25*(Кредит!AD10+(ОС!AE106+ОС!AE113)/(1+Параметры!$C$25)+ФОТ!AH234+ФОТ!AH233/Параметры!$C$24+IF(Параметры!$C$36=2,ОС!AE120/(1+Параметры!$C$25)+ФОТ!AH288+ФОТ!AH287/Параметры!$C$24,))*тех!AP$6</f>
        <v>0</v>
      </c>
      <c r="AE176" s="76">
        <f>Офис!AD7+Офис!AD10+Офис!AD11+Офис!AD12+Параметры!$C$25*(Кредит!AE10+(ОС!AF106+ОС!AF113)/(1+Параметры!$C$25)+ФОТ!AI234+ФОТ!AI233/Параметры!$C$24+IF(Параметры!$C$36=2,ОС!AF120/(1+Параметры!$C$25)+ФОТ!AI288+ФОТ!AI287/Параметры!$C$24,))*тех!AQ$6</f>
        <v>0</v>
      </c>
      <c r="AF176" s="76">
        <f>Офис!AE7+Офис!AE10+Офис!AE11+Офис!AE12+Параметры!$C$25*(Кредит!AF10+(ОС!AG106+ОС!AG113)/(1+Параметры!$C$25)+ФОТ!AJ234+ФОТ!AJ233/Параметры!$C$24+IF(Параметры!$C$36=2,ОС!AG120/(1+Параметры!$C$25)+ФОТ!AJ288+ФОТ!AJ287/Параметры!$C$24,))*тех!AR$6</f>
        <v>0</v>
      </c>
      <c r="AG176" s="76">
        <f>Офис!AF7+Офис!AF10+Офис!AF11+Офис!AF12+Параметры!$C$25*(Кредит!AG10+(ОС!AH106+ОС!AH113)/(1+Параметры!$C$25)+ФОТ!AK234+ФОТ!AK233/Параметры!$C$24+IF(Параметры!$C$36=2,ОС!AH120/(1+Параметры!$C$25)+ФОТ!AK288+ФОТ!AK287/Параметры!$C$24,))*тех!AS$6</f>
        <v>0</v>
      </c>
      <c r="AH176" s="76">
        <f>Офис!AG7+Офис!AG10+Офис!AG11+Офис!AG12+Параметры!$C$25*(Кредит!AH10+(ОС!AI106+ОС!AI113)/(1+Параметры!$C$25)+ФОТ!AL234+ФОТ!AL233/Параметры!$C$24+IF(Параметры!$C$36=2,ОС!AI120/(1+Параметры!$C$25)+ФОТ!AL288+ФОТ!AL287/Параметры!$C$24,))*тех!AT$6</f>
        <v>0</v>
      </c>
      <c r="AI176" s="76">
        <f>Офис!AH7+Офис!AH10+Офис!AH11+Офис!AH12+Параметры!$C$25*(Кредит!AI10+(ОС!AJ106+ОС!AJ113)/(1+Параметры!$C$25)+ФОТ!AM234+ФОТ!AM233/Параметры!$C$24+IF(Параметры!$C$36=2,ОС!AJ120/(1+Параметры!$C$25)+ФОТ!AM288+ФОТ!AM287/Параметры!$C$24,))*тех!AU$6</f>
        <v>0</v>
      </c>
      <c r="AJ176" s="76">
        <f>Офис!AI7+Офис!AI10+Офис!AI11+Офис!AI12+Параметры!$C$25*(Кредит!AJ10+(ОС!AK106+ОС!AK113)/(1+Параметры!$C$25)+ФОТ!AN234+ФОТ!AN233/Параметры!$C$24+IF(Параметры!$C$36=2,ОС!AK120/(1+Параметры!$C$25)+ФОТ!AN288+ФОТ!AN287/Параметры!$C$24,))*тех!AV$6</f>
        <v>0</v>
      </c>
      <c r="AK176" s="76">
        <f>Офис!AJ7+Офис!AJ10+Офис!AJ11+Офис!AJ12+Параметры!$C$25*(Кредит!AK10+(ОС!AL106+ОС!AL113)/(1+Параметры!$C$25)+ФОТ!AO234+ФОТ!AO233/Параметры!$C$24+IF(Параметры!$C$36=2,ОС!AL120/(1+Параметры!$C$25)+ФОТ!AO288+ФОТ!AO287/Параметры!$C$24,))*тех!AW$6</f>
        <v>0</v>
      </c>
      <c r="AL176" s="76">
        <f>Офис!AK7+Офис!AK10+Офис!AK11+Офис!AK12+Параметры!$C$25*(Кредит!AL10+(ОС!AM106+ОС!AM113)/(1+Параметры!$C$25)+ФОТ!AP234+ФОТ!AP233/Параметры!$C$24+IF(Параметры!$C$36=2,ОС!AM120/(1+Параметры!$C$25)+ФОТ!AP288+ФОТ!AP287/Параметры!$C$24,))*тех!AX$6</f>
        <v>0</v>
      </c>
      <c r="AM176" s="76">
        <f>Офис!AL7+Офис!AL10+Офис!AL11+Офис!AL12+Параметры!$C$25*(Кредит!AM10+(ОС!AN106+ОС!AN113)/(1+Параметры!$C$25)+ФОТ!AQ234+ФОТ!AQ233/Параметры!$C$24+IF(Параметры!$C$36=2,ОС!AN120/(1+Параметры!$C$25)+ФОТ!AQ288+ФОТ!AQ287/Параметры!$C$24,))*тех!AY$6</f>
        <v>0</v>
      </c>
      <c r="AN176" s="76">
        <f>Офис!AM7+Офис!AM10+Офис!AM11+Офис!AM12+Параметры!$C$25*(Кредит!AN10+(ОС!AO106+ОС!AO113)/(1+Параметры!$C$25)+ФОТ!AR234+ФОТ!AR233/Параметры!$C$24+IF(Параметры!$C$36=2,ОС!AO120/(1+Параметры!$C$25)+ФОТ!AR288+ФОТ!AR287/Параметры!$C$24,))*тех!AZ$6</f>
        <v>0</v>
      </c>
      <c r="AO176" s="76">
        <f>Офис!AN7+Офис!AN10+Офис!AN11+Офис!AN12+Параметры!$C$25*(Кредит!AO10+(ОС!AP106+ОС!AP113)/(1+Параметры!$C$25)+ФОТ!AS234+ФОТ!AS233/Параметры!$C$24+IF(Параметры!$C$36=2,ОС!AP120/(1+Параметры!$C$25)+ФОТ!AS288+ФОТ!AS287/Параметры!$C$24,))*тех!BA$6</f>
        <v>0</v>
      </c>
      <c r="AP176" s="76">
        <f>Офис!AO7+Офис!AO10+Офис!AO11+Офис!AO12+Параметры!$C$25*(Кредит!AP10+(ОС!AQ106+ОС!AQ113)/(1+Параметры!$C$25)+ФОТ!AT234+ФОТ!AT233/Параметры!$C$24+IF(Параметры!$C$36=2,ОС!AQ120/(1+Параметры!$C$25)+ФОТ!AT288+ФОТ!AT287/Параметры!$C$24,))*тех!BB$6</f>
        <v>0</v>
      </c>
      <c r="AQ176" s="76">
        <f>Офис!AP7+Офис!AP10+Офис!AP11+Офис!AP12+Параметры!$C$25*(Кредит!AQ10+(ОС!AR106+ОС!AR113)/(1+Параметры!$C$25)+ФОТ!AU234+ФОТ!AU233/Параметры!$C$24+IF(Параметры!$C$36=2,ОС!AR120/(1+Параметры!$C$25)+ФОТ!AU288+ФОТ!AU287/Параметры!$C$24,))*тех!BC$6</f>
        <v>0</v>
      </c>
      <c r="AR176" s="76">
        <f>Офис!AQ7+Офис!AQ10+Офис!AQ11+Офис!AQ12+Параметры!$C$25*(Кредит!AR10+(ОС!AS106+ОС!AS113)/(1+Параметры!$C$25)+ФОТ!AV234+ФОТ!AV233/Параметры!$C$24+IF(Параметры!$C$36=2,ОС!AS120/(1+Параметры!$C$25)+ФОТ!AV288+ФОТ!AV287/Параметры!$C$24,))*тех!BD$6</f>
        <v>0</v>
      </c>
      <c r="AS176" s="76">
        <f>Офис!AR7+Офис!AR10+Офис!AR11+Офис!AR12+Параметры!$C$25*(Кредит!AS10+(ОС!AT106+ОС!AT113)/(1+Параметры!$C$25)+ФОТ!AW234+ФОТ!AW233/Параметры!$C$24+IF(Параметры!$C$36=2,ОС!AT120/(1+Параметры!$C$25)+ФОТ!AW288+ФОТ!AW287/Параметры!$C$24,))*тех!BE$6</f>
        <v>0</v>
      </c>
      <c r="AT176" s="76">
        <f>Офис!AS7+Офис!AS10+Офис!AS11+Офис!AS12+Параметры!$C$25*(Кредит!AT10+(ОС!AU106+ОС!AU113)/(1+Параметры!$C$25)+ФОТ!AX234+ФОТ!AX233/Параметры!$C$24+IF(Параметры!$C$36=2,ОС!AU120/(1+Параметры!$C$25)+ФОТ!AX288+ФОТ!AX287/Параметры!$C$24,))*тех!BF$6</f>
        <v>0</v>
      </c>
      <c r="AU176" s="76">
        <f>Офис!AT7+Офис!AT10+Офис!AT11+Офис!AT12+Параметры!$C$25*(Кредит!AU10+(ОС!AV106+ОС!AV113)/(1+Параметры!$C$25)+ФОТ!AY234+ФОТ!AY233/Параметры!$C$24+IF(Параметры!$C$36=2,ОС!AV120/(1+Параметры!$C$25)+ФОТ!AY288+ФОТ!AY287/Параметры!$C$24,))*тех!BG$6</f>
        <v>0</v>
      </c>
      <c r="AV176" s="76">
        <f>Офис!AU7+Офис!AU10+Офис!AU11+Офис!AU12+Параметры!$C$25*(Кредит!AV10+(ОС!AW106+ОС!AW113)/(1+Параметры!$C$25)+ФОТ!AZ234+ФОТ!AZ233/Параметры!$C$24+IF(Параметры!$C$36=2,ОС!AW120/(1+Параметры!$C$25)+ФОТ!AZ288+ФОТ!AZ287/Параметры!$C$24,))*тех!BH$6</f>
        <v>0</v>
      </c>
      <c r="AW176" s="76">
        <f>Офис!AV7+Офис!AV10+Офис!AV11+Офис!AV12+Параметры!$C$25*(Кредит!AW10+(ОС!AX106+ОС!AX113)/(1+Параметры!$C$25)+ФОТ!BA234+ФОТ!BA233/Параметры!$C$24+IF(Параметры!$C$36=2,ОС!AX120/(1+Параметры!$C$25)+ФОТ!BA288+ФОТ!BA287/Параметры!$C$24,))*тех!BI$6</f>
        <v>0</v>
      </c>
      <c r="AX176" s="76">
        <f>Офис!AW7+Офис!AW10+Офис!AW11+Офис!AW12+Параметры!$C$25*(Кредит!AX10+(ОС!AY106+ОС!AY113)/(1+Параметры!$C$25)+ФОТ!BB234+ФОТ!BB233/Параметры!$C$24+IF(Параметры!$C$36=2,ОС!AY120/(1+Параметры!$C$25)+ФОТ!BB288+ФОТ!BB287/Параметры!$C$24,))*тех!BJ$6</f>
        <v>0</v>
      </c>
      <c r="AY176" s="76">
        <f>Офис!AX7+Офис!AX10+Офис!AX11+Офис!AX12+Параметры!$C$25*(Кредит!AY10+(ОС!AZ106+ОС!AZ113)/(1+Параметры!$C$25)+ФОТ!BC234+ФОТ!BC233/Параметры!$C$24+IF(Параметры!$C$36=2,ОС!AZ120/(1+Параметры!$C$25)+ФОТ!BC288+ФОТ!BC287/Параметры!$C$24,))*тех!BK$6</f>
        <v>0</v>
      </c>
      <c r="AZ176" s="76">
        <f>Офис!AY7+Офис!AY10+Офис!AY11+Офис!AY12+Параметры!$C$25*(Кредит!AZ10+(ОС!BA106+ОС!BA113)/(1+Параметры!$C$25)+ФОТ!BD234+ФОТ!BD233/Параметры!$C$24+IF(Параметры!$C$36=2,ОС!BA120/(1+Параметры!$C$25)+ФОТ!BD288+ФОТ!BD287/Параметры!$C$24,))*тех!BL$6</f>
        <v>0</v>
      </c>
      <c r="BA176" s="76">
        <f>Офис!AZ7+Офис!AZ10+Офис!AZ11+Офис!AZ12+Параметры!$C$25*(Кредит!BA10+(ОС!BB106+ОС!BB113)/(1+Параметры!$C$25)+ФОТ!BE234+ФОТ!BE233/Параметры!$C$24+IF(Параметры!$C$36=2,ОС!BB120/(1+Параметры!$C$25)+ФОТ!BE288+ФОТ!BE287/Параметры!$C$24,))*тех!BM$6</f>
        <v>0</v>
      </c>
      <c r="BB176" s="76">
        <f>Офис!BA7+Офис!BA10+Офис!BA11+Офис!BA12+Параметры!$C$25*(Кредит!BB10+(ОС!BC106+ОС!BC113)/(1+Параметры!$C$25)+ФОТ!BF234+ФОТ!BF233/Параметры!$C$24+IF(Параметры!$C$36=2,ОС!BC120/(1+Параметры!$C$25)+ФОТ!BF288+ФОТ!BF287/Параметры!$C$24,))*тех!BN$6</f>
        <v>0</v>
      </c>
      <c r="BC176" s="76">
        <f>Офис!BB7+Офис!BB10+Офис!BB11+Офис!BB12+Параметры!$C$25*(Кредит!BC10+(ОС!BD106+ОС!BD113)/(1+Параметры!$C$25)+ФОТ!BG234+ФОТ!BG233/Параметры!$C$24+IF(Параметры!$C$36=2,ОС!BD120/(1+Параметры!$C$25)+ФОТ!BG288+ФОТ!BG287/Параметры!$C$24,))*тех!BO$6</f>
        <v>0</v>
      </c>
      <c r="BD176" s="76">
        <f>Офис!BC7+Офис!BC10+Офис!BC11+Офис!BC12+Параметры!$C$25*(Кредит!BD10+(ОС!BE106+ОС!BE113)/(1+Параметры!$C$25)+ФОТ!BH234+ФОТ!BH233/Параметры!$C$24+IF(Параметры!$C$36=2,ОС!BE120/(1+Параметры!$C$25)+ФОТ!BH288+ФОТ!BH287/Параметры!$C$24,))*тех!BP$6</f>
        <v>0</v>
      </c>
      <c r="BE176" s="76">
        <f>Офис!BD7+Офис!BD10+Офис!BD11+Офис!BD12+Параметры!$C$25*(Кредит!BE10+(ОС!BF106+ОС!BF113)/(1+Параметры!$C$25)+ФОТ!BI234+ФОТ!BI233/Параметры!$C$24+IF(Параметры!$C$36=2,ОС!BF120/(1+Параметры!$C$25)+ФОТ!BI288+ФОТ!BI287/Параметры!$C$24,))*тех!BQ$6</f>
        <v>0</v>
      </c>
      <c r="BF176" s="76">
        <f>Офис!BE7+Офис!BE10+Офис!BE11+Офис!BE12+Параметры!$C$25*(Кредит!BF10+(ОС!BG106+ОС!BG113)/(1+Параметры!$C$25)+ФОТ!BJ234+ФОТ!BJ233/Параметры!$C$24+IF(Параметры!$C$36=2,ОС!BG120/(1+Параметры!$C$25)+ФОТ!BJ288+ФОТ!BJ287/Параметры!$C$24,))*тех!BR$6</f>
        <v>0</v>
      </c>
      <c r="BG176" s="76">
        <f>Офис!BF7+Офис!BF10+Офис!BF11+Офис!BF12+Параметры!$C$25*(Кредит!BG10+(ОС!BH106+ОС!BH113)/(1+Параметры!$C$25)+ФОТ!BK234+ФОТ!BK233/Параметры!$C$24+IF(Параметры!$C$36=2,ОС!BH120/(1+Параметры!$C$25)+ФОТ!BK288+ФОТ!BK287/Параметры!$C$24,))*тех!BS$6</f>
        <v>0</v>
      </c>
      <c r="BH176" s="76">
        <f>Офис!BG7+Офис!BG10+Офис!BG11+Офис!BG12+Параметры!$C$25*(Кредит!BH10+(ОС!BI106+ОС!BI113)/(1+Параметры!$C$25)+ФОТ!BL234+ФОТ!BL233/Параметры!$C$24+IF(Параметры!$C$36=2,ОС!BI120/(1+Параметры!$C$25)+ФОТ!BL288+ФОТ!BL287/Параметры!$C$24,))*тех!BT$6</f>
        <v>0</v>
      </c>
      <c r="BI176" s="76">
        <f>Офис!BH7+Офис!BH10+Офис!BH11+Офис!BH12+Параметры!$C$25*(Кредит!BI10+(ОС!BJ106+ОС!BJ113)/(1+Параметры!$C$25)+ФОТ!BM234+ФОТ!BM233/Параметры!$C$24+IF(Параметры!$C$36=2,ОС!BJ120/(1+Параметры!$C$25)+ФОТ!BM288+ФОТ!BM287/Параметры!$C$24,))*тех!BU$6</f>
        <v>0</v>
      </c>
      <c r="BJ176" s="76">
        <f>Офис!BI7+Офис!BI10+Офис!BI11+Офис!BI12+Параметры!$C$25*(Кредит!BJ10+(ОС!BK106+ОС!BK113)/(1+Параметры!$C$25)+ФОТ!BN234+ФОТ!BN233/Параметры!$C$24+IF(Параметры!$C$36=2,ОС!BK120/(1+Параметры!$C$25)+ФОТ!BN288+ФОТ!BN287/Параметры!$C$24,))*тех!BV$6</f>
        <v>0</v>
      </c>
      <c r="BK176" s="76">
        <f>Офис!BJ7+Офис!BJ10+Офис!BJ11+Офис!BJ12+Параметры!$C$25*(Кредит!BK10+(ОС!BL106+ОС!BL113)/(1+Параметры!$C$25)+ФОТ!BO234+ФОТ!BO233/Параметры!$C$24+IF(Параметры!$C$36=2,ОС!BL120/(1+Параметры!$C$25)+ФОТ!BO288+ФОТ!BO287/Параметры!$C$24,))*тех!BW$6</f>
        <v>0</v>
      </c>
      <c r="BL176" s="76">
        <f>Офис!BK7+Офис!BK10+Офис!BK11+Офис!BK12+Параметры!$C$25*(Кредит!BL10+(ОС!BM106+ОС!BM113)/(1+Параметры!$C$25)+ФОТ!BP234+ФОТ!BP233/Параметры!$C$24+IF(Параметры!$C$36=2,ОС!BM120/(1+Параметры!$C$25)+ФОТ!BP288+ФОТ!BP287/Параметры!$C$24,))*тех!BX$6</f>
        <v>0</v>
      </c>
      <c r="BM176" s="76">
        <f>Офис!BL7+Офис!BL10+Офис!BL11+Офис!BL12+Параметры!$C$25*(Кредит!BM10+(ОС!BN106+ОС!BN113)/(1+Параметры!$C$25)+ФОТ!BQ234+ФОТ!BQ233/Параметры!$C$24+IF(Параметры!$C$36=2,ОС!BN120/(1+Параметры!$C$25)+ФОТ!BQ288+ФОТ!BQ287/Параметры!$C$24,))*тех!BY$6</f>
        <v>0</v>
      </c>
      <c r="BN176" s="76">
        <f>Офис!BM7+Офис!BM10+Офис!BM11+Офис!BM12+Параметры!$C$25*(Кредит!BN10+(ОС!BO106+ОС!BO113)/(1+Параметры!$C$25)+ФОТ!BR234+ФОТ!BR233/Параметры!$C$24+IF(Параметры!$C$36=2,ОС!BO120/(1+Параметры!$C$25)+ФОТ!BR288+ФОТ!BR287/Параметры!$C$24,))*тех!BZ$6</f>
        <v>0</v>
      </c>
      <c r="BO176" s="76">
        <f>Офис!BN7+Офис!BN10+Офис!BN11+Офис!BN12+Параметры!$C$25*(Кредит!BO10+(ОС!BP106+ОС!BP113)/(1+Параметры!$C$25)+ФОТ!BS234+ФОТ!BS233/Параметры!$C$24+IF(Параметры!$C$36=2,ОС!BP120/(1+Параметры!$C$25)+ФОТ!BS288+ФОТ!BS287/Параметры!$C$24,))*тех!CA$6</f>
        <v>0</v>
      </c>
      <c r="BP176" s="76">
        <f>Офис!BO7+Офис!BO10+Офис!BO11+Офис!BO12+Параметры!$C$25*(Кредит!BP10+(ОС!BQ106+ОС!BQ113)/(1+Параметры!$C$25)+ФОТ!BT234+ФОТ!BT233/Параметры!$C$24+IF(Параметры!$C$36=2,ОС!BQ120/(1+Параметры!$C$25)+ФОТ!BT288+ФОТ!BT287/Параметры!$C$24,))*тех!CB$6</f>
        <v>0</v>
      </c>
      <c r="BQ176" s="76">
        <f>Офис!BP7+Офис!BP10+Офис!BP11+Офис!BP12+Параметры!$C$25*(Кредит!BQ10+(ОС!BR106+ОС!BR113)/(1+Параметры!$C$25)+ФОТ!BU234+ФОТ!BU233/Параметры!$C$24+IF(Параметры!$C$36=2,ОС!BR120/(1+Параметры!$C$25)+ФОТ!BU288+ФОТ!BU287/Параметры!$C$24,))*тех!CC$6</f>
        <v>0</v>
      </c>
      <c r="BR176" s="76">
        <f>Офис!BQ7+Офис!BQ10+Офис!BQ11+Офис!BQ12+Параметры!$C$25*(Кредит!BR10+(ОС!BS106+ОС!BS113)/(1+Параметры!$C$25)+ФОТ!BV234+ФОТ!BV233/Параметры!$C$24+IF(Параметры!$C$36=2,ОС!BS120/(1+Параметры!$C$25)+ФОТ!BV288+ФОТ!BV287/Параметры!$C$24,))*тех!CD$6</f>
        <v>0</v>
      </c>
      <c r="BS176" s="76">
        <f>Офис!BR7+Офис!BR10+Офис!BR11+Офис!BR12+Параметры!$C$25*(Кредит!BS10+(ОС!BT106+ОС!BT113)/(1+Параметры!$C$25)+ФОТ!BW234+ФОТ!BW233/Параметры!$C$24+IF(Параметры!$C$36=2,ОС!BT120/(1+Параметры!$C$25)+ФОТ!BW288+ФОТ!BW287/Параметры!$C$24,))*тех!CE$6</f>
        <v>0</v>
      </c>
    </row>
    <row r="177" spans="2:71">
      <c r="C177" s="47" t="s">
        <v>859</v>
      </c>
      <c r="E177" s="76">
        <f t="shared" si="1413"/>
        <v>62233.823634303619</v>
      </c>
      <c r="F177" s="76">
        <f t="shared" si="1414"/>
        <v>4429.1479326698645</v>
      </c>
      <c r="G177" s="76">
        <f t="shared" si="1415"/>
        <v>0</v>
      </c>
      <c r="H177" s="76">
        <f t="shared" si="1416"/>
        <v>0</v>
      </c>
      <c r="I177" s="76">
        <f t="shared" si="1417"/>
        <v>0</v>
      </c>
      <c r="J177" s="76">
        <f t="shared" si="1418"/>
        <v>66662.971566973487</v>
      </c>
      <c r="L177" s="76">
        <f>БДР!K50+БДР!K51</f>
        <v>0</v>
      </c>
      <c r="M177" s="76">
        <f>БДР!L50+БДР!L51</f>
        <v>2972.5803981736517</v>
      </c>
      <c r="N177" s="76">
        <f>БДР!M50+БДР!M51</f>
        <v>6369.5864714152367</v>
      </c>
      <c r="O177" s="76">
        <f>БДР!N50+БДР!N51</f>
        <v>6051.5673052572265</v>
      </c>
      <c r="P177" s="76">
        <f>БДР!O50+БДР!O51</f>
        <v>6245.8426095812947</v>
      </c>
      <c r="Q177" s="76">
        <f>БДР!P50+БДР!P51</f>
        <v>6489.8135825332201</v>
      </c>
      <c r="R177" s="76">
        <f>БДР!Q50+БДР!Q51</f>
        <v>7373.2540344109793</v>
      </c>
      <c r="S177" s="76">
        <f>БДР!R50+БДР!R51</f>
        <v>5898.857889911229</v>
      </c>
      <c r="T177" s="76">
        <f>БДР!S50+БДР!S51</f>
        <v>5676.8796241040218</v>
      </c>
      <c r="U177" s="76">
        <f>БДР!T50+БДР!T51</f>
        <v>5452.4363679287571</v>
      </c>
      <c r="V177" s="76">
        <f>БДР!U50+БДР!U51</f>
        <v>5224.5271207086198</v>
      </c>
      <c r="W177" s="76">
        <f>БДР!V50+БДР!V51</f>
        <v>4478.4782302793728</v>
      </c>
      <c r="X177" s="76">
        <f>БДР!W50+БДР!W51</f>
        <v>3530.8606762827567</v>
      </c>
      <c r="Y177" s="76">
        <f>БДР!X50+БДР!X51</f>
        <v>898.28725638710739</v>
      </c>
      <c r="Z177" s="76">
        <f>БДР!Y50+БДР!Y51</f>
        <v>0</v>
      </c>
      <c r="AA177" s="76">
        <f>БДР!Z50+БДР!Z51</f>
        <v>0</v>
      </c>
      <c r="AB177" s="76">
        <f>БДР!AA50+БДР!AA51</f>
        <v>0</v>
      </c>
      <c r="AC177" s="76">
        <f>БДР!AB50+БДР!AB51</f>
        <v>0</v>
      </c>
      <c r="AD177" s="76">
        <f>БДР!AC50+БДР!AC51</f>
        <v>0</v>
      </c>
      <c r="AE177" s="76">
        <f>БДР!AD50+БДР!AD51</f>
        <v>0</v>
      </c>
      <c r="AF177" s="76">
        <f>БДР!AE50+БДР!AE51</f>
        <v>0</v>
      </c>
      <c r="AG177" s="76">
        <f>БДР!AF50+БДР!AF51</f>
        <v>0</v>
      </c>
      <c r="AH177" s="76">
        <f>БДР!AG50+БДР!AG51</f>
        <v>0</v>
      </c>
      <c r="AI177" s="76">
        <f>БДР!AH50+БДР!AH51</f>
        <v>0</v>
      </c>
      <c r="AJ177" s="76">
        <f>БДР!AI50+БДР!AI51</f>
        <v>0</v>
      </c>
      <c r="AK177" s="76">
        <f>БДР!AJ50+БДР!AJ51</f>
        <v>0</v>
      </c>
      <c r="AL177" s="76">
        <f>БДР!AK50+БДР!AK51</f>
        <v>0</v>
      </c>
      <c r="AM177" s="76">
        <f>БДР!AL50+БДР!AL51</f>
        <v>0</v>
      </c>
      <c r="AN177" s="76">
        <f>БДР!AM50+БДР!AM51</f>
        <v>0</v>
      </c>
      <c r="AO177" s="76">
        <f>БДР!AN50+БДР!AN51</f>
        <v>0</v>
      </c>
      <c r="AP177" s="76">
        <f>БДР!AO50+БДР!AO51</f>
        <v>0</v>
      </c>
      <c r="AQ177" s="76">
        <f>БДР!AP50+БДР!AP51</f>
        <v>0</v>
      </c>
      <c r="AR177" s="76">
        <f>БДР!AQ50+БДР!AQ51</f>
        <v>0</v>
      </c>
      <c r="AS177" s="76">
        <f>БДР!AR50+БДР!AR51</f>
        <v>0</v>
      </c>
      <c r="AT177" s="76">
        <f>БДР!AS50+БДР!AS51</f>
        <v>0</v>
      </c>
      <c r="AU177" s="76">
        <f>БДР!AT50+БДР!AT51</f>
        <v>0</v>
      </c>
      <c r="AV177" s="76">
        <f>БДР!AU50+БДР!AU51</f>
        <v>0</v>
      </c>
      <c r="AW177" s="76">
        <f>БДР!AV50+БДР!AV51</f>
        <v>0</v>
      </c>
      <c r="AX177" s="76">
        <f>БДР!AW50+БДР!AW51</f>
        <v>0</v>
      </c>
      <c r="AY177" s="76">
        <f>БДР!AX50+БДР!AX51</f>
        <v>0</v>
      </c>
      <c r="AZ177" s="76">
        <f>БДР!AY50+БДР!AY51</f>
        <v>0</v>
      </c>
      <c r="BA177" s="76">
        <f>БДР!AZ50+БДР!AZ51</f>
        <v>0</v>
      </c>
      <c r="BB177" s="76">
        <f>БДР!BA50+БДР!BA51</f>
        <v>0</v>
      </c>
      <c r="BC177" s="76">
        <f>БДР!BB50+БДР!BB51</f>
        <v>0</v>
      </c>
      <c r="BD177" s="76">
        <f>БДР!BC50+БДР!BC51</f>
        <v>0</v>
      </c>
      <c r="BE177" s="76">
        <f>БДР!BD50+БДР!BD51</f>
        <v>0</v>
      </c>
      <c r="BF177" s="76">
        <f>БДР!BE50+БДР!BE51</f>
        <v>0</v>
      </c>
      <c r="BG177" s="76">
        <f>БДР!BF50+БДР!BF51</f>
        <v>0</v>
      </c>
      <c r="BH177" s="76">
        <f>БДР!BG50+БДР!BG51</f>
        <v>0</v>
      </c>
      <c r="BI177" s="76">
        <f>БДР!BH50+БДР!BH51</f>
        <v>0</v>
      </c>
      <c r="BJ177" s="76">
        <f>БДР!BI50+БДР!BI51</f>
        <v>0</v>
      </c>
      <c r="BK177" s="76">
        <f>БДР!BJ50+БДР!BJ51</f>
        <v>0</v>
      </c>
      <c r="BL177" s="76">
        <f>БДР!BK50+БДР!BK51</f>
        <v>0</v>
      </c>
      <c r="BM177" s="76">
        <f>БДР!BL50+БДР!BL51</f>
        <v>0</v>
      </c>
      <c r="BN177" s="76">
        <f>БДР!BM50+БДР!BM51</f>
        <v>0</v>
      </c>
      <c r="BO177" s="76">
        <f>БДР!BN50+БДР!BN51</f>
        <v>0</v>
      </c>
      <c r="BP177" s="76">
        <f>БДР!BO50+БДР!BO51</f>
        <v>0</v>
      </c>
      <c r="BQ177" s="76">
        <f>БДР!BP50+БДР!BP51</f>
        <v>0</v>
      </c>
      <c r="BR177" s="76">
        <f>БДР!BQ50+БДР!BQ51</f>
        <v>0</v>
      </c>
      <c r="BS177" s="76">
        <f>БДР!BR50+БДР!BR51</f>
        <v>0</v>
      </c>
    </row>
    <row r="178" spans="2:71">
      <c r="C178" s="47" t="s">
        <v>18</v>
      </c>
      <c r="E178" s="76">
        <f t="shared" si="1413"/>
        <v>0</v>
      </c>
      <c r="F178" s="76">
        <f t="shared" si="1414"/>
        <v>0</v>
      </c>
      <c r="G178" s="76">
        <f t="shared" si="1415"/>
        <v>0</v>
      </c>
      <c r="H178" s="76">
        <f t="shared" si="1416"/>
        <v>0</v>
      </c>
      <c r="I178" s="76">
        <f t="shared" si="1417"/>
        <v>0</v>
      </c>
      <c r="J178" s="76">
        <f t="shared" si="1418"/>
        <v>0</v>
      </c>
      <c r="L178" s="3">
        <f>БДР!K55</f>
        <v>0</v>
      </c>
      <c r="M178" s="3">
        <f>БДР!L55</f>
        <v>0</v>
      </c>
      <c r="N178" s="3">
        <f>БДР!M55</f>
        <v>0</v>
      </c>
      <c r="O178" s="3">
        <f>БДР!N55</f>
        <v>0</v>
      </c>
      <c r="P178" s="3">
        <f>БДР!O55</f>
        <v>0</v>
      </c>
      <c r="Q178" s="3">
        <f>БДР!P55</f>
        <v>0</v>
      </c>
      <c r="R178" s="3">
        <f>БДР!Q55</f>
        <v>0</v>
      </c>
      <c r="S178" s="3">
        <f>БДР!R55</f>
        <v>0</v>
      </c>
      <c r="T178" s="3">
        <f>БДР!S55</f>
        <v>0</v>
      </c>
      <c r="U178" s="3">
        <f>БДР!T55</f>
        <v>0</v>
      </c>
      <c r="V178" s="3">
        <f>БДР!U55</f>
        <v>0</v>
      </c>
      <c r="W178" s="3">
        <f>БДР!V55</f>
        <v>0</v>
      </c>
      <c r="X178" s="3">
        <f>БДР!W55</f>
        <v>0</v>
      </c>
      <c r="Y178" s="3">
        <f>БДР!X55</f>
        <v>0</v>
      </c>
      <c r="Z178" s="3">
        <f>БДР!Y55</f>
        <v>0</v>
      </c>
      <c r="AA178" s="3">
        <f>БДР!Z55</f>
        <v>0</v>
      </c>
      <c r="AB178" s="3">
        <f>БДР!AA55</f>
        <v>0</v>
      </c>
      <c r="AC178" s="3">
        <f>БДР!AB55</f>
        <v>0</v>
      </c>
      <c r="AD178" s="3">
        <f>БДР!AC55</f>
        <v>0</v>
      </c>
      <c r="AE178" s="3">
        <f>БДР!AD55</f>
        <v>0</v>
      </c>
      <c r="AF178" s="3">
        <f>БДР!AE55</f>
        <v>0</v>
      </c>
      <c r="AG178" s="3">
        <f>БДР!AF55</f>
        <v>0</v>
      </c>
      <c r="AH178" s="3">
        <f>БДР!AG55</f>
        <v>0</v>
      </c>
      <c r="AI178" s="3">
        <f>БДР!AH55</f>
        <v>0</v>
      </c>
      <c r="AJ178" s="3">
        <f>БДР!AI55</f>
        <v>0</v>
      </c>
      <c r="AK178" s="3">
        <f>БДР!AJ55</f>
        <v>0</v>
      </c>
      <c r="AL178" s="3">
        <f>БДР!AK55</f>
        <v>0</v>
      </c>
      <c r="AM178" s="3">
        <f>БДР!AL55</f>
        <v>0</v>
      </c>
      <c r="AN178" s="3">
        <f>БДР!AM55</f>
        <v>0</v>
      </c>
      <c r="AO178" s="3">
        <f>БДР!AN55</f>
        <v>0</v>
      </c>
      <c r="AP178" s="3">
        <f>БДР!AO55</f>
        <v>0</v>
      </c>
      <c r="AQ178" s="3">
        <f>БДР!AP55</f>
        <v>0</v>
      </c>
      <c r="AR178" s="3">
        <f>БДР!AQ55</f>
        <v>0</v>
      </c>
      <c r="AS178" s="3">
        <f>БДР!AR55</f>
        <v>0</v>
      </c>
      <c r="AT178" s="3">
        <f>БДР!AS55</f>
        <v>0</v>
      </c>
      <c r="AU178" s="3">
        <f>БДР!AT55</f>
        <v>0</v>
      </c>
      <c r="AV178" s="3">
        <f>БДР!AU55</f>
        <v>0</v>
      </c>
      <c r="AW178" s="3">
        <f>БДР!AV55</f>
        <v>0</v>
      </c>
      <c r="AX178" s="3">
        <f>БДР!AW55</f>
        <v>0</v>
      </c>
      <c r="AY178" s="3">
        <f>БДР!AX55</f>
        <v>0</v>
      </c>
      <c r="AZ178" s="3">
        <f>БДР!AY55</f>
        <v>0</v>
      </c>
      <c r="BA178" s="3">
        <f>БДР!AZ55</f>
        <v>0</v>
      </c>
      <c r="BB178" s="3">
        <f>БДР!BA55</f>
        <v>0</v>
      </c>
      <c r="BC178" s="3">
        <f>БДР!BB55</f>
        <v>0</v>
      </c>
      <c r="BD178" s="3">
        <f>БДР!BC55</f>
        <v>0</v>
      </c>
      <c r="BE178" s="3">
        <f>БДР!BD55</f>
        <v>0</v>
      </c>
      <c r="BF178" s="3">
        <f>БДР!BE55</f>
        <v>0</v>
      </c>
      <c r="BG178" s="3">
        <f>БДР!BF55</f>
        <v>0</v>
      </c>
      <c r="BH178" s="3">
        <f>БДР!BG55</f>
        <v>0</v>
      </c>
      <c r="BI178" s="3">
        <f>БДР!BH55</f>
        <v>0</v>
      </c>
      <c r="BJ178" s="3">
        <f>БДР!BI55</f>
        <v>0</v>
      </c>
      <c r="BK178" s="3">
        <f>БДР!BJ55</f>
        <v>0</v>
      </c>
      <c r="BL178" s="3">
        <f>БДР!BK55</f>
        <v>0</v>
      </c>
      <c r="BM178" s="3">
        <f>БДР!BL55</f>
        <v>0</v>
      </c>
      <c r="BN178" s="3">
        <f>БДР!BM55</f>
        <v>0</v>
      </c>
      <c r="BO178" s="3">
        <f>БДР!BN55</f>
        <v>0</v>
      </c>
      <c r="BP178" s="3">
        <f>БДР!BO55</f>
        <v>0</v>
      </c>
      <c r="BQ178" s="3">
        <f>БДР!BP55</f>
        <v>0</v>
      </c>
      <c r="BR178" s="3">
        <f>БДР!BQ55</f>
        <v>0</v>
      </c>
      <c r="BS178" s="3">
        <f>БДР!BR55</f>
        <v>0</v>
      </c>
    </row>
    <row r="179" spans="2:71">
      <c r="C179" s="57" t="s">
        <v>863</v>
      </c>
      <c r="E179" s="79">
        <f t="shared" ref="E179" si="1419">SUM(L179:W179)</f>
        <v>373277.36948676262</v>
      </c>
      <c r="F179" s="79">
        <f t="shared" ref="F179" si="1420">SUM(X179:AI179)</f>
        <v>4429.1479326698645</v>
      </c>
      <c r="G179" s="79">
        <f t="shared" ref="G179" si="1421">SUM(AJ179:AU179)</f>
        <v>0</v>
      </c>
      <c r="H179" s="79">
        <f t="shared" ref="H179" si="1422">SUM(AV179:BG179)</f>
        <v>0</v>
      </c>
      <c r="I179" s="79">
        <f t="shared" ref="I179" si="1423">SUM(BH179:BS179)</f>
        <v>0</v>
      </c>
      <c r="J179" s="79">
        <f t="shared" ref="J179:J187" si="1424">SUM(E179:I179)</f>
        <v>377706.51741943246</v>
      </c>
      <c r="L179" s="79">
        <f>SUM(L174:L178)</f>
        <v>52520.404599425761</v>
      </c>
      <c r="M179" s="79">
        <f t="shared" ref="M179:O179" si="1425">SUM(M174:M178)</f>
        <v>23102.14496370111</v>
      </c>
      <c r="N179" s="79">
        <f t="shared" si="1425"/>
        <v>26499.151036942698</v>
      </c>
      <c r="O179" s="79">
        <f t="shared" si="1425"/>
        <v>31097.573592096163</v>
      </c>
      <c r="P179" s="79">
        <f t="shared" ref="P179" si="1426">SUM(P174:P178)</f>
        <v>31291.84889642023</v>
      </c>
      <c r="Q179" s="79">
        <f t="shared" ref="Q179" si="1427">SUM(Q174:Q178)</f>
        <v>31535.819869372157</v>
      </c>
      <c r="R179" s="79">
        <f t="shared" ref="R179" si="1428">SUM(R174:R178)</f>
        <v>32419.260321249916</v>
      </c>
      <c r="S179" s="79">
        <f t="shared" ref="S179" si="1429">SUM(S174:S178)</f>
        <v>30944.864176750165</v>
      </c>
      <c r="T179" s="79">
        <f t="shared" ref="T179" si="1430">SUM(T174:T178)</f>
        <v>30722.885910942958</v>
      </c>
      <c r="U179" s="79">
        <f t="shared" ref="U179" si="1431">SUM(U174:U178)</f>
        <v>30498.442654767692</v>
      </c>
      <c r="V179" s="79">
        <f t="shared" ref="V179" si="1432">SUM(V174:V178)</f>
        <v>25354.091686236079</v>
      </c>
      <c r="W179" s="79">
        <f t="shared" ref="W179:BS179" si="1433">SUM(W174:W178)</f>
        <v>27290.881778857682</v>
      </c>
      <c r="X179" s="79">
        <f t="shared" si="1433"/>
        <v>3530.8606762827567</v>
      </c>
      <c r="Y179" s="79">
        <f t="shared" si="1433"/>
        <v>898.28725638710739</v>
      </c>
      <c r="Z179" s="79">
        <f t="shared" si="1433"/>
        <v>0</v>
      </c>
      <c r="AA179" s="79">
        <f t="shared" si="1433"/>
        <v>0</v>
      </c>
      <c r="AB179" s="79">
        <f t="shared" si="1433"/>
        <v>0</v>
      </c>
      <c r="AC179" s="79">
        <f t="shared" si="1433"/>
        <v>0</v>
      </c>
      <c r="AD179" s="79">
        <f t="shared" si="1433"/>
        <v>0</v>
      </c>
      <c r="AE179" s="79">
        <f t="shared" si="1433"/>
        <v>0</v>
      </c>
      <c r="AF179" s="79">
        <f t="shared" si="1433"/>
        <v>0</v>
      </c>
      <c r="AG179" s="79">
        <f t="shared" si="1433"/>
        <v>0</v>
      </c>
      <c r="AH179" s="79">
        <f t="shared" si="1433"/>
        <v>0</v>
      </c>
      <c r="AI179" s="79">
        <f t="shared" si="1433"/>
        <v>0</v>
      </c>
      <c r="AJ179" s="79">
        <f t="shared" si="1433"/>
        <v>0</v>
      </c>
      <c r="AK179" s="79">
        <f t="shared" si="1433"/>
        <v>0</v>
      </c>
      <c r="AL179" s="79">
        <f t="shared" si="1433"/>
        <v>0</v>
      </c>
      <c r="AM179" s="79">
        <f t="shared" si="1433"/>
        <v>0</v>
      </c>
      <c r="AN179" s="79">
        <f t="shared" si="1433"/>
        <v>0</v>
      </c>
      <c r="AO179" s="79">
        <f t="shared" si="1433"/>
        <v>0</v>
      </c>
      <c r="AP179" s="79">
        <f t="shared" si="1433"/>
        <v>0</v>
      </c>
      <c r="AQ179" s="79">
        <f t="shared" si="1433"/>
        <v>0</v>
      </c>
      <c r="AR179" s="79">
        <f t="shared" si="1433"/>
        <v>0</v>
      </c>
      <c r="AS179" s="79">
        <f t="shared" si="1433"/>
        <v>0</v>
      </c>
      <c r="AT179" s="79">
        <f t="shared" si="1433"/>
        <v>0</v>
      </c>
      <c r="AU179" s="79">
        <f t="shared" si="1433"/>
        <v>0</v>
      </c>
      <c r="AV179" s="79">
        <f t="shared" si="1433"/>
        <v>0</v>
      </c>
      <c r="AW179" s="79">
        <f t="shared" si="1433"/>
        <v>0</v>
      </c>
      <c r="AX179" s="79">
        <f t="shared" si="1433"/>
        <v>0</v>
      </c>
      <c r="AY179" s="79">
        <f t="shared" si="1433"/>
        <v>0</v>
      </c>
      <c r="AZ179" s="79">
        <f t="shared" si="1433"/>
        <v>0</v>
      </c>
      <c r="BA179" s="79">
        <f t="shared" si="1433"/>
        <v>0</v>
      </c>
      <c r="BB179" s="79">
        <f t="shared" si="1433"/>
        <v>0</v>
      </c>
      <c r="BC179" s="79">
        <f t="shared" si="1433"/>
        <v>0</v>
      </c>
      <c r="BD179" s="79">
        <f t="shared" si="1433"/>
        <v>0</v>
      </c>
      <c r="BE179" s="79">
        <f t="shared" si="1433"/>
        <v>0</v>
      </c>
      <c r="BF179" s="79">
        <f t="shared" si="1433"/>
        <v>0</v>
      </c>
      <c r="BG179" s="79">
        <f t="shared" si="1433"/>
        <v>0</v>
      </c>
      <c r="BH179" s="79">
        <f t="shared" si="1433"/>
        <v>0</v>
      </c>
      <c r="BI179" s="79">
        <f t="shared" si="1433"/>
        <v>0</v>
      </c>
      <c r="BJ179" s="79">
        <f t="shared" si="1433"/>
        <v>0</v>
      </c>
      <c r="BK179" s="79">
        <f t="shared" si="1433"/>
        <v>0</v>
      </c>
      <c r="BL179" s="79">
        <f t="shared" si="1433"/>
        <v>0</v>
      </c>
      <c r="BM179" s="79">
        <f t="shared" si="1433"/>
        <v>0</v>
      </c>
      <c r="BN179" s="79">
        <f t="shared" si="1433"/>
        <v>0</v>
      </c>
      <c r="BO179" s="79">
        <f t="shared" si="1433"/>
        <v>0</v>
      </c>
      <c r="BP179" s="79">
        <f t="shared" si="1433"/>
        <v>0</v>
      </c>
      <c r="BQ179" s="79">
        <f t="shared" si="1433"/>
        <v>0</v>
      </c>
      <c r="BR179" s="79">
        <f t="shared" si="1433"/>
        <v>0</v>
      </c>
      <c r="BS179" s="79">
        <f t="shared" si="1433"/>
        <v>0</v>
      </c>
    </row>
    <row r="180" spans="2:71">
      <c r="C180" s="69" t="s">
        <v>861</v>
      </c>
    </row>
    <row r="181" spans="2:71">
      <c r="C181" s="47" t="s">
        <v>862</v>
      </c>
      <c r="D181" s="136">
        <f>IF(Параметры!$C$36=1,Параметры!$C$37,)</f>
        <v>0.02</v>
      </c>
      <c r="E181" s="76">
        <f>E191*$D181</f>
        <v>62237.726999182443</v>
      </c>
      <c r="F181" s="76">
        <f>F191*$D181</f>
        <v>102.54105943108829</v>
      </c>
      <c r="G181" s="76">
        <f>G191*$D181</f>
        <v>0</v>
      </c>
      <c r="H181" s="76">
        <f>H191*$D181</f>
        <v>0</v>
      </c>
      <c r="I181" s="76">
        <f>I191*$D181</f>
        <v>0</v>
      </c>
      <c r="J181" s="76">
        <f t="shared" si="1424"/>
        <v>62340.268058613532</v>
      </c>
      <c r="L181" s="76">
        <f t="shared" ref="L181:W181" si="1434">L191*$D181</f>
        <v>4748.1578424919653</v>
      </c>
      <c r="M181" s="76">
        <f t="shared" si="1434"/>
        <v>4748.1578424919653</v>
      </c>
      <c r="N181" s="76">
        <f t="shared" si="1434"/>
        <v>4748.1578424919653</v>
      </c>
      <c r="O181" s="76">
        <f t="shared" si="1434"/>
        <v>5499.5625409603726</v>
      </c>
      <c r="P181" s="76">
        <f t="shared" si="1434"/>
        <v>5499.5625409603726</v>
      </c>
      <c r="Q181" s="76">
        <f t="shared" si="1434"/>
        <v>5499.5625409603726</v>
      </c>
      <c r="R181" s="76">
        <f t="shared" si="1434"/>
        <v>5499.5625409603726</v>
      </c>
      <c r="S181" s="76">
        <f t="shared" si="1434"/>
        <v>5499.5625409603726</v>
      </c>
      <c r="T181" s="76">
        <f t="shared" si="1434"/>
        <v>5499.5625409603726</v>
      </c>
      <c r="U181" s="76">
        <f t="shared" si="1434"/>
        <v>5499.5625409603726</v>
      </c>
      <c r="V181" s="76">
        <f t="shared" si="1434"/>
        <v>4748.1578424919653</v>
      </c>
      <c r="W181" s="76">
        <f t="shared" si="1434"/>
        <v>4748.1578424919653</v>
      </c>
      <c r="X181" s="76">
        <f t="shared" ref="X181:BS181" si="1435">X191*$D181</f>
        <v>0</v>
      </c>
      <c r="Y181" s="76">
        <f t="shared" si="1435"/>
        <v>0</v>
      </c>
      <c r="Z181" s="76">
        <f t="shared" si="1435"/>
        <v>0</v>
      </c>
      <c r="AA181" s="76">
        <f t="shared" si="1435"/>
        <v>0</v>
      </c>
      <c r="AB181" s="76">
        <f t="shared" si="1435"/>
        <v>0</v>
      </c>
      <c r="AC181" s="76">
        <f t="shared" si="1435"/>
        <v>0</v>
      </c>
      <c r="AD181" s="76">
        <f t="shared" si="1435"/>
        <v>0</v>
      </c>
      <c r="AE181" s="76">
        <f t="shared" si="1435"/>
        <v>0</v>
      </c>
      <c r="AF181" s="76">
        <f t="shared" si="1435"/>
        <v>0</v>
      </c>
      <c r="AG181" s="76">
        <f t="shared" si="1435"/>
        <v>0</v>
      </c>
      <c r="AH181" s="76">
        <f t="shared" si="1435"/>
        <v>0</v>
      </c>
      <c r="AI181" s="76">
        <f t="shared" si="1435"/>
        <v>0</v>
      </c>
      <c r="AJ181" s="76">
        <f t="shared" si="1435"/>
        <v>0</v>
      </c>
      <c r="AK181" s="76">
        <f t="shared" si="1435"/>
        <v>0</v>
      </c>
      <c r="AL181" s="76">
        <f t="shared" si="1435"/>
        <v>0</v>
      </c>
      <c r="AM181" s="76">
        <f t="shared" si="1435"/>
        <v>0</v>
      </c>
      <c r="AN181" s="76">
        <f t="shared" si="1435"/>
        <v>0</v>
      </c>
      <c r="AO181" s="76">
        <f t="shared" si="1435"/>
        <v>0</v>
      </c>
      <c r="AP181" s="76">
        <f t="shared" si="1435"/>
        <v>0</v>
      </c>
      <c r="AQ181" s="76">
        <f t="shared" si="1435"/>
        <v>0</v>
      </c>
      <c r="AR181" s="76">
        <f t="shared" si="1435"/>
        <v>0</v>
      </c>
      <c r="AS181" s="76">
        <f t="shared" si="1435"/>
        <v>0</v>
      </c>
      <c r="AT181" s="76">
        <f t="shared" si="1435"/>
        <v>0</v>
      </c>
      <c r="AU181" s="76">
        <f t="shared" si="1435"/>
        <v>0</v>
      </c>
      <c r="AV181" s="76">
        <f t="shared" si="1435"/>
        <v>0</v>
      </c>
      <c r="AW181" s="76">
        <f t="shared" si="1435"/>
        <v>0</v>
      </c>
      <c r="AX181" s="76">
        <f t="shared" si="1435"/>
        <v>0</v>
      </c>
      <c r="AY181" s="76">
        <f t="shared" si="1435"/>
        <v>0</v>
      </c>
      <c r="AZ181" s="76">
        <f t="shared" si="1435"/>
        <v>0</v>
      </c>
      <c r="BA181" s="76">
        <f t="shared" si="1435"/>
        <v>0</v>
      </c>
      <c r="BB181" s="76">
        <f t="shared" si="1435"/>
        <v>0</v>
      </c>
      <c r="BC181" s="76">
        <f t="shared" si="1435"/>
        <v>0</v>
      </c>
      <c r="BD181" s="76">
        <f t="shared" si="1435"/>
        <v>0</v>
      </c>
      <c r="BE181" s="76">
        <f t="shared" si="1435"/>
        <v>0</v>
      </c>
      <c r="BF181" s="76">
        <f t="shared" si="1435"/>
        <v>0</v>
      </c>
      <c r="BG181" s="76">
        <f t="shared" si="1435"/>
        <v>0</v>
      </c>
      <c r="BH181" s="76">
        <f t="shared" si="1435"/>
        <v>0</v>
      </c>
      <c r="BI181" s="76">
        <f t="shared" si="1435"/>
        <v>0</v>
      </c>
      <c r="BJ181" s="76">
        <f t="shared" si="1435"/>
        <v>0</v>
      </c>
      <c r="BK181" s="76">
        <f t="shared" si="1435"/>
        <v>0</v>
      </c>
      <c r="BL181" s="76">
        <f t="shared" si="1435"/>
        <v>0</v>
      </c>
      <c r="BM181" s="76">
        <f t="shared" si="1435"/>
        <v>0</v>
      </c>
      <c r="BN181" s="76">
        <f t="shared" si="1435"/>
        <v>0</v>
      </c>
      <c r="BO181" s="76">
        <f t="shared" si="1435"/>
        <v>0</v>
      </c>
      <c r="BP181" s="76">
        <f t="shared" si="1435"/>
        <v>0</v>
      </c>
      <c r="BQ181" s="76">
        <f t="shared" si="1435"/>
        <v>0</v>
      </c>
      <c r="BR181" s="76">
        <f t="shared" si="1435"/>
        <v>0</v>
      </c>
      <c r="BS181" s="76">
        <f t="shared" si="1435"/>
        <v>0</v>
      </c>
    </row>
    <row r="182" spans="2:71">
      <c r="C182" s="47" t="s">
        <v>875</v>
      </c>
      <c r="D182" s="136">
        <f>(Параметры!$C$53+Параметры!$F$9)/12</f>
        <v>3.3333333333333335E-3</v>
      </c>
      <c r="E182" s="76">
        <f>E191*$D182</f>
        <v>10372.954499863741</v>
      </c>
      <c r="F182" s="76">
        <v>0</v>
      </c>
      <c r="G182" s="76">
        <v>0</v>
      </c>
      <c r="H182" s="76">
        <v>0</v>
      </c>
      <c r="I182" s="76">
        <v>0</v>
      </c>
      <c r="J182" s="76">
        <f t="shared" si="1424"/>
        <v>10372.954499863741</v>
      </c>
      <c r="L182" s="76">
        <f>E182</f>
        <v>10372.954499863741</v>
      </c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</row>
    <row r="183" spans="2:71">
      <c r="C183" s="47" t="s">
        <v>107</v>
      </c>
      <c r="D183" s="136">
        <f>Параметры!$C$27*Параметры!$C$26</f>
        <v>2E-3</v>
      </c>
      <c r="E183" s="76">
        <f>E191*$D183</f>
        <v>6223.7726999182441</v>
      </c>
      <c r="F183" s="76">
        <f>F191*$D183</f>
        <v>10.254105943108829</v>
      </c>
      <c r="G183" s="76">
        <f>G191*$D183</f>
        <v>0</v>
      </c>
      <c r="H183" s="76">
        <f>H191*$D183</f>
        <v>0</v>
      </c>
      <c r="I183" s="76">
        <f>I191*$D183</f>
        <v>0</v>
      </c>
      <c r="J183" s="76">
        <f t="shared" si="1424"/>
        <v>6234.0268058613528</v>
      </c>
      <c r="L183" s="76">
        <f t="shared" ref="L183:W183" si="1436">L191*$D183</f>
        <v>474.81578424919655</v>
      </c>
      <c r="M183" s="76">
        <f t="shared" si="1436"/>
        <v>474.81578424919655</v>
      </c>
      <c r="N183" s="76">
        <f t="shared" si="1436"/>
        <v>474.81578424919655</v>
      </c>
      <c r="O183" s="76">
        <f t="shared" si="1436"/>
        <v>549.95625409603724</v>
      </c>
      <c r="P183" s="76">
        <f t="shared" si="1436"/>
        <v>549.95625409603724</v>
      </c>
      <c r="Q183" s="76">
        <f t="shared" si="1436"/>
        <v>549.95625409603724</v>
      </c>
      <c r="R183" s="76">
        <f t="shared" si="1436"/>
        <v>549.95625409603724</v>
      </c>
      <c r="S183" s="76">
        <f t="shared" si="1436"/>
        <v>549.95625409603724</v>
      </c>
      <c r="T183" s="76">
        <f t="shared" si="1436"/>
        <v>549.95625409603724</v>
      </c>
      <c r="U183" s="76">
        <f t="shared" si="1436"/>
        <v>549.95625409603724</v>
      </c>
      <c r="V183" s="76">
        <f t="shared" si="1436"/>
        <v>474.81578424919655</v>
      </c>
      <c r="W183" s="76">
        <f t="shared" si="1436"/>
        <v>474.81578424919655</v>
      </c>
      <c r="X183" s="76">
        <f t="shared" ref="X183:BS183" si="1437">X191*$D183</f>
        <v>0</v>
      </c>
      <c r="Y183" s="76">
        <f t="shared" si="1437"/>
        <v>0</v>
      </c>
      <c r="Z183" s="76">
        <f t="shared" si="1437"/>
        <v>0</v>
      </c>
      <c r="AA183" s="76">
        <f t="shared" si="1437"/>
        <v>0</v>
      </c>
      <c r="AB183" s="76">
        <f t="shared" si="1437"/>
        <v>0</v>
      </c>
      <c r="AC183" s="76">
        <f t="shared" si="1437"/>
        <v>0</v>
      </c>
      <c r="AD183" s="76">
        <f t="shared" si="1437"/>
        <v>0</v>
      </c>
      <c r="AE183" s="76">
        <f t="shared" si="1437"/>
        <v>0</v>
      </c>
      <c r="AF183" s="76">
        <f t="shared" si="1437"/>
        <v>0</v>
      </c>
      <c r="AG183" s="76">
        <f t="shared" si="1437"/>
        <v>0</v>
      </c>
      <c r="AH183" s="76">
        <f t="shared" si="1437"/>
        <v>0</v>
      </c>
      <c r="AI183" s="76">
        <f t="shared" si="1437"/>
        <v>0</v>
      </c>
      <c r="AJ183" s="76">
        <f t="shared" si="1437"/>
        <v>0</v>
      </c>
      <c r="AK183" s="76">
        <f t="shared" si="1437"/>
        <v>0</v>
      </c>
      <c r="AL183" s="76">
        <f t="shared" si="1437"/>
        <v>0</v>
      </c>
      <c r="AM183" s="76">
        <f t="shared" si="1437"/>
        <v>0</v>
      </c>
      <c r="AN183" s="76">
        <f t="shared" si="1437"/>
        <v>0</v>
      </c>
      <c r="AO183" s="76">
        <f t="shared" si="1437"/>
        <v>0</v>
      </c>
      <c r="AP183" s="76">
        <f t="shared" si="1437"/>
        <v>0</v>
      </c>
      <c r="AQ183" s="76">
        <f t="shared" si="1437"/>
        <v>0</v>
      </c>
      <c r="AR183" s="76">
        <f t="shared" si="1437"/>
        <v>0</v>
      </c>
      <c r="AS183" s="76">
        <f t="shared" si="1437"/>
        <v>0</v>
      </c>
      <c r="AT183" s="76">
        <f t="shared" si="1437"/>
        <v>0</v>
      </c>
      <c r="AU183" s="76">
        <f t="shared" si="1437"/>
        <v>0</v>
      </c>
      <c r="AV183" s="76">
        <f t="shared" si="1437"/>
        <v>0</v>
      </c>
      <c r="AW183" s="76">
        <f t="shared" si="1437"/>
        <v>0</v>
      </c>
      <c r="AX183" s="76">
        <f t="shared" si="1437"/>
        <v>0</v>
      </c>
      <c r="AY183" s="76">
        <f t="shared" si="1437"/>
        <v>0</v>
      </c>
      <c r="AZ183" s="76">
        <f t="shared" si="1437"/>
        <v>0</v>
      </c>
      <c r="BA183" s="76">
        <f t="shared" si="1437"/>
        <v>0</v>
      </c>
      <c r="BB183" s="76">
        <f t="shared" si="1437"/>
        <v>0</v>
      </c>
      <c r="BC183" s="76">
        <f t="shared" si="1437"/>
        <v>0</v>
      </c>
      <c r="BD183" s="76">
        <f t="shared" si="1437"/>
        <v>0</v>
      </c>
      <c r="BE183" s="76">
        <f t="shared" si="1437"/>
        <v>0</v>
      </c>
      <c r="BF183" s="76">
        <f t="shared" si="1437"/>
        <v>0</v>
      </c>
      <c r="BG183" s="76">
        <f t="shared" si="1437"/>
        <v>0</v>
      </c>
      <c r="BH183" s="76">
        <f t="shared" si="1437"/>
        <v>0</v>
      </c>
      <c r="BI183" s="76">
        <f t="shared" si="1437"/>
        <v>0</v>
      </c>
      <c r="BJ183" s="76">
        <f t="shared" si="1437"/>
        <v>0</v>
      </c>
      <c r="BK183" s="76">
        <f t="shared" si="1437"/>
        <v>0</v>
      </c>
      <c r="BL183" s="76">
        <f t="shared" si="1437"/>
        <v>0</v>
      </c>
      <c r="BM183" s="76">
        <f t="shared" si="1437"/>
        <v>0</v>
      </c>
      <c r="BN183" s="76">
        <f t="shared" si="1437"/>
        <v>0</v>
      </c>
      <c r="BO183" s="76">
        <f t="shared" si="1437"/>
        <v>0</v>
      </c>
      <c r="BP183" s="76">
        <f t="shared" si="1437"/>
        <v>0</v>
      </c>
      <c r="BQ183" s="76">
        <f t="shared" si="1437"/>
        <v>0</v>
      </c>
      <c r="BR183" s="76">
        <f t="shared" si="1437"/>
        <v>0</v>
      </c>
      <c r="BS183" s="76">
        <f t="shared" si="1437"/>
        <v>0</v>
      </c>
    </row>
    <row r="184" spans="2:71">
      <c r="C184" s="47" t="s">
        <v>857</v>
      </c>
      <c r="D184" s="136">
        <f>Параметры!$C$25*Параметры!$C$26</f>
        <v>1.8E-3</v>
      </c>
      <c r="E184" s="76">
        <f>E191*$D184</f>
        <v>5601.3954299264196</v>
      </c>
      <c r="F184" s="76">
        <f>F191*$D184</f>
        <v>9.2286953487979453</v>
      </c>
      <c r="G184" s="76">
        <f>G191*$D184</f>
        <v>0</v>
      </c>
      <c r="H184" s="76">
        <f>H191*$D184</f>
        <v>0</v>
      </c>
      <c r="I184" s="76">
        <f>I191*$D184</f>
        <v>0</v>
      </c>
      <c r="J184" s="76">
        <f t="shared" si="1424"/>
        <v>5610.6241252752179</v>
      </c>
      <c r="L184" s="76">
        <f t="shared" ref="L184:W184" si="1438">L191*$D184</f>
        <v>427.33420582427686</v>
      </c>
      <c r="M184" s="76">
        <f t="shared" si="1438"/>
        <v>427.33420582427686</v>
      </c>
      <c r="N184" s="76">
        <f t="shared" si="1438"/>
        <v>427.33420582427686</v>
      </c>
      <c r="O184" s="76">
        <f t="shared" si="1438"/>
        <v>494.96062868643349</v>
      </c>
      <c r="P184" s="76">
        <f t="shared" si="1438"/>
        <v>494.96062868643349</v>
      </c>
      <c r="Q184" s="76">
        <f t="shared" si="1438"/>
        <v>494.96062868643349</v>
      </c>
      <c r="R184" s="76">
        <f t="shared" si="1438"/>
        <v>494.96062868643349</v>
      </c>
      <c r="S184" s="76">
        <f t="shared" si="1438"/>
        <v>494.96062868643349</v>
      </c>
      <c r="T184" s="76">
        <f t="shared" si="1438"/>
        <v>494.96062868643349</v>
      </c>
      <c r="U184" s="76">
        <f t="shared" si="1438"/>
        <v>494.96062868643349</v>
      </c>
      <c r="V184" s="76">
        <f t="shared" si="1438"/>
        <v>427.33420582427686</v>
      </c>
      <c r="W184" s="76">
        <f t="shared" si="1438"/>
        <v>427.33420582427686</v>
      </c>
      <c r="X184" s="76">
        <f t="shared" ref="X184:BS184" si="1439">X191*$D184</f>
        <v>0</v>
      </c>
      <c r="Y184" s="76">
        <f t="shared" si="1439"/>
        <v>0</v>
      </c>
      <c r="Z184" s="76">
        <f t="shared" si="1439"/>
        <v>0</v>
      </c>
      <c r="AA184" s="76">
        <f t="shared" si="1439"/>
        <v>0</v>
      </c>
      <c r="AB184" s="76">
        <f t="shared" si="1439"/>
        <v>0</v>
      </c>
      <c r="AC184" s="76">
        <f t="shared" si="1439"/>
        <v>0</v>
      </c>
      <c r="AD184" s="76">
        <f t="shared" si="1439"/>
        <v>0</v>
      </c>
      <c r="AE184" s="76">
        <f t="shared" si="1439"/>
        <v>0</v>
      </c>
      <c r="AF184" s="76">
        <f t="shared" si="1439"/>
        <v>0</v>
      </c>
      <c r="AG184" s="76">
        <f t="shared" si="1439"/>
        <v>0</v>
      </c>
      <c r="AH184" s="76">
        <f t="shared" si="1439"/>
        <v>0</v>
      </c>
      <c r="AI184" s="76">
        <f t="shared" si="1439"/>
        <v>0</v>
      </c>
      <c r="AJ184" s="76">
        <f t="shared" si="1439"/>
        <v>0</v>
      </c>
      <c r="AK184" s="76">
        <f t="shared" si="1439"/>
        <v>0</v>
      </c>
      <c r="AL184" s="76">
        <f t="shared" si="1439"/>
        <v>0</v>
      </c>
      <c r="AM184" s="76">
        <f t="shared" si="1439"/>
        <v>0</v>
      </c>
      <c r="AN184" s="76">
        <f t="shared" si="1439"/>
        <v>0</v>
      </c>
      <c r="AO184" s="76">
        <f t="shared" si="1439"/>
        <v>0</v>
      </c>
      <c r="AP184" s="76">
        <f t="shared" si="1439"/>
        <v>0</v>
      </c>
      <c r="AQ184" s="76">
        <f t="shared" si="1439"/>
        <v>0</v>
      </c>
      <c r="AR184" s="76">
        <f t="shared" si="1439"/>
        <v>0</v>
      </c>
      <c r="AS184" s="76">
        <f t="shared" si="1439"/>
        <v>0</v>
      </c>
      <c r="AT184" s="76">
        <f t="shared" si="1439"/>
        <v>0</v>
      </c>
      <c r="AU184" s="76">
        <f t="shared" si="1439"/>
        <v>0</v>
      </c>
      <c r="AV184" s="76">
        <f t="shared" si="1439"/>
        <v>0</v>
      </c>
      <c r="AW184" s="76">
        <f t="shared" si="1439"/>
        <v>0</v>
      </c>
      <c r="AX184" s="76">
        <f t="shared" si="1439"/>
        <v>0</v>
      </c>
      <c r="AY184" s="76">
        <f t="shared" si="1439"/>
        <v>0</v>
      </c>
      <c r="AZ184" s="76">
        <f t="shared" si="1439"/>
        <v>0</v>
      </c>
      <c r="BA184" s="76">
        <f t="shared" si="1439"/>
        <v>0</v>
      </c>
      <c r="BB184" s="76">
        <f t="shared" si="1439"/>
        <v>0</v>
      </c>
      <c r="BC184" s="76">
        <f t="shared" si="1439"/>
        <v>0</v>
      </c>
      <c r="BD184" s="76">
        <f t="shared" si="1439"/>
        <v>0</v>
      </c>
      <c r="BE184" s="76">
        <f t="shared" si="1439"/>
        <v>0</v>
      </c>
      <c r="BF184" s="76">
        <f t="shared" si="1439"/>
        <v>0</v>
      </c>
      <c r="BG184" s="76">
        <f t="shared" si="1439"/>
        <v>0</v>
      </c>
      <c r="BH184" s="76">
        <f t="shared" si="1439"/>
        <v>0</v>
      </c>
      <c r="BI184" s="76">
        <f t="shared" si="1439"/>
        <v>0</v>
      </c>
      <c r="BJ184" s="76">
        <f t="shared" si="1439"/>
        <v>0</v>
      </c>
      <c r="BK184" s="76">
        <f t="shared" si="1439"/>
        <v>0</v>
      </c>
      <c r="BL184" s="76">
        <f t="shared" si="1439"/>
        <v>0</v>
      </c>
      <c r="BM184" s="76">
        <f t="shared" si="1439"/>
        <v>0</v>
      </c>
      <c r="BN184" s="76">
        <f t="shared" si="1439"/>
        <v>0</v>
      </c>
      <c r="BO184" s="76">
        <f t="shared" si="1439"/>
        <v>0</v>
      </c>
      <c r="BP184" s="76">
        <f t="shared" si="1439"/>
        <v>0</v>
      </c>
      <c r="BQ184" s="76">
        <f t="shared" si="1439"/>
        <v>0</v>
      </c>
      <c r="BR184" s="76">
        <f t="shared" si="1439"/>
        <v>0</v>
      </c>
      <c r="BS184" s="76">
        <f t="shared" si="1439"/>
        <v>0</v>
      </c>
    </row>
    <row r="185" spans="2:71">
      <c r="C185" s="47" t="s">
        <v>858</v>
      </c>
      <c r="D185" s="136">
        <f>Данные!F336</f>
        <v>0</v>
      </c>
      <c r="E185" s="76">
        <f>E191*$D185</f>
        <v>0</v>
      </c>
      <c r="F185" s="76">
        <f>F191*$D185</f>
        <v>0</v>
      </c>
      <c r="G185" s="76">
        <f>G191*$D185</f>
        <v>0</v>
      </c>
      <c r="H185" s="76">
        <f>H191*$D185</f>
        <v>0</v>
      </c>
      <c r="I185" s="76">
        <f>I191*$D185</f>
        <v>0</v>
      </c>
      <c r="J185" s="76">
        <f t="shared" si="1424"/>
        <v>0</v>
      </c>
      <c r="L185" s="76">
        <f t="shared" ref="L185:W185" si="1440">L191*$D185</f>
        <v>0</v>
      </c>
      <c r="M185" s="76">
        <f t="shared" si="1440"/>
        <v>0</v>
      </c>
      <c r="N185" s="76">
        <f t="shared" si="1440"/>
        <v>0</v>
      </c>
      <c r="O185" s="76">
        <f t="shared" si="1440"/>
        <v>0</v>
      </c>
      <c r="P185" s="76">
        <f t="shared" si="1440"/>
        <v>0</v>
      </c>
      <c r="Q185" s="76">
        <f t="shared" si="1440"/>
        <v>0</v>
      </c>
      <c r="R185" s="76">
        <f t="shared" si="1440"/>
        <v>0</v>
      </c>
      <c r="S185" s="76">
        <f t="shared" si="1440"/>
        <v>0</v>
      </c>
      <c r="T185" s="76">
        <f t="shared" si="1440"/>
        <v>0</v>
      </c>
      <c r="U185" s="76">
        <f t="shared" si="1440"/>
        <v>0</v>
      </c>
      <c r="V185" s="76">
        <f t="shared" si="1440"/>
        <v>0</v>
      </c>
      <c r="W185" s="76">
        <f t="shared" si="1440"/>
        <v>0</v>
      </c>
      <c r="X185" s="76">
        <f t="shared" ref="X185:BS185" si="1441">X191*$D185</f>
        <v>0</v>
      </c>
      <c r="Y185" s="76">
        <f t="shared" si="1441"/>
        <v>0</v>
      </c>
      <c r="Z185" s="76">
        <f t="shared" si="1441"/>
        <v>0</v>
      </c>
      <c r="AA185" s="76">
        <f t="shared" si="1441"/>
        <v>0</v>
      </c>
      <c r="AB185" s="76">
        <f t="shared" si="1441"/>
        <v>0</v>
      </c>
      <c r="AC185" s="76">
        <f t="shared" si="1441"/>
        <v>0</v>
      </c>
      <c r="AD185" s="76">
        <f t="shared" si="1441"/>
        <v>0</v>
      </c>
      <c r="AE185" s="76">
        <f t="shared" si="1441"/>
        <v>0</v>
      </c>
      <c r="AF185" s="76">
        <f t="shared" si="1441"/>
        <v>0</v>
      </c>
      <c r="AG185" s="76">
        <f t="shared" si="1441"/>
        <v>0</v>
      </c>
      <c r="AH185" s="76">
        <f t="shared" si="1441"/>
        <v>0</v>
      </c>
      <c r="AI185" s="76">
        <f t="shared" si="1441"/>
        <v>0</v>
      </c>
      <c r="AJ185" s="76">
        <f t="shared" si="1441"/>
        <v>0</v>
      </c>
      <c r="AK185" s="76">
        <f t="shared" si="1441"/>
        <v>0</v>
      </c>
      <c r="AL185" s="76">
        <f t="shared" si="1441"/>
        <v>0</v>
      </c>
      <c r="AM185" s="76">
        <f t="shared" si="1441"/>
        <v>0</v>
      </c>
      <c r="AN185" s="76">
        <f t="shared" si="1441"/>
        <v>0</v>
      </c>
      <c r="AO185" s="76">
        <f t="shared" si="1441"/>
        <v>0</v>
      </c>
      <c r="AP185" s="76">
        <f t="shared" si="1441"/>
        <v>0</v>
      </c>
      <c r="AQ185" s="76">
        <f t="shared" si="1441"/>
        <v>0</v>
      </c>
      <c r="AR185" s="76">
        <f t="shared" si="1441"/>
        <v>0</v>
      </c>
      <c r="AS185" s="76">
        <f t="shared" si="1441"/>
        <v>0</v>
      </c>
      <c r="AT185" s="76">
        <f t="shared" si="1441"/>
        <v>0</v>
      </c>
      <c r="AU185" s="76">
        <f t="shared" si="1441"/>
        <v>0</v>
      </c>
      <c r="AV185" s="76">
        <f t="shared" si="1441"/>
        <v>0</v>
      </c>
      <c r="AW185" s="76">
        <f t="shared" si="1441"/>
        <v>0</v>
      </c>
      <c r="AX185" s="76">
        <f t="shared" si="1441"/>
        <v>0</v>
      </c>
      <c r="AY185" s="76">
        <f t="shared" si="1441"/>
        <v>0</v>
      </c>
      <c r="AZ185" s="76">
        <f t="shared" si="1441"/>
        <v>0</v>
      </c>
      <c r="BA185" s="76">
        <f t="shared" si="1441"/>
        <v>0</v>
      </c>
      <c r="BB185" s="76">
        <f t="shared" si="1441"/>
        <v>0</v>
      </c>
      <c r="BC185" s="76">
        <f t="shared" si="1441"/>
        <v>0</v>
      </c>
      <c r="BD185" s="76">
        <f t="shared" si="1441"/>
        <v>0</v>
      </c>
      <c r="BE185" s="76">
        <f t="shared" si="1441"/>
        <v>0</v>
      </c>
      <c r="BF185" s="76">
        <f t="shared" si="1441"/>
        <v>0</v>
      </c>
      <c r="BG185" s="76">
        <f t="shared" si="1441"/>
        <v>0</v>
      </c>
      <c r="BH185" s="76">
        <f t="shared" si="1441"/>
        <v>0</v>
      </c>
      <c r="BI185" s="76">
        <f t="shared" si="1441"/>
        <v>0</v>
      </c>
      <c r="BJ185" s="76">
        <f t="shared" si="1441"/>
        <v>0</v>
      </c>
      <c r="BK185" s="76">
        <f t="shared" si="1441"/>
        <v>0</v>
      </c>
      <c r="BL185" s="76">
        <f t="shared" si="1441"/>
        <v>0</v>
      </c>
      <c r="BM185" s="76">
        <f t="shared" si="1441"/>
        <v>0</v>
      </c>
      <c r="BN185" s="76">
        <f t="shared" si="1441"/>
        <v>0</v>
      </c>
      <c r="BO185" s="76">
        <f t="shared" si="1441"/>
        <v>0</v>
      </c>
      <c r="BP185" s="76">
        <f t="shared" si="1441"/>
        <v>0</v>
      </c>
      <c r="BQ185" s="76">
        <f t="shared" si="1441"/>
        <v>0</v>
      </c>
      <c r="BR185" s="76">
        <f t="shared" si="1441"/>
        <v>0</v>
      </c>
      <c r="BS185" s="76">
        <f t="shared" si="1441"/>
        <v>0</v>
      </c>
    </row>
    <row r="186" spans="2:71">
      <c r="C186" s="47" t="s">
        <v>17</v>
      </c>
      <c r="D186" s="136">
        <f>Параметры!$C$28</f>
        <v>1.4999999999999999E-2</v>
      </c>
      <c r="E186" s="76">
        <f>E191*$D186</f>
        <v>46678.295249386829</v>
      </c>
      <c r="F186" s="76">
        <f>F191*$D186</f>
        <v>76.905794573316214</v>
      </c>
      <c r="G186" s="76">
        <f>G191*$D186</f>
        <v>0</v>
      </c>
      <c r="H186" s="76">
        <f>H191*$D186</f>
        <v>0</v>
      </c>
      <c r="I186" s="76">
        <f>I191*$D186</f>
        <v>0</v>
      </c>
      <c r="J186" s="76">
        <f t="shared" si="1424"/>
        <v>46755.201043960144</v>
      </c>
      <c r="L186" s="76">
        <f t="shared" ref="L186:W186" si="1442">L191*$D186</f>
        <v>3561.1183818689738</v>
      </c>
      <c r="M186" s="76">
        <f t="shared" si="1442"/>
        <v>3561.1183818689738</v>
      </c>
      <c r="N186" s="76">
        <f t="shared" si="1442"/>
        <v>3561.1183818689738</v>
      </c>
      <c r="O186" s="76">
        <f t="shared" si="1442"/>
        <v>4124.671905720279</v>
      </c>
      <c r="P186" s="76">
        <f t="shared" si="1442"/>
        <v>4124.671905720279</v>
      </c>
      <c r="Q186" s="76">
        <f t="shared" si="1442"/>
        <v>4124.671905720279</v>
      </c>
      <c r="R186" s="76">
        <f t="shared" si="1442"/>
        <v>4124.671905720279</v>
      </c>
      <c r="S186" s="76">
        <f t="shared" si="1442"/>
        <v>4124.671905720279</v>
      </c>
      <c r="T186" s="76">
        <f t="shared" si="1442"/>
        <v>4124.671905720279</v>
      </c>
      <c r="U186" s="76">
        <f t="shared" si="1442"/>
        <v>4124.671905720279</v>
      </c>
      <c r="V186" s="76">
        <f t="shared" si="1442"/>
        <v>3561.1183818689738</v>
      </c>
      <c r="W186" s="76">
        <f t="shared" si="1442"/>
        <v>3561.1183818689738</v>
      </c>
      <c r="X186" s="76">
        <f t="shared" ref="X186:BS186" si="1443">X191*$D186</f>
        <v>0</v>
      </c>
      <c r="Y186" s="76">
        <f t="shared" si="1443"/>
        <v>0</v>
      </c>
      <c r="Z186" s="76">
        <f t="shared" si="1443"/>
        <v>0</v>
      </c>
      <c r="AA186" s="76">
        <f t="shared" si="1443"/>
        <v>0</v>
      </c>
      <c r="AB186" s="76">
        <f t="shared" si="1443"/>
        <v>0</v>
      </c>
      <c r="AC186" s="76">
        <f t="shared" si="1443"/>
        <v>0</v>
      </c>
      <c r="AD186" s="76">
        <f t="shared" si="1443"/>
        <v>0</v>
      </c>
      <c r="AE186" s="76">
        <f t="shared" si="1443"/>
        <v>0</v>
      </c>
      <c r="AF186" s="76">
        <f t="shared" si="1443"/>
        <v>0</v>
      </c>
      <c r="AG186" s="76">
        <f t="shared" si="1443"/>
        <v>0</v>
      </c>
      <c r="AH186" s="76">
        <f t="shared" si="1443"/>
        <v>0</v>
      </c>
      <c r="AI186" s="76">
        <f t="shared" si="1443"/>
        <v>0</v>
      </c>
      <c r="AJ186" s="76">
        <f t="shared" si="1443"/>
        <v>0</v>
      </c>
      <c r="AK186" s="76">
        <f t="shared" si="1443"/>
        <v>0</v>
      </c>
      <c r="AL186" s="76">
        <f t="shared" si="1443"/>
        <v>0</v>
      </c>
      <c r="AM186" s="76">
        <f t="shared" si="1443"/>
        <v>0</v>
      </c>
      <c r="AN186" s="76">
        <f t="shared" si="1443"/>
        <v>0</v>
      </c>
      <c r="AO186" s="76">
        <f t="shared" si="1443"/>
        <v>0</v>
      </c>
      <c r="AP186" s="76">
        <f t="shared" si="1443"/>
        <v>0</v>
      </c>
      <c r="AQ186" s="76">
        <f t="shared" si="1443"/>
        <v>0</v>
      </c>
      <c r="AR186" s="76">
        <f t="shared" si="1443"/>
        <v>0</v>
      </c>
      <c r="AS186" s="76">
        <f t="shared" si="1443"/>
        <v>0</v>
      </c>
      <c r="AT186" s="76">
        <f t="shared" si="1443"/>
        <v>0</v>
      </c>
      <c r="AU186" s="76">
        <f t="shared" si="1443"/>
        <v>0</v>
      </c>
      <c r="AV186" s="76">
        <f t="shared" si="1443"/>
        <v>0</v>
      </c>
      <c r="AW186" s="76">
        <f t="shared" si="1443"/>
        <v>0</v>
      </c>
      <c r="AX186" s="76">
        <f t="shared" si="1443"/>
        <v>0</v>
      </c>
      <c r="AY186" s="76">
        <f t="shared" si="1443"/>
        <v>0</v>
      </c>
      <c r="AZ186" s="76">
        <f t="shared" si="1443"/>
        <v>0</v>
      </c>
      <c r="BA186" s="76">
        <f t="shared" si="1443"/>
        <v>0</v>
      </c>
      <c r="BB186" s="76">
        <f t="shared" si="1443"/>
        <v>0</v>
      </c>
      <c r="BC186" s="76">
        <f t="shared" si="1443"/>
        <v>0</v>
      </c>
      <c r="BD186" s="76">
        <f t="shared" si="1443"/>
        <v>0</v>
      </c>
      <c r="BE186" s="76">
        <f t="shared" si="1443"/>
        <v>0</v>
      </c>
      <c r="BF186" s="76">
        <f t="shared" si="1443"/>
        <v>0</v>
      </c>
      <c r="BG186" s="76">
        <f t="shared" si="1443"/>
        <v>0</v>
      </c>
      <c r="BH186" s="76">
        <f t="shared" si="1443"/>
        <v>0</v>
      </c>
      <c r="BI186" s="76">
        <f t="shared" si="1443"/>
        <v>0</v>
      </c>
      <c r="BJ186" s="76">
        <f t="shared" si="1443"/>
        <v>0</v>
      </c>
      <c r="BK186" s="76">
        <f t="shared" si="1443"/>
        <v>0</v>
      </c>
      <c r="BL186" s="76">
        <f t="shared" si="1443"/>
        <v>0</v>
      </c>
      <c r="BM186" s="76">
        <f t="shared" si="1443"/>
        <v>0</v>
      </c>
      <c r="BN186" s="76">
        <f t="shared" si="1443"/>
        <v>0</v>
      </c>
      <c r="BO186" s="76">
        <f t="shared" si="1443"/>
        <v>0</v>
      </c>
      <c r="BP186" s="76">
        <f t="shared" si="1443"/>
        <v>0</v>
      </c>
      <c r="BQ186" s="76">
        <f t="shared" si="1443"/>
        <v>0</v>
      </c>
      <c r="BR186" s="76">
        <f t="shared" si="1443"/>
        <v>0</v>
      </c>
      <c r="BS186" s="76">
        <f t="shared" si="1443"/>
        <v>0</v>
      </c>
    </row>
    <row r="187" spans="2:71">
      <c r="C187" s="47" t="s">
        <v>275</v>
      </c>
      <c r="D187" s="136">
        <f>Параметры!$C$29</f>
        <v>0</v>
      </c>
      <c r="E187" s="76">
        <f>E191*$D187</f>
        <v>0</v>
      </c>
      <c r="F187" s="76">
        <f>F191*$D187</f>
        <v>0</v>
      </c>
      <c r="G187" s="76">
        <f>G191*$D187</f>
        <v>0</v>
      </c>
      <c r="H187" s="76">
        <f>H191*$D187</f>
        <v>0</v>
      </c>
      <c r="I187" s="76">
        <f>I191*$D187</f>
        <v>0</v>
      </c>
      <c r="J187" s="76">
        <f t="shared" si="1424"/>
        <v>0</v>
      </c>
      <c r="L187" s="76">
        <f t="shared" ref="L187:W187" si="1444">L191*$D187</f>
        <v>0</v>
      </c>
      <c r="M187" s="76">
        <f t="shared" si="1444"/>
        <v>0</v>
      </c>
      <c r="N187" s="76">
        <f t="shared" si="1444"/>
        <v>0</v>
      </c>
      <c r="O187" s="76">
        <f t="shared" si="1444"/>
        <v>0</v>
      </c>
      <c r="P187" s="76">
        <f t="shared" si="1444"/>
        <v>0</v>
      </c>
      <c r="Q187" s="76">
        <f t="shared" si="1444"/>
        <v>0</v>
      </c>
      <c r="R187" s="76">
        <f t="shared" si="1444"/>
        <v>0</v>
      </c>
      <c r="S187" s="76">
        <f t="shared" si="1444"/>
        <v>0</v>
      </c>
      <c r="T187" s="76">
        <f t="shared" si="1444"/>
        <v>0</v>
      </c>
      <c r="U187" s="76">
        <f t="shared" si="1444"/>
        <v>0</v>
      </c>
      <c r="V187" s="76">
        <f t="shared" si="1444"/>
        <v>0</v>
      </c>
      <c r="W187" s="76">
        <f t="shared" si="1444"/>
        <v>0</v>
      </c>
      <c r="X187" s="76">
        <f t="shared" ref="X187:BS187" si="1445">X191*$D187</f>
        <v>0</v>
      </c>
      <c r="Y187" s="76">
        <f t="shared" si="1445"/>
        <v>0</v>
      </c>
      <c r="Z187" s="76">
        <f t="shared" si="1445"/>
        <v>0</v>
      </c>
      <c r="AA187" s="76">
        <f t="shared" si="1445"/>
        <v>0</v>
      </c>
      <c r="AB187" s="76">
        <f t="shared" si="1445"/>
        <v>0</v>
      </c>
      <c r="AC187" s="76">
        <f t="shared" si="1445"/>
        <v>0</v>
      </c>
      <c r="AD187" s="76">
        <f t="shared" si="1445"/>
        <v>0</v>
      </c>
      <c r="AE187" s="76">
        <f t="shared" si="1445"/>
        <v>0</v>
      </c>
      <c r="AF187" s="76">
        <f t="shared" si="1445"/>
        <v>0</v>
      </c>
      <c r="AG187" s="76">
        <f t="shared" si="1445"/>
        <v>0</v>
      </c>
      <c r="AH187" s="76">
        <f t="shared" si="1445"/>
        <v>0</v>
      </c>
      <c r="AI187" s="76">
        <f t="shared" si="1445"/>
        <v>0</v>
      </c>
      <c r="AJ187" s="76">
        <f t="shared" si="1445"/>
        <v>0</v>
      </c>
      <c r="AK187" s="76">
        <f t="shared" si="1445"/>
        <v>0</v>
      </c>
      <c r="AL187" s="76">
        <f t="shared" si="1445"/>
        <v>0</v>
      </c>
      <c r="AM187" s="76">
        <f t="shared" si="1445"/>
        <v>0</v>
      </c>
      <c r="AN187" s="76">
        <f t="shared" si="1445"/>
        <v>0</v>
      </c>
      <c r="AO187" s="76">
        <f t="shared" si="1445"/>
        <v>0</v>
      </c>
      <c r="AP187" s="76">
        <f t="shared" si="1445"/>
        <v>0</v>
      </c>
      <c r="AQ187" s="76">
        <f t="shared" si="1445"/>
        <v>0</v>
      </c>
      <c r="AR187" s="76">
        <f t="shared" si="1445"/>
        <v>0</v>
      </c>
      <c r="AS187" s="76">
        <f t="shared" si="1445"/>
        <v>0</v>
      </c>
      <c r="AT187" s="76">
        <f t="shared" si="1445"/>
        <v>0</v>
      </c>
      <c r="AU187" s="76">
        <f t="shared" si="1445"/>
        <v>0</v>
      </c>
      <c r="AV187" s="76">
        <f t="shared" si="1445"/>
        <v>0</v>
      </c>
      <c r="AW187" s="76">
        <f t="shared" si="1445"/>
        <v>0</v>
      </c>
      <c r="AX187" s="76">
        <f t="shared" si="1445"/>
        <v>0</v>
      </c>
      <c r="AY187" s="76">
        <f t="shared" si="1445"/>
        <v>0</v>
      </c>
      <c r="AZ187" s="76">
        <f t="shared" si="1445"/>
        <v>0</v>
      </c>
      <c r="BA187" s="76">
        <f t="shared" si="1445"/>
        <v>0</v>
      </c>
      <c r="BB187" s="76">
        <f t="shared" si="1445"/>
        <v>0</v>
      </c>
      <c r="BC187" s="76">
        <f t="shared" si="1445"/>
        <v>0</v>
      </c>
      <c r="BD187" s="76">
        <f t="shared" si="1445"/>
        <v>0</v>
      </c>
      <c r="BE187" s="76">
        <f t="shared" si="1445"/>
        <v>0</v>
      </c>
      <c r="BF187" s="76">
        <f t="shared" si="1445"/>
        <v>0</v>
      </c>
      <c r="BG187" s="76">
        <f t="shared" si="1445"/>
        <v>0</v>
      </c>
      <c r="BH187" s="76">
        <f t="shared" si="1445"/>
        <v>0</v>
      </c>
      <c r="BI187" s="76">
        <f t="shared" si="1445"/>
        <v>0</v>
      </c>
      <c r="BJ187" s="76">
        <f t="shared" si="1445"/>
        <v>0</v>
      </c>
      <c r="BK187" s="76">
        <f t="shared" si="1445"/>
        <v>0</v>
      </c>
      <c r="BL187" s="76">
        <f t="shared" si="1445"/>
        <v>0</v>
      </c>
      <c r="BM187" s="76">
        <f t="shared" si="1445"/>
        <v>0</v>
      </c>
      <c r="BN187" s="76">
        <f t="shared" si="1445"/>
        <v>0</v>
      </c>
      <c r="BO187" s="76">
        <f t="shared" si="1445"/>
        <v>0</v>
      </c>
      <c r="BP187" s="76">
        <f t="shared" si="1445"/>
        <v>0</v>
      </c>
      <c r="BQ187" s="76">
        <f t="shared" si="1445"/>
        <v>0</v>
      </c>
      <c r="BR187" s="76">
        <f t="shared" si="1445"/>
        <v>0</v>
      </c>
      <c r="BS187" s="76">
        <f t="shared" si="1445"/>
        <v>0</v>
      </c>
    </row>
    <row r="188" spans="2:71">
      <c r="C188" s="57" t="s">
        <v>866</v>
      </c>
      <c r="D188" s="6"/>
      <c r="E188" s="79">
        <f>SUM(E181:E187)</f>
        <v>131114.14487827767</v>
      </c>
      <c r="F188" s="79">
        <f t="shared" ref="F188:I188" si="1446">SUM(F181:F187)</f>
        <v>198.92965529631127</v>
      </c>
      <c r="G188" s="79">
        <f t="shared" si="1446"/>
        <v>0</v>
      </c>
      <c r="H188" s="79">
        <f t="shared" si="1446"/>
        <v>0</v>
      </c>
      <c r="I188" s="79">
        <f t="shared" si="1446"/>
        <v>0</v>
      </c>
      <c r="J188" s="79">
        <f t="shared" ref="J188" si="1447">SUM(E188:I188)</f>
        <v>131313.07453357399</v>
      </c>
      <c r="L188" s="79">
        <f>SUM(L181:L187)</f>
        <v>19584.380714298153</v>
      </c>
      <c r="M188" s="79">
        <f t="shared" ref="M188:O188" si="1448">SUM(M181:M187)</f>
        <v>9211.426214434412</v>
      </c>
      <c r="N188" s="79">
        <f t="shared" si="1448"/>
        <v>9211.426214434412</v>
      </c>
      <c r="O188" s="79">
        <f t="shared" si="1448"/>
        <v>10669.151329463122</v>
      </c>
      <c r="P188" s="79">
        <f t="shared" ref="P188" si="1449">SUM(P181:P187)</f>
        <v>10669.151329463122</v>
      </c>
      <c r="Q188" s="79">
        <f t="shared" ref="Q188" si="1450">SUM(Q181:Q187)</f>
        <v>10669.151329463122</v>
      </c>
      <c r="R188" s="79">
        <f t="shared" ref="R188" si="1451">SUM(R181:R187)</f>
        <v>10669.151329463122</v>
      </c>
      <c r="S188" s="79">
        <f t="shared" ref="S188" si="1452">SUM(S181:S187)</f>
        <v>10669.151329463122</v>
      </c>
      <c r="T188" s="79">
        <f t="shared" ref="T188" si="1453">SUM(T181:T187)</f>
        <v>10669.151329463122</v>
      </c>
      <c r="U188" s="79">
        <f t="shared" ref="U188" si="1454">SUM(U181:U187)</f>
        <v>10669.151329463122</v>
      </c>
      <c r="V188" s="79">
        <f t="shared" ref="V188" si="1455">SUM(V181:V187)</f>
        <v>9211.426214434412</v>
      </c>
      <c r="W188" s="79">
        <f t="shared" ref="W188:BS188" si="1456">SUM(W181:W187)</f>
        <v>9211.426214434412</v>
      </c>
      <c r="X188" s="79">
        <f t="shared" si="1456"/>
        <v>0</v>
      </c>
      <c r="Y188" s="79">
        <f t="shared" si="1456"/>
        <v>0</v>
      </c>
      <c r="Z188" s="79">
        <f t="shared" si="1456"/>
        <v>0</v>
      </c>
      <c r="AA188" s="79">
        <f t="shared" si="1456"/>
        <v>0</v>
      </c>
      <c r="AB188" s="79">
        <f t="shared" si="1456"/>
        <v>0</v>
      </c>
      <c r="AC188" s="79">
        <f t="shared" si="1456"/>
        <v>0</v>
      </c>
      <c r="AD188" s="79">
        <f t="shared" si="1456"/>
        <v>0</v>
      </c>
      <c r="AE188" s="79">
        <f t="shared" si="1456"/>
        <v>0</v>
      </c>
      <c r="AF188" s="79">
        <f t="shared" si="1456"/>
        <v>0</v>
      </c>
      <c r="AG188" s="79">
        <f t="shared" si="1456"/>
        <v>0</v>
      </c>
      <c r="AH188" s="79">
        <f t="shared" si="1456"/>
        <v>0</v>
      </c>
      <c r="AI188" s="79">
        <f t="shared" si="1456"/>
        <v>0</v>
      </c>
      <c r="AJ188" s="79">
        <f t="shared" si="1456"/>
        <v>0</v>
      </c>
      <c r="AK188" s="79">
        <f t="shared" si="1456"/>
        <v>0</v>
      </c>
      <c r="AL188" s="79">
        <f t="shared" si="1456"/>
        <v>0</v>
      </c>
      <c r="AM188" s="79">
        <f t="shared" si="1456"/>
        <v>0</v>
      </c>
      <c r="AN188" s="79">
        <f t="shared" si="1456"/>
        <v>0</v>
      </c>
      <c r="AO188" s="79">
        <f t="shared" si="1456"/>
        <v>0</v>
      </c>
      <c r="AP188" s="79">
        <f t="shared" si="1456"/>
        <v>0</v>
      </c>
      <c r="AQ188" s="79">
        <f t="shared" si="1456"/>
        <v>0</v>
      </c>
      <c r="AR188" s="79">
        <f t="shared" si="1456"/>
        <v>0</v>
      </c>
      <c r="AS188" s="79">
        <f t="shared" si="1456"/>
        <v>0</v>
      </c>
      <c r="AT188" s="79">
        <f t="shared" si="1456"/>
        <v>0</v>
      </c>
      <c r="AU188" s="79">
        <f t="shared" si="1456"/>
        <v>0</v>
      </c>
      <c r="AV188" s="79">
        <f t="shared" si="1456"/>
        <v>0</v>
      </c>
      <c r="AW188" s="79">
        <f t="shared" si="1456"/>
        <v>0</v>
      </c>
      <c r="AX188" s="79">
        <f t="shared" si="1456"/>
        <v>0</v>
      </c>
      <c r="AY188" s="79">
        <f t="shared" si="1456"/>
        <v>0</v>
      </c>
      <c r="AZ188" s="79">
        <f t="shared" si="1456"/>
        <v>0</v>
      </c>
      <c r="BA188" s="79">
        <f t="shared" si="1456"/>
        <v>0</v>
      </c>
      <c r="BB188" s="79">
        <f t="shared" si="1456"/>
        <v>0</v>
      </c>
      <c r="BC188" s="79">
        <f t="shared" si="1456"/>
        <v>0</v>
      </c>
      <c r="BD188" s="79">
        <f t="shared" si="1456"/>
        <v>0</v>
      </c>
      <c r="BE188" s="79">
        <f t="shared" si="1456"/>
        <v>0</v>
      </c>
      <c r="BF188" s="79">
        <f t="shared" si="1456"/>
        <v>0</v>
      </c>
      <c r="BG188" s="79">
        <f t="shared" si="1456"/>
        <v>0</v>
      </c>
      <c r="BH188" s="79">
        <f t="shared" si="1456"/>
        <v>0</v>
      </c>
      <c r="BI188" s="79">
        <f t="shared" si="1456"/>
        <v>0</v>
      </c>
      <c r="BJ188" s="79">
        <f t="shared" si="1456"/>
        <v>0</v>
      </c>
      <c r="BK188" s="79">
        <f t="shared" si="1456"/>
        <v>0</v>
      </c>
      <c r="BL188" s="79">
        <f t="shared" si="1456"/>
        <v>0</v>
      </c>
      <c r="BM188" s="79">
        <f t="shared" si="1456"/>
        <v>0</v>
      </c>
      <c r="BN188" s="79">
        <f t="shared" si="1456"/>
        <v>0</v>
      </c>
      <c r="BO188" s="79">
        <f t="shared" si="1456"/>
        <v>0</v>
      </c>
      <c r="BP188" s="79">
        <f t="shared" si="1456"/>
        <v>0</v>
      </c>
      <c r="BQ188" s="79">
        <f t="shared" si="1456"/>
        <v>0</v>
      </c>
      <c r="BR188" s="79">
        <f t="shared" si="1456"/>
        <v>0</v>
      </c>
      <c r="BS188" s="79">
        <f t="shared" si="1456"/>
        <v>0</v>
      </c>
    </row>
    <row r="189" spans="2:71">
      <c r="C189" s="47" t="s">
        <v>867</v>
      </c>
      <c r="E189" s="76">
        <f>E172+E179+E188</f>
        <v>2809031.1437093033</v>
      </c>
      <c r="F189" s="76">
        <f>F172+F179+F188</f>
        <v>4628.077587966176</v>
      </c>
      <c r="G189" s="76">
        <f>G172+G179+G188</f>
        <v>0</v>
      </c>
      <c r="H189" s="76">
        <f>H172+H179+H188</f>
        <v>0</v>
      </c>
      <c r="I189" s="76">
        <f>I172+I179+I188</f>
        <v>0</v>
      </c>
      <c r="J189" s="76">
        <f t="shared" ref="J189:J191" si="1457">SUM(E189:I189)</f>
        <v>2813659.2212972697</v>
      </c>
      <c r="L189" s="76">
        <f t="shared" ref="L189:AQ189" si="1458">L172+L179+L188</f>
        <v>291826.58468530868</v>
      </c>
      <c r="M189" s="76">
        <f t="shared" si="1458"/>
        <v>198519.37054972025</v>
      </c>
      <c r="N189" s="76">
        <f t="shared" si="1458"/>
        <v>202916.37662296183</v>
      </c>
      <c r="O189" s="76">
        <f t="shared" si="1458"/>
        <v>244208.81527675054</v>
      </c>
      <c r="P189" s="76">
        <f t="shared" si="1458"/>
        <v>244403.09058107462</v>
      </c>
      <c r="Q189" s="76">
        <f t="shared" si="1458"/>
        <v>244647.06155402653</v>
      </c>
      <c r="R189" s="76">
        <f t="shared" si="1458"/>
        <v>245530.5020059043</v>
      </c>
      <c r="S189" s="76">
        <f t="shared" si="1458"/>
        <v>244056.10586140453</v>
      </c>
      <c r="T189" s="76">
        <f t="shared" si="1458"/>
        <v>243834.12759559733</v>
      </c>
      <c r="U189" s="76">
        <f t="shared" si="1458"/>
        <v>243609.68433942206</v>
      </c>
      <c r="V189" s="76">
        <f t="shared" si="1458"/>
        <v>201771.31727225523</v>
      </c>
      <c r="W189" s="76">
        <f t="shared" si="1458"/>
        <v>203708.10736487681</v>
      </c>
      <c r="X189" s="76">
        <f t="shared" si="1458"/>
        <v>3530.8606762827567</v>
      </c>
      <c r="Y189" s="76">
        <f t="shared" si="1458"/>
        <v>898.28725638710739</v>
      </c>
      <c r="Z189" s="76">
        <f t="shared" si="1458"/>
        <v>0</v>
      </c>
      <c r="AA189" s="76">
        <f t="shared" si="1458"/>
        <v>0</v>
      </c>
      <c r="AB189" s="76">
        <f t="shared" si="1458"/>
        <v>0</v>
      </c>
      <c r="AC189" s="76">
        <f t="shared" si="1458"/>
        <v>0</v>
      </c>
      <c r="AD189" s="76">
        <f t="shared" si="1458"/>
        <v>0</v>
      </c>
      <c r="AE189" s="76">
        <f t="shared" si="1458"/>
        <v>0</v>
      </c>
      <c r="AF189" s="76">
        <f t="shared" si="1458"/>
        <v>0</v>
      </c>
      <c r="AG189" s="76">
        <f t="shared" si="1458"/>
        <v>0</v>
      </c>
      <c r="AH189" s="76">
        <f t="shared" si="1458"/>
        <v>0</v>
      </c>
      <c r="AI189" s="76">
        <f t="shared" si="1458"/>
        <v>0</v>
      </c>
      <c r="AJ189" s="76">
        <f t="shared" si="1458"/>
        <v>0</v>
      </c>
      <c r="AK189" s="76">
        <f t="shared" si="1458"/>
        <v>0</v>
      </c>
      <c r="AL189" s="76">
        <f t="shared" si="1458"/>
        <v>0</v>
      </c>
      <c r="AM189" s="76">
        <f t="shared" si="1458"/>
        <v>0</v>
      </c>
      <c r="AN189" s="76">
        <f t="shared" si="1458"/>
        <v>0</v>
      </c>
      <c r="AO189" s="76">
        <f t="shared" si="1458"/>
        <v>0</v>
      </c>
      <c r="AP189" s="76">
        <f t="shared" si="1458"/>
        <v>0</v>
      </c>
      <c r="AQ189" s="76">
        <f t="shared" si="1458"/>
        <v>0</v>
      </c>
      <c r="AR189" s="76">
        <f t="shared" ref="AR189:BS189" si="1459">AR172+AR179+AR188</f>
        <v>0</v>
      </c>
      <c r="AS189" s="76">
        <f t="shared" si="1459"/>
        <v>0</v>
      </c>
      <c r="AT189" s="76">
        <f t="shared" si="1459"/>
        <v>0</v>
      </c>
      <c r="AU189" s="76">
        <f t="shared" si="1459"/>
        <v>0</v>
      </c>
      <c r="AV189" s="76">
        <f t="shared" si="1459"/>
        <v>0</v>
      </c>
      <c r="AW189" s="76">
        <f t="shared" si="1459"/>
        <v>0</v>
      </c>
      <c r="AX189" s="76">
        <f t="shared" si="1459"/>
        <v>0</v>
      </c>
      <c r="AY189" s="76">
        <f t="shared" si="1459"/>
        <v>0</v>
      </c>
      <c r="AZ189" s="76">
        <f t="shared" si="1459"/>
        <v>0</v>
      </c>
      <c r="BA189" s="76">
        <f t="shared" si="1459"/>
        <v>0</v>
      </c>
      <c r="BB189" s="76">
        <f t="shared" si="1459"/>
        <v>0</v>
      </c>
      <c r="BC189" s="76">
        <f t="shared" si="1459"/>
        <v>0</v>
      </c>
      <c r="BD189" s="76">
        <f t="shared" si="1459"/>
        <v>0</v>
      </c>
      <c r="BE189" s="76">
        <f t="shared" si="1459"/>
        <v>0</v>
      </c>
      <c r="BF189" s="76">
        <f t="shared" si="1459"/>
        <v>0</v>
      </c>
      <c r="BG189" s="76">
        <f t="shared" si="1459"/>
        <v>0</v>
      </c>
      <c r="BH189" s="76">
        <f t="shared" si="1459"/>
        <v>0</v>
      </c>
      <c r="BI189" s="76">
        <f t="shared" si="1459"/>
        <v>0</v>
      </c>
      <c r="BJ189" s="76">
        <f t="shared" si="1459"/>
        <v>0</v>
      </c>
      <c r="BK189" s="76">
        <f t="shared" si="1459"/>
        <v>0</v>
      </c>
      <c r="BL189" s="76">
        <f t="shared" si="1459"/>
        <v>0</v>
      </c>
      <c r="BM189" s="76">
        <f t="shared" si="1459"/>
        <v>0</v>
      </c>
      <c r="BN189" s="76">
        <f t="shared" si="1459"/>
        <v>0</v>
      </c>
      <c r="BO189" s="76">
        <f t="shared" si="1459"/>
        <v>0</v>
      </c>
      <c r="BP189" s="76">
        <f t="shared" si="1459"/>
        <v>0</v>
      </c>
      <c r="BQ189" s="76">
        <f t="shared" si="1459"/>
        <v>0</v>
      </c>
      <c r="BR189" s="76">
        <f t="shared" si="1459"/>
        <v>0</v>
      </c>
      <c r="BS189" s="76">
        <f t="shared" si="1459"/>
        <v>0</v>
      </c>
    </row>
    <row r="190" spans="2:71">
      <c r="C190" s="47" t="s">
        <v>865</v>
      </c>
      <c r="E190" s="76">
        <f t="shared" ref="E190:I190" si="1460">E191-E189</f>
        <v>302855.20624981867</v>
      </c>
      <c r="F190" s="76">
        <f t="shared" si="1460"/>
        <v>498.9753835882384</v>
      </c>
      <c r="G190" s="76">
        <f t="shared" si="1460"/>
        <v>0</v>
      </c>
      <c r="H190" s="76">
        <f t="shared" si="1460"/>
        <v>0</v>
      </c>
      <c r="I190" s="76">
        <f t="shared" si="1460"/>
        <v>0</v>
      </c>
      <c r="J190" s="76">
        <f t="shared" si="1457"/>
        <v>303354.1816334069</v>
      </c>
      <c r="L190" s="76">
        <f>L191-L189</f>
        <v>-54418.69256071042</v>
      </c>
      <c r="M190" s="76">
        <f t="shared" ref="M190:O190" si="1461">M191-M189</f>
        <v>38888.521574878017</v>
      </c>
      <c r="N190" s="76">
        <f t="shared" si="1461"/>
        <v>34491.51550163643</v>
      </c>
      <c r="O190" s="76">
        <f t="shared" si="1461"/>
        <v>30769.311771268083</v>
      </c>
      <c r="P190" s="76">
        <f t="shared" ref="P190" si="1462">P191-P189</f>
        <v>30575.036466944002</v>
      </c>
      <c r="Q190" s="76">
        <f t="shared" ref="Q190" si="1463">Q191-Q189</f>
        <v>30331.065493992093</v>
      </c>
      <c r="R190" s="76">
        <f t="shared" ref="R190" si="1464">R191-R189</f>
        <v>29447.62504211432</v>
      </c>
      <c r="S190" s="76">
        <f t="shared" ref="S190" si="1465">S191-S189</f>
        <v>30922.021186614089</v>
      </c>
      <c r="T190" s="76">
        <f t="shared" ref="T190" si="1466">T191-T189</f>
        <v>31143.999452421296</v>
      </c>
      <c r="U190" s="76">
        <f t="shared" ref="U190" si="1467">U191-U189</f>
        <v>31368.442708596558</v>
      </c>
      <c r="V190" s="76">
        <f t="shared" ref="V190" si="1468">V191-V189</f>
        <v>35636.574852343037</v>
      </c>
      <c r="W190" s="76">
        <f t="shared" ref="W190:BS190" si="1469">W191-W189</f>
        <v>33699.784759721457</v>
      </c>
      <c r="X190" s="76">
        <f t="shared" si="1469"/>
        <v>-3530.8606762827567</v>
      </c>
      <c r="Y190" s="76">
        <f t="shared" si="1469"/>
        <v>-898.28725638710739</v>
      </c>
      <c r="Z190" s="76">
        <f t="shared" si="1469"/>
        <v>0</v>
      </c>
      <c r="AA190" s="76">
        <f t="shared" si="1469"/>
        <v>0</v>
      </c>
      <c r="AB190" s="76">
        <f t="shared" si="1469"/>
        <v>0</v>
      </c>
      <c r="AC190" s="76">
        <f t="shared" si="1469"/>
        <v>0</v>
      </c>
      <c r="AD190" s="76">
        <f t="shared" si="1469"/>
        <v>0</v>
      </c>
      <c r="AE190" s="76">
        <f t="shared" si="1469"/>
        <v>0</v>
      </c>
      <c r="AF190" s="76">
        <f t="shared" si="1469"/>
        <v>0</v>
      </c>
      <c r="AG190" s="76">
        <f t="shared" si="1469"/>
        <v>0</v>
      </c>
      <c r="AH190" s="76">
        <f t="shared" si="1469"/>
        <v>0</v>
      </c>
      <c r="AI190" s="76">
        <f t="shared" si="1469"/>
        <v>0</v>
      </c>
      <c r="AJ190" s="76">
        <f t="shared" si="1469"/>
        <v>0</v>
      </c>
      <c r="AK190" s="76">
        <f t="shared" si="1469"/>
        <v>0</v>
      </c>
      <c r="AL190" s="76">
        <f t="shared" si="1469"/>
        <v>0</v>
      </c>
      <c r="AM190" s="76">
        <f t="shared" si="1469"/>
        <v>0</v>
      </c>
      <c r="AN190" s="76">
        <f t="shared" si="1469"/>
        <v>0</v>
      </c>
      <c r="AO190" s="76">
        <f t="shared" si="1469"/>
        <v>0</v>
      </c>
      <c r="AP190" s="76">
        <f t="shared" si="1469"/>
        <v>0</v>
      </c>
      <c r="AQ190" s="76">
        <f t="shared" si="1469"/>
        <v>0</v>
      </c>
      <c r="AR190" s="76">
        <f t="shared" si="1469"/>
        <v>0</v>
      </c>
      <c r="AS190" s="76">
        <f t="shared" si="1469"/>
        <v>0</v>
      </c>
      <c r="AT190" s="76">
        <f t="shared" si="1469"/>
        <v>0</v>
      </c>
      <c r="AU190" s="76">
        <f t="shared" si="1469"/>
        <v>0</v>
      </c>
      <c r="AV190" s="76">
        <f t="shared" si="1469"/>
        <v>0</v>
      </c>
      <c r="AW190" s="76">
        <f t="shared" si="1469"/>
        <v>0</v>
      </c>
      <c r="AX190" s="76">
        <f t="shared" si="1469"/>
        <v>0</v>
      </c>
      <c r="AY190" s="76">
        <f t="shared" si="1469"/>
        <v>0</v>
      </c>
      <c r="AZ190" s="76">
        <f t="shared" si="1469"/>
        <v>0</v>
      </c>
      <c r="BA190" s="76">
        <f t="shared" si="1469"/>
        <v>0</v>
      </c>
      <c r="BB190" s="76">
        <f t="shared" si="1469"/>
        <v>0</v>
      </c>
      <c r="BC190" s="76">
        <f t="shared" si="1469"/>
        <v>0</v>
      </c>
      <c r="BD190" s="76">
        <f t="shared" si="1469"/>
        <v>0</v>
      </c>
      <c r="BE190" s="76">
        <f t="shared" si="1469"/>
        <v>0</v>
      </c>
      <c r="BF190" s="76">
        <f t="shared" si="1469"/>
        <v>0</v>
      </c>
      <c r="BG190" s="76">
        <f t="shared" si="1469"/>
        <v>0</v>
      </c>
      <c r="BH190" s="76">
        <f t="shared" si="1469"/>
        <v>0</v>
      </c>
      <c r="BI190" s="76">
        <f t="shared" si="1469"/>
        <v>0</v>
      </c>
      <c r="BJ190" s="76">
        <f t="shared" si="1469"/>
        <v>0</v>
      </c>
      <c r="BK190" s="76">
        <f t="shared" si="1469"/>
        <v>0</v>
      </c>
      <c r="BL190" s="76">
        <f t="shared" si="1469"/>
        <v>0</v>
      </c>
      <c r="BM190" s="76">
        <f t="shared" si="1469"/>
        <v>0</v>
      </c>
      <c r="BN190" s="76">
        <f t="shared" si="1469"/>
        <v>0</v>
      </c>
      <c r="BO190" s="76">
        <f t="shared" si="1469"/>
        <v>0</v>
      </c>
      <c r="BP190" s="76">
        <f t="shared" si="1469"/>
        <v>0</v>
      </c>
      <c r="BQ190" s="76">
        <f t="shared" si="1469"/>
        <v>0</v>
      </c>
      <c r="BR190" s="76">
        <f t="shared" si="1469"/>
        <v>0</v>
      </c>
      <c r="BS190" s="76">
        <f t="shared" si="1469"/>
        <v>0</v>
      </c>
    </row>
    <row r="191" spans="2:71">
      <c r="C191" s="57" t="s">
        <v>864</v>
      </c>
      <c r="E191" s="79">
        <f>(E172+E179)/(1-SUM($D181:$D187)-Параметры!$C$61)</f>
        <v>3111886.349959122</v>
      </c>
      <c r="F191" s="79">
        <f>(F172+F179)/(1-SUM($D181,$D183:$D187)-Параметры!$C$61)</f>
        <v>5127.0529715544144</v>
      </c>
      <c r="G191" s="79">
        <f>(G172+G179)/(1-SUM($D181,$D183:$D187)-Параметры!$C$61)</f>
        <v>0</v>
      </c>
      <c r="H191" s="79">
        <f>(H172+H179)/(1-SUM($D181,$D183:$D187)-Параметры!$C$61)</f>
        <v>0</v>
      </c>
      <c r="I191" s="79">
        <f>(I172+I179)/(1-SUM($D181,$D183:$D187)-Параметры!$C$61)</f>
        <v>0</v>
      </c>
      <c r="J191" s="79">
        <f t="shared" si="1457"/>
        <v>3117013.4029306765</v>
      </c>
      <c r="L191" s="79">
        <f t="shared" ref="L191:AQ191" si="1470">L119+L154</f>
        <v>237407.89212459826</v>
      </c>
      <c r="M191" s="79">
        <f t="shared" si="1470"/>
        <v>237407.89212459826</v>
      </c>
      <c r="N191" s="79">
        <f t="shared" si="1470"/>
        <v>237407.89212459826</v>
      </c>
      <c r="O191" s="79">
        <f t="shared" si="1470"/>
        <v>274978.12704801862</v>
      </c>
      <c r="P191" s="79">
        <f t="shared" si="1470"/>
        <v>274978.12704801862</v>
      </c>
      <c r="Q191" s="79">
        <f t="shared" si="1470"/>
        <v>274978.12704801862</v>
      </c>
      <c r="R191" s="79">
        <f t="shared" si="1470"/>
        <v>274978.12704801862</v>
      </c>
      <c r="S191" s="79">
        <f t="shared" si="1470"/>
        <v>274978.12704801862</v>
      </c>
      <c r="T191" s="79">
        <f t="shared" si="1470"/>
        <v>274978.12704801862</v>
      </c>
      <c r="U191" s="79">
        <f t="shared" si="1470"/>
        <v>274978.12704801862</v>
      </c>
      <c r="V191" s="79">
        <f t="shared" si="1470"/>
        <v>237407.89212459826</v>
      </c>
      <c r="W191" s="79">
        <f t="shared" si="1470"/>
        <v>237407.89212459826</v>
      </c>
      <c r="X191" s="79">
        <f t="shared" si="1470"/>
        <v>0</v>
      </c>
      <c r="Y191" s="79">
        <f t="shared" si="1470"/>
        <v>0</v>
      </c>
      <c r="Z191" s="79">
        <f t="shared" si="1470"/>
        <v>0</v>
      </c>
      <c r="AA191" s="79">
        <f t="shared" si="1470"/>
        <v>0</v>
      </c>
      <c r="AB191" s="79">
        <f t="shared" si="1470"/>
        <v>0</v>
      </c>
      <c r="AC191" s="79">
        <f t="shared" si="1470"/>
        <v>0</v>
      </c>
      <c r="AD191" s="79">
        <f t="shared" si="1470"/>
        <v>0</v>
      </c>
      <c r="AE191" s="79">
        <f t="shared" si="1470"/>
        <v>0</v>
      </c>
      <c r="AF191" s="79">
        <f t="shared" si="1470"/>
        <v>0</v>
      </c>
      <c r="AG191" s="79">
        <f t="shared" si="1470"/>
        <v>0</v>
      </c>
      <c r="AH191" s="79">
        <f t="shared" si="1470"/>
        <v>0</v>
      </c>
      <c r="AI191" s="79">
        <f t="shared" si="1470"/>
        <v>0</v>
      </c>
      <c r="AJ191" s="79">
        <f t="shared" si="1470"/>
        <v>0</v>
      </c>
      <c r="AK191" s="79">
        <f t="shared" si="1470"/>
        <v>0</v>
      </c>
      <c r="AL191" s="79">
        <f t="shared" si="1470"/>
        <v>0</v>
      </c>
      <c r="AM191" s="79">
        <f t="shared" si="1470"/>
        <v>0</v>
      </c>
      <c r="AN191" s="79">
        <f t="shared" si="1470"/>
        <v>0</v>
      </c>
      <c r="AO191" s="79">
        <f t="shared" si="1470"/>
        <v>0</v>
      </c>
      <c r="AP191" s="79">
        <f t="shared" si="1470"/>
        <v>0</v>
      </c>
      <c r="AQ191" s="79">
        <f t="shared" si="1470"/>
        <v>0</v>
      </c>
      <c r="AR191" s="79">
        <f t="shared" ref="AR191:BS191" si="1471">AR119+AR154</f>
        <v>0</v>
      </c>
      <c r="AS191" s="79">
        <f t="shared" si="1471"/>
        <v>0</v>
      </c>
      <c r="AT191" s="79">
        <f t="shared" si="1471"/>
        <v>0</v>
      </c>
      <c r="AU191" s="79">
        <f t="shared" si="1471"/>
        <v>0</v>
      </c>
      <c r="AV191" s="79">
        <f t="shared" si="1471"/>
        <v>0</v>
      </c>
      <c r="AW191" s="79">
        <f t="shared" si="1471"/>
        <v>0</v>
      </c>
      <c r="AX191" s="79">
        <f t="shared" si="1471"/>
        <v>0</v>
      </c>
      <c r="AY191" s="79">
        <f t="shared" si="1471"/>
        <v>0</v>
      </c>
      <c r="AZ191" s="79">
        <f t="shared" si="1471"/>
        <v>0</v>
      </c>
      <c r="BA191" s="79">
        <f t="shared" si="1471"/>
        <v>0</v>
      </c>
      <c r="BB191" s="79">
        <f t="shared" si="1471"/>
        <v>0</v>
      </c>
      <c r="BC191" s="79">
        <f t="shared" si="1471"/>
        <v>0</v>
      </c>
      <c r="BD191" s="79">
        <f t="shared" si="1471"/>
        <v>0</v>
      </c>
      <c r="BE191" s="79">
        <f t="shared" si="1471"/>
        <v>0</v>
      </c>
      <c r="BF191" s="79">
        <f t="shared" si="1471"/>
        <v>0</v>
      </c>
      <c r="BG191" s="79">
        <f t="shared" si="1471"/>
        <v>0</v>
      </c>
      <c r="BH191" s="79">
        <f t="shared" si="1471"/>
        <v>0</v>
      </c>
      <c r="BI191" s="79">
        <f t="shared" si="1471"/>
        <v>0</v>
      </c>
      <c r="BJ191" s="79">
        <f t="shared" si="1471"/>
        <v>0</v>
      </c>
      <c r="BK191" s="79">
        <f t="shared" si="1471"/>
        <v>0</v>
      </c>
      <c r="BL191" s="79">
        <f t="shared" si="1471"/>
        <v>0</v>
      </c>
      <c r="BM191" s="79">
        <f t="shared" si="1471"/>
        <v>0</v>
      </c>
      <c r="BN191" s="79">
        <f t="shared" si="1471"/>
        <v>0</v>
      </c>
      <c r="BO191" s="79">
        <f t="shared" si="1471"/>
        <v>0</v>
      </c>
      <c r="BP191" s="79">
        <f t="shared" si="1471"/>
        <v>0</v>
      </c>
      <c r="BQ191" s="79">
        <f t="shared" si="1471"/>
        <v>0</v>
      </c>
      <c r="BR191" s="79">
        <f t="shared" si="1471"/>
        <v>0</v>
      </c>
      <c r="BS191" s="79">
        <f t="shared" si="1471"/>
        <v>0</v>
      </c>
    </row>
    <row r="192" spans="2:71">
      <c r="B192" s="8"/>
      <c r="C192" s="137" t="s">
        <v>868</v>
      </c>
      <c r="D192" s="8"/>
      <c r="E192" s="138">
        <f>IF(E191=0,,E190/E191)</f>
        <v>9.7322065201319766E-2</v>
      </c>
      <c r="F192" s="138">
        <f t="shared" ref="F192:J192" si="1472">IF(F191=0,,F190/F191)</f>
        <v>9.7322065201319655E-2</v>
      </c>
      <c r="G192" s="138">
        <f t="shared" si="1472"/>
        <v>0</v>
      </c>
      <c r="H192" s="138">
        <f t="shared" si="1472"/>
        <v>0</v>
      </c>
      <c r="I192" s="138">
        <f t="shared" si="1472"/>
        <v>0</v>
      </c>
      <c r="J192" s="138">
        <f t="shared" si="1472"/>
        <v>9.7322065201319766E-2</v>
      </c>
      <c r="L192" s="138">
        <f t="shared" ref="L192:W192" si="1473">IF(L191=0,,L190/L191)</f>
        <v>-0.22922023389243512</v>
      </c>
      <c r="M192" s="138">
        <f t="shared" si="1473"/>
        <v>0.16380467063187706</v>
      </c>
      <c r="N192" s="138">
        <f t="shared" si="1473"/>
        <v>0.14528377802846723</v>
      </c>
      <c r="O192" s="138">
        <f t="shared" si="1473"/>
        <v>0.11189730652974783</v>
      </c>
      <c r="P192" s="138">
        <f t="shared" si="1473"/>
        <v>0.11119079468311592</v>
      </c>
      <c r="Q192" s="138">
        <f t="shared" si="1473"/>
        <v>0.11030355693962331</v>
      </c>
      <c r="R192" s="138">
        <f t="shared" si="1473"/>
        <v>0.10709079066849549</v>
      </c>
      <c r="S192" s="138">
        <f t="shared" si="1473"/>
        <v>0.11245265766616509</v>
      </c>
      <c r="T192" s="138">
        <f t="shared" si="1473"/>
        <v>0.11325991556769427</v>
      </c>
      <c r="U192" s="138">
        <f t="shared" si="1473"/>
        <v>0.11407613778356553</v>
      </c>
      <c r="V192" s="138">
        <f t="shared" si="1473"/>
        <v>0.150106951093437</v>
      </c>
      <c r="W192" s="138">
        <f t="shared" si="1473"/>
        <v>0.14194888155628319</v>
      </c>
      <c r="X192" s="138">
        <f t="shared" ref="X192" si="1474">IF(X191=0,,X190/X191)</f>
        <v>0</v>
      </c>
      <c r="Y192" s="138">
        <f t="shared" ref="Y192" si="1475">IF(Y191=0,,Y190/Y191)</f>
        <v>0</v>
      </c>
      <c r="Z192" s="138">
        <f t="shared" ref="Z192" si="1476">IF(Z191=0,,Z190/Z191)</f>
        <v>0</v>
      </c>
      <c r="AA192" s="138">
        <f t="shared" ref="AA192" si="1477">IF(AA191=0,,AA190/AA191)</f>
        <v>0</v>
      </c>
      <c r="AB192" s="138">
        <f t="shared" ref="AB192" si="1478">IF(AB191=0,,AB190/AB191)</f>
        <v>0</v>
      </c>
      <c r="AC192" s="138">
        <f t="shared" ref="AC192" si="1479">IF(AC191=0,,AC190/AC191)</f>
        <v>0</v>
      </c>
      <c r="AD192" s="138">
        <f t="shared" ref="AD192" si="1480">IF(AD191=0,,AD190/AD191)</f>
        <v>0</v>
      </c>
      <c r="AE192" s="138">
        <f t="shared" ref="AE192" si="1481">IF(AE191=0,,AE190/AE191)</f>
        <v>0</v>
      </c>
      <c r="AF192" s="138">
        <f t="shared" ref="AF192" si="1482">IF(AF191=0,,AF190/AF191)</f>
        <v>0</v>
      </c>
      <c r="AG192" s="138">
        <f t="shared" ref="AG192" si="1483">IF(AG191=0,,AG190/AG191)</f>
        <v>0</v>
      </c>
      <c r="AH192" s="138">
        <f t="shared" ref="AH192" si="1484">IF(AH191=0,,AH190/AH191)</f>
        <v>0</v>
      </c>
      <c r="AI192" s="138">
        <f t="shared" ref="AI192" si="1485">IF(AI191=0,,AI190/AI191)</f>
        <v>0</v>
      </c>
      <c r="AJ192" s="138">
        <f t="shared" ref="AJ192" si="1486">IF(AJ191=0,,AJ190/AJ191)</f>
        <v>0</v>
      </c>
      <c r="AK192" s="138">
        <f t="shared" ref="AK192" si="1487">IF(AK191=0,,AK190/AK191)</f>
        <v>0</v>
      </c>
      <c r="AL192" s="138">
        <f t="shared" ref="AL192" si="1488">IF(AL191=0,,AL190/AL191)</f>
        <v>0</v>
      </c>
      <c r="AM192" s="138">
        <f t="shared" ref="AM192" si="1489">IF(AM191=0,,AM190/AM191)</f>
        <v>0</v>
      </c>
      <c r="AN192" s="138">
        <f t="shared" ref="AN192" si="1490">IF(AN191=0,,AN190/AN191)</f>
        <v>0</v>
      </c>
      <c r="AO192" s="138">
        <f t="shared" ref="AO192" si="1491">IF(AO191=0,,AO190/AO191)</f>
        <v>0</v>
      </c>
      <c r="AP192" s="138">
        <f t="shared" ref="AP192" si="1492">IF(AP191=0,,AP190/AP191)</f>
        <v>0</v>
      </c>
      <c r="AQ192" s="138">
        <f t="shared" ref="AQ192" si="1493">IF(AQ191=0,,AQ190/AQ191)</f>
        <v>0</v>
      </c>
      <c r="AR192" s="138">
        <f t="shared" ref="AR192" si="1494">IF(AR191=0,,AR190/AR191)</f>
        <v>0</v>
      </c>
      <c r="AS192" s="138">
        <f t="shared" ref="AS192" si="1495">IF(AS191=0,,AS190/AS191)</f>
        <v>0</v>
      </c>
      <c r="AT192" s="138">
        <f t="shared" ref="AT192" si="1496">IF(AT191=0,,AT190/AT191)</f>
        <v>0</v>
      </c>
      <c r="AU192" s="138">
        <f t="shared" ref="AU192" si="1497">IF(AU191=0,,AU190/AU191)</f>
        <v>0</v>
      </c>
      <c r="AV192" s="138">
        <f t="shared" ref="AV192" si="1498">IF(AV191=0,,AV190/AV191)</f>
        <v>0</v>
      </c>
      <c r="AW192" s="138">
        <f t="shared" ref="AW192" si="1499">IF(AW191=0,,AW190/AW191)</f>
        <v>0</v>
      </c>
      <c r="AX192" s="138">
        <f t="shared" ref="AX192" si="1500">IF(AX191=0,,AX190/AX191)</f>
        <v>0</v>
      </c>
      <c r="AY192" s="138">
        <f t="shared" ref="AY192" si="1501">IF(AY191=0,,AY190/AY191)</f>
        <v>0</v>
      </c>
      <c r="AZ192" s="138">
        <f t="shared" ref="AZ192" si="1502">IF(AZ191=0,,AZ190/AZ191)</f>
        <v>0</v>
      </c>
      <c r="BA192" s="138">
        <f t="shared" ref="BA192" si="1503">IF(BA191=0,,BA190/BA191)</f>
        <v>0</v>
      </c>
      <c r="BB192" s="138">
        <f t="shared" ref="BB192" si="1504">IF(BB191=0,,BB190/BB191)</f>
        <v>0</v>
      </c>
      <c r="BC192" s="138">
        <f t="shared" ref="BC192" si="1505">IF(BC191=0,,BC190/BC191)</f>
        <v>0</v>
      </c>
      <c r="BD192" s="138">
        <f t="shared" ref="BD192" si="1506">IF(BD191=0,,BD190/BD191)</f>
        <v>0</v>
      </c>
      <c r="BE192" s="138">
        <f t="shared" ref="BE192" si="1507">IF(BE191=0,,BE190/BE191)</f>
        <v>0</v>
      </c>
      <c r="BF192" s="138">
        <f t="shared" ref="BF192" si="1508">IF(BF191=0,,BF190/BF191)</f>
        <v>0</v>
      </c>
      <c r="BG192" s="138">
        <f t="shared" ref="BG192" si="1509">IF(BG191=0,,BG190/BG191)</f>
        <v>0</v>
      </c>
      <c r="BH192" s="138">
        <f t="shared" ref="BH192" si="1510">IF(BH191=0,,BH190/BH191)</f>
        <v>0</v>
      </c>
      <c r="BI192" s="138">
        <f t="shared" ref="BI192" si="1511">IF(BI191=0,,BI190/BI191)</f>
        <v>0</v>
      </c>
      <c r="BJ192" s="138">
        <f t="shared" ref="BJ192" si="1512">IF(BJ191=0,,BJ190/BJ191)</f>
        <v>0</v>
      </c>
      <c r="BK192" s="138">
        <f t="shared" ref="BK192" si="1513">IF(BK191=0,,BK190/BK191)</f>
        <v>0</v>
      </c>
      <c r="BL192" s="138">
        <f t="shared" ref="BL192" si="1514">IF(BL191=0,,BL190/BL191)</f>
        <v>0</v>
      </c>
      <c r="BM192" s="138">
        <f t="shared" ref="BM192" si="1515">IF(BM191=0,,BM190/BM191)</f>
        <v>0</v>
      </c>
      <c r="BN192" s="138">
        <f t="shared" ref="BN192" si="1516">IF(BN191=0,,BN190/BN191)</f>
        <v>0</v>
      </c>
      <c r="BO192" s="138">
        <f t="shared" ref="BO192" si="1517">IF(BO191=0,,BO190/BO191)</f>
        <v>0</v>
      </c>
      <c r="BP192" s="138">
        <f t="shared" ref="BP192" si="1518">IF(BP191=0,,BP190/BP191)</f>
        <v>0</v>
      </c>
      <c r="BQ192" s="138">
        <f t="shared" ref="BQ192" si="1519">IF(BQ191=0,,BQ190/BQ191)</f>
        <v>0</v>
      </c>
      <c r="BR192" s="138">
        <f t="shared" ref="BR192" si="1520">IF(BR191=0,,BR190/BR191)</f>
        <v>0</v>
      </c>
      <c r="BS192" s="138">
        <f t="shared" ref="BS192" si="1521">IF(BS191=0,,BS190/BS191)</f>
        <v>0</v>
      </c>
    </row>
    <row r="195" spans="3:71" hidden="1">
      <c r="C195" s="3" t="s">
        <v>879</v>
      </c>
      <c r="D195" s="76"/>
      <c r="E195" s="76">
        <f>БДР!C6+БДР!C43+БДР!C45+БДР!C49+БДР!C52</f>
        <v>2909484.9988293028</v>
      </c>
      <c r="F195" s="76">
        <f>БДР!D6+БДР!D43+БДР!D45+БДР!D49+БДР!D52</f>
        <v>4429.1479326698645</v>
      </c>
      <c r="G195" s="76">
        <f>БДР!E6+БДР!E43+БДР!E45+БДР!E49+БДР!E52</f>
        <v>0</v>
      </c>
      <c r="H195" s="76">
        <f>БДР!F6+БДР!F43+БДР!F45+БДР!F49+БДР!F52</f>
        <v>0</v>
      </c>
      <c r="I195" s="76">
        <f>БДР!G6+БДР!G43+БДР!G45+БДР!G49+БДР!G52</f>
        <v>0</v>
      </c>
      <c r="J195" s="76">
        <f>БДР!I6+БДР!I43+БДР!I45+БДР!I49+БДР!I52</f>
        <v>2913914.1467619729</v>
      </c>
      <c r="L195" s="76">
        <f>БДР!K6+БДР!K43+БДР!K45+БДР!K49+БДР!K52</f>
        <v>293121.2143203087</v>
      </c>
      <c r="M195" s="76">
        <f>БДР!L6+БДР!L43+БДР!L45+БДР!L49+БДР!L52</f>
        <v>198986.95468472023</v>
      </c>
      <c r="N195" s="76">
        <f>БДР!M6+БДР!M43+БДР!M45+БДР!M49+БДР!M52</f>
        <v>203383.96075796182</v>
      </c>
      <c r="O195" s="76">
        <f>БДР!N6+БДР!N43+БДР!N45+БДР!N49+БДР!N52</f>
        <v>244676.39941175058</v>
      </c>
      <c r="P195" s="76">
        <f>БДР!O6+БДР!O43+БДР!O45+БДР!O49+БДР!O52</f>
        <v>338886.47471607465</v>
      </c>
      <c r="Q195" s="76">
        <f>БДР!P6+БДР!P43+БДР!P45+БДР!P49+БДР!P52</f>
        <v>245114.64568902657</v>
      </c>
      <c r="R195" s="76">
        <f>БДР!Q6+БДР!Q43+БДР!Q45+БДР!Q49+БДР!Q52</f>
        <v>245998.08614090434</v>
      </c>
      <c r="S195" s="76">
        <f>БДР!R6+БДР!R43+БДР!R45+БДР!R49+БДР!R52</f>
        <v>244523.68999640457</v>
      </c>
      <c r="T195" s="76">
        <f>БДР!S6+БДР!S43+БДР!S45+БДР!S49+БДР!S52</f>
        <v>244301.71173059737</v>
      </c>
      <c r="U195" s="76">
        <f>БДР!T6+БДР!T43+БДР!T45+БДР!T49+БДР!T52</f>
        <v>244077.2684744221</v>
      </c>
      <c r="V195" s="76">
        <f>БДР!U6+БДР!U43+БДР!U45+БДР!U49+БДР!U52</f>
        <v>202238.90140725521</v>
      </c>
      <c r="W195" s="76">
        <f>БДР!V6+БДР!V43+БДР!V45+БДР!V49+БДР!V52</f>
        <v>204175.69149987682</v>
      </c>
      <c r="X195" s="76">
        <f>БДР!W6+БДР!W43+БДР!W45+БДР!W49+БДР!W52</f>
        <v>3530.8606762827567</v>
      </c>
      <c r="Y195" s="76">
        <f>БДР!X6+БДР!X43+БДР!X45+БДР!X49+БДР!X52</f>
        <v>898.28725638710739</v>
      </c>
      <c r="Z195" s="76">
        <f>БДР!Y6+БДР!Y43+БДР!Y45+БДР!Y49+БДР!Y52</f>
        <v>0</v>
      </c>
      <c r="AA195" s="76">
        <f>БДР!Z6+БДР!Z43+БДР!Z45+БДР!Z49+БДР!Z52</f>
        <v>0</v>
      </c>
      <c r="AB195" s="76">
        <f>БДР!AA6+БДР!AA43+БДР!AA45+БДР!AA49+БДР!AA52</f>
        <v>0</v>
      </c>
      <c r="AC195" s="76">
        <f>БДР!AB6+БДР!AB43+БДР!AB45+БДР!AB49+БДР!AB52</f>
        <v>0</v>
      </c>
      <c r="AD195" s="76">
        <f>БДР!AC6+БДР!AC43+БДР!AC45+БДР!AC49+БДР!AC52</f>
        <v>0</v>
      </c>
      <c r="AE195" s="76">
        <f>БДР!AD6+БДР!AD43+БДР!AD45+БДР!AD49+БДР!AD52</f>
        <v>0</v>
      </c>
      <c r="AF195" s="76">
        <f>БДР!AE6+БДР!AE43+БДР!AE45+БДР!AE49+БДР!AE52</f>
        <v>0</v>
      </c>
      <c r="AG195" s="76">
        <f>БДР!AF6+БДР!AF43+БДР!AF45+БДР!AF49+БДР!AF52</f>
        <v>0</v>
      </c>
      <c r="AH195" s="76">
        <f>БДР!AG6+БДР!AG43+БДР!AG45+БДР!AG49+БДР!AG52</f>
        <v>0</v>
      </c>
      <c r="AI195" s="76">
        <f>БДР!AH6+БДР!AH43+БДР!AH45+БДР!AH49+БДР!AH52</f>
        <v>0</v>
      </c>
      <c r="AJ195" s="76">
        <f>БДР!AI6+БДР!AI43+БДР!AI45+БДР!AI49+БДР!AI52</f>
        <v>0</v>
      </c>
      <c r="AK195" s="76">
        <f>БДР!AJ6+БДР!AJ43+БДР!AJ45+БДР!AJ49+БДР!AJ52</f>
        <v>0</v>
      </c>
      <c r="AL195" s="76">
        <f>БДР!AK6+БДР!AK43+БДР!AK45+БДР!AK49+БДР!AK52</f>
        <v>0</v>
      </c>
      <c r="AM195" s="76">
        <f>БДР!AL6+БДР!AL43+БДР!AL45+БДР!AL49+БДР!AL52</f>
        <v>0</v>
      </c>
      <c r="AN195" s="76">
        <f>БДР!AM6+БДР!AM43+БДР!AM45+БДР!AM49+БДР!AM52</f>
        <v>0</v>
      </c>
      <c r="AO195" s="76">
        <f>БДР!AN6+БДР!AN43+БДР!AN45+БДР!AN49+БДР!AN52</f>
        <v>0</v>
      </c>
      <c r="AP195" s="76">
        <f>БДР!AO6+БДР!AO43+БДР!AO45+БДР!AO49+БДР!AO52</f>
        <v>0</v>
      </c>
      <c r="AQ195" s="76">
        <f>БДР!AP6+БДР!AP43+БДР!AP45+БДР!AP49+БДР!AP52</f>
        <v>0</v>
      </c>
      <c r="AR195" s="76">
        <f>БДР!AQ6+БДР!AQ43+БДР!AQ45+БДР!AQ49+БДР!AQ52</f>
        <v>0</v>
      </c>
      <c r="AS195" s="76">
        <f>БДР!AR6+БДР!AR43+БДР!AR45+БДР!AR49+БДР!AR52</f>
        <v>0</v>
      </c>
      <c r="AT195" s="76">
        <f>БДР!AS6+БДР!AS43+БДР!AS45+БДР!AS49+БДР!AS52</f>
        <v>0</v>
      </c>
      <c r="AU195" s="76">
        <f>БДР!AT6+БДР!AT43+БДР!AT45+БДР!AT49+БДР!AT52</f>
        <v>0</v>
      </c>
      <c r="AV195" s="76">
        <f>БДР!AU6+БДР!AU43+БДР!AU45+БДР!AU49+БДР!AU52</f>
        <v>0</v>
      </c>
      <c r="AW195" s="76">
        <f>БДР!AV6+БДР!AV43+БДР!AV45+БДР!AV49+БДР!AV52</f>
        <v>0</v>
      </c>
      <c r="AX195" s="76">
        <f>БДР!AW6+БДР!AW43+БДР!AW45+БДР!AW49+БДР!AW52</f>
        <v>0</v>
      </c>
      <c r="AY195" s="76">
        <f>БДР!AX6+БДР!AX43+БДР!AX45+БДР!AX49+БДР!AX52</f>
        <v>0</v>
      </c>
      <c r="AZ195" s="76">
        <f>БДР!AY6+БДР!AY43+БДР!AY45+БДР!AY49+БДР!AY52</f>
        <v>0</v>
      </c>
      <c r="BA195" s="76">
        <f>БДР!AZ6+БДР!AZ43+БДР!AZ45+БДР!AZ49+БДР!AZ52</f>
        <v>0</v>
      </c>
      <c r="BB195" s="76">
        <f>БДР!BA6+БДР!BA43+БДР!BA45+БДР!BA49+БДР!BA52</f>
        <v>0</v>
      </c>
      <c r="BC195" s="76">
        <f>БДР!BB6+БДР!BB43+БДР!BB45+БДР!BB49+БДР!BB52</f>
        <v>0</v>
      </c>
      <c r="BD195" s="76">
        <f>БДР!BC6+БДР!BC43+БДР!BC45+БДР!BC49+БДР!BC52</f>
        <v>0</v>
      </c>
      <c r="BE195" s="76">
        <f>БДР!BD6+БДР!BD43+БДР!BD45+БДР!BD49+БДР!BD52</f>
        <v>0</v>
      </c>
      <c r="BF195" s="76">
        <f>БДР!BE6+БДР!BE43+БДР!BE45+БДР!BE49+БДР!BE52</f>
        <v>0</v>
      </c>
      <c r="BG195" s="76">
        <f>БДР!BF6+БДР!BF43+БДР!BF45+БДР!BF49+БДР!BF52</f>
        <v>0</v>
      </c>
      <c r="BH195" s="76">
        <f>БДР!BG6+БДР!BG43+БДР!BG45+БДР!BG49+БДР!BG52</f>
        <v>0</v>
      </c>
      <c r="BI195" s="76">
        <f>БДР!BH6+БДР!BH43+БДР!BH45+БДР!BH49+БДР!BH52</f>
        <v>0</v>
      </c>
      <c r="BJ195" s="76">
        <f>БДР!BI6+БДР!BI43+БДР!BI45+БДР!BI49+БДР!BI52</f>
        <v>0</v>
      </c>
      <c r="BK195" s="76">
        <f>БДР!BJ6+БДР!BJ43+БДР!BJ45+БДР!BJ49+БДР!BJ52</f>
        <v>0</v>
      </c>
      <c r="BL195" s="76">
        <f>БДР!BK6+БДР!BK43+БДР!BK45+БДР!BK49+БДР!BK52</f>
        <v>0</v>
      </c>
      <c r="BM195" s="76">
        <f>БДР!BL6+БДР!BL43+БДР!BL45+БДР!BL49+БДР!BL52</f>
        <v>0</v>
      </c>
      <c r="BN195" s="76">
        <f>БДР!BM6+БДР!BM43+БДР!BM45+БДР!BM49+БДР!BM52</f>
        <v>0</v>
      </c>
      <c r="BO195" s="76">
        <f>БДР!BN6+БДР!BN43+БДР!BN45+БДР!BN49+БДР!BN52</f>
        <v>0</v>
      </c>
      <c r="BP195" s="76">
        <f>БДР!BO6+БДР!BO43+БДР!BO45+БДР!BO49+БДР!BO52</f>
        <v>0</v>
      </c>
      <c r="BQ195" s="76">
        <f>БДР!BP6+БДР!BP43+БДР!BP45+БДР!BP49+БДР!BP52</f>
        <v>0</v>
      </c>
      <c r="BR195" s="76">
        <f>БДР!BQ6+БДР!BQ43+БДР!BQ45+БДР!BQ49+БДР!BQ52</f>
        <v>0</v>
      </c>
      <c r="BS195" s="76">
        <f>БДР!BR6+БДР!BR43+БДР!BR45+БДР!BR49+БДР!BR52</f>
        <v>0</v>
      </c>
    </row>
    <row r="196" spans="3:71" hidden="1">
      <c r="C196" s="3" t="s">
        <v>878</v>
      </c>
      <c r="E196" s="76">
        <f t="shared" ref="E196:J196" si="1522">E195-E189</f>
        <v>100453.8551199995</v>
      </c>
      <c r="F196" s="76">
        <f t="shared" si="1522"/>
        <v>-198.92965529631147</v>
      </c>
      <c r="G196" s="76">
        <f t="shared" si="1522"/>
        <v>0</v>
      </c>
      <c r="H196" s="76">
        <f t="shared" si="1522"/>
        <v>0</v>
      </c>
      <c r="I196" s="76">
        <f t="shared" si="1522"/>
        <v>0</v>
      </c>
      <c r="J196" s="76">
        <f t="shared" si="1522"/>
        <v>100254.92546470324</v>
      </c>
      <c r="L196" s="76">
        <f t="shared" ref="L196:AQ196" si="1523">L195-L189</f>
        <v>1294.6296350000193</v>
      </c>
      <c r="M196" s="76">
        <f t="shared" si="1523"/>
        <v>467.58413499998278</v>
      </c>
      <c r="N196" s="76">
        <f t="shared" si="1523"/>
        <v>467.58413499998278</v>
      </c>
      <c r="O196" s="76">
        <f t="shared" si="1523"/>
        <v>467.58413500004099</v>
      </c>
      <c r="P196" s="76">
        <f t="shared" si="1523"/>
        <v>94483.384135000029</v>
      </c>
      <c r="Q196" s="76">
        <f t="shared" si="1523"/>
        <v>467.58413500004099</v>
      </c>
      <c r="R196" s="76">
        <f t="shared" si="1523"/>
        <v>467.58413500004099</v>
      </c>
      <c r="S196" s="76">
        <f t="shared" si="1523"/>
        <v>467.58413500004099</v>
      </c>
      <c r="T196" s="76">
        <f t="shared" si="1523"/>
        <v>467.58413500004099</v>
      </c>
      <c r="U196" s="76">
        <f t="shared" si="1523"/>
        <v>467.58413500004099</v>
      </c>
      <c r="V196" s="76">
        <f t="shared" si="1523"/>
        <v>467.58413499998278</v>
      </c>
      <c r="W196" s="76">
        <f t="shared" si="1523"/>
        <v>467.58413500001188</v>
      </c>
      <c r="X196" s="76">
        <f t="shared" si="1523"/>
        <v>0</v>
      </c>
      <c r="Y196" s="76">
        <f t="shared" si="1523"/>
        <v>0</v>
      </c>
      <c r="Z196" s="76">
        <f t="shared" si="1523"/>
        <v>0</v>
      </c>
      <c r="AA196" s="76">
        <f t="shared" si="1523"/>
        <v>0</v>
      </c>
      <c r="AB196" s="76">
        <f t="shared" si="1523"/>
        <v>0</v>
      </c>
      <c r="AC196" s="76">
        <f t="shared" si="1523"/>
        <v>0</v>
      </c>
      <c r="AD196" s="76">
        <f t="shared" si="1523"/>
        <v>0</v>
      </c>
      <c r="AE196" s="76">
        <f t="shared" si="1523"/>
        <v>0</v>
      </c>
      <c r="AF196" s="76">
        <f t="shared" si="1523"/>
        <v>0</v>
      </c>
      <c r="AG196" s="76">
        <f t="shared" si="1523"/>
        <v>0</v>
      </c>
      <c r="AH196" s="76">
        <f t="shared" si="1523"/>
        <v>0</v>
      </c>
      <c r="AI196" s="76">
        <f t="shared" si="1523"/>
        <v>0</v>
      </c>
      <c r="AJ196" s="76">
        <f t="shared" si="1523"/>
        <v>0</v>
      </c>
      <c r="AK196" s="76">
        <f t="shared" si="1523"/>
        <v>0</v>
      </c>
      <c r="AL196" s="76">
        <f t="shared" si="1523"/>
        <v>0</v>
      </c>
      <c r="AM196" s="76">
        <f t="shared" si="1523"/>
        <v>0</v>
      </c>
      <c r="AN196" s="76">
        <f t="shared" si="1523"/>
        <v>0</v>
      </c>
      <c r="AO196" s="76">
        <f t="shared" si="1523"/>
        <v>0</v>
      </c>
      <c r="AP196" s="76">
        <f t="shared" si="1523"/>
        <v>0</v>
      </c>
      <c r="AQ196" s="76">
        <f t="shared" si="1523"/>
        <v>0</v>
      </c>
      <c r="AR196" s="76">
        <f t="shared" ref="AR196:BS196" si="1524">AR195-AR189</f>
        <v>0</v>
      </c>
      <c r="AS196" s="76">
        <f t="shared" si="1524"/>
        <v>0</v>
      </c>
      <c r="AT196" s="76">
        <f t="shared" si="1524"/>
        <v>0</v>
      </c>
      <c r="AU196" s="76">
        <f t="shared" si="1524"/>
        <v>0</v>
      </c>
      <c r="AV196" s="76">
        <f t="shared" si="1524"/>
        <v>0</v>
      </c>
      <c r="AW196" s="76">
        <f t="shared" si="1524"/>
        <v>0</v>
      </c>
      <c r="AX196" s="76">
        <f t="shared" si="1524"/>
        <v>0</v>
      </c>
      <c r="AY196" s="76">
        <f t="shared" si="1524"/>
        <v>0</v>
      </c>
      <c r="AZ196" s="76">
        <f t="shared" si="1524"/>
        <v>0</v>
      </c>
      <c r="BA196" s="76">
        <f t="shared" si="1524"/>
        <v>0</v>
      </c>
      <c r="BB196" s="76">
        <f t="shared" si="1524"/>
        <v>0</v>
      </c>
      <c r="BC196" s="76">
        <f t="shared" si="1524"/>
        <v>0</v>
      </c>
      <c r="BD196" s="76">
        <f t="shared" si="1524"/>
        <v>0</v>
      </c>
      <c r="BE196" s="76">
        <f t="shared" si="1524"/>
        <v>0</v>
      </c>
      <c r="BF196" s="76">
        <f t="shared" si="1524"/>
        <v>0</v>
      </c>
      <c r="BG196" s="76">
        <f t="shared" si="1524"/>
        <v>0</v>
      </c>
      <c r="BH196" s="76">
        <f t="shared" si="1524"/>
        <v>0</v>
      </c>
      <c r="BI196" s="76">
        <f t="shared" si="1524"/>
        <v>0</v>
      </c>
      <c r="BJ196" s="76">
        <f t="shared" si="1524"/>
        <v>0</v>
      </c>
      <c r="BK196" s="76">
        <f t="shared" si="1524"/>
        <v>0</v>
      </c>
      <c r="BL196" s="76">
        <f t="shared" si="1524"/>
        <v>0</v>
      </c>
      <c r="BM196" s="76">
        <f t="shared" si="1524"/>
        <v>0</v>
      </c>
      <c r="BN196" s="76">
        <f t="shared" si="1524"/>
        <v>0</v>
      </c>
      <c r="BO196" s="76">
        <f t="shared" si="1524"/>
        <v>0</v>
      </c>
      <c r="BP196" s="76">
        <f t="shared" si="1524"/>
        <v>0</v>
      </c>
      <c r="BQ196" s="76">
        <f t="shared" si="1524"/>
        <v>0</v>
      </c>
      <c r="BR196" s="76">
        <f t="shared" si="1524"/>
        <v>0</v>
      </c>
      <c r="BS196" s="76">
        <f t="shared" si="1524"/>
        <v>0</v>
      </c>
    </row>
  </sheetData>
  <sheetProtection password="D908" sheet="1" objects="1" scenarios="1" formatColumns="0" formatRows="0"/>
  <dataValidations disablePrompts="1" count="1">
    <dataValidation type="list" allowBlank="1" showInputMessage="1" showErrorMessage="1" sqref="D5:D6">
      <formula1>"Нал,БН"</formula1>
    </dataValidation>
  </dataValidations>
  <pageMargins left="0.7" right="0.7" top="0.75" bottom="0.75" header="0.3" footer="0.3"/>
  <pageSetup paperSize="9" orientation="portrait" horizontalDpi="4294967293" r:id="rId1"/>
  <ignoredErrors>
    <ignoredError sqref="E96 F96:I96" formulaRange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BS73"/>
  <sheetViews>
    <sheetView zoomScale="85" zoomScaleNormal="85" workbookViewId="0">
      <pane xSplit="3" ySplit="3" topLeftCell="D40" activePane="bottomRight" state="frozen"/>
      <selection pane="topRight" activeCell="D1" sqref="D1"/>
      <selection pane="bottomLeft" activeCell="A4" sqref="A4"/>
      <selection pane="bottomRight" activeCell="C72" sqref="C72"/>
    </sheetView>
  </sheetViews>
  <sheetFormatPr defaultColWidth="8.85546875" defaultRowHeight="15"/>
  <cols>
    <col min="1" max="1" width="3.5703125" style="3" customWidth="1"/>
    <col min="2" max="2" width="7.42578125" style="3" customWidth="1"/>
    <col min="3" max="3" width="42" style="3" customWidth="1"/>
    <col min="4" max="4" width="10.28515625" style="3" customWidth="1"/>
    <col min="5" max="5" width="10.42578125" style="3" bestFit="1" customWidth="1"/>
    <col min="6" max="6" width="10.28515625" style="3" bestFit="1" customWidth="1"/>
    <col min="7" max="7" width="10" style="3" customWidth="1"/>
    <col min="8" max="8" width="10.7109375" style="3" customWidth="1"/>
    <col min="9" max="9" width="11.140625" style="3" customWidth="1"/>
    <col min="10" max="10" width="3.7109375" style="3" customWidth="1"/>
    <col min="11" max="11" width="10.28515625" style="3" customWidth="1"/>
    <col min="12" max="12" width="9.42578125" style="3" customWidth="1"/>
    <col min="13" max="13" width="9.7109375" style="3" customWidth="1"/>
    <col min="14" max="14" width="9.140625" style="3" customWidth="1"/>
    <col min="15" max="15" width="9.5703125" style="3" customWidth="1"/>
    <col min="16" max="70" width="9" style="3" bestFit="1" customWidth="1"/>
    <col min="71" max="16384" width="8.85546875" style="3"/>
  </cols>
  <sheetData>
    <row r="2" spans="1:71" ht="18.75">
      <c r="B2" s="1" t="s">
        <v>8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</row>
    <row r="3" spans="1:71">
      <c r="B3" s="38" t="s">
        <v>102</v>
      </c>
      <c r="C3" s="38" t="s">
        <v>171</v>
      </c>
      <c r="D3" s="115" t="s">
        <v>1</v>
      </c>
      <c r="E3" s="115" t="s">
        <v>2</v>
      </c>
      <c r="F3" s="115" t="s">
        <v>3</v>
      </c>
      <c r="G3" s="115" t="s">
        <v>4</v>
      </c>
      <c r="H3" s="115" t="s">
        <v>5</v>
      </c>
      <c r="I3" s="115" t="s">
        <v>6</v>
      </c>
      <c r="K3" s="39">
        <f>Параметры!C11</f>
        <v>42370</v>
      </c>
      <c r="L3" s="39">
        <f>DATE(YEAR(K3),MONTH(K3)+1,1)</f>
        <v>42401</v>
      </c>
      <c r="M3" s="39">
        <f t="shared" ref="M3:BR3" si="0">DATE(YEAR(L3),MONTH(L3)+1,1)</f>
        <v>42430</v>
      </c>
      <c r="N3" s="39">
        <f t="shared" si="0"/>
        <v>42461</v>
      </c>
      <c r="O3" s="39">
        <f t="shared" si="0"/>
        <v>42491</v>
      </c>
      <c r="P3" s="39">
        <f t="shared" si="0"/>
        <v>42522</v>
      </c>
      <c r="Q3" s="39">
        <f t="shared" si="0"/>
        <v>42552</v>
      </c>
      <c r="R3" s="39">
        <f t="shared" si="0"/>
        <v>42583</v>
      </c>
      <c r="S3" s="39">
        <f t="shared" si="0"/>
        <v>42614</v>
      </c>
      <c r="T3" s="39">
        <f t="shared" si="0"/>
        <v>42644</v>
      </c>
      <c r="U3" s="39">
        <f t="shared" si="0"/>
        <v>42675</v>
      </c>
      <c r="V3" s="39">
        <f t="shared" si="0"/>
        <v>42705</v>
      </c>
      <c r="W3" s="39">
        <f t="shared" si="0"/>
        <v>42736</v>
      </c>
      <c r="X3" s="39">
        <f t="shared" si="0"/>
        <v>42767</v>
      </c>
      <c r="Y3" s="39">
        <f t="shared" si="0"/>
        <v>42795</v>
      </c>
      <c r="Z3" s="39">
        <f t="shared" si="0"/>
        <v>42826</v>
      </c>
      <c r="AA3" s="39">
        <f t="shared" si="0"/>
        <v>42856</v>
      </c>
      <c r="AB3" s="39">
        <f t="shared" si="0"/>
        <v>42887</v>
      </c>
      <c r="AC3" s="39">
        <f t="shared" si="0"/>
        <v>42917</v>
      </c>
      <c r="AD3" s="39">
        <f t="shared" si="0"/>
        <v>42948</v>
      </c>
      <c r="AE3" s="39">
        <f t="shared" si="0"/>
        <v>42979</v>
      </c>
      <c r="AF3" s="39">
        <f t="shared" si="0"/>
        <v>43009</v>
      </c>
      <c r="AG3" s="39">
        <f t="shared" si="0"/>
        <v>43040</v>
      </c>
      <c r="AH3" s="39">
        <f t="shared" si="0"/>
        <v>43070</v>
      </c>
      <c r="AI3" s="39">
        <f t="shared" si="0"/>
        <v>43101</v>
      </c>
      <c r="AJ3" s="39">
        <f t="shared" si="0"/>
        <v>43132</v>
      </c>
      <c r="AK3" s="39">
        <f t="shared" si="0"/>
        <v>43160</v>
      </c>
      <c r="AL3" s="39">
        <f t="shared" si="0"/>
        <v>43191</v>
      </c>
      <c r="AM3" s="39">
        <f t="shared" si="0"/>
        <v>43221</v>
      </c>
      <c r="AN3" s="39">
        <f t="shared" si="0"/>
        <v>43252</v>
      </c>
      <c r="AO3" s="39">
        <f t="shared" si="0"/>
        <v>43282</v>
      </c>
      <c r="AP3" s="39">
        <f t="shared" si="0"/>
        <v>43313</v>
      </c>
      <c r="AQ3" s="39">
        <f t="shared" si="0"/>
        <v>43344</v>
      </c>
      <c r="AR3" s="39">
        <f t="shared" si="0"/>
        <v>43374</v>
      </c>
      <c r="AS3" s="39">
        <f t="shared" si="0"/>
        <v>43405</v>
      </c>
      <c r="AT3" s="39">
        <f t="shared" si="0"/>
        <v>43435</v>
      </c>
      <c r="AU3" s="39">
        <f t="shared" si="0"/>
        <v>43466</v>
      </c>
      <c r="AV3" s="39">
        <f t="shared" si="0"/>
        <v>43497</v>
      </c>
      <c r="AW3" s="39">
        <f t="shared" si="0"/>
        <v>43525</v>
      </c>
      <c r="AX3" s="39">
        <f t="shared" si="0"/>
        <v>43556</v>
      </c>
      <c r="AY3" s="39">
        <f t="shared" si="0"/>
        <v>43586</v>
      </c>
      <c r="AZ3" s="39">
        <f t="shared" si="0"/>
        <v>43617</v>
      </c>
      <c r="BA3" s="39">
        <f t="shared" si="0"/>
        <v>43647</v>
      </c>
      <c r="BB3" s="39">
        <f t="shared" si="0"/>
        <v>43678</v>
      </c>
      <c r="BC3" s="39">
        <f t="shared" si="0"/>
        <v>43709</v>
      </c>
      <c r="BD3" s="39">
        <f t="shared" si="0"/>
        <v>43739</v>
      </c>
      <c r="BE3" s="39">
        <f t="shared" si="0"/>
        <v>43770</v>
      </c>
      <c r="BF3" s="39">
        <f t="shared" si="0"/>
        <v>43800</v>
      </c>
      <c r="BG3" s="39">
        <f t="shared" si="0"/>
        <v>43831</v>
      </c>
      <c r="BH3" s="39">
        <f t="shared" si="0"/>
        <v>43862</v>
      </c>
      <c r="BI3" s="39">
        <f t="shared" si="0"/>
        <v>43891</v>
      </c>
      <c r="BJ3" s="39">
        <f t="shared" si="0"/>
        <v>43922</v>
      </c>
      <c r="BK3" s="39">
        <f t="shared" si="0"/>
        <v>43952</v>
      </c>
      <c r="BL3" s="39">
        <f t="shared" si="0"/>
        <v>43983</v>
      </c>
      <c r="BM3" s="39">
        <f t="shared" si="0"/>
        <v>44013</v>
      </c>
      <c r="BN3" s="39">
        <f t="shared" si="0"/>
        <v>44044</v>
      </c>
      <c r="BO3" s="39">
        <f t="shared" si="0"/>
        <v>44075</v>
      </c>
      <c r="BP3" s="39">
        <f t="shared" si="0"/>
        <v>44105</v>
      </c>
      <c r="BQ3" s="39">
        <f t="shared" si="0"/>
        <v>44136</v>
      </c>
      <c r="BR3" s="39">
        <f t="shared" si="0"/>
        <v>44166</v>
      </c>
    </row>
    <row r="4" spans="1:71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</row>
    <row r="5" spans="1:71">
      <c r="A5" s="3" t="s">
        <v>494</v>
      </c>
      <c r="B5" s="3" t="s">
        <v>444</v>
      </c>
      <c r="C5" s="9" t="s">
        <v>103</v>
      </c>
      <c r="D5" s="79">
        <f t="shared" ref="D5" si="1">SUM(K5:V5)</f>
        <v>1625901.6393442624</v>
      </c>
      <c r="E5" s="79">
        <f t="shared" ref="E5" si="2">SUM(W5:AH5)</f>
        <v>0</v>
      </c>
      <c r="F5" s="79">
        <f t="shared" ref="F5" si="3">SUM(AI5:AT5)</f>
        <v>0</v>
      </c>
      <c r="G5" s="79">
        <f t="shared" ref="G5" si="4">SUM(AU5:BF5)</f>
        <v>0</v>
      </c>
      <c r="H5" s="79">
        <f t="shared" ref="H5" si="5">SUM(BG5:BR5)</f>
        <v>0</v>
      </c>
      <c r="I5" s="79">
        <f t="shared" ref="I5" si="6">SUM(I6:I8)</f>
        <v>1625901.6393442622</v>
      </c>
      <c r="K5" s="79">
        <f>SUM(K6:K8)</f>
        <v>117322.40437158469</v>
      </c>
      <c r="L5" s="79">
        <f t="shared" ref="L5:BR5" si="7">SUM(L6:L8)</f>
        <v>117322.40437158469</v>
      </c>
      <c r="M5" s="79">
        <f t="shared" si="7"/>
        <v>117322.40437158469</v>
      </c>
      <c r="N5" s="79">
        <f t="shared" si="7"/>
        <v>148469.94535519124</v>
      </c>
      <c r="O5" s="79">
        <f t="shared" si="7"/>
        <v>148469.94535519124</v>
      </c>
      <c r="P5" s="79">
        <f t="shared" si="7"/>
        <v>148469.94535519124</v>
      </c>
      <c r="Q5" s="79">
        <f t="shared" si="7"/>
        <v>148469.94535519124</v>
      </c>
      <c r="R5" s="79">
        <f t="shared" si="7"/>
        <v>148469.94535519124</v>
      </c>
      <c r="S5" s="79">
        <f t="shared" si="7"/>
        <v>148469.94535519124</v>
      </c>
      <c r="T5" s="79">
        <f t="shared" si="7"/>
        <v>148469.94535519124</v>
      </c>
      <c r="U5" s="79">
        <f t="shared" si="7"/>
        <v>117322.40437158469</v>
      </c>
      <c r="V5" s="79">
        <f t="shared" si="7"/>
        <v>117322.40437158469</v>
      </c>
      <c r="W5" s="79">
        <f t="shared" si="7"/>
        <v>0</v>
      </c>
      <c r="X5" s="79">
        <f t="shared" si="7"/>
        <v>0</v>
      </c>
      <c r="Y5" s="79">
        <f t="shared" si="7"/>
        <v>0</v>
      </c>
      <c r="Z5" s="79">
        <f t="shared" si="7"/>
        <v>0</v>
      </c>
      <c r="AA5" s="79">
        <f t="shared" si="7"/>
        <v>0</v>
      </c>
      <c r="AB5" s="79">
        <f t="shared" si="7"/>
        <v>0</v>
      </c>
      <c r="AC5" s="79">
        <f t="shared" si="7"/>
        <v>0</v>
      </c>
      <c r="AD5" s="79">
        <f t="shared" si="7"/>
        <v>0</v>
      </c>
      <c r="AE5" s="79">
        <f t="shared" si="7"/>
        <v>0</v>
      </c>
      <c r="AF5" s="79">
        <f t="shared" si="7"/>
        <v>0</v>
      </c>
      <c r="AG5" s="79">
        <f t="shared" si="7"/>
        <v>0</v>
      </c>
      <c r="AH5" s="79">
        <f t="shared" si="7"/>
        <v>0</v>
      </c>
      <c r="AI5" s="79">
        <f t="shared" si="7"/>
        <v>0</v>
      </c>
      <c r="AJ5" s="79">
        <f t="shared" si="7"/>
        <v>0</v>
      </c>
      <c r="AK5" s="79">
        <f t="shared" si="7"/>
        <v>0</v>
      </c>
      <c r="AL5" s="79">
        <f t="shared" si="7"/>
        <v>0</v>
      </c>
      <c r="AM5" s="79">
        <f t="shared" si="7"/>
        <v>0</v>
      </c>
      <c r="AN5" s="79">
        <f t="shared" si="7"/>
        <v>0</v>
      </c>
      <c r="AO5" s="79">
        <f t="shared" si="7"/>
        <v>0</v>
      </c>
      <c r="AP5" s="79">
        <f t="shared" si="7"/>
        <v>0</v>
      </c>
      <c r="AQ5" s="79">
        <f t="shared" si="7"/>
        <v>0</v>
      </c>
      <c r="AR5" s="79">
        <f t="shared" si="7"/>
        <v>0</v>
      </c>
      <c r="AS5" s="79">
        <f t="shared" si="7"/>
        <v>0</v>
      </c>
      <c r="AT5" s="79">
        <f t="shared" si="7"/>
        <v>0</v>
      </c>
      <c r="AU5" s="79">
        <f t="shared" si="7"/>
        <v>0</v>
      </c>
      <c r="AV5" s="79">
        <f t="shared" si="7"/>
        <v>0</v>
      </c>
      <c r="AW5" s="79">
        <f t="shared" si="7"/>
        <v>0</v>
      </c>
      <c r="AX5" s="79">
        <f t="shared" si="7"/>
        <v>0</v>
      </c>
      <c r="AY5" s="79">
        <f t="shared" si="7"/>
        <v>0</v>
      </c>
      <c r="AZ5" s="79">
        <f t="shared" si="7"/>
        <v>0</v>
      </c>
      <c r="BA5" s="79">
        <f t="shared" si="7"/>
        <v>0</v>
      </c>
      <c r="BB5" s="79">
        <f t="shared" si="7"/>
        <v>0</v>
      </c>
      <c r="BC5" s="79">
        <f t="shared" si="7"/>
        <v>0</v>
      </c>
      <c r="BD5" s="79">
        <f t="shared" si="7"/>
        <v>0</v>
      </c>
      <c r="BE5" s="79">
        <f t="shared" si="7"/>
        <v>0</v>
      </c>
      <c r="BF5" s="79">
        <f t="shared" si="7"/>
        <v>0</v>
      </c>
      <c r="BG5" s="79">
        <f t="shared" si="7"/>
        <v>0</v>
      </c>
      <c r="BH5" s="79">
        <f t="shared" si="7"/>
        <v>0</v>
      </c>
      <c r="BI5" s="79">
        <f t="shared" si="7"/>
        <v>0</v>
      </c>
      <c r="BJ5" s="79">
        <f t="shared" si="7"/>
        <v>0</v>
      </c>
      <c r="BK5" s="79">
        <f t="shared" si="7"/>
        <v>0</v>
      </c>
      <c r="BL5" s="79">
        <f t="shared" si="7"/>
        <v>0</v>
      </c>
      <c r="BM5" s="79">
        <f t="shared" si="7"/>
        <v>0</v>
      </c>
      <c r="BN5" s="79">
        <f t="shared" si="7"/>
        <v>0</v>
      </c>
      <c r="BO5" s="79">
        <f t="shared" si="7"/>
        <v>0</v>
      </c>
      <c r="BP5" s="79">
        <f t="shared" si="7"/>
        <v>0</v>
      </c>
      <c r="BQ5" s="79">
        <f t="shared" si="7"/>
        <v>0</v>
      </c>
      <c r="BR5" s="79">
        <f t="shared" si="7"/>
        <v>0</v>
      </c>
    </row>
    <row r="6" spans="1:71">
      <c r="A6" s="3" t="s">
        <v>494</v>
      </c>
      <c r="B6" s="3" t="s">
        <v>445</v>
      </c>
      <c r="C6" s="65" t="s">
        <v>104</v>
      </c>
      <c r="D6" s="76">
        <f t="shared" ref="D6:D21" si="8">SUM(K6:V6)</f>
        <v>1566000</v>
      </c>
      <c r="E6" s="76">
        <f t="shared" ref="E6:E21" si="9">SUM(W6:AH6)</f>
        <v>0</v>
      </c>
      <c r="F6" s="76">
        <f t="shared" ref="F6:F21" si="10">SUM(AI6:AT6)</f>
        <v>0</v>
      </c>
      <c r="G6" s="76">
        <f t="shared" ref="G6:G21" si="11">SUM(AU6:BF6)</f>
        <v>0</v>
      </c>
      <c r="H6" s="76">
        <f t="shared" ref="H6:H21" si="12">SUM(BG6:BR6)</f>
        <v>0</v>
      </c>
      <c r="I6" s="76">
        <f t="shared" ref="I6:I21" si="13">SUM(D6:H6)</f>
        <v>1566000</v>
      </c>
      <c r="K6" s="76">
        <f>ФОТ!P107*тех!X$6</f>
        <v>113000</v>
      </c>
      <c r="L6" s="76">
        <f>ФОТ!Q107*тех!Y$6</f>
        <v>113000</v>
      </c>
      <c r="M6" s="76">
        <f>ФОТ!R107*тех!Z$6</f>
        <v>113000</v>
      </c>
      <c r="N6" s="76">
        <f>ФОТ!S107*тех!AA$6</f>
        <v>143000</v>
      </c>
      <c r="O6" s="76">
        <f>ФОТ!T107*тех!AB$6</f>
        <v>143000</v>
      </c>
      <c r="P6" s="76">
        <f>ФОТ!U107*тех!AC$6</f>
        <v>143000</v>
      </c>
      <c r="Q6" s="76">
        <f>ФОТ!V107*тех!AD$6</f>
        <v>143000</v>
      </c>
      <c r="R6" s="76">
        <f>ФОТ!W107*тех!AE$6</f>
        <v>143000</v>
      </c>
      <c r="S6" s="76">
        <f>ФОТ!X107*тех!AF$6</f>
        <v>143000</v>
      </c>
      <c r="T6" s="76">
        <f>ФОТ!Y107*тех!AG$6</f>
        <v>143000</v>
      </c>
      <c r="U6" s="76">
        <f>ФОТ!Z107*тех!AH$6</f>
        <v>113000</v>
      </c>
      <c r="V6" s="76">
        <f>ФОТ!AA107*тех!AI$6</f>
        <v>113000</v>
      </c>
      <c r="W6" s="76">
        <f>ФОТ!AB107*тех!AJ$6</f>
        <v>0</v>
      </c>
      <c r="X6" s="76">
        <f>ФОТ!AC107*тех!AK$6</f>
        <v>0</v>
      </c>
      <c r="Y6" s="76">
        <f>ФОТ!AD107*тех!AL$6</f>
        <v>0</v>
      </c>
      <c r="Z6" s="76">
        <f>ФОТ!AE107*тех!AM$6</f>
        <v>0</v>
      </c>
      <c r="AA6" s="76">
        <f>ФОТ!AF107*тех!AN$6</f>
        <v>0</v>
      </c>
      <c r="AB6" s="76">
        <f>ФОТ!AG107*тех!AO$6</f>
        <v>0</v>
      </c>
      <c r="AC6" s="76">
        <f>ФОТ!AH107*тех!AP$6</f>
        <v>0</v>
      </c>
      <c r="AD6" s="76">
        <f>ФОТ!AI107*тех!AQ$6</f>
        <v>0</v>
      </c>
      <c r="AE6" s="76">
        <f>ФОТ!AJ107*тех!AR$6</f>
        <v>0</v>
      </c>
      <c r="AF6" s="76">
        <f>ФОТ!AK107*тех!AS$6</f>
        <v>0</v>
      </c>
      <c r="AG6" s="76">
        <f>ФОТ!AL107*тех!AT$6</f>
        <v>0</v>
      </c>
      <c r="AH6" s="76">
        <f>ФОТ!AM107*тех!AU$6</f>
        <v>0</v>
      </c>
      <c r="AI6" s="76">
        <f>ФОТ!AN107*тех!AV$6</f>
        <v>0</v>
      </c>
      <c r="AJ6" s="76">
        <f>ФОТ!AO107*тех!AW$6</f>
        <v>0</v>
      </c>
      <c r="AK6" s="76">
        <f>ФОТ!AP107*тех!AX$6</f>
        <v>0</v>
      </c>
      <c r="AL6" s="76">
        <f>ФОТ!AQ107*тех!AY$6</f>
        <v>0</v>
      </c>
      <c r="AM6" s="76">
        <f>ФОТ!AR107*тех!AZ$6</f>
        <v>0</v>
      </c>
      <c r="AN6" s="76">
        <f>ФОТ!AS107*тех!BA$6</f>
        <v>0</v>
      </c>
      <c r="AO6" s="76">
        <f>ФОТ!AT107*тех!BB$6</f>
        <v>0</v>
      </c>
      <c r="AP6" s="76">
        <f>ФОТ!AU107*тех!BC$6</f>
        <v>0</v>
      </c>
      <c r="AQ6" s="76">
        <f>ФОТ!AV107*тех!BD$6</f>
        <v>0</v>
      </c>
      <c r="AR6" s="76">
        <f>ФОТ!AW107*тех!BE$6</f>
        <v>0</v>
      </c>
      <c r="AS6" s="76">
        <f>ФОТ!AX107*тех!BF$6</f>
        <v>0</v>
      </c>
      <c r="AT6" s="76">
        <f>ФОТ!AY107*тех!BG$6</f>
        <v>0</v>
      </c>
      <c r="AU6" s="76">
        <f>ФОТ!AZ107*тех!BH$6</f>
        <v>0</v>
      </c>
      <c r="AV6" s="76">
        <f>ФОТ!BA107*тех!BI$6</f>
        <v>0</v>
      </c>
      <c r="AW6" s="76">
        <f>ФОТ!BB107*тех!BJ$6</f>
        <v>0</v>
      </c>
      <c r="AX6" s="76">
        <f>ФОТ!BC107*тех!BK$6</f>
        <v>0</v>
      </c>
      <c r="AY6" s="76">
        <f>ФОТ!BD107*тех!BL$6</f>
        <v>0</v>
      </c>
      <c r="AZ6" s="76">
        <f>ФОТ!BE107*тех!BM$6</f>
        <v>0</v>
      </c>
      <c r="BA6" s="76">
        <f>ФОТ!BF107*тех!BN$6</f>
        <v>0</v>
      </c>
      <c r="BB6" s="76">
        <f>ФОТ!BG107*тех!BO$6</f>
        <v>0</v>
      </c>
      <c r="BC6" s="76">
        <f>ФОТ!BH107*тех!BP$6</f>
        <v>0</v>
      </c>
      <c r="BD6" s="76">
        <f>ФОТ!BI107*тех!BQ$6</f>
        <v>0</v>
      </c>
      <c r="BE6" s="76">
        <f>ФОТ!BJ107*тех!BR$6</f>
        <v>0</v>
      </c>
      <c r="BF6" s="76">
        <f>ФОТ!BK107*тех!BS$6</f>
        <v>0</v>
      </c>
      <c r="BG6" s="76">
        <f>ФОТ!BL107*тех!BT$6</f>
        <v>0</v>
      </c>
      <c r="BH6" s="76">
        <f>ФОТ!BM107*тех!BU$6</f>
        <v>0</v>
      </c>
      <c r="BI6" s="76">
        <f>ФОТ!BN107*тех!BV$6</f>
        <v>0</v>
      </c>
      <c r="BJ6" s="76">
        <f>ФОТ!BO107*тех!BW$6</f>
        <v>0</v>
      </c>
      <c r="BK6" s="76">
        <f>ФОТ!BP107*тех!BX$6</f>
        <v>0</v>
      </c>
      <c r="BL6" s="76">
        <f>ФОТ!BQ107*тех!BY$6</f>
        <v>0</v>
      </c>
      <c r="BM6" s="76">
        <f>ФОТ!BR107*тех!BZ$6</f>
        <v>0</v>
      </c>
      <c r="BN6" s="76">
        <f>ФОТ!BS107*тех!CA$6</f>
        <v>0</v>
      </c>
      <c r="BO6" s="76">
        <f>ФОТ!BT107*тех!CB$6</f>
        <v>0</v>
      </c>
      <c r="BP6" s="76">
        <f>ФОТ!BU107*тех!CC$6</f>
        <v>0</v>
      </c>
      <c r="BQ6" s="76">
        <f>ФОТ!BV107*тех!CD$6</f>
        <v>0</v>
      </c>
      <c r="BR6" s="76">
        <f>ФОТ!BW107*тех!CE$6</f>
        <v>0</v>
      </c>
    </row>
    <row r="7" spans="1:71">
      <c r="A7" s="3" t="s">
        <v>494</v>
      </c>
      <c r="B7" s="3" t="s">
        <v>446</v>
      </c>
      <c r="C7" s="65" t="s">
        <v>105</v>
      </c>
      <c r="D7" s="76">
        <f t="shared" si="8"/>
        <v>0</v>
      </c>
      <c r="E7" s="76">
        <f t="shared" si="9"/>
        <v>0</v>
      </c>
      <c r="F7" s="76">
        <f t="shared" si="10"/>
        <v>0</v>
      </c>
      <c r="G7" s="76">
        <f t="shared" si="11"/>
        <v>0</v>
      </c>
      <c r="H7" s="76">
        <f t="shared" si="12"/>
        <v>0</v>
      </c>
      <c r="I7" s="76">
        <f t="shared" si="13"/>
        <v>0</v>
      </c>
      <c r="K7" s="76">
        <f>ФОТ!P114*тех!X$6</f>
        <v>0</v>
      </c>
      <c r="L7" s="76">
        <f>ФОТ!Q114*тех!Y$6</f>
        <v>0</v>
      </c>
      <c r="M7" s="76">
        <f>ФОТ!R114*тех!Z$6</f>
        <v>0</v>
      </c>
      <c r="N7" s="76">
        <f>ФОТ!S114*тех!AA$6</f>
        <v>0</v>
      </c>
      <c r="O7" s="76">
        <f>ФОТ!T114*тех!AB$6</f>
        <v>0</v>
      </c>
      <c r="P7" s="76">
        <f>ФОТ!U114*тех!AC$6</f>
        <v>0</v>
      </c>
      <c r="Q7" s="76">
        <f>ФОТ!V114*тех!AD$6</f>
        <v>0</v>
      </c>
      <c r="R7" s="76">
        <f>ФОТ!W114*тех!AE$6</f>
        <v>0</v>
      </c>
      <c r="S7" s="76">
        <f>ФОТ!X114*тех!AF$6</f>
        <v>0</v>
      </c>
      <c r="T7" s="76">
        <f>ФОТ!Y114*тех!AG$6</f>
        <v>0</v>
      </c>
      <c r="U7" s="76">
        <f>ФОТ!Z114*тех!AH$6</f>
        <v>0</v>
      </c>
      <c r="V7" s="76">
        <f>ФОТ!AA114*тех!AI$6</f>
        <v>0</v>
      </c>
      <c r="W7" s="76">
        <f>ФОТ!AB114*тех!AJ$6</f>
        <v>0</v>
      </c>
      <c r="X7" s="76">
        <f>ФОТ!AC114*тех!AK$6</f>
        <v>0</v>
      </c>
      <c r="Y7" s="76">
        <f>ФОТ!AD114*тех!AL$6</f>
        <v>0</v>
      </c>
      <c r="Z7" s="76">
        <f>ФОТ!AE114*тех!AM$6</f>
        <v>0</v>
      </c>
      <c r="AA7" s="76">
        <f>ФОТ!AF114*тех!AN$6</f>
        <v>0</v>
      </c>
      <c r="AB7" s="76">
        <f>ФОТ!AG114*тех!AO$6</f>
        <v>0</v>
      </c>
      <c r="AC7" s="76">
        <f>ФОТ!AH114*тех!AP$6</f>
        <v>0</v>
      </c>
      <c r="AD7" s="76">
        <f>ФОТ!AI114*тех!AQ$6</f>
        <v>0</v>
      </c>
      <c r="AE7" s="76">
        <f>ФОТ!AJ114*тех!AR$6</f>
        <v>0</v>
      </c>
      <c r="AF7" s="76">
        <f>ФОТ!AK114*тех!AS$6</f>
        <v>0</v>
      </c>
      <c r="AG7" s="76">
        <f>ФОТ!AL114*тех!AT$6</f>
        <v>0</v>
      </c>
      <c r="AH7" s="76">
        <f>ФОТ!AM114*тех!AU$6</f>
        <v>0</v>
      </c>
      <c r="AI7" s="76">
        <f>ФОТ!AN114*тех!AV$6</f>
        <v>0</v>
      </c>
      <c r="AJ7" s="76">
        <f>ФОТ!AO114*тех!AW$6</f>
        <v>0</v>
      </c>
      <c r="AK7" s="76">
        <f>ФОТ!AP114*тех!AX$6</f>
        <v>0</v>
      </c>
      <c r="AL7" s="76">
        <f>ФОТ!AQ114*тех!AY$6</f>
        <v>0</v>
      </c>
      <c r="AM7" s="76">
        <f>ФОТ!AR114*тех!AZ$6</f>
        <v>0</v>
      </c>
      <c r="AN7" s="76">
        <f>ФОТ!AS114*тех!BA$6</f>
        <v>0</v>
      </c>
      <c r="AO7" s="76">
        <f>ФОТ!AT114*тех!BB$6</f>
        <v>0</v>
      </c>
      <c r="AP7" s="76">
        <f>ФОТ!AU114*тех!BC$6</f>
        <v>0</v>
      </c>
      <c r="AQ7" s="76">
        <f>ФОТ!AV114*тех!BD$6</f>
        <v>0</v>
      </c>
      <c r="AR7" s="76">
        <f>ФОТ!AW114*тех!BE$6</f>
        <v>0</v>
      </c>
      <c r="AS7" s="76">
        <f>ФОТ!AX114*тех!BF$6</f>
        <v>0</v>
      </c>
      <c r="AT7" s="76">
        <f>ФОТ!AY114*тех!BG$6</f>
        <v>0</v>
      </c>
      <c r="AU7" s="76">
        <f>ФОТ!AZ114*тех!BH$6</f>
        <v>0</v>
      </c>
      <c r="AV7" s="76">
        <f>ФОТ!BA114*тех!BI$6</f>
        <v>0</v>
      </c>
      <c r="AW7" s="76">
        <f>ФОТ!BB114*тех!BJ$6</f>
        <v>0</v>
      </c>
      <c r="AX7" s="76">
        <f>ФОТ!BC114*тех!BK$6</f>
        <v>0</v>
      </c>
      <c r="AY7" s="76">
        <f>ФОТ!BD114*тех!BL$6</f>
        <v>0</v>
      </c>
      <c r="AZ7" s="76">
        <f>ФОТ!BE114*тех!BM$6</f>
        <v>0</v>
      </c>
      <c r="BA7" s="76">
        <f>ФОТ!BF114*тех!BN$6</f>
        <v>0</v>
      </c>
      <c r="BB7" s="76">
        <f>ФОТ!BG114*тех!BO$6</f>
        <v>0</v>
      </c>
      <c r="BC7" s="76">
        <f>ФОТ!BH114*тех!BP$6</f>
        <v>0</v>
      </c>
      <c r="BD7" s="76">
        <f>ФОТ!BI114*тех!BQ$6</f>
        <v>0</v>
      </c>
      <c r="BE7" s="76">
        <f>ФОТ!BJ114*тех!BR$6</f>
        <v>0</v>
      </c>
      <c r="BF7" s="76">
        <f>ФОТ!BK114*тех!BS$6</f>
        <v>0</v>
      </c>
      <c r="BG7" s="76">
        <f>ФОТ!BL114*тех!BT$6</f>
        <v>0</v>
      </c>
      <c r="BH7" s="76">
        <f>ФОТ!BM114*тех!BU$6</f>
        <v>0</v>
      </c>
      <c r="BI7" s="76">
        <f>ФОТ!BN114*тех!BV$6</f>
        <v>0</v>
      </c>
      <c r="BJ7" s="76">
        <f>ФОТ!BO114*тех!BW$6</f>
        <v>0</v>
      </c>
      <c r="BK7" s="76">
        <f>ФОТ!BP114*тех!BX$6</f>
        <v>0</v>
      </c>
      <c r="BL7" s="76">
        <f>ФОТ!BQ114*тех!BY$6</f>
        <v>0</v>
      </c>
      <c r="BM7" s="76">
        <f>ФОТ!BR114*тех!BZ$6</f>
        <v>0</v>
      </c>
      <c r="BN7" s="76">
        <f>ФОТ!BS114*тех!CA$6</f>
        <v>0</v>
      </c>
      <c r="BO7" s="76">
        <f>ФОТ!BT114*тех!CB$6</f>
        <v>0</v>
      </c>
      <c r="BP7" s="76">
        <f>ФОТ!BU114*тех!CC$6</f>
        <v>0</v>
      </c>
      <c r="BQ7" s="76">
        <f>ФОТ!BV114*тех!CD$6</f>
        <v>0</v>
      </c>
      <c r="BR7" s="76">
        <f>ФОТ!BW114*тех!CE$6</f>
        <v>0</v>
      </c>
    </row>
    <row r="8" spans="1:71">
      <c r="A8" s="3" t="s">
        <v>494</v>
      </c>
      <c r="B8" s="3" t="s">
        <v>447</v>
      </c>
      <c r="C8" s="65" t="s">
        <v>83</v>
      </c>
      <c r="D8" s="76">
        <f t="shared" si="8"/>
        <v>59901.639344262301</v>
      </c>
      <c r="E8" s="76">
        <f t="shared" si="9"/>
        <v>0</v>
      </c>
      <c r="F8" s="76">
        <f t="shared" si="10"/>
        <v>0</v>
      </c>
      <c r="G8" s="76">
        <f t="shared" si="11"/>
        <v>0</v>
      </c>
      <c r="H8" s="76">
        <f t="shared" si="12"/>
        <v>0</v>
      </c>
      <c r="I8" s="76">
        <f t="shared" si="13"/>
        <v>59901.639344262301</v>
      </c>
      <c r="K8" s="76">
        <f>ФОТ!P121*тех!X$6</f>
        <v>4322.4043715846992</v>
      </c>
      <c r="L8" s="76">
        <f>ФОТ!Q121*тех!Y$6</f>
        <v>4322.4043715846992</v>
      </c>
      <c r="M8" s="76">
        <f>ФОТ!R121*тех!Z$6</f>
        <v>4322.4043715846992</v>
      </c>
      <c r="N8" s="76">
        <f>ФОТ!S121*тех!AA$6</f>
        <v>5469.9453551912566</v>
      </c>
      <c r="O8" s="76">
        <f>ФОТ!T121*тех!AB$6</f>
        <v>5469.9453551912566</v>
      </c>
      <c r="P8" s="76">
        <f>ФОТ!U121*тех!AC$6</f>
        <v>5469.9453551912566</v>
      </c>
      <c r="Q8" s="76">
        <f>ФОТ!V121*тех!AD$6</f>
        <v>5469.9453551912566</v>
      </c>
      <c r="R8" s="76">
        <f>ФОТ!W121*тех!AE$6</f>
        <v>5469.9453551912566</v>
      </c>
      <c r="S8" s="76">
        <f>ФОТ!X121*тех!AF$6</f>
        <v>5469.9453551912566</v>
      </c>
      <c r="T8" s="76">
        <f>ФОТ!Y121*тех!AG$6</f>
        <v>5469.9453551912566</v>
      </c>
      <c r="U8" s="76">
        <f>ФОТ!Z121*тех!AH$6</f>
        <v>4322.4043715846992</v>
      </c>
      <c r="V8" s="76">
        <f>ФОТ!AA121*тех!AI$6</f>
        <v>4322.4043715846992</v>
      </c>
      <c r="W8" s="76">
        <f>ФОТ!AB121*тех!AJ$6</f>
        <v>0</v>
      </c>
      <c r="X8" s="76">
        <f>ФОТ!AC121*тех!AK$6</f>
        <v>0</v>
      </c>
      <c r="Y8" s="76">
        <f>ФОТ!AD121*тех!AL$6</f>
        <v>0</v>
      </c>
      <c r="Z8" s="76">
        <f>ФОТ!AE121*тех!AM$6</f>
        <v>0</v>
      </c>
      <c r="AA8" s="76">
        <f>ФОТ!AF121*тех!AN$6</f>
        <v>0</v>
      </c>
      <c r="AB8" s="76">
        <f>ФОТ!AG121*тех!AO$6</f>
        <v>0</v>
      </c>
      <c r="AC8" s="76">
        <f>ФОТ!AH121*тех!AP$6</f>
        <v>0</v>
      </c>
      <c r="AD8" s="76">
        <f>ФОТ!AI121*тех!AQ$6</f>
        <v>0</v>
      </c>
      <c r="AE8" s="76">
        <f>ФОТ!AJ121*тех!AR$6</f>
        <v>0</v>
      </c>
      <c r="AF8" s="76">
        <f>ФОТ!AK121*тех!AS$6</f>
        <v>0</v>
      </c>
      <c r="AG8" s="76">
        <f>ФОТ!AL121*тех!AT$6</f>
        <v>0</v>
      </c>
      <c r="AH8" s="76">
        <f>ФОТ!AM121*тех!AU$6</f>
        <v>0</v>
      </c>
      <c r="AI8" s="76">
        <f>ФОТ!AN121*тех!AV$6</f>
        <v>0</v>
      </c>
      <c r="AJ8" s="76">
        <f>ФОТ!AO121*тех!AW$6</f>
        <v>0</v>
      </c>
      <c r="AK8" s="76">
        <f>ФОТ!AP121*тех!AX$6</f>
        <v>0</v>
      </c>
      <c r="AL8" s="76">
        <f>ФОТ!AQ121*тех!AY$6</f>
        <v>0</v>
      </c>
      <c r="AM8" s="76">
        <f>ФОТ!AR121*тех!AZ$6</f>
        <v>0</v>
      </c>
      <c r="AN8" s="76">
        <f>ФОТ!AS121*тех!BA$6</f>
        <v>0</v>
      </c>
      <c r="AO8" s="76">
        <f>ФОТ!AT121*тех!BB$6</f>
        <v>0</v>
      </c>
      <c r="AP8" s="76">
        <f>ФОТ!AU121*тех!BC$6</f>
        <v>0</v>
      </c>
      <c r="AQ8" s="76">
        <f>ФОТ!AV121*тех!BD$6</f>
        <v>0</v>
      </c>
      <c r="AR8" s="76">
        <f>ФОТ!AW121*тех!BE$6</f>
        <v>0</v>
      </c>
      <c r="AS8" s="76">
        <f>ФОТ!AX121*тех!BF$6</f>
        <v>0</v>
      </c>
      <c r="AT8" s="76">
        <f>ФОТ!AY121*тех!BG$6</f>
        <v>0</v>
      </c>
      <c r="AU8" s="76">
        <f>ФОТ!AZ121*тех!BH$6</f>
        <v>0</v>
      </c>
      <c r="AV8" s="76">
        <f>ФОТ!BA121*тех!BI$6</f>
        <v>0</v>
      </c>
      <c r="AW8" s="76">
        <f>ФОТ!BB121*тех!BJ$6</f>
        <v>0</v>
      </c>
      <c r="AX8" s="76">
        <f>ФОТ!BC121*тех!BK$6</f>
        <v>0</v>
      </c>
      <c r="AY8" s="76">
        <f>ФОТ!BD121*тех!BL$6</f>
        <v>0</v>
      </c>
      <c r="AZ8" s="76">
        <f>ФОТ!BE121*тех!BM$6</f>
        <v>0</v>
      </c>
      <c r="BA8" s="76">
        <f>ФОТ!BF121*тех!BN$6</f>
        <v>0</v>
      </c>
      <c r="BB8" s="76">
        <f>ФОТ!BG121*тех!BO$6</f>
        <v>0</v>
      </c>
      <c r="BC8" s="76">
        <f>ФОТ!BH121*тех!BP$6</f>
        <v>0</v>
      </c>
      <c r="BD8" s="76">
        <f>ФОТ!BI121*тех!BQ$6</f>
        <v>0</v>
      </c>
      <c r="BE8" s="76">
        <f>ФОТ!BJ121*тех!BR$6</f>
        <v>0</v>
      </c>
      <c r="BF8" s="76">
        <f>ФОТ!BK121*тех!BS$6</f>
        <v>0</v>
      </c>
      <c r="BG8" s="76">
        <f>ФОТ!BL121*тех!BT$6</f>
        <v>0</v>
      </c>
      <c r="BH8" s="76">
        <f>ФОТ!BM121*тех!BU$6</f>
        <v>0</v>
      </c>
      <c r="BI8" s="76">
        <f>ФОТ!BN121*тех!BV$6</f>
        <v>0</v>
      </c>
      <c r="BJ8" s="76">
        <f>ФОТ!BO121*тех!BW$6</f>
        <v>0</v>
      </c>
      <c r="BK8" s="76">
        <f>ФОТ!BP121*тех!BX$6</f>
        <v>0</v>
      </c>
      <c r="BL8" s="76">
        <f>ФОТ!BQ121*тех!BY$6</f>
        <v>0</v>
      </c>
      <c r="BM8" s="76">
        <f>ФОТ!BR121*тех!BZ$6</f>
        <v>0</v>
      </c>
      <c r="BN8" s="76">
        <f>ФОТ!BS121*тех!CA$6</f>
        <v>0</v>
      </c>
      <c r="BO8" s="76">
        <f>ФОТ!BT121*тех!CB$6</f>
        <v>0</v>
      </c>
      <c r="BP8" s="76">
        <f>ФОТ!BU121*тех!CC$6</f>
        <v>0</v>
      </c>
      <c r="BQ8" s="76">
        <f>ФОТ!BV121*тех!CD$6</f>
        <v>0</v>
      </c>
      <c r="BR8" s="76">
        <f>ФОТ!BW121*тех!CE$6</f>
        <v>0</v>
      </c>
    </row>
    <row r="9" spans="1:71">
      <c r="A9" s="3" t="s">
        <v>494</v>
      </c>
      <c r="B9" s="7" t="s">
        <v>448</v>
      </c>
      <c r="C9" s="139" t="s">
        <v>108</v>
      </c>
      <c r="D9" s="76">
        <f t="shared" si="8"/>
        <v>197381.25</v>
      </c>
      <c r="E9" s="76">
        <f t="shared" si="9"/>
        <v>0</v>
      </c>
      <c r="F9" s="76">
        <f t="shared" si="10"/>
        <v>0</v>
      </c>
      <c r="G9" s="76">
        <f t="shared" si="11"/>
        <v>0</v>
      </c>
      <c r="H9" s="76">
        <f t="shared" si="12"/>
        <v>0</v>
      </c>
      <c r="I9" s="76">
        <f t="shared" si="13"/>
        <v>197381.25</v>
      </c>
      <c r="K9" s="76">
        <f>ФОТ!P235</f>
        <v>14355</v>
      </c>
      <c r="L9" s="76">
        <f>ФОТ!Q235</f>
        <v>14355</v>
      </c>
      <c r="M9" s="76">
        <f>ФОТ!R235</f>
        <v>14355</v>
      </c>
      <c r="N9" s="76">
        <f>ФОТ!S235</f>
        <v>17943.75</v>
      </c>
      <c r="O9" s="76">
        <f>ФОТ!T235</f>
        <v>17943.75</v>
      </c>
      <c r="P9" s="76">
        <f>ФОТ!U235</f>
        <v>17943.75</v>
      </c>
      <c r="Q9" s="76">
        <f>ФОТ!V235</f>
        <v>17943.75</v>
      </c>
      <c r="R9" s="76">
        <f>ФОТ!W235</f>
        <v>17943.75</v>
      </c>
      <c r="S9" s="76">
        <f>ФОТ!X235</f>
        <v>17943.75</v>
      </c>
      <c r="T9" s="76">
        <f>ФОТ!Y235</f>
        <v>17943.75</v>
      </c>
      <c r="U9" s="76">
        <f>ФОТ!Z235</f>
        <v>14355</v>
      </c>
      <c r="V9" s="76">
        <f>ФОТ!AA235</f>
        <v>14355</v>
      </c>
      <c r="W9" s="76">
        <f>ФОТ!AB235</f>
        <v>0</v>
      </c>
      <c r="X9" s="76">
        <f>ФОТ!AC235</f>
        <v>0</v>
      </c>
      <c r="Y9" s="76">
        <f>ФОТ!AD235</f>
        <v>0</v>
      </c>
      <c r="Z9" s="76">
        <f>ФОТ!AE235</f>
        <v>0</v>
      </c>
      <c r="AA9" s="76">
        <f>ФОТ!AF235</f>
        <v>0</v>
      </c>
      <c r="AB9" s="76">
        <f>ФОТ!AG235</f>
        <v>0</v>
      </c>
      <c r="AC9" s="76">
        <f>ФОТ!AH235</f>
        <v>0</v>
      </c>
      <c r="AD9" s="76">
        <f>ФОТ!AI235</f>
        <v>0</v>
      </c>
      <c r="AE9" s="76">
        <f>ФОТ!AJ235</f>
        <v>0</v>
      </c>
      <c r="AF9" s="76">
        <f>ФОТ!AK235</f>
        <v>0</v>
      </c>
      <c r="AG9" s="76">
        <f>ФОТ!AL235</f>
        <v>0</v>
      </c>
      <c r="AH9" s="76">
        <f>ФОТ!AM235</f>
        <v>0</v>
      </c>
      <c r="AI9" s="76">
        <f>ФОТ!AN235</f>
        <v>0</v>
      </c>
      <c r="AJ9" s="76">
        <f>ФОТ!AO235</f>
        <v>0</v>
      </c>
      <c r="AK9" s="76">
        <f>ФОТ!AP235</f>
        <v>0</v>
      </c>
      <c r="AL9" s="76">
        <f>ФОТ!AQ235</f>
        <v>0</v>
      </c>
      <c r="AM9" s="76">
        <f>ФОТ!AR235</f>
        <v>0</v>
      </c>
      <c r="AN9" s="76">
        <f>ФОТ!AS235</f>
        <v>0</v>
      </c>
      <c r="AO9" s="76">
        <f>ФОТ!AT235</f>
        <v>0</v>
      </c>
      <c r="AP9" s="76">
        <f>ФОТ!AU235</f>
        <v>0</v>
      </c>
      <c r="AQ9" s="76">
        <f>ФОТ!AV235</f>
        <v>0</v>
      </c>
      <c r="AR9" s="76">
        <f>ФОТ!AW235</f>
        <v>0</v>
      </c>
      <c r="AS9" s="76">
        <f>ФОТ!AX235</f>
        <v>0</v>
      </c>
      <c r="AT9" s="76">
        <f>ФОТ!AY235</f>
        <v>0</v>
      </c>
      <c r="AU9" s="76">
        <f>ФОТ!AZ235</f>
        <v>0</v>
      </c>
      <c r="AV9" s="76">
        <f>ФОТ!BA235</f>
        <v>0</v>
      </c>
      <c r="AW9" s="76">
        <f>ФОТ!BB235</f>
        <v>0</v>
      </c>
      <c r="AX9" s="76">
        <f>ФОТ!BC235</f>
        <v>0</v>
      </c>
      <c r="AY9" s="76">
        <f>ФОТ!BD235</f>
        <v>0</v>
      </c>
      <c r="AZ9" s="76">
        <f>ФОТ!BE235</f>
        <v>0</v>
      </c>
      <c r="BA9" s="76">
        <f>ФОТ!BF235</f>
        <v>0</v>
      </c>
      <c r="BB9" s="76">
        <f>ФОТ!BG235</f>
        <v>0</v>
      </c>
      <c r="BC9" s="76">
        <f>ФОТ!BH235</f>
        <v>0</v>
      </c>
      <c r="BD9" s="76">
        <f>ФОТ!BI235</f>
        <v>0</v>
      </c>
      <c r="BE9" s="76">
        <f>ФОТ!BJ235</f>
        <v>0</v>
      </c>
      <c r="BF9" s="76">
        <f>ФОТ!BK235</f>
        <v>0</v>
      </c>
      <c r="BG9" s="76">
        <f>ФОТ!BL235</f>
        <v>0</v>
      </c>
      <c r="BH9" s="76">
        <f>ФОТ!BM235</f>
        <v>0</v>
      </c>
      <c r="BI9" s="76">
        <f>ФОТ!BN235</f>
        <v>0</v>
      </c>
      <c r="BJ9" s="76">
        <f>ФОТ!BO235</f>
        <v>0</v>
      </c>
      <c r="BK9" s="76">
        <f>ФОТ!BP235</f>
        <v>0</v>
      </c>
      <c r="BL9" s="76">
        <f>ФОТ!BQ235</f>
        <v>0</v>
      </c>
      <c r="BM9" s="76">
        <f>ФОТ!BR235</f>
        <v>0</v>
      </c>
      <c r="BN9" s="76">
        <f>ФОТ!BS235</f>
        <v>0</v>
      </c>
      <c r="BO9" s="76">
        <f>ФОТ!BT235</f>
        <v>0</v>
      </c>
      <c r="BP9" s="76">
        <f>ФОТ!BU235</f>
        <v>0</v>
      </c>
      <c r="BQ9" s="76">
        <f>ФОТ!BV235</f>
        <v>0</v>
      </c>
      <c r="BR9" s="76">
        <f>ФОТ!BW235</f>
        <v>0</v>
      </c>
    </row>
    <row r="10" spans="1:71">
      <c r="B10" s="3" t="s">
        <v>449</v>
      </c>
      <c r="C10" s="9" t="s">
        <v>117</v>
      </c>
      <c r="D10" s="85">
        <f t="shared" si="8"/>
        <v>396753.24000000017</v>
      </c>
      <c r="E10" s="85">
        <f t="shared" si="9"/>
        <v>0</v>
      </c>
      <c r="F10" s="85">
        <f t="shared" si="10"/>
        <v>0</v>
      </c>
      <c r="G10" s="85">
        <f t="shared" si="11"/>
        <v>0</v>
      </c>
      <c r="H10" s="85">
        <f t="shared" si="12"/>
        <v>0</v>
      </c>
      <c r="I10" s="85">
        <f t="shared" si="13"/>
        <v>396753.24000000017</v>
      </c>
      <c r="J10" s="85"/>
      <c r="K10" s="90">
        <f>SUMIF(Данные!$B$78:$B$336,'С-сть'!$B10,Данные!G$78:G$336)*тех!X$10*тех!X$6</f>
        <v>33062.770000000004</v>
      </c>
      <c r="L10" s="90">
        <f>SUMIF(Данные!$B$78:$B$336,'С-сть'!$B10,Данные!H$78:H$336)*тех!Y$10*тех!Y$6</f>
        <v>33062.770000000004</v>
      </c>
      <c r="M10" s="90">
        <f>SUMIF(Данные!$B$78:$B$336,'С-сть'!$B10,Данные!I$78:I$336)*тех!Z$10*тех!Z$6</f>
        <v>33062.770000000004</v>
      </c>
      <c r="N10" s="90">
        <f>SUMIF(Данные!$B$78:$B$336,'С-сть'!$B10,Данные!J$78:J$336)*тех!AA$10*тех!AA$6</f>
        <v>33062.770000000004</v>
      </c>
      <c r="O10" s="90">
        <f>SUMIF(Данные!$B$78:$B$336,'С-сть'!$B10,Данные!K$78:K$336)*тех!AB$10*тех!AB$6</f>
        <v>33062.770000000004</v>
      </c>
      <c r="P10" s="90">
        <f>SUMIF(Данные!$B$78:$B$336,'С-сть'!$B10,Данные!L$78:L$336)*тех!AC$10*тех!AC$6</f>
        <v>33062.770000000004</v>
      </c>
      <c r="Q10" s="90">
        <f>SUMIF(Данные!$B$78:$B$336,'С-сть'!$B10,Данные!M$78:M$336)*тех!AD$10*тех!AD$6</f>
        <v>33062.770000000004</v>
      </c>
      <c r="R10" s="90">
        <f>SUMIF(Данные!$B$78:$B$336,'С-сть'!$B10,Данные!N$78:N$336)*тех!AE$10*тех!AE$6</f>
        <v>33062.770000000004</v>
      </c>
      <c r="S10" s="90">
        <f>SUMIF(Данные!$B$78:$B$336,'С-сть'!$B10,Данные!O$78:O$336)*тех!AF$10*тех!AF$6</f>
        <v>33062.770000000004</v>
      </c>
      <c r="T10" s="90">
        <f>SUMIF(Данные!$B$78:$B$336,'С-сть'!$B10,Данные!P$78:P$336)*тех!AG$10*тех!AG$6</f>
        <v>33062.770000000004</v>
      </c>
      <c r="U10" s="90">
        <f>SUMIF(Данные!$B$78:$B$336,'С-сть'!$B10,Данные!Q$78:Q$336)*тех!AH$10*тех!AH$6</f>
        <v>33062.770000000004</v>
      </c>
      <c r="V10" s="90">
        <f>SUMIF(Данные!$B$78:$B$336,'С-сть'!$B10,Данные!R$78:R$336)*тех!AI$10*тех!AI$6</f>
        <v>33062.770000000004</v>
      </c>
      <c r="W10" s="90">
        <f>SUMIF(Данные!$B$78:$B$336,'С-сть'!$B10,Данные!S$78:S$336)*тех!AJ$10*тех!AJ$6</f>
        <v>0</v>
      </c>
      <c r="X10" s="90">
        <f>SUMIF(Данные!$B$78:$B$336,'С-сть'!$B10,Данные!T$78:T$336)*тех!AK$10*тех!AK$6</f>
        <v>0</v>
      </c>
      <c r="Y10" s="90">
        <f>SUMIF(Данные!$B$78:$B$336,'С-сть'!$B10,Данные!U$78:U$336)*тех!AL$10*тех!AL$6</f>
        <v>0</v>
      </c>
      <c r="Z10" s="90">
        <f>SUMIF(Данные!$B$78:$B$336,'С-сть'!$B10,Данные!V$78:V$336)*тех!AM$10*тех!AM$6</f>
        <v>0</v>
      </c>
      <c r="AA10" s="90">
        <f>SUMIF(Данные!$B$78:$B$336,'С-сть'!$B10,Данные!W$78:W$336)*тех!AN$10*тех!AN$6</f>
        <v>0</v>
      </c>
      <c r="AB10" s="90">
        <f>SUMIF(Данные!$B$78:$B$336,'С-сть'!$B10,Данные!X$78:X$336)*тех!AO$10*тех!AO$6</f>
        <v>0</v>
      </c>
      <c r="AC10" s="90">
        <f>SUMIF(Данные!$B$78:$B$336,'С-сть'!$B10,Данные!Y$78:Y$336)*тех!AP$10*тех!AP$6</f>
        <v>0</v>
      </c>
      <c r="AD10" s="90">
        <f>SUMIF(Данные!$B$78:$B$336,'С-сть'!$B10,Данные!Z$78:Z$336)*тех!AQ$10*тех!AQ$6</f>
        <v>0</v>
      </c>
      <c r="AE10" s="90">
        <f>SUMIF(Данные!$B$78:$B$336,'С-сть'!$B10,Данные!AA$78:AA$336)*тех!AR$10*тех!AR$6</f>
        <v>0</v>
      </c>
      <c r="AF10" s="90">
        <f>SUMIF(Данные!$B$78:$B$336,'С-сть'!$B10,Данные!AB$78:AB$336)*тех!AS$10*тех!AS$6</f>
        <v>0</v>
      </c>
      <c r="AG10" s="90">
        <f>SUMIF(Данные!$B$78:$B$336,'С-сть'!$B10,Данные!AC$78:AC$336)*тех!AT$10*тех!AT$6</f>
        <v>0</v>
      </c>
      <c r="AH10" s="90">
        <f>SUMIF(Данные!$B$78:$B$336,'С-сть'!$B10,Данные!AD$78:AD$336)*тех!AU$10*тех!AU$6</f>
        <v>0</v>
      </c>
      <c r="AI10" s="90">
        <f>SUMIF(Данные!$B$78:$B$336,'С-сть'!$B10,Данные!AE$78:AE$336)*тех!AV$10*тех!AV$6</f>
        <v>0</v>
      </c>
      <c r="AJ10" s="90">
        <f>SUMIF(Данные!$B$78:$B$336,'С-сть'!$B10,Данные!AF$78:AF$336)*тех!AW$10*тех!AW$6</f>
        <v>0</v>
      </c>
      <c r="AK10" s="90">
        <f>SUMIF(Данные!$B$78:$B$336,'С-сть'!$B10,Данные!AG$78:AG$336)*тех!AX$10*тех!AX$6</f>
        <v>0</v>
      </c>
      <c r="AL10" s="90">
        <f>SUMIF(Данные!$B$78:$B$336,'С-сть'!$B10,Данные!AH$78:AH$336)*тех!AY$10*тех!AY$6</f>
        <v>0</v>
      </c>
      <c r="AM10" s="90">
        <f>SUMIF(Данные!$B$78:$B$336,'С-сть'!$B10,Данные!AI$78:AI$336)*тех!AZ$10*тех!AZ$6</f>
        <v>0</v>
      </c>
      <c r="AN10" s="90">
        <f>SUMIF(Данные!$B$78:$B$336,'С-сть'!$B10,Данные!AJ$78:AJ$336)*тех!BA$10*тех!BA$6</f>
        <v>0</v>
      </c>
      <c r="AO10" s="90">
        <f>SUMIF(Данные!$B$78:$B$336,'С-сть'!$B10,Данные!AK$78:AK$336)*тех!BB$10*тех!BB$6</f>
        <v>0</v>
      </c>
      <c r="AP10" s="90">
        <f>SUMIF(Данные!$B$78:$B$336,'С-сть'!$B10,Данные!AL$78:AL$336)*тех!BC$10*тех!BC$6</f>
        <v>0</v>
      </c>
      <c r="AQ10" s="90">
        <f>SUMIF(Данные!$B$78:$B$336,'С-сть'!$B10,Данные!AM$78:AM$336)*тех!BD$10*тех!BD$6</f>
        <v>0</v>
      </c>
      <c r="AR10" s="90">
        <f>SUMIF(Данные!$B$78:$B$336,'С-сть'!$B10,Данные!AN$78:AN$336)*тех!BE$10*тех!BE$6</f>
        <v>0</v>
      </c>
      <c r="AS10" s="90">
        <f>SUMIF(Данные!$B$78:$B$336,'С-сть'!$B10,Данные!AO$78:AO$336)*тех!BF$10*тех!BF$6</f>
        <v>0</v>
      </c>
      <c r="AT10" s="90">
        <f>SUMIF(Данные!$B$78:$B$336,'С-сть'!$B10,Данные!AP$78:AP$336)*тех!BG$10*тех!BG$6</f>
        <v>0</v>
      </c>
      <c r="AU10" s="90">
        <f>SUMIF(Данные!$B$78:$B$336,'С-сть'!$B10,Данные!AQ$78:AQ$336)*тех!BH$10*тех!BH$6</f>
        <v>0</v>
      </c>
      <c r="AV10" s="90">
        <f>SUMIF(Данные!$B$78:$B$336,'С-сть'!$B10,Данные!AR$78:AR$336)*тех!BI$10*тех!BI$6</f>
        <v>0</v>
      </c>
      <c r="AW10" s="90">
        <f>SUMIF(Данные!$B$78:$B$336,'С-сть'!$B10,Данные!AS$78:AS$336)*тех!BJ$10*тех!BJ$6</f>
        <v>0</v>
      </c>
      <c r="AX10" s="90">
        <f>SUMIF(Данные!$B$78:$B$336,'С-сть'!$B10,Данные!AT$78:AT$336)*тех!BK$10*тех!BK$6</f>
        <v>0</v>
      </c>
      <c r="AY10" s="90">
        <f>SUMIF(Данные!$B$78:$B$336,'С-сть'!$B10,Данные!AU$78:AU$336)*тех!BL$10*тех!BL$6</f>
        <v>0</v>
      </c>
      <c r="AZ10" s="90">
        <f>SUMIF(Данные!$B$78:$B$336,'С-сть'!$B10,Данные!AV$78:AV$336)*тех!BM$10*тех!BM$6</f>
        <v>0</v>
      </c>
      <c r="BA10" s="90">
        <f>SUMIF(Данные!$B$78:$B$336,'С-сть'!$B10,Данные!AW$78:AW$336)*тех!BN$10*тех!BN$6</f>
        <v>0</v>
      </c>
      <c r="BB10" s="90">
        <f>SUMIF(Данные!$B$78:$B$336,'С-сть'!$B10,Данные!AX$78:AX$336)*тех!BO$10*тех!BO$6</f>
        <v>0</v>
      </c>
      <c r="BC10" s="90">
        <f>SUMIF(Данные!$B$78:$B$336,'С-сть'!$B10,Данные!AY$78:AY$336)*тех!BP$10*тех!BP$6</f>
        <v>0</v>
      </c>
      <c r="BD10" s="90">
        <f>SUMIF(Данные!$B$78:$B$336,'С-сть'!$B10,Данные!AZ$78:AZ$336)*тех!BQ$10*тех!BQ$6</f>
        <v>0</v>
      </c>
      <c r="BE10" s="90">
        <f>SUMIF(Данные!$B$78:$B$336,'С-сть'!$B10,Данные!BA$78:BA$336)*тех!BR$10*тех!BR$6</f>
        <v>0</v>
      </c>
      <c r="BF10" s="90">
        <f>SUMIF(Данные!$B$78:$B$336,'С-сть'!$B10,Данные!BB$78:BB$336)*тех!BS$10*тех!BS$6</f>
        <v>0</v>
      </c>
      <c r="BG10" s="90">
        <f>SUMIF(Данные!$B$78:$B$336,'С-сть'!$B10,Данные!BC$78:BC$336)*тех!BT$10*тех!BT$6</f>
        <v>0</v>
      </c>
      <c r="BH10" s="90">
        <f>SUMIF(Данные!$B$78:$B$336,'С-сть'!$B10,Данные!BD$78:BD$336)*тех!BU$10*тех!BU$6</f>
        <v>0</v>
      </c>
      <c r="BI10" s="90">
        <f>SUMIF(Данные!$B$78:$B$336,'С-сть'!$B10,Данные!BE$78:BE$336)*тех!BV$10*тех!BV$6</f>
        <v>0</v>
      </c>
      <c r="BJ10" s="90">
        <f>SUMIF(Данные!$B$78:$B$336,'С-сть'!$B10,Данные!BF$78:BF$336)*тех!BW$10*тех!BW$6</f>
        <v>0</v>
      </c>
      <c r="BK10" s="90">
        <f>SUMIF(Данные!$B$78:$B$336,'С-сть'!$B10,Данные!BG$78:BG$336)*тех!BX$10*тех!BX$6</f>
        <v>0</v>
      </c>
      <c r="BL10" s="90">
        <f>SUMIF(Данные!$B$78:$B$336,'С-сть'!$B10,Данные!BH$78:BH$336)*тех!BY$10*тех!BY$6</f>
        <v>0</v>
      </c>
      <c r="BM10" s="90">
        <f>SUMIF(Данные!$B$78:$B$336,'С-сть'!$B10,Данные!BI$78:BI$336)*тех!BZ$10*тех!BZ$6</f>
        <v>0</v>
      </c>
      <c r="BN10" s="90">
        <f>SUMIF(Данные!$B$78:$B$336,'С-сть'!$B10,Данные!BJ$78:BJ$336)*тех!CA$10*тех!CA$6</f>
        <v>0</v>
      </c>
      <c r="BO10" s="90">
        <f>SUMIF(Данные!$B$78:$B$336,'С-сть'!$B10,Данные!BK$78:BK$336)*тех!CB$10*тех!CB$6</f>
        <v>0</v>
      </c>
      <c r="BP10" s="90">
        <f>SUMIF(Данные!$B$78:$B$336,'С-сть'!$B10,Данные!BL$78:BL$336)*тех!CC$10*тех!CC$6</f>
        <v>0</v>
      </c>
      <c r="BQ10" s="90">
        <f>SUMIF(Данные!$B$78:$B$336,'С-сть'!$B10,Данные!BM$78:BM$336)*тех!CD$10*тех!CD$6</f>
        <v>0</v>
      </c>
      <c r="BR10" s="90">
        <f>SUMIF(Данные!$B$78:$B$336,'С-сть'!$B10,Данные!BN$78:BN$336)*тех!CE$10*тех!CE$6</f>
        <v>0</v>
      </c>
    </row>
    <row r="11" spans="1:71">
      <c r="B11" s="3" t="s">
        <v>450</v>
      </c>
      <c r="C11" s="9" t="s">
        <v>178</v>
      </c>
      <c r="D11" s="85">
        <f t="shared" si="8"/>
        <v>19520</v>
      </c>
      <c r="E11" s="85">
        <f t="shared" si="9"/>
        <v>0</v>
      </c>
      <c r="F11" s="85">
        <f t="shared" si="10"/>
        <v>0</v>
      </c>
      <c r="G11" s="85">
        <f t="shared" si="11"/>
        <v>0</v>
      </c>
      <c r="H11" s="85">
        <f t="shared" si="12"/>
        <v>0</v>
      </c>
      <c r="I11" s="85">
        <f t="shared" si="13"/>
        <v>19520</v>
      </c>
      <c r="J11" s="85"/>
      <c r="K11" s="90">
        <f>МБП!J88+МБП!J141</f>
        <v>16000</v>
      </c>
      <c r="L11" s="90">
        <f>МБП!K88+МБП!K141</f>
        <v>320</v>
      </c>
      <c r="M11" s="90">
        <f>МБП!L88+МБП!L141</f>
        <v>320</v>
      </c>
      <c r="N11" s="90">
        <f>МБП!M88+МБП!M141</f>
        <v>320</v>
      </c>
      <c r="O11" s="90">
        <f>МБП!N88+МБП!N141</f>
        <v>320</v>
      </c>
      <c r="P11" s="90">
        <f>МБП!O88+МБП!O141</f>
        <v>320</v>
      </c>
      <c r="Q11" s="90">
        <f>МБП!P88+МБП!P141</f>
        <v>320</v>
      </c>
      <c r="R11" s="90">
        <f>МБП!Q88+МБП!Q141</f>
        <v>320</v>
      </c>
      <c r="S11" s="90">
        <f>МБП!R88+МБП!R141</f>
        <v>320</v>
      </c>
      <c r="T11" s="90">
        <f>МБП!S88+МБП!S141</f>
        <v>320</v>
      </c>
      <c r="U11" s="90">
        <f>МБП!T88+МБП!T141</f>
        <v>320</v>
      </c>
      <c r="V11" s="90">
        <f>МБП!U88+МБП!U141</f>
        <v>320</v>
      </c>
      <c r="W11" s="90">
        <f>МБП!V88+МБП!V141</f>
        <v>0</v>
      </c>
      <c r="X11" s="90">
        <f>МБП!W88+МБП!W141</f>
        <v>0</v>
      </c>
      <c r="Y11" s="90">
        <f>МБП!X88+МБП!X141</f>
        <v>0</v>
      </c>
      <c r="Z11" s="90">
        <f>МБП!Y88+МБП!Y141</f>
        <v>0</v>
      </c>
      <c r="AA11" s="90">
        <f>МБП!Z88+МБП!Z141</f>
        <v>0</v>
      </c>
      <c r="AB11" s="90">
        <f>МБП!AA88+МБП!AA141</f>
        <v>0</v>
      </c>
      <c r="AC11" s="90">
        <f>МБП!AB88+МБП!AB141</f>
        <v>0</v>
      </c>
      <c r="AD11" s="90">
        <f>МБП!AC88+МБП!AC141</f>
        <v>0</v>
      </c>
      <c r="AE11" s="90">
        <f>МБП!AD88+МБП!AD141</f>
        <v>0</v>
      </c>
      <c r="AF11" s="90">
        <f>МБП!AE88+МБП!AE141</f>
        <v>0</v>
      </c>
      <c r="AG11" s="90">
        <f>МБП!AF88+МБП!AF141</f>
        <v>0</v>
      </c>
      <c r="AH11" s="90">
        <f>МБП!AG88+МБП!AG141</f>
        <v>0</v>
      </c>
      <c r="AI11" s="90">
        <f>МБП!AH88+МБП!AH141</f>
        <v>0</v>
      </c>
      <c r="AJ11" s="90">
        <f>МБП!AI88+МБП!AI141</f>
        <v>0</v>
      </c>
      <c r="AK11" s="90">
        <f>МБП!AJ88+МБП!AJ141</f>
        <v>0</v>
      </c>
      <c r="AL11" s="90">
        <f>МБП!AK88+МБП!AK141</f>
        <v>0</v>
      </c>
      <c r="AM11" s="90">
        <f>МБП!AL88+МБП!AL141</f>
        <v>0</v>
      </c>
      <c r="AN11" s="90">
        <f>МБП!AM88+МБП!AM141</f>
        <v>0</v>
      </c>
      <c r="AO11" s="90">
        <f>МБП!AN88+МБП!AN141</f>
        <v>0</v>
      </c>
      <c r="AP11" s="90">
        <f>МБП!AO88+МБП!AO141</f>
        <v>0</v>
      </c>
      <c r="AQ11" s="90">
        <f>МБП!AP88+МБП!AP141</f>
        <v>0</v>
      </c>
      <c r="AR11" s="90">
        <f>МБП!AQ88+МБП!AQ141</f>
        <v>0</v>
      </c>
      <c r="AS11" s="90">
        <f>МБП!AR88+МБП!AR141</f>
        <v>0</v>
      </c>
      <c r="AT11" s="90">
        <f>МБП!AS88+МБП!AS141</f>
        <v>0</v>
      </c>
      <c r="AU11" s="90">
        <f>МБП!AT88+МБП!AT141</f>
        <v>0</v>
      </c>
      <c r="AV11" s="90">
        <f>МБП!AU88+МБП!AU141</f>
        <v>0</v>
      </c>
      <c r="AW11" s="90">
        <f>МБП!AV88+МБП!AV141</f>
        <v>0</v>
      </c>
      <c r="AX11" s="90">
        <f>МБП!AW88+МБП!AW141</f>
        <v>0</v>
      </c>
      <c r="AY11" s="90">
        <f>МБП!AX88+МБП!AX141</f>
        <v>0</v>
      </c>
      <c r="AZ11" s="90">
        <f>МБП!AY88+МБП!AY141</f>
        <v>0</v>
      </c>
      <c r="BA11" s="90">
        <f>МБП!AZ88+МБП!AZ141</f>
        <v>0</v>
      </c>
      <c r="BB11" s="90">
        <f>МБП!BA88+МБП!BA141</f>
        <v>0</v>
      </c>
      <c r="BC11" s="90">
        <f>МБП!BB88+МБП!BB141</f>
        <v>0</v>
      </c>
      <c r="BD11" s="90">
        <f>МБП!BC88+МБП!BC141</f>
        <v>0</v>
      </c>
      <c r="BE11" s="90">
        <f>МБП!BD88+МБП!BD141</f>
        <v>0</v>
      </c>
      <c r="BF11" s="90">
        <f>МБП!BE88+МБП!BE141</f>
        <v>0</v>
      </c>
      <c r="BG11" s="90">
        <f>МБП!BF88+МБП!BF141</f>
        <v>0</v>
      </c>
      <c r="BH11" s="90">
        <f>МБП!BG88+МБП!BG141</f>
        <v>0</v>
      </c>
      <c r="BI11" s="90">
        <f>МБП!BH88+МБП!BH141</f>
        <v>0</v>
      </c>
      <c r="BJ11" s="90">
        <f>МБП!BI88+МБП!BI141</f>
        <v>0</v>
      </c>
      <c r="BK11" s="90">
        <f>МБП!BJ88+МБП!BJ141</f>
        <v>0</v>
      </c>
      <c r="BL11" s="90">
        <f>МБП!BK88+МБП!BK141</f>
        <v>0</v>
      </c>
      <c r="BM11" s="90">
        <f>МБП!BL88+МБП!BL141</f>
        <v>0</v>
      </c>
      <c r="BN11" s="90">
        <f>МБП!BM88+МБП!BM141</f>
        <v>0</v>
      </c>
      <c r="BO11" s="90">
        <f>МБП!BN88+МБП!BN141</f>
        <v>0</v>
      </c>
      <c r="BP11" s="90">
        <f>МБП!BO88+МБП!BO141</f>
        <v>0</v>
      </c>
      <c r="BQ11" s="90">
        <f>МБП!BP88+МБП!BP141</f>
        <v>0</v>
      </c>
      <c r="BR11" s="90">
        <f>МБП!BQ88+МБП!BQ141</f>
        <v>0</v>
      </c>
      <c r="BS11" s="7"/>
    </row>
    <row r="12" spans="1:71">
      <c r="A12" s="3" t="s">
        <v>494</v>
      </c>
      <c r="B12" s="3" t="s">
        <v>451</v>
      </c>
      <c r="C12" s="9" t="s">
        <v>185</v>
      </c>
      <c r="D12" s="85">
        <f t="shared" si="8"/>
        <v>41700.702000000005</v>
      </c>
      <c r="E12" s="85">
        <f t="shared" si="9"/>
        <v>0</v>
      </c>
      <c r="F12" s="85">
        <f t="shared" si="10"/>
        <v>0</v>
      </c>
      <c r="G12" s="85">
        <f t="shared" si="11"/>
        <v>0</v>
      </c>
      <c r="H12" s="85">
        <f t="shared" si="12"/>
        <v>0</v>
      </c>
      <c r="I12" s="85">
        <f t="shared" si="13"/>
        <v>41700.702000000005</v>
      </c>
      <c r="J12" s="85"/>
      <c r="K12" s="85">
        <f>МБП!J195</f>
        <v>37568.199999999997</v>
      </c>
      <c r="L12" s="85">
        <f>МБП!K195</f>
        <v>375.68199999999996</v>
      </c>
      <c r="M12" s="85">
        <f>МБП!L195</f>
        <v>375.68199999999996</v>
      </c>
      <c r="N12" s="85">
        <f>МБП!M195</f>
        <v>375.68199999999996</v>
      </c>
      <c r="O12" s="85">
        <f>МБП!N195</f>
        <v>375.68199999999996</v>
      </c>
      <c r="P12" s="85">
        <f>МБП!O195</f>
        <v>375.68199999999996</v>
      </c>
      <c r="Q12" s="85">
        <f>МБП!P195</f>
        <v>375.68199999999996</v>
      </c>
      <c r="R12" s="85">
        <f>МБП!Q195</f>
        <v>375.68199999999996</v>
      </c>
      <c r="S12" s="85">
        <f>МБП!R195</f>
        <v>375.68199999999996</v>
      </c>
      <c r="T12" s="85">
        <f>МБП!S195</f>
        <v>375.68199999999996</v>
      </c>
      <c r="U12" s="85">
        <f>МБП!T195</f>
        <v>375.68199999999996</v>
      </c>
      <c r="V12" s="85">
        <f>МБП!U195</f>
        <v>375.68199999999996</v>
      </c>
      <c r="W12" s="85">
        <f>МБП!V195</f>
        <v>0</v>
      </c>
      <c r="X12" s="85">
        <f>МБП!W195</f>
        <v>0</v>
      </c>
      <c r="Y12" s="85">
        <f>МБП!X195</f>
        <v>0</v>
      </c>
      <c r="Z12" s="85">
        <f>МБП!Y195</f>
        <v>0</v>
      </c>
      <c r="AA12" s="85">
        <f>МБП!Z195</f>
        <v>0</v>
      </c>
      <c r="AB12" s="85">
        <f>МБП!AA195</f>
        <v>0</v>
      </c>
      <c r="AC12" s="85">
        <f>МБП!AB195</f>
        <v>0</v>
      </c>
      <c r="AD12" s="85">
        <f>МБП!AC195</f>
        <v>0</v>
      </c>
      <c r="AE12" s="85">
        <f>МБП!AD195</f>
        <v>0</v>
      </c>
      <c r="AF12" s="85">
        <f>МБП!AE195</f>
        <v>0</v>
      </c>
      <c r="AG12" s="85">
        <f>МБП!AF195</f>
        <v>0</v>
      </c>
      <c r="AH12" s="85">
        <f>МБП!AG195</f>
        <v>0</v>
      </c>
      <c r="AI12" s="85">
        <f>МБП!AH195</f>
        <v>0</v>
      </c>
      <c r="AJ12" s="85">
        <f>МБП!AI195</f>
        <v>0</v>
      </c>
      <c r="AK12" s="85">
        <f>МБП!AJ195</f>
        <v>0</v>
      </c>
      <c r="AL12" s="85">
        <f>МБП!AK195</f>
        <v>0</v>
      </c>
      <c r="AM12" s="85">
        <f>МБП!AL195</f>
        <v>0</v>
      </c>
      <c r="AN12" s="85">
        <f>МБП!AM195</f>
        <v>0</v>
      </c>
      <c r="AO12" s="85">
        <f>МБП!AN195</f>
        <v>0</v>
      </c>
      <c r="AP12" s="85">
        <f>МБП!AO195</f>
        <v>0</v>
      </c>
      <c r="AQ12" s="85">
        <f>МБП!AP195</f>
        <v>0</v>
      </c>
      <c r="AR12" s="85">
        <f>МБП!AQ195</f>
        <v>0</v>
      </c>
      <c r="AS12" s="85">
        <f>МБП!AR195</f>
        <v>0</v>
      </c>
      <c r="AT12" s="85">
        <f>МБП!AS195</f>
        <v>0</v>
      </c>
      <c r="AU12" s="85">
        <f>МБП!AT195</f>
        <v>0</v>
      </c>
      <c r="AV12" s="85">
        <f>МБП!AU195</f>
        <v>0</v>
      </c>
      <c r="AW12" s="85">
        <f>МБП!AV195</f>
        <v>0</v>
      </c>
      <c r="AX12" s="85">
        <f>МБП!AW195</f>
        <v>0</v>
      </c>
      <c r="AY12" s="85">
        <f>МБП!AX195</f>
        <v>0</v>
      </c>
      <c r="AZ12" s="85">
        <f>МБП!AY195</f>
        <v>0</v>
      </c>
      <c r="BA12" s="85">
        <f>МБП!AZ195</f>
        <v>0</v>
      </c>
      <c r="BB12" s="85">
        <f>МБП!BA195</f>
        <v>0</v>
      </c>
      <c r="BC12" s="85">
        <f>МБП!BB195</f>
        <v>0</v>
      </c>
      <c r="BD12" s="85">
        <f>МБП!BC195</f>
        <v>0</v>
      </c>
      <c r="BE12" s="85">
        <f>МБП!BD195</f>
        <v>0</v>
      </c>
      <c r="BF12" s="85">
        <f>МБП!BE195</f>
        <v>0</v>
      </c>
      <c r="BG12" s="85">
        <f>МБП!BF195</f>
        <v>0</v>
      </c>
      <c r="BH12" s="85">
        <f>МБП!BG195</f>
        <v>0</v>
      </c>
      <c r="BI12" s="85">
        <f>МБП!BH195</f>
        <v>0</v>
      </c>
      <c r="BJ12" s="85">
        <f>МБП!BI195</f>
        <v>0</v>
      </c>
      <c r="BK12" s="85">
        <f>МБП!BJ195</f>
        <v>0</v>
      </c>
      <c r="BL12" s="85">
        <f>МБП!BK195</f>
        <v>0</v>
      </c>
      <c r="BM12" s="85">
        <f>МБП!BL195</f>
        <v>0</v>
      </c>
      <c r="BN12" s="85">
        <f>МБП!BM195</f>
        <v>0</v>
      </c>
      <c r="BO12" s="85">
        <f>МБП!BN195</f>
        <v>0</v>
      </c>
      <c r="BP12" s="85">
        <f>МБП!BO195</f>
        <v>0</v>
      </c>
      <c r="BQ12" s="85">
        <f>МБП!BP195</f>
        <v>0</v>
      </c>
      <c r="BR12" s="85">
        <f>МБП!BQ195</f>
        <v>0</v>
      </c>
    </row>
    <row r="13" spans="1:71">
      <c r="A13" s="3" t="s">
        <v>494</v>
      </c>
      <c r="B13" s="3" t="s">
        <v>452</v>
      </c>
      <c r="C13" s="9" t="s">
        <v>188</v>
      </c>
      <c r="D13" s="85">
        <f t="shared" si="8"/>
        <v>17587.5</v>
      </c>
      <c r="E13" s="85">
        <f t="shared" si="9"/>
        <v>0</v>
      </c>
      <c r="F13" s="85">
        <f t="shared" si="10"/>
        <v>0</v>
      </c>
      <c r="G13" s="85">
        <f t="shared" si="11"/>
        <v>0</v>
      </c>
      <c r="H13" s="85">
        <f t="shared" si="12"/>
        <v>0</v>
      </c>
      <c r="I13" s="85">
        <f t="shared" si="13"/>
        <v>17587.5</v>
      </c>
      <c r="J13" s="85"/>
      <c r="K13" s="85">
        <f>ОС!M106+ОС!M113</f>
        <v>1465.625</v>
      </c>
      <c r="L13" s="85">
        <f>ОС!N106+ОС!N113</f>
        <v>1465.625</v>
      </c>
      <c r="M13" s="85">
        <f>ОС!O106+ОС!O113</f>
        <v>1465.625</v>
      </c>
      <c r="N13" s="85">
        <f>ОС!P106+ОС!P113</f>
        <v>1465.625</v>
      </c>
      <c r="O13" s="85">
        <f>ОС!Q106+ОС!Q113</f>
        <v>1465.625</v>
      </c>
      <c r="P13" s="85">
        <f>ОС!R106+ОС!R113</f>
        <v>1465.625</v>
      </c>
      <c r="Q13" s="85">
        <f>ОС!S106+ОС!S113</f>
        <v>1465.625</v>
      </c>
      <c r="R13" s="85">
        <f>ОС!T106+ОС!T113</f>
        <v>1465.625</v>
      </c>
      <c r="S13" s="85">
        <f>ОС!U106+ОС!U113</f>
        <v>1465.625</v>
      </c>
      <c r="T13" s="85">
        <f>ОС!V106+ОС!V113</f>
        <v>1465.625</v>
      </c>
      <c r="U13" s="85">
        <f>ОС!W106+ОС!W113</f>
        <v>1465.625</v>
      </c>
      <c r="V13" s="85">
        <f>ОС!X106+ОС!X113</f>
        <v>1465.625</v>
      </c>
      <c r="W13" s="85">
        <f>ОС!Y106+ОС!Y113</f>
        <v>0</v>
      </c>
      <c r="X13" s="85">
        <f>ОС!Z106+ОС!Z113</f>
        <v>0</v>
      </c>
      <c r="Y13" s="85">
        <f>ОС!AA106+ОС!AA113</f>
        <v>0</v>
      </c>
      <c r="Z13" s="85">
        <f>ОС!AB106+ОС!AB113</f>
        <v>0</v>
      </c>
      <c r="AA13" s="85">
        <f>ОС!AC106+ОС!AC113</f>
        <v>0</v>
      </c>
      <c r="AB13" s="85">
        <f>ОС!AD106+ОС!AD113</f>
        <v>0</v>
      </c>
      <c r="AC13" s="85">
        <f>ОС!AE106+ОС!AE113</f>
        <v>0</v>
      </c>
      <c r="AD13" s="85">
        <f>ОС!AF106+ОС!AF113</f>
        <v>0</v>
      </c>
      <c r="AE13" s="85">
        <f>ОС!AG106+ОС!AG113</f>
        <v>0</v>
      </c>
      <c r="AF13" s="85">
        <f>ОС!AH106+ОС!AH113</f>
        <v>0</v>
      </c>
      <c r="AG13" s="85">
        <f>ОС!AI106+ОС!AI113</f>
        <v>0</v>
      </c>
      <c r="AH13" s="85">
        <f>ОС!AJ106+ОС!AJ113</f>
        <v>0</v>
      </c>
      <c r="AI13" s="85">
        <f>ОС!AK106+ОС!AK113</f>
        <v>0</v>
      </c>
      <c r="AJ13" s="85">
        <f>ОС!AL106+ОС!AL113</f>
        <v>0</v>
      </c>
      <c r="AK13" s="85">
        <f>ОС!AM106+ОС!AM113</f>
        <v>0</v>
      </c>
      <c r="AL13" s="85">
        <f>ОС!AN106+ОС!AN113</f>
        <v>0</v>
      </c>
      <c r="AM13" s="85">
        <f>ОС!AO106+ОС!AO113</f>
        <v>0</v>
      </c>
      <c r="AN13" s="85">
        <f>ОС!AP106+ОС!AP113</f>
        <v>0</v>
      </c>
      <c r="AO13" s="85">
        <f>ОС!AQ106+ОС!AQ113</f>
        <v>0</v>
      </c>
      <c r="AP13" s="85">
        <f>ОС!AR106+ОС!AR113</f>
        <v>0</v>
      </c>
      <c r="AQ13" s="85">
        <f>ОС!AS106+ОС!AS113</f>
        <v>0</v>
      </c>
      <c r="AR13" s="85">
        <f>ОС!AT106+ОС!AT113</f>
        <v>0</v>
      </c>
      <c r="AS13" s="85">
        <f>ОС!AU106+ОС!AU113</f>
        <v>0</v>
      </c>
      <c r="AT13" s="85">
        <f>ОС!AV106+ОС!AV113</f>
        <v>0</v>
      </c>
      <c r="AU13" s="85">
        <f>ОС!AW106+ОС!AW113</f>
        <v>0</v>
      </c>
      <c r="AV13" s="85">
        <f>ОС!AX106+ОС!AX113</f>
        <v>0</v>
      </c>
      <c r="AW13" s="85">
        <f>ОС!AY106+ОС!AY113</f>
        <v>0</v>
      </c>
      <c r="AX13" s="85">
        <f>ОС!AZ106+ОС!AZ113</f>
        <v>0</v>
      </c>
      <c r="AY13" s="85">
        <f>ОС!BA106+ОС!BA113</f>
        <v>0</v>
      </c>
      <c r="AZ13" s="85">
        <f>ОС!BB106+ОС!BB113</f>
        <v>0</v>
      </c>
      <c r="BA13" s="85">
        <f>ОС!BC106+ОС!BC113</f>
        <v>0</v>
      </c>
      <c r="BB13" s="85">
        <f>ОС!BD106+ОС!BD113</f>
        <v>0</v>
      </c>
      <c r="BC13" s="85">
        <f>ОС!BE106+ОС!BE113</f>
        <v>0</v>
      </c>
      <c r="BD13" s="85">
        <f>ОС!BF106+ОС!BF113</f>
        <v>0</v>
      </c>
      <c r="BE13" s="85">
        <f>ОС!BG106+ОС!BG113</f>
        <v>0</v>
      </c>
      <c r="BF13" s="85">
        <f>ОС!BH106+ОС!BH113</f>
        <v>0</v>
      </c>
      <c r="BG13" s="85">
        <f>ОС!BI106+ОС!BI113</f>
        <v>0</v>
      </c>
      <c r="BH13" s="85">
        <f>ОС!BJ106+ОС!BJ113</f>
        <v>0</v>
      </c>
      <c r="BI13" s="85">
        <f>ОС!BK106+ОС!BK113</f>
        <v>0</v>
      </c>
      <c r="BJ13" s="85">
        <f>ОС!BL106+ОС!BL113</f>
        <v>0</v>
      </c>
      <c r="BK13" s="85">
        <f>ОС!BM106+ОС!BM113</f>
        <v>0</v>
      </c>
      <c r="BL13" s="85">
        <f>ОС!BN106+ОС!BN113</f>
        <v>0</v>
      </c>
      <c r="BM13" s="85">
        <f>ОС!BO106+ОС!BO113</f>
        <v>0</v>
      </c>
      <c r="BN13" s="85">
        <f>ОС!BP106+ОС!BP113</f>
        <v>0</v>
      </c>
      <c r="BO13" s="85">
        <f>ОС!BQ106+ОС!BQ113</f>
        <v>0</v>
      </c>
      <c r="BP13" s="85">
        <f>ОС!BR106+ОС!BR113</f>
        <v>0</v>
      </c>
      <c r="BQ13" s="85">
        <f>ОС!BS106+ОС!BS113</f>
        <v>0</v>
      </c>
      <c r="BR13" s="85">
        <f>ОС!BT106+ОС!BT113</f>
        <v>0</v>
      </c>
    </row>
    <row r="14" spans="1:71">
      <c r="B14" s="3" t="s">
        <v>453</v>
      </c>
      <c r="C14" s="9" t="s">
        <v>881</v>
      </c>
      <c r="D14" s="79">
        <f t="shared" si="8"/>
        <v>90000</v>
      </c>
      <c r="E14" s="79">
        <f t="shared" si="9"/>
        <v>0</v>
      </c>
      <c r="F14" s="79">
        <f t="shared" si="10"/>
        <v>0</v>
      </c>
      <c r="G14" s="79">
        <f t="shared" si="11"/>
        <v>0</v>
      </c>
      <c r="H14" s="79">
        <f t="shared" si="12"/>
        <v>0</v>
      </c>
      <c r="I14" s="79">
        <f t="shared" si="13"/>
        <v>90000</v>
      </c>
      <c r="J14" s="85"/>
      <c r="K14" s="79">
        <f>SUM(K15:K22)</f>
        <v>0</v>
      </c>
      <c r="L14" s="79">
        <f t="shared" ref="L14:BR14" si="14">SUM(L15:L22)</f>
        <v>0</v>
      </c>
      <c r="M14" s="79">
        <f t="shared" si="14"/>
        <v>0</v>
      </c>
      <c r="N14" s="79">
        <f t="shared" si="14"/>
        <v>0</v>
      </c>
      <c r="O14" s="79">
        <f t="shared" si="14"/>
        <v>90000</v>
      </c>
      <c r="P14" s="79">
        <f t="shared" si="14"/>
        <v>0</v>
      </c>
      <c r="Q14" s="79">
        <f t="shared" si="14"/>
        <v>0</v>
      </c>
      <c r="R14" s="79">
        <f t="shared" si="14"/>
        <v>0</v>
      </c>
      <c r="S14" s="79">
        <f t="shared" si="14"/>
        <v>0</v>
      </c>
      <c r="T14" s="79">
        <f t="shared" si="14"/>
        <v>0</v>
      </c>
      <c r="U14" s="79">
        <f t="shared" si="14"/>
        <v>0</v>
      </c>
      <c r="V14" s="79">
        <f t="shared" si="14"/>
        <v>0</v>
      </c>
      <c r="W14" s="79">
        <f t="shared" si="14"/>
        <v>0</v>
      </c>
      <c r="X14" s="79">
        <f t="shared" si="14"/>
        <v>0</v>
      </c>
      <c r="Y14" s="79">
        <f t="shared" si="14"/>
        <v>0</v>
      </c>
      <c r="Z14" s="79">
        <f t="shared" si="14"/>
        <v>0</v>
      </c>
      <c r="AA14" s="79">
        <f t="shared" si="14"/>
        <v>0</v>
      </c>
      <c r="AB14" s="79">
        <f t="shared" si="14"/>
        <v>0</v>
      </c>
      <c r="AC14" s="79">
        <f t="shared" si="14"/>
        <v>0</v>
      </c>
      <c r="AD14" s="79">
        <f t="shared" si="14"/>
        <v>0</v>
      </c>
      <c r="AE14" s="79">
        <f t="shared" si="14"/>
        <v>0</v>
      </c>
      <c r="AF14" s="79">
        <f t="shared" si="14"/>
        <v>0</v>
      </c>
      <c r="AG14" s="79">
        <f t="shared" si="14"/>
        <v>0</v>
      </c>
      <c r="AH14" s="79">
        <f t="shared" si="14"/>
        <v>0</v>
      </c>
      <c r="AI14" s="79">
        <f t="shared" si="14"/>
        <v>0</v>
      </c>
      <c r="AJ14" s="79">
        <f t="shared" si="14"/>
        <v>0</v>
      </c>
      <c r="AK14" s="79">
        <f t="shared" si="14"/>
        <v>0</v>
      </c>
      <c r="AL14" s="79">
        <f t="shared" si="14"/>
        <v>0</v>
      </c>
      <c r="AM14" s="79">
        <f t="shared" si="14"/>
        <v>0</v>
      </c>
      <c r="AN14" s="79">
        <f t="shared" si="14"/>
        <v>0</v>
      </c>
      <c r="AO14" s="79">
        <f t="shared" si="14"/>
        <v>0</v>
      </c>
      <c r="AP14" s="79">
        <f t="shared" si="14"/>
        <v>0</v>
      </c>
      <c r="AQ14" s="79">
        <f t="shared" si="14"/>
        <v>0</v>
      </c>
      <c r="AR14" s="79">
        <f t="shared" si="14"/>
        <v>0</v>
      </c>
      <c r="AS14" s="79">
        <f t="shared" si="14"/>
        <v>0</v>
      </c>
      <c r="AT14" s="79">
        <f t="shared" si="14"/>
        <v>0</v>
      </c>
      <c r="AU14" s="79">
        <f t="shared" si="14"/>
        <v>0</v>
      </c>
      <c r="AV14" s="79">
        <f t="shared" si="14"/>
        <v>0</v>
      </c>
      <c r="AW14" s="79">
        <f t="shared" si="14"/>
        <v>0</v>
      </c>
      <c r="AX14" s="79">
        <f t="shared" si="14"/>
        <v>0</v>
      </c>
      <c r="AY14" s="79">
        <f t="shared" si="14"/>
        <v>0</v>
      </c>
      <c r="AZ14" s="79">
        <f t="shared" si="14"/>
        <v>0</v>
      </c>
      <c r="BA14" s="79">
        <f t="shared" si="14"/>
        <v>0</v>
      </c>
      <c r="BB14" s="79">
        <f t="shared" si="14"/>
        <v>0</v>
      </c>
      <c r="BC14" s="79">
        <f t="shared" si="14"/>
        <v>0</v>
      </c>
      <c r="BD14" s="79">
        <f t="shared" si="14"/>
        <v>0</v>
      </c>
      <c r="BE14" s="79">
        <f t="shared" si="14"/>
        <v>0</v>
      </c>
      <c r="BF14" s="79">
        <f t="shared" si="14"/>
        <v>0</v>
      </c>
      <c r="BG14" s="79">
        <f t="shared" si="14"/>
        <v>0</v>
      </c>
      <c r="BH14" s="79">
        <f t="shared" si="14"/>
        <v>0</v>
      </c>
      <c r="BI14" s="79">
        <f t="shared" si="14"/>
        <v>0</v>
      </c>
      <c r="BJ14" s="79">
        <f t="shared" si="14"/>
        <v>0</v>
      </c>
      <c r="BK14" s="79">
        <f t="shared" si="14"/>
        <v>0</v>
      </c>
      <c r="BL14" s="79">
        <f t="shared" si="14"/>
        <v>0</v>
      </c>
      <c r="BM14" s="79">
        <f t="shared" si="14"/>
        <v>0</v>
      </c>
      <c r="BN14" s="79">
        <f t="shared" si="14"/>
        <v>0</v>
      </c>
      <c r="BO14" s="79">
        <f t="shared" si="14"/>
        <v>0</v>
      </c>
      <c r="BP14" s="79">
        <f t="shared" si="14"/>
        <v>0</v>
      </c>
      <c r="BQ14" s="79">
        <f t="shared" si="14"/>
        <v>0</v>
      </c>
      <c r="BR14" s="79">
        <f t="shared" si="14"/>
        <v>0</v>
      </c>
    </row>
    <row r="15" spans="1:71">
      <c r="B15" s="3" t="s">
        <v>454</v>
      </c>
      <c r="C15" s="59" t="s">
        <v>189</v>
      </c>
      <c r="D15" s="85">
        <f t="shared" si="8"/>
        <v>0</v>
      </c>
      <c r="E15" s="85">
        <f t="shared" si="9"/>
        <v>0</v>
      </c>
      <c r="F15" s="85">
        <f t="shared" si="10"/>
        <v>0</v>
      </c>
      <c r="G15" s="85">
        <f t="shared" si="11"/>
        <v>0</v>
      </c>
      <c r="H15" s="85">
        <f t="shared" si="12"/>
        <v>0</v>
      </c>
      <c r="I15" s="85">
        <f t="shared" si="13"/>
        <v>0</v>
      </c>
      <c r="J15" s="85"/>
      <c r="K15" s="85">
        <f>SUMIF(Данные!$B$78:$B$336,'С-сть'!$B15,Данные!G$78:G$336)*тех!X$11*тех!X$6</f>
        <v>0</v>
      </c>
      <c r="L15" s="85">
        <f>SUMIF(Данные!$B$78:$B$336,'С-сть'!$B15,Данные!H$78:H$336)*тех!Y$11*тех!Y$6</f>
        <v>0</v>
      </c>
      <c r="M15" s="85">
        <f>SUMIF(Данные!$B$78:$B$336,'С-сть'!$B15,Данные!I$78:I$336)*тех!Z$11*тех!Z$6</f>
        <v>0</v>
      </c>
      <c r="N15" s="85">
        <f>SUMIF(Данные!$B$78:$B$336,'С-сть'!$B15,Данные!J$78:J$336)*тех!AA$11*тех!AA$6</f>
        <v>0</v>
      </c>
      <c r="O15" s="85">
        <f>SUMIF(Данные!$B$78:$B$336,'С-сть'!$B15,Данные!K$78:K$336)*тех!AB$11*тех!AB$6</f>
        <v>0</v>
      </c>
      <c r="P15" s="85">
        <f>SUMIF(Данные!$B$78:$B$336,'С-сть'!$B15,Данные!L$78:L$336)*тех!AC$11*тех!AC$6</f>
        <v>0</v>
      </c>
      <c r="Q15" s="85">
        <f>SUMIF(Данные!$B$78:$B$336,'С-сть'!$B15,Данные!M$78:M$336)*тех!AD$11*тех!AD$6</f>
        <v>0</v>
      </c>
      <c r="R15" s="85">
        <f>SUMIF(Данные!$B$78:$B$336,'С-сть'!$B15,Данные!N$78:N$336)*тех!AE$11*тех!AE$6</f>
        <v>0</v>
      </c>
      <c r="S15" s="85">
        <f>SUMIF(Данные!$B$78:$B$336,'С-сть'!$B15,Данные!O$78:O$336)*тех!AF$11*тех!AF$6</f>
        <v>0</v>
      </c>
      <c r="T15" s="85">
        <f>SUMIF(Данные!$B$78:$B$336,'С-сть'!$B15,Данные!P$78:P$336)*тех!AG$11*тех!AG$6</f>
        <v>0</v>
      </c>
      <c r="U15" s="85">
        <f>SUMIF(Данные!$B$78:$B$336,'С-сть'!$B15,Данные!Q$78:Q$336)*тех!AH$11*тех!AH$6</f>
        <v>0</v>
      </c>
      <c r="V15" s="85">
        <f>SUMIF(Данные!$B$78:$B$336,'С-сть'!$B15,Данные!R$78:R$336)*тех!AI$11*тех!AI$6</f>
        <v>0</v>
      </c>
      <c r="W15" s="85">
        <f>SUMIF(Данные!$B$78:$B$336,'С-сть'!$B15,Данные!S$78:S$336)*тех!AJ$11*тех!AJ$6</f>
        <v>0</v>
      </c>
      <c r="X15" s="85">
        <f>SUMIF(Данные!$B$78:$B$336,'С-сть'!$B15,Данные!T$78:T$336)*тех!AK$11*тех!AK$6</f>
        <v>0</v>
      </c>
      <c r="Y15" s="85">
        <f>SUMIF(Данные!$B$78:$B$336,'С-сть'!$B15,Данные!U$78:U$336)*тех!AL$11*тех!AL$6</f>
        <v>0</v>
      </c>
      <c r="Z15" s="85">
        <f>SUMIF(Данные!$B$78:$B$336,'С-сть'!$B15,Данные!V$78:V$336)*тех!AM$11*тех!AM$6</f>
        <v>0</v>
      </c>
      <c r="AA15" s="85">
        <f>SUMIF(Данные!$B$78:$B$336,'С-сть'!$B15,Данные!W$78:W$336)*тех!AN$11*тех!AN$6</f>
        <v>0</v>
      </c>
      <c r="AB15" s="85">
        <f>SUMIF(Данные!$B$78:$B$336,'С-сть'!$B15,Данные!X$78:X$336)*тех!AO$11*тех!AO$6</f>
        <v>0</v>
      </c>
      <c r="AC15" s="85">
        <f>SUMIF(Данные!$B$78:$B$336,'С-сть'!$B15,Данные!Y$78:Y$336)*тех!AP$11*тех!AP$6</f>
        <v>0</v>
      </c>
      <c r="AD15" s="85">
        <f>SUMIF(Данные!$B$78:$B$336,'С-сть'!$B15,Данные!Z$78:Z$336)*тех!AQ$11*тех!AQ$6</f>
        <v>0</v>
      </c>
      <c r="AE15" s="85">
        <f>SUMIF(Данные!$B$78:$B$336,'С-сть'!$B15,Данные!AA$78:AA$336)*тех!AR$11*тех!AR$6</f>
        <v>0</v>
      </c>
      <c r="AF15" s="85">
        <f>SUMIF(Данные!$B$78:$B$336,'С-сть'!$B15,Данные!AB$78:AB$336)*тех!AS$11*тех!AS$6</f>
        <v>0</v>
      </c>
      <c r="AG15" s="85">
        <f>SUMIF(Данные!$B$78:$B$336,'С-сть'!$B15,Данные!AC$78:AC$336)*тех!AT$11*тех!AT$6</f>
        <v>0</v>
      </c>
      <c r="AH15" s="85">
        <f>SUMIF(Данные!$B$78:$B$336,'С-сть'!$B15,Данные!AD$78:AD$336)*тех!AU$11*тех!AU$6</f>
        <v>0</v>
      </c>
      <c r="AI15" s="85">
        <f>SUMIF(Данные!$B$78:$B$336,'С-сть'!$B15,Данные!AE$78:AE$336)*тех!AV$11*тех!AV$6</f>
        <v>0</v>
      </c>
      <c r="AJ15" s="85">
        <f>SUMIF(Данные!$B$78:$B$336,'С-сть'!$B15,Данные!AF$78:AF$336)*тех!AW$11*тех!AW$6</f>
        <v>0</v>
      </c>
      <c r="AK15" s="85">
        <f>SUMIF(Данные!$B$78:$B$336,'С-сть'!$B15,Данные!AG$78:AG$336)*тех!AX$11*тех!AX$6</f>
        <v>0</v>
      </c>
      <c r="AL15" s="85">
        <f>SUMIF(Данные!$B$78:$B$336,'С-сть'!$B15,Данные!AH$78:AH$336)*тех!AY$11*тех!AY$6</f>
        <v>0</v>
      </c>
      <c r="AM15" s="85">
        <f>SUMIF(Данные!$B$78:$B$336,'С-сть'!$B15,Данные!AI$78:AI$336)*тех!AZ$11*тех!AZ$6</f>
        <v>0</v>
      </c>
      <c r="AN15" s="85">
        <f>SUMIF(Данные!$B$78:$B$336,'С-сть'!$B15,Данные!AJ$78:AJ$336)*тех!BA$11*тех!BA$6</f>
        <v>0</v>
      </c>
      <c r="AO15" s="85">
        <f>SUMIF(Данные!$B$78:$B$336,'С-сть'!$B15,Данные!AK$78:AK$336)*тех!BB$11*тех!BB$6</f>
        <v>0</v>
      </c>
      <c r="AP15" s="85">
        <f>SUMIF(Данные!$B$78:$B$336,'С-сть'!$B15,Данные!AL$78:AL$336)*тех!BC$11*тех!BC$6</f>
        <v>0</v>
      </c>
      <c r="AQ15" s="85">
        <f>SUMIF(Данные!$B$78:$B$336,'С-сть'!$B15,Данные!AM$78:AM$336)*тех!BD$11*тех!BD$6</f>
        <v>0</v>
      </c>
      <c r="AR15" s="85">
        <f>SUMIF(Данные!$B$78:$B$336,'С-сть'!$B15,Данные!AN$78:AN$336)*тех!BE$11*тех!BE$6</f>
        <v>0</v>
      </c>
      <c r="AS15" s="85">
        <f>SUMIF(Данные!$B$78:$B$336,'С-сть'!$B15,Данные!AO$78:AO$336)*тех!BF$11*тех!BF$6</f>
        <v>0</v>
      </c>
      <c r="AT15" s="85">
        <f>SUMIF(Данные!$B$78:$B$336,'С-сть'!$B15,Данные!AP$78:AP$336)*тех!BG$11*тех!BG$6</f>
        <v>0</v>
      </c>
      <c r="AU15" s="85">
        <f>SUMIF(Данные!$B$78:$B$336,'С-сть'!$B15,Данные!AQ$78:AQ$336)*тех!BH$11*тех!BH$6</f>
        <v>0</v>
      </c>
      <c r="AV15" s="85">
        <f>SUMIF(Данные!$B$78:$B$336,'С-сть'!$B15,Данные!AR$78:AR$336)*тех!BI$11*тех!BI$6</f>
        <v>0</v>
      </c>
      <c r="AW15" s="85">
        <f>SUMIF(Данные!$B$78:$B$336,'С-сть'!$B15,Данные!AS$78:AS$336)*тех!BJ$11*тех!BJ$6</f>
        <v>0</v>
      </c>
      <c r="AX15" s="85">
        <f>SUMIF(Данные!$B$78:$B$336,'С-сть'!$B15,Данные!AT$78:AT$336)*тех!BK$11*тех!BK$6</f>
        <v>0</v>
      </c>
      <c r="AY15" s="85">
        <f>SUMIF(Данные!$B$78:$B$336,'С-сть'!$B15,Данные!AU$78:AU$336)*тех!BL$11*тех!BL$6</f>
        <v>0</v>
      </c>
      <c r="AZ15" s="85">
        <f>SUMIF(Данные!$B$78:$B$336,'С-сть'!$B15,Данные!AV$78:AV$336)*тех!BM$11*тех!BM$6</f>
        <v>0</v>
      </c>
      <c r="BA15" s="85">
        <f>SUMIF(Данные!$B$78:$B$336,'С-сть'!$B15,Данные!AW$78:AW$336)*тех!BN$11*тех!BN$6</f>
        <v>0</v>
      </c>
      <c r="BB15" s="85">
        <f>SUMIF(Данные!$B$78:$B$336,'С-сть'!$B15,Данные!AX$78:AX$336)*тех!BO$11*тех!BO$6</f>
        <v>0</v>
      </c>
      <c r="BC15" s="85">
        <f>SUMIF(Данные!$B$78:$B$336,'С-сть'!$B15,Данные!AY$78:AY$336)*тех!BP$11*тех!BP$6</f>
        <v>0</v>
      </c>
      <c r="BD15" s="85">
        <f>SUMIF(Данные!$B$78:$B$336,'С-сть'!$B15,Данные!AZ$78:AZ$336)*тех!BQ$11*тех!BQ$6</f>
        <v>0</v>
      </c>
      <c r="BE15" s="85">
        <f>SUMIF(Данные!$B$78:$B$336,'С-сть'!$B15,Данные!BA$78:BA$336)*тех!BR$11*тех!BR$6</f>
        <v>0</v>
      </c>
      <c r="BF15" s="85">
        <f>SUMIF(Данные!$B$78:$B$336,'С-сть'!$B15,Данные!BB$78:BB$336)*тех!BS$11*тех!BS$6</f>
        <v>0</v>
      </c>
      <c r="BG15" s="85">
        <f>SUMIF(Данные!$B$78:$B$336,'С-сть'!$B15,Данные!BC$78:BC$336)*тех!BT$11*тех!BT$6</f>
        <v>0</v>
      </c>
      <c r="BH15" s="85">
        <f>SUMIF(Данные!$B$78:$B$336,'С-сть'!$B15,Данные!BD$78:BD$336)*тех!BU$11*тех!BU$6</f>
        <v>0</v>
      </c>
      <c r="BI15" s="85">
        <f>SUMIF(Данные!$B$78:$B$336,'С-сть'!$B15,Данные!BE$78:BE$336)*тех!BV$11*тех!BV$6</f>
        <v>0</v>
      </c>
      <c r="BJ15" s="85">
        <f>SUMIF(Данные!$B$78:$B$336,'С-сть'!$B15,Данные!BF$78:BF$336)*тех!BW$11*тех!BW$6</f>
        <v>0</v>
      </c>
      <c r="BK15" s="85">
        <f>SUMIF(Данные!$B$78:$B$336,'С-сть'!$B15,Данные!BG$78:BG$336)*тех!BX$11*тех!BX$6</f>
        <v>0</v>
      </c>
      <c r="BL15" s="85">
        <f>SUMIF(Данные!$B$78:$B$336,'С-сть'!$B15,Данные!BH$78:BH$336)*тех!BY$11*тех!BY$6</f>
        <v>0</v>
      </c>
      <c r="BM15" s="85">
        <f>SUMIF(Данные!$B$78:$B$336,'С-сть'!$B15,Данные!BI$78:BI$336)*тех!BZ$11*тех!BZ$6</f>
        <v>0</v>
      </c>
      <c r="BN15" s="85">
        <f>SUMIF(Данные!$B$78:$B$336,'С-сть'!$B15,Данные!BJ$78:BJ$336)*тех!CA$11*тех!CA$6</f>
        <v>0</v>
      </c>
      <c r="BO15" s="85">
        <f>SUMIF(Данные!$B$78:$B$336,'С-сть'!$B15,Данные!BK$78:BK$336)*тех!CB$11*тех!CB$6</f>
        <v>0</v>
      </c>
      <c r="BP15" s="85">
        <f>SUMIF(Данные!$B$78:$B$336,'С-сть'!$B15,Данные!BL$78:BL$336)*тех!CC$11*тех!CC$6</f>
        <v>0</v>
      </c>
      <c r="BQ15" s="85">
        <f>SUMIF(Данные!$B$78:$B$336,'С-сть'!$B15,Данные!BM$78:BM$336)*тех!CD$11*тех!CD$6</f>
        <v>0</v>
      </c>
      <c r="BR15" s="85">
        <f>SUMIF(Данные!$B$78:$B$336,'С-сть'!$B15,Данные!BN$78:BN$336)*тех!CE$11*тех!CE$6</f>
        <v>0</v>
      </c>
    </row>
    <row r="16" spans="1:71">
      <c r="B16" s="3" t="s">
        <v>455</v>
      </c>
      <c r="C16" s="47" t="s">
        <v>180</v>
      </c>
      <c r="D16" s="85">
        <f t="shared" si="8"/>
        <v>0</v>
      </c>
      <c r="E16" s="85">
        <f t="shared" si="9"/>
        <v>0</v>
      </c>
      <c r="F16" s="85">
        <f t="shared" si="10"/>
        <v>0</v>
      </c>
      <c r="G16" s="85">
        <f t="shared" si="11"/>
        <v>0</v>
      </c>
      <c r="H16" s="85">
        <f t="shared" si="12"/>
        <v>0</v>
      </c>
      <c r="I16" s="85">
        <f t="shared" si="13"/>
        <v>0</v>
      </c>
      <c r="J16" s="85"/>
      <c r="K16" s="85">
        <f>SUMIF(Данные!$B$78:$B$336,'С-сть'!$B16,Данные!G$78:G$336)*тех!X$11*тех!X$6</f>
        <v>0</v>
      </c>
      <c r="L16" s="85">
        <f>SUMIF(Данные!$B$78:$B$336,'С-сть'!$B16,Данные!H$78:H$336)*тех!Y$11*тех!Y$6</f>
        <v>0</v>
      </c>
      <c r="M16" s="85">
        <f>SUMIF(Данные!$B$78:$B$336,'С-сть'!$B16,Данные!I$78:I$336)*тех!Z$11*тех!Z$6</f>
        <v>0</v>
      </c>
      <c r="N16" s="85">
        <f>SUMIF(Данные!$B$78:$B$336,'С-сть'!$B16,Данные!J$78:J$336)*тех!AA$11*тех!AA$6</f>
        <v>0</v>
      </c>
      <c r="O16" s="85">
        <f>SUMIF(Данные!$B$78:$B$336,'С-сть'!$B16,Данные!K$78:K$336)*тех!AB$11*тех!AB$6</f>
        <v>0</v>
      </c>
      <c r="P16" s="85">
        <f>SUMIF(Данные!$B$78:$B$336,'С-сть'!$B16,Данные!L$78:L$336)*тех!AC$11*тех!AC$6</f>
        <v>0</v>
      </c>
      <c r="Q16" s="85">
        <f>SUMIF(Данные!$B$78:$B$336,'С-сть'!$B16,Данные!M$78:M$336)*тех!AD$11*тех!AD$6</f>
        <v>0</v>
      </c>
      <c r="R16" s="85">
        <f>SUMIF(Данные!$B$78:$B$336,'С-сть'!$B16,Данные!N$78:N$336)*тех!AE$11*тех!AE$6</f>
        <v>0</v>
      </c>
      <c r="S16" s="85">
        <f>SUMIF(Данные!$B$78:$B$336,'С-сть'!$B16,Данные!O$78:O$336)*тех!AF$11*тех!AF$6</f>
        <v>0</v>
      </c>
      <c r="T16" s="85">
        <f>SUMIF(Данные!$B$78:$B$336,'С-сть'!$B16,Данные!P$78:P$336)*тех!AG$11*тех!AG$6</f>
        <v>0</v>
      </c>
      <c r="U16" s="85">
        <f>SUMIF(Данные!$B$78:$B$336,'С-сть'!$B16,Данные!Q$78:Q$336)*тех!AH$11*тех!AH$6</f>
        <v>0</v>
      </c>
      <c r="V16" s="85">
        <f>SUMIF(Данные!$B$78:$B$336,'С-сть'!$B16,Данные!R$78:R$336)*тех!AI$11*тех!AI$6</f>
        <v>0</v>
      </c>
      <c r="W16" s="85">
        <f>SUMIF(Данные!$B$78:$B$336,'С-сть'!$B16,Данные!S$78:S$336)*тех!AJ$11*тех!AJ$6</f>
        <v>0</v>
      </c>
      <c r="X16" s="85">
        <f>SUMIF(Данные!$B$78:$B$336,'С-сть'!$B16,Данные!T$78:T$336)*тех!AK$11*тех!AK$6</f>
        <v>0</v>
      </c>
      <c r="Y16" s="85">
        <f>SUMIF(Данные!$B$78:$B$336,'С-сть'!$B16,Данные!U$78:U$336)*тех!AL$11*тех!AL$6</f>
        <v>0</v>
      </c>
      <c r="Z16" s="85">
        <f>SUMIF(Данные!$B$78:$B$336,'С-сть'!$B16,Данные!V$78:V$336)*тех!AM$11*тех!AM$6</f>
        <v>0</v>
      </c>
      <c r="AA16" s="85">
        <f>SUMIF(Данные!$B$78:$B$336,'С-сть'!$B16,Данные!W$78:W$336)*тех!AN$11*тех!AN$6</f>
        <v>0</v>
      </c>
      <c r="AB16" s="85">
        <f>SUMIF(Данные!$B$78:$B$336,'С-сть'!$B16,Данные!X$78:X$336)*тех!AO$11*тех!AO$6</f>
        <v>0</v>
      </c>
      <c r="AC16" s="85">
        <f>SUMIF(Данные!$B$78:$B$336,'С-сть'!$B16,Данные!Y$78:Y$336)*тех!AP$11*тех!AP$6</f>
        <v>0</v>
      </c>
      <c r="AD16" s="85">
        <f>SUMIF(Данные!$B$78:$B$336,'С-сть'!$B16,Данные!Z$78:Z$336)*тех!AQ$11*тех!AQ$6</f>
        <v>0</v>
      </c>
      <c r="AE16" s="85">
        <f>SUMIF(Данные!$B$78:$B$336,'С-сть'!$B16,Данные!AA$78:AA$336)*тех!AR$11*тех!AR$6</f>
        <v>0</v>
      </c>
      <c r="AF16" s="85">
        <f>SUMIF(Данные!$B$78:$B$336,'С-сть'!$B16,Данные!AB$78:AB$336)*тех!AS$11*тех!AS$6</f>
        <v>0</v>
      </c>
      <c r="AG16" s="85">
        <f>SUMIF(Данные!$B$78:$B$336,'С-сть'!$B16,Данные!AC$78:AC$336)*тех!AT$11*тех!AT$6</f>
        <v>0</v>
      </c>
      <c r="AH16" s="85">
        <f>SUMIF(Данные!$B$78:$B$336,'С-сть'!$B16,Данные!AD$78:AD$336)*тех!AU$11*тех!AU$6</f>
        <v>0</v>
      </c>
      <c r="AI16" s="85">
        <f>SUMIF(Данные!$B$78:$B$336,'С-сть'!$B16,Данные!AE$78:AE$336)*тех!AV$11*тех!AV$6</f>
        <v>0</v>
      </c>
      <c r="AJ16" s="85">
        <f>SUMIF(Данные!$B$78:$B$336,'С-сть'!$B16,Данные!AF$78:AF$336)*тех!AW$11*тех!AW$6</f>
        <v>0</v>
      </c>
      <c r="AK16" s="85">
        <f>SUMIF(Данные!$B$78:$B$336,'С-сть'!$B16,Данные!AG$78:AG$336)*тех!AX$11*тех!AX$6</f>
        <v>0</v>
      </c>
      <c r="AL16" s="85">
        <f>SUMIF(Данные!$B$78:$B$336,'С-сть'!$B16,Данные!AH$78:AH$336)*тех!AY$11*тех!AY$6</f>
        <v>0</v>
      </c>
      <c r="AM16" s="85">
        <f>SUMIF(Данные!$B$78:$B$336,'С-сть'!$B16,Данные!AI$78:AI$336)*тех!AZ$11*тех!AZ$6</f>
        <v>0</v>
      </c>
      <c r="AN16" s="85">
        <f>SUMIF(Данные!$B$78:$B$336,'С-сть'!$B16,Данные!AJ$78:AJ$336)*тех!BA$11*тех!BA$6</f>
        <v>0</v>
      </c>
      <c r="AO16" s="85">
        <f>SUMIF(Данные!$B$78:$B$336,'С-сть'!$B16,Данные!AK$78:AK$336)*тех!BB$11*тех!BB$6</f>
        <v>0</v>
      </c>
      <c r="AP16" s="85">
        <f>SUMIF(Данные!$B$78:$B$336,'С-сть'!$B16,Данные!AL$78:AL$336)*тех!BC$11*тех!BC$6</f>
        <v>0</v>
      </c>
      <c r="AQ16" s="85">
        <f>SUMIF(Данные!$B$78:$B$336,'С-сть'!$B16,Данные!AM$78:AM$336)*тех!BD$11*тех!BD$6</f>
        <v>0</v>
      </c>
      <c r="AR16" s="85">
        <f>SUMIF(Данные!$B$78:$B$336,'С-сть'!$B16,Данные!AN$78:AN$336)*тех!BE$11*тех!BE$6</f>
        <v>0</v>
      </c>
      <c r="AS16" s="85">
        <f>SUMIF(Данные!$B$78:$B$336,'С-сть'!$B16,Данные!AO$78:AO$336)*тех!BF$11*тех!BF$6</f>
        <v>0</v>
      </c>
      <c r="AT16" s="85">
        <f>SUMIF(Данные!$B$78:$B$336,'С-сть'!$B16,Данные!AP$78:AP$336)*тех!BG$11*тех!BG$6</f>
        <v>0</v>
      </c>
      <c r="AU16" s="85">
        <f>SUMIF(Данные!$B$78:$B$336,'С-сть'!$B16,Данные!AQ$78:AQ$336)*тех!BH$11*тех!BH$6</f>
        <v>0</v>
      </c>
      <c r="AV16" s="85">
        <f>SUMIF(Данные!$B$78:$B$336,'С-сть'!$B16,Данные!AR$78:AR$336)*тех!BI$11*тех!BI$6</f>
        <v>0</v>
      </c>
      <c r="AW16" s="85">
        <f>SUMIF(Данные!$B$78:$B$336,'С-сть'!$B16,Данные!AS$78:AS$336)*тех!BJ$11*тех!BJ$6</f>
        <v>0</v>
      </c>
      <c r="AX16" s="85">
        <f>SUMIF(Данные!$B$78:$B$336,'С-сть'!$B16,Данные!AT$78:AT$336)*тех!BK$11*тех!BK$6</f>
        <v>0</v>
      </c>
      <c r="AY16" s="85">
        <f>SUMIF(Данные!$B$78:$B$336,'С-сть'!$B16,Данные!AU$78:AU$336)*тех!BL$11*тех!BL$6</f>
        <v>0</v>
      </c>
      <c r="AZ16" s="85">
        <f>SUMIF(Данные!$B$78:$B$336,'С-сть'!$B16,Данные!AV$78:AV$336)*тех!BM$11*тех!BM$6</f>
        <v>0</v>
      </c>
      <c r="BA16" s="85">
        <f>SUMIF(Данные!$B$78:$B$336,'С-сть'!$B16,Данные!AW$78:AW$336)*тех!BN$11*тех!BN$6</f>
        <v>0</v>
      </c>
      <c r="BB16" s="85">
        <f>SUMIF(Данные!$B$78:$B$336,'С-сть'!$B16,Данные!AX$78:AX$336)*тех!BO$11*тех!BO$6</f>
        <v>0</v>
      </c>
      <c r="BC16" s="85">
        <f>SUMIF(Данные!$B$78:$B$336,'С-сть'!$B16,Данные!AY$78:AY$336)*тех!BP$11*тех!BP$6</f>
        <v>0</v>
      </c>
      <c r="BD16" s="85">
        <f>SUMIF(Данные!$B$78:$B$336,'С-сть'!$B16,Данные!AZ$78:AZ$336)*тех!BQ$11*тех!BQ$6</f>
        <v>0</v>
      </c>
      <c r="BE16" s="85">
        <f>SUMIF(Данные!$B$78:$B$336,'С-сть'!$B16,Данные!BA$78:BA$336)*тех!BR$11*тех!BR$6</f>
        <v>0</v>
      </c>
      <c r="BF16" s="85">
        <f>SUMIF(Данные!$B$78:$B$336,'С-сть'!$B16,Данные!BB$78:BB$336)*тех!BS$11*тех!BS$6</f>
        <v>0</v>
      </c>
      <c r="BG16" s="85">
        <f>SUMIF(Данные!$B$78:$B$336,'С-сть'!$B16,Данные!BC$78:BC$336)*тех!BT$11*тех!BT$6</f>
        <v>0</v>
      </c>
      <c r="BH16" s="85">
        <f>SUMIF(Данные!$B$78:$B$336,'С-сть'!$B16,Данные!BD$78:BD$336)*тех!BU$11*тех!BU$6</f>
        <v>0</v>
      </c>
      <c r="BI16" s="85">
        <f>SUMIF(Данные!$B$78:$B$336,'С-сть'!$B16,Данные!BE$78:BE$336)*тех!BV$11*тех!BV$6</f>
        <v>0</v>
      </c>
      <c r="BJ16" s="85">
        <f>SUMIF(Данные!$B$78:$B$336,'С-сть'!$B16,Данные!BF$78:BF$336)*тех!BW$11*тех!BW$6</f>
        <v>0</v>
      </c>
      <c r="BK16" s="85">
        <f>SUMIF(Данные!$B$78:$B$336,'С-сть'!$B16,Данные!BG$78:BG$336)*тех!BX$11*тех!BX$6</f>
        <v>0</v>
      </c>
      <c r="BL16" s="85">
        <f>SUMIF(Данные!$B$78:$B$336,'С-сть'!$B16,Данные!BH$78:BH$336)*тех!BY$11*тех!BY$6</f>
        <v>0</v>
      </c>
      <c r="BM16" s="85">
        <f>SUMIF(Данные!$B$78:$B$336,'С-сть'!$B16,Данные!BI$78:BI$336)*тех!BZ$11*тех!BZ$6</f>
        <v>0</v>
      </c>
      <c r="BN16" s="85">
        <f>SUMIF(Данные!$B$78:$B$336,'С-сть'!$B16,Данные!BJ$78:BJ$336)*тех!CA$11*тех!CA$6</f>
        <v>0</v>
      </c>
      <c r="BO16" s="85">
        <f>SUMIF(Данные!$B$78:$B$336,'С-сть'!$B16,Данные!BK$78:BK$336)*тех!CB$11*тех!CB$6</f>
        <v>0</v>
      </c>
      <c r="BP16" s="85">
        <f>SUMIF(Данные!$B$78:$B$336,'С-сть'!$B16,Данные!BL$78:BL$336)*тех!CC$11*тех!CC$6</f>
        <v>0</v>
      </c>
      <c r="BQ16" s="85">
        <f>SUMIF(Данные!$B$78:$B$336,'С-сть'!$B16,Данные!BM$78:BM$336)*тех!CD$11*тех!CD$6</f>
        <v>0</v>
      </c>
      <c r="BR16" s="85">
        <f>SUMIF(Данные!$B$78:$B$336,'С-сть'!$B16,Данные!BN$78:BN$336)*тех!CE$11*тех!CE$6</f>
        <v>0</v>
      </c>
    </row>
    <row r="17" spans="2:70">
      <c r="B17" s="3" t="s">
        <v>456</v>
      </c>
      <c r="C17" s="47" t="s">
        <v>177</v>
      </c>
      <c r="D17" s="85">
        <f t="shared" si="8"/>
        <v>0</v>
      </c>
      <c r="E17" s="85">
        <f t="shared" si="9"/>
        <v>0</v>
      </c>
      <c r="F17" s="85">
        <f t="shared" si="10"/>
        <v>0</v>
      </c>
      <c r="G17" s="85">
        <f t="shared" si="11"/>
        <v>0</v>
      </c>
      <c r="H17" s="85">
        <f t="shared" si="12"/>
        <v>0</v>
      </c>
      <c r="I17" s="85">
        <f t="shared" si="13"/>
        <v>0</v>
      </c>
      <c r="J17" s="85"/>
      <c r="K17" s="85">
        <f>SUMIF(Данные!$B$78:$B$336,'С-сть'!$B17,Данные!G$78:G$336)*тех!X$11*тех!X$6</f>
        <v>0</v>
      </c>
      <c r="L17" s="85">
        <f>SUMIF(Данные!$B$78:$B$336,'С-сть'!$B17,Данные!H$78:H$336)*тех!Y$11*тех!Y$6</f>
        <v>0</v>
      </c>
      <c r="M17" s="85">
        <f>SUMIF(Данные!$B$78:$B$336,'С-сть'!$B17,Данные!I$78:I$336)*тех!Z$11*тех!Z$6</f>
        <v>0</v>
      </c>
      <c r="N17" s="85">
        <f>SUMIF(Данные!$B$78:$B$336,'С-сть'!$B17,Данные!J$78:J$336)*тех!AA$11*тех!AA$6</f>
        <v>0</v>
      </c>
      <c r="O17" s="85">
        <f>SUMIF(Данные!$B$78:$B$336,'С-сть'!$B17,Данные!K$78:K$336)*тех!AB$11*тех!AB$6</f>
        <v>0</v>
      </c>
      <c r="P17" s="85">
        <f>SUMIF(Данные!$B$78:$B$336,'С-сть'!$B17,Данные!L$78:L$336)*тех!AC$11*тех!AC$6</f>
        <v>0</v>
      </c>
      <c r="Q17" s="85">
        <f>SUMIF(Данные!$B$78:$B$336,'С-сть'!$B17,Данные!M$78:M$336)*тех!AD$11*тех!AD$6</f>
        <v>0</v>
      </c>
      <c r="R17" s="85">
        <f>SUMIF(Данные!$B$78:$B$336,'С-сть'!$B17,Данные!N$78:N$336)*тех!AE$11*тех!AE$6</f>
        <v>0</v>
      </c>
      <c r="S17" s="85">
        <f>SUMIF(Данные!$B$78:$B$336,'С-сть'!$B17,Данные!O$78:O$336)*тех!AF$11*тех!AF$6</f>
        <v>0</v>
      </c>
      <c r="T17" s="85">
        <f>SUMIF(Данные!$B$78:$B$336,'С-сть'!$B17,Данные!P$78:P$336)*тех!AG$11*тех!AG$6</f>
        <v>0</v>
      </c>
      <c r="U17" s="85">
        <f>SUMIF(Данные!$B$78:$B$336,'С-сть'!$B17,Данные!Q$78:Q$336)*тех!AH$11*тех!AH$6</f>
        <v>0</v>
      </c>
      <c r="V17" s="85">
        <f>SUMIF(Данные!$B$78:$B$336,'С-сть'!$B17,Данные!R$78:R$336)*тех!AI$11*тех!AI$6</f>
        <v>0</v>
      </c>
      <c r="W17" s="85">
        <f>SUMIF(Данные!$B$78:$B$336,'С-сть'!$B17,Данные!S$78:S$336)*тех!AJ$11*тех!AJ$6</f>
        <v>0</v>
      </c>
      <c r="X17" s="85">
        <f>SUMIF(Данные!$B$78:$B$336,'С-сть'!$B17,Данные!T$78:T$336)*тех!AK$11*тех!AK$6</f>
        <v>0</v>
      </c>
      <c r="Y17" s="85">
        <f>SUMIF(Данные!$B$78:$B$336,'С-сть'!$B17,Данные!U$78:U$336)*тех!AL$11*тех!AL$6</f>
        <v>0</v>
      </c>
      <c r="Z17" s="85">
        <f>SUMIF(Данные!$B$78:$B$336,'С-сть'!$B17,Данные!V$78:V$336)*тех!AM$11*тех!AM$6</f>
        <v>0</v>
      </c>
      <c r="AA17" s="85">
        <f>SUMIF(Данные!$B$78:$B$336,'С-сть'!$B17,Данные!W$78:W$336)*тех!AN$11*тех!AN$6</f>
        <v>0</v>
      </c>
      <c r="AB17" s="85">
        <f>SUMIF(Данные!$B$78:$B$336,'С-сть'!$B17,Данные!X$78:X$336)*тех!AO$11*тех!AO$6</f>
        <v>0</v>
      </c>
      <c r="AC17" s="85">
        <f>SUMIF(Данные!$B$78:$B$336,'С-сть'!$B17,Данные!Y$78:Y$336)*тех!AP$11*тех!AP$6</f>
        <v>0</v>
      </c>
      <c r="AD17" s="85">
        <f>SUMIF(Данные!$B$78:$B$336,'С-сть'!$B17,Данные!Z$78:Z$336)*тех!AQ$11*тех!AQ$6</f>
        <v>0</v>
      </c>
      <c r="AE17" s="85">
        <f>SUMIF(Данные!$B$78:$B$336,'С-сть'!$B17,Данные!AA$78:AA$336)*тех!AR$11*тех!AR$6</f>
        <v>0</v>
      </c>
      <c r="AF17" s="85">
        <f>SUMIF(Данные!$B$78:$B$336,'С-сть'!$B17,Данные!AB$78:AB$336)*тех!AS$11*тех!AS$6</f>
        <v>0</v>
      </c>
      <c r="AG17" s="85">
        <f>SUMIF(Данные!$B$78:$B$336,'С-сть'!$B17,Данные!AC$78:AC$336)*тех!AT$11*тех!AT$6</f>
        <v>0</v>
      </c>
      <c r="AH17" s="85">
        <f>SUMIF(Данные!$B$78:$B$336,'С-сть'!$B17,Данные!AD$78:AD$336)*тех!AU$11*тех!AU$6</f>
        <v>0</v>
      </c>
      <c r="AI17" s="85">
        <f>SUMIF(Данные!$B$78:$B$336,'С-сть'!$B17,Данные!AE$78:AE$336)*тех!AV$11*тех!AV$6</f>
        <v>0</v>
      </c>
      <c r="AJ17" s="85">
        <f>SUMIF(Данные!$B$78:$B$336,'С-сть'!$B17,Данные!AF$78:AF$336)*тех!AW$11*тех!AW$6</f>
        <v>0</v>
      </c>
      <c r="AK17" s="85">
        <f>SUMIF(Данные!$B$78:$B$336,'С-сть'!$B17,Данные!AG$78:AG$336)*тех!AX$11*тех!AX$6</f>
        <v>0</v>
      </c>
      <c r="AL17" s="85">
        <f>SUMIF(Данные!$B$78:$B$336,'С-сть'!$B17,Данные!AH$78:AH$336)*тех!AY$11*тех!AY$6</f>
        <v>0</v>
      </c>
      <c r="AM17" s="85">
        <f>SUMIF(Данные!$B$78:$B$336,'С-сть'!$B17,Данные!AI$78:AI$336)*тех!AZ$11*тех!AZ$6</f>
        <v>0</v>
      </c>
      <c r="AN17" s="85">
        <f>SUMIF(Данные!$B$78:$B$336,'С-сть'!$B17,Данные!AJ$78:AJ$336)*тех!BA$11*тех!BA$6</f>
        <v>0</v>
      </c>
      <c r="AO17" s="85">
        <f>SUMIF(Данные!$B$78:$B$336,'С-сть'!$B17,Данные!AK$78:AK$336)*тех!BB$11*тех!BB$6</f>
        <v>0</v>
      </c>
      <c r="AP17" s="85">
        <f>SUMIF(Данные!$B$78:$B$336,'С-сть'!$B17,Данные!AL$78:AL$336)*тех!BC$11*тех!BC$6</f>
        <v>0</v>
      </c>
      <c r="AQ17" s="85">
        <f>SUMIF(Данные!$B$78:$B$336,'С-сть'!$B17,Данные!AM$78:AM$336)*тех!BD$11*тех!BD$6</f>
        <v>0</v>
      </c>
      <c r="AR17" s="85">
        <f>SUMIF(Данные!$B$78:$B$336,'С-сть'!$B17,Данные!AN$78:AN$336)*тех!BE$11*тех!BE$6</f>
        <v>0</v>
      </c>
      <c r="AS17" s="85">
        <f>SUMIF(Данные!$B$78:$B$336,'С-сть'!$B17,Данные!AO$78:AO$336)*тех!BF$11*тех!BF$6</f>
        <v>0</v>
      </c>
      <c r="AT17" s="85">
        <f>SUMIF(Данные!$B$78:$B$336,'С-сть'!$B17,Данные!AP$78:AP$336)*тех!BG$11*тех!BG$6</f>
        <v>0</v>
      </c>
      <c r="AU17" s="85">
        <f>SUMIF(Данные!$B$78:$B$336,'С-сть'!$B17,Данные!AQ$78:AQ$336)*тех!BH$11*тех!BH$6</f>
        <v>0</v>
      </c>
      <c r="AV17" s="85">
        <f>SUMIF(Данные!$B$78:$B$336,'С-сть'!$B17,Данные!AR$78:AR$336)*тех!BI$11*тех!BI$6</f>
        <v>0</v>
      </c>
      <c r="AW17" s="85">
        <f>SUMIF(Данные!$B$78:$B$336,'С-сть'!$B17,Данные!AS$78:AS$336)*тех!BJ$11*тех!BJ$6</f>
        <v>0</v>
      </c>
      <c r="AX17" s="85">
        <f>SUMIF(Данные!$B$78:$B$336,'С-сть'!$B17,Данные!AT$78:AT$336)*тех!BK$11*тех!BK$6</f>
        <v>0</v>
      </c>
      <c r="AY17" s="85">
        <f>SUMIF(Данные!$B$78:$B$336,'С-сть'!$B17,Данные!AU$78:AU$336)*тех!BL$11*тех!BL$6</f>
        <v>0</v>
      </c>
      <c r="AZ17" s="85">
        <f>SUMIF(Данные!$B$78:$B$336,'С-сть'!$B17,Данные!AV$78:AV$336)*тех!BM$11*тех!BM$6</f>
        <v>0</v>
      </c>
      <c r="BA17" s="85">
        <f>SUMIF(Данные!$B$78:$B$336,'С-сть'!$B17,Данные!AW$78:AW$336)*тех!BN$11*тех!BN$6</f>
        <v>0</v>
      </c>
      <c r="BB17" s="85">
        <f>SUMIF(Данные!$B$78:$B$336,'С-сть'!$B17,Данные!AX$78:AX$336)*тех!BO$11*тех!BO$6</f>
        <v>0</v>
      </c>
      <c r="BC17" s="85">
        <f>SUMIF(Данные!$B$78:$B$336,'С-сть'!$B17,Данные!AY$78:AY$336)*тех!BP$11*тех!BP$6</f>
        <v>0</v>
      </c>
      <c r="BD17" s="85">
        <f>SUMIF(Данные!$B$78:$B$336,'С-сть'!$B17,Данные!AZ$78:AZ$336)*тех!BQ$11*тех!BQ$6</f>
        <v>0</v>
      </c>
      <c r="BE17" s="85">
        <f>SUMIF(Данные!$B$78:$B$336,'С-сть'!$B17,Данные!BA$78:BA$336)*тех!BR$11*тех!BR$6</f>
        <v>0</v>
      </c>
      <c r="BF17" s="85">
        <f>SUMIF(Данные!$B$78:$B$336,'С-сть'!$B17,Данные!BB$78:BB$336)*тех!BS$11*тех!BS$6</f>
        <v>0</v>
      </c>
      <c r="BG17" s="85">
        <f>SUMIF(Данные!$B$78:$B$336,'С-сть'!$B17,Данные!BC$78:BC$336)*тех!BT$11*тех!BT$6</f>
        <v>0</v>
      </c>
      <c r="BH17" s="85">
        <f>SUMIF(Данные!$B$78:$B$336,'С-сть'!$B17,Данные!BD$78:BD$336)*тех!BU$11*тех!BU$6</f>
        <v>0</v>
      </c>
      <c r="BI17" s="85">
        <f>SUMIF(Данные!$B$78:$B$336,'С-сть'!$B17,Данные!BE$78:BE$336)*тех!BV$11*тех!BV$6</f>
        <v>0</v>
      </c>
      <c r="BJ17" s="85">
        <f>SUMIF(Данные!$B$78:$B$336,'С-сть'!$B17,Данные!BF$78:BF$336)*тех!BW$11*тех!BW$6</f>
        <v>0</v>
      </c>
      <c r="BK17" s="85">
        <f>SUMIF(Данные!$B$78:$B$336,'С-сть'!$B17,Данные!BG$78:BG$336)*тех!BX$11*тех!BX$6</f>
        <v>0</v>
      </c>
      <c r="BL17" s="85">
        <f>SUMIF(Данные!$B$78:$B$336,'С-сть'!$B17,Данные!BH$78:BH$336)*тех!BY$11*тех!BY$6</f>
        <v>0</v>
      </c>
      <c r="BM17" s="85">
        <f>SUMIF(Данные!$B$78:$B$336,'С-сть'!$B17,Данные!BI$78:BI$336)*тех!BZ$11*тех!BZ$6</f>
        <v>0</v>
      </c>
      <c r="BN17" s="85">
        <f>SUMIF(Данные!$B$78:$B$336,'С-сть'!$B17,Данные!BJ$78:BJ$336)*тех!CA$11*тех!CA$6</f>
        <v>0</v>
      </c>
      <c r="BO17" s="85">
        <f>SUMIF(Данные!$B$78:$B$336,'С-сть'!$B17,Данные!BK$78:BK$336)*тех!CB$11*тех!CB$6</f>
        <v>0</v>
      </c>
      <c r="BP17" s="85">
        <f>SUMIF(Данные!$B$78:$B$336,'С-сть'!$B17,Данные!BL$78:BL$336)*тех!CC$11*тех!CC$6</f>
        <v>0</v>
      </c>
      <c r="BQ17" s="85">
        <f>SUMIF(Данные!$B$78:$B$336,'С-сть'!$B17,Данные!BM$78:BM$336)*тех!CD$11*тех!CD$6</f>
        <v>0</v>
      </c>
      <c r="BR17" s="85">
        <f>SUMIF(Данные!$B$78:$B$336,'С-сть'!$B17,Данные!BN$78:BN$336)*тех!CE$11*тех!CE$6</f>
        <v>0</v>
      </c>
    </row>
    <row r="18" spans="2:70">
      <c r="B18" s="3" t="s">
        <v>457</v>
      </c>
      <c r="C18" s="62" t="s">
        <v>176</v>
      </c>
      <c r="D18" s="85">
        <f t="shared" si="8"/>
        <v>0</v>
      </c>
      <c r="E18" s="85">
        <f t="shared" si="9"/>
        <v>0</v>
      </c>
      <c r="F18" s="85">
        <f t="shared" si="10"/>
        <v>0</v>
      </c>
      <c r="G18" s="85">
        <f t="shared" si="11"/>
        <v>0</v>
      </c>
      <c r="H18" s="85">
        <f t="shared" si="12"/>
        <v>0</v>
      </c>
      <c r="I18" s="85">
        <f t="shared" si="13"/>
        <v>0</v>
      </c>
      <c r="J18" s="85"/>
      <c r="K18" s="85">
        <f>SUMIF(Данные!$B$78:$B$336,'С-сть'!$B18,Данные!G$78:G$336)*тех!X$11*тех!X$6</f>
        <v>0</v>
      </c>
      <c r="L18" s="85">
        <f>SUMIF(Данные!$B$78:$B$336,'С-сть'!$B18,Данные!H$78:H$336)*тех!Y$11*тех!Y$6</f>
        <v>0</v>
      </c>
      <c r="M18" s="85">
        <f>SUMIF(Данные!$B$78:$B$336,'С-сть'!$B18,Данные!I$78:I$336)*тех!Z$11*тех!Z$6</f>
        <v>0</v>
      </c>
      <c r="N18" s="85">
        <f>SUMIF(Данные!$B$78:$B$336,'С-сть'!$B18,Данные!J$78:J$336)*тех!AA$11*тех!AA$6</f>
        <v>0</v>
      </c>
      <c r="O18" s="85">
        <f>SUMIF(Данные!$B$78:$B$336,'С-сть'!$B18,Данные!K$78:K$336)*тех!AB$11*тех!AB$6</f>
        <v>0</v>
      </c>
      <c r="P18" s="85">
        <f>SUMIF(Данные!$B$78:$B$336,'С-сть'!$B18,Данные!L$78:L$336)*тех!AC$11*тех!AC$6</f>
        <v>0</v>
      </c>
      <c r="Q18" s="85">
        <f>SUMIF(Данные!$B$78:$B$336,'С-сть'!$B18,Данные!M$78:M$336)*тех!AD$11*тех!AD$6</f>
        <v>0</v>
      </c>
      <c r="R18" s="85">
        <f>SUMIF(Данные!$B$78:$B$336,'С-сть'!$B18,Данные!N$78:N$336)*тех!AE$11*тех!AE$6</f>
        <v>0</v>
      </c>
      <c r="S18" s="85">
        <f>SUMIF(Данные!$B$78:$B$336,'С-сть'!$B18,Данные!O$78:O$336)*тех!AF$11*тех!AF$6</f>
        <v>0</v>
      </c>
      <c r="T18" s="85">
        <f>SUMIF(Данные!$B$78:$B$336,'С-сть'!$B18,Данные!P$78:P$336)*тех!AG$11*тех!AG$6</f>
        <v>0</v>
      </c>
      <c r="U18" s="85">
        <f>SUMIF(Данные!$B$78:$B$336,'С-сть'!$B18,Данные!Q$78:Q$336)*тех!AH$11*тех!AH$6</f>
        <v>0</v>
      </c>
      <c r="V18" s="85">
        <f>SUMIF(Данные!$B$78:$B$336,'С-сть'!$B18,Данные!R$78:R$336)*тех!AI$11*тех!AI$6</f>
        <v>0</v>
      </c>
      <c r="W18" s="85">
        <f>SUMIF(Данные!$B$78:$B$336,'С-сть'!$B18,Данные!S$78:S$336)*тех!AJ$11*тех!AJ$6</f>
        <v>0</v>
      </c>
      <c r="X18" s="85">
        <f>SUMIF(Данные!$B$78:$B$336,'С-сть'!$B18,Данные!T$78:T$336)*тех!AK$11*тех!AK$6</f>
        <v>0</v>
      </c>
      <c r="Y18" s="85">
        <f>SUMIF(Данные!$B$78:$B$336,'С-сть'!$B18,Данные!U$78:U$336)*тех!AL$11*тех!AL$6</f>
        <v>0</v>
      </c>
      <c r="Z18" s="85">
        <f>SUMIF(Данные!$B$78:$B$336,'С-сть'!$B18,Данные!V$78:V$336)*тех!AM$11*тех!AM$6</f>
        <v>0</v>
      </c>
      <c r="AA18" s="85">
        <f>SUMIF(Данные!$B$78:$B$336,'С-сть'!$B18,Данные!W$78:W$336)*тех!AN$11*тех!AN$6</f>
        <v>0</v>
      </c>
      <c r="AB18" s="85">
        <f>SUMIF(Данные!$B$78:$B$336,'С-сть'!$B18,Данные!X$78:X$336)*тех!AO$11*тех!AO$6</f>
        <v>0</v>
      </c>
      <c r="AC18" s="85">
        <f>SUMIF(Данные!$B$78:$B$336,'С-сть'!$B18,Данные!Y$78:Y$336)*тех!AP$11*тех!AP$6</f>
        <v>0</v>
      </c>
      <c r="AD18" s="85">
        <f>SUMIF(Данные!$B$78:$B$336,'С-сть'!$B18,Данные!Z$78:Z$336)*тех!AQ$11*тех!AQ$6</f>
        <v>0</v>
      </c>
      <c r="AE18" s="85">
        <f>SUMIF(Данные!$B$78:$B$336,'С-сть'!$B18,Данные!AA$78:AA$336)*тех!AR$11*тех!AR$6</f>
        <v>0</v>
      </c>
      <c r="AF18" s="85">
        <f>SUMIF(Данные!$B$78:$B$336,'С-сть'!$B18,Данные!AB$78:AB$336)*тех!AS$11*тех!AS$6</f>
        <v>0</v>
      </c>
      <c r="AG18" s="85">
        <f>SUMIF(Данные!$B$78:$B$336,'С-сть'!$B18,Данные!AC$78:AC$336)*тех!AT$11*тех!AT$6</f>
        <v>0</v>
      </c>
      <c r="AH18" s="85">
        <f>SUMIF(Данные!$B$78:$B$336,'С-сть'!$B18,Данные!AD$78:AD$336)*тех!AU$11*тех!AU$6</f>
        <v>0</v>
      </c>
      <c r="AI18" s="85">
        <f>SUMIF(Данные!$B$78:$B$336,'С-сть'!$B18,Данные!AE$78:AE$336)*тех!AV$11*тех!AV$6</f>
        <v>0</v>
      </c>
      <c r="AJ18" s="85">
        <f>SUMIF(Данные!$B$78:$B$336,'С-сть'!$B18,Данные!AF$78:AF$336)*тех!AW$11*тех!AW$6</f>
        <v>0</v>
      </c>
      <c r="AK18" s="85">
        <f>SUMIF(Данные!$B$78:$B$336,'С-сть'!$B18,Данные!AG$78:AG$336)*тех!AX$11*тех!AX$6</f>
        <v>0</v>
      </c>
      <c r="AL18" s="85">
        <f>SUMIF(Данные!$B$78:$B$336,'С-сть'!$B18,Данные!AH$78:AH$336)*тех!AY$11*тех!AY$6</f>
        <v>0</v>
      </c>
      <c r="AM18" s="85">
        <f>SUMIF(Данные!$B$78:$B$336,'С-сть'!$B18,Данные!AI$78:AI$336)*тех!AZ$11*тех!AZ$6</f>
        <v>0</v>
      </c>
      <c r="AN18" s="85">
        <f>SUMIF(Данные!$B$78:$B$336,'С-сть'!$B18,Данные!AJ$78:AJ$336)*тех!BA$11*тех!BA$6</f>
        <v>0</v>
      </c>
      <c r="AO18" s="85">
        <f>SUMIF(Данные!$B$78:$B$336,'С-сть'!$B18,Данные!AK$78:AK$336)*тех!BB$11*тех!BB$6</f>
        <v>0</v>
      </c>
      <c r="AP18" s="85">
        <f>SUMIF(Данные!$B$78:$B$336,'С-сть'!$B18,Данные!AL$78:AL$336)*тех!BC$11*тех!BC$6</f>
        <v>0</v>
      </c>
      <c r="AQ18" s="85">
        <f>SUMIF(Данные!$B$78:$B$336,'С-сть'!$B18,Данные!AM$78:AM$336)*тех!BD$11*тех!BD$6</f>
        <v>0</v>
      </c>
      <c r="AR18" s="85">
        <f>SUMIF(Данные!$B$78:$B$336,'С-сть'!$B18,Данные!AN$78:AN$336)*тех!BE$11*тех!BE$6</f>
        <v>0</v>
      </c>
      <c r="AS18" s="85">
        <f>SUMIF(Данные!$B$78:$B$336,'С-сть'!$B18,Данные!AO$78:AO$336)*тех!BF$11*тех!BF$6</f>
        <v>0</v>
      </c>
      <c r="AT18" s="85">
        <f>SUMIF(Данные!$B$78:$B$336,'С-сть'!$B18,Данные!AP$78:AP$336)*тех!BG$11*тех!BG$6</f>
        <v>0</v>
      </c>
      <c r="AU18" s="85">
        <f>SUMIF(Данные!$B$78:$B$336,'С-сть'!$B18,Данные!AQ$78:AQ$336)*тех!BH$11*тех!BH$6</f>
        <v>0</v>
      </c>
      <c r="AV18" s="85">
        <f>SUMIF(Данные!$B$78:$B$336,'С-сть'!$B18,Данные!AR$78:AR$336)*тех!BI$11*тех!BI$6</f>
        <v>0</v>
      </c>
      <c r="AW18" s="85">
        <f>SUMIF(Данные!$B$78:$B$336,'С-сть'!$B18,Данные!AS$78:AS$336)*тех!BJ$11*тех!BJ$6</f>
        <v>0</v>
      </c>
      <c r="AX18" s="85">
        <f>SUMIF(Данные!$B$78:$B$336,'С-сть'!$B18,Данные!AT$78:AT$336)*тех!BK$11*тех!BK$6</f>
        <v>0</v>
      </c>
      <c r="AY18" s="85">
        <f>SUMIF(Данные!$B$78:$B$336,'С-сть'!$B18,Данные!AU$78:AU$336)*тех!BL$11*тех!BL$6</f>
        <v>0</v>
      </c>
      <c r="AZ18" s="85">
        <f>SUMIF(Данные!$B$78:$B$336,'С-сть'!$B18,Данные!AV$78:AV$336)*тех!BM$11*тех!BM$6</f>
        <v>0</v>
      </c>
      <c r="BA18" s="85">
        <f>SUMIF(Данные!$B$78:$B$336,'С-сть'!$B18,Данные!AW$78:AW$336)*тех!BN$11*тех!BN$6</f>
        <v>0</v>
      </c>
      <c r="BB18" s="85">
        <f>SUMIF(Данные!$B$78:$B$336,'С-сть'!$B18,Данные!AX$78:AX$336)*тех!BO$11*тех!BO$6</f>
        <v>0</v>
      </c>
      <c r="BC18" s="85">
        <f>SUMIF(Данные!$B$78:$B$336,'С-сть'!$B18,Данные!AY$78:AY$336)*тех!BP$11*тех!BP$6</f>
        <v>0</v>
      </c>
      <c r="BD18" s="85">
        <f>SUMIF(Данные!$B$78:$B$336,'С-сть'!$B18,Данные!AZ$78:AZ$336)*тех!BQ$11*тех!BQ$6</f>
        <v>0</v>
      </c>
      <c r="BE18" s="85">
        <f>SUMIF(Данные!$B$78:$B$336,'С-сть'!$B18,Данные!BA$78:BA$336)*тех!BR$11*тех!BR$6</f>
        <v>0</v>
      </c>
      <c r="BF18" s="85">
        <f>SUMIF(Данные!$B$78:$B$336,'С-сть'!$B18,Данные!BB$78:BB$336)*тех!BS$11*тех!BS$6</f>
        <v>0</v>
      </c>
      <c r="BG18" s="85">
        <f>SUMIF(Данные!$B$78:$B$336,'С-сть'!$B18,Данные!BC$78:BC$336)*тех!BT$11*тех!BT$6</f>
        <v>0</v>
      </c>
      <c r="BH18" s="85">
        <f>SUMIF(Данные!$B$78:$B$336,'С-сть'!$B18,Данные!BD$78:BD$336)*тех!BU$11*тех!BU$6</f>
        <v>0</v>
      </c>
      <c r="BI18" s="85">
        <f>SUMIF(Данные!$B$78:$B$336,'С-сть'!$B18,Данные!BE$78:BE$336)*тех!BV$11*тех!BV$6</f>
        <v>0</v>
      </c>
      <c r="BJ18" s="85">
        <f>SUMIF(Данные!$B$78:$B$336,'С-сть'!$B18,Данные!BF$78:BF$336)*тех!BW$11*тех!BW$6</f>
        <v>0</v>
      </c>
      <c r="BK18" s="85">
        <f>SUMIF(Данные!$B$78:$B$336,'С-сть'!$B18,Данные!BG$78:BG$336)*тех!BX$11*тех!BX$6</f>
        <v>0</v>
      </c>
      <c r="BL18" s="85">
        <f>SUMIF(Данные!$B$78:$B$336,'С-сть'!$B18,Данные!BH$78:BH$336)*тех!BY$11*тех!BY$6</f>
        <v>0</v>
      </c>
      <c r="BM18" s="85">
        <f>SUMIF(Данные!$B$78:$B$336,'С-сть'!$B18,Данные!BI$78:BI$336)*тех!BZ$11*тех!BZ$6</f>
        <v>0</v>
      </c>
      <c r="BN18" s="85">
        <f>SUMIF(Данные!$B$78:$B$336,'С-сть'!$B18,Данные!BJ$78:BJ$336)*тех!CA$11*тех!CA$6</f>
        <v>0</v>
      </c>
      <c r="BO18" s="85">
        <f>SUMIF(Данные!$B$78:$B$336,'С-сть'!$B18,Данные!BK$78:BK$336)*тех!CB$11*тех!CB$6</f>
        <v>0</v>
      </c>
      <c r="BP18" s="85">
        <f>SUMIF(Данные!$B$78:$B$336,'С-сть'!$B18,Данные!BL$78:BL$336)*тех!CC$11*тех!CC$6</f>
        <v>0</v>
      </c>
      <c r="BQ18" s="85">
        <f>SUMIF(Данные!$B$78:$B$336,'С-сть'!$B18,Данные!BM$78:BM$336)*тех!CD$11*тех!CD$6</f>
        <v>0</v>
      </c>
      <c r="BR18" s="85">
        <f>SUMIF(Данные!$B$78:$B$336,'С-сть'!$B18,Данные!BN$78:BN$336)*тех!CE$11*тех!CE$6</f>
        <v>0</v>
      </c>
    </row>
    <row r="19" spans="2:70">
      <c r="B19" s="3" t="s">
        <v>458</v>
      </c>
      <c r="C19" s="47" t="s">
        <v>247</v>
      </c>
      <c r="D19" s="85">
        <f t="shared" si="8"/>
        <v>0</v>
      </c>
      <c r="E19" s="85">
        <f t="shared" si="9"/>
        <v>0</v>
      </c>
      <c r="F19" s="85">
        <f t="shared" si="10"/>
        <v>0</v>
      </c>
      <c r="G19" s="85">
        <f t="shared" si="11"/>
        <v>0</v>
      </c>
      <c r="H19" s="85">
        <f t="shared" si="12"/>
        <v>0</v>
      </c>
      <c r="I19" s="85">
        <f t="shared" si="13"/>
        <v>0</v>
      </c>
      <c r="J19" s="85"/>
      <c r="K19" s="85">
        <f>SUMIF(Данные!$B$78:$B$336,'С-сть'!$B19,Данные!G$78:G$336)*тех!X$11*тех!X$6</f>
        <v>0</v>
      </c>
      <c r="L19" s="85">
        <f>SUMIF(Данные!$B$78:$B$336,'С-сть'!$B19,Данные!H$78:H$336)*тех!Y$11*тех!Y$6</f>
        <v>0</v>
      </c>
      <c r="M19" s="85">
        <f>SUMIF(Данные!$B$78:$B$336,'С-сть'!$B19,Данные!I$78:I$336)*тех!Z$11*тех!Z$6</f>
        <v>0</v>
      </c>
      <c r="N19" s="85">
        <f>SUMIF(Данные!$B$78:$B$336,'С-сть'!$B19,Данные!J$78:J$336)*тех!AA$11*тех!AA$6</f>
        <v>0</v>
      </c>
      <c r="O19" s="85">
        <f>SUMIF(Данные!$B$78:$B$336,'С-сть'!$B19,Данные!K$78:K$336)*тех!AB$11*тех!AB$6</f>
        <v>0</v>
      </c>
      <c r="P19" s="85">
        <f>SUMIF(Данные!$B$78:$B$336,'С-сть'!$B19,Данные!L$78:L$336)*тех!AC$11*тех!AC$6</f>
        <v>0</v>
      </c>
      <c r="Q19" s="85">
        <f>SUMIF(Данные!$B$78:$B$336,'С-сть'!$B19,Данные!M$78:M$336)*тех!AD$11*тех!AD$6</f>
        <v>0</v>
      </c>
      <c r="R19" s="85">
        <f>SUMIF(Данные!$B$78:$B$336,'С-сть'!$B19,Данные!N$78:N$336)*тех!AE$11*тех!AE$6</f>
        <v>0</v>
      </c>
      <c r="S19" s="85">
        <f>SUMIF(Данные!$B$78:$B$336,'С-сть'!$B19,Данные!O$78:O$336)*тех!AF$11*тех!AF$6</f>
        <v>0</v>
      </c>
      <c r="T19" s="85">
        <f>SUMIF(Данные!$B$78:$B$336,'С-сть'!$B19,Данные!P$78:P$336)*тех!AG$11*тех!AG$6</f>
        <v>0</v>
      </c>
      <c r="U19" s="85">
        <f>SUMIF(Данные!$B$78:$B$336,'С-сть'!$B19,Данные!Q$78:Q$336)*тех!AH$11*тех!AH$6</f>
        <v>0</v>
      </c>
      <c r="V19" s="85">
        <f>SUMIF(Данные!$B$78:$B$336,'С-сть'!$B19,Данные!R$78:R$336)*тех!AI$11*тех!AI$6</f>
        <v>0</v>
      </c>
      <c r="W19" s="85">
        <f>SUMIF(Данные!$B$78:$B$336,'С-сть'!$B19,Данные!S$78:S$336)*тех!AJ$11*тех!AJ$6</f>
        <v>0</v>
      </c>
      <c r="X19" s="85">
        <f>SUMIF(Данные!$B$78:$B$336,'С-сть'!$B19,Данные!T$78:T$336)*тех!AK$11*тех!AK$6</f>
        <v>0</v>
      </c>
      <c r="Y19" s="85">
        <f>SUMIF(Данные!$B$78:$B$336,'С-сть'!$B19,Данные!U$78:U$336)*тех!AL$11*тех!AL$6</f>
        <v>0</v>
      </c>
      <c r="Z19" s="85">
        <f>SUMIF(Данные!$B$78:$B$336,'С-сть'!$B19,Данные!V$78:V$336)*тех!AM$11*тех!AM$6</f>
        <v>0</v>
      </c>
      <c r="AA19" s="85">
        <f>SUMIF(Данные!$B$78:$B$336,'С-сть'!$B19,Данные!W$78:W$336)*тех!AN$11*тех!AN$6</f>
        <v>0</v>
      </c>
      <c r="AB19" s="85">
        <f>SUMIF(Данные!$B$78:$B$336,'С-сть'!$B19,Данные!X$78:X$336)*тех!AO$11*тех!AO$6</f>
        <v>0</v>
      </c>
      <c r="AC19" s="85">
        <f>SUMIF(Данные!$B$78:$B$336,'С-сть'!$B19,Данные!Y$78:Y$336)*тех!AP$11*тех!AP$6</f>
        <v>0</v>
      </c>
      <c r="AD19" s="85">
        <f>SUMIF(Данные!$B$78:$B$336,'С-сть'!$B19,Данные!Z$78:Z$336)*тех!AQ$11*тех!AQ$6</f>
        <v>0</v>
      </c>
      <c r="AE19" s="85">
        <f>SUMIF(Данные!$B$78:$B$336,'С-сть'!$B19,Данные!AA$78:AA$336)*тех!AR$11*тех!AR$6</f>
        <v>0</v>
      </c>
      <c r="AF19" s="85">
        <f>SUMIF(Данные!$B$78:$B$336,'С-сть'!$B19,Данные!AB$78:AB$336)*тех!AS$11*тех!AS$6</f>
        <v>0</v>
      </c>
      <c r="AG19" s="85">
        <f>SUMIF(Данные!$B$78:$B$336,'С-сть'!$B19,Данные!AC$78:AC$336)*тех!AT$11*тех!AT$6</f>
        <v>0</v>
      </c>
      <c r="AH19" s="85">
        <f>SUMIF(Данные!$B$78:$B$336,'С-сть'!$B19,Данные!AD$78:AD$336)*тех!AU$11*тех!AU$6</f>
        <v>0</v>
      </c>
      <c r="AI19" s="85">
        <f>SUMIF(Данные!$B$78:$B$336,'С-сть'!$B19,Данные!AE$78:AE$336)*тех!AV$11*тех!AV$6</f>
        <v>0</v>
      </c>
      <c r="AJ19" s="85">
        <f>SUMIF(Данные!$B$78:$B$336,'С-сть'!$B19,Данные!AF$78:AF$336)*тех!AW$11*тех!AW$6</f>
        <v>0</v>
      </c>
      <c r="AK19" s="85">
        <f>SUMIF(Данные!$B$78:$B$336,'С-сть'!$B19,Данные!AG$78:AG$336)*тех!AX$11*тех!AX$6</f>
        <v>0</v>
      </c>
      <c r="AL19" s="85">
        <f>SUMIF(Данные!$B$78:$B$336,'С-сть'!$B19,Данные!AH$78:AH$336)*тех!AY$11*тех!AY$6</f>
        <v>0</v>
      </c>
      <c r="AM19" s="85">
        <f>SUMIF(Данные!$B$78:$B$336,'С-сть'!$B19,Данные!AI$78:AI$336)*тех!AZ$11*тех!AZ$6</f>
        <v>0</v>
      </c>
      <c r="AN19" s="85">
        <f>SUMIF(Данные!$B$78:$B$336,'С-сть'!$B19,Данные!AJ$78:AJ$336)*тех!BA$11*тех!BA$6</f>
        <v>0</v>
      </c>
      <c r="AO19" s="85">
        <f>SUMIF(Данные!$B$78:$B$336,'С-сть'!$B19,Данные!AK$78:AK$336)*тех!BB$11*тех!BB$6</f>
        <v>0</v>
      </c>
      <c r="AP19" s="85">
        <f>SUMIF(Данные!$B$78:$B$336,'С-сть'!$B19,Данные!AL$78:AL$336)*тех!BC$11*тех!BC$6</f>
        <v>0</v>
      </c>
      <c r="AQ19" s="85">
        <f>SUMIF(Данные!$B$78:$B$336,'С-сть'!$B19,Данные!AM$78:AM$336)*тех!BD$11*тех!BD$6</f>
        <v>0</v>
      </c>
      <c r="AR19" s="85">
        <f>SUMIF(Данные!$B$78:$B$336,'С-сть'!$B19,Данные!AN$78:AN$336)*тех!BE$11*тех!BE$6</f>
        <v>0</v>
      </c>
      <c r="AS19" s="85">
        <f>SUMIF(Данные!$B$78:$B$336,'С-сть'!$B19,Данные!AO$78:AO$336)*тех!BF$11*тех!BF$6</f>
        <v>0</v>
      </c>
      <c r="AT19" s="85">
        <f>SUMIF(Данные!$B$78:$B$336,'С-сть'!$B19,Данные!AP$78:AP$336)*тех!BG$11*тех!BG$6</f>
        <v>0</v>
      </c>
      <c r="AU19" s="85">
        <f>SUMIF(Данные!$B$78:$B$336,'С-сть'!$B19,Данные!AQ$78:AQ$336)*тех!BH$11*тех!BH$6</f>
        <v>0</v>
      </c>
      <c r="AV19" s="85">
        <f>SUMIF(Данные!$B$78:$B$336,'С-сть'!$B19,Данные!AR$78:AR$336)*тех!BI$11*тех!BI$6</f>
        <v>0</v>
      </c>
      <c r="AW19" s="85">
        <f>SUMIF(Данные!$B$78:$B$336,'С-сть'!$B19,Данные!AS$78:AS$336)*тех!BJ$11*тех!BJ$6</f>
        <v>0</v>
      </c>
      <c r="AX19" s="85">
        <f>SUMIF(Данные!$B$78:$B$336,'С-сть'!$B19,Данные!AT$78:AT$336)*тех!BK$11*тех!BK$6</f>
        <v>0</v>
      </c>
      <c r="AY19" s="85">
        <f>SUMIF(Данные!$B$78:$B$336,'С-сть'!$B19,Данные!AU$78:AU$336)*тех!BL$11*тех!BL$6</f>
        <v>0</v>
      </c>
      <c r="AZ19" s="85">
        <f>SUMIF(Данные!$B$78:$B$336,'С-сть'!$B19,Данные!AV$78:AV$336)*тех!BM$11*тех!BM$6</f>
        <v>0</v>
      </c>
      <c r="BA19" s="85">
        <f>SUMIF(Данные!$B$78:$B$336,'С-сть'!$B19,Данные!AW$78:AW$336)*тех!BN$11*тех!BN$6</f>
        <v>0</v>
      </c>
      <c r="BB19" s="85">
        <f>SUMIF(Данные!$B$78:$B$336,'С-сть'!$B19,Данные!AX$78:AX$336)*тех!BO$11*тех!BO$6</f>
        <v>0</v>
      </c>
      <c r="BC19" s="85">
        <f>SUMIF(Данные!$B$78:$B$336,'С-сть'!$B19,Данные!AY$78:AY$336)*тех!BP$11*тех!BP$6</f>
        <v>0</v>
      </c>
      <c r="BD19" s="85">
        <f>SUMIF(Данные!$B$78:$B$336,'С-сть'!$B19,Данные!AZ$78:AZ$336)*тех!BQ$11*тех!BQ$6</f>
        <v>0</v>
      </c>
      <c r="BE19" s="85">
        <f>SUMIF(Данные!$B$78:$B$336,'С-сть'!$B19,Данные!BA$78:BA$336)*тех!BR$11*тех!BR$6</f>
        <v>0</v>
      </c>
      <c r="BF19" s="85">
        <f>SUMIF(Данные!$B$78:$B$336,'С-сть'!$B19,Данные!BB$78:BB$336)*тех!BS$11*тех!BS$6</f>
        <v>0</v>
      </c>
      <c r="BG19" s="85">
        <f>SUMIF(Данные!$B$78:$B$336,'С-сть'!$B19,Данные!BC$78:BC$336)*тех!BT$11*тех!BT$6</f>
        <v>0</v>
      </c>
      <c r="BH19" s="85">
        <f>SUMIF(Данные!$B$78:$B$336,'С-сть'!$B19,Данные!BD$78:BD$336)*тех!BU$11*тех!BU$6</f>
        <v>0</v>
      </c>
      <c r="BI19" s="85">
        <f>SUMIF(Данные!$B$78:$B$336,'С-сть'!$B19,Данные!BE$78:BE$336)*тех!BV$11*тех!BV$6</f>
        <v>0</v>
      </c>
      <c r="BJ19" s="85">
        <f>SUMIF(Данные!$B$78:$B$336,'С-сть'!$B19,Данные!BF$78:BF$336)*тех!BW$11*тех!BW$6</f>
        <v>0</v>
      </c>
      <c r="BK19" s="85">
        <f>SUMIF(Данные!$B$78:$B$336,'С-сть'!$B19,Данные!BG$78:BG$336)*тех!BX$11*тех!BX$6</f>
        <v>0</v>
      </c>
      <c r="BL19" s="85">
        <f>SUMIF(Данные!$B$78:$B$336,'С-сть'!$B19,Данные!BH$78:BH$336)*тех!BY$11*тех!BY$6</f>
        <v>0</v>
      </c>
      <c r="BM19" s="85">
        <f>SUMIF(Данные!$B$78:$B$336,'С-сть'!$B19,Данные!BI$78:BI$336)*тех!BZ$11*тех!BZ$6</f>
        <v>0</v>
      </c>
      <c r="BN19" s="85">
        <f>SUMIF(Данные!$B$78:$B$336,'С-сть'!$B19,Данные!BJ$78:BJ$336)*тех!CA$11*тех!CA$6</f>
        <v>0</v>
      </c>
      <c r="BO19" s="85">
        <f>SUMIF(Данные!$B$78:$B$336,'С-сть'!$B19,Данные!BK$78:BK$336)*тех!CB$11*тех!CB$6</f>
        <v>0</v>
      </c>
      <c r="BP19" s="85">
        <f>SUMIF(Данные!$B$78:$B$336,'С-сть'!$B19,Данные!BL$78:BL$336)*тех!CC$11*тех!CC$6</f>
        <v>0</v>
      </c>
      <c r="BQ19" s="85">
        <f>SUMIF(Данные!$B$78:$B$336,'С-сть'!$B19,Данные!BM$78:BM$336)*тех!CD$11*тех!CD$6</f>
        <v>0</v>
      </c>
      <c r="BR19" s="85">
        <f>SUMIF(Данные!$B$78:$B$336,'С-сть'!$B19,Данные!BN$78:BN$336)*тех!CE$11*тех!CE$6</f>
        <v>0</v>
      </c>
    </row>
    <row r="20" spans="2:70">
      <c r="B20" s="3" t="s">
        <v>635</v>
      </c>
      <c r="C20" s="59" t="s">
        <v>631</v>
      </c>
      <c r="D20" s="85">
        <f t="shared" si="8"/>
        <v>90000</v>
      </c>
      <c r="E20" s="85">
        <f t="shared" si="9"/>
        <v>0</v>
      </c>
      <c r="F20" s="85">
        <f t="shared" si="10"/>
        <v>0</v>
      </c>
      <c r="G20" s="85">
        <f t="shared" si="11"/>
        <v>0</v>
      </c>
      <c r="H20" s="85">
        <f t="shared" si="12"/>
        <v>0</v>
      </c>
      <c r="I20" s="85">
        <f t="shared" si="13"/>
        <v>90000</v>
      </c>
      <c r="J20" s="85"/>
      <c r="K20" s="85">
        <f>SUMIF(Данные!$B$78:$B$336,'С-сть'!$B20,Данные!G$78:G$336)*тех!X$11*тех!X$6</f>
        <v>0</v>
      </c>
      <c r="L20" s="85">
        <f>SUMIF(Данные!$B$78:$B$336,'С-сть'!$B20,Данные!H$78:H$336)*тех!Y$11*тех!Y$6</f>
        <v>0</v>
      </c>
      <c r="M20" s="85">
        <f>SUMIF(Данные!$B$78:$B$336,'С-сть'!$B20,Данные!I$78:I$336)*тех!Z$11*тех!Z$6</f>
        <v>0</v>
      </c>
      <c r="N20" s="85">
        <f>SUMIF(Данные!$B$78:$B$336,'С-сть'!$B20,Данные!J$78:J$336)*тех!AA$11*тех!AA$6</f>
        <v>0</v>
      </c>
      <c r="O20" s="85">
        <f>SUMIF(Данные!$B$78:$B$336,'С-сть'!$B20,Данные!K$78:K$336)*тех!AB$11*тех!AB$6</f>
        <v>90000</v>
      </c>
      <c r="P20" s="85">
        <f>SUMIF(Данные!$B$78:$B$336,'С-сть'!$B20,Данные!L$78:L$336)*тех!AC$11*тех!AC$6</f>
        <v>0</v>
      </c>
      <c r="Q20" s="85">
        <f>SUMIF(Данные!$B$78:$B$336,'С-сть'!$B20,Данные!M$78:M$336)*тех!AD$11*тех!AD$6</f>
        <v>0</v>
      </c>
      <c r="R20" s="85">
        <f>SUMIF(Данные!$B$78:$B$336,'С-сть'!$B20,Данные!N$78:N$336)*тех!AE$11*тех!AE$6</f>
        <v>0</v>
      </c>
      <c r="S20" s="85">
        <f>SUMIF(Данные!$B$78:$B$336,'С-сть'!$B20,Данные!O$78:O$336)*тех!AF$11*тех!AF$6</f>
        <v>0</v>
      </c>
      <c r="T20" s="85">
        <f>SUMIF(Данные!$B$78:$B$336,'С-сть'!$B20,Данные!P$78:P$336)*тех!AG$11*тех!AG$6</f>
        <v>0</v>
      </c>
      <c r="U20" s="85">
        <f>SUMIF(Данные!$B$78:$B$336,'С-сть'!$B20,Данные!Q$78:Q$336)*тех!AH$11*тех!AH$6</f>
        <v>0</v>
      </c>
      <c r="V20" s="85">
        <f>SUMIF(Данные!$B$78:$B$336,'С-сть'!$B20,Данные!R$78:R$336)*тех!AI$11*тех!AI$6</f>
        <v>0</v>
      </c>
      <c r="W20" s="85">
        <f>SUMIF(Данные!$B$78:$B$336,'С-сть'!$B20,Данные!S$78:S$336)*тех!AJ$11*тех!AJ$6</f>
        <v>0</v>
      </c>
      <c r="X20" s="85">
        <f>SUMIF(Данные!$B$78:$B$336,'С-сть'!$B20,Данные!T$78:T$336)*тех!AK$11*тех!AK$6</f>
        <v>0</v>
      </c>
      <c r="Y20" s="85">
        <f>SUMIF(Данные!$B$78:$B$336,'С-сть'!$B20,Данные!U$78:U$336)*тех!AL$11*тех!AL$6</f>
        <v>0</v>
      </c>
      <c r="Z20" s="85">
        <f>SUMIF(Данные!$B$78:$B$336,'С-сть'!$B20,Данные!V$78:V$336)*тех!AM$11*тех!AM$6</f>
        <v>0</v>
      </c>
      <c r="AA20" s="85">
        <f>SUMIF(Данные!$B$78:$B$336,'С-сть'!$B20,Данные!W$78:W$336)*тех!AN$11*тех!AN$6</f>
        <v>0</v>
      </c>
      <c r="AB20" s="85">
        <f>SUMIF(Данные!$B$78:$B$336,'С-сть'!$B20,Данные!X$78:X$336)*тех!AO$11*тех!AO$6</f>
        <v>0</v>
      </c>
      <c r="AC20" s="85">
        <f>SUMIF(Данные!$B$78:$B$336,'С-сть'!$B20,Данные!Y$78:Y$336)*тех!AP$11*тех!AP$6</f>
        <v>0</v>
      </c>
      <c r="AD20" s="85">
        <f>SUMIF(Данные!$B$78:$B$336,'С-сть'!$B20,Данные!Z$78:Z$336)*тех!AQ$11*тех!AQ$6</f>
        <v>0</v>
      </c>
      <c r="AE20" s="85">
        <f>SUMIF(Данные!$B$78:$B$336,'С-сть'!$B20,Данные!AA$78:AA$336)*тех!AR$11*тех!AR$6</f>
        <v>0</v>
      </c>
      <c r="AF20" s="85">
        <f>SUMIF(Данные!$B$78:$B$336,'С-сть'!$B20,Данные!AB$78:AB$336)*тех!AS$11*тех!AS$6</f>
        <v>0</v>
      </c>
      <c r="AG20" s="85">
        <f>SUMIF(Данные!$B$78:$B$336,'С-сть'!$B20,Данные!AC$78:AC$336)*тех!AT$11*тех!AT$6</f>
        <v>0</v>
      </c>
      <c r="AH20" s="85">
        <f>SUMIF(Данные!$B$78:$B$336,'С-сть'!$B20,Данные!AD$78:AD$336)*тех!AU$11*тех!AU$6</f>
        <v>0</v>
      </c>
      <c r="AI20" s="85">
        <f>SUMIF(Данные!$B$78:$B$336,'С-сть'!$B20,Данные!AE$78:AE$336)*тех!AV$11*тех!AV$6</f>
        <v>0</v>
      </c>
      <c r="AJ20" s="85">
        <f>SUMIF(Данные!$B$78:$B$336,'С-сть'!$B20,Данные!AF$78:AF$336)*тех!AW$11*тех!AW$6</f>
        <v>0</v>
      </c>
      <c r="AK20" s="85">
        <f>SUMIF(Данные!$B$78:$B$336,'С-сть'!$B20,Данные!AG$78:AG$336)*тех!AX$11*тех!AX$6</f>
        <v>0</v>
      </c>
      <c r="AL20" s="85">
        <f>SUMIF(Данные!$B$78:$B$336,'С-сть'!$B20,Данные!AH$78:AH$336)*тех!AY$11*тех!AY$6</f>
        <v>0</v>
      </c>
      <c r="AM20" s="85">
        <f>SUMIF(Данные!$B$78:$B$336,'С-сть'!$B20,Данные!AI$78:AI$336)*тех!AZ$11*тех!AZ$6</f>
        <v>0</v>
      </c>
      <c r="AN20" s="85">
        <f>SUMIF(Данные!$B$78:$B$336,'С-сть'!$B20,Данные!AJ$78:AJ$336)*тех!BA$11*тех!BA$6</f>
        <v>0</v>
      </c>
      <c r="AO20" s="85">
        <f>SUMIF(Данные!$B$78:$B$336,'С-сть'!$B20,Данные!AK$78:AK$336)*тех!BB$11*тех!BB$6</f>
        <v>0</v>
      </c>
      <c r="AP20" s="85">
        <f>SUMIF(Данные!$B$78:$B$336,'С-сть'!$B20,Данные!AL$78:AL$336)*тех!BC$11*тех!BC$6</f>
        <v>0</v>
      </c>
      <c r="AQ20" s="85">
        <f>SUMIF(Данные!$B$78:$B$336,'С-сть'!$B20,Данные!AM$78:AM$336)*тех!BD$11*тех!BD$6</f>
        <v>0</v>
      </c>
      <c r="AR20" s="85">
        <f>SUMIF(Данные!$B$78:$B$336,'С-сть'!$B20,Данные!AN$78:AN$336)*тех!BE$11*тех!BE$6</f>
        <v>0</v>
      </c>
      <c r="AS20" s="85">
        <f>SUMIF(Данные!$B$78:$B$336,'С-сть'!$B20,Данные!AO$78:AO$336)*тех!BF$11*тех!BF$6</f>
        <v>0</v>
      </c>
      <c r="AT20" s="85">
        <f>SUMIF(Данные!$B$78:$B$336,'С-сть'!$B20,Данные!AP$78:AP$336)*тех!BG$11*тех!BG$6</f>
        <v>0</v>
      </c>
      <c r="AU20" s="85">
        <f>SUMIF(Данные!$B$78:$B$336,'С-сть'!$B20,Данные!AQ$78:AQ$336)*тех!BH$11*тех!BH$6</f>
        <v>0</v>
      </c>
      <c r="AV20" s="85">
        <f>SUMIF(Данные!$B$78:$B$336,'С-сть'!$B20,Данные!AR$78:AR$336)*тех!BI$11*тех!BI$6</f>
        <v>0</v>
      </c>
      <c r="AW20" s="85">
        <f>SUMIF(Данные!$B$78:$B$336,'С-сть'!$B20,Данные!AS$78:AS$336)*тех!BJ$11*тех!BJ$6</f>
        <v>0</v>
      </c>
      <c r="AX20" s="85">
        <f>SUMIF(Данные!$B$78:$B$336,'С-сть'!$B20,Данные!AT$78:AT$336)*тех!BK$11*тех!BK$6</f>
        <v>0</v>
      </c>
      <c r="AY20" s="85">
        <f>SUMIF(Данные!$B$78:$B$336,'С-сть'!$B20,Данные!AU$78:AU$336)*тех!BL$11*тех!BL$6</f>
        <v>0</v>
      </c>
      <c r="AZ20" s="85">
        <f>SUMIF(Данные!$B$78:$B$336,'С-сть'!$B20,Данные!AV$78:AV$336)*тех!BM$11*тех!BM$6</f>
        <v>0</v>
      </c>
      <c r="BA20" s="85">
        <f>SUMIF(Данные!$B$78:$B$336,'С-сть'!$B20,Данные!AW$78:AW$336)*тех!BN$11*тех!BN$6</f>
        <v>0</v>
      </c>
      <c r="BB20" s="85">
        <f>SUMIF(Данные!$B$78:$B$336,'С-сть'!$B20,Данные!AX$78:AX$336)*тех!BO$11*тех!BO$6</f>
        <v>0</v>
      </c>
      <c r="BC20" s="85">
        <f>SUMIF(Данные!$B$78:$B$336,'С-сть'!$B20,Данные!AY$78:AY$336)*тех!BP$11*тех!BP$6</f>
        <v>0</v>
      </c>
      <c r="BD20" s="85">
        <f>SUMIF(Данные!$B$78:$B$336,'С-сть'!$B20,Данные!AZ$78:AZ$336)*тех!BQ$11*тех!BQ$6</f>
        <v>0</v>
      </c>
      <c r="BE20" s="85">
        <f>SUMIF(Данные!$B$78:$B$336,'С-сть'!$B20,Данные!BA$78:BA$336)*тех!BR$11*тех!BR$6</f>
        <v>0</v>
      </c>
      <c r="BF20" s="85">
        <f>SUMIF(Данные!$B$78:$B$336,'С-сть'!$B20,Данные!BB$78:BB$336)*тех!BS$11*тех!BS$6</f>
        <v>0</v>
      </c>
      <c r="BG20" s="85">
        <f>SUMIF(Данные!$B$78:$B$336,'С-сть'!$B20,Данные!BC$78:BC$336)*тех!BT$11*тех!BT$6</f>
        <v>0</v>
      </c>
      <c r="BH20" s="85">
        <f>SUMIF(Данные!$B$78:$B$336,'С-сть'!$B20,Данные!BD$78:BD$336)*тех!BU$11*тех!BU$6</f>
        <v>0</v>
      </c>
      <c r="BI20" s="85">
        <f>SUMIF(Данные!$B$78:$B$336,'С-сть'!$B20,Данные!BE$78:BE$336)*тех!BV$11*тех!BV$6</f>
        <v>0</v>
      </c>
      <c r="BJ20" s="85">
        <f>SUMIF(Данные!$B$78:$B$336,'С-сть'!$B20,Данные!BF$78:BF$336)*тех!BW$11*тех!BW$6</f>
        <v>0</v>
      </c>
      <c r="BK20" s="85">
        <f>SUMIF(Данные!$B$78:$B$336,'С-сть'!$B20,Данные!BG$78:BG$336)*тех!BX$11*тех!BX$6</f>
        <v>0</v>
      </c>
      <c r="BL20" s="85">
        <f>SUMIF(Данные!$B$78:$B$336,'С-сть'!$B20,Данные!BH$78:BH$336)*тех!BY$11*тех!BY$6</f>
        <v>0</v>
      </c>
      <c r="BM20" s="85">
        <f>SUMIF(Данные!$B$78:$B$336,'С-сть'!$B20,Данные!BI$78:BI$336)*тех!BZ$11*тех!BZ$6</f>
        <v>0</v>
      </c>
      <c r="BN20" s="85">
        <f>SUMIF(Данные!$B$78:$B$336,'С-сть'!$B20,Данные!BJ$78:BJ$336)*тех!CA$11*тех!CA$6</f>
        <v>0</v>
      </c>
      <c r="BO20" s="85">
        <f>SUMIF(Данные!$B$78:$B$336,'С-сть'!$B20,Данные!BK$78:BK$336)*тех!CB$11*тех!CB$6</f>
        <v>0</v>
      </c>
      <c r="BP20" s="85">
        <f>SUMIF(Данные!$B$78:$B$336,'С-сть'!$B20,Данные!BL$78:BL$336)*тех!CC$11*тех!CC$6</f>
        <v>0</v>
      </c>
      <c r="BQ20" s="85">
        <f>SUMIF(Данные!$B$78:$B$336,'С-сть'!$B20,Данные!BM$78:BM$336)*тех!CD$11*тех!CD$6</f>
        <v>0</v>
      </c>
      <c r="BR20" s="85">
        <f>SUMIF(Данные!$B$78:$B$336,'С-сть'!$B20,Данные!BN$78:BN$336)*тех!CE$11*тех!CE$6</f>
        <v>0</v>
      </c>
    </row>
    <row r="21" spans="2:70">
      <c r="B21" s="3" t="s">
        <v>636</v>
      </c>
      <c r="C21" s="59" t="s">
        <v>634</v>
      </c>
      <c r="D21" s="85">
        <f t="shared" si="8"/>
        <v>0</v>
      </c>
      <c r="E21" s="85">
        <f t="shared" si="9"/>
        <v>0</v>
      </c>
      <c r="F21" s="85">
        <f t="shared" si="10"/>
        <v>0</v>
      </c>
      <c r="G21" s="85">
        <f t="shared" si="11"/>
        <v>0</v>
      </c>
      <c r="H21" s="85">
        <f t="shared" si="12"/>
        <v>0</v>
      </c>
      <c r="I21" s="85">
        <f t="shared" si="13"/>
        <v>0</v>
      </c>
      <c r="J21" s="85"/>
      <c r="K21" s="85">
        <f>SUMIF(Данные!$B$78:$B$336,'С-сть'!$B21,Данные!G$78:G$336)*тех!X$11*тех!X$6</f>
        <v>0</v>
      </c>
      <c r="L21" s="85">
        <f>SUMIF(Данные!$B$78:$B$336,'С-сть'!$B21,Данные!H$78:H$336)*тех!Y$11*тех!Y$6</f>
        <v>0</v>
      </c>
      <c r="M21" s="85">
        <f>SUMIF(Данные!$B$78:$B$336,'С-сть'!$B21,Данные!I$78:I$336)*тех!Z$11*тех!Z$6</f>
        <v>0</v>
      </c>
      <c r="N21" s="85">
        <f>SUMIF(Данные!$B$78:$B$336,'С-сть'!$B21,Данные!J$78:J$336)*тех!AA$11*тех!AA$6</f>
        <v>0</v>
      </c>
      <c r="O21" s="85">
        <f>SUMIF(Данные!$B$78:$B$336,'С-сть'!$B21,Данные!K$78:K$336)*тех!AB$11*тех!AB$6</f>
        <v>0</v>
      </c>
      <c r="P21" s="85">
        <f>SUMIF(Данные!$B$78:$B$336,'С-сть'!$B21,Данные!L$78:L$336)*тех!AC$11*тех!AC$6</f>
        <v>0</v>
      </c>
      <c r="Q21" s="85">
        <f>SUMIF(Данные!$B$78:$B$336,'С-сть'!$B21,Данные!M$78:M$336)*тех!AD$11*тех!AD$6</f>
        <v>0</v>
      </c>
      <c r="R21" s="85">
        <f>SUMIF(Данные!$B$78:$B$336,'С-сть'!$B21,Данные!N$78:N$336)*тех!AE$11*тех!AE$6</f>
        <v>0</v>
      </c>
      <c r="S21" s="85">
        <f>SUMIF(Данные!$B$78:$B$336,'С-сть'!$B21,Данные!O$78:O$336)*тех!AF$11*тех!AF$6</f>
        <v>0</v>
      </c>
      <c r="T21" s="85">
        <f>SUMIF(Данные!$B$78:$B$336,'С-сть'!$B21,Данные!P$78:P$336)*тех!AG$11*тех!AG$6</f>
        <v>0</v>
      </c>
      <c r="U21" s="85">
        <f>SUMIF(Данные!$B$78:$B$336,'С-сть'!$B21,Данные!Q$78:Q$336)*тех!AH$11*тех!AH$6</f>
        <v>0</v>
      </c>
      <c r="V21" s="85">
        <f>SUMIF(Данные!$B$78:$B$336,'С-сть'!$B21,Данные!R$78:R$336)*тех!AI$11*тех!AI$6</f>
        <v>0</v>
      </c>
      <c r="W21" s="85">
        <f>SUMIF(Данные!$B$78:$B$336,'С-сть'!$B21,Данные!S$78:S$336)*тех!AJ$11*тех!AJ$6</f>
        <v>0</v>
      </c>
      <c r="X21" s="85">
        <f>SUMIF(Данные!$B$78:$B$336,'С-сть'!$B21,Данные!T$78:T$336)*тех!AK$11*тех!AK$6</f>
        <v>0</v>
      </c>
      <c r="Y21" s="85">
        <f>SUMIF(Данные!$B$78:$B$336,'С-сть'!$B21,Данные!U$78:U$336)*тех!AL$11*тех!AL$6</f>
        <v>0</v>
      </c>
      <c r="Z21" s="85">
        <f>SUMIF(Данные!$B$78:$B$336,'С-сть'!$B21,Данные!V$78:V$336)*тех!AM$11*тех!AM$6</f>
        <v>0</v>
      </c>
      <c r="AA21" s="85">
        <f>SUMIF(Данные!$B$78:$B$336,'С-сть'!$B21,Данные!W$78:W$336)*тех!AN$11*тех!AN$6</f>
        <v>0</v>
      </c>
      <c r="AB21" s="85">
        <f>SUMIF(Данные!$B$78:$B$336,'С-сть'!$B21,Данные!X$78:X$336)*тех!AO$11*тех!AO$6</f>
        <v>0</v>
      </c>
      <c r="AC21" s="85">
        <f>SUMIF(Данные!$B$78:$B$336,'С-сть'!$B21,Данные!Y$78:Y$336)*тех!AP$11*тех!AP$6</f>
        <v>0</v>
      </c>
      <c r="AD21" s="85">
        <f>SUMIF(Данные!$B$78:$B$336,'С-сть'!$B21,Данные!Z$78:Z$336)*тех!AQ$11*тех!AQ$6</f>
        <v>0</v>
      </c>
      <c r="AE21" s="85">
        <f>SUMIF(Данные!$B$78:$B$336,'С-сть'!$B21,Данные!AA$78:AA$336)*тех!AR$11*тех!AR$6</f>
        <v>0</v>
      </c>
      <c r="AF21" s="85">
        <f>SUMIF(Данные!$B$78:$B$336,'С-сть'!$B21,Данные!AB$78:AB$336)*тех!AS$11*тех!AS$6</f>
        <v>0</v>
      </c>
      <c r="AG21" s="85">
        <f>SUMIF(Данные!$B$78:$B$336,'С-сть'!$B21,Данные!AC$78:AC$336)*тех!AT$11*тех!AT$6</f>
        <v>0</v>
      </c>
      <c r="AH21" s="85">
        <f>SUMIF(Данные!$B$78:$B$336,'С-сть'!$B21,Данные!AD$78:AD$336)*тех!AU$11*тех!AU$6</f>
        <v>0</v>
      </c>
      <c r="AI21" s="85">
        <f>SUMIF(Данные!$B$78:$B$336,'С-сть'!$B21,Данные!AE$78:AE$336)*тех!AV$11*тех!AV$6</f>
        <v>0</v>
      </c>
      <c r="AJ21" s="85">
        <f>SUMIF(Данные!$B$78:$B$336,'С-сть'!$B21,Данные!AF$78:AF$336)*тех!AW$11*тех!AW$6</f>
        <v>0</v>
      </c>
      <c r="AK21" s="85">
        <f>SUMIF(Данные!$B$78:$B$336,'С-сть'!$B21,Данные!AG$78:AG$336)*тех!AX$11*тех!AX$6</f>
        <v>0</v>
      </c>
      <c r="AL21" s="85">
        <f>SUMIF(Данные!$B$78:$B$336,'С-сть'!$B21,Данные!AH$78:AH$336)*тех!AY$11*тех!AY$6</f>
        <v>0</v>
      </c>
      <c r="AM21" s="85">
        <f>SUMIF(Данные!$B$78:$B$336,'С-сть'!$B21,Данные!AI$78:AI$336)*тех!AZ$11*тех!AZ$6</f>
        <v>0</v>
      </c>
      <c r="AN21" s="85">
        <f>SUMIF(Данные!$B$78:$B$336,'С-сть'!$B21,Данные!AJ$78:AJ$336)*тех!BA$11*тех!BA$6</f>
        <v>0</v>
      </c>
      <c r="AO21" s="85">
        <f>SUMIF(Данные!$B$78:$B$336,'С-сть'!$B21,Данные!AK$78:AK$336)*тех!BB$11*тех!BB$6</f>
        <v>0</v>
      </c>
      <c r="AP21" s="85">
        <f>SUMIF(Данные!$B$78:$B$336,'С-сть'!$B21,Данные!AL$78:AL$336)*тех!BC$11*тех!BC$6</f>
        <v>0</v>
      </c>
      <c r="AQ21" s="85">
        <f>SUMIF(Данные!$B$78:$B$336,'С-сть'!$B21,Данные!AM$78:AM$336)*тех!BD$11*тех!BD$6</f>
        <v>0</v>
      </c>
      <c r="AR21" s="85">
        <f>SUMIF(Данные!$B$78:$B$336,'С-сть'!$B21,Данные!AN$78:AN$336)*тех!BE$11*тех!BE$6</f>
        <v>0</v>
      </c>
      <c r="AS21" s="85">
        <f>SUMIF(Данные!$B$78:$B$336,'С-сть'!$B21,Данные!AO$78:AO$336)*тех!BF$11*тех!BF$6</f>
        <v>0</v>
      </c>
      <c r="AT21" s="85">
        <f>SUMIF(Данные!$B$78:$B$336,'С-сть'!$B21,Данные!AP$78:AP$336)*тех!BG$11*тех!BG$6</f>
        <v>0</v>
      </c>
      <c r="AU21" s="85">
        <f>SUMIF(Данные!$B$78:$B$336,'С-сть'!$B21,Данные!AQ$78:AQ$336)*тех!BH$11*тех!BH$6</f>
        <v>0</v>
      </c>
      <c r="AV21" s="85">
        <f>SUMIF(Данные!$B$78:$B$336,'С-сть'!$B21,Данные!AR$78:AR$336)*тех!BI$11*тех!BI$6</f>
        <v>0</v>
      </c>
      <c r="AW21" s="85">
        <f>SUMIF(Данные!$B$78:$B$336,'С-сть'!$B21,Данные!AS$78:AS$336)*тех!BJ$11*тех!BJ$6</f>
        <v>0</v>
      </c>
      <c r="AX21" s="85">
        <f>SUMIF(Данные!$B$78:$B$336,'С-сть'!$B21,Данные!AT$78:AT$336)*тех!BK$11*тех!BK$6</f>
        <v>0</v>
      </c>
      <c r="AY21" s="85">
        <f>SUMIF(Данные!$B$78:$B$336,'С-сть'!$B21,Данные!AU$78:AU$336)*тех!BL$11*тех!BL$6</f>
        <v>0</v>
      </c>
      <c r="AZ21" s="85">
        <f>SUMIF(Данные!$B$78:$B$336,'С-сть'!$B21,Данные!AV$78:AV$336)*тех!BM$11*тех!BM$6</f>
        <v>0</v>
      </c>
      <c r="BA21" s="85">
        <f>SUMIF(Данные!$B$78:$B$336,'С-сть'!$B21,Данные!AW$78:AW$336)*тех!BN$11*тех!BN$6</f>
        <v>0</v>
      </c>
      <c r="BB21" s="85">
        <f>SUMIF(Данные!$B$78:$B$336,'С-сть'!$B21,Данные!AX$78:AX$336)*тех!BO$11*тех!BO$6</f>
        <v>0</v>
      </c>
      <c r="BC21" s="85">
        <f>SUMIF(Данные!$B$78:$B$336,'С-сть'!$B21,Данные!AY$78:AY$336)*тех!BP$11*тех!BP$6</f>
        <v>0</v>
      </c>
      <c r="BD21" s="85">
        <f>SUMIF(Данные!$B$78:$B$336,'С-сть'!$B21,Данные!AZ$78:AZ$336)*тех!BQ$11*тех!BQ$6</f>
        <v>0</v>
      </c>
      <c r="BE21" s="85">
        <f>SUMIF(Данные!$B$78:$B$336,'С-сть'!$B21,Данные!BA$78:BA$336)*тех!BR$11*тех!BR$6</f>
        <v>0</v>
      </c>
      <c r="BF21" s="85">
        <f>SUMIF(Данные!$B$78:$B$336,'С-сть'!$B21,Данные!BB$78:BB$336)*тех!BS$11*тех!BS$6</f>
        <v>0</v>
      </c>
      <c r="BG21" s="85">
        <f>SUMIF(Данные!$B$78:$B$336,'С-сть'!$B21,Данные!BC$78:BC$336)*тех!BT$11*тех!BT$6</f>
        <v>0</v>
      </c>
      <c r="BH21" s="85">
        <f>SUMIF(Данные!$B$78:$B$336,'С-сть'!$B21,Данные!BD$78:BD$336)*тех!BU$11*тех!BU$6</f>
        <v>0</v>
      </c>
      <c r="BI21" s="85">
        <f>SUMIF(Данные!$B$78:$B$336,'С-сть'!$B21,Данные!BE$78:BE$336)*тех!BV$11*тех!BV$6</f>
        <v>0</v>
      </c>
      <c r="BJ21" s="85">
        <f>SUMIF(Данные!$B$78:$B$336,'С-сть'!$B21,Данные!BF$78:BF$336)*тех!BW$11*тех!BW$6</f>
        <v>0</v>
      </c>
      <c r="BK21" s="85">
        <f>SUMIF(Данные!$B$78:$B$336,'С-сть'!$B21,Данные!BG$78:BG$336)*тех!BX$11*тех!BX$6</f>
        <v>0</v>
      </c>
      <c r="BL21" s="85">
        <f>SUMIF(Данные!$B$78:$B$336,'С-сть'!$B21,Данные!BH$78:BH$336)*тех!BY$11*тех!BY$6</f>
        <v>0</v>
      </c>
      <c r="BM21" s="85">
        <f>SUMIF(Данные!$B$78:$B$336,'С-сть'!$B21,Данные!BI$78:BI$336)*тех!BZ$11*тех!BZ$6</f>
        <v>0</v>
      </c>
      <c r="BN21" s="85">
        <f>SUMIF(Данные!$B$78:$B$336,'С-сть'!$B21,Данные!BJ$78:BJ$336)*тех!CA$11*тех!CA$6</f>
        <v>0</v>
      </c>
      <c r="BO21" s="85">
        <f>SUMIF(Данные!$B$78:$B$336,'С-сть'!$B21,Данные!BK$78:BK$336)*тех!CB$11*тех!CB$6</f>
        <v>0</v>
      </c>
      <c r="BP21" s="85">
        <f>SUMIF(Данные!$B$78:$B$336,'С-сть'!$B21,Данные!BL$78:BL$336)*тех!CC$11*тех!CC$6</f>
        <v>0</v>
      </c>
      <c r="BQ21" s="85">
        <f>SUMIF(Данные!$B$78:$B$336,'С-сть'!$B21,Данные!BM$78:BM$336)*тех!CD$11*тех!CD$6</f>
        <v>0</v>
      </c>
      <c r="BR21" s="85">
        <f>SUMIF(Данные!$B$78:$B$336,'С-сть'!$B21,Данные!BN$78:BN$336)*тех!CE$11*тех!CE$6</f>
        <v>0</v>
      </c>
    </row>
    <row r="22" spans="2:70">
      <c r="B22" s="3" t="s">
        <v>459</v>
      </c>
      <c r="C22" s="59" t="s">
        <v>183</v>
      </c>
      <c r="D22" s="85">
        <f t="shared" ref="D22:D26" si="15">SUM(K22:V22)</f>
        <v>0</v>
      </c>
      <c r="E22" s="85">
        <f t="shared" ref="E22:E26" si="16">SUM(W22:AH22)</f>
        <v>0</v>
      </c>
      <c r="F22" s="85">
        <f t="shared" ref="F22:F26" si="17">SUM(AI22:AT22)</f>
        <v>0</v>
      </c>
      <c r="G22" s="85">
        <f t="shared" ref="G22:G26" si="18">SUM(AU22:BF22)</f>
        <v>0</v>
      </c>
      <c r="H22" s="85">
        <f t="shared" ref="H22:H26" si="19">SUM(BG22:BR22)</f>
        <v>0</v>
      </c>
      <c r="I22" s="85">
        <f t="shared" ref="I22:I26" si="20">SUM(D22:H22)</f>
        <v>0</v>
      </c>
      <c r="J22" s="85"/>
      <c r="K22" s="85">
        <f>SUMIF(Данные!$B$78:$B$336,'С-сть'!$B22,Данные!G$78:G$336)*тех!X$11*тех!X$6</f>
        <v>0</v>
      </c>
      <c r="L22" s="85">
        <f>SUMIF(Данные!$B$78:$B$336,'С-сть'!$B22,Данные!H$78:H$336)*тех!Y$11*тех!Y$6</f>
        <v>0</v>
      </c>
      <c r="M22" s="85">
        <f>SUMIF(Данные!$B$78:$B$336,'С-сть'!$B22,Данные!I$78:I$336)*тех!Z$11*тех!Z$6</f>
        <v>0</v>
      </c>
      <c r="N22" s="85">
        <f>SUMIF(Данные!$B$78:$B$336,'С-сть'!$B22,Данные!J$78:J$336)*тех!AA$11*тех!AA$6</f>
        <v>0</v>
      </c>
      <c r="O22" s="85">
        <f>SUMIF(Данные!$B$78:$B$336,'С-сть'!$B22,Данные!K$78:K$336)*тех!AB$11*тех!AB$6</f>
        <v>0</v>
      </c>
      <c r="P22" s="85">
        <f>SUMIF(Данные!$B$78:$B$336,'С-сть'!$B22,Данные!L$78:L$336)*тех!AC$11*тех!AC$6</f>
        <v>0</v>
      </c>
      <c r="Q22" s="85">
        <f>SUMIF(Данные!$B$78:$B$336,'С-сть'!$B22,Данные!M$78:M$336)*тех!AD$11*тех!AD$6</f>
        <v>0</v>
      </c>
      <c r="R22" s="85">
        <f>SUMIF(Данные!$B$78:$B$336,'С-сть'!$B22,Данные!N$78:N$336)*тех!AE$11*тех!AE$6</f>
        <v>0</v>
      </c>
      <c r="S22" s="85">
        <f>SUMIF(Данные!$B$78:$B$336,'С-сть'!$B22,Данные!O$78:O$336)*тех!AF$11*тех!AF$6</f>
        <v>0</v>
      </c>
      <c r="T22" s="85">
        <f>SUMIF(Данные!$B$78:$B$336,'С-сть'!$B22,Данные!P$78:P$336)*тех!AG$11*тех!AG$6</f>
        <v>0</v>
      </c>
      <c r="U22" s="85">
        <f>SUMIF(Данные!$B$78:$B$336,'С-сть'!$B22,Данные!Q$78:Q$336)*тех!AH$11*тех!AH$6</f>
        <v>0</v>
      </c>
      <c r="V22" s="85">
        <f>SUMIF(Данные!$B$78:$B$336,'С-сть'!$B22,Данные!R$78:R$336)*тех!AI$11*тех!AI$6</f>
        <v>0</v>
      </c>
      <c r="W22" s="85">
        <f>SUMIF(Данные!$B$78:$B$336,'С-сть'!$B22,Данные!S$78:S$336)*тех!AJ$11*тех!AJ$6</f>
        <v>0</v>
      </c>
      <c r="X22" s="85">
        <f>SUMIF(Данные!$B$78:$B$336,'С-сть'!$B22,Данные!T$78:T$336)*тех!AK$11*тех!AK$6</f>
        <v>0</v>
      </c>
      <c r="Y22" s="85">
        <f>SUMIF(Данные!$B$78:$B$336,'С-сть'!$B22,Данные!U$78:U$336)*тех!AL$11*тех!AL$6</f>
        <v>0</v>
      </c>
      <c r="Z22" s="85">
        <f>SUMIF(Данные!$B$78:$B$336,'С-сть'!$B22,Данные!V$78:V$336)*тех!AM$11*тех!AM$6</f>
        <v>0</v>
      </c>
      <c r="AA22" s="85">
        <f>SUMIF(Данные!$B$78:$B$336,'С-сть'!$B22,Данные!W$78:W$336)*тех!AN$11*тех!AN$6</f>
        <v>0</v>
      </c>
      <c r="AB22" s="85">
        <f>SUMIF(Данные!$B$78:$B$336,'С-сть'!$B22,Данные!X$78:X$336)*тех!AO$11*тех!AO$6</f>
        <v>0</v>
      </c>
      <c r="AC22" s="85">
        <f>SUMIF(Данные!$B$78:$B$336,'С-сть'!$B22,Данные!Y$78:Y$336)*тех!AP$11*тех!AP$6</f>
        <v>0</v>
      </c>
      <c r="AD22" s="85">
        <f>SUMIF(Данные!$B$78:$B$336,'С-сть'!$B22,Данные!Z$78:Z$336)*тех!AQ$11*тех!AQ$6</f>
        <v>0</v>
      </c>
      <c r="AE22" s="85">
        <f>SUMIF(Данные!$B$78:$B$336,'С-сть'!$B22,Данные!AA$78:AA$336)*тех!AR$11*тех!AR$6</f>
        <v>0</v>
      </c>
      <c r="AF22" s="85">
        <f>SUMIF(Данные!$B$78:$B$336,'С-сть'!$B22,Данные!AB$78:AB$336)*тех!AS$11*тех!AS$6</f>
        <v>0</v>
      </c>
      <c r="AG22" s="85">
        <f>SUMIF(Данные!$B$78:$B$336,'С-сть'!$B22,Данные!AC$78:AC$336)*тех!AT$11*тех!AT$6</f>
        <v>0</v>
      </c>
      <c r="AH22" s="85">
        <f>SUMIF(Данные!$B$78:$B$336,'С-сть'!$B22,Данные!AD$78:AD$336)*тех!AU$11*тех!AU$6</f>
        <v>0</v>
      </c>
      <c r="AI22" s="85">
        <f>SUMIF(Данные!$B$78:$B$336,'С-сть'!$B22,Данные!AE$78:AE$336)*тех!AV$11*тех!AV$6</f>
        <v>0</v>
      </c>
      <c r="AJ22" s="85">
        <f>SUMIF(Данные!$B$78:$B$336,'С-сть'!$B22,Данные!AF$78:AF$336)*тех!AW$11*тех!AW$6</f>
        <v>0</v>
      </c>
      <c r="AK22" s="85">
        <f>SUMIF(Данные!$B$78:$B$336,'С-сть'!$B22,Данные!AG$78:AG$336)*тех!AX$11*тех!AX$6</f>
        <v>0</v>
      </c>
      <c r="AL22" s="85">
        <f>SUMIF(Данные!$B$78:$B$336,'С-сть'!$B22,Данные!AH$78:AH$336)*тех!AY$11*тех!AY$6</f>
        <v>0</v>
      </c>
      <c r="AM22" s="85">
        <f>SUMIF(Данные!$B$78:$B$336,'С-сть'!$B22,Данные!AI$78:AI$336)*тех!AZ$11*тех!AZ$6</f>
        <v>0</v>
      </c>
      <c r="AN22" s="85">
        <f>SUMIF(Данные!$B$78:$B$336,'С-сть'!$B22,Данные!AJ$78:AJ$336)*тех!BA$11*тех!BA$6</f>
        <v>0</v>
      </c>
      <c r="AO22" s="85">
        <f>SUMIF(Данные!$B$78:$B$336,'С-сть'!$B22,Данные!AK$78:AK$336)*тех!BB$11*тех!BB$6</f>
        <v>0</v>
      </c>
      <c r="AP22" s="85">
        <f>SUMIF(Данные!$B$78:$B$336,'С-сть'!$B22,Данные!AL$78:AL$336)*тех!BC$11*тех!BC$6</f>
        <v>0</v>
      </c>
      <c r="AQ22" s="85">
        <f>SUMIF(Данные!$B$78:$B$336,'С-сть'!$B22,Данные!AM$78:AM$336)*тех!BD$11*тех!BD$6</f>
        <v>0</v>
      </c>
      <c r="AR22" s="85">
        <f>SUMIF(Данные!$B$78:$B$336,'С-сть'!$B22,Данные!AN$78:AN$336)*тех!BE$11*тех!BE$6</f>
        <v>0</v>
      </c>
      <c r="AS22" s="85">
        <f>SUMIF(Данные!$B$78:$B$336,'С-сть'!$B22,Данные!AO$78:AO$336)*тех!BF$11*тех!BF$6</f>
        <v>0</v>
      </c>
      <c r="AT22" s="85">
        <f>SUMIF(Данные!$B$78:$B$336,'С-сть'!$B22,Данные!AP$78:AP$336)*тех!BG$11*тех!BG$6</f>
        <v>0</v>
      </c>
      <c r="AU22" s="85">
        <f>SUMIF(Данные!$B$78:$B$336,'С-сть'!$B22,Данные!AQ$78:AQ$336)*тех!BH$11*тех!BH$6</f>
        <v>0</v>
      </c>
      <c r="AV22" s="85">
        <f>SUMIF(Данные!$B$78:$B$336,'С-сть'!$B22,Данные!AR$78:AR$336)*тех!BI$11*тех!BI$6</f>
        <v>0</v>
      </c>
      <c r="AW22" s="85">
        <f>SUMIF(Данные!$B$78:$B$336,'С-сть'!$B22,Данные!AS$78:AS$336)*тех!BJ$11*тех!BJ$6</f>
        <v>0</v>
      </c>
      <c r="AX22" s="85">
        <f>SUMIF(Данные!$B$78:$B$336,'С-сть'!$B22,Данные!AT$78:AT$336)*тех!BK$11*тех!BK$6</f>
        <v>0</v>
      </c>
      <c r="AY22" s="85">
        <f>SUMIF(Данные!$B$78:$B$336,'С-сть'!$B22,Данные!AU$78:AU$336)*тех!BL$11*тех!BL$6</f>
        <v>0</v>
      </c>
      <c r="AZ22" s="85">
        <f>SUMIF(Данные!$B$78:$B$336,'С-сть'!$B22,Данные!AV$78:AV$336)*тех!BM$11*тех!BM$6</f>
        <v>0</v>
      </c>
      <c r="BA22" s="85">
        <f>SUMIF(Данные!$B$78:$B$336,'С-сть'!$B22,Данные!AW$78:AW$336)*тех!BN$11*тех!BN$6</f>
        <v>0</v>
      </c>
      <c r="BB22" s="85">
        <f>SUMIF(Данные!$B$78:$B$336,'С-сть'!$B22,Данные!AX$78:AX$336)*тех!BO$11*тех!BO$6</f>
        <v>0</v>
      </c>
      <c r="BC22" s="85">
        <f>SUMIF(Данные!$B$78:$B$336,'С-сть'!$B22,Данные!AY$78:AY$336)*тех!BP$11*тех!BP$6</f>
        <v>0</v>
      </c>
      <c r="BD22" s="85">
        <f>SUMIF(Данные!$B$78:$B$336,'С-сть'!$B22,Данные!AZ$78:AZ$336)*тех!BQ$11*тех!BQ$6</f>
        <v>0</v>
      </c>
      <c r="BE22" s="85">
        <f>SUMIF(Данные!$B$78:$B$336,'С-сть'!$B22,Данные!BA$78:BA$336)*тех!BR$11*тех!BR$6</f>
        <v>0</v>
      </c>
      <c r="BF22" s="85">
        <f>SUMIF(Данные!$B$78:$B$336,'С-сть'!$B22,Данные!BB$78:BB$336)*тех!BS$11*тех!BS$6</f>
        <v>0</v>
      </c>
      <c r="BG22" s="85">
        <f>SUMIF(Данные!$B$78:$B$336,'С-сть'!$B22,Данные!BC$78:BC$336)*тех!BT$11*тех!BT$6</f>
        <v>0</v>
      </c>
      <c r="BH22" s="85">
        <f>SUMIF(Данные!$B$78:$B$336,'С-сть'!$B22,Данные!BD$78:BD$336)*тех!BU$11*тех!BU$6</f>
        <v>0</v>
      </c>
      <c r="BI22" s="85">
        <f>SUMIF(Данные!$B$78:$B$336,'С-сть'!$B22,Данные!BE$78:BE$336)*тех!BV$11*тех!BV$6</f>
        <v>0</v>
      </c>
      <c r="BJ22" s="85">
        <f>SUMIF(Данные!$B$78:$B$336,'С-сть'!$B22,Данные!BF$78:BF$336)*тех!BW$11*тех!BW$6</f>
        <v>0</v>
      </c>
      <c r="BK22" s="85">
        <f>SUMIF(Данные!$B$78:$B$336,'С-сть'!$B22,Данные!BG$78:BG$336)*тех!BX$11*тех!BX$6</f>
        <v>0</v>
      </c>
      <c r="BL22" s="85">
        <f>SUMIF(Данные!$B$78:$B$336,'С-сть'!$B22,Данные!BH$78:BH$336)*тех!BY$11*тех!BY$6</f>
        <v>0</v>
      </c>
      <c r="BM22" s="85">
        <f>SUMIF(Данные!$B$78:$B$336,'С-сть'!$B22,Данные!BI$78:BI$336)*тех!BZ$11*тех!BZ$6</f>
        <v>0</v>
      </c>
      <c r="BN22" s="85">
        <f>SUMIF(Данные!$B$78:$B$336,'С-сть'!$B22,Данные!BJ$78:BJ$336)*тех!CA$11*тех!CA$6</f>
        <v>0</v>
      </c>
      <c r="BO22" s="85">
        <f>SUMIF(Данные!$B$78:$B$336,'С-сть'!$B22,Данные!BK$78:BK$336)*тех!CB$11*тех!CB$6</f>
        <v>0</v>
      </c>
      <c r="BP22" s="85">
        <f>SUMIF(Данные!$B$78:$B$336,'С-сть'!$B22,Данные!BL$78:BL$336)*тех!CC$11*тех!CC$6</f>
        <v>0</v>
      </c>
      <c r="BQ22" s="85">
        <f>SUMIF(Данные!$B$78:$B$336,'С-сть'!$B22,Данные!BM$78:BM$336)*тех!CD$11*тех!CD$6</f>
        <v>0</v>
      </c>
      <c r="BR22" s="85">
        <f>SUMIF(Данные!$B$78:$B$336,'С-сть'!$B22,Данные!BN$78:BN$336)*тех!CE$11*тех!CE$6</f>
        <v>0</v>
      </c>
    </row>
    <row r="23" spans="2:70">
      <c r="B23" s="3" t="s">
        <v>460</v>
      </c>
      <c r="C23" s="9" t="s">
        <v>190</v>
      </c>
      <c r="D23" s="79">
        <f t="shared" si="15"/>
        <v>0</v>
      </c>
      <c r="E23" s="79">
        <f t="shared" si="16"/>
        <v>0</v>
      </c>
      <c r="F23" s="79">
        <f t="shared" si="17"/>
        <v>0</v>
      </c>
      <c r="G23" s="79">
        <f t="shared" si="18"/>
        <v>0</v>
      </c>
      <c r="H23" s="79">
        <f t="shared" si="19"/>
        <v>0</v>
      </c>
      <c r="I23" s="79">
        <f t="shared" si="20"/>
        <v>0</v>
      </c>
      <c r="J23" s="85"/>
      <c r="K23" s="79">
        <f>SUM(K24:K26)</f>
        <v>0</v>
      </c>
      <c r="L23" s="79">
        <f t="shared" ref="L23:BR23" si="21">SUM(L24:L26)</f>
        <v>0</v>
      </c>
      <c r="M23" s="79">
        <f t="shared" si="21"/>
        <v>0</v>
      </c>
      <c r="N23" s="79">
        <f t="shared" si="21"/>
        <v>0</v>
      </c>
      <c r="O23" s="79">
        <f t="shared" si="21"/>
        <v>0</v>
      </c>
      <c r="P23" s="79">
        <f t="shared" si="21"/>
        <v>0</v>
      </c>
      <c r="Q23" s="79">
        <f t="shared" si="21"/>
        <v>0</v>
      </c>
      <c r="R23" s="79">
        <f t="shared" si="21"/>
        <v>0</v>
      </c>
      <c r="S23" s="79">
        <f t="shared" si="21"/>
        <v>0</v>
      </c>
      <c r="T23" s="79">
        <f t="shared" si="21"/>
        <v>0</v>
      </c>
      <c r="U23" s="79">
        <f t="shared" si="21"/>
        <v>0</v>
      </c>
      <c r="V23" s="79">
        <f t="shared" si="21"/>
        <v>0</v>
      </c>
      <c r="W23" s="79">
        <f t="shared" si="21"/>
        <v>0</v>
      </c>
      <c r="X23" s="79">
        <f t="shared" si="21"/>
        <v>0</v>
      </c>
      <c r="Y23" s="79">
        <f t="shared" si="21"/>
        <v>0</v>
      </c>
      <c r="Z23" s="79">
        <f t="shared" si="21"/>
        <v>0</v>
      </c>
      <c r="AA23" s="79">
        <f t="shared" si="21"/>
        <v>0</v>
      </c>
      <c r="AB23" s="79">
        <f t="shared" si="21"/>
        <v>0</v>
      </c>
      <c r="AC23" s="79">
        <f t="shared" si="21"/>
        <v>0</v>
      </c>
      <c r="AD23" s="79">
        <f t="shared" si="21"/>
        <v>0</v>
      </c>
      <c r="AE23" s="79">
        <f t="shared" si="21"/>
        <v>0</v>
      </c>
      <c r="AF23" s="79">
        <f t="shared" si="21"/>
        <v>0</v>
      </c>
      <c r="AG23" s="79">
        <f t="shared" si="21"/>
        <v>0</v>
      </c>
      <c r="AH23" s="79">
        <f t="shared" si="21"/>
        <v>0</v>
      </c>
      <c r="AI23" s="79">
        <f t="shared" si="21"/>
        <v>0</v>
      </c>
      <c r="AJ23" s="79">
        <f t="shared" si="21"/>
        <v>0</v>
      </c>
      <c r="AK23" s="79">
        <f t="shared" si="21"/>
        <v>0</v>
      </c>
      <c r="AL23" s="79">
        <f t="shared" si="21"/>
        <v>0</v>
      </c>
      <c r="AM23" s="79">
        <f t="shared" si="21"/>
        <v>0</v>
      </c>
      <c r="AN23" s="79">
        <f t="shared" si="21"/>
        <v>0</v>
      </c>
      <c r="AO23" s="79">
        <f t="shared" si="21"/>
        <v>0</v>
      </c>
      <c r="AP23" s="79">
        <f t="shared" si="21"/>
        <v>0</v>
      </c>
      <c r="AQ23" s="79">
        <f t="shared" si="21"/>
        <v>0</v>
      </c>
      <c r="AR23" s="79">
        <f t="shared" si="21"/>
        <v>0</v>
      </c>
      <c r="AS23" s="79">
        <f t="shared" si="21"/>
        <v>0</v>
      </c>
      <c r="AT23" s="79">
        <f t="shared" si="21"/>
        <v>0</v>
      </c>
      <c r="AU23" s="79">
        <f t="shared" si="21"/>
        <v>0</v>
      </c>
      <c r="AV23" s="79">
        <f t="shared" si="21"/>
        <v>0</v>
      </c>
      <c r="AW23" s="79">
        <f t="shared" si="21"/>
        <v>0</v>
      </c>
      <c r="AX23" s="79">
        <f t="shared" si="21"/>
        <v>0</v>
      </c>
      <c r="AY23" s="79">
        <f t="shared" si="21"/>
        <v>0</v>
      </c>
      <c r="AZ23" s="79">
        <f t="shared" si="21"/>
        <v>0</v>
      </c>
      <c r="BA23" s="79">
        <f t="shared" si="21"/>
        <v>0</v>
      </c>
      <c r="BB23" s="79">
        <f t="shared" si="21"/>
        <v>0</v>
      </c>
      <c r="BC23" s="79">
        <f t="shared" si="21"/>
        <v>0</v>
      </c>
      <c r="BD23" s="79">
        <f t="shared" si="21"/>
        <v>0</v>
      </c>
      <c r="BE23" s="79">
        <f t="shared" si="21"/>
        <v>0</v>
      </c>
      <c r="BF23" s="79">
        <f t="shared" si="21"/>
        <v>0</v>
      </c>
      <c r="BG23" s="79">
        <f t="shared" si="21"/>
        <v>0</v>
      </c>
      <c r="BH23" s="79">
        <f t="shared" si="21"/>
        <v>0</v>
      </c>
      <c r="BI23" s="79">
        <f t="shared" si="21"/>
        <v>0</v>
      </c>
      <c r="BJ23" s="79">
        <f t="shared" si="21"/>
        <v>0</v>
      </c>
      <c r="BK23" s="79">
        <f t="shared" si="21"/>
        <v>0</v>
      </c>
      <c r="BL23" s="79">
        <f t="shared" si="21"/>
        <v>0</v>
      </c>
      <c r="BM23" s="79">
        <f t="shared" si="21"/>
        <v>0</v>
      </c>
      <c r="BN23" s="79">
        <f t="shared" si="21"/>
        <v>0</v>
      </c>
      <c r="BO23" s="79">
        <f t="shared" si="21"/>
        <v>0</v>
      </c>
      <c r="BP23" s="79">
        <f t="shared" si="21"/>
        <v>0</v>
      </c>
      <c r="BQ23" s="79">
        <f t="shared" si="21"/>
        <v>0</v>
      </c>
      <c r="BR23" s="79">
        <f t="shared" si="21"/>
        <v>0</v>
      </c>
    </row>
    <row r="24" spans="2:70">
      <c r="B24" s="3" t="s">
        <v>639</v>
      </c>
      <c r="C24" s="59" t="str">
        <f>Данные!C278</f>
        <v>Лицензии</v>
      </c>
      <c r="D24" s="85">
        <f t="shared" si="15"/>
        <v>0</v>
      </c>
      <c r="E24" s="85">
        <f t="shared" si="16"/>
        <v>0</v>
      </c>
      <c r="F24" s="85">
        <f t="shared" si="17"/>
        <v>0</v>
      </c>
      <c r="G24" s="85">
        <f t="shared" si="18"/>
        <v>0</v>
      </c>
      <c r="H24" s="85">
        <f t="shared" si="19"/>
        <v>0</v>
      </c>
      <c r="I24" s="85">
        <f t="shared" si="20"/>
        <v>0</v>
      </c>
      <c r="J24" s="85"/>
      <c r="K24" s="85">
        <f>SUMIF(Данные!$B$78:$B$336,'С-сть'!$B24,Данные!G$78:G$336)*тех!X$11*тех!X$6</f>
        <v>0</v>
      </c>
      <c r="L24" s="85">
        <f>SUMIF(Данные!$B$78:$B$336,'С-сть'!$B24,Данные!H$78:H$336)*тех!Y$11*тех!Y$6</f>
        <v>0</v>
      </c>
      <c r="M24" s="85">
        <f>SUMIF(Данные!$B$78:$B$336,'С-сть'!$B24,Данные!I$78:I$336)*тех!Z$11*тех!Z$6</f>
        <v>0</v>
      </c>
      <c r="N24" s="85">
        <f>SUMIF(Данные!$B$78:$B$336,'С-сть'!$B24,Данные!J$78:J$336)*тех!AA$11*тех!AA$6</f>
        <v>0</v>
      </c>
      <c r="O24" s="85">
        <f>SUMIF(Данные!$B$78:$B$336,'С-сть'!$B24,Данные!K$78:K$336)*тех!AB$11*тех!AB$6</f>
        <v>0</v>
      </c>
      <c r="P24" s="85">
        <f>SUMIF(Данные!$B$78:$B$336,'С-сть'!$B24,Данные!L$78:L$336)*тех!AC$11*тех!AC$6</f>
        <v>0</v>
      </c>
      <c r="Q24" s="85">
        <f>SUMIF(Данные!$B$78:$B$336,'С-сть'!$B24,Данные!M$78:M$336)*тех!AD$11*тех!AD$6</f>
        <v>0</v>
      </c>
      <c r="R24" s="85">
        <f>SUMIF(Данные!$B$78:$B$336,'С-сть'!$B24,Данные!N$78:N$336)*тех!AE$11*тех!AE$6</f>
        <v>0</v>
      </c>
      <c r="S24" s="85">
        <f>SUMIF(Данные!$B$78:$B$336,'С-сть'!$B24,Данные!O$78:O$336)*тех!AF$11*тех!AF$6</f>
        <v>0</v>
      </c>
      <c r="T24" s="85">
        <f>SUMIF(Данные!$B$78:$B$336,'С-сть'!$B24,Данные!P$78:P$336)*тех!AG$11*тех!AG$6</f>
        <v>0</v>
      </c>
      <c r="U24" s="85">
        <f>SUMIF(Данные!$B$78:$B$336,'С-сть'!$B24,Данные!Q$78:Q$336)*тех!AH$11*тех!AH$6</f>
        <v>0</v>
      </c>
      <c r="V24" s="85">
        <f>SUMIF(Данные!$B$78:$B$336,'С-сть'!$B24,Данные!R$78:R$336)*тех!AI$11*тех!AI$6</f>
        <v>0</v>
      </c>
      <c r="W24" s="85">
        <f>SUMIF(Данные!$B$78:$B$336,'С-сть'!$B24,Данные!S$78:S$336)*тех!AJ$11*тех!AJ$6</f>
        <v>0</v>
      </c>
      <c r="X24" s="85">
        <f>SUMIF(Данные!$B$78:$B$336,'С-сть'!$B24,Данные!T$78:T$336)*тех!AK$11*тех!AK$6</f>
        <v>0</v>
      </c>
      <c r="Y24" s="85">
        <f>SUMIF(Данные!$B$78:$B$336,'С-сть'!$B24,Данные!U$78:U$336)*тех!AL$11*тех!AL$6</f>
        <v>0</v>
      </c>
      <c r="Z24" s="85">
        <f>SUMIF(Данные!$B$78:$B$336,'С-сть'!$B24,Данные!V$78:V$336)*тех!AM$11*тех!AM$6</f>
        <v>0</v>
      </c>
      <c r="AA24" s="85">
        <f>SUMIF(Данные!$B$78:$B$336,'С-сть'!$B24,Данные!W$78:W$336)*тех!AN$11*тех!AN$6</f>
        <v>0</v>
      </c>
      <c r="AB24" s="85">
        <f>SUMIF(Данные!$B$78:$B$336,'С-сть'!$B24,Данные!X$78:X$336)*тех!AO$11*тех!AO$6</f>
        <v>0</v>
      </c>
      <c r="AC24" s="85">
        <f>SUMIF(Данные!$B$78:$B$336,'С-сть'!$B24,Данные!Y$78:Y$336)*тех!AP$11*тех!AP$6</f>
        <v>0</v>
      </c>
      <c r="AD24" s="85">
        <f>SUMIF(Данные!$B$78:$B$336,'С-сть'!$B24,Данные!Z$78:Z$336)*тех!AQ$11*тех!AQ$6</f>
        <v>0</v>
      </c>
      <c r="AE24" s="85">
        <f>SUMIF(Данные!$B$78:$B$336,'С-сть'!$B24,Данные!AA$78:AA$336)*тех!AR$11*тех!AR$6</f>
        <v>0</v>
      </c>
      <c r="AF24" s="85">
        <f>SUMIF(Данные!$B$78:$B$336,'С-сть'!$B24,Данные!AB$78:AB$336)*тех!AS$11*тех!AS$6</f>
        <v>0</v>
      </c>
      <c r="AG24" s="85">
        <f>SUMIF(Данные!$B$78:$B$336,'С-сть'!$B24,Данные!AC$78:AC$336)*тех!AT$11*тех!AT$6</f>
        <v>0</v>
      </c>
      <c r="AH24" s="85">
        <f>SUMIF(Данные!$B$78:$B$336,'С-сть'!$B24,Данные!AD$78:AD$336)*тех!AU$11*тех!AU$6</f>
        <v>0</v>
      </c>
      <c r="AI24" s="85">
        <f>SUMIF(Данные!$B$78:$B$336,'С-сть'!$B24,Данные!AE$78:AE$336)*тех!AV$11*тех!AV$6</f>
        <v>0</v>
      </c>
      <c r="AJ24" s="85">
        <f>SUMIF(Данные!$B$78:$B$336,'С-сть'!$B24,Данные!AF$78:AF$336)*тех!AW$11*тех!AW$6</f>
        <v>0</v>
      </c>
      <c r="AK24" s="85">
        <f>SUMIF(Данные!$B$78:$B$336,'С-сть'!$B24,Данные!AG$78:AG$336)*тех!AX$11*тех!AX$6</f>
        <v>0</v>
      </c>
      <c r="AL24" s="85">
        <f>SUMIF(Данные!$B$78:$B$336,'С-сть'!$B24,Данные!AH$78:AH$336)*тех!AY$11*тех!AY$6</f>
        <v>0</v>
      </c>
      <c r="AM24" s="85">
        <f>SUMIF(Данные!$B$78:$B$336,'С-сть'!$B24,Данные!AI$78:AI$336)*тех!AZ$11*тех!AZ$6</f>
        <v>0</v>
      </c>
      <c r="AN24" s="85">
        <f>SUMIF(Данные!$B$78:$B$336,'С-сть'!$B24,Данные!AJ$78:AJ$336)*тех!BA$11*тех!BA$6</f>
        <v>0</v>
      </c>
      <c r="AO24" s="85">
        <f>SUMIF(Данные!$B$78:$B$336,'С-сть'!$B24,Данные!AK$78:AK$336)*тех!BB$11*тех!BB$6</f>
        <v>0</v>
      </c>
      <c r="AP24" s="85">
        <f>SUMIF(Данные!$B$78:$B$336,'С-сть'!$B24,Данные!AL$78:AL$336)*тех!BC$11*тех!BC$6</f>
        <v>0</v>
      </c>
      <c r="AQ24" s="85">
        <f>SUMIF(Данные!$B$78:$B$336,'С-сть'!$B24,Данные!AM$78:AM$336)*тех!BD$11*тех!BD$6</f>
        <v>0</v>
      </c>
      <c r="AR24" s="85">
        <f>SUMIF(Данные!$B$78:$B$336,'С-сть'!$B24,Данные!AN$78:AN$336)*тех!BE$11*тех!BE$6</f>
        <v>0</v>
      </c>
      <c r="AS24" s="85">
        <f>SUMIF(Данные!$B$78:$B$336,'С-сть'!$B24,Данные!AO$78:AO$336)*тех!BF$11*тех!BF$6</f>
        <v>0</v>
      </c>
      <c r="AT24" s="85">
        <f>SUMIF(Данные!$B$78:$B$336,'С-сть'!$B24,Данные!AP$78:AP$336)*тех!BG$11*тех!BG$6</f>
        <v>0</v>
      </c>
      <c r="AU24" s="85">
        <f>SUMIF(Данные!$B$78:$B$336,'С-сть'!$B24,Данные!AQ$78:AQ$336)*тех!BH$11*тех!BH$6</f>
        <v>0</v>
      </c>
      <c r="AV24" s="85">
        <f>SUMIF(Данные!$B$78:$B$336,'С-сть'!$B24,Данные!AR$78:AR$336)*тех!BI$11*тех!BI$6</f>
        <v>0</v>
      </c>
      <c r="AW24" s="85">
        <f>SUMIF(Данные!$B$78:$B$336,'С-сть'!$B24,Данные!AS$78:AS$336)*тех!BJ$11*тех!BJ$6</f>
        <v>0</v>
      </c>
      <c r="AX24" s="85">
        <f>SUMIF(Данные!$B$78:$B$336,'С-сть'!$B24,Данные!AT$78:AT$336)*тех!BK$11*тех!BK$6</f>
        <v>0</v>
      </c>
      <c r="AY24" s="85">
        <f>SUMIF(Данные!$B$78:$B$336,'С-сть'!$B24,Данные!AU$78:AU$336)*тех!BL$11*тех!BL$6</f>
        <v>0</v>
      </c>
      <c r="AZ24" s="85">
        <f>SUMIF(Данные!$B$78:$B$336,'С-сть'!$B24,Данные!AV$78:AV$336)*тех!BM$11*тех!BM$6</f>
        <v>0</v>
      </c>
      <c r="BA24" s="85">
        <f>SUMIF(Данные!$B$78:$B$336,'С-сть'!$B24,Данные!AW$78:AW$336)*тех!BN$11*тех!BN$6</f>
        <v>0</v>
      </c>
      <c r="BB24" s="85">
        <f>SUMIF(Данные!$B$78:$B$336,'С-сть'!$B24,Данные!AX$78:AX$336)*тех!BO$11*тех!BO$6</f>
        <v>0</v>
      </c>
      <c r="BC24" s="85">
        <f>SUMIF(Данные!$B$78:$B$336,'С-сть'!$B24,Данные!AY$78:AY$336)*тех!BP$11*тех!BP$6</f>
        <v>0</v>
      </c>
      <c r="BD24" s="85">
        <f>SUMIF(Данные!$B$78:$B$336,'С-сть'!$B24,Данные!AZ$78:AZ$336)*тех!BQ$11*тех!BQ$6</f>
        <v>0</v>
      </c>
      <c r="BE24" s="85">
        <f>SUMIF(Данные!$B$78:$B$336,'С-сть'!$B24,Данные!BA$78:BA$336)*тех!BR$11*тех!BR$6</f>
        <v>0</v>
      </c>
      <c r="BF24" s="85">
        <f>SUMIF(Данные!$B$78:$B$336,'С-сть'!$B24,Данные!BB$78:BB$336)*тех!BS$11*тех!BS$6</f>
        <v>0</v>
      </c>
      <c r="BG24" s="85">
        <f>SUMIF(Данные!$B$78:$B$336,'С-сть'!$B24,Данные!BC$78:BC$336)*тех!BT$11*тех!BT$6</f>
        <v>0</v>
      </c>
      <c r="BH24" s="85">
        <f>SUMIF(Данные!$B$78:$B$336,'С-сть'!$B24,Данные!BD$78:BD$336)*тех!BU$11*тех!BU$6</f>
        <v>0</v>
      </c>
      <c r="BI24" s="85">
        <f>SUMIF(Данные!$B$78:$B$336,'С-сть'!$B24,Данные!BE$78:BE$336)*тех!BV$11*тех!BV$6</f>
        <v>0</v>
      </c>
      <c r="BJ24" s="85">
        <f>SUMIF(Данные!$B$78:$B$336,'С-сть'!$B24,Данные!BF$78:BF$336)*тех!BW$11*тех!BW$6</f>
        <v>0</v>
      </c>
      <c r="BK24" s="85">
        <f>SUMIF(Данные!$B$78:$B$336,'С-сть'!$B24,Данные!BG$78:BG$336)*тех!BX$11*тех!BX$6</f>
        <v>0</v>
      </c>
      <c r="BL24" s="85">
        <f>SUMIF(Данные!$B$78:$B$336,'С-сть'!$B24,Данные!BH$78:BH$336)*тех!BY$11*тех!BY$6</f>
        <v>0</v>
      </c>
      <c r="BM24" s="85">
        <f>SUMIF(Данные!$B$78:$B$336,'С-сть'!$B24,Данные!BI$78:BI$336)*тех!BZ$11*тех!BZ$6</f>
        <v>0</v>
      </c>
      <c r="BN24" s="85">
        <f>SUMIF(Данные!$B$78:$B$336,'С-сть'!$B24,Данные!BJ$78:BJ$336)*тех!CA$11*тех!CA$6</f>
        <v>0</v>
      </c>
      <c r="BO24" s="85">
        <f>SUMIF(Данные!$B$78:$B$336,'С-сть'!$B24,Данные!BK$78:BK$336)*тех!CB$11*тех!CB$6</f>
        <v>0</v>
      </c>
      <c r="BP24" s="85">
        <f>SUMIF(Данные!$B$78:$B$336,'С-сть'!$B24,Данные!BL$78:BL$336)*тех!CC$11*тех!CC$6</f>
        <v>0</v>
      </c>
      <c r="BQ24" s="85">
        <f>SUMIF(Данные!$B$78:$B$336,'С-сть'!$B24,Данные!BM$78:BM$336)*тех!CD$11*тех!CD$6</f>
        <v>0</v>
      </c>
      <c r="BR24" s="85">
        <f>SUMIF(Данные!$B$78:$B$336,'С-сть'!$B24,Данные!BN$78:BN$336)*тех!CE$11*тех!CE$6</f>
        <v>0</v>
      </c>
    </row>
    <row r="25" spans="2:70">
      <c r="B25" s="3" t="s">
        <v>640</v>
      </c>
      <c r="C25" s="59" t="str">
        <f>Данные!C279</f>
        <v>Согласования</v>
      </c>
      <c r="D25" s="85">
        <f t="shared" si="15"/>
        <v>0</v>
      </c>
      <c r="E25" s="85">
        <f t="shared" si="16"/>
        <v>0</v>
      </c>
      <c r="F25" s="85">
        <f t="shared" si="17"/>
        <v>0</v>
      </c>
      <c r="G25" s="85">
        <f t="shared" si="18"/>
        <v>0</v>
      </c>
      <c r="H25" s="85">
        <f t="shared" si="19"/>
        <v>0</v>
      </c>
      <c r="I25" s="85">
        <f t="shared" si="20"/>
        <v>0</v>
      </c>
      <c r="J25" s="85"/>
      <c r="K25" s="85">
        <f>SUMIF(Данные!$B$78:$B$336,'С-сть'!$B25,Данные!G$78:G$336)*тех!X$11*тех!X$6</f>
        <v>0</v>
      </c>
      <c r="L25" s="85">
        <f>SUMIF(Данные!$B$78:$B$336,'С-сть'!$B25,Данные!H$78:H$336)*тех!Y$11*тех!Y$6</f>
        <v>0</v>
      </c>
      <c r="M25" s="85">
        <f>SUMIF(Данные!$B$78:$B$336,'С-сть'!$B25,Данные!I$78:I$336)*тех!Z$11*тех!Z$6</f>
        <v>0</v>
      </c>
      <c r="N25" s="85">
        <f>SUMIF(Данные!$B$78:$B$336,'С-сть'!$B25,Данные!J$78:J$336)*тех!AA$11*тех!AA$6</f>
        <v>0</v>
      </c>
      <c r="O25" s="85">
        <f>SUMIF(Данные!$B$78:$B$336,'С-сть'!$B25,Данные!K$78:K$336)*тех!AB$11*тех!AB$6</f>
        <v>0</v>
      </c>
      <c r="P25" s="85">
        <f>SUMIF(Данные!$B$78:$B$336,'С-сть'!$B25,Данные!L$78:L$336)*тех!AC$11*тех!AC$6</f>
        <v>0</v>
      </c>
      <c r="Q25" s="85">
        <f>SUMIF(Данные!$B$78:$B$336,'С-сть'!$B25,Данные!M$78:M$336)*тех!AD$11*тех!AD$6</f>
        <v>0</v>
      </c>
      <c r="R25" s="85">
        <f>SUMIF(Данные!$B$78:$B$336,'С-сть'!$B25,Данные!N$78:N$336)*тех!AE$11*тех!AE$6</f>
        <v>0</v>
      </c>
      <c r="S25" s="85">
        <f>SUMIF(Данные!$B$78:$B$336,'С-сть'!$B25,Данные!O$78:O$336)*тех!AF$11*тех!AF$6</f>
        <v>0</v>
      </c>
      <c r="T25" s="85">
        <f>SUMIF(Данные!$B$78:$B$336,'С-сть'!$B25,Данные!P$78:P$336)*тех!AG$11*тех!AG$6</f>
        <v>0</v>
      </c>
      <c r="U25" s="85">
        <f>SUMIF(Данные!$B$78:$B$336,'С-сть'!$B25,Данные!Q$78:Q$336)*тех!AH$11*тех!AH$6</f>
        <v>0</v>
      </c>
      <c r="V25" s="85">
        <f>SUMIF(Данные!$B$78:$B$336,'С-сть'!$B25,Данные!R$78:R$336)*тех!AI$11*тех!AI$6</f>
        <v>0</v>
      </c>
      <c r="W25" s="85">
        <f>SUMIF(Данные!$B$78:$B$336,'С-сть'!$B25,Данные!S$78:S$336)*тех!AJ$11*тех!AJ$6</f>
        <v>0</v>
      </c>
      <c r="X25" s="85">
        <f>SUMIF(Данные!$B$78:$B$336,'С-сть'!$B25,Данные!T$78:T$336)*тех!AK$11*тех!AK$6</f>
        <v>0</v>
      </c>
      <c r="Y25" s="85">
        <f>SUMIF(Данные!$B$78:$B$336,'С-сть'!$B25,Данные!U$78:U$336)*тех!AL$11*тех!AL$6</f>
        <v>0</v>
      </c>
      <c r="Z25" s="85">
        <f>SUMIF(Данные!$B$78:$B$336,'С-сть'!$B25,Данные!V$78:V$336)*тех!AM$11*тех!AM$6</f>
        <v>0</v>
      </c>
      <c r="AA25" s="85">
        <f>SUMIF(Данные!$B$78:$B$336,'С-сть'!$B25,Данные!W$78:W$336)*тех!AN$11*тех!AN$6</f>
        <v>0</v>
      </c>
      <c r="AB25" s="85">
        <f>SUMIF(Данные!$B$78:$B$336,'С-сть'!$B25,Данные!X$78:X$336)*тех!AO$11*тех!AO$6</f>
        <v>0</v>
      </c>
      <c r="AC25" s="85">
        <f>SUMIF(Данные!$B$78:$B$336,'С-сть'!$B25,Данные!Y$78:Y$336)*тех!AP$11*тех!AP$6</f>
        <v>0</v>
      </c>
      <c r="AD25" s="85">
        <f>SUMIF(Данные!$B$78:$B$336,'С-сть'!$B25,Данные!Z$78:Z$336)*тех!AQ$11*тех!AQ$6</f>
        <v>0</v>
      </c>
      <c r="AE25" s="85">
        <f>SUMIF(Данные!$B$78:$B$336,'С-сть'!$B25,Данные!AA$78:AA$336)*тех!AR$11*тех!AR$6</f>
        <v>0</v>
      </c>
      <c r="AF25" s="85">
        <f>SUMIF(Данные!$B$78:$B$336,'С-сть'!$B25,Данные!AB$78:AB$336)*тех!AS$11*тех!AS$6</f>
        <v>0</v>
      </c>
      <c r="AG25" s="85">
        <f>SUMIF(Данные!$B$78:$B$336,'С-сть'!$B25,Данные!AC$78:AC$336)*тех!AT$11*тех!AT$6</f>
        <v>0</v>
      </c>
      <c r="AH25" s="85">
        <f>SUMIF(Данные!$B$78:$B$336,'С-сть'!$B25,Данные!AD$78:AD$336)*тех!AU$11*тех!AU$6</f>
        <v>0</v>
      </c>
      <c r="AI25" s="85">
        <f>SUMIF(Данные!$B$78:$B$336,'С-сть'!$B25,Данные!AE$78:AE$336)*тех!AV$11*тех!AV$6</f>
        <v>0</v>
      </c>
      <c r="AJ25" s="85">
        <f>SUMIF(Данные!$B$78:$B$336,'С-сть'!$B25,Данные!AF$78:AF$336)*тех!AW$11*тех!AW$6</f>
        <v>0</v>
      </c>
      <c r="AK25" s="85">
        <f>SUMIF(Данные!$B$78:$B$336,'С-сть'!$B25,Данные!AG$78:AG$336)*тех!AX$11*тех!AX$6</f>
        <v>0</v>
      </c>
      <c r="AL25" s="85">
        <f>SUMIF(Данные!$B$78:$B$336,'С-сть'!$B25,Данные!AH$78:AH$336)*тех!AY$11*тех!AY$6</f>
        <v>0</v>
      </c>
      <c r="AM25" s="85">
        <f>SUMIF(Данные!$B$78:$B$336,'С-сть'!$B25,Данные!AI$78:AI$336)*тех!AZ$11*тех!AZ$6</f>
        <v>0</v>
      </c>
      <c r="AN25" s="85">
        <f>SUMIF(Данные!$B$78:$B$336,'С-сть'!$B25,Данные!AJ$78:AJ$336)*тех!BA$11*тех!BA$6</f>
        <v>0</v>
      </c>
      <c r="AO25" s="85">
        <f>SUMIF(Данные!$B$78:$B$336,'С-сть'!$B25,Данные!AK$78:AK$336)*тех!BB$11*тех!BB$6</f>
        <v>0</v>
      </c>
      <c r="AP25" s="85">
        <f>SUMIF(Данные!$B$78:$B$336,'С-сть'!$B25,Данные!AL$78:AL$336)*тех!BC$11*тех!BC$6</f>
        <v>0</v>
      </c>
      <c r="AQ25" s="85">
        <f>SUMIF(Данные!$B$78:$B$336,'С-сть'!$B25,Данные!AM$78:AM$336)*тех!BD$11*тех!BD$6</f>
        <v>0</v>
      </c>
      <c r="AR25" s="85">
        <f>SUMIF(Данные!$B$78:$B$336,'С-сть'!$B25,Данные!AN$78:AN$336)*тех!BE$11*тех!BE$6</f>
        <v>0</v>
      </c>
      <c r="AS25" s="85">
        <f>SUMIF(Данные!$B$78:$B$336,'С-сть'!$B25,Данные!AO$78:AO$336)*тех!BF$11*тех!BF$6</f>
        <v>0</v>
      </c>
      <c r="AT25" s="85">
        <f>SUMIF(Данные!$B$78:$B$336,'С-сть'!$B25,Данные!AP$78:AP$336)*тех!BG$11*тех!BG$6</f>
        <v>0</v>
      </c>
      <c r="AU25" s="85">
        <f>SUMIF(Данные!$B$78:$B$336,'С-сть'!$B25,Данные!AQ$78:AQ$336)*тех!BH$11*тех!BH$6</f>
        <v>0</v>
      </c>
      <c r="AV25" s="85">
        <f>SUMIF(Данные!$B$78:$B$336,'С-сть'!$B25,Данные!AR$78:AR$336)*тех!BI$11*тех!BI$6</f>
        <v>0</v>
      </c>
      <c r="AW25" s="85">
        <f>SUMIF(Данные!$B$78:$B$336,'С-сть'!$B25,Данные!AS$78:AS$336)*тех!BJ$11*тех!BJ$6</f>
        <v>0</v>
      </c>
      <c r="AX25" s="85">
        <f>SUMIF(Данные!$B$78:$B$336,'С-сть'!$B25,Данные!AT$78:AT$336)*тех!BK$11*тех!BK$6</f>
        <v>0</v>
      </c>
      <c r="AY25" s="85">
        <f>SUMIF(Данные!$B$78:$B$336,'С-сть'!$B25,Данные!AU$78:AU$336)*тех!BL$11*тех!BL$6</f>
        <v>0</v>
      </c>
      <c r="AZ25" s="85">
        <f>SUMIF(Данные!$B$78:$B$336,'С-сть'!$B25,Данные!AV$78:AV$336)*тех!BM$11*тех!BM$6</f>
        <v>0</v>
      </c>
      <c r="BA25" s="85">
        <f>SUMIF(Данные!$B$78:$B$336,'С-сть'!$B25,Данные!AW$78:AW$336)*тех!BN$11*тех!BN$6</f>
        <v>0</v>
      </c>
      <c r="BB25" s="85">
        <f>SUMIF(Данные!$B$78:$B$336,'С-сть'!$B25,Данные!AX$78:AX$336)*тех!BO$11*тех!BO$6</f>
        <v>0</v>
      </c>
      <c r="BC25" s="85">
        <f>SUMIF(Данные!$B$78:$B$336,'С-сть'!$B25,Данные!AY$78:AY$336)*тех!BP$11*тех!BP$6</f>
        <v>0</v>
      </c>
      <c r="BD25" s="85">
        <f>SUMIF(Данные!$B$78:$B$336,'С-сть'!$B25,Данные!AZ$78:AZ$336)*тех!BQ$11*тех!BQ$6</f>
        <v>0</v>
      </c>
      <c r="BE25" s="85">
        <f>SUMIF(Данные!$B$78:$B$336,'С-сть'!$B25,Данные!BA$78:BA$336)*тех!BR$11*тех!BR$6</f>
        <v>0</v>
      </c>
      <c r="BF25" s="85">
        <f>SUMIF(Данные!$B$78:$B$336,'С-сть'!$B25,Данные!BB$78:BB$336)*тех!BS$11*тех!BS$6</f>
        <v>0</v>
      </c>
      <c r="BG25" s="85">
        <f>SUMIF(Данные!$B$78:$B$336,'С-сть'!$B25,Данные!BC$78:BC$336)*тех!BT$11*тех!BT$6</f>
        <v>0</v>
      </c>
      <c r="BH25" s="85">
        <f>SUMIF(Данные!$B$78:$B$336,'С-сть'!$B25,Данные!BD$78:BD$336)*тех!BU$11*тех!BU$6</f>
        <v>0</v>
      </c>
      <c r="BI25" s="85">
        <f>SUMIF(Данные!$B$78:$B$336,'С-сть'!$B25,Данные!BE$78:BE$336)*тех!BV$11*тех!BV$6</f>
        <v>0</v>
      </c>
      <c r="BJ25" s="85">
        <f>SUMIF(Данные!$B$78:$B$336,'С-сть'!$B25,Данные!BF$78:BF$336)*тех!BW$11*тех!BW$6</f>
        <v>0</v>
      </c>
      <c r="BK25" s="85">
        <f>SUMIF(Данные!$B$78:$B$336,'С-сть'!$B25,Данные!BG$78:BG$336)*тех!BX$11*тех!BX$6</f>
        <v>0</v>
      </c>
      <c r="BL25" s="85">
        <f>SUMIF(Данные!$B$78:$B$336,'С-сть'!$B25,Данные!BH$78:BH$336)*тех!BY$11*тех!BY$6</f>
        <v>0</v>
      </c>
      <c r="BM25" s="85">
        <f>SUMIF(Данные!$B$78:$B$336,'С-сть'!$B25,Данные!BI$78:BI$336)*тех!BZ$11*тех!BZ$6</f>
        <v>0</v>
      </c>
      <c r="BN25" s="85">
        <f>SUMIF(Данные!$B$78:$B$336,'С-сть'!$B25,Данные!BJ$78:BJ$336)*тех!CA$11*тех!CA$6</f>
        <v>0</v>
      </c>
      <c r="BO25" s="85">
        <f>SUMIF(Данные!$B$78:$B$336,'С-сть'!$B25,Данные!BK$78:BK$336)*тех!CB$11*тех!CB$6</f>
        <v>0</v>
      </c>
      <c r="BP25" s="85">
        <f>SUMIF(Данные!$B$78:$B$336,'С-сть'!$B25,Данные!BL$78:BL$336)*тех!CC$11*тех!CC$6</f>
        <v>0</v>
      </c>
      <c r="BQ25" s="85">
        <f>SUMIF(Данные!$B$78:$B$336,'С-сть'!$B25,Данные!BM$78:BM$336)*тех!CD$11*тех!CD$6</f>
        <v>0</v>
      </c>
      <c r="BR25" s="85">
        <f>SUMIF(Данные!$B$78:$B$336,'С-сть'!$B25,Данные!BN$78:BN$336)*тех!CE$11*тех!CE$6</f>
        <v>0</v>
      </c>
    </row>
    <row r="26" spans="2:70">
      <c r="B26" s="3" t="s">
        <v>461</v>
      </c>
      <c r="C26" s="59" t="str">
        <f>Данные!C280</f>
        <v>Прочие</v>
      </c>
      <c r="D26" s="85">
        <f t="shared" si="15"/>
        <v>0</v>
      </c>
      <c r="E26" s="85">
        <f t="shared" si="16"/>
        <v>0</v>
      </c>
      <c r="F26" s="85">
        <f t="shared" si="17"/>
        <v>0</v>
      </c>
      <c r="G26" s="85">
        <f t="shared" si="18"/>
        <v>0</v>
      </c>
      <c r="H26" s="85">
        <f t="shared" si="19"/>
        <v>0</v>
      </c>
      <c r="I26" s="85">
        <f t="shared" si="20"/>
        <v>0</v>
      </c>
      <c r="J26" s="85"/>
      <c r="K26" s="85">
        <f>SUMIF(Данные!$B$78:$B$336,'С-сть'!$B26,Данные!G$78:G$336)*тех!X$11*тех!X$6</f>
        <v>0</v>
      </c>
      <c r="L26" s="85">
        <f>SUMIF(Данные!$B$78:$B$336,'С-сть'!$B26,Данные!H$78:H$336)*тех!Y$11*тех!Y$6</f>
        <v>0</v>
      </c>
      <c r="M26" s="85">
        <f>SUMIF(Данные!$B$78:$B$336,'С-сть'!$B26,Данные!I$78:I$336)*тех!Z$11*тех!Z$6</f>
        <v>0</v>
      </c>
      <c r="N26" s="85">
        <f>SUMIF(Данные!$B$78:$B$336,'С-сть'!$B26,Данные!J$78:J$336)*тех!AA$11*тех!AA$6</f>
        <v>0</v>
      </c>
      <c r="O26" s="85">
        <f>SUMIF(Данные!$B$78:$B$336,'С-сть'!$B26,Данные!K$78:K$336)*тех!AB$11*тех!AB$6</f>
        <v>0</v>
      </c>
      <c r="P26" s="85">
        <f>SUMIF(Данные!$B$78:$B$336,'С-сть'!$B26,Данные!L$78:L$336)*тех!AC$11*тех!AC$6</f>
        <v>0</v>
      </c>
      <c r="Q26" s="85">
        <f>SUMIF(Данные!$B$78:$B$336,'С-сть'!$B26,Данные!M$78:M$336)*тех!AD$11*тех!AD$6</f>
        <v>0</v>
      </c>
      <c r="R26" s="85">
        <f>SUMIF(Данные!$B$78:$B$336,'С-сть'!$B26,Данные!N$78:N$336)*тех!AE$11*тех!AE$6</f>
        <v>0</v>
      </c>
      <c r="S26" s="85">
        <f>SUMIF(Данные!$B$78:$B$336,'С-сть'!$B26,Данные!O$78:O$336)*тех!AF$11*тех!AF$6</f>
        <v>0</v>
      </c>
      <c r="T26" s="85">
        <f>SUMIF(Данные!$B$78:$B$336,'С-сть'!$B26,Данные!P$78:P$336)*тех!AG$11*тех!AG$6</f>
        <v>0</v>
      </c>
      <c r="U26" s="85">
        <f>SUMIF(Данные!$B$78:$B$336,'С-сть'!$B26,Данные!Q$78:Q$336)*тех!AH$11*тех!AH$6</f>
        <v>0</v>
      </c>
      <c r="V26" s="85">
        <f>SUMIF(Данные!$B$78:$B$336,'С-сть'!$B26,Данные!R$78:R$336)*тех!AI$11*тех!AI$6</f>
        <v>0</v>
      </c>
      <c r="W26" s="85">
        <f>SUMIF(Данные!$B$78:$B$336,'С-сть'!$B26,Данные!S$78:S$336)*тех!AJ$11*тех!AJ$6</f>
        <v>0</v>
      </c>
      <c r="X26" s="85">
        <f>SUMIF(Данные!$B$78:$B$336,'С-сть'!$B26,Данные!T$78:T$336)*тех!AK$11*тех!AK$6</f>
        <v>0</v>
      </c>
      <c r="Y26" s="85">
        <f>SUMIF(Данные!$B$78:$B$336,'С-сть'!$B26,Данные!U$78:U$336)*тех!AL$11*тех!AL$6</f>
        <v>0</v>
      </c>
      <c r="Z26" s="85">
        <f>SUMIF(Данные!$B$78:$B$336,'С-сть'!$B26,Данные!V$78:V$336)*тех!AM$11*тех!AM$6</f>
        <v>0</v>
      </c>
      <c r="AA26" s="85">
        <f>SUMIF(Данные!$B$78:$B$336,'С-сть'!$B26,Данные!W$78:W$336)*тех!AN$11*тех!AN$6</f>
        <v>0</v>
      </c>
      <c r="AB26" s="85">
        <f>SUMIF(Данные!$B$78:$B$336,'С-сть'!$B26,Данные!X$78:X$336)*тех!AO$11*тех!AO$6</f>
        <v>0</v>
      </c>
      <c r="AC26" s="85">
        <f>SUMIF(Данные!$B$78:$B$336,'С-сть'!$B26,Данные!Y$78:Y$336)*тех!AP$11*тех!AP$6</f>
        <v>0</v>
      </c>
      <c r="AD26" s="85">
        <f>SUMIF(Данные!$B$78:$B$336,'С-сть'!$B26,Данные!Z$78:Z$336)*тех!AQ$11*тех!AQ$6</f>
        <v>0</v>
      </c>
      <c r="AE26" s="85">
        <f>SUMIF(Данные!$B$78:$B$336,'С-сть'!$B26,Данные!AA$78:AA$336)*тех!AR$11*тех!AR$6</f>
        <v>0</v>
      </c>
      <c r="AF26" s="85">
        <f>SUMIF(Данные!$B$78:$B$336,'С-сть'!$B26,Данные!AB$78:AB$336)*тех!AS$11*тех!AS$6</f>
        <v>0</v>
      </c>
      <c r="AG26" s="85">
        <f>SUMIF(Данные!$B$78:$B$336,'С-сть'!$B26,Данные!AC$78:AC$336)*тех!AT$11*тех!AT$6</f>
        <v>0</v>
      </c>
      <c r="AH26" s="85">
        <f>SUMIF(Данные!$B$78:$B$336,'С-сть'!$B26,Данные!AD$78:AD$336)*тех!AU$11*тех!AU$6</f>
        <v>0</v>
      </c>
      <c r="AI26" s="85">
        <f>SUMIF(Данные!$B$78:$B$336,'С-сть'!$B26,Данные!AE$78:AE$336)*тех!AV$11*тех!AV$6</f>
        <v>0</v>
      </c>
      <c r="AJ26" s="85">
        <f>SUMIF(Данные!$B$78:$B$336,'С-сть'!$B26,Данные!AF$78:AF$336)*тех!AW$11*тех!AW$6</f>
        <v>0</v>
      </c>
      <c r="AK26" s="85">
        <f>SUMIF(Данные!$B$78:$B$336,'С-сть'!$B26,Данные!AG$78:AG$336)*тех!AX$11*тех!AX$6</f>
        <v>0</v>
      </c>
      <c r="AL26" s="85">
        <f>SUMIF(Данные!$B$78:$B$336,'С-сть'!$B26,Данные!AH$78:AH$336)*тех!AY$11*тех!AY$6</f>
        <v>0</v>
      </c>
      <c r="AM26" s="85">
        <f>SUMIF(Данные!$B$78:$B$336,'С-сть'!$B26,Данные!AI$78:AI$336)*тех!AZ$11*тех!AZ$6</f>
        <v>0</v>
      </c>
      <c r="AN26" s="85">
        <f>SUMIF(Данные!$B$78:$B$336,'С-сть'!$B26,Данные!AJ$78:AJ$336)*тех!BA$11*тех!BA$6</f>
        <v>0</v>
      </c>
      <c r="AO26" s="85">
        <f>SUMIF(Данные!$B$78:$B$336,'С-сть'!$B26,Данные!AK$78:AK$336)*тех!BB$11*тех!BB$6</f>
        <v>0</v>
      </c>
      <c r="AP26" s="85">
        <f>SUMIF(Данные!$B$78:$B$336,'С-сть'!$B26,Данные!AL$78:AL$336)*тех!BC$11*тех!BC$6</f>
        <v>0</v>
      </c>
      <c r="AQ26" s="85">
        <f>SUMIF(Данные!$B$78:$B$336,'С-сть'!$B26,Данные!AM$78:AM$336)*тех!BD$11*тех!BD$6</f>
        <v>0</v>
      </c>
      <c r="AR26" s="85">
        <f>SUMIF(Данные!$B$78:$B$336,'С-сть'!$B26,Данные!AN$78:AN$336)*тех!BE$11*тех!BE$6</f>
        <v>0</v>
      </c>
      <c r="AS26" s="85">
        <f>SUMIF(Данные!$B$78:$B$336,'С-сть'!$B26,Данные!AO$78:AO$336)*тех!BF$11*тех!BF$6</f>
        <v>0</v>
      </c>
      <c r="AT26" s="85">
        <f>SUMIF(Данные!$B$78:$B$336,'С-сть'!$B26,Данные!AP$78:AP$336)*тех!BG$11*тех!BG$6</f>
        <v>0</v>
      </c>
      <c r="AU26" s="85">
        <f>SUMIF(Данные!$B$78:$B$336,'С-сть'!$B26,Данные!AQ$78:AQ$336)*тех!BH$11*тех!BH$6</f>
        <v>0</v>
      </c>
      <c r="AV26" s="85">
        <f>SUMIF(Данные!$B$78:$B$336,'С-сть'!$B26,Данные!AR$78:AR$336)*тех!BI$11*тех!BI$6</f>
        <v>0</v>
      </c>
      <c r="AW26" s="85">
        <f>SUMIF(Данные!$B$78:$B$336,'С-сть'!$B26,Данные!AS$78:AS$336)*тех!BJ$11*тех!BJ$6</f>
        <v>0</v>
      </c>
      <c r="AX26" s="85">
        <f>SUMIF(Данные!$B$78:$B$336,'С-сть'!$B26,Данные!AT$78:AT$336)*тех!BK$11*тех!BK$6</f>
        <v>0</v>
      </c>
      <c r="AY26" s="85">
        <f>SUMIF(Данные!$B$78:$B$336,'С-сть'!$B26,Данные!AU$78:AU$336)*тех!BL$11*тех!BL$6</f>
        <v>0</v>
      </c>
      <c r="AZ26" s="85">
        <f>SUMIF(Данные!$B$78:$B$336,'С-сть'!$B26,Данные!AV$78:AV$336)*тех!BM$11*тех!BM$6</f>
        <v>0</v>
      </c>
      <c r="BA26" s="85">
        <f>SUMIF(Данные!$B$78:$B$336,'С-сть'!$B26,Данные!AW$78:AW$336)*тех!BN$11*тех!BN$6</f>
        <v>0</v>
      </c>
      <c r="BB26" s="85">
        <f>SUMIF(Данные!$B$78:$B$336,'С-сть'!$B26,Данные!AX$78:AX$336)*тех!BO$11*тех!BO$6</f>
        <v>0</v>
      </c>
      <c r="BC26" s="85">
        <f>SUMIF(Данные!$B$78:$B$336,'С-сть'!$B26,Данные!AY$78:AY$336)*тех!BP$11*тех!BP$6</f>
        <v>0</v>
      </c>
      <c r="BD26" s="85">
        <f>SUMIF(Данные!$B$78:$B$336,'С-сть'!$B26,Данные!AZ$78:AZ$336)*тех!BQ$11*тех!BQ$6</f>
        <v>0</v>
      </c>
      <c r="BE26" s="85">
        <f>SUMIF(Данные!$B$78:$B$336,'С-сть'!$B26,Данные!BA$78:BA$336)*тех!BR$11*тех!BR$6</f>
        <v>0</v>
      </c>
      <c r="BF26" s="85">
        <f>SUMIF(Данные!$B$78:$B$336,'С-сть'!$B26,Данные!BB$78:BB$336)*тех!BS$11*тех!BS$6</f>
        <v>0</v>
      </c>
      <c r="BG26" s="85">
        <f>SUMIF(Данные!$B$78:$B$336,'С-сть'!$B26,Данные!BC$78:BC$336)*тех!BT$11*тех!BT$6</f>
        <v>0</v>
      </c>
      <c r="BH26" s="85">
        <f>SUMIF(Данные!$B$78:$B$336,'С-сть'!$B26,Данные!BD$78:BD$336)*тех!BU$11*тех!BU$6</f>
        <v>0</v>
      </c>
      <c r="BI26" s="85">
        <f>SUMIF(Данные!$B$78:$B$336,'С-сть'!$B26,Данные!BE$78:BE$336)*тех!BV$11*тех!BV$6</f>
        <v>0</v>
      </c>
      <c r="BJ26" s="85">
        <f>SUMIF(Данные!$B$78:$B$336,'С-сть'!$B26,Данные!BF$78:BF$336)*тех!BW$11*тех!BW$6</f>
        <v>0</v>
      </c>
      <c r="BK26" s="85">
        <f>SUMIF(Данные!$B$78:$B$336,'С-сть'!$B26,Данные!BG$78:BG$336)*тех!BX$11*тех!BX$6</f>
        <v>0</v>
      </c>
      <c r="BL26" s="85">
        <f>SUMIF(Данные!$B$78:$B$336,'С-сть'!$B26,Данные!BH$78:BH$336)*тех!BY$11*тех!BY$6</f>
        <v>0</v>
      </c>
      <c r="BM26" s="85">
        <f>SUMIF(Данные!$B$78:$B$336,'С-сть'!$B26,Данные!BI$78:BI$336)*тех!BZ$11*тех!BZ$6</f>
        <v>0</v>
      </c>
      <c r="BN26" s="85">
        <f>SUMIF(Данные!$B$78:$B$336,'С-сть'!$B26,Данные!BJ$78:BJ$336)*тех!CA$11*тех!CA$6</f>
        <v>0</v>
      </c>
      <c r="BO26" s="85">
        <f>SUMIF(Данные!$B$78:$B$336,'С-сть'!$B26,Данные!BK$78:BK$336)*тех!CB$11*тех!CB$6</f>
        <v>0</v>
      </c>
      <c r="BP26" s="85">
        <f>SUMIF(Данные!$B$78:$B$336,'С-сть'!$B26,Данные!BL$78:BL$336)*тех!CC$11*тех!CC$6</f>
        <v>0</v>
      </c>
      <c r="BQ26" s="85">
        <f>SUMIF(Данные!$B$78:$B$336,'С-сть'!$B26,Данные!BM$78:BM$336)*тех!CD$11*тех!CD$6</f>
        <v>0</v>
      </c>
      <c r="BR26" s="85">
        <f>SUMIF(Данные!$B$78:$B$336,'С-сть'!$B26,Данные!BN$78:BN$336)*тех!CE$11*тех!CE$6</f>
        <v>0</v>
      </c>
    </row>
    <row r="27" spans="2:70">
      <c r="B27" s="3" t="s">
        <v>462</v>
      </c>
      <c r="C27" s="9" t="s">
        <v>184</v>
      </c>
      <c r="D27" s="79">
        <f t="shared" ref="D27:D40" si="22">SUM(K27:V27)</f>
        <v>38400</v>
      </c>
      <c r="E27" s="79">
        <f t="shared" ref="E27:E40" si="23">SUM(W27:AH27)</f>
        <v>0</v>
      </c>
      <c r="F27" s="79">
        <f t="shared" ref="F27:F40" si="24">SUM(AI27:AT27)</f>
        <v>0</v>
      </c>
      <c r="G27" s="79">
        <f t="shared" ref="G27:G40" si="25">SUM(AU27:BF27)</f>
        <v>0</v>
      </c>
      <c r="H27" s="79">
        <f t="shared" ref="H27:H40" si="26">SUM(BG27:BR27)</f>
        <v>0</v>
      </c>
      <c r="I27" s="79">
        <f t="shared" ref="I27:I40" si="27">SUM(D27:H27)</f>
        <v>38400</v>
      </c>
      <c r="J27" s="85"/>
      <c r="K27" s="79">
        <f>SUM(K28:K30)</f>
        <v>38400</v>
      </c>
      <c r="L27" s="79">
        <f t="shared" ref="L27" si="28">SUM(L28:L30)</f>
        <v>0</v>
      </c>
      <c r="M27" s="79">
        <f t="shared" ref="M27" si="29">SUM(M28:M30)</f>
        <v>0</v>
      </c>
      <c r="N27" s="79">
        <f t="shared" ref="N27" si="30">SUM(N28:N30)</f>
        <v>0</v>
      </c>
      <c r="O27" s="79">
        <f t="shared" ref="O27" si="31">SUM(O28:O30)</f>
        <v>0</v>
      </c>
      <c r="P27" s="79">
        <f t="shared" ref="P27" si="32">SUM(P28:P30)</f>
        <v>0</v>
      </c>
      <c r="Q27" s="79">
        <f t="shared" ref="Q27" si="33">SUM(Q28:Q30)</f>
        <v>0</v>
      </c>
      <c r="R27" s="79">
        <f t="shared" ref="R27" si="34">SUM(R28:R30)</f>
        <v>0</v>
      </c>
      <c r="S27" s="79">
        <f t="shared" ref="S27" si="35">SUM(S28:S30)</f>
        <v>0</v>
      </c>
      <c r="T27" s="79">
        <f t="shared" ref="T27" si="36">SUM(T28:T30)</f>
        <v>0</v>
      </c>
      <c r="U27" s="79">
        <f t="shared" ref="U27" si="37">SUM(U28:U30)</f>
        <v>0</v>
      </c>
      <c r="V27" s="79">
        <f t="shared" ref="V27" si="38">SUM(V28:V30)</f>
        <v>0</v>
      </c>
      <c r="W27" s="79">
        <f t="shared" ref="W27" si="39">SUM(W28:W30)</f>
        <v>0</v>
      </c>
      <c r="X27" s="79">
        <f t="shared" ref="X27" si="40">SUM(X28:X30)</f>
        <v>0</v>
      </c>
      <c r="Y27" s="79">
        <f t="shared" ref="Y27" si="41">SUM(Y28:Y30)</f>
        <v>0</v>
      </c>
      <c r="Z27" s="79">
        <f t="shared" ref="Z27" si="42">SUM(Z28:Z30)</f>
        <v>0</v>
      </c>
      <c r="AA27" s="79">
        <f t="shared" ref="AA27" si="43">SUM(AA28:AA30)</f>
        <v>0</v>
      </c>
      <c r="AB27" s="79">
        <f t="shared" ref="AB27" si="44">SUM(AB28:AB30)</f>
        <v>0</v>
      </c>
      <c r="AC27" s="79">
        <f t="shared" ref="AC27" si="45">SUM(AC28:AC30)</f>
        <v>0</v>
      </c>
      <c r="AD27" s="79">
        <f t="shared" ref="AD27" si="46">SUM(AD28:AD30)</f>
        <v>0</v>
      </c>
      <c r="AE27" s="79">
        <f t="shared" ref="AE27" si="47">SUM(AE28:AE30)</f>
        <v>0</v>
      </c>
      <c r="AF27" s="79">
        <f t="shared" ref="AF27" si="48">SUM(AF28:AF30)</f>
        <v>0</v>
      </c>
      <c r="AG27" s="79">
        <f t="shared" ref="AG27" si="49">SUM(AG28:AG30)</f>
        <v>0</v>
      </c>
      <c r="AH27" s="79">
        <f t="shared" ref="AH27" si="50">SUM(AH28:AH30)</f>
        <v>0</v>
      </c>
      <c r="AI27" s="79">
        <f t="shared" ref="AI27" si="51">SUM(AI28:AI30)</f>
        <v>0</v>
      </c>
      <c r="AJ27" s="79">
        <f t="shared" ref="AJ27" si="52">SUM(AJ28:AJ30)</f>
        <v>0</v>
      </c>
      <c r="AK27" s="79">
        <f t="shared" ref="AK27" si="53">SUM(AK28:AK30)</f>
        <v>0</v>
      </c>
      <c r="AL27" s="79">
        <f t="shared" ref="AL27" si="54">SUM(AL28:AL30)</f>
        <v>0</v>
      </c>
      <c r="AM27" s="79">
        <f t="shared" ref="AM27" si="55">SUM(AM28:AM30)</f>
        <v>0</v>
      </c>
      <c r="AN27" s="79">
        <f t="shared" ref="AN27" si="56">SUM(AN28:AN30)</f>
        <v>0</v>
      </c>
      <c r="AO27" s="79">
        <f t="shared" ref="AO27" si="57">SUM(AO28:AO30)</f>
        <v>0</v>
      </c>
      <c r="AP27" s="79">
        <f t="shared" ref="AP27" si="58">SUM(AP28:AP30)</f>
        <v>0</v>
      </c>
      <c r="AQ27" s="79">
        <f t="shared" ref="AQ27" si="59">SUM(AQ28:AQ30)</f>
        <v>0</v>
      </c>
      <c r="AR27" s="79">
        <f t="shared" ref="AR27" si="60">SUM(AR28:AR30)</f>
        <v>0</v>
      </c>
      <c r="AS27" s="79">
        <f t="shared" ref="AS27" si="61">SUM(AS28:AS30)</f>
        <v>0</v>
      </c>
      <c r="AT27" s="79">
        <f t="shared" ref="AT27" si="62">SUM(AT28:AT30)</f>
        <v>0</v>
      </c>
      <c r="AU27" s="79">
        <f t="shared" ref="AU27" si="63">SUM(AU28:AU30)</f>
        <v>0</v>
      </c>
      <c r="AV27" s="79">
        <f t="shared" ref="AV27" si="64">SUM(AV28:AV30)</f>
        <v>0</v>
      </c>
      <c r="AW27" s="79">
        <f t="shared" ref="AW27" si="65">SUM(AW28:AW30)</f>
        <v>0</v>
      </c>
      <c r="AX27" s="79">
        <f t="shared" ref="AX27" si="66">SUM(AX28:AX30)</f>
        <v>0</v>
      </c>
      <c r="AY27" s="79">
        <f t="shared" ref="AY27" si="67">SUM(AY28:AY30)</f>
        <v>0</v>
      </c>
      <c r="AZ27" s="79">
        <f t="shared" ref="AZ27" si="68">SUM(AZ28:AZ30)</f>
        <v>0</v>
      </c>
      <c r="BA27" s="79">
        <f t="shared" ref="BA27" si="69">SUM(BA28:BA30)</f>
        <v>0</v>
      </c>
      <c r="BB27" s="79">
        <f t="shared" ref="BB27" si="70">SUM(BB28:BB30)</f>
        <v>0</v>
      </c>
      <c r="BC27" s="79">
        <f t="shared" ref="BC27" si="71">SUM(BC28:BC30)</f>
        <v>0</v>
      </c>
      <c r="BD27" s="79">
        <f t="shared" ref="BD27" si="72">SUM(BD28:BD30)</f>
        <v>0</v>
      </c>
      <c r="BE27" s="79">
        <f t="shared" ref="BE27" si="73">SUM(BE28:BE30)</f>
        <v>0</v>
      </c>
      <c r="BF27" s="79">
        <f t="shared" ref="BF27" si="74">SUM(BF28:BF30)</f>
        <v>0</v>
      </c>
      <c r="BG27" s="79">
        <f t="shared" ref="BG27" si="75">SUM(BG28:BG30)</f>
        <v>0</v>
      </c>
      <c r="BH27" s="79">
        <f t="shared" ref="BH27" si="76">SUM(BH28:BH30)</f>
        <v>0</v>
      </c>
      <c r="BI27" s="79">
        <f t="shared" ref="BI27" si="77">SUM(BI28:BI30)</f>
        <v>0</v>
      </c>
      <c r="BJ27" s="79">
        <f t="shared" ref="BJ27" si="78">SUM(BJ28:BJ30)</f>
        <v>0</v>
      </c>
      <c r="BK27" s="79">
        <f t="shared" ref="BK27" si="79">SUM(BK28:BK30)</f>
        <v>0</v>
      </c>
      <c r="BL27" s="79">
        <f t="shared" ref="BL27" si="80">SUM(BL28:BL30)</f>
        <v>0</v>
      </c>
      <c r="BM27" s="79">
        <f t="shared" ref="BM27" si="81">SUM(BM28:BM30)</f>
        <v>0</v>
      </c>
      <c r="BN27" s="79">
        <f t="shared" ref="BN27" si="82">SUM(BN28:BN30)</f>
        <v>0</v>
      </c>
      <c r="BO27" s="79">
        <f t="shared" ref="BO27" si="83">SUM(BO28:BO30)</f>
        <v>0</v>
      </c>
      <c r="BP27" s="79">
        <f t="shared" ref="BP27" si="84">SUM(BP28:BP30)</f>
        <v>0</v>
      </c>
      <c r="BQ27" s="79">
        <f t="shared" ref="BQ27" si="85">SUM(BQ28:BQ30)</f>
        <v>0</v>
      </c>
      <c r="BR27" s="79">
        <f t="shared" ref="BR27" si="86">SUM(BR28:BR30)</f>
        <v>0</v>
      </c>
    </row>
    <row r="28" spans="2:70">
      <c r="B28" s="3" t="s">
        <v>463</v>
      </c>
      <c r="C28" s="65" t="s">
        <v>191</v>
      </c>
      <c r="D28" s="85">
        <f t="shared" ref="D28:D30" si="87">SUM(K28:V28)</f>
        <v>0</v>
      </c>
      <c r="E28" s="85">
        <f t="shared" ref="E28:E30" si="88">SUM(W28:AH28)</f>
        <v>0</v>
      </c>
      <c r="F28" s="85">
        <f t="shared" ref="F28:F30" si="89">SUM(AI28:AT28)</f>
        <v>0</v>
      </c>
      <c r="G28" s="85">
        <f t="shared" ref="G28:G30" si="90">SUM(AU28:BF28)</f>
        <v>0</v>
      </c>
      <c r="H28" s="85">
        <f t="shared" ref="H28:H30" si="91">SUM(BG28:BR28)</f>
        <v>0</v>
      </c>
      <c r="I28" s="85">
        <f t="shared" ref="I28:I30" si="92">SUM(D28:H28)</f>
        <v>0</v>
      </c>
      <c r="J28" s="85"/>
      <c r="K28" s="85">
        <f>SUMIF(Данные!$B$78:$B$336,'С-сть'!$B28,Данные!G$78:G$336)*тех!X$11*тех!X$6</f>
        <v>0</v>
      </c>
      <c r="L28" s="85">
        <f>SUMIF(Данные!$B$78:$B$336,'С-сть'!$B28,Данные!H$78:H$336)*тех!Y$11*тех!Y$6</f>
        <v>0</v>
      </c>
      <c r="M28" s="85">
        <f>SUMIF(Данные!$B$78:$B$336,'С-сть'!$B28,Данные!I$78:I$336)*тех!Z$11*тех!Z$6</f>
        <v>0</v>
      </c>
      <c r="N28" s="85">
        <f>SUMIF(Данные!$B$78:$B$336,'С-сть'!$B28,Данные!J$78:J$336)*тех!AA$11*тех!AA$6</f>
        <v>0</v>
      </c>
      <c r="O28" s="85">
        <f>SUMIF(Данные!$B$78:$B$336,'С-сть'!$B28,Данные!K$78:K$336)*тех!AB$11*тех!AB$6</f>
        <v>0</v>
      </c>
      <c r="P28" s="85">
        <f>SUMIF(Данные!$B$78:$B$336,'С-сть'!$B28,Данные!L$78:L$336)*тех!AC$11*тех!AC$6</f>
        <v>0</v>
      </c>
      <c r="Q28" s="85">
        <f>SUMIF(Данные!$B$78:$B$336,'С-сть'!$B28,Данные!M$78:M$336)*тех!AD$11*тех!AD$6</f>
        <v>0</v>
      </c>
      <c r="R28" s="85">
        <f>SUMIF(Данные!$B$78:$B$336,'С-сть'!$B28,Данные!N$78:N$336)*тех!AE$11*тех!AE$6</f>
        <v>0</v>
      </c>
      <c r="S28" s="85">
        <f>SUMIF(Данные!$B$78:$B$336,'С-сть'!$B28,Данные!O$78:O$336)*тех!AF$11*тех!AF$6</f>
        <v>0</v>
      </c>
      <c r="T28" s="85">
        <f>SUMIF(Данные!$B$78:$B$336,'С-сть'!$B28,Данные!P$78:P$336)*тех!AG$11*тех!AG$6</f>
        <v>0</v>
      </c>
      <c r="U28" s="85">
        <f>SUMIF(Данные!$B$78:$B$336,'С-сть'!$B28,Данные!Q$78:Q$336)*тех!AH$11*тех!AH$6</f>
        <v>0</v>
      </c>
      <c r="V28" s="85">
        <f>SUMIF(Данные!$B$78:$B$336,'С-сть'!$B28,Данные!R$78:R$336)*тех!AI$11*тех!AI$6</f>
        <v>0</v>
      </c>
      <c r="W28" s="85">
        <f>SUMIF(Данные!$B$78:$B$336,'С-сть'!$B28,Данные!S$78:S$336)*тех!AJ$11*тех!AJ$6</f>
        <v>0</v>
      </c>
      <c r="X28" s="85">
        <f>SUMIF(Данные!$B$78:$B$336,'С-сть'!$B28,Данные!T$78:T$336)*тех!AK$11*тех!AK$6</f>
        <v>0</v>
      </c>
      <c r="Y28" s="85">
        <f>SUMIF(Данные!$B$78:$B$336,'С-сть'!$B28,Данные!U$78:U$336)*тех!AL$11*тех!AL$6</f>
        <v>0</v>
      </c>
      <c r="Z28" s="85">
        <f>SUMIF(Данные!$B$78:$B$336,'С-сть'!$B28,Данные!V$78:V$336)*тех!AM$11*тех!AM$6</f>
        <v>0</v>
      </c>
      <c r="AA28" s="85">
        <f>SUMIF(Данные!$B$78:$B$336,'С-сть'!$B28,Данные!W$78:W$336)*тех!AN$11*тех!AN$6</f>
        <v>0</v>
      </c>
      <c r="AB28" s="85">
        <f>SUMIF(Данные!$B$78:$B$336,'С-сть'!$B28,Данные!X$78:X$336)*тех!AO$11*тех!AO$6</f>
        <v>0</v>
      </c>
      <c r="AC28" s="85">
        <f>SUMIF(Данные!$B$78:$B$336,'С-сть'!$B28,Данные!Y$78:Y$336)*тех!AP$11*тех!AP$6</f>
        <v>0</v>
      </c>
      <c r="AD28" s="85">
        <f>SUMIF(Данные!$B$78:$B$336,'С-сть'!$B28,Данные!Z$78:Z$336)*тех!AQ$11*тех!AQ$6</f>
        <v>0</v>
      </c>
      <c r="AE28" s="85">
        <f>SUMIF(Данные!$B$78:$B$336,'С-сть'!$B28,Данные!AA$78:AA$336)*тех!AR$11*тех!AR$6</f>
        <v>0</v>
      </c>
      <c r="AF28" s="85">
        <f>SUMIF(Данные!$B$78:$B$336,'С-сть'!$B28,Данные!AB$78:AB$336)*тех!AS$11*тех!AS$6</f>
        <v>0</v>
      </c>
      <c r="AG28" s="85">
        <f>SUMIF(Данные!$B$78:$B$336,'С-сть'!$B28,Данные!AC$78:AC$336)*тех!AT$11*тех!AT$6</f>
        <v>0</v>
      </c>
      <c r="AH28" s="85">
        <f>SUMIF(Данные!$B$78:$B$336,'С-сть'!$B28,Данные!AD$78:AD$336)*тех!AU$11*тех!AU$6</f>
        <v>0</v>
      </c>
      <c r="AI28" s="85">
        <f>SUMIF(Данные!$B$78:$B$336,'С-сть'!$B28,Данные!AE$78:AE$336)*тех!AV$11*тех!AV$6</f>
        <v>0</v>
      </c>
      <c r="AJ28" s="85">
        <f>SUMIF(Данные!$B$78:$B$336,'С-сть'!$B28,Данные!AF$78:AF$336)*тех!AW$11*тех!AW$6</f>
        <v>0</v>
      </c>
      <c r="AK28" s="85">
        <f>SUMIF(Данные!$B$78:$B$336,'С-сть'!$B28,Данные!AG$78:AG$336)*тех!AX$11*тех!AX$6</f>
        <v>0</v>
      </c>
      <c r="AL28" s="85">
        <f>SUMIF(Данные!$B$78:$B$336,'С-сть'!$B28,Данные!AH$78:AH$336)*тех!AY$11*тех!AY$6</f>
        <v>0</v>
      </c>
      <c r="AM28" s="85">
        <f>SUMIF(Данные!$B$78:$B$336,'С-сть'!$B28,Данные!AI$78:AI$336)*тех!AZ$11*тех!AZ$6</f>
        <v>0</v>
      </c>
      <c r="AN28" s="85">
        <f>SUMIF(Данные!$B$78:$B$336,'С-сть'!$B28,Данные!AJ$78:AJ$336)*тех!BA$11*тех!BA$6</f>
        <v>0</v>
      </c>
      <c r="AO28" s="85">
        <f>SUMIF(Данные!$B$78:$B$336,'С-сть'!$B28,Данные!AK$78:AK$336)*тех!BB$11*тех!BB$6</f>
        <v>0</v>
      </c>
      <c r="AP28" s="85">
        <f>SUMIF(Данные!$B$78:$B$336,'С-сть'!$B28,Данные!AL$78:AL$336)*тех!BC$11*тех!BC$6</f>
        <v>0</v>
      </c>
      <c r="AQ28" s="85">
        <f>SUMIF(Данные!$B$78:$B$336,'С-сть'!$B28,Данные!AM$78:AM$336)*тех!BD$11*тех!BD$6</f>
        <v>0</v>
      </c>
      <c r="AR28" s="85">
        <f>SUMIF(Данные!$B$78:$B$336,'С-сть'!$B28,Данные!AN$78:AN$336)*тех!BE$11*тех!BE$6</f>
        <v>0</v>
      </c>
      <c r="AS28" s="85">
        <f>SUMIF(Данные!$B$78:$B$336,'С-сть'!$B28,Данные!AO$78:AO$336)*тех!BF$11*тех!BF$6</f>
        <v>0</v>
      </c>
      <c r="AT28" s="85">
        <f>SUMIF(Данные!$B$78:$B$336,'С-сть'!$B28,Данные!AP$78:AP$336)*тех!BG$11*тех!BG$6</f>
        <v>0</v>
      </c>
      <c r="AU28" s="85">
        <f>SUMIF(Данные!$B$78:$B$336,'С-сть'!$B28,Данные!AQ$78:AQ$336)*тех!BH$11*тех!BH$6</f>
        <v>0</v>
      </c>
      <c r="AV28" s="85">
        <f>SUMIF(Данные!$B$78:$B$336,'С-сть'!$B28,Данные!AR$78:AR$336)*тех!BI$11*тех!BI$6</f>
        <v>0</v>
      </c>
      <c r="AW28" s="85">
        <f>SUMIF(Данные!$B$78:$B$336,'С-сть'!$B28,Данные!AS$78:AS$336)*тех!BJ$11*тех!BJ$6</f>
        <v>0</v>
      </c>
      <c r="AX28" s="85">
        <f>SUMIF(Данные!$B$78:$B$336,'С-сть'!$B28,Данные!AT$78:AT$336)*тех!BK$11*тех!BK$6</f>
        <v>0</v>
      </c>
      <c r="AY28" s="85">
        <f>SUMIF(Данные!$B$78:$B$336,'С-сть'!$B28,Данные!AU$78:AU$336)*тех!BL$11*тех!BL$6</f>
        <v>0</v>
      </c>
      <c r="AZ28" s="85">
        <f>SUMIF(Данные!$B$78:$B$336,'С-сть'!$B28,Данные!AV$78:AV$336)*тех!BM$11*тех!BM$6</f>
        <v>0</v>
      </c>
      <c r="BA28" s="85">
        <f>SUMIF(Данные!$B$78:$B$336,'С-сть'!$B28,Данные!AW$78:AW$336)*тех!BN$11*тех!BN$6</f>
        <v>0</v>
      </c>
      <c r="BB28" s="85">
        <f>SUMIF(Данные!$B$78:$B$336,'С-сть'!$B28,Данные!AX$78:AX$336)*тех!BO$11*тех!BO$6</f>
        <v>0</v>
      </c>
      <c r="BC28" s="85">
        <f>SUMIF(Данные!$B$78:$B$336,'С-сть'!$B28,Данные!AY$78:AY$336)*тех!BP$11*тех!BP$6</f>
        <v>0</v>
      </c>
      <c r="BD28" s="85">
        <f>SUMIF(Данные!$B$78:$B$336,'С-сть'!$B28,Данные!AZ$78:AZ$336)*тех!BQ$11*тех!BQ$6</f>
        <v>0</v>
      </c>
      <c r="BE28" s="85">
        <f>SUMIF(Данные!$B$78:$B$336,'С-сть'!$B28,Данные!BA$78:BA$336)*тех!BR$11*тех!BR$6</f>
        <v>0</v>
      </c>
      <c r="BF28" s="85">
        <f>SUMIF(Данные!$B$78:$B$336,'С-сть'!$B28,Данные!BB$78:BB$336)*тех!BS$11*тех!BS$6</f>
        <v>0</v>
      </c>
      <c r="BG28" s="85">
        <f>SUMIF(Данные!$B$78:$B$336,'С-сть'!$B28,Данные!BC$78:BC$336)*тех!BT$11*тех!BT$6</f>
        <v>0</v>
      </c>
      <c r="BH28" s="85">
        <f>SUMIF(Данные!$B$78:$B$336,'С-сть'!$B28,Данные!BD$78:BD$336)*тех!BU$11*тех!BU$6</f>
        <v>0</v>
      </c>
      <c r="BI28" s="85">
        <f>SUMIF(Данные!$B$78:$B$336,'С-сть'!$B28,Данные!BE$78:BE$336)*тех!BV$11*тех!BV$6</f>
        <v>0</v>
      </c>
      <c r="BJ28" s="85">
        <f>SUMIF(Данные!$B$78:$B$336,'С-сть'!$B28,Данные!BF$78:BF$336)*тех!BW$11*тех!BW$6</f>
        <v>0</v>
      </c>
      <c r="BK28" s="85">
        <f>SUMIF(Данные!$B$78:$B$336,'С-сть'!$B28,Данные!BG$78:BG$336)*тех!BX$11*тех!BX$6</f>
        <v>0</v>
      </c>
      <c r="BL28" s="85">
        <f>SUMIF(Данные!$B$78:$B$336,'С-сть'!$B28,Данные!BH$78:BH$336)*тех!BY$11*тех!BY$6</f>
        <v>0</v>
      </c>
      <c r="BM28" s="85">
        <f>SUMIF(Данные!$B$78:$B$336,'С-сть'!$B28,Данные!BI$78:BI$336)*тех!BZ$11*тех!BZ$6</f>
        <v>0</v>
      </c>
      <c r="BN28" s="85">
        <f>SUMIF(Данные!$B$78:$B$336,'С-сть'!$B28,Данные!BJ$78:BJ$336)*тех!CA$11*тех!CA$6</f>
        <v>0</v>
      </c>
      <c r="BO28" s="85">
        <f>SUMIF(Данные!$B$78:$B$336,'С-сть'!$B28,Данные!BK$78:BK$336)*тех!CB$11*тех!CB$6</f>
        <v>0</v>
      </c>
      <c r="BP28" s="85">
        <f>SUMIF(Данные!$B$78:$B$336,'С-сть'!$B28,Данные!BL$78:BL$336)*тех!CC$11*тех!CC$6</f>
        <v>0</v>
      </c>
      <c r="BQ28" s="85">
        <f>SUMIF(Данные!$B$78:$B$336,'С-сть'!$B28,Данные!BM$78:BM$336)*тех!CD$11*тех!CD$6</f>
        <v>0</v>
      </c>
      <c r="BR28" s="85">
        <f>SUMIF(Данные!$B$78:$B$336,'С-сть'!$B28,Данные!BN$78:BN$336)*тех!CE$11*тех!CE$6</f>
        <v>0</v>
      </c>
    </row>
    <row r="29" spans="2:70">
      <c r="B29" s="3" t="s">
        <v>464</v>
      </c>
      <c r="C29" s="65" t="s">
        <v>192</v>
      </c>
      <c r="D29" s="85">
        <f t="shared" si="87"/>
        <v>15000</v>
      </c>
      <c r="E29" s="85">
        <f t="shared" si="88"/>
        <v>0</v>
      </c>
      <c r="F29" s="85">
        <f t="shared" si="89"/>
        <v>0</v>
      </c>
      <c r="G29" s="85">
        <f t="shared" si="90"/>
        <v>0</v>
      </c>
      <c r="H29" s="85">
        <f t="shared" si="91"/>
        <v>0</v>
      </c>
      <c r="I29" s="85">
        <f t="shared" si="92"/>
        <v>15000</v>
      </c>
      <c r="J29" s="85"/>
      <c r="K29" s="85">
        <f>SUMIF(Данные!$B$78:$B$336,'С-сть'!$B29,Данные!G$78:G$336)*тех!X$11*тех!X$6</f>
        <v>15000</v>
      </c>
      <c r="L29" s="85">
        <f>SUMIF(Данные!$B$78:$B$336,'С-сть'!$B29,Данные!H$78:H$336)*тех!Y$11*тех!Y$6</f>
        <v>0</v>
      </c>
      <c r="M29" s="85">
        <f>SUMIF(Данные!$B$78:$B$336,'С-сть'!$B29,Данные!I$78:I$336)*тех!Z$11*тех!Z$6</f>
        <v>0</v>
      </c>
      <c r="N29" s="85">
        <f>SUMIF(Данные!$B$78:$B$336,'С-сть'!$B29,Данные!J$78:J$336)*тех!AA$11*тех!AA$6</f>
        <v>0</v>
      </c>
      <c r="O29" s="85">
        <f>SUMIF(Данные!$B$78:$B$336,'С-сть'!$B29,Данные!K$78:K$336)*тех!AB$11*тех!AB$6</f>
        <v>0</v>
      </c>
      <c r="P29" s="85">
        <f>SUMIF(Данные!$B$78:$B$336,'С-сть'!$B29,Данные!L$78:L$336)*тех!AC$11*тех!AC$6</f>
        <v>0</v>
      </c>
      <c r="Q29" s="85">
        <f>SUMIF(Данные!$B$78:$B$336,'С-сть'!$B29,Данные!M$78:M$336)*тех!AD$11*тех!AD$6</f>
        <v>0</v>
      </c>
      <c r="R29" s="85">
        <f>SUMIF(Данные!$B$78:$B$336,'С-сть'!$B29,Данные!N$78:N$336)*тех!AE$11*тех!AE$6</f>
        <v>0</v>
      </c>
      <c r="S29" s="85">
        <f>SUMIF(Данные!$B$78:$B$336,'С-сть'!$B29,Данные!O$78:O$336)*тех!AF$11*тех!AF$6</f>
        <v>0</v>
      </c>
      <c r="T29" s="85">
        <f>SUMIF(Данные!$B$78:$B$336,'С-сть'!$B29,Данные!P$78:P$336)*тех!AG$11*тех!AG$6</f>
        <v>0</v>
      </c>
      <c r="U29" s="85">
        <f>SUMIF(Данные!$B$78:$B$336,'С-сть'!$B29,Данные!Q$78:Q$336)*тех!AH$11*тех!AH$6</f>
        <v>0</v>
      </c>
      <c r="V29" s="85">
        <f>SUMIF(Данные!$B$78:$B$336,'С-сть'!$B29,Данные!R$78:R$336)*тех!AI$11*тех!AI$6</f>
        <v>0</v>
      </c>
      <c r="W29" s="85">
        <f>SUMIF(Данные!$B$78:$B$336,'С-сть'!$B29,Данные!S$78:S$336)*тех!AJ$11*тех!AJ$6</f>
        <v>0</v>
      </c>
      <c r="X29" s="85">
        <f>SUMIF(Данные!$B$78:$B$336,'С-сть'!$B29,Данные!T$78:T$336)*тех!AK$11*тех!AK$6</f>
        <v>0</v>
      </c>
      <c r="Y29" s="85">
        <f>SUMIF(Данные!$B$78:$B$336,'С-сть'!$B29,Данные!U$78:U$336)*тех!AL$11*тех!AL$6</f>
        <v>0</v>
      </c>
      <c r="Z29" s="85">
        <f>SUMIF(Данные!$B$78:$B$336,'С-сть'!$B29,Данные!V$78:V$336)*тех!AM$11*тех!AM$6</f>
        <v>0</v>
      </c>
      <c r="AA29" s="85">
        <f>SUMIF(Данные!$B$78:$B$336,'С-сть'!$B29,Данные!W$78:W$336)*тех!AN$11*тех!AN$6</f>
        <v>0</v>
      </c>
      <c r="AB29" s="85">
        <f>SUMIF(Данные!$B$78:$B$336,'С-сть'!$B29,Данные!X$78:X$336)*тех!AO$11*тех!AO$6</f>
        <v>0</v>
      </c>
      <c r="AC29" s="85">
        <f>SUMIF(Данные!$B$78:$B$336,'С-сть'!$B29,Данные!Y$78:Y$336)*тех!AP$11*тех!AP$6</f>
        <v>0</v>
      </c>
      <c r="AD29" s="85">
        <f>SUMIF(Данные!$B$78:$B$336,'С-сть'!$B29,Данные!Z$78:Z$336)*тех!AQ$11*тех!AQ$6</f>
        <v>0</v>
      </c>
      <c r="AE29" s="85">
        <f>SUMIF(Данные!$B$78:$B$336,'С-сть'!$B29,Данные!AA$78:AA$336)*тех!AR$11*тех!AR$6</f>
        <v>0</v>
      </c>
      <c r="AF29" s="85">
        <f>SUMIF(Данные!$B$78:$B$336,'С-сть'!$B29,Данные!AB$78:AB$336)*тех!AS$11*тех!AS$6</f>
        <v>0</v>
      </c>
      <c r="AG29" s="85">
        <f>SUMIF(Данные!$B$78:$B$336,'С-сть'!$B29,Данные!AC$78:AC$336)*тех!AT$11*тех!AT$6</f>
        <v>0</v>
      </c>
      <c r="AH29" s="85">
        <f>SUMIF(Данные!$B$78:$B$336,'С-сть'!$B29,Данные!AD$78:AD$336)*тех!AU$11*тех!AU$6</f>
        <v>0</v>
      </c>
      <c r="AI29" s="85">
        <f>SUMIF(Данные!$B$78:$B$336,'С-сть'!$B29,Данные!AE$78:AE$336)*тех!AV$11*тех!AV$6</f>
        <v>0</v>
      </c>
      <c r="AJ29" s="85">
        <f>SUMIF(Данные!$B$78:$B$336,'С-сть'!$B29,Данные!AF$78:AF$336)*тех!AW$11*тех!AW$6</f>
        <v>0</v>
      </c>
      <c r="AK29" s="85">
        <f>SUMIF(Данные!$B$78:$B$336,'С-сть'!$B29,Данные!AG$78:AG$336)*тех!AX$11*тех!AX$6</f>
        <v>0</v>
      </c>
      <c r="AL29" s="85">
        <f>SUMIF(Данные!$B$78:$B$336,'С-сть'!$B29,Данные!AH$78:AH$336)*тех!AY$11*тех!AY$6</f>
        <v>0</v>
      </c>
      <c r="AM29" s="85">
        <f>SUMIF(Данные!$B$78:$B$336,'С-сть'!$B29,Данные!AI$78:AI$336)*тех!AZ$11*тех!AZ$6</f>
        <v>0</v>
      </c>
      <c r="AN29" s="85">
        <f>SUMIF(Данные!$B$78:$B$336,'С-сть'!$B29,Данные!AJ$78:AJ$336)*тех!BA$11*тех!BA$6</f>
        <v>0</v>
      </c>
      <c r="AO29" s="85">
        <f>SUMIF(Данные!$B$78:$B$336,'С-сть'!$B29,Данные!AK$78:AK$336)*тех!BB$11*тех!BB$6</f>
        <v>0</v>
      </c>
      <c r="AP29" s="85">
        <f>SUMIF(Данные!$B$78:$B$336,'С-сть'!$B29,Данные!AL$78:AL$336)*тех!BC$11*тех!BC$6</f>
        <v>0</v>
      </c>
      <c r="AQ29" s="85">
        <f>SUMIF(Данные!$B$78:$B$336,'С-сть'!$B29,Данные!AM$78:AM$336)*тех!BD$11*тех!BD$6</f>
        <v>0</v>
      </c>
      <c r="AR29" s="85">
        <f>SUMIF(Данные!$B$78:$B$336,'С-сть'!$B29,Данные!AN$78:AN$336)*тех!BE$11*тех!BE$6</f>
        <v>0</v>
      </c>
      <c r="AS29" s="85">
        <f>SUMIF(Данные!$B$78:$B$336,'С-сть'!$B29,Данные!AO$78:AO$336)*тех!BF$11*тех!BF$6</f>
        <v>0</v>
      </c>
      <c r="AT29" s="85">
        <f>SUMIF(Данные!$B$78:$B$336,'С-сть'!$B29,Данные!AP$78:AP$336)*тех!BG$11*тех!BG$6</f>
        <v>0</v>
      </c>
      <c r="AU29" s="85">
        <f>SUMIF(Данные!$B$78:$B$336,'С-сть'!$B29,Данные!AQ$78:AQ$336)*тех!BH$11*тех!BH$6</f>
        <v>0</v>
      </c>
      <c r="AV29" s="85">
        <f>SUMIF(Данные!$B$78:$B$336,'С-сть'!$B29,Данные!AR$78:AR$336)*тех!BI$11*тех!BI$6</f>
        <v>0</v>
      </c>
      <c r="AW29" s="85">
        <f>SUMIF(Данные!$B$78:$B$336,'С-сть'!$B29,Данные!AS$78:AS$336)*тех!BJ$11*тех!BJ$6</f>
        <v>0</v>
      </c>
      <c r="AX29" s="85">
        <f>SUMIF(Данные!$B$78:$B$336,'С-сть'!$B29,Данные!AT$78:AT$336)*тех!BK$11*тех!BK$6</f>
        <v>0</v>
      </c>
      <c r="AY29" s="85">
        <f>SUMIF(Данные!$B$78:$B$336,'С-сть'!$B29,Данные!AU$78:AU$336)*тех!BL$11*тех!BL$6</f>
        <v>0</v>
      </c>
      <c r="AZ29" s="85">
        <f>SUMIF(Данные!$B$78:$B$336,'С-сть'!$B29,Данные!AV$78:AV$336)*тех!BM$11*тех!BM$6</f>
        <v>0</v>
      </c>
      <c r="BA29" s="85">
        <f>SUMIF(Данные!$B$78:$B$336,'С-сть'!$B29,Данные!AW$78:AW$336)*тех!BN$11*тех!BN$6</f>
        <v>0</v>
      </c>
      <c r="BB29" s="85">
        <f>SUMIF(Данные!$B$78:$B$336,'С-сть'!$B29,Данные!AX$78:AX$336)*тех!BO$11*тех!BO$6</f>
        <v>0</v>
      </c>
      <c r="BC29" s="85">
        <f>SUMIF(Данные!$B$78:$B$336,'С-сть'!$B29,Данные!AY$78:AY$336)*тех!BP$11*тех!BP$6</f>
        <v>0</v>
      </c>
      <c r="BD29" s="85">
        <f>SUMIF(Данные!$B$78:$B$336,'С-сть'!$B29,Данные!AZ$78:AZ$336)*тех!BQ$11*тех!BQ$6</f>
        <v>0</v>
      </c>
      <c r="BE29" s="85">
        <f>SUMIF(Данные!$B$78:$B$336,'С-сть'!$B29,Данные!BA$78:BA$336)*тех!BR$11*тех!BR$6</f>
        <v>0</v>
      </c>
      <c r="BF29" s="85">
        <f>SUMIF(Данные!$B$78:$B$336,'С-сть'!$B29,Данные!BB$78:BB$336)*тех!BS$11*тех!BS$6</f>
        <v>0</v>
      </c>
      <c r="BG29" s="85">
        <f>SUMIF(Данные!$B$78:$B$336,'С-сть'!$B29,Данные!BC$78:BC$336)*тех!BT$11*тех!BT$6</f>
        <v>0</v>
      </c>
      <c r="BH29" s="85">
        <f>SUMIF(Данные!$B$78:$B$336,'С-сть'!$B29,Данные!BD$78:BD$336)*тех!BU$11*тех!BU$6</f>
        <v>0</v>
      </c>
      <c r="BI29" s="85">
        <f>SUMIF(Данные!$B$78:$B$336,'С-сть'!$B29,Данные!BE$78:BE$336)*тех!BV$11*тех!BV$6</f>
        <v>0</v>
      </c>
      <c r="BJ29" s="85">
        <f>SUMIF(Данные!$B$78:$B$336,'С-сть'!$B29,Данные!BF$78:BF$336)*тех!BW$11*тех!BW$6</f>
        <v>0</v>
      </c>
      <c r="BK29" s="85">
        <f>SUMIF(Данные!$B$78:$B$336,'С-сть'!$B29,Данные!BG$78:BG$336)*тех!BX$11*тех!BX$6</f>
        <v>0</v>
      </c>
      <c r="BL29" s="85">
        <f>SUMIF(Данные!$B$78:$B$336,'С-сть'!$B29,Данные!BH$78:BH$336)*тех!BY$11*тех!BY$6</f>
        <v>0</v>
      </c>
      <c r="BM29" s="85">
        <f>SUMIF(Данные!$B$78:$B$336,'С-сть'!$B29,Данные!BI$78:BI$336)*тех!BZ$11*тех!BZ$6</f>
        <v>0</v>
      </c>
      <c r="BN29" s="85">
        <f>SUMIF(Данные!$B$78:$B$336,'С-сть'!$B29,Данные!BJ$78:BJ$336)*тех!CA$11*тех!CA$6</f>
        <v>0</v>
      </c>
      <c r="BO29" s="85">
        <f>SUMIF(Данные!$B$78:$B$336,'С-сть'!$B29,Данные!BK$78:BK$336)*тех!CB$11*тех!CB$6</f>
        <v>0</v>
      </c>
      <c r="BP29" s="85">
        <f>SUMIF(Данные!$B$78:$B$336,'С-сть'!$B29,Данные!BL$78:BL$336)*тех!CC$11*тех!CC$6</f>
        <v>0</v>
      </c>
      <c r="BQ29" s="85">
        <f>SUMIF(Данные!$B$78:$B$336,'С-сть'!$B29,Данные!BM$78:BM$336)*тех!CD$11*тех!CD$6</f>
        <v>0</v>
      </c>
      <c r="BR29" s="85">
        <f>SUMIF(Данные!$B$78:$B$336,'С-сть'!$B29,Данные!BN$78:BN$336)*тех!CE$11*тех!CE$6</f>
        <v>0</v>
      </c>
    </row>
    <row r="30" spans="2:70">
      <c r="B30" s="3" t="s">
        <v>465</v>
      </c>
      <c r="C30" s="65" t="s">
        <v>193</v>
      </c>
      <c r="D30" s="85">
        <f t="shared" si="87"/>
        <v>23400</v>
      </c>
      <c r="E30" s="85">
        <f t="shared" si="88"/>
        <v>0</v>
      </c>
      <c r="F30" s="85">
        <f t="shared" si="89"/>
        <v>0</v>
      </c>
      <c r="G30" s="85">
        <f t="shared" si="90"/>
        <v>0</v>
      </c>
      <c r="H30" s="85">
        <f t="shared" si="91"/>
        <v>0</v>
      </c>
      <c r="I30" s="85">
        <f t="shared" si="92"/>
        <v>23400</v>
      </c>
      <c r="J30" s="85"/>
      <c r="K30" s="85">
        <f>SUMIF(Данные!$B$78:$B$336,'С-сть'!$B30,Данные!G$78:G$336)*тех!X$11*тех!X$6</f>
        <v>23400</v>
      </c>
      <c r="L30" s="85">
        <f>SUMIF(Данные!$B$78:$B$336,'С-сть'!$B30,Данные!H$78:H$336)*тех!Y$11*тех!Y$6</f>
        <v>0</v>
      </c>
      <c r="M30" s="85">
        <f>SUMIF(Данные!$B$78:$B$336,'С-сть'!$B30,Данные!I$78:I$336)*тех!Z$11*тех!Z$6</f>
        <v>0</v>
      </c>
      <c r="N30" s="85">
        <f>SUMIF(Данные!$B$78:$B$336,'С-сть'!$B30,Данные!J$78:J$336)*тех!AA$11*тех!AA$6</f>
        <v>0</v>
      </c>
      <c r="O30" s="85">
        <f>SUMIF(Данные!$B$78:$B$336,'С-сть'!$B30,Данные!K$78:K$336)*тех!AB$11*тех!AB$6</f>
        <v>0</v>
      </c>
      <c r="P30" s="85">
        <f>SUMIF(Данные!$B$78:$B$336,'С-сть'!$B30,Данные!L$78:L$336)*тех!AC$11*тех!AC$6</f>
        <v>0</v>
      </c>
      <c r="Q30" s="85">
        <f>SUMIF(Данные!$B$78:$B$336,'С-сть'!$B30,Данные!M$78:M$336)*тех!AD$11*тех!AD$6</f>
        <v>0</v>
      </c>
      <c r="R30" s="85">
        <f>SUMIF(Данные!$B$78:$B$336,'С-сть'!$B30,Данные!N$78:N$336)*тех!AE$11*тех!AE$6</f>
        <v>0</v>
      </c>
      <c r="S30" s="85">
        <f>SUMIF(Данные!$B$78:$B$336,'С-сть'!$B30,Данные!O$78:O$336)*тех!AF$11*тех!AF$6</f>
        <v>0</v>
      </c>
      <c r="T30" s="85">
        <f>SUMIF(Данные!$B$78:$B$336,'С-сть'!$B30,Данные!P$78:P$336)*тех!AG$11*тех!AG$6</f>
        <v>0</v>
      </c>
      <c r="U30" s="85">
        <f>SUMIF(Данные!$B$78:$B$336,'С-сть'!$B30,Данные!Q$78:Q$336)*тех!AH$11*тех!AH$6</f>
        <v>0</v>
      </c>
      <c r="V30" s="85">
        <f>SUMIF(Данные!$B$78:$B$336,'С-сть'!$B30,Данные!R$78:R$336)*тех!AI$11*тех!AI$6</f>
        <v>0</v>
      </c>
      <c r="W30" s="85">
        <f>SUMIF(Данные!$B$78:$B$336,'С-сть'!$B30,Данные!S$78:S$336)*тех!AJ$11*тех!AJ$6</f>
        <v>0</v>
      </c>
      <c r="X30" s="85">
        <f>SUMIF(Данные!$B$78:$B$336,'С-сть'!$B30,Данные!T$78:T$336)*тех!AK$11*тех!AK$6</f>
        <v>0</v>
      </c>
      <c r="Y30" s="85">
        <f>SUMIF(Данные!$B$78:$B$336,'С-сть'!$B30,Данные!U$78:U$336)*тех!AL$11*тех!AL$6</f>
        <v>0</v>
      </c>
      <c r="Z30" s="85">
        <f>SUMIF(Данные!$B$78:$B$336,'С-сть'!$B30,Данные!V$78:V$336)*тех!AM$11*тех!AM$6</f>
        <v>0</v>
      </c>
      <c r="AA30" s="85">
        <f>SUMIF(Данные!$B$78:$B$336,'С-сть'!$B30,Данные!W$78:W$336)*тех!AN$11*тех!AN$6</f>
        <v>0</v>
      </c>
      <c r="AB30" s="85">
        <f>SUMIF(Данные!$B$78:$B$336,'С-сть'!$B30,Данные!X$78:X$336)*тех!AO$11*тех!AO$6</f>
        <v>0</v>
      </c>
      <c r="AC30" s="85">
        <f>SUMIF(Данные!$B$78:$B$336,'С-сть'!$B30,Данные!Y$78:Y$336)*тех!AP$11*тех!AP$6</f>
        <v>0</v>
      </c>
      <c r="AD30" s="85">
        <f>SUMIF(Данные!$B$78:$B$336,'С-сть'!$B30,Данные!Z$78:Z$336)*тех!AQ$11*тех!AQ$6</f>
        <v>0</v>
      </c>
      <c r="AE30" s="85">
        <f>SUMIF(Данные!$B$78:$B$336,'С-сть'!$B30,Данные!AA$78:AA$336)*тех!AR$11*тех!AR$6</f>
        <v>0</v>
      </c>
      <c r="AF30" s="85">
        <f>SUMIF(Данные!$B$78:$B$336,'С-сть'!$B30,Данные!AB$78:AB$336)*тех!AS$11*тех!AS$6</f>
        <v>0</v>
      </c>
      <c r="AG30" s="85">
        <f>SUMIF(Данные!$B$78:$B$336,'С-сть'!$B30,Данные!AC$78:AC$336)*тех!AT$11*тех!AT$6</f>
        <v>0</v>
      </c>
      <c r="AH30" s="85">
        <f>SUMIF(Данные!$B$78:$B$336,'С-сть'!$B30,Данные!AD$78:AD$336)*тех!AU$11*тех!AU$6</f>
        <v>0</v>
      </c>
      <c r="AI30" s="85">
        <f>SUMIF(Данные!$B$78:$B$336,'С-сть'!$B30,Данные!AE$78:AE$336)*тех!AV$11*тех!AV$6</f>
        <v>0</v>
      </c>
      <c r="AJ30" s="85">
        <f>SUMIF(Данные!$B$78:$B$336,'С-сть'!$B30,Данные!AF$78:AF$336)*тех!AW$11*тех!AW$6</f>
        <v>0</v>
      </c>
      <c r="AK30" s="85">
        <f>SUMIF(Данные!$B$78:$B$336,'С-сть'!$B30,Данные!AG$78:AG$336)*тех!AX$11*тех!AX$6</f>
        <v>0</v>
      </c>
      <c r="AL30" s="85">
        <f>SUMIF(Данные!$B$78:$B$336,'С-сть'!$B30,Данные!AH$78:AH$336)*тех!AY$11*тех!AY$6</f>
        <v>0</v>
      </c>
      <c r="AM30" s="85">
        <f>SUMIF(Данные!$B$78:$B$336,'С-сть'!$B30,Данные!AI$78:AI$336)*тех!AZ$11*тех!AZ$6</f>
        <v>0</v>
      </c>
      <c r="AN30" s="85">
        <f>SUMIF(Данные!$B$78:$B$336,'С-сть'!$B30,Данные!AJ$78:AJ$336)*тех!BA$11*тех!BA$6</f>
        <v>0</v>
      </c>
      <c r="AO30" s="85">
        <f>SUMIF(Данные!$B$78:$B$336,'С-сть'!$B30,Данные!AK$78:AK$336)*тех!BB$11*тех!BB$6</f>
        <v>0</v>
      </c>
      <c r="AP30" s="85">
        <f>SUMIF(Данные!$B$78:$B$336,'С-сть'!$B30,Данные!AL$78:AL$336)*тех!BC$11*тех!BC$6</f>
        <v>0</v>
      </c>
      <c r="AQ30" s="85">
        <f>SUMIF(Данные!$B$78:$B$336,'С-сть'!$B30,Данные!AM$78:AM$336)*тех!BD$11*тех!BD$6</f>
        <v>0</v>
      </c>
      <c r="AR30" s="85">
        <f>SUMIF(Данные!$B$78:$B$336,'С-сть'!$B30,Данные!AN$78:AN$336)*тех!BE$11*тех!BE$6</f>
        <v>0</v>
      </c>
      <c r="AS30" s="85">
        <f>SUMIF(Данные!$B$78:$B$336,'С-сть'!$B30,Данные!AO$78:AO$336)*тех!BF$11*тех!BF$6</f>
        <v>0</v>
      </c>
      <c r="AT30" s="85">
        <f>SUMIF(Данные!$B$78:$B$336,'С-сть'!$B30,Данные!AP$78:AP$336)*тех!BG$11*тех!BG$6</f>
        <v>0</v>
      </c>
      <c r="AU30" s="85">
        <f>SUMIF(Данные!$B$78:$B$336,'С-сть'!$B30,Данные!AQ$78:AQ$336)*тех!BH$11*тех!BH$6</f>
        <v>0</v>
      </c>
      <c r="AV30" s="85">
        <f>SUMIF(Данные!$B$78:$B$336,'С-сть'!$B30,Данные!AR$78:AR$336)*тех!BI$11*тех!BI$6</f>
        <v>0</v>
      </c>
      <c r="AW30" s="85">
        <f>SUMIF(Данные!$B$78:$B$336,'С-сть'!$B30,Данные!AS$78:AS$336)*тех!BJ$11*тех!BJ$6</f>
        <v>0</v>
      </c>
      <c r="AX30" s="85">
        <f>SUMIF(Данные!$B$78:$B$336,'С-сть'!$B30,Данные!AT$78:AT$336)*тех!BK$11*тех!BK$6</f>
        <v>0</v>
      </c>
      <c r="AY30" s="85">
        <f>SUMIF(Данные!$B$78:$B$336,'С-сть'!$B30,Данные!AU$78:AU$336)*тех!BL$11*тех!BL$6</f>
        <v>0</v>
      </c>
      <c r="AZ30" s="85">
        <f>SUMIF(Данные!$B$78:$B$336,'С-сть'!$B30,Данные!AV$78:AV$336)*тех!BM$11*тех!BM$6</f>
        <v>0</v>
      </c>
      <c r="BA30" s="85">
        <f>SUMIF(Данные!$B$78:$B$336,'С-сть'!$B30,Данные!AW$78:AW$336)*тех!BN$11*тех!BN$6</f>
        <v>0</v>
      </c>
      <c r="BB30" s="85">
        <f>SUMIF(Данные!$B$78:$B$336,'С-сть'!$B30,Данные!AX$78:AX$336)*тех!BO$11*тех!BO$6</f>
        <v>0</v>
      </c>
      <c r="BC30" s="85">
        <f>SUMIF(Данные!$B$78:$B$336,'С-сть'!$B30,Данные!AY$78:AY$336)*тех!BP$11*тех!BP$6</f>
        <v>0</v>
      </c>
      <c r="BD30" s="85">
        <f>SUMIF(Данные!$B$78:$B$336,'С-сть'!$B30,Данные!AZ$78:AZ$336)*тех!BQ$11*тех!BQ$6</f>
        <v>0</v>
      </c>
      <c r="BE30" s="85">
        <f>SUMIF(Данные!$B$78:$B$336,'С-сть'!$B30,Данные!BA$78:BA$336)*тех!BR$11*тех!BR$6</f>
        <v>0</v>
      </c>
      <c r="BF30" s="85">
        <f>SUMIF(Данные!$B$78:$B$336,'С-сть'!$B30,Данные!BB$78:BB$336)*тех!BS$11*тех!BS$6</f>
        <v>0</v>
      </c>
      <c r="BG30" s="85">
        <f>SUMIF(Данные!$B$78:$B$336,'С-сть'!$B30,Данные!BC$78:BC$336)*тех!BT$11*тех!BT$6</f>
        <v>0</v>
      </c>
      <c r="BH30" s="85">
        <f>SUMIF(Данные!$B$78:$B$336,'С-сть'!$B30,Данные!BD$78:BD$336)*тех!BU$11*тех!BU$6</f>
        <v>0</v>
      </c>
      <c r="BI30" s="85">
        <f>SUMIF(Данные!$B$78:$B$336,'С-сть'!$B30,Данные!BE$78:BE$336)*тех!BV$11*тех!BV$6</f>
        <v>0</v>
      </c>
      <c r="BJ30" s="85">
        <f>SUMIF(Данные!$B$78:$B$336,'С-сть'!$B30,Данные!BF$78:BF$336)*тех!BW$11*тех!BW$6</f>
        <v>0</v>
      </c>
      <c r="BK30" s="85">
        <f>SUMIF(Данные!$B$78:$B$336,'С-сть'!$B30,Данные!BG$78:BG$336)*тех!BX$11*тех!BX$6</f>
        <v>0</v>
      </c>
      <c r="BL30" s="85">
        <f>SUMIF(Данные!$B$78:$B$336,'С-сть'!$B30,Данные!BH$78:BH$336)*тех!BY$11*тех!BY$6</f>
        <v>0</v>
      </c>
      <c r="BM30" s="85">
        <f>SUMIF(Данные!$B$78:$B$336,'С-сть'!$B30,Данные!BI$78:BI$336)*тех!BZ$11*тех!BZ$6</f>
        <v>0</v>
      </c>
      <c r="BN30" s="85">
        <f>SUMIF(Данные!$B$78:$B$336,'С-сть'!$B30,Данные!BJ$78:BJ$336)*тех!CA$11*тех!CA$6</f>
        <v>0</v>
      </c>
      <c r="BO30" s="85">
        <f>SUMIF(Данные!$B$78:$B$336,'С-сть'!$B30,Данные!BK$78:BK$336)*тех!CB$11*тех!CB$6</f>
        <v>0</v>
      </c>
      <c r="BP30" s="85">
        <f>SUMIF(Данные!$B$78:$B$336,'С-сть'!$B30,Данные!BL$78:BL$336)*тех!CC$11*тех!CC$6</f>
        <v>0</v>
      </c>
      <c r="BQ30" s="85">
        <f>SUMIF(Данные!$B$78:$B$336,'С-сть'!$B30,Данные!BM$78:BM$336)*тех!CD$11*тех!CD$6</f>
        <v>0</v>
      </c>
      <c r="BR30" s="85">
        <f>SUMIF(Данные!$B$78:$B$336,'С-сть'!$B30,Данные!BN$78:BN$336)*тех!CE$11*тех!CE$6</f>
        <v>0</v>
      </c>
    </row>
    <row r="31" spans="2:70">
      <c r="B31" s="3" t="s">
        <v>466</v>
      </c>
      <c r="C31" s="9" t="s">
        <v>194</v>
      </c>
      <c r="D31" s="79">
        <f t="shared" si="22"/>
        <v>3517.5</v>
      </c>
      <c r="E31" s="79">
        <f t="shared" si="23"/>
        <v>0</v>
      </c>
      <c r="F31" s="79">
        <f t="shared" si="24"/>
        <v>0</v>
      </c>
      <c r="G31" s="79">
        <f t="shared" si="25"/>
        <v>0</v>
      </c>
      <c r="H31" s="79">
        <f t="shared" si="26"/>
        <v>0</v>
      </c>
      <c r="I31" s="79">
        <f t="shared" si="27"/>
        <v>3517.5</v>
      </c>
      <c r="J31" s="85"/>
      <c r="K31" s="79">
        <f>SUM(K32:K42)</f>
        <v>293.125</v>
      </c>
      <c r="L31" s="79">
        <f t="shared" ref="L31:BR31" si="93">SUM(L32:L42)</f>
        <v>293.125</v>
      </c>
      <c r="M31" s="79">
        <f t="shared" si="93"/>
        <v>293.125</v>
      </c>
      <c r="N31" s="79">
        <f t="shared" si="93"/>
        <v>293.125</v>
      </c>
      <c r="O31" s="79">
        <f t="shared" si="93"/>
        <v>293.125</v>
      </c>
      <c r="P31" s="79">
        <f t="shared" si="93"/>
        <v>293.125</v>
      </c>
      <c r="Q31" s="79">
        <f t="shared" si="93"/>
        <v>293.125</v>
      </c>
      <c r="R31" s="79">
        <f t="shared" si="93"/>
        <v>293.125</v>
      </c>
      <c r="S31" s="79">
        <f t="shared" si="93"/>
        <v>293.125</v>
      </c>
      <c r="T31" s="79">
        <f t="shared" si="93"/>
        <v>293.125</v>
      </c>
      <c r="U31" s="79">
        <f t="shared" si="93"/>
        <v>293.125</v>
      </c>
      <c r="V31" s="79">
        <f t="shared" si="93"/>
        <v>293.125</v>
      </c>
      <c r="W31" s="79">
        <f t="shared" si="93"/>
        <v>0</v>
      </c>
      <c r="X31" s="79">
        <f t="shared" si="93"/>
        <v>0</v>
      </c>
      <c r="Y31" s="79">
        <f t="shared" si="93"/>
        <v>0</v>
      </c>
      <c r="Z31" s="79">
        <f t="shared" si="93"/>
        <v>0</v>
      </c>
      <c r="AA31" s="79">
        <f t="shared" si="93"/>
        <v>0</v>
      </c>
      <c r="AB31" s="79">
        <f t="shared" si="93"/>
        <v>0</v>
      </c>
      <c r="AC31" s="79">
        <f t="shared" si="93"/>
        <v>0</v>
      </c>
      <c r="AD31" s="79">
        <f t="shared" si="93"/>
        <v>0</v>
      </c>
      <c r="AE31" s="79">
        <f t="shared" si="93"/>
        <v>0</v>
      </c>
      <c r="AF31" s="79">
        <f t="shared" si="93"/>
        <v>0</v>
      </c>
      <c r="AG31" s="79">
        <f t="shared" si="93"/>
        <v>0</v>
      </c>
      <c r="AH31" s="79">
        <f t="shared" si="93"/>
        <v>0</v>
      </c>
      <c r="AI31" s="79">
        <f t="shared" si="93"/>
        <v>0</v>
      </c>
      <c r="AJ31" s="79">
        <f t="shared" si="93"/>
        <v>0</v>
      </c>
      <c r="AK31" s="79">
        <f t="shared" si="93"/>
        <v>0</v>
      </c>
      <c r="AL31" s="79">
        <f t="shared" si="93"/>
        <v>0</v>
      </c>
      <c r="AM31" s="79">
        <f t="shared" si="93"/>
        <v>0</v>
      </c>
      <c r="AN31" s="79">
        <f t="shared" si="93"/>
        <v>0</v>
      </c>
      <c r="AO31" s="79">
        <f t="shared" si="93"/>
        <v>0</v>
      </c>
      <c r="AP31" s="79">
        <f t="shared" si="93"/>
        <v>0</v>
      </c>
      <c r="AQ31" s="79">
        <f t="shared" si="93"/>
        <v>0</v>
      </c>
      <c r="AR31" s="79">
        <f t="shared" si="93"/>
        <v>0</v>
      </c>
      <c r="AS31" s="79">
        <f t="shared" si="93"/>
        <v>0</v>
      </c>
      <c r="AT31" s="79">
        <f t="shared" si="93"/>
        <v>0</v>
      </c>
      <c r="AU31" s="79">
        <f t="shared" si="93"/>
        <v>0</v>
      </c>
      <c r="AV31" s="79">
        <f t="shared" si="93"/>
        <v>0</v>
      </c>
      <c r="AW31" s="79">
        <f t="shared" si="93"/>
        <v>0</v>
      </c>
      <c r="AX31" s="79">
        <f t="shared" si="93"/>
        <v>0</v>
      </c>
      <c r="AY31" s="79">
        <f t="shared" si="93"/>
        <v>0</v>
      </c>
      <c r="AZ31" s="79">
        <f t="shared" si="93"/>
        <v>0</v>
      </c>
      <c r="BA31" s="79">
        <f t="shared" si="93"/>
        <v>0</v>
      </c>
      <c r="BB31" s="79">
        <f t="shared" si="93"/>
        <v>0</v>
      </c>
      <c r="BC31" s="79">
        <f t="shared" si="93"/>
        <v>0</v>
      </c>
      <c r="BD31" s="79">
        <f t="shared" si="93"/>
        <v>0</v>
      </c>
      <c r="BE31" s="79">
        <f t="shared" si="93"/>
        <v>0</v>
      </c>
      <c r="BF31" s="79">
        <f t="shared" si="93"/>
        <v>0</v>
      </c>
      <c r="BG31" s="79">
        <f t="shared" si="93"/>
        <v>0</v>
      </c>
      <c r="BH31" s="79">
        <f t="shared" si="93"/>
        <v>0</v>
      </c>
      <c r="BI31" s="79">
        <f t="shared" si="93"/>
        <v>0</v>
      </c>
      <c r="BJ31" s="79">
        <f t="shared" si="93"/>
        <v>0</v>
      </c>
      <c r="BK31" s="79">
        <f t="shared" si="93"/>
        <v>0</v>
      </c>
      <c r="BL31" s="79">
        <f t="shared" si="93"/>
        <v>0</v>
      </c>
      <c r="BM31" s="79">
        <f t="shared" si="93"/>
        <v>0</v>
      </c>
      <c r="BN31" s="79">
        <f t="shared" si="93"/>
        <v>0</v>
      </c>
      <c r="BO31" s="79">
        <f t="shared" si="93"/>
        <v>0</v>
      </c>
      <c r="BP31" s="79">
        <f t="shared" si="93"/>
        <v>0</v>
      </c>
      <c r="BQ31" s="79">
        <f t="shared" si="93"/>
        <v>0</v>
      </c>
      <c r="BR31" s="79">
        <f t="shared" si="93"/>
        <v>0</v>
      </c>
    </row>
    <row r="32" spans="2:70">
      <c r="B32" s="3" t="s">
        <v>651</v>
      </c>
      <c r="C32" s="59" t="s">
        <v>641</v>
      </c>
      <c r="D32" s="85">
        <f t="shared" si="22"/>
        <v>3517.5</v>
      </c>
      <c r="E32" s="85">
        <f t="shared" si="23"/>
        <v>0</v>
      </c>
      <c r="F32" s="85">
        <f t="shared" si="24"/>
        <v>0</v>
      </c>
      <c r="G32" s="85">
        <f t="shared" si="25"/>
        <v>0</v>
      </c>
      <c r="H32" s="85">
        <f t="shared" si="26"/>
        <v>0</v>
      </c>
      <c r="I32" s="85">
        <f t="shared" si="27"/>
        <v>3517.5</v>
      </c>
      <c r="J32" s="85"/>
      <c r="K32" s="85">
        <f>SUMIF(Данные!$B$78:$B$336,'С-сть'!$B32,Данные!G$78:G$336)*тех!X$11*тех!X$6</f>
        <v>293.125</v>
      </c>
      <c r="L32" s="85">
        <f>SUMIF(Данные!$B$78:$B$336,'С-сть'!$B32,Данные!H$78:H$336)*тех!Y$11*тех!Y$6</f>
        <v>293.125</v>
      </c>
      <c r="M32" s="85">
        <f>SUMIF(Данные!$B$78:$B$336,'С-сть'!$B32,Данные!I$78:I$336)*тех!Z$11*тех!Z$6</f>
        <v>293.125</v>
      </c>
      <c r="N32" s="85">
        <f>SUMIF(Данные!$B$78:$B$336,'С-сть'!$B32,Данные!J$78:J$336)*тех!AA$11*тех!AA$6</f>
        <v>293.125</v>
      </c>
      <c r="O32" s="85">
        <f>SUMIF(Данные!$B$78:$B$336,'С-сть'!$B32,Данные!K$78:K$336)*тех!AB$11*тех!AB$6</f>
        <v>293.125</v>
      </c>
      <c r="P32" s="85">
        <f>SUMIF(Данные!$B$78:$B$336,'С-сть'!$B32,Данные!L$78:L$336)*тех!AC$11*тех!AC$6</f>
        <v>293.125</v>
      </c>
      <c r="Q32" s="85">
        <f>SUMIF(Данные!$B$78:$B$336,'С-сть'!$B32,Данные!M$78:M$336)*тех!AD$11*тех!AD$6</f>
        <v>293.125</v>
      </c>
      <c r="R32" s="85">
        <f>SUMIF(Данные!$B$78:$B$336,'С-сть'!$B32,Данные!N$78:N$336)*тех!AE$11*тех!AE$6</f>
        <v>293.125</v>
      </c>
      <c r="S32" s="85">
        <f>SUMIF(Данные!$B$78:$B$336,'С-сть'!$B32,Данные!O$78:O$336)*тех!AF$11*тех!AF$6</f>
        <v>293.125</v>
      </c>
      <c r="T32" s="85">
        <f>SUMIF(Данные!$B$78:$B$336,'С-сть'!$B32,Данные!P$78:P$336)*тех!AG$11*тех!AG$6</f>
        <v>293.125</v>
      </c>
      <c r="U32" s="85">
        <f>SUMIF(Данные!$B$78:$B$336,'С-сть'!$B32,Данные!Q$78:Q$336)*тех!AH$11*тех!AH$6</f>
        <v>293.125</v>
      </c>
      <c r="V32" s="85">
        <f>SUMIF(Данные!$B$78:$B$336,'С-сть'!$B32,Данные!R$78:R$336)*тех!AI$11*тех!AI$6</f>
        <v>293.125</v>
      </c>
      <c r="W32" s="85">
        <f>SUMIF(Данные!$B$78:$B$336,'С-сть'!$B32,Данные!S$78:S$336)*тех!AJ$11*тех!AJ$6</f>
        <v>0</v>
      </c>
      <c r="X32" s="85">
        <f>SUMIF(Данные!$B$78:$B$336,'С-сть'!$B32,Данные!T$78:T$336)*тех!AK$11*тех!AK$6</f>
        <v>0</v>
      </c>
      <c r="Y32" s="85">
        <f>SUMIF(Данные!$B$78:$B$336,'С-сть'!$B32,Данные!U$78:U$336)*тех!AL$11*тех!AL$6</f>
        <v>0</v>
      </c>
      <c r="Z32" s="85">
        <f>SUMIF(Данные!$B$78:$B$336,'С-сть'!$B32,Данные!V$78:V$336)*тех!AM$11*тех!AM$6</f>
        <v>0</v>
      </c>
      <c r="AA32" s="85">
        <f>SUMIF(Данные!$B$78:$B$336,'С-сть'!$B32,Данные!W$78:W$336)*тех!AN$11*тех!AN$6</f>
        <v>0</v>
      </c>
      <c r="AB32" s="85">
        <f>SUMIF(Данные!$B$78:$B$336,'С-сть'!$B32,Данные!X$78:X$336)*тех!AO$11*тех!AO$6</f>
        <v>0</v>
      </c>
      <c r="AC32" s="85">
        <f>SUMIF(Данные!$B$78:$B$336,'С-сть'!$B32,Данные!Y$78:Y$336)*тех!AP$11*тех!AP$6</f>
        <v>0</v>
      </c>
      <c r="AD32" s="85">
        <f>SUMIF(Данные!$B$78:$B$336,'С-сть'!$B32,Данные!Z$78:Z$336)*тех!AQ$11*тех!AQ$6</f>
        <v>0</v>
      </c>
      <c r="AE32" s="85">
        <f>SUMIF(Данные!$B$78:$B$336,'С-сть'!$B32,Данные!AA$78:AA$336)*тех!AR$11*тех!AR$6</f>
        <v>0</v>
      </c>
      <c r="AF32" s="85">
        <f>SUMIF(Данные!$B$78:$B$336,'С-сть'!$B32,Данные!AB$78:AB$336)*тех!AS$11*тех!AS$6</f>
        <v>0</v>
      </c>
      <c r="AG32" s="85">
        <f>SUMIF(Данные!$B$78:$B$336,'С-сть'!$B32,Данные!AC$78:AC$336)*тех!AT$11*тех!AT$6</f>
        <v>0</v>
      </c>
      <c r="AH32" s="85">
        <f>SUMIF(Данные!$B$78:$B$336,'С-сть'!$B32,Данные!AD$78:AD$336)*тех!AU$11*тех!AU$6</f>
        <v>0</v>
      </c>
      <c r="AI32" s="85">
        <f>SUMIF(Данные!$B$78:$B$336,'С-сть'!$B32,Данные!AE$78:AE$336)*тех!AV$11*тех!AV$6</f>
        <v>0</v>
      </c>
      <c r="AJ32" s="85">
        <f>SUMIF(Данные!$B$78:$B$336,'С-сть'!$B32,Данные!AF$78:AF$336)*тех!AW$11*тех!AW$6</f>
        <v>0</v>
      </c>
      <c r="AK32" s="85">
        <f>SUMIF(Данные!$B$78:$B$336,'С-сть'!$B32,Данные!AG$78:AG$336)*тех!AX$11*тех!AX$6</f>
        <v>0</v>
      </c>
      <c r="AL32" s="85">
        <f>SUMIF(Данные!$B$78:$B$336,'С-сть'!$B32,Данные!AH$78:AH$336)*тех!AY$11*тех!AY$6</f>
        <v>0</v>
      </c>
      <c r="AM32" s="85">
        <f>SUMIF(Данные!$B$78:$B$336,'С-сть'!$B32,Данные!AI$78:AI$336)*тех!AZ$11*тех!AZ$6</f>
        <v>0</v>
      </c>
      <c r="AN32" s="85">
        <f>SUMIF(Данные!$B$78:$B$336,'С-сть'!$B32,Данные!AJ$78:AJ$336)*тех!BA$11*тех!BA$6</f>
        <v>0</v>
      </c>
      <c r="AO32" s="85">
        <f>SUMIF(Данные!$B$78:$B$336,'С-сть'!$B32,Данные!AK$78:AK$336)*тех!BB$11*тех!BB$6</f>
        <v>0</v>
      </c>
      <c r="AP32" s="85">
        <f>SUMIF(Данные!$B$78:$B$336,'С-сть'!$B32,Данные!AL$78:AL$336)*тех!BC$11*тех!BC$6</f>
        <v>0</v>
      </c>
      <c r="AQ32" s="85">
        <f>SUMIF(Данные!$B$78:$B$336,'С-сть'!$B32,Данные!AM$78:AM$336)*тех!BD$11*тех!BD$6</f>
        <v>0</v>
      </c>
      <c r="AR32" s="85">
        <f>SUMIF(Данные!$B$78:$B$336,'С-сть'!$B32,Данные!AN$78:AN$336)*тех!BE$11*тех!BE$6</f>
        <v>0</v>
      </c>
      <c r="AS32" s="85">
        <f>SUMIF(Данные!$B$78:$B$336,'С-сть'!$B32,Данные!AO$78:AO$336)*тех!BF$11*тех!BF$6</f>
        <v>0</v>
      </c>
      <c r="AT32" s="85">
        <f>SUMIF(Данные!$B$78:$B$336,'С-сть'!$B32,Данные!AP$78:AP$336)*тех!BG$11*тех!BG$6</f>
        <v>0</v>
      </c>
      <c r="AU32" s="85">
        <f>SUMIF(Данные!$B$78:$B$336,'С-сть'!$B32,Данные!AQ$78:AQ$336)*тех!BH$11*тех!BH$6</f>
        <v>0</v>
      </c>
      <c r="AV32" s="85">
        <f>SUMIF(Данные!$B$78:$B$336,'С-сть'!$B32,Данные!AR$78:AR$336)*тех!BI$11*тех!BI$6</f>
        <v>0</v>
      </c>
      <c r="AW32" s="85">
        <f>SUMIF(Данные!$B$78:$B$336,'С-сть'!$B32,Данные!AS$78:AS$336)*тех!BJ$11*тех!BJ$6</f>
        <v>0</v>
      </c>
      <c r="AX32" s="85">
        <f>SUMIF(Данные!$B$78:$B$336,'С-сть'!$B32,Данные!AT$78:AT$336)*тех!BK$11*тех!BK$6</f>
        <v>0</v>
      </c>
      <c r="AY32" s="85">
        <f>SUMIF(Данные!$B$78:$B$336,'С-сть'!$B32,Данные!AU$78:AU$336)*тех!BL$11*тех!BL$6</f>
        <v>0</v>
      </c>
      <c r="AZ32" s="85">
        <f>SUMIF(Данные!$B$78:$B$336,'С-сть'!$B32,Данные!AV$78:AV$336)*тех!BM$11*тех!BM$6</f>
        <v>0</v>
      </c>
      <c r="BA32" s="85">
        <f>SUMIF(Данные!$B$78:$B$336,'С-сть'!$B32,Данные!AW$78:AW$336)*тех!BN$11*тех!BN$6</f>
        <v>0</v>
      </c>
      <c r="BB32" s="85">
        <f>SUMIF(Данные!$B$78:$B$336,'С-сть'!$B32,Данные!AX$78:AX$336)*тех!BO$11*тех!BO$6</f>
        <v>0</v>
      </c>
      <c r="BC32" s="85">
        <f>SUMIF(Данные!$B$78:$B$336,'С-сть'!$B32,Данные!AY$78:AY$336)*тех!BP$11*тех!BP$6</f>
        <v>0</v>
      </c>
      <c r="BD32" s="85">
        <f>SUMIF(Данные!$B$78:$B$336,'С-сть'!$B32,Данные!AZ$78:AZ$336)*тех!BQ$11*тех!BQ$6</f>
        <v>0</v>
      </c>
      <c r="BE32" s="85">
        <f>SUMIF(Данные!$B$78:$B$336,'С-сть'!$B32,Данные!BA$78:BA$336)*тех!BR$11*тех!BR$6</f>
        <v>0</v>
      </c>
      <c r="BF32" s="85">
        <f>SUMIF(Данные!$B$78:$B$336,'С-сть'!$B32,Данные!BB$78:BB$336)*тех!BS$11*тех!BS$6</f>
        <v>0</v>
      </c>
      <c r="BG32" s="85">
        <f>SUMIF(Данные!$B$78:$B$336,'С-сть'!$B32,Данные!BC$78:BC$336)*тех!BT$11*тех!BT$6</f>
        <v>0</v>
      </c>
      <c r="BH32" s="85">
        <f>SUMIF(Данные!$B$78:$B$336,'С-сть'!$B32,Данные!BD$78:BD$336)*тех!BU$11*тех!BU$6</f>
        <v>0</v>
      </c>
      <c r="BI32" s="85">
        <f>SUMIF(Данные!$B$78:$B$336,'С-сть'!$B32,Данные!BE$78:BE$336)*тех!BV$11*тех!BV$6</f>
        <v>0</v>
      </c>
      <c r="BJ32" s="85">
        <f>SUMIF(Данные!$B$78:$B$336,'С-сть'!$B32,Данные!BF$78:BF$336)*тех!BW$11*тех!BW$6</f>
        <v>0</v>
      </c>
      <c r="BK32" s="85">
        <f>SUMIF(Данные!$B$78:$B$336,'С-сть'!$B32,Данные!BG$78:BG$336)*тех!BX$11*тех!BX$6</f>
        <v>0</v>
      </c>
      <c r="BL32" s="85">
        <f>SUMIF(Данные!$B$78:$B$336,'С-сть'!$B32,Данные!BH$78:BH$336)*тех!BY$11*тех!BY$6</f>
        <v>0</v>
      </c>
      <c r="BM32" s="85">
        <f>SUMIF(Данные!$B$78:$B$336,'С-сть'!$B32,Данные!BI$78:BI$336)*тех!BZ$11*тех!BZ$6</f>
        <v>0</v>
      </c>
      <c r="BN32" s="85">
        <f>SUMIF(Данные!$B$78:$B$336,'С-сть'!$B32,Данные!BJ$78:BJ$336)*тех!CA$11*тех!CA$6</f>
        <v>0</v>
      </c>
      <c r="BO32" s="85">
        <f>SUMIF(Данные!$B$78:$B$336,'С-сть'!$B32,Данные!BK$78:BK$336)*тех!CB$11*тех!CB$6</f>
        <v>0</v>
      </c>
      <c r="BP32" s="85">
        <f>SUMIF(Данные!$B$78:$B$336,'С-сть'!$B32,Данные!BL$78:BL$336)*тех!CC$11*тех!CC$6</f>
        <v>0</v>
      </c>
      <c r="BQ32" s="85">
        <f>SUMIF(Данные!$B$78:$B$336,'С-сть'!$B32,Данные!BM$78:BM$336)*тех!CD$11*тех!CD$6</f>
        <v>0</v>
      </c>
      <c r="BR32" s="85">
        <f>SUMIF(Данные!$B$78:$B$336,'С-сть'!$B32,Данные!BN$78:BN$336)*тех!CE$11*тех!CE$6</f>
        <v>0</v>
      </c>
    </row>
    <row r="33" spans="2:70">
      <c r="B33" s="3" t="s">
        <v>652</v>
      </c>
      <c r="C33" s="59" t="s">
        <v>642</v>
      </c>
      <c r="D33" s="85">
        <f t="shared" si="22"/>
        <v>0</v>
      </c>
      <c r="E33" s="85">
        <f t="shared" si="23"/>
        <v>0</v>
      </c>
      <c r="F33" s="85">
        <f t="shared" si="24"/>
        <v>0</v>
      </c>
      <c r="G33" s="85">
        <f t="shared" si="25"/>
        <v>0</v>
      </c>
      <c r="H33" s="85">
        <f t="shared" si="26"/>
        <v>0</v>
      </c>
      <c r="I33" s="85">
        <f t="shared" si="27"/>
        <v>0</v>
      </c>
      <c r="J33" s="85"/>
      <c r="K33" s="85">
        <f>SUMIF(Данные!$B$78:$B$336,'С-сть'!$B33,Данные!G$78:G$336)*тех!X$11*тех!X$6</f>
        <v>0</v>
      </c>
      <c r="L33" s="85">
        <f>SUMIF(Данные!$B$78:$B$336,'С-сть'!$B33,Данные!H$78:H$336)*тех!Y$11*тех!Y$6</f>
        <v>0</v>
      </c>
      <c r="M33" s="85">
        <f>SUMIF(Данные!$B$78:$B$336,'С-сть'!$B33,Данные!I$78:I$336)*тех!Z$11*тех!Z$6</f>
        <v>0</v>
      </c>
      <c r="N33" s="85">
        <f>SUMIF(Данные!$B$78:$B$336,'С-сть'!$B33,Данные!J$78:J$336)*тех!AA$11*тех!AA$6</f>
        <v>0</v>
      </c>
      <c r="O33" s="85">
        <f>SUMIF(Данные!$B$78:$B$336,'С-сть'!$B33,Данные!K$78:K$336)*тех!AB$11*тех!AB$6</f>
        <v>0</v>
      </c>
      <c r="P33" s="85">
        <f>SUMIF(Данные!$B$78:$B$336,'С-сть'!$B33,Данные!L$78:L$336)*тех!AC$11*тех!AC$6</f>
        <v>0</v>
      </c>
      <c r="Q33" s="85">
        <f>SUMIF(Данные!$B$78:$B$336,'С-сть'!$B33,Данные!M$78:M$336)*тех!AD$11*тех!AD$6</f>
        <v>0</v>
      </c>
      <c r="R33" s="85">
        <f>SUMIF(Данные!$B$78:$B$336,'С-сть'!$B33,Данные!N$78:N$336)*тех!AE$11*тех!AE$6</f>
        <v>0</v>
      </c>
      <c r="S33" s="85">
        <f>SUMIF(Данные!$B$78:$B$336,'С-сть'!$B33,Данные!O$78:O$336)*тех!AF$11*тех!AF$6</f>
        <v>0</v>
      </c>
      <c r="T33" s="85">
        <f>SUMIF(Данные!$B$78:$B$336,'С-сть'!$B33,Данные!P$78:P$336)*тех!AG$11*тех!AG$6</f>
        <v>0</v>
      </c>
      <c r="U33" s="85">
        <f>SUMIF(Данные!$B$78:$B$336,'С-сть'!$B33,Данные!Q$78:Q$336)*тех!AH$11*тех!AH$6</f>
        <v>0</v>
      </c>
      <c r="V33" s="85">
        <f>SUMIF(Данные!$B$78:$B$336,'С-сть'!$B33,Данные!R$78:R$336)*тех!AI$11*тех!AI$6</f>
        <v>0</v>
      </c>
      <c r="W33" s="85">
        <f>SUMIF(Данные!$B$78:$B$336,'С-сть'!$B33,Данные!S$78:S$336)*тех!AJ$11*тех!AJ$6</f>
        <v>0</v>
      </c>
      <c r="X33" s="85">
        <f>SUMIF(Данные!$B$78:$B$336,'С-сть'!$B33,Данные!T$78:T$336)*тех!AK$11*тех!AK$6</f>
        <v>0</v>
      </c>
      <c r="Y33" s="85">
        <f>SUMIF(Данные!$B$78:$B$336,'С-сть'!$B33,Данные!U$78:U$336)*тех!AL$11*тех!AL$6</f>
        <v>0</v>
      </c>
      <c r="Z33" s="85">
        <f>SUMIF(Данные!$B$78:$B$336,'С-сть'!$B33,Данные!V$78:V$336)*тех!AM$11*тех!AM$6</f>
        <v>0</v>
      </c>
      <c r="AA33" s="85">
        <f>SUMIF(Данные!$B$78:$B$336,'С-сть'!$B33,Данные!W$78:W$336)*тех!AN$11*тех!AN$6</f>
        <v>0</v>
      </c>
      <c r="AB33" s="85">
        <f>SUMIF(Данные!$B$78:$B$336,'С-сть'!$B33,Данные!X$78:X$336)*тех!AO$11*тех!AO$6</f>
        <v>0</v>
      </c>
      <c r="AC33" s="85">
        <f>SUMIF(Данные!$B$78:$B$336,'С-сть'!$B33,Данные!Y$78:Y$336)*тех!AP$11*тех!AP$6</f>
        <v>0</v>
      </c>
      <c r="AD33" s="85">
        <f>SUMIF(Данные!$B$78:$B$336,'С-сть'!$B33,Данные!Z$78:Z$336)*тех!AQ$11*тех!AQ$6</f>
        <v>0</v>
      </c>
      <c r="AE33" s="85">
        <f>SUMIF(Данные!$B$78:$B$336,'С-сть'!$B33,Данные!AA$78:AA$336)*тех!AR$11*тех!AR$6</f>
        <v>0</v>
      </c>
      <c r="AF33" s="85">
        <f>SUMIF(Данные!$B$78:$B$336,'С-сть'!$B33,Данные!AB$78:AB$336)*тех!AS$11*тех!AS$6</f>
        <v>0</v>
      </c>
      <c r="AG33" s="85">
        <f>SUMIF(Данные!$B$78:$B$336,'С-сть'!$B33,Данные!AC$78:AC$336)*тех!AT$11*тех!AT$6</f>
        <v>0</v>
      </c>
      <c r="AH33" s="85">
        <f>SUMIF(Данные!$B$78:$B$336,'С-сть'!$B33,Данные!AD$78:AD$336)*тех!AU$11*тех!AU$6</f>
        <v>0</v>
      </c>
      <c r="AI33" s="85">
        <f>SUMIF(Данные!$B$78:$B$336,'С-сть'!$B33,Данные!AE$78:AE$336)*тех!AV$11*тех!AV$6</f>
        <v>0</v>
      </c>
      <c r="AJ33" s="85">
        <f>SUMIF(Данные!$B$78:$B$336,'С-сть'!$B33,Данные!AF$78:AF$336)*тех!AW$11*тех!AW$6</f>
        <v>0</v>
      </c>
      <c r="AK33" s="85">
        <f>SUMIF(Данные!$B$78:$B$336,'С-сть'!$B33,Данные!AG$78:AG$336)*тех!AX$11*тех!AX$6</f>
        <v>0</v>
      </c>
      <c r="AL33" s="85">
        <f>SUMIF(Данные!$B$78:$B$336,'С-сть'!$B33,Данные!AH$78:AH$336)*тех!AY$11*тех!AY$6</f>
        <v>0</v>
      </c>
      <c r="AM33" s="85">
        <f>SUMIF(Данные!$B$78:$B$336,'С-сть'!$B33,Данные!AI$78:AI$336)*тех!AZ$11*тех!AZ$6</f>
        <v>0</v>
      </c>
      <c r="AN33" s="85">
        <f>SUMIF(Данные!$B$78:$B$336,'С-сть'!$B33,Данные!AJ$78:AJ$336)*тех!BA$11*тех!BA$6</f>
        <v>0</v>
      </c>
      <c r="AO33" s="85">
        <f>SUMIF(Данные!$B$78:$B$336,'С-сть'!$B33,Данные!AK$78:AK$336)*тех!BB$11*тех!BB$6</f>
        <v>0</v>
      </c>
      <c r="AP33" s="85">
        <f>SUMIF(Данные!$B$78:$B$336,'С-сть'!$B33,Данные!AL$78:AL$336)*тех!BC$11*тех!BC$6</f>
        <v>0</v>
      </c>
      <c r="AQ33" s="85">
        <f>SUMIF(Данные!$B$78:$B$336,'С-сть'!$B33,Данные!AM$78:AM$336)*тех!BD$11*тех!BD$6</f>
        <v>0</v>
      </c>
      <c r="AR33" s="85">
        <f>SUMIF(Данные!$B$78:$B$336,'С-сть'!$B33,Данные!AN$78:AN$336)*тех!BE$11*тех!BE$6</f>
        <v>0</v>
      </c>
      <c r="AS33" s="85">
        <f>SUMIF(Данные!$B$78:$B$336,'С-сть'!$B33,Данные!AO$78:AO$336)*тех!BF$11*тех!BF$6</f>
        <v>0</v>
      </c>
      <c r="AT33" s="85">
        <f>SUMIF(Данные!$B$78:$B$336,'С-сть'!$B33,Данные!AP$78:AP$336)*тех!BG$11*тех!BG$6</f>
        <v>0</v>
      </c>
      <c r="AU33" s="85">
        <f>SUMIF(Данные!$B$78:$B$336,'С-сть'!$B33,Данные!AQ$78:AQ$336)*тех!BH$11*тех!BH$6</f>
        <v>0</v>
      </c>
      <c r="AV33" s="85">
        <f>SUMIF(Данные!$B$78:$B$336,'С-сть'!$B33,Данные!AR$78:AR$336)*тех!BI$11*тех!BI$6</f>
        <v>0</v>
      </c>
      <c r="AW33" s="85">
        <f>SUMIF(Данные!$B$78:$B$336,'С-сть'!$B33,Данные!AS$78:AS$336)*тех!BJ$11*тех!BJ$6</f>
        <v>0</v>
      </c>
      <c r="AX33" s="85">
        <f>SUMIF(Данные!$B$78:$B$336,'С-сть'!$B33,Данные!AT$78:AT$336)*тех!BK$11*тех!BK$6</f>
        <v>0</v>
      </c>
      <c r="AY33" s="85">
        <f>SUMIF(Данные!$B$78:$B$336,'С-сть'!$B33,Данные!AU$78:AU$336)*тех!BL$11*тех!BL$6</f>
        <v>0</v>
      </c>
      <c r="AZ33" s="85">
        <f>SUMIF(Данные!$B$78:$B$336,'С-сть'!$B33,Данные!AV$78:AV$336)*тех!BM$11*тех!BM$6</f>
        <v>0</v>
      </c>
      <c r="BA33" s="85">
        <f>SUMIF(Данные!$B$78:$B$336,'С-сть'!$B33,Данные!AW$78:AW$336)*тех!BN$11*тех!BN$6</f>
        <v>0</v>
      </c>
      <c r="BB33" s="85">
        <f>SUMIF(Данные!$B$78:$B$336,'С-сть'!$B33,Данные!AX$78:AX$336)*тех!BO$11*тех!BO$6</f>
        <v>0</v>
      </c>
      <c r="BC33" s="85">
        <f>SUMIF(Данные!$B$78:$B$336,'С-сть'!$B33,Данные!AY$78:AY$336)*тех!BP$11*тех!BP$6</f>
        <v>0</v>
      </c>
      <c r="BD33" s="85">
        <f>SUMIF(Данные!$B$78:$B$336,'С-сть'!$B33,Данные!AZ$78:AZ$336)*тех!BQ$11*тех!BQ$6</f>
        <v>0</v>
      </c>
      <c r="BE33" s="85">
        <f>SUMIF(Данные!$B$78:$B$336,'С-сть'!$B33,Данные!BA$78:BA$336)*тех!BR$11*тех!BR$6</f>
        <v>0</v>
      </c>
      <c r="BF33" s="85">
        <f>SUMIF(Данные!$B$78:$B$336,'С-сть'!$B33,Данные!BB$78:BB$336)*тех!BS$11*тех!BS$6</f>
        <v>0</v>
      </c>
      <c r="BG33" s="85">
        <f>SUMIF(Данные!$B$78:$B$336,'С-сть'!$B33,Данные!BC$78:BC$336)*тех!BT$11*тех!BT$6</f>
        <v>0</v>
      </c>
      <c r="BH33" s="85">
        <f>SUMIF(Данные!$B$78:$B$336,'С-сть'!$B33,Данные!BD$78:BD$336)*тех!BU$11*тех!BU$6</f>
        <v>0</v>
      </c>
      <c r="BI33" s="85">
        <f>SUMIF(Данные!$B$78:$B$336,'С-сть'!$B33,Данные!BE$78:BE$336)*тех!BV$11*тех!BV$6</f>
        <v>0</v>
      </c>
      <c r="BJ33" s="85">
        <f>SUMIF(Данные!$B$78:$B$336,'С-сть'!$B33,Данные!BF$78:BF$336)*тех!BW$11*тех!BW$6</f>
        <v>0</v>
      </c>
      <c r="BK33" s="85">
        <f>SUMIF(Данные!$B$78:$B$336,'С-сть'!$B33,Данные!BG$78:BG$336)*тех!BX$11*тех!BX$6</f>
        <v>0</v>
      </c>
      <c r="BL33" s="85">
        <f>SUMIF(Данные!$B$78:$B$336,'С-сть'!$B33,Данные!BH$78:BH$336)*тех!BY$11*тех!BY$6</f>
        <v>0</v>
      </c>
      <c r="BM33" s="85">
        <f>SUMIF(Данные!$B$78:$B$336,'С-сть'!$B33,Данные!BI$78:BI$336)*тех!BZ$11*тех!BZ$6</f>
        <v>0</v>
      </c>
      <c r="BN33" s="85">
        <f>SUMIF(Данные!$B$78:$B$336,'С-сть'!$B33,Данные!BJ$78:BJ$336)*тех!CA$11*тех!CA$6</f>
        <v>0</v>
      </c>
      <c r="BO33" s="85">
        <f>SUMIF(Данные!$B$78:$B$336,'С-сть'!$B33,Данные!BK$78:BK$336)*тех!CB$11*тех!CB$6</f>
        <v>0</v>
      </c>
      <c r="BP33" s="85">
        <f>SUMIF(Данные!$B$78:$B$336,'С-сть'!$B33,Данные!BL$78:BL$336)*тех!CC$11*тех!CC$6</f>
        <v>0</v>
      </c>
      <c r="BQ33" s="85">
        <f>SUMIF(Данные!$B$78:$B$336,'С-сть'!$B33,Данные!BM$78:BM$336)*тех!CD$11*тех!CD$6</f>
        <v>0</v>
      </c>
      <c r="BR33" s="85">
        <f>SUMIF(Данные!$B$78:$B$336,'С-сть'!$B33,Данные!BN$78:BN$336)*тех!CE$11*тех!CE$6</f>
        <v>0</v>
      </c>
    </row>
    <row r="34" spans="2:70">
      <c r="B34" s="3" t="s">
        <v>653</v>
      </c>
      <c r="C34" s="59" t="s">
        <v>643</v>
      </c>
      <c r="D34" s="85">
        <f t="shared" si="22"/>
        <v>0</v>
      </c>
      <c r="E34" s="85">
        <f t="shared" si="23"/>
        <v>0</v>
      </c>
      <c r="F34" s="85">
        <f t="shared" si="24"/>
        <v>0</v>
      </c>
      <c r="G34" s="85">
        <f t="shared" si="25"/>
        <v>0</v>
      </c>
      <c r="H34" s="85">
        <f t="shared" si="26"/>
        <v>0</v>
      </c>
      <c r="I34" s="85">
        <f t="shared" si="27"/>
        <v>0</v>
      </c>
      <c r="J34" s="85"/>
      <c r="K34" s="85">
        <f>SUMIF(Данные!$B$78:$B$336,'С-сть'!$B34,Данные!G$78:G$336)*тех!X$11*тех!X$6</f>
        <v>0</v>
      </c>
      <c r="L34" s="85">
        <f>SUMIF(Данные!$B$78:$B$336,'С-сть'!$B34,Данные!H$78:H$336)*тех!Y$11*тех!Y$6</f>
        <v>0</v>
      </c>
      <c r="M34" s="85">
        <f>SUMIF(Данные!$B$78:$B$336,'С-сть'!$B34,Данные!I$78:I$336)*тех!Z$11*тех!Z$6</f>
        <v>0</v>
      </c>
      <c r="N34" s="85">
        <f>SUMIF(Данные!$B$78:$B$336,'С-сть'!$B34,Данные!J$78:J$336)*тех!AA$11*тех!AA$6</f>
        <v>0</v>
      </c>
      <c r="O34" s="85">
        <f>SUMIF(Данные!$B$78:$B$336,'С-сть'!$B34,Данные!K$78:K$336)*тех!AB$11*тех!AB$6</f>
        <v>0</v>
      </c>
      <c r="P34" s="85">
        <f>SUMIF(Данные!$B$78:$B$336,'С-сть'!$B34,Данные!L$78:L$336)*тех!AC$11*тех!AC$6</f>
        <v>0</v>
      </c>
      <c r="Q34" s="85">
        <f>SUMIF(Данные!$B$78:$B$336,'С-сть'!$B34,Данные!M$78:M$336)*тех!AD$11*тех!AD$6</f>
        <v>0</v>
      </c>
      <c r="R34" s="85">
        <f>SUMIF(Данные!$B$78:$B$336,'С-сть'!$B34,Данные!N$78:N$336)*тех!AE$11*тех!AE$6</f>
        <v>0</v>
      </c>
      <c r="S34" s="85">
        <f>SUMIF(Данные!$B$78:$B$336,'С-сть'!$B34,Данные!O$78:O$336)*тех!AF$11*тех!AF$6</f>
        <v>0</v>
      </c>
      <c r="T34" s="85">
        <f>SUMIF(Данные!$B$78:$B$336,'С-сть'!$B34,Данные!P$78:P$336)*тех!AG$11*тех!AG$6</f>
        <v>0</v>
      </c>
      <c r="U34" s="85">
        <f>SUMIF(Данные!$B$78:$B$336,'С-сть'!$B34,Данные!Q$78:Q$336)*тех!AH$11*тех!AH$6</f>
        <v>0</v>
      </c>
      <c r="V34" s="85">
        <f>SUMIF(Данные!$B$78:$B$336,'С-сть'!$B34,Данные!R$78:R$336)*тех!AI$11*тех!AI$6</f>
        <v>0</v>
      </c>
      <c r="W34" s="85">
        <f>SUMIF(Данные!$B$78:$B$336,'С-сть'!$B34,Данные!S$78:S$336)*тех!AJ$11*тех!AJ$6</f>
        <v>0</v>
      </c>
      <c r="X34" s="85">
        <f>SUMIF(Данные!$B$78:$B$336,'С-сть'!$B34,Данные!T$78:T$336)*тех!AK$11*тех!AK$6</f>
        <v>0</v>
      </c>
      <c r="Y34" s="85">
        <f>SUMIF(Данные!$B$78:$B$336,'С-сть'!$B34,Данные!U$78:U$336)*тех!AL$11*тех!AL$6</f>
        <v>0</v>
      </c>
      <c r="Z34" s="85">
        <f>SUMIF(Данные!$B$78:$B$336,'С-сть'!$B34,Данные!V$78:V$336)*тех!AM$11*тех!AM$6</f>
        <v>0</v>
      </c>
      <c r="AA34" s="85">
        <f>SUMIF(Данные!$B$78:$B$336,'С-сть'!$B34,Данные!W$78:W$336)*тех!AN$11*тех!AN$6</f>
        <v>0</v>
      </c>
      <c r="AB34" s="85">
        <f>SUMIF(Данные!$B$78:$B$336,'С-сть'!$B34,Данные!X$78:X$336)*тех!AO$11*тех!AO$6</f>
        <v>0</v>
      </c>
      <c r="AC34" s="85">
        <f>SUMIF(Данные!$B$78:$B$336,'С-сть'!$B34,Данные!Y$78:Y$336)*тех!AP$11*тех!AP$6</f>
        <v>0</v>
      </c>
      <c r="AD34" s="85">
        <f>SUMIF(Данные!$B$78:$B$336,'С-сть'!$B34,Данные!Z$78:Z$336)*тех!AQ$11*тех!AQ$6</f>
        <v>0</v>
      </c>
      <c r="AE34" s="85">
        <f>SUMIF(Данные!$B$78:$B$336,'С-сть'!$B34,Данные!AA$78:AA$336)*тех!AR$11*тех!AR$6</f>
        <v>0</v>
      </c>
      <c r="AF34" s="85">
        <f>SUMIF(Данные!$B$78:$B$336,'С-сть'!$B34,Данные!AB$78:AB$336)*тех!AS$11*тех!AS$6</f>
        <v>0</v>
      </c>
      <c r="AG34" s="85">
        <f>SUMIF(Данные!$B$78:$B$336,'С-сть'!$B34,Данные!AC$78:AC$336)*тех!AT$11*тех!AT$6</f>
        <v>0</v>
      </c>
      <c r="AH34" s="85">
        <f>SUMIF(Данные!$B$78:$B$336,'С-сть'!$B34,Данные!AD$78:AD$336)*тех!AU$11*тех!AU$6</f>
        <v>0</v>
      </c>
      <c r="AI34" s="85">
        <f>SUMIF(Данные!$B$78:$B$336,'С-сть'!$B34,Данные!AE$78:AE$336)*тех!AV$11*тех!AV$6</f>
        <v>0</v>
      </c>
      <c r="AJ34" s="85">
        <f>SUMIF(Данные!$B$78:$B$336,'С-сть'!$B34,Данные!AF$78:AF$336)*тех!AW$11*тех!AW$6</f>
        <v>0</v>
      </c>
      <c r="AK34" s="85">
        <f>SUMIF(Данные!$B$78:$B$336,'С-сть'!$B34,Данные!AG$78:AG$336)*тех!AX$11*тех!AX$6</f>
        <v>0</v>
      </c>
      <c r="AL34" s="85">
        <f>SUMIF(Данные!$B$78:$B$336,'С-сть'!$B34,Данные!AH$78:AH$336)*тех!AY$11*тех!AY$6</f>
        <v>0</v>
      </c>
      <c r="AM34" s="85">
        <f>SUMIF(Данные!$B$78:$B$336,'С-сть'!$B34,Данные!AI$78:AI$336)*тех!AZ$11*тех!AZ$6</f>
        <v>0</v>
      </c>
      <c r="AN34" s="85">
        <f>SUMIF(Данные!$B$78:$B$336,'С-сть'!$B34,Данные!AJ$78:AJ$336)*тех!BA$11*тех!BA$6</f>
        <v>0</v>
      </c>
      <c r="AO34" s="85">
        <f>SUMIF(Данные!$B$78:$B$336,'С-сть'!$B34,Данные!AK$78:AK$336)*тех!BB$11*тех!BB$6</f>
        <v>0</v>
      </c>
      <c r="AP34" s="85">
        <f>SUMIF(Данные!$B$78:$B$336,'С-сть'!$B34,Данные!AL$78:AL$336)*тех!BC$11*тех!BC$6</f>
        <v>0</v>
      </c>
      <c r="AQ34" s="85">
        <f>SUMIF(Данные!$B$78:$B$336,'С-сть'!$B34,Данные!AM$78:AM$336)*тех!BD$11*тех!BD$6</f>
        <v>0</v>
      </c>
      <c r="AR34" s="85">
        <f>SUMIF(Данные!$B$78:$B$336,'С-сть'!$B34,Данные!AN$78:AN$336)*тех!BE$11*тех!BE$6</f>
        <v>0</v>
      </c>
      <c r="AS34" s="85">
        <f>SUMIF(Данные!$B$78:$B$336,'С-сть'!$B34,Данные!AO$78:AO$336)*тех!BF$11*тех!BF$6</f>
        <v>0</v>
      </c>
      <c r="AT34" s="85">
        <f>SUMIF(Данные!$B$78:$B$336,'С-сть'!$B34,Данные!AP$78:AP$336)*тех!BG$11*тех!BG$6</f>
        <v>0</v>
      </c>
      <c r="AU34" s="85">
        <f>SUMIF(Данные!$B$78:$B$336,'С-сть'!$B34,Данные!AQ$78:AQ$336)*тех!BH$11*тех!BH$6</f>
        <v>0</v>
      </c>
      <c r="AV34" s="85">
        <f>SUMIF(Данные!$B$78:$B$336,'С-сть'!$B34,Данные!AR$78:AR$336)*тех!BI$11*тех!BI$6</f>
        <v>0</v>
      </c>
      <c r="AW34" s="85">
        <f>SUMIF(Данные!$B$78:$B$336,'С-сть'!$B34,Данные!AS$78:AS$336)*тех!BJ$11*тех!BJ$6</f>
        <v>0</v>
      </c>
      <c r="AX34" s="85">
        <f>SUMIF(Данные!$B$78:$B$336,'С-сть'!$B34,Данные!AT$78:AT$336)*тех!BK$11*тех!BK$6</f>
        <v>0</v>
      </c>
      <c r="AY34" s="85">
        <f>SUMIF(Данные!$B$78:$B$336,'С-сть'!$B34,Данные!AU$78:AU$336)*тех!BL$11*тех!BL$6</f>
        <v>0</v>
      </c>
      <c r="AZ34" s="85">
        <f>SUMIF(Данные!$B$78:$B$336,'С-сть'!$B34,Данные!AV$78:AV$336)*тех!BM$11*тех!BM$6</f>
        <v>0</v>
      </c>
      <c r="BA34" s="85">
        <f>SUMIF(Данные!$B$78:$B$336,'С-сть'!$B34,Данные!AW$78:AW$336)*тех!BN$11*тех!BN$6</f>
        <v>0</v>
      </c>
      <c r="BB34" s="85">
        <f>SUMIF(Данные!$B$78:$B$336,'С-сть'!$B34,Данные!AX$78:AX$336)*тех!BO$11*тех!BO$6</f>
        <v>0</v>
      </c>
      <c r="BC34" s="85">
        <f>SUMIF(Данные!$B$78:$B$336,'С-сть'!$B34,Данные!AY$78:AY$336)*тех!BP$11*тех!BP$6</f>
        <v>0</v>
      </c>
      <c r="BD34" s="85">
        <f>SUMIF(Данные!$B$78:$B$336,'С-сть'!$B34,Данные!AZ$78:AZ$336)*тех!BQ$11*тех!BQ$6</f>
        <v>0</v>
      </c>
      <c r="BE34" s="85">
        <f>SUMIF(Данные!$B$78:$B$336,'С-сть'!$B34,Данные!BA$78:BA$336)*тех!BR$11*тех!BR$6</f>
        <v>0</v>
      </c>
      <c r="BF34" s="85">
        <f>SUMIF(Данные!$B$78:$B$336,'С-сть'!$B34,Данные!BB$78:BB$336)*тех!BS$11*тех!BS$6</f>
        <v>0</v>
      </c>
      <c r="BG34" s="85">
        <f>SUMIF(Данные!$B$78:$B$336,'С-сть'!$B34,Данные!BC$78:BC$336)*тех!BT$11*тех!BT$6</f>
        <v>0</v>
      </c>
      <c r="BH34" s="85">
        <f>SUMIF(Данные!$B$78:$B$336,'С-сть'!$B34,Данные!BD$78:BD$336)*тех!BU$11*тех!BU$6</f>
        <v>0</v>
      </c>
      <c r="BI34" s="85">
        <f>SUMIF(Данные!$B$78:$B$336,'С-сть'!$B34,Данные!BE$78:BE$336)*тех!BV$11*тех!BV$6</f>
        <v>0</v>
      </c>
      <c r="BJ34" s="85">
        <f>SUMIF(Данные!$B$78:$B$336,'С-сть'!$B34,Данные!BF$78:BF$336)*тех!BW$11*тех!BW$6</f>
        <v>0</v>
      </c>
      <c r="BK34" s="85">
        <f>SUMIF(Данные!$B$78:$B$336,'С-сть'!$B34,Данные!BG$78:BG$336)*тех!BX$11*тех!BX$6</f>
        <v>0</v>
      </c>
      <c r="BL34" s="85">
        <f>SUMIF(Данные!$B$78:$B$336,'С-сть'!$B34,Данные!BH$78:BH$336)*тех!BY$11*тех!BY$6</f>
        <v>0</v>
      </c>
      <c r="BM34" s="85">
        <f>SUMIF(Данные!$B$78:$B$336,'С-сть'!$B34,Данные!BI$78:BI$336)*тех!BZ$11*тех!BZ$6</f>
        <v>0</v>
      </c>
      <c r="BN34" s="85">
        <f>SUMIF(Данные!$B$78:$B$336,'С-сть'!$B34,Данные!BJ$78:BJ$336)*тех!CA$11*тех!CA$6</f>
        <v>0</v>
      </c>
      <c r="BO34" s="85">
        <f>SUMIF(Данные!$B$78:$B$336,'С-сть'!$B34,Данные!BK$78:BK$336)*тех!CB$11*тех!CB$6</f>
        <v>0</v>
      </c>
      <c r="BP34" s="85">
        <f>SUMIF(Данные!$B$78:$B$336,'С-сть'!$B34,Данные!BL$78:BL$336)*тех!CC$11*тех!CC$6</f>
        <v>0</v>
      </c>
      <c r="BQ34" s="85">
        <f>SUMIF(Данные!$B$78:$B$336,'С-сть'!$B34,Данные!BM$78:BM$336)*тех!CD$11*тех!CD$6</f>
        <v>0</v>
      </c>
      <c r="BR34" s="85">
        <f>SUMIF(Данные!$B$78:$B$336,'С-сть'!$B34,Данные!BN$78:BN$336)*тех!CE$11*тех!CE$6</f>
        <v>0</v>
      </c>
    </row>
    <row r="35" spans="2:70">
      <c r="B35" s="3" t="s">
        <v>654</v>
      </c>
      <c r="C35" s="59" t="s">
        <v>644</v>
      </c>
      <c r="D35" s="85">
        <f t="shared" si="22"/>
        <v>0</v>
      </c>
      <c r="E35" s="85">
        <f t="shared" si="23"/>
        <v>0</v>
      </c>
      <c r="F35" s="85">
        <f t="shared" si="24"/>
        <v>0</v>
      </c>
      <c r="G35" s="85">
        <f t="shared" si="25"/>
        <v>0</v>
      </c>
      <c r="H35" s="85">
        <f t="shared" si="26"/>
        <v>0</v>
      </c>
      <c r="I35" s="85">
        <f t="shared" si="27"/>
        <v>0</v>
      </c>
      <c r="J35" s="85"/>
      <c r="K35" s="85">
        <f>SUMIF(Данные!$B$78:$B$336,'С-сть'!$B35,Данные!G$78:G$336)*тех!X$11*тех!X$6</f>
        <v>0</v>
      </c>
      <c r="L35" s="85">
        <f>SUMIF(Данные!$B$78:$B$336,'С-сть'!$B35,Данные!H$78:H$336)*тех!Y$11*тех!Y$6</f>
        <v>0</v>
      </c>
      <c r="M35" s="85">
        <f>SUMIF(Данные!$B$78:$B$336,'С-сть'!$B35,Данные!I$78:I$336)*тех!Z$11*тех!Z$6</f>
        <v>0</v>
      </c>
      <c r="N35" s="85">
        <f>SUMIF(Данные!$B$78:$B$336,'С-сть'!$B35,Данные!J$78:J$336)*тех!AA$11*тех!AA$6</f>
        <v>0</v>
      </c>
      <c r="O35" s="85">
        <f>SUMIF(Данные!$B$78:$B$336,'С-сть'!$B35,Данные!K$78:K$336)*тех!AB$11*тех!AB$6</f>
        <v>0</v>
      </c>
      <c r="P35" s="85">
        <f>SUMIF(Данные!$B$78:$B$336,'С-сть'!$B35,Данные!L$78:L$336)*тех!AC$11*тех!AC$6</f>
        <v>0</v>
      </c>
      <c r="Q35" s="85">
        <f>SUMIF(Данные!$B$78:$B$336,'С-сть'!$B35,Данные!M$78:M$336)*тех!AD$11*тех!AD$6</f>
        <v>0</v>
      </c>
      <c r="R35" s="85">
        <f>SUMIF(Данные!$B$78:$B$336,'С-сть'!$B35,Данные!N$78:N$336)*тех!AE$11*тех!AE$6</f>
        <v>0</v>
      </c>
      <c r="S35" s="85">
        <f>SUMIF(Данные!$B$78:$B$336,'С-сть'!$B35,Данные!O$78:O$336)*тех!AF$11*тех!AF$6</f>
        <v>0</v>
      </c>
      <c r="T35" s="85">
        <f>SUMIF(Данные!$B$78:$B$336,'С-сть'!$B35,Данные!P$78:P$336)*тех!AG$11*тех!AG$6</f>
        <v>0</v>
      </c>
      <c r="U35" s="85">
        <f>SUMIF(Данные!$B$78:$B$336,'С-сть'!$B35,Данные!Q$78:Q$336)*тех!AH$11*тех!AH$6</f>
        <v>0</v>
      </c>
      <c r="V35" s="85">
        <f>SUMIF(Данные!$B$78:$B$336,'С-сть'!$B35,Данные!R$78:R$336)*тех!AI$11*тех!AI$6</f>
        <v>0</v>
      </c>
      <c r="W35" s="85">
        <f>SUMIF(Данные!$B$78:$B$336,'С-сть'!$B35,Данные!S$78:S$336)*тех!AJ$11*тех!AJ$6</f>
        <v>0</v>
      </c>
      <c r="X35" s="85">
        <f>SUMIF(Данные!$B$78:$B$336,'С-сть'!$B35,Данные!T$78:T$336)*тех!AK$11*тех!AK$6</f>
        <v>0</v>
      </c>
      <c r="Y35" s="85">
        <f>SUMIF(Данные!$B$78:$B$336,'С-сть'!$B35,Данные!U$78:U$336)*тех!AL$11*тех!AL$6</f>
        <v>0</v>
      </c>
      <c r="Z35" s="85">
        <f>SUMIF(Данные!$B$78:$B$336,'С-сть'!$B35,Данные!V$78:V$336)*тех!AM$11*тех!AM$6</f>
        <v>0</v>
      </c>
      <c r="AA35" s="85">
        <f>SUMIF(Данные!$B$78:$B$336,'С-сть'!$B35,Данные!W$78:W$336)*тех!AN$11*тех!AN$6</f>
        <v>0</v>
      </c>
      <c r="AB35" s="85">
        <f>SUMIF(Данные!$B$78:$B$336,'С-сть'!$B35,Данные!X$78:X$336)*тех!AO$11*тех!AO$6</f>
        <v>0</v>
      </c>
      <c r="AC35" s="85">
        <f>SUMIF(Данные!$B$78:$B$336,'С-сть'!$B35,Данные!Y$78:Y$336)*тех!AP$11*тех!AP$6</f>
        <v>0</v>
      </c>
      <c r="AD35" s="85">
        <f>SUMIF(Данные!$B$78:$B$336,'С-сть'!$B35,Данные!Z$78:Z$336)*тех!AQ$11*тех!AQ$6</f>
        <v>0</v>
      </c>
      <c r="AE35" s="85">
        <f>SUMIF(Данные!$B$78:$B$336,'С-сть'!$B35,Данные!AA$78:AA$336)*тех!AR$11*тех!AR$6</f>
        <v>0</v>
      </c>
      <c r="AF35" s="85">
        <f>SUMIF(Данные!$B$78:$B$336,'С-сть'!$B35,Данные!AB$78:AB$336)*тех!AS$11*тех!AS$6</f>
        <v>0</v>
      </c>
      <c r="AG35" s="85">
        <f>SUMIF(Данные!$B$78:$B$336,'С-сть'!$B35,Данные!AC$78:AC$336)*тех!AT$11*тех!AT$6</f>
        <v>0</v>
      </c>
      <c r="AH35" s="85">
        <f>SUMIF(Данные!$B$78:$B$336,'С-сть'!$B35,Данные!AD$78:AD$336)*тех!AU$11*тех!AU$6</f>
        <v>0</v>
      </c>
      <c r="AI35" s="85">
        <f>SUMIF(Данные!$B$78:$B$336,'С-сть'!$B35,Данные!AE$78:AE$336)*тех!AV$11*тех!AV$6</f>
        <v>0</v>
      </c>
      <c r="AJ35" s="85">
        <f>SUMIF(Данные!$B$78:$B$336,'С-сть'!$B35,Данные!AF$78:AF$336)*тех!AW$11*тех!AW$6</f>
        <v>0</v>
      </c>
      <c r="AK35" s="85">
        <f>SUMIF(Данные!$B$78:$B$336,'С-сть'!$B35,Данные!AG$78:AG$336)*тех!AX$11*тех!AX$6</f>
        <v>0</v>
      </c>
      <c r="AL35" s="85">
        <f>SUMIF(Данные!$B$78:$B$336,'С-сть'!$B35,Данные!AH$78:AH$336)*тех!AY$11*тех!AY$6</f>
        <v>0</v>
      </c>
      <c r="AM35" s="85">
        <f>SUMIF(Данные!$B$78:$B$336,'С-сть'!$B35,Данные!AI$78:AI$336)*тех!AZ$11*тех!AZ$6</f>
        <v>0</v>
      </c>
      <c r="AN35" s="85">
        <f>SUMIF(Данные!$B$78:$B$336,'С-сть'!$B35,Данные!AJ$78:AJ$336)*тех!BA$11*тех!BA$6</f>
        <v>0</v>
      </c>
      <c r="AO35" s="85">
        <f>SUMIF(Данные!$B$78:$B$336,'С-сть'!$B35,Данные!AK$78:AK$336)*тех!BB$11*тех!BB$6</f>
        <v>0</v>
      </c>
      <c r="AP35" s="85">
        <f>SUMIF(Данные!$B$78:$B$336,'С-сть'!$B35,Данные!AL$78:AL$336)*тех!BC$11*тех!BC$6</f>
        <v>0</v>
      </c>
      <c r="AQ35" s="85">
        <f>SUMIF(Данные!$B$78:$B$336,'С-сть'!$B35,Данные!AM$78:AM$336)*тех!BD$11*тех!BD$6</f>
        <v>0</v>
      </c>
      <c r="AR35" s="85">
        <f>SUMIF(Данные!$B$78:$B$336,'С-сть'!$B35,Данные!AN$78:AN$336)*тех!BE$11*тех!BE$6</f>
        <v>0</v>
      </c>
      <c r="AS35" s="85">
        <f>SUMIF(Данные!$B$78:$B$336,'С-сть'!$B35,Данные!AO$78:AO$336)*тех!BF$11*тех!BF$6</f>
        <v>0</v>
      </c>
      <c r="AT35" s="85">
        <f>SUMIF(Данные!$B$78:$B$336,'С-сть'!$B35,Данные!AP$78:AP$336)*тех!BG$11*тех!BG$6</f>
        <v>0</v>
      </c>
      <c r="AU35" s="85">
        <f>SUMIF(Данные!$B$78:$B$336,'С-сть'!$B35,Данные!AQ$78:AQ$336)*тех!BH$11*тех!BH$6</f>
        <v>0</v>
      </c>
      <c r="AV35" s="85">
        <f>SUMIF(Данные!$B$78:$B$336,'С-сть'!$B35,Данные!AR$78:AR$336)*тех!BI$11*тех!BI$6</f>
        <v>0</v>
      </c>
      <c r="AW35" s="85">
        <f>SUMIF(Данные!$B$78:$B$336,'С-сть'!$B35,Данные!AS$78:AS$336)*тех!BJ$11*тех!BJ$6</f>
        <v>0</v>
      </c>
      <c r="AX35" s="85">
        <f>SUMIF(Данные!$B$78:$B$336,'С-сть'!$B35,Данные!AT$78:AT$336)*тех!BK$11*тех!BK$6</f>
        <v>0</v>
      </c>
      <c r="AY35" s="85">
        <f>SUMIF(Данные!$B$78:$B$336,'С-сть'!$B35,Данные!AU$78:AU$336)*тех!BL$11*тех!BL$6</f>
        <v>0</v>
      </c>
      <c r="AZ35" s="85">
        <f>SUMIF(Данные!$B$78:$B$336,'С-сть'!$B35,Данные!AV$78:AV$336)*тех!BM$11*тех!BM$6</f>
        <v>0</v>
      </c>
      <c r="BA35" s="85">
        <f>SUMIF(Данные!$B$78:$B$336,'С-сть'!$B35,Данные!AW$78:AW$336)*тех!BN$11*тех!BN$6</f>
        <v>0</v>
      </c>
      <c r="BB35" s="85">
        <f>SUMIF(Данные!$B$78:$B$336,'С-сть'!$B35,Данные!AX$78:AX$336)*тех!BO$11*тех!BO$6</f>
        <v>0</v>
      </c>
      <c r="BC35" s="85">
        <f>SUMIF(Данные!$B$78:$B$336,'С-сть'!$B35,Данные!AY$78:AY$336)*тех!BP$11*тех!BP$6</f>
        <v>0</v>
      </c>
      <c r="BD35" s="85">
        <f>SUMIF(Данные!$B$78:$B$336,'С-сть'!$B35,Данные!AZ$78:AZ$336)*тех!BQ$11*тех!BQ$6</f>
        <v>0</v>
      </c>
      <c r="BE35" s="85">
        <f>SUMIF(Данные!$B$78:$B$336,'С-сть'!$B35,Данные!BA$78:BA$336)*тех!BR$11*тех!BR$6</f>
        <v>0</v>
      </c>
      <c r="BF35" s="85">
        <f>SUMIF(Данные!$B$78:$B$336,'С-сть'!$B35,Данные!BB$78:BB$336)*тех!BS$11*тех!BS$6</f>
        <v>0</v>
      </c>
      <c r="BG35" s="85">
        <f>SUMIF(Данные!$B$78:$B$336,'С-сть'!$B35,Данные!BC$78:BC$336)*тех!BT$11*тех!BT$6</f>
        <v>0</v>
      </c>
      <c r="BH35" s="85">
        <f>SUMIF(Данные!$B$78:$B$336,'С-сть'!$B35,Данные!BD$78:BD$336)*тех!BU$11*тех!BU$6</f>
        <v>0</v>
      </c>
      <c r="BI35" s="85">
        <f>SUMIF(Данные!$B$78:$B$336,'С-сть'!$B35,Данные!BE$78:BE$336)*тех!BV$11*тех!BV$6</f>
        <v>0</v>
      </c>
      <c r="BJ35" s="85">
        <f>SUMIF(Данные!$B$78:$B$336,'С-сть'!$B35,Данные!BF$78:BF$336)*тех!BW$11*тех!BW$6</f>
        <v>0</v>
      </c>
      <c r="BK35" s="85">
        <f>SUMIF(Данные!$B$78:$B$336,'С-сть'!$B35,Данные!BG$78:BG$336)*тех!BX$11*тех!BX$6</f>
        <v>0</v>
      </c>
      <c r="BL35" s="85">
        <f>SUMIF(Данные!$B$78:$B$336,'С-сть'!$B35,Данные!BH$78:BH$336)*тех!BY$11*тех!BY$6</f>
        <v>0</v>
      </c>
      <c r="BM35" s="85">
        <f>SUMIF(Данные!$B$78:$B$336,'С-сть'!$B35,Данные!BI$78:BI$336)*тех!BZ$11*тех!BZ$6</f>
        <v>0</v>
      </c>
      <c r="BN35" s="85">
        <f>SUMIF(Данные!$B$78:$B$336,'С-сть'!$B35,Данные!BJ$78:BJ$336)*тех!CA$11*тех!CA$6</f>
        <v>0</v>
      </c>
      <c r="BO35" s="85">
        <f>SUMIF(Данные!$B$78:$B$336,'С-сть'!$B35,Данные!BK$78:BK$336)*тех!CB$11*тех!CB$6</f>
        <v>0</v>
      </c>
      <c r="BP35" s="85">
        <f>SUMIF(Данные!$B$78:$B$336,'С-сть'!$B35,Данные!BL$78:BL$336)*тех!CC$11*тех!CC$6</f>
        <v>0</v>
      </c>
      <c r="BQ35" s="85">
        <f>SUMIF(Данные!$B$78:$B$336,'С-сть'!$B35,Данные!BM$78:BM$336)*тех!CD$11*тех!CD$6</f>
        <v>0</v>
      </c>
      <c r="BR35" s="85">
        <f>SUMIF(Данные!$B$78:$B$336,'С-сть'!$B35,Данные!BN$78:BN$336)*тех!CE$11*тех!CE$6</f>
        <v>0</v>
      </c>
    </row>
    <row r="36" spans="2:70">
      <c r="B36" s="3" t="s">
        <v>655</v>
      </c>
      <c r="C36" s="59" t="s">
        <v>645</v>
      </c>
      <c r="D36" s="85">
        <f t="shared" si="22"/>
        <v>0</v>
      </c>
      <c r="E36" s="85">
        <f t="shared" si="23"/>
        <v>0</v>
      </c>
      <c r="F36" s="85">
        <f t="shared" si="24"/>
        <v>0</v>
      </c>
      <c r="G36" s="85">
        <f t="shared" si="25"/>
        <v>0</v>
      </c>
      <c r="H36" s="85">
        <f t="shared" si="26"/>
        <v>0</v>
      </c>
      <c r="I36" s="85">
        <f t="shared" si="27"/>
        <v>0</v>
      </c>
      <c r="J36" s="85"/>
      <c r="K36" s="85">
        <f>SUMIF(Данные!$B$78:$B$336,'С-сть'!$B36,Данные!G$78:G$336)*тех!X$11*тех!X$6</f>
        <v>0</v>
      </c>
      <c r="L36" s="85">
        <f>SUMIF(Данные!$B$78:$B$336,'С-сть'!$B36,Данные!H$78:H$336)*тех!Y$11*тех!Y$6</f>
        <v>0</v>
      </c>
      <c r="M36" s="85">
        <f>SUMIF(Данные!$B$78:$B$336,'С-сть'!$B36,Данные!I$78:I$336)*тех!Z$11*тех!Z$6</f>
        <v>0</v>
      </c>
      <c r="N36" s="85">
        <f>SUMIF(Данные!$B$78:$B$336,'С-сть'!$B36,Данные!J$78:J$336)*тех!AA$11*тех!AA$6</f>
        <v>0</v>
      </c>
      <c r="O36" s="85">
        <f>SUMIF(Данные!$B$78:$B$336,'С-сть'!$B36,Данные!K$78:K$336)*тех!AB$11*тех!AB$6</f>
        <v>0</v>
      </c>
      <c r="P36" s="85">
        <f>SUMIF(Данные!$B$78:$B$336,'С-сть'!$B36,Данные!L$78:L$336)*тех!AC$11*тех!AC$6</f>
        <v>0</v>
      </c>
      <c r="Q36" s="85">
        <f>SUMIF(Данные!$B$78:$B$336,'С-сть'!$B36,Данные!M$78:M$336)*тех!AD$11*тех!AD$6</f>
        <v>0</v>
      </c>
      <c r="R36" s="85">
        <f>SUMIF(Данные!$B$78:$B$336,'С-сть'!$B36,Данные!N$78:N$336)*тех!AE$11*тех!AE$6</f>
        <v>0</v>
      </c>
      <c r="S36" s="85">
        <f>SUMIF(Данные!$B$78:$B$336,'С-сть'!$B36,Данные!O$78:O$336)*тех!AF$11*тех!AF$6</f>
        <v>0</v>
      </c>
      <c r="T36" s="85">
        <f>SUMIF(Данные!$B$78:$B$336,'С-сть'!$B36,Данные!P$78:P$336)*тех!AG$11*тех!AG$6</f>
        <v>0</v>
      </c>
      <c r="U36" s="85">
        <f>SUMIF(Данные!$B$78:$B$336,'С-сть'!$B36,Данные!Q$78:Q$336)*тех!AH$11*тех!AH$6</f>
        <v>0</v>
      </c>
      <c r="V36" s="85">
        <f>SUMIF(Данные!$B$78:$B$336,'С-сть'!$B36,Данные!R$78:R$336)*тех!AI$11*тех!AI$6</f>
        <v>0</v>
      </c>
      <c r="W36" s="85">
        <f>SUMIF(Данные!$B$78:$B$336,'С-сть'!$B36,Данные!S$78:S$336)*тех!AJ$11*тех!AJ$6</f>
        <v>0</v>
      </c>
      <c r="X36" s="85">
        <f>SUMIF(Данные!$B$78:$B$336,'С-сть'!$B36,Данные!T$78:T$336)*тех!AK$11*тех!AK$6</f>
        <v>0</v>
      </c>
      <c r="Y36" s="85">
        <f>SUMIF(Данные!$B$78:$B$336,'С-сть'!$B36,Данные!U$78:U$336)*тех!AL$11*тех!AL$6</f>
        <v>0</v>
      </c>
      <c r="Z36" s="85">
        <f>SUMIF(Данные!$B$78:$B$336,'С-сть'!$B36,Данные!V$78:V$336)*тех!AM$11*тех!AM$6</f>
        <v>0</v>
      </c>
      <c r="AA36" s="85">
        <f>SUMIF(Данные!$B$78:$B$336,'С-сть'!$B36,Данные!W$78:W$336)*тех!AN$11*тех!AN$6</f>
        <v>0</v>
      </c>
      <c r="AB36" s="85">
        <f>SUMIF(Данные!$B$78:$B$336,'С-сть'!$B36,Данные!X$78:X$336)*тех!AO$11*тех!AO$6</f>
        <v>0</v>
      </c>
      <c r="AC36" s="85">
        <f>SUMIF(Данные!$B$78:$B$336,'С-сть'!$B36,Данные!Y$78:Y$336)*тех!AP$11*тех!AP$6</f>
        <v>0</v>
      </c>
      <c r="AD36" s="85">
        <f>SUMIF(Данные!$B$78:$B$336,'С-сть'!$B36,Данные!Z$78:Z$336)*тех!AQ$11*тех!AQ$6</f>
        <v>0</v>
      </c>
      <c r="AE36" s="85">
        <f>SUMIF(Данные!$B$78:$B$336,'С-сть'!$B36,Данные!AA$78:AA$336)*тех!AR$11*тех!AR$6</f>
        <v>0</v>
      </c>
      <c r="AF36" s="85">
        <f>SUMIF(Данные!$B$78:$B$336,'С-сть'!$B36,Данные!AB$78:AB$336)*тех!AS$11*тех!AS$6</f>
        <v>0</v>
      </c>
      <c r="AG36" s="85">
        <f>SUMIF(Данные!$B$78:$B$336,'С-сть'!$B36,Данные!AC$78:AC$336)*тех!AT$11*тех!AT$6</f>
        <v>0</v>
      </c>
      <c r="AH36" s="85">
        <f>SUMIF(Данные!$B$78:$B$336,'С-сть'!$B36,Данные!AD$78:AD$336)*тех!AU$11*тех!AU$6</f>
        <v>0</v>
      </c>
      <c r="AI36" s="85">
        <f>SUMIF(Данные!$B$78:$B$336,'С-сть'!$B36,Данные!AE$78:AE$336)*тех!AV$11*тех!AV$6</f>
        <v>0</v>
      </c>
      <c r="AJ36" s="85">
        <f>SUMIF(Данные!$B$78:$B$336,'С-сть'!$B36,Данные!AF$78:AF$336)*тех!AW$11*тех!AW$6</f>
        <v>0</v>
      </c>
      <c r="AK36" s="85">
        <f>SUMIF(Данные!$B$78:$B$336,'С-сть'!$B36,Данные!AG$78:AG$336)*тех!AX$11*тех!AX$6</f>
        <v>0</v>
      </c>
      <c r="AL36" s="85">
        <f>SUMIF(Данные!$B$78:$B$336,'С-сть'!$B36,Данные!AH$78:AH$336)*тех!AY$11*тех!AY$6</f>
        <v>0</v>
      </c>
      <c r="AM36" s="85">
        <f>SUMIF(Данные!$B$78:$B$336,'С-сть'!$B36,Данные!AI$78:AI$336)*тех!AZ$11*тех!AZ$6</f>
        <v>0</v>
      </c>
      <c r="AN36" s="85">
        <f>SUMIF(Данные!$B$78:$B$336,'С-сть'!$B36,Данные!AJ$78:AJ$336)*тех!BA$11*тех!BA$6</f>
        <v>0</v>
      </c>
      <c r="AO36" s="85">
        <f>SUMIF(Данные!$B$78:$B$336,'С-сть'!$B36,Данные!AK$78:AK$336)*тех!BB$11*тех!BB$6</f>
        <v>0</v>
      </c>
      <c r="AP36" s="85">
        <f>SUMIF(Данные!$B$78:$B$336,'С-сть'!$B36,Данные!AL$78:AL$336)*тех!BC$11*тех!BC$6</f>
        <v>0</v>
      </c>
      <c r="AQ36" s="85">
        <f>SUMIF(Данные!$B$78:$B$336,'С-сть'!$B36,Данные!AM$78:AM$336)*тех!BD$11*тех!BD$6</f>
        <v>0</v>
      </c>
      <c r="AR36" s="85">
        <f>SUMIF(Данные!$B$78:$B$336,'С-сть'!$B36,Данные!AN$78:AN$336)*тех!BE$11*тех!BE$6</f>
        <v>0</v>
      </c>
      <c r="AS36" s="85">
        <f>SUMIF(Данные!$B$78:$B$336,'С-сть'!$B36,Данные!AO$78:AO$336)*тех!BF$11*тех!BF$6</f>
        <v>0</v>
      </c>
      <c r="AT36" s="85">
        <f>SUMIF(Данные!$B$78:$B$336,'С-сть'!$B36,Данные!AP$78:AP$336)*тех!BG$11*тех!BG$6</f>
        <v>0</v>
      </c>
      <c r="AU36" s="85">
        <f>SUMIF(Данные!$B$78:$B$336,'С-сть'!$B36,Данные!AQ$78:AQ$336)*тех!BH$11*тех!BH$6</f>
        <v>0</v>
      </c>
      <c r="AV36" s="85">
        <f>SUMIF(Данные!$B$78:$B$336,'С-сть'!$B36,Данные!AR$78:AR$336)*тех!BI$11*тех!BI$6</f>
        <v>0</v>
      </c>
      <c r="AW36" s="85">
        <f>SUMIF(Данные!$B$78:$B$336,'С-сть'!$B36,Данные!AS$78:AS$336)*тех!BJ$11*тех!BJ$6</f>
        <v>0</v>
      </c>
      <c r="AX36" s="85">
        <f>SUMIF(Данные!$B$78:$B$336,'С-сть'!$B36,Данные!AT$78:AT$336)*тех!BK$11*тех!BK$6</f>
        <v>0</v>
      </c>
      <c r="AY36" s="85">
        <f>SUMIF(Данные!$B$78:$B$336,'С-сть'!$B36,Данные!AU$78:AU$336)*тех!BL$11*тех!BL$6</f>
        <v>0</v>
      </c>
      <c r="AZ36" s="85">
        <f>SUMIF(Данные!$B$78:$B$336,'С-сть'!$B36,Данные!AV$78:AV$336)*тех!BM$11*тех!BM$6</f>
        <v>0</v>
      </c>
      <c r="BA36" s="85">
        <f>SUMIF(Данные!$B$78:$B$336,'С-сть'!$B36,Данные!AW$78:AW$336)*тех!BN$11*тех!BN$6</f>
        <v>0</v>
      </c>
      <c r="BB36" s="85">
        <f>SUMIF(Данные!$B$78:$B$336,'С-сть'!$B36,Данные!AX$78:AX$336)*тех!BO$11*тех!BO$6</f>
        <v>0</v>
      </c>
      <c r="BC36" s="85">
        <f>SUMIF(Данные!$B$78:$B$336,'С-сть'!$B36,Данные!AY$78:AY$336)*тех!BP$11*тех!BP$6</f>
        <v>0</v>
      </c>
      <c r="BD36" s="85">
        <f>SUMIF(Данные!$B$78:$B$336,'С-сть'!$B36,Данные!AZ$78:AZ$336)*тех!BQ$11*тех!BQ$6</f>
        <v>0</v>
      </c>
      <c r="BE36" s="85">
        <f>SUMIF(Данные!$B$78:$B$336,'С-сть'!$B36,Данные!BA$78:BA$336)*тех!BR$11*тех!BR$6</f>
        <v>0</v>
      </c>
      <c r="BF36" s="85">
        <f>SUMIF(Данные!$B$78:$B$336,'С-сть'!$B36,Данные!BB$78:BB$336)*тех!BS$11*тех!BS$6</f>
        <v>0</v>
      </c>
      <c r="BG36" s="85">
        <f>SUMIF(Данные!$B$78:$B$336,'С-сть'!$B36,Данные!BC$78:BC$336)*тех!BT$11*тех!BT$6</f>
        <v>0</v>
      </c>
      <c r="BH36" s="85">
        <f>SUMIF(Данные!$B$78:$B$336,'С-сть'!$B36,Данные!BD$78:BD$336)*тех!BU$11*тех!BU$6</f>
        <v>0</v>
      </c>
      <c r="BI36" s="85">
        <f>SUMIF(Данные!$B$78:$B$336,'С-сть'!$B36,Данные!BE$78:BE$336)*тех!BV$11*тех!BV$6</f>
        <v>0</v>
      </c>
      <c r="BJ36" s="85">
        <f>SUMIF(Данные!$B$78:$B$336,'С-сть'!$B36,Данные!BF$78:BF$336)*тех!BW$11*тех!BW$6</f>
        <v>0</v>
      </c>
      <c r="BK36" s="85">
        <f>SUMIF(Данные!$B$78:$B$336,'С-сть'!$B36,Данные!BG$78:BG$336)*тех!BX$11*тех!BX$6</f>
        <v>0</v>
      </c>
      <c r="BL36" s="85">
        <f>SUMIF(Данные!$B$78:$B$336,'С-сть'!$B36,Данные!BH$78:BH$336)*тех!BY$11*тех!BY$6</f>
        <v>0</v>
      </c>
      <c r="BM36" s="85">
        <f>SUMIF(Данные!$B$78:$B$336,'С-сть'!$B36,Данные!BI$78:BI$336)*тех!BZ$11*тех!BZ$6</f>
        <v>0</v>
      </c>
      <c r="BN36" s="85">
        <f>SUMIF(Данные!$B$78:$B$336,'С-сть'!$B36,Данные!BJ$78:BJ$336)*тех!CA$11*тех!CA$6</f>
        <v>0</v>
      </c>
      <c r="BO36" s="85">
        <f>SUMIF(Данные!$B$78:$B$336,'С-сть'!$B36,Данные!BK$78:BK$336)*тех!CB$11*тех!CB$6</f>
        <v>0</v>
      </c>
      <c r="BP36" s="85">
        <f>SUMIF(Данные!$B$78:$B$336,'С-сть'!$B36,Данные!BL$78:BL$336)*тех!CC$11*тех!CC$6</f>
        <v>0</v>
      </c>
      <c r="BQ36" s="85">
        <f>SUMIF(Данные!$B$78:$B$336,'С-сть'!$B36,Данные!BM$78:BM$336)*тех!CD$11*тех!CD$6</f>
        <v>0</v>
      </c>
      <c r="BR36" s="85">
        <f>SUMIF(Данные!$B$78:$B$336,'С-сть'!$B36,Данные!BN$78:BN$336)*тех!CE$11*тех!CE$6</f>
        <v>0</v>
      </c>
    </row>
    <row r="37" spans="2:70">
      <c r="B37" s="3" t="s">
        <v>656</v>
      </c>
      <c r="C37" s="59" t="s">
        <v>646</v>
      </c>
      <c r="D37" s="85">
        <f t="shared" si="22"/>
        <v>0</v>
      </c>
      <c r="E37" s="85">
        <f t="shared" si="23"/>
        <v>0</v>
      </c>
      <c r="F37" s="85">
        <f t="shared" si="24"/>
        <v>0</v>
      </c>
      <c r="G37" s="85">
        <f t="shared" si="25"/>
        <v>0</v>
      </c>
      <c r="H37" s="85">
        <f t="shared" si="26"/>
        <v>0</v>
      </c>
      <c r="I37" s="85">
        <f t="shared" si="27"/>
        <v>0</v>
      </c>
      <c r="J37" s="85"/>
      <c r="K37" s="85">
        <f>SUMIF(Данные!$B$78:$B$336,'С-сть'!$B37,Данные!G$78:G$336)*тех!X$11*тех!X$6</f>
        <v>0</v>
      </c>
      <c r="L37" s="85">
        <f>SUMIF(Данные!$B$78:$B$336,'С-сть'!$B37,Данные!H$78:H$336)*тех!Y$11*тех!Y$6</f>
        <v>0</v>
      </c>
      <c r="M37" s="85">
        <f>SUMIF(Данные!$B$78:$B$336,'С-сть'!$B37,Данные!I$78:I$336)*тех!Z$11*тех!Z$6</f>
        <v>0</v>
      </c>
      <c r="N37" s="85">
        <f>SUMIF(Данные!$B$78:$B$336,'С-сть'!$B37,Данные!J$78:J$336)*тех!AA$11*тех!AA$6</f>
        <v>0</v>
      </c>
      <c r="O37" s="85">
        <f>SUMIF(Данные!$B$78:$B$336,'С-сть'!$B37,Данные!K$78:K$336)*тех!AB$11*тех!AB$6</f>
        <v>0</v>
      </c>
      <c r="P37" s="85">
        <f>SUMIF(Данные!$B$78:$B$336,'С-сть'!$B37,Данные!L$78:L$336)*тех!AC$11*тех!AC$6</f>
        <v>0</v>
      </c>
      <c r="Q37" s="85">
        <f>SUMIF(Данные!$B$78:$B$336,'С-сть'!$B37,Данные!M$78:M$336)*тех!AD$11*тех!AD$6</f>
        <v>0</v>
      </c>
      <c r="R37" s="85">
        <f>SUMIF(Данные!$B$78:$B$336,'С-сть'!$B37,Данные!N$78:N$336)*тех!AE$11*тех!AE$6</f>
        <v>0</v>
      </c>
      <c r="S37" s="85">
        <f>SUMIF(Данные!$B$78:$B$336,'С-сть'!$B37,Данные!O$78:O$336)*тех!AF$11*тех!AF$6</f>
        <v>0</v>
      </c>
      <c r="T37" s="85">
        <f>SUMIF(Данные!$B$78:$B$336,'С-сть'!$B37,Данные!P$78:P$336)*тех!AG$11*тех!AG$6</f>
        <v>0</v>
      </c>
      <c r="U37" s="85">
        <f>SUMIF(Данные!$B$78:$B$336,'С-сть'!$B37,Данные!Q$78:Q$336)*тех!AH$11*тех!AH$6</f>
        <v>0</v>
      </c>
      <c r="V37" s="85">
        <f>SUMIF(Данные!$B$78:$B$336,'С-сть'!$B37,Данные!R$78:R$336)*тех!AI$11*тех!AI$6</f>
        <v>0</v>
      </c>
      <c r="W37" s="85">
        <f>SUMIF(Данные!$B$78:$B$336,'С-сть'!$B37,Данные!S$78:S$336)*тех!AJ$11*тех!AJ$6</f>
        <v>0</v>
      </c>
      <c r="X37" s="85">
        <f>SUMIF(Данные!$B$78:$B$336,'С-сть'!$B37,Данные!T$78:T$336)*тех!AK$11*тех!AK$6</f>
        <v>0</v>
      </c>
      <c r="Y37" s="85">
        <f>SUMIF(Данные!$B$78:$B$336,'С-сть'!$B37,Данные!U$78:U$336)*тех!AL$11*тех!AL$6</f>
        <v>0</v>
      </c>
      <c r="Z37" s="85">
        <f>SUMIF(Данные!$B$78:$B$336,'С-сть'!$B37,Данные!V$78:V$336)*тех!AM$11*тех!AM$6</f>
        <v>0</v>
      </c>
      <c r="AA37" s="85">
        <f>SUMIF(Данные!$B$78:$B$336,'С-сть'!$B37,Данные!W$78:W$336)*тех!AN$11*тех!AN$6</f>
        <v>0</v>
      </c>
      <c r="AB37" s="85">
        <f>SUMIF(Данные!$B$78:$B$336,'С-сть'!$B37,Данные!X$78:X$336)*тех!AO$11*тех!AO$6</f>
        <v>0</v>
      </c>
      <c r="AC37" s="85">
        <f>SUMIF(Данные!$B$78:$B$336,'С-сть'!$B37,Данные!Y$78:Y$336)*тех!AP$11*тех!AP$6</f>
        <v>0</v>
      </c>
      <c r="AD37" s="85">
        <f>SUMIF(Данные!$B$78:$B$336,'С-сть'!$B37,Данные!Z$78:Z$336)*тех!AQ$11*тех!AQ$6</f>
        <v>0</v>
      </c>
      <c r="AE37" s="85">
        <f>SUMIF(Данные!$B$78:$B$336,'С-сть'!$B37,Данные!AA$78:AA$336)*тех!AR$11*тех!AR$6</f>
        <v>0</v>
      </c>
      <c r="AF37" s="85">
        <f>SUMIF(Данные!$B$78:$B$336,'С-сть'!$B37,Данные!AB$78:AB$336)*тех!AS$11*тех!AS$6</f>
        <v>0</v>
      </c>
      <c r="AG37" s="85">
        <f>SUMIF(Данные!$B$78:$B$336,'С-сть'!$B37,Данные!AC$78:AC$336)*тех!AT$11*тех!AT$6</f>
        <v>0</v>
      </c>
      <c r="AH37" s="85">
        <f>SUMIF(Данные!$B$78:$B$336,'С-сть'!$B37,Данные!AD$78:AD$336)*тех!AU$11*тех!AU$6</f>
        <v>0</v>
      </c>
      <c r="AI37" s="85">
        <f>SUMIF(Данные!$B$78:$B$336,'С-сть'!$B37,Данные!AE$78:AE$336)*тех!AV$11*тех!AV$6</f>
        <v>0</v>
      </c>
      <c r="AJ37" s="85">
        <f>SUMIF(Данные!$B$78:$B$336,'С-сть'!$B37,Данные!AF$78:AF$336)*тех!AW$11*тех!AW$6</f>
        <v>0</v>
      </c>
      <c r="AK37" s="85">
        <f>SUMIF(Данные!$B$78:$B$336,'С-сть'!$B37,Данные!AG$78:AG$336)*тех!AX$11*тех!AX$6</f>
        <v>0</v>
      </c>
      <c r="AL37" s="85">
        <f>SUMIF(Данные!$B$78:$B$336,'С-сть'!$B37,Данные!AH$78:AH$336)*тех!AY$11*тех!AY$6</f>
        <v>0</v>
      </c>
      <c r="AM37" s="85">
        <f>SUMIF(Данные!$B$78:$B$336,'С-сть'!$B37,Данные!AI$78:AI$336)*тех!AZ$11*тех!AZ$6</f>
        <v>0</v>
      </c>
      <c r="AN37" s="85">
        <f>SUMIF(Данные!$B$78:$B$336,'С-сть'!$B37,Данные!AJ$78:AJ$336)*тех!BA$11*тех!BA$6</f>
        <v>0</v>
      </c>
      <c r="AO37" s="85">
        <f>SUMIF(Данные!$B$78:$B$336,'С-сть'!$B37,Данные!AK$78:AK$336)*тех!BB$11*тех!BB$6</f>
        <v>0</v>
      </c>
      <c r="AP37" s="85">
        <f>SUMIF(Данные!$B$78:$B$336,'С-сть'!$B37,Данные!AL$78:AL$336)*тех!BC$11*тех!BC$6</f>
        <v>0</v>
      </c>
      <c r="AQ37" s="85">
        <f>SUMIF(Данные!$B$78:$B$336,'С-сть'!$B37,Данные!AM$78:AM$336)*тех!BD$11*тех!BD$6</f>
        <v>0</v>
      </c>
      <c r="AR37" s="85">
        <f>SUMIF(Данные!$B$78:$B$336,'С-сть'!$B37,Данные!AN$78:AN$336)*тех!BE$11*тех!BE$6</f>
        <v>0</v>
      </c>
      <c r="AS37" s="85">
        <f>SUMIF(Данные!$B$78:$B$336,'С-сть'!$B37,Данные!AO$78:AO$336)*тех!BF$11*тех!BF$6</f>
        <v>0</v>
      </c>
      <c r="AT37" s="85">
        <f>SUMIF(Данные!$B$78:$B$336,'С-сть'!$B37,Данные!AP$78:AP$336)*тех!BG$11*тех!BG$6</f>
        <v>0</v>
      </c>
      <c r="AU37" s="85">
        <f>SUMIF(Данные!$B$78:$B$336,'С-сть'!$B37,Данные!AQ$78:AQ$336)*тех!BH$11*тех!BH$6</f>
        <v>0</v>
      </c>
      <c r="AV37" s="85">
        <f>SUMIF(Данные!$B$78:$B$336,'С-сть'!$B37,Данные!AR$78:AR$336)*тех!BI$11*тех!BI$6</f>
        <v>0</v>
      </c>
      <c r="AW37" s="85">
        <f>SUMIF(Данные!$B$78:$B$336,'С-сть'!$B37,Данные!AS$78:AS$336)*тех!BJ$11*тех!BJ$6</f>
        <v>0</v>
      </c>
      <c r="AX37" s="85">
        <f>SUMIF(Данные!$B$78:$B$336,'С-сть'!$B37,Данные!AT$78:AT$336)*тех!BK$11*тех!BK$6</f>
        <v>0</v>
      </c>
      <c r="AY37" s="85">
        <f>SUMIF(Данные!$B$78:$B$336,'С-сть'!$B37,Данные!AU$78:AU$336)*тех!BL$11*тех!BL$6</f>
        <v>0</v>
      </c>
      <c r="AZ37" s="85">
        <f>SUMIF(Данные!$B$78:$B$336,'С-сть'!$B37,Данные!AV$78:AV$336)*тех!BM$11*тех!BM$6</f>
        <v>0</v>
      </c>
      <c r="BA37" s="85">
        <f>SUMIF(Данные!$B$78:$B$336,'С-сть'!$B37,Данные!AW$78:AW$336)*тех!BN$11*тех!BN$6</f>
        <v>0</v>
      </c>
      <c r="BB37" s="85">
        <f>SUMIF(Данные!$B$78:$B$336,'С-сть'!$B37,Данные!AX$78:AX$336)*тех!BO$11*тех!BO$6</f>
        <v>0</v>
      </c>
      <c r="BC37" s="85">
        <f>SUMIF(Данные!$B$78:$B$336,'С-сть'!$B37,Данные!AY$78:AY$336)*тех!BP$11*тех!BP$6</f>
        <v>0</v>
      </c>
      <c r="BD37" s="85">
        <f>SUMIF(Данные!$B$78:$B$336,'С-сть'!$B37,Данные!AZ$78:AZ$336)*тех!BQ$11*тех!BQ$6</f>
        <v>0</v>
      </c>
      <c r="BE37" s="85">
        <f>SUMIF(Данные!$B$78:$B$336,'С-сть'!$B37,Данные!BA$78:BA$336)*тех!BR$11*тех!BR$6</f>
        <v>0</v>
      </c>
      <c r="BF37" s="85">
        <f>SUMIF(Данные!$B$78:$B$336,'С-сть'!$B37,Данные!BB$78:BB$336)*тех!BS$11*тех!BS$6</f>
        <v>0</v>
      </c>
      <c r="BG37" s="85">
        <f>SUMIF(Данные!$B$78:$B$336,'С-сть'!$B37,Данные!BC$78:BC$336)*тех!BT$11*тех!BT$6</f>
        <v>0</v>
      </c>
      <c r="BH37" s="85">
        <f>SUMIF(Данные!$B$78:$B$336,'С-сть'!$B37,Данные!BD$78:BD$336)*тех!BU$11*тех!BU$6</f>
        <v>0</v>
      </c>
      <c r="BI37" s="85">
        <f>SUMIF(Данные!$B$78:$B$336,'С-сть'!$B37,Данные!BE$78:BE$336)*тех!BV$11*тех!BV$6</f>
        <v>0</v>
      </c>
      <c r="BJ37" s="85">
        <f>SUMIF(Данные!$B$78:$B$336,'С-сть'!$B37,Данные!BF$78:BF$336)*тех!BW$11*тех!BW$6</f>
        <v>0</v>
      </c>
      <c r="BK37" s="85">
        <f>SUMIF(Данные!$B$78:$B$336,'С-сть'!$B37,Данные!BG$78:BG$336)*тех!BX$11*тех!BX$6</f>
        <v>0</v>
      </c>
      <c r="BL37" s="85">
        <f>SUMIF(Данные!$B$78:$B$336,'С-сть'!$B37,Данные!BH$78:BH$336)*тех!BY$11*тех!BY$6</f>
        <v>0</v>
      </c>
      <c r="BM37" s="85">
        <f>SUMIF(Данные!$B$78:$B$336,'С-сть'!$B37,Данные!BI$78:BI$336)*тех!BZ$11*тех!BZ$6</f>
        <v>0</v>
      </c>
      <c r="BN37" s="85">
        <f>SUMIF(Данные!$B$78:$B$336,'С-сть'!$B37,Данные!BJ$78:BJ$336)*тех!CA$11*тех!CA$6</f>
        <v>0</v>
      </c>
      <c r="BO37" s="85">
        <f>SUMIF(Данные!$B$78:$B$336,'С-сть'!$B37,Данные!BK$78:BK$336)*тех!CB$11*тех!CB$6</f>
        <v>0</v>
      </c>
      <c r="BP37" s="85">
        <f>SUMIF(Данные!$B$78:$B$336,'С-сть'!$B37,Данные!BL$78:BL$336)*тех!CC$11*тех!CC$6</f>
        <v>0</v>
      </c>
      <c r="BQ37" s="85">
        <f>SUMIF(Данные!$B$78:$B$336,'С-сть'!$B37,Данные!BM$78:BM$336)*тех!CD$11*тех!CD$6</f>
        <v>0</v>
      </c>
      <c r="BR37" s="85">
        <f>SUMIF(Данные!$B$78:$B$336,'С-сть'!$B37,Данные!BN$78:BN$336)*тех!CE$11*тех!CE$6</f>
        <v>0</v>
      </c>
    </row>
    <row r="38" spans="2:70">
      <c r="B38" s="3" t="s">
        <v>657</v>
      </c>
      <c r="C38" s="59" t="s">
        <v>647</v>
      </c>
      <c r="D38" s="85">
        <f t="shared" si="22"/>
        <v>0</v>
      </c>
      <c r="E38" s="85">
        <f t="shared" si="23"/>
        <v>0</v>
      </c>
      <c r="F38" s="85">
        <f t="shared" si="24"/>
        <v>0</v>
      </c>
      <c r="G38" s="85">
        <f t="shared" si="25"/>
        <v>0</v>
      </c>
      <c r="H38" s="85">
        <f t="shared" si="26"/>
        <v>0</v>
      </c>
      <c r="I38" s="85">
        <f t="shared" si="27"/>
        <v>0</v>
      </c>
      <c r="J38" s="85"/>
      <c r="K38" s="85">
        <f>SUMIF(Данные!$B$78:$B$336,'С-сть'!$B38,Данные!G$78:G$336)*тех!X$11*тех!X$6</f>
        <v>0</v>
      </c>
      <c r="L38" s="85">
        <f>SUMIF(Данные!$B$78:$B$336,'С-сть'!$B38,Данные!H$78:H$336)*тех!Y$11*тех!Y$6</f>
        <v>0</v>
      </c>
      <c r="M38" s="85">
        <f>SUMIF(Данные!$B$78:$B$336,'С-сть'!$B38,Данные!I$78:I$336)*тех!Z$11*тех!Z$6</f>
        <v>0</v>
      </c>
      <c r="N38" s="85">
        <f>SUMIF(Данные!$B$78:$B$336,'С-сть'!$B38,Данные!J$78:J$336)*тех!AA$11*тех!AA$6</f>
        <v>0</v>
      </c>
      <c r="O38" s="85">
        <f>SUMIF(Данные!$B$78:$B$336,'С-сть'!$B38,Данные!K$78:K$336)*тех!AB$11*тех!AB$6</f>
        <v>0</v>
      </c>
      <c r="P38" s="85">
        <f>SUMIF(Данные!$B$78:$B$336,'С-сть'!$B38,Данные!L$78:L$336)*тех!AC$11*тех!AC$6</f>
        <v>0</v>
      </c>
      <c r="Q38" s="85">
        <f>SUMIF(Данные!$B$78:$B$336,'С-сть'!$B38,Данные!M$78:M$336)*тех!AD$11*тех!AD$6</f>
        <v>0</v>
      </c>
      <c r="R38" s="85">
        <f>SUMIF(Данные!$B$78:$B$336,'С-сть'!$B38,Данные!N$78:N$336)*тех!AE$11*тех!AE$6</f>
        <v>0</v>
      </c>
      <c r="S38" s="85">
        <f>SUMIF(Данные!$B$78:$B$336,'С-сть'!$B38,Данные!O$78:O$336)*тех!AF$11*тех!AF$6</f>
        <v>0</v>
      </c>
      <c r="T38" s="85">
        <f>SUMIF(Данные!$B$78:$B$336,'С-сть'!$B38,Данные!P$78:P$336)*тех!AG$11*тех!AG$6</f>
        <v>0</v>
      </c>
      <c r="U38" s="85">
        <f>SUMIF(Данные!$B$78:$B$336,'С-сть'!$B38,Данные!Q$78:Q$336)*тех!AH$11*тех!AH$6</f>
        <v>0</v>
      </c>
      <c r="V38" s="85">
        <f>SUMIF(Данные!$B$78:$B$336,'С-сть'!$B38,Данные!R$78:R$336)*тех!AI$11*тех!AI$6</f>
        <v>0</v>
      </c>
      <c r="W38" s="85">
        <f>SUMIF(Данные!$B$78:$B$336,'С-сть'!$B38,Данные!S$78:S$336)*тех!AJ$11*тех!AJ$6</f>
        <v>0</v>
      </c>
      <c r="X38" s="85">
        <f>SUMIF(Данные!$B$78:$B$336,'С-сть'!$B38,Данные!T$78:T$336)*тех!AK$11*тех!AK$6</f>
        <v>0</v>
      </c>
      <c r="Y38" s="85">
        <f>SUMIF(Данные!$B$78:$B$336,'С-сть'!$B38,Данные!U$78:U$336)*тех!AL$11*тех!AL$6</f>
        <v>0</v>
      </c>
      <c r="Z38" s="85">
        <f>SUMIF(Данные!$B$78:$B$336,'С-сть'!$B38,Данные!V$78:V$336)*тех!AM$11*тех!AM$6</f>
        <v>0</v>
      </c>
      <c r="AA38" s="85">
        <f>SUMIF(Данные!$B$78:$B$336,'С-сть'!$B38,Данные!W$78:W$336)*тех!AN$11*тех!AN$6</f>
        <v>0</v>
      </c>
      <c r="AB38" s="85">
        <f>SUMIF(Данные!$B$78:$B$336,'С-сть'!$B38,Данные!X$78:X$336)*тех!AO$11*тех!AO$6</f>
        <v>0</v>
      </c>
      <c r="AC38" s="85">
        <f>SUMIF(Данные!$B$78:$B$336,'С-сть'!$B38,Данные!Y$78:Y$336)*тех!AP$11*тех!AP$6</f>
        <v>0</v>
      </c>
      <c r="AD38" s="85">
        <f>SUMIF(Данные!$B$78:$B$336,'С-сть'!$B38,Данные!Z$78:Z$336)*тех!AQ$11*тех!AQ$6</f>
        <v>0</v>
      </c>
      <c r="AE38" s="85">
        <f>SUMIF(Данные!$B$78:$B$336,'С-сть'!$B38,Данные!AA$78:AA$336)*тех!AR$11*тех!AR$6</f>
        <v>0</v>
      </c>
      <c r="AF38" s="85">
        <f>SUMIF(Данные!$B$78:$B$336,'С-сть'!$B38,Данные!AB$78:AB$336)*тех!AS$11*тех!AS$6</f>
        <v>0</v>
      </c>
      <c r="AG38" s="85">
        <f>SUMIF(Данные!$B$78:$B$336,'С-сть'!$B38,Данные!AC$78:AC$336)*тех!AT$11*тех!AT$6</f>
        <v>0</v>
      </c>
      <c r="AH38" s="85">
        <f>SUMIF(Данные!$B$78:$B$336,'С-сть'!$B38,Данные!AD$78:AD$336)*тех!AU$11*тех!AU$6</f>
        <v>0</v>
      </c>
      <c r="AI38" s="85">
        <f>SUMIF(Данные!$B$78:$B$336,'С-сть'!$B38,Данные!AE$78:AE$336)*тех!AV$11*тех!AV$6</f>
        <v>0</v>
      </c>
      <c r="AJ38" s="85">
        <f>SUMIF(Данные!$B$78:$B$336,'С-сть'!$B38,Данные!AF$78:AF$336)*тех!AW$11*тех!AW$6</f>
        <v>0</v>
      </c>
      <c r="AK38" s="85">
        <f>SUMIF(Данные!$B$78:$B$336,'С-сть'!$B38,Данные!AG$78:AG$336)*тех!AX$11*тех!AX$6</f>
        <v>0</v>
      </c>
      <c r="AL38" s="85">
        <f>SUMIF(Данные!$B$78:$B$336,'С-сть'!$B38,Данные!AH$78:AH$336)*тех!AY$11*тех!AY$6</f>
        <v>0</v>
      </c>
      <c r="AM38" s="85">
        <f>SUMIF(Данные!$B$78:$B$336,'С-сть'!$B38,Данные!AI$78:AI$336)*тех!AZ$11*тех!AZ$6</f>
        <v>0</v>
      </c>
      <c r="AN38" s="85">
        <f>SUMIF(Данные!$B$78:$B$336,'С-сть'!$B38,Данные!AJ$78:AJ$336)*тех!BA$11*тех!BA$6</f>
        <v>0</v>
      </c>
      <c r="AO38" s="85">
        <f>SUMIF(Данные!$B$78:$B$336,'С-сть'!$B38,Данные!AK$78:AK$336)*тех!BB$11*тех!BB$6</f>
        <v>0</v>
      </c>
      <c r="AP38" s="85">
        <f>SUMIF(Данные!$B$78:$B$336,'С-сть'!$B38,Данные!AL$78:AL$336)*тех!BC$11*тех!BC$6</f>
        <v>0</v>
      </c>
      <c r="AQ38" s="85">
        <f>SUMIF(Данные!$B$78:$B$336,'С-сть'!$B38,Данные!AM$78:AM$336)*тех!BD$11*тех!BD$6</f>
        <v>0</v>
      </c>
      <c r="AR38" s="85">
        <f>SUMIF(Данные!$B$78:$B$336,'С-сть'!$B38,Данные!AN$78:AN$336)*тех!BE$11*тех!BE$6</f>
        <v>0</v>
      </c>
      <c r="AS38" s="85">
        <f>SUMIF(Данные!$B$78:$B$336,'С-сть'!$B38,Данные!AO$78:AO$336)*тех!BF$11*тех!BF$6</f>
        <v>0</v>
      </c>
      <c r="AT38" s="85">
        <f>SUMIF(Данные!$B$78:$B$336,'С-сть'!$B38,Данные!AP$78:AP$336)*тех!BG$11*тех!BG$6</f>
        <v>0</v>
      </c>
      <c r="AU38" s="85">
        <f>SUMIF(Данные!$B$78:$B$336,'С-сть'!$B38,Данные!AQ$78:AQ$336)*тех!BH$11*тех!BH$6</f>
        <v>0</v>
      </c>
      <c r="AV38" s="85">
        <f>SUMIF(Данные!$B$78:$B$336,'С-сть'!$B38,Данные!AR$78:AR$336)*тех!BI$11*тех!BI$6</f>
        <v>0</v>
      </c>
      <c r="AW38" s="85">
        <f>SUMIF(Данные!$B$78:$B$336,'С-сть'!$B38,Данные!AS$78:AS$336)*тех!BJ$11*тех!BJ$6</f>
        <v>0</v>
      </c>
      <c r="AX38" s="85">
        <f>SUMIF(Данные!$B$78:$B$336,'С-сть'!$B38,Данные!AT$78:AT$336)*тех!BK$11*тех!BK$6</f>
        <v>0</v>
      </c>
      <c r="AY38" s="85">
        <f>SUMIF(Данные!$B$78:$B$336,'С-сть'!$B38,Данные!AU$78:AU$336)*тех!BL$11*тех!BL$6</f>
        <v>0</v>
      </c>
      <c r="AZ38" s="85">
        <f>SUMIF(Данные!$B$78:$B$336,'С-сть'!$B38,Данные!AV$78:AV$336)*тех!BM$11*тех!BM$6</f>
        <v>0</v>
      </c>
      <c r="BA38" s="85">
        <f>SUMIF(Данные!$B$78:$B$336,'С-сть'!$B38,Данные!AW$78:AW$336)*тех!BN$11*тех!BN$6</f>
        <v>0</v>
      </c>
      <c r="BB38" s="85">
        <f>SUMIF(Данные!$B$78:$B$336,'С-сть'!$B38,Данные!AX$78:AX$336)*тех!BO$11*тех!BO$6</f>
        <v>0</v>
      </c>
      <c r="BC38" s="85">
        <f>SUMIF(Данные!$B$78:$B$336,'С-сть'!$B38,Данные!AY$78:AY$336)*тех!BP$11*тех!BP$6</f>
        <v>0</v>
      </c>
      <c r="BD38" s="85">
        <f>SUMIF(Данные!$B$78:$B$336,'С-сть'!$B38,Данные!AZ$78:AZ$336)*тех!BQ$11*тех!BQ$6</f>
        <v>0</v>
      </c>
      <c r="BE38" s="85">
        <f>SUMIF(Данные!$B$78:$B$336,'С-сть'!$B38,Данные!BA$78:BA$336)*тех!BR$11*тех!BR$6</f>
        <v>0</v>
      </c>
      <c r="BF38" s="85">
        <f>SUMIF(Данные!$B$78:$B$336,'С-сть'!$B38,Данные!BB$78:BB$336)*тех!BS$11*тех!BS$6</f>
        <v>0</v>
      </c>
      <c r="BG38" s="85">
        <f>SUMIF(Данные!$B$78:$B$336,'С-сть'!$B38,Данные!BC$78:BC$336)*тех!BT$11*тех!BT$6</f>
        <v>0</v>
      </c>
      <c r="BH38" s="85">
        <f>SUMIF(Данные!$B$78:$B$336,'С-сть'!$B38,Данные!BD$78:BD$336)*тех!BU$11*тех!BU$6</f>
        <v>0</v>
      </c>
      <c r="BI38" s="85">
        <f>SUMIF(Данные!$B$78:$B$336,'С-сть'!$B38,Данные!BE$78:BE$336)*тех!BV$11*тех!BV$6</f>
        <v>0</v>
      </c>
      <c r="BJ38" s="85">
        <f>SUMIF(Данные!$B$78:$B$336,'С-сть'!$B38,Данные!BF$78:BF$336)*тех!BW$11*тех!BW$6</f>
        <v>0</v>
      </c>
      <c r="BK38" s="85">
        <f>SUMIF(Данные!$B$78:$B$336,'С-сть'!$B38,Данные!BG$78:BG$336)*тех!BX$11*тех!BX$6</f>
        <v>0</v>
      </c>
      <c r="BL38" s="85">
        <f>SUMIF(Данные!$B$78:$B$336,'С-сть'!$B38,Данные!BH$78:BH$336)*тех!BY$11*тех!BY$6</f>
        <v>0</v>
      </c>
      <c r="BM38" s="85">
        <f>SUMIF(Данные!$B$78:$B$336,'С-сть'!$B38,Данные!BI$78:BI$336)*тех!BZ$11*тех!BZ$6</f>
        <v>0</v>
      </c>
      <c r="BN38" s="85">
        <f>SUMIF(Данные!$B$78:$B$336,'С-сть'!$B38,Данные!BJ$78:BJ$336)*тех!CA$11*тех!CA$6</f>
        <v>0</v>
      </c>
      <c r="BO38" s="85">
        <f>SUMIF(Данные!$B$78:$B$336,'С-сть'!$B38,Данные!BK$78:BK$336)*тех!CB$11*тех!CB$6</f>
        <v>0</v>
      </c>
      <c r="BP38" s="85">
        <f>SUMIF(Данные!$B$78:$B$336,'С-сть'!$B38,Данные!BL$78:BL$336)*тех!CC$11*тех!CC$6</f>
        <v>0</v>
      </c>
      <c r="BQ38" s="85">
        <f>SUMIF(Данные!$B$78:$B$336,'С-сть'!$B38,Данные!BM$78:BM$336)*тех!CD$11*тех!CD$6</f>
        <v>0</v>
      </c>
      <c r="BR38" s="85">
        <f>SUMIF(Данные!$B$78:$B$336,'С-сть'!$B38,Данные!BN$78:BN$336)*тех!CE$11*тех!CE$6</f>
        <v>0</v>
      </c>
    </row>
    <row r="39" spans="2:70">
      <c r="B39" s="3" t="s">
        <v>658</v>
      </c>
      <c r="C39" s="59" t="s">
        <v>648</v>
      </c>
      <c r="D39" s="85">
        <f t="shared" si="22"/>
        <v>0</v>
      </c>
      <c r="E39" s="85">
        <f t="shared" si="23"/>
        <v>0</v>
      </c>
      <c r="F39" s="85">
        <f t="shared" si="24"/>
        <v>0</v>
      </c>
      <c r="G39" s="85">
        <f t="shared" si="25"/>
        <v>0</v>
      </c>
      <c r="H39" s="85">
        <f t="shared" si="26"/>
        <v>0</v>
      </c>
      <c r="I39" s="85">
        <f t="shared" si="27"/>
        <v>0</v>
      </c>
      <c r="J39" s="85"/>
      <c r="K39" s="85">
        <f>SUMIF(Данные!$B$78:$B$336,'С-сть'!$B39,Данные!G$78:G$336)*тех!X$11*тех!X$6</f>
        <v>0</v>
      </c>
      <c r="L39" s="85">
        <f>SUMIF(Данные!$B$78:$B$336,'С-сть'!$B39,Данные!H$78:H$336)*тех!Y$11*тех!Y$6</f>
        <v>0</v>
      </c>
      <c r="M39" s="85">
        <f>SUMIF(Данные!$B$78:$B$336,'С-сть'!$B39,Данные!I$78:I$336)*тех!Z$11*тех!Z$6</f>
        <v>0</v>
      </c>
      <c r="N39" s="85">
        <f>SUMIF(Данные!$B$78:$B$336,'С-сть'!$B39,Данные!J$78:J$336)*тех!AA$11*тех!AA$6</f>
        <v>0</v>
      </c>
      <c r="O39" s="85">
        <f>SUMIF(Данные!$B$78:$B$336,'С-сть'!$B39,Данные!K$78:K$336)*тех!AB$11*тех!AB$6</f>
        <v>0</v>
      </c>
      <c r="P39" s="85">
        <f>SUMIF(Данные!$B$78:$B$336,'С-сть'!$B39,Данные!L$78:L$336)*тех!AC$11*тех!AC$6</f>
        <v>0</v>
      </c>
      <c r="Q39" s="85">
        <f>SUMIF(Данные!$B$78:$B$336,'С-сть'!$B39,Данные!M$78:M$336)*тех!AD$11*тех!AD$6</f>
        <v>0</v>
      </c>
      <c r="R39" s="85">
        <f>SUMIF(Данные!$B$78:$B$336,'С-сть'!$B39,Данные!N$78:N$336)*тех!AE$11*тех!AE$6</f>
        <v>0</v>
      </c>
      <c r="S39" s="85">
        <f>SUMIF(Данные!$B$78:$B$336,'С-сть'!$B39,Данные!O$78:O$336)*тех!AF$11*тех!AF$6</f>
        <v>0</v>
      </c>
      <c r="T39" s="85">
        <f>SUMIF(Данные!$B$78:$B$336,'С-сть'!$B39,Данные!P$78:P$336)*тех!AG$11*тех!AG$6</f>
        <v>0</v>
      </c>
      <c r="U39" s="85">
        <f>SUMIF(Данные!$B$78:$B$336,'С-сть'!$B39,Данные!Q$78:Q$336)*тех!AH$11*тех!AH$6</f>
        <v>0</v>
      </c>
      <c r="V39" s="85">
        <f>SUMIF(Данные!$B$78:$B$336,'С-сть'!$B39,Данные!R$78:R$336)*тех!AI$11*тех!AI$6</f>
        <v>0</v>
      </c>
      <c r="W39" s="85">
        <f>SUMIF(Данные!$B$78:$B$336,'С-сть'!$B39,Данные!S$78:S$336)*тех!AJ$11*тех!AJ$6</f>
        <v>0</v>
      </c>
      <c r="X39" s="85">
        <f>SUMIF(Данные!$B$78:$B$336,'С-сть'!$B39,Данные!T$78:T$336)*тех!AK$11*тех!AK$6</f>
        <v>0</v>
      </c>
      <c r="Y39" s="85">
        <f>SUMIF(Данные!$B$78:$B$336,'С-сть'!$B39,Данные!U$78:U$336)*тех!AL$11*тех!AL$6</f>
        <v>0</v>
      </c>
      <c r="Z39" s="85">
        <f>SUMIF(Данные!$B$78:$B$336,'С-сть'!$B39,Данные!V$78:V$336)*тех!AM$11*тех!AM$6</f>
        <v>0</v>
      </c>
      <c r="AA39" s="85">
        <f>SUMIF(Данные!$B$78:$B$336,'С-сть'!$B39,Данные!W$78:W$336)*тех!AN$11*тех!AN$6</f>
        <v>0</v>
      </c>
      <c r="AB39" s="85">
        <f>SUMIF(Данные!$B$78:$B$336,'С-сть'!$B39,Данные!X$78:X$336)*тех!AO$11*тех!AO$6</f>
        <v>0</v>
      </c>
      <c r="AC39" s="85">
        <f>SUMIF(Данные!$B$78:$B$336,'С-сть'!$B39,Данные!Y$78:Y$336)*тех!AP$11*тех!AP$6</f>
        <v>0</v>
      </c>
      <c r="AD39" s="85">
        <f>SUMIF(Данные!$B$78:$B$336,'С-сть'!$B39,Данные!Z$78:Z$336)*тех!AQ$11*тех!AQ$6</f>
        <v>0</v>
      </c>
      <c r="AE39" s="85">
        <f>SUMIF(Данные!$B$78:$B$336,'С-сть'!$B39,Данные!AA$78:AA$336)*тех!AR$11*тех!AR$6</f>
        <v>0</v>
      </c>
      <c r="AF39" s="85">
        <f>SUMIF(Данные!$B$78:$B$336,'С-сть'!$B39,Данные!AB$78:AB$336)*тех!AS$11*тех!AS$6</f>
        <v>0</v>
      </c>
      <c r="AG39" s="85">
        <f>SUMIF(Данные!$B$78:$B$336,'С-сть'!$B39,Данные!AC$78:AC$336)*тех!AT$11*тех!AT$6</f>
        <v>0</v>
      </c>
      <c r="AH39" s="85">
        <f>SUMIF(Данные!$B$78:$B$336,'С-сть'!$B39,Данные!AD$78:AD$336)*тех!AU$11*тех!AU$6</f>
        <v>0</v>
      </c>
      <c r="AI39" s="85">
        <f>SUMIF(Данные!$B$78:$B$336,'С-сть'!$B39,Данные!AE$78:AE$336)*тех!AV$11*тех!AV$6</f>
        <v>0</v>
      </c>
      <c r="AJ39" s="85">
        <f>SUMIF(Данные!$B$78:$B$336,'С-сть'!$B39,Данные!AF$78:AF$336)*тех!AW$11*тех!AW$6</f>
        <v>0</v>
      </c>
      <c r="AK39" s="85">
        <f>SUMIF(Данные!$B$78:$B$336,'С-сть'!$B39,Данные!AG$78:AG$336)*тех!AX$11*тех!AX$6</f>
        <v>0</v>
      </c>
      <c r="AL39" s="85">
        <f>SUMIF(Данные!$B$78:$B$336,'С-сть'!$B39,Данные!AH$78:AH$336)*тех!AY$11*тех!AY$6</f>
        <v>0</v>
      </c>
      <c r="AM39" s="85">
        <f>SUMIF(Данные!$B$78:$B$336,'С-сть'!$B39,Данные!AI$78:AI$336)*тех!AZ$11*тех!AZ$6</f>
        <v>0</v>
      </c>
      <c r="AN39" s="85">
        <f>SUMIF(Данные!$B$78:$B$336,'С-сть'!$B39,Данные!AJ$78:AJ$336)*тех!BA$11*тех!BA$6</f>
        <v>0</v>
      </c>
      <c r="AO39" s="85">
        <f>SUMIF(Данные!$B$78:$B$336,'С-сть'!$B39,Данные!AK$78:AK$336)*тех!BB$11*тех!BB$6</f>
        <v>0</v>
      </c>
      <c r="AP39" s="85">
        <f>SUMIF(Данные!$B$78:$B$336,'С-сть'!$B39,Данные!AL$78:AL$336)*тех!BC$11*тех!BC$6</f>
        <v>0</v>
      </c>
      <c r="AQ39" s="85">
        <f>SUMIF(Данные!$B$78:$B$336,'С-сть'!$B39,Данные!AM$78:AM$336)*тех!BD$11*тех!BD$6</f>
        <v>0</v>
      </c>
      <c r="AR39" s="85">
        <f>SUMIF(Данные!$B$78:$B$336,'С-сть'!$B39,Данные!AN$78:AN$336)*тех!BE$11*тех!BE$6</f>
        <v>0</v>
      </c>
      <c r="AS39" s="85">
        <f>SUMIF(Данные!$B$78:$B$336,'С-сть'!$B39,Данные!AO$78:AO$336)*тех!BF$11*тех!BF$6</f>
        <v>0</v>
      </c>
      <c r="AT39" s="85">
        <f>SUMIF(Данные!$B$78:$B$336,'С-сть'!$B39,Данные!AP$78:AP$336)*тех!BG$11*тех!BG$6</f>
        <v>0</v>
      </c>
      <c r="AU39" s="85">
        <f>SUMIF(Данные!$B$78:$B$336,'С-сть'!$B39,Данные!AQ$78:AQ$336)*тех!BH$11*тех!BH$6</f>
        <v>0</v>
      </c>
      <c r="AV39" s="85">
        <f>SUMIF(Данные!$B$78:$B$336,'С-сть'!$B39,Данные!AR$78:AR$336)*тех!BI$11*тех!BI$6</f>
        <v>0</v>
      </c>
      <c r="AW39" s="85">
        <f>SUMIF(Данные!$B$78:$B$336,'С-сть'!$B39,Данные!AS$78:AS$336)*тех!BJ$11*тех!BJ$6</f>
        <v>0</v>
      </c>
      <c r="AX39" s="85">
        <f>SUMIF(Данные!$B$78:$B$336,'С-сть'!$B39,Данные!AT$78:AT$336)*тех!BK$11*тех!BK$6</f>
        <v>0</v>
      </c>
      <c r="AY39" s="85">
        <f>SUMIF(Данные!$B$78:$B$336,'С-сть'!$B39,Данные!AU$78:AU$336)*тех!BL$11*тех!BL$6</f>
        <v>0</v>
      </c>
      <c r="AZ39" s="85">
        <f>SUMIF(Данные!$B$78:$B$336,'С-сть'!$B39,Данные!AV$78:AV$336)*тех!BM$11*тех!BM$6</f>
        <v>0</v>
      </c>
      <c r="BA39" s="85">
        <f>SUMIF(Данные!$B$78:$B$336,'С-сть'!$B39,Данные!AW$78:AW$336)*тех!BN$11*тех!BN$6</f>
        <v>0</v>
      </c>
      <c r="BB39" s="85">
        <f>SUMIF(Данные!$B$78:$B$336,'С-сть'!$B39,Данные!AX$78:AX$336)*тех!BO$11*тех!BO$6</f>
        <v>0</v>
      </c>
      <c r="BC39" s="85">
        <f>SUMIF(Данные!$B$78:$B$336,'С-сть'!$B39,Данные!AY$78:AY$336)*тех!BP$11*тех!BP$6</f>
        <v>0</v>
      </c>
      <c r="BD39" s="85">
        <f>SUMIF(Данные!$B$78:$B$336,'С-сть'!$B39,Данные!AZ$78:AZ$336)*тех!BQ$11*тех!BQ$6</f>
        <v>0</v>
      </c>
      <c r="BE39" s="85">
        <f>SUMIF(Данные!$B$78:$B$336,'С-сть'!$B39,Данные!BA$78:BA$336)*тех!BR$11*тех!BR$6</f>
        <v>0</v>
      </c>
      <c r="BF39" s="85">
        <f>SUMIF(Данные!$B$78:$B$336,'С-сть'!$B39,Данные!BB$78:BB$336)*тех!BS$11*тех!BS$6</f>
        <v>0</v>
      </c>
      <c r="BG39" s="85">
        <f>SUMIF(Данные!$B$78:$B$336,'С-сть'!$B39,Данные!BC$78:BC$336)*тех!BT$11*тех!BT$6</f>
        <v>0</v>
      </c>
      <c r="BH39" s="85">
        <f>SUMIF(Данные!$B$78:$B$336,'С-сть'!$B39,Данные!BD$78:BD$336)*тех!BU$11*тех!BU$6</f>
        <v>0</v>
      </c>
      <c r="BI39" s="85">
        <f>SUMIF(Данные!$B$78:$B$336,'С-сть'!$B39,Данные!BE$78:BE$336)*тех!BV$11*тех!BV$6</f>
        <v>0</v>
      </c>
      <c r="BJ39" s="85">
        <f>SUMIF(Данные!$B$78:$B$336,'С-сть'!$B39,Данные!BF$78:BF$336)*тех!BW$11*тех!BW$6</f>
        <v>0</v>
      </c>
      <c r="BK39" s="85">
        <f>SUMIF(Данные!$B$78:$B$336,'С-сть'!$B39,Данные!BG$78:BG$336)*тех!BX$11*тех!BX$6</f>
        <v>0</v>
      </c>
      <c r="BL39" s="85">
        <f>SUMIF(Данные!$B$78:$B$336,'С-сть'!$B39,Данные!BH$78:BH$336)*тех!BY$11*тех!BY$6</f>
        <v>0</v>
      </c>
      <c r="BM39" s="85">
        <f>SUMIF(Данные!$B$78:$B$336,'С-сть'!$B39,Данные!BI$78:BI$336)*тех!BZ$11*тех!BZ$6</f>
        <v>0</v>
      </c>
      <c r="BN39" s="85">
        <f>SUMIF(Данные!$B$78:$B$336,'С-сть'!$B39,Данные!BJ$78:BJ$336)*тех!CA$11*тех!CA$6</f>
        <v>0</v>
      </c>
      <c r="BO39" s="85">
        <f>SUMIF(Данные!$B$78:$B$336,'С-сть'!$B39,Данные!BK$78:BK$336)*тех!CB$11*тех!CB$6</f>
        <v>0</v>
      </c>
      <c r="BP39" s="85">
        <f>SUMIF(Данные!$B$78:$B$336,'С-сть'!$B39,Данные!BL$78:BL$336)*тех!CC$11*тех!CC$6</f>
        <v>0</v>
      </c>
      <c r="BQ39" s="85">
        <f>SUMIF(Данные!$B$78:$B$336,'С-сть'!$B39,Данные!BM$78:BM$336)*тех!CD$11*тех!CD$6</f>
        <v>0</v>
      </c>
      <c r="BR39" s="85">
        <f>SUMIF(Данные!$B$78:$B$336,'С-сть'!$B39,Данные!BN$78:BN$336)*тех!CE$11*тех!CE$6</f>
        <v>0</v>
      </c>
    </row>
    <row r="40" spans="2:70">
      <c r="B40" s="3" t="s">
        <v>659</v>
      </c>
      <c r="C40" s="59" t="s">
        <v>649</v>
      </c>
      <c r="D40" s="85">
        <f t="shared" si="22"/>
        <v>0</v>
      </c>
      <c r="E40" s="85">
        <f t="shared" si="23"/>
        <v>0</v>
      </c>
      <c r="F40" s="85">
        <f t="shared" si="24"/>
        <v>0</v>
      </c>
      <c r="G40" s="85">
        <f t="shared" si="25"/>
        <v>0</v>
      </c>
      <c r="H40" s="85">
        <f t="shared" si="26"/>
        <v>0</v>
      </c>
      <c r="I40" s="85">
        <f t="shared" si="27"/>
        <v>0</v>
      </c>
      <c r="J40" s="85"/>
      <c r="K40" s="85">
        <f>SUMIF(Данные!$B$78:$B$336,'С-сть'!$B40,Данные!G$78:G$336)*тех!X$11*тех!X$6</f>
        <v>0</v>
      </c>
      <c r="L40" s="85">
        <f>SUMIF(Данные!$B$78:$B$336,'С-сть'!$B40,Данные!H$78:H$336)*тех!Y$11*тех!Y$6</f>
        <v>0</v>
      </c>
      <c r="M40" s="85">
        <f>SUMIF(Данные!$B$78:$B$336,'С-сть'!$B40,Данные!I$78:I$336)*тех!Z$11*тех!Z$6</f>
        <v>0</v>
      </c>
      <c r="N40" s="85">
        <f>SUMIF(Данные!$B$78:$B$336,'С-сть'!$B40,Данные!J$78:J$336)*тех!AA$11*тех!AA$6</f>
        <v>0</v>
      </c>
      <c r="O40" s="85">
        <f>SUMIF(Данные!$B$78:$B$336,'С-сть'!$B40,Данные!K$78:K$336)*тех!AB$11*тех!AB$6</f>
        <v>0</v>
      </c>
      <c r="P40" s="85">
        <f>SUMIF(Данные!$B$78:$B$336,'С-сть'!$B40,Данные!L$78:L$336)*тех!AC$11*тех!AC$6</f>
        <v>0</v>
      </c>
      <c r="Q40" s="85">
        <f>SUMIF(Данные!$B$78:$B$336,'С-сть'!$B40,Данные!M$78:M$336)*тех!AD$11*тех!AD$6</f>
        <v>0</v>
      </c>
      <c r="R40" s="85">
        <f>SUMIF(Данные!$B$78:$B$336,'С-сть'!$B40,Данные!N$78:N$336)*тех!AE$11*тех!AE$6</f>
        <v>0</v>
      </c>
      <c r="S40" s="85">
        <f>SUMIF(Данные!$B$78:$B$336,'С-сть'!$B40,Данные!O$78:O$336)*тех!AF$11*тех!AF$6</f>
        <v>0</v>
      </c>
      <c r="T40" s="85">
        <f>SUMIF(Данные!$B$78:$B$336,'С-сть'!$B40,Данные!P$78:P$336)*тех!AG$11*тех!AG$6</f>
        <v>0</v>
      </c>
      <c r="U40" s="85">
        <f>SUMIF(Данные!$B$78:$B$336,'С-сть'!$B40,Данные!Q$78:Q$336)*тех!AH$11*тех!AH$6</f>
        <v>0</v>
      </c>
      <c r="V40" s="85">
        <f>SUMIF(Данные!$B$78:$B$336,'С-сть'!$B40,Данные!R$78:R$336)*тех!AI$11*тех!AI$6</f>
        <v>0</v>
      </c>
      <c r="W40" s="85">
        <f>SUMIF(Данные!$B$78:$B$336,'С-сть'!$B40,Данные!S$78:S$336)*тех!AJ$11*тех!AJ$6</f>
        <v>0</v>
      </c>
      <c r="X40" s="85">
        <f>SUMIF(Данные!$B$78:$B$336,'С-сть'!$B40,Данные!T$78:T$336)*тех!AK$11*тех!AK$6</f>
        <v>0</v>
      </c>
      <c r="Y40" s="85">
        <f>SUMIF(Данные!$B$78:$B$336,'С-сть'!$B40,Данные!U$78:U$336)*тех!AL$11*тех!AL$6</f>
        <v>0</v>
      </c>
      <c r="Z40" s="85">
        <f>SUMIF(Данные!$B$78:$B$336,'С-сть'!$B40,Данные!V$78:V$336)*тех!AM$11*тех!AM$6</f>
        <v>0</v>
      </c>
      <c r="AA40" s="85">
        <f>SUMIF(Данные!$B$78:$B$336,'С-сть'!$B40,Данные!W$78:W$336)*тех!AN$11*тех!AN$6</f>
        <v>0</v>
      </c>
      <c r="AB40" s="85">
        <f>SUMIF(Данные!$B$78:$B$336,'С-сть'!$B40,Данные!X$78:X$336)*тех!AO$11*тех!AO$6</f>
        <v>0</v>
      </c>
      <c r="AC40" s="85">
        <f>SUMIF(Данные!$B$78:$B$336,'С-сть'!$B40,Данные!Y$78:Y$336)*тех!AP$11*тех!AP$6</f>
        <v>0</v>
      </c>
      <c r="AD40" s="85">
        <f>SUMIF(Данные!$B$78:$B$336,'С-сть'!$B40,Данные!Z$78:Z$336)*тех!AQ$11*тех!AQ$6</f>
        <v>0</v>
      </c>
      <c r="AE40" s="85">
        <f>SUMIF(Данные!$B$78:$B$336,'С-сть'!$B40,Данные!AA$78:AA$336)*тех!AR$11*тех!AR$6</f>
        <v>0</v>
      </c>
      <c r="AF40" s="85">
        <f>SUMIF(Данные!$B$78:$B$336,'С-сть'!$B40,Данные!AB$78:AB$336)*тех!AS$11*тех!AS$6</f>
        <v>0</v>
      </c>
      <c r="AG40" s="85">
        <f>SUMIF(Данные!$B$78:$B$336,'С-сть'!$B40,Данные!AC$78:AC$336)*тех!AT$11*тех!AT$6</f>
        <v>0</v>
      </c>
      <c r="AH40" s="85">
        <f>SUMIF(Данные!$B$78:$B$336,'С-сть'!$B40,Данные!AD$78:AD$336)*тех!AU$11*тех!AU$6</f>
        <v>0</v>
      </c>
      <c r="AI40" s="85">
        <f>SUMIF(Данные!$B$78:$B$336,'С-сть'!$B40,Данные!AE$78:AE$336)*тех!AV$11*тех!AV$6</f>
        <v>0</v>
      </c>
      <c r="AJ40" s="85">
        <f>SUMIF(Данные!$B$78:$B$336,'С-сть'!$B40,Данные!AF$78:AF$336)*тех!AW$11*тех!AW$6</f>
        <v>0</v>
      </c>
      <c r="AK40" s="85">
        <f>SUMIF(Данные!$B$78:$B$336,'С-сть'!$B40,Данные!AG$78:AG$336)*тех!AX$11*тех!AX$6</f>
        <v>0</v>
      </c>
      <c r="AL40" s="85">
        <f>SUMIF(Данные!$B$78:$B$336,'С-сть'!$B40,Данные!AH$78:AH$336)*тех!AY$11*тех!AY$6</f>
        <v>0</v>
      </c>
      <c r="AM40" s="85">
        <f>SUMIF(Данные!$B$78:$B$336,'С-сть'!$B40,Данные!AI$78:AI$336)*тех!AZ$11*тех!AZ$6</f>
        <v>0</v>
      </c>
      <c r="AN40" s="85">
        <f>SUMIF(Данные!$B$78:$B$336,'С-сть'!$B40,Данные!AJ$78:AJ$336)*тех!BA$11*тех!BA$6</f>
        <v>0</v>
      </c>
      <c r="AO40" s="85">
        <f>SUMIF(Данные!$B$78:$B$336,'С-сть'!$B40,Данные!AK$78:AK$336)*тех!BB$11*тех!BB$6</f>
        <v>0</v>
      </c>
      <c r="AP40" s="85">
        <f>SUMIF(Данные!$B$78:$B$336,'С-сть'!$B40,Данные!AL$78:AL$336)*тех!BC$11*тех!BC$6</f>
        <v>0</v>
      </c>
      <c r="AQ40" s="85">
        <f>SUMIF(Данные!$B$78:$B$336,'С-сть'!$B40,Данные!AM$78:AM$336)*тех!BD$11*тех!BD$6</f>
        <v>0</v>
      </c>
      <c r="AR40" s="85">
        <f>SUMIF(Данные!$B$78:$B$336,'С-сть'!$B40,Данные!AN$78:AN$336)*тех!BE$11*тех!BE$6</f>
        <v>0</v>
      </c>
      <c r="AS40" s="85">
        <f>SUMIF(Данные!$B$78:$B$336,'С-сть'!$B40,Данные!AO$78:AO$336)*тех!BF$11*тех!BF$6</f>
        <v>0</v>
      </c>
      <c r="AT40" s="85">
        <f>SUMIF(Данные!$B$78:$B$336,'С-сть'!$B40,Данные!AP$78:AP$336)*тех!BG$11*тех!BG$6</f>
        <v>0</v>
      </c>
      <c r="AU40" s="85">
        <f>SUMIF(Данные!$B$78:$B$336,'С-сть'!$B40,Данные!AQ$78:AQ$336)*тех!BH$11*тех!BH$6</f>
        <v>0</v>
      </c>
      <c r="AV40" s="85">
        <f>SUMIF(Данные!$B$78:$B$336,'С-сть'!$B40,Данные!AR$78:AR$336)*тех!BI$11*тех!BI$6</f>
        <v>0</v>
      </c>
      <c r="AW40" s="85">
        <f>SUMIF(Данные!$B$78:$B$336,'С-сть'!$B40,Данные!AS$78:AS$336)*тех!BJ$11*тех!BJ$6</f>
        <v>0</v>
      </c>
      <c r="AX40" s="85">
        <f>SUMIF(Данные!$B$78:$B$336,'С-сть'!$B40,Данные!AT$78:AT$336)*тех!BK$11*тех!BK$6</f>
        <v>0</v>
      </c>
      <c r="AY40" s="85">
        <f>SUMIF(Данные!$B$78:$B$336,'С-сть'!$B40,Данные!AU$78:AU$336)*тех!BL$11*тех!BL$6</f>
        <v>0</v>
      </c>
      <c r="AZ40" s="85">
        <f>SUMIF(Данные!$B$78:$B$336,'С-сть'!$B40,Данные!AV$78:AV$336)*тех!BM$11*тех!BM$6</f>
        <v>0</v>
      </c>
      <c r="BA40" s="85">
        <f>SUMIF(Данные!$B$78:$B$336,'С-сть'!$B40,Данные!AW$78:AW$336)*тех!BN$11*тех!BN$6</f>
        <v>0</v>
      </c>
      <c r="BB40" s="85">
        <f>SUMIF(Данные!$B$78:$B$336,'С-сть'!$B40,Данные!AX$78:AX$336)*тех!BO$11*тех!BO$6</f>
        <v>0</v>
      </c>
      <c r="BC40" s="85">
        <f>SUMIF(Данные!$B$78:$B$336,'С-сть'!$B40,Данные!AY$78:AY$336)*тех!BP$11*тех!BP$6</f>
        <v>0</v>
      </c>
      <c r="BD40" s="85">
        <f>SUMIF(Данные!$B$78:$B$336,'С-сть'!$B40,Данные!AZ$78:AZ$336)*тех!BQ$11*тех!BQ$6</f>
        <v>0</v>
      </c>
      <c r="BE40" s="85">
        <f>SUMIF(Данные!$B$78:$B$336,'С-сть'!$B40,Данные!BA$78:BA$336)*тех!BR$11*тех!BR$6</f>
        <v>0</v>
      </c>
      <c r="BF40" s="85">
        <f>SUMIF(Данные!$B$78:$B$336,'С-сть'!$B40,Данные!BB$78:BB$336)*тех!BS$11*тех!BS$6</f>
        <v>0</v>
      </c>
      <c r="BG40" s="85">
        <f>SUMIF(Данные!$B$78:$B$336,'С-сть'!$B40,Данные!BC$78:BC$336)*тех!BT$11*тех!BT$6</f>
        <v>0</v>
      </c>
      <c r="BH40" s="85">
        <f>SUMIF(Данные!$B$78:$B$336,'С-сть'!$B40,Данные!BD$78:BD$336)*тех!BU$11*тех!BU$6</f>
        <v>0</v>
      </c>
      <c r="BI40" s="85">
        <f>SUMIF(Данные!$B$78:$B$336,'С-сть'!$B40,Данные!BE$78:BE$336)*тех!BV$11*тех!BV$6</f>
        <v>0</v>
      </c>
      <c r="BJ40" s="85">
        <f>SUMIF(Данные!$B$78:$B$336,'С-сть'!$B40,Данные!BF$78:BF$336)*тех!BW$11*тех!BW$6</f>
        <v>0</v>
      </c>
      <c r="BK40" s="85">
        <f>SUMIF(Данные!$B$78:$B$336,'С-сть'!$B40,Данные!BG$78:BG$336)*тех!BX$11*тех!BX$6</f>
        <v>0</v>
      </c>
      <c r="BL40" s="85">
        <f>SUMIF(Данные!$B$78:$B$336,'С-сть'!$B40,Данные!BH$78:BH$336)*тех!BY$11*тех!BY$6</f>
        <v>0</v>
      </c>
      <c r="BM40" s="85">
        <f>SUMIF(Данные!$B$78:$B$336,'С-сть'!$B40,Данные!BI$78:BI$336)*тех!BZ$11*тех!BZ$6</f>
        <v>0</v>
      </c>
      <c r="BN40" s="85">
        <f>SUMIF(Данные!$B$78:$B$336,'С-сть'!$B40,Данные!BJ$78:BJ$336)*тех!CA$11*тех!CA$6</f>
        <v>0</v>
      </c>
      <c r="BO40" s="85">
        <f>SUMIF(Данные!$B$78:$B$336,'С-сть'!$B40,Данные!BK$78:BK$336)*тех!CB$11*тех!CB$6</f>
        <v>0</v>
      </c>
      <c r="BP40" s="85">
        <f>SUMIF(Данные!$B$78:$B$336,'С-сть'!$B40,Данные!BL$78:BL$336)*тех!CC$11*тех!CC$6</f>
        <v>0</v>
      </c>
      <c r="BQ40" s="85">
        <f>SUMIF(Данные!$B$78:$B$336,'С-сть'!$B40,Данные!BM$78:BM$336)*тех!CD$11*тех!CD$6</f>
        <v>0</v>
      </c>
      <c r="BR40" s="85">
        <f>SUMIF(Данные!$B$78:$B$336,'С-сть'!$B40,Данные!BN$78:BN$336)*тех!CE$11*тех!CE$6</f>
        <v>0</v>
      </c>
    </row>
    <row r="41" spans="2:70">
      <c r="B41" s="3" t="s">
        <v>660</v>
      </c>
      <c r="C41" s="59" t="s">
        <v>650</v>
      </c>
      <c r="D41" s="85">
        <f t="shared" ref="D41:D44" si="94">SUM(K41:V41)</f>
        <v>0</v>
      </c>
      <c r="E41" s="85">
        <f t="shared" ref="E41:E44" si="95">SUM(W41:AH41)</f>
        <v>0</v>
      </c>
      <c r="F41" s="85">
        <f t="shared" ref="F41:F44" si="96">SUM(AI41:AT41)</f>
        <v>0</v>
      </c>
      <c r="G41" s="85">
        <f t="shared" ref="G41:G44" si="97">SUM(AU41:BF41)</f>
        <v>0</v>
      </c>
      <c r="H41" s="85">
        <f t="shared" ref="H41:H44" si="98">SUM(BG41:BR41)</f>
        <v>0</v>
      </c>
      <c r="I41" s="85">
        <f t="shared" ref="I41:I44" si="99">SUM(D41:H41)</f>
        <v>0</v>
      </c>
      <c r="J41" s="85"/>
      <c r="K41" s="85">
        <f>SUMIF(Данные!$B$78:$B$336,'С-сть'!$B41,Данные!G$78:G$336)*тех!X$11*тех!X$6</f>
        <v>0</v>
      </c>
      <c r="L41" s="85">
        <f>SUMIF(Данные!$B$78:$B$336,'С-сть'!$B41,Данные!H$78:H$336)*тех!Y$11*тех!Y$6</f>
        <v>0</v>
      </c>
      <c r="M41" s="85">
        <f>SUMIF(Данные!$B$78:$B$336,'С-сть'!$B41,Данные!I$78:I$336)*тех!Z$11*тех!Z$6</f>
        <v>0</v>
      </c>
      <c r="N41" s="85">
        <f>SUMIF(Данные!$B$78:$B$336,'С-сть'!$B41,Данные!J$78:J$336)*тех!AA$11*тех!AA$6</f>
        <v>0</v>
      </c>
      <c r="O41" s="85">
        <f>SUMIF(Данные!$B$78:$B$336,'С-сть'!$B41,Данные!K$78:K$336)*тех!AB$11*тех!AB$6</f>
        <v>0</v>
      </c>
      <c r="P41" s="85">
        <f>SUMIF(Данные!$B$78:$B$336,'С-сть'!$B41,Данные!L$78:L$336)*тех!AC$11*тех!AC$6</f>
        <v>0</v>
      </c>
      <c r="Q41" s="85">
        <f>SUMIF(Данные!$B$78:$B$336,'С-сть'!$B41,Данные!M$78:M$336)*тех!AD$11*тех!AD$6</f>
        <v>0</v>
      </c>
      <c r="R41" s="85">
        <f>SUMIF(Данные!$B$78:$B$336,'С-сть'!$B41,Данные!N$78:N$336)*тех!AE$11*тех!AE$6</f>
        <v>0</v>
      </c>
      <c r="S41" s="85">
        <f>SUMIF(Данные!$B$78:$B$336,'С-сть'!$B41,Данные!O$78:O$336)*тех!AF$11*тех!AF$6</f>
        <v>0</v>
      </c>
      <c r="T41" s="85">
        <f>SUMIF(Данные!$B$78:$B$336,'С-сть'!$B41,Данные!P$78:P$336)*тех!AG$11*тех!AG$6</f>
        <v>0</v>
      </c>
      <c r="U41" s="85">
        <f>SUMIF(Данные!$B$78:$B$336,'С-сть'!$B41,Данные!Q$78:Q$336)*тех!AH$11*тех!AH$6</f>
        <v>0</v>
      </c>
      <c r="V41" s="85">
        <f>SUMIF(Данные!$B$78:$B$336,'С-сть'!$B41,Данные!R$78:R$336)*тех!AI$11*тех!AI$6</f>
        <v>0</v>
      </c>
      <c r="W41" s="85">
        <f>SUMIF(Данные!$B$78:$B$336,'С-сть'!$B41,Данные!S$78:S$336)*тех!AJ$11*тех!AJ$6</f>
        <v>0</v>
      </c>
      <c r="X41" s="85">
        <f>SUMIF(Данные!$B$78:$B$336,'С-сть'!$B41,Данные!T$78:T$336)*тех!AK$11*тех!AK$6</f>
        <v>0</v>
      </c>
      <c r="Y41" s="85">
        <f>SUMIF(Данные!$B$78:$B$336,'С-сть'!$B41,Данные!U$78:U$336)*тех!AL$11*тех!AL$6</f>
        <v>0</v>
      </c>
      <c r="Z41" s="85">
        <f>SUMIF(Данные!$B$78:$B$336,'С-сть'!$B41,Данные!V$78:V$336)*тех!AM$11*тех!AM$6</f>
        <v>0</v>
      </c>
      <c r="AA41" s="85">
        <f>SUMIF(Данные!$B$78:$B$336,'С-сть'!$B41,Данные!W$78:W$336)*тех!AN$11*тех!AN$6</f>
        <v>0</v>
      </c>
      <c r="AB41" s="85">
        <f>SUMIF(Данные!$B$78:$B$336,'С-сть'!$B41,Данные!X$78:X$336)*тех!AO$11*тех!AO$6</f>
        <v>0</v>
      </c>
      <c r="AC41" s="85">
        <f>SUMIF(Данные!$B$78:$B$336,'С-сть'!$B41,Данные!Y$78:Y$336)*тех!AP$11*тех!AP$6</f>
        <v>0</v>
      </c>
      <c r="AD41" s="85">
        <f>SUMIF(Данные!$B$78:$B$336,'С-сть'!$B41,Данные!Z$78:Z$336)*тех!AQ$11*тех!AQ$6</f>
        <v>0</v>
      </c>
      <c r="AE41" s="85">
        <f>SUMIF(Данные!$B$78:$B$336,'С-сть'!$B41,Данные!AA$78:AA$336)*тех!AR$11*тех!AR$6</f>
        <v>0</v>
      </c>
      <c r="AF41" s="85">
        <f>SUMIF(Данные!$B$78:$B$336,'С-сть'!$B41,Данные!AB$78:AB$336)*тех!AS$11*тех!AS$6</f>
        <v>0</v>
      </c>
      <c r="AG41" s="85">
        <f>SUMIF(Данные!$B$78:$B$336,'С-сть'!$B41,Данные!AC$78:AC$336)*тех!AT$11*тех!AT$6</f>
        <v>0</v>
      </c>
      <c r="AH41" s="85">
        <f>SUMIF(Данные!$B$78:$B$336,'С-сть'!$B41,Данные!AD$78:AD$336)*тех!AU$11*тех!AU$6</f>
        <v>0</v>
      </c>
      <c r="AI41" s="85">
        <f>SUMIF(Данные!$B$78:$B$336,'С-сть'!$B41,Данные!AE$78:AE$336)*тех!AV$11*тех!AV$6</f>
        <v>0</v>
      </c>
      <c r="AJ41" s="85">
        <f>SUMIF(Данные!$B$78:$B$336,'С-сть'!$B41,Данные!AF$78:AF$336)*тех!AW$11*тех!AW$6</f>
        <v>0</v>
      </c>
      <c r="AK41" s="85">
        <f>SUMIF(Данные!$B$78:$B$336,'С-сть'!$B41,Данные!AG$78:AG$336)*тех!AX$11*тех!AX$6</f>
        <v>0</v>
      </c>
      <c r="AL41" s="85">
        <f>SUMIF(Данные!$B$78:$B$336,'С-сть'!$B41,Данные!AH$78:AH$336)*тех!AY$11*тех!AY$6</f>
        <v>0</v>
      </c>
      <c r="AM41" s="85">
        <f>SUMIF(Данные!$B$78:$B$336,'С-сть'!$B41,Данные!AI$78:AI$336)*тех!AZ$11*тех!AZ$6</f>
        <v>0</v>
      </c>
      <c r="AN41" s="85">
        <f>SUMIF(Данные!$B$78:$B$336,'С-сть'!$B41,Данные!AJ$78:AJ$336)*тех!BA$11*тех!BA$6</f>
        <v>0</v>
      </c>
      <c r="AO41" s="85">
        <f>SUMIF(Данные!$B$78:$B$336,'С-сть'!$B41,Данные!AK$78:AK$336)*тех!BB$11*тех!BB$6</f>
        <v>0</v>
      </c>
      <c r="AP41" s="85">
        <f>SUMIF(Данные!$B$78:$B$336,'С-сть'!$B41,Данные!AL$78:AL$336)*тех!BC$11*тех!BC$6</f>
        <v>0</v>
      </c>
      <c r="AQ41" s="85">
        <f>SUMIF(Данные!$B$78:$B$336,'С-сть'!$B41,Данные!AM$78:AM$336)*тех!BD$11*тех!BD$6</f>
        <v>0</v>
      </c>
      <c r="AR41" s="85">
        <f>SUMIF(Данные!$B$78:$B$336,'С-сть'!$B41,Данные!AN$78:AN$336)*тех!BE$11*тех!BE$6</f>
        <v>0</v>
      </c>
      <c r="AS41" s="85">
        <f>SUMIF(Данные!$B$78:$B$336,'С-сть'!$B41,Данные!AO$78:AO$336)*тех!BF$11*тех!BF$6</f>
        <v>0</v>
      </c>
      <c r="AT41" s="85">
        <f>SUMIF(Данные!$B$78:$B$336,'С-сть'!$B41,Данные!AP$78:AP$336)*тех!BG$11*тех!BG$6</f>
        <v>0</v>
      </c>
      <c r="AU41" s="85">
        <f>SUMIF(Данные!$B$78:$B$336,'С-сть'!$B41,Данные!AQ$78:AQ$336)*тех!BH$11*тех!BH$6</f>
        <v>0</v>
      </c>
      <c r="AV41" s="85">
        <f>SUMIF(Данные!$B$78:$B$336,'С-сть'!$B41,Данные!AR$78:AR$336)*тех!BI$11*тех!BI$6</f>
        <v>0</v>
      </c>
      <c r="AW41" s="85">
        <f>SUMIF(Данные!$B$78:$B$336,'С-сть'!$B41,Данные!AS$78:AS$336)*тех!BJ$11*тех!BJ$6</f>
        <v>0</v>
      </c>
      <c r="AX41" s="85">
        <f>SUMIF(Данные!$B$78:$B$336,'С-сть'!$B41,Данные!AT$78:AT$336)*тех!BK$11*тех!BK$6</f>
        <v>0</v>
      </c>
      <c r="AY41" s="85">
        <f>SUMIF(Данные!$B$78:$B$336,'С-сть'!$B41,Данные!AU$78:AU$336)*тех!BL$11*тех!BL$6</f>
        <v>0</v>
      </c>
      <c r="AZ41" s="85">
        <f>SUMIF(Данные!$B$78:$B$336,'С-сть'!$B41,Данные!AV$78:AV$336)*тех!BM$11*тех!BM$6</f>
        <v>0</v>
      </c>
      <c r="BA41" s="85">
        <f>SUMIF(Данные!$B$78:$B$336,'С-сть'!$B41,Данные!AW$78:AW$336)*тех!BN$11*тех!BN$6</f>
        <v>0</v>
      </c>
      <c r="BB41" s="85">
        <f>SUMIF(Данные!$B$78:$B$336,'С-сть'!$B41,Данные!AX$78:AX$336)*тех!BO$11*тех!BO$6</f>
        <v>0</v>
      </c>
      <c r="BC41" s="85">
        <f>SUMIF(Данные!$B$78:$B$336,'С-сть'!$B41,Данные!AY$78:AY$336)*тех!BP$11*тех!BP$6</f>
        <v>0</v>
      </c>
      <c r="BD41" s="85">
        <f>SUMIF(Данные!$B$78:$B$336,'С-сть'!$B41,Данные!AZ$78:AZ$336)*тех!BQ$11*тех!BQ$6</f>
        <v>0</v>
      </c>
      <c r="BE41" s="85">
        <f>SUMIF(Данные!$B$78:$B$336,'С-сть'!$B41,Данные!BA$78:BA$336)*тех!BR$11*тех!BR$6</f>
        <v>0</v>
      </c>
      <c r="BF41" s="85">
        <f>SUMIF(Данные!$B$78:$B$336,'С-сть'!$B41,Данные!BB$78:BB$336)*тех!BS$11*тех!BS$6</f>
        <v>0</v>
      </c>
      <c r="BG41" s="85">
        <f>SUMIF(Данные!$B$78:$B$336,'С-сть'!$B41,Данные!BC$78:BC$336)*тех!BT$11*тех!BT$6</f>
        <v>0</v>
      </c>
      <c r="BH41" s="85">
        <f>SUMIF(Данные!$B$78:$B$336,'С-сть'!$B41,Данные!BD$78:BD$336)*тех!BU$11*тех!BU$6</f>
        <v>0</v>
      </c>
      <c r="BI41" s="85">
        <f>SUMIF(Данные!$B$78:$B$336,'С-сть'!$B41,Данные!BE$78:BE$336)*тех!BV$11*тех!BV$6</f>
        <v>0</v>
      </c>
      <c r="BJ41" s="85">
        <f>SUMIF(Данные!$B$78:$B$336,'С-сть'!$B41,Данные!BF$78:BF$336)*тех!BW$11*тех!BW$6</f>
        <v>0</v>
      </c>
      <c r="BK41" s="85">
        <f>SUMIF(Данные!$B$78:$B$336,'С-сть'!$B41,Данные!BG$78:BG$336)*тех!BX$11*тех!BX$6</f>
        <v>0</v>
      </c>
      <c r="BL41" s="85">
        <f>SUMIF(Данные!$B$78:$B$336,'С-сть'!$B41,Данные!BH$78:BH$336)*тех!BY$11*тех!BY$6</f>
        <v>0</v>
      </c>
      <c r="BM41" s="85">
        <f>SUMIF(Данные!$B$78:$B$336,'С-сть'!$B41,Данные!BI$78:BI$336)*тех!BZ$11*тех!BZ$6</f>
        <v>0</v>
      </c>
      <c r="BN41" s="85">
        <f>SUMIF(Данные!$B$78:$B$336,'С-сть'!$B41,Данные!BJ$78:BJ$336)*тех!CA$11*тех!CA$6</f>
        <v>0</v>
      </c>
      <c r="BO41" s="85">
        <f>SUMIF(Данные!$B$78:$B$336,'С-сть'!$B41,Данные!BK$78:BK$336)*тех!CB$11*тех!CB$6</f>
        <v>0</v>
      </c>
      <c r="BP41" s="85">
        <f>SUMIF(Данные!$B$78:$B$336,'С-сть'!$B41,Данные!BL$78:BL$336)*тех!CC$11*тех!CC$6</f>
        <v>0</v>
      </c>
      <c r="BQ41" s="85">
        <f>SUMIF(Данные!$B$78:$B$336,'С-сть'!$B41,Данные!BM$78:BM$336)*тех!CD$11*тех!CD$6</f>
        <v>0</v>
      </c>
      <c r="BR41" s="85">
        <f>SUMIF(Данные!$B$78:$B$336,'С-сть'!$B41,Данные!BN$78:BN$336)*тех!CE$11*тех!CE$6</f>
        <v>0</v>
      </c>
    </row>
    <row r="42" spans="2:70">
      <c r="B42" s="3" t="s">
        <v>467</v>
      </c>
      <c r="C42" s="59" t="str">
        <f>Данные!C296</f>
        <v>Прочие</v>
      </c>
      <c r="D42" s="85">
        <f t="shared" si="94"/>
        <v>0</v>
      </c>
      <c r="E42" s="85">
        <f t="shared" si="95"/>
        <v>0</v>
      </c>
      <c r="F42" s="85">
        <f t="shared" si="96"/>
        <v>0</v>
      </c>
      <c r="G42" s="85">
        <f t="shared" si="97"/>
        <v>0</v>
      </c>
      <c r="H42" s="85">
        <f t="shared" si="98"/>
        <v>0</v>
      </c>
      <c r="I42" s="85">
        <f t="shared" si="99"/>
        <v>0</v>
      </c>
      <c r="J42" s="85"/>
      <c r="K42" s="85">
        <f>SUMIF(Данные!$B$78:$B$336,'С-сть'!$B42,Данные!G$78:G$336)*тех!X$11*тех!X$6</f>
        <v>0</v>
      </c>
      <c r="L42" s="85">
        <f>SUMIF(Данные!$B$78:$B$336,'С-сть'!$B42,Данные!H$78:H$336)*тех!Y$11*тех!Y$6</f>
        <v>0</v>
      </c>
      <c r="M42" s="85">
        <f>SUMIF(Данные!$B$78:$B$336,'С-сть'!$B42,Данные!I$78:I$336)*тех!Z$11*тех!Z$6</f>
        <v>0</v>
      </c>
      <c r="N42" s="85">
        <f>SUMIF(Данные!$B$78:$B$336,'С-сть'!$B42,Данные!J$78:J$336)*тех!AA$11*тех!AA$6</f>
        <v>0</v>
      </c>
      <c r="O42" s="85">
        <f>SUMIF(Данные!$B$78:$B$336,'С-сть'!$B42,Данные!K$78:K$336)*тех!AB$11*тех!AB$6</f>
        <v>0</v>
      </c>
      <c r="P42" s="85">
        <f>SUMIF(Данные!$B$78:$B$336,'С-сть'!$B42,Данные!L$78:L$336)*тех!AC$11*тех!AC$6</f>
        <v>0</v>
      </c>
      <c r="Q42" s="85">
        <f>SUMIF(Данные!$B$78:$B$336,'С-сть'!$B42,Данные!M$78:M$336)*тех!AD$11*тех!AD$6</f>
        <v>0</v>
      </c>
      <c r="R42" s="85">
        <f>SUMIF(Данные!$B$78:$B$336,'С-сть'!$B42,Данные!N$78:N$336)*тех!AE$11*тех!AE$6</f>
        <v>0</v>
      </c>
      <c r="S42" s="85">
        <f>SUMIF(Данные!$B$78:$B$336,'С-сть'!$B42,Данные!O$78:O$336)*тех!AF$11*тех!AF$6</f>
        <v>0</v>
      </c>
      <c r="T42" s="85">
        <f>SUMIF(Данные!$B$78:$B$336,'С-сть'!$B42,Данные!P$78:P$336)*тех!AG$11*тех!AG$6</f>
        <v>0</v>
      </c>
      <c r="U42" s="85">
        <f>SUMIF(Данные!$B$78:$B$336,'С-сть'!$B42,Данные!Q$78:Q$336)*тех!AH$11*тех!AH$6</f>
        <v>0</v>
      </c>
      <c r="V42" s="85">
        <f>SUMIF(Данные!$B$78:$B$336,'С-сть'!$B42,Данные!R$78:R$336)*тех!AI$11*тех!AI$6</f>
        <v>0</v>
      </c>
      <c r="W42" s="85">
        <f>SUMIF(Данные!$B$78:$B$336,'С-сть'!$B42,Данные!S$78:S$336)*тех!AJ$11*тех!AJ$6</f>
        <v>0</v>
      </c>
      <c r="X42" s="85">
        <f>SUMIF(Данные!$B$78:$B$336,'С-сть'!$B42,Данные!T$78:T$336)*тех!AK$11*тех!AK$6</f>
        <v>0</v>
      </c>
      <c r="Y42" s="85">
        <f>SUMIF(Данные!$B$78:$B$336,'С-сть'!$B42,Данные!U$78:U$336)*тех!AL$11*тех!AL$6</f>
        <v>0</v>
      </c>
      <c r="Z42" s="85">
        <f>SUMIF(Данные!$B$78:$B$336,'С-сть'!$B42,Данные!V$78:V$336)*тех!AM$11*тех!AM$6</f>
        <v>0</v>
      </c>
      <c r="AA42" s="85">
        <f>SUMIF(Данные!$B$78:$B$336,'С-сть'!$B42,Данные!W$78:W$336)*тех!AN$11*тех!AN$6</f>
        <v>0</v>
      </c>
      <c r="AB42" s="85">
        <f>SUMIF(Данные!$B$78:$B$336,'С-сть'!$B42,Данные!X$78:X$336)*тех!AO$11*тех!AO$6</f>
        <v>0</v>
      </c>
      <c r="AC42" s="85">
        <f>SUMIF(Данные!$B$78:$B$336,'С-сть'!$B42,Данные!Y$78:Y$336)*тех!AP$11*тех!AP$6</f>
        <v>0</v>
      </c>
      <c r="AD42" s="85">
        <f>SUMIF(Данные!$B$78:$B$336,'С-сть'!$B42,Данные!Z$78:Z$336)*тех!AQ$11*тех!AQ$6</f>
        <v>0</v>
      </c>
      <c r="AE42" s="85">
        <f>SUMIF(Данные!$B$78:$B$336,'С-сть'!$B42,Данные!AA$78:AA$336)*тех!AR$11*тех!AR$6</f>
        <v>0</v>
      </c>
      <c r="AF42" s="85">
        <f>SUMIF(Данные!$B$78:$B$336,'С-сть'!$B42,Данные!AB$78:AB$336)*тех!AS$11*тех!AS$6</f>
        <v>0</v>
      </c>
      <c r="AG42" s="85">
        <f>SUMIF(Данные!$B$78:$B$336,'С-сть'!$B42,Данные!AC$78:AC$336)*тех!AT$11*тех!AT$6</f>
        <v>0</v>
      </c>
      <c r="AH42" s="85">
        <f>SUMIF(Данные!$B$78:$B$336,'С-сть'!$B42,Данные!AD$78:AD$336)*тех!AU$11*тех!AU$6</f>
        <v>0</v>
      </c>
      <c r="AI42" s="85">
        <f>SUMIF(Данные!$B$78:$B$336,'С-сть'!$B42,Данные!AE$78:AE$336)*тех!AV$11*тех!AV$6</f>
        <v>0</v>
      </c>
      <c r="AJ42" s="85">
        <f>SUMIF(Данные!$B$78:$B$336,'С-сть'!$B42,Данные!AF$78:AF$336)*тех!AW$11*тех!AW$6</f>
        <v>0</v>
      </c>
      <c r="AK42" s="85">
        <f>SUMIF(Данные!$B$78:$B$336,'С-сть'!$B42,Данные!AG$78:AG$336)*тех!AX$11*тех!AX$6</f>
        <v>0</v>
      </c>
      <c r="AL42" s="85">
        <f>SUMIF(Данные!$B$78:$B$336,'С-сть'!$B42,Данные!AH$78:AH$336)*тех!AY$11*тех!AY$6</f>
        <v>0</v>
      </c>
      <c r="AM42" s="85">
        <f>SUMIF(Данные!$B$78:$B$336,'С-сть'!$B42,Данные!AI$78:AI$336)*тех!AZ$11*тех!AZ$6</f>
        <v>0</v>
      </c>
      <c r="AN42" s="85">
        <f>SUMIF(Данные!$B$78:$B$336,'С-сть'!$B42,Данные!AJ$78:AJ$336)*тех!BA$11*тех!BA$6</f>
        <v>0</v>
      </c>
      <c r="AO42" s="85">
        <f>SUMIF(Данные!$B$78:$B$336,'С-сть'!$B42,Данные!AK$78:AK$336)*тех!BB$11*тех!BB$6</f>
        <v>0</v>
      </c>
      <c r="AP42" s="85">
        <f>SUMIF(Данные!$B$78:$B$336,'С-сть'!$B42,Данные!AL$78:AL$336)*тех!BC$11*тех!BC$6</f>
        <v>0</v>
      </c>
      <c r="AQ42" s="85">
        <f>SUMIF(Данные!$B$78:$B$336,'С-сть'!$B42,Данные!AM$78:AM$336)*тех!BD$11*тех!BD$6</f>
        <v>0</v>
      </c>
      <c r="AR42" s="85">
        <f>SUMIF(Данные!$B$78:$B$336,'С-сть'!$B42,Данные!AN$78:AN$336)*тех!BE$11*тех!BE$6</f>
        <v>0</v>
      </c>
      <c r="AS42" s="85">
        <f>SUMIF(Данные!$B$78:$B$336,'С-сть'!$B42,Данные!AO$78:AO$336)*тех!BF$11*тех!BF$6</f>
        <v>0</v>
      </c>
      <c r="AT42" s="85">
        <f>SUMIF(Данные!$B$78:$B$336,'С-сть'!$B42,Данные!AP$78:AP$336)*тех!BG$11*тех!BG$6</f>
        <v>0</v>
      </c>
      <c r="AU42" s="85">
        <f>SUMIF(Данные!$B$78:$B$336,'С-сть'!$B42,Данные!AQ$78:AQ$336)*тех!BH$11*тех!BH$6</f>
        <v>0</v>
      </c>
      <c r="AV42" s="85">
        <f>SUMIF(Данные!$B$78:$B$336,'С-сть'!$B42,Данные!AR$78:AR$336)*тех!BI$11*тех!BI$6</f>
        <v>0</v>
      </c>
      <c r="AW42" s="85">
        <f>SUMIF(Данные!$B$78:$B$336,'С-сть'!$B42,Данные!AS$78:AS$336)*тех!BJ$11*тех!BJ$6</f>
        <v>0</v>
      </c>
      <c r="AX42" s="85">
        <f>SUMIF(Данные!$B$78:$B$336,'С-сть'!$B42,Данные!AT$78:AT$336)*тех!BK$11*тех!BK$6</f>
        <v>0</v>
      </c>
      <c r="AY42" s="85">
        <f>SUMIF(Данные!$B$78:$B$336,'С-сть'!$B42,Данные!AU$78:AU$336)*тех!BL$11*тех!BL$6</f>
        <v>0</v>
      </c>
      <c r="AZ42" s="85">
        <f>SUMIF(Данные!$B$78:$B$336,'С-сть'!$B42,Данные!AV$78:AV$336)*тех!BM$11*тех!BM$6</f>
        <v>0</v>
      </c>
      <c r="BA42" s="85">
        <f>SUMIF(Данные!$B$78:$B$336,'С-сть'!$B42,Данные!AW$78:AW$336)*тех!BN$11*тех!BN$6</f>
        <v>0</v>
      </c>
      <c r="BB42" s="85">
        <f>SUMIF(Данные!$B$78:$B$336,'С-сть'!$B42,Данные!AX$78:AX$336)*тех!BO$11*тех!BO$6</f>
        <v>0</v>
      </c>
      <c r="BC42" s="85">
        <f>SUMIF(Данные!$B$78:$B$336,'С-сть'!$B42,Данные!AY$78:AY$336)*тех!BP$11*тех!BP$6</f>
        <v>0</v>
      </c>
      <c r="BD42" s="85">
        <f>SUMIF(Данные!$B$78:$B$336,'С-сть'!$B42,Данные!AZ$78:AZ$336)*тех!BQ$11*тех!BQ$6</f>
        <v>0</v>
      </c>
      <c r="BE42" s="85">
        <f>SUMIF(Данные!$B$78:$B$336,'С-сть'!$B42,Данные!BA$78:BA$336)*тех!BR$11*тех!BR$6</f>
        <v>0</v>
      </c>
      <c r="BF42" s="85">
        <f>SUMIF(Данные!$B$78:$B$336,'С-сть'!$B42,Данные!BB$78:BB$336)*тех!BS$11*тех!BS$6</f>
        <v>0</v>
      </c>
      <c r="BG42" s="85">
        <f>SUMIF(Данные!$B$78:$B$336,'С-сть'!$B42,Данные!BC$78:BC$336)*тех!BT$11*тех!BT$6</f>
        <v>0</v>
      </c>
      <c r="BH42" s="85">
        <f>SUMIF(Данные!$B$78:$B$336,'С-сть'!$B42,Данные!BD$78:BD$336)*тех!BU$11*тех!BU$6</f>
        <v>0</v>
      </c>
      <c r="BI42" s="85">
        <f>SUMIF(Данные!$B$78:$B$336,'С-сть'!$B42,Данные!BE$78:BE$336)*тех!BV$11*тех!BV$6</f>
        <v>0</v>
      </c>
      <c r="BJ42" s="85">
        <f>SUMIF(Данные!$B$78:$B$336,'С-сть'!$B42,Данные!BF$78:BF$336)*тех!BW$11*тех!BW$6</f>
        <v>0</v>
      </c>
      <c r="BK42" s="85">
        <f>SUMIF(Данные!$B$78:$B$336,'С-сть'!$B42,Данные!BG$78:BG$336)*тех!BX$11*тех!BX$6</f>
        <v>0</v>
      </c>
      <c r="BL42" s="85">
        <f>SUMIF(Данные!$B$78:$B$336,'С-сть'!$B42,Данные!BH$78:BH$336)*тех!BY$11*тех!BY$6</f>
        <v>0</v>
      </c>
      <c r="BM42" s="85">
        <f>SUMIF(Данные!$B$78:$B$336,'С-сть'!$B42,Данные!BI$78:BI$336)*тех!BZ$11*тех!BZ$6</f>
        <v>0</v>
      </c>
      <c r="BN42" s="85">
        <f>SUMIF(Данные!$B$78:$B$336,'С-сть'!$B42,Данные!BJ$78:BJ$336)*тех!CA$11*тех!CA$6</f>
        <v>0</v>
      </c>
      <c r="BO42" s="85">
        <f>SUMIF(Данные!$B$78:$B$336,'С-сть'!$B42,Данные!BK$78:BK$336)*тех!CB$11*тех!CB$6</f>
        <v>0</v>
      </c>
      <c r="BP42" s="85">
        <f>SUMIF(Данные!$B$78:$B$336,'С-сть'!$B42,Данные!BL$78:BL$336)*тех!CC$11*тех!CC$6</f>
        <v>0</v>
      </c>
      <c r="BQ42" s="85">
        <f>SUMIF(Данные!$B$78:$B$336,'С-сть'!$B42,Данные!BM$78:BM$336)*тех!CD$11*тех!CD$6</f>
        <v>0</v>
      </c>
      <c r="BR42" s="85">
        <f>SUMIF(Данные!$B$78:$B$336,'С-сть'!$B42,Данные!BN$78:BN$336)*тех!CE$11*тех!CE$6</f>
        <v>0</v>
      </c>
    </row>
    <row r="43" spans="2:70">
      <c r="B43" s="3" t="s">
        <v>468</v>
      </c>
      <c r="C43" s="9" t="s">
        <v>195</v>
      </c>
      <c r="D43" s="79">
        <f t="shared" si="94"/>
        <v>0</v>
      </c>
      <c r="E43" s="79">
        <f t="shared" si="95"/>
        <v>0</v>
      </c>
      <c r="F43" s="79">
        <f t="shared" si="96"/>
        <v>0</v>
      </c>
      <c r="G43" s="79">
        <f t="shared" si="97"/>
        <v>0</v>
      </c>
      <c r="H43" s="79">
        <f t="shared" si="98"/>
        <v>0</v>
      </c>
      <c r="I43" s="79">
        <f t="shared" si="99"/>
        <v>0</v>
      </c>
      <c r="J43" s="85"/>
      <c r="K43" s="79">
        <f>SUM(K44:K50)</f>
        <v>0</v>
      </c>
      <c r="L43" s="79">
        <f t="shared" ref="L43:BR43" si="100">SUM(L44:L50)</f>
        <v>0</v>
      </c>
      <c r="M43" s="79">
        <f t="shared" si="100"/>
        <v>0</v>
      </c>
      <c r="N43" s="79">
        <f t="shared" si="100"/>
        <v>0</v>
      </c>
      <c r="O43" s="79">
        <f t="shared" si="100"/>
        <v>0</v>
      </c>
      <c r="P43" s="79">
        <f t="shared" si="100"/>
        <v>0</v>
      </c>
      <c r="Q43" s="79">
        <f t="shared" si="100"/>
        <v>0</v>
      </c>
      <c r="R43" s="79">
        <f t="shared" si="100"/>
        <v>0</v>
      </c>
      <c r="S43" s="79">
        <f t="shared" si="100"/>
        <v>0</v>
      </c>
      <c r="T43" s="79">
        <f t="shared" si="100"/>
        <v>0</v>
      </c>
      <c r="U43" s="79">
        <f t="shared" si="100"/>
        <v>0</v>
      </c>
      <c r="V43" s="79">
        <f t="shared" si="100"/>
        <v>0</v>
      </c>
      <c r="W43" s="79">
        <f t="shared" si="100"/>
        <v>0</v>
      </c>
      <c r="X43" s="79">
        <f t="shared" si="100"/>
        <v>0</v>
      </c>
      <c r="Y43" s="79">
        <f t="shared" si="100"/>
        <v>0</v>
      </c>
      <c r="Z43" s="79">
        <f t="shared" si="100"/>
        <v>0</v>
      </c>
      <c r="AA43" s="79">
        <f t="shared" si="100"/>
        <v>0</v>
      </c>
      <c r="AB43" s="79">
        <f t="shared" si="100"/>
        <v>0</v>
      </c>
      <c r="AC43" s="79">
        <f t="shared" si="100"/>
        <v>0</v>
      </c>
      <c r="AD43" s="79">
        <f t="shared" si="100"/>
        <v>0</v>
      </c>
      <c r="AE43" s="79">
        <f t="shared" si="100"/>
        <v>0</v>
      </c>
      <c r="AF43" s="79">
        <f t="shared" si="100"/>
        <v>0</v>
      </c>
      <c r="AG43" s="79">
        <f t="shared" si="100"/>
        <v>0</v>
      </c>
      <c r="AH43" s="79">
        <f t="shared" si="100"/>
        <v>0</v>
      </c>
      <c r="AI43" s="79">
        <f t="shared" si="100"/>
        <v>0</v>
      </c>
      <c r="AJ43" s="79">
        <f t="shared" si="100"/>
        <v>0</v>
      </c>
      <c r="AK43" s="79">
        <f t="shared" si="100"/>
        <v>0</v>
      </c>
      <c r="AL43" s="79">
        <f t="shared" si="100"/>
        <v>0</v>
      </c>
      <c r="AM43" s="79">
        <f t="shared" si="100"/>
        <v>0</v>
      </c>
      <c r="AN43" s="79">
        <f t="shared" si="100"/>
        <v>0</v>
      </c>
      <c r="AO43" s="79">
        <f t="shared" si="100"/>
        <v>0</v>
      </c>
      <c r="AP43" s="79">
        <f t="shared" si="100"/>
        <v>0</v>
      </c>
      <c r="AQ43" s="79">
        <f t="shared" si="100"/>
        <v>0</v>
      </c>
      <c r="AR43" s="79">
        <f t="shared" si="100"/>
        <v>0</v>
      </c>
      <c r="AS43" s="79">
        <f t="shared" si="100"/>
        <v>0</v>
      </c>
      <c r="AT43" s="79">
        <f t="shared" si="100"/>
        <v>0</v>
      </c>
      <c r="AU43" s="79">
        <f t="shared" si="100"/>
        <v>0</v>
      </c>
      <c r="AV43" s="79">
        <f t="shared" si="100"/>
        <v>0</v>
      </c>
      <c r="AW43" s="79">
        <f t="shared" si="100"/>
        <v>0</v>
      </c>
      <c r="AX43" s="79">
        <f t="shared" si="100"/>
        <v>0</v>
      </c>
      <c r="AY43" s="79">
        <f t="shared" si="100"/>
        <v>0</v>
      </c>
      <c r="AZ43" s="79">
        <f t="shared" si="100"/>
        <v>0</v>
      </c>
      <c r="BA43" s="79">
        <f t="shared" si="100"/>
        <v>0</v>
      </c>
      <c r="BB43" s="79">
        <f t="shared" si="100"/>
        <v>0</v>
      </c>
      <c r="BC43" s="79">
        <f t="shared" si="100"/>
        <v>0</v>
      </c>
      <c r="BD43" s="79">
        <f t="shared" si="100"/>
        <v>0</v>
      </c>
      <c r="BE43" s="79">
        <f t="shared" si="100"/>
        <v>0</v>
      </c>
      <c r="BF43" s="79">
        <f t="shared" si="100"/>
        <v>0</v>
      </c>
      <c r="BG43" s="79">
        <f t="shared" si="100"/>
        <v>0</v>
      </c>
      <c r="BH43" s="79">
        <f t="shared" si="100"/>
        <v>0</v>
      </c>
      <c r="BI43" s="79">
        <f t="shared" si="100"/>
        <v>0</v>
      </c>
      <c r="BJ43" s="79">
        <f t="shared" si="100"/>
        <v>0</v>
      </c>
      <c r="BK43" s="79">
        <f t="shared" si="100"/>
        <v>0</v>
      </c>
      <c r="BL43" s="79">
        <f t="shared" si="100"/>
        <v>0</v>
      </c>
      <c r="BM43" s="79">
        <f t="shared" si="100"/>
        <v>0</v>
      </c>
      <c r="BN43" s="79">
        <f t="shared" si="100"/>
        <v>0</v>
      </c>
      <c r="BO43" s="79">
        <f t="shared" si="100"/>
        <v>0</v>
      </c>
      <c r="BP43" s="79">
        <f t="shared" si="100"/>
        <v>0</v>
      </c>
      <c r="BQ43" s="79">
        <f t="shared" si="100"/>
        <v>0</v>
      </c>
      <c r="BR43" s="79">
        <f t="shared" si="100"/>
        <v>0</v>
      </c>
    </row>
    <row r="44" spans="2:70">
      <c r="B44" s="3" t="s">
        <v>469</v>
      </c>
      <c r="C44" s="59" t="s">
        <v>196</v>
      </c>
      <c r="D44" s="85">
        <f t="shared" si="94"/>
        <v>0</v>
      </c>
      <c r="E44" s="85">
        <f t="shared" si="95"/>
        <v>0</v>
      </c>
      <c r="F44" s="85">
        <f t="shared" si="96"/>
        <v>0</v>
      </c>
      <c r="G44" s="85">
        <f t="shared" si="97"/>
        <v>0</v>
      </c>
      <c r="H44" s="85">
        <f t="shared" si="98"/>
        <v>0</v>
      </c>
      <c r="I44" s="85">
        <f t="shared" si="99"/>
        <v>0</v>
      </c>
      <c r="J44" s="85"/>
      <c r="K44" s="85">
        <f>SUMIF(Данные!$B$78:$B$336,'С-сть'!$B44,Данные!G$78:G$336)*тех!X$11*тех!X$6</f>
        <v>0</v>
      </c>
      <c r="L44" s="85">
        <f>SUMIF(Данные!$B$78:$B$336,'С-сть'!$B44,Данные!H$78:H$336)*тех!Y$11*тех!Y$6</f>
        <v>0</v>
      </c>
      <c r="M44" s="85">
        <f>SUMIF(Данные!$B$78:$B$336,'С-сть'!$B44,Данные!I$78:I$336)*тех!Z$11*тех!Z$6</f>
        <v>0</v>
      </c>
      <c r="N44" s="85">
        <f>SUMIF(Данные!$B$78:$B$336,'С-сть'!$B44,Данные!J$78:J$336)*тех!AA$11*тех!AA$6</f>
        <v>0</v>
      </c>
      <c r="O44" s="85">
        <f>SUMIF(Данные!$B$78:$B$336,'С-сть'!$B44,Данные!K$78:K$336)*тех!AB$11*тех!AB$6</f>
        <v>0</v>
      </c>
      <c r="P44" s="85">
        <f>SUMIF(Данные!$B$78:$B$336,'С-сть'!$B44,Данные!L$78:L$336)*тех!AC$11*тех!AC$6</f>
        <v>0</v>
      </c>
      <c r="Q44" s="85">
        <f>SUMIF(Данные!$B$78:$B$336,'С-сть'!$B44,Данные!M$78:M$336)*тех!AD$11*тех!AD$6</f>
        <v>0</v>
      </c>
      <c r="R44" s="85">
        <f>SUMIF(Данные!$B$78:$B$336,'С-сть'!$B44,Данные!N$78:N$336)*тех!AE$11*тех!AE$6</f>
        <v>0</v>
      </c>
      <c r="S44" s="85">
        <f>SUMIF(Данные!$B$78:$B$336,'С-сть'!$B44,Данные!O$78:O$336)*тех!AF$11*тех!AF$6</f>
        <v>0</v>
      </c>
      <c r="T44" s="85">
        <f>SUMIF(Данные!$B$78:$B$336,'С-сть'!$B44,Данные!P$78:P$336)*тех!AG$11*тех!AG$6</f>
        <v>0</v>
      </c>
      <c r="U44" s="85">
        <f>SUMIF(Данные!$B$78:$B$336,'С-сть'!$B44,Данные!Q$78:Q$336)*тех!AH$11*тех!AH$6</f>
        <v>0</v>
      </c>
      <c r="V44" s="85">
        <f>SUMIF(Данные!$B$78:$B$336,'С-сть'!$B44,Данные!R$78:R$336)*тех!AI$11*тех!AI$6</f>
        <v>0</v>
      </c>
      <c r="W44" s="85">
        <f>SUMIF(Данные!$B$78:$B$336,'С-сть'!$B44,Данные!S$78:S$336)*тех!AJ$11*тех!AJ$6</f>
        <v>0</v>
      </c>
      <c r="X44" s="85">
        <f>SUMIF(Данные!$B$78:$B$336,'С-сть'!$B44,Данные!T$78:T$336)*тех!AK$11*тех!AK$6</f>
        <v>0</v>
      </c>
      <c r="Y44" s="85">
        <f>SUMIF(Данные!$B$78:$B$336,'С-сть'!$B44,Данные!U$78:U$336)*тех!AL$11*тех!AL$6</f>
        <v>0</v>
      </c>
      <c r="Z44" s="85">
        <f>SUMIF(Данные!$B$78:$B$336,'С-сть'!$B44,Данные!V$78:V$336)*тех!AM$11*тех!AM$6</f>
        <v>0</v>
      </c>
      <c r="AA44" s="85">
        <f>SUMIF(Данные!$B$78:$B$336,'С-сть'!$B44,Данные!W$78:W$336)*тех!AN$11*тех!AN$6</f>
        <v>0</v>
      </c>
      <c r="AB44" s="85">
        <f>SUMIF(Данные!$B$78:$B$336,'С-сть'!$B44,Данные!X$78:X$336)*тех!AO$11*тех!AO$6</f>
        <v>0</v>
      </c>
      <c r="AC44" s="85">
        <f>SUMIF(Данные!$B$78:$B$336,'С-сть'!$B44,Данные!Y$78:Y$336)*тех!AP$11*тех!AP$6</f>
        <v>0</v>
      </c>
      <c r="AD44" s="85">
        <f>SUMIF(Данные!$B$78:$B$336,'С-сть'!$B44,Данные!Z$78:Z$336)*тех!AQ$11*тех!AQ$6</f>
        <v>0</v>
      </c>
      <c r="AE44" s="85">
        <f>SUMIF(Данные!$B$78:$B$336,'С-сть'!$B44,Данные!AA$78:AA$336)*тех!AR$11*тех!AR$6</f>
        <v>0</v>
      </c>
      <c r="AF44" s="85">
        <f>SUMIF(Данные!$B$78:$B$336,'С-сть'!$B44,Данные!AB$78:AB$336)*тех!AS$11*тех!AS$6</f>
        <v>0</v>
      </c>
      <c r="AG44" s="85">
        <f>SUMIF(Данные!$B$78:$B$336,'С-сть'!$B44,Данные!AC$78:AC$336)*тех!AT$11*тех!AT$6</f>
        <v>0</v>
      </c>
      <c r="AH44" s="85">
        <f>SUMIF(Данные!$B$78:$B$336,'С-сть'!$B44,Данные!AD$78:AD$336)*тех!AU$11*тех!AU$6</f>
        <v>0</v>
      </c>
      <c r="AI44" s="85">
        <f>SUMIF(Данные!$B$78:$B$336,'С-сть'!$B44,Данные!AE$78:AE$336)*тех!AV$11*тех!AV$6</f>
        <v>0</v>
      </c>
      <c r="AJ44" s="85">
        <f>SUMIF(Данные!$B$78:$B$336,'С-сть'!$B44,Данные!AF$78:AF$336)*тех!AW$11*тех!AW$6</f>
        <v>0</v>
      </c>
      <c r="AK44" s="85">
        <f>SUMIF(Данные!$B$78:$B$336,'С-сть'!$B44,Данные!AG$78:AG$336)*тех!AX$11*тех!AX$6</f>
        <v>0</v>
      </c>
      <c r="AL44" s="85">
        <f>SUMIF(Данные!$B$78:$B$336,'С-сть'!$B44,Данные!AH$78:AH$336)*тех!AY$11*тех!AY$6</f>
        <v>0</v>
      </c>
      <c r="AM44" s="85">
        <f>SUMIF(Данные!$B$78:$B$336,'С-сть'!$B44,Данные!AI$78:AI$336)*тех!AZ$11*тех!AZ$6</f>
        <v>0</v>
      </c>
      <c r="AN44" s="85">
        <f>SUMIF(Данные!$B$78:$B$336,'С-сть'!$B44,Данные!AJ$78:AJ$336)*тех!BA$11*тех!BA$6</f>
        <v>0</v>
      </c>
      <c r="AO44" s="85">
        <f>SUMIF(Данные!$B$78:$B$336,'С-сть'!$B44,Данные!AK$78:AK$336)*тех!BB$11*тех!BB$6</f>
        <v>0</v>
      </c>
      <c r="AP44" s="85">
        <f>SUMIF(Данные!$B$78:$B$336,'С-сть'!$B44,Данные!AL$78:AL$336)*тех!BC$11*тех!BC$6</f>
        <v>0</v>
      </c>
      <c r="AQ44" s="85">
        <f>SUMIF(Данные!$B$78:$B$336,'С-сть'!$B44,Данные!AM$78:AM$336)*тех!BD$11*тех!BD$6</f>
        <v>0</v>
      </c>
      <c r="AR44" s="85">
        <f>SUMIF(Данные!$B$78:$B$336,'С-сть'!$B44,Данные!AN$78:AN$336)*тех!BE$11*тех!BE$6</f>
        <v>0</v>
      </c>
      <c r="AS44" s="85">
        <f>SUMIF(Данные!$B$78:$B$336,'С-сть'!$B44,Данные!AO$78:AO$336)*тех!BF$11*тех!BF$6</f>
        <v>0</v>
      </c>
      <c r="AT44" s="85">
        <f>SUMIF(Данные!$B$78:$B$336,'С-сть'!$B44,Данные!AP$78:AP$336)*тех!BG$11*тех!BG$6</f>
        <v>0</v>
      </c>
      <c r="AU44" s="85">
        <f>SUMIF(Данные!$B$78:$B$336,'С-сть'!$B44,Данные!AQ$78:AQ$336)*тех!BH$11*тех!BH$6</f>
        <v>0</v>
      </c>
      <c r="AV44" s="85">
        <f>SUMIF(Данные!$B$78:$B$336,'С-сть'!$B44,Данные!AR$78:AR$336)*тех!BI$11*тех!BI$6</f>
        <v>0</v>
      </c>
      <c r="AW44" s="85">
        <f>SUMIF(Данные!$B$78:$B$336,'С-сть'!$B44,Данные!AS$78:AS$336)*тех!BJ$11*тех!BJ$6</f>
        <v>0</v>
      </c>
      <c r="AX44" s="85">
        <f>SUMIF(Данные!$B$78:$B$336,'С-сть'!$B44,Данные!AT$78:AT$336)*тех!BK$11*тех!BK$6</f>
        <v>0</v>
      </c>
      <c r="AY44" s="85">
        <f>SUMIF(Данные!$B$78:$B$336,'С-сть'!$B44,Данные!AU$78:AU$336)*тех!BL$11*тех!BL$6</f>
        <v>0</v>
      </c>
      <c r="AZ44" s="85">
        <f>SUMIF(Данные!$B$78:$B$336,'С-сть'!$B44,Данные!AV$78:AV$336)*тех!BM$11*тех!BM$6</f>
        <v>0</v>
      </c>
      <c r="BA44" s="85">
        <f>SUMIF(Данные!$B$78:$B$336,'С-сть'!$B44,Данные!AW$78:AW$336)*тех!BN$11*тех!BN$6</f>
        <v>0</v>
      </c>
      <c r="BB44" s="85">
        <f>SUMIF(Данные!$B$78:$B$336,'С-сть'!$B44,Данные!AX$78:AX$336)*тех!BO$11*тех!BO$6</f>
        <v>0</v>
      </c>
      <c r="BC44" s="85">
        <f>SUMIF(Данные!$B$78:$B$336,'С-сть'!$B44,Данные!AY$78:AY$336)*тех!BP$11*тех!BP$6</f>
        <v>0</v>
      </c>
      <c r="BD44" s="85">
        <f>SUMIF(Данные!$B$78:$B$336,'С-сть'!$B44,Данные!AZ$78:AZ$336)*тех!BQ$11*тех!BQ$6</f>
        <v>0</v>
      </c>
      <c r="BE44" s="85">
        <f>SUMIF(Данные!$B$78:$B$336,'С-сть'!$B44,Данные!BA$78:BA$336)*тех!BR$11*тех!BR$6</f>
        <v>0</v>
      </c>
      <c r="BF44" s="85">
        <f>SUMIF(Данные!$B$78:$B$336,'С-сть'!$B44,Данные!BB$78:BB$336)*тех!BS$11*тех!BS$6</f>
        <v>0</v>
      </c>
      <c r="BG44" s="85">
        <f>SUMIF(Данные!$B$78:$B$336,'С-сть'!$B44,Данные!BC$78:BC$336)*тех!BT$11*тех!BT$6</f>
        <v>0</v>
      </c>
      <c r="BH44" s="85">
        <f>SUMIF(Данные!$B$78:$B$336,'С-сть'!$B44,Данные!BD$78:BD$336)*тех!BU$11*тех!BU$6</f>
        <v>0</v>
      </c>
      <c r="BI44" s="85">
        <f>SUMIF(Данные!$B$78:$B$336,'С-сть'!$B44,Данные!BE$78:BE$336)*тех!BV$11*тех!BV$6</f>
        <v>0</v>
      </c>
      <c r="BJ44" s="85">
        <f>SUMIF(Данные!$B$78:$B$336,'С-сть'!$B44,Данные!BF$78:BF$336)*тех!BW$11*тех!BW$6</f>
        <v>0</v>
      </c>
      <c r="BK44" s="85">
        <f>SUMIF(Данные!$B$78:$B$336,'С-сть'!$B44,Данные!BG$78:BG$336)*тех!BX$11*тех!BX$6</f>
        <v>0</v>
      </c>
      <c r="BL44" s="85">
        <f>SUMIF(Данные!$B$78:$B$336,'С-сть'!$B44,Данные!BH$78:BH$336)*тех!BY$11*тех!BY$6</f>
        <v>0</v>
      </c>
      <c r="BM44" s="85">
        <f>SUMIF(Данные!$B$78:$B$336,'С-сть'!$B44,Данные!BI$78:BI$336)*тех!BZ$11*тех!BZ$6</f>
        <v>0</v>
      </c>
      <c r="BN44" s="85">
        <f>SUMIF(Данные!$B$78:$B$336,'С-сть'!$B44,Данные!BJ$78:BJ$336)*тех!CA$11*тех!CA$6</f>
        <v>0</v>
      </c>
      <c r="BO44" s="85">
        <f>SUMIF(Данные!$B$78:$B$336,'С-сть'!$B44,Данные!BK$78:BK$336)*тех!CB$11*тех!CB$6</f>
        <v>0</v>
      </c>
      <c r="BP44" s="85">
        <f>SUMIF(Данные!$B$78:$B$336,'С-сть'!$B44,Данные!BL$78:BL$336)*тех!CC$11*тех!CC$6</f>
        <v>0</v>
      </c>
      <c r="BQ44" s="85">
        <f>SUMIF(Данные!$B$78:$B$336,'С-сть'!$B44,Данные!BM$78:BM$336)*тех!CD$11*тех!CD$6</f>
        <v>0</v>
      </c>
      <c r="BR44" s="85">
        <f>SUMIF(Данные!$B$78:$B$336,'С-сть'!$B44,Данные!BN$78:BN$336)*тех!CE$11*тех!CE$6</f>
        <v>0</v>
      </c>
    </row>
    <row r="45" spans="2:70">
      <c r="B45" s="3" t="s">
        <v>470</v>
      </c>
      <c r="C45" s="59" t="s">
        <v>197</v>
      </c>
      <c r="D45" s="85">
        <f t="shared" ref="D45:D64" si="101">SUM(K45:V45)</f>
        <v>0</v>
      </c>
      <c r="E45" s="85">
        <f t="shared" ref="E45:E64" si="102">SUM(W45:AH45)</f>
        <v>0</v>
      </c>
      <c r="F45" s="85">
        <f t="shared" ref="F45:F64" si="103">SUM(AI45:AT45)</f>
        <v>0</v>
      </c>
      <c r="G45" s="85">
        <f t="shared" ref="G45:G64" si="104">SUM(AU45:BF45)</f>
        <v>0</v>
      </c>
      <c r="H45" s="85">
        <f t="shared" ref="H45:H64" si="105">SUM(BG45:BR45)</f>
        <v>0</v>
      </c>
      <c r="I45" s="85">
        <f t="shared" ref="I45:I64" si="106">SUM(D45:H45)</f>
        <v>0</v>
      </c>
      <c r="J45" s="85"/>
      <c r="K45" s="85">
        <f>SUMIF(Данные!$B$78:$B$336,'С-сть'!$B45,Данные!G$78:G$336)*тех!X$11*тех!X$6</f>
        <v>0</v>
      </c>
      <c r="L45" s="85">
        <f>SUMIF(Данные!$B$78:$B$336,'С-сть'!$B45,Данные!H$78:H$336)*тех!Y$11*тех!Y$6</f>
        <v>0</v>
      </c>
      <c r="M45" s="85">
        <f>SUMIF(Данные!$B$78:$B$336,'С-сть'!$B45,Данные!I$78:I$336)*тех!Z$11*тех!Z$6</f>
        <v>0</v>
      </c>
      <c r="N45" s="85">
        <f>SUMIF(Данные!$B$78:$B$336,'С-сть'!$B45,Данные!J$78:J$336)*тех!AA$11*тех!AA$6</f>
        <v>0</v>
      </c>
      <c r="O45" s="85">
        <f>SUMIF(Данные!$B$78:$B$336,'С-сть'!$B45,Данные!K$78:K$336)*тех!AB$11*тех!AB$6</f>
        <v>0</v>
      </c>
      <c r="P45" s="85">
        <f>SUMIF(Данные!$B$78:$B$336,'С-сть'!$B45,Данные!L$78:L$336)*тех!AC$11*тех!AC$6</f>
        <v>0</v>
      </c>
      <c r="Q45" s="85">
        <f>SUMIF(Данные!$B$78:$B$336,'С-сть'!$B45,Данные!M$78:M$336)*тех!AD$11*тех!AD$6</f>
        <v>0</v>
      </c>
      <c r="R45" s="85">
        <f>SUMIF(Данные!$B$78:$B$336,'С-сть'!$B45,Данные!N$78:N$336)*тех!AE$11*тех!AE$6</f>
        <v>0</v>
      </c>
      <c r="S45" s="85">
        <f>SUMIF(Данные!$B$78:$B$336,'С-сть'!$B45,Данные!O$78:O$336)*тех!AF$11*тех!AF$6</f>
        <v>0</v>
      </c>
      <c r="T45" s="85">
        <f>SUMIF(Данные!$B$78:$B$336,'С-сть'!$B45,Данные!P$78:P$336)*тех!AG$11*тех!AG$6</f>
        <v>0</v>
      </c>
      <c r="U45" s="85">
        <f>SUMIF(Данные!$B$78:$B$336,'С-сть'!$B45,Данные!Q$78:Q$336)*тех!AH$11*тех!AH$6</f>
        <v>0</v>
      </c>
      <c r="V45" s="85">
        <f>SUMIF(Данные!$B$78:$B$336,'С-сть'!$B45,Данные!R$78:R$336)*тех!AI$11*тех!AI$6</f>
        <v>0</v>
      </c>
      <c r="W45" s="85">
        <f>SUMIF(Данные!$B$78:$B$336,'С-сть'!$B45,Данные!S$78:S$336)*тех!AJ$11*тех!AJ$6</f>
        <v>0</v>
      </c>
      <c r="X45" s="85">
        <f>SUMIF(Данные!$B$78:$B$336,'С-сть'!$B45,Данные!T$78:T$336)*тех!AK$11*тех!AK$6</f>
        <v>0</v>
      </c>
      <c r="Y45" s="85">
        <f>SUMIF(Данные!$B$78:$B$336,'С-сть'!$B45,Данные!U$78:U$336)*тех!AL$11*тех!AL$6</f>
        <v>0</v>
      </c>
      <c r="Z45" s="85">
        <f>SUMIF(Данные!$B$78:$B$336,'С-сть'!$B45,Данные!V$78:V$336)*тех!AM$11*тех!AM$6</f>
        <v>0</v>
      </c>
      <c r="AA45" s="85">
        <f>SUMIF(Данные!$B$78:$B$336,'С-сть'!$B45,Данные!W$78:W$336)*тех!AN$11*тех!AN$6</f>
        <v>0</v>
      </c>
      <c r="AB45" s="85">
        <f>SUMIF(Данные!$B$78:$B$336,'С-сть'!$B45,Данные!X$78:X$336)*тех!AO$11*тех!AO$6</f>
        <v>0</v>
      </c>
      <c r="AC45" s="85">
        <f>SUMIF(Данные!$B$78:$B$336,'С-сть'!$B45,Данные!Y$78:Y$336)*тех!AP$11*тех!AP$6</f>
        <v>0</v>
      </c>
      <c r="AD45" s="85">
        <f>SUMIF(Данные!$B$78:$B$336,'С-сть'!$B45,Данные!Z$78:Z$336)*тех!AQ$11*тех!AQ$6</f>
        <v>0</v>
      </c>
      <c r="AE45" s="85">
        <f>SUMIF(Данные!$B$78:$B$336,'С-сть'!$B45,Данные!AA$78:AA$336)*тех!AR$11*тех!AR$6</f>
        <v>0</v>
      </c>
      <c r="AF45" s="85">
        <f>SUMIF(Данные!$B$78:$B$336,'С-сть'!$B45,Данные!AB$78:AB$336)*тех!AS$11*тех!AS$6</f>
        <v>0</v>
      </c>
      <c r="AG45" s="85">
        <f>SUMIF(Данные!$B$78:$B$336,'С-сть'!$B45,Данные!AC$78:AC$336)*тех!AT$11*тех!AT$6</f>
        <v>0</v>
      </c>
      <c r="AH45" s="85">
        <f>SUMIF(Данные!$B$78:$B$336,'С-сть'!$B45,Данные!AD$78:AD$336)*тех!AU$11*тех!AU$6</f>
        <v>0</v>
      </c>
      <c r="AI45" s="85">
        <f>SUMIF(Данные!$B$78:$B$336,'С-сть'!$B45,Данные!AE$78:AE$336)*тех!AV$11*тех!AV$6</f>
        <v>0</v>
      </c>
      <c r="AJ45" s="85">
        <f>SUMIF(Данные!$B$78:$B$336,'С-сть'!$B45,Данные!AF$78:AF$336)*тех!AW$11*тех!AW$6</f>
        <v>0</v>
      </c>
      <c r="AK45" s="85">
        <f>SUMIF(Данные!$B$78:$B$336,'С-сть'!$B45,Данные!AG$78:AG$336)*тех!AX$11*тех!AX$6</f>
        <v>0</v>
      </c>
      <c r="AL45" s="85">
        <f>SUMIF(Данные!$B$78:$B$336,'С-сть'!$B45,Данные!AH$78:AH$336)*тех!AY$11*тех!AY$6</f>
        <v>0</v>
      </c>
      <c r="AM45" s="85">
        <f>SUMIF(Данные!$B$78:$B$336,'С-сть'!$B45,Данные!AI$78:AI$336)*тех!AZ$11*тех!AZ$6</f>
        <v>0</v>
      </c>
      <c r="AN45" s="85">
        <f>SUMIF(Данные!$B$78:$B$336,'С-сть'!$B45,Данные!AJ$78:AJ$336)*тех!BA$11*тех!BA$6</f>
        <v>0</v>
      </c>
      <c r="AO45" s="85">
        <f>SUMIF(Данные!$B$78:$B$336,'С-сть'!$B45,Данные!AK$78:AK$336)*тех!BB$11*тех!BB$6</f>
        <v>0</v>
      </c>
      <c r="AP45" s="85">
        <f>SUMIF(Данные!$B$78:$B$336,'С-сть'!$B45,Данные!AL$78:AL$336)*тех!BC$11*тех!BC$6</f>
        <v>0</v>
      </c>
      <c r="AQ45" s="85">
        <f>SUMIF(Данные!$B$78:$B$336,'С-сть'!$B45,Данные!AM$78:AM$336)*тех!BD$11*тех!BD$6</f>
        <v>0</v>
      </c>
      <c r="AR45" s="85">
        <f>SUMIF(Данные!$B$78:$B$336,'С-сть'!$B45,Данные!AN$78:AN$336)*тех!BE$11*тех!BE$6</f>
        <v>0</v>
      </c>
      <c r="AS45" s="85">
        <f>SUMIF(Данные!$B$78:$B$336,'С-сть'!$B45,Данные!AO$78:AO$336)*тех!BF$11*тех!BF$6</f>
        <v>0</v>
      </c>
      <c r="AT45" s="85">
        <f>SUMIF(Данные!$B$78:$B$336,'С-сть'!$B45,Данные!AP$78:AP$336)*тех!BG$11*тех!BG$6</f>
        <v>0</v>
      </c>
      <c r="AU45" s="85">
        <f>SUMIF(Данные!$B$78:$B$336,'С-сть'!$B45,Данные!AQ$78:AQ$336)*тех!BH$11*тех!BH$6</f>
        <v>0</v>
      </c>
      <c r="AV45" s="85">
        <f>SUMIF(Данные!$B$78:$B$336,'С-сть'!$B45,Данные!AR$78:AR$336)*тех!BI$11*тех!BI$6</f>
        <v>0</v>
      </c>
      <c r="AW45" s="85">
        <f>SUMIF(Данные!$B$78:$B$336,'С-сть'!$B45,Данные!AS$78:AS$336)*тех!BJ$11*тех!BJ$6</f>
        <v>0</v>
      </c>
      <c r="AX45" s="85">
        <f>SUMIF(Данные!$B$78:$B$336,'С-сть'!$B45,Данные!AT$78:AT$336)*тех!BK$11*тех!BK$6</f>
        <v>0</v>
      </c>
      <c r="AY45" s="85">
        <f>SUMIF(Данные!$B$78:$B$336,'С-сть'!$B45,Данные!AU$78:AU$336)*тех!BL$11*тех!BL$6</f>
        <v>0</v>
      </c>
      <c r="AZ45" s="85">
        <f>SUMIF(Данные!$B$78:$B$336,'С-сть'!$B45,Данные!AV$78:AV$336)*тех!BM$11*тех!BM$6</f>
        <v>0</v>
      </c>
      <c r="BA45" s="85">
        <f>SUMIF(Данные!$B$78:$B$336,'С-сть'!$B45,Данные!AW$78:AW$336)*тех!BN$11*тех!BN$6</f>
        <v>0</v>
      </c>
      <c r="BB45" s="85">
        <f>SUMIF(Данные!$B$78:$B$336,'С-сть'!$B45,Данные!AX$78:AX$336)*тех!BO$11*тех!BO$6</f>
        <v>0</v>
      </c>
      <c r="BC45" s="85">
        <f>SUMIF(Данные!$B$78:$B$336,'С-сть'!$B45,Данные!AY$78:AY$336)*тех!BP$11*тех!BP$6</f>
        <v>0</v>
      </c>
      <c r="BD45" s="85">
        <f>SUMIF(Данные!$B$78:$B$336,'С-сть'!$B45,Данные!AZ$78:AZ$336)*тех!BQ$11*тех!BQ$6</f>
        <v>0</v>
      </c>
      <c r="BE45" s="85">
        <f>SUMIF(Данные!$B$78:$B$336,'С-сть'!$B45,Данные!BA$78:BA$336)*тех!BR$11*тех!BR$6</f>
        <v>0</v>
      </c>
      <c r="BF45" s="85">
        <f>SUMIF(Данные!$B$78:$B$336,'С-сть'!$B45,Данные!BB$78:BB$336)*тех!BS$11*тех!BS$6</f>
        <v>0</v>
      </c>
      <c r="BG45" s="85">
        <f>SUMIF(Данные!$B$78:$B$336,'С-сть'!$B45,Данные!BC$78:BC$336)*тех!BT$11*тех!BT$6</f>
        <v>0</v>
      </c>
      <c r="BH45" s="85">
        <f>SUMIF(Данные!$B$78:$B$336,'С-сть'!$B45,Данные!BD$78:BD$336)*тех!BU$11*тех!BU$6</f>
        <v>0</v>
      </c>
      <c r="BI45" s="85">
        <f>SUMIF(Данные!$B$78:$B$336,'С-сть'!$B45,Данные!BE$78:BE$336)*тех!BV$11*тех!BV$6</f>
        <v>0</v>
      </c>
      <c r="BJ45" s="85">
        <f>SUMIF(Данные!$B$78:$B$336,'С-сть'!$B45,Данные!BF$78:BF$336)*тех!BW$11*тех!BW$6</f>
        <v>0</v>
      </c>
      <c r="BK45" s="85">
        <f>SUMIF(Данные!$B$78:$B$336,'С-сть'!$B45,Данные!BG$78:BG$336)*тех!BX$11*тех!BX$6</f>
        <v>0</v>
      </c>
      <c r="BL45" s="85">
        <f>SUMIF(Данные!$B$78:$B$336,'С-сть'!$B45,Данные!BH$78:BH$336)*тех!BY$11*тех!BY$6</f>
        <v>0</v>
      </c>
      <c r="BM45" s="85">
        <f>SUMIF(Данные!$B$78:$B$336,'С-сть'!$B45,Данные!BI$78:BI$336)*тех!BZ$11*тех!BZ$6</f>
        <v>0</v>
      </c>
      <c r="BN45" s="85">
        <f>SUMIF(Данные!$B$78:$B$336,'С-сть'!$B45,Данные!BJ$78:BJ$336)*тех!CA$11*тех!CA$6</f>
        <v>0</v>
      </c>
      <c r="BO45" s="85">
        <f>SUMIF(Данные!$B$78:$B$336,'С-сть'!$B45,Данные!BK$78:BK$336)*тех!CB$11*тех!CB$6</f>
        <v>0</v>
      </c>
      <c r="BP45" s="85">
        <f>SUMIF(Данные!$B$78:$B$336,'С-сть'!$B45,Данные!BL$78:BL$336)*тех!CC$11*тех!CC$6</f>
        <v>0</v>
      </c>
      <c r="BQ45" s="85">
        <f>SUMIF(Данные!$B$78:$B$336,'С-сть'!$B45,Данные!BM$78:BM$336)*тех!CD$11*тех!CD$6</f>
        <v>0</v>
      </c>
      <c r="BR45" s="85">
        <f>SUMIF(Данные!$B$78:$B$336,'С-сть'!$B45,Данные!BN$78:BN$336)*тех!CE$11*тех!CE$6</f>
        <v>0</v>
      </c>
    </row>
    <row r="46" spans="2:70">
      <c r="B46" s="3" t="s">
        <v>471</v>
      </c>
      <c r="C46" s="59" t="s">
        <v>249</v>
      </c>
      <c r="D46" s="85">
        <f t="shared" si="101"/>
        <v>0</v>
      </c>
      <c r="E46" s="85">
        <f t="shared" si="102"/>
        <v>0</v>
      </c>
      <c r="F46" s="85">
        <f t="shared" si="103"/>
        <v>0</v>
      </c>
      <c r="G46" s="85">
        <f t="shared" si="104"/>
        <v>0</v>
      </c>
      <c r="H46" s="85">
        <f t="shared" si="105"/>
        <v>0</v>
      </c>
      <c r="I46" s="85">
        <f t="shared" si="106"/>
        <v>0</v>
      </c>
      <c r="J46" s="85"/>
      <c r="K46" s="85">
        <f>SUMIF(Данные!$B$78:$B$336,'С-сть'!$B46,Данные!G$78:G$336)*тех!X$11*тех!X$6</f>
        <v>0</v>
      </c>
      <c r="L46" s="85">
        <f>SUMIF(Данные!$B$78:$B$336,'С-сть'!$B46,Данные!H$78:H$336)*тех!Y$11*тех!Y$6</f>
        <v>0</v>
      </c>
      <c r="M46" s="85">
        <f>SUMIF(Данные!$B$78:$B$336,'С-сть'!$B46,Данные!I$78:I$336)*тех!Z$11*тех!Z$6</f>
        <v>0</v>
      </c>
      <c r="N46" s="85">
        <f>SUMIF(Данные!$B$78:$B$336,'С-сть'!$B46,Данные!J$78:J$336)*тех!AA$11*тех!AA$6</f>
        <v>0</v>
      </c>
      <c r="O46" s="85">
        <f>SUMIF(Данные!$B$78:$B$336,'С-сть'!$B46,Данные!K$78:K$336)*тех!AB$11*тех!AB$6</f>
        <v>0</v>
      </c>
      <c r="P46" s="85">
        <f>SUMIF(Данные!$B$78:$B$336,'С-сть'!$B46,Данные!L$78:L$336)*тех!AC$11*тех!AC$6</f>
        <v>0</v>
      </c>
      <c r="Q46" s="85">
        <f>SUMIF(Данные!$B$78:$B$336,'С-сть'!$B46,Данные!M$78:M$336)*тех!AD$11*тех!AD$6</f>
        <v>0</v>
      </c>
      <c r="R46" s="85">
        <f>SUMIF(Данные!$B$78:$B$336,'С-сть'!$B46,Данные!N$78:N$336)*тех!AE$11*тех!AE$6</f>
        <v>0</v>
      </c>
      <c r="S46" s="85">
        <f>SUMIF(Данные!$B$78:$B$336,'С-сть'!$B46,Данные!O$78:O$336)*тех!AF$11*тех!AF$6</f>
        <v>0</v>
      </c>
      <c r="T46" s="85">
        <f>SUMIF(Данные!$B$78:$B$336,'С-сть'!$B46,Данные!P$78:P$336)*тех!AG$11*тех!AG$6</f>
        <v>0</v>
      </c>
      <c r="U46" s="85">
        <f>SUMIF(Данные!$B$78:$B$336,'С-сть'!$B46,Данные!Q$78:Q$336)*тех!AH$11*тех!AH$6</f>
        <v>0</v>
      </c>
      <c r="V46" s="85">
        <f>SUMIF(Данные!$B$78:$B$336,'С-сть'!$B46,Данные!R$78:R$336)*тех!AI$11*тех!AI$6</f>
        <v>0</v>
      </c>
      <c r="W46" s="85">
        <f>SUMIF(Данные!$B$78:$B$336,'С-сть'!$B46,Данные!S$78:S$336)*тех!AJ$11*тех!AJ$6</f>
        <v>0</v>
      </c>
      <c r="X46" s="85">
        <f>SUMIF(Данные!$B$78:$B$336,'С-сть'!$B46,Данные!T$78:T$336)*тех!AK$11*тех!AK$6</f>
        <v>0</v>
      </c>
      <c r="Y46" s="85">
        <f>SUMIF(Данные!$B$78:$B$336,'С-сть'!$B46,Данные!U$78:U$336)*тех!AL$11*тех!AL$6</f>
        <v>0</v>
      </c>
      <c r="Z46" s="85">
        <f>SUMIF(Данные!$B$78:$B$336,'С-сть'!$B46,Данные!V$78:V$336)*тех!AM$11*тех!AM$6</f>
        <v>0</v>
      </c>
      <c r="AA46" s="85">
        <f>SUMIF(Данные!$B$78:$B$336,'С-сть'!$B46,Данные!W$78:W$336)*тех!AN$11*тех!AN$6</f>
        <v>0</v>
      </c>
      <c r="AB46" s="85">
        <f>SUMIF(Данные!$B$78:$B$336,'С-сть'!$B46,Данные!X$78:X$336)*тех!AO$11*тех!AO$6</f>
        <v>0</v>
      </c>
      <c r="AC46" s="85">
        <f>SUMIF(Данные!$B$78:$B$336,'С-сть'!$B46,Данные!Y$78:Y$336)*тех!AP$11*тех!AP$6</f>
        <v>0</v>
      </c>
      <c r="AD46" s="85">
        <f>SUMIF(Данные!$B$78:$B$336,'С-сть'!$B46,Данные!Z$78:Z$336)*тех!AQ$11*тех!AQ$6</f>
        <v>0</v>
      </c>
      <c r="AE46" s="85">
        <f>SUMIF(Данные!$B$78:$B$336,'С-сть'!$B46,Данные!AA$78:AA$336)*тех!AR$11*тех!AR$6</f>
        <v>0</v>
      </c>
      <c r="AF46" s="85">
        <f>SUMIF(Данные!$B$78:$B$336,'С-сть'!$B46,Данные!AB$78:AB$336)*тех!AS$11*тех!AS$6</f>
        <v>0</v>
      </c>
      <c r="AG46" s="85">
        <f>SUMIF(Данные!$B$78:$B$336,'С-сть'!$B46,Данные!AC$78:AC$336)*тех!AT$11*тех!AT$6</f>
        <v>0</v>
      </c>
      <c r="AH46" s="85">
        <f>SUMIF(Данные!$B$78:$B$336,'С-сть'!$B46,Данные!AD$78:AD$336)*тех!AU$11*тех!AU$6</f>
        <v>0</v>
      </c>
      <c r="AI46" s="85">
        <f>SUMIF(Данные!$B$78:$B$336,'С-сть'!$B46,Данные!AE$78:AE$336)*тех!AV$11*тех!AV$6</f>
        <v>0</v>
      </c>
      <c r="AJ46" s="85">
        <f>SUMIF(Данные!$B$78:$B$336,'С-сть'!$B46,Данные!AF$78:AF$336)*тех!AW$11*тех!AW$6</f>
        <v>0</v>
      </c>
      <c r="AK46" s="85">
        <f>SUMIF(Данные!$B$78:$B$336,'С-сть'!$B46,Данные!AG$78:AG$336)*тех!AX$11*тех!AX$6</f>
        <v>0</v>
      </c>
      <c r="AL46" s="85">
        <f>SUMIF(Данные!$B$78:$B$336,'С-сть'!$B46,Данные!AH$78:AH$336)*тех!AY$11*тех!AY$6</f>
        <v>0</v>
      </c>
      <c r="AM46" s="85">
        <f>SUMIF(Данные!$B$78:$B$336,'С-сть'!$B46,Данные!AI$78:AI$336)*тех!AZ$11*тех!AZ$6</f>
        <v>0</v>
      </c>
      <c r="AN46" s="85">
        <f>SUMIF(Данные!$B$78:$B$336,'С-сть'!$B46,Данные!AJ$78:AJ$336)*тех!BA$11*тех!BA$6</f>
        <v>0</v>
      </c>
      <c r="AO46" s="85">
        <f>SUMIF(Данные!$B$78:$B$336,'С-сть'!$B46,Данные!AK$78:AK$336)*тех!BB$11*тех!BB$6</f>
        <v>0</v>
      </c>
      <c r="AP46" s="85">
        <f>SUMIF(Данные!$B$78:$B$336,'С-сть'!$B46,Данные!AL$78:AL$336)*тех!BC$11*тех!BC$6</f>
        <v>0</v>
      </c>
      <c r="AQ46" s="85">
        <f>SUMIF(Данные!$B$78:$B$336,'С-сть'!$B46,Данные!AM$78:AM$336)*тех!BD$11*тех!BD$6</f>
        <v>0</v>
      </c>
      <c r="AR46" s="85">
        <f>SUMIF(Данные!$B$78:$B$336,'С-сть'!$B46,Данные!AN$78:AN$336)*тех!BE$11*тех!BE$6</f>
        <v>0</v>
      </c>
      <c r="AS46" s="85">
        <f>SUMIF(Данные!$B$78:$B$336,'С-сть'!$B46,Данные!AO$78:AO$336)*тех!BF$11*тех!BF$6</f>
        <v>0</v>
      </c>
      <c r="AT46" s="85">
        <f>SUMIF(Данные!$B$78:$B$336,'С-сть'!$B46,Данные!AP$78:AP$336)*тех!BG$11*тех!BG$6</f>
        <v>0</v>
      </c>
      <c r="AU46" s="85">
        <f>SUMIF(Данные!$B$78:$B$336,'С-сть'!$B46,Данные!AQ$78:AQ$336)*тех!BH$11*тех!BH$6</f>
        <v>0</v>
      </c>
      <c r="AV46" s="85">
        <f>SUMIF(Данные!$B$78:$B$336,'С-сть'!$B46,Данные!AR$78:AR$336)*тех!BI$11*тех!BI$6</f>
        <v>0</v>
      </c>
      <c r="AW46" s="85">
        <f>SUMIF(Данные!$B$78:$B$336,'С-сть'!$B46,Данные!AS$78:AS$336)*тех!BJ$11*тех!BJ$6</f>
        <v>0</v>
      </c>
      <c r="AX46" s="85">
        <f>SUMIF(Данные!$B$78:$B$336,'С-сть'!$B46,Данные!AT$78:AT$336)*тех!BK$11*тех!BK$6</f>
        <v>0</v>
      </c>
      <c r="AY46" s="85">
        <f>SUMIF(Данные!$B$78:$B$336,'С-сть'!$B46,Данные!AU$78:AU$336)*тех!BL$11*тех!BL$6</f>
        <v>0</v>
      </c>
      <c r="AZ46" s="85">
        <f>SUMIF(Данные!$B$78:$B$336,'С-сть'!$B46,Данные!AV$78:AV$336)*тех!BM$11*тех!BM$6</f>
        <v>0</v>
      </c>
      <c r="BA46" s="85">
        <f>SUMIF(Данные!$B$78:$B$336,'С-сть'!$B46,Данные!AW$78:AW$336)*тех!BN$11*тех!BN$6</f>
        <v>0</v>
      </c>
      <c r="BB46" s="85">
        <f>SUMIF(Данные!$B$78:$B$336,'С-сть'!$B46,Данные!AX$78:AX$336)*тех!BO$11*тех!BO$6</f>
        <v>0</v>
      </c>
      <c r="BC46" s="85">
        <f>SUMIF(Данные!$B$78:$B$336,'С-сть'!$B46,Данные!AY$78:AY$336)*тех!BP$11*тех!BP$6</f>
        <v>0</v>
      </c>
      <c r="BD46" s="85">
        <f>SUMIF(Данные!$B$78:$B$336,'С-сть'!$B46,Данные!AZ$78:AZ$336)*тех!BQ$11*тех!BQ$6</f>
        <v>0</v>
      </c>
      <c r="BE46" s="85">
        <f>SUMIF(Данные!$B$78:$B$336,'С-сть'!$B46,Данные!BA$78:BA$336)*тех!BR$11*тех!BR$6</f>
        <v>0</v>
      </c>
      <c r="BF46" s="85">
        <f>SUMIF(Данные!$B$78:$B$336,'С-сть'!$B46,Данные!BB$78:BB$336)*тех!BS$11*тех!BS$6</f>
        <v>0</v>
      </c>
      <c r="BG46" s="85">
        <f>SUMIF(Данные!$B$78:$B$336,'С-сть'!$B46,Данные!BC$78:BC$336)*тех!BT$11*тех!BT$6</f>
        <v>0</v>
      </c>
      <c r="BH46" s="85">
        <f>SUMIF(Данные!$B$78:$B$336,'С-сть'!$B46,Данные!BD$78:BD$336)*тех!BU$11*тех!BU$6</f>
        <v>0</v>
      </c>
      <c r="BI46" s="85">
        <f>SUMIF(Данные!$B$78:$B$336,'С-сть'!$B46,Данные!BE$78:BE$336)*тех!BV$11*тех!BV$6</f>
        <v>0</v>
      </c>
      <c r="BJ46" s="85">
        <f>SUMIF(Данные!$B$78:$B$336,'С-сть'!$B46,Данные!BF$78:BF$336)*тех!BW$11*тех!BW$6</f>
        <v>0</v>
      </c>
      <c r="BK46" s="85">
        <f>SUMIF(Данные!$B$78:$B$336,'С-сть'!$B46,Данные!BG$78:BG$336)*тех!BX$11*тех!BX$6</f>
        <v>0</v>
      </c>
      <c r="BL46" s="85">
        <f>SUMIF(Данные!$B$78:$B$336,'С-сть'!$B46,Данные!BH$78:BH$336)*тех!BY$11*тех!BY$6</f>
        <v>0</v>
      </c>
      <c r="BM46" s="85">
        <f>SUMIF(Данные!$B$78:$B$336,'С-сть'!$B46,Данные!BI$78:BI$336)*тех!BZ$11*тех!BZ$6</f>
        <v>0</v>
      </c>
      <c r="BN46" s="85">
        <f>SUMIF(Данные!$B$78:$B$336,'С-сть'!$B46,Данные!BJ$78:BJ$336)*тех!CA$11*тех!CA$6</f>
        <v>0</v>
      </c>
      <c r="BO46" s="85">
        <f>SUMIF(Данные!$B$78:$B$336,'С-сть'!$B46,Данные!BK$78:BK$336)*тех!CB$11*тех!CB$6</f>
        <v>0</v>
      </c>
      <c r="BP46" s="85">
        <f>SUMIF(Данные!$B$78:$B$336,'С-сть'!$B46,Данные!BL$78:BL$336)*тех!CC$11*тех!CC$6</f>
        <v>0</v>
      </c>
      <c r="BQ46" s="85">
        <f>SUMIF(Данные!$B$78:$B$336,'С-сть'!$B46,Данные!BM$78:BM$336)*тех!CD$11*тех!CD$6</f>
        <v>0</v>
      </c>
      <c r="BR46" s="85">
        <f>SUMIF(Данные!$B$78:$B$336,'С-сть'!$B46,Данные!BN$78:BN$336)*тех!CE$11*тех!CE$6</f>
        <v>0</v>
      </c>
    </row>
    <row r="47" spans="2:70">
      <c r="B47" s="3" t="s">
        <v>472</v>
      </c>
      <c r="C47" s="59" t="s">
        <v>250</v>
      </c>
      <c r="D47" s="85">
        <f t="shared" si="101"/>
        <v>0</v>
      </c>
      <c r="E47" s="85">
        <f t="shared" si="102"/>
        <v>0</v>
      </c>
      <c r="F47" s="85">
        <f t="shared" si="103"/>
        <v>0</v>
      </c>
      <c r="G47" s="85">
        <f t="shared" si="104"/>
        <v>0</v>
      </c>
      <c r="H47" s="85">
        <f t="shared" si="105"/>
        <v>0</v>
      </c>
      <c r="I47" s="85">
        <f t="shared" si="106"/>
        <v>0</v>
      </c>
      <c r="J47" s="85"/>
      <c r="K47" s="85">
        <f>SUMIF(Данные!$B$78:$B$336,'С-сть'!$B47,Данные!G$78:G$336)*тех!X$11*тех!X$6</f>
        <v>0</v>
      </c>
      <c r="L47" s="85">
        <f>SUMIF(Данные!$B$78:$B$336,'С-сть'!$B47,Данные!H$78:H$336)*тех!Y$11*тех!Y$6</f>
        <v>0</v>
      </c>
      <c r="M47" s="85">
        <f>SUMIF(Данные!$B$78:$B$336,'С-сть'!$B47,Данные!I$78:I$336)*тех!Z$11*тех!Z$6</f>
        <v>0</v>
      </c>
      <c r="N47" s="85">
        <f>SUMIF(Данные!$B$78:$B$336,'С-сть'!$B47,Данные!J$78:J$336)*тех!AA$11*тех!AA$6</f>
        <v>0</v>
      </c>
      <c r="O47" s="85">
        <f>SUMIF(Данные!$B$78:$B$336,'С-сть'!$B47,Данные!K$78:K$336)*тех!AB$11*тех!AB$6</f>
        <v>0</v>
      </c>
      <c r="P47" s="85">
        <f>SUMIF(Данные!$B$78:$B$336,'С-сть'!$B47,Данные!L$78:L$336)*тех!AC$11*тех!AC$6</f>
        <v>0</v>
      </c>
      <c r="Q47" s="85">
        <f>SUMIF(Данные!$B$78:$B$336,'С-сть'!$B47,Данные!M$78:M$336)*тех!AD$11*тех!AD$6</f>
        <v>0</v>
      </c>
      <c r="R47" s="85">
        <f>SUMIF(Данные!$B$78:$B$336,'С-сть'!$B47,Данные!N$78:N$336)*тех!AE$11*тех!AE$6</f>
        <v>0</v>
      </c>
      <c r="S47" s="85">
        <f>SUMIF(Данные!$B$78:$B$336,'С-сть'!$B47,Данные!O$78:O$336)*тех!AF$11*тех!AF$6</f>
        <v>0</v>
      </c>
      <c r="T47" s="85">
        <f>SUMIF(Данные!$B$78:$B$336,'С-сть'!$B47,Данные!P$78:P$336)*тех!AG$11*тех!AG$6</f>
        <v>0</v>
      </c>
      <c r="U47" s="85">
        <f>SUMIF(Данные!$B$78:$B$336,'С-сть'!$B47,Данные!Q$78:Q$336)*тех!AH$11*тех!AH$6</f>
        <v>0</v>
      </c>
      <c r="V47" s="85">
        <f>SUMIF(Данные!$B$78:$B$336,'С-сть'!$B47,Данные!R$78:R$336)*тех!AI$11*тех!AI$6</f>
        <v>0</v>
      </c>
      <c r="W47" s="85">
        <f>SUMIF(Данные!$B$78:$B$336,'С-сть'!$B47,Данные!S$78:S$336)*тех!AJ$11*тех!AJ$6</f>
        <v>0</v>
      </c>
      <c r="X47" s="85">
        <f>SUMIF(Данные!$B$78:$B$336,'С-сть'!$B47,Данные!T$78:T$336)*тех!AK$11*тех!AK$6</f>
        <v>0</v>
      </c>
      <c r="Y47" s="85">
        <f>SUMIF(Данные!$B$78:$B$336,'С-сть'!$B47,Данные!U$78:U$336)*тех!AL$11*тех!AL$6</f>
        <v>0</v>
      </c>
      <c r="Z47" s="85">
        <f>SUMIF(Данные!$B$78:$B$336,'С-сть'!$B47,Данные!V$78:V$336)*тех!AM$11*тех!AM$6</f>
        <v>0</v>
      </c>
      <c r="AA47" s="85">
        <f>SUMIF(Данные!$B$78:$B$336,'С-сть'!$B47,Данные!W$78:W$336)*тех!AN$11*тех!AN$6</f>
        <v>0</v>
      </c>
      <c r="AB47" s="85">
        <f>SUMIF(Данные!$B$78:$B$336,'С-сть'!$B47,Данные!X$78:X$336)*тех!AO$11*тех!AO$6</f>
        <v>0</v>
      </c>
      <c r="AC47" s="85">
        <f>SUMIF(Данные!$B$78:$B$336,'С-сть'!$B47,Данные!Y$78:Y$336)*тех!AP$11*тех!AP$6</f>
        <v>0</v>
      </c>
      <c r="AD47" s="85">
        <f>SUMIF(Данные!$B$78:$B$336,'С-сть'!$B47,Данные!Z$78:Z$336)*тех!AQ$11*тех!AQ$6</f>
        <v>0</v>
      </c>
      <c r="AE47" s="85">
        <f>SUMIF(Данные!$B$78:$B$336,'С-сть'!$B47,Данные!AA$78:AA$336)*тех!AR$11*тех!AR$6</f>
        <v>0</v>
      </c>
      <c r="AF47" s="85">
        <f>SUMIF(Данные!$B$78:$B$336,'С-сть'!$B47,Данные!AB$78:AB$336)*тех!AS$11*тех!AS$6</f>
        <v>0</v>
      </c>
      <c r="AG47" s="85">
        <f>SUMIF(Данные!$B$78:$B$336,'С-сть'!$B47,Данные!AC$78:AC$336)*тех!AT$11*тех!AT$6</f>
        <v>0</v>
      </c>
      <c r="AH47" s="85">
        <f>SUMIF(Данные!$B$78:$B$336,'С-сть'!$B47,Данные!AD$78:AD$336)*тех!AU$11*тех!AU$6</f>
        <v>0</v>
      </c>
      <c r="AI47" s="85">
        <f>SUMIF(Данные!$B$78:$B$336,'С-сть'!$B47,Данные!AE$78:AE$336)*тех!AV$11*тех!AV$6</f>
        <v>0</v>
      </c>
      <c r="AJ47" s="85">
        <f>SUMIF(Данные!$B$78:$B$336,'С-сть'!$B47,Данные!AF$78:AF$336)*тех!AW$11*тех!AW$6</f>
        <v>0</v>
      </c>
      <c r="AK47" s="85">
        <f>SUMIF(Данные!$B$78:$B$336,'С-сть'!$B47,Данные!AG$78:AG$336)*тех!AX$11*тех!AX$6</f>
        <v>0</v>
      </c>
      <c r="AL47" s="85">
        <f>SUMIF(Данные!$B$78:$B$336,'С-сть'!$B47,Данные!AH$78:AH$336)*тех!AY$11*тех!AY$6</f>
        <v>0</v>
      </c>
      <c r="AM47" s="85">
        <f>SUMIF(Данные!$B$78:$B$336,'С-сть'!$B47,Данные!AI$78:AI$336)*тех!AZ$11*тех!AZ$6</f>
        <v>0</v>
      </c>
      <c r="AN47" s="85">
        <f>SUMIF(Данные!$B$78:$B$336,'С-сть'!$B47,Данные!AJ$78:AJ$336)*тех!BA$11*тех!BA$6</f>
        <v>0</v>
      </c>
      <c r="AO47" s="85">
        <f>SUMIF(Данные!$B$78:$B$336,'С-сть'!$B47,Данные!AK$78:AK$336)*тех!BB$11*тех!BB$6</f>
        <v>0</v>
      </c>
      <c r="AP47" s="85">
        <f>SUMIF(Данные!$B$78:$B$336,'С-сть'!$B47,Данные!AL$78:AL$336)*тех!BC$11*тех!BC$6</f>
        <v>0</v>
      </c>
      <c r="AQ47" s="85">
        <f>SUMIF(Данные!$B$78:$B$336,'С-сть'!$B47,Данные!AM$78:AM$336)*тех!BD$11*тех!BD$6</f>
        <v>0</v>
      </c>
      <c r="AR47" s="85">
        <f>SUMIF(Данные!$B$78:$B$336,'С-сть'!$B47,Данные!AN$78:AN$336)*тех!BE$11*тех!BE$6</f>
        <v>0</v>
      </c>
      <c r="AS47" s="85">
        <f>SUMIF(Данные!$B$78:$B$336,'С-сть'!$B47,Данные!AO$78:AO$336)*тех!BF$11*тех!BF$6</f>
        <v>0</v>
      </c>
      <c r="AT47" s="85">
        <f>SUMIF(Данные!$B$78:$B$336,'С-сть'!$B47,Данные!AP$78:AP$336)*тех!BG$11*тех!BG$6</f>
        <v>0</v>
      </c>
      <c r="AU47" s="85">
        <f>SUMIF(Данные!$B$78:$B$336,'С-сть'!$B47,Данные!AQ$78:AQ$336)*тех!BH$11*тех!BH$6</f>
        <v>0</v>
      </c>
      <c r="AV47" s="85">
        <f>SUMIF(Данные!$B$78:$B$336,'С-сть'!$B47,Данные!AR$78:AR$336)*тех!BI$11*тех!BI$6</f>
        <v>0</v>
      </c>
      <c r="AW47" s="85">
        <f>SUMIF(Данные!$B$78:$B$336,'С-сть'!$B47,Данные!AS$78:AS$336)*тех!BJ$11*тех!BJ$6</f>
        <v>0</v>
      </c>
      <c r="AX47" s="85">
        <f>SUMIF(Данные!$B$78:$B$336,'С-сть'!$B47,Данные!AT$78:AT$336)*тех!BK$11*тех!BK$6</f>
        <v>0</v>
      </c>
      <c r="AY47" s="85">
        <f>SUMIF(Данные!$B$78:$B$336,'С-сть'!$B47,Данные!AU$78:AU$336)*тех!BL$11*тех!BL$6</f>
        <v>0</v>
      </c>
      <c r="AZ47" s="85">
        <f>SUMIF(Данные!$B$78:$B$336,'С-сть'!$B47,Данные!AV$78:AV$336)*тех!BM$11*тех!BM$6</f>
        <v>0</v>
      </c>
      <c r="BA47" s="85">
        <f>SUMIF(Данные!$B$78:$B$336,'С-сть'!$B47,Данные!AW$78:AW$336)*тех!BN$11*тех!BN$6</f>
        <v>0</v>
      </c>
      <c r="BB47" s="85">
        <f>SUMIF(Данные!$B$78:$B$336,'С-сть'!$B47,Данные!AX$78:AX$336)*тех!BO$11*тех!BO$6</f>
        <v>0</v>
      </c>
      <c r="BC47" s="85">
        <f>SUMIF(Данные!$B$78:$B$336,'С-сть'!$B47,Данные!AY$78:AY$336)*тех!BP$11*тех!BP$6</f>
        <v>0</v>
      </c>
      <c r="BD47" s="85">
        <f>SUMIF(Данные!$B$78:$B$336,'С-сть'!$B47,Данные!AZ$78:AZ$336)*тех!BQ$11*тех!BQ$6</f>
        <v>0</v>
      </c>
      <c r="BE47" s="85">
        <f>SUMIF(Данные!$B$78:$B$336,'С-сть'!$B47,Данные!BA$78:BA$336)*тех!BR$11*тех!BR$6</f>
        <v>0</v>
      </c>
      <c r="BF47" s="85">
        <f>SUMIF(Данные!$B$78:$B$336,'С-сть'!$B47,Данные!BB$78:BB$336)*тех!BS$11*тех!BS$6</f>
        <v>0</v>
      </c>
      <c r="BG47" s="85">
        <f>SUMIF(Данные!$B$78:$B$336,'С-сть'!$B47,Данные!BC$78:BC$336)*тех!BT$11*тех!BT$6</f>
        <v>0</v>
      </c>
      <c r="BH47" s="85">
        <f>SUMIF(Данные!$B$78:$B$336,'С-сть'!$B47,Данные!BD$78:BD$336)*тех!BU$11*тех!BU$6</f>
        <v>0</v>
      </c>
      <c r="BI47" s="85">
        <f>SUMIF(Данные!$B$78:$B$336,'С-сть'!$B47,Данные!BE$78:BE$336)*тех!BV$11*тех!BV$6</f>
        <v>0</v>
      </c>
      <c r="BJ47" s="85">
        <f>SUMIF(Данные!$B$78:$B$336,'С-сть'!$B47,Данные!BF$78:BF$336)*тех!BW$11*тех!BW$6</f>
        <v>0</v>
      </c>
      <c r="BK47" s="85">
        <f>SUMIF(Данные!$B$78:$B$336,'С-сть'!$B47,Данные!BG$78:BG$336)*тех!BX$11*тех!BX$6</f>
        <v>0</v>
      </c>
      <c r="BL47" s="85">
        <f>SUMIF(Данные!$B$78:$B$336,'С-сть'!$B47,Данные!BH$78:BH$336)*тех!BY$11*тех!BY$6</f>
        <v>0</v>
      </c>
      <c r="BM47" s="85">
        <f>SUMIF(Данные!$B$78:$B$336,'С-сть'!$B47,Данные!BI$78:BI$336)*тех!BZ$11*тех!BZ$6</f>
        <v>0</v>
      </c>
      <c r="BN47" s="85">
        <f>SUMIF(Данные!$B$78:$B$336,'С-сть'!$B47,Данные!BJ$78:BJ$336)*тех!CA$11*тех!CA$6</f>
        <v>0</v>
      </c>
      <c r="BO47" s="85">
        <f>SUMIF(Данные!$B$78:$B$336,'С-сть'!$B47,Данные!BK$78:BK$336)*тех!CB$11*тех!CB$6</f>
        <v>0</v>
      </c>
      <c r="BP47" s="85">
        <f>SUMIF(Данные!$B$78:$B$336,'С-сть'!$B47,Данные!BL$78:BL$336)*тех!CC$11*тех!CC$6</f>
        <v>0</v>
      </c>
      <c r="BQ47" s="85">
        <f>SUMIF(Данные!$B$78:$B$336,'С-сть'!$B47,Данные!BM$78:BM$336)*тех!CD$11*тех!CD$6</f>
        <v>0</v>
      </c>
      <c r="BR47" s="85">
        <f>SUMIF(Данные!$B$78:$B$336,'С-сть'!$B47,Данные!BN$78:BN$336)*тех!CE$11*тех!CE$6</f>
        <v>0</v>
      </c>
    </row>
    <row r="48" spans="2:70">
      <c r="B48" s="3" t="s">
        <v>473</v>
      </c>
      <c r="C48" s="59" t="s">
        <v>251</v>
      </c>
      <c r="D48" s="85">
        <f t="shared" si="101"/>
        <v>0</v>
      </c>
      <c r="E48" s="85">
        <f t="shared" si="102"/>
        <v>0</v>
      </c>
      <c r="F48" s="85">
        <f t="shared" si="103"/>
        <v>0</v>
      </c>
      <c r="G48" s="85">
        <f t="shared" si="104"/>
        <v>0</v>
      </c>
      <c r="H48" s="85">
        <f t="shared" si="105"/>
        <v>0</v>
      </c>
      <c r="I48" s="85">
        <f t="shared" si="106"/>
        <v>0</v>
      </c>
      <c r="J48" s="85"/>
      <c r="K48" s="85">
        <f>SUMIF(Данные!$B$78:$B$336,'С-сть'!$B48,Данные!G$78:G$336)*тех!X$11*тех!X$6</f>
        <v>0</v>
      </c>
      <c r="L48" s="85">
        <f>SUMIF(Данные!$B$78:$B$336,'С-сть'!$B48,Данные!H$78:H$336)*тех!Y$11*тех!Y$6</f>
        <v>0</v>
      </c>
      <c r="M48" s="85">
        <f>SUMIF(Данные!$B$78:$B$336,'С-сть'!$B48,Данные!I$78:I$336)*тех!Z$11*тех!Z$6</f>
        <v>0</v>
      </c>
      <c r="N48" s="85">
        <f>SUMIF(Данные!$B$78:$B$336,'С-сть'!$B48,Данные!J$78:J$336)*тех!AA$11*тех!AA$6</f>
        <v>0</v>
      </c>
      <c r="O48" s="85">
        <f>SUMIF(Данные!$B$78:$B$336,'С-сть'!$B48,Данные!K$78:K$336)*тех!AB$11*тех!AB$6</f>
        <v>0</v>
      </c>
      <c r="P48" s="85">
        <f>SUMIF(Данные!$B$78:$B$336,'С-сть'!$B48,Данные!L$78:L$336)*тех!AC$11*тех!AC$6</f>
        <v>0</v>
      </c>
      <c r="Q48" s="85">
        <f>SUMIF(Данные!$B$78:$B$336,'С-сть'!$B48,Данные!M$78:M$336)*тех!AD$11*тех!AD$6</f>
        <v>0</v>
      </c>
      <c r="R48" s="85">
        <f>SUMIF(Данные!$B$78:$B$336,'С-сть'!$B48,Данные!N$78:N$336)*тех!AE$11*тех!AE$6</f>
        <v>0</v>
      </c>
      <c r="S48" s="85">
        <f>SUMIF(Данные!$B$78:$B$336,'С-сть'!$B48,Данные!O$78:O$336)*тех!AF$11*тех!AF$6</f>
        <v>0</v>
      </c>
      <c r="T48" s="85">
        <f>SUMIF(Данные!$B$78:$B$336,'С-сть'!$B48,Данные!P$78:P$336)*тех!AG$11*тех!AG$6</f>
        <v>0</v>
      </c>
      <c r="U48" s="85">
        <f>SUMIF(Данные!$B$78:$B$336,'С-сть'!$B48,Данные!Q$78:Q$336)*тех!AH$11*тех!AH$6</f>
        <v>0</v>
      </c>
      <c r="V48" s="85">
        <f>SUMIF(Данные!$B$78:$B$336,'С-сть'!$B48,Данные!R$78:R$336)*тех!AI$11*тех!AI$6</f>
        <v>0</v>
      </c>
      <c r="W48" s="85">
        <f>SUMIF(Данные!$B$78:$B$336,'С-сть'!$B48,Данные!S$78:S$336)*тех!AJ$11*тех!AJ$6</f>
        <v>0</v>
      </c>
      <c r="X48" s="85">
        <f>SUMIF(Данные!$B$78:$B$336,'С-сть'!$B48,Данные!T$78:T$336)*тех!AK$11*тех!AK$6</f>
        <v>0</v>
      </c>
      <c r="Y48" s="85">
        <f>SUMIF(Данные!$B$78:$B$336,'С-сть'!$B48,Данные!U$78:U$336)*тех!AL$11*тех!AL$6</f>
        <v>0</v>
      </c>
      <c r="Z48" s="85">
        <f>SUMIF(Данные!$B$78:$B$336,'С-сть'!$B48,Данные!V$78:V$336)*тех!AM$11*тех!AM$6</f>
        <v>0</v>
      </c>
      <c r="AA48" s="85">
        <f>SUMIF(Данные!$B$78:$B$336,'С-сть'!$B48,Данные!W$78:W$336)*тех!AN$11*тех!AN$6</f>
        <v>0</v>
      </c>
      <c r="AB48" s="85">
        <f>SUMIF(Данные!$B$78:$B$336,'С-сть'!$B48,Данные!X$78:X$336)*тех!AO$11*тех!AO$6</f>
        <v>0</v>
      </c>
      <c r="AC48" s="85">
        <f>SUMIF(Данные!$B$78:$B$336,'С-сть'!$B48,Данные!Y$78:Y$336)*тех!AP$11*тех!AP$6</f>
        <v>0</v>
      </c>
      <c r="AD48" s="85">
        <f>SUMIF(Данные!$B$78:$B$336,'С-сть'!$B48,Данные!Z$78:Z$336)*тех!AQ$11*тех!AQ$6</f>
        <v>0</v>
      </c>
      <c r="AE48" s="85">
        <f>SUMIF(Данные!$B$78:$B$336,'С-сть'!$B48,Данные!AA$78:AA$336)*тех!AR$11*тех!AR$6</f>
        <v>0</v>
      </c>
      <c r="AF48" s="85">
        <f>SUMIF(Данные!$B$78:$B$336,'С-сть'!$B48,Данные!AB$78:AB$336)*тех!AS$11*тех!AS$6</f>
        <v>0</v>
      </c>
      <c r="AG48" s="85">
        <f>SUMIF(Данные!$B$78:$B$336,'С-сть'!$B48,Данные!AC$78:AC$336)*тех!AT$11*тех!AT$6</f>
        <v>0</v>
      </c>
      <c r="AH48" s="85">
        <f>SUMIF(Данные!$B$78:$B$336,'С-сть'!$B48,Данные!AD$78:AD$336)*тех!AU$11*тех!AU$6</f>
        <v>0</v>
      </c>
      <c r="AI48" s="85">
        <f>SUMIF(Данные!$B$78:$B$336,'С-сть'!$B48,Данные!AE$78:AE$336)*тех!AV$11*тех!AV$6</f>
        <v>0</v>
      </c>
      <c r="AJ48" s="85">
        <f>SUMIF(Данные!$B$78:$B$336,'С-сть'!$B48,Данные!AF$78:AF$336)*тех!AW$11*тех!AW$6</f>
        <v>0</v>
      </c>
      <c r="AK48" s="85">
        <f>SUMIF(Данные!$B$78:$B$336,'С-сть'!$B48,Данные!AG$78:AG$336)*тех!AX$11*тех!AX$6</f>
        <v>0</v>
      </c>
      <c r="AL48" s="85">
        <f>SUMIF(Данные!$B$78:$B$336,'С-сть'!$B48,Данные!AH$78:AH$336)*тех!AY$11*тех!AY$6</f>
        <v>0</v>
      </c>
      <c r="AM48" s="85">
        <f>SUMIF(Данные!$B$78:$B$336,'С-сть'!$B48,Данные!AI$78:AI$336)*тех!AZ$11*тех!AZ$6</f>
        <v>0</v>
      </c>
      <c r="AN48" s="85">
        <f>SUMIF(Данные!$B$78:$B$336,'С-сть'!$B48,Данные!AJ$78:AJ$336)*тех!BA$11*тех!BA$6</f>
        <v>0</v>
      </c>
      <c r="AO48" s="85">
        <f>SUMIF(Данные!$B$78:$B$336,'С-сть'!$B48,Данные!AK$78:AK$336)*тех!BB$11*тех!BB$6</f>
        <v>0</v>
      </c>
      <c r="AP48" s="85">
        <f>SUMIF(Данные!$B$78:$B$336,'С-сть'!$B48,Данные!AL$78:AL$336)*тех!BC$11*тех!BC$6</f>
        <v>0</v>
      </c>
      <c r="AQ48" s="85">
        <f>SUMIF(Данные!$B$78:$B$336,'С-сть'!$B48,Данные!AM$78:AM$336)*тех!BD$11*тех!BD$6</f>
        <v>0</v>
      </c>
      <c r="AR48" s="85">
        <f>SUMIF(Данные!$B$78:$B$336,'С-сть'!$B48,Данные!AN$78:AN$336)*тех!BE$11*тех!BE$6</f>
        <v>0</v>
      </c>
      <c r="AS48" s="85">
        <f>SUMIF(Данные!$B$78:$B$336,'С-сть'!$B48,Данные!AO$78:AO$336)*тех!BF$11*тех!BF$6</f>
        <v>0</v>
      </c>
      <c r="AT48" s="85">
        <f>SUMIF(Данные!$B$78:$B$336,'С-сть'!$B48,Данные!AP$78:AP$336)*тех!BG$11*тех!BG$6</f>
        <v>0</v>
      </c>
      <c r="AU48" s="85">
        <f>SUMIF(Данные!$B$78:$B$336,'С-сть'!$B48,Данные!AQ$78:AQ$336)*тех!BH$11*тех!BH$6</f>
        <v>0</v>
      </c>
      <c r="AV48" s="85">
        <f>SUMIF(Данные!$B$78:$B$336,'С-сть'!$B48,Данные!AR$78:AR$336)*тех!BI$11*тех!BI$6</f>
        <v>0</v>
      </c>
      <c r="AW48" s="85">
        <f>SUMIF(Данные!$B$78:$B$336,'С-сть'!$B48,Данные!AS$78:AS$336)*тех!BJ$11*тех!BJ$6</f>
        <v>0</v>
      </c>
      <c r="AX48" s="85">
        <f>SUMIF(Данные!$B$78:$B$336,'С-сть'!$B48,Данные!AT$78:AT$336)*тех!BK$11*тех!BK$6</f>
        <v>0</v>
      </c>
      <c r="AY48" s="85">
        <f>SUMIF(Данные!$B$78:$B$336,'С-сть'!$B48,Данные!AU$78:AU$336)*тех!BL$11*тех!BL$6</f>
        <v>0</v>
      </c>
      <c r="AZ48" s="85">
        <f>SUMIF(Данные!$B$78:$B$336,'С-сть'!$B48,Данные!AV$78:AV$336)*тех!BM$11*тех!BM$6</f>
        <v>0</v>
      </c>
      <c r="BA48" s="85">
        <f>SUMIF(Данные!$B$78:$B$336,'С-сть'!$B48,Данные!AW$78:AW$336)*тех!BN$11*тех!BN$6</f>
        <v>0</v>
      </c>
      <c r="BB48" s="85">
        <f>SUMIF(Данные!$B$78:$B$336,'С-сть'!$B48,Данные!AX$78:AX$336)*тех!BO$11*тех!BO$6</f>
        <v>0</v>
      </c>
      <c r="BC48" s="85">
        <f>SUMIF(Данные!$B$78:$B$336,'С-сть'!$B48,Данные!AY$78:AY$336)*тех!BP$11*тех!BP$6</f>
        <v>0</v>
      </c>
      <c r="BD48" s="85">
        <f>SUMIF(Данные!$B$78:$B$336,'С-сть'!$B48,Данные!AZ$78:AZ$336)*тех!BQ$11*тех!BQ$6</f>
        <v>0</v>
      </c>
      <c r="BE48" s="85">
        <f>SUMIF(Данные!$B$78:$B$336,'С-сть'!$B48,Данные!BA$78:BA$336)*тех!BR$11*тех!BR$6</f>
        <v>0</v>
      </c>
      <c r="BF48" s="85">
        <f>SUMIF(Данные!$B$78:$B$336,'С-сть'!$B48,Данные!BB$78:BB$336)*тех!BS$11*тех!BS$6</f>
        <v>0</v>
      </c>
      <c r="BG48" s="85">
        <f>SUMIF(Данные!$B$78:$B$336,'С-сть'!$B48,Данные!BC$78:BC$336)*тех!BT$11*тех!BT$6</f>
        <v>0</v>
      </c>
      <c r="BH48" s="85">
        <f>SUMIF(Данные!$B$78:$B$336,'С-сть'!$B48,Данные!BD$78:BD$336)*тех!BU$11*тех!BU$6</f>
        <v>0</v>
      </c>
      <c r="BI48" s="85">
        <f>SUMIF(Данные!$B$78:$B$336,'С-сть'!$B48,Данные!BE$78:BE$336)*тех!BV$11*тех!BV$6</f>
        <v>0</v>
      </c>
      <c r="BJ48" s="85">
        <f>SUMIF(Данные!$B$78:$B$336,'С-сть'!$B48,Данные!BF$78:BF$336)*тех!BW$11*тех!BW$6</f>
        <v>0</v>
      </c>
      <c r="BK48" s="85">
        <f>SUMIF(Данные!$B$78:$B$336,'С-сть'!$B48,Данные!BG$78:BG$336)*тех!BX$11*тех!BX$6</f>
        <v>0</v>
      </c>
      <c r="BL48" s="85">
        <f>SUMIF(Данные!$B$78:$B$336,'С-сть'!$B48,Данные!BH$78:BH$336)*тех!BY$11*тех!BY$6</f>
        <v>0</v>
      </c>
      <c r="BM48" s="85">
        <f>SUMIF(Данные!$B$78:$B$336,'С-сть'!$B48,Данные!BI$78:BI$336)*тех!BZ$11*тех!BZ$6</f>
        <v>0</v>
      </c>
      <c r="BN48" s="85">
        <f>SUMIF(Данные!$B$78:$B$336,'С-сть'!$B48,Данные!BJ$78:BJ$336)*тех!CA$11*тех!CA$6</f>
        <v>0</v>
      </c>
      <c r="BO48" s="85">
        <f>SUMIF(Данные!$B$78:$B$336,'С-сть'!$B48,Данные!BK$78:BK$336)*тех!CB$11*тех!CB$6</f>
        <v>0</v>
      </c>
      <c r="BP48" s="85">
        <f>SUMIF(Данные!$B$78:$B$336,'С-сть'!$B48,Данные!BL$78:BL$336)*тех!CC$11*тех!CC$6</f>
        <v>0</v>
      </c>
      <c r="BQ48" s="85">
        <f>SUMIF(Данные!$B$78:$B$336,'С-сть'!$B48,Данные!BM$78:BM$336)*тех!CD$11*тех!CD$6</f>
        <v>0</v>
      </c>
      <c r="BR48" s="85">
        <f>SUMIF(Данные!$B$78:$B$336,'С-сть'!$B48,Данные!BN$78:BN$336)*тех!CE$11*тех!CE$6</f>
        <v>0</v>
      </c>
    </row>
    <row r="49" spans="2:70">
      <c r="B49" s="3" t="s">
        <v>474</v>
      </c>
      <c r="C49" s="59" t="s">
        <v>252</v>
      </c>
      <c r="D49" s="85">
        <f t="shared" si="101"/>
        <v>0</v>
      </c>
      <c r="E49" s="85">
        <f t="shared" si="102"/>
        <v>0</v>
      </c>
      <c r="F49" s="85">
        <f t="shared" si="103"/>
        <v>0</v>
      </c>
      <c r="G49" s="85">
        <f t="shared" si="104"/>
        <v>0</v>
      </c>
      <c r="H49" s="85">
        <f t="shared" si="105"/>
        <v>0</v>
      </c>
      <c r="I49" s="85">
        <f t="shared" si="106"/>
        <v>0</v>
      </c>
      <c r="J49" s="85"/>
      <c r="K49" s="85">
        <f>SUMIF(Данные!$B$78:$B$336,'С-сть'!$B49,Данные!G$78:G$336)*тех!X$11*тех!X$6</f>
        <v>0</v>
      </c>
      <c r="L49" s="85">
        <f>SUMIF(Данные!$B$78:$B$336,'С-сть'!$B49,Данные!H$78:H$336)*тех!Y$11*тех!Y$6</f>
        <v>0</v>
      </c>
      <c r="M49" s="85">
        <f>SUMIF(Данные!$B$78:$B$336,'С-сть'!$B49,Данные!I$78:I$336)*тех!Z$11*тех!Z$6</f>
        <v>0</v>
      </c>
      <c r="N49" s="85">
        <f>SUMIF(Данные!$B$78:$B$336,'С-сть'!$B49,Данные!J$78:J$336)*тех!AA$11*тех!AA$6</f>
        <v>0</v>
      </c>
      <c r="O49" s="85">
        <f>SUMIF(Данные!$B$78:$B$336,'С-сть'!$B49,Данные!K$78:K$336)*тех!AB$11*тех!AB$6</f>
        <v>0</v>
      </c>
      <c r="P49" s="85">
        <f>SUMIF(Данные!$B$78:$B$336,'С-сть'!$B49,Данные!L$78:L$336)*тех!AC$11*тех!AC$6</f>
        <v>0</v>
      </c>
      <c r="Q49" s="85">
        <f>SUMIF(Данные!$B$78:$B$336,'С-сть'!$B49,Данные!M$78:M$336)*тех!AD$11*тех!AD$6</f>
        <v>0</v>
      </c>
      <c r="R49" s="85">
        <f>SUMIF(Данные!$B$78:$B$336,'С-сть'!$B49,Данные!N$78:N$336)*тех!AE$11*тех!AE$6</f>
        <v>0</v>
      </c>
      <c r="S49" s="85">
        <f>SUMIF(Данные!$B$78:$B$336,'С-сть'!$B49,Данные!O$78:O$336)*тех!AF$11*тех!AF$6</f>
        <v>0</v>
      </c>
      <c r="T49" s="85">
        <f>SUMIF(Данные!$B$78:$B$336,'С-сть'!$B49,Данные!P$78:P$336)*тех!AG$11*тех!AG$6</f>
        <v>0</v>
      </c>
      <c r="U49" s="85">
        <f>SUMIF(Данные!$B$78:$B$336,'С-сть'!$B49,Данные!Q$78:Q$336)*тех!AH$11*тех!AH$6</f>
        <v>0</v>
      </c>
      <c r="V49" s="85">
        <f>SUMIF(Данные!$B$78:$B$336,'С-сть'!$B49,Данные!R$78:R$336)*тех!AI$11*тех!AI$6</f>
        <v>0</v>
      </c>
      <c r="W49" s="85">
        <f>SUMIF(Данные!$B$78:$B$336,'С-сть'!$B49,Данные!S$78:S$336)*тех!AJ$11*тех!AJ$6</f>
        <v>0</v>
      </c>
      <c r="X49" s="85">
        <f>SUMIF(Данные!$B$78:$B$336,'С-сть'!$B49,Данные!T$78:T$336)*тех!AK$11*тех!AK$6</f>
        <v>0</v>
      </c>
      <c r="Y49" s="85">
        <f>SUMIF(Данные!$B$78:$B$336,'С-сть'!$B49,Данные!U$78:U$336)*тех!AL$11*тех!AL$6</f>
        <v>0</v>
      </c>
      <c r="Z49" s="85">
        <f>SUMIF(Данные!$B$78:$B$336,'С-сть'!$B49,Данные!V$78:V$336)*тех!AM$11*тех!AM$6</f>
        <v>0</v>
      </c>
      <c r="AA49" s="85">
        <f>SUMIF(Данные!$B$78:$B$336,'С-сть'!$B49,Данные!W$78:W$336)*тех!AN$11*тех!AN$6</f>
        <v>0</v>
      </c>
      <c r="AB49" s="85">
        <f>SUMIF(Данные!$B$78:$B$336,'С-сть'!$B49,Данные!X$78:X$336)*тех!AO$11*тех!AO$6</f>
        <v>0</v>
      </c>
      <c r="AC49" s="85">
        <f>SUMIF(Данные!$B$78:$B$336,'С-сть'!$B49,Данные!Y$78:Y$336)*тех!AP$11*тех!AP$6</f>
        <v>0</v>
      </c>
      <c r="AD49" s="85">
        <f>SUMIF(Данные!$B$78:$B$336,'С-сть'!$B49,Данные!Z$78:Z$336)*тех!AQ$11*тех!AQ$6</f>
        <v>0</v>
      </c>
      <c r="AE49" s="85">
        <f>SUMIF(Данные!$B$78:$B$336,'С-сть'!$B49,Данные!AA$78:AA$336)*тех!AR$11*тех!AR$6</f>
        <v>0</v>
      </c>
      <c r="AF49" s="85">
        <f>SUMIF(Данные!$B$78:$B$336,'С-сть'!$B49,Данные!AB$78:AB$336)*тех!AS$11*тех!AS$6</f>
        <v>0</v>
      </c>
      <c r="AG49" s="85">
        <f>SUMIF(Данные!$B$78:$B$336,'С-сть'!$B49,Данные!AC$78:AC$336)*тех!AT$11*тех!AT$6</f>
        <v>0</v>
      </c>
      <c r="AH49" s="85">
        <f>SUMIF(Данные!$B$78:$B$336,'С-сть'!$B49,Данные!AD$78:AD$336)*тех!AU$11*тех!AU$6</f>
        <v>0</v>
      </c>
      <c r="AI49" s="85">
        <f>SUMIF(Данные!$B$78:$B$336,'С-сть'!$B49,Данные!AE$78:AE$336)*тех!AV$11*тех!AV$6</f>
        <v>0</v>
      </c>
      <c r="AJ49" s="85">
        <f>SUMIF(Данные!$B$78:$B$336,'С-сть'!$B49,Данные!AF$78:AF$336)*тех!AW$11*тех!AW$6</f>
        <v>0</v>
      </c>
      <c r="AK49" s="85">
        <f>SUMIF(Данные!$B$78:$B$336,'С-сть'!$B49,Данные!AG$78:AG$336)*тех!AX$11*тех!AX$6</f>
        <v>0</v>
      </c>
      <c r="AL49" s="85">
        <f>SUMIF(Данные!$B$78:$B$336,'С-сть'!$B49,Данные!AH$78:AH$336)*тех!AY$11*тех!AY$6</f>
        <v>0</v>
      </c>
      <c r="AM49" s="85">
        <f>SUMIF(Данные!$B$78:$B$336,'С-сть'!$B49,Данные!AI$78:AI$336)*тех!AZ$11*тех!AZ$6</f>
        <v>0</v>
      </c>
      <c r="AN49" s="85">
        <f>SUMIF(Данные!$B$78:$B$336,'С-сть'!$B49,Данные!AJ$78:AJ$336)*тех!BA$11*тех!BA$6</f>
        <v>0</v>
      </c>
      <c r="AO49" s="85">
        <f>SUMIF(Данные!$B$78:$B$336,'С-сть'!$B49,Данные!AK$78:AK$336)*тех!BB$11*тех!BB$6</f>
        <v>0</v>
      </c>
      <c r="AP49" s="85">
        <f>SUMIF(Данные!$B$78:$B$336,'С-сть'!$B49,Данные!AL$78:AL$336)*тех!BC$11*тех!BC$6</f>
        <v>0</v>
      </c>
      <c r="AQ49" s="85">
        <f>SUMIF(Данные!$B$78:$B$336,'С-сть'!$B49,Данные!AM$78:AM$336)*тех!BD$11*тех!BD$6</f>
        <v>0</v>
      </c>
      <c r="AR49" s="85">
        <f>SUMIF(Данные!$B$78:$B$336,'С-сть'!$B49,Данные!AN$78:AN$336)*тех!BE$11*тех!BE$6</f>
        <v>0</v>
      </c>
      <c r="AS49" s="85">
        <f>SUMIF(Данные!$B$78:$B$336,'С-сть'!$B49,Данные!AO$78:AO$336)*тех!BF$11*тех!BF$6</f>
        <v>0</v>
      </c>
      <c r="AT49" s="85">
        <f>SUMIF(Данные!$B$78:$B$336,'С-сть'!$B49,Данные!AP$78:AP$336)*тех!BG$11*тех!BG$6</f>
        <v>0</v>
      </c>
      <c r="AU49" s="85">
        <f>SUMIF(Данные!$B$78:$B$336,'С-сть'!$B49,Данные!AQ$78:AQ$336)*тех!BH$11*тех!BH$6</f>
        <v>0</v>
      </c>
      <c r="AV49" s="85">
        <f>SUMIF(Данные!$B$78:$B$336,'С-сть'!$B49,Данные!AR$78:AR$336)*тех!BI$11*тех!BI$6</f>
        <v>0</v>
      </c>
      <c r="AW49" s="85">
        <f>SUMIF(Данные!$B$78:$B$336,'С-сть'!$B49,Данные!AS$78:AS$336)*тех!BJ$11*тех!BJ$6</f>
        <v>0</v>
      </c>
      <c r="AX49" s="85">
        <f>SUMIF(Данные!$B$78:$B$336,'С-сть'!$B49,Данные!AT$78:AT$336)*тех!BK$11*тех!BK$6</f>
        <v>0</v>
      </c>
      <c r="AY49" s="85">
        <f>SUMIF(Данные!$B$78:$B$336,'С-сть'!$B49,Данные!AU$78:AU$336)*тех!BL$11*тех!BL$6</f>
        <v>0</v>
      </c>
      <c r="AZ49" s="85">
        <f>SUMIF(Данные!$B$78:$B$336,'С-сть'!$B49,Данные!AV$78:AV$336)*тех!BM$11*тех!BM$6</f>
        <v>0</v>
      </c>
      <c r="BA49" s="85">
        <f>SUMIF(Данные!$B$78:$B$336,'С-сть'!$B49,Данные!AW$78:AW$336)*тех!BN$11*тех!BN$6</f>
        <v>0</v>
      </c>
      <c r="BB49" s="85">
        <f>SUMIF(Данные!$B$78:$B$336,'С-сть'!$B49,Данные!AX$78:AX$336)*тех!BO$11*тех!BO$6</f>
        <v>0</v>
      </c>
      <c r="BC49" s="85">
        <f>SUMIF(Данные!$B$78:$B$336,'С-сть'!$B49,Данные!AY$78:AY$336)*тех!BP$11*тех!BP$6</f>
        <v>0</v>
      </c>
      <c r="BD49" s="85">
        <f>SUMIF(Данные!$B$78:$B$336,'С-сть'!$B49,Данные!AZ$78:AZ$336)*тех!BQ$11*тех!BQ$6</f>
        <v>0</v>
      </c>
      <c r="BE49" s="85">
        <f>SUMIF(Данные!$B$78:$B$336,'С-сть'!$B49,Данные!BA$78:BA$336)*тех!BR$11*тех!BR$6</f>
        <v>0</v>
      </c>
      <c r="BF49" s="85">
        <f>SUMIF(Данные!$B$78:$B$336,'С-сть'!$B49,Данные!BB$78:BB$336)*тех!BS$11*тех!BS$6</f>
        <v>0</v>
      </c>
      <c r="BG49" s="85">
        <f>SUMIF(Данные!$B$78:$B$336,'С-сть'!$B49,Данные!BC$78:BC$336)*тех!BT$11*тех!BT$6</f>
        <v>0</v>
      </c>
      <c r="BH49" s="85">
        <f>SUMIF(Данные!$B$78:$B$336,'С-сть'!$B49,Данные!BD$78:BD$336)*тех!BU$11*тех!BU$6</f>
        <v>0</v>
      </c>
      <c r="BI49" s="85">
        <f>SUMIF(Данные!$B$78:$B$336,'С-сть'!$B49,Данные!BE$78:BE$336)*тех!BV$11*тех!BV$6</f>
        <v>0</v>
      </c>
      <c r="BJ49" s="85">
        <f>SUMIF(Данные!$B$78:$B$336,'С-сть'!$B49,Данные!BF$78:BF$336)*тех!BW$11*тех!BW$6</f>
        <v>0</v>
      </c>
      <c r="BK49" s="85">
        <f>SUMIF(Данные!$B$78:$B$336,'С-сть'!$B49,Данные!BG$78:BG$336)*тех!BX$11*тех!BX$6</f>
        <v>0</v>
      </c>
      <c r="BL49" s="85">
        <f>SUMIF(Данные!$B$78:$B$336,'С-сть'!$B49,Данные!BH$78:BH$336)*тех!BY$11*тех!BY$6</f>
        <v>0</v>
      </c>
      <c r="BM49" s="85">
        <f>SUMIF(Данные!$B$78:$B$336,'С-сть'!$B49,Данные!BI$78:BI$336)*тех!BZ$11*тех!BZ$6</f>
        <v>0</v>
      </c>
      <c r="BN49" s="85">
        <f>SUMIF(Данные!$B$78:$B$336,'С-сть'!$B49,Данные!BJ$78:BJ$336)*тех!CA$11*тех!CA$6</f>
        <v>0</v>
      </c>
      <c r="BO49" s="85">
        <f>SUMIF(Данные!$B$78:$B$336,'С-сть'!$B49,Данные!BK$78:BK$336)*тех!CB$11*тех!CB$6</f>
        <v>0</v>
      </c>
      <c r="BP49" s="85">
        <f>SUMIF(Данные!$B$78:$B$336,'С-сть'!$B49,Данные!BL$78:BL$336)*тех!CC$11*тех!CC$6</f>
        <v>0</v>
      </c>
      <c r="BQ49" s="85">
        <f>SUMIF(Данные!$B$78:$B$336,'С-сть'!$B49,Данные!BM$78:BM$336)*тех!CD$11*тех!CD$6</f>
        <v>0</v>
      </c>
      <c r="BR49" s="85">
        <f>SUMIF(Данные!$B$78:$B$336,'С-сть'!$B49,Данные!BN$78:BN$336)*тех!CE$11*тех!CE$6</f>
        <v>0</v>
      </c>
    </row>
    <row r="50" spans="2:70">
      <c r="B50" s="3" t="s">
        <v>475</v>
      </c>
      <c r="C50" s="59" t="str">
        <f>Данные!C304</f>
        <v>Прочие</v>
      </c>
      <c r="D50" s="85">
        <f t="shared" si="101"/>
        <v>0</v>
      </c>
      <c r="E50" s="85">
        <f t="shared" si="102"/>
        <v>0</v>
      </c>
      <c r="F50" s="85">
        <f t="shared" si="103"/>
        <v>0</v>
      </c>
      <c r="G50" s="85">
        <f t="shared" si="104"/>
        <v>0</v>
      </c>
      <c r="H50" s="85">
        <f t="shared" si="105"/>
        <v>0</v>
      </c>
      <c r="I50" s="85">
        <f t="shared" si="106"/>
        <v>0</v>
      </c>
      <c r="J50" s="85"/>
      <c r="K50" s="85">
        <f>SUMIF(Данные!$B$78:$B$336,'С-сть'!$B50,Данные!G$78:G$336)*тех!X$11*тех!X$6</f>
        <v>0</v>
      </c>
      <c r="L50" s="85">
        <f>SUMIF(Данные!$B$78:$B$336,'С-сть'!$B50,Данные!H$78:H$336)*тех!Y$11*тех!Y$6</f>
        <v>0</v>
      </c>
      <c r="M50" s="85">
        <f>SUMIF(Данные!$B$78:$B$336,'С-сть'!$B50,Данные!I$78:I$336)*тех!Z$11*тех!Z$6</f>
        <v>0</v>
      </c>
      <c r="N50" s="85">
        <f>SUMIF(Данные!$B$78:$B$336,'С-сть'!$B50,Данные!J$78:J$336)*тех!AA$11*тех!AA$6</f>
        <v>0</v>
      </c>
      <c r="O50" s="85">
        <f>SUMIF(Данные!$B$78:$B$336,'С-сть'!$B50,Данные!K$78:K$336)*тех!AB$11*тех!AB$6</f>
        <v>0</v>
      </c>
      <c r="P50" s="85">
        <f>SUMIF(Данные!$B$78:$B$336,'С-сть'!$B50,Данные!L$78:L$336)*тех!AC$11*тех!AC$6</f>
        <v>0</v>
      </c>
      <c r="Q50" s="85">
        <f>SUMIF(Данные!$B$78:$B$336,'С-сть'!$B50,Данные!M$78:M$336)*тех!AD$11*тех!AD$6</f>
        <v>0</v>
      </c>
      <c r="R50" s="85">
        <f>SUMIF(Данные!$B$78:$B$336,'С-сть'!$B50,Данные!N$78:N$336)*тех!AE$11*тех!AE$6</f>
        <v>0</v>
      </c>
      <c r="S50" s="85">
        <f>SUMIF(Данные!$B$78:$B$336,'С-сть'!$B50,Данные!O$78:O$336)*тех!AF$11*тех!AF$6</f>
        <v>0</v>
      </c>
      <c r="T50" s="85">
        <f>SUMIF(Данные!$B$78:$B$336,'С-сть'!$B50,Данные!P$78:P$336)*тех!AG$11*тех!AG$6</f>
        <v>0</v>
      </c>
      <c r="U50" s="85">
        <f>SUMIF(Данные!$B$78:$B$336,'С-сть'!$B50,Данные!Q$78:Q$336)*тех!AH$11*тех!AH$6</f>
        <v>0</v>
      </c>
      <c r="V50" s="85">
        <f>SUMIF(Данные!$B$78:$B$336,'С-сть'!$B50,Данные!R$78:R$336)*тех!AI$11*тех!AI$6</f>
        <v>0</v>
      </c>
      <c r="W50" s="85">
        <f>SUMIF(Данные!$B$78:$B$336,'С-сть'!$B50,Данные!S$78:S$336)*тех!AJ$11*тех!AJ$6</f>
        <v>0</v>
      </c>
      <c r="X50" s="85">
        <f>SUMIF(Данные!$B$78:$B$336,'С-сть'!$B50,Данные!T$78:T$336)*тех!AK$11*тех!AK$6</f>
        <v>0</v>
      </c>
      <c r="Y50" s="85">
        <f>SUMIF(Данные!$B$78:$B$336,'С-сть'!$B50,Данные!U$78:U$336)*тех!AL$11*тех!AL$6</f>
        <v>0</v>
      </c>
      <c r="Z50" s="85">
        <f>SUMIF(Данные!$B$78:$B$336,'С-сть'!$B50,Данные!V$78:V$336)*тех!AM$11*тех!AM$6</f>
        <v>0</v>
      </c>
      <c r="AA50" s="85">
        <f>SUMIF(Данные!$B$78:$B$336,'С-сть'!$B50,Данные!W$78:W$336)*тех!AN$11*тех!AN$6</f>
        <v>0</v>
      </c>
      <c r="AB50" s="85">
        <f>SUMIF(Данные!$B$78:$B$336,'С-сть'!$B50,Данные!X$78:X$336)*тех!AO$11*тех!AO$6</f>
        <v>0</v>
      </c>
      <c r="AC50" s="85">
        <f>SUMIF(Данные!$B$78:$B$336,'С-сть'!$B50,Данные!Y$78:Y$336)*тех!AP$11*тех!AP$6</f>
        <v>0</v>
      </c>
      <c r="AD50" s="85">
        <f>SUMIF(Данные!$B$78:$B$336,'С-сть'!$B50,Данные!Z$78:Z$336)*тех!AQ$11*тех!AQ$6</f>
        <v>0</v>
      </c>
      <c r="AE50" s="85">
        <f>SUMIF(Данные!$B$78:$B$336,'С-сть'!$B50,Данные!AA$78:AA$336)*тех!AR$11*тех!AR$6</f>
        <v>0</v>
      </c>
      <c r="AF50" s="85">
        <f>SUMIF(Данные!$B$78:$B$336,'С-сть'!$B50,Данные!AB$78:AB$336)*тех!AS$11*тех!AS$6</f>
        <v>0</v>
      </c>
      <c r="AG50" s="85">
        <f>SUMIF(Данные!$B$78:$B$336,'С-сть'!$B50,Данные!AC$78:AC$336)*тех!AT$11*тех!AT$6</f>
        <v>0</v>
      </c>
      <c r="AH50" s="85">
        <f>SUMIF(Данные!$B$78:$B$336,'С-сть'!$B50,Данные!AD$78:AD$336)*тех!AU$11*тех!AU$6</f>
        <v>0</v>
      </c>
      <c r="AI50" s="85">
        <f>SUMIF(Данные!$B$78:$B$336,'С-сть'!$B50,Данные!AE$78:AE$336)*тех!AV$11*тех!AV$6</f>
        <v>0</v>
      </c>
      <c r="AJ50" s="85">
        <f>SUMIF(Данные!$B$78:$B$336,'С-сть'!$B50,Данные!AF$78:AF$336)*тех!AW$11*тех!AW$6</f>
        <v>0</v>
      </c>
      <c r="AK50" s="85">
        <f>SUMIF(Данные!$B$78:$B$336,'С-сть'!$B50,Данные!AG$78:AG$336)*тех!AX$11*тех!AX$6</f>
        <v>0</v>
      </c>
      <c r="AL50" s="85">
        <f>SUMIF(Данные!$B$78:$B$336,'С-сть'!$B50,Данные!AH$78:AH$336)*тех!AY$11*тех!AY$6</f>
        <v>0</v>
      </c>
      <c r="AM50" s="85">
        <f>SUMIF(Данные!$B$78:$B$336,'С-сть'!$B50,Данные!AI$78:AI$336)*тех!AZ$11*тех!AZ$6</f>
        <v>0</v>
      </c>
      <c r="AN50" s="85">
        <f>SUMIF(Данные!$B$78:$B$336,'С-сть'!$B50,Данные!AJ$78:AJ$336)*тех!BA$11*тех!BA$6</f>
        <v>0</v>
      </c>
      <c r="AO50" s="85">
        <f>SUMIF(Данные!$B$78:$B$336,'С-сть'!$B50,Данные!AK$78:AK$336)*тех!BB$11*тех!BB$6</f>
        <v>0</v>
      </c>
      <c r="AP50" s="85">
        <f>SUMIF(Данные!$B$78:$B$336,'С-сть'!$B50,Данные!AL$78:AL$336)*тех!BC$11*тех!BC$6</f>
        <v>0</v>
      </c>
      <c r="AQ50" s="85">
        <f>SUMIF(Данные!$B$78:$B$336,'С-сть'!$B50,Данные!AM$78:AM$336)*тех!BD$11*тех!BD$6</f>
        <v>0</v>
      </c>
      <c r="AR50" s="85">
        <f>SUMIF(Данные!$B$78:$B$336,'С-сть'!$B50,Данные!AN$78:AN$336)*тех!BE$11*тех!BE$6</f>
        <v>0</v>
      </c>
      <c r="AS50" s="85">
        <f>SUMIF(Данные!$B$78:$B$336,'С-сть'!$B50,Данные!AO$78:AO$336)*тех!BF$11*тех!BF$6</f>
        <v>0</v>
      </c>
      <c r="AT50" s="85">
        <f>SUMIF(Данные!$B$78:$B$336,'С-сть'!$B50,Данные!AP$78:AP$336)*тех!BG$11*тех!BG$6</f>
        <v>0</v>
      </c>
      <c r="AU50" s="85">
        <f>SUMIF(Данные!$B$78:$B$336,'С-сть'!$B50,Данные!AQ$78:AQ$336)*тех!BH$11*тех!BH$6</f>
        <v>0</v>
      </c>
      <c r="AV50" s="85">
        <f>SUMIF(Данные!$B$78:$B$336,'С-сть'!$B50,Данные!AR$78:AR$336)*тех!BI$11*тех!BI$6</f>
        <v>0</v>
      </c>
      <c r="AW50" s="85">
        <f>SUMIF(Данные!$B$78:$B$336,'С-сть'!$B50,Данные!AS$78:AS$336)*тех!BJ$11*тех!BJ$6</f>
        <v>0</v>
      </c>
      <c r="AX50" s="85">
        <f>SUMIF(Данные!$B$78:$B$336,'С-сть'!$B50,Данные!AT$78:AT$336)*тех!BK$11*тех!BK$6</f>
        <v>0</v>
      </c>
      <c r="AY50" s="85">
        <f>SUMIF(Данные!$B$78:$B$336,'С-сть'!$B50,Данные!AU$78:AU$336)*тех!BL$11*тех!BL$6</f>
        <v>0</v>
      </c>
      <c r="AZ50" s="85">
        <f>SUMIF(Данные!$B$78:$B$336,'С-сть'!$B50,Данные!AV$78:AV$336)*тех!BM$11*тех!BM$6</f>
        <v>0</v>
      </c>
      <c r="BA50" s="85">
        <f>SUMIF(Данные!$B$78:$B$336,'С-сть'!$B50,Данные!AW$78:AW$336)*тех!BN$11*тех!BN$6</f>
        <v>0</v>
      </c>
      <c r="BB50" s="85">
        <f>SUMIF(Данные!$B$78:$B$336,'С-сть'!$B50,Данные!AX$78:AX$336)*тех!BO$11*тех!BO$6</f>
        <v>0</v>
      </c>
      <c r="BC50" s="85">
        <f>SUMIF(Данные!$B$78:$B$336,'С-сть'!$B50,Данные!AY$78:AY$336)*тех!BP$11*тех!BP$6</f>
        <v>0</v>
      </c>
      <c r="BD50" s="85">
        <f>SUMIF(Данные!$B$78:$B$336,'С-сть'!$B50,Данные!AZ$78:AZ$336)*тех!BQ$11*тех!BQ$6</f>
        <v>0</v>
      </c>
      <c r="BE50" s="85">
        <f>SUMIF(Данные!$B$78:$B$336,'С-сть'!$B50,Данные!BA$78:BA$336)*тех!BR$11*тех!BR$6</f>
        <v>0</v>
      </c>
      <c r="BF50" s="85">
        <f>SUMIF(Данные!$B$78:$B$336,'С-сть'!$B50,Данные!BB$78:BB$336)*тех!BS$11*тех!BS$6</f>
        <v>0</v>
      </c>
      <c r="BG50" s="85">
        <f>SUMIF(Данные!$B$78:$B$336,'С-сть'!$B50,Данные!BC$78:BC$336)*тех!BT$11*тех!BT$6</f>
        <v>0</v>
      </c>
      <c r="BH50" s="85">
        <f>SUMIF(Данные!$B$78:$B$336,'С-сть'!$B50,Данные!BD$78:BD$336)*тех!BU$11*тех!BU$6</f>
        <v>0</v>
      </c>
      <c r="BI50" s="85">
        <f>SUMIF(Данные!$B$78:$B$336,'С-сть'!$B50,Данные!BE$78:BE$336)*тех!BV$11*тех!BV$6</f>
        <v>0</v>
      </c>
      <c r="BJ50" s="85">
        <f>SUMIF(Данные!$B$78:$B$336,'С-сть'!$B50,Данные!BF$78:BF$336)*тех!BW$11*тех!BW$6</f>
        <v>0</v>
      </c>
      <c r="BK50" s="85">
        <f>SUMIF(Данные!$B$78:$B$336,'С-сть'!$B50,Данные!BG$78:BG$336)*тех!BX$11*тех!BX$6</f>
        <v>0</v>
      </c>
      <c r="BL50" s="85">
        <f>SUMIF(Данные!$B$78:$B$336,'С-сть'!$B50,Данные!BH$78:BH$336)*тех!BY$11*тех!BY$6</f>
        <v>0</v>
      </c>
      <c r="BM50" s="85">
        <f>SUMIF(Данные!$B$78:$B$336,'С-сть'!$B50,Данные!BI$78:BI$336)*тех!BZ$11*тех!BZ$6</f>
        <v>0</v>
      </c>
      <c r="BN50" s="85">
        <f>SUMIF(Данные!$B$78:$B$336,'С-сть'!$B50,Данные!BJ$78:BJ$336)*тех!CA$11*тех!CA$6</f>
        <v>0</v>
      </c>
      <c r="BO50" s="85">
        <f>SUMIF(Данные!$B$78:$B$336,'С-сть'!$B50,Данные!BK$78:BK$336)*тех!CB$11*тех!CB$6</f>
        <v>0</v>
      </c>
      <c r="BP50" s="85">
        <f>SUMIF(Данные!$B$78:$B$336,'С-сть'!$B50,Данные!BL$78:BL$336)*тех!CC$11*тех!CC$6</f>
        <v>0</v>
      </c>
      <c r="BQ50" s="85">
        <f>SUMIF(Данные!$B$78:$B$336,'С-сть'!$B50,Данные!BM$78:BM$336)*тех!CD$11*тех!CD$6</f>
        <v>0</v>
      </c>
      <c r="BR50" s="85">
        <f>SUMIF(Данные!$B$78:$B$336,'С-сть'!$B50,Данные!BN$78:BN$336)*тех!CE$11*тех!CE$6</f>
        <v>0</v>
      </c>
    </row>
    <row r="51" spans="2:70">
      <c r="B51" s="3" t="s">
        <v>476</v>
      </c>
      <c r="C51" s="9" t="s">
        <v>111</v>
      </c>
      <c r="D51" s="79">
        <f t="shared" si="101"/>
        <v>13500</v>
      </c>
      <c r="E51" s="79">
        <f t="shared" si="102"/>
        <v>0</v>
      </c>
      <c r="F51" s="79">
        <f t="shared" si="103"/>
        <v>0</v>
      </c>
      <c r="G51" s="79">
        <f t="shared" si="104"/>
        <v>0</v>
      </c>
      <c r="H51" s="79">
        <f t="shared" si="105"/>
        <v>0</v>
      </c>
      <c r="I51" s="79">
        <f t="shared" si="106"/>
        <v>13500</v>
      </c>
      <c r="J51" s="85"/>
      <c r="K51" s="79">
        <f>SUM(K52:K58)</f>
        <v>0</v>
      </c>
      <c r="L51" s="79">
        <f t="shared" ref="L51:BR51" si="107">SUM(L52:L58)</f>
        <v>0</v>
      </c>
      <c r="M51" s="79">
        <f t="shared" si="107"/>
        <v>1000</v>
      </c>
      <c r="N51" s="79">
        <f t="shared" si="107"/>
        <v>1500</v>
      </c>
      <c r="O51" s="79">
        <f t="shared" si="107"/>
        <v>1500</v>
      </c>
      <c r="P51" s="79">
        <f t="shared" si="107"/>
        <v>1500</v>
      </c>
      <c r="Q51" s="79">
        <f t="shared" si="107"/>
        <v>1500</v>
      </c>
      <c r="R51" s="79">
        <f t="shared" si="107"/>
        <v>1500</v>
      </c>
      <c r="S51" s="79">
        <f t="shared" si="107"/>
        <v>1500</v>
      </c>
      <c r="T51" s="79">
        <f t="shared" si="107"/>
        <v>1500</v>
      </c>
      <c r="U51" s="79">
        <f t="shared" si="107"/>
        <v>1000</v>
      </c>
      <c r="V51" s="79">
        <f t="shared" si="107"/>
        <v>1000</v>
      </c>
      <c r="W51" s="79">
        <f t="shared" si="107"/>
        <v>0</v>
      </c>
      <c r="X51" s="79">
        <f t="shared" si="107"/>
        <v>0</v>
      </c>
      <c r="Y51" s="79">
        <f t="shared" si="107"/>
        <v>0</v>
      </c>
      <c r="Z51" s="79">
        <f t="shared" si="107"/>
        <v>0</v>
      </c>
      <c r="AA51" s="79">
        <f t="shared" si="107"/>
        <v>0</v>
      </c>
      <c r="AB51" s="79">
        <f t="shared" si="107"/>
        <v>0</v>
      </c>
      <c r="AC51" s="79">
        <f t="shared" si="107"/>
        <v>0</v>
      </c>
      <c r="AD51" s="79">
        <f t="shared" si="107"/>
        <v>0</v>
      </c>
      <c r="AE51" s="79">
        <f t="shared" si="107"/>
        <v>0</v>
      </c>
      <c r="AF51" s="79">
        <f t="shared" si="107"/>
        <v>0</v>
      </c>
      <c r="AG51" s="79">
        <f t="shared" si="107"/>
        <v>0</v>
      </c>
      <c r="AH51" s="79">
        <f t="shared" si="107"/>
        <v>0</v>
      </c>
      <c r="AI51" s="79">
        <f t="shared" si="107"/>
        <v>0</v>
      </c>
      <c r="AJ51" s="79">
        <f t="shared" si="107"/>
        <v>0</v>
      </c>
      <c r="AK51" s="79">
        <f t="shared" si="107"/>
        <v>0</v>
      </c>
      <c r="AL51" s="79">
        <f t="shared" si="107"/>
        <v>0</v>
      </c>
      <c r="AM51" s="79">
        <f t="shared" si="107"/>
        <v>0</v>
      </c>
      <c r="AN51" s="79">
        <f t="shared" si="107"/>
        <v>0</v>
      </c>
      <c r="AO51" s="79">
        <f t="shared" si="107"/>
        <v>0</v>
      </c>
      <c r="AP51" s="79">
        <f t="shared" si="107"/>
        <v>0</v>
      </c>
      <c r="AQ51" s="79">
        <f t="shared" si="107"/>
        <v>0</v>
      </c>
      <c r="AR51" s="79">
        <f t="shared" si="107"/>
        <v>0</v>
      </c>
      <c r="AS51" s="79">
        <f t="shared" si="107"/>
        <v>0</v>
      </c>
      <c r="AT51" s="79">
        <f t="shared" si="107"/>
        <v>0</v>
      </c>
      <c r="AU51" s="79">
        <f t="shared" si="107"/>
        <v>0</v>
      </c>
      <c r="AV51" s="79">
        <f t="shared" si="107"/>
        <v>0</v>
      </c>
      <c r="AW51" s="79">
        <f t="shared" si="107"/>
        <v>0</v>
      </c>
      <c r="AX51" s="79">
        <f t="shared" si="107"/>
        <v>0</v>
      </c>
      <c r="AY51" s="79">
        <f t="shared" si="107"/>
        <v>0</v>
      </c>
      <c r="AZ51" s="79">
        <f t="shared" si="107"/>
        <v>0</v>
      </c>
      <c r="BA51" s="79">
        <f t="shared" si="107"/>
        <v>0</v>
      </c>
      <c r="BB51" s="79">
        <f t="shared" si="107"/>
        <v>0</v>
      </c>
      <c r="BC51" s="79">
        <f t="shared" si="107"/>
        <v>0</v>
      </c>
      <c r="BD51" s="79">
        <f t="shared" si="107"/>
        <v>0</v>
      </c>
      <c r="BE51" s="79">
        <f t="shared" si="107"/>
        <v>0</v>
      </c>
      <c r="BF51" s="79">
        <f t="shared" si="107"/>
        <v>0</v>
      </c>
      <c r="BG51" s="79">
        <f t="shared" si="107"/>
        <v>0</v>
      </c>
      <c r="BH51" s="79">
        <f t="shared" si="107"/>
        <v>0</v>
      </c>
      <c r="BI51" s="79">
        <f t="shared" si="107"/>
        <v>0</v>
      </c>
      <c r="BJ51" s="79">
        <f t="shared" si="107"/>
        <v>0</v>
      </c>
      <c r="BK51" s="79">
        <f t="shared" si="107"/>
        <v>0</v>
      </c>
      <c r="BL51" s="79">
        <f t="shared" si="107"/>
        <v>0</v>
      </c>
      <c r="BM51" s="79">
        <f t="shared" si="107"/>
        <v>0</v>
      </c>
      <c r="BN51" s="79">
        <f t="shared" si="107"/>
        <v>0</v>
      </c>
      <c r="BO51" s="79">
        <f t="shared" si="107"/>
        <v>0</v>
      </c>
      <c r="BP51" s="79">
        <f t="shared" si="107"/>
        <v>0</v>
      </c>
      <c r="BQ51" s="79">
        <f t="shared" si="107"/>
        <v>0</v>
      </c>
      <c r="BR51" s="79">
        <f t="shared" si="107"/>
        <v>0</v>
      </c>
    </row>
    <row r="52" spans="2:70">
      <c r="B52" s="3" t="s">
        <v>477</v>
      </c>
      <c r="C52" s="60" t="s">
        <v>258</v>
      </c>
      <c r="D52" s="85">
        <f t="shared" si="101"/>
        <v>0</v>
      </c>
      <c r="E52" s="85">
        <f t="shared" si="102"/>
        <v>0</v>
      </c>
      <c r="F52" s="85">
        <f t="shared" si="103"/>
        <v>0</v>
      </c>
      <c r="G52" s="85">
        <f t="shared" si="104"/>
        <v>0</v>
      </c>
      <c r="H52" s="85">
        <f t="shared" si="105"/>
        <v>0</v>
      </c>
      <c r="I52" s="85">
        <f t="shared" si="106"/>
        <v>0</v>
      </c>
      <c r="J52" s="85"/>
      <c r="K52" s="85">
        <f>SUMIF(Данные!$B$78:$B$336,'С-сть'!$B52,Данные!G$78:G$336)*тех!X$11*тех!X$6</f>
        <v>0</v>
      </c>
      <c r="L52" s="85">
        <f>SUMIF(Данные!$B$78:$B$336,'С-сть'!$B52,Данные!H$78:H$336)*тех!Y$11*тех!Y$6</f>
        <v>0</v>
      </c>
      <c r="M52" s="85">
        <f>SUMIF(Данные!$B$78:$B$336,'С-сть'!$B52,Данные!I$78:I$336)*тех!Z$11*тех!Z$6</f>
        <v>0</v>
      </c>
      <c r="N52" s="85">
        <f>SUMIF(Данные!$B$78:$B$336,'С-сть'!$B52,Данные!J$78:J$336)*тех!AA$11*тех!AA$6</f>
        <v>0</v>
      </c>
      <c r="O52" s="85">
        <f>SUMIF(Данные!$B$78:$B$336,'С-сть'!$B52,Данные!K$78:K$336)*тех!AB$11*тех!AB$6</f>
        <v>0</v>
      </c>
      <c r="P52" s="85">
        <f>SUMIF(Данные!$B$78:$B$336,'С-сть'!$B52,Данные!L$78:L$336)*тех!AC$11*тех!AC$6</f>
        <v>0</v>
      </c>
      <c r="Q52" s="85">
        <f>SUMIF(Данные!$B$78:$B$336,'С-сть'!$B52,Данные!M$78:M$336)*тех!AD$11*тех!AD$6</f>
        <v>0</v>
      </c>
      <c r="R52" s="85">
        <f>SUMIF(Данные!$B$78:$B$336,'С-сть'!$B52,Данные!N$78:N$336)*тех!AE$11*тех!AE$6</f>
        <v>0</v>
      </c>
      <c r="S52" s="85">
        <f>SUMIF(Данные!$B$78:$B$336,'С-сть'!$B52,Данные!O$78:O$336)*тех!AF$11*тех!AF$6</f>
        <v>0</v>
      </c>
      <c r="T52" s="85">
        <f>SUMIF(Данные!$B$78:$B$336,'С-сть'!$B52,Данные!P$78:P$336)*тех!AG$11*тех!AG$6</f>
        <v>0</v>
      </c>
      <c r="U52" s="85">
        <f>SUMIF(Данные!$B$78:$B$336,'С-сть'!$B52,Данные!Q$78:Q$336)*тех!AH$11*тех!AH$6</f>
        <v>0</v>
      </c>
      <c r="V52" s="85">
        <f>SUMIF(Данные!$B$78:$B$336,'С-сть'!$B52,Данные!R$78:R$336)*тех!AI$11*тех!AI$6</f>
        <v>0</v>
      </c>
      <c r="W52" s="85">
        <f>SUMIF(Данные!$B$78:$B$336,'С-сть'!$B52,Данные!S$78:S$336)*тех!AJ$11*тех!AJ$6</f>
        <v>0</v>
      </c>
      <c r="X52" s="85">
        <f>SUMIF(Данные!$B$78:$B$336,'С-сть'!$B52,Данные!T$78:T$336)*тех!AK$11*тех!AK$6</f>
        <v>0</v>
      </c>
      <c r="Y52" s="85">
        <f>SUMIF(Данные!$B$78:$B$336,'С-сть'!$B52,Данные!U$78:U$336)*тех!AL$11*тех!AL$6</f>
        <v>0</v>
      </c>
      <c r="Z52" s="85">
        <f>SUMIF(Данные!$B$78:$B$336,'С-сть'!$B52,Данные!V$78:V$336)*тех!AM$11*тех!AM$6</f>
        <v>0</v>
      </c>
      <c r="AA52" s="85">
        <f>SUMIF(Данные!$B$78:$B$336,'С-сть'!$B52,Данные!W$78:W$336)*тех!AN$11*тех!AN$6</f>
        <v>0</v>
      </c>
      <c r="AB52" s="85">
        <f>SUMIF(Данные!$B$78:$B$336,'С-сть'!$B52,Данные!X$78:X$336)*тех!AO$11*тех!AO$6</f>
        <v>0</v>
      </c>
      <c r="AC52" s="85">
        <f>SUMIF(Данные!$B$78:$B$336,'С-сть'!$B52,Данные!Y$78:Y$336)*тех!AP$11*тех!AP$6</f>
        <v>0</v>
      </c>
      <c r="AD52" s="85">
        <f>SUMIF(Данные!$B$78:$B$336,'С-сть'!$B52,Данные!Z$78:Z$336)*тех!AQ$11*тех!AQ$6</f>
        <v>0</v>
      </c>
      <c r="AE52" s="85">
        <f>SUMIF(Данные!$B$78:$B$336,'С-сть'!$B52,Данные!AA$78:AA$336)*тех!AR$11*тех!AR$6</f>
        <v>0</v>
      </c>
      <c r="AF52" s="85">
        <f>SUMIF(Данные!$B$78:$B$336,'С-сть'!$B52,Данные!AB$78:AB$336)*тех!AS$11*тех!AS$6</f>
        <v>0</v>
      </c>
      <c r="AG52" s="85">
        <f>SUMIF(Данные!$B$78:$B$336,'С-сть'!$B52,Данные!AC$78:AC$336)*тех!AT$11*тех!AT$6</f>
        <v>0</v>
      </c>
      <c r="AH52" s="85">
        <f>SUMIF(Данные!$B$78:$B$336,'С-сть'!$B52,Данные!AD$78:AD$336)*тех!AU$11*тех!AU$6</f>
        <v>0</v>
      </c>
      <c r="AI52" s="85">
        <f>SUMIF(Данные!$B$78:$B$336,'С-сть'!$B52,Данные!AE$78:AE$336)*тех!AV$11*тех!AV$6</f>
        <v>0</v>
      </c>
      <c r="AJ52" s="85">
        <f>SUMIF(Данные!$B$78:$B$336,'С-сть'!$B52,Данные!AF$78:AF$336)*тех!AW$11*тех!AW$6</f>
        <v>0</v>
      </c>
      <c r="AK52" s="85">
        <f>SUMIF(Данные!$B$78:$B$336,'С-сть'!$B52,Данные!AG$78:AG$336)*тех!AX$11*тех!AX$6</f>
        <v>0</v>
      </c>
      <c r="AL52" s="85">
        <f>SUMIF(Данные!$B$78:$B$336,'С-сть'!$B52,Данные!AH$78:AH$336)*тех!AY$11*тех!AY$6</f>
        <v>0</v>
      </c>
      <c r="AM52" s="85">
        <f>SUMIF(Данные!$B$78:$B$336,'С-сть'!$B52,Данные!AI$78:AI$336)*тех!AZ$11*тех!AZ$6</f>
        <v>0</v>
      </c>
      <c r="AN52" s="85">
        <f>SUMIF(Данные!$B$78:$B$336,'С-сть'!$B52,Данные!AJ$78:AJ$336)*тех!BA$11*тех!BA$6</f>
        <v>0</v>
      </c>
      <c r="AO52" s="85">
        <f>SUMIF(Данные!$B$78:$B$336,'С-сть'!$B52,Данные!AK$78:AK$336)*тех!BB$11*тех!BB$6</f>
        <v>0</v>
      </c>
      <c r="AP52" s="85">
        <f>SUMIF(Данные!$B$78:$B$336,'С-сть'!$B52,Данные!AL$78:AL$336)*тех!BC$11*тех!BC$6</f>
        <v>0</v>
      </c>
      <c r="AQ52" s="85">
        <f>SUMIF(Данные!$B$78:$B$336,'С-сть'!$B52,Данные!AM$78:AM$336)*тех!BD$11*тех!BD$6</f>
        <v>0</v>
      </c>
      <c r="AR52" s="85">
        <f>SUMIF(Данные!$B$78:$B$336,'С-сть'!$B52,Данные!AN$78:AN$336)*тех!BE$11*тех!BE$6</f>
        <v>0</v>
      </c>
      <c r="AS52" s="85">
        <f>SUMIF(Данные!$B$78:$B$336,'С-сть'!$B52,Данные!AO$78:AO$336)*тех!BF$11*тех!BF$6</f>
        <v>0</v>
      </c>
      <c r="AT52" s="85">
        <f>SUMIF(Данные!$B$78:$B$336,'С-сть'!$B52,Данные!AP$78:AP$336)*тех!BG$11*тех!BG$6</f>
        <v>0</v>
      </c>
      <c r="AU52" s="85">
        <f>SUMIF(Данные!$B$78:$B$336,'С-сть'!$B52,Данные!AQ$78:AQ$336)*тех!BH$11*тех!BH$6</f>
        <v>0</v>
      </c>
      <c r="AV52" s="85">
        <f>SUMIF(Данные!$B$78:$B$336,'С-сть'!$B52,Данные!AR$78:AR$336)*тех!BI$11*тех!BI$6</f>
        <v>0</v>
      </c>
      <c r="AW52" s="85">
        <f>SUMIF(Данные!$B$78:$B$336,'С-сть'!$B52,Данные!AS$78:AS$336)*тех!BJ$11*тех!BJ$6</f>
        <v>0</v>
      </c>
      <c r="AX52" s="85">
        <f>SUMIF(Данные!$B$78:$B$336,'С-сть'!$B52,Данные!AT$78:AT$336)*тех!BK$11*тех!BK$6</f>
        <v>0</v>
      </c>
      <c r="AY52" s="85">
        <f>SUMIF(Данные!$B$78:$B$336,'С-сть'!$B52,Данные!AU$78:AU$336)*тех!BL$11*тех!BL$6</f>
        <v>0</v>
      </c>
      <c r="AZ52" s="85">
        <f>SUMIF(Данные!$B$78:$B$336,'С-сть'!$B52,Данные!AV$78:AV$336)*тех!BM$11*тех!BM$6</f>
        <v>0</v>
      </c>
      <c r="BA52" s="85">
        <f>SUMIF(Данные!$B$78:$B$336,'С-сть'!$B52,Данные!AW$78:AW$336)*тех!BN$11*тех!BN$6</f>
        <v>0</v>
      </c>
      <c r="BB52" s="85">
        <f>SUMIF(Данные!$B$78:$B$336,'С-сть'!$B52,Данные!AX$78:AX$336)*тех!BO$11*тех!BO$6</f>
        <v>0</v>
      </c>
      <c r="BC52" s="85">
        <f>SUMIF(Данные!$B$78:$B$336,'С-сть'!$B52,Данные!AY$78:AY$336)*тех!BP$11*тех!BP$6</f>
        <v>0</v>
      </c>
      <c r="BD52" s="85">
        <f>SUMIF(Данные!$B$78:$B$336,'С-сть'!$B52,Данные!AZ$78:AZ$336)*тех!BQ$11*тех!BQ$6</f>
        <v>0</v>
      </c>
      <c r="BE52" s="85">
        <f>SUMIF(Данные!$B$78:$B$336,'С-сть'!$B52,Данные!BA$78:BA$336)*тех!BR$11*тех!BR$6</f>
        <v>0</v>
      </c>
      <c r="BF52" s="85">
        <f>SUMIF(Данные!$B$78:$B$336,'С-сть'!$B52,Данные!BB$78:BB$336)*тех!BS$11*тех!BS$6</f>
        <v>0</v>
      </c>
      <c r="BG52" s="85">
        <f>SUMIF(Данные!$B$78:$B$336,'С-сть'!$B52,Данные!BC$78:BC$336)*тех!BT$11*тех!BT$6</f>
        <v>0</v>
      </c>
      <c r="BH52" s="85">
        <f>SUMIF(Данные!$B$78:$B$336,'С-сть'!$B52,Данные!BD$78:BD$336)*тех!BU$11*тех!BU$6</f>
        <v>0</v>
      </c>
      <c r="BI52" s="85">
        <f>SUMIF(Данные!$B$78:$B$336,'С-сть'!$B52,Данные!BE$78:BE$336)*тех!BV$11*тех!BV$6</f>
        <v>0</v>
      </c>
      <c r="BJ52" s="85">
        <f>SUMIF(Данные!$B$78:$B$336,'С-сть'!$B52,Данные!BF$78:BF$336)*тех!BW$11*тех!BW$6</f>
        <v>0</v>
      </c>
      <c r="BK52" s="85">
        <f>SUMIF(Данные!$B$78:$B$336,'С-сть'!$B52,Данные!BG$78:BG$336)*тех!BX$11*тех!BX$6</f>
        <v>0</v>
      </c>
      <c r="BL52" s="85">
        <f>SUMIF(Данные!$B$78:$B$336,'С-сть'!$B52,Данные!BH$78:BH$336)*тех!BY$11*тех!BY$6</f>
        <v>0</v>
      </c>
      <c r="BM52" s="85">
        <f>SUMIF(Данные!$B$78:$B$336,'С-сть'!$B52,Данные!BI$78:BI$336)*тех!BZ$11*тех!BZ$6</f>
        <v>0</v>
      </c>
      <c r="BN52" s="85">
        <f>SUMIF(Данные!$B$78:$B$336,'С-сть'!$B52,Данные!BJ$78:BJ$336)*тех!CA$11*тех!CA$6</f>
        <v>0</v>
      </c>
      <c r="BO52" s="85">
        <f>SUMIF(Данные!$B$78:$B$336,'С-сть'!$B52,Данные!BK$78:BK$336)*тех!CB$11*тех!CB$6</f>
        <v>0</v>
      </c>
      <c r="BP52" s="85">
        <f>SUMIF(Данные!$B$78:$B$336,'С-сть'!$B52,Данные!BL$78:BL$336)*тех!CC$11*тех!CC$6</f>
        <v>0</v>
      </c>
      <c r="BQ52" s="85">
        <f>SUMIF(Данные!$B$78:$B$336,'С-сть'!$B52,Данные!BM$78:BM$336)*тех!CD$11*тех!CD$6</f>
        <v>0</v>
      </c>
      <c r="BR52" s="85">
        <f>SUMIF(Данные!$B$78:$B$336,'С-сть'!$B52,Данные!BN$78:BN$336)*тех!CE$11*тех!CE$6</f>
        <v>0</v>
      </c>
    </row>
    <row r="53" spans="2:70">
      <c r="B53" s="3" t="s">
        <v>478</v>
      </c>
      <c r="C53" s="59" t="s">
        <v>113</v>
      </c>
      <c r="D53" s="85">
        <f t="shared" si="101"/>
        <v>13500</v>
      </c>
      <c r="E53" s="85">
        <f t="shared" si="102"/>
        <v>0</v>
      </c>
      <c r="F53" s="85">
        <f t="shared" si="103"/>
        <v>0</v>
      </c>
      <c r="G53" s="85">
        <f t="shared" si="104"/>
        <v>0</v>
      </c>
      <c r="H53" s="85">
        <f t="shared" si="105"/>
        <v>0</v>
      </c>
      <c r="I53" s="85">
        <f t="shared" si="106"/>
        <v>13500</v>
      </c>
      <c r="J53" s="85"/>
      <c r="K53" s="85">
        <f>SUMIF(Данные!$B$78:$B$336,'С-сть'!$B53,Данные!G$78:G$336)*тех!X$11*тех!X$6</f>
        <v>0</v>
      </c>
      <c r="L53" s="85">
        <f>SUMIF(Данные!$B$78:$B$336,'С-сть'!$B53,Данные!H$78:H$336)*тех!Y$11*тех!Y$6</f>
        <v>0</v>
      </c>
      <c r="M53" s="85">
        <f>SUMIF(Данные!$B$78:$B$336,'С-сть'!$B53,Данные!I$78:I$336)*тех!Z$11*тех!Z$6</f>
        <v>1000</v>
      </c>
      <c r="N53" s="85">
        <f>SUMIF(Данные!$B$78:$B$336,'С-сть'!$B53,Данные!J$78:J$336)*тех!AA$11*тех!AA$6</f>
        <v>1500</v>
      </c>
      <c r="O53" s="85">
        <f>SUMIF(Данные!$B$78:$B$336,'С-сть'!$B53,Данные!K$78:K$336)*тех!AB$11*тех!AB$6</f>
        <v>1500</v>
      </c>
      <c r="P53" s="85">
        <f>SUMIF(Данные!$B$78:$B$336,'С-сть'!$B53,Данные!L$78:L$336)*тех!AC$11*тех!AC$6</f>
        <v>1500</v>
      </c>
      <c r="Q53" s="85">
        <f>SUMIF(Данные!$B$78:$B$336,'С-сть'!$B53,Данные!M$78:M$336)*тех!AD$11*тех!AD$6</f>
        <v>1500</v>
      </c>
      <c r="R53" s="85">
        <f>SUMIF(Данные!$B$78:$B$336,'С-сть'!$B53,Данные!N$78:N$336)*тех!AE$11*тех!AE$6</f>
        <v>1500</v>
      </c>
      <c r="S53" s="85">
        <f>SUMIF(Данные!$B$78:$B$336,'С-сть'!$B53,Данные!O$78:O$336)*тех!AF$11*тех!AF$6</f>
        <v>1500</v>
      </c>
      <c r="T53" s="85">
        <f>SUMIF(Данные!$B$78:$B$336,'С-сть'!$B53,Данные!P$78:P$336)*тех!AG$11*тех!AG$6</f>
        <v>1500</v>
      </c>
      <c r="U53" s="85">
        <f>SUMIF(Данные!$B$78:$B$336,'С-сть'!$B53,Данные!Q$78:Q$336)*тех!AH$11*тех!AH$6</f>
        <v>1000</v>
      </c>
      <c r="V53" s="85">
        <f>SUMIF(Данные!$B$78:$B$336,'С-сть'!$B53,Данные!R$78:R$336)*тех!AI$11*тех!AI$6</f>
        <v>1000</v>
      </c>
      <c r="W53" s="85">
        <f>SUMIF(Данные!$B$78:$B$336,'С-сть'!$B53,Данные!S$78:S$336)*тех!AJ$11*тех!AJ$6</f>
        <v>0</v>
      </c>
      <c r="X53" s="85">
        <f>SUMIF(Данные!$B$78:$B$336,'С-сть'!$B53,Данные!T$78:T$336)*тех!AK$11*тех!AK$6</f>
        <v>0</v>
      </c>
      <c r="Y53" s="85">
        <f>SUMIF(Данные!$B$78:$B$336,'С-сть'!$B53,Данные!U$78:U$336)*тех!AL$11*тех!AL$6</f>
        <v>0</v>
      </c>
      <c r="Z53" s="85">
        <f>SUMIF(Данные!$B$78:$B$336,'С-сть'!$B53,Данные!V$78:V$336)*тех!AM$11*тех!AM$6</f>
        <v>0</v>
      </c>
      <c r="AA53" s="85">
        <f>SUMIF(Данные!$B$78:$B$336,'С-сть'!$B53,Данные!W$78:W$336)*тех!AN$11*тех!AN$6</f>
        <v>0</v>
      </c>
      <c r="AB53" s="85">
        <f>SUMIF(Данные!$B$78:$B$336,'С-сть'!$B53,Данные!X$78:X$336)*тех!AO$11*тех!AO$6</f>
        <v>0</v>
      </c>
      <c r="AC53" s="85">
        <f>SUMIF(Данные!$B$78:$B$336,'С-сть'!$B53,Данные!Y$78:Y$336)*тех!AP$11*тех!AP$6</f>
        <v>0</v>
      </c>
      <c r="AD53" s="85">
        <f>SUMIF(Данные!$B$78:$B$336,'С-сть'!$B53,Данные!Z$78:Z$336)*тех!AQ$11*тех!AQ$6</f>
        <v>0</v>
      </c>
      <c r="AE53" s="85">
        <f>SUMIF(Данные!$B$78:$B$336,'С-сть'!$B53,Данные!AA$78:AA$336)*тех!AR$11*тех!AR$6</f>
        <v>0</v>
      </c>
      <c r="AF53" s="85">
        <f>SUMIF(Данные!$B$78:$B$336,'С-сть'!$B53,Данные!AB$78:AB$336)*тех!AS$11*тех!AS$6</f>
        <v>0</v>
      </c>
      <c r="AG53" s="85">
        <f>SUMIF(Данные!$B$78:$B$336,'С-сть'!$B53,Данные!AC$78:AC$336)*тех!AT$11*тех!AT$6</f>
        <v>0</v>
      </c>
      <c r="AH53" s="85">
        <f>SUMIF(Данные!$B$78:$B$336,'С-сть'!$B53,Данные!AD$78:AD$336)*тех!AU$11*тех!AU$6</f>
        <v>0</v>
      </c>
      <c r="AI53" s="85">
        <f>SUMIF(Данные!$B$78:$B$336,'С-сть'!$B53,Данные!AE$78:AE$336)*тех!AV$11*тех!AV$6</f>
        <v>0</v>
      </c>
      <c r="AJ53" s="85">
        <f>SUMIF(Данные!$B$78:$B$336,'С-сть'!$B53,Данные!AF$78:AF$336)*тех!AW$11*тех!AW$6</f>
        <v>0</v>
      </c>
      <c r="AK53" s="85">
        <f>SUMIF(Данные!$B$78:$B$336,'С-сть'!$B53,Данные!AG$78:AG$336)*тех!AX$11*тех!AX$6</f>
        <v>0</v>
      </c>
      <c r="AL53" s="85">
        <f>SUMIF(Данные!$B$78:$B$336,'С-сть'!$B53,Данные!AH$78:AH$336)*тех!AY$11*тех!AY$6</f>
        <v>0</v>
      </c>
      <c r="AM53" s="85">
        <f>SUMIF(Данные!$B$78:$B$336,'С-сть'!$B53,Данные!AI$78:AI$336)*тех!AZ$11*тех!AZ$6</f>
        <v>0</v>
      </c>
      <c r="AN53" s="85">
        <f>SUMIF(Данные!$B$78:$B$336,'С-сть'!$B53,Данные!AJ$78:AJ$336)*тех!BA$11*тех!BA$6</f>
        <v>0</v>
      </c>
      <c r="AO53" s="85">
        <f>SUMIF(Данные!$B$78:$B$336,'С-сть'!$B53,Данные!AK$78:AK$336)*тех!BB$11*тех!BB$6</f>
        <v>0</v>
      </c>
      <c r="AP53" s="85">
        <f>SUMIF(Данные!$B$78:$B$336,'С-сть'!$B53,Данные!AL$78:AL$336)*тех!BC$11*тех!BC$6</f>
        <v>0</v>
      </c>
      <c r="AQ53" s="85">
        <f>SUMIF(Данные!$B$78:$B$336,'С-сть'!$B53,Данные!AM$78:AM$336)*тех!BD$11*тех!BD$6</f>
        <v>0</v>
      </c>
      <c r="AR53" s="85">
        <f>SUMIF(Данные!$B$78:$B$336,'С-сть'!$B53,Данные!AN$78:AN$336)*тех!BE$11*тех!BE$6</f>
        <v>0</v>
      </c>
      <c r="AS53" s="85">
        <f>SUMIF(Данные!$B$78:$B$336,'С-сть'!$B53,Данные!AO$78:AO$336)*тех!BF$11*тех!BF$6</f>
        <v>0</v>
      </c>
      <c r="AT53" s="85">
        <f>SUMIF(Данные!$B$78:$B$336,'С-сть'!$B53,Данные!AP$78:AP$336)*тех!BG$11*тех!BG$6</f>
        <v>0</v>
      </c>
      <c r="AU53" s="85">
        <f>SUMIF(Данные!$B$78:$B$336,'С-сть'!$B53,Данные!AQ$78:AQ$336)*тех!BH$11*тех!BH$6</f>
        <v>0</v>
      </c>
      <c r="AV53" s="85">
        <f>SUMIF(Данные!$B$78:$B$336,'С-сть'!$B53,Данные!AR$78:AR$336)*тех!BI$11*тех!BI$6</f>
        <v>0</v>
      </c>
      <c r="AW53" s="85">
        <f>SUMIF(Данные!$B$78:$B$336,'С-сть'!$B53,Данные!AS$78:AS$336)*тех!BJ$11*тех!BJ$6</f>
        <v>0</v>
      </c>
      <c r="AX53" s="85">
        <f>SUMIF(Данные!$B$78:$B$336,'С-сть'!$B53,Данные!AT$78:AT$336)*тех!BK$11*тех!BK$6</f>
        <v>0</v>
      </c>
      <c r="AY53" s="85">
        <f>SUMIF(Данные!$B$78:$B$336,'С-сть'!$B53,Данные!AU$78:AU$336)*тех!BL$11*тех!BL$6</f>
        <v>0</v>
      </c>
      <c r="AZ53" s="85">
        <f>SUMIF(Данные!$B$78:$B$336,'С-сть'!$B53,Данные!AV$78:AV$336)*тех!BM$11*тех!BM$6</f>
        <v>0</v>
      </c>
      <c r="BA53" s="85">
        <f>SUMIF(Данные!$B$78:$B$336,'С-сть'!$B53,Данные!AW$78:AW$336)*тех!BN$11*тех!BN$6</f>
        <v>0</v>
      </c>
      <c r="BB53" s="85">
        <f>SUMIF(Данные!$B$78:$B$336,'С-сть'!$B53,Данные!AX$78:AX$336)*тех!BO$11*тех!BO$6</f>
        <v>0</v>
      </c>
      <c r="BC53" s="85">
        <f>SUMIF(Данные!$B$78:$B$336,'С-сть'!$B53,Данные!AY$78:AY$336)*тех!BP$11*тех!BP$6</f>
        <v>0</v>
      </c>
      <c r="BD53" s="85">
        <f>SUMIF(Данные!$B$78:$B$336,'С-сть'!$B53,Данные!AZ$78:AZ$336)*тех!BQ$11*тех!BQ$6</f>
        <v>0</v>
      </c>
      <c r="BE53" s="85">
        <f>SUMIF(Данные!$B$78:$B$336,'С-сть'!$B53,Данные!BA$78:BA$336)*тех!BR$11*тех!BR$6</f>
        <v>0</v>
      </c>
      <c r="BF53" s="85">
        <f>SUMIF(Данные!$B$78:$B$336,'С-сть'!$B53,Данные!BB$78:BB$336)*тех!BS$11*тех!BS$6</f>
        <v>0</v>
      </c>
      <c r="BG53" s="85">
        <f>SUMIF(Данные!$B$78:$B$336,'С-сть'!$B53,Данные!BC$78:BC$336)*тех!BT$11*тех!BT$6</f>
        <v>0</v>
      </c>
      <c r="BH53" s="85">
        <f>SUMIF(Данные!$B$78:$B$336,'С-сть'!$B53,Данные!BD$78:BD$336)*тех!BU$11*тех!BU$6</f>
        <v>0</v>
      </c>
      <c r="BI53" s="85">
        <f>SUMIF(Данные!$B$78:$B$336,'С-сть'!$B53,Данные!BE$78:BE$336)*тех!BV$11*тех!BV$6</f>
        <v>0</v>
      </c>
      <c r="BJ53" s="85">
        <f>SUMIF(Данные!$B$78:$B$336,'С-сть'!$B53,Данные!BF$78:BF$336)*тех!BW$11*тех!BW$6</f>
        <v>0</v>
      </c>
      <c r="BK53" s="85">
        <f>SUMIF(Данные!$B$78:$B$336,'С-сть'!$B53,Данные!BG$78:BG$336)*тех!BX$11*тех!BX$6</f>
        <v>0</v>
      </c>
      <c r="BL53" s="85">
        <f>SUMIF(Данные!$B$78:$B$336,'С-сть'!$B53,Данные!BH$78:BH$336)*тех!BY$11*тех!BY$6</f>
        <v>0</v>
      </c>
      <c r="BM53" s="85">
        <f>SUMIF(Данные!$B$78:$B$336,'С-сть'!$B53,Данные!BI$78:BI$336)*тех!BZ$11*тех!BZ$6</f>
        <v>0</v>
      </c>
      <c r="BN53" s="85">
        <f>SUMIF(Данные!$B$78:$B$336,'С-сть'!$B53,Данные!BJ$78:BJ$336)*тех!CA$11*тех!CA$6</f>
        <v>0</v>
      </c>
      <c r="BO53" s="85">
        <f>SUMIF(Данные!$B$78:$B$336,'С-сть'!$B53,Данные!BK$78:BK$336)*тех!CB$11*тех!CB$6</f>
        <v>0</v>
      </c>
      <c r="BP53" s="85">
        <f>SUMIF(Данные!$B$78:$B$336,'С-сть'!$B53,Данные!BL$78:BL$336)*тех!CC$11*тех!CC$6</f>
        <v>0</v>
      </c>
      <c r="BQ53" s="85">
        <f>SUMIF(Данные!$B$78:$B$336,'С-сть'!$B53,Данные!BM$78:BM$336)*тех!CD$11*тех!CD$6</f>
        <v>0</v>
      </c>
      <c r="BR53" s="85">
        <f>SUMIF(Данные!$B$78:$B$336,'С-сть'!$B53,Данные!BN$78:BN$336)*тех!CE$11*тех!CE$6</f>
        <v>0</v>
      </c>
    </row>
    <row r="54" spans="2:70">
      <c r="B54" s="3" t="s">
        <v>479</v>
      </c>
      <c r="C54" s="59" t="s">
        <v>186</v>
      </c>
      <c r="D54" s="85">
        <f t="shared" si="101"/>
        <v>0</v>
      </c>
      <c r="E54" s="85">
        <f t="shared" si="102"/>
        <v>0</v>
      </c>
      <c r="F54" s="85">
        <f t="shared" si="103"/>
        <v>0</v>
      </c>
      <c r="G54" s="85">
        <f t="shared" si="104"/>
        <v>0</v>
      </c>
      <c r="H54" s="85">
        <f t="shared" si="105"/>
        <v>0</v>
      </c>
      <c r="I54" s="85">
        <f t="shared" si="106"/>
        <v>0</v>
      </c>
      <c r="J54" s="85"/>
      <c r="K54" s="85">
        <f>SUMIF(Данные!$B$78:$B$336,'С-сть'!$B54,Данные!G$78:G$336)*тех!X$11*тех!X$6</f>
        <v>0</v>
      </c>
      <c r="L54" s="85">
        <f>SUMIF(Данные!$B$78:$B$336,'С-сть'!$B54,Данные!H$78:H$336)*тех!Y$11*тех!Y$6</f>
        <v>0</v>
      </c>
      <c r="M54" s="85">
        <f>SUMIF(Данные!$B$78:$B$336,'С-сть'!$B54,Данные!I$78:I$336)*тех!Z$11*тех!Z$6</f>
        <v>0</v>
      </c>
      <c r="N54" s="85">
        <f>SUMIF(Данные!$B$78:$B$336,'С-сть'!$B54,Данные!J$78:J$336)*тех!AA$11*тех!AA$6</f>
        <v>0</v>
      </c>
      <c r="O54" s="85">
        <f>SUMIF(Данные!$B$78:$B$336,'С-сть'!$B54,Данные!K$78:K$336)*тех!AB$11*тех!AB$6</f>
        <v>0</v>
      </c>
      <c r="P54" s="85">
        <f>SUMIF(Данные!$B$78:$B$336,'С-сть'!$B54,Данные!L$78:L$336)*тех!AC$11*тех!AC$6</f>
        <v>0</v>
      </c>
      <c r="Q54" s="85">
        <f>SUMIF(Данные!$B$78:$B$336,'С-сть'!$B54,Данные!M$78:M$336)*тех!AD$11*тех!AD$6</f>
        <v>0</v>
      </c>
      <c r="R54" s="85">
        <f>SUMIF(Данные!$B$78:$B$336,'С-сть'!$B54,Данные!N$78:N$336)*тех!AE$11*тех!AE$6</f>
        <v>0</v>
      </c>
      <c r="S54" s="85">
        <f>SUMIF(Данные!$B$78:$B$336,'С-сть'!$B54,Данные!O$78:O$336)*тех!AF$11*тех!AF$6</f>
        <v>0</v>
      </c>
      <c r="T54" s="85">
        <f>SUMIF(Данные!$B$78:$B$336,'С-сть'!$B54,Данные!P$78:P$336)*тех!AG$11*тех!AG$6</f>
        <v>0</v>
      </c>
      <c r="U54" s="85">
        <f>SUMIF(Данные!$B$78:$B$336,'С-сть'!$B54,Данные!Q$78:Q$336)*тех!AH$11*тех!AH$6</f>
        <v>0</v>
      </c>
      <c r="V54" s="85">
        <f>SUMIF(Данные!$B$78:$B$336,'С-сть'!$B54,Данные!R$78:R$336)*тех!AI$11*тех!AI$6</f>
        <v>0</v>
      </c>
      <c r="W54" s="85">
        <f>SUMIF(Данные!$B$78:$B$336,'С-сть'!$B54,Данные!S$78:S$336)*тех!AJ$11*тех!AJ$6</f>
        <v>0</v>
      </c>
      <c r="X54" s="85">
        <f>SUMIF(Данные!$B$78:$B$336,'С-сть'!$B54,Данные!T$78:T$336)*тех!AK$11*тех!AK$6</f>
        <v>0</v>
      </c>
      <c r="Y54" s="85">
        <f>SUMIF(Данные!$B$78:$B$336,'С-сть'!$B54,Данные!U$78:U$336)*тех!AL$11*тех!AL$6</f>
        <v>0</v>
      </c>
      <c r="Z54" s="85">
        <f>SUMIF(Данные!$B$78:$B$336,'С-сть'!$B54,Данные!V$78:V$336)*тех!AM$11*тех!AM$6</f>
        <v>0</v>
      </c>
      <c r="AA54" s="85">
        <f>SUMIF(Данные!$B$78:$B$336,'С-сть'!$B54,Данные!W$78:W$336)*тех!AN$11*тех!AN$6</f>
        <v>0</v>
      </c>
      <c r="AB54" s="85">
        <f>SUMIF(Данные!$B$78:$B$336,'С-сть'!$B54,Данные!X$78:X$336)*тех!AO$11*тех!AO$6</f>
        <v>0</v>
      </c>
      <c r="AC54" s="85">
        <f>SUMIF(Данные!$B$78:$B$336,'С-сть'!$B54,Данные!Y$78:Y$336)*тех!AP$11*тех!AP$6</f>
        <v>0</v>
      </c>
      <c r="AD54" s="85">
        <f>SUMIF(Данные!$B$78:$B$336,'С-сть'!$B54,Данные!Z$78:Z$336)*тех!AQ$11*тех!AQ$6</f>
        <v>0</v>
      </c>
      <c r="AE54" s="85">
        <f>SUMIF(Данные!$B$78:$B$336,'С-сть'!$B54,Данные!AA$78:AA$336)*тех!AR$11*тех!AR$6</f>
        <v>0</v>
      </c>
      <c r="AF54" s="85">
        <f>SUMIF(Данные!$B$78:$B$336,'С-сть'!$B54,Данные!AB$78:AB$336)*тех!AS$11*тех!AS$6</f>
        <v>0</v>
      </c>
      <c r="AG54" s="85">
        <f>SUMIF(Данные!$B$78:$B$336,'С-сть'!$B54,Данные!AC$78:AC$336)*тех!AT$11*тех!AT$6</f>
        <v>0</v>
      </c>
      <c r="AH54" s="85">
        <f>SUMIF(Данные!$B$78:$B$336,'С-сть'!$B54,Данные!AD$78:AD$336)*тех!AU$11*тех!AU$6</f>
        <v>0</v>
      </c>
      <c r="AI54" s="85">
        <f>SUMIF(Данные!$B$78:$B$336,'С-сть'!$B54,Данные!AE$78:AE$336)*тех!AV$11*тех!AV$6</f>
        <v>0</v>
      </c>
      <c r="AJ54" s="85">
        <f>SUMIF(Данные!$B$78:$B$336,'С-сть'!$B54,Данные!AF$78:AF$336)*тех!AW$11*тех!AW$6</f>
        <v>0</v>
      </c>
      <c r="AK54" s="85">
        <f>SUMIF(Данные!$B$78:$B$336,'С-сть'!$B54,Данные!AG$78:AG$336)*тех!AX$11*тех!AX$6</f>
        <v>0</v>
      </c>
      <c r="AL54" s="85">
        <f>SUMIF(Данные!$B$78:$B$336,'С-сть'!$B54,Данные!AH$78:AH$336)*тех!AY$11*тех!AY$6</f>
        <v>0</v>
      </c>
      <c r="AM54" s="85">
        <f>SUMIF(Данные!$B$78:$B$336,'С-сть'!$B54,Данные!AI$78:AI$336)*тех!AZ$11*тех!AZ$6</f>
        <v>0</v>
      </c>
      <c r="AN54" s="85">
        <f>SUMIF(Данные!$B$78:$B$336,'С-сть'!$B54,Данные!AJ$78:AJ$336)*тех!BA$11*тех!BA$6</f>
        <v>0</v>
      </c>
      <c r="AO54" s="85">
        <f>SUMIF(Данные!$B$78:$B$336,'С-сть'!$B54,Данные!AK$78:AK$336)*тех!BB$11*тех!BB$6</f>
        <v>0</v>
      </c>
      <c r="AP54" s="85">
        <f>SUMIF(Данные!$B$78:$B$336,'С-сть'!$B54,Данные!AL$78:AL$336)*тех!BC$11*тех!BC$6</f>
        <v>0</v>
      </c>
      <c r="AQ54" s="85">
        <f>SUMIF(Данные!$B$78:$B$336,'С-сть'!$B54,Данные!AM$78:AM$336)*тех!BD$11*тех!BD$6</f>
        <v>0</v>
      </c>
      <c r="AR54" s="85">
        <f>SUMIF(Данные!$B$78:$B$336,'С-сть'!$B54,Данные!AN$78:AN$336)*тех!BE$11*тех!BE$6</f>
        <v>0</v>
      </c>
      <c r="AS54" s="85">
        <f>SUMIF(Данные!$B$78:$B$336,'С-сть'!$B54,Данные!AO$78:AO$336)*тех!BF$11*тех!BF$6</f>
        <v>0</v>
      </c>
      <c r="AT54" s="85">
        <f>SUMIF(Данные!$B$78:$B$336,'С-сть'!$B54,Данные!AP$78:AP$336)*тех!BG$11*тех!BG$6</f>
        <v>0</v>
      </c>
      <c r="AU54" s="85">
        <f>SUMIF(Данные!$B$78:$B$336,'С-сть'!$B54,Данные!AQ$78:AQ$336)*тех!BH$11*тех!BH$6</f>
        <v>0</v>
      </c>
      <c r="AV54" s="85">
        <f>SUMIF(Данные!$B$78:$B$336,'С-сть'!$B54,Данные!AR$78:AR$336)*тех!BI$11*тех!BI$6</f>
        <v>0</v>
      </c>
      <c r="AW54" s="85">
        <f>SUMIF(Данные!$B$78:$B$336,'С-сть'!$B54,Данные!AS$78:AS$336)*тех!BJ$11*тех!BJ$6</f>
        <v>0</v>
      </c>
      <c r="AX54" s="85">
        <f>SUMIF(Данные!$B$78:$B$336,'С-сть'!$B54,Данные!AT$78:AT$336)*тех!BK$11*тех!BK$6</f>
        <v>0</v>
      </c>
      <c r="AY54" s="85">
        <f>SUMIF(Данные!$B$78:$B$336,'С-сть'!$B54,Данные!AU$78:AU$336)*тех!BL$11*тех!BL$6</f>
        <v>0</v>
      </c>
      <c r="AZ54" s="85">
        <f>SUMIF(Данные!$B$78:$B$336,'С-сть'!$B54,Данные!AV$78:AV$336)*тех!BM$11*тех!BM$6</f>
        <v>0</v>
      </c>
      <c r="BA54" s="85">
        <f>SUMIF(Данные!$B$78:$B$336,'С-сть'!$B54,Данные!AW$78:AW$336)*тех!BN$11*тех!BN$6</f>
        <v>0</v>
      </c>
      <c r="BB54" s="85">
        <f>SUMIF(Данные!$B$78:$B$336,'С-сть'!$B54,Данные!AX$78:AX$336)*тех!BO$11*тех!BO$6</f>
        <v>0</v>
      </c>
      <c r="BC54" s="85">
        <f>SUMIF(Данные!$B$78:$B$336,'С-сть'!$B54,Данные!AY$78:AY$336)*тех!BP$11*тех!BP$6</f>
        <v>0</v>
      </c>
      <c r="BD54" s="85">
        <f>SUMIF(Данные!$B$78:$B$336,'С-сть'!$B54,Данные!AZ$78:AZ$336)*тех!BQ$11*тех!BQ$6</f>
        <v>0</v>
      </c>
      <c r="BE54" s="85">
        <f>SUMIF(Данные!$B$78:$B$336,'С-сть'!$B54,Данные!BA$78:BA$336)*тех!BR$11*тех!BR$6</f>
        <v>0</v>
      </c>
      <c r="BF54" s="85">
        <f>SUMIF(Данные!$B$78:$B$336,'С-сть'!$B54,Данные!BB$78:BB$336)*тех!BS$11*тех!BS$6</f>
        <v>0</v>
      </c>
      <c r="BG54" s="85">
        <f>SUMIF(Данные!$B$78:$B$336,'С-сть'!$B54,Данные!BC$78:BC$336)*тех!BT$11*тех!BT$6</f>
        <v>0</v>
      </c>
      <c r="BH54" s="85">
        <f>SUMIF(Данные!$B$78:$B$336,'С-сть'!$B54,Данные!BD$78:BD$336)*тех!BU$11*тех!BU$6</f>
        <v>0</v>
      </c>
      <c r="BI54" s="85">
        <f>SUMIF(Данные!$B$78:$B$336,'С-сть'!$B54,Данные!BE$78:BE$336)*тех!BV$11*тех!BV$6</f>
        <v>0</v>
      </c>
      <c r="BJ54" s="85">
        <f>SUMIF(Данные!$B$78:$B$336,'С-сть'!$B54,Данные!BF$78:BF$336)*тех!BW$11*тех!BW$6</f>
        <v>0</v>
      </c>
      <c r="BK54" s="85">
        <f>SUMIF(Данные!$B$78:$B$336,'С-сть'!$B54,Данные!BG$78:BG$336)*тех!BX$11*тех!BX$6</f>
        <v>0</v>
      </c>
      <c r="BL54" s="85">
        <f>SUMIF(Данные!$B$78:$B$336,'С-сть'!$B54,Данные!BH$78:BH$336)*тех!BY$11*тех!BY$6</f>
        <v>0</v>
      </c>
      <c r="BM54" s="85">
        <f>SUMIF(Данные!$B$78:$B$336,'С-сть'!$B54,Данные!BI$78:BI$336)*тех!BZ$11*тех!BZ$6</f>
        <v>0</v>
      </c>
      <c r="BN54" s="85">
        <f>SUMIF(Данные!$B$78:$B$336,'С-сть'!$B54,Данные!BJ$78:BJ$336)*тех!CA$11*тех!CA$6</f>
        <v>0</v>
      </c>
      <c r="BO54" s="85">
        <f>SUMIF(Данные!$B$78:$B$336,'С-сть'!$B54,Данные!BK$78:BK$336)*тех!CB$11*тех!CB$6</f>
        <v>0</v>
      </c>
      <c r="BP54" s="85">
        <f>SUMIF(Данные!$B$78:$B$336,'С-сть'!$B54,Данные!BL$78:BL$336)*тех!CC$11*тех!CC$6</f>
        <v>0</v>
      </c>
      <c r="BQ54" s="85">
        <f>SUMIF(Данные!$B$78:$B$336,'С-сть'!$B54,Данные!BM$78:BM$336)*тех!CD$11*тех!CD$6</f>
        <v>0</v>
      </c>
      <c r="BR54" s="85">
        <f>SUMIF(Данные!$B$78:$B$336,'С-сть'!$B54,Данные!BN$78:BN$336)*тех!CE$11*тех!CE$6</f>
        <v>0</v>
      </c>
    </row>
    <row r="55" spans="2:70">
      <c r="B55" s="3" t="s">
        <v>480</v>
      </c>
      <c r="C55" s="59" t="s">
        <v>198</v>
      </c>
      <c r="D55" s="85">
        <f t="shared" si="101"/>
        <v>0</v>
      </c>
      <c r="E55" s="85">
        <f t="shared" si="102"/>
        <v>0</v>
      </c>
      <c r="F55" s="85">
        <f t="shared" si="103"/>
        <v>0</v>
      </c>
      <c r="G55" s="85">
        <f t="shared" si="104"/>
        <v>0</v>
      </c>
      <c r="H55" s="85">
        <f t="shared" si="105"/>
        <v>0</v>
      </c>
      <c r="I55" s="85">
        <f t="shared" si="106"/>
        <v>0</v>
      </c>
      <c r="J55" s="85"/>
      <c r="K55" s="85">
        <f>SUMIF(Данные!$B$78:$B$336,'С-сть'!$B55,Данные!G$78:G$336)*тех!X$11*тех!X$6</f>
        <v>0</v>
      </c>
      <c r="L55" s="85">
        <f>SUMIF(Данные!$B$78:$B$336,'С-сть'!$B55,Данные!H$78:H$336)*тех!Y$11*тех!Y$6</f>
        <v>0</v>
      </c>
      <c r="M55" s="85">
        <f>SUMIF(Данные!$B$78:$B$336,'С-сть'!$B55,Данные!I$78:I$336)*тех!Z$11*тех!Z$6</f>
        <v>0</v>
      </c>
      <c r="N55" s="85">
        <f>SUMIF(Данные!$B$78:$B$336,'С-сть'!$B55,Данные!J$78:J$336)*тех!AA$11*тех!AA$6</f>
        <v>0</v>
      </c>
      <c r="O55" s="85">
        <f>SUMIF(Данные!$B$78:$B$336,'С-сть'!$B55,Данные!K$78:K$336)*тех!AB$11*тех!AB$6</f>
        <v>0</v>
      </c>
      <c r="P55" s="85">
        <f>SUMIF(Данные!$B$78:$B$336,'С-сть'!$B55,Данные!L$78:L$336)*тех!AC$11*тех!AC$6</f>
        <v>0</v>
      </c>
      <c r="Q55" s="85">
        <f>SUMIF(Данные!$B$78:$B$336,'С-сть'!$B55,Данные!M$78:M$336)*тех!AD$11*тех!AD$6</f>
        <v>0</v>
      </c>
      <c r="R55" s="85">
        <f>SUMIF(Данные!$B$78:$B$336,'С-сть'!$B55,Данные!N$78:N$336)*тех!AE$11*тех!AE$6</f>
        <v>0</v>
      </c>
      <c r="S55" s="85">
        <f>SUMIF(Данные!$B$78:$B$336,'С-сть'!$B55,Данные!O$78:O$336)*тех!AF$11*тех!AF$6</f>
        <v>0</v>
      </c>
      <c r="T55" s="85">
        <f>SUMIF(Данные!$B$78:$B$336,'С-сть'!$B55,Данные!P$78:P$336)*тех!AG$11*тех!AG$6</f>
        <v>0</v>
      </c>
      <c r="U55" s="85">
        <f>SUMIF(Данные!$B$78:$B$336,'С-сть'!$B55,Данные!Q$78:Q$336)*тех!AH$11*тех!AH$6</f>
        <v>0</v>
      </c>
      <c r="V55" s="85">
        <f>SUMIF(Данные!$B$78:$B$336,'С-сть'!$B55,Данные!R$78:R$336)*тех!AI$11*тех!AI$6</f>
        <v>0</v>
      </c>
      <c r="W55" s="85">
        <f>SUMIF(Данные!$B$78:$B$336,'С-сть'!$B55,Данные!S$78:S$336)*тех!AJ$11*тех!AJ$6</f>
        <v>0</v>
      </c>
      <c r="X55" s="85">
        <f>SUMIF(Данные!$B$78:$B$336,'С-сть'!$B55,Данные!T$78:T$336)*тех!AK$11*тех!AK$6</f>
        <v>0</v>
      </c>
      <c r="Y55" s="85">
        <f>SUMIF(Данные!$B$78:$B$336,'С-сть'!$B55,Данные!U$78:U$336)*тех!AL$11*тех!AL$6</f>
        <v>0</v>
      </c>
      <c r="Z55" s="85">
        <f>SUMIF(Данные!$B$78:$B$336,'С-сть'!$B55,Данные!V$78:V$336)*тех!AM$11*тех!AM$6</f>
        <v>0</v>
      </c>
      <c r="AA55" s="85">
        <f>SUMIF(Данные!$B$78:$B$336,'С-сть'!$B55,Данные!W$78:W$336)*тех!AN$11*тех!AN$6</f>
        <v>0</v>
      </c>
      <c r="AB55" s="85">
        <f>SUMIF(Данные!$B$78:$B$336,'С-сть'!$B55,Данные!X$78:X$336)*тех!AO$11*тех!AO$6</f>
        <v>0</v>
      </c>
      <c r="AC55" s="85">
        <f>SUMIF(Данные!$B$78:$B$336,'С-сть'!$B55,Данные!Y$78:Y$336)*тех!AP$11*тех!AP$6</f>
        <v>0</v>
      </c>
      <c r="AD55" s="85">
        <f>SUMIF(Данные!$B$78:$B$336,'С-сть'!$B55,Данные!Z$78:Z$336)*тех!AQ$11*тех!AQ$6</f>
        <v>0</v>
      </c>
      <c r="AE55" s="85">
        <f>SUMIF(Данные!$B$78:$B$336,'С-сть'!$B55,Данные!AA$78:AA$336)*тех!AR$11*тех!AR$6</f>
        <v>0</v>
      </c>
      <c r="AF55" s="85">
        <f>SUMIF(Данные!$B$78:$B$336,'С-сть'!$B55,Данные!AB$78:AB$336)*тех!AS$11*тех!AS$6</f>
        <v>0</v>
      </c>
      <c r="AG55" s="85">
        <f>SUMIF(Данные!$B$78:$B$336,'С-сть'!$B55,Данные!AC$78:AC$336)*тех!AT$11*тех!AT$6</f>
        <v>0</v>
      </c>
      <c r="AH55" s="85">
        <f>SUMIF(Данные!$B$78:$B$336,'С-сть'!$B55,Данные!AD$78:AD$336)*тех!AU$11*тех!AU$6</f>
        <v>0</v>
      </c>
      <c r="AI55" s="85">
        <f>SUMIF(Данные!$B$78:$B$336,'С-сть'!$B55,Данные!AE$78:AE$336)*тех!AV$11*тех!AV$6</f>
        <v>0</v>
      </c>
      <c r="AJ55" s="85">
        <f>SUMIF(Данные!$B$78:$B$336,'С-сть'!$B55,Данные!AF$78:AF$336)*тех!AW$11*тех!AW$6</f>
        <v>0</v>
      </c>
      <c r="AK55" s="85">
        <f>SUMIF(Данные!$B$78:$B$336,'С-сть'!$B55,Данные!AG$78:AG$336)*тех!AX$11*тех!AX$6</f>
        <v>0</v>
      </c>
      <c r="AL55" s="85">
        <f>SUMIF(Данные!$B$78:$B$336,'С-сть'!$B55,Данные!AH$78:AH$336)*тех!AY$11*тех!AY$6</f>
        <v>0</v>
      </c>
      <c r="AM55" s="85">
        <f>SUMIF(Данные!$B$78:$B$336,'С-сть'!$B55,Данные!AI$78:AI$336)*тех!AZ$11*тех!AZ$6</f>
        <v>0</v>
      </c>
      <c r="AN55" s="85">
        <f>SUMIF(Данные!$B$78:$B$336,'С-сть'!$B55,Данные!AJ$78:AJ$336)*тех!BA$11*тех!BA$6</f>
        <v>0</v>
      </c>
      <c r="AO55" s="85">
        <f>SUMIF(Данные!$B$78:$B$336,'С-сть'!$B55,Данные!AK$78:AK$336)*тех!BB$11*тех!BB$6</f>
        <v>0</v>
      </c>
      <c r="AP55" s="85">
        <f>SUMIF(Данные!$B$78:$B$336,'С-сть'!$B55,Данные!AL$78:AL$336)*тех!BC$11*тех!BC$6</f>
        <v>0</v>
      </c>
      <c r="AQ55" s="85">
        <f>SUMIF(Данные!$B$78:$B$336,'С-сть'!$B55,Данные!AM$78:AM$336)*тех!BD$11*тех!BD$6</f>
        <v>0</v>
      </c>
      <c r="AR55" s="85">
        <f>SUMIF(Данные!$B$78:$B$336,'С-сть'!$B55,Данные!AN$78:AN$336)*тех!BE$11*тех!BE$6</f>
        <v>0</v>
      </c>
      <c r="AS55" s="85">
        <f>SUMIF(Данные!$B$78:$B$336,'С-сть'!$B55,Данные!AO$78:AO$336)*тех!BF$11*тех!BF$6</f>
        <v>0</v>
      </c>
      <c r="AT55" s="85">
        <f>SUMIF(Данные!$B$78:$B$336,'С-сть'!$B55,Данные!AP$78:AP$336)*тех!BG$11*тех!BG$6</f>
        <v>0</v>
      </c>
      <c r="AU55" s="85">
        <f>SUMIF(Данные!$B$78:$B$336,'С-сть'!$B55,Данные!AQ$78:AQ$336)*тех!BH$11*тех!BH$6</f>
        <v>0</v>
      </c>
      <c r="AV55" s="85">
        <f>SUMIF(Данные!$B$78:$B$336,'С-сть'!$B55,Данные!AR$78:AR$336)*тех!BI$11*тех!BI$6</f>
        <v>0</v>
      </c>
      <c r="AW55" s="85">
        <f>SUMIF(Данные!$B$78:$B$336,'С-сть'!$B55,Данные!AS$78:AS$336)*тех!BJ$11*тех!BJ$6</f>
        <v>0</v>
      </c>
      <c r="AX55" s="85">
        <f>SUMIF(Данные!$B$78:$B$336,'С-сть'!$B55,Данные!AT$78:AT$336)*тех!BK$11*тех!BK$6</f>
        <v>0</v>
      </c>
      <c r="AY55" s="85">
        <f>SUMIF(Данные!$B$78:$B$336,'С-сть'!$B55,Данные!AU$78:AU$336)*тех!BL$11*тех!BL$6</f>
        <v>0</v>
      </c>
      <c r="AZ55" s="85">
        <f>SUMIF(Данные!$B$78:$B$336,'С-сть'!$B55,Данные!AV$78:AV$336)*тех!BM$11*тех!BM$6</f>
        <v>0</v>
      </c>
      <c r="BA55" s="85">
        <f>SUMIF(Данные!$B$78:$B$336,'С-сть'!$B55,Данные!AW$78:AW$336)*тех!BN$11*тех!BN$6</f>
        <v>0</v>
      </c>
      <c r="BB55" s="85">
        <f>SUMIF(Данные!$B$78:$B$336,'С-сть'!$B55,Данные!AX$78:AX$336)*тех!BO$11*тех!BO$6</f>
        <v>0</v>
      </c>
      <c r="BC55" s="85">
        <f>SUMIF(Данные!$B$78:$B$336,'С-сть'!$B55,Данные!AY$78:AY$336)*тех!BP$11*тех!BP$6</f>
        <v>0</v>
      </c>
      <c r="BD55" s="85">
        <f>SUMIF(Данные!$B$78:$B$336,'С-сть'!$B55,Данные!AZ$78:AZ$336)*тех!BQ$11*тех!BQ$6</f>
        <v>0</v>
      </c>
      <c r="BE55" s="85">
        <f>SUMIF(Данные!$B$78:$B$336,'С-сть'!$B55,Данные!BA$78:BA$336)*тех!BR$11*тех!BR$6</f>
        <v>0</v>
      </c>
      <c r="BF55" s="85">
        <f>SUMIF(Данные!$B$78:$B$336,'С-сть'!$B55,Данные!BB$78:BB$336)*тех!BS$11*тех!BS$6</f>
        <v>0</v>
      </c>
      <c r="BG55" s="85">
        <f>SUMIF(Данные!$B$78:$B$336,'С-сть'!$B55,Данные!BC$78:BC$336)*тех!BT$11*тех!BT$6</f>
        <v>0</v>
      </c>
      <c r="BH55" s="85">
        <f>SUMIF(Данные!$B$78:$B$336,'С-сть'!$B55,Данные!BD$78:BD$336)*тех!BU$11*тех!BU$6</f>
        <v>0</v>
      </c>
      <c r="BI55" s="85">
        <f>SUMIF(Данные!$B$78:$B$336,'С-сть'!$B55,Данные!BE$78:BE$336)*тех!BV$11*тех!BV$6</f>
        <v>0</v>
      </c>
      <c r="BJ55" s="85">
        <f>SUMIF(Данные!$B$78:$B$336,'С-сть'!$B55,Данные!BF$78:BF$336)*тех!BW$11*тех!BW$6</f>
        <v>0</v>
      </c>
      <c r="BK55" s="85">
        <f>SUMIF(Данные!$B$78:$B$336,'С-сть'!$B55,Данные!BG$78:BG$336)*тех!BX$11*тех!BX$6</f>
        <v>0</v>
      </c>
      <c r="BL55" s="85">
        <f>SUMIF(Данные!$B$78:$B$336,'С-сть'!$B55,Данные!BH$78:BH$336)*тех!BY$11*тех!BY$6</f>
        <v>0</v>
      </c>
      <c r="BM55" s="85">
        <f>SUMIF(Данные!$B$78:$B$336,'С-сть'!$B55,Данные!BI$78:BI$336)*тех!BZ$11*тех!BZ$6</f>
        <v>0</v>
      </c>
      <c r="BN55" s="85">
        <f>SUMIF(Данные!$B$78:$B$336,'С-сть'!$B55,Данные!BJ$78:BJ$336)*тех!CA$11*тех!CA$6</f>
        <v>0</v>
      </c>
      <c r="BO55" s="85">
        <f>SUMIF(Данные!$B$78:$B$336,'С-сть'!$B55,Данные!BK$78:BK$336)*тех!CB$11*тех!CB$6</f>
        <v>0</v>
      </c>
      <c r="BP55" s="85">
        <f>SUMIF(Данные!$B$78:$B$336,'С-сть'!$B55,Данные!BL$78:BL$336)*тех!CC$11*тех!CC$6</f>
        <v>0</v>
      </c>
      <c r="BQ55" s="85">
        <f>SUMIF(Данные!$B$78:$B$336,'С-сть'!$B55,Данные!BM$78:BM$336)*тех!CD$11*тех!CD$6</f>
        <v>0</v>
      </c>
      <c r="BR55" s="85">
        <f>SUMIF(Данные!$B$78:$B$336,'С-сть'!$B55,Данные!BN$78:BN$336)*тех!CE$11*тех!CE$6</f>
        <v>0</v>
      </c>
    </row>
    <row r="56" spans="2:70">
      <c r="B56" s="3" t="s">
        <v>481</v>
      </c>
      <c r="C56" s="59" t="s">
        <v>199</v>
      </c>
      <c r="D56" s="85">
        <f t="shared" si="101"/>
        <v>0</v>
      </c>
      <c r="E56" s="85">
        <f t="shared" si="102"/>
        <v>0</v>
      </c>
      <c r="F56" s="85">
        <f t="shared" si="103"/>
        <v>0</v>
      </c>
      <c r="G56" s="85">
        <f t="shared" si="104"/>
        <v>0</v>
      </c>
      <c r="H56" s="85">
        <f t="shared" si="105"/>
        <v>0</v>
      </c>
      <c r="I56" s="85">
        <f t="shared" si="106"/>
        <v>0</v>
      </c>
      <c r="J56" s="85"/>
      <c r="K56" s="85">
        <f>SUMIF(Данные!$B$78:$B$336,'С-сть'!$B56,Данные!G$78:G$336)*тех!X$11*тех!X$6</f>
        <v>0</v>
      </c>
      <c r="L56" s="85">
        <f>SUMIF(Данные!$B$78:$B$336,'С-сть'!$B56,Данные!H$78:H$336)*тех!Y$11*тех!Y$6</f>
        <v>0</v>
      </c>
      <c r="M56" s="85">
        <f>SUMIF(Данные!$B$78:$B$336,'С-сть'!$B56,Данные!I$78:I$336)*тех!Z$11*тех!Z$6</f>
        <v>0</v>
      </c>
      <c r="N56" s="85">
        <f>SUMIF(Данные!$B$78:$B$336,'С-сть'!$B56,Данные!J$78:J$336)*тех!AA$11*тех!AA$6</f>
        <v>0</v>
      </c>
      <c r="O56" s="85">
        <f>SUMIF(Данные!$B$78:$B$336,'С-сть'!$B56,Данные!K$78:K$336)*тех!AB$11*тех!AB$6</f>
        <v>0</v>
      </c>
      <c r="P56" s="85">
        <f>SUMIF(Данные!$B$78:$B$336,'С-сть'!$B56,Данные!L$78:L$336)*тех!AC$11*тех!AC$6</f>
        <v>0</v>
      </c>
      <c r="Q56" s="85">
        <f>SUMIF(Данные!$B$78:$B$336,'С-сть'!$B56,Данные!M$78:M$336)*тех!AD$11*тех!AD$6</f>
        <v>0</v>
      </c>
      <c r="R56" s="85">
        <f>SUMIF(Данные!$B$78:$B$336,'С-сть'!$B56,Данные!N$78:N$336)*тех!AE$11*тех!AE$6</f>
        <v>0</v>
      </c>
      <c r="S56" s="85">
        <f>SUMIF(Данные!$B$78:$B$336,'С-сть'!$B56,Данные!O$78:O$336)*тех!AF$11*тех!AF$6</f>
        <v>0</v>
      </c>
      <c r="T56" s="85">
        <f>SUMIF(Данные!$B$78:$B$336,'С-сть'!$B56,Данные!P$78:P$336)*тех!AG$11*тех!AG$6</f>
        <v>0</v>
      </c>
      <c r="U56" s="85">
        <f>SUMIF(Данные!$B$78:$B$336,'С-сть'!$B56,Данные!Q$78:Q$336)*тех!AH$11*тех!AH$6</f>
        <v>0</v>
      </c>
      <c r="V56" s="85">
        <f>SUMIF(Данные!$B$78:$B$336,'С-сть'!$B56,Данные!R$78:R$336)*тех!AI$11*тех!AI$6</f>
        <v>0</v>
      </c>
      <c r="W56" s="85">
        <f>SUMIF(Данные!$B$78:$B$336,'С-сть'!$B56,Данные!S$78:S$336)*тех!AJ$11*тех!AJ$6</f>
        <v>0</v>
      </c>
      <c r="X56" s="85">
        <f>SUMIF(Данные!$B$78:$B$336,'С-сть'!$B56,Данные!T$78:T$336)*тех!AK$11*тех!AK$6</f>
        <v>0</v>
      </c>
      <c r="Y56" s="85">
        <f>SUMIF(Данные!$B$78:$B$336,'С-сть'!$B56,Данные!U$78:U$336)*тех!AL$11*тех!AL$6</f>
        <v>0</v>
      </c>
      <c r="Z56" s="85">
        <f>SUMIF(Данные!$B$78:$B$336,'С-сть'!$B56,Данные!V$78:V$336)*тех!AM$11*тех!AM$6</f>
        <v>0</v>
      </c>
      <c r="AA56" s="85">
        <f>SUMIF(Данные!$B$78:$B$336,'С-сть'!$B56,Данные!W$78:W$336)*тех!AN$11*тех!AN$6</f>
        <v>0</v>
      </c>
      <c r="AB56" s="85">
        <f>SUMIF(Данные!$B$78:$B$336,'С-сть'!$B56,Данные!X$78:X$336)*тех!AO$11*тех!AO$6</f>
        <v>0</v>
      </c>
      <c r="AC56" s="85">
        <f>SUMIF(Данные!$B$78:$B$336,'С-сть'!$B56,Данные!Y$78:Y$336)*тех!AP$11*тех!AP$6</f>
        <v>0</v>
      </c>
      <c r="AD56" s="85">
        <f>SUMIF(Данные!$B$78:$B$336,'С-сть'!$B56,Данные!Z$78:Z$336)*тех!AQ$11*тех!AQ$6</f>
        <v>0</v>
      </c>
      <c r="AE56" s="85">
        <f>SUMIF(Данные!$B$78:$B$336,'С-сть'!$B56,Данные!AA$78:AA$336)*тех!AR$11*тех!AR$6</f>
        <v>0</v>
      </c>
      <c r="AF56" s="85">
        <f>SUMIF(Данные!$B$78:$B$336,'С-сть'!$B56,Данные!AB$78:AB$336)*тех!AS$11*тех!AS$6</f>
        <v>0</v>
      </c>
      <c r="AG56" s="85">
        <f>SUMIF(Данные!$B$78:$B$336,'С-сть'!$B56,Данные!AC$78:AC$336)*тех!AT$11*тех!AT$6</f>
        <v>0</v>
      </c>
      <c r="AH56" s="85">
        <f>SUMIF(Данные!$B$78:$B$336,'С-сть'!$B56,Данные!AD$78:AD$336)*тех!AU$11*тех!AU$6</f>
        <v>0</v>
      </c>
      <c r="AI56" s="85">
        <f>SUMIF(Данные!$B$78:$B$336,'С-сть'!$B56,Данные!AE$78:AE$336)*тех!AV$11*тех!AV$6</f>
        <v>0</v>
      </c>
      <c r="AJ56" s="85">
        <f>SUMIF(Данные!$B$78:$B$336,'С-сть'!$B56,Данные!AF$78:AF$336)*тех!AW$11*тех!AW$6</f>
        <v>0</v>
      </c>
      <c r="AK56" s="85">
        <f>SUMIF(Данные!$B$78:$B$336,'С-сть'!$B56,Данные!AG$78:AG$336)*тех!AX$11*тех!AX$6</f>
        <v>0</v>
      </c>
      <c r="AL56" s="85">
        <f>SUMIF(Данные!$B$78:$B$336,'С-сть'!$B56,Данные!AH$78:AH$336)*тех!AY$11*тех!AY$6</f>
        <v>0</v>
      </c>
      <c r="AM56" s="85">
        <f>SUMIF(Данные!$B$78:$B$336,'С-сть'!$B56,Данные!AI$78:AI$336)*тех!AZ$11*тех!AZ$6</f>
        <v>0</v>
      </c>
      <c r="AN56" s="85">
        <f>SUMIF(Данные!$B$78:$B$336,'С-сть'!$B56,Данные!AJ$78:AJ$336)*тех!BA$11*тех!BA$6</f>
        <v>0</v>
      </c>
      <c r="AO56" s="85">
        <f>SUMIF(Данные!$B$78:$B$336,'С-сть'!$B56,Данные!AK$78:AK$336)*тех!BB$11*тех!BB$6</f>
        <v>0</v>
      </c>
      <c r="AP56" s="85">
        <f>SUMIF(Данные!$B$78:$B$336,'С-сть'!$B56,Данные!AL$78:AL$336)*тех!BC$11*тех!BC$6</f>
        <v>0</v>
      </c>
      <c r="AQ56" s="85">
        <f>SUMIF(Данные!$B$78:$B$336,'С-сть'!$B56,Данные!AM$78:AM$336)*тех!BD$11*тех!BD$6</f>
        <v>0</v>
      </c>
      <c r="AR56" s="85">
        <f>SUMIF(Данные!$B$78:$B$336,'С-сть'!$B56,Данные!AN$78:AN$336)*тех!BE$11*тех!BE$6</f>
        <v>0</v>
      </c>
      <c r="AS56" s="85">
        <f>SUMIF(Данные!$B$78:$B$336,'С-сть'!$B56,Данные!AO$78:AO$336)*тех!BF$11*тех!BF$6</f>
        <v>0</v>
      </c>
      <c r="AT56" s="85">
        <f>SUMIF(Данные!$B$78:$B$336,'С-сть'!$B56,Данные!AP$78:AP$336)*тех!BG$11*тех!BG$6</f>
        <v>0</v>
      </c>
      <c r="AU56" s="85">
        <f>SUMIF(Данные!$B$78:$B$336,'С-сть'!$B56,Данные!AQ$78:AQ$336)*тех!BH$11*тех!BH$6</f>
        <v>0</v>
      </c>
      <c r="AV56" s="85">
        <f>SUMIF(Данные!$B$78:$B$336,'С-сть'!$B56,Данные!AR$78:AR$336)*тех!BI$11*тех!BI$6</f>
        <v>0</v>
      </c>
      <c r="AW56" s="85">
        <f>SUMIF(Данные!$B$78:$B$336,'С-сть'!$B56,Данные!AS$78:AS$336)*тех!BJ$11*тех!BJ$6</f>
        <v>0</v>
      </c>
      <c r="AX56" s="85">
        <f>SUMIF(Данные!$B$78:$B$336,'С-сть'!$B56,Данные!AT$78:AT$336)*тех!BK$11*тех!BK$6</f>
        <v>0</v>
      </c>
      <c r="AY56" s="85">
        <f>SUMIF(Данные!$B$78:$B$336,'С-сть'!$B56,Данные!AU$78:AU$336)*тех!BL$11*тех!BL$6</f>
        <v>0</v>
      </c>
      <c r="AZ56" s="85">
        <f>SUMIF(Данные!$B$78:$B$336,'С-сть'!$B56,Данные!AV$78:AV$336)*тех!BM$11*тех!BM$6</f>
        <v>0</v>
      </c>
      <c r="BA56" s="85">
        <f>SUMIF(Данные!$B$78:$B$336,'С-сть'!$B56,Данные!AW$78:AW$336)*тех!BN$11*тех!BN$6</f>
        <v>0</v>
      </c>
      <c r="BB56" s="85">
        <f>SUMIF(Данные!$B$78:$B$336,'С-сть'!$B56,Данные!AX$78:AX$336)*тех!BO$11*тех!BO$6</f>
        <v>0</v>
      </c>
      <c r="BC56" s="85">
        <f>SUMIF(Данные!$B$78:$B$336,'С-сть'!$B56,Данные!AY$78:AY$336)*тех!BP$11*тех!BP$6</f>
        <v>0</v>
      </c>
      <c r="BD56" s="85">
        <f>SUMIF(Данные!$B$78:$B$336,'С-сть'!$B56,Данные!AZ$78:AZ$336)*тех!BQ$11*тех!BQ$6</f>
        <v>0</v>
      </c>
      <c r="BE56" s="85">
        <f>SUMIF(Данные!$B$78:$B$336,'С-сть'!$B56,Данные!BA$78:BA$336)*тех!BR$11*тех!BR$6</f>
        <v>0</v>
      </c>
      <c r="BF56" s="85">
        <f>SUMIF(Данные!$B$78:$B$336,'С-сть'!$B56,Данные!BB$78:BB$336)*тех!BS$11*тех!BS$6</f>
        <v>0</v>
      </c>
      <c r="BG56" s="85">
        <f>SUMIF(Данные!$B$78:$B$336,'С-сть'!$B56,Данные!BC$78:BC$336)*тех!BT$11*тех!BT$6</f>
        <v>0</v>
      </c>
      <c r="BH56" s="85">
        <f>SUMIF(Данные!$B$78:$B$336,'С-сть'!$B56,Данные!BD$78:BD$336)*тех!BU$11*тех!BU$6</f>
        <v>0</v>
      </c>
      <c r="BI56" s="85">
        <f>SUMIF(Данные!$B$78:$B$336,'С-сть'!$B56,Данные!BE$78:BE$336)*тех!BV$11*тех!BV$6</f>
        <v>0</v>
      </c>
      <c r="BJ56" s="85">
        <f>SUMIF(Данные!$B$78:$B$336,'С-сть'!$B56,Данные!BF$78:BF$336)*тех!BW$11*тех!BW$6</f>
        <v>0</v>
      </c>
      <c r="BK56" s="85">
        <f>SUMIF(Данные!$B$78:$B$336,'С-сть'!$B56,Данные!BG$78:BG$336)*тех!BX$11*тех!BX$6</f>
        <v>0</v>
      </c>
      <c r="BL56" s="85">
        <f>SUMIF(Данные!$B$78:$B$336,'С-сть'!$B56,Данные!BH$78:BH$336)*тех!BY$11*тех!BY$6</f>
        <v>0</v>
      </c>
      <c r="BM56" s="85">
        <f>SUMIF(Данные!$B$78:$B$336,'С-сть'!$B56,Данные!BI$78:BI$336)*тех!BZ$11*тех!BZ$6</f>
        <v>0</v>
      </c>
      <c r="BN56" s="85">
        <f>SUMIF(Данные!$B$78:$B$336,'С-сть'!$B56,Данные!BJ$78:BJ$336)*тех!CA$11*тех!CA$6</f>
        <v>0</v>
      </c>
      <c r="BO56" s="85">
        <f>SUMIF(Данные!$B$78:$B$336,'С-сть'!$B56,Данные!BK$78:BK$336)*тех!CB$11*тех!CB$6</f>
        <v>0</v>
      </c>
      <c r="BP56" s="85">
        <f>SUMIF(Данные!$B$78:$B$336,'С-сть'!$B56,Данные!BL$78:BL$336)*тех!CC$11*тех!CC$6</f>
        <v>0</v>
      </c>
      <c r="BQ56" s="85">
        <f>SUMIF(Данные!$B$78:$B$336,'С-сть'!$B56,Данные!BM$78:BM$336)*тех!CD$11*тех!CD$6</f>
        <v>0</v>
      </c>
      <c r="BR56" s="85">
        <f>SUMIF(Данные!$B$78:$B$336,'С-сть'!$B56,Данные!BN$78:BN$336)*тех!CE$11*тех!CE$6</f>
        <v>0</v>
      </c>
    </row>
    <row r="57" spans="2:70">
      <c r="B57" s="3" t="s">
        <v>668</v>
      </c>
      <c r="C57" s="59" t="s">
        <v>793</v>
      </c>
      <c r="D57" s="85">
        <f t="shared" si="101"/>
        <v>0</v>
      </c>
      <c r="E57" s="85">
        <f t="shared" si="102"/>
        <v>0</v>
      </c>
      <c r="F57" s="85">
        <f t="shared" si="103"/>
        <v>0</v>
      </c>
      <c r="G57" s="85">
        <f t="shared" si="104"/>
        <v>0</v>
      </c>
      <c r="H57" s="85">
        <f t="shared" si="105"/>
        <v>0</v>
      </c>
      <c r="I57" s="85">
        <f t="shared" si="106"/>
        <v>0</v>
      </c>
      <c r="J57" s="85"/>
      <c r="K57" s="85">
        <f>SUMIF(Данные!$B$78:$B$336,'С-сть'!$B57,Данные!G$78:G$336)*тех!X$11*тех!X$6</f>
        <v>0</v>
      </c>
      <c r="L57" s="85">
        <f>SUMIF(Данные!$B$78:$B$336,'С-сть'!$B57,Данные!H$78:H$336)*тех!Y$11*тех!Y$6</f>
        <v>0</v>
      </c>
      <c r="M57" s="85">
        <f>SUMIF(Данные!$B$78:$B$336,'С-сть'!$B57,Данные!I$78:I$336)*тех!Z$11*тех!Z$6</f>
        <v>0</v>
      </c>
      <c r="N57" s="85">
        <f>SUMIF(Данные!$B$78:$B$336,'С-сть'!$B57,Данные!J$78:J$336)*тех!AA$11*тех!AA$6</f>
        <v>0</v>
      </c>
      <c r="O57" s="85">
        <f>SUMIF(Данные!$B$78:$B$336,'С-сть'!$B57,Данные!K$78:K$336)*тех!AB$11*тех!AB$6</f>
        <v>0</v>
      </c>
      <c r="P57" s="85">
        <f>SUMIF(Данные!$B$78:$B$336,'С-сть'!$B57,Данные!L$78:L$336)*тех!AC$11*тех!AC$6</f>
        <v>0</v>
      </c>
      <c r="Q57" s="85">
        <f>SUMIF(Данные!$B$78:$B$336,'С-сть'!$B57,Данные!M$78:M$336)*тех!AD$11*тех!AD$6</f>
        <v>0</v>
      </c>
      <c r="R57" s="85">
        <f>SUMIF(Данные!$B$78:$B$336,'С-сть'!$B57,Данные!N$78:N$336)*тех!AE$11*тех!AE$6</f>
        <v>0</v>
      </c>
      <c r="S57" s="85">
        <f>SUMIF(Данные!$B$78:$B$336,'С-сть'!$B57,Данные!O$78:O$336)*тех!AF$11*тех!AF$6</f>
        <v>0</v>
      </c>
      <c r="T57" s="85">
        <f>SUMIF(Данные!$B$78:$B$336,'С-сть'!$B57,Данные!P$78:P$336)*тех!AG$11*тех!AG$6</f>
        <v>0</v>
      </c>
      <c r="U57" s="85">
        <f>SUMIF(Данные!$B$78:$B$336,'С-сть'!$B57,Данные!Q$78:Q$336)*тех!AH$11*тех!AH$6</f>
        <v>0</v>
      </c>
      <c r="V57" s="85">
        <f>SUMIF(Данные!$B$78:$B$336,'С-сть'!$B57,Данные!R$78:R$336)*тех!AI$11*тех!AI$6</f>
        <v>0</v>
      </c>
      <c r="W57" s="85">
        <f>SUMIF(Данные!$B$78:$B$336,'С-сть'!$B57,Данные!S$78:S$336)*тех!AJ$11*тех!AJ$6</f>
        <v>0</v>
      </c>
      <c r="X57" s="85">
        <f>SUMIF(Данные!$B$78:$B$336,'С-сть'!$B57,Данные!T$78:T$336)*тех!AK$11*тех!AK$6</f>
        <v>0</v>
      </c>
      <c r="Y57" s="85">
        <f>SUMIF(Данные!$B$78:$B$336,'С-сть'!$B57,Данные!U$78:U$336)*тех!AL$11*тех!AL$6</f>
        <v>0</v>
      </c>
      <c r="Z57" s="85">
        <f>SUMIF(Данные!$B$78:$B$336,'С-сть'!$B57,Данные!V$78:V$336)*тех!AM$11*тех!AM$6</f>
        <v>0</v>
      </c>
      <c r="AA57" s="85">
        <f>SUMIF(Данные!$B$78:$B$336,'С-сть'!$B57,Данные!W$78:W$336)*тех!AN$11*тех!AN$6</f>
        <v>0</v>
      </c>
      <c r="AB57" s="85">
        <f>SUMIF(Данные!$B$78:$B$336,'С-сть'!$B57,Данные!X$78:X$336)*тех!AO$11*тех!AO$6</f>
        <v>0</v>
      </c>
      <c r="AC57" s="85">
        <f>SUMIF(Данные!$B$78:$B$336,'С-сть'!$B57,Данные!Y$78:Y$336)*тех!AP$11*тех!AP$6</f>
        <v>0</v>
      </c>
      <c r="AD57" s="85">
        <f>SUMIF(Данные!$B$78:$B$336,'С-сть'!$B57,Данные!Z$78:Z$336)*тех!AQ$11*тех!AQ$6</f>
        <v>0</v>
      </c>
      <c r="AE57" s="85">
        <f>SUMIF(Данные!$B$78:$B$336,'С-сть'!$B57,Данные!AA$78:AA$336)*тех!AR$11*тех!AR$6</f>
        <v>0</v>
      </c>
      <c r="AF57" s="85">
        <f>SUMIF(Данные!$B$78:$B$336,'С-сть'!$B57,Данные!AB$78:AB$336)*тех!AS$11*тех!AS$6</f>
        <v>0</v>
      </c>
      <c r="AG57" s="85">
        <f>SUMIF(Данные!$B$78:$B$336,'С-сть'!$B57,Данные!AC$78:AC$336)*тех!AT$11*тех!AT$6</f>
        <v>0</v>
      </c>
      <c r="AH57" s="85">
        <f>SUMIF(Данные!$B$78:$B$336,'С-сть'!$B57,Данные!AD$78:AD$336)*тех!AU$11*тех!AU$6</f>
        <v>0</v>
      </c>
      <c r="AI57" s="85">
        <f>SUMIF(Данные!$B$78:$B$336,'С-сть'!$B57,Данные!AE$78:AE$336)*тех!AV$11*тех!AV$6</f>
        <v>0</v>
      </c>
      <c r="AJ57" s="85">
        <f>SUMIF(Данные!$B$78:$B$336,'С-сть'!$B57,Данные!AF$78:AF$336)*тех!AW$11*тех!AW$6</f>
        <v>0</v>
      </c>
      <c r="AK57" s="85">
        <f>SUMIF(Данные!$B$78:$B$336,'С-сть'!$B57,Данные!AG$78:AG$336)*тех!AX$11*тех!AX$6</f>
        <v>0</v>
      </c>
      <c r="AL57" s="85">
        <f>SUMIF(Данные!$B$78:$B$336,'С-сть'!$B57,Данные!AH$78:AH$336)*тех!AY$11*тех!AY$6</f>
        <v>0</v>
      </c>
      <c r="AM57" s="85">
        <f>SUMIF(Данные!$B$78:$B$336,'С-сть'!$B57,Данные!AI$78:AI$336)*тех!AZ$11*тех!AZ$6</f>
        <v>0</v>
      </c>
      <c r="AN57" s="85">
        <f>SUMIF(Данные!$B$78:$B$336,'С-сть'!$B57,Данные!AJ$78:AJ$336)*тех!BA$11*тех!BA$6</f>
        <v>0</v>
      </c>
      <c r="AO57" s="85">
        <f>SUMIF(Данные!$B$78:$B$336,'С-сть'!$B57,Данные!AK$78:AK$336)*тех!BB$11*тех!BB$6</f>
        <v>0</v>
      </c>
      <c r="AP57" s="85">
        <f>SUMIF(Данные!$B$78:$B$336,'С-сть'!$B57,Данные!AL$78:AL$336)*тех!BC$11*тех!BC$6</f>
        <v>0</v>
      </c>
      <c r="AQ57" s="85">
        <f>SUMIF(Данные!$B$78:$B$336,'С-сть'!$B57,Данные!AM$78:AM$336)*тех!BD$11*тех!BD$6</f>
        <v>0</v>
      </c>
      <c r="AR57" s="85">
        <f>SUMIF(Данные!$B$78:$B$336,'С-сть'!$B57,Данные!AN$78:AN$336)*тех!BE$11*тех!BE$6</f>
        <v>0</v>
      </c>
      <c r="AS57" s="85">
        <f>SUMIF(Данные!$B$78:$B$336,'С-сть'!$B57,Данные!AO$78:AO$336)*тех!BF$11*тех!BF$6</f>
        <v>0</v>
      </c>
      <c r="AT57" s="85">
        <f>SUMIF(Данные!$B$78:$B$336,'С-сть'!$B57,Данные!AP$78:AP$336)*тех!BG$11*тех!BG$6</f>
        <v>0</v>
      </c>
      <c r="AU57" s="85">
        <f>SUMIF(Данные!$B$78:$B$336,'С-сть'!$B57,Данные!AQ$78:AQ$336)*тех!BH$11*тех!BH$6</f>
        <v>0</v>
      </c>
      <c r="AV57" s="85">
        <f>SUMIF(Данные!$B$78:$B$336,'С-сть'!$B57,Данные!AR$78:AR$336)*тех!BI$11*тех!BI$6</f>
        <v>0</v>
      </c>
      <c r="AW57" s="85">
        <f>SUMIF(Данные!$B$78:$B$336,'С-сть'!$B57,Данные!AS$78:AS$336)*тех!BJ$11*тех!BJ$6</f>
        <v>0</v>
      </c>
      <c r="AX57" s="85">
        <f>SUMIF(Данные!$B$78:$B$336,'С-сть'!$B57,Данные!AT$78:AT$336)*тех!BK$11*тех!BK$6</f>
        <v>0</v>
      </c>
      <c r="AY57" s="85">
        <f>SUMIF(Данные!$B$78:$B$336,'С-сть'!$B57,Данные!AU$78:AU$336)*тех!BL$11*тех!BL$6</f>
        <v>0</v>
      </c>
      <c r="AZ57" s="85">
        <f>SUMIF(Данные!$B$78:$B$336,'С-сть'!$B57,Данные!AV$78:AV$336)*тех!BM$11*тех!BM$6</f>
        <v>0</v>
      </c>
      <c r="BA57" s="85">
        <f>SUMIF(Данные!$B$78:$B$336,'С-сть'!$B57,Данные!AW$78:AW$336)*тех!BN$11*тех!BN$6</f>
        <v>0</v>
      </c>
      <c r="BB57" s="85">
        <f>SUMIF(Данные!$B$78:$B$336,'С-сть'!$B57,Данные!AX$78:AX$336)*тех!BO$11*тех!BO$6</f>
        <v>0</v>
      </c>
      <c r="BC57" s="85">
        <f>SUMIF(Данные!$B$78:$B$336,'С-сть'!$B57,Данные!AY$78:AY$336)*тех!BP$11*тех!BP$6</f>
        <v>0</v>
      </c>
      <c r="BD57" s="85">
        <f>SUMIF(Данные!$B$78:$B$336,'С-сть'!$B57,Данные!AZ$78:AZ$336)*тех!BQ$11*тех!BQ$6</f>
        <v>0</v>
      </c>
      <c r="BE57" s="85">
        <f>SUMIF(Данные!$B$78:$B$336,'С-сть'!$B57,Данные!BA$78:BA$336)*тех!BR$11*тех!BR$6</f>
        <v>0</v>
      </c>
      <c r="BF57" s="85">
        <f>SUMIF(Данные!$B$78:$B$336,'С-сть'!$B57,Данные!BB$78:BB$336)*тех!BS$11*тех!BS$6</f>
        <v>0</v>
      </c>
      <c r="BG57" s="85">
        <f>SUMIF(Данные!$B$78:$B$336,'С-сть'!$B57,Данные!BC$78:BC$336)*тех!BT$11*тех!BT$6</f>
        <v>0</v>
      </c>
      <c r="BH57" s="85">
        <f>SUMIF(Данные!$B$78:$B$336,'С-сть'!$B57,Данные!BD$78:BD$336)*тех!BU$11*тех!BU$6</f>
        <v>0</v>
      </c>
      <c r="BI57" s="85">
        <f>SUMIF(Данные!$B$78:$B$336,'С-сть'!$B57,Данные!BE$78:BE$336)*тех!BV$11*тех!BV$6</f>
        <v>0</v>
      </c>
      <c r="BJ57" s="85">
        <f>SUMIF(Данные!$B$78:$B$336,'С-сть'!$B57,Данные!BF$78:BF$336)*тех!BW$11*тех!BW$6</f>
        <v>0</v>
      </c>
      <c r="BK57" s="85">
        <f>SUMIF(Данные!$B$78:$B$336,'С-сть'!$B57,Данные!BG$78:BG$336)*тех!BX$11*тех!BX$6</f>
        <v>0</v>
      </c>
      <c r="BL57" s="85">
        <f>SUMIF(Данные!$B$78:$B$336,'С-сть'!$B57,Данные!BH$78:BH$336)*тех!BY$11*тех!BY$6</f>
        <v>0</v>
      </c>
      <c r="BM57" s="85">
        <f>SUMIF(Данные!$B$78:$B$336,'С-сть'!$B57,Данные!BI$78:BI$336)*тех!BZ$11*тех!BZ$6</f>
        <v>0</v>
      </c>
      <c r="BN57" s="85">
        <f>SUMIF(Данные!$B$78:$B$336,'С-сть'!$B57,Данные!BJ$78:BJ$336)*тех!CA$11*тех!CA$6</f>
        <v>0</v>
      </c>
      <c r="BO57" s="85">
        <f>SUMIF(Данные!$B$78:$B$336,'С-сть'!$B57,Данные!BK$78:BK$336)*тех!CB$11*тех!CB$6</f>
        <v>0</v>
      </c>
      <c r="BP57" s="85">
        <f>SUMIF(Данные!$B$78:$B$336,'С-сть'!$B57,Данные!BL$78:BL$336)*тех!CC$11*тех!CC$6</f>
        <v>0</v>
      </c>
      <c r="BQ57" s="85">
        <f>SUMIF(Данные!$B$78:$B$336,'С-сть'!$B57,Данные!BM$78:BM$336)*тех!CD$11*тех!CD$6</f>
        <v>0</v>
      </c>
      <c r="BR57" s="85">
        <f>SUMIF(Данные!$B$78:$B$336,'С-сть'!$B57,Данные!BN$78:BN$336)*тех!CE$11*тех!CE$6</f>
        <v>0</v>
      </c>
    </row>
    <row r="58" spans="2:70">
      <c r="B58" s="3" t="s">
        <v>482</v>
      </c>
      <c r="C58" s="47" t="str">
        <f>Данные!C318</f>
        <v>Прочие</v>
      </c>
      <c r="D58" s="85">
        <f t="shared" si="101"/>
        <v>0</v>
      </c>
      <c r="E58" s="85">
        <f t="shared" si="102"/>
        <v>0</v>
      </c>
      <c r="F58" s="85">
        <f t="shared" si="103"/>
        <v>0</v>
      </c>
      <c r="G58" s="85">
        <f t="shared" si="104"/>
        <v>0</v>
      </c>
      <c r="H58" s="85">
        <f t="shared" si="105"/>
        <v>0</v>
      </c>
      <c r="I58" s="85">
        <f t="shared" si="106"/>
        <v>0</v>
      </c>
      <c r="J58" s="85"/>
      <c r="K58" s="85">
        <f>SUMIF(Данные!$B$78:$B$336,'С-сть'!$B58,Данные!G$78:G$336)*тех!X$11*тех!X$6</f>
        <v>0</v>
      </c>
      <c r="L58" s="85">
        <f>SUMIF(Данные!$B$78:$B$336,'С-сть'!$B58,Данные!H$78:H$336)*тех!Y$11*тех!Y$6</f>
        <v>0</v>
      </c>
      <c r="M58" s="85">
        <f>SUMIF(Данные!$B$78:$B$336,'С-сть'!$B58,Данные!I$78:I$336)*тех!Z$11*тех!Z$6</f>
        <v>0</v>
      </c>
      <c r="N58" s="85">
        <f>SUMIF(Данные!$B$78:$B$336,'С-сть'!$B58,Данные!J$78:J$336)*тех!AA$11*тех!AA$6</f>
        <v>0</v>
      </c>
      <c r="O58" s="85">
        <f>SUMIF(Данные!$B$78:$B$336,'С-сть'!$B58,Данные!K$78:K$336)*тех!AB$11*тех!AB$6</f>
        <v>0</v>
      </c>
      <c r="P58" s="85">
        <f>SUMIF(Данные!$B$78:$B$336,'С-сть'!$B58,Данные!L$78:L$336)*тех!AC$11*тех!AC$6</f>
        <v>0</v>
      </c>
      <c r="Q58" s="85">
        <f>SUMIF(Данные!$B$78:$B$336,'С-сть'!$B58,Данные!M$78:M$336)*тех!AD$11*тех!AD$6</f>
        <v>0</v>
      </c>
      <c r="R58" s="85">
        <f>SUMIF(Данные!$B$78:$B$336,'С-сть'!$B58,Данные!N$78:N$336)*тех!AE$11*тех!AE$6</f>
        <v>0</v>
      </c>
      <c r="S58" s="85">
        <f>SUMIF(Данные!$B$78:$B$336,'С-сть'!$B58,Данные!O$78:O$336)*тех!AF$11*тех!AF$6</f>
        <v>0</v>
      </c>
      <c r="T58" s="85">
        <f>SUMIF(Данные!$B$78:$B$336,'С-сть'!$B58,Данные!P$78:P$336)*тех!AG$11*тех!AG$6</f>
        <v>0</v>
      </c>
      <c r="U58" s="85">
        <f>SUMIF(Данные!$B$78:$B$336,'С-сть'!$B58,Данные!Q$78:Q$336)*тех!AH$11*тех!AH$6</f>
        <v>0</v>
      </c>
      <c r="V58" s="85">
        <f>SUMIF(Данные!$B$78:$B$336,'С-сть'!$B58,Данные!R$78:R$336)*тех!AI$11*тех!AI$6</f>
        <v>0</v>
      </c>
      <c r="W58" s="85">
        <f>SUMIF(Данные!$B$78:$B$336,'С-сть'!$B58,Данные!S$78:S$336)*тех!AJ$11*тех!AJ$6</f>
        <v>0</v>
      </c>
      <c r="X58" s="85">
        <f>SUMIF(Данные!$B$78:$B$336,'С-сть'!$B58,Данные!T$78:T$336)*тех!AK$11*тех!AK$6</f>
        <v>0</v>
      </c>
      <c r="Y58" s="85">
        <f>SUMIF(Данные!$B$78:$B$336,'С-сть'!$B58,Данные!U$78:U$336)*тех!AL$11*тех!AL$6</f>
        <v>0</v>
      </c>
      <c r="Z58" s="85">
        <f>SUMIF(Данные!$B$78:$B$336,'С-сть'!$B58,Данные!V$78:V$336)*тех!AM$11*тех!AM$6</f>
        <v>0</v>
      </c>
      <c r="AA58" s="85">
        <f>SUMIF(Данные!$B$78:$B$336,'С-сть'!$B58,Данные!W$78:W$336)*тех!AN$11*тех!AN$6</f>
        <v>0</v>
      </c>
      <c r="AB58" s="85">
        <f>SUMIF(Данные!$B$78:$B$336,'С-сть'!$B58,Данные!X$78:X$336)*тех!AO$11*тех!AO$6</f>
        <v>0</v>
      </c>
      <c r="AC58" s="85">
        <f>SUMIF(Данные!$B$78:$B$336,'С-сть'!$B58,Данные!Y$78:Y$336)*тех!AP$11*тех!AP$6</f>
        <v>0</v>
      </c>
      <c r="AD58" s="85">
        <f>SUMIF(Данные!$B$78:$B$336,'С-сть'!$B58,Данные!Z$78:Z$336)*тех!AQ$11*тех!AQ$6</f>
        <v>0</v>
      </c>
      <c r="AE58" s="85">
        <f>SUMIF(Данные!$B$78:$B$336,'С-сть'!$B58,Данные!AA$78:AA$336)*тех!AR$11*тех!AR$6</f>
        <v>0</v>
      </c>
      <c r="AF58" s="85">
        <f>SUMIF(Данные!$B$78:$B$336,'С-сть'!$B58,Данные!AB$78:AB$336)*тех!AS$11*тех!AS$6</f>
        <v>0</v>
      </c>
      <c r="AG58" s="85">
        <f>SUMIF(Данные!$B$78:$B$336,'С-сть'!$B58,Данные!AC$78:AC$336)*тех!AT$11*тех!AT$6</f>
        <v>0</v>
      </c>
      <c r="AH58" s="85">
        <f>SUMIF(Данные!$B$78:$B$336,'С-сть'!$B58,Данные!AD$78:AD$336)*тех!AU$11*тех!AU$6</f>
        <v>0</v>
      </c>
      <c r="AI58" s="85">
        <f>SUMIF(Данные!$B$78:$B$336,'С-сть'!$B58,Данные!AE$78:AE$336)*тех!AV$11*тех!AV$6</f>
        <v>0</v>
      </c>
      <c r="AJ58" s="85">
        <f>SUMIF(Данные!$B$78:$B$336,'С-сть'!$B58,Данные!AF$78:AF$336)*тех!AW$11*тех!AW$6</f>
        <v>0</v>
      </c>
      <c r="AK58" s="85">
        <f>SUMIF(Данные!$B$78:$B$336,'С-сть'!$B58,Данные!AG$78:AG$336)*тех!AX$11*тех!AX$6</f>
        <v>0</v>
      </c>
      <c r="AL58" s="85">
        <f>SUMIF(Данные!$B$78:$B$336,'С-сть'!$B58,Данные!AH$78:AH$336)*тех!AY$11*тех!AY$6</f>
        <v>0</v>
      </c>
      <c r="AM58" s="85">
        <f>SUMIF(Данные!$B$78:$B$336,'С-сть'!$B58,Данные!AI$78:AI$336)*тех!AZ$11*тех!AZ$6</f>
        <v>0</v>
      </c>
      <c r="AN58" s="85">
        <f>SUMIF(Данные!$B$78:$B$336,'С-сть'!$B58,Данные!AJ$78:AJ$336)*тех!BA$11*тех!BA$6</f>
        <v>0</v>
      </c>
      <c r="AO58" s="85">
        <f>SUMIF(Данные!$B$78:$B$336,'С-сть'!$B58,Данные!AK$78:AK$336)*тех!BB$11*тех!BB$6</f>
        <v>0</v>
      </c>
      <c r="AP58" s="85">
        <f>SUMIF(Данные!$B$78:$B$336,'С-сть'!$B58,Данные!AL$78:AL$336)*тех!BC$11*тех!BC$6</f>
        <v>0</v>
      </c>
      <c r="AQ58" s="85">
        <f>SUMIF(Данные!$B$78:$B$336,'С-сть'!$B58,Данные!AM$78:AM$336)*тех!BD$11*тех!BD$6</f>
        <v>0</v>
      </c>
      <c r="AR58" s="85">
        <f>SUMIF(Данные!$B$78:$B$336,'С-сть'!$B58,Данные!AN$78:AN$336)*тех!BE$11*тех!BE$6</f>
        <v>0</v>
      </c>
      <c r="AS58" s="85">
        <f>SUMIF(Данные!$B$78:$B$336,'С-сть'!$B58,Данные!AO$78:AO$336)*тех!BF$11*тех!BF$6</f>
        <v>0</v>
      </c>
      <c r="AT58" s="85">
        <f>SUMIF(Данные!$B$78:$B$336,'С-сть'!$B58,Данные!AP$78:AP$336)*тех!BG$11*тех!BG$6</f>
        <v>0</v>
      </c>
      <c r="AU58" s="85">
        <f>SUMIF(Данные!$B$78:$B$336,'С-сть'!$B58,Данные!AQ$78:AQ$336)*тех!BH$11*тех!BH$6</f>
        <v>0</v>
      </c>
      <c r="AV58" s="85">
        <f>SUMIF(Данные!$B$78:$B$336,'С-сть'!$B58,Данные!AR$78:AR$336)*тех!BI$11*тех!BI$6</f>
        <v>0</v>
      </c>
      <c r="AW58" s="85">
        <f>SUMIF(Данные!$B$78:$B$336,'С-сть'!$B58,Данные!AS$78:AS$336)*тех!BJ$11*тех!BJ$6</f>
        <v>0</v>
      </c>
      <c r="AX58" s="85">
        <f>SUMIF(Данные!$B$78:$B$336,'С-сть'!$B58,Данные!AT$78:AT$336)*тех!BK$11*тех!BK$6</f>
        <v>0</v>
      </c>
      <c r="AY58" s="85">
        <f>SUMIF(Данные!$B$78:$B$336,'С-сть'!$B58,Данные!AU$78:AU$336)*тех!BL$11*тех!BL$6</f>
        <v>0</v>
      </c>
      <c r="AZ58" s="85">
        <f>SUMIF(Данные!$B$78:$B$336,'С-сть'!$B58,Данные!AV$78:AV$336)*тех!BM$11*тех!BM$6</f>
        <v>0</v>
      </c>
      <c r="BA58" s="85">
        <f>SUMIF(Данные!$B$78:$B$336,'С-сть'!$B58,Данные!AW$78:AW$336)*тех!BN$11*тех!BN$6</f>
        <v>0</v>
      </c>
      <c r="BB58" s="85">
        <f>SUMIF(Данные!$B$78:$B$336,'С-сть'!$B58,Данные!AX$78:AX$336)*тех!BO$11*тех!BO$6</f>
        <v>0</v>
      </c>
      <c r="BC58" s="85">
        <f>SUMIF(Данные!$B$78:$B$336,'С-сть'!$B58,Данные!AY$78:AY$336)*тех!BP$11*тех!BP$6</f>
        <v>0</v>
      </c>
      <c r="BD58" s="85">
        <f>SUMIF(Данные!$B$78:$B$336,'С-сть'!$B58,Данные!AZ$78:AZ$336)*тех!BQ$11*тех!BQ$6</f>
        <v>0</v>
      </c>
      <c r="BE58" s="85">
        <f>SUMIF(Данные!$B$78:$B$336,'С-сть'!$B58,Данные!BA$78:BA$336)*тех!BR$11*тех!BR$6</f>
        <v>0</v>
      </c>
      <c r="BF58" s="85">
        <f>SUMIF(Данные!$B$78:$B$336,'С-сть'!$B58,Данные!BB$78:BB$336)*тех!BS$11*тех!BS$6</f>
        <v>0</v>
      </c>
      <c r="BG58" s="85">
        <f>SUMIF(Данные!$B$78:$B$336,'С-сть'!$B58,Данные!BC$78:BC$336)*тех!BT$11*тех!BT$6</f>
        <v>0</v>
      </c>
      <c r="BH58" s="85">
        <f>SUMIF(Данные!$B$78:$B$336,'С-сть'!$B58,Данные!BD$78:BD$336)*тех!BU$11*тех!BU$6</f>
        <v>0</v>
      </c>
      <c r="BI58" s="85">
        <f>SUMIF(Данные!$B$78:$B$336,'С-сть'!$B58,Данные!BE$78:BE$336)*тех!BV$11*тех!BV$6</f>
        <v>0</v>
      </c>
      <c r="BJ58" s="85">
        <f>SUMIF(Данные!$B$78:$B$336,'С-сть'!$B58,Данные!BF$78:BF$336)*тех!BW$11*тех!BW$6</f>
        <v>0</v>
      </c>
      <c r="BK58" s="85">
        <f>SUMIF(Данные!$B$78:$B$336,'С-сть'!$B58,Данные!BG$78:BG$336)*тех!BX$11*тех!BX$6</f>
        <v>0</v>
      </c>
      <c r="BL58" s="85">
        <f>SUMIF(Данные!$B$78:$B$336,'С-сть'!$B58,Данные!BH$78:BH$336)*тех!BY$11*тех!BY$6</f>
        <v>0</v>
      </c>
      <c r="BM58" s="85">
        <f>SUMIF(Данные!$B$78:$B$336,'С-сть'!$B58,Данные!BI$78:BI$336)*тех!BZ$11*тех!BZ$6</f>
        <v>0</v>
      </c>
      <c r="BN58" s="85">
        <f>SUMIF(Данные!$B$78:$B$336,'С-сть'!$B58,Данные!BJ$78:BJ$336)*тех!CA$11*тех!CA$6</f>
        <v>0</v>
      </c>
      <c r="BO58" s="85">
        <f>SUMIF(Данные!$B$78:$B$336,'С-сть'!$B58,Данные!BK$78:BK$336)*тех!CB$11*тех!CB$6</f>
        <v>0</v>
      </c>
      <c r="BP58" s="85">
        <f>SUMIF(Данные!$B$78:$B$336,'С-сть'!$B58,Данные!BL$78:BL$336)*тех!CC$11*тех!CC$6</f>
        <v>0</v>
      </c>
      <c r="BQ58" s="85">
        <f>SUMIF(Данные!$B$78:$B$336,'С-сть'!$B58,Данные!BM$78:BM$336)*тех!CD$11*тех!CD$6</f>
        <v>0</v>
      </c>
      <c r="BR58" s="85">
        <f>SUMIF(Данные!$B$78:$B$336,'С-сть'!$B58,Данные!BN$78:BN$336)*тех!CE$11*тех!CE$6</f>
        <v>0</v>
      </c>
    </row>
    <row r="59" spans="2:70">
      <c r="B59" s="3" t="s">
        <v>483</v>
      </c>
      <c r="C59" s="9" t="s">
        <v>200</v>
      </c>
      <c r="D59" s="79">
        <f t="shared" si="101"/>
        <v>0</v>
      </c>
      <c r="E59" s="79">
        <f t="shared" si="102"/>
        <v>0</v>
      </c>
      <c r="F59" s="79">
        <f t="shared" si="103"/>
        <v>0</v>
      </c>
      <c r="G59" s="79">
        <f t="shared" si="104"/>
        <v>0</v>
      </c>
      <c r="H59" s="79">
        <f t="shared" si="105"/>
        <v>0</v>
      </c>
      <c r="I59" s="79">
        <f t="shared" si="106"/>
        <v>0</v>
      </c>
      <c r="J59" s="85"/>
      <c r="K59" s="90">
        <f>ОС!M155*тех!X$6</f>
        <v>0</v>
      </c>
      <c r="L59" s="90">
        <f>ОС!N155*тех!Y$6</f>
        <v>0</v>
      </c>
      <c r="M59" s="90">
        <f>ОС!O155*тех!Z$6</f>
        <v>0</v>
      </c>
      <c r="N59" s="90">
        <f>ОС!P155*тех!AA$6</f>
        <v>0</v>
      </c>
      <c r="O59" s="90">
        <f>ОС!Q155*тех!AB$6</f>
        <v>0</v>
      </c>
      <c r="P59" s="90">
        <f>ОС!R155*тех!AC$6</f>
        <v>0</v>
      </c>
      <c r="Q59" s="90">
        <f>ОС!S155*тех!AD$6</f>
        <v>0</v>
      </c>
      <c r="R59" s="90">
        <f>ОС!T155*тех!AE$6</f>
        <v>0</v>
      </c>
      <c r="S59" s="90">
        <f>ОС!U155*тех!AF$6</f>
        <v>0</v>
      </c>
      <c r="T59" s="90">
        <f>ОС!V155*тех!AG$6</f>
        <v>0</v>
      </c>
      <c r="U59" s="90">
        <f>ОС!W155*тех!AH$6</f>
        <v>0</v>
      </c>
      <c r="V59" s="90">
        <f>ОС!X155*тех!AI$6</f>
        <v>0</v>
      </c>
      <c r="W59" s="90">
        <f>ОС!Y155*тех!AJ$6</f>
        <v>0</v>
      </c>
      <c r="X59" s="90">
        <f>ОС!Z155*тех!AK$6</f>
        <v>0</v>
      </c>
      <c r="Y59" s="90">
        <f>ОС!AA155*тех!AL$6</f>
        <v>0</v>
      </c>
      <c r="Z59" s="90">
        <f>ОС!AB155*тех!AM$6</f>
        <v>0</v>
      </c>
      <c r="AA59" s="90">
        <f>ОС!AC155*тех!AN$6</f>
        <v>0</v>
      </c>
      <c r="AB59" s="90">
        <f>ОС!AD155*тех!AO$6</f>
        <v>0</v>
      </c>
      <c r="AC59" s="90">
        <f>ОС!AE155*тех!AP$6</f>
        <v>0</v>
      </c>
      <c r="AD59" s="90">
        <f>ОС!AF155*тех!AQ$6</f>
        <v>0</v>
      </c>
      <c r="AE59" s="90">
        <f>ОС!AG155*тех!AR$6</f>
        <v>0</v>
      </c>
      <c r="AF59" s="90">
        <f>ОС!AH155*тех!AS$6</f>
        <v>0</v>
      </c>
      <c r="AG59" s="90">
        <f>ОС!AI155*тех!AT$6</f>
        <v>0</v>
      </c>
      <c r="AH59" s="90">
        <f>ОС!AJ155*тех!AU$6</f>
        <v>0</v>
      </c>
      <c r="AI59" s="90">
        <f>ОС!AK155*тех!AV$6</f>
        <v>0</v>
      </c>
      <c r="AJ59" s="90">
        <f>ОС!AL155*тех!AW$6</f>
        <v>0</v>
      </c>
      <c r="AK59" s="90">
        <f>ОС!AM155*тех!AX$6</f>
        <v>0</v>
      </c>
      <c r="AL59" s="90">
        <f>ОС!AN155*тех!AY$6</f>
        <v>0</v>
      </c>
      <c r="AM59" s="90">
        <f>ОС!AO155*тех!AZ$6</f>
        <v>0</v>
      </c>
      <c r="AN59" s="90">
        <f>ОС!AP155*тех!BA$6</f>
        <v>0</v>
      </c>
      <c r="AO59" s="90">
        <f>ОС!AQ155*тех!BB$6</f>
        <v>0</v>
      </c>
      <c r="AP59" s="90">
        <f>ОС!AR155*тех!BC$6</f>
        <v>0</v>
      </c>
      <c r="AQ59" s="90">
        <f>ОС!AS155*тех!BD$6</f>
        <v>0</v>
      </c>
      <c r="AR59" s="90">
        <f>ОС!AT155*тех!BE$6</f>
        <v>0</v>
      </c>
      <c r="AS59" s="90">
        <f>ОС!AU155*тех!BF$6</f>
        <v>0</v>
      </c>
      <c r="AT59" s="90">
        <f>ОС!AV155*тех!BG$6</f>
        <v>0</v>
      </c>
      <c r="AU59" s="90">
        <f>ОС!AW155*тех!BH$6</f>
        <v>0</v>
      </c>
      <c r="AV59" s="90">
        <f>ОС!AX155*тех!BI$6</f>
        <v>0</v>
      </c>
      <c r="AW59" s="90">
        <f>ОС!AY155*тех!BJ$6</f>
        <v>0</v>
      </c>
      <c r="AX59" s="90">
        <f>ОС!AZ155*тех!BK$6</f>
        <v>0</v>
      </c>
      <c r="AY59" s="90">
        <f>ОС!BA155*тех!BL$6</f>
        <v>0</v>
      </c>
      <c r="AZ59" s="90">
        <f>ОС!BB155*тех!BM$6</f>
        <v>0</v>
      </c>
      <c r="BA59" s="90">
        <f>ОС!BC155*тех!BN$6</f>
        <v>0</v>
      </c>
      <c r="BB59" s="90">
        <f>ОС!BD155*тех!BO$6</f>
        <v>0</v>
      </c>
      <c r="BC59" s="90">
        <f>ОС!BE155*тех!BP$6</f>
        <v>0</v>
      </c>
      <c r="BD59" s="90">
        <f>ОС!BF155*тех!BQ$6</f>
        <v>0</v>
      </c>
      <c r="BE59" s="90">
        <f>ОС!BG155*тех!BR$6</f>
        <v>0</v>
      </c>
      <c r="BF59" s="90">
        <f>ОС!BH155*тех!BS$6</f>
        <v>0</v>
      </c>
      <c r="BG59" s="90">
        <f>ОС!BI155*тех!BT$6</f>
        <v>0</v>
      </c>
      <c r="BH59" s="90">
        <f>ОС!BJ155*тех!BU$6</f>
        <v>0</v>
      </c>
      <c r="BI59" s="90">
        <f>ОС!BK155*тех!BV$6</f>
        <v>0</v>
      </c>
      <c r="BJ59" s="90">
        <f>ОС!BL155*тех!BW$6</f>
        <v>0</v>
      </c>
      <c r="BK59" s="90">
        <f>ОС!BM155*тех!BX$6</f>
        <v>0</v>
      </c>
      <c r="BL59" s="90">
        <f>ОС!BN155*тех!BY$6</f>
        <v>0</v>
      </c>
      <c r="BM59" s="90">
        <f>ОС!BO155*тех!BZ$6</f>
        <v>0</v>
      </c>
      <c r="BN59" s="90">
        <f>ОС!BP155*тех!CA$6</f>
        <v>0</v>
      </c>
      <c r="BO59" s="90">
        <f>ОС!BQ155*тех!CB$6</f>
        <v>0</v>
      </c>
      <c r="BP59" s="90">
        <f>ОС!BR155*тех!CC$6</f>
        <v>0</v>
      </c>
      <c r="BQ59" s="90">
        <f>ОС!BS155*тех!CD$6</f>
        <v>0</v>
      </c>
      <c r="BR59" s="90">
        <f>ОС!BT155*тех!CE$6</f>
        <v>0</v>
      </c>
    </row>
    <row r="60" spans="2:70">
      <c r="B60" s="3" t="s">
        <v>489</v>
      </c>
      <c r="C60" s="9" t="s">
        <v>175</v>
      </c>
      <c r="D60" s="79">
        <f t="shared" si="101"/>
        <v>0</v>
      </c>
      <c r="E60" s="79">
        <f t="shared" si="102"/>
        <v>0</v>
      </c>
      <c r="F60" s="79">
        <f t="shared" si="103"/>
        <v>0</v>
      </c>
      <c r="G60" s="79">
        <f t="shared" si="104"/>
        <v>0</v>
      </c>
      <c r="H60" s="79">
        <f t="shared" si="105"/>
        <v>0</v>
      </c>
      <c r="I60" s="79">
        <f t="shared" si="106"/>
        <v>0</v>
      </c>
      <c r="J60" s="85"/>
      <c r="K60" s="90">
        <f>ОС!M187*тех!X$6</f>
        <v>0</v>
      </c>
      <c r="L60" s="90">
        <f>ОС!N187*тех!Y$6</f>
        <v>0</v>
      </c>
      <c r="M60" s="90">
        <f>ОС!O187*тех!Z$6</f>
        <v>0</v>
      </c>
      <c r="N60" s="90">
        <f>ОС!P187*тех!AA$6</f>
        <v>0</v>
      </c>
      <c r="O60" s="90">
        <f>ОС!Q187*тех!AB$6</f>
        <v>0</v>
      </c>
      <c r="P60" s="90">
        <f>ОС!R187*тех!AC$6</f>
        <v>0</v>
      </c>
      <c r="Q60" s="90">
        <f>ОС!S187*тех!AD$6</f>
        <v>0</v>
      </c>
      <c r="R60" s="90">
        <f>ОС!T187*тех!AE$6</f>
        <v>0</v>
      </c>
      <c r="S60" s="90">
        <f>ОС!U187*тех!AF$6</f>
        <v>0</v>
      </c>
      <c r="T60" s="90">
        <f>ОС!V187*тех!AG$6</f>
        <v>0</v>
      </c>
      <c r="U60" s="90">
        <f>ОС!W187*тех!AH$6</f>
        <v>0</v>
      </c>
      <c r="V60" s="90">
        <f>ОС!X187*тех!AI$6</f>
        <v>0</v>
      </c>
      <c r="W60" s="90">
        <f>ОС!Y187*тех!AJ$6</f>
        <v>0</v>
      </c>
      <c r="X60" s="90">
        <f>ОС!Z187*тех!AK$6</f>
        <v>0</v>
      </c>
      <c r="Y60" s="90">
        <f>ОС!AA187*тех!AL$6</f>
        <v>0</v>
      </c>
      <c r="Z60" s="90">
        <f>ОС!AB187*тех!AM$6</f>
        <v>0</v>
      </c>
      <c r="AA60" s="90">
        <f>ОС!AC187*тех!AN$6</f>
        <v>0</v>
      </c>
      <c r="AB60" s="90">
        <f>ОС!AD187*тех!AO$6</f>
        <v>0</v>
      </c>
      <c r="AC60" s="90">
        <f>ОС!AE187*тех!AP$6</f>
        <v>0</v>
      </c>
      <c r="AD60" s="90">
        <f>ОС!AF187*тех!AQ$6</f>
        <v>0</v>
      </c>
      <c r="AE60" s="90">
        <f>ОС!AG187*тех!AR$6</f>
        <v>0</v>
      </c>
      <c r="AF60" s="90">
        <f>ОС!AH187*тех!AS$6</f>
        <v>0</v>
      </c>
      <c r="AG60" s="90">
        <f>ОС!AI187*тех!AT$6</f>
        <v>0</v>
      </c>
      <c r="AH60" s="90">
        <f>ОС!AJ187*тех!AU$6</f>
        <v>0</v>
      </c>
      <c r="AI60" s="90">
        <f>ОС!AK187*тех!AV$6</f>
        <v>0</v>
      </c>
      <c r="AJ60" s="90">
        <f>ОС!AL187*тех!AW$6</f>
        <v>0</v>
      </c>
      <c r="AK60" s="90">
        <f>ОС!AM187*тех!AX$6</f>
        <v>0</v>
      </c>
      <c r="AL60" s="90">
        <f>ОС!AN187*тех!AY$6</f>
        <v>0</v>
      </c>
      <c r="AM60" s="90">
        <f>ОС!AO187*тех!AZ$6</f>
        <v>0</v>
      </c>
      <c r="AN60" s="90">
        <f>ОС!AP187*тех!BA$6</f>
        <v>0</v>
      </c>
      <c r="AO60" s="90">
        <f>ОС!AQ187*тех!BB$6</f>
        <v>0</v>
      </c>
      <c r="AP60" s="90">
        <f>ОС!AR187*тех!BC$6</f>
        <v>0</v>
      </c>
      <c r="AQ60" s="90">
        <f>ОС!AS187*тех!BD$6</f>
        <v>0</v>
      </c>
      <c r="AR60" s="90">
        <f>ОС!AT187*тех!BE$6</f>
        <v>0</v>
      </c>
      <c r="AS60" s="90">
        <f>ОС!AU187*тех!BF$6</f>
        <v>0</v>
      </c>
      <c r="AT60" s="90">
        <f>ОС!AV187*тех!BG$6</f>
        <v>0</v>
      </c>
      <c r="AU60" s="90">
        <f>ОС!AW187*тех!BH$6</f>
        <v>0</v>
      </c>
      <c r="AV60" s="90">
        <f>ОС!AX187*тех!BI$6</f>
        <v>0</v>
      </c>
      <c r="AW60" s="90">
        <f>ОС!AY187*тех!BJ$6</f>
        <v>0</v>
      </c>
      <c r="AX60" s="90">
        <f>ОС!AZ187*тех!BK$6</f>
        <v>0</v>
      </c>
      <c r="AY60" s="90">
        <f>ОС!BA187*тех!BL$6</f>
        <v>0</v>
      </c>
      <c r="AZ60" s="90">
        <f>ОС!BB187*тех!BM$6</f>
        <v>0</v>
      </c>
      <c r="BA60" s="90">
        <f>ОС!BC187*тех!BN$6</f>
        <v>0</v>
      </c>
      <c r="BB60" s="90">
        <f>ОС!BD187*тех!BO$6</f>
        <v>0</v>
      </c>
      <c r="BC60" s="90">
        <f>ОС!BE187*тех!BP$6</f>
        <v>0</v>
      </c>
      <c r="BD60" s="90">
        <f>ОС!BF187*тех!BQ$6</f>
        <v>0</v>
      </c>
      <c r="BE60" s="90">
        <f>ОС!BG187*тех!BR$6</f>
        <v>0</v>
      </c>
      <c r="BF60" s="90">
        <f>ОС!BH187*тех!BS$6</f>
        <v>0</v>
      </c>
      <c r="BG60" s="90">
        <f>ОС!BI187*тех!BT$6</f>
        <v>0</v>
      </c>
      <c r="BH60" s="90">
        <f>ОС!BJ187*тех!BU$6</f>
        <v>0</v>
      </c>
      <c r="BI60" s="90">
        <f>ОС!BK187*тех!BV$6</f>
        <v>0</v>
      </c>
      <c r="BJ60" s="90">
        <f>ОС!BL187*тех!BW$6</f>
        <v>0</v>
      </c>
      <c r="BK60" s="90">
        <f>ОС!BM187*тех!BX$6</f>
        <v>0</v>
      </c>
      <c r="BL60" s="90">
        <f>ОС!BN187*тех!BY$6</f>
        <v>0</v>
      </c>
      <c r="BM60" s="90">
        <f>ОС!BO187*тех!BZ$6</f>
        <v>0</v>
      </c>
      <c r="BN60" s="90">
        <f>ОС!BP187*тех!CA$6</f>
        <v>0</v>
      </c>
      <c r="BO60" s="90">
        <f>ОС!BQ187*тех!CB$6</f>
        <v>0</v>
      </c>
      <c r="BP60" s="90">
        <f>ОС!BR187*тех!CC$6</f>
        <v>0</v>
      </c>
      <c r="BQ60" s="90">
        <f>ОС!BS187*тех!CD$6</f>
        <v>0</v>
      </c>
      <c r="BR60" s="90">
        <f>ОС!BT187*тех!CE$6</f>
        <v>0</v>
      </c>
    </row>
    <row r="61" spans="2:70">
      <c r="B61" s="3" t="s">
        <v>490</v>
      </c>
      <c r="C61" s="9" t="s">
        <v>182</v>
      </c>
      <c r="D61" s="79">
        <f t="shared" si="101"/>
        <v>0</v>
      </c>
      <c r="E61" s="79">
        <f t="shared" si="102"/>
        <v>0</v>
      </c>
      <c r="F61" s="79">
        <f t="shared" si="103"/>
        <v>0</v>
      </c>
      <c r="G61" s="79">
        <f t="shared" si="104"/>
        <v>0</v>
      </c>
      <c r="H61" s="79">
        <f t="shared" si="105"/>
        <v>0</v>
      </c>
      <c r="I61" s="79">
        <f t="shared" si="106"/>
        <v>0</v>
      </c>
      <c r="J61" s="85"/>
      <c r="K61" s="85">
        <f>SUMIF(Данные!$B$78:$B$336,'С-сть'!$B61,Данные!G$78:G$336)*тех!X$11*тех!X$6</f>
        <v>0</v>
      </c>
      <c r="L61" s="85">
        <f>SUMIF(Данные!$B$78:$B$336,'С-сть'!$B61,Данные!H$78:H$336)*тех!Y$11*тех!Y$6</f>
        <v>0</v>
      </c>
      <c r="M61" s="85">
        <f>SUMIF(Данные!$B$78:$B$336,'С-сть'!$B61,Данные!I$78:I$336)*тех!Z$11*тех!Z$6</f>
        <v>0</v>
      </c>
      <c r="N61" s="85">
        <f>SUMIF(Данные!$B$78:$B$336,'С-сть'!$B61,Данные!J$78:J$336)*тех!AA$11*тех!AA$6</f>
        <v>0</v>
      </c>
      <c r="O61" s="85">
        <f>SUMIF(Данные!$B$78:$B$336,'С-сть'!$B61,Данные!K$78:K$336)*тех!AB$11*тех!AB$6</f>
        <v>0</v>
      </c>
      <c r="P61" s="85">
        <f>SUMIF(Данные!$B$78:$B$336,'С-сть'!$B61,Данные!L$78:L$336)*тех!AC$11*тех!AC$6</f>
        <v>0</v>
      </c>
      <c r="Q61" s="85">
        <f>SUMIF(Данные!$B$78:$B$336,'С-сть'!$B61,Данные!M$78:M$336)*тех!AD$11*тех!AD$6</f>
        <v>0</v>
      </c>
      <c r="R61" s="85">
        <f>SUMIF(Данные!$B$78:$B$336,'С-сть'!$B61,Данные!N$78:N$336)*тех!AE$11*тех!AE$6</f>
        <v>0</v>
      </c>
      <c r="S61" s="85">
        <f>SUMIF(Данные!$B$78:$B$336,'С-сть'!$B61,Данные!O$78:O$336)*тех!AF$11*тех!AF$6</f>
        <v>0</v>
      </c>
      <c r="T61" s="85">
        <f>SUMIF(Данные!$B$78:$B$336,'С-сть'!$B61,Данные!P$78:P$336)*тех!AG$11*тех!AG$6</f>
        <v>0</v>
      </c>
      <c r="U61" s="85">
        <f>SUMIF(Данные!$B$78:$B$336,'С-сть'!$B61,Данные!Q$78:Q$336)*тех!AH$11*тех!AH$6</f>
        <v>0</v>
      </c>
      <c r="V61" s="85">
        <f>SUMIF(Данные!$B$78:$B$336,'С-сть'!$B61,Данные!R$78:R$336)*тех!AI$11*тех!AI$6</f>
        <v>0</v>
      </c>
      <c r="W61" s="85">
        <f>SUMIF(Данные!$B$78:$B$336,'С-сть'!$B61,Данные!S$78:S$336)*тех!AJ$11*тех!AJ$6</f>
        <v>0</v>
      </c>
      <c r="X61" s="85">
        <f>SUMIF(Данные!$B$78:$B$336,'С-сть'!$B61,Данные!T$78:T$336)*тех!AK$11*тех!AK$6</f>
        <v>0</v>
      </c>
      <c r="Y61" s="85">
        <f>SUMIF(Данные!$B$78:$B$336,'С-сть'!$B61,Данные!U$78:U$336)*тех!AL$11*тех!AL$6</f>
        <v>0</v>
      </c>
      <c r="Z61" s="85">
        <f>SUMIF(Данные!$B$78:$B$336,'С-сть'!$B61,Данные!V$78:V$336)*тех!AM$11*тех!AM$6</f>
        <v>0</v>
      </c>
      <c r="AA61" s="85">
        <f>SUMIF(Данные!$B$78:$B$336,'С-сть'!$B61,Данные!W$78:W$336)*тех!AN$11*тех!AN$6</f>
        <v>0</v>
      </c>
      <c r="AB61" s="85">
        <f>SUMIF(Данные!$B$78:$B$336,'С-сть'!$B61,Данные!X$78:X$336)*тех!AO$11*тех!AO$6</f>
        <v>0</v>
      </c>
      <c r="AC61" s="85">
        <f>SUMIF(Данные!$B$78:$B$336,'С-сть'!$B61,Данные!Y$78:Y$336)*тех!AP$11*тех!AP$6</f>
        <v>0</v>
      </c>
      <c r="AD61" s="85">
        <f>SUMIF(Данные!$B$78:$B$336,'С-сть'!$B61,Данные!Z$78:Z$336)*тех!AQ$11*тех!AQ$6</f>
        <v>0</v>
      </c>
      <c r="AE61" s="85">
        <f>SUMIF(Данные!$B$78:$B$336,'С-сть'!$B61,Данные!AA$78:AA$336)*тех!AR$11*тех!AR$6</f>
        <v>0</v>
      </c>
      <c r="AF61" s="85">
        <f>SUMIF(Данные!$B$78:$B$336,'С-сть'!$B61,Данные!AB$78:AB$336)*тех!AS$11*тех!AS$6</f>
        <v>0</v>
      </c>
      <c r="AG61" s="85">
        <f>SUMIF(Данные!$B$78:$B$336,'С-сть'!$B61,Данные!AC$78:AC$336)*тех!AT$11*тех!AT$6</f>
        <v>0</v>
      </c>
      <c r="AH61" s="85">
        <f>SUMIF(Данные!$B$78:$B$336,'С-сть'!$B61,Данные!AD$78:AD$336)*тех!AU$11*тех!AU$6</f>
        <v>0</v>
      </c>
      <c r="AI61" s="85">
        <f>SUMIF(Данные!$B$78:$B$336,'С-сть'!$B61,Данные!AE$78:AE$336)*тех!AV$11*тех!AV$6</f>
        <v>0</v>
      </c>
      <c r="AJ61" s="85">
        <f>SUMIF(Данные!$B$78:$B$336,'С-сть'!$B61,Данные!AF$78:AF$336)*тех!AW$11*тех!AW$6</f>
        <v>0</v>
      </c>
      <c r="AK61" s="85">
        <f>SUMIF(Данные!$B$78:$B$336,'С-сть'!$B61,Данные!AG$78:AG$336)*тех!AX$11*тех!AX$6</f>
        <v>0</v>
      </c>
      <c r="AL61" s="85">
        <f>SUMIF(Данные!$B$78:$B$336,'С-сть'!$B61,Данные!AH$78:AH$336)*тех!AY$11*тех!AY$6</f>
        <v>0</v>
      </c>
      <c r="AM61" s="85">
        <f>SUMIF(Данные!$B$78:$B$336,'С-сть'!$B61,Данные!AI$78:AI$336)*тех!AZ$11*тех!AZ$6</f>
        <v>0</v>
      </c>
      <c r="AN61" s="85">
        <f>SUMIF(Данные!$B$78:$B$336,'С-сть'!$B61,Данные!AJ$78:AJ$336)*тех!BA$11*тех!BA$6</f>
        <v>0</v>
      </c>
      <c r="AO61" s="85">
        <f>SUMIF(Данные!$B$78:$B$336,'С-сть'!$B61,Данные!AK$78:AK$336)*тех!BB$11*тех!BB$6</f>
        <v>0</v>
      </c>
      <c r="AP61" s="85">
        <f>SUMIF(Данные!$B$78:$B$336,'С-сть'!$B61,Данные!AL$78:AL$336)*тех!BC$11*тех!BC$6</f>
        <v>0</v>
      </c>
      <c r="AQ61" s="85">
        <f>SUMIF(Данные!$B$78:$B$336,'С-сть'!$B61,Данные!AM$78:AM$336)*тех!BD$11*тех!BD$6</f>
        <v>0</v>
      </c>
      <c r="AR61" s="85">
        <f>SUMIF(Данные!$B$78:$B$336,'С-сть'!$B61,Данные!AN$78:AN$336)*тех!BE$11*тех!BE$6</f>
        <v>0</v>
      </c>
      <c r="AS61" s="85">
        <f>SUMIF(Данные!$B$78:$B$336,'С-сть'!$B61,Данные!AO$78:AO$336)*тех!BF$11*тех!BF$6</f>
        <v>0</v>
      </c>
      <c r="AT61" s="85">
        <f>SUMIF(Данные!$B$78:$B$336,'С-сть'!$B61,Данные!AP$78:AP$336)*тех!BG$11*тех!BG$6</f>
        <v>0</v>
      </c>
      <c r="AU61" s="85">
        <f>SUMIF(Данные!$B$78:$B$336,'С-сть'!$B61,Данные!AQ$78:AQ$336)*тех!BH$11*тех!BH$6</f>
        <v>0</v>
      </c>
      <c r="AV61" s="85">
        <f>SUMIF(Данные!$B$78:$B$336,'С-сть'!$B61,Данные!AR$78:AR$336)*тех!BI$11*тех!BI$6</f>
        <v>0</v>
      </c>
      <c r="AW61" s="85">
        <f>SUMIF(Данные!$B$78:$B$336,'С-сть'!$B61,Данные!AS$78:AS$336)*тех!BJ$11*тех!BJ$6</f>
        <v>0</v>
      </c>
      <c r="AX61" s="85">
        <f>SUMIF(Данные!$B$78:$B$336,'С-сть'!$B61,Данные!AT$78:AT$336)*тех!BK$11*тех!BK$6</f>
        <v>0</v>
      </c>
      <c r="AY61" s="85">
        <f>SUMIF(Данные!$B$78:$B$336,'С-сть'!$B61,Данные!AU$78:AU$336)*тех!BL$11*тех!BL$6</f>
        <v>0</v>
      </c>
      <c r="AZ61" s="85">
        <f>SUMIF(Данные!$B$78:$B$336,'С-сть'!$B61,Данные!AV$78:AV$336)*тех!BM$11*тех!BM$6</f>
        <v>0</v>
      </c>
      <c r="BA61" s="85">
        <f>SUMIF(Данные!$B$78:$B$336,'С-сть'!$B61,Данные!AW$78:AW$336)*тех!BN$11*тех!BN$6</f>
        <v>0</v>
      </c>
      <c r="BB61" s="85">
        <f>SUMIF(Данные!$B$78:$B$336,'С-сть'!$B61,Данные!AX$78:AX$336)*тех!BO$11*тех!BO$6</f>
        <v>0</v>
      </c>
      <c r="BC61" s="85">
        <f>SUMIF(Данные!$B$78:$B$336,'С-сть'!$B61,Данные!AY$78:AY$336)*тех!BP$11*тех!BP$6</f>
        <v>0</v>
      </c>
      <c r="BD61" s="85">
        <f>SUMIF(Данные!$B$78:$B$336,'С-сть'!$B61,Данные!AZ$78:AZ$336)*тех!BQ$11*тех!BQ$6</f>
        <v>0</v>
      </c>
      <c r="BE61" s="85">
        <f>SUMIF(Данные!$B$78:$B$336,'С-сть'!$B61,Данные!BA$78:BA$336)*тех!BR$11*тех!BR$6</f>
        <v>0</v>
      </c>
      <c r="BF61" s="85">
        <f>SUMIF(Данные!$B$78:$B$336,'С-сть'!$B61,Данные!BB$78:BB$336)*тех!BS$11*тех!BS$6</f>
        <v>0</v>
      </c>
      <c r="BG61" s="85">
        <f>SUMIF(Данные!$B$78:$B$336,'С-сть'!$B61,Данные!BC$78:BC$336)*тех!BT$11*тех!BT$6</f>
        <v>0</v>
      </c>
      <c r="BH61" s="85">
        <f>SUMIF(Данные!$B$78:$B$336,'С-сть'!$B61,Данные!BD$78:BD$336)*тех!BU$11*тех!BU$6</f>
        <v>0</v>
      </c>
      <c r="BI61" s="85">
        <f>SUMIF(Данные!$B$78:$B$336,'С-сть'!$B61,Данные!BE$78:BE$336)*тех!BV$11*тех!BV$6</f>
        <v>0</v>
      </c>
      <c r="BJ61" s="85">
        <f>SUMIF(Данные!$B$78:$B$336,'С-сть'!$B61,Данные!BF$78:BF$336)*тех!BW$11*тех!BW$6</f>
        <v>0</v>
      </c>
      <c r="BK61" s="85">
        <f>SUMIF(Данные!$B$78:$B$336,'С-сть'!$B61,Данные!BG$78:BG$336)*тех!BX$11*тех!BX$6</f>
        <v>0</v>
      </c>
      <c r="BL61" s="85">
        <f>SUMIF(Данные!$B$78:$B$336,'С-сть'!$B61,Данные!BH$78:BH$336)*тех!BY$11*тех!BY$6</f>
        <v>0</v>
      </c>
      <c r="BM61" s="85">
        <f>SUMIF(Данные!$B$78:$B$336,'С-сть'!$B61,Данные!BI$78:BI$336)*тех!BZ$11*тех!BZ$6</f>
        <v>0</v>
      </c>
      <c r="BN61" s="85">
        <f>SUMIF(Данные!$B$78:$B$336,'С-сть'!$B61,Данные!BJ$78:BJ$336)*тех!CA$11*тех!CA$6</f>
        <v>0</v>
      </c>
      <c r="BO61" s="85">
        <f>SUMIF(Данные!$B$78:$B$336,'С-сть'!$B61,Данные!BK$78:BK$336)*тех!CB$11*тех!CB$6</f>
        <v>0</v>
      </c>
      <c r="BP61" s="85">
        <f>SUMIF(Данные!$B$78:$B$336,'С-сть'!$B61,Данные!BL$78:BL$336)*тех!CC$11*тех!CC$6</f>
        <v>0</v>
      </c>
      <c r="BQ61" s="85">
        <f>SUMIF(Данные!$B$78:$B$336,'С-сть'!$B61,Данные!BM$78:BM$336)*тех!CD$11*тех!CD$6</f>
        <v>0</v>
      </c>
      <c r="BR61" s="85">
        <f>SUMIF(Данные!$B$78:$B$336,'С-сть'!$B61,Данные!BN$78:BN$336)*тех!CE$11*тех!CE$6</f>
        <v>0</v>
      </c>
    </row>
    <row r="62" spans="2:70">
      <c r="B62" s="3" t="s">
        <v>491</v>
      </c>
      <c r="C62" s="9" t="s">
        <v>327</v>
      </c>
      <c r="D62" s="79">
        <f t="shared" si="101"/>
        <v>154835.46885245902</v>
      </c>
      <c r="E62" s="79">
        <f t="shared" si="102"/>
        <v>0</v>
      </c>
      <c r="F62" s="79">
        <f t="shared" si="103"/>
        <v>0</v>
      </c>
      <c r="G62" s="79">
        <f t="shared" si="104"/>
        <v>0</v>
      </c>
      <c r="H62" s="79">
        <f t="shared" si="105"/>
        <v>0</v>
      </c>
      <c r="I62" s="79">
        <f t="shared" si="106"/>
        <v>154835.46885245902</v>
      </c>
      <c r="J62" s="85"/>
      <c r="K62" s="79">
        <f>SUM(K63:K67)</f>
        <v>11165.487650273224</v>
      </c>
      <c r="L62" s="79">
        <f t="shared" ref="L62:BR62" si="108">SUM(L63:L67)</f>
        <v>11165.487650273224</v>
      </c>
      <c r="M62" s="79">
        <f t="shared" si="108"/>
        <v>11165.487650273224</v>
      </c>
      <c r="N62" s="79">
        <f t="shared" si="108"/>
        <v>14144.004371584699</v>
      </c>
      <c r="O62" s="79">
        <f t="shared" si="108"/>
        <v>14144.004371584699</v>
      </c>
      <c r="P62" s="79">
        <f t="shared" si="108"/>
        <v>14144.004371584699</v>
      </c>
      <c r="Q62" s="79">
        <f t="shared" si="108"/>
        <v>14144.004371584699</v>
      </c>
      <c r="R62" s="79">
        <f t="shared" si="108"/>
        <v>14144.004371584699</v>
      </c>
      <c r="S62" s="79">
        <f t="shared" si="108"/>
        <v>14144.004371584699</v>
      </c>
      <c r="T62" s="79">
        <f t="shared" si="108"/>
        <v>14144.004371584699</v>
      </c>
      <c r="U62" s="79">
        <f t="shared" si="108"/>
        <v>11165.487650273224</v>
      </c>
      <c r="V62" s="79">
        <f t="shared" si="108"/>
        <v>11165.487650273224</v>
      </c>
      <c r="W62" s="79">
        <f t="shared" si="108"/>
        <v>0</v>
      </c>
      <c r="X62" s="79">
        <f t="shared" si="108"/>
        <v>0</v>
      </c>
      <c r="Y62" s="79">
        <f t="shared" si="108"/>
        <v>0</v>
      </c>
      <c r="Z62" s="79">
        <f t="shared" si="108"/>
        <v>0</v>
      </c>
      <c r="AA62" s="79">
        <f t="shared" si="108"/>
        <v>0</v>
      </c>
      <c r="AB62" s="79">
        <f t="shared" si="108"/>
        <v>0</v>
      </c>
      <c r="AC62" s="79">
        <f t="shared" si="108"/>
        <v>0</v>
      </c>
      <c r="AD62" s="79">
        <f t="shared" si="108"/>
        <v>0</v>
      </c>
      <c r="AE62" s="79">
        <f t="shared" si="108"/>
        <v>0</v>
      </c>
      <c r="AF62" s="79">
        <f t="shared" si="108"/>
        <v>0</v>
      </c>
      <c r="AG62" s="79">
        <f t="shared" si="108"/>
        <v>0</v>
      </c>
      <c r="AH62" s="79">
        <f t="shared" si="108"/>
        <v>0</v>
      </c>
      <c r="AI62" s="79">
        <f t="shared" si="108"/>
        <v>0</v>
      </c>
      <c r="AJ62" s="79">
        <f t="shared" si="108"/>
        <v>0</v>
      </c>
      <c r="AK62" s="79">
        <f t="shared" si="108"/>
        <v>0</v>
      </c>
      <c r="AL62" s="79">
        <f t="shared" si="108"/>
        <v>0</v>
      </c>
      <c r="AM62" s="79">
        <f t="shared" si="108"/>
        <v>0</v>
      </c>
      <c r="AN62" s="79">
        <f t="shared" si="108"/>
        <v>0</v>
      </c>
      <c r="AO62" s="79">
        <f t="shared" si="108"/>
        <v>0</v>
      </c>
      <c r="AP62" s="79">
        <f t="shared" si="108"/>
        <v>0</v>
      </c>
      <c r="AQ62" s="79">
        <f t="shared" si="108"/>
        <v>0</v>
      </c>
      <c r="AR62" s="79">
        <f t="shared" si="108"/>
        <v>0</v>
      </c>
      <c r="AS62" s="79">
        <f t="shared" si="108"/>
        <v>0</v>
      </c>
      <c r="AT62" s="79">
        <f t="shared" si="108"/>
        <v>0</v>
      </c>
      <c r="AU62" s="79">
        <f t="shared" si="108"/>
        <v>0</v>
      </c>
      <c r="AV62" s="79">
        <f t="shared" si="108"/>
        <v>0</v>
      </c>
      <c r="AW62" s="79">
        <f t="shared" si="108"/>
        <v>0</v>
      </c>
      <c r="AX62" s="79">
        <f t="shared" si="108"/>
        <v>0</v>
      </c>
      <c r="AY62" s="79">
        <f t="shared" si="108"/>
        <v>0</v>
      </c>
      <c r="AZ62" s="79">
        <f t="shared" si="108"/>
        <v>0</v>
      </c>
      <c r="BA62" s="79">
        <f t="shared" si="108"/>
        <v>0</v>
      </c>
      <c r="BB62" s="79">
        <f t="shared" si="108"/>
        <v>0</v>
      </c>
      <c r="BC62" s="79">
        <f t="shared" si="108"/>
        <v>0</v>
      </c>
      <c r="BD62" s="79">
        <f t="shared" si="108"/>
        <v>0</v>
      </c>
      <c r="BE62" s="79">
        <f t="shared" si="108"/>
        <v>0</v>
      </c>
      <c r="BF62" s="79">
        <f t="shared" si="108"/>
        <v>0</v>
      </c>
      <c r="BG62" s="79">
        <f t="shared" si="108"/>
        <v>0</v>
      </c>
      <c r="BH62" s="79">
        <f t="shared" si="108"/>
        <v>0</v>
      </c>
      <c r="BI62" s="79">
        <f t="shared" si="108"/>
        <v>0</v>
      </c>
      <c r="BJ62" s="79">
        <f t="shared" si="108"/>
        <v>0</v>
      </c>
      <c r="BK62" s="79">
        <f t="shared" si="108"/>
        <v>0</v>
      </c>
      <c r="BL62" s="79">
        <f t="shared" si="108"/>
        <v>0</v>
      </c>
      <c r="BM62" s="79">
        <f t="shared" si="108"/>
        <v>0</v>
      </c>
      <c r="BN62" s="79">
        <f t="shared" si="108"/>
        <v>0</v>
      </c>
      <c r="BO62" s="79">
        <f t="shared" si="108"/>
        <v>0</v>
      </c>
      <c r="BP62" s="79">
        <f t="shared" si="108"/>
        <v>0</v>
      </c>
      <c r="BQ62" s="79">
        <f t="shared" si="108"/>
        <v>0</v>
      </c>
      <c r="BR62" s="79">
        <f t="shared" si="108"/>
        <v>0</v>
      </c>
    </row>
    <row r="63" spans="2:70">
      <c r="B63" s="3" t="s">
        <v>484</v>
      </c>
      <c r="C63" s="60" t="s">
        <v>179</v>
      </c>
      <c r="D63" s="85">
        <f t="shared" si="101"/>
        <v>0</v>
      </c>
      <c r="E63" s="85">
        <f t="shared" si="102"/>
        <v>0</v>
      </c>
      <c r="F63" s="85">
        <f t="shared" si="103"/>
        <v>0</v>
      </c>
      <c r="G63" s="85">
        <f t="shared" si="104"/>
        <v>0</v>
      </c>
      <c r="H63" s="85">
        <f t="shared" si="105"/>
        <v>0</v>
      </c>
      <c r="I63" s="85">
        <f t="shared" si="106"/>
        <v>0</v>
      </c>
      <c r="J63" s="85"/>
      <c r="K63" s="85">
        <f>SUMIF(Данные!$B$78:$B$336,'С-сть'!$B63,Данные!G$78:G$336)*тех!X$11*тех!X$6</f>
        <v>0</v>
      </c>
      <c r="L63" s="85">
        <f>SUMIF(Данные!$B$78:$B$336,'С-сть'!$B63,Данные!H$78:H$336)*тех!Y$11*тех!Y$6</f>
        <v>0</v>
      </c>
      <c r="M63" s="85">
        <f>SUMIF(Данные!$B$78:$B$336,'С-сть'!$B63,Данные!I$78:I$336)*тех!Z$11*тех!Z$6</f>
        <v>0</v>
      </c>
      <c r="N63" s="85">
        <f>SUMIF(Данные!$B$78:$B$336,'С-сть'!$B63,Данные!J$78:J$336)*тех!AA$11*тех!AA$6</f>
        <v>0</v>
      </c>
      <c r="O63" s="85">
        <f>SUMIF(Данные!$B$78:$B$336,'С-сть'!$B63,Данные!K$78:K$336)*тех!AB$11*тех!AB$6</f>
        <v>0</v>
      </c>
      <c r="P63" s="85">
        <f>SUMIF(Данные!$B$78:$B$336,'С-сть'!$B63,Данные!L$78:L$336)*тех!AC$11*тех!AC$6</f>
        <v>0</v>
      </c>
      <c r="Q63" s="85">
        <f>SUMIF(Данные!$B$78:$B$336,'С-сть'!$B63,Данные!M$78:M$336)*тех!AD$11*тех!AD$6</f>
        <v>0</v>
      </c>
      <c r="R63" s="85">
        <f>SUMIF(Данные!$B$78:$B$336,'С-сть'!$B63,Данные!N$78:N$336)*тех!AE$11*тех!AE$6</f>
        <v>0</v>
      </c>
      <c r="S63" s="85">
        <f>SUMIF(Данные!$B$78:$B$336,'С-сть'!$B63,Данные!O$78:O$336)*тех!AF$11*тех!AF$6</f>
        <v>0</v>
      </c>
      <c r="T63" s="85">
        <f>SUMIF(Данные!$B$78:$B$336,'С-сть'!$B63,Данные!P$78:P$336)*тех!AG$11*тех!AG$6</f>
        <v>0</v>
      </c>
      <c r="U63" s="85">
        <f>SUMIF(Данные!$B$78:$B$336,'С-сть'!$B63,Данные!Q$78:Q$336)*тех!AH$11*тех!AH$6</f>
        <v>0</v>
      </c>
      <c r="V63" s="85">
        <f>SUMIF(Данные!$B$78:$B$336,'С-сть'!$B63,Данные!R$78:R$336)*тех!AI$11*тех!AI$6</f>
        <v>0</v>
      </c>
      <c r="W63" s="85">
        <f>SUMIF(Данные!$B$78:$B$336,'С-сть'!$B63,Данные!S$78:S$336)*тех!AJ$11*тех!AJ$6</f>
        <v>0</v>
      </c>
      <c r="X63" s="85">
        <f>SUMIF(Данные!$B$78:$B$336,'С-сть'!$B63,Данные!T$78:T$336)*тех!AK$11*тех!AK$6</f>
        <v>0</v>
      </c>
      <c r="Y63" s="85">
        <f>SUMIF(Данные!$B$78:$B$336,'С-сть'!$B63,Данные!U$78:U$336)*тех!AL$11*тех!AL$6</f>
        <v>0</v>
      </c>
      <c r="Z63" s="85">
        <f>SUMIF(Данные!$B$78:$B$336,'С-сть'!$B63,Данные!V$78:V$336)*тех!AM$11*тех!AM$6</f>
        <v>0</v>
      </c>
      <c r="AA63" s="85">
        <f>SUMIF(Данные!$B$78:$B$336,'С-сть'!$B63,Данные!W$78:W$336)*тех!AN$11*тех!AN$6</f>
        <v>0</v>
      </c>
      <c r="AB63" s="85">
        <f>SUMIF(Данные!$B$78:$B$336,'С-сть'!$B63,Данные!X$78:X$336)*тех!AO$11*тех!AO$6</f>
        <v>0</v>
      </c>
      <c r="AC63" s="85">
        <f>SUMIF(Данные!$B$78:$B$336,'С-сть'!$B63,Данные!Y$78:Y$336)*тех!AP$11*тех!AP$6</f>
        <v>0</v>
      </c>
      <c r="AD63" s="85">
        <f>SUMIF(Данные!$B$78:$B$336,'С-сть'!$B63,Данные!Z$78:Z$336)*тех!AQ$11*тех!AQ$6</f>
        <v>0</v>
      </c>
      <c r="AE63" s="85">
        <f>SUMIF(Данные!$B$78:$B$336,'С-сть'!$B63,Данные!AA$78:AA$336)*тех!AR$11*тех!AR$6</f>
        <v>0</v>
      </c>
      <c r="AF63" s="85">
        <f>SUMIF(Данные!$B$78:$B$336,'С-сть'!$B63,Данные!AB$78:AB$336)*тех!AS$11*тех!AS$6</f>
        <v>0</v>
      </c>
      <c r="AG63" s="85">
        <f>SUMIF(Данные!$B$78:$B$336,'С-сть'!$B63,Данные!AC$78:AC$336)*тех!AT$11*тех!AT$6</f>
        <v>0</v>
      </c>
      <c r="AH63" s="85">
        <f>SUMIF(Данные!$B$78:$B$336,'С-сть'!$B63,Данные!AD$78:AD$336)*тех!AU$11*тех!AU$6</f>
        <v>0</v>
      </c>
      <c r="AI63" s="85">
        <f>SUMIF(Данные!$B$78:$B$336,'С-сть'!$B63,Данные!AE$78:AE$336)*тех!AV$11*тех!AV$6</f>
        <v>0</v>
      </c>
      <c r="AJ63" s="85">
        <f>SUMIF(Данные!$B$78:$B$336,'С-сть'!$B63,Данные!AF$78:AF$336)*тех!AW$11*тех!AW$6</f>
        <v>0</v>
      </c>
      <c r="AK63" s="85">
        <f>SUMIF(Данные!$B$78:$B$336,'С-сть'!$B63,Данные!AG$78:AG$336)*тех!AX$11*тех!AX$6</f>
        <v>0</v>
      </c>
      <c r="AL63" s="85">
        <f>SUMIF(Данные!$B$78:$B$336,'С-сть'!$B63,Данные!AH$78:AH$336)*тех!AY$11*тех!AY$6</f>
        <v>0</v>
      </c>
      <c r="AM63" s="85">
        <f>SUMIF(Данные!$B$78:$B$336,'С-сть'!$B63,Данные!AI$78:AI$336)*тех!AZ$11*тех!AZ$6</f>
        <v>0</v>
      </c>
      <c r="AN63" s="85">
        <f>SUMIF(Данные!$B$78:$B$336,'С-сть'!$B63,Данные!AJ$78:AJ$336)*тех!BA$11*тех!BA$6</f>
        <v>0</v>
      </c>
      <c r="AO63" s="85">
        <f>SUMIF(Данные!$B$78:$B$336,'С-сть'!$B63,Данные!AK$78:AK$336)*тех!BB$11*тех!BB$6</f>
        <v>0</v>
      </c>
      <c r="AP63" s="85">
        <f>SUMIF(Данные!$B$78:$B$336,'С-сть'!$B63,Данные!AL$78:AL$336)*тех!BC$11*тех!BC$6</f>
        <v>0</v>
      </c>
      <c r="AQ63" s="85">
        <f>SUMIF(Данные!$B$78:$B$336,'С-сть'!$B63,Данные!AM$78:AM$336)*тех!BD$11*тех!BD$6</f>
        <v>0</v>
      </c>
      <c r="AR63" s="85">
        <f>SUMIF(Данные!$B$78:$B$336,'С-сть'!$B63,Данные!AN$78:AN$336)*тех!BE$11*тех!BE$6</f>
        <v>0</v>
      </c>
      <c r="AS63" s="85">
        <f>SUMIF(Данные!$B$78:$B$336,'С-сть'!$B63,Данные!AO$78:AO$336)*тех!BF$11*тех!BF$6</f>
        <v>0</v>
      </c>
      <c r="AT63" s="85">
        <f>SUMIF(Данные!$B$78:$B$336,'С-сть'!$B63,Данные!AP$78:AP$336)*тех!BG$11*тех!BG$6</f>
        <v>0</v>
      </c>
      <c r="AU63" s="85">
        <f>SUMIF(Данные!$B$78:$B$336,'С-сть'!$B63,Данные!AQ$78:AQ$336)*тех!BH$11*тех!BH$6</f>
        <v>0</v>
      </c>
      <c r="AV63" s="85">
        <f>SUMIF(Данные!$B$78:$B$336,'С-сть'!$B63,Данные!AR$78:AR$336)*тех!BI$11*тех!BI$6</f>
        <v>0</v>
      </c>
      <c r="AW63" s="85">
        <f>SUMIF(Данные!$B$78:$B$336,'С-сть'!$B63,Данные!AS$78:AS$336)*тех!BJ$11*тех!BJ$6</f>
        <v>0</v>
      </c>
      <c r="AX63" s="85">
        <f>SUMIF(Данные!$B$78:$B$336,'С-сть'!$B63,Данные!AT$78:AT$336)*тех!BK$11*тех!BK$6</f>
        <v>0</v>
      </c>
      <c r="AY63" s="85">
        <f>SUMIF(Данные!$B$78:$B$336,'С-сть'!$B63,Данные!AU$78:AU$336)*тех!BL$11*тех!BL$6</f>
        <v>0</v>
      </c>
      <c r="AZ63" s="85">
        <f>SUMIF(Данные!$B$78:$B$336,'С-сть'!$B63,Данные!AV$78:AV$336)*тех!BM$11*тех!BM$6</f>
        <v>0</v>
      </c>
      <c r="BA63" s="85">
        <f>SUMIF(Данные!$B$78:$B$336,'С-сть'!$B63,Данные!AW$78:AW$336)*тех!BN$11*тех!BN$6</f>
        <v>0</v>
      </c>
      <c r="BB63" s="85">
        <f>SUMIF(Данные!$B$78:$B$336,'С-сть'!$B63,Данные!AX$78:AX$336)*тех!BO$11*тех!BO$6</f>
        <v>0</v>
      </c>
      <c r="BC63" s="85">
        <f>SUMIF(Данные!$B$78:$B$336,'С-сть'!$B63,Данные!AY$78:AY$336)*тех!BP$11*тех!BP$6</f>
        <v>0</v>
      </c>
      <c r="BD63" s="85">
        <f>SUMIF(Данные!$B$78:$B$336,'С-сть'!$B63,Данные!AZ$78:AZ$336)*тех!BQ$11*тех!BQ$6</f>
        <v>0</v>
      </c>
      <c r="BE63" s="85">
        <f>SUMIF(Данные!$B$78:$B$336,'С-сть'!$B63,Данные!BA$78:BA$336)*тех!BR$11*тех!BR$6</f>
        <v>0</v>
      </c>
      <c r="BF63" s="85">
        <f>SUMIF(Данные!$B$78:$B$336,'С-сть'!$B63,Данные!BB$78:BB$336)*тех!BS$11*тех!BS$6</f>
        <v>0</v>
      </c>
      <c r="BG63" s="85">
        <f>SUMIF(Данные!$B$78:$B$336,'С-сть'!$B63,Данные!BC$78:BC$336)*тех!BT$11*тех!BT$6</f>
        <v>0</v>
      </c>
      <c r="BH63" s="85">
        <f>SUMIF(Данные!$B$78:$B$336,'С-сть'!$B63,Данные!BD$78:BD$336)*тех!BU$11*тех!BU$6</f>
        <v>0</v>
      </c>
      <c r="BI63" s="85">
        <f>SUMIF(Данные!$B$78:$B$336,'С-сть'!$B63,Данные!BE$78:BE$336)*тех!BV$11*тех!BV$6</f>
        <v>0</v>
      </c>
      <c r="BJ63" s="85">
        <f>SUMIF(Данные!$B$78:$B$336,'С-сть'!$B63,Данные!BF$78:BF$336)*тех!BW$11*тех!BW$6</f>
        <v>0</v>
      </c>
      <c r="BK63" s="85">
        <f>SUMIF(Данные!$B$78:$B$336,'С-сть'!$B63,Данные!BG$78:BG$336)*тех!BX$11*тех!BX$6</f>
        <v>0</v>
      </c>
      <c r="BL63" s="85">
        <f>SUMIF(Данные!$B$78:$B$336,'С-сть'!$B63,Данные!BH$78:BH$336)*тех!BY$11*тех!BY$6</f>
        <v>0</v>
      </c>
      <c r="BM63" s="85">
        <f>SUMIF(Данные!$B$78:$B$336,'С-сть'!$B63,Данные!BI$78:BI$336)*тех!BZ$11*тех!BZ$6</f>
        <v>0</v>
      </c>
      <c r="BN63" s="85">
        <f>SUMIF(Данные!$B$78:$B$336,'С-сть'!$B63,Данные!BJ$78:BJ$336)*тех!CA$11*тех!CA$6</f>
        <v>0</v>
      </c>
      <c r="BO63" s="85">
        <f>SUMIF(Данные!$B$78:$B$336,'С-сть'!$B63,Данные!BK$78:BK$336)*тех!CB$11*тех!CB$6</f>
        <v>0</v>
      </c>
      <c r="BP63" s="85">
        <f>SUMIF(Данные!$B$78:$B$336,'С-сть'!$B63,Данные!BL$78:BL$336)*тех!CC$11*тех!CC$6</f>
        <v>0</v>
      </c>
      <c r="BQ63" s="85">
        <f>SUMIF(Данные!$B$78:$B$336,'С-сть'!$B63,Данные!BM$78:BM$336)*тех!CD$11*тех!CD$6</f>
        <v>0</v>
      </c>
      <c r="BR63" s="85">
        <f>SUMIF(Данные!$B$78:$B$336,'С-сть'!$B63,Данные!BN$78:BN$336)*тех!CE$11*тех!CE$6</f>
        <v>0</v>
      </c>
    </row>
    <row r="64" spans="2:70">
      <c r="B64" s="3" t="s">
        <v>485</v>
      </c>
      <c r="C64" s="59" t="s">
        <v>124</v>
      </c>
      <c r="D64" s="85">
        <f t="shared" si="101"/>
        <v>0</v>
      </c>
      <c r="E64" s="85">
        <f t="shared" si="102"/>
        <v>0</v>
      </c>
      <c r="F64" s="85">
        <f t="shared" si="103"/>
        <v>0</v>
      </c>
      <c r="G64" s="85">
        <f t="shared" si="104"/>
        <v>0</v>
      </c>
      <c r="H64" s="85">
        <f t="shared" si="105"/>
        <v>0</v>
      </c>
      <c r="I64" s="85">
        <f t="shared" si="106"/>
        <v>0</v>
      </c>
      <c r="J64" s="85"/>
      <c r="K64" s="85">
        <f>SUMIF(Данные!$B$78:$B$336,'С-сть'!$B64,Данные!G$78:G$336)*тех!X$11*тех!X$6</f>
        <v>0</v>
      </c>
      <c r="L64" s="85">
        <f>SUMIF(Данные!$B$78:$B$336,'С-сть'!$B64,Данные!H$78:H$336)*тех!Y$11*тех!Y$6</f>
        <v>0</v>
      </c>
      <c r="M64" s="85">
        <f>SUMIF(Данные!$B$78:$B$336,'С-сть'!$B64,Данные!I$78:I$336)*тех!Z$11*тех!Z$6</f>
        <v>0</v>
      </c>
      <c r="N64" s="85">
        <f>SUMIF(Данные!$B$78:$B$336,'С-сть'!$B64,Данные!J$78:J$336)*тех!AA$11*тех!AA$6</f>
        <v>0</v>
      </c>
      <c r="O64" s="85">
        <f>SUMIF(Данные!$B$78:$B$336,'С-сть'!$B64,Данные!K$78:K$336)*тех!AB$11*тех!AB$6</f>
        <v>0</v>
      </c>
      <c r="P64" s="85">
        <f>SUMIF(Данные!$B$78:$B$336,'С-сть'!$B64,Данные!L$78:L$336)*тех!AC$11*тех!AC$6</f>
        <v>0</v>
      </c>
      <c r="Q64" s="85">
        <f>SUMIF(Данные!$B$78:$B$336,'С-сть'!$B64,Данные!M$78:M$336)*тех!AD$11*тех!AD$6</f>
        <v>0</v>
      </c>
      <c r="R64" s="85">
        <f>SUMIF(Данные!$B$78:$B$336,'С-сть'!$B64,Данные!N$78:N$336)*тех!AE$11*тех!AE$6</f>
        <v>0</v>
      </c>
      <c r="S64" s="85">
        <f>SUMIF(Данные!$B$78:$B$336,'С-сть'!$B64,Данные!O$78:O$336)*тех!AF$11*тех!AF$6</f>
        <v>0</v>
      </c>
      <c r="T64" s="85">
        <f>SUMIF(Данные!$B$78:$B$336,'С-сть'!$B64,Данные!P$78:P$336)*тех!AG$11*тех!AG$6</f>
        <v>0</v>
      </c>
      <c r="U64" s="85">
        <f>SUMIF(Данные!$B$78:$B$336,'С-сть'!$B64,Данные!Q$78:Q$336)*тех!AH$11*тех!AH$6</f>
        <v>0</v>
      </c>
      <c r="V64" s="85">
        <f>SUMIF(Данные!$B$78:$B$336,'С-сть'!$B64,Данные!R$78:R$336)*тех!AI$11*тех!AI$6</f>
        <v>0</v>
      </c>
      <c r="W64" s="85">
        <f>SUMIF(Данные!$B$78:$B$336,'С-сть'!$B64,Данные!S$78:S$336)*тех!AJ$11*тех!AJ$6</f>
        <v>0</v>
      </c>
      <c r="X64" s="85">
        <f>SUMIF(Данные!$B$78:$B$336,'С-сть'!$B64,Данные!T$78:T$336)*тех!AK$11*тех!AK$6</f>
        <v>0</v>
      </c>
      <c r="Y64" s="85">
        <f>SUMIF(Данные!$B$78:$B$336,'С-сть'!$B64,Данные!U$78:U$336)*тех!AL$11*тех!AL$6</f>
        <v>0</v>
      </c>
      <c r="Z64" s="85">
        <f>SUMIF(Данные!$B$78:$B$336,'С-сть'!$B64,Данные!V$78:V$336)*тех!AM$11*тех!AM$6</f>
        <v>0</v>
      </c>
      <c r="AA64" s="85">
        <f>SUMIF(Данные!$B$78:$B$336,'С-сть'!$B64,Данные!W$78:W$336)*тех!AN$11*тех!AN$6</f>
        <v>0</v>
      </c>
      <c r="AB64" s="85">
        <f>SUMIF(Данные!$B$78:$B$336,'С-сть'!$B64,Данные!X$78:X$336)*тех!AO$11*тех!AO$6</f>
        <v>0</v>
      </c>
      <c r="AC64" s="85">
        <f>SUMIF(Данные!$B$78:$B$336,'С-сть'!$B64,Данные!Y$78:Y$336)*тех!AP$11*тех!AP$6</f>
        <v>0</v>
      </c>
      <c r="AD64" s="85">
        <f>SUMIF(Данные!$B$78:$B$336,'С-сть'!$B64,Данные!Z$78:Z$336)*тех!AQ$11*тех!AQ$6</f>
        <v>0</v>
      </c>
      <c r="AE64" s="85">
        <f>SUMIF(Данные!$B$78:$B$336,'С-сть'!$B64,Данные!AA$78:AA$336)*тех!AR$11*тех!AR$6</f>
        <v>0</v>
      </c>
      <c r="AF64" s="85">
        <f>SUMIF(Данные!$B$78:$B$336,'С-сть'!$B64,Данные!AB$78:AB$336)*тех!AS$11*тех!AS$6</f>
        <v>0</v>
      </c>
      <c r="AG64" s="85">
        <f>SUMIF(Данные!$B$78:$B$336,'С-сть'!$B64,Данные!AC$78:AC$336)*тех!AT$11*тех!AT$6</f>
        <v>0</v>
      </c>
      <c r="AH64" s="85">
        <f>SUMIF(Данные!$B$78:$B$336,'С-сть'!$B64,Данные!AD$78:AD$336)*тех!AU$11*тех!AU$6</f>
        <v>0</v>
      </c>
      <c r="AI64" s="85">
        <f>SUMIF(Данные!$B$78:$B$336,'С-сть'!$B64,Данные!AE$78:AE$336)*тех!AV$11*тех!AV$6</f>
        <v>0</v>
      </c>
      <c r="AJ64" s="85">
        <f>SUMIF(Данные!$B$78:$B$336,'С-сть'!$B64,Данные!AF$78:AF$336)*тех!AW$11*тех!AW$6</f>
        <v>0</v>
      </c>
      <c r="AK64" s="85">
        <f>SUMIF(Данные!$B$78:$B$336,'С-сть'!$B64,Данные!AG$78:AG$336)*тех!AX$11*тех!AX$6</f>
        <v>0</v>
      </c>
      <c r="AL64" s="85">
        <f>SUMIF(Данные!$B$78:$B$336,'С-сть'!$B64,Данные!AH$78:AH$336)*тех!AY$11*тех!AY$6</f>
        <v>0</v>
      </c>
      <c r="AM64" s="85">
        <f>SUMIF(Данные!$B$78:$B$336,'С-сть'!$B64,Данные!AI$78:AI$336)*тех!AZ$11*тех!AZ$6</f>
        <v>0</v>
      </c>
      <c r="AN64" s="85">
        <f>SUMIF(Данные!$B$78:$B$336,'С-сть'!$B64,Данные!AJ$78:AJ$336)*тех!BA$11*тех!BA$6</f>
        <v>0</v>
      </c>
      <c r="AO64" s="85">
        <f>SUMIF(Данные!$B$78:$B$336,'С-сть'!$B64,Данные!AK$78:AK$336)*тех!BB$11*тех!BB$6</f>
        <v>0</v>
      </c>
      <c r="AP64" s="85">
        <f>SUMIF(Данные!$B$78:$B$336,'С-сть'!$B64,Данные!AL$78:AL$336)*тех!BC$11*тех!BC$6</f>
        <v>0</v>
      </c>
      <c r="AQ64" s="85">
        <f>SUMIF(Данные!$B$78:$B$336,'С-сть'!$B64,Данные!AM$78:AM$336)*тех!BD$11*тех!BD$6</f>
        <v>0</v>
      </c>
      <c r="AR64" s="85">
        <f>SUMIF(Данные!$B$78:$B$336,'С-сть'!$B64,Данные!AN$78:AN$336)*тех!BE$11*тех!BE$6</f>
        <v>0</v>
      </c>
      <c r="AS64" s="85">
        <f>SUMIF(Данные!$B$78:$B$336,'С-сть'!$B64,Данные!AO$78:AO$336)*тех!BF$11*тех!BF$6</f>
        <v>0</v>
      </c>
      <c r="AT64" s="85">
        <f>SUMIF(Данные!$B$78:$B$336,'С-сть'!$B64,Данные!AP$78:AP$336)*тех!BG$11*тех!BG$6</f>
        <v>0</v>
      </c>
      <c r="AU64" s="85">
        <f>SUMIF(Данные!$B$78:$B$336,'С-сть'!$B64,Данные!AQ$78:AQ$336)*тех!BH$11*тех!BH$6</f>
        <v>0</v>
      </c>
      <c r="AV64" s="85">
        <f>SUMIF(Данные!$B$78:$B$336,'С-сть'!$B64,Данные!AR$78:AR$336)*тех!BI$11*тех!BI$6</f>
        <v>0</v>
      </c>
      <c r="AW64" s="85">
        <f>SUMIF(Данные!$B$78:$B$336,'С-сть'!$B64,Данные!AS$78:AS$336)*тех!BJ$11*тех!BJ$6</f>
        <v>0</v>
      </c>
      <c r="AX64" s="85">
        <f>SUMIF(Данные!$B$78:$B$336,'С-сть'!$B64,Данные!AT$78:AT$336)*тех!BK$11*тех!BK$6</f>
        <v>0</v>
      </c>
      <c r="AY64" s="85">
        <f>SUMIF(Данные!$B$78:$B$336,'С-сть'!$B64,Данные!AU$78:AU$336)*тех!BL$11*тех!BL$6</f>
        <v>0</v>
      </c>
      <c r="AZ64" s="85">
        <f>SUMIF(Данные!$B$78:$B$336,'С-сть'!$B64,Данные!AV$78:AV$336)*тех!BM$11*тех!BM$6</f>
        <v>0</v>
      </c>
      <c r="BA64" s="85">
        <f>SUMIF(Данные!$B$78:$B$336,'С-сть'!$B64,Данные!AW$78:AW$336)*тех!BN$11*тех!BN$6</f>
        <v>0</v>
      </c>
      <c r="BB64" s="85">
        <f>SUMIF(Данные!$B$78:$B$336,'С-сть'!$B64,Данные!AX$78:AX$336)*тех!BO$11*тех!BO$6</f>
        <v>0</v>
      </c>
      <c r="BC64" s="85">
        <f>SUMIF(Данные!$B$78:$B$336,'С-сть'!$B64,Данные!AY$78:AY$336)*тех!BP$11*тех!BP$6</f>
        <v>0</v>
      </c>
      <c r="BD64" s="85">
        <f>SUMIF(Данные!$B$78:$B$336,'С-сть'!$B64,Данные!AZ$78:AZ$336)*тех!BQ$11*тех!BQ$6</f>
        <v>0</v>
      </c>
      <c r="BE64" s="85">
        <f>SUMIF(Данные!$B$78:$B$336,'С-сть'!$B64,Данные!BA$78:BA$336)*тех!BR$11*тех!BR$6</f>
        <v>0</v>
      </c>
      <c r="BF64" s="85">
        <f>SUMIF(Данные!$B$78:$B$336,'С-сть'!$B64,Данные!BB$78:BB$336)*тех!BS$11*тех!BS$6</f>
        <v>0</v>
      </c>
      <c r="BG64" s="85">
        <f>SUMIF(Данные!$B$78:$B$336,'С-сть'!$B64,Данные!BC$78:BC$336)*тех!BT$11*тех!BT$6</f>
        <v>0</v>
      </c>
      <c r="BH64" s="85">
        <f>SUMIF(Данные!$B$78:$B$336,'С-сть'!$B64,Данные!BD$78:BD$336)*тех!BU$11*тех!BU$6</f>
        <v>0</v>
      </c>
      <c r="BI64" s="85">
        <f>SUMIF(Данные!$B$78:$B$336,'С-сть'!$B64,Данные!BE$78:BE$336)*тех!BV$11*тех!BV$6</f>
        <v>0</v>
      </c>
      <c r="BJ64" s="85">
        <f>SUMIF(Данные!$B$78:$B$336,'С-сть'!$B64,Данные!BF$78:BF$336)*тех!BW$11*тех!BW$6</f>
        <v>0</v>
      </c>
      <c r="BK64" s="85">
        <f>SUMIF(Данные!$B$78:$B$336,'С-сть'!$B64,Данные!BG$78:BG$336)*тех!BX$11*тех!BX$6</f>
        <v>0</v>
      </c>
      <c r="BL64" s="85">
        <f>SUMIF(Данные!$B$78:$B$336,'С-сть'!$B64,Данные!BH$78:BH$336)*тех!BY$11*тех!BY$6</f>
        <v>0</v>
      </c>
      <c r="BM64" s="85">
        <f>SUMIF(Данные!$B$78:$B$336,'С-сть'!$B64,Данные!BI$78:BI$336)*тех!BZ$11*тех!BZ$6</f>
        <v>0</v>
      </c>
      <c r="BN64" s="85">
        <f>SUMIF(Данные!$B$78:$B$336,'С-сть'!$B64,Данные!BJ$78:BJ$336)*тех!CA$11*тех!CA$6</f>
        <v>0</v>
      </c>
      <c r="BO64" s="85">
        <f>SUMIF(Данные!$B$78:$B$336,'С-сть'!$B64,Данные!BK$78:BK$336)*тех!CB$11*тех!CB$6</f>
        <v>0</v>
      </c>
      <c r="BP64" s="85">
        <f>SUMIF(Данные!$B$78:$B$336,'С-сть'!$B64,Данные!BL$78:BL$336)*тех!CC$11*тех!CC$6</f>
        <v>0</v>
      </c>
      <c r="BQ64" s="85">
        <f>SUMIF(Данные!$B$78:$B$336,'С-сть'!$B64,Данные!BM$78:BM$336)*тех!CD$11*тех!CD$6</f>
        <v>0</v>
      </c>
      <c r="BR64" s="85">
        <f>SUMIF(Данные!$B$78:$B$336,'С-сть'!$B64,Данные!BN$78:BN$336)*тех!CE$11*тех!CE$6</f>
        <v>0</v>
      </c>
    </row>
    <row r="65" spans="2:70">
      <c r="B65" s="3" t="s">
        <v>486</v>
      </c>
      <c r="C65" s="59" t="s">
        <v>248</v>
      </c>
      <c r="D65" s="85">
        <f t="shared" ref="D65:D71" si="109">SUM(K65:V65)</f>
        <v>0</v>
      </c>
      <c r="E65" s="85">
        <f t="shared" ref="E65:E71" si="110">SUM(W65:AH65)</f>
        <v>0</v>
      </c>
      <c r="F65" s="85">
        <f t="shared" ref="F65:F71" si="111">SUM(AI65:AT65)</f>
        <v>0</v>
      </c>
      <c r="G65" s="85">
        <f t="shared" ref="G65:G71" si="112">SUM(AU65:BF65)</f>
        <v>0</v>
      </c>
      <c r="H65" s="85">
        <f t="shared" ref="H65:H71" si="113">SUM(BG65:BR65)</f>
        <v>0</v>
      </c>
      <c r="I65" s="85">
        <f t="shared" ref="I65:I71" si="114">SUM(D65:H65)</f>
        <v>0</v>
      </c>
      <c r="J65" s="85"/>
      <c r="K65" s="85">
        <f>SUMIF(Данные!$B$78:$B$336,'С-сть'!$B65,Данные!G$78:G$336)*тех!X$11*тех!X$6</f>
        <v>0</v>
      </c>
      <c r="L65" s="85">
        <f>SUMIF(Данные!$B$78:$B$336,'С-сть'!$B65,Данные!H$78:H$336)*тех!Y$11*тех!Y$6</f>
        <v>0</v>
      </c>
      <c r="M65" s="85">
        <f>SUMIF(Данные!$B$78:$B$336,'С-сть'!$B65,Данные!I$78:I$336)*тех!Z$11*тех!Z$6</f>
        <v>0</v>
      </c>
      <c r="N65" s="85">
        <f>SUMIF(Данные!$B$78:$B$336,'С-сть'!$B65,Данные!J$78:J$336)*тех!AA$11*тех!AA$6</f>
        <v>0</v>
      </c>
      <c r="O65" s="85">
        <f>SUMIF(Данные!$B$78:$B$336,'С-сть'!$B65,Данные!K$78:K$336)*тех!AB$11*тех!AB$6</f>
        <v>0</v>
      </c>
      <c r="P65" s="85">
        <f>SUMIF(Данные!$B$78:$B$336,'С-сть'!$B65,Данные!L$78:L$336)*тех!AC$11*тех!AC$6</f>
        <v>0</v>
      </c>
      <c r="Q65" s="85">
        <f>SUMIF(Данные!$B$78:$B$336,'С-сть'!$B65,Данные!M$78:M$336)*тех!AD$11*тех!AD$6</f>
        <v>0</v>
      </c>
      <c r="R65" s="85">
        <f>SUMIF(Данные!$B$78:$B$336,'С-сть'!$B65,Данные!N$78:N$336)*тех!AE$11*тех!AE$6</f>
        <v>0</v>
      </c>
      <c r="S65" s="85">
        <f>SUMIF(Данные!$B$78:$B$336,'С-сть'!$B65,Данные!O$78:O$336)*тех!AF$11*тех!AF$6</f>
        <v>0</v>
      </c>
      <c r="T65" s="85">
        <f>SUMIF(Данные!$B$78:$B$336,'С-сть'!$B65,Данные!P$78:P$336)*тех!AG$11*тех!AG$6</f>
        <v>0</v>
      </c>
      <c r="U65" s="85">
        <f>SUMIF(Данные!$B$78:$B$336,'С-сть'!$B65,Данные!Q$78:Q$336)*тех!AH$11*тех!AH$6</f>
        <v>0</v>
      </c>
      <c r="V65" s="85">
        <f>SUMIF(Данные!$B$78:$B$336,'С-сть'!$B65,Данные!R$78:R$336)*тех!AI$11*тех!AI$6</f>
        <v>0</v>
      </c>
      <c r="W65" s="85">
        <f>SUMIF(Данные!$B$78:$B$336,'С-сть'!$B65,Данные!S$78:S$336)*тех!AJ$11*тех!AJ$6</f>
        <v>0</v>
      </c>
      <c r="X65" s="85">
        <f>SUMIF(Данные!$B$78:$B$336,'С-сть'!$B65,Данные!T$78:T$336)*тех!AK$11*тех!AK$6</f>
        <v>0</v>
      </c>
      <c r="Y65" s="85">
        <f>SUMIF(Данные!$B$78:$B$336,'С-сть'!$B65,Данные!U$78:U$336)*тех!AL$11*тех!AL$6</f>
        <v>0</v>
      </c>
      <c r="Z65" s="85">
        <f>SUMIF(Данные!$B$78:$B$336,'С-сть'!$B65,Данные!V$78:V$336)*тех!AM$11*тех!AM$6</f>
        <v>0</v>
      </c>
      <c r="AA65" s="85">
        <f>SUMIF(Данные!$B$78:$B$336,'С-сть'!$B65,Данные!W$78:W$336)*тех!AN$11*тех!AN$6</f>
        <v>0</v>
      </c>
      <c r="AB65" s="85">
        <f>SUMIF(Данные!$B$78:$B$336,'С-сть'!$B65,Данные!X$78:X$336)*тех!AO$11*тех!AO$6</f>
        <v>0</v>
      </c>
      <c r="AC65" s="85">
        <f>SUMIF(Данные!$B$78:$B$336,'С-сть'!$B65,Данные!Y$78:Y$336)*тех!AP$11*тех!AP$6</f>
        <v>0</v>
      </c>
      <c r="AD65" s="85">
        <f>SUMIF(Данные!$B$78:$B$336,'С-сть'!$B65,Данные!Z$78:Z$336)*тех!AQ$11*тех!AQ$6</f>
        <v>0</v>
      </c>
      <c r="AE65" s="85">
        <f>SUMIF(Данные!$B$78:$B$336,'С-сть'!$B65,Данные!AA$78:AA$336)*тех!AR$11*тех!AR$6</f>
        <v>0</v>
      </c>
      <c r="AF65" s="85">
        <f>SUMIF(Данные!$B$78:$B$336,'С-сть'!$B65,Данные!AB$78:AB$336)*тех!AS$11*тех!AS$6</f>
        <v>0</v>
      </c>
      <c r="AG65" s="85">
        <f>SUMIF(Данные!$B$78:$B$336,'С-сть'!$B65,Данные!AC$78:AC$336)*тех!AT$11*тех!AT$6</f>
        <v>0</v>
      </c>
      <c r="AH65" s="85">
        <f>SUMIF(Данные!$B$78:$B$336,'С-сть'!$B65,Данные!AD$78:AD$336)*тех!AU$11*тех!AU$6</f>
        <v>0</v>
      </c>
      <c r="AI65" s="85">
        <f>SUMIF(Данные!$B$78:$B$336,'С-сть'!$B65,Данные!AE$78:AE$336)*тех!AV$11*тех!AV$6</f>
        <v>0</v>
      </c>
      <c r="AJ65" s="85">
        <f>SUMIF(Данные!$B$78:$B$336,'С-сть'!$B65,Данные!AF$78:AF$336)*тех!AW$11*тех!AW$6</f>
        <v>0</v>
      </c>
      <c r="AK65" s="85">
        <f>SUMIF(Данные!$B$78:$B$336,'С-сть'!$B65,Данные!AG$78:AG$336)*тех!AX$11*тех!AX$6</f>
        <v>0</v>
      </c>
      <c r="AL65" s="85">
        <f>SUMIF(Данные!$B$78:$B$336,'С-сть'!$B65,Данные!AH$78:AH$336)*тех!AY$11*тех!AY$6</f>
        <v>0</v>
      </c>
      <c r="AM65" s="85">
        <f>SUMIF(Данные!$B$78:$B$336,'С-сть'!$B65,Данные!AI$78:AI$336)*тех!AZ$11*тех!AZ$6</f>
        <v>0</v>
      </c>
      <c r="AN65" s="85">
        <f>SUMIF(Данные!$B$78:$B$336,'С-сть'!$B65,Данные!AJ$78:AJ$336)*тех!BA$11*тех!BA$6</f>
        <v>0</v>
      </c>
      <c r="AO65" s="85">
        <f>SUMIF(Данные!$B$78:$B$336,'С-сть'!$B65,Данные!AK$78:AK$336)*тех!BB$11*тех!BB$6</f>
        <v>0</v>
      </c>
      <c r="AP65" s="85">
        <f>SUMIF(Данные!$B$78:$B$336,'С-сть'!$B65,Данные!AL$78:AL$336)*тех!BC$11*тех!BC$6</f>
        <v>0</v>
      </c>
      <c r="AQ65" s="85">
        <f>SUMIF(Данные!$B$78:$B$336,'С-сть'!$B65,Данные!AM$78:AM$336)*тех!BD$11*тех!BD$6</f>
        <v>0</v>
      </c>
      <c r="AR65" s="85">
        <f>SUMIF(Данные!$B$78:$B$336,'С-сть'!$B65,Данные!AN$78:AN$336)*тех!BE$11*тех!BE$6</f>
        <v>0</v>
      </c>
      <c r="AS65" s="85">
        <f>SUMIF(Данные!$B$78:$B$336,'С-сть'!$B65,Данные!AO$78:AO$336)*тех!BF$11*тех!BF$6</f>
        <v>0</v>
      </c>
      <c r="AT65" s="85">
        <f>SUMIF(Данные!$B$78:$B$336,'С-сть'!$B65,Данные!AP$78:AP$336)*тех!BG$11*тех!BG$6</f>
        <v>0</v>
      </c>
      <c r="AU65" s="85">
        <f>SUMIF(Данные!$B$78:$B$336,'С-сть'!$B65,Данные!AQ$78:AQ$336)*тех!BH$11*тех!BH$6</f>
        <v>0</v>
      </c>
      <c r="AV65" s="85">
        <f>SUMIF(Данные!$B$78:$B$336,'С-сть'!$B65,Данные!AR$78:AR$336)*тех!BI$11*тех!BI$6</f>
        <v>0</v>
      </c>
      <c r="AW65" s="85">
        <f>SUMIF(Данные!$B$78:$B$336,'С-сть'!$B65,Данные!AS$78:AS$336)*тех!BJ$11*тех!BJ$6</f>
        <v>0</v>
      </c>
      <c r="AX65" s="85">
        <f>SUMIF(Данные!$B$78:$B$336,'С-сть'!$B65,Данные!AT$78:AT$336)*тех!BK$11*тех!BK$6</f>
        <v>0</v>
      </c>
      <c r="AY65" s="85">
        <f>SUMIF(Данные!$B$78:$B$336,'С-сть'!$B65,Данные!AU$78:AU$336)*тех!BL$11*тех!BL$6</f>
        <v>0</v>
      </c>
      <c r="AZ65" s="85">
        <f>SUMIF(Данные!$B$78:$B$336,'С-сть'!$B65,Данные!AV$78:AV$336)*тех!BM$11*тех!BM$6</f>
        <v>0</v>
      </c>
      <c r="BA65" s="85">
        <f>SUMIF(Данные!$B$78:$B$336,'С-сть'!$B65,Данные!AW$78:AW$336)*тех!BN$11*тех!BN$6</f>
        <v>0</v>
      </c>
      <c r="BB65" s="85">
        <f>SUMIF(Данные!$B$78:$B$336,'С-сть'!$B65,Данные!AX$78:AX$336)*тех!BO$11*тех!BO$6</f>
        <v>0</v>
      </c>
      <c r="BC65" s="85">
        <f>SUMIF(Данные!$B$78:$B$336,'С-сть'!$B65,Данные!AY$78:AY$336)*тех!BP$11*тех!BP$6</f>
        <v>0</v>
      </c>
      <c r="BD65" s="85">
        <f>SUMIF(Данные!$B$78:$B$336,'С-сть'!$B65,Данные!AZ$78:AZ$336)*тех!BQ$11*тех!BQ$6</f>
        <v>0</v>
      </c>
      <c r="BE65" s="85">
        <f>SUMIF(Данные!$B$78:$B$336,'С-сть'!$B65,Данные!BA$78:BA$336)*тех!BR$11*тех!BR$6</f>
        <v>0</v>
      </c>
      <c r="BF65" s="85">
        <f>SUMIF(Данные!$B$78:$B$336,'С-сть'!$B65,Данные!BB$78:BB$336)*тех!BS$11*тех!BS$6</f>
        <v>0</v>
      </c>
      <c r="BG65" s="85">
        <f>SUMIF(Данные!$B$78:$B$336,'С-сть'!$B65,Данные!BC$78:BC$336)*тех!BT$11*тех!BT$6</f>
        <v>0</v>
      </c>
      <c r="BH65" s="85">
        <f>SUMIF(Данные!$B$78:$B$336,'С-сть'!$B65,Данные!BD$78:BD$336)*тех!BU$11*тех!BU$6</f>
        <v>0</v>
      </c>
      <c r="BI65" s="85">
        <f>SUMIF(Данные!$B$78:$B$336,'С-сть'!$B65,Данные!BE$78:BE$336)*тех!BV$11*тех!BV$6</f>
        <v>0</v>
      </c>
      <c r="BJ65" s="85">
        <f>SUMIF(Данные!$B$78:$B$336,'С-сть'!$B65,Данные!BF$78:BF$336)*тех!BW$11*тех!BW$6</f>
        <v>0</v>
      </c>
      <c r="BK65" s="85">
        <f>SUMIF(Данные!$B$78:$B$336,'С-сть'!$B65,Данные!BG$78:BG$336)*тех!BX$11*тех!BX$6</f>
        <v>0</v>
      </c>
      <c r="BL65" s="85">
        <f>SUMIF(Данные!$B$78:$B$336,'С-сть'!$B65,Данные!BH$78:BH$336)*тех!BY$11*тех!BY$6</f>
        <v>0</v>
      </c>
      <c r="BM65" s="85">
        <f>SUMIF(Данные!$B$78:$B$336,'С-сть'!$B65,Данные!BI$78:BI$336)*тех!BZ$11*тех!BZ$6</f>
        <v>0</v>
      </c>
      <c r="BN65" s="85">
        <f>SUMIF(Данные!$B$78:$B$336,'С-сть'!$B65,Данные!BJ$78:BJ$336)*тех!CA$11*тех!CA$6</f>
        <v>0</v>
      </c>
      <c r="BO65" s="85">
        <f>SUMIF(Данные!$B$78:$B$336,'С-сть'!$B65,Данные!BK$78:BK$336)*тех!CB$11*тех!CB$6</f>
        <v>0</v>
      </c>
      <c r="BP65" s="85">
        <f>SUMIF(Данные!$B$78:$B$336,'С-сть'!$B65,Данные!BL$78:BL$336)*тех!CC$11*тех!CC$6</f>
        <v>0</v>
      </c>
      <c r="BQ65" s="85">
        <f>SUMIF(Данные!$B$78:$B$336,'С-сть'!$B65,Данные!BM$78:BM$336)*тех!CD$11*тех!CD$6</f>
        <v>0</v>
      </c>
      <c r="BR65" s="85">
        <f>SUMIF(Данные!$B$78:$B$336,'С-сть'!$B65,Данные!BN$78:BN$336)*тех!CE$11*тех!CE$6</f>
        <v>0</v>
      </c>
    </row>
    <row r="66" spans="2:70">
      <c r="B66" s="3" t="s">
        <v>487</v>
      </c>
      <c r="C66" s="47" t="s">
        <v>257</v>
      </c>
      <c r="D66" s="85">
        <f t="shared" si="109"/>
        <v>28028.137500000004</v>
      </c>
      <c r="E66" s="85">
        <f t="shared" si="110"/>
        <v>0</v>
      </c>
      <c r="F66" s="85">
        <f t="shared" si="111"/>
        <v>0</v>
      </c>
      <c r="G66" s="85">
        <f t="shared" si="112"/>
        <v>0</v>
      </c>
      <c r="H66" s="85">
        <f t="shared" si="113"/>
        <v>0</v>
      </c>
      <c r="I66" s="85">
        <f t="shared" si="114"/>
        <v>28028.137500000004</v>
      </c>
      <c r="J66" s="85"/>
      <c r="K66" s="85">
        <f>SUMIF(Данные!$B$78:$B$336,'С-сть'!$B66,Данные!G$78:G$336)*тех!X$6</f>
        <v>2038.41</v>
      </c>
      <c r="L66" s="85">
        <f>SUMIF(Данные!$B$78:$B$336,'С-сть'!$B66,Данные!H$78:H$336)*тех!Y$6</f>
        <v>2038.41</v>
      </c>
      <c r="M66" s="85">
        <f>SUMIF(Данные!$B$78:$B$336,'С-сть'!$B66,Данные!I$78:I$336)*тех!Z$6</f>
        <v>2038.41</v>
      </c>
      <c r="N66" s="85">
        <f>SUMIF(Данные!$B$78:$B$336,'С-сть'!$B66,Данные!J$78:J$336)*тех!AA$6</f>
        <v>2548.0124999999998</v>
      </c>
      <c r="O66" s="85">
        <f>SUMIF(Данные!$B$78:$B$336,'С-сть'!$B66,Данные!K$78:K$336)*тех!AB$6</f>
        <v>2548.0124999999998</v>
      </c>
      <c r="P66" s="85">
        <f>SUMIF(Данные!$B$78:$B$336,'С-сть'!$B66,Данные!L$78:L$336)*тех!AC$6</f>
        <v>2548.0124999999998</v>
      </c>
      <c r="Q66" s="85">
        <f>SUMIF(Данные!$B$78:$B$336,'С-сть'!$B66,Данные!M$78:M$336)*тех!AD$6</f>
        <v>2548.0124999999998</v>
      </c>
      <c r="R66" s="85">
        <f>SUMIF(Данные!$B$78:$B$336,'С-сть'!$B66,Данные!N$78:N$336)*тех!AE$6</f>
        <v>2548.0124999999998</v>
      </c>
      <c r="S66" s="85">
        <f>SUMIF(Данные!$B$78:$B$336,'С-сть'!$B66,Данные!O$78:O$336)*тех!AF$6</f>
        <v>2548.0124999999998</v>
      </c>
      <c r="T66" s="85">
        <f>SUMIF(Данные!$B$78:$B$336,'С-сть'!$B66,Данные!P$78:P$336)*тех!AG$6</f>
        <v>2548.0124999999998</v>
      </c>
      <c r="U66" s="85">
        <f>SUMIF(Данные!$B$78:$B$336,'С-сть'!$B66,Данные!Q$78:Q$336)*тех!AH$6</f>
        <v>2038.41</v>
      </c>
      <c r="V66" s="85">
        <f>SUMIF(Данные!$B$78:$B$336,'С-сть'!$B66,Данные!R$78:R$336)*тех!AI$6</f>
        <v>2038.41</v>
      </c>
      <c r="W66" s="85">
        <f>SUMIF(Данные!$B$78:$B$336,'С-сть'!$B66,Данные!S$78:S$336)*тех!AJ$6</f>
        <v>0</v>
      </c>
      <c r="X66" s="85">
        <f>SUMIF(Данные!$B$78:$B$336,'С-сть'!$B66,Данные!T$78:T$336)*тех!AK$6</f>
        <v>0</v>
      </c>
      <c r="Y66" s="85">
        <f>SUMIF(Данные!$B$78:$B$336,'С-сть'!$B66,Данные!U$78:U$336)*тех!AL$6</f>
        <v>0</v>
      </c>
      <c r="Z66" s="85">
        <f>SUMIF(Данные!$B$78:$B$336,'С-сть'!$B66,Данные!V$78:V$336)*тех!AM$6</f>
        <v>0</v>
      </c>
      <c r="AA66" s="85">
        <f>SUMIF(Данные!$B$78:$B$336,'С-сть'!$B66,Данные!W$78:W$336)*тех!AN$6</f>
        <v>0</v>
      </c>
      <c r="AB66" s="85">
        <f>SUMIF(Данные!$B$78:$B$336,'С-сть'!$B66,Данные!X$78:X$336)*тех!AO$6</f>
        <v>0</v>
      </c>
      <c r="AC66" s="85">
        <f>SUMIF(Данные!$B$78:$B$336,'С-сть'!$B66,Данные!Y$78:Y$336)*тех!AP$6</f>
        <v>0</v>
      </c>
      <c r="AD66" s="85">
        <f>SUMIF(Данные!$B$78:$B$336,'С-сть'!$B66,Данные!Z$78:Z$336)*тех!AQ$6</f>
        <v>0</v>
      </c>
      <c r="AE66" s="85">
        <f>SUMIF(Данные!$B$78:$B$336,'С-сть'!$B66,Данные!AA$78:AA$336)*тех!AR$6</f>
        <v>0</v>
      </c>
      <c r="AF66" s="85">
        <f>SUMIF(Данные!$B$78:$B$336,'С-сть'!$B66,Данные!AB$78:AB$336)*тех!AS$6</f>
        <v>0</v>
      </c>
      <c r="AG66" s="85">
        <f>SUMIF(Данные!$B$78:$B$336,'С-сть'!$B66,Данные!AC$78:AC$336)*тех!AT$6</f>
        <v>0</v>
      </c>
      <c r="AH66" s="85">
        <f>SUMIF(Данные!$B$78:$B$336,'С-сть'!$B66,Данные!AD$78:AD$336)*тех!AU$6</f>
        <v>0</v>
      </c>
      <c r="AI66" s="85">
        <f>SUMIF(Данные!$B$78:$B$336,'С-сть'!$B66,Данные!AE$78:AE$336)*тех!AV$6</f>
        <v>0</v>
      </c>
      <c r="AJ66" s="85">
        <f>SUMIF(Данные!$B$78:$B$336,'С-сть'!$B66,Данные!AF$78:AF$336)*тех!AW$6</f>
        <v>0</v>
      </c>
      <c r="AK66" s="85">
        <f>SUMIF(Данные!$B$78:$B$336,'С-сть'!$B66,Данные!AG$78:AG$336)*тех!AX$6</f>
        <v>0</v>
      </c>
      <c r="AL66" s="85">
        <f>SUMIF(Данные!$B$78:$B$336,'С-сть'!$B66,Данные!AH$78:AH$336)*тех!AY$6</f>
        <v>0</v>
      </c>
      <c r="AM66" s="85">
        <f>SUMIF(Данные!$B$78:$B$336,'С-сть'!$B66,Данные!AI$78:AI$336)*тех!AZ$6</f>
        <v>0</v>
      </c>
      <c r="AN66" s="85">
        <f>SUMIF(Данные!$B$78:$B$336,'С-сть'!$B66,Данные!AJ$78:AJ$336)*тех!BA$6</f>
        <v>0</v>
      </c>
      <c r="AO66" s="85">
        <f>SUMIF(Данные!$B$78:$B$336,'С-сть'!$B66,Данные!AK$78:AK$336)*тех!BB$6</f>
        <v>0</v>
      </c>
      <c r="AP66" s="85">
        <f>SUMIF(Данные!$B$78:$B$336,'С-сть'!$B66,Данные!AL$78:AL$336)*тех!BC$6</f>
        <v>0</v>
      </c>
      <c r="AQ66" s="85">
        <f>SUMIF(Данные!$B$78:$B$336,'С-сть'!$B66,Данные!AM$78:AM$336)*тех!BD$6</f>
        <v>0</v>
      </c>
      <c r="AR66" s="85">
        <f>SUMIF(Данные!$B$78:$B$336,'С-сть'!$B66,Данные!AN$78:AN$336)*тех!BE$6</f>
        <v>0</v>
      </c>
      <c r="AS66" s="85">
        <f>SUMIF(Данные!$B$78:$B$336,'С-сть'!$B66,Данные!AO$78:AO$336)*тех!BF$6</f>
        <v>0</v>
      </c>
      <c r="AT66" s="85">
        <f>SUMIF(Данные!$B$78:$B$336,'С-сть'!$B66,Данные!AP$78:AP$336)*тех!BG$6</f>
        <v>0</v>
      </c>
      <c r="AU66" s="85">
        <f>SUMIF(Данные!$B$78:$B$336,'С-сть'!$B66,Данные!AQ$78:AQ$336)*тех!BH$6</f>
        <v>0</v>
      </c>
      <c r="AV66" s="85">
        <f>SUMIF(Данные!$B$78:$B$336,'С-сть'!$B66,Данные!AR$78:AR$336)*тех!BI$6</f>
        <v>0</v>
      </c>
      <c r="AW66" s="85">
        <f>SUMIF(Данные!$B$78:$B$336,'С-сть'!$B66,Данные!AS$78:AS$336)*тех!BJ$6</f>
        <v>0</v>
      </c>
      <c r="AX66" s="85">
        <f>SUMIF(Данные!$B$78:$B$336,'С-сть'!$B66,Данные!AT$78:AT$336)*тех!BK$6</f>
        <v>0</v>
      </c>
      <c r="AY66" s="85">
        <f>SUMIF(Данные!$B$78:$B$336,'С-сть'!$B66,Данные!AU$78:AU$336)*тех!BL$6</f>
        <v>0</v>
      </c>
      <c r="AZ66" s="85">
        <f>SUMIF(Данные!$B$78:$B$336,'С-сть'!$B66,Данные!AV$78:AV$336)*тех!BM$6</f>
        <v>0</v>
      </c>
      <c r="BA66" s="85">
        <f>SUMIF(Данные!$B$78:$B$336,'С-сть'!$B66,Данные!AW$78:AW$336)*тех!BN$6</f>
        <v>0</v>
      </c>
      <c r="BB66" s="85">
        <f>SUMIF(Данные!$B$78:$B$336,'С-сть'!$B66,Данные!AX$78:AX$336)*тех!BO$6</f>
        <v>0</v>
      </c>
      <c r="BC66" s="85">
        <f>SUMIF(Данные!$B$78:$B$336,'С-сть'!$B66,Данные!AY$78:AY$336)*тех!BP$6</f>
        <v>0</v>
      </c>
      <c r="BD66" s="85">
        <f>SUMIF(Данные!$B$78:$B$336,'С-сть'!$B66,Данные!AZ$78:AZ$336)*тех!BQ$6</f>
        <v>0</v>
      </c>
      <c r="BE66" s="85">
        <f>SUMIF(Данные!$B$78:$B$336,'С-сть'!$B66,Данные!BA$78:BA$336)*тех!BR$6</f>
        <v>0</v>
      </c>
      <c r="BF66" s="85">
        <f>SUMIF(Данные!$B$78:$B$336,'С-сть'!$B66,Данные!BB$78:BB$336)*тех!BS$6</f>
        <v>0</v>
      </c>
      <c r="BG66" s="85">
        <f>SUMIF(Данные!$B$78:$B$336,'С-сть'!$B66,Данные!BC$78:BC$336)*тех!BT$6</f>
        <v>0</v>
      </c>
      <c r="BH66" s="85">
        <f>SUMIF(Данные!$B$78:$B$336,'С-сть'!$B66,Данные!BD$78:BD$336)*тех!BU$6</f>
        <v>0</v>
      </c>
      <c r="BI66" s="85">
        <f>SUMIF(Данные!$B$78:$B$336,'С-сть'!$B66,Данные!BE$78:BE$336)*тех!BV$6</f>
        <v>0</v>
      </c>
      <c r="BJ66" s="85">
        <f>SUMIF(Данные!$B$78:$B$336,'С-сть'!$B66,Данные!BF$78:BF$336)*тех!BW$6</f>
        <v>0</v>
      </c>
      <c r="BK66" s="85">
        <f>SUMIF(Данные!$B$78:$B$336,'С-сть'!$B66,Данные!BG$78:BG$336)*тех!BX$6</f>
        <v>0</v>
      </c>
      <c r="BL66" s="85">
        <f>SUMIF(Данные!$B$78:$B$336,'С-сть'!$B66,Данные!BH$78:BH$336)*тех!BY$6</f>
        <v>0</v>
      </c>
      <c r="BM66" s="85">
        <f>SUMIF(Данные!$B$78:$B$336,'С-сть'!$B66,Данные!BI$78:BI$336)*тех!BZ$6</f>
        <v>0</v>
      </c>
      <c r="BN66" s="85">
        <f>SUMIF(Данные!$B$78:$B$336,'С-сть'!$B66,Данные!BJ$78:BJ$336)*тех!CA$6</f>
        <v>0</v>
      </c>
      <c r="BO66" s="85">
        <f>SUMIF(Данные!$B$78:$B$336,'С-сть'!$B66,Данные!BK$78:BK$336)*тех!CB$6</f>
        <v>0</v>
      </c>
      <c r="BP66" s="85">
        <f>SUMIF(Данные!$B$78:$B$336,'С-сть'!$B66,Данные!BL$78:BL$336)*тех!CC$6</f>
        <v>0</v>
      </c>
      <c r="BQ66" s="85">
        <f>SUMIF(Данные!$B$78:$B$336,'С-сть'!$B66,Данные!BM$78:BM$336)*тех!CD$6</f>
        <v>0</v>
      </c>
      <c r="BR66" s="85">
        <f>SUMIF(Данные!$B$78:$B$336,'С-сть'!$B66,Данные!BN$78:BN$336)*тех!CE$6</f>
        <v>0</v>
      </c>
    </row>
    <row r="67" spans="2:70">
      <c r="B67" s="3" t="s">
        <v>488</v>
      </c>
      <c r="C67" s="47" t="s">
        <v>256</v>
      </c>
      <c r="D67" s="85">
        <f t="shared" si="109"/>
        <v>126807.33135245902</v>
      </c>
      <c r="E67" s="85">
        <f t="shared" si="110"/>
        <v>0</v>
      </c>
      <c r="F67" s="85">
        <f t="shared" si="111"/>
        <v>0</v>
      </c>
      <c r="G67" s="85">
        <f t="shared" si="112"/>
        <v>0</v>
      </c>
      <c r="H67" s="85">
        <f t="shared" si="113"/>
        <v>0</v>
      </c>
      <c r="I67" s="85">
        <f t="shared" si="114"/>
        <v>126807.33135245902</v>
      </c>
      <c r="J67" s="85"/>
      <c r="K67" s="85">
        <f>SUMIF(Данные!$B$78:$B$336,'С-сть'!$B67,Данные!G$78:G$336)*тех!X$6</f>
        <v>9127.0776502732242</v>
      </c>
      <c r="L67" s="85">
        <f>SUMIF(Данные!$B$78:$B$336,'С-сть'!$B67,Данные!H$78:H$336)*тех!Y$6</f>
        <v>9127.0776502732242</v>
      </c>
      <c r="M67" s="85">
        <f>SUMIF(Данные!$B$78:$B$336,'С-сть'!$B67,Данные!I$78:I$336)*тех!Z$6</f>
        <v>9127.0776502732242</v>
      </c>
      <c r="N67" s="85">
        <f>SUMIF(Данные!$B$78:$B$336,'С-сть'!$B67,Данные!J$78:J$336)*тех!AA$6</f>
        <v>11595.9918715847</v>
      </c>
      <c r="O67" s="85">
        <f>SUMIF(Данные!$B$78:$B$336,'С-сть'!$B67,Данные!K$78:K$336)*тех!AB$6</f>
        <v>11595.9918715847</v>
      </c>
      <c r="P67" s="85">
        <f>SUMIF(Данные!$B$78:$B$336,'С-сть'!$B67,Данные!L$78:L$336)*тех!AC$6</f>
        <v>11595.9918715847</v>
      </c>
      <c r="Q67" s="85">
        <f>SUMIF(Данные!$B$78:$B$336,'С-сть'!$B67,Данные!M$78:M$336)*тех!AD$6</f>
        <v>11595.9918715847</v>
      </c>
      <c r="R67" s="85">
        <f>SUMIF(Данные!$B$78:$B$336,'С-сть'!$B67,Данные!N$78:N$336)*тех!AE$6</f>
        <v>11595.9918715847</v>
      </c>
      <c r="S67" s="85">
        <f>SUMIF(Данные!$B$78:$B$336,'С-сть'!$B67,Данные!O$78:O$336)*тех!AF$6</f>
        <v>11595.9918715847</v>
      </c>
      <c r="T67" s="85">
        <f>SUMIF(Данные!$B$78:$B$336,'С-сть'!$B67,Данные!P$78:P$336)*тех!AG$6</f>
        <v>11595.9918715847</v>
      </c>
      <c r="U67" s="85">
        <f>SUMIF(Данные!$B$78:$B$336,'С-сть'!$B67,Данные!Q$78:Q$336)*тех!AH$6</f>
        <v>9127.0776502732242</v>
      </c>
      <c r="V67" s="85">
        <f>SUMIF(Данные!$B$78:$B$336,'С-сть'!$B67,Данные!R$78:R$336)*тех!AI$6</f>
        <v>9127.0776502732242</v>
      </c>
      <c r="W67" s="85">
        <f>SUMIF(Данные!$B$78:$B$336,'С-сть'!$B67,Данные!S$78:S$336)*тех!AJ$6</f>
        <v>0</v>
      </c>
      <c r="X67" s="85">
        <f>SUMIF(Данные!$B$78:$B$336,'С-сть'!$B67,Данные!T$78:T$336)*тех!AK$6</f>
        <v>0</v>
      </c>
      <c r="Y67" s="85">
        <f>SUMIF(Данные!$B$78:$B$336,'С-сть'!$B67,Данные!U$78:U$336)*тех!AL$6</f>
        <v>0</v>
      </c>
      <c r="Z67" s="85">
        <f>SUMIF(Данные!$B$78:$B$336,'С-сть'!$B67,Данные!V$78:V$336)*тех!AM$6</f>
        <v>0</v>
      </c>
      <c r="AA67" s="85">
        <f>SUMIF(Данные!$B$78:$B$336,'С-сть'!$B67,Данные!W$78:W$336)*тех!AN$6</f>
        <v>0</v>
      </c>
      <c r="AB67" s="85">
        <f>SUMIF(Данные!$B$78:$B$336,'С-сть'!$B67,Данные!X$78:X$336)*тех!AO$6</f>
        <v>0</v>
      </c>
      <c r="AC67" s="85">
        <f>SUMIF(Данные!$B$78:$B$336,'С-сть'!$B67,Данные!Y$78:Y$336)*тех!AP$6</f>
        <v>0</v>
      </c>
      <c r="AD67" s="85">
        <f>SUMIF(Данные!$B$78:$B$336,'С-сть'!$B67,Данные!Z$78:Z$336)*тех!AQ$6</f>
        <v>0</v>
      </c>
      <c r="AE67" s="85">
        <f>SUMIF(Данные!$B$78:$B$336,'С-сть'!$B67,Данные!AA$78:AA$336)*тех!AR$6</f>
        <v>0</v>
      </c>
      <c r="AF67" s="85">
        <f>SUMIF(Данные!$B$78:$B$336,'С-сть'!$B67,Данные!AB$78:AB$336)*тех!AS$6</f>
        <v>0</v>
      </c>
      <c r="AG67" s="85">
        <f>SUMIF(Данные!$B$78:$B$336,'С-сть'!$B67,Данные!AC$78:AC$336)*тех!AT$6</f>
        <v>0</v>
      </c>
      <c r="AH67" s="85">
        <f>SUMIF(Данные!$B$78:$B$336,'С-сть'!$B67,Данные!AD$78:AD$336)*тех!AU$6</f>
        <v>0</v>
      </c>
      <c r="AI67" s="85">
        <f>SUMIF(Данные!$B$78:$B$336,'С-сть'!$B67,Данные!AE$78:AE$336)*тех!AV$6</f>
        <v>0</v>
      </c>
      <c r="AJ67" s="85">
        <f>SUMIF(Данные!$B$78:$B$336,'С-сть'!$B67,Данные!AF$78:AF$336)*тех!AW$6</f>
        <v>0</v>
      </c>
      <c r="AK67" s="85">
        <f>SUMIF(Данные!$B$78:$B$336,'С-сть'!$B67,Данные!AG$78:AG$336)*тех!AX$6</f>
        <v>0</v>
      </c>
      <c r="AL67" s="85">
        <f>SUMIF(Данные!$B$78:$B$336,'С-сть'!$B67,Данные!AH$78:AH$336)*тех!AY$6</f>
        <v>0</v>
      </c>
      <c r="AM67" s="85">
        <f>SUMIF(Данные!$B$78:$B$336,'С-сть'!$B67,Данные!AI$78:AI$336)*тех!AZ$6</f>
        <v>0</v>
      </c>
      <c r="AN67" s="85">
        <f>SUMIF(Данные!$B$78:$B$336,'С-сть'!$B67,Данные!AJ$78:AJ$336)*тех!BA$6</f>
        <v>0</v>
      </c>
      <c r="AO67" s="85">
        <f>SUMIF(Данные!$B$78:$B$336,'С-сть'!$B67,Данные!AK$78:AK$336)*тех!BB$6</f>
        <v>0</v>
      </c>
      <c r="AP67" s="85">
        <f>SUMIF(Данные!$B$78:$B$336,'С-сть'!$B67,Данные!AL$78:AL$336)*тех!BC$6</f>
        <v>0</v>
      </c>
      <c r="AQ67" s="85">
        <f>SUMIF(Данные!$B$78:$B$336,'С-сть'!$B67,Данные!AM$78:AM$336)*тех!BD$6</f>
        <v>0</v>
      </c>
      <c r="AR67" s="85">
        <f>SUMIF(Данные!$B$78:$B$336,'С-сть'!$B67,Данные!AN$78:AN$336)*тех!BE$6</f>
        <v>0</v>
      </c>
      <c r="AS67" s="85">
        <f>SUMIF(Данные!$B$78:$B$336,'С-сть'!$B67,Данные!AO$78:AO$336)*тех!BF$6</f>
        <v>0</v>
      </c>
      <c r="AT67" s="85">
        <f>SUMIF(Данные!$B$78:$B$336,'С-сть'!$B67,Данные!AP$78:AP$336)*тех!BG$6</f>
        <v>0</v>
      </c>
      <c r="AU67" s="85">
        <f>SUMIF(Данные!$B$78:$B$336,'С-сть'!$B67,Данные!AQ$78:AQ$336)*тех!BH$6</f>
        <v>0</v>
      </c>
      <c r="AV67" s="85">
        <f>SUMIF(Данные!$B$78:$B$336,'С-сть'!$B67,Данные!AR$78:AR$336)*тех!BI$6</f>
        <v>0</v>
      </c>
      <c r="AW67" s="85">
        <f>SUMIF(Данные!$B$78:$B$336,'С-сть'!$B67,Данные!AS$78:AS$336)*тех!BJ$6</f>
        <v>0</v>
      </c>
      <c r="AX67" s="85">
        <f>SUMIF(Данные!$B$78:$B$336,'С-сть'!$B67,Данные!AT$78:AT$336)*тех!BK$6</f>
        <v>0</v>
      </c>
      <c r="AY67" s="85">
        <f>SUMIF(Данные!$B$78:$B$336,'С-сть'!$B67,Данные!AU$78:AU$336)*тех!BL$6</f>
        <v>0</v>
      </c>
      <c r="AZ67" s="85">
        <f>SUMIF(Данные!$B$78:$B$336,'С-сть'!$B67,Данные!AV$78:AV$336)*тех!BM$6</f>
        <v>0</v>
      </c>
      <c r="BA67" s="85">
        <f>SUMIF(Данные!$B$78:$B$336,'С-сть'!$B67,Данные!AW$78:AW$336)*тех!BN$6</f>
        <v>0</v>
      </c>
      <c r="BB67" s="85">
        <f>SUMIF(Данные!$B$78:$B$336,'С-сть'!$B67,Данные!AX$78:AX$336)*тех!BO$6</f>
        <v>0</v>
      </c>
      <c r="BC67" s="85">
        <f>SUMIF(Данные!$B$78:$B$336,'С-сть'!$B67,Данные!AY$78:AY$336)*тех!BP$6</f>
        <v>0</v>
      </c>
      <c r="BD67" s="85">
        <f>SUMIF(Данные!$B$78:$B$336,'С-сть'!$B67,Данные!AZ$78:AZ$336)*тех!BQ$6</f>
        <v>0</v>
      </c>
      <c r="BE67" s="85">
        <f>SUMIF(Данные!$B$78:$B$336,'С-сть'!$B67,Данные!BA$78:BA$336)*тех!BR$6</f>
        <v>0</v>
      </c>
      <c r="BF67" s="85">
        <f>SUMIF(Данные!$B$78:$B$336,'С-сть'!$B67,Данные!BB$78:BB$336)*тех!BS$6</f>
        <v>0</v>
      </c>
      <c r="BG67" s="85">
        <f>SUMIF(Данные!$B$78:$B$336,'С-сть'!$B67,Данные!BC$78:BC$336)*тех!BT$6</f>
        <v>0</v>
      </c>
      <c r="BH67" s="85">
        <f>SUMIF(Данные!$B$78:$B$336,'С-сть'!$B67,Данные!BD$78:BD$336)*тех!BU$6</f>
        <v>0</v>
      </c>
      <c r="BI67" s="85">
        <f>SUMIF(Данные!$B$78:$B$336,'С-сть'!$B67,Данные!BE$78:BE$336)*тех!BV$6</f>
        <v>0</v>
      </c>
      <c r="BJ67" s="85">
        <f>SUMIF(Данные!$B$78:$B$336,'С-сть'!$B67,Данные!BF$78:BF$336)*тех!BW$6</f>
        <v>0</v>
      </c>
      <c r="BK67" s="85">
        <f>SUMIF(Данные!$B$78:$B$336,'С-сть'!$B67,Данные!BG$78:BG$336)*тех!BX$6</f>
        <v>0</v>
      </c>
      <c r="BL67" s="85">
        <f>SUMIF(Данные!$B$78:$B$336,'С-сть'!$B67,Данные!BH$78:BH$336)*тех!BY$6</f>
        <v>0</v>
      </c>
      <c r="BM67" s="85">
        <f>SUMIF(Данные!$B$78:$B$336,'С-сть'!$B67,Данные!BI$78:BI$336)*тех!BZ$6</f>
        <v>0</v>
      </c>
      <c r="BN67" s="85">
        <f>SUMIF(Данные!$B$78:$B$336,'С-сть'!$B67,Данные!BJ$78:BJ$336)*тех!CA$6</f>
        <v>0</v>
      </c>
      <c r="BO67" s="85">
        <f>SUMIF(Данные!$B$78:$B$336,'С-сть'!$B67,Данные!BK$78:BK$336)*тех!CB$6</f>
        <v>0</v>
      </c>
      <c r="BP67" s="85">
        <f>SUMIF(Данные!$B$78:$B$336,'С-сть'!$B67,Данные!BL$78:BL$336)*тех!CC$6</f>
        <v>0</v>
      </c>
      <c r="BQ67" s="85">
        <f>SUMIF(Данные!$B$78:$B$336,'С-сть'!$B67,Данные!BM$78:BM$336)*тех!CD$6</f>
        <v>0</v>
      </c>
      <c r="BR67" s="85">
        <f>SUMIF(Данные!$B$78:$B$336,'С-сть'!$B67,Данные!BN$78:BN$336)*тех!CE$6</f>
        <v>0</v>
      </c>
    </row>
    <row r="68" spans="2:70">
      <c r="B68" s="3" t="s">
        <v>492</v>
      </c>
      <c r="C68" s="6" t="s">
        <v>134</v>
      </c>
      <c r="D68" s="79">
        <f t="shared" si="109"/>
        <v>0</v>
      </c>
      <c r="E68" s="79">
        <f t="shared" si="110"/>
        <v>0</v>
      </c>
      <c r="F68" s="79">
        <f t="shared" si="111"/>
        <v>0</v>
      </c>
      <c r="G68" s="79">
        <f t="shared" si="112"/>
        <v>0</v>
      </c>
      <c r="H68" s="79">
        <f t="shared" si="113"/>
        <v>0</v>
      </c>
      <c r="I68" s="79">
        <f t="shared" si="114"/>
        <v>0</v>
      </c>
      <c r="J68" s="85"/>
      <c r="K68" s="79">
        <f>SUM(K69:K71)</f>
        <v>0</v>
      </c>
      <c r="L68" s="79">
        <f t="shared" ref="L68:BR68" si="115">SUM(L69:L71)</f>
        <v>0</v>
      </c>
      <c r="M68" s="79">
        <f t="shared" si="115"/>
        <v>0</v>
      </c>
      <c r="N68" s="79">
        <f t="shared" si="115"/>
        <v>0</v>
      </c>
      <c r="O68" s="79">
        <f t="shared" si="115"/>
        <v>0</v>
      </c>
      <c r="P68" s="79">
        <f t="shared" si="115"/>
        <v>0</v>
      </c>
      <c r="Q68" s="79">
        <f t="shared" si="115"/>
        <v>0</v>
      </c>
      <c r="R68" s="79">
        <f t="shared" si="115"/>
        <v>0</v>
      </c>
      <c r="S68" s="79">
        <f t="shared" si="115"/>
        <v>0</v>
      </c>
      <c r="T68" s="79">
        <f t="shared" si="115"/>
        <v>0</v>
      </c>
      <c r="U68" s="79">
        <f t="shared" si="115"/>
        <v>0</v>
      </c>
      <c r="V68" s="79">
        <f t="shared" si="115"/>
        <v>0</v>
      </c>
      <c r="W68" s="79">
        <f t="shared" si="115"/>
        <v>0</v>
      </c>
      <c r="X68" s="79">
        <f t="shared" si="115"/>
        <v>0</v>
      </c>
      <c r="Y68" s="79">
        <f t="shared" si="115"/>
        <v>0</v>
      </c>
      <c r="Z68" s="79">
        <f t="shared" si="115"/>
        <v>0</v>
      </c>
      <c r="AA68" s="79">
        <f t="shared" si="115"/>
        <v>0</v>
      </c>
      <c r="AB68" s="79">
        <f t="shared" si="115"/>
        <v>0</v>
      </c>
      <c r="AC68" s="79">
        <f t="shared" si="115"/>
        <v>0</v>
      </c>
      <c r="AD68" s="79">
        <f t="shared" si="115"/>
        <v>0</v>
      </c>
      <c r="AE68" s="79">
        <f t="shared" si="115"/>
        <v>0</v>
      </c>
      <c r="AF68" s="79">
        <f t="shared" si="115"/>
        <v>0</v>
      </c>
      <c r="AG68" s="79">
        <f t="shared" si="115"/>
        <v>0</v>
      </c>
      <c r="AH68" s="79">
        <f t="shared" si="115"/>
        <v>0</v>
      </c>
      <c r="AI68" s="79">
        <f t="shared" si="115"/>
        <v>0</v>
      </c>
      <c r="AJ68" s="79">
        <f t="shared" si="115"/>
        <v>0</v>
      </c>
      <c r="AK68" s="79">
        <f t="shared" si="115"/>
        <v>0</v>
      </c>
      <c r="AL68" s="79">
        <f t="shared" si="115"/>
        <v>0</v>
      </c>
      <c r="AM68" s="79">
        <f t="shared" si="115"/>
        <v>0</v>
      </c>
      <c r="AN68" s="79">
        <f t="shared" si="115"/>
        <v>0</v>
      </c>
      <c r="AO68" s="79">
        <f t="shared" si="115"/>
        <v>0</v>
      </c>
      <c r="AP68" s="79">
        <f t="shared" si="115"/>
        <v>0</v>
      </c>
      <c r="AQ68" s="79">
        <f t="shared" si="115"/>
        <v>0</v>
      </c>
      <c r="AR68" s="79">
        <f t="shared" si="115"/>
        <v>0</v>
      </c>
      <c r="AS68" s="79">
        <f t="shared" si="115"/>
        <v>0</v>
      </c>
      <c r="AT68" s="79">
        <f t="shared" si="115"/>
        <v>0</v>
      </c>
      <c r="AU68" s="79">
        <f t="shared" si="115"/>
        <v>0</v>
      </c>
      <c r="AV68" s="79">
        <f t="shared" si="115"/>
        <v>0</v>
      </c>
      <c r="AW68" s="79">
        <f t="shared" si="115"/>
        <v>0</v>
      </c>
      <c r="AX68" s="79">
        <f t="shared" si="115"/>
        <v>0</v>
      </c>
      <c r="AY68" s="79">
        <f t="shared" si="115"/>
        <v>0</v>
      </c>
      <c r="AZ68" s="79">
        <f t="shared" si="115"/>
        <v>0</v>
      </c>
      <c r="BA68" s="79">
        <f t="shared" si="115"/>
        <v>0</v>
      </c>
      <c r="BB68" s="79">
        <f t="shared" si="115"/>
        <v>0</v>
      </c>
      <c r="BC68" s="79">
        <f t="shared" si="115"/>
        <v>0</v>
      </c>
      <c r="BD68" s="79">
        <f t="shared" si="115"/>
        <v>0</v>
      </c>
      <c r="BE68" s="79">
        <f t="shared" si="115"/>
        <v>0</v>
      </c>
      <c r="BF68" s="79">
        <f t="shared" si="115"/>
        <v>0</v>
      </c>
      <c r="BG68" s="79">
        <f t="shared" si="115"/>
        <v>0</v>
      </c>
      <c r="BH68" s="79">
        <f t="shared" si="115"/>
        <v>0</v>
      </c>
      <c r="BI68" s="79">
        <f t="shared" si="115"/>
        <v>0</v>
      </c>
      <c r="BJ68" s="79">
        <f t="shared" si="115"/>
        <v>0</v>
      </c>
      <c r="BK68" s="79">
        <f t="shared" si="115"/>
        <v>0</v>
      </c>
      <c r="BL68" s="79">
        <f t="shared" si="115"/>
        <v>0</v>
      </c>
      <c r="BM68" s="79">
        <f t="shared" si="115"/>
        <v>0</v>
      </c>
      <c r="BN68" s="79">
        <f t="shared" si="115"/>
        <v>0</v>
      </c>
      <c r="BO68" s="79">
        <f t="shared" si="115"/>
        <v>0</v>
      </c>
      <c r="BP68" s="79">
        <f t="shared" si="115"/>
        <v>0</v>
      </c>
      <c r="BQ68" s="79">
        <f t="shared" si="115"/>
        <v>0</v>
      </c>
      <c r="BR68" s="79">
        <f t="shared" si="115"/>
        <v>0</v>
      </c>
    </row>
    <row r="69" spans="2:70">
      <c r="B69" s="3" t="s">
        <v>493</v>
      </c>
      <c r="C69" s="47" t="s">
        <v>884</v>
      </c>
      <c r="D69" s="85">
        <f t="shared" si="109"/>
        <v>0</v>
      </c>
      <c r="E69" s="85">
        <f t="shared" si="110"/>
        <v>0</v>
      </c>
      <c r="F69" s="85">
        <f t="shared" si="111"/>
        <v>0</v>
      </c>
      <c r="G69" s="85">
        <f t="shared" si="112"/>
        <v>0</v>
      </c>
      <c r="H69" s="85">
        <f t="shared" si="113"/>
        <v>0</v>
      </c>
      <c r="I69" s="85">
        <f t="shared" si="114"/>
        <v>0</v>
      </c>
      <c r="J69" s="85"/>
      <c r="K69" s="90">
        <f>SUMIF(Данные!$B$78:$B$336,'С-сть'!$B69,Данные!G$78:G$336)*тех!X$6</f>
        <v>0</v>
      </c>
      <c r="L69" s="90">
        <f>SUMIF(Данные!$B$78:$B$336,'С-сть'!$B69,Данные!H$78:H$336)*тех!Y$6</f>
        <v>0</v>
      </c>
      <c r="M69" s="90">
        <f>SUMIF(Данные!$B$78:$B$336,'С-сть'!$B69,Данные!I$78:I$336)*тех!Z$6</f>
        <v>0</v>
      </c>
      <c r="N69" s="90">
        <f>SUMIF(Данные!$B$78:$B$336,'С-сть'!$B69,Данные!J$78:J$336)*тех!AA$6</f>
        <v>0</v>
      </c>
      <c r="O69" s="90">
        <f>SUMIF(Данные!$B$78:$B$336,'С-сть'!$B69,Данные!K$78:K$336)*тех!AB$6</f>
        <v>0</v>
      </c>
      <c r="P69" s="90">
        <f>SUMIF(Данные!$B$78:$B$336,'С-сть'!$B69,Данные!L$78:L$336)*тех!AC$6</f>
        <v>0</v>
      </c>
      <c r="Q69" s="90">
        <f>SUMIF(Данные!$B$78:$B$336,'С-сть'!$B69,Данные!M$78:M$336)*тех!AD$6</f>
        <v>0</v>
      </c>
      <c r="R69" s="90">
        <f>SUMIF(Данные!$B$78:$B$336,'С-сть'!$B69,Данные!N$78:N$336)*тех!AE$6</f>
        <v>0</v>
      </c>
      <c r="S69" s="90">
        <f>SUMIF(Данные!$B$78:$B$336,'С-сть'!$B69,Данные!O$78:O$336)*тех!AF$6</f>
        <v>0</v>
      </c>
      <c r="T69" s="90">
        <f>SUMIF(Данные!$B$78:$B$336,'С-сть'!$B69,Данные!P$78:P$336)*тех!AG$6</f>
        <v>0</v>
      </c>
      <c r="U69" s="90">
        <f>SUMIF(Данные!$B$78:$B$336,'С-сть'!$B69,Данные!Q$78:Q$336)*тех!AH$6</f>
        <v>0</v>
      </c>
      <c r="V69" s="90">
        <f>SUMIF(Данные!$B$78:$B$336,'С-сть'!$B69,Данные!R$78:R$336)*тех!AI$6</f>
        <v>0</v>
      </c>
      <c r="W69" s="90">
        <f>SUMIF(Данные!$B$78:$B$336,'С-сть'!$B69,Данные!S$78:S$336)*тех!AJ$6</f>
        <v>0</v>
      </c>
      <c r="X69" s="90">
        <f>SUMIF(Данные!$B$78:$B$336,'С-сть'!$B69,Данные!T$78:T$336)*тех!AK$6</f>
        <v>0</v>
      </c>
      <c r="Y69" s="90">
        <f>SUMIF(Данные!$B$78:$B$336,'С-сть'!$B69,Данные!U$78:U$336)*тех!AL$6</f>
        <v>0</v>
      </c>
      <c r="Z69" s="90">
        <f>SUMIF(Данные!$B$78:$B$336,'С-сть'!$B69,Данные!V$78:V$336)*тех!AM$6</f>
        <v>0</v>
      </c>
      <c r="AA69" s="90">
        <f>SUMIF(Данные!$B$78:$B$336,'С-сть'!$B69,Данные!W$78:W$336)*тех!AN$6</f>
        <v>0</v>
      </c>
      <c r="AB69" s="90">
        <f>SUMIF(Данные!$B$78:$B$336,'С-сть'!$B69,Данные!X$78:X$336)*тех!AO$6</f>
        <v>0</v>
      </c>
      <c r="AC69" s="90">
        <f>SUMIF(Данные!$B$78:$B$336,'С-сть'!$B69,Данные!Y$78:Y$336)*тех!AP$6</f>
        <v>0</v>
      </c>
      <c r="AD69" s="90">
        <f>SUMIF(Данные!$B$78:$B$336,'С-сть'!$B69,Данные!Z$78:Z$336)*тех!AQ$6</f>
        <v>0</v>
      </c>
      <c r="AE69" s="90">
        <f>SUMIF(Данные!$B$78:$B$336,'С-сть'!$B69,Данные!AA$78:AA$336)*тех!AR$6</f>
        <v>0</v>
      </c>
      <c r="AF69" s="90">
        <f>SUMIF(Данные!$B$78:$B$336,'С-сть'!$B69,Данные!AB$78:AB$336)*тех!AS$6</f>
        <v>0</v>
      </c>
      <c r="AG69" s="90">
        <f>SUMIF(Данные!$B$78:$B$336,'С-сть'!$B69,Данные!AC$78:AC$336)*тех!AT$6</f>
        <v>0</v>
      </c>
      <c r="AH69" s="90">
        <f>SUMIF(Данные!$B$78:$B$336,'С-сть'!$B69,Данные!AD$78:AD$336)*тех!AU$6</f>
        <v>0</v>
      </c>
      <c r="AI69" s="90">
        <f>SUMIF(Данные!$B$78:$B$336,'С-сть'!$B69,Данные!AE$78:AE$336)*тех!AV$6</f>
        <v>0</v>
      </c>
      <c r="AJ69" s="90">
        <f>SUMIF(Данные!$B$78:$B$336,'С-сть'!$B69,Данные!AF$78:AF$336)*тех!AW$6</f>
        <v>0</v>
      </c>
      <c r="AK69" s="90">
        <f>SUMIF(Данные!$B$78:$B$336,'С-сть'!$B69,Данные!AG$78:AG$336)*тех!AX$6</f>
        <v>0</v>
      </c>
      <c r="AL69" s="90">
        <f>SUMIF(Данные!$B$78:$B$336,'С-сть'!$B69,Данные!AH$78:AH$336)*тех!AY$6</f>
        <v>0</v>
      </c>
      <c r="AM69" s="90">
        <f>SUMIF(Данные!$B$78:$B$336,'С-сть'!$B69,Данные!AI$78:AI$336)*тех!AZ$6</f>
        <v>0</v>
      </c>
      <c r="AN69" s="90">
        <f>SUMIF(Данные!$B$78:$B$336,'С-сть'!$B69,Данные!AJ$78:AJ$336)*тех!BA$6</f>
        <v>0</v>
      </c>
      <c r="AO69" s="90">
        <f>SUMIF(Данные!$B$78:$B$336,'С-сть'!$B69,Данные!AK$78:AK$336)*тех!BB$6</f>
        <v>0</v>
      </c>
      <c r="AP69" s="90">
        <f>SUMIF(Данные!$B$78:$B$336,'С-сть'!$B69,Данные!AL$78:AL$336)*тех!BC$6</f>
        <v>0</v>
      </c>
      <c r="AQ69" s="90">
        <f>SUMIF(Данные!$B$78:$B$336,'С-сть'!$B69,Данные!AM$78:AM$336)*тех!BD$6</f>
        <v>0</v>
      </c>
      <c r="AR69" s="90">
        <f>SUMIF(Данные!$B$78:$B$336,'С-сть'!$B69,Данные!AN$78:AN$336)*тех!BE$6</f>
        <v>0</v>
      </c>
      <c r="AS69" s="90">
        <f>SUMIF(Данные!$B$78:$B$336,'С-сть'!$B69,Данные!AO$78:AO$336)*тех!BF$6</f>
        <v>0</v>
      </c>
      <c r="AT69" s="90">
        <f>SUMIF(Данные!$B$78:$B$336,'С-сть'!$B69,Данные!AP$78:AP$336)*тех!BG$6</f>
        <v>0</v>
      </c>
      <c r="AU69" s="90">
        <f>SUMIF(Данные!$B$78:$B$336,'С-сть'!$B69,Данные!AQ$78:AQ$336)*тех!BH$6</f>
        <v>0</v>
      </c>
      <c r="AV69" s="90">
        <f>SUMIF(Данные!$B$78:$B$336,'С-сть'!$B69,Данные!AR$78:AR$336)*тех!BI$6</f>
        <v>0</v>
      </c>
      <c r="AW69" s="90">
        <f>SUMIF(Данные!$B$78:$B$336,'С-сть'!$B69,Данные!AS$78:AS$336)*тех!BJ$6</f>
        <v>0</v>
      </c>
      <c r="AX69" s="90">
        <f>SUMIF(Данные!$B$78:$B$336,'С-сть'!$B69,Данные!AT$78:AT$336)*тех!BK$6</f>
        <v>0</v>
      </c>
      <c r="AY69" s="90">
        <f>SUMIF(Данные!$B$78:$B$336,'С-сть'!$B69,Данные!AU$78:AU$336)*тех!BL$6</f>
        <v>0</v>
      </c>
      <c r="AZ69" s="90">
        <f>SUMIF(Данные!$B$78:$B$336,'С-сть'!$B69,Данные!AV$78:AV$336)*тех!BM$6</f>
        <v>0</v>
      </c>
      <c r="BA69" s="90">
        <f>SUMIF(Данные!$B$78:$B$336,'С-сть'!$B69,Данные!AW$78:AW$336)*тех!BN$6</f>
        <v>0</v>
      </c>
      <c r="BB69" s="90">
        <f>SUMIF(Данные!$B$78:$B$336,'С-сть'!$B69,Данные!AX$78:AX$336)*тех!BO$6</f>
        <v>0</v>
      </c>
      <c r="BC69" s="90">
        <f>SUMIF(Данные!$B$78:$B$336,'С-сть'!$B69,Данные!AY$78:AY$336)*тех!BP$6</f>
        <v>0</v>
      </c>
      <c r="BD69" s="90">
        <f>SUMIF(Данные!$B$78:$B$336,'С-сть'!$B69,Данные!AZ$78:AZ$336)*тех!BQ$6</f>
        <v>0</v>
      </c>
      <c r="BE69" s="90">
        <f>SUMIF(Данные!$B$78:$B$336,'С-сть'!$B69,Данные!BA$78:BA$336)*тех!BR$6</f>
        <v>0</v>
      </c>
      <c r="BF69" s="90">
        <f>SUMIF(Данные!$B$78:$B$336,'С-сть'!$B69,Данные!BB$78:BB$336)*тех!BS$6</f>
        <v>0</v>
      </c>
      <c r="BG69" s="90">
        <f>SUMIF(Данные!$B$78:$B$336,'С-сть'!$B69,Данные!BC$78:BC$336)*тех!BT$6</f>
        <v>0</v>
      </c>
      <c r="BH69" s="90">
        <f>SUMIF(Данные!$B$78:$B$336,'С-сть'!$B69,Данные!BD$78:BD$336)*тех!BU$6</f>
        <v>0</v>
      </c>
      <c r="BI69" s="90">
        <f>SUMIF(Данные!$B$78:$B$336,'С-сть'!$B69,Данные!BE$78:BE$336)*тех!BV$6</f>
        <v>0</v>
      </c>
      <c r="BJ69" s="90">
        <f>SUMIF(Данные!$B$78:$B$336,'С-сть'!$B69,Данные!BF$78:BF$336)*тех!BW$6</f>
        <v>0</v>
      </c>
      <c r="BK69" s="90">
        <f>SUMIF(Данные!$B$78:$B$336,'С-сть'!$B69,Данные!BG$78:BG$336)*тех!BX$6</f>
        <v>0</v>
      </c>
      <c r="BL69" s="90">
        <f>SUMIF(Данные!$B$78:$B$336,'С-сть'!$B69,Данные!BH$78:BH$336)*тех!BY$6</f>
        <v>0</v>
      </c>
      <c r="BM69" s="90">
        <f>SUMIF(Данные!$B$78:$B$336,'С-сть'!$B69,Данные!BI$78:BI$336)*тех!BZ$6</f>
        <v>0</v>
      </c>
      <c r="BN69" s="90">
        <f>SUMIF(Данные!$B$78:$B$336,'С-сть'!$B69,Данные!BJ$78:BJ$336)*тех!CA$6</f>
        <v>0</v>
      </c>
      <c r="BO69" s="90">
        <f>SUMIF(Данные!$B$78:$B$336,'С-сть'!$B69,Данные!BK$78:BK$336)*тех!CB$6</f>
        <v>0</v>
      </c>
      <c r="BP69" s="90">
        <f>SUMIF(Данные!$B$78:$B$336,'С-сть'!$B69,Данные!BL$78:BL$336)*тех!CC$6</f>
        <v>0</v>
      </c>
      <c r="BQ69" s="90">
        <f>SUMIF(Данные!$B$78:$B$336,'С-сть'!$B69,Данные!BM$78:BM$336)*тех!CD$6</f>
        <v>0</v>
      </c>
      <c r="BR69" s="90">
        <f>SUMIF(Данные!$B$78:$B$336,'С-сть'!$B69,Данные!BN$78:BN$336)*тех!CE$6</f>
        <v>0</v>
      </c>
    </row>
    <row r="70" spans="2:70">
      <c r="B70" s="3" t="s">
        <v>673</v>
      </c>
      <c r="C70" s="47" t="s">
        <v>672</v>
      </c>
      <c r="D70" s="85">
        <f t="shared" si="109"/>
        <v>0</v>
      </c>
      <c r="E70" s="85">
        <f t="shared" si="110"/>
        <v>0</v>
      </c>
      <c r="F70" s="85">
        <f t="shared" si="111"/>
        <v>0</v>
      </c>
      <c r="G70" s="85">
        <f t="shared" si="112"/>
        <v>0</v>
      </c>
      <c r="H70" s="85">
        <f t="shared" si="113"/>
        <v>0</v>
      </c>
      <c r="I70" s="85">
        <f t="shared" si="114"/>
        <v>0</v>
      </c>
      <c r="J70" s="85"/>
      <c r="K70" s="85">
        <f>SUMIF(Данные!$B$78:$B$336,'С-сть'!$B70,Данные!G$78:G$336)*тех!X$11*тех!X$6</f>
        <v>0</v>
      </c>
      <c r="L70" s="85">
        <f>SUMIF(Данные!$B$78:$B$336,'С-сть'!$B70,Данные!H$78:H$336)*тех!Y$11*тех!Y$6</f>
        <v>0</v>
      </c>
      <c r="M70" s="85">
        <f>SUMIF(Данные!$B$78:$B$336,'С-сть'!$B70,Данные!I$78:I$336)*тех!Z$11*тех!Z$6</f>
        <v>0</v>
      </c>
      <c r="N70" s="85">
        <f>SUMIF(Данные!$B$78:$B$336,'С-сть'!$B70,Данные!J$78:J$336)*тех!AA$11*тех!AA$6</f>
        <v>0</v>
      </c>
      <c r="O70" s="85">
        <f>SUMIF(Данные!$B$78:$B$336,'С-сть'!$B70,Данные!K$78:K$336)*тех!AB$11*тех!AB$6</f>
        <v>0</v>
      </c>
      <c r="P70" s="85">
        <f>SUMIF(Данные!$B$78:$B$336,'С-сть'!$B70,Данные!L$78:L$336)*тех!AC$11*тех!AC$6</f>
        <v>0</v>
      </c>
      <c r="Q70" s="85">
        <f>SUMIF(Данные!$B$78:$B$336,'С-сть'!$B70,Данные!M$78:M$336)*тех!AD$11*тех!AD$6</f>
        <v>0</v>
      </c>
      <c r="R70" s="85">
        <f>SUMIF(Данные!$B$78:$B$336,'С-сть'!$B70,Данные!N$78:N$336)*тех!AE$11*тех!AE$6</f>
        <v>0</v>
      </c>
      <c r="S70" s="85">
        <f>SUMIF(Данные!$B$78:$B$336,'С-сть'!$B70,Данные!O$78:O$336)*тех!AF$11*тех!AF$6</f>
        <v>0</v>
      </c>
      <c r="T70" s="85">
        <f>SUMIF(Данные!$B$78:$B$336,'С-сть'!$B70,Данные!P$78:P$336)*тех!AG$11*тех!AG$6</f>
        <v>0</v>
      </c>
      <c r="U70" s="85">
        <f>SUMIF(Данные!$B$78:$B$336,'С-сть'!$B70,Данные!Q$78:Q$336)*тех!AH$11*тех!AH$6</f>
        <v>0</v>
      </c>
      <c r="V70" s="85">
        <f>SUMIF(Данные!$B$78:$B$336,'С-сть'!$B70,Данные!R$78:R$336)*тех!AI$11*тех!AI$6</f>
        <v>0</v>
      </c>
      <c r="W70" s="85">
        <f>SUMIF(Данные!$B$78:$B$336,'С-сть'!$B70,Данные!S$78:S$336)*тех!AJ$11*тех!AJ$6</f>
        <v>0</v>
      </c>
      <c r="X70" s="85">
        <f>SUMIF(Данные!$B$78:$B$336,'С-сть'!$B70,Данные!T$78:T$336)*тех!AK$11*тех!AK$6</f>
        <v>0</v>
      </c>
      <c r="Y70" s="85">
        <f>SUMIF(Данные!$B$78:$B$336,'С-сть'!$B70,Данные!U$78:U$336)*тех!AL$11*тех!AL$6</f>
        <v>0</v>
      </c>
      <c r="Z70" s="85">
        <f>SUMIF(Данные!$B$78:$B$336,'С-сть'!$B70,Данные!V$78:V$336)*тех!AM$11*тех!AM$6</f>
        <v>0</v>
      </c>
      <c r="AA70" s="85">
        <f>SUMIF(Данные!$B$78:$B$336,'С-сть'!$B70,Данные!W$78:W$336)*тех!AN$11*тех!AN$6</f>
        <v>0</v>
      </c>
      <c r="AB70" s="85">
        <f>SUMIF(Данные!$B$78:$B$336,'С-сть'!$B70,Данные!X$78:X$336)*тех!AO$11*тех!AO$6</f>
        <v>0</v>
      </c>
      <c r="AC70" s="85">
        <f>SUMIF(Данные!$B$78:$B$336,'С-сть'!$B70,Данные!Y$78:Y$336)*тех!AP$11*тех!AP$6</f>
        <v>0</v>
      </c>
      <c r="AD70" s="85">
        <f>SUMIF(Данные!$B$78:$B$336,'С-сть'!$B70,Данные!Z$78:Z$336)*тех!AQ$11*тех!AQ$6</f>
        <v>0</v>
      </c>
      <c r="AE70" s="85">
        <f>SUMIF(Данные!$B$78:$B$336,'С-сть'!$B70,Данные!AA$78:AA$336)*тех!AR$11*тех!AR$6</f>
        <v>0</v>
      </c>
      <c r="AF70" s="85">
        <f>SUMIF(Данные!$B$78:$B$336,'С-сть'!$B70,Данные!AB$78:AB$336)*тех!AS$11*тех!AS$6</f>
        <v>0</v>
      </c>
      <c r="AG70" s="85">
        <f>SUMIF(Данные!$B$78:$B$336,'С-сть'!$B70,Данные!AC$78:AC$336)*тех!AT$11*тех!AT$6</f>
        <v>0</v>
      </c>
      <c r="AH70" s="85">
        <f>SUMIF(Данные!$B$78:$B$336,'С-сть'!$B70,Данные!AD$78:AD$336)*тех!AU$11*тех!AU$6</f>
        <v>0</v>
      </c>
      <c r="AI70" s="85">
        <f>SUMIF(Данные!$B$78:$B$336,'С-сть'!$B70,Данные!AE$78:AE$336)*тех!AV$11*тех!AV$6</f>
        <v>0</v>
      </c>
      <c r="AJ70" s="85">
        <f>SUMIF(Данные!$B$78:$B$336,'С-сть'!$B70,Данные!AF$78:AF$336)*тех!AW$11*тех!AW$6</f>
        <v>0</v>
      </c>
      <c r="AK70" s="85">
        <f>SUMIF(Данные!$B$78:$B$336,'С-сть'!$B70,Данные!AG$78:AG$336)*тех!AX$11*тех!AX$6</f>
        <v>0</v>
      </c>
      <c r="AL70" s="85">
        <f>SUMIF(Данные!$B$78:$B$336,'С-сть'!$B70,Данные!AH$78:AH$336)*тех!AY$11*тех!AY$6</f>
        <v>0</v>
      </c>
      <c r="AM70" s="85">
        <f>SUMIF(Данные!$B$78:$B$336,'С-сть'!$B70,Данные!AI$78:AI$336)*тех!AZ$11*тех!AZ$6</f>
        <v>0</v>
      </c>
      <c r="AN70" s="85">
        <f>SUMIF(Данные!$B$78:$B$336,'С-сть'!$B70,Данные!AJ$78:AJ$336)*тех!BA$11*тех!BA$6</f>
        <v>0</v>
      </c>
      <c r="AO70" s="85">
        <f>SUMIF(Данные!$B$78:$B$336,'С-сть'!$B70,Данные!AK$78:AK$336)*тех!BB$11*тех!BB$6</f>
        <v>0</v>
      </c>
      <c r="AP70" s="85">
        <f>SUMIF(Данные!$B$78:$B$336,'С-сть'!$B70,Данные!AL$78:AL$336)*тех!BC$11*тех!BC$6</f>
        <v>0</v>
      </c>
      <c r="AQ70" s="85">
        <f>SUMIF(Данные!$B$78:$B$336,'С-сть'!$B70,Данные!AM$78:AM$336)*тех!BD$11*тех!BD$6</f>
        <v>0</v>
      </c>
      <c r="AR70" s="85">
        <f>SUMIF(Данные!$B$78:$B$336,'С-сть'!$B70,Данные!AN$78:AN$336)*тех!BE$11*тех!BE$6</f>
        <v>0</v>
      </c>
      <c r="AS70" s="85">
        <f>SUMIF(Данные!$B$78:$B$336,'С-сть'!$B70,Данные!AO$78:AO$336)*тех!BF$11*тех!BF$6</f>
        <v>0</v>
      </c>
      <c r="AT70" s="85">
        <f>SUMIF(Данные!$B$78:$B$336,'С-сть'!$B70,Данные!AP$78:AP$336)*тех!BG$11*тех!BG$6</f>
        <v>0</v>
      </c>
      <c r="AU70" s="85">
        <f>SUMIF(Данные!$B$78:$B$336,'С-сть'!$B70,Данные!AQ$78:AQ$336)*тех!BH$11*тех!BH$6</f>
        <v>0</v>
      </c>
      <c r="AV70" s="85">
        <f>SUMIF(Данные!$B$78:$B$336,'С-сть'!$B70,Данные!AR$78:AR$336)*тех!BI$11*тех!BI$6</f>
        <v>0</v>
      </c>
      <c r="AW70" s="85">
        <f>SUMIF(Данные!$B$78:$B$336,'С-сть'!$B70,Данные!AS$78:AS$336)*тех!BJ$11*тех!BJ$6</f>
        <v>0</v>
      </c>
      <c r="AX70" s="85">
        <f>SUMIF(Данные!$B$78:$B$336,'С-сть'!$B70,Данные!AT$78:AT$336)*тех!BK$11*тех!BK$6</f>
        <v>0</v>
      </c>
      <c r="AY70" s="85">
        <f>SUMIF(Данные!$B$78:$B$336,'С-сть'!$B70,Данные!AU$78:AU$336)*тех!BL$11*тех!BL$6</f>
        <v>0</v>
      </c>
      <c r="AZ70" s="85">
        <f>SUMIF(Данные!$B$78:$B$336,'С-сть'!$B70,Данные!AV$78:AV$336)*тех!BM$11*тех!BM$6</f>
        <v>0</v>
      </c>
      <c r="BA70" s="85">
        <f>SUMIF(Данные!$B$78:$B$336,'С-сть'!$B70,Данные!AW$78:AW$336)*тех!BN$11*тех!BN$6</f>
        <v>0</v>
      </c>
      <c r="BB70" s="85">
        <f>SUMIF(Данные!$B$78:$B$336,'С-сть'!$B70,Данные!AX$78:AX$336)*тех!BO$11*тех!BO$6</f>
        <v>0</v>
      </c>
      <c r="BC70" s="85">
        <f>SUMIF(Данные!$B$78:$B$336,'С-сть'!$B70,Данные!AY$78:AY$336)*тех!BP$11*тех!BP$6</f>
        <v>0</v>
      </c>
      <c r="BD70" s="85">
        <f>SUMIF(Данные!$B$78:$B$336,'С-сть'!$B70,Данные!AZ$78:AZ$336)*тех!BQ$11*тех!BQ$6</f>
        <v>0</v>
      </c>
      <c r="BE70" s="85">
        <f>SUMIF(Данные!$B$78:$B$336,'С-сть'!$B70,Данные!BA$78:BA$336)*тех!BR$11*тех!BR$6</f>
        <v>0</v>
      </c>
      <c r="BF70" s="85">
        <f>SUMIF(Данные!$B$78:$B$336,'С-сть'!$B70,Данные!BB$78:BB$336)*тех!BS$11*тех!BS$6</f>
        <v>0</v>
      </c>
      <c r="BG70" s="85">
        <f>SUMIF(Данные!$B$78:$B$336,'С-сть'!$B70,Данные!BC$78:BC$336)*тех!BT$11*тех!BT$6</f>
        <v>0</v>
      </c>
      <c r="BH70" s="85">
        <f>SUMIF(Данные!$B$78:$B$336,'С-сть'!$B70,Данные!BD$78:BD$336)*тех!BU$11*тех!BU$6</f>
        <v>0</v>
      </c>
      <c r="BI70" s="85">
        <f>SUMIF(Данные!$B$78:$B$336,'С-сть'!$B70,Данные!BE$78:BE$336)*тех!BV$11*тех!BV$6</f>
        <v>0</v>
      </c>
      <c r="BJ70" s="85">
        <f>SUMIF(Данные!$B$78:$B$336,'С-сть'!$B70,Данные!BF$78:BF$336)*тех!BW$11*тех!BW$6</f>
        <v>0</v>
      </c>
      <c r="BK70" s="85">
        <f>SUMIF(Данные!$B$78:$B$336,'С-сть'!$B70,Данные!BG$78:BG$336)*тех!BX$11*тех!BX$6</f>
        <v>0</v>
      </c>
      <c r="BL70" s="85">
        <f>SUMIF(Данные!$B$78:$B$336,'С-сть'!$B70,Данные!BH$78:BH$336)*тех!BY$11*тех!BY$6</f>
        <v>0</v>
      </c>
      <c r="BM70" s="85">
        <f>SUMIF(Данные!$B$78:$B$336,'С-сть'!$B70,Данные!BI$78:BI$336)*тех!BZ$11*тех!BZ$6</f>
        <v>0</v>
      </c>
      <c r="BN70" s="85">
        <f>SUMIF(Данные!$B$78:$B$336,'С-сть'!$B70,Данные!BJ$78:BJ$336)*тех!CA$11*тех!CA$6</f>
        <v>0</v>
      </c>
      <c r="BO70" s="85">
        <f>SUMIF(Данные!$B$78:$B$336,'С-сть'!$B70,Данные!BK$78:BK$336)*тех!CB$11*тех!CB$6</f>
        <v>0</v>
      </c>
      <c r="BP70" s="85">
        <f>SUMIF(Данные!$B$78:$B$336,'С-сть'!$B70,Данные!BL$78:BL$336)*тех!CC$11*тех!CC$6</f>
        <v>0</v>
      </c>
      <c r="BQ70" s="85">
        <f>SUMIF(Данные!$B$78:$B$336,'С-сть'!$B70,Данные!BM$78:BM$336)*тех!CD$11*тех!CD$6</f>
        <v>0</v>
      </c>
      <c r="BR70" s="85">
        <f>SUMIF(Данные!$B$78:$B$336,'С-сть'!$B70,Данные!BN$78:BN$336)*тех!CE$11*тех!CE$6</f>
        <v>0</v>
      </c>
    </row>
    <row r="71" spans="2:70">
      <c r="B71" s="3" t="s">
        <v>674</v>
      </c>
      <c r="C71" s="47" t="str">
        <f>Данные!C334</f>
        <v>Прочие</v>
      </c>
      <c r="D71" s="85">
        <f t="shared" si="109"/>
        <v>0</v>
      </c>
      <c r="E71" s="85">
        <f t="shared" si="110"/>
        <v>0</v>
      </c>
      <c r="F71" s="85">
        <f t="shared" si="111"/>
        <v>0</v>
      </c>
      <c r="G71" s="85">
        <f t="shared" si="112"/>
        <v>0</v>
      </c>
      <c r="H71" s="85">
        <f t="shared" si="113"/>
        <v>0</v>
      </c>
      <c r="I71" s="85">
        <f t="shared" si="114"/>
        <v>0</v>
      </c>
      <c r="J71" s="85"/>
      <c r="K71" s="85">
        <f>SUMIF(Данные!$B$78:$B$336,'С-сть'!$B71,Данные!G$78:G$336)*тех!X$11*тех!X$6</f>
        <v>0</v>
      </c>
      <c r="L71" s="85">
        <f>SUMIF(Данные!$B$78:$B$336,'С-сть'!$B71,Данные!H$78:H$336)*тех!Y$11*тех!Y$6</f>
        <v>0</v>
      </c>
      <c r="M71" s="85">
        <f>SUMIF(Данные!$B$78:$B$336,'С-сть'!$B71,Данные!I$78:I$336)*тех!Z$11*тех!Z$6</f>
        <v>0</v>
      </c>
      <c r="N71" s="85">
        <f>SUMIF(Данные!$B$78:$B$336,'С-сть'!$B71,Данные!J$78:J$336)*тех!AA$11*тех!AA$6</f>
        <v>0</v>
      </c>
      <c r="O71" s="85">
        <f>SUMIF(Данные!$B$78:$B$336,'С-сть'!$B71,Данные!K$78:K$336)*тех!AB$11*тех!AB$6</f>
        <v>0</v>
      </c>
      <c r="P71" s="85">
        <f>SUMIF(Данные!$B$78:$B$336,'С-сть'!$B71,Данные!L$78:L$336)*тех!AC$11*тех!AC$6</f>
        <v>0</v>
      </c>
      <c r="Q71" s="85">
        <f>SUMIF(Данные!$B$78:$B$336,'С-сть'!$B71,Данные!M$78:M$336)*тех!AD$11*тех!AD$6</f>
        <v>0</v>
      </c>
      <c r="R71" s="85">
        <f>SUMIF(Данные!$B$78:$B$336,'С-сть'!$B71,Данные!N$78:N$336)*тех!AE$11*тех!AE$6</f>
        <v>0</v>
      </c>
      <c r="S71" s="85">
        <f>SUMIF(Данные!$B$78:$B$336,'С-сть'!$B71,Данные!O$78:O$336)*тех!AF$11*тех!AF$6</f>
        <v>0</v>
      </c>
      <c r="T71" s="85">
        <f>SUMIF(Данные!$B$78:$B$336,'С-сть'!$B71,Данные!P$78:P$336)*тех!AG$11*тех!AG$6</f>
        <v>0</v>
      </c>
      <c r="U71" s="85">
        <f>SUMIF(Данные!$B$78:$B$336,'С-сть'!$B71,Данные!Q$78:Q$336)*тех!AH$11*тех!AH$6</f>
        <v>0</v>
      </c>
      <c r="V71" s="85">
        <f>SUMIF(Данные!$B$78:$B$336,'С-сть'!$B71,Данные!R$78:R$336)*тех!AI$11*тех!AI$6</f>
        <v>0</v>
      </c>
      <c r="W71" s="85">
        <f>SUMIF(Данные!$B$78:$B$336,'С-сть'!$B71,Данные!S$78:S$336)*тех!AJ$11*тех!AJ$6</f>
        <v>0</v>
      </c>
      <c r="X71" s="85">
        <f>SUMIF(Данные!$B$78:$B$336,'С-сть'!$B71,Данные!T$78:T$336)*тех!AK$11*тех!AK$6</f>
        <v>0</v>
      </c>
      <c r="Y71" s="85">
        <f>SUMIF(Данные!$B$78:$B$336,'С-сть'!$B71,Данные!U$78:U$336)*тех!AL$11*тех!AL$6</f>
        <v>0</v>
      </c>
      <c r="Z71" s="85">
        <f>SUMIF(Данные!$B$78:$B$336,'С-сть'!$B71,Данные!V$78:V$336)*тех!AM$11*тех!AM$6</f>
        <v>0</v>
      </c>
      <c r="AA71" s="85">
        <f>SUMIF(Данные!$B$78:$B$336,'С-сть'!$B71,Данные!W$78:W$336)*тех!AN$11*тех!AN$6</f>
        <v>0</v>
      </c>
      <c r="AB71" s="85">
        <f>SUMIF(Данные!$B$78:$B$336,'С-сть'!$B71,Данные!X$78:X$336)*тех!AO$11*тех!AO$6</f>
        <v>0</v>
      </c>
      <c r="AC71" s="85">
        <f>SUMIF(Данные!$B$78:$B$336,'С-сть'!$B71,Данные!Y$78:Y$336)*тех!AP$11*тех!AP$6</f>
        <v>0</v>
      </c>
      <c r="AD71" s="85">
        <f>SUMIF(Данные!$B$78:$B$336,'С-сть'!$B71,Данные!Z$78:Z$336)*тех!AQ$11*тех!AQ$6</f>
        <v>0</v>
      </c>
      <c r="AE71" s="85">
        <f>SUMIF(Данные!$B$78:$B$336,'С-сть'!$B71,Данные!AA$78:AA$336)*тех!AR$11*тех!AR$6</f>
        <v>0</v>
      </c>
      <c r="AF71" s="85">
        <f>SUMIF(Данные!$B$78:$B$336,'С-сть'!$B71,Данные!AB$78:AB$336)*тех!AS$11*тех!AS$6</f>
        <v>0</v>
      </c>
      <c r="AG71" s="85">
        <f>SUMIF(Данные!$B$78:$B$336,'С-сть'!$B71,Данные!AC$78:AC$336)*тех!AT$11*тех!AT$6</f>
        <v>0</v>
      </c>
      <c r="AH71" s="85">
        <f>SUMIF(Данные!$B$78:$B$336,'С-сть'!$B71,Данные!AD$78:AD$336)*тех!AU$11*тех!AU$6</f>
        <v>0</v>
      </c>
      <c r="AI71" s="85">
        <f>SUMIF(Данные!$B$78:$B$336,'С-сть'!$B71,Данные!AE$78:AE$336)*тех!AV$11*тех!AV$6</f>
        <v>0</v>
      </c>
      <c r="AJ71" s="85">
        <f>SUMIF(Данные!$B$78:$B$336,'С-сть'!$B71,Данные!AF$78:AF$336)*тех!AW$11*тех!AW$6</f>
        <v>0</v>
      </c>
      <c r="AK71" s="85">
        <f>SUMIF(Данные!$B$78:$B$336,'С-сть'!$B71,Данные!AG$78:AG$336)*тех!AX$11*тех!AX$6</f>
        <v>0</v>
      </c>
      <c r="AL71" s="85">
        <f>SUMIF(Данные!$B$78:$B$336,'С-сть'!$B71,Данные!AH$78:AH$336)*тех!AY$11*тех!AY$6</f>
        <v>0</v>
      </c>
      <c r="AM71" s="85">
        <f>SUMIF(Данные!$B$78:$B$336,'С-сть'!$B71,Данные!AI$78:AI$336)*тех!AZ$11*тех!AZ$6</f>
        <v>0</v>
      </c>
      <c r="AN71" s="85">
        <f>SUMIF(Данные!$B$78:$B$336,'С-сть'!$B71,Данные!AJ$78:AJ$336)*тех!BA$11*тех!BA$6</f>
        <v>0</v>
      </c>
      <c r="AO71" s="85">
        <f>SUMIF(Данные!$B$78:$B$336,'С-сть'!$B71,Данные!AK$78:AK$336)*тех!BB$11*тех!BB$6</f>
        <v>0</v>
      </c>
      <c r="AP71" s="85">
        <f>SUMIF(Данные!$B$78:$B$336,'С-сть'!$B71,Данные!AL$78:AL$336)*тех!BC$11*тех!BC$6</f>
        <v>0</v>
      </c>
      <c r="AQ71" s="85">
        <f>SUMIF(Данные!$B$78:$B$336,'С-сть'!$B71,Данные!AM$78:AM$336)*тех!BD$11*тех!BD$6</f>
        <v>0</v>
      </c>
      <c r="AR71" s="85">
        <f>SUMIF(Данные!$B$78:$B$336,'С-сть'!$B71,Данные!AN$78:AN$336)*тех!BE$11*тех!BE$6</f>
        <v>0</v>
      </c>
      <c r="AS71" s="85">
        <f>SUMIF(Данные!$B$78:$B$336,'С-сть'!$B71,Данные!AO$78:AO$336)*тех!BF$11*тех!BF$6</f>
        <v>0</v>
      </c>
      <c r="AT71" s="85">
        <f>SUMIF(Данные!$B$78:$B$336,'С-сть'!$B71,Данные!AP$78:AP$336)*тех!BG$11*тех!BG$6</f>
        <v>0</v>
      </c>
      <c r="AU71" s="85">
        <f>SUMIF(Данные!$B$78:$B$336,'С-сть'!$B71,Данные!AQ$78:AQ$336)*тех!BH$11*тех!BH$6</f>
        <v>0</v>
      </c>
      <c r="AV71" s="85">
        <f>SUMIF(Данные!$B$78:$B$336,'С-сть'!$B71,Данные!AR$78:AR$336)*тех!BI$11*тех!BI$6</f>
        <v>0</v>
      </c>
      <c r="AW71" s="85">
        <f>SUMIF(Данные!$B$78:$B$336,'С-сть'!$B71,Данные!AS$78:AS$336)*тех!BJ$11*тех!BJ$6</f>
        <v>0</v>
      </c>
      <c r="AX71" s="85">
        <f>SUMIF(Данные!$B$78:$B$336,'С-сть'!$B71,Данные!AT$78:AT$336)*тех!BK$11*тех!BK$6</f>
        <v>0</v>
      </c>
      <c r="AY71" s="85">
        <f>SUMIF(Данные!$B$78:$B$336,'С-сть'!$B71,Данные!AU$78:AU$336)*тех!BL$11*тех!BL$6</f>
        <v>0</v>
      </c>
      <c r="AZ71" s="85">
        <f>SUMIF(Данные!$B$78:$B$336,'С-сть'!$B71,Данные!AV$78:AV$336)*тех!BM$11*тех!BM$6</f>
        <v>0</v>
      </c>
      <c r="BA71" s="85">
        <f>SUMIF(Данные!$B$78:$B$336,'С-сть'!$B71,Данные!AW$78:AW$336)*тех!BN$11*тех!BN$6</f>
        <v>0</v>
      </c>
      <c r="BB71" s="85">
        <f>SUMIF(Данные!$B$78:$B$336,'С-сть'!$B71,Данные!AX$78:AX$336)*тех!BO$11*тех!BO$6</f>
        <v>0</v>
      </c>
      <c r="BC71" s="85">
        <f>SUMIF(Данные!$B$78:$B$336,'С-сть'!$B71,Данные!AY$78:AY$336)*тех!BP$11*тех!BP$6</f>
        <v>0</v>
      </c>
      <c r="BD71" s="85">
        <f>SUMIF(Данные!$B$78:$B$336,'С-сть'!$B71,Данные!AZ$78:AZ$336)*тех!BQ$11*тех!BQ$6</f>
        <v>0</v>
      </c>
      <c r="BE71" s="85">
        <f>SUMIF(Данные!$B$78:$B$336,'С-сть'!$B71,Данные!BA$78:BA$336)*тех!BR$11*тех!BR$6</f>
        <v>0</v>
      </c>
      <c r="BF71" s="85">
        <f>SUMIF(Данные!$B$78:$B$336,'С-сть'!$B71,Данные!BB$78:BB$336)*тех!BS$11*тех!BS$6</f>
        <v>0</v>
      </c>
      <c r="BG71" s="85">
        <f>SUMIF(Данные!$B$78:$B$336,'С-сть'!$B71,Данные!BC$78:BC$336)*тех!BT$11*тех!BT$6</f>
        <v>0</v>
      </c>
      <c r="BH71" s="85">
        <f>SUMIF(Данные!$B$78:$B$336,'С-сть'!$B71,Данные!BD$78:BD$336)*тех!BU$11*тех!BU$6</f>
        <v>0</v>
      </c>
      <c r="BI71" s="85">
        <f>SUMIF(Данные!$B$78:$B$336,'С-сть'!$B71,Данные!BE$78:BE$336)*тех!BV$11*тех!BV$6</f>
        <v>0</v>
      </c>
      <c r="BJ71" s="85">
        <f>SUMIF(Данные!$B$78:$B$336,'С-сть'!$B71,Данные!BF$78:BF$336)*тех!BW$11*тех!BW$6</f>
        <v>0</v>
      </c>
      <c r="BK71" s="85">
        <f>SUMIF(Данные!$B$78:$B$336,'С-сть'!$B71,Данные!BG$78:BG$336)*тех!BX$11*тех!BX$6</f>
        <v>0</v>
      </c>
      <c r="BL71" s="85">
        <f>SUMIF(Данные!$B$78:$B$336,'С-сть'!$B71,Данные!BH$78:BH$336)*тех!BY$11*тех!BY$6</f>
        <v>0</v>
      </c>
      <c r="BM71" s="85">
        <f>SUMIF(Данные!$B$78:$B$336,'С-сть'!$B71,Данные!BI$78:BI$336)*тех!BZ$11*тех!BZ$6</f>
        <v>0</v>
      </c>
      <c r="BN71" s="85">
        <f>SUMIF(Данные!$B$78:$B$336,'С-сть'!$B71,Данные!BJ$78:BJ$336)*тех!CA$11*тех!CA$6</f>
        <v>0</v>
      </c>
      <c r="BO71" s="85">
        <f>SUMIF(Данные!$B$78:$B$336,'С-сть'!$B71,Данные!BK$78:BK$336)*тех!CB$11*тех!CB$6</f>
        <v>0</v>
      </c>
      <c r="BP71" s="85">
        <f>SUMIF(Данные!$B$78:$B$336,'С-сть'!$B71,Данные!BL$78:BL$336)*тех!CC$11*тех!CC$6</f>
        <v>0</v>
      </c>
      <c r="BQ71" s="85">
        <f>SUMIF(Данные!$B$78:$B$336,'С-сть'!$B71,Данные!BM$78:BM$336)*тех!CD$11*тех!CD$6</f>
        <v>0</v>
      </c>
      <c r="BR71" s="85">
        <f>SUMIF(Данные!$B$78:$B$336,'С-сть'!$B71,Данные!BN$78:BN$336)*тех!CE$11*тех!CE$6</f>
        <v>0</v>
      </c>
    </row>
    <row r="72" spans="2:70">
      <c r="B72" s="81"/>
      <c r="C72" s="140" t="s">
        <v>201</v>
      </c>
      <c r="D72" s="83">
        <f t="array" ref="D72">SUM(D5:D71*(RIGHT($B5:$B71,2)="10"))</f>
        <v>2599097.3001967217</v>
      </c>
      <c r="E72" s="83">
        <f t="array" ref="E72">SUM(E5:E71*(RIGHT($B5:$B71,2)="10"))</f>
        <v>0</v>
      </c>
      <c r="F72" s="83">
        <f t="array" ref="F72">SUM(F5:F71*(RIGHT($B5:$B71,2)="10"))</f>
        <v>0</v>
      </c>
      <c r="G72" s="83">
        <f t="array" ref="G72">SUM(G5:G71*(RIGHT($B5:$B71,2)="10"))</f>
        <v>0</v>
      </c>
      <c r="H72" s="83">
        <f t="array" ref="H72">SUM(H5:H71*(RIGHT($B5:$B71,2)="10"))</f>
        <v>0</v>
      </c>
      <c r="I72" s="83">
        <f>SUM(D72:H72)</f>
        <v>2599097.3001967217</v>
      </c>
      <c r="K72" s="83">
        <f t="array" ref="K72">SUM(K5:K71*(RIGHT($B5:$B71,2)="10"))</f>
        <v>269632.61202185799</v>
      </c>
      <c r="L72" s="83">
        <f t="array" ref="L72">SUM(L5:L71*(RIGHT($B5:$B71,2)="10"))</f>
        <v>178360.09402185795</v>
      </c>
      <c r="M72" s="83">
        <f t="array" ref="M72">SUM(M5:M71*(RIGHT($B5:$B71,2)="10"))</f>
        <v>179360.09402185795</v>
      </c>
      <c r="N72" s="83">
        <f t="array" ref="N72">SUM(N5:N71*(RIGHT($B5:$B71,2)="10"))</f>
        <v>217574.90172677598</v>
      </c>
      <c r="O72" s="83">
        <f t="array" ref="O72">SUM(O5:O71*(RIGHT($B5:$B71,2)="10"))</f>
        <v>307574.90172677598</v>
      </c>
      <c r="P72" s="83">
        <f t="array" ref="P72">SUM(P5:P71*(RIGHT($B5:$B71,2)="10"))</f>
        <v>217574.90172677598</v>
      </c>
      <c r="Q72" s="83">
        <f t="array" ref="Q72">SUM(Q5:Q71*(RIGHT($B5:$B71,2)="10"))</f>
        <v>217574.90172677598</v>
      </c>
      <c r="R72" s="83">
        <f t="array" ref="R72">SUM(R5:R71*(RIGHT($B5:$B71,2)="10"))</f>
        <v>217574.90172677598</v>
      </c>
      <c r="S72" s="83">
        <f t="array" ref="S72">SUM(S5:S71*(RIGHT($B5:$B71,2)="10"))</f>
        <v>217574.90172677598</v>
      </c>
      <c r="T72" s="83">
        <f t="array" ref="T72">SUM(T5:T71*(RIGHT($B5:$B71,2)="10"))</f>
        <v>217574.90172677598</v>
      </c>
      <c r="U72" s="83">
        <f t="array" ref="U72">SUM(U5:U71*(RIGHT($B5:$B71,2)="10"))</f>
        <v>179360.09402185795</v>
      </c>
      <c r="V72" s="83">
        <f t="array" ref="V72">SUM(V5:V71*(RIGHT($B5:$B71,2)="10"))</f>
        <v>179360.09402185795</v>
      </c>
      <c r="W72" s="83">
        <f t="array" ref="W72">SUM(W5:W71*(RIGHT($B5:$B71,2)="10"))</f>
        <v>0</v>
      </c>
      <c r="X72" s="83">
        <f t="array" ref="X72">SUM(X5:X71*(RIGHT($B5:$B71,2)="10"))</f>
        <v>0</v>
      </c>
      <c r="Y72" s="83">
        <f t="array" ref="Y72">SUM(Y5:Y71*(RIGHT($B5:$B71,2)="10"))</f>
        <v>0</v>
      </c>
      <c r="Z72" s="83">
        <f t="array" ref="Z72">SUM(Z5:Z71*(RIGHT($B5:$B71,2)="10"))</f>
        <v>0</v>
      </c>
      <c r="AA72" s="83">
        <f t="array" ref="AA72">SUM(AA5:AA71*(RIGHT($B5:$B71,2)="10"))</f>
        <v>0</v>
      </c>
      <c r="AB72" s="83">
        <f t="array" ref="AB72">SUM(AB5:AB71*(RIGHT($B5:$B71,2)="10"))</f>
        <v>0</v>
      </c>
      <c r="AC72" s="83">
        <f t="array" ref="AC72">SUM(AC5:AC71*(RIGHT($B5:$B71,2)="10"))</f>
        <v>0</v>
      </c>
      <c r="AD72" s="83">
        <f t="array" ref="AD72">SUM(AD5:AD71*(RIGHT($B5:$B71,2)="10"))</f>
        <v>0</v>
      </c>
      <c r="AE72" s="83">
        <f t="array" ref="AE72">SUM(AE5:AE71*(RIGHT($B5:$B71,2)="10"))</f>
        <v>0</v>
      </c>
      <c r="AF72" s="83">
        <f t="array" ref="AF72">SUM(AF5:AF71*(RIGHT($B5:$B71,2)="10"))</f>
        <v>0</v>
      </c>
      <c r="AG72" s="83">
        <f t="array" ref="AG72">SUM(AG5:AG71*(RIGHT($B5:$B71,2)="10"))</f>
        <v>0</v>
      </c>
      <c r="AH72" s="83">
        <f t="array" ref="AH72">SUM(AH5:AH71*(RIGHT($B5:$B71,2)="10"))</f>
        <v>0</v>
      </c>
      <c r="AI72" s="83">
        <f t="array" ref="AI72">SUM(AI5:AI71*(RIGHT($B5:$B71,2)="10"))</f>
        <v>0</v>
      </c>
      <c r="AJ72" s="83">
        <f t="array" ref="AJ72">SUM(AJ5:AJ71*(RIGHT($B5:$B71,2)="10"))</f>
        <v>0</v>
      </c>
      <c r="AK72" s="83">
        <f t="array" ref="AK72">SUM(AK5:AK71*(RIGHT($B5:$B71,2)="10"))</f>
        <v>0</v>
      </c>
      <c r="AL72" s="83">
        <f t="array" ref="AL72">SUM(AL5:AL71*(RIGHT($B5:$B71,2)="10"))</f>
        <v>0</v>
      </c>
      <c r="AM72" s="83">
        <f t="array" ref="AM72">SUM(AM5:AM71*(RIGHT($B5:$B71,2)="10"))</f>
        <v>0</v>
      </c>
      <c r="AN72" s="83">
        <f t="array" ref="AN72">SUM(AN5:AN71*(RIGHT($B5:$B71,2)="10"))</f>
        <v>0</v>
      </c>
      <c r="AO72" s="83">
        <f t="array" ref="AO72">SUM(AO5:AO71*(RIGHT($B5:$B71,2)="10"))</f>
        <v>0</v>
      </c>
      <c r="AP72" s="83">
        <f t="array" ref="AP72">SUM(AP5:AP71*(RIGHT($B5:$B71,2)="10"))</f>
        <v>0</v>
      </c>
      <c r="AQ72" s="83">
        <f t="array" ref="AQ72">SUM(AQ5:AQ71*(RIGHT($B5:$B71,2)="10"))</f>
        <v>0</v>
      </c>
      <c r="AR72" s="83">
        <f t="array" ref="AR72">SUM(AR5:AR71*(RIGHT($B5:$B71,2)="10"))</f>
        <v>0</v>
      </c>
      <c r="AS72" s="83">
        <f t="array" ref="AS72">SUM(AS5:AS71*(RIGHT($B5:$B71,2)="10"))</f>
        <v>0</v>
      </c>
      <c r="AT72" s="83">
        <f t="array" ref="AT72">SUM(AT5:AT71*(RIGHT($B5:$B71,2)="10"))</f>
        <v>0</v>
      </c>
      <c r="AU72" s="83">
        <f t="array" ref="AU72">SUM(AU5:AU71*(RIGHT($B5:$B71,2)="10"))</f>
        <v>0</v>
      </c>
      <c r="AV72" s="83">
        <f t="array" ref="AV72">SUM(AV5:AV71*(RIGHT($B5:$B71,2)="10"))</f>
        <v>0</v>
      </c>
      <c r="AW72" s="83">
        <f t="array" ref="AW72">SUM(AW5:AW71*(RIGHT($B5:$B71,2)="10"))</f>
        <v>0</v>
      </c>
      <c r="AX72" s="83">
        <f t="array" ref="AX72">SUM(AX5:AX71*(RIGHT($B5:$B71,2)="10"))</f>
        <v>0</v>
      </c>
      <c r="AY72" s="83">
        <f t="array" ref="AY72">SUM(AY5:AY71*(RIGHT($B5:$B71,2)="10"))</f>
        <v>0</v>
      </c>
      <c r="AZ72" s="83">
        <f t="array" ref="AZ72">SUM(AZ5:AZ71*(RIGHT($B5:$B71,2)="10"))</f>
        <v>0</v>
      </c>
      <c r="BA72" s="83">
        <f t="array" ref="BA72">SUM(BA5:BA71*(RIGHT($B5:$B71,2)="10"))</f>
        <v>0</v>
      </c>
      <c r="BB72" s="83">
        <f t="array" ref="BB72">SUM(BB5:BB71*(RIGHT($B5:$B71,2)="10"))</f>
        <v>0</v>
      </c>
      <c r="BC72" s="83">
        <f t="array" ref="BC72">SUM(BC5:BC71*(RIGHT($B5:$B71,2)="10"))</f>
        <v>0</v>
      </c>
      <c r="BD72" s="83">
        <f t="array" ref="BD72">SUM(BD5:BD71*(RIGHT($B5:$B71,2)="10"))</f>
        <v>0</v>
      </c>
      <c r="BE72" s="83">
        <f t="array" ref="BE72">SUM(BE5:BE71*(RIGHT($B5:$B71,2)="10"))</f>
        <v>0</v>
      </c>
      <c r="BF72" s="83">
        <f t="array" ref="BF72">SUM(BF5:BF71*(RIGHT($B5:$B71,2)="10"))</f>
        <v>0</v>
      </c>
      <c r="BG72" s="83">
        <f t="array" ref="BG72">SUM(BG5:BG71*(RIGHT($B5:$B71,2)="10"))</f>
        <v>0</v>
      </c>
      <c r="BH72" s="83">
        <f t="array" ref="BH72">SUM(BH5:BH71*(RIGHT($B5:$B71,2)="10"))</f>
        <v>0</v>
      </c>
      <c r="BI72" s="83">
        <f t="array" ref="BI72">SUM(BI5:BI71*(RIGHT($B5:$B71,2)="10"))</f>
        <v>0</v>
      </c>
      <c r="BJ72" s="83">
        <f t="array" ref="BJ72">SUM(BJ5:BJ71*(RIGHT($B5:$B71,2)="10"))</f>
        <v>0</v>
      </c>
      <c r="BK72" s="83">
        <f t="array" ref="BK72">SUM(BK5:BK71*(RIGHT($B5:$B71,2)="10"))</f>
        <v>0</v>
      </c>
      <c r="BL72" s="83">
        <f t="array" ref="BL72">SUM(BL5:BL71*(RIGHT($B5:$B71,2)="10"))</f>
        <v>0</v>
      </c>
      <c r="BM72" s="83">
        <f t="array" ref="BM72">SUM(BM5:BM71*(RIGHT($B5:$B71,2)="10"))</f>
        <v>0</v>
      </c>
      <c r="BN72" s="83">
        <f t="array" ref="BN72">SUM(BN5:BN71*(RIGHT($B5:$B71,2)="10"))</f>
        <v>0</v>
      </c>
      <c r="BO72" s="83">
        <f t="array" ref="BO72">SUM(BO5:BO71*(RIGHT($B5:$B71,2)="10"))</f>
        <v>0</v>
      </c>
      <c r="BP72" s="83">
        <f t="array" ref="BP72">SUM(BP5:BP71*(RIGHT($B5:$B71,2)="10"))</f>
        <v>0</v>
      </c>
      <c r="BQ72" s="83">
        <f t="array" ref="BQ72">SUM(BQ5:BQ71*(RIGHT($B5:$B71,2)="10"))</f>
        <v>0</v>
      </c>
      <c r="BR72" s="83">
        <f t="array" ref="BR72">SUM(BR5:BR71*(RIGHT($B5:$B71,2)="10"))</f>
        <v>0</v>
      </c>
    </row>
    <row r="73" spans="2:70">
      <c r="C73" s="6"/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200" verticalDpi="200" r:id="rId1"/>
  <ignoredErrors>
    <ignoredError sqref="K62:BR6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2:BR61"/>
  <sheetViews>
    <sheetView zoomScale="90" zoomScaleNormal="90" workbookViewId="0">
      <pane xSplit="3" ySplit="3" topLeftCell="I4" activePane="bottomRight" state="frozen"/>
      <selection pane="topRight" activeCell="D1" sqref="D1"/>
      <selection pane="bottomLeft" activeCell="A4" sqref="A4"/>
      <selection pane="bottomRight" activeCell="C5" sqref="C5"/>
    </sheetView>
  </sheetViews>
  <sheetFormatPr defaultColWidth="8.85546875" defaultRowHeight="15"/>
  <cols>
    <col min="1" max="1" width="3.5703125" style="3" customWidth="1"/>
    <col min="2" max="2" width="7.28515625" style="3" customWidth="1"/>
    <col min="3" max="3" width="41.140625" style="3" customWidth="1"/>
    <col min="4" max="8" width="10.7109375" style="3" bestFit="1" customWidth="1"/>
    <col min="9" max="9" width="10" style="3" customWidth="1"/>
    <col min="10" max="10" width="5.7109375" style="3" customWidth="1"/>
    <col min="11" max="11" width="10.140625" style="3" customWidth="1"/>
    <col min="12" max="12" width="10.42578125" style="3" customWidth="1"/>
    <col min="13" max="13" width="8.85546875" style="3" customWidth="1"/>
    <col min="14" max="45" width="8.85546875" style="3"/>
    <col min="46" max="46" width="9.42578125" style="3" customWidth="1"/>
    <col min="47" max="16384" width="8.85546875" style="3"/>
  </cols>
  <sheetData>
    <row r="2" spans="2:70" ht="18.75">
      <c r="B2" s="1" t="s">
        <v>173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</row>
    <row r="3" spans="2:70">
      <c r="B3" s="38" t="s">
        <v>102</v>
      </c>
      <c r="C3" s="38" t="s">
        <v>171</v>
      </c>
      <c r="D3" s="115" t="s">
        <v>1</v>
      </c>
      <c r="E3" s="115" t="s">
        <v>2</v>
      </c>
      <c r="F3" s="115" t="s">
        <v>3</v>
      </c>
      <c r="G3" s="115" t="s">
        <v>4</v>
      </c>
      <c r="H3" s="115" t="s">
        <v>5</v>
      </c>
      <c r="I3" s="115" t="s">
        <v>6</v>
      </c>
      <c r="K3" s="39">
        <f>Параметры!C11</f>
        <v>42370</v>
      </c>
      <c r="L3" s="39">
        <f>DATE(YEAR(K3),MONTH(K3)+1,1)</f>
        <v>42401</v>
      </c>
      <c r="M3" s="39">
        <f t="shared" ref="M3:BR3" si="0">DATE(YEAR(L3),MONTH(L3)+1,1)</f>
        <v>42430</v>
      </c>
      <c r="N3" s="39">
        <f t="shared" si="0"/>
        <v>42461</v>
      </c>
      <c r="O3" s="39">
        <f t="shared" si="0"/>
        <v>42491</v>
      </c>
      <c r="P3" s="39">
        <f t="shared" si="0"/>
        <v>42522</v>
      </c>
      <c r="Q3" s="39">
        <f t="shared" si="0"/>
        <v>42552</v>
      </c>
      <c r="R3" s="39">
        <f t="shared" si="0"/>
        <v>42583</v>
      </c>
      <c r="S3" s="39">
        <f t="shared" si="0"/>
        <v>42614</v>
      </c>
      <c r="T3" s="39">
        <f t="shared" si="0"/>
        <v>42644</v>
      </c>
      <c r="U3" s="39">
        <f t="shared" si="0"/>
        <v>42675</v>
      </c>
      <c r="V3" s="39">
        <f t="shared" si="0"/>
        <v>42705</v>
      </c>
      <c r="W3" s="39">
        <f t="shared" si="0"/>
        <v>42736</v>
      </c>
      <c r="X3" s="39">
        <f t="shared" si="0"/>
        <v>42767</v>
      </c>
      <c r="Y3" s="39">
        <f t="shared" si="0"/>
        <v>42795</v>
      </c>
      <c r="Z3" s="39">
        <f t="shared" si="0"/>
        <v>42826</v>
      </c>
      <c r="AA3" s="39">
        <f t="shared" si="0"/>
        <v>42856</v>
      </c>
      <c r="AB3" s="39">
        <f t="shared" si="0"/>
        <v>42887</v>
      </c>
      <c r="AC3" s="39">
        <f t="shared" si="0"/>
        <v>42917</v>
      </c>
      <c r="AD3" s="39">
        <f t="shared" si="0"/>
        <v>42948</v>
      </c>
      <c r="AE3" s="39">
        <f t="shared" si="0"/>
        <v>42979</v>
      </c>
      <c r="AF3" s="39">
        <f t="shared" si="0"/>
        <v>43009</v>
      </c>
      <c r="AG3" s="39">
        <f t="shared" si="0"/>
        <v>43040</v>
      </c>
      <c r="AH3" s="39">
        <f t="shared" si="0"/>
        <v>43070</v>
      </c>
      <c r="AI3" s="39">
        <f t="shared" si="0"/>
        <v>43101</v>
      </c>
      <c r="AJ3" s="39">
        <f t="shared" si="0"/>
        <v>43132</v>
      </c>
      <c r="AK3" s="39">
        <f t="shared" si="0"/>
        <v>43160</v>
      </c>
      <c r="AL3" s="39">
        <f t="shared" si="0"/>
        <v>43191</v>
      </c>
      <c r="AM3" s="39">
        <f t="shared" si="0"/>
        <v>43221</v>
      </c>
      <c r="AN3" s="39">
        <f t="shared" si="0"/>
        <v>43252</v>
      </c>
      <c r="AO3" s="39">
        <f t="shared" si="0"/>
        <v>43282</v>
      </c>
      <c r="AP3" s="39">
        <f t="shared" si="0"/>
        <v>43313</v>
      </c>
      <c r="AQ3" s="39">
        <f t="shared" si="0"/>
        <v>43344</v>
      </c>
      <c r="AR3" s="39">
        <f t="shared" si="0"/>
        <v>43374</v>
      </c>
      <c r="AS3" s="39">
        <f t="shared" si="0"/>
        <v>43405</v>
      </c>
      <c r="AT3" s="39">
        <f t="shared" si="0"/>
        <v>43435</v>
      </c>
      <c r="AU3" s="39">
        <f t="shared" si="0"/>
        <v>43466</v>
      </c>
      <c r="AV3" s="39">
        <f t="shared" si="0"/>
        <v>43497</v>
      </c>
      <c r="AW3" s="39">
        <f t="shared" si="0"/>
        <v>43525</v>
      </c>
      <c r="AX3" s="39">
        <f t="shared" si="0"/>
        <v>43556</v>
      </c>
      <c r="AY3" s="39">
        <f t="shared" si="0"/>
        <v>43586</v>
      </c>
      <c r="AZ3" s="39">
        <f t="shared" si="0"/>
        <v>43617</v>
      </c>
      <c r="BA3" s="39">
        <f t="shared" si="0"/>
        <v>43647</v>
      </c>
      <c r="BB3" s="39">
        <f t="shared" si="0"/>
        <v>43678</v>
      </c>
      <c r="BC3" s="39">
        <f t="shared" si="0"/>
        <v>43709</v>
      </c>
      <c r="BD3" s="39">
        <f t="shared" si="0"/>
        <v>43739</v>
      </c>
      <c r="BE3" s="39">
        <f t="shared" si="0"/>
        <v>43770</v>
      </c>
      <c r="BF3" s="39">
        <f t="shared" si="0"/>
        <v>43800</v>
      </c>
      <c r="BG3" s="39">
        <f t="shared" si="0"/>
        <v>43831</v>
      </c>
      <c r="BH3" s="39">
        <f t="shared" si="0"/>
        <v>43862</v>
      </c>
      <c r="BI3" s="39">
        <f t="shared" si="0"/>
        <v>43891</v>
      </c>
      <c r="BJ3" s="39">
        <f t="shared" si="0"/>
        <v>43922</v>
      </c>
      <c r="BK3" s="39">
        <f t="shared" si="0"/>
        <v>43952</v>
      </c>
      <c r="BL3" s="39">
        <f t="shared" si="0"/>
        <v>43983</v>
      </c>
      <c r="BM3" s="39">
        <f t="shared" si="0"/>
        <v>44013</v>
      </c>
      <c r="BN3" s="39">
        <f t="shared" si="0"/>
        <v>44044</v>
      </c>
      <c r="BO3" s="39">
        <f t="shared" si="0"/>
        <v>44075</v>
      </c>
      <c r="BP3" s="39">
        <f t="shared" si="0"/>
        <v>44105</v>
      </c>
      <c r="BQ3" s="39">
        <f t="shared" si="0"/>
        <v>44136</v>
      </c>
      <c r="BR3" s="39">
        <f t="shared" si="0"/>
        <v>44166</v>
      </c>
    </row>
    <row r="4" spans="2:70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</row>
    <row r="5" spans="2:70">
      <c r="B5" s="5"/>
      <c r="C5" s="4" t="s">
        <v>330</v>
      </c>
      <c r="D5" s="5"/>
      <c r="E5" s="5"/>
      <c r="F5" s="5"/>
      <c r="G5" s="5"/>
      <c r="H5" s="5"/>
      <c r="I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</row>
    <row r="6" spans="2:70">
      <c r="B6" s="91">
        <v>2</v>
      </c>
      <c r="C6" s="141" t="s">
        <v>107</v>
      </c>
      <c r="D6" s="76">
        <f t="shared" ref="D6:D12" si="1">SUM(K6:V6)</f>
        <v>6719.9999999182428</v>
      </c>
      <c r="E6" s="76">
        <f t="shared" ref="E6:E12" si="2">SUM(W6:AH6)</f>
        <v>0</v>
      </c>
      <c r="F6" s="76">
        <f t="shared" ref="F6:F12" si="3">SUM(AI6:AT6)</f>
        <v>0</v>
      </c>
      <c r="G6" s="76">
        <f t="shared" ref="G6:G12" si="4">SUM(AU6:BF6)</f>
        <v>0</v>
      </c>
      <c r="H6" s="76">
        <f t="shared" ref="H6:H12" si="5">SUM(BG6:BR6)</f>
        <v>0</v>
      </c>
      <c r="I6" s="76">
        <f t="shared" ref="I6:I12" si="6">SUM(D6:H6)</f>
        <v>6719.9999999182428</v>
      </c>
      <c r="K6" s="66">
        <f>Продажи!L83*Параметры!$C$26*Параметры!$C$27</f>
        <v>498.91805924919657</v>
      </c>
      <c r="L6" s="66">
        <f>Продажи!M83*Параметры!$C$26*Параметры!$C$27</f>
        <v>498.91805924919657</v>
      </c>
      <c r="M6" s="66">
        <f>Продажи!N83*Параметры!$C$26*Параметры!$C$27</f>
        <v>498.91805924919657</v>
      </c>
      <c r="N6" s="66">
        <f>Продажи!O83*Параметры!$C$26*Параметры!$C$27</f>
        <v>574.05852909603732</v>
      </c>
      <c r="O6" s="66">
        <f>Продажи!P83*Параметры!$C$26*Параметры!$C$27</f>
        <v>781.05852909603732</v>
      </c>
      <c r="P6" s="66">
        <f>Продажи!Q83*Параметры!$C$26*Параметры!$C$27</f>
        <v>574.05852909603732</v>
      </c>
      <c r="Q6" s="66">
        <f>Продажи!R83*Параметры!$C$26*Параметры!$C$27</f>
        <v>574.05852909603732</v>
      </c>
      <c r="R6" s="66">
        <f>Продажи!S83*Параметры!$C$26*Параметры!$C$27</f>
        <v>574.05852909603732</v>
      </c>
      <c r="S6" s="66">
        <f>Продажи!T83*Параметры!$C$26*Параметры!$C$27</f>
        <v>574.05852909603732</v>
      </c>
      <c r="T6" s="66">
        <f>Продажи!U83*Параметры!$C$26*Параметры!$C$27</f>
        <v>574.05852909603732</v>
      </c>
      <c r="U6" s="66">
        <f>Продажи!V83*Параметры!$C$26*Параметры!$C$27</f>
        <v>498.91805924919657</v>
      </c>
      <c r="V6" s="66">
        <f>Продажи!W83*Параметры!$C$26*Параметры!$C$27</f>
        <v>498.91805924919657</v>
      </c>
      <c r="W6" s="66">
        <f>Продажи!X83*Параметры!$C$26*Параметры!$C$27</f>
        <v>0</v>
      </c>
      <c r="X6" s="66">
        <f>Продажи!Y83*Параметры!$C$26*Параметры!$C$27</f>
        <v>0</v>
      </c>
      <c r="Y6" s="66">
        <f>Продажи!Z83*Параметры!$C$26*Параметры!$C$27</f>
        <v>0</v>
      </c>
      <c r="Z6" s="66">
        <f>Продажи!AA83*Параметры!$C$26*Параметры!$C$27</f>
        <v>0</v>
      </c>
      <c r="AA6" s="66">
        <f>Продажи!AB83*Параметры!$C$26*Параметры!$C$27</f>
        <v>0</v>
      </c>
      <c r="AB6" s="66">
        <f>Продажи!AC83*Параметры!$C$26*Параметры!$C$27</f>
        <v>0</v>
      </c>
      <c r="AC6" s="66">
        <f>Продажи!AD83*Параметры!$C$26*Параметры!$C$27</f>
        <v>0</v>
      </c>
      <c r="AD6" s="66">
        <f>Продажи!AE83*Параметры!$C$26*Параметры!$C$27</f>
        <v>0</v>
      </c>
      <c r="AE6" s="66">
        <f>Продажи!AF83*Параметры!$C$26*Параметры!$C$27</f>
        <v>0</v>
      </c>
      <c r="AF6" s="66">
        <f>Продажи!AG83*Параметры!$C$26*Параметры!$C$27</f>
        <v>0</v>
      </c>
      <c r="AG6" s="66">
        <f>Продажи!AH83*Параметры!$C$26*Параметры!$C$27</f>
        <v>0</v>
      </c>
      <c r="AH6" s="66">
        <f>Продажи!AI83*Параметры!$C$26*Параметры!$C$27</f>
        <v>0</v>
      </c>
      <c r="AI6" s="66">
        <f>Продажи!AJ83*Параметры!$C$26*Параметры!$C$27</f>
        <v>0</v>
      </c>
      <c r="AJ6" s="66">
        <f>Продажи!AK83*Параметры!$C$26*Параметры!$C$27</f>
        <v>0</v>
      </c>
      <c r="AK6" s="66">
        <f>Продажи!AL83*Параметры!$C$26*Параметры!$C$27</f>
        <v>0</v>
      </c>
      <c r="AL6" s="66">
        <f>Продажи!AM83*Параметры!$C$26*Параметры!$C$27</f>
        <v>0</v>
      </c>
      <c r="AM6" s="66">
        <f>Продажи!AN83*Параметры!$C$26*Параметры!$C$27</f>
        <v>0</v>
      </c>
      <c r="AN6" s="66">
        <f>Продажи!AO83*Параметры!$C$26*Параметры!$C$27</f>
        <v>0</v>
      </c>
      <c r="AO6" s="66">
        <f>Продажи!AP83*Параметры!$C$26*Параметры!$C$27</f>
        <v>0</v>
      </c>
      <c r="AP6" s="66">
        <f>Продажи!AQ83*Параметры!$C$26*Параметры!$C$27</f>
        <v>0</v>
      </c>
      <c r="AQ6" s="66">
        <f>Продажи!AR83*Параметры!$C$26*Параметры!$C$27</f>
        <v>0</v>
      </c>
      <c r="AR6" s="66">
        <f>Продажи!AS83*Параметры!$C$26*Параметры!$C$27</f>
        <v>0</v>
      </c>
      <c r="AS6" s="66">
        <f>Продажи!AT83*Параметры!$C$26*Параметры!$C$27</f>
        <v>0</v>
      </c>
      <c r="AT6" s="66">
        <f>Продажи!AU83*Параметры!$C$26*Параметры!$C$27</f>
        <v>0</v>
      </c>
      <c r="AU6" s="66">
        <f>Продажи!AV83*Параметры!$C$26*Параметры!$C$27</f>
        <v>0</v>
      </c>
      <c r="AV6" s="66">
        <f>Продажи!AW83*Параметры!$C$26*Параметры!$C$27</f>
        <v>0</v>
      </c>
      <c r="AW6" s="66">
        <f>Продажи!AX83*Параметры!$C$26*Параметры!$C$27</f>
        <v>0</v>
      </c>
      <c r="AX6" s="66">
        <f>Продажи!AY83*Параметры!$C$26*Параметры!$C$27</f>
        <v>0</v>
      </c>
      <c r="AY6" s="66">
        <f>Продажи!AZ83*Параметры!$C$26*Параметры!$C$27</f>
        <v>0</v>
      </c>
      <c r="AZ6" s="66">
        <f>Продажи!BA83*Параметры!$C$26*Параметры!$C$27</f>
        <v>0</v>
      </c>
      <c r="BA6" s="66">
        <f>Продажи!BB83*Параметры!$C$26*Параметры!$C$27</f>
        <v>0</v>
      </c>
      <c r="BB6" s="66">
        <f>Продажи!BC83*Параметры!$C$26*Параметры!$C$27</f>
        <v>0</v>
      </c>
      <c r="BC6" s="66">
        <f>Продажи!BD83*Параметры!$C$26*Параметры!$C$27</f>
        <v>0</v>
      </c>
      <c r="BD6" s="66">
        <f>Продажи!BE83*Параметры!$C$26*Параметры!$C$27</f>
        <v>0</v>
      </c>
      <c r="BE6" s="66">
        <f>Продажи!BF83*Параметры!$C$26*Параметры!$C$27</f>
        <v>0</v>
      </c>
      <c r="BF6" s="66">
        <f>Продажи!BG83*Параметры!$C$26*Параметры!$C$27</f>
        <v>0</v>
      </c>
      <c r="BG6" s="66">
        <f>Продажи!BH83*Параметры!$C$26*Параметры!$C$27</f>
        <v>0</v>
      </c>
      <c r="BH6" s="66">
        <f>Продажи!BI83*Параметры!$C$26*Параметры!$C$27</f>
        <v>0</v>
      </c>
      <c r="BI6" s="66">
        <f>Продажи!BJ83*Параметры!$C$26*Параметры!$C$27</f>
        <v>0</v>
      </c>
      <c r="BJ6" s="66">
        <f>Продажи!BK83*Параметры!$C$26*Параметры!$C$27</f>
        <v>0</v>
      </c>
      <c r="BK6" s="66">
        <f>Продажи!BL83*Параметры!$C$26*Параметры!$C$27</f>
        <v>0</v>
      </c>
      <c r="BL6" s="66">
        <f>Продажи!BM83*Параметры!$C$26*Параметры!$C$27</f>
        <v>0</v>
      </c>
      <c r="BM6" s="66">
        <f>Продажи!BN83*Параметры!$C$26*Параметры!$C$27</f>
        <v>0</v>
      </c>
      <c r="BN6" s="66">
        <f>Продажи!BO83*Параметры!$C$26*Параметры!$C$27</f>
        <v>0</v>
      </c>
      <c r="BO6" s="66">
        <f>Продажи!BP83*Параметры!$C$26*Параметры!$C$27</f>
        <v>0</v>
      </c>
      <c r="BP6" s="66">
        <f>Продажи!BQ83*Параметры!$C$26*Параметры!$C$27</f>
        <v>0</v>
      </c>
      <c r="BQ6" s="66">
        <f>Продажи!BR83*Параметры!$C$26*Параметры!$C$27</f>
        <v>0</v>
      </c>
      <c r="BR6" s="66">
        <f>Продажи!BS83*Параметры!$C$26*Параметры!$C$27</f>
        <v>0</v>
      </c>
    </row>
    <row r="7" spans="2:70">
      <c r="B7" s="48">
        <v>3</v>
      </c>
      <c r="C7" s="141" t="s">
        <v>343</v>
      </c>
      <c r="D7" s="76">
        <f t="shared" si="1"/>
        <v>0</v>
      </c>
      <c r="E7" s="76">
        <f t="shared" si="2"/>
        <v>0</v>
      </c>
      <c r="F7" s="76">
        <f t="shared" si="3"/>
        <v>0</v>
      </c>
      <c r="G7" s="76">
        <f t="shared" si="4"/>
        <v>0</v>
      </c>
      <c r="H7" s="76">
        <f t="shared" si="5"/>
        <v>0</v>
      </c>
      <c r="I7" s="76">
        <f t="shared" si="6"/>
        <v>0</v>
      </c>
      <c r="K7" s="76">
        <f>IF(Параметры!$C$36=2,ФОТ!P289,)</f>
        <v>0</v>
      </c>
      <c r="L7" s="76">
        <f>IF(Параметры!$C$36=2,ФОТ!Q289,)</f>
        <v>0</v>
      </c>
      <c r="M7" s="76">
        <f>IF(Параметры!$C$36=2,ФОТ!R289,)</f>
        <v>0</v>
      </c>
      <c r="N7" s="76">
        <f>IF(Параметры!$C$36=2,ФОТ!S289,)</f>
        <v>0</v>
      </c>
      <c r="O7" s="76">
        <f>IF(Параметры!$C$36=2,ФОТ!T289,)</f>
        <v>0</v>
      </c>
      <c r="P7" s="76">
        <f>IF(Параметры!$C$36=2,ФОТ!U289,)</f>
        <v>0</v>
      </c>
      <c r="Q7" s="76">
        <f>IF(Параметры!$C$36=2,ФОТ!V289,)</f>
        <v>0</v>
      </c>
      <c r="R7" s="76">
        <f>IF(Параметры!$C$36=2,ФОТ!W289,)</f>
        <v>0</v>
      </c>
      <c r="S7" s="76">
        <f>IF(Параметры!$C$36=2,ФОТ!X289,)</f>
        <v>0</v>
      </c>
      <c r="T7" s="76">
        <f>IF(Параметры!$C$36=2,ФОТ!Y289,)</f>
        <v>0</v>
      </c>
      <c r="U7" s="76">
        <f>IF(Параметры!$C$36=2,ФОТ!Z289,)</f>
        <v>0</v>
      </c>
      <c r="V7" s="76">
        <f>IF(Параметры!$C$36=2,ФОТ!AA289,)</f>
        <v>0</v>
      </c>
      <c r="W7" s="76">
        <f>IF(Параметры!$C$36=2,ФОТ!AB289,)</f>
        <v>0</v>
      </c>
      <c r="X7" s="76">
        <f>IF(Параметры!$C$36=2,ФОТ!AC289,)</f>
        <v>0</v>
      </c>
      <c r="Y7" s="76">
        <f>IF(Параметры!$C$36=2,ФОТ!AD289,)</f>
        <v>0</v>
      </c>
      <c r="Z7" s="76">
        <f>IF(Параметры!$C$36=2,ФОТ!AE289,)</f>
        <v>0</v>
      </c>
      <c r="AA7" s="76">
        <f>IF(Параметры!$C$36=2,ФОТ!AF289,)</f>
        <v>0</v>
      </c>
      <c r="AB7" s="76">
        <f>IF(Параметры!$C$36=2,ФОТ!AG289,)</f>
        <v>0</v>
      </c>
      <c r="AC7" s="76">
        <f>IF(Параметры!$C$36=2,ФОТ!AH289,)</f>
        <v>0</v>
      </c>
      <c r="AD7" s="76">
        <f>IF(Параметры!$C$36=2,ФОТ!AI289,)</f>
        <v>0</v>
      </c>
      <c r="AE7" s="76">
        <f>IF(Параметры!$C$36=2,ФОТ!AJ289,)</f>
        <v>0</v>
      </c>
      <c r="AF7" s="76">
        <f>IF(Параметры!$C$36=2,ФОТ!AK289,)</f>
        <v>0</v>
      </c>
      <c r="AG7" s="76">
        <f>IF(Параметры!$C$36=2,ФОТ!AL289,)</f>
        <v>0</v>
      </c>
      <c r="AH7" s="76">
        <f>IF(Параметры!$C$36=2,ФОТ!AM289,)</f>
        <v>0</v>
      </c>
      <c r="AI7" s="76">
        <f>IF(Параметры!$C$36=2,ФОТ!AN289,)</f>
        <v>0</v>
      </c>
      <c r="AJ7" s="76">
        <f>IF(Параметры!$C$36=2,ФОТ!AO289,)</f>
        <v>0</v>
      </c>
      <c r="AK7" s="76">
        <f>IF(Параметры!$C$36=2,ФОТ!AP289,)</f>
        <v>0</v>
      </c>
      <c r="AL7" s="76">
        <f>IF(Параметры!$C$36=2,ФОТ!AQ289,)</f>
        <v>0</v>
      </c>
      <c r="AM7" s="76">
        <f>IF(Параметры!$C$36=2,ФОТ!AR289,)</f>
        <v>0</v>
      </c>
      <c r="AN7" s="76">
        <f>IF(Параметры!$C$36=2,ФОТ!AS289,)</f>
        <v>0</v>
      </c>
      <c r="AO7" s="76">
        <f>IF(Параметры!$C$36=2,ФОТ!AT289,)</f>
        <v>0</v>
      </c>
      <c r="AP7" s="76">
        <f>IF(Параметры!$C$36=2,ФОТ!AU289,)</f>
        <v>0</v>
      </c>
      <c r="AQ7" s="76">
        <f>IF(Параметры!$C$36=2,ФОТ!AV289,)</f>
        <v>0</v>
      </c>
      <c r="AR7" s="76">
        <f>IF(Параметры!$C$36=2,ФОТ!AW289,)</f>
        <v>0</v>
      </c>
      <c r="AS7" s="76">
        <f>IF(Параметры!$C$36=2,ФОТ!AX289,)</f>
        <v>0</v>
      </c>
      <c r="AT7" s="76">
        <f>IF(Параметры!$C$36=2,ФОТ!AY289,)</f>
        <v>0</v>
      </c>
      <c r="AU7" s="76">
        <f>IF(Параметры!$C$36=2,ФОТ!AZ289,)</f>
        <v>0</v>
      </c>
      <c r="AV7" s="76">
        <f>IF(Параметры!$C$36=2,ФОТ!BA289,)</f>
        <v>0</v>
      </c>
      <c r="AW7" s="76">
        <f>IF(Параметры!$C$36=2,ФОТ!BB289,)</f>
        <v>0</v>
      </c>
      <c r="AX7" s="76">
        <f>IF(Параметры!$C$36=2,ФОТ!BC289,)</f>
        <v>0</v>
      </c>
      <c r="AY7" s="76">
        <f>IF(Параметры!$C$36=2,ФОТ!BD289,)</f>
        <v>0</v>
      </c>
      <c r="AZ7" s="76">
        <f>IF(Параметры!$C$36=2,ФОТ!BE289,)</f>
        <v>0</v>
      </c>
      <c r="BA7" s="76">
        <f>IF(Параметры!$C$36=2,ФОТ!BF289,)</f>
        <v>0</v>
      </c>
      <c r="BB7" s="76">
        <f>IF(Параметры!$C$36=2,ФОТ!BG289,)</f>
        <v>0</v>
      </c>
      <c r="BC7" s="76">
        <f>IF(Параметры!$C$36=2,ФОТ!BH289,)</f>
        <v>0</v>
      </c>
      <c r="BD7" s="76">
        <f>IF(Параметры!$C$36=2,ФОТ!BI289,)</f>
        <v>0</v>
      </c>
      <c r="BE7" s="76">
        <f>IF(Параметры!$C$36=2,ФОТ!BJ289,)</f>
        <v>0</v>
      </c>
      <c r="BF7" s="76">
        <f>IF(Параметры!$C$36=2,ФОТ!BK289,)</f>
        <v>0</v>
      </c>
      <c r="BG7" s="76">
        <f>IF(Параметры!$C$36=2,ФОТ!BL289,)</f>
        <v>0</v>
      </c>
      <c r="BH7" s="76">
        <f>IF(Параметры!$C$36=2,ФОТ!BM289,)</f>
        <v>0</v>
      </c>
      <c r="BI7" s="76">
        <f>IF(Параметры!$C$36=2,ФОТ!BN289,)</f>
        <v>0</v>
      </c>
      <c r="BJ7" s="76">
        <f>IF(Параметры!$C$36=2,ФОТ!BO289,)</f>
        <v>0</v>
      </c>
      <c r="BK7" s="76">
        <f>IF(Параметры!$C$36=2,ФОТ!BP289,)</f>
        <v>0</v>
      </c>
      <c r="BL7" s="76">
        <f>IF(Параметры!$C$36=2,ФОТ!BQ289,)</f>
        <v>0</v>
      </c>
      <c r="BM7" s="76">
        <f>IF(Параметры!$C$36=2,ФОТ!BR289,)</f>
        <v>0</v>
      </c>
      <c r="BN7" s="76">
        <f>IF(Параметры!$C$36=2,ФОТ!BS289,)</f>
        <v>0</v>
      </c>
      <c r="BO7" s="76">
        <f>IF(Параметры!$C$36=2,ФОТ!BT289,)</f>
        <v>0</v>
      </c>
      <c r="BP7" s="76">
        <f>IF(Параметры!$C$36=2,ФОТ!BU289,)</f>
        <v>0</v>
      </c>
      <c r="BQ7" s="76">
        <f>IF(Параметры!$C$36=2,ФОТ!BV289,)</f>
        <v>0</v>
      </c>
      <c r="BR7" s="76">
        <f>IF(Параметры!$C$36=2,ФОТ!BW289,)</f>
        <v>0</v>
      </c>
    </row>
    <row r="8" spans="2:70">
      <c r="B8" s="48">
        <v>4</v>
      </c>
      <c r="C8" s="141" t="s">
        <v>109</v>
      </c>
      <c r="D8" s="76">
        <f>SUM(D9:D11)</f>
        <v>112633.87499992643</v>
      </c>
      <c r="E8" s="76">
        <f t="shared" ref="E8:I8" si="7">SUM(E9:E11)</f>
        <v>0</v>
      </c>
      <c r="F8" s="76">
        <f t="shared" si="7"/>
        <v>0</v>
      </c>
      <c r="G8" s="76">
        <f t="shared" si="7"/>
        <v>0</v>
      </c>
      <c r="H8" s="76">
        <f t="shared" si="7"/>
        <v>0</v>
      </c>
      <c r="I8" s="76">
        <f t="shared" si="7"/>
        <v>112633.87499992643</v>
      </c>
      <c r="K8" s="76">
        <f>SUM(K9:K11)</f>
        <v>3058.6182024768186</v>
      </c>
      <c r="L8" s="76">
        <f t="shared" ref="L8:BR8" si="8">SUM(L9:L11)</f>
        <v>8424.296168578514</v>
      </c>
      <c r="M8" s="76">
        <f t="shared" si="8"/>
        <v>8424.296168578514</v>
      </c>
      <c r="N8" s="76">
        <f t="shared" si="8"/>
        <v>10429.84759144067</v>
      </c>
      <c r="O8" s="76">
        <f t="shared" si="8"/>
        <v>10616.147591440671</v>
      </c>
      <c r="P8" s="76">
        <f t="shared" si="8"/>
        <v>10429.84759144067</v>
      </c>
      <c r="Q8" s="76">
        <f t="shared" si="8"/>
        <v>10429.84759144067</v>
      </c>
      <c r="R8" s="76">
        <f t="shared" si="8"/>
        <v>10429.84759144067</v>
      </c>
      <c r="S8" s="76">
        <f t="shared" si="8"/>
        <v>10429.84759144067</v>
      </c>
      <c r="T8" s="76">
        <f t="shared" si="8"/>
        <v>10429.84759144067</v>
      </c>
      <c r="U8" s="76">
        <f t="shared" si="8"/>
        <v>8424.296168578514</v>
      </c>
      <c r="V8" s="76">
        <f t="shared" si="8"/>
        <v>11107.135151629362</v>
      </c>
      <c r="W8" s="76">
        <f t="shared" si="8"/>
        <v>0</v>
      </c>
      <c r="X8" s="76">
        <f t="shared" si="8"/>
        <v>0</v>
      </c>
      <c r="Y8" s="76">
        <f t="shared" si="8"/>
        <v>0</v>
      </c>
      <c r="Z8" s="76">
        <f t="shared" si="8"/>
        <v>0</v>
      </c>
      <c r="AA8" s="76">
        <f t="shared" si="8"/>
        <v>0</v>
      </c>
      <c r="AB8" s="76">
        <f t="shared" si="8"/>
        <v>0</v>
      </c>
      <c r="AC8" s="76">
        <f t="shared" si="8"/>
        <v>0</v>
      </c>
      <c r="AD8" s="76">
        <f t="shared" si="8"/>
        <v>0</v>
      </c>
      <c r="AE8" s="76">
        <f t="shared" si="8"/>
        <v>0</v>
      </c>
      <c r="AF8" s="76">
        <f t="shared" si="8"/>
        <v>0</v>
      </c>
      <c r="AG8" s="76">
        <f t="shared" si="8"/>
        <v>0</v>
      </c>
      <c r="AH8" s="76">
        <f t="shared" si="8"/>
        <v>0</v>
      </c>
      <c r="AI8" s="76">
        <f t="shared" si="8"/>
        <v>0</v>
      </c>
      <c r="AJ8" s="76">
        <f t="shared" si="8"/>
        <v>0</v>
      </c>
      <c r="AK8" s="76">
        <f t="shared" si="8"/>
        <v>0</v>
      </c>
      <c r="AL8" s="76">
        <f t="shared" si="8"/>
        <v>0</v>
      </c>
      <c r="AM8" s="76">
        <f t="shared" si="8"/>
        <v>0</v>
      </c>
      <c r="AN8" s="76">
        <f t="shared" si="8"/>
        <v>0</v>
      </c>
      <c r="AO8" s="76">
        <f t="shared" si="8"/>
        <v>0</v>
      </c>
      <c r="AP8" s="76">
        <f t="shared" si="8"/>
        <v>0</v>
      </c>
      <c r="AQ8" s="76">
        <f t="shared" si="8"/>
        <v>0</v>
      </c>
      <c r="AR8" s="76">
        <f t="shared" si="8"/>
        <v>0</v>
      </c>
      <c r="AS8" s="76">
        <f t="shared" si="8"/>
        <v>0</v>
      </c>
      <c r="AT8" s="76">
        <f t="shared" si="8"/>
        <v>0</v>
      </c>
      <c r="AU8" s="76">
        <f t="shared" si="8"/>
        <v>0</v>
      </c>
      <c r="AV8" s="76">
        <f t="shared" si="8"/>
        <v>0</v>
      </c>
      <c r="AW8" s="76">
        <f t="shared" si="8"/>
        <v>0</v>
      </c>
      <c r="AX8" s="76">
        <f t="shared" si="8"/>
        <v>0</v>
      </c>
      <c r="AY8" s="76">
        <f t="shared" si="8"/>
        <v>0</v>
      </c>
      <c r="AZ8" s="76">
        <f t="shared" si="8"/>
        <v>0</v>
      </c>
      <c r="BA8" s="76">
        <f t="shared" si="8"/>
        <v>0</v>
      </c>
      <c r="BB8" s="76">
        <f t="shared" si="8"/>
        <v>0</v>
      </c>
      <c r="BC8" s="76">
        <f t="shared" si="8"/>
        <v>0</v>
      </c>
      <c r="BD8" s="76">
        <f t="shared" si="8"/>
        <v>0</v>
      </c>
      <c r="BE8" s="76">
        <f t="shared" si="8"/>
        <v>0</v>
      </c>
      <c r="BF8" s="76">
        <f t="shared" si="8"/>
        <v>0</v>
      </c>
      <c r="BG8" s="76">
        <f t="shared" si="8"/>
        <v>0</v>
      </c>
      <c r="BH8" s="76">
        <f t="shared" si="8"/>
        <v>0</v>
      </c>
      <c r="BI8" s="76">
        <f t="shared" si="8"/>
        <v>0</v>
      </c>
      <c r="BJ8" s="76">
        <f t="shared" si="8"/>
        <v>0</v>
      </c>
      <c r="BK8" s="76">
        <f t="shared" si="8"/>
        <v>0</v>
      </c>
      <c r="BL8" s="76">
        <f t="shared" si="8"/>
        <v>0</v>
      </c>
      <c r="BM8" s="76">
        <f t="shared" si="8"/>
        <v>0</v>
      </c>
      <c r="BN8" s="76">
        <f t="shared" si="8"/>
        <v>0</v>
      </c>
      <c r="BO8" s="76">
        <f t="shared" si="8"/>
        <v>0</v>
      </c>
      <c r="BP8" s="76">
        <f t="shared" si="8"/>
        <v>0</v>
      </c>
      <c r="BQ8" s="76">
        <f t="shared" si="8"/>
        <v>0</v>
      </c>
      <c r="BR8" s="76">
        <f t="shared" si="8"/>
        <v>0</v>
      </c>
    </row>
    <row r="9" spans="2:70">
      <c r="B9" s="48"/>
      <c r="C9" s="142" t="s">
        <v>357</v>
      </c>
      <c r="D9" s="76">
        <f t="shared" ref="D9:D10" si="9">SUM(K9:V9)</f>
        <v>115316.71398297726</v>
      </c>
      <c r="E9" s="76">
        <f t="shared" ref="E9:E10" si="10">SUM(W9:AH9)</f>
        <v>0</v>
      </c>
      <c r="F9" s="76">
        <f t="shared" ref="F9:F10" si="11">SUM(AI9:AT9)</f>
        <v>0</v>
      </c>
      <c r="G9" s="76">
        <f t="shared" ref="G9:G10" si="12">SUM(AU9:BF9)</f>
        <v>0</v>
      </c>
      <c r="H9" s="76">
        <f t="shared" ref="H9:H10" si="13">SUM(BG9:BR9)</f>
        <v>0</v>
      </c>
      <c r="I9" s="76">
        <f t="shared" ref="I9:I10" si="14">SUM(D9:H9)</f>
        <v>115316.71398297726</v>
      </c>
      <c r="K9" s="76">
        <f>Параметры!$C$25*(Продажи!L83*Параметры!$C$26+Кредит!L10+(ОС!M106+ОС!M113)/(1+Параметры!$C$25)+ФОТ!P234+ФОТ!P233/Параметры!$C$24+IF(Параметры!$C$36=2,ОС!M120/(1+Параметры!$C$25)+ФОТ!P288+ФОТ!P287/Параметры!$C$24,))*тех!X$6</f>
        <v>8424.296168578514</v>
      </c>
      <c r="L9" s="76">
        <f>Параметры!$C$25*(Продажи!M83*Параметры!$C$26+Кредит!M10+(ОС!N106+ОС!N113)/(1+Параметры!$C$25)+ФОТ!Q234+ФОТ!Q233/Параметры!$C$24+IF(Параметры!$C$36=2,ОС!N120/(1+Параметры!$C$25)+ФОТ!Q288+ФОТ!Q287/Параметры!$C$24,))*тех!Y$6</f>
        <v>8424.296168578514</v>
      </c>
      <c r="M9" s="76">
        <f>Параметры!$C$25*(Продажи!N83*Параметры!$C$26+Кредит!N10+(ОС!O106+ОС!O113)/(1+Параметры!$C$25)+ФОТ!R234+ФОТ!R233/Параметры!$C$24+IF(Параметры!$C$36=2,ОС!O120/(1+Параметры!$C$25)+ФОТ!R288+ФОТ!R287/Параметры!$C$24,))*тех!Z$6</f>
        <v>8424.296168578514</v>
      </c>
      <c r="N9" s="76">
        <f>Параметры!$C$25*(Продажи!O83*Параметры!$C$26+Кредит!O10+(ОС!P106+ОС!P113)/(1+Параметры!$C$25)+ФОТ!S234+ФОТ!S233/Параметры!$C$24+IF(Параметры!$C$36=2,ОС!P120/(1+Параметры!$C$25)+ФОТ!S288+ФОТ!S287/Параметры!$C$24,))*тех!AA$6</f>
        <v>10429.84759144067</v>
      </c>
      <c r="O9" s="76">
        <f>Параметры!$C$25*(Продажи!P83*Параметры!$C$26+Кредит!P10+(ОС!Q106+ОС!Q113)/(1+Параметры!$C$25)+ФОТ!T234+ФОТ!T233/Параметры!$C$24+IF(Параметры!$C$36=2,ОС!Q120/(1+Параметры!$C$25)+ФОТ!T288+ФОТ!T287/Параметры!$C$24,))*тех!AB$6</f>
        <v>10616.147591440671</v>
      </c>
      <c r="P9" s="76">
        <f>Параметры!$C$25*(Продажи!Q83*Параметры!$C$26+Кредит!Q10+(ОС!R106+ОС!R113)/(1+Параметры!$C$25)+ФОТ!U234+ФОТ!U233/Параметры!$C$24+IF(Параметры!$C$36=2,ОС!R120/(1+Параметры!$C$25)+ФОТ!U288+ФОТ!U287/Параметры!$C$24,))*тех!AC$6</f>
        <v>10429.84759144067</v>
      </c>
      <c r="Q9" s="76">
        <f>Параметры!$C$25*(Продажи!R83*Параметры!$C$26+Кредит!R10+(ОС!S106+ОС!S113)/(1+Параметры!$C$25)+ФОТ!V234+ФОТ!V233/Параметры!$C$24+IF(Параметры!$C$36=2,ОС!S120/(1+Параметры!$C$25)+ФОТ!V288+ФОТ!V287/Параметры!$C$24,))*тех!AD$6</f>
        <v>10429.84759144067</v>
      </c>
      <c r="R9" s="76">
        <f>Параметры!$C$25*(Продажи!S83*Параметры!$C$26+Кредит!S10+(ОС!T106+ОС!T113)/(1+Параметры!$C$25)+ФОТ!W234+ФОТ!W233/Параметры!$C$24+IF(Параметры!$C$36=2,ОС!T120/(1+Параметры!$C$25)+ФОТ!W288+ФОТ!W287/Параметры!$C$24,))*тех!AE$6</f>
        <v>10429.84759144067</v>
      </c>
      <c r="S9" s="76">
        <f>Параметры!$C$25*(Продажи!T83*Параметры!$C$26+Кредит!T10+(ОС!U106+ОС!U113)/(1+Параметры!$C$25)+ФОТ!X234+ФОТ!X233/Параметры!$C$24+IF(Параметры!$C$36=2,ОС!U120/(1+Параметры!$C$25)+ФОТ!X288+ФОТ!X287/Параметры!$C$24,))*тех!AF$6</f>
        <v>10429.84759144067</v>
      </c>
      <c r="T9" s="76">
        <f>Параметры!$C$25*(Продажи!U83*Параметры!$C$26+Кредит!U10+(ОС!V106+ОС!V113)/(1+Параметры!$C$25)+ФОТ!Y234+ФОТ!Y233/Параметры!$C$24+IF(Параметры!$C$36=2,ОС!V120/(1+Параметры!$C$25)+ФОТ!Y288+ФОТ!Y287/Параметры!$C$24,))*тех!AG$6</f>
        <v>10429.84759144067</v>
      </c>
      <c r="U9" s="76">
        <f>Параметры!$C$25*(Продажи!V83*Параметры!$C$26+Кредит!V10+(ОС!W106+ОС!W113)/(1+Параметры!$C$25)+ФОТ!Z234+ФОТ!Z233/Параметры!$C$24+IF(Параметры!$C$36=2,ОС!W120/(1+Параметры!$C$25)+ФОТ!Z288+ФОТ!Z287/Параметры!$C$24,))*тех!AH$6</f>
        <v>8424.296168578514</v>
      </c>
      <c r="V9" s="76">
        <f>Параметры!$C$25*(Продажи!W83*Параметры!$C$26+Кредит!W10+(ОС!X106+ОС!X113)/(1+Параметры!$C$25)+ФОТ!AA234+ФОТ!AA233/Параметры!$C$24+IF(Параметры!$C$36=2,ОС!X120/(1+Параметры!$C$25)+ФОТ!AA288+ФОТ!AA287/Параметры!$C$24,))*тех!AI$6</f>
        <v>8424.296168578514</v>
      </c>
      <c r="W9" s="76">
        <f>Параметры!$C$25*(Продажи!X83*Параметры!$C$26+Кредит!X10+(ОС!Y106+ОС!Y113)/(1+Параметры!$C$25)+ФОТ!AB234+ФОТ!AB233/Параметры!$C$24+IF(Параметры!$C$36=2,ОС!Y120/(1+Параметры!$C$25)+ФОТ!AB288+ФОТ!AB287/Параметры!$C$24,))*тех!AJ$6</f>
        <v>0</v>
      </c>
      <c r="X9" s="76">
        <f>Параметры!$C$25*(Продажи!Y83*Параметры!$C$26+Кредит!Y10+(ОС!Z106+ОС!Z113)/(1+Параметры!$C$25)+ФОТ!AC234+ФОТ!AC233/Параметры!$C$24+IF(Параметры!$C$36=2,ОС!Z120/(1+Параметры!$C$25)+ФОТ!AC288+ФОТ!AC287/Параметры!$C$24,))*тех!AK$6</f>
        <v>0</v>
      </c>
      <c r="Y9" s="76">
        <f>Параметры!$C$25*(Продажи!Z83*Параметры!$C$26+Кредит!Z10+(ОС!AA106+ОС!AA113)/(1+Параметры!$C$25)+ФОТ!AD234+ФОТ!AD233/Параметры!$C$24+IF(Параметры!$C$36=2,ОС!AA120/(1+Параметры!$C$25)+ФОТ!AD288+ФОТ!AD287/Параметры!$C$24,))*тех!AL$6</f>
        <v>0</v>
      </c>
      <c r="Z9" s="76">
        <f>Параметры!$C$25*(Продажи!AA83*Параметры!$C$26+Кредит!AA10+(ОС!AB106+ОС!AB113)/(1+Параметры!$C$25)+ФОТ!AE234+ФОТ!AE233/Параметры!$C$24+IF(Параметры!$C$36=2,ОС!AB120/(1+Параметры!$C$25)+ФОТ!AE288+ФОТ!AE287/Параметры!$C$24,))*тех!AM$6</f>
        <v>0</v>
      </c>
      <c r="AA9" s="76">
        <f>Параметры!$C$25*(Продажи!AB83*Параметры!$C$26+Кредит!AB10+(ОС!AC106+ОС!AC113)/(1+Параметры!$C$25)+ФОТ!AF234+ФОТ!AF233/Параметры!$C$24+IF(Параметры!$C$36=2,ОС!AC120/(1+Параметры!$C$25)+ФОТ!AF288+ФОТ!AF287/Параметры!$C$24,))*тех!AN$6</f>
        <v>0</v>
      </c>
      <c r="AB9" s="76">
        <f>Параметры!$C$25*(Продажи!AC83*Параметры!$C$26+Кредит!AC10+(ОС!AD106+ОС!AD113)/(1+Параметры!$C$25)+ФОТ!AG234+ФОТ!AG233/Параметры!$C$24+IF(Параметры!$C$36=2,ОС!AD120/(1+Параметры!$C$25)+ФОТ!AG288+ФОТ!AG287/Параметры!$C$24,))*тех!AO$6</f>
        <v>0</v>
      </c>
      <c r="AC9" s="76">
        <f>Параметры!$C$25*(Продажи!AD83*Параметры!$C$26+Кредит!AD10+(ОС!AE106+ОС!AE113)/(1+Параметры!$C$25)+ФОТ!AH234+ФОТ!AH233/Параметры!$C$24+IF(Параметры!$C$36=2,ОС!AE120/(1+Параметры!$C$25)+ФОТ!AH288+ФОТ!AH287/Параметры!$C$24,))*тех!AP$6</f>
        <v>0</v>
      </c>
      <c r="AD9" s="76">
        <f>Параметры!$C$25*(Продажи!AE83*Параметры!$C$26+Кредит!AE10+(ОС!AF106+ОС!AF113)/(1+Параметры!$C$25)+ФОТ!AI234+ФОТ!AI233/Параметры!$C$24+IF(Параметры!$C$36=2,ОС!AF120/(1+Параметры!$C$25)+ФОТ!AI288+ФОТ!AI287/Параметры!$C$24,))*тех!AQ$6</f>
        <v>0</v>
      </c>
      <c r="AE9" s="76">
        <f>Параметры!$C$25*(Продажи!AF83*Параметры!$C$26+Кредит!AF10+(ОС!AG106+ОС!AG113)/(1+Параметры!$C$25)+ФОТ!AJ234+ФОТ!AJ233/Параметры!$C$24+IF(Параметры!$C$36=2,ОС!AG120/(1+Параметры!$C$25)+ФОТ!AJ288+ФОТ!AJ287/Параметры!$C$24,))*тех!AR$6</f>
        <v>0</v>
      </c>
      <c r="AF9" s="76">
        <f>Параметры!$C$25*(Продажи!AG83*Параметры!$C$26+Кредит!AG10+(ОС!AH106+ОС!AH113)/(1+Параметры!$C$25)+ФОТ!AK234+ФОТ!AK233/Параметры!$C$24+IF(Параметры!$C$36=2,ОС!AH120/(1+Параметры!$C$25)+ФОТ!AK288+ФОТ!AK287/Параметры!$C$24,))*тех!AS$6</f>
        <v>0</v>
      </c>
      <c r="AG9" s="76">
        <f>Параметры!$C$25*(Продажи!AH83*Параметры!$C$26+Кредит!AH10+(ОС!AI106+ОС!AI113)/(1+Параметры!$C$25)+ФОТ!AL234+ФОТ!AL233/Параметры!$C$24+IF(Параметры!$C$36=2,ОС!AI120/(1+Параметры!$C$25)+ФОТ!AL288+ФОТ!AL287/Параметры!$C$24,))*тех!AT$6</f>
        <v>0</v>
      </c>
      <c r="AH9" s="76">
        <f>Параметры!$C$25*(Продажи!AI83*Параметры!$C$26+Кредит!AI10+(ОС!AJ106+ОС!AJ113)/(1+Параметры!$C$25)+ФОТ!AM234+ФОТ!AM233/Параметры!$C$24+IF(Параметры!$C$36=2,ОС!AJ120/(1+Параметры!$C$25)+ФОТ!AM288+ФОТ!AM287/Параметры!$C$24,))*тех!AU$6</f>
        <v>0</v>
      </c>
      <c r="AI9" s="76">
        <f>Параметры!$C$25*(Продажи!AJ83*Параметры!$C$26+Кредит!AJ10+(ОС!AK106+ОС!AK113)/(1+Параметры!$C$25)+ФОТ!AN234+ФОТ!AN233/Параметры!$C$24+IF(Параметры!$C$36=2,ОС!AK120/(1+Параметры!$C$25)+ФОТ!AN288+ФОТ!AN287/Параметры!$C$24,))*тех!AV$6</f>
        <v>0</v>
      </c>
      <c r="AJ9" s="76">
        <f>Параметры!$C$25*(Продажи!AK83*Параметры!$C$26+Кредит!AK10+(ОС!AL106+ОС!AL113)/(1+Параметры!$C$25)+ФОТ!AO234+ФОТ!AO233/Параметры!$C$24+IF(Параметры!$C$36=2,ОС!AL120/(1+Параметры!$C$25)+ФОТ!AO288+ФОТ!AO287/Параметры!$C$24,))*тех!AW$6</f>
        <v>0</v>
      </c>
      <c r="AK9" s="76">
        <f>Параметры!$C$25*(Продажи!AL83*Параметры!$C$26+Кредит!AL10+(ОС!AM106+ОС!AM113)/(1+Параметры!$C$25)+ФОТ!AP234+ФОТ!AP233/Параметры!$C$24+IF(Параметры!$C$36=2,ОС!AM120/(1+Параметры!$C$25)+ФОТ!AP288+ФОТ!AP287/Параметры!$C$24,))*тех!AX$6</f>
        <v>0</v>
      </c>
      <c r="AL9" s="76">
        <f>Параметры!$C$25*(Продажи!AM83*Параметры!$C$26+Кредит!AM10+(ОС!AN106+ОС!AN113)/(1+Параметры!$C$25)+ФОТ!AQ234+ФОТ!AQ233/Параметры!$C$24+IF(Параметры!$C$36=2,ОС!AN120/(1+Параметры!$C$25)+ФОТ!AQ288+ФОТ!AQ287/Параметры!$C$24,))*тех!AY$6</f>
        <v>0</v>
      </c>
      <c r="AM9" s="76">
        <f>Параметры!$C$25*(Продажи!AN83*Параметры!$C$26+Кредит!AN10+(ОС!AO106+ОС!AO113)/(1+Параметры!$C$25)+ФОТ!AR234+ФОТ!AR233/Параметры!$C$24+IF(Параметры!$C$36=2,ОС!AO120/(1+Параметры!$C$25)+ФОТ!AR288+ФОТ!AR287/Параметры!$C$24,))*тех!AZ$6</f>
        <v>0</v>
      </c>
      <c r="AN9" s="76">
        <f>Параметры!$C$25*(Продажи!AO83*Параметры!$C$26+Кредит!AO10+(ОС!AP106+ОС!AP113)/(1+Параметры!$C$25)+ФОТ!AS234+ФОТ!AS233/Параметры!$C$24+IF(Параметры!$C$36=2,ОС!AP120/(1+Параметры!$C$25)+ФОТ!AS288+ФОТ!AS287/Параметры!$C$24,))*тех!BA$6</f>
        <v>0</v>
      </c>
      <c r="AO9" s="76">
        <f>Параметры!$C$25*(Продажи!AP83*Параметры!$C$26+Кредит!AP10+(ОС!AQ106+ОС!AQ113)/(1+Параметры!$C$25)+ФОТ!AT234+ФОТ!AT233/Параметры!$C$24+IF(Параметры!$C$36=2,ОС!AQ120/(1+Параметры!$C$25)+ФОТ!AT288+ФОТ!AT287/Параметры!$C$24,))*тех!BB$6</f>
        <v>0</v>
      </c>
      <c r="AP9" s="76">
        <f>Параметры!$C$25*(Продажи!AQ83*Параметры!$C$26+Кредит!AQ10+(ОС!AR106+ОС!AR113)/(1+Параметры!$C$25)+ФОТ!AU234+ФОТ!AU233/Параметры!$C$24+IF(Параметры!$C$36=2,ОС!AR120/(1+Параметры!$C$25)+ФОТ!AU288+ФОТ!AU287/Параметры!$C$24,))*тех!BC$6</f>
        <v>0</v>
      </c>
      <c r="AQ9" s="76">
        <f>Параметры!$C$25*(Продажи!AR83*Параметры!$C$26+Кредит!AR10+(ОС!AS106+ОС!AS113)/(1+Параметры!$C$25)+ФОТ!AV234+ФОТ!AV233/Параметры!$C$24+IF(Параметры!$C$36=2,ОС!AS120/(1+Параметры!$C$25)+ФОТ!AV288+ФОТ!AV287/Параметры!$C$24,))*тех!BD$6</f>
        <v>0</v>
      </c>
      <c r="AR9" s="76">
        <f>Параметры!$C$25*(Продажи!AS83*Параметры!$C$26+Кредит!AS10+(ОС!AT106+ОС!AT113)/(1+Параметры!$C$25)+ФОТ!AW234+ФОТ!AW233/Параметры!$C$24+IF(Параметры!$C$36=2,ОС!AT120/(1+Параметры!$C$25)+ФОТ!AW288+ФОТ!AW287/Параметры!$C$24,))*тех!BE$6</f>
        <v>0</v>
      </c>
      <c r="AS9" s="76">
        <f>Параметры!$C$25*(Продажи!AT83*Параметры!$C$26+Кредит!AT10+(ОС!AU106+ОС!AU113)/(1+Параметры!$C$25)+ФОТ!AX234+ФОТ!AX233/Параметры!$C$24+IF(Параметры!$C$36=2,ОС!AU120/(1+Параметры!$C$25)+ФОТ!AX288+ФОТ!AX287/Параметры!$C$24,))*тех!BF$6</f>
        <v>0</v>
      </c>
      <c r="AT9" s="76">
        <f>Параметры!$C$25*(Продажи!AU83*Параметры!$C$26+Кредит!AU10+(ОС!AV106+ОС!AV113)/(1+Параметры!$C$25)+ФОТ!AY234+ФОТ!AY233/Параметры!$C$24+IF(Параметры!$C$36=2,ОС!AV120/(1+Параметры!$C$25)+ФОТ!AY288+ФОТ!AY287/Параметры!$C$24,))*тех!BG$6</f>
        <v>0</v>
      </c>
      <c r="AU9" s="76">
        <f>Параметры!$C$25*(Продажи!AV83*Параметры!$C$26+Кредит!AV10+(ОС!AW106+ОС!AW113)/(1+Параметры!$C$25)+ФОТ!AZ234+ФОТ!AZ233/Параметры!$C$24+IF(Параметры!$C$36=2,ОС!AW120/(1+Параметры!$C$25)+ФОТ!AZ288+ФОТ!AZ287/Параметры!$C$24,))*тех!BH$6</f>
        <v>0</v>
      </c>
      <c r="AV9" s="76">
        <f>Параметры!$C$25*(Продажи!AW83*Параметры!$C$26+Кредит!AW10+(ОС!AX106+ОС!AX113)/(1+Параметры!$C$25)+ФОТ!BA234+ФОТ!BA233/Параметры!$C$24+IF(Параметры!$C$36=2,ОС!AX120/(1+Параметры!$C$25)+ФОТ!BA288+ФОТ!BA287/Параметры!$C$24,))*тех!BI$6</f>
        <v>0</v>
      </c>
      <c r="AW9" s="76">
        <f>Параметры!$C$25*(Продажи!AX83*Параметры!$C$26+Кредит!AX10+(ОС!AY106+ОС!AY113)/(1+Параметры!$C$25)+ФОТ!BB234+ФОТ!BB233/Параметры!$C$24+IF(Параметры!$C$36=2,ОС!AY120/(1+Параметры!$C$25)+ФОТ!BB288+ФОТ!BB287/Параметры!$C$24,))*тех!BJ$6</f>
        <v>0</v>
      </c>
      <c r="AX9" s="76">
        <f>Параметры!$C$25*(Продажи!AY83*Параметры!$C$26+Кредит!AY10+(ОС!AZ106+ОС!AZ113)/(1+Параметры!$C$25)+ФОТ!BC234+ФОТ!BC233/Параметры!$C$24+IF(Параметры!$C$36=2,ОС!AZ120/(1+Параметры!$C$25)+ФОТ!BC288+ФОТ!BC287/Параметры!$C$24,))*тех!BK$6</f>
        <v>0</v>
      </c>
      <c r="AY9" s="76">
        <f>Параметры!$C$25*(Продажи!AZ83*Параметры!$C$26+Кредит!AZ10+(ОС!BA106+ОС!BA113)/(1+Параметры!$C$25)+ФОТ!BD234+ФОТ!BD233/Параметры!$C$24+IF(Параметры!$C$36=2,ОС!BA120/(1+Параметры!$C$25)+ФОТ!BD288+ФОТ!BD287/Параметры!$C$24,))*тех!BL$6</f>
        <v>0</v>
      </c>
      <c r="AZ9" s="76">
        <f>Параметры!$C$25*(Продажи!BA83*Параметры!$C$26+Кредит!BA10+(ОС!BB106+ОС!BB113)/(1+Параметры!$C$25)+ФОТ!BE234+ФОТ!BE233/Параметры!$C$24+IF(Параметры!$C$36=2,ОС!BB120/(1+Параметры!$C$25)+ФОТ!BE288+ФОТ!BE287/Параметры!$C$24,))*тех!BM$6</f>
        <v>0</v>
      </c>
      <c r="BA9" s="76">
        <f>Параметры!$C$25*(Продажи!BB83*Параметры!$C$26+Кредит!BB10+(ОС!BC106+ОС!BC113)/(1+Параметры!$C$25)+ФОТ!BF234+ФОТ!BF233/Параметры!$C$24+IF(Параметры!$C$36=2,ОС!BC120/(1+Параметры!$C$25)+ФОТ!BF288+ФОТ!BF287/Параметры!$C$24,))*тех!BN$6</f>
        <v>0</v>
      </c>
      <c r="BB9" s="76">
        <f>Параметры!$C$25*(Продажи!BC83*Параметры!$C$26+Кредит!BC10+(ОС!BD106+ОС!BD113)/(1+Параметры!$C$25)+ФОТ!BG234+ФОТ!BG233/Параметры!$C$24+IF(Параметры!$C$36=2,ОС!BD120/(1+Параметры!$C$25)+ФОТ!BG288+ФОТ!BG287/Параметры!$C$24,))*тех!BO$6</f>
        <v>0</v>
      </c>
      <c r="BC9" s="76">
        <f>Параметры!$C$25*(Продажи!BD83*Параметры!$C$26+Кредит!BD10+(ОС!BE106+ОС!BE113)/(1+Параметры!$C$25)+ФОТ!BH234+ФОТ!BH233/Параметры!$C$24+IF(Параметры!$C$36=2,ОС!BE120/(1+Параметры!$C$25)+ФОТ!BH288+ФОТ!BH287/Параметры!$C$24,))*тех!BP$6</f>
        <v>0</v>
      </c>
      <c r="BD9" s="76">
        <f>Параметры!$C$25*(Продажи!BE83*Параметры!$C$26+Кредит!BE10+(ОС!BF106+ОС!BF113)/(1+Параметры!$C$25)+ФОТ!BI234+ФОТ!BI233/Параметры!$C$24+IF(Параметры!$C$36=2,ОС!BF120/(1+Параметры!$C$25)+ФОТ!BI288+ФОТ!BI287/Параметры!$C$24,))*тех!BQ$6</f>
        <v>0</v>
      </c>
      <c r="BE9" s="76">
        <f>Параметры!$C$25*(Продажи!BF83*Параметры!$C$26+Кредит!BF10+(ОС!BG106+ОС!BG113)/(1+Параметры!$C$25)+ФОТ!BJ234+ФОТ!BJ233/Параметры!$C$24+IF(Параметры!$C$36=2,ОС!BG120/(1+Параметры!$C$25)+ФОТ!BJ288+ФОТ!BJ287/Параметры!$C$24,))*тех!BR$6</f>
        <v>0</v>
      </c>
      <c r="BF9" s="76">
        <f>Параметры!$C$25*(Продажи!BG83*Параметры!$C$26+Кредит!BG10+(ОС!BH106+ОС!BH113)/(1+Параметры!$C$25)+ФОТ!BK234+ФОТ!BK233/Параметры!$C$24+IF(Параметры!$C$36=2,ОС!BH120/(1+Параметры!$C$25)+ФОТ!BK288+ФОТ!BK287/Параметры!$C$24,))*тех!BS$6</f>
        <v>0</v>
      </c>
      <c r="BG9" s="76">
        <f>Параметры!$C$25*(Продажи!BH83*Параметры!$C$26+Кредит!BH10+(ОС!BI106+ОС!BI113)/(1+Параметры!$C$25)+ФОТ!BL234+ФОТ!BL233/Параметры!$C$24+IF(Параметры!$C$36=2,ОС!BI120/(1+Параметры!$C$25)+ФОТ!BL288+ФОТ!BL287/Параметры!$C$24,))*тех!BT$6</f>
        <v>0</v>
      </c>
      <c r="BH9" s="76">
        <f>Параметры!$C$25*(Продажи!BI83*Параметры!$C$26+Кредит!BI10+(ОС!BJ106+ОС!BJ113)/(1+Параметры!$C$25)+ФОТ!BM234+ФОТ!BM233/Параметры!$C$24+IF(Параметры!$C$36=2,ОС!BJ120/(1+Параметры!$C$25)+ФОТ!BM288+ФОТ!BM287/Параметры!$C$24,))*тех!BU$6</f>
        <v>0</v>
      </c>
      <c r="BI9" s="76">
        <f>Параметры!$C$25*(Продажи!BJ83*Параметры!$C$26+Кредит!BJ10+(ОС!BK106+ОС!BK113)/(1+Параметры!$C$25)+ФОТ!BN234+ФОТ!BN233/Параметры!$C$24+IF(Параметры!$C$36=2,ОС!BK120/(1+Параметры!$C$25)+ФОТ!BN288+ФОТ!BN287/Параметры!$C$24,))*тех!BV$6</f>
        <v>0</v>
      </c>
      <c r="BJ9" s="76">
        <f>Параметры!$C$25*(Продажи!BK83*Параметры!$C$26+Кредит!BK10+(ОС!BL106+ОС!BL113)/(1+Параметры!$C$25)+ФОТ!BO234+ФОТ!BO233/Параметры!$C$24+IF(Параметры!$C$36=2,ОС!BL120/(1+Параметры!$C$25)+ФОТ!BO288+ФОТ!BO287/Параметры!$C$24,))*тех!BW$6</f>
        <v>0</v>
      </c>
      <c r="BK9" s="76">
        <f>Параметры!$C$25*(Продажи!BL83*Параметры!$C$26+Кредит!BL10+(ОС!BM106+ОС!BM113)/(1+Параметры!$C$25)+ФОТ!BP234+ФОТ!BP233/Параметры!$C$24+IF(Параметры!$C$36=2,ОС!BM120/(1+Параметры!$C$25)+ФОТ!BP288+ФОТ!BP287/Параметры!$C$24,))*тех!BX$6</f>
        <v>0</v>
      </c>
      <c r="BL9" s="76">
        <f>Параметры!$C$25*(Продажи!BM83*Параметры!$C$26+Кредит!BM10+(ОС!BN106+ОС!BN113)/(1+Параметры!$C$25)+ФОТ!BQ234+ФОТ!BQ233/Параметры!$C$24+IF(Параметры!$C$36=2,ОС!BN120/(1+Параметры!$C$25)+ФОТ!BQ288+ФОТ!BQ287/Параметры!$C$24,))*тех!BY$6</f>
        <v>0</v>
      </c>
      <c r="BM9" s="76">
        <f>Параметры!$C$25*(Продажи!BN83*Параметры!$C$26+Кредит!BN10+(ОС!BO106+ОС!BO113)/(1+Параметры!$C$25)+ФОТ!BR234+ФОТ!BR233/Параметры!$C$24+IF(Параметры!$C$36=2,ОС!BO120/(1+Параметры!$C$25)+ФОТ!BR288+ФОТ!BR287/Параметры!$C$24,))*тех!BZ$6</f>
        <v>0</v>
      </c>
      <c r="BN9" s="76">
        <f>Параметры!$C$25*(Продажи!BO83*Параметры!$C$26+Кредит!BO10+(ОС!BP106+ОС!BP113)/(1+Параметры!$C$25)+ФОТ!BS234+ФОТ!BS233/Параметры!$C$24+IF(Параметры!$C$36=2,ОС!BP120/(1+Параметры!$C$25)+ФОТ!BS288+ФОТ!BS287/Параметры!$C$24,))*тех!CA$6</f>
        <v>0</v>
      </c>
      <c r="BO9" s="76">
        <f>Параметры!$C$25*(Продажи!BP83*Параметры!$C$26+Кредит!BP10+(ОС!BQ106+ОС!BQ113)/(1+Параметры!$C$25)+ФОТ!BT234+ФОТ!BT233/Параметры!$C$24+IF(Параметры!$C$36=2,ОС!BQ120/(1+Параметры!$C$25)+ФОТ!BT288+ФОТ!BT287/Параметры!$C$24,))*тех!CB$6</f>
        <v>0</v>
      </c>
      <c r="BP9" s="76">
        <f>Параметры!$C$25*(Продажи!BQ83*Параметры!$C$26+Кредит!BQ10+(ОС!BR106+ОС!BR113)/(1+Параметры!$C$25)+ФОТ!BU234+ФОТ!BU233/Параметры!$C$24+IF(Параметры!$C$36=2,ОС!BR120/(1+Параметры!$C$25)+ФОТ!BU288+ФОТ!BU287/Параметры!$C$24,))*тех!CC$6</f>
        <v>0</v>
      </c>
      <c r="BQ9" s="76">
        <f>Параметры!$C$25*(Продажи!BR83*Параметры!$C$26+Кредит!BR10+(ОС!BS106+ОС!BS113)/(1+Параметры!$C$25)+ФОТ!BV234+ФОТ!BV233/Параметры!$C$24+IF(Параметры!$C$36=2,ОС!BS120/(1+Параметры!$C$25)+ФОТ!BV288+ФОТ!BV287/Параметры!$C$24,))*тех!CD$6</f>
        <v>0</v>
      </c>
      <c r="BR9" s="76">
        <f>Параметры!$C$25*(Продажи!BS83*Параметры!$C$26+Кредит!BS10+(ОС!BT106+ОС!BT113)/(1+Параметры!$C$25)+ФОТ!BW234+ФОТ!BW233/Параметры!$C$24+IF(Параметры!$C$36=2,ОС!BT120/(1+Параметры!$C$25)+ФОТ!BW288+ФОТ!BW287/Параметры!$C$24,))*тех!CE$6</f>
        <v>0</v>
      </c>
    </row>
    <row r="10" spans="2:70">
      <c r="B10" s="48"/>
      <c r="C10" s="142" t="s">
        <v>358</v>
      </c>
      <c r="D10" s="76">
        <f t="shared" si="9"/>
        <v>-5365.6779661016953</v>
      </c>
      <c r="E10" s="76">
        <f t="shared" si="10"/>
        <v>0</v>
      </c>
      <c r="F10" s="76">
        <f t="shared" si="11"/>
        <v>0</v>
      </c>
      <c r="G10" s="76">
        <f t="shared" si="12"/>
        <v>0</v>
      </c>
      <c r="H10" s="76">
        <f t="shared" si="13"/>
        <v>0</v>
      </c>
      <c r="I10" s="76">
        <f t="shared" si="14"/>
        <v>-5365.6779661016953</v>
      </c>
      <c r="K10" s="76">
        <f t="array" ref="K10">-(SUM(ОС!$G6:$G105*(ОС!$I6:$I105=ОС!M$3))+SUM(ОС!$G108:$G112*(ОС!$I108:$I112=ОС!M$3))+IF(Параметры!$C$36=2,SUM(ОС!$G115:$G119*(ОС!$I115:$I119=ОС!M$3))))*Параметры!$C$25*тех!X$6/(1+Параметры!$C$25)</f>
        <v>-5365.6779661016953</v>
      </c>
      <c r="L10" s="76">
        <f t="array" ref="L10">-(SUM(ОС!$G6:$G105*(ОС!$I6:$I105=ОС!N$3))+SUM(ОС!$G108:$G112*(ОС!$I108:$I112=ОС!N$3))+IF(Параметры!$C$36=2,SUM(ОС!$G115:$G119*(ОС!$I115:$I119=ОС!N$3))))*Параметры!$C$25*тех!Y$6/(1+Параметры!$C$25)</f>
        <v>0</v>
      </c>
      <c r="M10" s="76">
        <f t="array" ref="M10">-(SUM(ОС!$G6:$G105*(ОС!$I6:$I105=ОС!O$3))+SUM(ОС!$G108:$G112*(ОС!$I108:$I112=ОС!O$3))+IF(Параметры!$C$36=2,SUM(ОС!$G115:$G119*(ОС!$I115:$I119=ОС!O$3))))*Параметры!$C$25*тех!Z$6/(1+Параметры!$C$25)</f>
        <v>0</v>
      </c>
      <c r="N10" s="76">
        <f t="array" ref="N10">-(SUM(ОС!$G6:$G105*(ОС!$I6:$I105=ОС!P$3))+SUM(ОС!$G108:$G112*(ОС!$I108:$I112=ОС!P$3))+IF(Параметры!$C$36=2,SUM(ОС!$G115:$G119*(ОС!$I115:$I119=ОС!P$3))))*Параметры!$C$25*тех!AA$6/(1+Параметры!$C$25)</f>
        <v>0</v>
      </c>
      <c r="O10" s="76">
        <f t="array" ref="O10">-(SUM(ОС!$G6:$G105*(ОС!$I6:$I105=ОС!Q$3))+SUM(ОС!$G108:$G112*(ОС!$I108:$I112=ОС!Q$3))+IF(Параметры!$C$36=2,SUM(ОС!$G115:$G119*(ОС!$I115:$I119=ОС!Q$3))))*Параметры!$C$25*тех!AB$6/(1+Параметры!$C$25)</f>
        <v>0</v>
      </c>
      <c r="P10" s="76">
        <f t="array" ref="P10">-(SUM(ОС!$G6:$G105*(ОС!$I6:$I105=ОС!R$3))+SUM(ОС!$G108:$G112*(ОС!$I108:$I112=ОС!R$3))+IF(Параметры!$C$36=2,SUM(ОС!$G115:$G119*(ОС!$I115:$I119=ОС!R$3))))*Параметры!$C$25*тех!AC$6/(1+Параметры!$C$25)</f>
        <v>0</v>
      </c>
      <c r="Q10" s="76">
        <f t="array" ref="Q10">-(SUM(ОС!$G6:$G105*(ОС!$I6:$I105=ОС!S$3))+SUM(ОС!$G108:$G112*(ОС!$I108:$I112=ОС!S$3))+IF(Параметры!$C$36=2,SUM(ОС!$G115:$G119*(ОС!$I115:$I119=ОС!S$3))))*Параметры!$C$25*тех!AD$6/(1+Параметры!$C$25)</f>
        <v>0</v>
      </c>
      <c r="R10" s="76">
        <f t="array" ref="R10">-(SUM(ОС!$G6:$G105*(ОС!$I6:$I105=ОС!T$3))+SUM(ОС!$G108:$G112*(ОС!$I108:$I112=ОС!T$3))+IF(Параметры!$C$36=2,SUM(ОС!$G115:$G119*(ОС!$I115:$I119=ОС!T$3))))*Параметры!$C$25*тех!AE$6/(1+Параметры!$C$25)</f>
        <v>0</v>
      </c>
      <c r="S10" s="76">
        <f t="array" ref="S10">-(SUM(ОС!$G6:$G105*(ОС!$I6:$I105=ОС!U$3))+SUM(ОС!$G108:$G112*(ОС!$I108:$I112=ОС!U$3))+IF(Параметры!$C$36=2,SUM(ОС!$G115:$G119*(ОС!$I115:$I119=ОС!U$3))))*Параметры!$C$25*тех!AF$6/(1+Параметры!$C$25)</f>
        <v>0</v>
      </c>
      <c r="T10" s="76">
        <f t="array" ref="T10">-(SUM(ОС!$G6:$G105*(ОС!$I6:$I105=ОС!V$3))+SUM(ОС!$G108:$G112*(ОС!$I108:$I112=ОС!V$3))+IF(Параметры!$C$36=2,SUM(ОС!$G115:$G119*(ОС!$I115:$I119=ОС!V$3))))*Параметры!$C$25*тех!AG$6/(1+Параметры!$C$25)</f>
        <v>0</v>
      </c>
      <c r="U10" s="76">
        <f t="array" ref="U10">-(SUM(ОС!$G6:$G105*(ОС!$I6:$I105=ОС!W$3))+SUM(ОС!$G108:$G112*(ОС!$I108:$I112=ОС!W$3))+IF(Параметры!$C$36=2,SUM(ОС!$G115:$G119*(ОС!$I115:$I119=ОС!W$3))))*Параметры!$C$25*тех!AH$6/(1+Параметры!$C$25)</f>
        <v>0</v>
      </c>
      <c r="V10" s="76">
        <f t="array" ref="V10">-(SUM(ОС!$G6:$G105*(ОС!$I6:$I105=ОС!X$3))+SUM(ОС!$G108:$G112*(ОС!$I108:$I112=ОС!X$3))+IF(Параметры!$C$36=2,SUM(ОС!$G115:$G119*(ОС!$I115:$I119=ОС!X$3))))*Параметры!$C$25*тех!AI$6/(1+Параметры!$C$25)</f>
        <v>0</v>
      </c>
      <c r="W10" s="76">
        <f t="array" ref="W10">-(SUM(ОС!$G6:$G105*(ОС!$I6:$I105=ОС!Y$3))+SUM(ОС!$G108:$G112*(ОС!$I108:$I112=ОС!Y$3))+IF(Параметры!$C$36=2,SUM(ОС!$G115:$G119*(ОС!$I115:$I119=ОС!Y$3))))*Параметры!$C$25*тех!AJ$6/(1+Параметры!$C$25)</f>
        <v>0</v>
      </c>
      <c r="X10" s="76">
        <f t="array" ref="X10">-(SUM(ОС!$G6:$G105*(ОС!$I6:$I105=ОС!Z$3))+SUM(ОС!$G108:$G112*(ОС!$I108:$I112=ОС!Z$3))+IF(Параметры!$C$36=2,SUM(ОС!$G115:$G119*(ОС!$I115:$I119=ОС!Z$3))))*Параметры!$C$25*тех!AK$6/(1+Параметры!$C$25)</f>
        <v>0</v>
      </c>
      <c r="Y10" s="76">
        <f t="array" ref="Y10">-(SUM(ОС!$G6:$G105*(ОС!$I6:$I105=ОС!AA$3))+SUM(ОС!$G108:$G112*(ОС!$I108:$I112=ОС!AA$3))+IF(Параметры!$C$36=2,SUM(ОС!$G115:$G119*(ОС!$I115:$I119=ОС!AA$3))))*Параметры!$C$25*тех!AL$6/(1+Параметры!$C$25)</f>
        <v>0</v>
      </c>
      <c r="Z10" s="76">
        <f t="array" ref="Z10">-(SUM(ОС!$G6:$G105*(ОС!$I6:$I105=ОС!AB$3))+SUM(ОС!$G108:$G112*(ОС!$I108:$I112=ОС!AB$3))+IF(Параметры!$C$36=2,SUM(ОС!$G115:$G119*(ОС!$I115:$I119=ОС!AB$3))))*Параметры!$C$25*тех!AM$6/(1+Параметры!$C$25)</f>
        <v>0</v>
      </c>
      <c r="AA10" s="76">
        <f t="array" ref="AA10">-(SUM(ОС!$G6:$G105*(ОС!$I6:$I105=ОС!AC$3))+SUM(ОС!$G108:$G112*(ОС!$I108:$I112=ОС!AC$3))+IF(Параметры!$C$36=2,SUM(ОС!$G115:$G119*(ОС!$I115:$I119=ОС!AC$3))))*Параметры!$C$25*тех!AN$6/(1+Параметры!$C$25)</f>
        <v>0</v>
      </c>
      <c r="AB10" s="76">
        <f t="array" ref="AB10">-(SUM(ОС!$G6:$G105*(ОС!$I6:$I105=ОС!AD$3))+SUM(ОС!$G108:$G112*(ОС!$I108:$I112=ОС!AD$3))+IF(Параметры!$C$36=2,SUM(ОС!$G115:$G119*(ОС!$I115:$I119=ОС!AD$3))))*Параметры!$C$25*тех!AO$6/(1+Параметры!$C$25)</f>
        <v>0</v>
      </c>
      <c r="AC10" s="76">
        <f t="array" ref="AC10">-(SUM(ОС!$G6:$G105*(ОС!$I6:$I105=ОС!AE$3))+SUM(ОС!$G108:$G112*(ОС!$I108:$I112=ОС!AE$3))+IF(Параметры!$C$36=2,SUM(ОС!$G115:$G119*(ОС!$I115:$I119=ОС!AE$3))))*Параметры!$C$25*тех!AP$6/(1+Параметры!$C$25)</f>
        <v>0</v>
      </c>
      <c r="AD10" s="76">
        <f t="array" ref="AD10">-(SUM(ОС!$G6:$G105*(ОС!$I6:$I105=ОС!AF$3))+SUM(ОС!$G108:$G112*(ОС!$I108:$I112=ОС!AF$3))+IF(Параметры!$C$36=2,SUM(ОС!$G115:$G119*(ОС!$I115:$I119=ОС!AF$3))))*Параметры!$C$25*тех!AQ$6/(1+Параметры!$C$25)</f>
        <v>0</v>
      </c>
      <c r="AE10" s="76">
        <f t="array" ref="AE10">-(SUM(ОС!$G6:$G105*(ОС!$I6:$I105=ОС!AG$3))+SUM(ОС!$G108:$G112*(ОС!$I108:$I112=ОС!AG$3))+IF(Параметры!$C$36=2,SUM(ОС!$G115:$G119*(ОС!$I115:$I119=ОС!AG$3))))*Параметры!$C$25*тех!AR$6/(1+Параметры!$C$25)</f>
        <v>0</v>
      </c>
      <c r="AF10" s="76">
        <f t="array" ref="AF10">-(SUM(ОС!$G6:$G105*(ОС!$I6:$I105=ОС!AH$3))+SUM(ОС!$G108:$G112*(ОС!$I108:$I112=ОС!AH$3))+IF(Параметры!$C$36=2,SUM(ОС!$G115:$G119*(ОС!$I115:$I119=ОС!AH$3))))*Параметры!$C$25*тех!AS$6/(1+Параметры!$C$25)</f>
        <v>0</v>
      </c>
      <c r="AG10" s="76">
        <f t="array" ref="AG10">-(SUM(ОС!$G6:$G105*(ОС!$I6:$I105=ОС!AI$3))+SUM(ОС!$G108:$G112*(ОС!$I108:$I112=ОС!AI$3))+IF(Параметры!$C$36=2,SUM(ОС!$G115:$G119*(ОС!$I115:$I119=ОС!AI$3))))*Параметры!$C$25*тех!AT$6/(1+Параметры!$C$25)</f>
        <v>0</v>
      </c>
      <c r="AH10" s="76">
        <f t="array" ref="AH10">-(SUM(ОС!$G6:$G105*(ОС!$I6:$I105=ОС!AJ$3))+SUM(ОС!$G108:$G112*(ОС!$I108:$I112=ОС!AJ$3))+IF(Параметры!$C$36=2,SUM(ОС!$G115:$G119*(ОС!$I115:$I119=ОС!AJ$3))))*Параметры!$C$25*тех!AU$6/(1+Параметры!$C$25)</f>
        <v>0</v>
      </c>
      <c r="AI10" s="76">
        <f t="array" ref="AI10">-(SUM(ОС!$G6:$G105*(ОС!$I6:$I105=ОС!AK$3))+SUM(ОС!$G108:$G112*(ОС!$I108:$I112=ОС!AK$3))+IF(Параметры!$C$36=2,SUM(ОС!$G115:$G119*(ОС!$I115:$I119=ОС!AK$3))))*Параметры!$C$25*тех!AV$6/(1+Параметры!$C$25)</f>
        <v>0</v>
      </c>
      <c r="AJ10" s="76">
        <f t="array" ref="AJ10">-(SUM(ОС!$G6:$G105*(ОС!$I6:$I105=ОС!AL$3))+SUM(ОС!$G108:$G112*(ОС!$I108:$I112=ОС!AL$3))+IF(Параметры!$C$36=2,SUM(ОС!$G115:$G119*(ОС!$I115:$I119=ОС!AL$3))))*Параметры!$C$25*тех!AW$6/(1+Параметры!$C$25)</f>
        <v>0</v>
      </c>
      <c r="AK10" s="76">
        <f t="array" ref="AK10">-(SUM(ОС!$G6:$G105*(ОС!$I6:$I105=ОС!AM$3))+SUM(ОС!$G108:$G112*(ОС!$I108:$I112=ОС!AM$3))+IF(Параметры!$C$36=2,SUM(ОС!$G115:$G119*(ОС!$I115:$I119=ОС!AM$3))))*Параметры!$C$25*тех!AX$6/(1+Параметры!$C$25)</f>
        <v>0</v>
      </c>
      <c r="AL10" s="76">
        <f t="array" ref="AL10">-(SUM(ОС!$G6:$G105*(ОС!$I6:$I105=ОС!AN$3))+SUM(ОС!$G108:$G112*(ОС!$I108:$I112=ОС!AN$3))+IF(Параметры!$C$36=2,SUM(ОС!$G115:$G119*(ОС!$I115:$I119=ОС!AN$3))))*Параметры!$C$25*тех!AY$6/(1+Параметры!$C$25)</f>
        <v>0</v>
      </c>
      <c r="AM10" s="76">
        <f t="array" ref="AM10">-(SUM(ОС!$G6:$G105*(ОС!$I6:$I105=ОС!AO$3))+SUM(ОС!$G108:$G112*(ОС!$I108:$I112=ОС!AO$3))+IF(Параметры!$C$36=2,SUM(ОС!$G115:$G119*(ОС!$I115:$I119=ОС!AO$3))))*Параметры!$C$25*тех!AZ$6/(1+Параметры!$C$25)</f>
        <v>0</v>
      </c>
      <c r="AN10" s="76">
        <f t="array" ref="AN10">-(SUM(ОС!$G6:$G105*(ОС!$I6:$I105=ОС!AP$3))+SUM(ОС!$G108:$G112*(ОС!$I108:$I112=ОС!AP$3))+IF(Параметры!$C$36=2,SUM(ОС!$G115:$G119*(ОС!$I115:$I119=ОС!AP$3))))*Параметры!$C$25*тех!BA$6/(1+Параметры!$C$25)</f>
        <v>0</v>
      </c>
      <c r="AO10" s="76">
        <f t="array" ref="AO10">-(SUM(ОС!$G6:$G105*(ОС!$I6:$I105=ОС!AQ$3))+SUM(ОС!$G108:$G112*(ОС!$I108:$I112=ОС!AQ$3))+IF(Параметры!$C$36=2,SUM(ОС!$G115:$G119*(ОС!$I115:$I119=ОС!AQ$3))))*Параметры!$C$25*тех!BB$6/(1+Параметры!$C$25)</f>
        <v>0</v>
      </c>
      <c r="AP10" s="76">
        <f t="array" ref="AP10">-(SUM(ОС!$G6:$G105*(ОС!$I6:$I105=ОС!AR$3))+SUM(ОС!$G108:$G112*(ОС!$I108:$I112=ОС!AR$3))+IF(Параметры!$C$36=2,SUM(ОС!$G115:$G119*(ОС!$I115:$I119=ОС!AR$3))))*Параметры!$C$25*тех!BC$6/(1+Параметры!$C$25)</f>
        <v>0</v>
      </c>
      <c r="AQ10" s="76">
        <f t="array" ref="AQ10">-(SUM(ОС!$G6:$G105*(ОС!$I6:$I105=ОС!AS$3))+SUM(ОС!$G108:$G112*(ОС!$I108:$I112=ОС!AS$3))+IF(Параметры!$C$36=2,SUM(ОС!$G115:$G119*(ОС!$I115:$I119=ОС!AS$3))))*Параметры!$C$25*тех!BD$6/(1+Параметры!$C$25)</f>
        <v>0</v>
      </c>
      <c r="AR10" s="76">
        <f t="array" ref="AR10">-(SUM(ОС!$G6:$G105*(ОС!$I6:$I105=ОС!AT$3))+SUM(ОС!$G108:$G112*(ОС!$I108:$I112=ОС!AT$3))+IF(Параметры!$C$36=2,SUM(ОС!$G115:$G119*(ОС!$I115:$I119=ОС!AT$3))))*Параметры!$C$25*тех!BE$6/(1+Параметры!$C$25)</f>
        <v>0</v>
      </c>
      <c r="AS10" s="76">
        <f t="array" ref="AS10">-(SUM(ОС!$G6:$G105*(ОС!$I6:$I105=ОС!AU$3))+SUM(ОС!$G108:$G112*(ОС!$I108:$I112=ОС!AU$3))+IF(Параметры!$C$36=2,SUM(ОС!$G115:$G119*(ОС!$I115:$I119=ОС!AU$3))))*Параметры!$C$25*тех!BF$6/(1+Параметры!$C$25)</f>
        <v>0</v>
      </c>
      <c r="AT10" s="76">
        <f t="array" ref="AT10">-(SUM(ОС!$G6:$G105*(ОС!$I6:$I105=ОС!AV$3))+SUM(ОС!$G108:$G112*(ОС!$I108:$I112=ОС!AV$3))+IF(Параметры!$C$36=2,SUM(ОС!$G115:$G119*(ОС!$I115:$I119=ОС!AV$3))))*Параметры!$C$25*тех!BG$6/(1+Параметры!$C$25)</f>
        <v>0</v>
      </c>
      <c r="AU10" s="76">
        <f t="array" ref="AU10">-(SUM(ОС!$G6:$G105*(ОС!$I6:$I105=ОС!AW$3))+SUM(ОС!$G108:$G112*(ОС!$I108:$I112=ОС!AW$3))+IF(Параметры!$C$36=2,SUM(ОС!$G115:$G119*(ОС!$I115:$I119=ОС!AW$3))))*Параметры!$C$25*тех!BH$6/(1+Параметры!$C$25)</f>
        <v>0</v>
      </c>
      <c r="AV10" s="76">
        <f t="array" ref="AV10">-(SUM(ОС!$G6:$G105*(ОС!$I6:$I105=ОС!AX$3))+SUM(ОС!$G108:$G112*(ОС!$I108:$I112=ОС!AX$3))+IF(Параметры!$C$36=2,SUM(ОС!$G115:$G119*(ОС!$I115:$I119=ОС!AX$3))))*Параметры!$C$25*тех!BI$6/(1+Параметры!$C$25)</f>
        <v>0</v>
      </c>
      <c r="AW10" s="76">
        <f t="array" ref="AW10">-(SUM(ОС!$G6:$G105*(ОС!$I6:$I105=ОС!AY$3))+SUM(ОС!$G108:$G112*(ОС!$I108:$I112=ОС!AY$3))+IF(Параметры!$C$36=2,SUM(ОС!$G115:$G119*(ОС!$I115:$I119=ОС!AY$3))))*Параметры!$C$25*тех!BJ$6/(1+Параметры!$C$25)</f>
        <v>0</v>
      </c>
      <c r="AX10" s="76">
        <f t="array" ref="AX10">-(SUM(ОС!$G6:$G105*(ОС!$I6:$I105=ОС!AZ$3))+SUM(ОС!$G108:$G112*(ОС!$I108:$I112=ОС!AZ$3))+IF(Параметры!$C$36=2,SUM(ОС!$G115:$G119*(ОС!$I115:$I119=ОС!AZ$3))))*Параметры!$C$25*тех!BK$6/(1+Параметры!$C$25)</f>
        <v>0</v>
      </c>
      <c r="AY10" s="76">
        <f t="array" ref="AY10">-(SUM(ОС!$G6:$G105*(ОС!$I6:$I105=ОС!BA$3))+SUM(ОС!$G108:$G112*(ОС!$I108:$I112=ОС!BA$3))+IF(Параметры!$C$36=2,SUM(ОС!$G115:$G119*(ОС!$I115:$I119=ОС!BA$3))))*Параметры!$C$25*тех!BL$6/(1+Параметры!$C$25)</f>
        <v>0</v>
      </c>
      <c r="AZ10" s="76">
        <f t="array" ref="AZ10">-(SUM(ОС!$G6:$G105*(ОС!$I6:$I105=ОС!BB$3))+SUM(ОС!$G108:$G112*(ОС!$I108:$I112=ОС!BB$3))+IF(Параметры!$C$36=2,SUM(ОС!$G115:$G119*(ОС!$I115:$I119=ОС!BB$3))))*Параметры!$C$25*тех!BM$6/(1+Параметры!$C$25)</f>
        <v>0</v>
      </c>
      <c r="BA10" s="76">
        <f t="array" ref="BA10">-(SUM(ОС!$G6:$G105*(ОС!$I6:$I105=ОС!BC$3))+SUM(ОС!$G108:$G112*(ОС!$I108:$I112=ОС!BC$3))+IF(Параметры!$C$36=2,SUM(ОС!$G115:$G119*(ОС!$I115:$I119=ОС!BC$3))))*Параметры!$C$25*тех!BN$6/(1+Параметры!$C$25)</f>
        <v>0</v>
      </c>
      <c r="BB10" s="76">
        <f t="array" ref="BB10">-(SUM(ОС!$G6:$G105*(ОС!$I6:$I105=ОС!BD$3))+SUM(ОС!$G108:$G112*(ОС!$I108:$I112=ОС!BD$3))+IF(Параметры!$C$36=2,SUM(ОС!$G115:$G119*(ОС!$I115:$I119=ОС!BD$3))))*Параметры!$C$25*тех!BO$6/(1+Параметры!$C$25)</f>
        <v>0</v>
      </c>
      <c r="BC10" s="76">
        <f t="array" ref="BC10">-(SUM(ОС!$G6:$G105*(ОС!$I6:$I105=ОС!BE$3))+SUM(ОС!$G108:$G112*(ОС!$I108:$I112=ОС!BE$3))+IF(Параметры!$C$36=2,SUM(ОС!$G115:$G119*(ОС!$I115:$I119=ОС!BE$3))))*Параметры!$C$25*тех!BP$6/(1+Параметры!$C$25)</f>
        <v>0</v>
      </c>
      <c r="BD10" s="76">
        <f t="array" ref="BD10">-(SUM(ОС!$G6:$G105*(ОС!$I6:$I105=ОС!BF$3))+SUM(ОС!$G108:$G112*(ОС!$I108:$I112=ОС!BF$3))+IF(Параметры!$C$36=2,SUM(ОС!$G115:$G119*(ОС!$I115:$I119=ОС!BF$3))))*Параметры!$C$25*тех!BQ$6/(1+Параметры!$C$25)</f>
        <v>0</v>
      </c>
      <c r="BE10" s="76">
        <f t="array" ref="BE10">-(SUM(ОС!$G6:$G105*(ОС!$I6:$I105=ОС!BG$3))+SUM(ОС!$G108:$G112*(ОС!$I108:$I112=ОС!BG$3))+IF(Параметры!$C$36=2,SUM(ОС!$G115:$G119*(ОС!$I115:$I119=ОС!BG$3))))*Параметры!$C$25*тех!BR$6/(1+Параметры!$C$25)</f>
        <v>0</v>
      </c>
      <c r="BF10" s="76">
        <f t="array" ref="BF10">-(SUM(ОС!$G6:$G105*(ОС!$I6:$I105=ОС!BH$3))+SUM(ОС!$G108:$G112*(ОС!$I108:$I112=ОС!BH$3))+IF(Параметры!$C$36=2,SUM(ОС!$G115:$G119*(ОС!$I115:$I119=ОС!BH$3))))*Параметры!$C$25*тех!BS$6/(1+Параметры!$C$25)</f>
        <v>0</v>
      </c>
      <c r="BG10" s="76">
        <f t="array" ref="BG10">-(SUM(ОС!$G6:$G105*(ОС!$I6:$I105=ОС!BI$3))+SUM(ОС!$G108:$G112*(ОС!$I108:$I112=ОС!BI$3))+IF(Параметры!$C$36=2,SUM(ОС!$G115:$G119*(ОС!$I115:$I119=ОС!BI$3))))*Параметры!$C$25*тех!BT$6/(1+Параметры!$C$25)</f>
        <v>0</v>
      </c>
      <c r="BH10" s="76">
        <f t="array" ref="BH10">-(SUM(ОС!$G6:$G105*(ОС!$I6:$I105=ОС!BJ$3))+SUM(ОС!$G108:$G112*(ОС!$I108:$I112=ОС!BJ$3))+IF(Параметры!$C$36=2,SUM(ОС!$G115:$G119*(ОС!$I115:$I119=ОС!BJ$3))))*Параметры!$C$25*тех!BU$6/(1+Параметры!$C$25)</f>
        <v>0</v>
      </c>
      <c r="BI10" s="76">
        <f t="array" ref="BI10">-(SUM(ОС!$G6:$G105*(ОС!$I6:$I105=ОС!BK$3))+SUM(ОС!$G108:$G112*(ОС!$I108:$I112=ОС!BK$3))+IF(Параметры!$C$36=2,SUM(ОС!$G115:$G119*(ОС!$I115:$I119=ОС!BK$3))))*Параметры!$C$25*тех!BV$6/(1+Параметры!$C$25)</f>
        <v>0</v>
      </c>
      <c r="BJ10" s="76">
        <f t="array" ref="BJ10">-(SUM(ОС!$G6:$G105*(ОС!$I6:$I105=ОС!BL$3))+SUM(ОС!$G108:$G112*(ОС!$I108:$I112=ОС!BL$3))+IF(Параметры!$C$36=2,SUM(ОС!$G115:$G119*(ОС!$I115:$I119=ОС!BL$3))))*Параметры!$C$25*тех!BW$6/(1+Параметры!$C$25)</f>
        <v>0</v>
      </c>
      <c r="BK10" s="76">
        <f t="array" ref="BK10">-(SUM(ОС!$G6:$G105*(ОС!$I6:$I105=ОС!BM$3))+SUM(ОС!$G108:$G112*(ОС!$I108:$I112=ОС!BM$3))+IF(Параметры!$C$36=2,SUM(ОС!$G115:$G119*(ОС!$I115:$I119=ОС!BM$3))))*Параметры!$C$25*тех!BX$6/(1+Параметры!$C$25)</f>
        <v>0</v>
      </c>
      <c r="BL10" s="76">
        <f t="array" ref="BL10">-(SUM(ОС!$G6:$G105*(ОС!$I6:$I105=ОС!BN$3))+SUM(ОС!$G108:$G112*(ОС!$I108:$I112=ОС!BN$3))+IF(Параметры!$C$36=2,SUM(ОС!$G115:$G119*(ОС!$I115:$I119=ОС!BN$3))))*Параметры!$C$25*тех!BY$6/(1+Параметры!$C$25)</f>
        <v>0</v>
      </c>
      <c r="BM10" s="76">
        <f t="array" ref="BM10">-(SUM(ОС!$G6:$G105*(ОС!$I6:$I105=ОС!BO$3))+SUM(ОС!$G108:$G112*(ОС!$I108:$I112=ОС!BO$3))+IF(Параметры!$C$36=2,SUM(ОС!$G115:$G119*(ОС!$I115:$I119=ОС!BO$3))))*Параметры!$C$25*тех!BZ$6/(1+Параметры!$C$25)</f>
        <v>0</v>
      </c>
      <c r="BN10" s="76">
        <f t="array" ref="BN10">-(SUM(ОС!$G6:$G105*(ОС!$I6:$I105=ОС!BP$3))+SUM(ОС!$G108:$G112*(ОС!$I108:$I112=ОС!BP$3))+IF(Параметры!$C$36=2,SUM(ОС!$G115:$G119*(ОС!$I115:$I119=ОС!BP$3))))*Параметры!$C$25*тех!CA$6/(1+Параметры!$C$25)</f>
        <v>0</v>
      </c>
      <c r="BO10" s="76">
        <f t="array" ref="BO10">-(SUM(ОС!$G6:$G105*(ОС!$I6:$I105=ОС!BQ$3))+SUM(ОС!$G108:$G112*(ОС!$I108:$I112=ОС!BQ$3))+IF(Параметры!$C$36=2,SUM(ОС!$G115:$G119*(ОС!$I115:$I119=ОС!BQ$3))))*Параметры!$C$25*тех!CB$6/(1+Параметры!$C$25)</f>
        <v>0</v>
      </c>
      <c r="BP10" s="76">
        <f t="array" ref="BP10">-(SUM(ОС!$G6:$G105*(ОС!$I6:$I105=ОС!BR$3))+SUM(ОС!$G108:$G112*(ОС!$I108:$I112=ОС!BR$3))+IF(Параметры!$C$36=2,SUM(ОС!$G115:$G119*(ОС!$I115:$I119=ОС!BR$3))))*Параметры!$C$25*тех!CC$6/(1+Параметры!$C$25)</f>
        <v>0</v>
      </c>
      <c r="BQ10" s="76">
        <f t="array" ref="BQ10">-(SUM(ОС!$G6:$G105*(ОС!$I6:$I105=ОС!BS$3))+SUM(ОС!$G108:$G112*(ОС!$I108:$I112=ОС!BS$3))+IF(Параметры!$C$36=2,SUM(ОС!$G115:$G119*(ОС!$I115:$I119=ОС!BS$3))))*Параметры!$C$25*тех!CD$6/(1+Параметры!$C$25)</f>
        <v>0</v>
      </c>
      <c r="BR10" s="76">
        <f t="array" ref="BR10">-(SUM(ОС!$G6:$G105*(ОС!$I6:$I105=ОС!BT$3))+SUM(ОС!$G108:$G112*(ОС!$I108:$I112=ОС!BT$3))+IF(Параметры!$C$36=2,SUM(ОС!$G115:$G119*(ОС!$I115:$I119=ОС!BT$3))))*Параметры!$C$25*тех!CE$6/(1+Параметры!$C$25)</f>
        <v>0</v>
      </c>
    </row>
    <row r="11" spans="2:70">
      <c r="B11" s="48"/>
      <c r="C11" s="142" t="s">
        <v>843</v>
      </c>
      <c r="D11" s="76">
        <f t="shared" ref="D11" si="15">SUM(K11:V11)</f>
        <v>2682.8389830508477</v>
      </c>
      <c r="E11" s="76">
        <f t="shared" ref="E11" si="16">SUM(W11:AH11)</f>
        <v>0</v>
      </c>
      <c r="F11" s="76">
        <f t="shared" ref="F11" si="17">SUM(AI11:AT11)</f>
        <v>0</v>
      </c>
      <c r="G11" s="76">
        <f t="shared" ref="G11" si="18">SUM(AU11:BF11)</f>
        <v>0</v>
      </c>
      <c r="H11" s="76">
        <f t="shared" ref="H11" si="19">SUM(BG11:BR11)</f>
        <v>0</v>
      </c>
      <c r="I11" s="76">
        <f t="shared" ref="I11" si="20">SUM(D11:H11)</f>
        <v>2682.8389830508477</v>
      </c>
      <c r="K11" s="76">
        <f t="array" ref="K11">(SUM(ОС!$F6:$F105*ОС!$J6:$J105*(ОС!$K6:$K105=K$3))+SUM(ОС!$F108:$F112*ОС!$J108:$J112*(ОС!$K108:$K112=K$3))+IF(Параметры!$C$36=2,SUM(ОС!$F115:$F119*ОС!$J115:$J119*(ОС!$K115:$K119=K$3)),))*Параметры!$C$25*тех!X$6/(1+Параметры!$C$25)</f>
        <v>0</v>
      </c>
      <c r="L11" s="76">
        <f t="array" ref="L11">(SUM(ОС!$F6:$F105*ОС!$J6:$J105*(ОС!$K6:$K105=L$3))+SUM(ОС!$F108:$F112*ОС!$J108:$J112*(ОС!$K108:$K112=L$3))+IF(Параметры!$C$36=2,SUM(ОС!$F115:$F119*ОС!$J115:$J119*(ОС!$K115:$K119=L$3)),))*Параметры!$C$25*тех!Y$6/(1+Параметры!$C$25)</f>
        <v>0</v>
      </c>
      <c r="M11" s="76">
        <f t="array" ref="M11">(SUM(ОС!$F6:$F105*ОС!$J6:$J105*(ОС!$K6:$K105=M$3))+SUM(ОС!$F108:$F112*ОС!$J108:$J112*(ОС!$K108:$K112=M$3))+IF(Параметры!$C$36=2,SUM(ОС!$F115:$F119*ОС!$J115:$J119*(ОС!$K115:$K119=M$3)),))*Параметры!$C$25*тех!Z$6/(1+Параметры!$C$25)</f>
        <v>0</v>
      </c>
      <c r="N11" s="76">
        <f t="array" ref="N11">(SUM(ОС!$F6:$F105*ОС!$J6:$J105*(ОС!$K6:$K105=N$3))+SUM(ОС!$F108:$F112*ОС!$J108:$J112*(ОС!$K108:$K112=N$3))+IF(Параметры!$C$36=2,SUM(ОС!$F115:$F119*ОС!$J115:$J119*(ОС!$K115:$K119=N$3)),))*Параметры!$C$25*тех!AA$6/(1+Параметры!$C$25)</f>
        <v>0</v>
      </c>
      <c r="O11" s="76">
        <f t="array" ref="O11">(SUM(ОС!$F6:$F105*ОС!$J6:$J105*(ОС!$K6:$K105=O$3))+SUM(ОС!$F108:$F112*ОС!$J108:$J112*(ОС!$K108:$K112=O$3))+IF(Параметры!$C$36=2,SUM(ОС!$F115:$F119*ОС!$J115:$J119*(ОС!$K115:$K119=O$3)),))*Параметры!$C$25*тех!AB$6/(1+Параметры!$C$25)</f>
        <v>0</v>
      </c>
      <c r="P11" s="76">
        <f t="array" ref="P11">(SUM(ОС!$F6:$F105*ОС!$J6:$J105*(ОС!$K6:$K105=P$3))+SUM(ОС!$F108:$F112*ОС!$J108:$J112*(ОС!$K108:$K112=P$3))+IF(Параметры!$C$36=2,SUM(ОС!$F115:$F119*ОС!$J115:$J119*(ОС!$K115:$K119=P$3)),))*Параметры!$C$25*тех!AC$6/(1+Параметры!$C$25)</f>
        <v>0</v>
      </c>
      <c r="Q11" s="76">
        <f t="array" ref="Q11">(SUM(ОС!$F6:$F105*ОС!$J6:$J105*(ОС!$K6:$K105=Q$3))+SUM(ОС!$F108:$F112*ОС!$J108:$J112*(ОС!$K108:$K112=Q$3))+IF(Параметры!$C$36=2,SUM(ОС!$F115:$F119*ОС!$J115:$J119*(ОС!$K115:$K119=Q$3)),))*Параметры!$C$25*тех!AD$6/(1+Параметры!$C$25)</f>
        <v>0</v>
      </c>
      <c r="R11" s="76">
        <f t="array" ref="R11">(SUM(ОС!$F6:$F105*ОС!$J6:$J105*(ОС!$K6:$K105=R$3))+SUM(ОС!$F108:$F112*ОС!$J108:$J112*(ОС!$K108:$K112=R$3))+IF(Параметры!$C$36=2,SUM(ОС!$F115:$F119*ОС!$J115:$J119*(ОС!$K115:$K119=R$3)),))*Параметры!$C$25*тех!AE$6/(1+Параметры!$C$25)</f>
        <v>0</v>
      </c>
      <c r="S11" s="76">
        <f t="array" ref="S11">(SUM(ОС!$F6:$F105*ОС!$J6:$J105*(ОС!$K6:$K105=S$3))+SUM(ОС!$F108:$F112*ОС!$J108:$J112*(ОС!$K108:$K112=S$3))+IF(Параметры!$C$36=2,SUM(ОС!$F115:$F119*ОС!$J115:$J119*(ОС!$K115:$K119=S$3)),))*Параметры!$C$25*тех!AF$6/(1+Параметры!$C$25)</f>
        <v>0</v>
      </c>
      <c r="T11" s="76">
        <f t="array" ref="T11">(SUM(ОС!$F6:$F105*ОС!$J6:$J105*(ОС!$K6:$K105=T$3))+SUM(ОС!$F108:$F112*ОС!$J108:$J112*(ОС!$K108:$K112=T$3))+IF(Параметры!$C$36=2,SUM(ОС!$F115:$F119*ОС!$J115:$J119*(ОС!$K115:$K119=T$3)),))*Параметры!$C$25*тех!AG$6/(1+Параметры!$C$25)</f>
        <v>0</v>
      </c>
      <c r="U11" s="76">
        <f t="array" ref="U11">(SUM(ОС!$F6:$F105*ОС!$J6:$J105*(ОС!$K6:$K105=U$3))+SUM(ОС!$F108:$F112*ОС!$J108:$J112*(ОС!$K108:$K112=U$3))+IF(Параметры!$C$36=2,SUM(ОС!$F115:$F119*ОС!$J115:$J119*(ОС!$K115:$K119=U$3)),))*Параметры!$C$25*тех!AH$6/(1+Параметры!$C$25)</f>
        <v>0</v>
      </c>
      <c r="V11" s="76">
        <f t="array" ref="V11">(SUM(ОС!$F6:$F105*ОС!$J6:$J105*(ОС!$K6:$K105=V$3))+SUM(ОС!$F108:$F112*ОС!$J108:$J112*(ОС!$K108:$K112=V$3))+IF(Параметры!$C$36=2,SUM(ОС!$F115:$F119*ОС!$J115:$J119*(ОС!$K115:$K119=V$3)),))*Параметры!$C$25*тех!AI$6/(1+Параметры!$C$25)</f>
        <v>2682.8389830508477</v>
      </c>
      <c r="W11" s="76">
        <f t="array" ref="W11">(SUM(ОС!$F6:$F105*ОС!$J6:$J105*(ОС!$K6:$K105=W$3))+SUM(ОС!$F108:$F112*ОС!$J108:$J112*(ОС!$K108:$K112=W$3))+IF(Параметры!$C$36=2,SUM(ОС!$F115:$F119*ОС!$J115:$J119*(ОС!$K115:$K119=W$3)),))*Параметры!$C$25*тех!AJ$6/(1+Параметры!$C$25)</f>
        <v>0</v>
      </c>
      <c r="X11" s="76">
        <f t="array" ref="X11">(SUM(ОС!$F6:$F105*ОС!$J6:$J105*(ОС!$K6:$K105=X$3))+SUM(ОС!$F108:$F112*ОС!$J108:$J112*(ОС!$K108:$K112=X$3))+IF(Параметры!$C$36=2,SUM(ОС!$F115:$F119*ОС!$J115:$J119*(ОС!$K115:$K119=X$3)),))*Параметры!$C$25*тех!AK$6/(1+Параметры!$C$25)</f>
        <v>0</v>
      </c>
      <c r="Y11" s="76">
        <f t="array" ref="Y11">(SUM(ОС!$F6:$F105*ОС!$J6:$J105*(ОС!$K6:$K105=Y$3))+SUM(ОС!$F108:$F112*ОС!$J108:$J112*(ОС!$K108:$K112=Y$3))+IF(Параметры!$C$36=2,SUM(ОС!$F115:$F119*ОС!$J115:$J119*(ОС!$K115:$K119=Y$3)),))*Параметры!$C$25*тех!AL$6/(1+Параметры!$C$25)</f>
        <v>0</v>
      </c>
      <c r="Z11" s="76">
        <f t="array" ref="Z11">(SUM(ОС!$F6:$F105*ОС!$J6:$J105*(ОС!$K6:$K105=Z$3))+SUM(ОС!$F108:$F112*ОС!$J108:$J112*(ОС!$K108:$K112=Z$3))+IF(Параметры!$C$36=2,SUM(ОС!$F115:$F119*ОС!$J115:$J119*(ОС!$K115:$K119=Z$3)),))*Параметры!$C$25*тех!AM$6/(1+Параметры!$C$25)</f>
        <v>0</v>
      </c>
      <c r="AA11" s="76">
        <f t="array" ref="AA11">(SUM(ОС!$F6:$F105*ОС!$J6:$J105*(ОС!$K6:$K105=AA$3))+SUM(ОС!$F108:$F112*ОС!$J108:$J112*(ОС!$K108:$K112=AA$3))+IF(Параметры!$C$36=2,SUM(ОС!$F115:$F119*ОС!$J115:$J119*(ОС!$K115:$K119=AA$3)),))*Параметры!$C$25*тех!AN$6/(1+Параметры!$C$25)</f>
        <v>0</v>
      </c>
      <c r="AB11" s="76">
        <f t="array" ref="AB11">(SUM(ОС!$F6:$F105*ОС!$J6:$J105*(ОС!$K6:$K105=AB$3))+SUM(ОС!$F108:$F112*ОС!$J108:$J112*(ОС!$K108:$K112=AB$3))+IF(Параметры!$C$36=2,SUM(ОС!$F115:$F119*ОС!$J115:$J119*(ОС!$K115:$K119=AB$3)),))*Параметры!$C$25*тех!AO$6/(1+Параметры!$C$25)</f>
        <v>0</v>
      </c>
      <c r="AC11" s="76">
        <f t="array" ref="AC11">(SUM(ОС!$F6:$F105*ОС!$J6:$J105*(ОС!$K6:$K105=AC$3))+SUM(ОС!$F108:$F112*ОС!$J108:$J112*(ОС!$K108:$K112=AC$3))+IF(Параметры!$C$36=2,SUM(ОС!$F115:$F119*ОС!$J115:$J119*(ОС!$K115:$K119=AC$3)),))*Параметры!$C$25*тех!AP$6/(1+Параметры!$C$25)</f>
        <v>0</v>
      </c>
      <c r="AD11" s="76">
        <f t="array" ref="AD11">(SUM(ОС!$F6:$F105*ОС!$J6:$J105*(ОС!$K6:$K105=AD$3))+SUM(ОС!$F108:$F112*ОС!$J108:$J112*(ОС!$K108:$K112=AD$3))+IF(Параметры!$C$36=2,SUM(ОС!$F115:$F119*ОС!$J115:$J119*(ОС!$K115:$K119=AD$3)),))*Параметры!$C$25*тех!AQ$6/(1+Параметры!$C$25)</f>
        <v>0</v>
      </c>
      <c r="AE11" s="76">
        <f t="array" ref="AE11">(SUM(ОС!$F6:$F105*ОС!$J6:$J105*(ОС!$K6:$K105=AE$3))+SUM(ОС!$F108:$F112*ОС!$J108:$J112*(ОС!$K108:$K112=AE$3))+IF(Параметры!$C$36=2,SUM(ОС!$F115:$F119*ОС!$J115:$J119*(ОС!$K115:$K119=AE$3)),))*Параметры!$C$25*тех!AR$6/(1+Параметры!$C$25)</f>
        <v>0</v>
      </c>
      <c r="AF11" s="76">
        <f t="array" ref="AF11">(SUM(ОС!$F6:$F105*ОС!$J6:$J105*(ОС!$K6:$K105=AF$3))+SUM(ОС!$F108:$F112*ОС!$J108:$J112*(ОС!$K108:$K112=AF$3))+IF(Параметры!$C$36=2,SUM(ОС!$F115:$F119*ОС!$J115:$J119*(ОС!$K115:$K119=AF$3)),))*Параметры!$C$25*тех!AS$6/(1+Параметры!$C$25)</f>
        <v>0</v>
      </c>
      <c r="AG11" s="76">
        <f t="array" ref="AG11">(SUM(ОС!$F6:$F105*ОС!$J6:$J105*(ОС!$K6:$K105=AG$3))+SUM(ОС!$F108:$F112*ОС!$J108:$J112*(ОС!$K108:$K112=AG$3))+IF(Параметры!$C$36=2,SUM(ОС!$F115:$F119*ОС!$J115:$J119*(ОС!$K115:$K119=AG$3)),))*Параметры!$C$25*тех!AT$6/(1+Параметры!$C$25)</f>
        <v>0</v>
      </c>
      <c r="AH11" s="76">
        <f t="array" ref="AH11">(SUM(ОС!$F6:$F105*ОС!$J6:$J105*(ОС!$K6:$K105=AH$3))+SUM(ОС!$F108:$F112*ОС!$J108:$J112*(ОС!$K108:$K112=AH$3))+IF(Параметры!$C$36=2,SUM(ОС!$F115:$F119*ОС!$J115:$J119*(ОС!$K115:$K119=AH$3)),))*Параметры!$C$25*тех!AU$6/(1+Параметры!$C$25)</f>
        <v>0</v>
      </c>
      <c r="AI11" s="76">
        <f t="array" ref="AI11">(SUM(ОС!$F6:$F105*ОС!$J6:$J105*(ОС!$K6:$K105=AI$3))+SUM(ОС!$F108:$F112*ОС!$J108:$J112*(ОС!$K108:$K112=AI$3))+IF(Параметры!$C$36=2,SUM(ОС!$F115:$F119*ОС!$J115:$J119*(ОС!$K115:$K119=AI$3)),))*Параметры!$C$25*тех!AV$6/(1+Параметры!$C$25)</f>
        <v>0</v>
      </c>
      <c r="AJ11" s="76">
        <f t="array" ref="AJ11">(SUM(ОС!$F6:$F105*ОС!$J6:$J105*(ОС!$K6:$K105=AJ$3))+SUM(ОС!$F108:$F112*ОС!$J108:$J112*(ОС!$K108:$K112=AJ$3))+IF(Параметры!$C$36=2,SUM(ОС!$F115:$F119*ОС!$J115:$J119*(ОС!$K115:$K119=AJ$3)),))*Параметры!$C$25*тех!AW$6/(1+Параметры!$C$25)</f>
        <v>0</v>
      </c>
      <c r="AK11" s="76">
        <f t="array" ref="AK11">(SUM(ОС!$F6:$F105*ОС!$J6:$J105*(ОС!$K6:$K105=AK$3))+SUM(ОС!$F108:$F112*ОС!$J108:$J112*(ОС!$K108:$K112=AK$3))+IF(Параметры!$C$36=2,SUM(ОС!$F115:$F119*ОС!$J115:$J119*(ОС!$K115:$K119=AK$3)),))*Параметры!$C$25*тех!AX$6/(1+Параметры!$C$25)</f>
        <v>0</v>
      </c>
      <c r="AL11" s="76">
        <f t="array" ref="AL11">(SUM(ОС!$F6:$F105*ОС!$J6:$J105*(ОС!$K6:$K105=AL$3))+SUM(ОС!$F108:$F112*ОС!$J108:$J112*(ОС!$K108:$K112=AL$3))+IF(Параметры!$C$36=2,SUM(ОС!$F115:$F119*ОС!$J115:$J119*(ОС!$K115:$K119=AL$3)),))*Параметры!$C$25*тех!AY$6/(1+Параметры!$C$25)</f>
        <v>0</v>
      </c>
      <c r="AM11" s="76">
        <f t="array" ref="AM11">(SUM(ОС!$F6:$F105*ОС!$J6:$J105*(ОС!$K6:$K105=AM$3))+SUM(ОС!$F108:$F112*ОС!$J108:$J112*(ОС!$K108:$K112=AM$3))+IF(Параметры!$C$36=2,SUM(ОС!$F115:$F119*ОС!$J115:$J119*(ОС!$K115:$K119=AM$3)),))*Параметры!$C$25*тех!AZ$6/(1+Параметры!$C$25)</f>
        <v>0</v>
      </c>
      <c r="AN11" s="76">
        <f t="array" ref="AN11">(SUM(ОС!$F6:$F105*ОС!$J6:$J105*(ОС!$K6:$K105=AN$3))+SUM(ОС!$F108:$F112*ОС!$J108:$J112*(ОС!$K108:$K112=AN$3))+IF(Параметры!$C$36=2,SUM(ОС!$F115:$F119*ОС!$J115:$J119*(ОС!$K115:$K119=AN$3)),))*Параметры!$C$25*тех!BA$6/(1+Параметры!$C$25)</f>
        <v>0</v>
      </c>
      <c r="AO11" s="76">
        <f t="array" ref="AO11">(SUM(ОС!$F6:$F105*ОС!$J6:$J105*(ОС!$K6:$K105=AO$3))+SUM(ОС!$F108:$F112*ОС!$J108:$J112*(ОС!$K108:$K112=AO$3))+IF(Параметры!$C$36=2,SUM(ОС!$F115:$F119*ОС!$J115:$J119*(ОС!$K115:$K119=AO$3)),))*Параметры!$C$25*тех!BB$6/(1+Параметры!$C$25)</f>
        <v>0</v>
      </c>
      <c r="AP11" s="76">
        <f t="array" ref="AP11">(SUM(ОС!$F6:$F105*ОС!$J6:$J105*(ОС!$K6:$K105=AP$3))+SUM(ОС!$F108:$F112*ОС!$J108:$J112*(ОС!$K108:$K112=AP$3))+IF(Параметры!$C$36=2,SUM(ОС!$F115:$F119*ОС!$J115:$J119*(ОС!$K115:$K119=AP$3)),))*Параметры!$C$25*тех!BC$6/(1+Параметры!$C$25)</f>
        <v>0</v>
      </c>
      <c r="AQ11" s="76">
        <f t="array" ref="AQ11">(SUM(ОС!$F6:$F105*ОС!$J6:$J105*(ОС!$K6:$K105=AQ$3))+SUM(ОС!$F108:$F112*ОС!$J108:$J112*(ОС!$K108:$K112=AQ$3))+IF(Параметры!$C$36=2,SUM(ОС!$F115:$F119*ОС!$J115:$J119*(ОС!$K115:$K119=AQ$3)),))*Параметры!$C$25*тех!BD$6/(1+Параметры!$C$25)</f>
        <v>0</v>
      </c>
      <c r="AR11" s="76">
        <f t="array" ref="AR11">(SUM(ОС!$F6:$F105*ОС!$J6:$J105*(ОС!$K6:$K105=AR$3))+SUM(ОС!$F108:$F112*ОС!$J108:$J112*(ОС!$K108:$K112=AR$3))+IF(Параметры!$C$36=2,SUM(ОС!$F115:$F119*ОС!$J115:$J119*(ОС!$K115:$K119=AR$3)),))*Параметры!$C$25*тех!BE$6/(1+Параметры!$C$25)</f>
        <v>0</v>
      </c>
      <c r="AS11" s="76">
        <f t="array" ref="AS11">(SUM(ОС!$F6:$F105*ОС!$J6:$J105*(ОС!$K6:$K105=AS$3))+SUM(ОС!$F108:$F112*ОС!$J108:$J112*(ОС!$K108:$K112=AS$3))+IF(Параметры!$C$36=2,SUM(ОС!$F115:$F119*ОС!$J115:$J119*(ОС!$K115:$K119=AS$3)),))*Параметры!$C$25*тех!BF$6/(1+Параметры!$C$25)</f>
        <v>0</v>
      </c>
      <c r="AT11" s="76">
        <f t="array" ref="AT11">(SUM(ОС!$F6:$F105*ОС!$J6:$J105*(ОС!$K6:$K105=AT$3))+SUM(ОС!$F108:$F112*ОС!$J108:$J112*(ОС!$K108:$K112=AT$3))+IF(Параметры!$C$36=2,SUM(ОС!$F115:$F119*ОС!$J115:$J119*(ОС!$K115:$K119=AT$3)),))*Параметры!$C$25*тех!BG$6/(1+Параметры!$C$25)</f>
        <v>0</v>
      </c>
      <c r="AU11" s="76">
        <f t="array" ref="AU11">(SUM(ОС!$F6:$F105*ОС!$J6:$J105*(ОС!$K6:$K105=AU$3))+SUM(ОС!$F108:$F112*ОС!$J108:$J112*(ОС!$K108:$K112=AU$3))+IF(Параметры!$C$36=2,SUM(ОС!$F115:$F119*ОС!$J115:$J119*(ОС!$K115:$K119=AU$3)),))*Параметры!$C$25*тех!BH$6/(1+Параметры!$C$25)</f>
        <v>0</v>
      </c>
      <c r="AV11" s="76">
        <f t="array" ref="AV11">(SUM(ОС!$F6:$F105*ОС!$J6:$J105*(ОС!$K6:$K105=AV$3))+SUM(ОС!$F108:$F112*ОС!$J108:$J112*(ОС!$K108:$K112=AV$3))+IF(Параметры!$C$36=2,SUM(ОС!$F115:$F119*ОС!$J115:$J119*(ОС!$K115:$K119=AV$3)),))*Параметры!$C$25*тех!BI$6/(1+Параметры!$C$25)</f>
        <v>0</v>
      </c>
      <c r="AW11" s="76">
        <f t="array" ref="AW11">(SUM(ОС!$F6:$F105*ОС!$J6:$J105*(ОС!$K6:$K105=AW$3))+SUM(ОС!$F108:$F112*ОС!$J108:$J112*(ОС!$K108:$K112=AW$3))+IF(Параметры!$C$36=2,SUM(ОС!$F115:$F119*ОС!$J115:$J119*(ОС!$K115:$K119=AW$3)),))*Параметры!$C$25*тех!BJ$6/(1+Параметры!$C$25)</f>
        <v>0</v>
      </c>
      <c r="AX11" s="76">
        <f t="array" ref="AX11">(SUM(ОС!$F6:$F105*ОС!$J6:$J105*(ОС!$K6:$K105=AX$3))+SUM(ОС!$F108:$F112*ОС!$J108:$J112*(ОС!$K108:$K112=AX$3))+IF(Параметры!$C$36=2,SUM(ОС!$F115:$F119*ОС!$J115:$J119*(ОС!$K115:$K119=AX$3)),))*Параметры!$C$25*тех!BK$6/(1+Параметры!$C$25)</f>
        <v>0</v>
      </c>
      <c r="AY11" s="76">
        <f t="array" ref="AY11">(SUM(ОС!$F6:$F105*ОС!$J6:$J105*(ОС!$K6:$K105=AY$3))+SUM(ОС!$F108:$F112*ОС!$J108:$J112*(ОС!$K108:$K112=AY$3))+IF(Параметры!$C$36=2,SUM(ОС!$F115:$F119*ОС!$J115:$J119*(ОС!$K115:$K119=AY$3)),))*Параметры!$C$25*тех!BL$6/(1+Параметры!$C$25)</f>
        <v>0</v>
      </c>
      <c r="AZ11" s="76">
        <f t="array" ref="AZ11">(SUM(ОС!$F6:$F105*ОС!$J6:$J105*(ОС!$K6:$K105=AZ$3))+SUM(ОС!$F108:$F112*ОС!$J108:$J112*(ОС!$K108:$K112=AZ$3))+IF(Параметры!$C$36=2,SUM(ОС!$F115:$F119*ОС!$J115:$J119*(ОС!$K115:$K119=AZ$3)),))*Параметры!$C$25*тех!BM$6/(1+Параметры!$C$25)</f>
        <v>0</v>
      </c>
      <c r="BA11" s="76">
        <f t="array" ref="BA11">(SUM(ОС!$F6:$F105*ОС!$J6:$J105*(ОС!$K6:$K105=BA$3))+SUM(ОС!$F108:$F112*ОС!$J108:$J112*(ОС!$K108:$K112=BA$3))+IF(Параметры!$C$36=2,SUM(ОС!$F115:$F119*ОС!$J115:$J119*(ОС!$K115:$K119=BA$3)),))*Параметры!$C$25*тех!BN$6/(1+Параметры!$C$25)</f>
        <v>0</v>
      </c>
      <c r="BB11" s="76">
        <f t="array" ref="BB11">(SUM(ОС!$F6:$F105*ОС!$J6:$J105*(ОС!$K6:$K105=BB$3))+SUM(ОС!$F108:$F112*ОС!$J108:$J112*(ОС!$K108:$K112=BB$3))+IF(Параметры!$C$36=2,SUM(ОС!$F115:$F119*ОС!$J115:$J119*(ОС!$K115:$K119=BB$3)),))*Параметры!$C$25*тех!BO$6/(1+Параметры!$C$25)</f>
        <v>0</v>
      </c>
      <c r="BC11" s="76">
        <f t="array" ref="BC11">(SUM(ОС!$F6:$F105*ОС!$J6:$J105*(ОС!$K6:$K105=BC$3))+SUM(ОС!$F108:$F112*ОС!$J108:$J112*(ОС!$K108:$K112=BC$3))+IF(Параметры!$C$36=2,SUM(ОС!$F115:$F119*ОС!$J115:$J119*(ОС!$K115:$K119=BC$3)),))*Параметры!$C$25*тех!BP$6/(1+Параметры!$C$25)</f>
        <v>0</v>
      </c>
      <c r="BD11" s="76">
        <f t="array" ref="BD11">(SUM(ОС!$F6:$F105*ОС!$J6:$J105*(ОС!$K6:$K105=BD$3))+SUM(ОС!$F108:$F112*ОС!$J108:$J112*(ОС!$K108:$K112=BD$3))+IF(Параметры!$C$36=2,SUM(ОС!$F115:$F119*ОС!$J115:$J119*(ОС!$K115:$K119=BD$3)),))*Параметры!$C$25*тех!BQ$6/(1+Параметры!$C$25)</f>
        <v>0</v>
      </c>
      <c r="BE11" s="76">
        <f t="array" ref="BE11">(SUM(ОС!$F6:$F105*ОС!$J6:$J105*(ОС!$K6:$K105=BE$3))+SUM(ОС!$F108:$F112*ОС!$J108:$J112*(ОС!$K108:$K112=BE$3))+IF(Параметры!$C$36=2,SUM(ОС!$F115:$F119*ОС!$J115:$J119*(ОС!$K115:$K119=BE$3)),))*Параметры!$C$25*тех!BR$6/(1+Параметры!$C$25)</f>
        <v>0</v>
      </c>
      <c r="BF11" s="76">
        <f t="array" ref="BF11">(SUM(ОС!$F6:$F105*ОС!$J6:$J105*(ОС!$K6:$K105=BF$3))+SUM(ОС!$F108:$F112*ОС!$J108:$J112*(ОС!$K108:$K112=BF$3))+IF(Параметры!$C$36=2,SUM(ОС!$F115:$F119*ОС!$J115:$J119*(ОС!$K115:$K119=BF$3)),))*Параметры!$C$25*тех!BS$6/(1+Параметры!$C$25)</f>
        <v>0</v>
      </c>
      <c r="BG11" s="76">
        <f t="array" ref="BG11">(SUM(ОС!$F6:$F105*ОС!$J6:$J105*(ОС!$K6:$K105=BG$3))+SUM(ОС!$F108:$F112*ОС!$J108:$J112*(ОС!$K108:$K112=BG$3))+IF(Параметры!$C$36=2,SUM(ОС!$F115:$F119*ОС!$J115:$J119*(ОС!$K115:$K119=BG$3)),))*Параметры!$C$25*тех!BT$6/(1+Параметры!$C$25)</f>
        <v>0</v>
      </c>
      <c r="BH11" s="76">
        <f t="array" ref="BH11">(SUM(ОС!$F6:$F105*ОС!$J6:$J105*(ОС!$K6:$K105=BH$3))+SUM(ОС!$F108:$F112*ОС!$J108:$J112*(ОС!$K108:$K112=BH$3))+IF(Параметры!$C$36=2,SUM(ОС!$F115:$F119*ОС!$J115:$J119*(ОС!$K115:$K119=BH$3)),))*Параметры!$C$25*тех!BU$6/(1+Параметры!$C$25)</f>
        <v>0</v>
      </c>
      <c r="BI11" s="76">
        <f t="array" ref="BI11">(SUM(ОС!$F6:$F105*ОС!$J6:$J105*(ОС!$K6:$K105=BI$3))+SUM(ОС!$F108:$F112*ОС!$J108:$J112*(ОС!$K108:$K112=BI$3))+IF(Параметры!$C$36=2,SUM(ОС!$F115:$F119*ОС!$J115:$J119*(ОС!$K115:$K119=BI$3)),))*Параметры!$C$25*тех!BV$6/(1+Параметры!$C$25)</f>
        <v>0</v>
      </c>
      <c r="BJ11" s="76">
        <f t="array" ref="BJ11">(SUM(ОС!$F6:$F105*ОС!$J6:$J105*(ОС!$K6:$K105=BJ$3))+SUM(ОС!$F108:$F112*ОС!$J108:$J112*(ОС!$K108:$K112=BJ$3))+IF(Параметры!$C$36=2,SUM(ОС!$F115:$F119*ОС!$J115:$J119*(ОС!$K115:$K119=BJ$3)),))*Параметры!$C$25*тех!BW$6/(1+Параметры!$C$25)</f>
        <v>0</v>
      </c>
      <c r="BK11" s="76">
        <f t="array" ref="BK11">(SUM(ОС!$F6:$F105*ОС!$J6:$J105*(ОС!$K6:$K105=BK$3))+SUM(ОС!$F108:$F112*ОС!$J108:$J112*(ОС!$K108:$K112=BK$3))+IF(Параметры!$C$36=2,SUM(ОС!$F115:$F119*ОС!$J115:$J119*(ОС!$K115:$K119=BK$3)),))*Параметры!$C$25*тех!BX$6/(1+Параметры!$C$25)</f>
        <v>0</v>
      </c>
      <c r="BL11" s="76">
        <f t="array" ref="BL11">(SUM(ОС!$F6:$F105*ОС!$J6:$J105*(ОС!$K6:$K105=BL$3))+SUM(ОС!$F108:$F112*ОС!$J108:$J112*(ОС!$K108:$K112=BL$3))+IF(Параметры!$C$36=2,SUM(ОС!$F115:$F119*ОС!$J115:$J119*(ОС!$K115:$K119=BL$3)),))*Параметры!$C$25*тех!BY$6/(1+Параметры!$C$25)</f>
        <v>0</v>
      </c>
      <c r="BM11" s="76">
        <f t="array" ref="BM11">(SUM(ОС!$F6:$F105*ОС!$J6:$J105*(ОС!$K6:$K105=BM$3))+SUM(ОС!$F108:$F112*ОС!$J108:$J112*(ОС!$K108:$K112=BM$3))+IF(Параметры!$C$36=2,SUM(ОС!$F115:$F119*ОС!$J115:$J119*(ОС!$K115:$K119=BM$3)),))*Параметры!$C$25*тех!BZ$6/(1+Параметры!$C$25)</f>
        <v>0</v>
      </c>
      <c r="BN11" s="76">
        <f t="array" ref="BN11">(SUM(ОС!$F6:$F105*ОС!$J6:$J105*(ОС!$K6:$K105=BN$3))+SUM(ОС!$F108:$F112*ОС!$J108:$J112*(ОС!$K108:$K112=BN$3))+IF(Параметры!$C$36=2,SUM(ОС!$F115:$F119*ОС!$J115:$J119*(ОС!$K115:$K119=BN$3)),))*Параметры!$C$25*тех!CA$6/(1+Параметры!$C$25)</f>
        <v>0</v>
      </c>
      <c r="BO11" s="76">
        <f t="array" ref="BO11">(SUM(ОС!$F6:$F105*ОС!$J6:$J105*(ОС!$K6:$K105=BO$3))+SUM(ОС!$F108:$F112*ОС!$J108:$J112*(ОС!$K108:$K112=BO$3))+IF(Параметры!$C$36=2,SUM(ОС!$F115:$F119*ОС!$J115:$J119*(ОС!$K115:$K119=BO$3)),))*Параметры!$C$25*тех!CB$6/(1+Параметры!$C$25)</f>
        <v>0</v>
      </c>
      <c r="BP11" s="76">
        <f t="array" ref="BP11">(SUM(ОС!$F6:$F105*ОС!$J6:$J105*(ОС!$K6:$K105=BP$3))+SUM(ОС!$F108:$F112*ОС!$J108:$J112*(ОС!$K108:$K112=BP$3))+IF(Параметры!$C$36=2,SUM(ОС!$F115:$F119*ОС!$J115:$J119*(ОС!$K115:$K119=BP$3)),))*Параметры!$C$25*тех!CC$6/(1+Параметры!$C$25)</f>
        <v>0</v>
      </c>
      <c r="BQ11" s="76">
        <f t="array" ref="BQ11">(SUM(ОС!$F6:$F105*ОС!$J6:$J105*(ОС!$K6:$K105=BQ$3))+SUM(ОС!$F108:$F112*ОС!$J108:$J112*(ОС!$K108:$K112=BQ$3))+IF(Параметры!$C$36=2,SUM(ОС!$F115:$F119*ОС!$J115:$J119*(ОС!$K115:$K119=BQ$3)),))*Параметры!$C$25*тех!CD$6/(1+Параметры!$C$25)</f>
        <v>0</v>
      </c>
      <c r="BR11" s="76">
        <f t="array" ref="BR11">(SUM(ОС!$F6:$F105*ОС!$J6:$J105*(ОС!$K6:$K105=BR$3))+SUM(ОС!$F108:$F112*ОС!$J108:$J112*(ОС!$K108:$K112=BR$3))+IF(Параметры!$C$36=2,SUM(ОС!$F115:$F119*ОС!$J115:$J119*(ОС!$K115:$K119=BR$3)),))*Параметры!$C$25*тех!CE$6/(1+Параметры!$C$25)</f>
        <v>0</v>
      </c>
    </row>
    <row r="12" spans="2:70">
      <c r="B12" s="48">
        <v>5</v>
      </c>
      <c r="C12" s="141" t="s">
        <v>110</v>
      </c>
      <c r="D12" s="76">
        <f t="shared" si="1"/>
        <v>0</v>
      </c>
      <c r="E12" s="76">
        <f t="shared" si="2"/>
        <v>0</v>
      </c>
      <c r="F12" s="76">
        <f t="shared" si="3"/>
        <v>0</v>
      </c>
      <c r="G12" s="76">
        <f t="shared" si="4"/>
        <v>0</v>
      </c>
      <c r="H12" s="76">
        <f t="shared" si="5"/>
        <v>0</v>
      </c>
      <c r="I12" s="76">
        <f t="shared" si="6"/>
        <v>0</v>
      </c>
      <c r="K12" s="3">
        <f>SUM(Данные!G339:G343)*тех!X$6</f>
        <v>0</v>
      </c>
      <c r="L12" s="3">
        <f>SUM(Данные!H339:H343)*тех!Y$6</f>
        <v>0</v>
      </c>
      <c r="M12" s="3">
        <f>SUM(Данные!I339:I343)*тех!Z$6</f>
        <v>0</v>
      </c>
      <c r="N12" s="3">
        <f>SUM(Данные!J339:J343)*тех!AA$6</f>
        <v>0</v>
      </c>
      <c r="O12" s="3">
        <f>SUM(Данные!K339:K343)*тех!AB$6</f>
        <v>0</v>
      </c>
      <c r="P12" s="3">
        <f>SUM(Данные!L339:L343)*тех!AC$6</f>
        <v>0</v>
      </c>
      <c r="Q12" s="3">
        <f>SUM(Данные!M339:M343)*тех!AD$6</f>
        <v>0</v>
      </c>
      <c r="R12" s="3">
        <f>SUM(Данные!N339:N343)*тех!AE$6</f>
        <v>0</v>
      </c>
      <c r="S12" s="3">
        <f>SUM(Данные!O339:O343)*тех!AF$6</f>
        <v>0</v>
      </c>
      <c r="T12" s="3">
        <f>SUM(Данные!P339:P343)*тех!AG$6</f>
        <v>0</v>
      </c>
      <c r="U12" s="3">
        <f>SUM(Данные!Q339:Q343)*тех!AH$6</f>
        <v>0</v>
      </c>
      <c r="V12" s="3">
        <f>SUM(Данные!R339:R343)*тех!AI$6</f>
        <v>0</v>
      </c>
      <c r="W12" s="3">
        <f>SUM(Данные!S339:S343)*тех!AJ$6</f>
        <v>0</v>
      </c>
      <c r="X12" s="3">
        <f>SUM(Данные!T339:T343)*тех!AK$6</f>
        <v>0</v>
      </c>
      <c r="Y12" s="3">
        <f>SUM(Данные!U339:U343)*тех!AL$6</f>
        <v>0</v>
      </c>
      <c r="Z12" s="3">
        <f>SUM(Данные!V339:V343)*тех!AM$6</f>
        <v>0</v>
      </c>
      <c r="AA12" s="3">
        <f>SUM(Данные!W339:W343)*тех!AN$6</f>
        <v>0</v>
      </c>
      <c r="AB12" s="3">
        <f>SUM(Данные!X339:X343)*тех!AO$6</f>
        <v>0</v>
      </c>
      <c r="AC12" s="3">
        <f>SUM(Данные!Y339:Y343)*тех!AP$6</f>
        <v>0</v>
      </c>
      <c r="AD12" s="3">
        <f>SUM(Данные!Z339:Z343)*тех!AQ$6</f>
        <v>0</v>
      </c>
      <c r="AE12" s="3">
        <f>SUM(Данные!AA339:AA343)*тех!AR$6</f>
        <v>0</v>
      </c>
      <c r="AF12" s="3">
        <f>SUM(Данные!AB339:AB343)*тех!AS$6</f>
        <v>0</v>
      </c>
      <c r="AG12" s="3">
        <f>SUM(Данные!AC339:AC343)*тех!AT$6</f>
        <v>0</v>
      </c>
      <c r="AH12" s="3">
        <f>SUM(Данные!AD339:AD343)*тех!AU$6</f>
        <v>0</v>
      </c>
      <c r="AI12" s="3">
        <f>SUM(Данные!AE339:AE343)*тех!AV$6</f>
        <v>0</v>
      </c>
      <c r="AJ12" s="3">
        <f>SUM(Данные!AF339:AF343)*тех!AW$6</f>
        <v>0</v>
      </c>
      <c r="AK12" s="3">
        <f>SUM(Данные!AG339:AG343)*тех!AX$6</f>
        <v>0</v>
      </c>
      <c r="AL12" s="3">
        <f>SUM(Данные!AH339:AH343)*тех!AY$6</f>
        <v>0</v>
      </c>
      <c r="AM12" s="3">
        <f>SUM(Данные!AI339:AI343)*тех!AZ$6</f>
        <v>0</v>
      </c>
      <c r="AN12" s="3">
        <f>SUM(Данные!AJ339:AJ343)*тех!BA$6</f>
        <v>0</v>
      </c>
      <c r="AO12" s="3">
        <f>SUM(Данные!AK339:AK343)*тех!BB$6</f>
        <v>0</v>
      </c>
      <c r="AP12" s="3">
        <f>SUM(Данные!AL339:AL343)*тех!BC$6</f>
        <v>0</v>
      </c>
      <c r="AQ12" s="3">
        <f>SUM(Данные!AM339:AM343)*тех!BD$6</f>
        <v>0</v>
      </c>
      <c r="AR12" s="3">
        <f>SUM(Данные!AN339:AN343)*тех!BE$6</f>
        <v>0</v>
      </c>
      <c r="AS12" s="3">
        <f>SUM(Данные!AO339:AO343)*тех!BF$6</f>
        <v>0</v>
      </c>
      <c r="AT12" s="3">
        <f>SUM(Данные!AP339:AP343)*тех!BG$6</f>
        <v>0</v>
      </c>
      <c r="AU12" s="3">
        <f>SUM(Данные!AQ339:AQ343)*тех!BH$6</f>
        <v>0</v>
      </c>
      <c r="AV12" s="3">
        <f>SUM(Данные!AR339:AR343)*тех!BI$6</f>
        <v>0</v>
      </c>
      <c r="AW12" s="3">
        <f>SUM(Данные!AS339:AS343)*тех!BJ$6</f>
        <v>0</v>
      </c>
      <c r="AX12" s="3">
        <f>SUM(Данные!AT339:AT343)*тех!BK$6</f>
        <v>0</v>
      </c>
      <c r="AY12" s="3">
        <f>SUM(Данные!AU339:AU343)*тех!BL$6</f>
        <v>0</v>
      </c>
      <c r="AZ12" s="3">
        <f>SUM(Данные!AV339:AV343)*тех!BM$6</f>
        <v>0</v>
      </c>
      <c r="BA12" s="3">
        <f>SUM(Данные!AW339:AW343)*тех!BN$6</f>
        <v>0</v>
      </c>
      <c r="BB12" s="3">
        <f>SUM(Данные!AX339:AX343)*тех!BO$6</f>
        <v>0</v>
      </c>
      <c r="BC12" s="3">
        <f>SUM(Данные!AY339:AY343)*тех!BP$6</f>
        <v>0</v>
      </c>
      <c r="BD12" s="3">
        <f>SUM(Данные!AZ339:AZ343)*тех!BQ$6</f>
        <v>0</v>
      </c>
      <c r="BE12" s="3">
        <f>SUM(Данные!BA339:BA343)*тех!BR$6</f>
        <v>0</v>
      </c>
      <c r="BF12" s="3">
        <f>SUM(Данные!BB339:BB343)*тех!BS$6</f>
        <v>0</v>
      </c>
      <c r="BG12" s="3">
        <f>SUM(Данные!BC339:BC343)*тех!BT$6</f>
        <v>0</v>
      </c>
      <c r="BH12" s="3">
        <f>SUM(Данные!BD339:BD343)*тех!BU$6</f>
        <v>0</v>
      </c>
      <c r="BI12" s="3">
        <f>SUM(Данные!BE339:BE343)*тех!BV$6</f>
        <v>0</v>
      </c>
      <c r="BJ12" s="3">
        <f>SUM(Данные!BF339:BF343)*тех!BW$6</f>
        <v>0</v>
      </c>
      <c r="BK12" s="3">
        <f>SUM(Данные!BG339:BG343)*тех!BX$6</f>
        <v>0</v>
      </c>
      <c r="BL12" s="3">
        <f>SUM(Данные!BH339:BH343)*тех!BY$6</f>
        <v>0</v>
      </c>
      <c r="BM12" s="3">
        <f>SUM(Данные!BI339:BI343)*тех!BZ$6</f>
        <v>0</v>
      </c>
      <c r="BN12" s="3">
        <f>SUM(Данные!BJ339:BJ343)*тех!CA$6</f>
        <v>0</v>
      </c>
      <c r="BO12" s="3">
        <f>SUM(Данные!BK339:BK343)*тех!CB$6</f>
        <v>0</v>
      </c>
      <c r="BP12" s="3">
        <f>SUM(Данные!BL339:BL343)*тех!CC$6</f>
        <v>0</v>
      </c>
      <c r="BQ12" s="3">
        <f>SUM(Данные!BM339:BM343)*тех!CD$6</f>
        <v>0</v>
      </c>
      <c r="BR12" s="3">
        <f>SUM(Данные!BN339:BN343)*тех!CE$6</f>
        <v>0</v>
      </c>
    </row>
    <row r="13" spans="2:70">
      <c r="B13" s="8"/>
      <c r="C13" s="68" t="s">
        <v>329</v>
      </c>
      <c r="D13" s="104">
        <f t="shared" ref="D13:I13" si="21">D6+D7+D8+D12</f>
        <v>119353.87499984467</v>
      </c>
      <c r="E13" s="104">
        <f t="shared" si="21"/>
        <v>0</v>
      </c>
      <c r="F13" s="104">
        <f t="shared" si="21"/>
        <v>0</v>
      </c>
      <c r="G13" s="104">
        <f t="shared" si="21"/>
        <v>0</v>
      </c>
      <c r="H13" s="104">
        <f t="shared" si="21"/>
        <v>0</v>
      </c>
      <c r="I13" s="104">
        <f t="shared" si="21"/>
        <v>119353.87499984467</v>
      </c>
      <c r="K13" s="104">
        <f>K6+K7+K8+K12</f>
        <v>3557.5362617260153</v>
      </c>
      <c r="L13" s="104">
        <f t="shared" ref="L13:BR13" si="22">L6+L7+L8+L12</f>
        <v>8923.2142278277097</v>
      </c>
      <c r="M13" s="104">
        <f t="shared" si="22"/>
        <v>8923.2142278277097</v>
      </c>
      <c r="N13" s="104">
        <f t="shared" si="22"/>
        <v>11003.906120536707</v>
      </c>
      <c r="O13" s="104">
        <f t="shared" si="22"/>
        <v>11397.206120536708</v>
      </c>
      <c r="P13" s="104">
        <f t="shared" si="22"/>
        <v>11003.906120536707</v>
      </c>
      <c r="Q13" s="104">
        <f t="shared" si="22"/>
        <v>11003.906120536707</v>
      </c>
      <c r="R13" s="104">
        <f t="shared" si="22"/>
        <v>11003.906120536707</v>
      </c>
      <c r="S13" s="104">
        <f t="shared" si="22"/>
        <v>11003.906120536707</v>
      </c>
      <c r="T13" s="104">
        <f t="shared" si="22"/>
        <v>11003.906120536707</v>
      </c>
      <c r="U13" s="104">
        <f t="shared" si="22"/>
        <v>8923.2142278277097</v>
      </c>
      <c r="V13" s="104">
        <f t="shared" si="22"/>
        <v>11606.053210878557</v>
      </c>
      <c r="W13" s="104">
        <f t="shared" si="22"/>
        <v>0</v>
      </c>
      <c r="X13" s="104">
        <f t="shared" si="22"/>
        <v>0</v>
      </c>
      <c r="Y13" s="104">
        <f t="shared" si="22"/>
        <v>0</v>
      </c>
      <c r="Z13" s="104">
        <f t="shared" si="22"/>
        <v>0</v>
      </c>
      <c r="AA13" s="104">
        <f t="shared" si="22"/>
        <v>0</v>
      </c>
      <c r="AB13" s="104">
        <f t="shared" si="22"/>
        <v>0</v>
      </c>
      <c r="AC13" s="104">
        <f t="shared" si="22"/>
        <v>0</v>
      </c>
      <c r="AD13" s="104">
        <f t="shared" si="22"/>
        <v>0</v>
      </c>
      <c r="AE13" s="104">
        <f t="shared" si="22"/>
        <v>0</v>
      </c>
      <c r="AF13" s="104">
        <f t="shared" si="22"/>
        <v>0</v>
      </c>
      <c r="AG13" s="104">
        <f t="shared" si="22"/>
        <v>0</v>
      </c>
      <c r="AH13" s="104">
        <f t="shared" si="22"/>
        <v>0</v>
      </c>
      <c r="AI13" s="104">
        <f t="shared" si="22"/>
        <v>0</v>
      </c>
      <c r="AJ13" s="104">
        <f t="shared" si="22"/>
        <v>0</v>
      </c>
      <c r="AK13" s="104">
        <f t="shared" si="22"/>
        <v>0</v>
      </c>
      <c r="AL13" s="104">
        <f t="shared" si="22"/>
        <v>0</v>
      </c>
      <c r="AM13" s="104">
        <f t="shared" si="22"/>
        <v>0</v>
      </c>
      <c r="AN13" s="104">
        <f t="shared" si="22"/>
        <v>0</v>
      </c>
      <c r="AO13" s="104">
        <f t="shared" si="22"/>
        <v>0</v>
      </c>
      <c r="AP13" s="104">
        <f t="shared" si="22"/>
        <v>0</v>
      </c>
      <c r="AQ13" s="104">
        <f t="shared" si="22"/>
        <v>0</v>
      </c>
      <c r="AR13" s="104">
        <f t="shared" si="22"/>
        <v>0</v>
      </c>
      <c r="AS13" s="104">
        <f t="shared" si="22"/>
        <v>0</v>
      </c>
      <c r="AT13" s="104">
        <f t="shared" si="22"/>
        <v>0</v>
      </c>
      <c r="AU13" s="104">
        <f t="shared" si="22"/>
        <v>0</v>
      </c>
      <c r="AV13" s="104">
        <f t="shared" si="22"/>
        <v>0</v>
      </c>
      <c r="AW13" s="104">
        <f t="shared" si="22"/>
        <v>0</v>
      </c>
      <c r="AX13" s="104">
        <f t="shared" si="22"/>
        <v>0</v>
      </c>
      <c r="AY13" s="104">
        <f t="shared" si="22"/>
        <v>0</v>
      </c>
      <c r="AZ13" s="104">
        <f t="shared" si="22"/>
        <v>0</v>
      </c>
      <c r="BA13" s="104">
        <f t="shared" si="22"/>
        <v>0</v>
      </c>
      <c r="BB13" s="104">
        <f t="shared" si="22"/>
        <v>0</v>
      </c>
      <c r="BC13" s="104">
        <f t="shared" si="22"/>
        <v>0</v>
      </c>
      <c r="BD13" s="104">
        <f t="shared" si="22"/>
        <v>0</v>
      </c>
      <c r="BE13" s="104">
        <f t="shared" si="22"/>
        <v>0</v>
      </c>
      <c r="BF13" s="104">
        <f t="shared" si="22"/>
        <v>0</v>
      </c>
      <c r="BG13" s="104">
        <f t="shared" si="22"/>
        <v>0</v>
      </c>
      <c r="BH13" s="104">
        <f t="shared" si="22"/>
        <v>0</v>
      </c>
      <c r="BI13" s="104">
        <f t="shared" si="22"/>
        <v>0</v>
      </c>
      <c r="BJ13" s="104">
        <f t="shared" si="22"/>
        <v>0</v>
      </c>
      <c r="BK13" s="104">
        <f t="shared" si="22"/>
        <v>0</v>
      </c>
      <c r="BL13" s="104">
        <f t="shared" si="22"/>
        <v>0</v>
      </c>
      <c r="BM13" s="104">
        <f t="shared" si="22"/>
        <v>0</v>
      </c>
      <c r="BN13" s="104">
        <f t="shared" si="22"/>
        <v>0</v>
      </c>
      <c r="BO13" s="104">
        <f t="shared" si="22"/>
        <v>0</v>
      </c>
      <c r="BP13" s="104">
        <f t="shared" si="22"/>
        <v>0</v>
      </c>
      <c r="BQ13" s="104">
        <f t="shared" si="22"/>
        <v>0</v>
      </c>
      <c r="BR13" s="104">
        <f t="shared" si="22"/>
        <v>0</v>
      </c>
    </row>
    <row r="14" spans="2:70">
      <c r="B14" s="5"/>
      <c r="C14" s="4" t="s">
        <v>170</v>
      </c>
      <c r="D14" s="5"/>
      <c r="E14" s="5"/>
      <c r="F14" s="5"/>
      <c r="G14" s="5"/>
      <c r="H14" s="5"/>
      <c r="I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</row>
    <row r="15" spans="2:70">
      <c r="B15" s="143"/>
      <c r="C15" s="144" t="s">
        <v>238</v>
      </c>
      <c r="D15" s="79">
        <f>SUM(K15:V15)</f>
        <v>78399.999999046151</v>
      </c>
      <c r="E15" s="79">
        <f>SUM(W15:AH15)</f>
        <v>0</v>
      </c>
      <c r="F15" s="79">
        <f>SUM(AI15:AT15)</f>
        <v>0</v>
      </c>
      <c r="G15" s="79">
        <f>SUM(AU15:BF15)</f>
        <v>0</v>
      </c>
      <c r="H15" s="79">
        <f>SUM(BG15:BR15)</f>
        <v>0</v>
      </c>
      <c r="I15" s="79">
        <f>SUM(D15:H15)</f>
        <v>78399.999999046151</v>
      </c>
      <c r="K15" s="79">
        <f>IF(Параметры!$C$36=1,Параметры!$C$37*Продажи!L83+Данные!F346+Данные!F347+Данные!F348+Данные!F352+Данные!F355+Данные!F360+Данные!F363+Данные!F369+Данные!F370+Данные!F371+Данные!F375+Данные!F378+Данные!F379,)</f>
        <v>16189.180592355704</v>
      </c>
      <c r="L15" s="79">
        <f>IF(Параметры!$C$36=1,Параметры!$C$37*Продажи!M83,)</f>
        <v>4989.1805924919654</v>
      </c>
      <c r="M15" s="79">
        <f>IF(Параметры!$C$36=1,Параметры!$C$37*Продажи!N83,)</f>
        <v>4989.1805924919654</v>
      </c>
      <c r="N15" s="79">
        <f>IF(Параметры!$C$36=1,Параметры!$C$37*Продажи!O83,)</f>
        <v>5740.5852909603727</v>
      </c>
      <c r="O15" s="79">
        <f>IF(Параметры!$C$36=1,Параметры!$C$37*Продажи!P83,)</f>
        <v>7810.5852909603727</v>
      </c>
      <c r="P15" s="79">
        <f>IF(Параметры!$C$36=1,Параметры!$C$37*Продажи!Q83,)</f>
        <v>5740.5852909603727</v>
      </c>
      <c r="Q15" s="79">
        <f>IF(Параметры!$C$36=1,Параметры!$C$37*Продажи!R83,)</f>
        <v>5740.5852909603727</v>
      </c>
      <c r="R15" s="79">
        <f>IF(Параметры!$C$36=1,Параметры!$C$37*Продажи!S83,)</f>
        <v>5740.5852909603727</v>
      </c>
      <c r="S15" s="79">
        <f>IF(Параметры!$C$36=1,Параметры!$C$37*Продажи!T83,)</f>
        <v>5740.5852909603727</v>
      </c>
      <c r="T15" s="79">
        <f>IF(Параметры!$C$36=1,Параметры!$C$37*Продажи!U83,)</f>
        <v>5740.5852909603727</v>
      </c>
      <c r="U15" s="79">
        <f>IF(Параметры!$C$36=1,Параметры!$C$37*Продажи!V83,)</f>
        <v>4989.1805924919654</v>
      </c>
      <c r="V15" s="79">
        <f>IF(Параметры!$C$36=1,Параметры!$C$37*Продажи!W83,)</f>
        <v>4989.1805924919654</v>
      </c>
      <c r="W15" s="79">
        <f>IF(Параметры!$C$36=1,Параметры!$C$37*Продажи!X83,)</f>
        <v>0</v>
      </c>
      <c r="X15" s="79">
        <f>IF(Параметры!$C$36=1,Параметры!$C$37*Продажи!Y83,)</f>
        <v>0</v>
      </c>
      <c r="Y15" s="79">
        <f>IF(Параметры!$C$36=1,Параметры!$C$37*Продажи!Z83,)</f>
        <v>0</v>
      </c>
      <c r="Z15" s="79">
        <f>IF(Параметры!$C$36=1,Параметры!$C$37*Продажи!AA83,)</f>
        <v>0</v>
      </c>
      <c r="AA15" s="79">
        <f>IF(Параметры!$C$36=1,Параметры!$C$37*Продажи!AB83,)</f>
        <v>0</v>
      </c>
      <c r="AB15" s="79">
        <f>IF(Параметры!$C$36=1,Параметры!$C$37*Продажи!AC83,)</f>
        <v>0</v>
      </c>
      <c r="AC15" s="79">
        <f>IF(Параметры!$C$36=1,Параметры!$C$37*Продажи!AD83,)</f>
        <v>0</v>
      </c>
      <c r="AD15" s="79">
        <f>IF(Параметры!$C$36=1,Параметры!$C$37*Продажи!AE83,)</f>
        <v>0</v>
      </c>
      <c r="AE15" s="79">
        <f>IF(Параметры!$C$36=1,Параметры!$C$37*Продажи!AF83,)</f>
        <v>0</v>
      </c>
      <c r="AF15" s="79">
        <f>IF(Параметры!$C$36=1,Параметры!$C$37*Продажи!AG83,)</f>
        <v>0</v>
      </c>
      <c r="AG15" s="79">
        <f>IF(Параметры!$C$36=1,Параметры!$C$37*Продажи!AH83,)</f>
        <v>0</v>
      </c>
      <c r="AH15" s="79">
        <f>IF(Параметры!$C$36=1,Параметры!$C$37*Продажи!AI83,)</f>
        <v>0</v>
      </c>
      <c r="AI15" s="79">
        <f>IF(Параметры!$C$36=1,Параметры!$C$37*Продажи!AJ83,)</f>
        <v>0</v>
      </c>
      <c r="AJ15" s="79">
        <f>IF(Параметры!$C$36=1,Параметры!$C$37*Продажи!AK83,)</f>
        <v>0</v>
      </c>
      <c r="AK15" s="79">
        <f>IF(Параметры!$C$36=1,Параметры!$C$37*Продажи!AL83,)</f>
        <v>0</v>
      </c>
      <c r="AL15" s="79">
        <f>IF(Параметры!$C$36=1,Параметры!$C$37*Продажи!AM83,)</f>
        <v>0</v>
      </c>
      <c r="AM15" s="79">
        <f>IF(Параметры!$C$36=1,Параметры!$C$37*Продажи!AN83,)</f>
        <v>0</v>
      </c>
      <c r="AN15" s="79">
        <f>IF(Параметры!$C$36=1,Параметры!$C$37*Продажи!AO83,)</f>
        <v>0</v>
      </c>
      <c r="AO15" s="79">
        <f>IF(Параметры!$C$36=1,Параметры!$C$37*Продажи!AP83,)</f>
        <v>0</v>
      </c>
      <c r="AP15" s="79">
        <f>IF(Параметры!$C$36=1,Параметры!$C$37*Продажи!AQ83,)</f>
        <v>0</v>
      </c>
      <c r="AQ15" s="79">
        <f>IF(Параметры!$C$36=1,Параметры!$C$37*Продажи!AR83,)</f>
        <v>0</v>
      </c>
      <c r="AR15" s="79">
        <f>IF(Параметры!$C$36=1,Параметры!$C$37*Продажи!AS83,)</f>
        <v>0</v>
      </c>
      <c r="AS15" s="79">
        <f>IF(Параметры!$C$36=1,Параметры!$C$37*Продажи!AT83,)</f>
        <v>0</v>
      </c>
      <c r="AT15" s="79">
        <f>IF(Параметры!$C$36=1,Параметры!$C$37*Продажи!AU83,)</f>
        <v>0</v>
      </c>
      <c r="AU15" s="79">
        <f>IF(Параметры!$C$36=1,Параметры!$C$37*Продажи!AV83,)</f>
        <v>0</v>
      </c>
      <c r="AV15" s="79">
        <f>IF(Параметры!$C$36=1,Параметры!$C$37*Продажи!AW83,)</f>
        <v>0</v>
      </c>
      <c r="AW15" s="79">
        <f>IF(Параметры!$C$36=1,Параметры!$C$37*Продажи!AX83,)</f>
        <v>0</v>
      </c>
      <c r="AX15" s="79">
        <f>IF(Параметры!$C$36=1,Параметры!$C$37*Продажи!AY83,)</f>
        <v>0</v>
      </c>
      <c r="AY15" s="79">
        <f>IF(Параметры!$C$36=1,Параметры!$C$37*Продажи!AZ83,)</f>
        <v>0</v>
      </c>
      <c r="AZ15" s="79">
        <f>IF(Параметры!$C$36=1,Параметры!$C$37*Продажи!BA83,)</f>
        <v>0</v>
      </c>
      <c r="BA15" s="79">
        <f>IF(Параметры!$C$36=1,Параметры!$C$37*Продажи!BB83,)</f>
        <v>0</v>
      </c>
      <c r="BB15" s="79">
        <f>IF(Параметры!$C$36=1,Параметры!$C$37*Продажи!BC83,)</f>
        <v>0</v>
      </c>
      <c r="BC15" s="79">
        <f>IF(Параметры!$C$36=1,Параметры!$C$37*Продажи!BD83,)</f>
        <v>0</v>
      </c>
      <c r="BD15" s="79">
        <f>IF(Параметры!$C$36=1,Параметры!$C$37*Продажи!BE83,)</f>
        <v>0</v>
      </c>
      <c r="BE15" s="79">
        <f>IF(Параметры!$C$36=1,Параметры!$C$37*Продажи!BF83,)</f>
        <v>0</v>
      </c>
      <c r="BF15" s="79">
        <f>IF(Параметры!$C$36=1,Параметры!$C$37*Продажи!BG83,)</f>
        <v>0</v>
      </c>
      <c r="BG15" s="79">
        <f>IF(Параметры!$C$36=1,Параметры!$C$37*Продажи!BH83,)</f>
        <v>0</v>
      </c>
      <c r="BH15" s="79">
        <f>IF(Параметры!$C$36=1,Параметры!$C$37*Продажи!BI83,)</f>
        <v>0</v>
      </c>
      <c r="BI15" s="79">
        <f>IF(Параметры!$C$36=1,Параметры!$C$37*Продажи!BJ83,)</f>
        <v>0</v>
      </c>
      <c r="BJ15" s="79">
        <f>IF(Параметры!$C$36=1,Параметры!$C$37*Продажи!BK83,)</f>
        <v>0</v>
      </c>
      <c r="BK15" s="79">
        <f>IF(Параметры!$C$36=1,Параметры!$C$37*Продажи!BL83,)</f>
        <v>0</v>
      </c>
      <c r="BL15" s="79">
        <f>IF(Параметры!$C$36=1,Параметры!$C$37*Продажи!BM83,)</f>
        <v>0</v>
      </c>
      <c r="BM15" s="79">
        <f>IF(Параметры!$C$36=1,Параметры!$C$37*Продажи!BN83,)</f>
        <v>0</v>
      </c>
      <c r="BN15" s="79">
        <f>IF(Параметры!$C$36=1,Параметры!$C$37*Продажи!BO83,)</f>
        <v>0</v>
      </c>
      <c r="BO15" s="79">
        <f>IF(Параметры!$C$36=1,Параметры!$C$37*Продажи!BP83,)</f>
        <v>0</v>
      </c>
      <c r="BP15" s="79">
        <f>IF(Параметры!$C$36=1,Параметры!$C$37*Продажи!BQ83,)</f>
        <v>0</v>
      </c>
      <c r="BQ15" s="79">
        <f>IF(Параметры!$C$36=1,Параметры!$C$37*Продажи!BR83,)</f>
        <v>0</v>
      </c>
      <c r="BR15" s="79">
        <f>IF(Параметры!$C$36=1,Параметры!$C$37*Продажи!BS83,)</f>
        <v>0</v>
      </c>
    </row>
    <row r="16" spans="2:70">
      <c r="B16" s="143"/>
      <c r="C16" s="145" t="s">
        <v>239</v>
      </c>
      <c r="D16" s="79"/>
      <c r="E16" s="79"/>
      <c r="F16" s="79"/>
      <c r="G16" s="79"/>
      <c r="H16" s="79"/>
      <c r="I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</row>
    <row r="17" spans="2:70">
      <c r="B17" s="143" t="s">
        <v>142</v>
      </c>
      <c r="C17" s="6" t="s">
        <v>103</v>
      </c>
      <c r="D17" s="79">
        <f>SUM(D18:D19)</f>
        <v>0</v>
      </c>
      <c r="E17" s="79">
        <f t="shared" ref="E17:I17" si="23">SUM(E18:E19)</f>
        <v>0</v>
      </c>
      <c r="F17" s="79">
        <f t="shared" si="23"/>
        <v>0</v>
      </c>
      <c r="G17" s="79">
        <f t="shared" si="23"/>
        <v>0</v>
      </c>
      <c r="H17" s="79">
        <f t="shared" si="23"/>
        <v>0</v>
      </c>
      <c r="I17" s="79">
        <f t="shared" si="23"/>
        <v>0</v>
      </c>
      <c r="K17" s="79">
        <f>SUM(K18:K19)</f>
        <v>0</v>
      </c>
      <c r="L17" s="79">
        <f t="shared" ref="L17:BR17" si="24">SUM(L18:L19)</f>
        <v>0</v>
      </c>
      <c r="M17" s="79">
        <f t="shared" si="24"/>
        <v>0</v>
      </c>
      <c r="N17" s="79">
        <f t="shared" si="24"/>
        <v>0</v>
      </c>
      <c r="O17" s="79">
        <f t="shared" si="24"/>
        <v>0</v>
      </c>
      <c r="P17" s="79">
        <f t="shared" si="24"/>
        <v>0</v>
      </c>
      <c r="Q17" s="79">
        <f t="shared" si="24"/>
        <v>0</v>
      </c>
      <c r="R17" s="79">
        <f t="shared" si="24"/>
        <v>0</v>
      </c>
      <c r="S17" s="79">
        <f t="shared" si="24"/>
        <v>0</v>
      </c>
      <c r="T17" s="79">
        <f t="shared" si="24"/>
        <v>0</v>
      </c>
      <c r="U17" s="79">
        <f t="shared" si="24"/>
        <v>0</v>
      </c>
      <c r="V17" s="79">
        <f t="shared" si="24"/>
        <v>0</v>
      </c>
      <c r="W17" s="79">
        <f t="shared" si="24"/>
        <v>0</v>
      </c>
      <c r="X17" s="79">
        <f t="shared" si="24"/>
        <v>0</v>
      </c>
      <c r="Y17" s="79">
        <f t="shared" si="24"/>
        <v>0</v>
      </c>
      <c r="Z17" s="79">
        <f t="shared" si="24"/>
        <v>0</v>
      </c>
      <c r="AA17" s="79">
        <f t="shared" si="24"/>
        <v>0</v>
      </c>
      <c r="AB17" s="79">
        <f t="shared" si="24"/>
        <v>0</v>
      </c>
      <c r="AC17" s="79">
        <f t="shared" si="24"/>
        <v>0</v>
      </c>
      <c r="AD17" s="79">
        <f t="shared" si="24"/>
        <v>0</v>
      </c>
      <c r="AE17" s="79">
        <f t="shared" si="24"/>
        <v>0</v>
      </c>
      <c r="AF17" s="79">
        <f t="shared" si="24"/>
        <v>0</v>
      </c>
      <c r="AG17" s="79">
        <f t="shared" si="24"/>
        <v>0</v>
      </c>
      <c r="AH17" s="79">
        <f t="shared" si="24"/>
        <v>0</v>
      </c>
      <c r="AI17" s="79">
        <f t="shared" si="24"/>
        <v>0</v>
      </c>
      <c r="AJ17" s="79">
        <f t="shared" si="24"/>
        <v>0</v>
      </c>
      <c r="AK17" s="79">
        <f t="shared" si="24"/>
        <v>0</v>
      </c>
      <c r="AL17" s="79">
        <f t="shared" si="24"/>
        <v>0</v>
      </c>
      <c r="AM17" s="79">
        <f t="shared" si="24"/>
        <v>0</v>
      </c>
      <c r="AN17" s="79">
        <f t="shared" si="24"/>
        <v>0</v>
      </c>
      <c r="AO17" s="79">
        <f t="shared" si="24"/>
        <v>0</v>
      </c>
      <c r="AP17" s="79">
        <f t="shared" si="24"/>
        <v>0</v>
      </c>
      <c r="AQ17" s="79">
        <f t="shared" si="24"/>
        <v>0</v>
      </c>
      <c r="AR17" s="79">
        <f t="shared" si="24"/>
        <v>0</v>
      </c>
      <c r="AS17" s="79">
        <f t="shared" si="24"/>
        <v>0</v>
      </c>
      <c r="AT17" s="79">
        <f t="shared" si="24"/>
        <v>0</v>
      </c>
      <c r="AU17" s="79">
        <f t="shared" si="24"/>
        <v>0</v>
      </c>
      <c r="AV17" s="79">
        <f t="shared" si="24"/>
        <v>0</v>
      </c>
      <c r="AW17" s="79">
        <f t="shared" si="24"/>
        <v>0</v>
      </c>
      <c r="AX17" s="79">
        <f t="shared" si="24"/>
        <v>0</v>
      </c>
      <c r="AY17" s="79">
        <f t="shared" si="24"/>
        <v>0</v>
      </c>
      <c r="AZ17" s="79">
        <f t="shared" si="24"/>
        <v>0</v>
      </c>
      <c r="BA17" s="79">
        <f t="shared" si="24"/>
        <v>0</v>
      </c>
      <c r="BB17" s="79">
        <f t="shared" si="24"/>
        <v>0</v>
      </c>
      <c r="BC17" s="79">
        <f t="shared" si="24"/>
        <v>0</v>
      </c>
      <c r="BD17" s="79">
        <f t="shared" si="24"/>
        <v>0</v>
      </c>
      <c r="BE17" s="79">
        <f t="shared" si="24"/>
        <v>0</v>
      </c>
      <c r="BF17" s="79">
        <f t="shared" si="24"/>
        <v>0</v>
      </c>
      <c r="BG17" s="79">
        <f t="shared" si="24"/>
        <v>0</v>
      </c>
      <c r="BH17" s="79">
        <f t="shared" si="24"/>
        <v>0</v>
      </c>
      <c r="BI17" s="79">
        <f t="shared" si="24"/>
        <v>0</v>
      </c>
      <c r="BJ17" s="79">
        <f t="shared" si="24"/>
        <v>0</v>
      </c>
      <c r="BK17" s="79">
        <f t="shared" si="24"/>
        <v>0</v>
      </c>
      <c r="BL17" s="79">
        <f t="shared" si="24"/>
        <v>0</v>
      </c>
      <c r="BM17" s="79">
        <f t="shared" si="24"/>
        <v>0</v>
      </c>
      <c r="BN17" s="79">
        <f t="shared" si="24"/>
        <v>0</v>
      </c>
      <c r="BO17" s="79">
        <f t="shared" si="24"/>
        <v>0</v>
      </c>
      <c r="BP17" s="79">
        <f t="shared" si="24"/>
        <v>0</v>
      </c>
      <c r="BQ17" s="79">
        <f t="shared" si="24"/>
        <v>0</v>
      </c>
      <c r="BR17" s="79">
        <f t="shared" si="24"/>
        <v>0</v>
      </c>
    </row>
    <row r="18" spans="2:70">
      <c r="B18" s="143" t="s">
        <v>143</v>
      </c>
      <c r="C18" s="46" t="s">
        <v>104</v>
      </c>
      <c r="D18" s="76">
        <f>SUM(K18:V18)</f>
        <v>0</v>
      </c>
      <c r="E18" s="76">
        <f>SUM(W18:AH18)</f>
        <v>0</v>
      </c>
      <c r="F18" s="76">
        <f>SUM(AI18:AT18)</f>
        <v>0</v>
      </c>
      <c r="G18" s="76">
        <f>SUM(AU18:BF18)</f>
        <v>0</v>
      </c>
      <c r="H18" s="76">
        <f>SUM(BG18:BR18)</f>
        <v>0</v>
      </c>
      <c r="I18" s="76">
        <f>SUM(D18:H18)</f>
        <v>0</v>
      </c>
      <c r="K18" s="76">
        <f>IF(Параметры!$C$36=2,ФОТ!P268,)</f>
        <v>0</v>
      </c>
      <c r="L18" s="76">
        <f>IF(Параметры!$C$36=2,ФОТ!Q268,)</f>
        <v>0</v>
      </c>
      <c r="M18" s="76">
        <f>IF(Параметры!$C$36=2,ФОТ!R268,)</f>
        <v>0</v>
      </c>
      <c r="N18" s="76">
        <f>IF(Параметры!$C$36=2,ФОТ!S268,)</f>
        <v>0</v>
      </c>
      <c r="O18" s="76">
        <f>IF(Параметры!$C$36=2,ФОТ!T268,)</f>
        <v>0</v>
      </c>
      <c r="P18" s="76">
        <f>IF(Параметры!$C$36=2,ФОТ!U268,)</f>
        <v>0</v>
      </c>
      <c r="Q18" s="76">
        <f>IF(Параметры!$C$36=2,ФОТ!V268,)</f>
        <v>0</v>
      </c>
      <c r="R18" s="76">
        <f>IF(Параметры!$C$36=2,ФОТ!W268,)</f>
        <v>0</v>
      </c>
      <c r="S18" s="76">
        <f>IF(Параметры!$C$36=2,ФОТ!X268,)</f>
        <v>0</v>
      </c>
      <c r="T18" s="76">
        <f>IF(Параметры!$C$36=2,ФОТ!Y268,)</f>
        <v>0</v>
      </c>
      <c r="U18" s="76">
        <f>IF(Параметры!$C$36=2,ФОТ!Z268,)</f>
        <v>0</v>
      </c>
      <c r="V18" s="76">
        <f>IF(Параметры!$C$36=2,ФОТ!AA268,)</f>
        <v>0</v>
      </c>
      <c r="W18" s="76">
        <f>IF(Параметры!$C$36=2,ФОТ!AB268,)</f>
        <v>0</v>
      </c>
      <c r="X18" s="76">
        <f>IF(Параметры!$C$36=2,ФОТ!AC268,)</f>
        <v>0</v>
      </c>
      <c r="Y18" s="76">
        <f>IF(Параметры!$C$36=2,ФОТ!AD268,)</f>
        <v>0</v>
      </c>
      <c r="Z18" s="76">
        <f>IF(Параметры!$C$36=2,ФОТ!AE268,)</f>
        <v>0</v>
      </c>
      <c r="AA18" s="76">
        <f>IF(Параметры!$C$36=2,ФОТ!AF268,)</f>
        <v>0</v>
      </c>
      <c r="AB18" s="76">
        <f>IF(Параметры!$C$36=2,ФОТ!AG268,)</f>
        <v>0</v>
      </c>
      <c r="AC18" s="76">
        <f>IF(Параметры!$C$36=2,ФОТ!AH268,)</f>
        <v>0</v>
      </c>
      <c r="AD18" s="76">
        <f>IF(Параметры!$C$36=2,ФОТ!AI268,)</f>
        <v>0</v>
      </c>
      <c r="AE18" s="76">
        <f>IF(Параметры!$C$36=2,ФОТ!AJ268,)</f>
        <v>0</v>
      </c>
      <c r="AF18" s="76">
        <f>IF(Параметры!$C$36=2,ФОТ!AK268,)</f>
        <v>0</v>
      </c>
      <c r="AG18" s="76">
        <f>IF(Параметры!$C$36=2,ФОТ!AL268,)</f>
        <v>0</v>
      </c>
      <c r="AH18" s="76">
        <f>IF(Параметры!$C$36=2,ФОТ!AM268,)</f>
        <v>0</v>
      </c>
      <c r="AI18" s="76">
        <f>IF(Параметры!$C$36=2,ФОТ!AN268,)</f>
        <v>0</v>
      </c>
      <c r="AJ18" s="76">
        <f>IF(Параметры!$C$36=2,ФОТ!AO268,)</f>
        <v>0</v>
      </c>
      <c r="AK18" s="76">
        <f>IF(Параметры!$C$36=2,ФОТ!AP268,)</f>
        <v>0</v>
      </c>
      <c r="AL18" s="76">
        <f>IF(Параметры!$C$36=2,ФОТ!AQ268,)</f>
        <v>0</v>
      </c>
      <c r="AM18" s="76">
        <f>IF(Параметры!$C$36=2,ФОТ!AR268,)</f>
        <v>0</v>
      </c>
      <c r="AN18" s="76">
        <f>IF(Параметры!$C$36=2,ФОТ!AS268,)</f>
        <v>0</v>
      </c>
      <c r="AO18" s="76">
        <f>IF(Параметры!$C$36=2,ФОТ!AT268,)</f>
        <v>0</v>
      </c>
      <c r="AP18" s="76">
        <f>IF(Параметры!$C$36=2,ФОТ!AU268,)</f>
        <v>0</v>
      </c>
      <c r="AQ18" s="76">
        <f>IF(Параметры!$C$36=2,ФОТ!AV268,)</f>
        <v>0</v>
      </c>
      <c r="AR18" s="76">
        <f>IF(Параметры!$C$36=2,ФОТ!AW268,)</f>
        <v>0</v>
      </c>
      <c r="AS18" s="76">
        <f>IF(Параметры!$C$36=2,ФОТ!AX268,)</f>
        <v>0</v>
      </c>
      <c r="AT18" s="76">
        <f>IF(Параметры!$C$36=2,ФОТ!AY268,)</f>
        <v>0</v>
      </c>
      <c r="AU18" s="76">
        <f>IF(Параметры!$C$36=2,ФОТ!AZ268,)</f>
        <v>0</v>
      </c>
      <c r="AV18" s="76">
        <f>IF(Параметры!$C$36=2,ФОТ!BA268,)</f>
        <v>0</v>
      </c>
      <c r="AW18" s="76">
        <f>IF(Параметры!$C$36=2,ФОТ!BB268,)</f>
        <v>0</v>
      </c>
      <c r="AX18" s="76">
        <f>IF(Параметры!$C$36=2,ФОТ!BC268,)</f>
        <v>0</v>
      </c>
      <c r="AY18" s="76">
        <f>IF(Параметры!$C$36=2,ФОТ!BD268,)</f>
        <v>0</v>
      </c>
      <c r="AZ18" s="76">
        <f>IF(Параметры!$C$36=2,ФОТ!BE268,)</f>
        <v>0</v>
      </c>
      <c r="BA18" s="76">
        <f>IF(Параметры!$C$36=2,ФОТ!BF268,)</f>
        <v>0</v>
      </c>
      <c r="BB18" s="76">
        <f>IF(Параметры!$C$36=2,ФОТ!BG268,)</f>
        <v>0</v>
      </c>
      <c r="BC18" s="76">
        <f>IF(Параметры!$C$36=2,ФОТ!BH268,)</f>
        <v>0</v>
      </c>
      <c r="BD18" s="76">
        <f>IF(Параметры!$C$36=2,ФОТ!BI268,)</f>
        <v>0</v>
      </c>
      <c r="BE18" s="76">
        <f>IF(Параметры!$C$36=2,ФОТ!BJ268,)</f>
        <v>0</v>
      </c>
      <c r="BF18" s="76">
        <f>IF(Параметры!$C$36=2,ФОТ!BK268,)</f>
        <v>0</v>
      </c>
      <c r="BG18" s="76">
        <f>IF(Параметры!$C$36=2,ФОТ!BL268,)</f>
        <v>0</v>
      </c>
      <c r="BH18" s="76">
        <f>IF(Параметры!$C$36=2,ФОТ!BM268,)</f>
        <v>0</v>
      </c>
      <c r="BI18" s="76">
        <f>IF(Параметры!$C$36=2,ФОТ!BN268,)</f>
        <v>0</v>
      </c>
      <c r="BJ18" s="76">
        <f>IF(Параметры!$C$36=2,ФОТ!BO268,)</f>
        <v>0</v>
      </c>
      <c r="BK18" s="76">
        <f>IF(Параметры!$C$36=2,ФОТ!BP268,)</f>
        <v>0</v>
      </c>
      <c r="BL18" s="76">
        <f>IF(Параметры!$C$36=2,ФОТ!BQ268,)</f>
        <v>0</v>
      </c>
      <c r="BM18" s="76">
        <f>IF(Параметры!$C$36=2,ФОТ!BR268,)</f>
        <v>0</v>
      </c>
      <c r="BN18" s="76">
        <f>IF(Параметры!$C$36=2,ФОТ!BS268,)</f>
        <v>0</v>
      </c>
      <c r="BO18" s="76">
        <f>IF(Параметры!$C$36=2,ФОТ!BT268,)</f>
        <v>0</v>
      </c>
      <c r="BP18" s="76">
        <f>IF(Параметры!$C$36=2,ФОТ!BU268,)</f>
        <v>0</v>
      </c>
      <c r="BQ18" s="76">
        <f>IF(Параметры!$C$36=2,ФОТ!BV268,)</f>
        <v>0</v>
      </c>
      <c r="BR18" s="76">
        <f>IF(Параметры!$C$36=2,ФОТ!BW268,)</f>
        <v>0</v>
      </c>
    </row>
    <row r="19" spans="2:70">
      <c r="B19" s="143" t="s">
        <v>144</v>
      </c>
      <c r="C19" s="46" t="s">
        <v>105</v>
      </c>
      <c r="D19" s="76">
        <f>SUM(K19:V19)</f>
        <v>0</v>
      </c>
      <c r="E19" s="76">
        <f>SUM(W19:AH19)</f>
        <v>0</v>
      </c>
      <c r="F19" s="76">
        <f>SUM(AI19:AT19)</f>
        <v>0</v>
      </c>
      <c r="G19" s="76">
        <f>SUM(AU19:BF19)</f>
        <v>0</v>
      </c>
      <c r="H19" s="76">
        <f>SUM(BG19:BR19)</f>
        <v>0</v>
      </c>
      <c r="I19" s="76">
        <f>SUM(D19:H19)</f>
        <v>0</v>
      </c>
      <c r="K19" s="76">
        <f>IF(Параметры!$C$36=2,Данные!F346+Данные!F347+(ФОТ!P275+ФОТ!P282)*тех!X$6,)</f>
        <v>0</v>
      </c>
      <c r="L19" s="76">
        <f>IF(Параметры!$C$36=2,(ФОТ!Q275+ФОТ!Q282)*тех!Y$6,)</f>
        <v>0</v>
      </c>
      <c r="M19" s="76">
        <f>IF(Параметры!$C$36=2,(ФОТ!R275+ФОТ!R282)*тех!Z$6,)</f>
        <v>0</v>
      </c>
      <c r="N19" s="76">
        <f>IF(Параметры!$C$36=2,(ФОТ!S275+ФОТ!S282)*тех!AA$6,)</f>
        <v>0</v>
      </c>
      <c r="O19" s="76">
        <f>IF(Параметры!$C$36=2,(ФОТ!T275+ФОТ!T282)*тех!AB$6,)</f>
        <v>0</v>
      </c>
      <c r="P19" s="76">
        <f>IF(Параметры!$C$36=2,(ФОТ!U275+ФОТ!U282)*тех!AC$6,)</f>
        <v>0</v>
      </c>
      <c r="Q19" s="76">
        <f>IF(Параметры!$C$36=2,(ФОТ!V275+ФОТ!V282)*тех!AD$6,)</f>
        <v>0</v>
      </c>
      <c r="R19" s="76">
        <f>IF(Параметры!$C$36=2,(ФОТ!W275+ФОТ!W282)*тех!AE$6,)</f>
        <v>0</v>
      </c>
      <c r="S19" s="76">
        <f>IF(Параметры!$C$36=2,(ФОТ!X275+ФОТ!X282)*тех!AF$6,)</f>
        <v>0</v>
      </c>
      <c r="T19" s="76">
        <f>IF(Параметры!$C$36=2,(ФОТ!Y275+ФОТ!Y282)*тех!AG$6,)</f>
        <v>0</v>
      </c>
      <c r="U19" s="76">
        <f>IF(Параметры!$C$36=2,(ФОТ!Z275+ФОТ!Z282)*тех!AH$6,)</f>
        <v>0</v>
      </c>
      <c r="V19" s="76">
        <f>IF(Параметры!$C$36=2,(ФОТ!AA275+ФОТ!AA282)*тех!AI$6,)</f>
        <v>0</v>
      </c>
      <c r="W19" s="76">
        <f>IF(Параметры!$C$36=2,(ФОТ!AB275+ФОТ!AB282)*тех!AJ$6,)</f>
        <v>0</v>
      </c>
      <c r="X19" s="76">
        <f>IF(Параметры!$C$36=2,(ФОТ!AC275+ФОТ!AC282)*тех!AK$6,)</f>
        <v>0</v>
      </c>
      <c r="Y19" s="76">
        <f>IF(Параметры!$C$36=2,(ФОТ!AD275+ФОТ!AD282)*тех!AL$6,)</f>
        <v>0</v>
      </c>
      <c r="Z19" s="76">
        <f>IF(Параметры!$C$36=2,(ФОТ!AE275+ФОТ!AE282)*тех!AM$6,)</f>
        <v>0</v>
      </c>
      <c r="AA19" s="76">
        <f>IF(Параметры!$C$36=2,(ФОТ!AF275+ФОТ!AF282)*тех!AN$6,)</f>
        <v>0</v>
      </c>
      <c r="AB19" s="76">
        <f>IF(Параметры!$C$36=2,(ФОТ!AG275+ФОТ!AG282)*тех!AO$6,)</f>
        <v>0</v>
      </c>
      <c r="AC19" s="76">
        <f>IF(Параметры!$C$36=2,(ФОТ!AH275+ФОТ!AH282)*тех!AP$6,)</f>
        <v>0</v>
      </c>
      <c r="AD19" s="76">
        <f>IF(Параметры!$C$36=2,(ФОТ!AI275+ФОТ!AI282)*тех!AQ$6,)</f>
        <v>0</v>
      </c>
      <c r="AE19" s="76">
        <f>IF(Параметры!$C$36=2,(ФОТ!AJ275+ФОТ!AJ282)*тех!AR$6,)</f>
        <v>0</v>
      </c>
      <c r="AF19" s="76">
        <f>IF(Параметры!$C$36=2,(ФОТ!AK275+ФОТ!AK282)*тех!AS$6,)</f>
        <v>0</v>
      </c>
      <c r="AG19" s="76">
        <f>IF(Параметры!$C$36=2,(ФОТ!AL275+ФОТ!AL282)*тех!AT$6,)</f>
        <v>0</v>
      </c>
      <c r="AH19" s="76">
        <f>IF(Параметры!$C$36=2,(ФОТ!AM275+ФОТ!AM282)*тех!AU$6,)</f>
        <v>0</v>
      </c>
      <c r="AI19" s="76">
        <f>IF(Параметры!$C$36=2,(ФОТ!AN275+ФОТ!AN282)*тех!AV$6,)</f>
        <v>0</v>
      </c>
      <c r="AJ19" s="76">
        <f>IF(Параметры!$C$36=2,(ФОТ!AO275+ФОТ!AO282)*тех!AW$6,)</f>
        <v>0</v>
      </c>
      <c r="AK19" s="76">
        <f>IF(Параметры!$C$36=2,(ФОТ!AP275+ФОТ!AP282)*тех!AX$6,)</f>
        <v>0</v>
      </c>
      <c r="AL19" s="76">
        <f>IF(Параметры!$C$36=2,(ФОТ!AQ275+ФОТ!AQ282)*тех!AY$6,)</f>
        <v>0</v>
      </c>
      <c r="AM19" s="76">
        <f>IF(Параметры!$C$36=2,(ФОТ!AR275+ФОТ!AR282)*тех!AZ$6,)</f>
        <v>0</v>
      </c>
      <c r="AN19" s="76">
        <f>IF(Параметры!$C$36=2,(ФОТ!AS275+ФОТ!AS282)*тех!BA$6,)</f>
        <v>0</v>
      </c>
      <c r="AO19" s="76">
        <f>IF(Параметры!$C$36=2,(ФОТ!AT275+ФОТ!AT282)*тех!BB$6,)</f>
        <v>0</v>
      </c>
      <c r="AP19" s="76">
        <f>IF(Параметры!$C$36=2,(ФОТ!AU275+ФОТ!AU282)*тех!BC$6,)</f>
        <v>0</v>
      </c>
      <c r="AQ19" s="76">
        <f>IF(Параметры!$C$36=2,(ФОТ!AV275+ФОТ!AV282)*тех!BD$6,)</f>
        <v>0</v>
      </c>
      <c r="AR19" s="76">
        <f>IF(Параметры!$C$36=2,(ФОТ!AW275+ФОТ!AW282)*тех!BE$6,)</f>
        <v>0</v>
      </c>
      <c r="AS19" s="76">
        <f>IF(Параметры!$C$36=2,(ФОТ!AX275+ФОТ!AX282)*тех!BF$6,)</f>
        <v>0</v>
      </c>
      <c r="AT19" s="76">
        <f>IF(Параметры!$C$36=2,(ФОТ!AY275+ФОТ!AY282)*тех!BG$6,)</f>
        <v>0</v>
      </c>
      <c r="AU19" s="76">
        <f>IF(Параметры!$C$36=2,(ФОТ!AZ275+ФОТ!AZ282)*тех!BH$6,)</f>
        <v>0</v>
      </c>
      <c r="AV19" s="76">
        <f>IF(Параметры!$C$36=2,(ФОТ!BA275+ФОТ!BA282)*тех!BI$6,)</f>
        <v>0</v>
      </c>
      <c r="AW19" s="76">
        <f>IF(Параметры!$C$36=2,(ФОТ!BB275+ФОТ!BB282)*тех!BJ$6,)</f>
        <v>0</v>
      </c>
      <c r="AX19" s="76">
        <f>IF(Параметры!$C$36=2,(ФОТ!BC275+ФОТ!BC282)*тех!BK$6,)</f>
        <v>0</v>
      </c>
      <c r="AY19" s="76">
        <f>IF(Параметры!$C$36=2,(ФОТ!BD275+ФОТ!BD282)*тех!BL$6,)</f>
        <v>0</v>
      </c>
      <c r="AZ19" s="76">
        <f>IF(Параметры!$C$36=2,(ФОТ!BE275+ФОТ!BE282)*тех!BM$6,)</f>
        <v>0</v>
      </c>
      <c r="BA19" s="76">
        <f>IF(Параметры!$C$36=2,(ФОТ!BF275+ФОТ!BF282)*тех!BN$6,)</f>
        <v>0</v>
      </c>
      <c r="BB19" s="76">
        <f>IF(Параметры!$C$36=2,(ФОТ!BG275+ФОТ!BG282)*тех!BO$6,)</f>
        <v>0</v>
      </c>
      <c r="BC19" s="76">
        <f>IF(Параметры!$C$36=2,(ФОТ!BH275+ФОТ!BH282)*тех!BP$6,)</f>
        <v>0</v>
      </c>
      <c r="BD19" s="76">
        <f>IF(Параметры!$C$36=2,(ФОТ!BI275+ФОТ!BI282)*тех!BQ$6,)</f>
        <v>0</v>
      </c>
      <c r="BE19" s="76">
        <f>IF(Параметры!$C$36=2,(ФОТ!BJ275+ФОТ!BJ282)*тех!BR$6,)</f>
        <v>0</v>
      </c>
      <c r="BF19" s="76">
        <f>IF(Параметры!$C$36=2,(ФОТ!BK275+ФОТ!BK282)*тех!BS$6,)</f>
        <v>0</v>
      </c>
      <c r="BG19" s="76">
        <f>IF(Параметры!$C$36=2,(ФОТ!BL275+ФОТ!BL282)*тех!BT$6,)</f>
        <v>0</v>
      </c>
      <c r="BH19" s="76">
        <f>IF(Параметры!$C$36=2,(ФОТ!BM275+ФОТ!BM282)*тех!BU$6,)</f>
        <v>0</v>
      </c>
      <c r="BI19" s="76">
        <f>IF(Параметры!$C$36=2,(ФОТ!BN275+ФОТ!BN282)*тех!BV$6,)</f>
        <v>0</v>
      </c>
      <c r="BJ19" s="76">
        <f>IF(Параметры!$C$36=2,(ФОТ!BO275+ФОТ!BO282)*тех!BW$6,)</f>
        <v>0</v>
      </c>
      <c r="BK19" s="76">
        <f>IF(Параметры!$C$36=2,(ФОТ!BP275+ФОТ!BP282)*тех!BX$6,)</f>
        <v>0</v>
      </c>
      <c r="BL19" s="76">
        <f>IF(Параметры!$C$36=2,(ФОТ!BQ275+ФОТ!BQ282)*тех!BY$6,)</f>
        <v>0</v>
      </c>
      <c r="BM19" s="76">
        <f>IF(Параметры!$C$36=2,(ФОТ!BR275+ФОТ!BR282)*тех!BZ$6,)</f>
        <v>0</v>
      </c>
      <c r="BN19" s="76">
        <f>IF(Параметры!$C$36=2,(ФОТ!BS275+ФОТ!BS282)*тех!CA$6,)</f>
        <v>0</v>
      </c>
      <c r="BO19" s="76">
        <f>IF(Параметры!$C$36=2,(ФОТ!BT275+ФОТ!BT282)*тех!CB$6,)</f>
        <v>0</v>
      </c>
      <c r="BP19" s="76">
        <f>IF(Параметры!$C$36=2,(ФОТ!BU275+ФОТ!BU282)*тех!CC$6,)</f>
        <v>0</v>
      </c>
      <c r="BQ19" s="76">
        <f>IF(Параметры!$C$36=2,(ФОТ!BV275+ФОТ!BV282)*тех!CD$6,)</f>
        <v>0</v>
      </c>
      <c r="BR19" s="76">
        <f>IF(Параметры!$C$36=2,(ФОТ!BW275+ФОТ!BW282)*тех!CE$6,)</f>
        <v>0</v>
      </c>
    </row>
    <row r="20" spans="2:70">
      <c r="B20" s="143" t="s">
        <v>145</v>
      </c>
      <c r="C20" s="6" t="s">
        <v>106</v>
      </c>
      <c r="D20" s="79">
        <f>SUM(D21:D23)</f>
        <v>0</v>
      </c>
      <c r="E20" s="79">
        <f t="shared" ref="E20:I20" si="25">SUM(E21:E23)</f>
        <v>0</v>
      </c>
      <c r="F20" s="79">
        <f t="shared" si="25"/>
        <v>0</v>
      </c>
      <c r="G20" s="79">
        <f t="shared" si="25"/>
        <v>0</v>
      </c>
      <c r="H20" s="79">
        <f t="shared" si="25"/>
        <v>0</v>
      </c>
      <c r="I20" s="79">
        <f t="shared" si="25"/>
        <v>0</v>
      </c>
      <c r="K20" s="79">
        <f>SUM(K21:K23)</f>
        <v>0</v>
      </c>
      <c r="L20" s="79">
        <f t="shared" ref="L20:BR20" si="26">SUM(L21:L23)</f>
        <v>0</v>
      </c>
      <c r="M20" s="79">
        <f t="shared" si="26"/>
        <v>0</v>
      </c>
      <c r="N20" s="79">
        <f t="shared" si="26"/>
        <v>0</v>
      </c>
      <c r="O20" s="79">
        <f t="shared" si="26"/>
        <v>0</v>
      </c>
      <c r="P20" s="79">
        <f t="shared" si="26"/>
        <v>0</v>
      </c>
      <c r="Q20" s="79">
        <f t="shared" si="26"/>
        <v>0</v>
      </c>
      <c r="R20" s="79">
        <f t="shared" si="26"/>
        <v>0</v>
      </c>
      <c r="S20" s="79">
        <f t="shared" si="26"/>
        <v>0</v>
      </c>
      <c r="T20" s="79">
        <f t="shared" si="26"/>
        <v>0</v>
      </c>
      <c r="U20" s="79">
        <f t="shared" si="26"/>
        <v>0</v>
      </c>
      <c r="V20" s="79">
        <f t="shared" si="26"/>
        <v>0</v>
      </c>
      <c r="W20" s="79">
        <f t="shared" si="26"/>
        <v>0</v>
      </c>
      <c r="X20" s="79">
        <f t="shared" si="26"/>
        <v>0</v>
      </c>
      <c r="Y20" s="79">
        <f t="shared" si="26"/>
        <v>0</v>
      </c>
      <c r="Z20" s="79">
        <f t="shared" si="26"/>
        <v>0</v>
      </c>
      <c r="AA20" s="79">
        <f t="shared" si="26"/>
        <v>0</v>
      </c>
      <c r="AB20" s="79">
        <f t="shared" si="26"/>
        <v>0</v>
      </c>
      <c r="AC20" s="79">
        <f t="shared" si="26"/>
        <v>0</v>
      </c>
      <c r="AD20" s="79">
        <f t="shared" si="26"/>
        <v>0</v>
      </c>
      <c r="AE20" s="79">
        <f t="shared" si="26"/>
        <v>0</v>
      </c>
      <c r="AF20" s="79">
        <f t="shared" si="26"/>
        <v>0</v>
      </c>
      <c r="AG20" s="79">
        <f t="shared" si="26"/>
        <v>0</v>
      </c>
      <c r="AH20" s="79">
        <f t="shared" si="26"/>
        <v>0</v>
      </c>
      <c r="AI20" s="79">
        <f t="shared" si="26"/>
        <v>0</v>
      </c>
      <c r="AJ20" s="79">
        <f t="shared" si="26"/>
        <v>0</v>
      </c>
      <c r="AK20" s="79">
        <f t="shared" si="26"/>
        <v>0</v>
      </c>
      <c r="AL20" s="79">
        <f t="shared" si="26"/>
        <v>0</v>
      </c>
      <c r="AM20" s="79">
        <f t="shared" si="26"/>
        <v>0</v>
      </c>
      <c r="AN20" s="79">
        <f t="shared" si="26"/>
        <v>0</v>
      </c>
      <c r="AO20" s="79">
        <f t="shared" si="26"/>
        <v>0</v>
      </c>
      <c r="AP20" s="79">
        <f t="shared" si="26"/>
        <v>0</v>
      </c>
      <c r="AQ20" s="79">
        <f t="shared" si="26"/>
        <v>0</v>
      </c>
      <c r="AR20" s="79">
        <f t="shared" si="26"/>
        <v>0</v>
      </c>
      <c r="AS20" s="79">
        <f t="shared" si="26"/>
        <v>0</v>
      </c>
      <c r="AT20" s="79">
        <f t="shared" si="26"/>
        <v>0</v>
      </c>
      <c r="AU20" s="79">
        <f t="shared" si="26"/>
        <v>0</v>
      </c>
      <c r="AV20" s="79">
        <f t="shared" si="26"/>
        <v>0</v>
      </c>
      <c r="AW20" s="79">
        <f t="shared" si="26"/>
        <v>0</v>
      </c>
      <c r="AX20" s="79">
        <f t="shared" si="26"/>
        <v>0</v>
      </c>
      <c r="AY20" s="79">
        <f t="shared" si="26"/>
        <v>0</v>
      </c>
      <c r="AZ20" s="79">
        <f t="shared" si="26"/>
        <v>0</v>
      </c>
      <c r="BA20" s="79">
        <f t="shared" si="26"/>
        <v>0</v>
      </c>
      <c r="BB20" s="79">
        <f t="shared" si="26"/>
        <v>0</v>
      </c>
      <c r="BC20" s="79">
        <f t="shared" si="26"/>
        <v>0</v>
      </c>
      <c r="BD20" s="79">
        <f t="shared" si="26"/>
        <v>0</v>
      </c>
      <c r="BE20" s="79">
        <f t="shared" si="26"/>
        <v>0</v>
      </c>
      <c r="BF20" s="79">
        <f t="shared" si="26"/>
        <v>0</v>
      </c>
      <c r="BG20" s="79">
        <f t="shared" si="26"/>
        <v>0</v>
      </c>
      <c r="BH20" s="79">
        <f t="shared" si="26"/>
        <v>0</v>
      </c>
      <c r="BI20" s="79">
        <f t="shared" si="26"/>
        <v>0</v>
      </c>
      <c r="BJ20" s="79">
        <f t="shared" si="26"/>
        <v>0</v>
      </c>
      <c r="BK20" s="79">
        <f t="shared" si="26"/>
        <v>0</v>
      </c>
      <c r="BL20" s="79">
        <f t="shared" si="26"/>
        <v>0</v>
      </c>
      <c r="BM20" s="79">
        <f t="shared" si="26"/>
        <v>0</v>
      </c>
      <c r="BN20" s="79">
        <f t="shared" si="26"/>
        <v>0</v>
      </c>
      <c r="BO20" s="79">
        <f t="shared" si="26"/>
        <v>0</v>
      </c>
      <c r="BP20" s="79">
        <f t="shared" si="26"/>
        <v>0</v>
      </c>
      <c r="BQ20" s="79">
        <f t="shared" si="26"/>
        <v>0</v>
      </c>
      <c r="BR20" s="79">
        <f t="shared" si="26"/>
        <v>0</v>
      </c>
    </row>
    <row r="21" spans="2:70">
      <c r="B21" s="146" t="s">
        <v>359</v>
      </c>
      <c r="C21" s="46" t="s">
        <v>260</v>
      </c>
      <c r="D21" s="76">
        <f>SUM(K21:V21)</f>
        <v>0</v>
      </c>
      <c r="E21" s="76">
        <f>SUM(W21:AH21)</f>
        <v>0</v>
      </c>
      <c r="F21" s="76">
        <f>SUM(AI21:AT21)</f>
        <v>0</v>
      </c>
      <c r="G21" s="76">
        <f>SUM(AU21:BF21)</f>
        <v>0</v>
      </c>
      <c r="H21" s="76">
        <f>SUM(BG21:BR21)</f>
        <v>0</v>
      </c>
      <c r="I21" s="76">
        <f t="shared" ref="I21" si="27">SUM(D21:H21)</f>
        <v>0</v>
      </c>
      <c r="K21" s="76">
        <f>IF(Параметры!$C$36=2,Данные!F349+Данные!G390*тех!X$11*тех!X$6,)</f>
        <v>0</v>
      </c>
      <c r="L21" s="76">
        <f>IF(Параметры!$C$36=2,Данные!H390*тех!Y$11*тех!Y$6,)</f>
        <v>0</v>
      </c>
      <c r="M21" s="76">
        <f>IF(Параметры!$C$36=2,Данные!I390*тех!Z$11*тех!Z$6,)</f>
        <v>0</v>
      </c>
      <c r="N21" s="76">
        <f>IF(Параметры!$C$36=2,Данные!J390*тех!AA$11*тех!AA$6,)</f>
        <v>0</v>
      </c>
      <c r="O21" s="76">
        <f>IF(Параметры!$C$36=2,Данные!K390*тех!AB$11*тех!AB$6,)</f>
        <v>0</v>
      </c>
      <c r="P21" s="76">
        <f>IF(Параметры!$C$36=2,Данные!L390*тех!AC$11*тех!AC$6,)</f>
        <v>0</v>
      </c>
      <c r="Q21" s="76">
        <f>IF(Параметры!$C$36=2,Данные!M390*тех!AD$11*тех!AD$6,)</f>
        <v>0</v>
      </c>
      <c r="R21" s="76">
        <f>IF(Параметры!$C$36=2,Данные!N390*тех!AE$11*тех!AE$6,)</f>
        <v>0</v>
      </c>
      <c r="S21" s="76">
        <f>IF(Параметры!$C$36=2,Данные!O390*тех!AF$11*тех!AF$6,)</f>
        <v>0</v>
      </c>
      <c r="T21" s="76">
        <f>IF(Параметры!$C$36=2,Данные!P390*тех!AG$11*тех!AG$6,)</f>
        <v>0</v>
      </c>
      <c r="U21" s="76">
        <f>IF(Параметры!$C$36=2,Данные!Q390*тех!AH$11*тех!AH$6,)</f>
        <v>0</v>
      </c>
      <c r="V21" s="76">
        <f>IF(Параметры!$C$36=2,Данные!R390*тех!AI$11*тех!AI$6,)</f>
        <v>0</v>
      </c>
      <c r="W21" s="76">
        <f>IF(Параметры!$C$36=2,Данные!S390*тех!AJ$11*тех!AJ$6,)</f>
        <v>0</v>
      </c>
      <c r="X21" s="76">
        <f>IF(Параметры!$C$36=2,Данные!T390*тех!AK$11*тех!AK$6,)</f>
        <v>0</v>
      </c>
      <c r="Y21" s="76">
        <f>IF(Параметры!$C$36=2,Данные!U390*тех!AL$11*тех!AL$6,)</f>
        <v>0</v>
      </c>
      <c r="Z21" s="76">
        <f>IF(Параметры!$C$36=2,Данные!V390*тех!AM$11*тех!AM$6,)</f>
        <v>0</v>
      </c>
      <c r="AA21" s="76">
        <f>IF(Параметры!$C$36=2,Данные!W390*тех!AN$11*тех!AN$6,)</f>
        <v>0</v>
      </c>
      <c r="AB21" s="76">
        <f>IF(Параметры!$C$36=2,Данные!X390*тех!AO$11*тех!AO$6,)</f>
        <v>0</v>
      </c>
      <c r="AC21" s="76">
        <f>IF(Параметры!$C$36=2,Данные!Y390*тех!AP$11*тех!AP$6,)</f>
        <v>0</v>
      </c>
      <c r="AD21" s="76">
        <f>IF(Параметры!$C$36=2,Данные!Z390*тех!AQ$11*тех!AQ$6,)</f>
        <v>0</v>
      </c>
      <c r="AE21" s="76">
        <f>IF(Параметры!$C$36=2,Данные!AA390*тех!AR$11*тех!AR$6,)</f>
        <v>0</v>
      </c>
      <c r="AF21" s="76">
        <f>IF(Параметры!$C$36=2,Данные!AB390*тех!AS$11*тех!AS$6,)</f>
        <v>0</v>
      </c>
      <c r="AG21" s="76">
        <f>IF(Параметры!$C$36=2,Данные!AC390*тех!AT$11*тех!AT$6,)</f>
        <v>0</v>
      </c>
      <c r="AH21" s="76">
        <f>IF(Параметры!$C$36=2,Данные!AD390*тех!AU$11*тех!AU$6,)</f>
        <v>0</v>
      </c>
      <c r="AI21" s="76">
        <f>IF(Параметры!$C$36=2,Данные!AE390*тех!AV$11*тех!AV$6,)</f>
        <v>0</v>
      </c>
      <c r="AJ21" s="76">
        <f>IF(Параметры!$C$36=2,Данные!AF390*тех!AW$11*тех!AW$6,)</f>
        <v>0</v>
      </c>
      <c r="AK21" s="76">
        <f>IF(Параметры!$C$36=2,Данные!AG390*тех!AX$11*тех!AX$6,)</f>
        <v>0</v>
      </c>
      <c r="AL21" s="76">
        <f>IF(Параметры!$C$36=2,Данные!AH390*тех!AY$11*тех!AY$6,)</f>
        <v>0</v>
      </c>
      <c r="AM21" s="76">
        <f>IF(Параметры!$C$36=2,Данные!AI390*тех!AZ$11*тех!AZ$6,)</f>
        <v>0</v>
      </c>
      <c r="AN21" s="76">
        <f>IF(Параметры!$C$36=2,Данные!AJ390*тех!BA$11*тех!BA$6,)</f>
        <v>0</v>
      </c>
      <c r="AO21" s="76">
        <f>IF(Параметры!$C$36=2,Данные!AK390*тех!BB$11*тех!BB$6,)</f>
        <v>0</v>
      </c>
      <c r="AP21" s="76">
        <f>IF(Параметры!$C$36=2,Данные!AL390*тех!BC$11*тех!BC$6,)</f>
        <v>0</v>
      </c>
      <c r="AQ21" s="76">
        <f>IF(Параметры!$C$36=2,Данные!AM390*тех!BD$11*тех!BD$6,)</f>
        <v>0</v>
      </c>
      <c r="AR21" s="76">
        <f>IF(Параметры!$C$36=2,Данные!AN390*тех!BE$11*тех!BE$6,)</f>
        <v>0</v>
      </c>
      <c r="AS21" s="76">
        <f>IF(Параметры!$C$36=2,Данные!AO390*тех!BF$11*тех!BF$6,)</f>
        <v>0</v>
      </c>
      <c r="AT21" s="76">
        <f>IF(Параметры!$C$36=2,Данные!AP390*тех!BG$11*тех!BG$6,)</f>
        <v>0</v>
      </c>
      <c r="AU21" s="76">
        <f>IF(Параметры!$C$36=2,Данные!AQ390*тех!BH$11*тех!BH$6,)</f>
        <v>0</v>
      </c>
      <c r="AV21" s="76">
        <f>IF(Параметры!$C$36=2,Данные!AR390*тех!BI$11*тех!BI$6,)</f>
        <v>0</v>
      </c>
      <c r="AW21" s="76">
        <f>IF(Параметры!$C$36=2,Данные!AS390*тех!BJ$11*тех!BJ$6,)</f>
        <v>0</v>
      </c>
      <c r="AX21" s="76">
        <f>IF(Параметры!$C$36=2,Данные!AT390*тех!BK$11*тех!BK$6,)</f>
        <v>0</v>
      </c>
      <c r="AY21" s="76">
        <f>IF(Параметры!$C$36=2,Данные!AU390*тех!BL$11*тех!BL$6,)</f>
        <v>0</v>
      </c>
      <c r="AZ21" s="76">
        <f>IF(Параметры!$C$36=2,Данные!AV390*тех!BM$11*тех!BM$6,)</f>
        <v>0</v>
      </c>
      <c r="BA21" s="76">
        <f>IF(Параметры!$C$36=2,Данные!AW390*тех!BN$11*тех!BN$6,)</f>
        <v>0</v>
      </c>
      <c r="BB21" s="76">
        <f>IF(Параметры!$C$36=2,Данные!AX390*тех!BO$11*тех!BO$6,)</f>
        <v>0</v>
      </c>
      <c r="BC21" s="76">
        <f>IF(Параметры!$C$36=2,Данные!AY390*тех!BP$11*тех!BP$6,)</f>
        <v>0</v>
      </c>
      <c r="BD21" s="76">
        <f>IF(Параметры!$C$36=2,Данные!AZ390*тех!BQ$11*тех!BQ$6,)</f>
        <v>0</v>
      </c>
      <c r="BE21" s="76">
        <f>IF(Параметры!$C$36=2,Данные!BA390*тех!BR$11*тех!BR$6,)</f>
        <v>0</v>
      </c>
      <c r="BF21" s="76">
        <f>IF(Параметры!$C$36=2,Данные!BB390*тех!BS$11*тех!BS$6,)</f>
        <v>0</v>
      </c>
      <c r="BG21" s="76">
        <f>IF(Параметры!$C$36=2,Данные!BC390*тех!BT$11*тех!BT$6,)</f>
        <v>0</v>
      </c>
      <c r="BH21" s="76">
        <f>IF(Параметры!$C$36=2,Данные!BD390*тех!BU$11*тех!BU$6,)</f>
        <v>0</v>
      </c>
      <c r="BI21" s="76">
        <f>IF(Параметры!$C$36=2,Данные!BE390*тех!BV$11*тех!BV$6,)</f>
        <v>0</v>
      </c>
      <c r="BJ21" s="76">
        <f>IF(Параметры!$C$36=2,Данные!BF390*тех!BW$11*тех!BW$6,)</f>
        <v>0</v>
      </c>
      <c r="BK21" s="76">
        <f>IF(Параметры!$C$36=2,Данные!BG390*тех!BX$11*тех!BX$6,)</f>
        <v>0</v>
      </c>
      <c r="BL21" s="76">
        <f>IF(Параметры!$C$36=2,Данные!BH390*тех!BY$11*тех!BY$6,)</f>
        <v>0</v>
      </c>
      <c r="BM21" s="76">
        <f>IF(Параметры!$C$36=2,Данные!BI390*тех!BZ$11*тех!BZ$6,)</f>
        <v>0</v>
      </c>
      <c r="BN21" s="76">
        <f>IF(Параметры!$C$36=2,Данные!BJ390*тех!CA$11*тех!CA$6,)</f>
        <v>0</v>
      </c>
      <c r="BO21" s="76">
        <f>IF(Параметры!$C$36=2,Данные!BK390*тех!CB$11*тех!CB$6,)</f>
        <v>0</v>
      </c>
      <c r="BP21" s="76">
        <f>IF(Параметры!$C$36=2,Данные!BL390*тех!CC$11*тех!CC$6,)</f>
        <v>0</v>
      </c>
      <c r="BQ21" s="76">
        <f>IF(Параметры!$C$36=2,Данные!BM390*тех!CD$11*тех!CD$6,)</f>
        <v>0</v>
      </c>
      <c r="BR21" s="76">
        <f>IF(Параметры!$C$36=2,Данные!BN390*тех!CE$11*тех!CE$6,)</f>
        <v>0</v>
      </c>
    </row>
    <row r="22" spans="2:70">
      <c r="B22" s="146" t="s">
        <v>360</v>
      </c>
      <c r="C22" s="46" t="s">
        <v>261</v>
      </c>
      <c r="D22" s="76">
        <f t="shared" ref="D22:D23" si="28">SUM(K22:V22)</f>
        <v>0</v>
      </c>
      <c r="E22" s="76">
        <f t="shared" ref="E22:E23" si="29">SUM(W22:AH22)</f>
        <v>0</v>
      </c>
      <c r="F22" s="76">
        <f t="shared" ref="F22:F23" si="30">SUM(AI22:AT22)</f>
        <v>0</v>
      </c>
      <c r="G22" s="76">
        <f t="shared" ref="G22:G23" si="31">SUM(AU22:BF22)</f>
        <v>0</v>
      </c>
      <c r="H22" s="76">
        <f t="shared" ref="H22:H23" si="32">SUM(BG22:BR22)</f>
        <v>0</v>
      </c>
      <c r="I22" s="76">
        <f t="shared" ref="I22:I23" si="33">SUM(D22:H22)</f>
        <v>0</v>
      </c>
      <c r="K22" s="76">
        <f>IF(Параметры!$C$36=2,Данные!F350+Данные!G391*тех!X$11*тех!X$6,)</f>
        <v>0</v>
      </c>
      <c r="L22" s="76">
        <f>IF(Параметры!$C$36=2,Данные!H391*тех!Y$11*тех!Y$6,)</f>
        <v>0</v>
      </c>
      <c r="M22" s="76">
        <f>IF(Параметры!$C$36=2,Данные!I391*тех!Z$11*тех!Z$6,)</f>
        <v>0</v>
      </c>
      <c r="N22" s="76">
        <f>IF(Параметры!$C$36=2,Данные!J391*тех!AA$11*тех!AA$6,)</f>
        <v>0</v>
      </c>
      <c r="O22" s="76">
        <f>IF(Параметры!$C$36=2,Данные!K391*тех!AB$11*тех!AB$6,)</f>
        <v>0</v>
      </c>
      <c r="P22" s="76">
        <f>IF(Параметры!$C$36=2,Данные!L391*тех!AC$11*тех!AC$6,)</f>
        <v>0</v>
      </c>
      <c r="Q22" s="76">
        <f>IF(Параметры!$C$36=2,Данные!M391*тех!AD$11*тех!AD$6,)</f>
        <v>0</v>
      </c>
      <c r="R22" s="76">
        <f>IF(Параметры!$C$36=2,Данные!N391*тех!AE$11*тех!AE$6,)</f>
        <v>0</v>
      </c>
      <c r="S22" s="76">
        <f>IF(Параметры!$C$36=2,Данные!O391*тех!AF$11*тех!AF$6,)</f>
        <v>0</v>
      </c>
      <c r="T22" s="76">
        <f>IF(Параметры!$C$36=2,Данные!P391*тех!AG$11*тех!AG$6,)</f>
        <v>0</v>
      </c>
      <c r="U22" s="76">
        <f>IF(Параметры!$C$36=2,Данные!Q391*тех!AH$11*тех!AH$6,)</f>
        <v>0</v>
      </c>
      <c r="V22" s="76">
        <f>IF(Параметры!$C$36=2,Данные!R391*тех!AI$11*тех!AI$6,)</f>
        <v>0</v>
      </c>
      <c r="W22" s="76">
        <f>IF(Параметры!$C$36=2,Данные!S391*тех!AJ$11*тех!AJ$6,)</f>
        <v>0</v>
      </c>
      <c r="X22" s="76">
        <f>IF(Параметры!$C$36=2,Данные!T391*тех!AK$11*тех!AK$6,)</f>
        <v>0</v>
      </c>
      <c r="Y22" s="76">
        <f>IF(Параметры!$C$36=2,Данные!U391*тех!AL$11*тех!AL$6,)</f>
        <v>0</v>
      </c>
      <c r="Z22" s="76">
        <f>IF(Параметры!$C$36=2,Данные!V391*тех!AM$11*тех!AM$6,)</f>
        <v>0</v>
      </c>
      <c r="AA22" s="76">
        <f>IF(Параметры!$C$36=2,Данные!W391*тех!AN$11*тех!AN$6,)</f>
        <v>0</v>
      </c>
      <c r="AB22" s="76">
        <f>IF(Параметры!$C$36=2,Данные!X391*тех!AO$11*тех!AO$6,)</f>
        <v>0</v>
      </c>
      <c r="AC22" s="76">
        <f>IF(Параметры!$C$36=2,Данные!Y391*тех!AP$11*тех!AP$6,)</f>
        <v>0</v>
      </c>
      <c r="AD22" s="76">
        <f>IF(Параметры!$C$36=2,Данные!Z391*тех!AQ$11*тех!AQ$6,)</f>
        <v>0</v>
      </c>
      <c r="AE22" s="76">
        <f>IF(Параметры!$C$36=2,Данные!AA391*тех!AR$11*тех!AR$6,)</f>
        <v>0</v>
      </c>
      <c r="AF22" s="76">
        <f>IF(Параметры!$C$36=2,Данные!AB391*тех!AS$11*тех!AS$6,)</f>
        <v>0</v>
      </c>
      <c r="AG22" s="76">
        <f>IF(Параметры!$C$36=2,Данные!AC391*тех!AT$11*тех!AT$6,)</f>
        <v>0</v>
      </c>
      <c r="AH22" s="76">
        <f>IF(Параметры!$C$36=2,Данные!AD391*тех!AU$11*тех!AU$6,)</f>
        <v>0</v>
      </c>
      <c r="AI22" s="76">
        <f>IF(Параметры!$C$36=2,Данные!AE391*тех!AV$11*тех!AV$6,)</f>
        <v>0</v>
      </c>
      <c r="AJ22" s="76">
        <f>IF(Параметры!$C$36=2,Данные!AF391*тех!AW$11*тех!AW$6,)</f>
        <v>0</v>
      </c>
      <c r="AK22" s="76">
        <f>IF(Параметры!$C$36=2,Данные!AG391*тех!AX$11*тех!AX$6,)</f>
        <v>0</v>
      </c>
      <c r="AL22" s="76">
        <f>IF(Параметры!$C$36=2,Данные!AH391*тех!AY$11*тех!AY$6,)</f>
        <v>0</v>
      </c>
      <c r="AM22" s="76">
        <f>IF(Параметры!$C$36=2,Данные!AI391*тех!AZ$11*тех!AZ$6,)</f>
        <v>0</v>
      </c>
      <c r="AN22" s="76">
        <f>IF(Параметры!$C$36=2,Данные!AJ391*тех!BA$11*тех!BA$6,)</f>
        <v>0</v>
      </c>
      <c r="AO22" s="76">
        <f>IF(Параметры!$C$36=2,Данные!AK391*тех!BB$11*тех!BB$6,)</f>
        <v>0</v>
      </c>
      <c r="AP22" s="76">
        <f>IF(Параметры!$C$36=2,Данные!AL391*тех!BC$11*тех!BC$6,)</f>
        <v>0</v>
      </c>
      <c r="AQ22" s="76">
        <f>IF(Параметры!$C$36=2,Данные!AM391*тех!BD$11*тех!BD$6,)</f>
        <v>0</v>
      </c>
      <c r="AR22" s="76">
        <f>IF(Параметры!$C$36=2,Данные!AN391*тех!BE$11*тех!BE$6,)</f>
        <v>0</v>
      </c>
      <c r="AS22" s="76">
        <f>IF(Параметры!$C$36=2,Данные!AO391*тех!BF$11*тех!BF$6,)</f>
        <v>0</v>
      </c>
      <c r="AT22" s="76">
        <f>IF(Параметры!$C$36=2,Данные!AP391*тех!BG$11*тех!BG$6,)</f>
        <v>0</v>
      </c>
      <c r="AU22" s="76">
        <f>IF(Параметры!$C$36=2,Данные!AQ391*тех!BH$11*тех!BH$6,)</f>
        <v>0</v>
      </c>
      <c r="AV22" s="76">
        <f>IF(Параметры!$C$36=2,Данные!AR391*тех!BI$11*тех!BI$6,)</f>
        <v>0</v>
      </c>
      <c r="AW22" s="76">
        <f>IF(Параметры!$C$36=2,Данные!AS391*тех!BJ$11*тех!BJ$6,)</f>
        <v>0</v>
      </c>
      <c r="AX22" s="76">
        <f>IF(Параметры!$C$36=2,Данные!AT391*тех!BK$11*тех!BK$6,)</f>
        <v>0</v>
      </c>
      <c r="AY22" s="76">
        <f>IF(Параметры!$C$36=2,Данные!AU391*тех!BL$11*тех!BL$6,)</f>
        <v>0</v>
      </c>
      <c r="AZ22" s="76">
        <f>IF(Параметры!$C$36=2,Данные!AV391*тех!BM$11*тех!BM$6,)</f>
        <v>0</v>
      </c>
      <c r="BA22" s="76">
        <f>IF(Параметры!$C$36=2,Данные!AW391*тех!BN$11*тех!BN$6,)</f>
        <v>0</v>
      </c>
      <c r="BB22" s="76">
        <f>IF(Параметры!$C$36=2,Данные!AX391*тех!BO$11*тех!BO$6,)</f>
        <v>0</v>
      </c>
      <c r="BC22" s="76">
        <f>IF(Параметры!$C$36=2,Данные!AY391*тех!BP$11*тех!BP$6,)</f>
        <v>0</v>
      </c>
      <c r="BD22" s="76">
        <f>IF(Параметры!$C$36=2,Данные!AZ391*тех!BQ$11*тех!BQ$6,)</f>
        <v>0</v>
      </c>
      <c r="BE22" s="76">
        <f>IF(Параметры!$C$36=2,Данные!BA391*тех!BR$11*тех!BR$6,)</f>
        <v>0</v>
      </c>
      <c r="BF22" s="76">
        <f>IF(Параметры!$C$36=2,Данные!BB391*тех!BS$11*тех!BS$6,)</f>
        <v>0</v>
      </c>
      <c r="BG22" s="76">
        <f>IF(Параметры!$C$36=2,Данные!BC391*тех!BT$11*тех!BT$6,)</f>
        <v>0</v>
      </c>
      <c r="BH22" s="76">
        <f>IF(Параметры!$C$36=2,Данные!BD391*тех!BU$11*тех!BU$6,)</f>
        <v>0</v>
      </c>
      <c r="BI22" s="76">
        <f>IF(Параметры!$C$36=2,Данные!BE391*тех!BV$11*тех!BV$6,)</f>
        <v>0</v>
      </c>
      <c r="BJ22" s="76">
        <f>IF(Параметры!$C$36=2,Данные!BF391*тех!BW$11*тех!BW$6,)</f>
        <v>0</v>
      </c>
      <c r="BK22" s="76">
        <f>IF(Параметры!$C$36=2,Данные!BG391*тех!BX$11*тех!BX$6,)</f>
        <v>0</v>
      </c>
      <c r="BL22" s="76">
        <f>IF(Параметры!$C$36=2,Данные!BH391*тех!BY$11*тех!BY$6,)</f>
        <v>0</v>
      </c>
      <c r="BM22" s="76">
        <f>IF(Параметры!$C$36=2,Данные!BI391*тех!BZ$11*тех!BZ$6,)</f>
        <v>0</v>
      </c>
      <c r="BN22" s="76">
        <f>IF(Параметры!$C$36=2,Данные!BJ391*тех!CA$11*тех!CA$6,)</f>
        <v>0</v>
      </c>
      <c r="BO22" s="76">
        <f>IF(Параметры!$C$36=2,Данные!BK391*тех!CB$11*тех!CB$6,)</f>
        <v>0</v>
      </c>
      <c r="BP22" s="76">
        <f>IF(Параметры!$C$36=2,Данные!BL391*тех!CC$11*тех!CC$6,)</f>
        <v>0</v>
      </c>
      <c r="BQ22" s="76">
        <f>IF(Параметры!$C$36=2,Данные!BM391*тех!CD$11*тех!CD$6,)</f>
        <v>0</v>
      </c>
      <c r="BR22" s="76">
        <f>IF(Параметры!$C$36=2,Данные!BN391*тех!CE$11*тех!CE$6,)</f>
        <v>0</v>
      </c>
    </row>
    <row r="23" spans="2:70">
      <c r="B23" s="146" t="s">
        <v>361</v>
      </c>
      <c r="C23" s="46" t="s">
        <v>262</v>
      </c>
      <c r="D23" s="76">
        <f t="shared" si="28"/>
        <v>0</v>
      </c>
      <c r="E23" s="76">
        <f t="shared" si="29"/>
        <v>0</v>
      </c>
      <c r="F23" s="76">
        <f t="shared" si="30"/>
        <v>0</v>
      </c>
      <c r="G23" s="76">
        <f t="shared" si="31"/>
        <v>0</v>
      </c>
      <c r="H23" s="76">
        <f t="shared" si="32"/>
        <v>0</v>
      </c>
      <c r="I23" s="76">
        <f t="shared" si="33"/>
        <v>0</v>
      </c>
      <c r="K23" s="76">
        <f>IF(Параметры!$C$36=2,Данные!F351+Данные!G392*тех!X$11*тех!X$6,)</f>
        <v>0</v>
      </c>
      <c r="L23" s="76">
        <f>IF(Параметры!$C$36=2,Данные!H392*тех!Y$11*тех!Y$6,)</f>
        <v>0</v>
      </c>
      <c r="M23" s="76">
        <f>IF(Параметры!$C$36=2,Данные!I392*тех!Z$11*тех!Z$6,)</f>
        <v>0</v>
      </c>
      <c r="N23" s="76">
        <f>IF(Параметры!$C$36=2,Данные!J392*тех!AA$11*тех!AA$6,)</f>
        <v>0</v>
      </c>
      <c r="O23" s="76">
        <f>IF(Параметры!$C$36=2,Данные!K392*тех!AB$11*тех!AB$6,)</f>
        <v>0</v>
      </c>
      <c r="P23" s="76">
        <f>IF(Параметры!$C$36=2,Данные!L392*тех!AC$11*тех!AC$6,)</f>
        <v>0</v>
      </c>
      <c r="Q23" s="76">
        <f>IF(Параметры!$C$36=2,Данные!M392*тех!AD$11*тех!AD$6,)</f>
        <v>0</v>
      </c>
      <c r="R23" s="76">
        <f>IF(Параметры!$C$36=2,Данные!N392*тех!AE$11*тех!AE$6,)</f>
        <v>0</v>
      </c>
      <c r="S23" s="76">
        <f>IF(Параметры!$C$36=2,Данные!O392*тех!AF$11*тех!AF$6,)</f>
        <v>0</v>
      </c>
      <c r="T23" s="76">
        <f>IF(Параметры!$C$36=2,Данные!P392*тех!AG$11*тех!AG$6,)</f>
        <v>0</v>
      </c>
      <c r="U23" s="76">
        <f>IF(Параметры!$C$36=2,Данные!Q392*тех!AH$11*тех!AH$6,)</f>
        <v>0</v>
      </c>
      <c r="V23" s="76">
        <f>IF(Параметры!$C$36=2,Данные!R392*тех!AI$11*тех!AI$6,)</f>
        <v>0</v>
      </c>
      <c r="W23" s="76">
        <f>IF(Параметры!$C$36=2,Данные!S392*тех!AJ$11*тех!AJ$6,)</f>
        <v>0</v>
      </c>
      <c r="X23" s="76">
        <f>IF(Параметры!$C$36=2,Данные!T392*тех!AK$11*тех!AK$6,)</f>
        <v>0</v>
      </c>
      <c r="Y23" s="76">
        <f>IF(Параметры!$C$36=2,Данные!U392*тех!AL$11*тех!AL$6,)</f>
        <v>0</v>
      </c>
      <c r="Z23" s="76">
        <f>IF(Параметры!$C$36=2,Данные!V392*тех!AM$11*тех!AM$6,)</f>
        <v>0</v>
      </c>
      <c r="AA23" s="76">
        <f>IF(Параметры!$C$36=2,Данные!W392*тех!AN$11*тех!AN$6,)</f>
        <v>0</v>
      </c>
      <c r="AB23" s="76">
        <f>IF(Параметры!$C$36=2,Данные!X392*тех!AO$11*тех!AO$6,)</f>
        <v>0</v>
      </c>
      <c r="AC23" s="76">
        <f>IF(Параметры!$C$36=2,Данные!Y392*тех!AP$11*тех!AP$6,)</f>
        <v>0</v>
      </c>
      <c r="AD23" s="76">
        <f>IF(Параметры!$C$36=2,Данные!Z392*тех!AQ$11*тех!AQ$6,)</f>
        <v>0</v>
      </c>
      <c r="AE23" s="76">
        <f>IF(Параметры!$C$36=2,Данные!AA392*тех!AR$11*тех!AR$6,)</f>
        <v>0</v>
      </c>
      <c r="AF23" s="76">
        <f>IF(Параметры!$C$36=2,Данные!AB392*тех!AS$11*тех!AS$6,)</f>
        <v>0</v>
      </c>
      <c r="AG23" s="76">
        <f>IF(Параметры!$C$36=2,Данные!AC392*тех!AT$11*тех!AT$6,)</f>
        <v>0</v>
      </c>
      <c r="AH23" s="76">
        <f>IF(Параметры!$C$36=2,Данные!AD392*тех!AU$11*тех!AU$6,)</f>
        <v>0</v>
      </c>
      <c r="AI23" s="76">
        <f>IF(Параметры!$C$36=2,Данные!AE392*тех!AV$11*тех!AV$6,)</f>
        <v>0</v>
      </c>
      <c r="AJ23" s="76">
        <f>IF(Параметры!$C$36=2,Данные!AF392*тех!AW$11*тех!AW$6,)</f>
        <v>0</v>
      </c>
      <c r="AK23" s="76">
        <f>IF(Параметры!$C$36=2,Данные!AG392*тех!AX$11*тех!AX$6,)</f>
        <v>0</v>
      </c>
      <c r="AL23" s="76">
        <f>IF(Параметры!$C$36=2,Данные!AH392*тех!AY$11*тех!AY$6,)</f>
        <v>0</v>
      </c>
      <c r="AM23" s="76">
        <f>IF(Параметры!$C$36=2,Данные!AI392*тех!AZ$11*тех!AZ$6,)</f>
        <v>0</v>
      </c>
      <c r="AN23" s="76">
        <f>IF(Параметры!$C$36=2,Данные!AJ392*тех!BA$11*тех!BA$6,)</f>
        <v>0</v>
      </c>
      <c r="AO23" s="76">
        <f>IF(Параметры!$C$36=2,Данные!AK392*тех!BB$11*тех!BB$6,)</f>
        <v>0</v>
      </c>
      <c r="AP23" s="76">
        <f>IF(Параметры!$C$36=2,Данные!AL392*тех!BC$11*тех!BC$6,)</f>
        <v>0</v>
      </c>
      <c r="AQ23" s="76">
        <f>IF(Параметры!$C$36=2,Данные!AM392*тех!BD$11*тех!BD$6,)</f>
        <v>0</v>
      </c>
      <c r="AR23" s="76">
        <f>IF(Параметры!$C$36=2,Данные!AN392*тех!BE$11*тех!BE$6,)</f>
        <v>0</v>
      </c>
      <c r="AS23" s="76">
        <f>IF(Параметры!$C$36=2,Данные!AO392*тех!BF$11*тех!BF$6,)</f>
        <v>0</v>
      </c>
      <c r="AT23" s="76">
        <f>IF(Параметры!$C$36=2,Данные!AP392*тех!BG$11*тех!BG$6,)</f>
        <v>0</v>
      </c>
      <c r="AU23" s="76">
        <f>IF(Параметры!$C$36=2,Данные!AQ392*тех!BH$11*тех!BH$6,)</f>
        <v>0</v>
      </c>
      <c r="AV23" s="76">
        <f>IF(Параметры!$C$36=2,Данные!AR392*тех!BI$11*тех!BI$6,)</f>
        <v>0</v>
      </c>
      <c r="AW23" s="76">
        <f>IF(Параметры!$C$36=2,Данные!AS392*тех!BJ$11*тех!BJ$6,)</f>
        <v>0</v>
      </c>
      <c r="AX23" s="76">
        <f>IF(Параметры!$C$36=2,Данные!AT392*тех!BK$11*тех!BK$6,)</f>
        <v>0</v>
      </c>
      <c r="AY23" s="76">
        <f>IF(Параметры!$C$36=2,Данные!AU392*тех!BL$11*тех!BL$6,)</f>
        <v>0</v>
      </c>
      <c r="AZ23" s="76">
        <f>IF(Параметры!$C$36=2,Данные!AV392*тех!BM$11*тех!BM$6,)</f>
        <v>0</v>
      </c>
      <c r="BA23" s="76">
        <f>IF(Параметры!$C$36=2,Данные!AW392*тех!BN$11*тех!BN$6,)</f>
        <v>0</v>
      </c>
      <c r="BB23" s="76">
        <f>IF(Параметры!$C$36=2,Данные!AX392*тех!BO$11*тех!BO$6,)</f>
        <v>0</v>
      </c>
      <c r="BC23" s="76">
        <f>IF(Параметры!$C$36=2,Данные!AY392*тех!BP$11*тех!BP$6,)</f>
        <v>0</v>
      </c>
      <c r="BD23" s="76">
        <f>IF(Параметры!$C$36=2,Данные!AZ392*тех!BQ$11*тех!BQ$6,)</f>
        <v>0</v>
      </c>
      <c r="BE23" s="76">
        <f>IF(Параметры!$C$36=2,Данные!BA392*тех!BR$11*тех!BR$6,)</f>
        <v>0</v>
      </c>
      <c r="BF23" s="76">
        <f>IF(Параметры!$C$36=2,Данные!BB392*тех!BS$11*тех!BS$6,)</f>
        <v>0</v>
      </c>
      <c r="BG23" s="76">
        <f>IF(Параметры!$C$36=2,Данные!BC392*тех!BT$11*тех!BT$6,)</f>
        <v>0</v>
      </c>
      <c r="BH23" s="76">
        <f>IF(Параметры!$C$36=2,Данные!BD392*тех!BU$11*тех!BU$6,)</f>
        <v>0</v>
      </c>
      <c r="BI23" s="76">
        <f>IF(Параметры!$C$36=2,Данные!BE392*тех!BV$11*тех!BV$6,)</f>
        <v>0</v>
      </c>
      <c r="BJ23" s="76">
        <f>IF(Параметры!$C$36=2,Данные!BF392*тех!BW$11*тех!BW$6,)</f>
        <v>0</v>
      </c>
      <c r="BK23" s="76">
        <f>IF(Параметры!$C$36=2,Данные!BG392*тех!BX$11*тех!BX$6,)</f>
        <v>0</v>
      </c>
      <c r="BL23" s="76">
        <f>IF(Параметры!$C$36=2,Данные!BH392*тех!BY$11*тех!BY$6,)</f>
        <v>0</v>
      </c>
      <c r="BM23" s="76">
        <f>IF(Параметры!$C$36=2,Данные!BI392*тех!BZ$11*тех!BZ$6,)</f>
        <v>0</v>
      </c>
      <c r="BN23" s="76">
        <f>IF(Параметры!$C$36=2,Данные!BJ392*тех!CA$11*тех!CA$6,)</f>
        <v>0</v>
      </c>
      <c r="BO23" s="76">
        <f>IF(Параметры!$C$36=2,Данные!BK392*тех!CB$11*тех!CB$6,)</f>
        <v>0</v>
      </c>
      <c r="BP23" s="76">
        <f>IF(Параметры!$C$36=2,Данные!BL392*тех!CC$11*тех!CC$6,)</f>
        <v>0</v>
      </c>
      <c r="BQ23" s="76">
        <f>IF(Параметры!$C$36=2,Данные!BM392*тех!CD$11*тех!CD$6,)</f>
        <v>0</v>
      </c>
      <c r="BR23" s="76">
        <f>IF(Параметры!$C$36=2,Данные!BN392*тех!CE$11*тех!CE$6,)</f>
        <v>0</v>
      </c>
    </row>
    <row r="24" spans="2:70">
      <c r="B24" s="143" t="s">
        <v>146</v>
      </c>
      <c r="C24" s="6" t="s">
        <v>111</v>
      </c>
      <c r="D24" s="79">
        <f>SUM(D25:D27)</f>
        <v>0</v>
      </c>
      <c r="E24" s="79">
        <f t="shared" ref="E24:K24" si="34">SUM(E25:E27)</f>
        <v>0</v>
      </c>
      <c r="F24" s="79">
        <f t="shared" si="34"/>
        <v>0</v>
      </c>
      <c r="G24" s="79">
        <f t="shared" si="34"/>
        <v>0</v>
      </c>
      <c r="H24" s="79">
        <f t="shared" si="34"/>
        <v>0</v>
      </c>
      <c r="I24" s="79">
        <f t="shared" si="34"/>
        <v>0</v>
      </c>
      <c r="K24" s="79">
        <f t="shared" si="34"/>
        <v>0</v>
      </c>
      <c r="L24" s="79">
        <f t="shared" ref="L24" si="35">SUM(L25:L27)</f>
        <v>0</v>
      </c>
      <c r="M24" s="79">
        <f t="shared" ref="M24" si="36">SUM(M25:M27)</f>
        <v>0</v>
      </c>
      <c r="N24" s="79">
        <f t="shared" ref="N24" si="37">SUM(N25:N27)</f>
        <v>0</v>
      </c>
      <c r="O24" s="79">
        <f t="shared" ref="O24" si="38">SUM(O25:O27)</f>
        <v>0</v>
      </c>
      <c r="P24" s="79">
        <f t="shared" ref="P24" si="39">SUM(P25:P27)</f>
        <v>0</v>
      </c>
      <c r="Q24" s="79">
        <f t="shared" ref="Q24" si="40">SUM(Q25:Q27)</f>
        <v>0</v>
      </c>
      <c r="R24" s="79">
        <f t="shared" ref="R24" si="41">SUM(R25:R27)</f>
        <v>0</v>
      </c>
      <c r="S24" s="79">
        <f t="shared" ref="S24" si="42">SUM(S25:S27)</f>
        <v>0</v>
      </c>
      <c r="T24" s="79">
        <f t="shared" ref="T24" si="43">SUM(T25:T27)</f>
        <v>0</v>
      </c>
      <c r="U24" s="79">
        <f t="shared" ref="U24" si="44">SUM(U25:U27)</f>
        <v>0</v>
      </c>
      <c r="V24" s="79">
        <f t="shared" ref="V24" si="45">SUM(V25:V27)</f>
        <v>0</v>
      </c>
      <c r="W24" s="79">
        <f t="shared" ref="W24" si="46">SUM(W25:W27)</f>
        <v>0</v>
      </c>
      <c r="X24" s="79">
        <f t="shared" ref="X24" si="47">SUM(X25:X27)</f>
        <v>0</v>
      </c>
      <c r="Y24" s="79">
        <f t="shared" ref="Y24" si="48">SUM(Y25:Y27)</f>
        <v>0</v>
      </c>
      <c r="Z24" s="79">
        <f t="shared" ref="Z24" si="49">SUM(Z25:Z27)</f>
        <v>0</v>
      </c>
      <c r="AA24" s="79">
        <f t="shared" ref="AA24" si="50">SUM(AA25:AA27)</f>
        <v>0</v>
      </c>
      <c r="AB24" s="79">
        <f t="shared" ref="AB24" si="51">SUM(AB25:AB27)</f>
        <v>0</v>
      </c>
      <c r="AC24" s="79">
        <f t="shared" ref="AC24" si="52">SUM(AC25:AC27)</f>
        <v>0</v>
      </c>
      <c r="AD24" s="79">
        <f t="shared" ref="AD24" si="53">SUM(AD25:AD27)</f>
        <v>0</v>
      </c>
      <c r="AE24" s="79">
        <f t="shared" ref="AE24" si="54">SUM(AE25:AE27)</f>
        <v>0</v>
      </c>
      <c r="AF24" s="79">
        <f t="shared" ref="AF24" si="55">SUM(AF25:AF27)</f>
        <v>0</v>
      </c>
      <c r="AG24" s="79">
        <f t="shared" ref="AG24" si="56">SUM(AG25:AG27)</f>
        <v>0</v>
      </c>
      <c r="AH24" s="79">
        <f t="shared" ref="AH24" si="57">SUM(AH25:AH27)</f>
        <v>0</v>
      </c>
      <c r="AI24" s="79">
        <f t="shared" ref="AI24" si="58">SUM(AI25:AI27)</f>
        <v>0</v>
      </c>
      <c r="AJ24" s="79">
        <f t="shared" ref="AJ24" si="59">SUM(AJ25:AJ27)</f>
        <v>0</v>
      </c>
      <c r="AK24" s="79">
        <f t="shared" ref="AK24" si="60">SUM(AK25:AK27)</f>
        <v>0</v>
      </c>
      <c r="AL24" s="79">
        <f t="shared" ref="AL24" si="61">SUM(AL25:AL27)</f>
        <v>0</v>
      </c>
      <c r="AM24" s="79">
        <f t="shared" ref="AM24" si="62">SUM(AM25:AM27)</f>
        <v>0</v>
      </c>
      <c r="AN24" s="79">
        <f t="shared" ref="AN24" si="63">SUM(AN25:AN27)</f>
        <v>0</v>
      </c>
      <c r="AO24" s="79">
        <f t="shared" ref="AO24" si="64">SUM(AO25:AO27)</f>
        <v>0</v>
      </c>
      <c r="AP24" s="79">
        <f t="shared" ref="AP24" si="65">SUM(AP25:AP27)</f>
        <v>0</v>
      </c>
      <c r="AQ24" s="79">
        <f t="shared" ref="AQ24" si="66">SUM(AQ25:AQ27)</f>
        <v>0</v>
      </c>
      <c r="AR24" s="79">
        <f t="shared" ref="AR24" si="67">SUM(AR25:AR27)</f>
        <v>0</v>
      </c>
      <c r="AS24" s="79">
        <f t="shared" ref="AS24" si="68">SUM(AS25:AS27)</f>
        <v>0</v>
      </c>
      <c r="AT24" s="79">
        <f t="shared" ref="AT24" si="69">SUM(AT25:AT27)</f>
        <v>0</v>
      </c>
      <c r="AU24" s="79">
        <f t="shared" ref="AU24" si="70">SUM(AU25:AU27)</f>
        <v>0</v>
      </c>
      <c r="AV24" s="79">
        <f t="shared" ref="AV24" si="71">SUM(AV25:AV27)</f>
        <v>0</v>
      </c>
      <c r="AW24" s="79">
        <f t="shared" ref="AW24" si="72">SUM(AW25:AW27)</f>
        <v>0</v>
      </c>
      <c r="AX24" s="79">
        <f t="shared" ref="AX24" si="73">SUM(AX25:AX27)</f>
        <v>0</v>
      </c>
      <c r="AY24" s="79">
        <f t="shared" ref="AY24" si="74">SUM(AY25:AY27)</f>
        <v>0</v>
      </c>
      <c r="AZ24" s="79">
        <f t="shared" ref="AZ24" si="75">SUM(AZ25:AZ27)</f>
        <v>0</v>
      </c>
      <c r="BA24" s="79">
        <f t="shared" ref="BA24" si="76">SUM(BA25:BA27)</f>
        <v>0</v>
      </c>
      <c r="BB24" s="79">
        <f t="shared" ref="BB24" si="77">SUM(BB25:BB27)</f>
        <v>0</v>
      </c>
      <c r="BC24" s="79">
        <f t="shared" ref="BC24" si="78">SUM(BC25:BC27)</f>
        <v>0</v>
      </c>
      <c r="BD24" s="79">
        <f t="shared" ref="BD24" si="79">SUM(BD25:BD27)</f>
        <v>0</v>
      </c>
      <c r="BE24" s="79">
        <f t="shared" ref="BE24" si="80">SUM(BE25:BE27)</f>
        <v>0</v>
      </c>
      <c r="BF24" s="79">
        <f t="shared" ref="BF24" si="81">SUM(BF25:BF27)</f>
        <v>0</v>
      </c>
      <c r="BG24" s="79">
        <f t="shared" ref="BG24" si="82">SUM(BG25:BG27)</f>
        <v>0</v>
      </c>
      <c r="BH24" s="79">
        <f t="shared" ref="BH24" si="83">SUM(BH25:BH27)</f>
        <v>0</v>
      </c>
      <c r="BI24" s="79">
        <f t="shared" ref="BI24" si="84">SUM(BI25:BI27)</f>
        <v>0</v>
      </c>
      <c r="BJ24" s="79">
        <f t="shared" ref="BJ24" si="85">SUM(BJ25:BJ27)</f>
        <v>0</v>
      </c>
      <c r="BK24" s="79">
        <f t="shared" ref="BK24" si="86">SUM(BK25:BK27)</f>
        <v>0</v>
      </c>
      <c r="BL24" s="79">
        <f t="shared" ref="BL24" si="87">SUM(BL25:BL27)</f>
        <v>0</v>
      </c>
      <c r="BM24" s="79">
        <f t="shared" ref="BM24" si="88">SUM(BM25:BM27)</f>
        <v>0</v>
      </c>
      <c r="BN24" s="79">
        <f t="shared" ref="BN24" si="89">SUM(BN25:BN27)</f>
        <v>0</v>
      </c>
      <c r="BO24" s="79">
        <f t="shared" ref="BO24" si="90">SUM(BO25:BO27)</f>
        <v>0</v>
      </c>
      <c r="BP24" s="79">
        <f t="shared" ref="BP24" si="91">SUM(BP25:BP27)</f>
        <v>0</v>
      </c>
      <c r="BQ24" s="79">
        <f t="shared" ref="BQ24" si="92">SUM(BQ25:BQ27)</f>
        <v>0</v>
      </c>
      <c r="BR24" s="79">
        <f t="shared" ref="BR24" si="93">SUM(BR25:BR27)</f>
        <v>0</v>
      </c>
    </row>
    <row r="25" spans="2:70">
      <c r="B25" s="143" t="s">
        <v>147</v>
      </c>
      <c r="C25" s="46" t="s">
        <v>112</v>
      </c>
      <c r="D25" s="76">
        <f>SUM(K25:V25)</f>
        <v>0</v>
      </c>
      <c r="E25" s="76">
        <f>SUM(W25:AH25)</f>
        <v>0</v>
      </c>
      <c r="F25" s="76">
        <f>SUM(AI25:AT25)</f>
        <v>0</v>
      </c>
      <c r="G25" s="76">
        <f>SUM(AU25:BF25)</f>
        <v>0</v>
      </c>
      <c r="H25" s="76">
        <f>SUM(BG25:BR25)</f>
        <v>0</v>
      </c>
      <c r="I25" s="76">
        <f t="shared" ref="I25:I27" si="94">SUM(D25:H25)</f>
        <v>0</v>
      </c>
      <c r="K25" s="76">
        <f>IF(Параметры!$C$36=2,Данные!F353+Данные!F354+Данные!G394*тех!X$11*тех!X$6,)</f>
        <v>0</v>
      </c>
      <c r="L25" s="76">
        <f>IF(Параметры!$C$36=2,Данные!H394*тех!Y$11*тех!Y$6,)</f>
        <v>0</v>
      </c>
      <c r="M25" s="76">
        <f>IF(Параметры!$C$36=2,Данные!I394*тех!Z$11*тех!Z$6,)</f>
        <v>0</v>
      </c>
      <c r="N25" s="76">
        <f>IF(Параметры!$C$36=2,Данные!J394*тех!AA$11*тех!AA$6,)</f>
        <v>0</v>
      </c>
      <c r="O25" s="76">
        <f>IF(Параметры!$C$36=2,Данные!K394*тех!AB$11*тех!AB$6,)</f>
        <v>0</v>
      </c>
      <c r="P25" s="76">
        <f>IF(Параметры!$C$36=2,Данные!L394*тех!AC$11*тех!AC$6,)</f>
        <v>0</v>
      </c>
      <c r="Q25" s="76">
        <f>IF(Параметры!$C$36=2,Данные!M394*тех!AD$11*тех!AD$6,)</f>
        <v>0</v>
      </c>
      <c r="R25" s="76">
        <f>IF(Параметры!$C$36=2,Данные!N394*тех!AE$11*тех!AE$6,)</f>
        <v>0</v>
      </c>
      <c r="S25" s="76">
        <f>IF(Параметры!$C$36=2,Данные!O394*тех!AF$11*тех!AF$6,)</f>
        <v>0</v>
      </c>
      <c r="T25" s="76">
        <f>IF(Параметры!$C$36=2,Данные!P394*тех!AG$11*тех!AG$6,)</f>
        <v>0</v>
      </c>
      <c r="U25" s="76">
        <f>IF(Параметры!$C$36=2,Данные!Q394*тех!AH$11*тех!AH$6,)</f>
        <v>0</v>
      </c>
      <c r="V25" s="76">
        <f>IF(Параметры!$C$36=2,Данные!R394*тех!AI$11*тех!AI$6,)</f>
        <v>0</v>
      </c>
      <c r="W25" s="76">
        <f>IF(Параметры!$C$36=2,Данные!S394*тех!AJ$11*тех!AJ$6,)</f>
        <v>0</v>
      </c>
      <c r="X25" s="76">
        <f>IF(Параметры!$C$36=2,Данные!T394*тех!AK$11*тех!AK$6,)</f>
        <v>0</v>
      </c>
      <c r="Y25" s="76">
        <f>IF(Параметры!$C$36=2,Данные!U394*тех!AL$11*тех!AL$6,)</f>
        <v>0</v>
      </c>
      <c r="Z25" s="76">
        <f>IF(Параметры!$C$36=2,Данные!V394*тех!AM$11*тех!AM$6,)</f>
        <v>0</v>
      </c>
      <c r="AA25" s="76">
        <f>IF(Параметры!$C$36=2,Данные!W394*тех!AN$11*тех!AN$6,)</f>
        <v>0</v>
      </c>
      <c r="AB25" s="76">
        <f>IF(Параметры!$C$36=2,Данные!X394*тех!AO$11*тех!AO$6,)</f>
        <v>0</v>
      </c>
      <c r="AC25" s="76">
        <f>IF(Параметры!$C$36=2,Данные!Y394*тех!AP$11*тех!AP$6,)</f>
        <v>0</v>
      </c>
      <c r="AD25" s="76">
        <f>IF(Параметры!$C$36=2,Данные!Z394*тех!AQ$11*тех!AQ$6,)</f>
        <v>0</v>
      </c>
      <c r="AE25" s="76">
        <f>IF(Параметры!$C$36=2,Данные!AA394*тех!AR$11*тех!AR$6,)</f>
        <v>0</v>
      </c>
      <c r="AF25" s="76">
        <f>IF(Параметры!$C$36=2,Данные!AB394*тех!AS$11*тех!AS$6,)</f>
        <v>0</v>
      </c>
      <c r="AG25" s="76">
        <f>IF(Параметры!$C$36=2,Данные!AC394*тех!AT$11*тех!AT$6,)</f>
        <v>0</v>
      </c>
      <c r="AH25" s="76">
        <f>IF(Параметры!$C$36=2,Данные!AD394*тех!AU$11*тех!AU$6,)</f>
        <v>0</v>
      </c>
      <c r="AI25" s="76">
        <f>IF(Параметры!$C$36=2,Данные!AE394*тех!AV$11*тех!AV$6,)</f>
        <v>0</v>
      </c>
      <c r="AJ25" s="76">
        <f>IF(Параметры!$C$36=2,Данные!AF394*тех!AW$11*тех!AW$6,)</f>
        <v>0</v>
      </c>
      <c r="AK25" s="76">
        <f>IF(Параметры!$C$36=2,Данные!AG394*тех!AX$11*тех!AX$6,)</f>
        <v>0</v>
      </c>
      <c r="AL25" s="76">
        <f>IF(Параметры!$C$36=2,Данные!AH394*тех!AY$11*тех!AY$6,)</f>
        <v>0</v>
      </c>
      <c r="AM25" s="76">
        <f>IF(Параметры!$C$36=2,Данные!AI394*тех!AZ$11*тех!AZ$6,)</f>
        <v>0</v>
      </c>
      <c r="AN25" s="76">
        <f>IF(Параметры!$C$36=2,Данные!AJ394*тех!BA$11*тех!BA$6,)</f>
        <v>0</v>
      </c>
      <c r="AO25" s="76">
        <f>IF(Параметры!$C$36=2,Данные!AK394*тех!BB$11*тех!BB$6,)</f>
        <v>0</v>
      </c>
      <c r="AP25" s="76">
        <f>IF(Параметры!$C$36=2,Данные!AL394*тех!BC$11*тех!BC$6,)</f>
        <v>0</v>
      </c>
      <c r="AQ25" s="76">
        <f>IF(Параметры!$C$36=2,Данные!AM394*тех!BD$11*тех!BD$6,)</f>
        <v>0</v>
      </c>
      <c r="AR25" s="76">
        <f>IF(Параметры!$C$36=2,Данные!AN394*тех!BE$11*тех!BE$6,)</f>
        <v>0</v>
      </c>
      <c r="AS25" s="76">
        <f>IF(Параметры!$C$36=2,Данные!AO394*тех!BF$11*тех!BF$6,)</f>
        <v>0</v>
      </c>
      <c r="AT25" s="76">
        <f>IF(Параметры!$C$36=2,Данные!AP394*тех!BG$11*тех!BG$6,)</f>
        <v>0</v>
      </c>
      <c r="AU25" s="76">
        <f>IF(Параметры!$C$36=2,Данные!AQ394*тех!BH$11*тех!BH$6,)</f>
        <v>0</v>
      </c>
      <c r="AV25" s="76">
        <f>IF(Параметры!$C$36=2,Данные!AR394*тех!BI$11*тех!BI$6,)</f>
        <v>0</v>
      </c>
      <c r="AW25" s="76">
        <f>IF(Параметры!$C$36=2,Данные!AS394*тех!BJ$11*тех!BJ$6,)</f>
        <v>0</v>
      </c>
      <c r="AX25" s="76">
        <f>IF(Параметры!$C$36=2,Данные!AT394*тех!BK$11*тех!BK$6,)</f>
        <v>0</v>
      </c>
      <c r="AY25" s="76">
        <f>IF(Параметры!$C$36=2,Данные!AU394*тех!BL$11*тех!BL$6,)</f>
        <v>0</v>
      </c>
      <c r="AZ25" s="76">
        <f>IF(Параметры!$C$36=2,Данные!AV394*тех!BM$11*тех!BM$6,)</f>
        <v>0</v>
      </c>
      <c r="BA25" s="76">
        <f>IF(Параметры!$C$36=2,Данные!AW394*тех!BN$11*тех!BN$6,)</f>
        <v>0</v>
      </c>
      <c r="BB25" s="76">
        <f>IF(Параметры!$C$36=2,Данные!AX394*тех!BO$11*тех!BO$6,)</f>
        <v>0</v>
      </c>
      <c r="BC25" s="76">
        <f>IF(Параметры!$C$36=2,Данные!AY394*тех!BP$11*тех!BP$6,)</f>
        <v>0</v>
      </c>
      <c r="BD25" s="76">
        <f>IF(Параметры!$C$36=2,Данные!AZ394*тех!BQ$11*тех!BQ$6,)</f>
        <v>0</v>
      </c>
      <c r="BE25" s="76">
        <f>IF(Параметры!$C$36=2,Данные!BA394*тех!BR$11*тех!BR$6,)</f>
        <v>0</v>
      </c>
      <c r="BF25" s="76">
        <f>IF(Параметры!$C$36=2,Данные!BB394*тех!BS$11*тех!BS$6,)</f>
        <v>0</v>
      </c>
      <c r="BG25" s="76">
        <f>IF(Параметры!$C$36=2,Данные!BC394*тех!BT$11*тех!BT$6,)</f>
        <v>0</v>
      </c>
      <c r="BH25" s="76">
        <f>IF(Параметры!$C$36=2,Данные!BD394*тех!BU$11*тех!BU$6,)</f>
        <v>0</v>
      </c>
      <c r="BI25" s="76">
        <f>IF(Параметры!$C$36=2,Данные!BE394*тех!BV$11*тех!BV$6,)</f>
        <v>0</v>
      </c>
      <c r="BJ25" s="76">
        <f>IF(Параметры!$C$36=2,Данные!BF394*тех!BW$11*тех!BW$6,)</f>
        <v>0</v>
      </c>
      <c r="BK25" s="76">
        <f>IF(Параметры!$C$36=2,Данные!BG394*тех!BX$11*тех!BX$6,)</f>
        <v>0</v>
      </c>
      <c r="BL25" s="76">
        <f>IF(Параметры!$C$36=2,Данные!BH394*тех!BY$11*тех!BY$6,)</f>
        <v>0</v>
      </c>
      <c r="BM25" s="76">
        <f>IF(Параметры!$C$36=2,Данные!BI394*тех!BZ$11*тех!BZ$6,)</f>
        <v>0</v>
      </c>
      <c r="BN25" s="76">
        <f>IF(Параметры!$C$36=2,Данные!BJ394*тех!CA$11*тех!CA$6,)</f>
        <v>0</v>
      </c>
      <c r="BO25" s="76">
        <f>IF(Параметры!$C$36=2,Данные!BK394*тех!CB$11*тех!CB$6,)</f>
        <v>0</v>
      </c>
      <c r="BP25" s="76">
        <f>IF(Параметры!$C$36=2,Данные!BL394*тех!CC$11*тех!CC$6,)</f>
        <v>0</v>
      </c>
      <c r="BQ25" s="76">
        <f>IF(Параметры!$C$36=2,Данные!BM394*тех!CD$11*тех!CD$6,)</f>
        <v>0</v>
      </c>
      <c r="BR25" s="76">
        <f>IF(Параметры!$C$36=2,Данные!BN394*тех!CE$11*тех!CE$6,)</f>
        <v>0</v>
      </c>
    </row>
    <row r="26" spans="2:70">
      <c r="B26" s="143">
        <v>10063</v>
      </c>
      <c r="C26" s="46" t="s">
        <v>113</v>
      </c>
      <c r="D26" s="76">
        <f>SUM(K26:V26)</f>
        <v>0</v>
      </c>
      <c r="E26" s="76">
        <f>SUM(W26:AH26)</f>
        <v>0</v>
      </c>
      <c r="F26" s="76">
        <f>SUM(AI26:AT26)</f>
        <v>0</v>
      </c>
      <c r="G26" s="76">
        <f>SUM(AU26:BF26)</f>
        <v>0</v>
      </c>
      <c r="H26" s="76">
        <f>SUM(BG26:BR26)</f>
        <v>0</v>
      </c>
      <c r="I26" s="76">
        <f t="shared" si="94"/>
        <v>0</v>
      </c>
      <c r="K26" s="76">
        <f>IF(Параметры!$C$36=2,Данные!G395*тех!X$11*тех!X$6,)</f>
        <v>0</v>
      </c>
      <c r="L26" s="76">
        <f>IF(Параметры!$C$36=2,Данные!H395*тех!Y$11*тех!Y$6,)</f>
        <v>0</v>
      </c>
      <c r="M26" s="76">
        <f>IF(Параметры!$C$36=2,Данные!I395*тех!Z$11*тех!Z$6,)</f>
        <v>0</v>
      </c>
      <c r="N26" s="76">
        <f>IF(Параметры!$C$36=2,Данные!J395*тех!AA$11*тех!AA$6,)</f>
        <v>0</v>
      </c>
      <c r="O26" s="76">
        <f>IF(Параметры!$C$36=2,Данные!K395*тех!AB$11*тех!AB$6,)</f>
        <v>0</v>
      </c>
      <c r="P26" s="76">
        <f>IF(Параметры!$C$36=2,Данные!L395*тех!AC$11*тех!AC$6,)</f>
        <v>0</v>
      </c>
      <c r="Q26" s="76">
        <f>IF(Параметры!$C$36=2,Данные!M395*тех!AD$11*тех!AD$6,)</f>
        <v>0</v>
      </c>
      <c r="R26" s="76">
        <f>IF(Параметры!$C$36=2,Данные!N395*тех!AE$11*тех!AE$6,)</f>
        <v>0</v>
      </c>
      <c r="S26" s="76">
        <f>IF(Параметры!$C$36=2,Данные!O395*тех!AF$11*тех!AF$6,)</f>
        <v>0</v>
      </c>
      <c r="T26" s="76">
        <f>IF(Параметры!$C$36=2,Данные!P395*тех!AG$11*тех!AG$6,)</f>
        <v>0</v>
      </c>
      <c r="U26" s="76">
        <f>IF(Параметры!$C$36=2,Данные!Q395*тех!AH$11*тех!AH$6,)</f>
        <v>0</v>
      </c>
      <c r="V26" s="76">
        <f>IF(Параметры!$C$36=2,Данные!R395*тех!AI$11*тех!AI$6,)</f>
        <v>0</v>
      </c>
      <c r="W26" s="76">
        <f>IF(Параметры!$C$36=2,Данные!S395*тех!AJ$11*тех!AJ$6,)</f>
        <v>0</v>
      </c>
      <c r="X26" s="76">
        <f>IF(Параметры!$C$36=2,Данные!T395*тех!AK$11*тех!AK$6,)</f>
        <v>0</v>
      </c>
      <c r="Y26" s="76">
        <f>IF(Параметры!$C$36=2,Данные!U395*тех!AL$11*тех!AL$6,)</f>
        <v>0</v>
      </c>
      <c r="Z26" s="76">
        <f>IF(Параметры!$C$36=2,Данные!V395*тех!AM$11*тех!AM$6,)</f>
        <v>0</v>
      </c>
      <c r="AA26" s="76">
        <f>IF(Параметры!$C$36=2,Данные!W395*тех!AN$11*тех!AN$6,)</f>
        <v>0</v>
      </c>
      <c r="AB26" s="76">
        <f>IF(Параметры!$C$36=2,Данные!X395*тех!AO$11*тех!AO$6,)</f>
        <v>0</v>
      </c>
      <c r="AC26" s="76">
        <f>IF(Параметры!$C$36=2,Данные!Y395*тех!AP$11*тех!AP$6,)</f>
        <v>0</v>
      </c>
      <c r="AD26" s="76">
        <f>IF(Параметры!$C$36=2,Данные!Z395*тех!AQ$11*тех!AQ$6,)</f>
        <v>0</v>
      </c>
      <c r="AE26" s="76">
        <f>IF(Параметры!$C$36=2,Данные!AA395*тех!AR$11*тех!AR$6,)</f>
        <v>0</v>
      </c>
      <c r="AF26" s="76">
        <f>IF(Параметры!$C$36=2,Данные!AB395*тех!AS$11*тех!AS$6,)</f>
        <v>0</v>
      </c>
      <c r="AG26" s="76">
        <f>IF(Параметры!$C$36=2,Данные!AC395*тех!AT$11*тех!AT$6,)</f>
        <v>0</v>
      </c>
      <c r="AH26" s="76">
        <f>IF(Параметры!$C$36=2,Данные!AD395*тех!AU$11*тех!AU$6,)</f>
        <v>0</v>
      </c>
      <c r="AI26" s="76">
        <f>IF(Параметры!$C$36=2,Данные!AE395*тех!AV$11*тех!AV$6,)</f>
        <v>0</v>
      </c>
      <c r="AJ26" s="76">
        <f>IF(Параметры!$C$36=2,Данные!AF395*тех!AW$11*тех!AW$6,)</f>
        <v>0</v>
      </c>
      <c r="AK26" s="76">
        <f>IF(Параметры!$C$36=2,Данные!AG395*тех!AX$11*тех!AX$6,)</f>
        <v>0</v>
      </c>
      <c r="AL26" s="76">
        <f>IF(Параметры!$C$36=2,Данные!AH395*тех!AY$11*тех!AY$6,)</f>
        <v>0</v>
      </c>
      <c r="AM26" s="76">
        <f>IF(Параметры!$C$36=2,Данные!AI395*тех!AZ$11*тех!AZ$6,)</f>
        <v>0</v>
      </c>
      <c r="AN26" s="76">
        <f>IF(Параметры!$C$36=2,Данные!AJ395*тех!BA$11*тех!BA$6,)</f>
        <v>0</v>
      </c>
      <c r="AO26" s="76">
        <f>IF(Параметры!$C$36=2,Данные!AK395*тех!BB$11*тех!BB$6,)</f>
        <v>0</v>
      </c>
      <c r="AP26" s="76">
        <f>IF(Параметры!$C$36=2,Данные!AL395*тех!BC$11*тех!BC$6,)</f>
        <v>0</v>
      </c>
      <c r="AQ26" s="76">
        <f>IF(Параметры!$C$36=2,Данные!AM395*тех!BD$11*тех!BD$6,)</f>
        <v>0</v>
      </c>
      <c r="AR26" s="76">
        <f>IF(Параметры!$C$36=2,Данные!AN395*тех!BE$11*тех!BE$6,)</f>
        <v>0</v>
      </c>
      <c r="AS26" s="76">
        <f>IF(Параметры!$C$36=2,Данные!AO395*тех!BF$11*тех!BF$6,)</f>
        <v>0</v>
      </c>
      <c r="AT26" s="76">
        <f>IF(Параметры!$C$36=2,Данные!AP395*тех!BG$11*тех!BG$6,)</f>
        <v>0</v>
      </c>
      <c r="AU26" s="76">
        <f>IF(Параметры!$C$36=2,Данные!AQ395*тех!BH$11*тех!BH$6,)</f>
        <v>0</v>
      </c>
      <c r="AV26" s="76">
        <f>IF(Параметры!$C$36=2,Данные!AR395*тех!BI$11*тех!BI$6,)</f>
        <v>0</v>
      </c>
      <c r="AW26" s="76">
        <f>IF(Параметры!$C$36=2,Данные!AS395*тех!BJ$11*тех!BJ$6,)</f>
        <v>0</v>
      </c>
      <c r="AX26" s="76">
        <f>IF(Параметры!$C$36=2,Данные!AT395*тех!BK$11*тех!BK$6,)</f>
        <v>0</v>
      </c>
      <c r="AY26" s="76">
        <f>IF(Параметры!$C$36=2,Данные!AU395*тех!BL$11*тех!BL$6,)</f>
        <v>0</v>
      </c>
      <c r="AZ26" s="76">
        <f>IF(Параметры!$C$36=2,Данные!AV395*тех!BM$11*тех!BM$6,)</f>
        <v>0</v>
      </c>
      <c r="BA26" s="76">
        <f>IF(Параметры!$C$36=2,Данные!AW395*тех!BN$11*тех!BN$6,)</f>
        <v>0</v>
      </c>
      <c r="BB26" s="76">
        <f>IF(Параметры!$C$36=2,Данные!AX395*тех!BO$11*тех!BO$6,)</f>
        <v>0</v>
      </c>
      <c r="BC26" s="76">
        <f>IF(Параметры!$C$36=2,Данные!AY395*тех!BP$11*тех!BP$6,)</f>
        <v>0</v>
      </c>
      <c r="BD26" s="76">
        <f>IF(Параметры!$C$36=2,Данные!AZ395*тех!BQ$11*тех!BQ$6,)</f>
        <v>0</v>
      </c>
      <c r="BE26" s="76">
        <f>IF(Параметры!$C$36=2,Данные!BA395*тех!BR$11*тех!BR$6,)</f>
        <v>0</v>
      </c>
      <c r="BF26" s="76">
        <f>IF(Параметры!$C$36=2,Данные!BB395*тех!BS$11*тех!BS$6,)</f>
        <v>0</v>
      </c>
      <c r="BG26" s="76">
        <f>IF(Параметры!$C$36=2,Данные!BC395*тех!BT$11*тех!BT$6,)</f>
        <v>0</v>
      </c>
      <c r="BH26" s="76">
        <f>IF(Параметры!$C$36=2,Данные!BD395*тех!BU$11*тех!BU$6,)</f>
        <v>0</v>
      </c>
      <c r="BI26" s="76">
        <f>IF(Параметры!$C$36=2,Данные!BE395*тех!BV$11*тех!BV$6,)</f>
        <v>0</v>
      </c>
      <c r="BJ26" s="76">
        <f>IF(Параметры!$C$36=2,Данные!BF395*тех!BW$11*тех!BW$6,)</f>
        <v>0</v>
      </c>
      <c r="BK26" s="76">
        <f>IF(Параметры!$C$36=2,Данные!BG395*тех!BX$11*тех!BX$6,)</f>
        <v>0</v>
      </c>
      <c r="BL26" s="76">
        <f>IF(Параметры!$C$36=2,Данные!BH395*тех!BY$11*тех!BY$6,)</f>
        <v>0</v>
      </c>
      <c r="BM26" s="76">
        <f>IF(Параметры!$C$36=2,Данные!BI395*тех!BZ$11*тех!BZ$6,)</f>
        <v>0</v>
      </c>
      <c r="BN26" s="76">
        <f>IF(Параметры!$C$36=2,Данные!BJ395*тех!CA$11*тех!CA$6,)</f>
        <v>0</v>
      </c>
      <c r="BO26" s="76">
        <f>IF(Параметры!$C$36=2,Данные!BK395*тех!CB$11*тех!CB$6,)</f>
        <v>0</v>
      </c>
      <c r="BP26" s="76">
        <f>IF(Параметры!$C$36=2,Данные!BL395*тех!CC$11*тех!CC$6,)</f>
        <v>0</v>
      </c>
      <c r="BQ26" s="76">
        <f>IF(Параметры!$C$36=2,Данные!BM395*тех!CD$11*тех!CD$6,)</f>
        <v>0</v>
      </c>
      <c r="BR26" s="76">
        <f>IF(Параметры!$C$36=2,Данные!BN395*тех!CE$11*тех!CE$6,)</f>
        <v>0</v>
      </c>
    </row>
    <row r="27" spans="2:70">
      <c r="B27" s="143" t="s">
        <v>148</v>
      </c>
      <c r="C27" s="46" t="s">
        <v>114</v>
      </c>
      <c r="D27" s="76">
        <f>SUM(K27:V27)</f>
        <v>0</v>
      </c>
      <c r="E27" s="76">
        <f>SUM(W27:AH27)</f>
        <v>0</v>
      </c>
      <c r="F27" s="76">
        <f>SUM(AI27:AT27)</f>
        <v>0</v>
      </c>
      <c r="G27" s="76">
        <f>SUM(AU27:BF27)</f>
        <v>0</v>
      </c>
      <c r="H27" s="76">
        <f>SUM(BG27:BR27)</f>
        <v>0</v>
      </c>
      <c r="I27" s="76">
        <f t="shared" si="94"/>
        <v>0</v>
      </c>
      <c r="K27" s="76">
        <f>IF(Параметры!$C$36=2,Данные!G396*тех!X$11*тех!X$6,)</f>
        <v>0</v>
      </c>
      <c r="L27" s="76">
        <f>IF(Параметры!$C$36=2,Данные!H396*тех!Y$11*тех!Y$6,)</f>
        <v>0</v>
      </c>
      <c r="M27" s="76">
        <f>IF(Параметры!$C$36=2,Данные!I396*тех!Z$11*тех!Z$6,)</f>
        <v>0</v>
      </c>
      <c r="N27" s="76">
        <f>IF(Параметры!$C$36=2,Данные!J396*тех!AA$11*тех!AA$6,)</f>
        <v>0</v>
      </c>
      <c r="O27" s="76">
        <f>IF(Параметры!$C$36=2,Данные!K396*тех!AB$11*тех!AB$6,)</f>
        <v>0</v>
      </c>
      <c r="P27" s="76">
        <f>IF(Параметры!$C$36=2,Данные!L396*тех!AC$11*тех!AC$6,)</f>
        <v>0</v>
      </c>
      <c r="Q27" s="76">
        <f>IF(Параметры!$C$36=2,Данные!M396*тех!AD$11*тех!AD$6,)</f>
        <v>0</v>
      </c>
      <c r="R27" s="76">
        <f>IF(Параметры!$C$36=2,Данные!N396*тех!AE$11*тех!AE$6,)</f>
        <v>0</v>
      </c>
      <c r="S27" s="76">
        <f>IF(Параметры!$C$36=2,Данные!O396*тех!AF$11*тех!AF$6,)</f>
        <v>0</v>
      </c>
      <c r="T27" s="76">
        <f>IF(Параметры!$C$36=2,Данные!P396*тех!AG$11*тех!AG$6,)</f>
        <v>0</v>
      </c>
      <c r="U27" s="76">
        <f>IF(Параметры!$C$36=2,Данные!Q396*тех!AH$11*тех!AH$6,)</f>
        <v>0</v>
      </c>
      <c r="V27" s="76">
        <f>IF(Параметры!$C$36=2,Данные!R396*тех!AI$11*тех!AI$6,)</f>
        <v>0</v>
      </c>
      <c r="W27" s="76">
        <f>IF(Параметры!$C$36=2,Данные!S396*тех!AJ$11*тех!AJ$6,)</f>
        <v>0</v>
      </c>
      <c r="X27" s="76">
        <f>IF(Параметры!$C$36=2,Данные!T396*тех!AK$11*тех!AK$6,)</f>
        <v>0</v>
      </c>
      <c r="Y27" s="76">
        <f>IF(Параметры!$C$36=2,Данные!U396*тех!AL$11*тех!AL$6,)</f>
        <v>0</v>
      </c>
      <c r="Z27" s="76">
        <f>IF(Параметры!$C$36=2,Данные!V396*тех!AM$11*тех!AM$6,)</f>
        <v>0</v>
      </c>
      <c r="AA27" s="76">
        <f>IF(Параметры!$C$36=2,Данные!W396*тех!AN$11*тех!AN$6,)</f>
        <v>0</v>
      </c>
      <c r="AB27" s="76">
        <f>IF(Параметры!$C$36=2,Данные!X396*тех!AO$11*тех!AO$6,)</f>
        <v>0</v>
      </c>
      <c r="AC27" s="76">
        <f>IF(Параметры!$C$36=2,Данные!Y396*тех!AP$11*тех!AP$6,)</f>
        <v>0</v>
      </c>
      <c r="AD27" s="76">
        <f>IF(Параметры!$C$36=2,Данные!Z396*тех!AQ$11*тех!AQ$6,)</f>
        <v>0</v>
      </c>
      <c r="AE27" s="76">
        <f>IF(Параметры!$C$36=2,Данные!AA396*тех!AR$11*тех!AR$6,)</f>
        <v>0</v>
      </c>
      <c r="AF27" s="76">
        <f>IF(Параметры!$C$36=2,Данные!AB396*тех!AS$11*тех!AS$6,)</f>
        <v>0</v>
      </c>
      <c r="AG27" s="76">
        <f>IF(Параметры!$C$36=2,Данные!AC396*тех!AT$11*тех!AT$6,)</f>
        <v>0</v>
      </c>
      <c r="AH27" s="76">
        <f>IF(Параметры!$C$36=2,Данные!AD396*тех!AU$11*тех!AU$6,)</f>
        <v>0</v>
      </c>
      <c r="AI27" s="76">
        <f>IF(Параметры!$C$36=2,Данные!AE396*тех!AV$11*тех!AV$6,)</f>
        <v>0</v>
      </c>
      <c r="AJ27" s="76">
        <f>IF(Параметры!$C$36=2,Данные!AF396*тех!AW$11*тех!AW$6,)</f>
        <v>0</v>
      </c>
      <c r="AK27" s="76">
        <f>IF(Параметры!$C$36=2,Данные!AG396*тех!AX$11*тех!AX$6,)</f>
        <v>0</v>
      </c>
      <c r="AL27" s="76">
        <f>IF(Параметры!$C$36=2,Данные!AH396*тех!AY$11*тех!AY$6,)</f>
        <v>0</v>
      </c>
      <c r="AM27" s="76">
        <f>IF(Параметры!$C$36=2,Данные!AI396*тех!AZ$11*тех!AZ$6,)</f>
        <v>0</v>
      </c>
      <c r="AN27" s="76">
        <f>IF(Параметры!$C$36=2,Данные!AJ396*тех!BA$11*тех!BA$6,)</f>
        <v>0</v>
      </c>
      <c r="AO27" s="76">
        <f>IF(Параметры!$C$36=2,Данные!AK396*тех!BB$11*тех!BB$6,)</f>
        <v>0</v>
      </c>
      <c r="AP27" s="76">
        <f>IF(Параметры!$C$36=2,Данные!AL396*тех!BC$11*тех!BC$6,)</f>
        <v>0</v>
      </c>
      <c r="AQ27" s="76">
        <f>IF(Параметры!$C$36=2,Данные!AM396*тех!BD$11*тех!BD$6,)</f>
        <v>0</v>
      </c>
      <c r="AR27" s="76">
        <f>IF(Параметры!$C$36=2,Данные!AN396*тех!BE$11*тех!BE$6,)</f>
        <v>0</v>
      </c>
      <c r="AS27" s="76">
        <f>IF(Параметры!$C$36=2,Данные!AO396*тех!BF$11*тех!BF$6,)</f>
        <v>0</v>
      </c>
      <c r="AT27" s="76">
        <f>IF(Параметры!$C$36=2,Данные!AP396*тех!BG$11*тех!BG$6,)</f>
        <v>0</v>
      </c>
      <c r="AU27" s="76">
        <f>IF(Параметры!$C$36=2,Данные!AQ396*тех!BH$11*тех!BH$6,)</f>
        <v>0</v>
      </c>
      <c r="AV27" s="76">
        <f>IF(Параметры!$C$36=2,Данные!AR396*тех!BI$11*тех!BI$6,)</f>
        <v>0</v>
      </c>
      <c r="AW27" s="76">
        <f>IF(Параметры!$C$36=2,Данные!AS396*тех!BJ$11*тех!BJ$6,)</f>
        <v>0</v>
      </c>
      <c r="AX27" s="76">
        <f>IF(Параметры!$C$36=2,Данные!AT396*тех!BK$11*тех!BK$6,)</f>
        <v>0</v>
      </c>
      <c r="AY27" s="76">
        <f>IF(Параметры!$C$36=2,Данные!AU396*тех!BL$11*тех!BL$6,)</f>
        <v>0</v>
      </c>
      <c r="AZ27" s="76">
        <f>IF(Параметры!$C$36=2,Данные!AV396*тех!BM$11*тех!BM$6,)</f>
        <v>0</v>
      </c>
      <c r="BA27" s="76">
        <f>IF(Параметры!$C$36=2,Данные!AW396*тех!BN$11*тех!BN$6,)</f>
        <v>0</v>
      </c>
      <c r="BB27" s="76">
        <f>IF(Параметры!$C$36=2,Данные!AX396*тех!BO$11*тех!BO$6,)</f>
        <v>0</v>
      </c>
      <c r="BC27" s="76">
        <f>IF(Параметры!$C$36=2,Данные!AY396*тех!BP$11*тех!BP$6,)</f>
        <v>0</v>
      </c>
      <c r="BD27" s="76">
        <f>IF(Параметры!$C$36=2,Данные!AZ396*тех!BQ$11*тех!BQ$6,)</f>
        <v>0</v>
      </c>
      <c r="BE27" s="76">
        <f>IF(Параметры!$C$36=2,Данные!BA396*тех!BR$11*тех!BR$6,)</f>
        <v>0</v>
      </c>
      <c r="BF27" s="76">
        <f>IF(Параметры!$C$36=2,Данные!BB396*тех!BS$11*тех!BS$6,)</f>
        <v>0</v>
      </c>
      <c r="BG27" s="76">
        <f>IF(Параметры!$C$36=2,Данные!BC396*тех!BT$11*тех!BT$6,)</f>
        <v>0</v>
      </c>
      <c r="BH27" s="76">
        <f>IF(Параметры!$C$36=2,Данные!BD396*тех!BU$11*тех!BU$6,)</f>
        <v>0</v>
      </c>
      <c r="BI27" s="76">
        <f>IF(Параметры!$C$36=2,Данные!BE396*тех!BV$11*тех!BV$6,)</f>
        <v>0</v>
      </c>
      <c r="BJ27" s="76">
        <f>IF(Параметры!$C$36=2,Данные!BF396*тех!BW$11*тех!BW$6,)</f>
        <v>0</v>
      </c>
      <c r="BK27" s="76">
        <f>IF(Параметры!$C$36=2,Данные!BG396*тех!BX$11*тех!BX$6,)</f>
        <v>0</v>
      </c>
      <c r="BL27" s="76">
        <f>IF(Параметры!$C$36=2,Данные!BH396*тех!BY$11*тех!BY$6,)</f>
        <v>0</v>
      </c>
      <c r="BM27" s="76">
        <f>IF(Параметры!$C$36=2,Данные!BI396*тех!BZ$11*тех!BZ$6,)</f>
        <v>0</v>
      </c>
      <c r="BN27" s="76">
        <f>IF(Параметры!$C$36=2,Данные!BJ396*тех!CA$11*тех!CA$6,)</f>
        <v>0</v>
      </c>
      <c r="BO27" s="76">
        <f>IF(Параметры!$C$36=2,Данные!BK396*тех!CB$11*тех!CB$6,)</f>
        <v>0</v>
      </c>
      <c r="BP27" s="76">
        <f>IF(Параметры!$C$36=2,Данные!BL396*тех!CC$11*тех!CC$6,)</f>
        <v>0</v>
      </c>
      <c r="BQ27" s="76">
        <f>IF(Параметры!$C$36=2,Данные!BM396*тех!CD$11*тех!CD$6,)</f>
        <v>0</v>
      </c>
      <c r="BR27" s="76">
        <f>IF(Параметры!$C$36=2,Данные!BN396*тех!CE$11*тех!CE$6,)</f>
        <v>0</v>
      </c>
    </row>
    <row r="28" spans="2:70">
      <c r="B28" s="143" t="s">
        <v>149</v>
      </c>
      <c r="C28" s="6" t="s">
        <v>115</v>
      </c>
      <c r="D28" s="79">
        <f>SUM(D29:D32)</f>
        <v>0</v>
      </c>
      <c r="E28" s="79">
        <f t="shared" ref="E28:K28" si="95">SUM(E29:E32)</f>
        <v>0</v>
      </c>
      <c r="F28" s="79">
        <f t="shared" si="95"/>
        <v>0</v>
      </c>
      <c r="G28" s="79">
        <f t="shared" si="95"/>
        <v>0</v>
      </c>
      <c r="H28" s="79">
        <f t="shared" si="95"/>
        <v>0</v>
      </c>
      <c r="I28" s="79">
        <f t="shared" si="95"/>
        <v>0</v>
      </c>
      <c r="K28" s="79">
        <f t="shared" si="95"/>
        <v>0</v>
      </c>
      <c r="L28" s="79">
        <f t="shared" ref="L28" si="96">SUM(L29:L32)</f>
        <v>0</v>
      </c>
      <c r="M28" s="79">
        <f t="shared" ref="M28" si="97">SUM(M29:M32)</f>
        <v>0</v>
      </c>
      <c r="N28" s="79">
        <f t="shared" ref="N28" si="98">SUM(N29:N32)</f>
        <v>0</v>
      </c>
      <c r="O28" s="79">
        <f t="shared" ref="O28" si="99">SUM(O29:O32)</f>
        <v>0</v>
      </c>
      <c r="P28" s="79">
        <f t="shared" ref="P28" si="100">SUM(P29:P32)</f>
        <v>0</v>
      </c>
      <c r="Q28" s="79">
        <f t="shared" ref="Q28" si="101">SUM(Q29:Q32)</f>
        <v>0</v>
      </c>
      <c r="R28" s="79">
        <f t="shared" ref="R28" si="102">SUM(R29:R32)</f>
        <v>0</v>
      </c>
      <c r="S28" s="79">
        <f t="shared" ref="S28" si="103">SUM(S29:S32)</f>
        <v>0</v>
      </c>
      <c r="T28" s="79">
        <f t="shared" ref="T28" si="104">SUM(T29:T32)</f>
        <v>0</v>
      </c>
      <c r="U28" s="79">
        <f t="shared" ref="U28" si="105">SUM(U29:U32)</f>
        <v>0</v>
      </c>
      <c r="V28" s="79">
        <f t="shared" ref="V28" si="106">SUM(V29:V32)</f>
        <v>0</v>
      </c>
      <c r="W28" s="79">
        <f t="shared" ref="W28" si="107">SUM(W29:W32)</f>
        <v>0</v>
      </c>
      <c r="X28" s="79">
        <f t="shared" ref="X28" si="108">SUM(X29:X32)</f>
        <v>0</v>
      </c>
      <c r="Y28" s="79">
        <f t="shared" ref="Y28" si="109">SUM(Y29:Y32)</f>
        <v>0</v>
      </c>
      <c r="Z28" s="79">
        <f t="shared" ref="Z28" si="110">SUM(Z29:Z32)</f>
        <v>0</v>
      </c>
      <c r="AA28" s="79">
        <f t="shared" ref="AA28" si="111">SUM(AA29:AA32)</f>
        <v>0</v>
      </c>
      <c r="AB28" s="79">
        <f t="shared" ref="AB28" si="112">SUM(AB29:AB32)</f>
        <v>0</v>
      </c>
      <c r="AC28" s="79">
        <f t="shared" ref="AC28" si="113">SUM(AC29:AC32)</f>
        <v>0</v>
      </c>
      <c r="AD28" s="79">
        <f t="shared" ref="AD28" si="114">SUM(AD29:AD32)</f>
        <v>0</v>
      </c>
      <c r="AE28" s="79">
        <f t="shared" ref="AE28" si="115">SUM(AE29:AE32)</f>
        <v>0</v>
      </c>
      <c r="AF28" s="79">
        <f t="shared" ref="AF28" si="116">SUM(AF29:AF32)</f>
        <v>0</v>
      </c>
      <c r="AG28" s="79">
        <f t="shared" ref="AG28" si="117">SUM(AG29:AG32)</f>
        <v>0</v>
      </c>
      <c r="AH28" s="79">
        <f t="shared" ref="AH28" si="118">SUM(AH29:AH32)</f>
        <v>0</v>
      </c>
      <c r="AI28" s="79">
        <f t="shared" ref="AI28" si="119">SUM(AI29:AI32)</f>
        <v>0</v>
      </c>
      <c r="AJ28" s="79">
        <f t="shared" ref="AJ28" si="120">SUM(AJ29:AJ32)</f>
        <v>0</v>
      </c>
      <c r="AK28" s="79">
        <f t="shared" ref="AK28" si="121">SUM(AK29:AK32)</f>
        <v>0</v>
      </c>
      <c r="AL28" s="79">
        <f t="shared" ref="AL28" si="122">SUM(AL29:AL32)</f>
        <v>0</v>
      </c>
      <c r="AM28" s="79">
        <f t="shared" ref="AM28" si="123">SUM(AM29:AM32)</f>
        <v>0</v>
      </c>
      <c r="AN28" s="79">
        <f t="shared" ref="AN28" si="124">SUM(AN29:AN32)</f>
        <v>0</v>
      </c>
      <c r="AO28" s="79">
        <f t="shared" ref="AO28" si="125">SUM(AO29:AO32)</f>
        <v>0</v>
      </c>
      <c r="AP28" s="79">
        <f t="shared" ref="AP28" si="126">SUM(AP29:AP32)</f>
        <v>0</v>
      </c>
      <c r="AQ28" s="79">
        <f t="shared" ref="AQ28" si="127">SUM(AQ29:AQ32)</f>
        <v>0</v>
      </c>
      <c r="AR28" s="79">
        <f t="shared" ref="AR28" si="128">SUM(AR29:AR32)</f>
        <v>0</v>
      </c>
      <c r="AS28" s="79">
        <f t="shared" ref="AS28" si="129">SUM(AS29:AS32)</f>
        <v>0</v>
      </c>
      <c r="AT28" s="79">
        <f t="shared" ref="AT28" si="130">SUM(AT29:AT32)</f>
        <v>0</v>
      </c>
      <c r="AU28" s="79">
        <f t="shared" ref="AU28" si="131">SUM(AU29:AU32)</f>
        <v>0</v>
      </c>
      <c r="AV28" s="79">
        <f t="shared" ref="AV28" si="132">SUM(AV29:AV32)</f>
        <v>0</v>
      </c>
      <c r="AW28" s="79">
        <f t="shared" ref="AW28" si="133">SUM(AW29:AW32)</f>
        <v>0</v>
      </c>
      <c r="AX28" s="79">
        <f t="shared" ref="AX28" si="134">SUM(AX29:AX32)</f>
        <v>0</v>
      </c>
      <c r="AY28" s="79">
        <f t="shared" ref="AY28" si="135">SUM(AY29:AY32)</f>
        <v>0</v>
      </c>
      <c r="AZ28" s="79">
        <f t="shared" ref="AZ28" si="136">SUM(AZ29:AZ32)</f>
        <v>0</v>
      </c>
      <c r="BA28" s="79">
        <f t="shared" ref="BA28" si="137">SUM(BA29:BA32)</f>
        <v>0</v>
      </c>
      <c r="BB28" s="79">
        <f t="shared" ref="BB28" si="138">SUM(BB29:BB32)</f>
        <v>0</v>
      </c>
      <c r="BC28" s="79">
        <f t="shared" ref="BC28" si="139">SUM(BC29:BC32)</f>
        <v>0</v>
      </c>
      <c r="BD28" s="79">
        <f t="shared" ref="BD28" si="140">SUM(BD29:BD32)</f>
        <v>0</v>
      </c>
      <c r="BE28" s="79">
        <f t="shared" ref="BE28" si="141">SUM(BE29:BE32)</f>
        <v>0</v>
      </c>
      <c r="BF28" s="79">
        <f t="shared" ref="BF28" si="142">SUM(BF29:BF32)</f>
        <v>0</v>
      </c>
      <c r="BG28" s="79">
        <f t="shared" ref="BG28" si="143">SUM(BG29:BG32)</f>
        <v>0</v>
      </c>
      <c r="BH28" s="79">
        <f t="shared" ref="BH28" si="144">SUM(BH29:BH32)</f>
        <v>0</v>
      </c>
      <c r="BI28" s="79">
        <f t="shared" ref="BI28" si="145">SUM(BI29:BI32)</f>
        <v>0</v>
      </c>
      <c r="BJ28" s="79">
        <f t="shared" ref="BJ28" si="146">SUM(BJ29:BJ32)</f>
        <v>0</v>
      </c>
      <c r="BK28" s="79">
        <f t="shared" ref="BK28" si="147">SUM(BK29:BK32)</f>
        <v>0</v>
      </c>
      <c r="BL28" s="79">
        <f t="shared" ref="BL28" si="148">SUM(BL29:BL32)</f>
        <v>0</v>
      </c>
      <c r="BM28" s="79">
        <f t="shared" ref="BM28" si="149">SUM(BM29:BM32)</f>
        <v>0</v>
      </c>
      <c r="BN28" s="79">
        <f t="shared" ref="BN28" si="150">SUM(BN29:BN32)</f>
        <v>0</v>
      </c>
      <c r="BO28" s="79">
        <f t="shared" ref="BO28" si="151">SUM(BO29:BO32)</f>
        <v>0</v>
      </c>
      <c r="BP28" s="79">
        <f t="shared" ref="BP28" si="152">SUM(BP29:BP32)</f>
        <v>0</v>
      </c>
      <c r="BQ28" s="79">
        <f t="shared" ref="BQ28" si="153">SUM(BQ29:BQ32)</f>
        <v>0</v>
      </c>
      <c r="BR28" s="79">
        <f t="shared" ref="BR28" si="154">SUM(BR29:BR32)</f>
        <v>0</v>
      </c>
    </row>
    <row r="29" spans="2:70">
      <c r="B29" s="143" t="s">
        <v>150</v>
      </c>
      <c r="C29" s="46" t="s">
        <v>116</v>
      </c>
      <c r="D29" s="76">
        <f>SUM(K29:V29)</f>
        <v>0</v>
      </c>
      <c r="E29" s="76">
        <f>SUM(W29:AH29)</f>
        <v>0</v>
      </c>
      <c r="F29" s="76">
        <f>SUM(AI29:AT29)</f>
        <v>0</v>
      </c>
      <c r="G29" s="76">
        <f>SUM(AU29:BF29)</f>
        <v>0</v>
      </c>
      <c r="H29" s="76">
        <f>SUM(BG29:BR29)</f>
        <v>0</v>
      </c>
      <c r="I29" s="76">
        <f t="shared" ref="I29:I32" si="155">SUM(D29:H29)</f>
        <v>0</v>
      </c>
      <c r="K29" s="76">
        <f>IF(Параметры!$C$36=2,Данные!F356+Данные!G398*тех!X$11*тех!X$6,)</f>
        <v>0</v>
      </c>
      <c r="L29" s="76">
        <f>IF(Параметры!$C$36=2,Данные!H398*тех!Y$11*тех!Y$6,)</f>
        <v>0</v>
      </c>
      <c r="M29" s="76">
        <f>IF(Параметры!$C$36=2,Данные!I398*тех!Z$11*тех!Z$6,)</f>
        <v>0</v>
      </c>
      <c r="N29" s="76">
        <f>IF(Параметры!$C$36=2,Данные!J398*тех!AA$11*тех!AA$6,)</f>
        <v>0</v>
      </c>
      <c r="O29" s="76">
        <f>IF(Параметры!$C$36=2,Данные!K398*тех!AB$11*тех!AB$6,)</f>
        <v>0</v>
      </c>
      <c r="P29" s="76">
        <f>IF(Параметры!$C$36=2,Данные!L398*тех!AC$11*тех!AC$6,)</f>
        <v>0</v>
      </c>
      <c r="Q29" s="76">
        <f>IF(Параметры!$C$36=2,Данные!M398*тех!AD$11*тех!AD$6,)</f>
        <v>0</v>
      </c>
      <c r="R29" s="76">
        <f>IF(Параметры!$C$36=2,Данные!N398*тех!AE$11*тех!AE$6,)</f>
        <v>0</v>
      </c>
      <c r="S29" s="76">
        <f>IF(Параметры!$C$36=2,Данные!O398*тех!AF$11*тех!AF$6,)</f>
        <v>0</v>
      </c>
      <c r="T29" s="76">
        <f>IF(Параметры!$C$36=2,Данные!P398*тех!AG$11*тех!AG$6,)</f>
        <v>0</v>
      </c>
      <c r="U29" s="76">
        <f>IF(Параметры!$C$36=2,Данные!Q398*тех!AH$11*тех!AH$6,)</f>
        <v>0</v>
      </c>
      <c r="V29" s="76">
        <f>IF(Параметры!$C$36=2,Данные!R398*тех!AI$11*тех!AI$6,)</f>
        <v>0</v>
      </c>
      <c r="W29" s="76">
        <f>IF(Параметры!$C$36=2,Данные!S398*тех!AJ$11*тех!AJ$6,)</f>
        <v>0</v>
      </c>
      <c r="X29" s="76">
        <f>IF(Параметры!$C$36=2,Данные!T398*тех!AK$11*тех!AK$6,)</f>
        <v>0</v>
      </c>
      <c r="Y29" s="76">
        <f>IF(Параметры!$C$36=2,Данные!U398*тех!AL$11*тех!AL$6,)</f>
        <v>0</v>
      </c>
      <c r="Z29" s="76">
        <f>IF(Параметры!$C$36=2,Данные!V398*тех!AM$11*тех!AM$6,)</f>
        <v>0</v>
      </c>
      <c r="AA29" s="76">
        <f>IF(Параметры!$C$36=2,Данные!W398*тех!AN$11*тех!AN$6,)</f>
        <v>0</v>
      </c>
      <c r="AB29" s="76">
        <f>IF(Параметры!$C$36=2,Данные!X398*тех!AO$11*тех!AO$6,)</f>
        <v>0</v>
      </c>
      <c r="AC29" s="76">
        <f>IF(Параметры!$C$36=2,Данные!Y398*тех!AP$11*тех!AP$6,)</f>
        <v>0</v>
      </c>
      <c r="AD29" s="76">
        <f>IF(Параметры!$C$36=2,Данные!Z398*тех!AQ$11*тех!AQ$6,)</f>
        <v>0</v>
      </c>
      <c r="AE29" s="76">
        <f>IF(Параметры!$C$36=2,Данные!AA398*тех!AR$11*тех!AR$6,)</f>
        <v>0</v>
      </c>
      <c r="AF29" s="76">
        <f>IF(Параметры!$C$36=2,Данные!AB398*тех!AS$11*тех!AS$6,)</f>
        <v>0</v>
      </c>
      <c r="AG29" s="76">
        <f>IF(Параметры!$C$36=2,Данные!AC398*тех!AT$11*тех!AT$6,)</f>
        <v>0</v>
      </c>
      <c r="AH29" s="76">
        <f>IF(Параметры!$C$36=2,Данные!AD398*тех!AU$11*тех!AU$6,)</f>
        <v>0</v>
      </c>
      <c r="AI29" s="76">
        <f>IF(Параметры!$C$36=2,Данные!AE398*тех!AV$11*тех!AV$6,)</f>
        <v>0</v>
      </c>
      <c r="AJ29" s="76">
        <f>IF(Параметры!$C$36=2,Данные!AF398*тех!AW$11*тех!AW$6,)</f>
        <v>0</v>
      </c>
      <c r="AK29" s="76">
        <f>IF(Параметры!$C$36=2,Данные!AG398*тех!AX$11*тех!AX$6,)</f>
        <v>0</v>
      </c>
      <c r="AL29" s="76">
        <f>IF(Параметры!$C$36=2,Данные!AH398*тех!AY$11*тех!AY$6,)</f>
        <v>0</v>
      </c>
      <c r="AM29" s="76">
        <f>IF(Параметры!$C$36=2,Данные!AI398*тех!AZ$11*тех!AZ$6,)</f>
        <v>0</v>
      </c>
      <c r="AN29" s="76">
        <f>IF(Параметры!$C$36=2,Данные!AJ398*тех!BA$11*тех!BA$6,)</f>
        <v>0</v>
      </c>
      <c r="AO29" s="76">
        <f>IF(Параметры!$C$36=2,Данные!AK398*тех!BB$11*тех!BB$6,)</f>
        <v>0</v>
      </c>
      <c r="AP29" s="76">
        <f>IF(Параметры!$C$36=2,Данные!AL398*тех!BC$11*тех!BC$6,)</f>
        <v>0</v>
      </c>
      <c r="AQ29" s="76">
        <f>IF(Параметры!$C$36=2,Данные!AM398*тех!BD$11*тех!BD$6,)</f>
        <v>0</v>
      </c>
      <c r="AR29" s="76">
        <f>IF(Параметры!$C$36=2,Данные!AN398*тех!BE$11*тех!BE$6,)</f>
        <v>0</v>
      </c>
      <c r="AS29" s="76">
        <f>IF(Параметры!$C$36=2,Данные!AO398*тех!BF$11*тех!BF$6,)</f>
        <v>0</v>
      </c>
      <c r="AT29" s="76">
        <f>IF(Параметры!$C$36=2,Данные!AP398*тех!BG$11*тех!BG$6,)</f>
        <v>0</v>
      </c>
      <c r="AU29" s="76">
        <f>IF(Параметры!$C$36=2,Данные!AQ398*тех!BH$11*тех!BH$6,)</f>
        <v>0</v>
      </c>
      <c r="AV29" s="76">
        <f>IF(Параметры!$C$36=2,Данные!AR398*тех!BI$11*тех!BI$6,)</f>
        <v>0</v>
      </c>
      <c r="AW29" s="76">
        <f>IF(Параметры!$C$36=2,Данные!AS398*тех!BJ$11*тех!BJ$6,)</f>
        <v>0</v>
      </c>
      <c r="AX29" s="76">
        <f>IF(Параметры!$C$36=2,Данные!AT398*тех!BK$11*тех!BK$6,)</f>
        <v>0</v>
      </c>
      <c r="AY29" s="76">
        <f>IF(Параметры!$C$36=2,Данные!AU398*тех!BL$11*тех!BL$6,)</f>
        <v>0</v>
      </c>
      <c r="AZ29" s="76">
        <f>IF(Параметры!$C$36=2,Данные!AV398*тех!BM$11*тех!BM$6,)</f>
        <v>0</v>
      </c>
      <c r="BA29" s="76">
        <f>IF(Параметры!$C$36=2,Данные!AW398*тех!BN$11*тех!BN$6,)</f>
        <v>0</v>
      </c>
      <c r="BB29" s="76">
        <f>IF(Параметры!$C$36=2,Данные!AX398*тех!BO$11*тех!BO$6,)</f>
        <v>0</v>
      </c>
      <c r="BC29" s="76">
        <f>IF(Параметры!$C$36=2,Данные!AY398*тех!BP$11*тех!BP$6,)</f>
        <v>0</v>
      </c>
      <c r="BD29" s="76">
        <f>IF(Параметры!$C$36=2,Данные!AZ398*тех!BQ$11*тех!BQ$6,)</f>
        <v>0</v>
      </c>
      <c r="BE29" s="76">
        <f>IF(Параметры!$C$36=2,Данные!BA398*тех!BR$11*тех!BR$6,)</f>
        <v>0</v>
      </c>
      <c r="BF29" s="76">
        <f>IF(Параметры!$C$36=2,Данные!BB398*тех!BS$11*тех!BS$6,)</f>
        <v>0</v>
      </c>
      <c r="BG29" s="76">
        <f>IF(Параметры!$C$36=2,Данные!BC398*тех!BT$11*тех!BT$6,)</f>
        <v>0</v>
      </c>
      <c r="BH29" s="76">
        <f>IF(Параметры!$C$36=2,Данные!BD398*тех!BU$11*тех!BU$6,)</f>
        <v>0</v>
      </c>
      <c r="BI29" s="76">
        <f>IF(Параметры!$C$36=2,Данные!BE398*тех!BV$11*тех!BV$6,)</f>
        <v>0</v>
      </c>
      <c r="BJ29" s="76">
        <f>IF(Параметры!$C$36=2,Данные!BF398*тех!BW$11*тех!BW$6,)</f>
        <v>0</v>
      </c>
      <c r="BK29" s="76">
        <f>IF(Параметры!$C$36=2,Данные!BG398*тех!BX$11*тех!BX$6,)</f>
        <v>0</v>
      </c>
      <c r="BL29" s="76">
        <f>IF(Параметры!$C$36=2,Данные!BH398*тех!BY$11*тех!BY$6,)</f>
        <v>0</v>
      </c>
      <c r="BM29" s="76">
        <f>IF(Параметры!$C$36=2,Данные!BI398*тех!BZ$11*тех!BZ$6,)</f>
        <v>0</v>
      </c>
      <c r="BN29" s="76">
        <f>IF(Параметры!$C$36=2,Данные!BJ398*тех!CA$11*тех!CA$6,)</f>
        <v>0</v>
      </c>
      <c r="BO29" s="76">
        <f>IF(Параметры!$C$36=2,Данные!BK398*тех!CB$11*тех!CB$6,)</f>
        <v>0</v>
      </c>
      <c r="BP29" s="76">
        <f>IF(Параметры!$C$36=2,Данные!BL398*тех!CC$11*тех!CC$6,)</f>
        <v>0</v>
      </c>
      <c r="BQ29" s="76">
        <f>IF(Параметры!$C$36=2,Данные!BM398*тех!CD$11*тех!CD$6,)</f>
        <v>0</v>
      </c>
      <c r="BR29" s="76">
        <f>IF(Параметры!$C$36=2,Данные!BN398*тех!CE$11*тех!CE$6,)</f>
        <v>0</v>
      </c>
    </row>
    <row r="30" spans="2:70">
      <c r="B30" s="143">
        <v>10044</v>
      </c>
      <c r="C30" s="46" t="s">
        <v>117</v>
      </c>
      <c r="D30" s="76">
        <f>SUM(K30:V30)</f>
        <v>0</v>
      </c>
      <c r="E30" s="76">
        <f>SUM(W30:AH30)</f>
        <v>0</v>
      </c>
      <c r="F30" s="76">
        <f>SUM(AI30:AT30)</f>
        <v>0</v>
      </c>
      <c r="G30" s="76">
        <f>SUM(AU30:BF30)</f>
        <v>0</v>
      </c>
      <c r="H30" s="76">
        <f>SUM(BG30:BR30)</f>
        <v>0</v>
      </c>
      <c r="I30" s="76">
        <f t="shared" si="155"/>
        <v>0</v>
      </c>
      <c r="K30" s="76">
        <f>IF(Параметры!$C$36=2,Данные!F357+Данные!G399*тех!X$11*тех!X$6,)</f>
        <v>0</v>
      </c>
      <c r="L30" s="76">
        <f>IF(Параметры!$C$36=2,Данные!H399*тех!Y$11*тех!Y$6,)</f>
        <v>0</v>
      </c>
      <c r="M30" s="76">
        <f>IF(Параметры!$C$36=2,Данные!I399*тех!Z$11*тех!Z$6,)</f>
        <v>0</v>
      </c>
      <c r="N30" s="76">
        <f>IF(Параметры!$C$36=2,Данные!J399*тех!AA$11*тех!AA$6,)</f>
        <v>0</v>
      </c>
      <c r="O30" s="76">
        <f>IF(Параметры!$C$36=2,Данные!K399*тех!AB$11*тех!AB$6,)</f>
        <v>0</v>
      </c>
      <c r="P30" s="76">
        <f>IF(Параметры!$C$36=2,Данные!L399*тех!AC$11*тех!AC$6,)</f>
        <v>0</v>
      </c>
      <c r="Q30" s="76">
        <f>IF(Параметры!$C$36=2,Данные!M399*тех!AD$11*тех!AD$6,)</f>
        <v>0</v>
      </c>
      <c r="R30" s="76">
        <f>IF(Параметры!$C$36=2,Данные!N399*тех!AE$11*тех!AE$6,)</f>
        <v>0</v>
      </c>
      <c r="S30" s="76">
        <f>IF(Параметры!$C$36=2,Данные!O399*тех!AF$11*тех!AF$6,)</f>
        <v>0</v>
      </c>
      <c r="T30" s="76">
        <f>IF(Параметры!$C$36=2,Данные!P399*тех!AG$11*тех!AG$6,)</f>
        <v>0</v>
      </c>
      <c r="U30" s="76">
        <f>IF(Параметры!$C$36=2,Данные!Q399*тех!AH$11*тех!AH$6,)</f>
        <v>0</v>
      </c>
      <c r="V30" s="76">
        <f>IF(Параметры!$C$36=2,Данные!R399*тех!AI$11*тех!AI$6,)</f>
        <v>0</v>
      </c>
      <c r="W30" s="76">
        <f>IF(Параметры!$C$36=2,Данные!S399*тех!AJ$11*тех!AJ$6,)</f>
        <v>0</v>
      </c>
      <c r="X30" s="76">
        <f>IF(Параметры!$C$36=2,Данные!T399*тех!AK$11*тех!AK$6,)</f>
        <v>0</v>
      </c>
      <c r="Y30" s="76">
        <f>IF(Параметры!$C$36=2,Данные!U399*тех!AL$11*тех!AL$6,)</f>
        <v>0</v>
      </c>
      <c r="Z30" s="76">
        <f>IF(Параметры!$C$36=2,Данные!V399*тех!AM$11*тех!AM$6,)</f>
        <v>0</v>
      </c>
      <c r="AA30" s="76">
        <f>IF(Параметры!$C$36=2,Данные!W399*тех!AN$11*тех!AN$6,)</f>
        <v>0</v>
      </c>
      <c r="AB30" s="76">
        <f>IF(Параметры!$C$36=2,Данные!X399*тех!AO$11*тех!AO$6,)</f>
        <v>0</v>
      </c>
      <c r="AC30" s="76">
        <f>IF(Параметры!$C$36=2,Данные!Y399*тех!AP$11*тех!AP$6,)</f>
        <v>0</v>
      </c>
      <c r="AD30" s="76">
        <f>IF(Параметры!$C$36=2,Данные!Z399*тех!AQ$11*тех!AQ$6,)</f>
        <v>0</v>
      </c>
      <c r="AE30" s="76">
        <f>IF(Параметры!$C$36=2,Данные!AA399*тех!AR$11*тех!AR$6,)</f>
        <v>0</v>
      </c>
      <c r="AF30" s="76">
        <f>IF(Параметры!$C$36=2,Данные!AB399*тех!AS$11*тех!AS$6,)</f>
        <v>0</v>
      </c>
      <c r="AG30" s="76">
        <f>IF(Параметры!$C$36=2,Данные!AC399*тех!AT$11*тех!AT$6,)</f>
        <v>0</v>
      </c>
      <c r="AH30" s="76">
        <f>IF(Параметры!$C$36=2,Данные!AD399*тех!AU$11*тех!AU$6,)</f>
        <v>0</v>
      </c>
      <c r="AI30" s="76">
        <f>IF(Параметры!$C$36=2,Данные!AE399*тех!AV$11*тех!AV$6,)</f>
        <v>0</v>
      </c>
      <c r="AJ30" s="76">
        <f>IF(Параметры!$C$36=2,Данные!AF399*тех!AW$11*тех!AW$6,)</f>
        <v>0</v>
      </c>
      <c r="AK30" s="76">
        <f>IF(Параметры!$C$36=2,Данные!AG399*тех!AX$11*тех!AX$6,)</f>
        <v>0</v>
      </c>
      <c r="AL30" s="76">
        <f>IF(Параметры!$C$36=2,Данные!AH399*тех!AY$11*тех!AY$6,)</f>
        <v>0</v>
      </c>
      <c r="AM30" s="76">
        <f>IF(Параметры!$C$36=2,Данные!AI399*тех!AZ$11*тех!AZ$6,)</f>
        <v>0</v>
      </c>
      <c r="AN30" s="76">
        <f>IF(Параметры!$C$36=2,Данные!AJ399*тех!BA$11*тех!BA$6,)</f>
        <v>0</v>
      </c>
      <c r="AO30" s="76">
        <f>IF(Параметры!$C$36=2,Данные!AK399*тех!BB$11*тех!BB$6,)</f>
        <v>0</v>
      </c>
      <c r="AP30" s="76">
        <f>IF(Параметры!$C$36=2,Данные!AL399*тех!BC$11*тех!BC$6,)</f>
        <v>0</v>
      </c>
      <c r="AQ30" s="76">
        <f>IF(Параметры!$C$36=2,Данные!AM399*тех!BD$11*тех!BD$6,)</f>
        <v>0</v>
      </c>
      <c r="AR30" s="76">
        <f>IF(Параметры!$C$36=2,Данные!AN399*тех!BE$11*тех!BE$6,)</f>
        <v>0</v>
      </c>
      <c r="AS30" s="76">
        <f>IF(Параметры!$C$36=2,Данные!AO399*тех!BF$11*тех!BF$6,)</f>
        <v>0</v>
      </c>
      <c r="AT30" s="76">
        <f>IF(Параметры!$C$36=2,Данные!AP399*тех!BG$11*тех!BG$6,)</f>
        <v>0</v>
      </c>
      <c r="AU30" s="76">
        <f>IF(Параметры!$C$36=2,Данные!AQ399*тех!BH$11*тех!BH$6,)</f>
        <v>0</v>
      </c>
      <c r="AV30" s="76">
        <f>IF(Параметры!$C$36=2,Данные!AR399*тех!BI$11*тех!BI$6,)</f>
        <v>0</v>
      </c>
      <c r="AW30" s="76">
        <f>IF(Параметры!$C$36=2,Данные!AS399*тех!BJ$11*тех!BJ$6,)</f>
        <v>0</v>
      </c>
      <c r="AX30" s="76">
        <f>IF(Параметры!$C$36=2,Данные!AT399*тех!BK$11*тех!BK$6,)</f>
        <v>0</v>
      </c>
      <c r="AY30" s="76">
        <f>IF(Параметры!$C$36=2,Данные!AU399*тех!BL$11*тех!BL$6,)</f>
        <v>0</v>
      </c>
      <c r="AZ30" s="76">
        <f>IF(Параметры!$C$36=2,Данные!AV399*тех!BM$11*тех!BM$6,)</f>
        <v>0</v>
      </c>
      <c r="BA30" s="76">
        <f>IF(Параметры!$C$36=2,Данные!AW399*тех!BN$11*тех!BN$6,)</f>
        <v>0</v>
      </c>
      <c r="BB30" s="76">
        <f>IF(Параметры!$C$36=2,Данные!AX399*тех!BO$11*тех!BO$6,)</f>
        <v>0</v>
      </c>
      <c r="BC30" s="76">
        <f>IF(Параметры!$C$36=2,Данные!AY399*тех!BP$11*тех!BP$6,)</f>
        <v>0</v>
      </c>
      <c r="BD30" s="76">
        <f>IF(Параметры!$C$36=2,Данные!AZ399*тех!BQ$11*тех!BQ$6,)</f>
        <v>0</v>
      </c>
      <c r="BE30" s="76">
        <f>IF(Параметры!$C$36=2,Данные!BA399*тех!BR$11*тех!BR$6,)</f>
        <v>0</v>
      </c>
      <c r="BF30" s="76">
        <f>IF(Параметры!$C$36=2,Данные!BB399*тех!BS$11*тех!BS$6,)</f>
        <v>0</v>
      </c>
      <c r="BG30" s="76">
        <f>IF(Параметры!$C$36=2,Данные!BC399*тех!BT$11*тех!BT$6,)</f>
        <v>0</v>
      </c>
      <c r="BH30" s="76">
        <f>IF(Параметры!$C$36=2,Данные!BD399*тех!BU$11*тех!BU$6,)</f>
        <v>0</v>
      </c>
      <c r="BI30" s="76">
        <f>IF(Параметры!$C$36=2,Данные!BE399*тех!BV$11*тех!BV$6,)</f>
        <v>0</v>
      </c>
      <c r="BJ30" s="76">
        <f>IF(Параметры!$C$36=2,Данные!BF399*тех!BW$11*тех!BW$6,)</f>
        <v>0</v>
      </c>
      <c r="BK30" s="76">
        <f>IF(Параметры!$C$36=2,Данные!BG399*тех!BX$11*тех!BX$6,)</f>
        <v>0</v>
      </c>
      <c r="BL30" s="76">
        <f>IF(Параметры!$C$36=2,Данные!BH399*тех!BY$11*тех!BY$6,)</f>
        <v>0</v>
      </c>
      <c r="BM30" s="76">
        <f>IF(Параметры!$C$36=2,Данные!BI399*тех!BZ$11*тех!BZ$6,)</f>
        <v>0</v>
      </c>
      <c r="BN30" s="76">
        <f>IF(Параметры!$C$36=2,Данные!BJ399*тех!CA$11*тех!CA$6,)</f>
        <v>0</v>
      </c>
      <c r="BO30" s="76">
        <f>IF(Параметры!$C$36=2,Данные!BK399*тех!CB$11*тех!CB$6,)</f>
        <v>0</v>
      </c>
      <c r="BP30" s="76">
        <f>IF(Параметры!$C$36=2,Данные!BL399*тех!CC$11*тех!CC$6,)</f>
        <v>0</v>
      </c>
      <c r="BQ30" s="76">
        <f>IF(Параметры!$C$36=2,Данные!BM399*тех!CD$11*тех!CD$6,)</f>
        <v>0</v>
      </c>
      <c r="BR30" s="76">
        <f>IF(Параметры!$C$36=2,Данные!BN399*тех!CE$11*тех!CE$6,)</f>
        <v>0</v>
      </c>
    </row>
    <row r="31" spans="2:70">
      <c r="B31" s="143">
        <v>10045</v>
      </c>
      <c r="C31" s="46" t="s">
        <v>118</v>
      </c>
      <c r="D31" s="76">
        <f>SUM(K31:V31)</f>
        <v>0</v>
      </c>
      <c r="E31" s="76">
        <f>SUM(W31:AH31)</f>
        <v>0</v>
      </c>
      <c r="F31" s="76">
        <f>SUM(AI31:AT31)</f>
        <v>0</v>
      </c>
      <c r="G31" s="76">
        <f>SUM(AU31:BF31)</f>
        <v>0</v>
      </c>
      <c r="H31" s="76">
        <f>SUM(BG31:BR31)</f>
        <v>0</v>
      </c>
      <c r="I31" s="76">
        <f t="shared" si="155"/>
        <v>0</v>
      </c>
      <c r="K31" s="76">
        <f>IF(Параметры!$C$36=2,Данные!F358+Данные!G400*тех!X$11*тех!X$6,)</f>
        <v>0</v>
      </c>
      <c r="L31" s="76">
        <f>IF(Параметры!$C$36=2,Данные!H400*тех!Y$11*тех!Y$6,)</f>
        <v>0</v>
      </c>
      <c r="M31" s="76">
        <f>IF(Параметры!$C$36=2,Данные!I400*тех!Z$11*тех!Z$6,)</f>
        <v>0</v>
      </c>
      <c r="N31" s="76">
        <f>IF(Параметры!$C$36=2,Данные!J400*тех!AA$11*тех!AA$6,)</f>
        <v>0</v>
      </c>
      <c r="O31" s="76">
        <f>IF(Параметры!$C$36=2,Данные!K400*тех!AB$11*тех!AB$6,)</f>
        <v>0</v>
      </c>
      <c r="P31" s="76">
        <f>IF(Параметры!$C$36=2,Данные!L400*тех!AC$11*тех!AC$6,)</f>
        <v>0</v>
      </c>
      <c r="Q31" s="76">
        <f>IF(Параметры!$C$36=2,Данные!M400*тех!AD$11*тех!AD$6,)</f>
        <v>0</v>
      </c>
      <c r="R31" s="76">
        <f>IF(Параметры!$C$36=2,Данные!N400*тех!AE$11*тех!AE$6,)</f>
        <v>0</v>
      </c>
      <c r="S31" s="76">
        <f>IF(Параметры!$C$36=2,Данные!O400*тех!AF$11*тех!AF$6,)</f>
        <v>0</v>
      </c>
      <c r="T31" s="76">
        <f>IF(Параметры!$C$36=2,Данные!P400*тех!AG$11*тех!AG$6,)</f>
        <v>0</v>
      </c>
      <c r="U31" s="76">
        <f>IF(Параметры!$C$36=2,Данные!Q400*тех!AH$11*тех!AH$6,)</f>
        <v>0</v>
      </c>
      <c r="V31" s="76">
        <f>IF(Параметры!$C$36=2,Данные!R400*тех!AI$11*тех!AI$6,)</f>
        <v>0</v>
      </c>
      <c r="W31" s="76">
        <f>IF(Параметры!$C$36=2,Данные!S400*тех!AJ$11*тех!AJ$6,)</f>
        <v>0</v>
      </c>
      <c r="X31" s="76">
        <f>IF(Параметры!$C$36=2,Данные!T400*тех!AK$11*тех!AK$6,)</f>
        <v>0</v>
      </c>
      <c r="Y31" s="76">
        <f>IF(Параметры!$C$36=2,Данные!U400*тех!AL$11*тех!AL$6,)</f>
        <v>0</v>
      </c>
      <c r="Z31" s="76">
        <f>IF(Параметры!$C$36=2,Данные!V400*тех!AM$11*тех!AM$6,)</f>
        <v>0</v>
      </c>
      <c r="AA31" s="76">
        <f>IF(Параметры!$C$36=2,Данные!W400*тех!AN$11*тех!AN$6,)</f>
        <v>0</v>
      </c>
      <c r="AB31" s="76">
        <f>IF(Параметры!$C$36=2,Данные!X400*тех!AO$11*тех!AO$6,)</f>
        <v>0</v>
      </c>
      <c r="AC31" s="76">
        <f>IF(Параметры!$C$36=2,Данные!Y400*тех!AP$11*тех!AP$6,)</f>
        <v>0</v>
      </c>
      <c r="AD31" s="76">
        <f>IF(Параметры!$C$36=2,Данные!Z400*тех!AQ$11*тех!AQ$6,)</f>
        <v>0</v>
      </c>
      <c r="AE31" s="76">
        <f>IF(Параметры!$C$36=2,Данные!AA400*тех!AR$11*тех!AR$6,)</f>
        <v>0</v>
      </c>
      <c r="AF31" s="76">
        <f>IF(Параметры!$C$36=2,Данные!AB400*тех!AS$11*тех!AS$6,)</f>
        <v>0</v>
      </c>
      <c r="AG31" s="76">
        <f>IF(Параметры!$C$36=2,Данные!AC400*тех!AT$11*тех!AT$6,)</f>
        <v>0</v>
      </c>
      <c r="AH31" s="76">
        <f>IF(Параметры!$C$36=2,Данные!AD400*тех!AU$11*тех!AU$6,)</f>
        <v>0</v>
      </c>
      <c r="AI31" s="76">
        <f>IF(Параметры!$C$36=2,Данные!AE400*тех!AV$11*тех!AV$6,)</f>
        <v>0</v>
      </c>
      <c r="AJ31" s="76">
        <f>IF(Параметры!$C$36=2,Данные!AF400*тех!AW$11*тех!AW$6,)</f>
        <v>0</v>
      </c>
      <c r="AK31" s="76">
        <f>IF(Параметры!$C$36=2,Данные!AG400*тех!AX$11*тех!AX$6,)</f>
        <v>0</v>
      </c>
      <c r="AL31" s="76">
        <f>IF(Параметры!$C$36=2,Данные!AH400*тех!AY$11*тех!AY$6,)</f>
        <v>0</v>
      </c>
      <c r="AM31" s="76">
        <f>IF(Параметры!$C$36=2,Данные!AI400*тех!AZ$11*тех!AZ$6,)</f>
        <v>0</v>
      </c>
      <c r="AN31" s="76">
        <f>IF(Параметры!$C$36=2,Данные!AJ400*тех!BA$11*тех!BA$6,)</f>
        <v>0</v>
      </c>
      <c r="AO31" s="76">
        <f>IF(Параметры!$C$36=2,Данные!AK400*тех!BB$11*тех!BB$6,)</f>
        <v>0</v>
      </c>
      <c r="AP31" s="76">
        <f>IF(Параметры!$C$36=2,Данные!AL400*тех!BC$11*тех!BC$6,)</f>
        <v>0</v>
      </c>
      <c r="AQ31" s="76">
        <f>IF(Параметры!$C$36=2,Данные!AM400*тех!BD$11*тех!BD$6,)</f>
        <v>0</v>
      </c>
      <c r="AR31" s="76">
        <f>IF(Параметры!$C$36=2,Данные!AN400*тех!BE$11*тех!BE$6,)</f>
        <v>0</v>
      </c>
      <c r="AS31" s="76">
        <f>IF(Параметры!$C$36=2,Данные!AO400*тех!BF$11*тех!BF$6,)</f>
        <v>0</v>
      </c>
      <c r="AT31" s="76">
        <f>IF(Параметры!$C$36=2,Данные!AP400*тех!BG$11*тех!BG$6,)</f>
        <v>0</v>
      </c>
      <c r="AU31" s="76">
        <f>IF(Параметры!$C$36=2,Данные!AQ400*тех!BH$11*тех!BH$6,)</f>
        <v>0</v>
      </c>
      <c r="AV31" s="76">
        <f>IF(Параметры!$C$36=2,Данные!AR400*тех!BI$11*тех!BI$6,)</f>
        <v>0</v>
      </c>
      <c r="AW31" s="76">
        <f>IF(Параметры!$C$36=2,Данные!AS400*тех!BJ$11*тех!BJ$6,)</f>
        <v>0</v>
      </c>
      <c r="AX31" s="76">
        <f>IF(Параметры!$C$36=2,Данные!AT400*тех!BK$11*тех!BK$6,)</f>
        <v>0</v>
      </c>
      <c r="AY31" s="76">
        <f>IF(Параметры!$C$36=2,Данные!AU400*тех!BL$11*тех!BL$6,)</f>
        <v>0</v>
      </c>
      <c r="AZ31" s="76">
        <f>IF(Параметры!$C$36=2,Данные!AV400*тех!BM$11*тех!BM$6,)</f>
        <v>0</v>
      </c>
      <c r="BA31" s="76">
        <f>IF(Параметры!$C$36=2,Данные!AW400*тех!BN$11*тех!BN$6,)</f>
        <v>0</v>
      </c>
      <c r="BB31" s="76">
        <f>IF(Параметры!$C$36=2,Данные!AX400*тех!BO$11*тех!BO$6,)</f>
        <v>0</v>
      </c>
      <c r="BC31" s="76">
        <f>IF(Параметры!$C$36=2,Данные!AY400*тех!BP$11*тех!BP$6,)</f>
        <v>0</v>
      </c>
      <c r="BD31" s="76">
        <f>IF(Параметры!$C$36=2,Данные!AZ400*тех!BQ$11*тех!BQ$6,)</f>
        <v>0</v>
      </c>
      <c r="BE31" s="76">
        <f>IF(Параметры!$C$36=2,Данные!BA400*тех!BR$11*тех!BR$6,)</f>
        <v>0</v>
      </c>
      <c r="BF31" s="76">
        <f>IF(Параметры!$C$36=2,Данные!BB400*тех!BS$11*тех!BS$6,)</f>
        <v>0</v>
      </c>
      <c r="BG31" s="76">
        <f>IF(Параметры!$C$36=2,Данные!BC400*тех!BT$11*тех!BT$6,)</f>
        <v>0</v>
      </c>
      <c r="BH31" s="76">
        <f>IF(Параметры!$C$36=2,Данные!BD400*тех!BU$11*тех!BU$6,)</f>
        <v>0</v>
      </c>
      <c r="BI31" s="76">
        <f>IF(Параметры!$C$36=2,Данные!BE400*тех!BV$11*тех!BV$6,)</f>
        <v>0</v>
      </c>
      <c r="BJ31" s="76">
        <f>IF(Параметры!$C$36=2,Данные!BF400*тех!BW$11*тех!BW$6,)</f>
        <v>0</v>
      </c>
      <c r="BK31" s="76">
        <f>IF(Параметры!$C$36=2,Данные!BG400*тех!BX$11*тех!BX$6,)</f>
        <v>0</v>
      </c>
      <c r="BL31" s="76">
        <f>IF(Параметры!$C$36=2,Данные!BH400*тех!BY$11*тех!BY$6,)</f>
        <v>0</v>
      </c>
      <c r="BM31" s="76">
        <f>IF(Параметры!$C$36=2,Данные!BI400*тех!BZ$11*тех!BZ$6,)</f>
        <v>0</v>
      </c>
      <c r="BN31" s="76">
        <f>IF(Параметры!$C$36=2,Данные!BJ400*тех!CA$11*тех!CA$6,)</f>
        <v>0</v>
      </c>
      <c r="BO31" s="76">
        <f>IF(Параметры!$C$36=2,Данные!BK400*тех!CB$11*тех!CB$6,)</f>
        <v>0</v>
      </c>
      <c r="BP31" s="76">
        <f>IF(Параметры!$C$36=2,Данные!BL400*тех!CC$11*тех!CC$6,)</f>
        <v>0</v>
      </c>
      <c r="BQ31" s="76">
        <f>IF(Параметры!$C$36=2,Данные!BM400*тех!CD$11*тех!CD$6,)</f>
        <v>0</v>
      </c>
      <c r="BR31" s="76">
        <f>IF(Параметры!$C$36=2,Данные!BN400*тех!CE$11*тех!CE$6,)</f>
        <v>0</v>
      </c>
    </row>
    <row r="32" spans="2:70">
      <c r="B32" s="143" t="s">
        <v>151</v>
      </c>
      <c r="C32" s="46" t="s">
        <v>119</v>
      </c>
      <c r="D32" s="76">
        <f>SUM(K32:V32)</f>
        <v>0</v>
      </c>
      <c r="E32" s="76">
        <f>SUM(W32:AH32)</f>
        <v>0</v>
      </c>
      <c r="F32" s="76">
        <f>SUM(AI32:AT32)</f>
        <v>0</v>
      </c>
      <c r="G32" s="76">
        <f>SUM(AU32:BF32)</f>
        <v>0</v>
      </c>
      <c r="H32" s="76">
        <f>SUM(BG32:BR32)</f>
        <v>0</v>
      </c>
      <c r="I32" s="76">
        <f t="shared" si="155"/>
        <v>0</v>
      </c>
      <c r="K32" s="76">
        <f>IF(Параметры!$C$36=2,Данные!F359+Данные!G401*тех!X$11*тех!X$6,)</f>
        <v>0</v>
      </c>
      <c r="L32" s="76">
        <f>IF(Параметры!$C$36=2,Данные!H401*тех!Y$11*тех!Y$6,)</f>
        <v>0</v>
      </c>
      <c r="M32" s="76">
        <f>IF(Параметры!$C$36=2,Данные!I401*тех!Z$11*тех!Z$6,)</f>
        <v>0</v>
      </c>
      <c r="N32" s="76">
        <f>IF(Параметры!$C$36=2,Данные!J401*тех!AA$11*тех!AA$6,)</f>
        <v>0</v>
      </c>
      <c r="O32" s="76">
        <f>IF(Параметры!$C$36=2,Данные!K401*тех!AB$11*тех!AB$6,)</f>
        <v>0</v>
      </c>
      <c r="P32" s="76">
        <f>IF(Параметры!$C$36=2,Данные!L401*тех!AC$11*тех!AC$6,)</f>
        <v>0</v>
      </c>
      <c r="Q32" s="76">
        <f>IF(Параметры!$C$36=2,Данные!M401*тех!AD$11*тех!AD$6,)</f>
        <v>0</v>
      </c>
      <c r="R32" s="76">
        <f>IF(Параметры!$C$36=2,Данные!N401*тех!AE$11*тех!AE$6,)</f>
        <v>0</v>
      </c>
      <c r="S32" s="76">
        <f>IF(Параметры!$C$36=2,Данные!O401*тех!AF$11*тех!AF$6,)</f>
        <v>0</v>
      </c>
      <c r="T32" s="76">
        <f>IF(Параметры!$C$36=2,Данные!P401*тех!AG$11*тех!AG$6,)</f>
        <v>0</v>
      </c>
      <c r="U32" s="76">
        <f>IF(Параметры!$C$36=2,Данные!Q401*тех!AH$11*тех!AH$6,)</f>
        <v>0</v>
      </c>
      <c r="V32" s="76">
        <f>IF(Параметры!$C$36=2,Данные!R401*тех!AI$11*тех!AI$6,)</f>
        <v>0</v>
      </c>
      <c r="W32" s="76">
        <f>IF(Параметры!$C$36=2,Данные!S401*тех!AJ$11*тех!AJ$6,)</f>
        <v>0</v>
      </c>
      <c r="X32" s="76">
        <f>IF(Параметры!$C$36=2,Данные!T401*тех!AK$11*тех!AK$6,)</f>
        <v>0</v>
      </c>
      <c r="Y32" s="76">
        <f>IF(Параметры!$C$36=2,Данные!U401*тех!AL$11*тех!AL$6,)</f>
        <v>0</v>
      </c>
      <c r="Z32" s="76">
        <f>IF(Параметры!$C$36=2,Данные!V401*тех!AM$11*тех!AM$6,)</f>
        <v>0</v>
      </c>
      <c r="AA32" s="76">
        <f>IF(Параметры!$C$36=2,Данные!W401*тех!AN$11*тех!AN$6,)</f>
        <v>0</v>
      </c>
      <c r="AB32" s="76">
        <f>IF(Параметры!$C$36=2,Данные!X401*тех!AO$11*тех!AO$6,)</f>
        <v>0</v>
      </c>
      <c r="AC32" s="76">
        <f>IF(Параметры!$C$36=2,Данные!Y401*тех!AP$11*тех!AP$6,)</f>
        <v>0</v>
      </c>
      <c r="AD32" s="76">
        <f>IF(Параметры!$C$36=2,Данные!Z401*тех!AQ$11*тех!AQ$6,)</f>
        <v>0</v>
      </c>
      <c r="AE32" s="76">
        <f>IF(Параметры!$C$36=2,Данные!AA401*тех!AR$11*тех!AR$6,)</f>
        <v>0</v>
      </c>
      <c r="AF32" s="76">
        <f>IF(Параметры!$C$36=2,Данные!AB401*тех!AS$11*тех!AS$6,)</f>
        <v>0</v>
      </c>
      <c r="AG32" s="76">
        <f>IF(Параметры!$C$36=2,Данные!AC401*тех!AT$11*тех!AT$6,)</f>
        <v>0</v>
      </c>
      <c r="AH32" s="76">
        <f>IF(Параметры!$C$36=2,Данные!AD401*тех!AU$11*тех!AU$6,)</f>
        <v>0</v>
      </c>
      <c r="AI32" s="76">
        <f>IF(Параметры!$C$36=2,Данные!AE401*тех!AV$11*тех!AV$6,)</f>
        <v>0</v>
      </c>
      <c r="AJ32" s="76">
        <f>IF(Параметры!$C$36=2,Данные!AF401*тех!AW$11*тех!AW$6,)</f>
        <v>0</v>
      </c>
      <c r="AK32" s="76">
        <f>IF(Параметры!$C$36=2,Данные!AG401*тех!AX$11*тех!AX$6,)</f>
        <v>0</v>
      </c>
      <c r="AL32" s="76">
        <f>IF(Параметры!$C$36=2,Данные!AH401*тех!AY$11*тех!AY$6,)</f>
        <v>0</v>
      </c>
      <c r="AM32" s="76">
        <f>IF(Параметры!$C$36=2,Данные!AI401*тех!AZ$11*тех!AZ$6,)</f>
        <v>0</v>
      </c>
      <c r="AN32" s="76">
        <f>IF(Параметры!$C$36=2,Данные!AJ401*тех!BA$11*тех!BA$6,)</f>
        <v>0</v>
      </c>
      <c r="AO32" s="76">
        <f>IF(Параметры!$C$36=2,Данные!AK401*тех!BB$11*тех!BB$6,)</f>
        <v>0</v>
      </c>
      <c r="AP32" s="76">
        <f>IF(Параметры!$C$36=2,Данные!AL401*тех!BC$11*тех!BC$6,)</f>
        <v>0</v>
      </c>
      <c r="AQ32" s="76">
        <f>IF(Параметры!$C$36=2,Данные!AM401*тех!BD$11*тех!BD$6,)</f>
        <v>0</v>
      </c>
      <c r="AR32" s="76">
        <f>IF(Параметры!$C$36=2,Данные!AN401*тех!BE$11*тех!BE$6,)</f>
        <v>0</v>
      </c>
      <c r="AS32" s="76">
        <f>IF(Параметры!$C$36=2,Данные!AO401*тех!BF$11*тех!BF$6,)</f>
        <v>0</v>
      </c>
      <c r="AT32" s="76">
        <f>IF(Параметры!$C$36=2,Данные!AP401*тех!BG$11*тех!BG$6,)</f>
        <v>0</v>
      </c>
      <c r="AU32" s="76">
        <f>IF(Параметры!$C$36=2,Данные!AQ401*тех!BH$11*тех!BH$6,)</f>
        <v>0</v>
      </c>
      <c r="AV32" s="76">
        <f>IF(Параметры!$C$36=2,Данные!AR401*тех!BI$11*тех!BI$6,)</f>
        <v>0</v>
      </c>
      <c r="AW32" s="76">
        <f>IF(Параметры!$C$36=2,Данные!AS401*тех!BJ$11*тех!BJ$6,)</f>
        <v>0</v>
      </c>
      <c r="AX32" s="76">
        <f>IF(Параметры!$C$36=2,Данные!AT401*тех!BK$11*тех!BK$6,)</f>
        <v>0</v>
      </c>
      <c r="AY32" s="76">
        <f>IF(Параметры!$C$36=2,Данные!AU401*тех!BL$11*тех!BL$6,)</f>
        <v>0</v>
      </c>
      <c r="AZ32" s="76">
        <f>IF(Параметры!$C$36=2,Данные!AV401*тех!BM$11*тех!BM$6,)</f>
        <v>0</v>
      </c>
      <c r="BA32" s="76">
        <f>IF(Параметры!$C$36=2,Данные!AW401*тех!BN$11*тех!BN$6,)</f>
        <v>0</v>
      </c>
      <c r="BB32" s="76">
        <f>IF(Параметры!$C$36=2,Данные!AX401*тех!BO$11*тех!BO$6,)</f>
        <v>0</v>
      </c>
      <c r="BC32" s="76">
        <f>IF(Параметры!$C$36=2,Данные!AY401*тех!BP$11*тех!BP$6,)</f>
        <v>0</v>
      </c>
      <c r="BD32" s="76">
        <f>IF(Параметры!$C$36=2,Данные!AZ401*тех!BQ$11*тех!BQ$6,)</f>
        <v>0</v>
      </c>
      <c r="BE32" s="76">
        <f>IF(Параметры!$C$36=2,Данные!BA401*тех!BR$11*тех!BR$6,)</f>
        <v>0</v>
      </c>
      <c r="BF32" s="76">
        <f>IF(Параметры!$C$36=2,Данные!BB401*тех!BS$11*тех!BS$6,)</f>
        <v>0</v>
      </c>
      <c r="BG32" s="76">
        <f>IF(Параметры!$C$36=2,Данные!BC401*тех!BT$11*тех!BT$6,)</f>
        <v>0</v>
      </c>
      <c r="BH32" s="76">
        <f>IF(Параметры!$C$36=2,Данные!BD401*тех!BU$11*тех!BU$6,)</f>
        <v>0</v>
      </c>
      <c r="BI32" s="76">
        <f>IF(Параметры!$C$36=2,Данные!BE401*тех!BV$11*тех!BV$6,)</f>
        <v>0</v>
      </c>
      <c r="BJ32" s="76">
        <f>IF(Параметры!$C$36=2,Данные!BF401*тех!BW$11*тех!BW$6,)</f>
        <v>0</v>
      </c>
      <c r="BK32" s="76">
        <f>IF(Параметры!$C$36=2,Данные!BG401*тех!BX$11*тех!BX$6,)</f>
        <v>0</v>
      </c>
      <c r="BL32" s="76">
        <f>IF(Параметры!$C$36=2,Данные!BH401*тех!BY$11*тех!BY$6,)</f>
        <v>0</v>
      </c>
      <c r="BM32" s="76">
        <f>IF(Параметры!$C$36=2,Данные!BI401*тех!BZ$11*тех!BZ$6,)</f>
        <v>0</v>
      </c>
      <c r="BN32" s="76">
        <f>IF(Параметры!$C$36=2,Данные!BJ401*тех!CA$11*тех!CA$6,)</f>
        <v>0</v>
      </c>
      <c r="BO32" s="76">
        <f>IF(Параметры!$C$36=2,Данные!BK401*тех!CB$11*тех!CB$6,)</f>
        <v>0</v>
      </c>
      <c r="BP32" s="76">
        <f>IF(Параметры!$C$36=2,Данные!BL401*тех!CC$11*тех!CC$6,)</f>
        <v>0</v>
      </c>
      <c r="BQ32" s="76">
        <f>IF(Параметры!$C$36=2,Данные!BM401*тех!CD$11*тех!CD$6,)</f>
        <v>0</v>
      </c>
      <c r="BR32" s="76">
        <f>IF(Параметры!$C$36=2,Данные!BN401*тех!CE$11*тех!CE$6,)</f>
        <v>0</v>
      </c>
    </row>
    <row r="33" spans="2:70">
      <c r="B33" s="143" t="s">
        <v>152</v>
      </c>
      <c r="C33" s="6" t="s">
        <v>120</v>
      </c>
      <c r="D33" s="79">
        <f>SUM(D34:D35)</f>
        <v>0</v>
      </c>
      <c r="E33" s="79">
        <f t="shared" ref="E33:K33" si="156">SUM(E34:E35)</f>
        <v>0</v>
      </c>
      <c r="F33" s="79">
        <f t="shared" si="156"/>
        <v>0</v>
      </c>
      <c r="G33" s="79">
        <f t="shared" si="156"/>
        <v>0</v>
      </c>
      <c r="H33" s="79">
        <f t="shared" si="156"/>
        <v>0</v>
      </c>
      <c r="I33" s="79">
        <f t="shared" si="156"/>
        <v>0</v>
      </c>
      <c r="K33" s="79">
        <f t="shared" si="156"/>
        <v>0</v>
      </c>
      <c r="L33" s="79">
        <f t="shared" ref="L33" si="157">SUM(L34:L35)</f>
        <v>0</v>
      </c>
      <c r="M33" s="79">
        <f t="shared" ref="M33" si="158">SUM(M34:M35)</f>
        <v>0</v>
      </c>
      <c r="N33" s="79">
        <f t="shared" ref="N33" si="159">SUM(N34:N35)</f>
        <v>0</v>
      </c>
      <c r="O33" s="79">
        <f t="shared" ref="O33" si="160">SUM(O34:O35)</f>
        <v>0</v>
      </c>
      <c r="P33" s="79">
        <f t="shared" ref="P33" si="161">SUM(P34:P35)</f>
        <v>0</v>
      </c>
      <c r="Q33" s="79">
        <f t="shared" ref="Q33" si="162">SUM(Q34:Q35)</f>
        <v>0</v>
      </c>
      <c r="R33" s="79">
        <f t="shared" ref="R33" si="163">SUM(R34:R35)</f>
        <v>0</v>
      </c>
      <c r="S33" s="79">
        <f t="shared" ref="S33" si="164">SUM(S34:S35)</f>
        <v>0</v>
      </c>
      <c r="T33" s="79">
        <f t="shared" ref="T33" si="165">SUM(T34:T35)</f>
        <v>0</v>
      </c>
      <c r="U33" s="79">
        <f t="shared" ref="U33" si="166">SUM(U34:U35)</f>
        <v>0</v>
      </c>
      <c r="V33" s="79">
        <f t="shared" ref="V33" si="167">SUM(V34:V35)</f>
        <v>0</v>
      </c>
      <c r="W33" s="79">
        <f t="shared" ref="W33" si="168">SUM(W34:W35)</f>
        <v>0</v>
      </c>
      <c r="X33" s="79">
        <f t="shared" ref="X33" si="169">SUM(X34:X35)</f>
        <v>0</v>
      </c>
      <c r="Y33" s="79">
        <f t="shared" ref="Y33" si="170">SUM(Y34:Y35)</f>
        <v>0</v>
      </c>
      <c r="Z33" s="79">
        <f t="shared" ref="Z33" si="171">SUM(Z34:Z35)</f>
        <v>0</v>
      </c>
      <c r="AA33" s="79">
        <f t="shared" ref="AA33" si="172">SUM(AA34:AA35)</f>
        <v>0</v>
      </c>
      <c r="AB33" s="79">
        <f t="shared" ref="AB33" si="173">SUM(AB34:AB35)</f>
        <v>0</v>
      </c>
      <c r="AC33" s="79">
        <f t="shared" ref="AC33" si="174">SUM(AC34:AC35)</f>
        <v>0</v>
      </c>
      <c r="AD33" s="79">
        <f t="shared" ref="AD33" si="175">SUM(AD34:AD35)</f>
        <v>0</v>
      </c>
      <c r="AE33" s="79">
        <f t="shared" ref="AE33" si="176">SUM(AE34:AE35)</f>
        <v>0</v>
      </c>
      <c r="AF33" s="79">
        <f t="shared" ref="AF33" si="177">SUM(AF34:AF35)</f>
        <v>0</v>
      </c>
      <c r="AG33" s="79">
        <f t="shared" ref="AG33" si="178">SUM(AG34:AG35)</f>
        <v>0</v>
      </c>
      <c r="AH33" s="79">
        <f t="shared" ref="AH33" si="179">SUM(AH34:AH35)</f>
        <v>0</v>
      </c>
      <c r="AI33" s="79">
        <f t="shared" ref="AI33" si="180">SUM(AI34:AI35)</f>
        <v>0</v>
      </c>
      <c r="AJ33" s="79">
        <f t="shared" ref="AJ33" si="181">SUM(AJ34:AJ35)</f>
        <v>0</v>
      </c>
      <c r="AK33" s="79">
        <f t="shared" ref="AK33" si="182">SUM(AK34:AK35)</f>
        <v>0</v>
      </c>
      <c r="AL33" s="79">
        <f t="shared" ref="AL33" si="183">SUM(AL34:AL35)</f>
        <v>0</v>
      </c>
      <c r="AM33" s="79">
        <f t="shared" ref="AM33" si="184">SUM(AM34:AM35)</f>
        <v>0</v>
      </c>
      <c r="AN33" s="79">
        <f t="shared" ref="AN33" si="185">SUM(AN34:AN35)</f>
        <v>0</v>
      </c>
      <c r="AO33" s="79">
        <f t="shared" ref="AO33" si="186">SUM(AO34:AO35)</f>
        <v>0</v>
      </c>
      <c r="AP33" s="79">
        <f t="shared" ref="AP33" si="187">SUM(AP34:AP35)</f>
        <v>0</v>
      </c>
      <c r="AQ33" s="79">
        <f t="shared" ref="AQ33" si="188">SUM(AQ34:AQ35)</f>
        <v>0</v>
      </c>
      <c r="AR33" s="79">
        <f t="shared" ref="AR33" si="189">SUM(AR34:AR35)</f>
        <v>0</v>
      </c>
      <c r="AS33" s="79">
        <f t="shared" ref="AS33" si="190">SUM(AS34:AS35)</f>
        <v>0</v>
      </c>
      <c r="AT33" s="79">
        <f t="shared" ref="AT33" si="191">SUM(AT34:AT35)</f>
        <v>0</v>
      </c>
      <c r="AU33" s="79">
        <f t="shared" ref="AU33" si="192">SUM(AU34:AU35)</f>
        <v>0</v>
      </c>
      <c r="AV33" s="79">
        <f t="shared" ref="AV33" si="193">SUM(AV34:AV35)</f>
        <v>0</v>
      </c>
      <c r="AW33" s="79">
        <f t="shared" ref="AW33" si="194">SUM(AW34:AW35)</f>
        <v>0</v>
      </c>
      <c r="AX33" s="79">
        <f t="shared" ref="AX33" si="195">SUM(AX34:AX35)</f>
        <v>0</v>
      </c>
      <c r="AY33" s="79">
        <f t="shared" ref="AY33" si="196">SUM(AY34:AY35)</f>
        <v>0</v>
      </c>
      <c r="AZ33" s="79">
        <f t="shared" ref="AZ33" si="197">SUM(AZ34:AZ35)</f>
        <v>0</v>
      </c>
      <c r="BA33" s="79">
        <f t="shared" ref="BA33" si="198">SUM(BA34:BA35)</f>
        <v>0</v>
      </c>
      <c r="BB33" s="79">
        <f t="shared" ref="BB33" si="199">SUM(BB34:BB35)</f>
        <v>0</v>
      </c>
      <c r="BC33" s="79">
        <f t="shared" ref="BC33" si="200">SUM(BC34:BC35)</f>
        <v>0</v>
      </c>
      <c r="BD33" s="79">
        <f t="shared" ref="BD33" si="201">SUM(BD34:BD35)</f>
        <v>0</v>
      </c>
      <c r="BE33" s="79">
        <f t="shared" ref="BE33" si="202">SUM(BE34:BE35)</f>
        <v>0</v>
      </c>
      <c r="BF33" s="79">
        <f t="shared" ref="BF33" si="203">SUM(BF34:BF35)</f>
        <v>0</v>
      </c>
      <c r="BG33" s="79">
        <f t="shared" ref="BG33" si="204">SUM(BG34:BG35)</f>
        <v>0</v>
      </c>
      <c r="BH33" s="79">
        <f t="shared" ref="BH33" si="205">SUM(BH34:BH35)</f>
        <v>0</v>
      </c>
      <c r="BI33" s="79">
        <f t="shared" ref="BI33" si="206">SUM(BI34:BI35)</f>
        <v>0</v>
      </c>
      <c r="BJ33" s="79">
        <f t="shared" ref="BJ33" si="207">SUM(BJ34:BJ35)</f>
        <v>0</v>
      </c>
      <c r="BK33" s="79">
        <f t="shared" ref="BK33" si="208">SUM(BK34:BK35)</f>
        <v>0</v>
      </c>
      <c r="BL33" s="79">
        <f t="shared" ref="BL33" si="209">SUM(BL34:BL35)</f>
        <v>0</v>
      </c>
      <c r="BM33" s="79">
        <f t="shared" ref="BM33" si="210">SUM(BM34:BM35)</f>
        <v>0</v>
      </c>
      <c r="BN33" s="79">
        <f t="shared" ref="BN33" si="211">SUM(BN34:BN35)</f>
        <v>0</v>
      </c>
      <c r="BO33" s="79">
        <f t="shared" ref="BO33" si="212">SUM(BO34:BO35)</f>
        <v>0</v>
      </c>
      <c r="BP33" s="79">
        <f t="shared" ref="BP33" si="213">SUM(BP34:BP35)</f>
        <v>0</v>
      </c>
      <c r="BQ33" s="79">
        <f t="shared" ref="BQ33" si="214">SUM(BQ34:BQ35)</f>
        <v>0</v>
      </c>
      <c r="BR33" s="79">
        <f t="shared" ref="BR33" si="215">SUM(BR34:BR35)</f>
        <v>0</v>
      </c>
    </row>
    <row r="34" spans="2:70">
      <c r="B34" s="143" t="s">
        <v>153</v>
      </c>
      <c r="C34" s="46" t="s">
        <v>121</v>
      </c>
      <c r="D34" s="76">
        <f>SUM(K34:V34)</f>
        <v>0</v>
      </c>
      <c r="E34" s="76">
        <f>SUM(W34:AH34)</f>
        <v>0</v>
      </c>
      <c r="F34" s="76">
        <f>SUM(AI34:AT34)</f>
        <v>0</v>
      </c>
      <c r="G34" s="76">
        <f>SUM(AU34:BF34)</f>
        <v>0</v>
      </c>
      <c r="H34" s="76">
        <f>SUM(BG34:BR34)</f>
        <v>0</v>
      </c>
      <c r="I34" s="76">
        <f t="shared" ref="I34:I35" si="216">SUM(D34:H34)</f>
        <v>0</v>
      </c>
      <c r="K34" s="76">
        <f>IF(Параметры!$C$36=2,Данные!F361+Данные!G403*тех!X$11*тех!X$6,)</f>
        <v>0</v>
      </c>
      <c r="L34" s="76">
        <f>IF(Параметры!$C$36=2,Данные!H403*тех!Y$11*тех!Y$6,)</f>
        <v>0</v>
      </c>
      <c r="M34" s="76">
        <f>IF(Параметры!$C$36=2,Данные!I403*тех!Z$11*тех!Z$6,)</f>
        <v>0</v>
      </c>
      <c r="N34" s="76">
        <f>IF(Параметры!$C$36=2,Данные!J403*тех!AA$11*тех!AA$6,)</f>
        <v>0</v>
      </c>
      <c r="O34" s="76">
        <f>IF(Параметры!$C$36=2,Данные!K403*тех!AB$11*тех!AB$6,)</f>
        <v>0</v>
      </c>
      <c r="P34" s="76">
        <f>IF(Параметры!$C$36=2,Данные!L403*тех!AC$11*тех!AC$6,)</f>
        <v>0</v>
      </c>
      <c r="Q34" s="76">
        <f>IF(Параметры!$C$36=2,Данные!M403*тех!AD$11*тех!AD$6,)</f>
        <v>0</v>
      </c>
      <c r="R34" s="76">
        <f>IF(Параметры!$C$36=2,Данные!N403*тех!AE$11*тех!AE$6,)</f>
        <v>0</v>
      </c>
      <c r="S34" s="76">
        <f>IF(Параметры!$C$36=2,Данные!O403*тех!AF$11*тех!AF$6,)</f>
        <v>0</v>
      </c>
      <c r="T34" s="76">
        <f>IF(Параметры!$C$36=2,Данные!P403*тех!AG$11*тех!AG$6,)</f>
        <v>0</v>
      </c>
      <c r="U34" s="76">
        <f>IF(Параметры!$C$36=2,Данные!Q403*тех!AH$11*тех!AH$6,)</f>
        <v>0</v>
      </c>
      <c r="V34" s="76">
        <f>IF(Параметры!$C$36=2,Данные!R403*тех!AI$11*тех!AI$6,)</f>
        <v>0</v>
      </c>
      <c r="W34" s="76">
        <f>IF(Параметры!$C$36=2,Данные!S403*тех!AJ$11*тех!AJ$6,)</f>
        <v>0</v>
      </c>
      <c r="X34" s="76">
        <f>IF(Параметры!$C$36=2,Данные!T403*тех!AK$11*тех!AK$6,)</f>
        <v>0</v>
      </c>
      <c r="Y34" s="76">
        <f>IF(Параметры!$C$36=2,Данные!U403*тех!AL$11*тех!AL$6,)</f>
        <v>0</v>
      </c>
      <c r="Z34" s="76">
        <f>IF(Параметры!$C$36=2,Данные!V403*тех!AM$11*тех!AM$6,)</f>
        <v>0</v>
      </c>
      <c r="AA34" s="76">
        <f>IF(Параметры!$C$36=2,Данные!W403*тех!AN$11*тех!AN$6,)</f>
        <v>0</v>
      </c>
      <c r="AB34" s="76">
        <f>IF(Параметры!$C$36=2,Данные!X403*тех!AO$11*тех!AO$6,)</f>
        <v>0</v>
      </c>
      <c r="AC34" s="76">
        <f>IF(Параметры!$C$36=2,Данные!Y403*тех!AP$11*тех!AP$6,)</f>
        <v>0</v>
      </c>
      <c r="AD34" s="76">
        <f>IF(Параметры!$C$36=2,Данные!Z403*тех!AQ$11*тех!AQ$6,)</f>
        <v>0</v>
      </c>
      <c r="AE34" s="76">
        <f>IF(Параметры!$C$36=2,Данные!AA403*тех!AR$11*тех!AR$6,)</f>
        <v>0</v>
      </c>
      <c r="AF34" s="76">
        <f>IF(Параметры!$C$36=2,Данные!AB403*тех!AS$11*тех!AS$6,)</f>
        <v>0</v>
      </c>
      <c r="AG34" s="76">
        <f>IF(Параметры!$C$36=2,Данные!AC403*тех!AT$11*тех!AT$6,)</f>
        <v>0</v>
      </c>
      <c r="AH34" s="76">
        <f>IF(Параметры!$C$36=2,Данные!AD403*тех!AU$11*тех!AU$6,)</f>
        <v>0</v>
      </c>
      <c r="AI34" s="76">
        <f>IF(Параметры!$C$36=2,Данные!AE403*тех!AV$11*тех!AV$6,)</f>
        <v>0</v>
      </c>
      <c r="AJ34" s="76">
        <f>IF(Параметры!$C$36=2,Данные!AF403*тех!AW$11*тех!AW$6,)</f>
        <v>0</v>
      </c>
      <c r="AK34" s="76">
        <f>IF(Параметры!$C$36=2,Данные!AG403*тех!AX$11*тех!AX$6,)</f>
        <v>0</v>
      </c>
      <c r="AL34" s="76">
        <f>IF(Параметры!$C$36=2,Данные!AH403*тех!AY$11*тех!AY$6,)</f>
        <v>0</v>
      </c>
      <c r="AM34" s="76">
        <f>IF(Параметры!$C$36=2,Данные!AI403*тех!AZ$11*тех!AZ$6,)</f>
        <v>0</v>
      </c>
      <c r="AN34" s="76">
        <f>IF(Параметры!$C$36=2,Данные!AJ403*тех!BA$11*тех!BA$6,)</f>
        <v>0</v>
      </c>
      <c r="AO34" s="76">
        <f>IF(Параметры!$C$36=2,Данные!AK403*тех!BB$11*тех!BB$6,)</f>
        <v>0</v>
      </c>
      <c r="AP34" s="76">
        <f>IF(Параметры!$C$36=2,Данные!AL403*тех!BC$11*тех!BC$6,)</f>
        <v>0</v>
      </c>
      <c r="AQ34" s="76">
        <f>IF(Параметры!$C$36=2,Данные!AM403*тех!BD$11*тех!BD$6,)</f>
        <v>0</v>
      </c>
      <c r="AR34" s="76">
        <f>IF(Параметры!$C$36=2,Данные!AN403*тех!BE$11*тех!BE$6,)</f>
        <v>0</v>
      </c>
      <c r="AS34" s="76">
        <f>IF(Параметры!$C$36=2,Данные!AO403*тех!BF$11*тех!BF$6,)</f>
        <v>0</v>
      </c>
      <c r="AT34" s="76">
        <f>IF(Параметры!$C$36=2,Данные!AP403*тех!BG$11*тех!BG$6,)</f>
        <v>0</v>
      </c>
      <c r="AU34" s="76">
        <f>IF(Параметры!$C$36=2,Данные!AQ403*тех!BH$11*тех!BH$6,)</f>
        <v>0</v>
      </c>
      <c r="AV34" s="76">
        <f>IF(Параметры!$C$36=2,Данные!AR403*тех!BI$11*тех!BI$6,)</f>
        <v>0</v>
      </c>
      <c r="AW34" s="76">
        <f>IF(Параметры!$C$36=2,Данные!AS403*тех!BJ$11*тех!BJ$6,)</f>
        <v>0</v>
      </c>
      <c r="AX34" s="76">
        <f>IF(Параметры!$C$36=2,Данные!AT403*тех!BK$11*тех!BK$6,)</f>
        <v>0</v>
      </c>
      <c r="AY34" s="76">
        <f>IF(Параметры!$C$36=2,Данные!AU403*тех!BL$11*тех!BL$6,)</f>
        <v>0</v>
      </c>
      <c r="AZ34" s="76">
        <f>IF(Параметры!$C$36=2,Данные!AV403*тех!BM$11*тех!BM$6,)</f>
        <v>0</v>
      </c>
      <c r="BA34" s="76">
        <f>IF(Параметры!$C$36=2,Данные!AW403*тех!BN$11*тех!BN$6,)</f>
        <v>0</v>
      </c>
      <c r="BB34" s="76">
        <f>IF(Параметры!$C$36=2,Данные!AX403*тех!BO$11*тех!BO$6,)</f>
        <v>0</v>
      </c>
      <c r="BC34" s="76">
        <f>IF(Параметры!$C$36=2,Данные!AY403*тех!BP$11*тех!BP$6,)</f>
        <v>0</v>
      </c>
      <c r="BD34" s="76">
        <f>IF(Параметры!$C$36=2,Данные!AZ403*тех!BQ$11*тех!BQ$6,)</f>
        <v>0</v>
      </c>
      <c r="BE34" s="76">
        <f>IF(Параметры!$C$36=2,Данные!BA403*тех!BR$11*тех!BR$6,)</f>
        <v>0</v>
      </c>
      <c r="BF34" s="76">
        <f>IF(Параметры!$C$36=2,Данные!BB403*тех!BS$11*тех!BS$6,)</f>
        <v>0</v>
      </c>
      <c r="BG34" s="76">
        <f>IF(Параметры!$C$36=2,Данные!BC403*тех!BT$11*тех!BT$6,)</f>
        <v>0</v>
      </c>
      <c r="BH34" s="76">
        <f>IF(Параметры!$C$36=2,Данные!BD403*тех!BU$11*тех!BU$6,)</f>
        <v>0</v>
      </c>
      <c r="BI34" s="76">
        <f>IF(Параметры!$C$36=2,Данные!BE403*тех!BV$11*тех!BV$6,)</f>
        <v>0</v>
      </c>
      <c r="BJ34" s="76">
        <f>IF(Параметры!$C$36=2,Данные!BF403*тех!BW$11*тех!BW$6,)</f>
        <v>0</v>
      </c>
      <c r="BK34" s="76">
        <f>IF(Параметры!$C$36=2,Данные!BG403*тех!BX$11*тех!BX$6,)</f>
        <v>0</v>
      </c>
      <c r="BL34" s="76">
        <f>IF(Параметры!$C$36=2,Данные!BH403*тех!BY$11*тех!BY$6,)</f>
        <v>0</v>
      </c>
      <c r="BM34" s="76">
        <f>IF(Параметры!$C$36=2,Данные!BI403*тех!BZ$11*тех!BZ$6,)</f>
        <v>0</v>
      </c>
      <c r="BN34" s="76">
        <f>IF(Параметры!$C$36=2,Данные!BJ403*тех!CA$11*тех!CA$6,)</f>
        <v>0</v>
      </c>
      <c r="BO34" s="76">
        <f>IF(Параметры!$C$36=2,Данные!BK403*тех!CB$11*тех!CB$6,)</f>
        <v>0</v>
      </c>
      <c r="BP34" s="76">
        <f>IF(Параметры!$C$36=2,Данные!BL403*тех!CC$11*тех!CC$6,)</f>
        <v>0</v>
      </c>
      <c r="BQ34" s="76">
        <f>IF(Параметры!$C$36=2,Данные!BM403*тех!CD$11*тех!CD$6,)</f>
        <v>0</v>
      </c>
      <c r="BR34" s="76">
        <f>IF(Параметры!$C$36=2,Данные!BN403*тех!CE$11*тех!CE$6,)</f>
        <v>0</v>
      </c>
    </row>
    <row r="35" spans="2:70">
      <c r="B35" s="143" t="s">
        <v>154</v>
      </c>
      <c r="C35" s="46" t="s">
        <v>122</v>
      </c>
      <c r="D35" s="76">
        <f>SUM(K35:V35)</f>
        <v>0</v>
      </c>
      <c r="E35" s="76">
        <f>SUM(W35:AH35)</f>
        <v>0</v>
      </c>
      <c r="F35" s="76">
        <f>SUM(AI35:AT35)</f>
        <v>0</v>
      </c>
      <c r="G35" s="76">
        <f>SUM(AU35:BF35)</f>
        <v>0</v>
      </c>
      <c r="H35" s="76">
        <f>SUM(BG35:BR35)</f>
        <v>0</v>
      </c>
      <c r="I35" s="76">
        <f t="shared" si="216"/>
        <v>0</v>
      </c>
      <c r="K35" s="76">
        <f>IF(Параметры!$C$36=2,Данные!F362+Данные!G404*тех!X$11*тех!X$6,)</f>
        <v>0</v>
      </c>
      <c r="L35" s="76">
        <f>IF(Параметры!$C$36=2,Данные!H404*тех!Y$11*тех!Y$6,)</f>
        <v>0</v>
      </c>
      <c r="M35" s="76">
        <f>IF(Параметры!$C$36=2,Данные!I404*тех!Z$11*тех!Z$6,)</f>
        <v>0</v>
      </c>
      <c r="N35" s="76">
        <f>IF(Параметры!$C$36=2,Данные!J404*тех!AA$11*тех!AA$6,)</f>
        <v>0</v>
      </c>
      <c r="O35" s="76">
        <f>IF(Параметры!$C$36=2,Данные!K404*тех!AB$11*тех!AB$6,)</f>
        <v>0</v>
      </c>
      <c r="P35" s="76">
        <f>IF(Параметры!$C$36=2,Данные!L404*тех!AC$11*тех!AC$6,)</f>
        <v>0</v>
      </c>
      <c r="Q35" s="76">
        <f>IF(Параметры!$C$36=2,Данные!M404*тех!AD$11*тех!AD$6,)</f>
        <v>0</v>
      </c>
      <c r="R35" s="76">
        <f>IF(Параметры!$C$36=2,Данные!N404*тех!AE$11*тех!AE$6,)</f>
        <v>0</v>
      </c>
      <c r="S35" s="76">
        <f>IF(Параметры!$C$36=2,Данные!O404*тех!AF$11*тех!AF$6,)</f>
        <v>0</v>
      </c>
      <c r="T35" s="76">
        <f>IF(Параметры!$C$36=2,Данные!P404*тех!AG$11*тех!AG$6,)</f>
        <v>0</v>
      </c>
      <c r="U35" s="76">
        <f>IF(Параметры!$C$36=2,Данные!Q404*тех!AH$11*тех!AH$6,)</f>
        <v>0</v>
      </c>
      <c r="V35" s="76">
        <f>IF(Параметры!$C$36=2,Данные!R404*тех!AI$11*тех!AI$6,)</f>
        <v>0</v>
      </c>
      <c r="W35" s="76">
        <f>IF(Параметры!$C$36=2,Данные!S404*тех!AJ$11*тех!AJ$6,)</f>
        <v>0</v>
      </c>
      <c r="X35" s="76">
        <f>IF(Параметры!$C$36=2,Данные!T404*тех!AK$11*тех!AK$6,)</f>
        <v>0</v>
      </c>
      <c r="Y35" s="76">
        <f>IF(Параметры!$C$36=2,Данные!U404*тех!AL$11*тех!AL$6,)</f>
        <v>0</v>
      </c>
      <c r="Z35" s="76">
        <f>IF(Параметры!$C$36=2,Данные!V404*тех!AM$11*тех!AM$6,)</f>
        <v>0</v>
      </c>
      <c r="AA35" s="76">
        <f>IF(Параметры!$C$36=2,Данные!W404*тех!AN$11*тех!AN$6,)</f>
        <v>0</v>
      </c>
      <c r="AB35" s="76">
        <f>IF(Параметры!$C$36=2,Данные!X404*тех!AO$11*тех!AO$6,)</f>
        <v>0</v>
      </c>
      <c r="AC35" s="76">
        <f>IF(Параметры!$C$36=2,Данные!Y404*тех!AP$11*тех!AP$6,)</f>
        <v>0</v>
      </c>
      <c r="AD35" s="76">
        <f>IF(Параметры!$C$36=2,Данные!Z404*тех!AQ$11*тех!AQ$6,)</f>
        <v>0</v>
      </c>
      <c r="AE35" s="76">
        <f>IF(Параметры!$C$36=2,Данные!AA404*тех!AR$11*тех!AR$6,)</f>
        <v>0</v>
      </c>
      <c r="AF35" s="76">
        <f>IF(Параметры!$C$36=2,Данные!AB404*тех!AS$11*тех!AS$6,)</f>
        <v>0</v>
      </c>
      <c r="AG35" s="76">
        <f>IF(Параметры!$C$36=2,Данные!AC404*тех!AT$11*тех!AT$6,)</f>
        <v>0</v>
      </c>
      <c r="AH35" s="76">
        <f>IF(Параметры!$C$36=2,Данные!AD404*тех!AU$11*тех!AU$6,)</f>
        <v>0</v>
      </c>
      <c r="AI35" s="76">
        <f>IF(Параметры!$C$36=2,Данные!AE404*тех!AV$11*тех!AV$6,)</f>
        <v>0</v>
      </c>
      <c r="AJ35" s="76">
        <f>IF(Параметры!$C$36=2,Данные!AF404*тех!AW$11*тех!AW$6,)</f>
        <v>0</v>
      </c>
      <c r="AK35" s="76">
        <f>IF(Параметры!$C$36=2,Данные!AG404*тех!AX$11*тех!AX$6,)</f>
        <v>0</v>
      </c>
      <c r="AL35" s="76">
        <f>IF(Параметры!$C$36=2,Данные!AH404*тех!AY$11*тех!AY$6,)</f>
        <v>0</v>
      </c>
      <c r="AM35" s="76">
        <f>IF(Параметры!$C$36=2,Данные!AI404*тех!AZ$11*тех!AZ$6,)</f>
        <v>0</v>
      </c>
      <c r="AN35" s="76">
        <f>IF(Параметры!$C$36=2,Данные!AJ404*тех!BA$11*тех!BA$6,)</f>
        <v>0</v>
      </c>
      <c r="AO35" s="76">
        <f>IF(Параметры!$C$36=2,Данные!AK404*тех!BB$11*тех!BB$6,)</f>
        <v>0</v>
      </c>
      <c r="AP35" s="76">
        <f>IF(Параметры!$C$36=2,Данные!AL404*тех!BC$11*тех!BC$6,)</f>
        <v>0</v>
      </c>
      <c r="AQ35" s="76">
        <f>IF(Параметры!$C$36=2,Данные!AM404*тех!BD$11*тех!BD$6,)</f>
        <v>0</v>
      </c>
      <c r="AR35" s="76">
        <f>IF(Параметры!$C$36=2,Данные!AN404*тех!BE$11*тех!BE$6,)</f>
        <v>0</v>
      </c>
      <c r="AS35" s="76">
        <f>IF(Параметры!$C$36=2,Данные!AO404*тех!BF$11*тех!BF$6,)</f>
        <v>0</v>
      </c>
      <c r="AT35" s="76">
        <f>IF(Параметры!$C$36=2,Данные!AP404*тех!BG$11*тех!BG$6,)</f>
        <v>0</v>
      </c>
      <c r="AU35" s="76">
        <f>IF(Параметры!$C$36=2,Данные!AQ404*тех!BH$11*тех!BH$6,)</f>
        <v>0</v>
      </c>
      <c r="AV35" s="76">
        <f>IF(Параметры!$C$36=2,Данные!AR404*тех!BI$11*тех!BI$6,)</f>
        <v>0</v>
      </c>
      <c r="AW35" s="76">
        <f>IF(Параметры!$C$36=2,Данные!AS404*тех!BJ$11*тех!BJ$6,)</f>
        <v>0</v>
      </c>
      <c r="AX35" s="76">
        <f>IF(Параметры!$C$36=2,Данные!AT404*тех!BK$11*тех!BK$6,)</f>
        <v>0</v>
      </c>
      <c r="AY35" s="76">
        <f>IF(Параметры!$C$36=2,Данные!AU404*тех!BL$11*тех!BL$6,)</f>
        <v>0</v>
      </c>
      <c r="AZ35" s="76">
        <f>IF(Параметры!$C$36=2,Данные!AV404*тех!BM$11*тех!BM$6,)</f>
        <v>0</v>
      </c>
      <c r="BA35" s="76">
        <f>IF(Параметры!$C$36=2,Данные!AW404*тех!BN$11*тех!BN$6,)</f>
        <v>0</v>
      </c>
      <c r="BB35" s="76">
        <f>IF(Параметры!$C$36=2,Данные!AX404*тех!BO$11*тех!BO$6,)</f>
        <v>0</v>
      </c>
      <c r="BC35" s="76">
        <f>IF(Параметры!$C$36=2,Данные!AY404*тех!BP$11*тех!BP$6,)</f>
        <v>0</v>
      </c>
      <c r="BD35" s="76">
        <f>IF(Параметры!$C$36=2,Данные!AZ404*тех!BQ$11*тех!BQ$6,)</f>
        <v>0</v>
      </c>
      <c r="BE35" s="76">
        <f>IF(Параметры!$C$36=2,Данные!BA404*тех!BR$11*тех!BR$6,)</f>
        <v>0</v>
      </c>
      <c r="BF35" s="76">
        <f>IF(Параметры!$C$36=2,Данные!BB404*тех!BS$11*тех!BS$6,)</f>
        <v>0</v>
      </c>
      <c r="BG35" s="76">
        <f>IF(Параметры!$C$36=2,Данные!BC404*тех!BT$11*тех!BT$6,)</f>
        <v>0</v>
      </c>
      <c r="BH35" s="76">
        <f>IF(Параметры!$C$36=2,Данные!BD404*тех!BU$11*тех!BU$6,)</f>
        <v>0</v>
      </c>
      <c r="BI35" s="76">
        <f>IF(Параметры!$C$36=2,Данные!BE404*тех!BV$11*тех!BV$6,)</f>
        <v>0</v>
      </c>
      <c r="BJ35" s="76">
        <f>IF(Параметры!$C$36=2,Данные!BF404*тех!BW$11*тех!BW$6,)</f>
        <v>0</v>
      </c>
      <c r="BK35" s="76">
        <f>IF(Параметры!$C$36=2,Данные!BG404*тех!BX$11*тех!BX$6,)</f>
        <v>0</v>
      </c>
      <c r="BL35" s="76">
        <f>IF(Параметры!$C$36=2,Данные!BH404*тех!BY$11*тех!BY$6,)</f>
        <v>0</v>
      </c>
      <c r="BM35" s="76">
        <f>IF(Параметры!$C$36=2,Данные!BI404*тех!BZ$11*тех!BZ$6,)</f>
        <v>0</v>
      </c>
      <c r="BN35" s="76">
        <f>IF(Параметры!$C$36=2,Данные!BJ404*тех!CA$11*тех!CA$6,)</f>
        <v>0</v>
      </c>
      <c r="BO35" s="76">
        <f>IF(Параметры!$C$36=2,Данные!BK404*тех!CB$11*тех!CB$6,)</f>
        <v>0</v>
      </c>
      <c r="BP35" s="76">
        <f>IF(Параметры!$C$36=2,Данные!BL404*тех!CC$11*тех!CC$6,)</f>
        <v>0</v>
      </c>
      <c r="BQ35" s="76">
        <f>IF(Параметры!$C$36=2,Данные!BM404*тех!CD$11*тех!CD$6,)</f>
        <v>0</v>
      </c>
      <c r="BR35" s="76">
        <f>IF(Параметры!$C$36=2,Данные!BN404*тех!CE$11*тех!CE$6,)</f>
        <v>0</v>
      </c>
    </row>
    <row r="36" spans="2:70">
      <c r="B36" s="143" t="s">
        <v>155</v>
      </c>
      <c r="C36" s="6" t="s">
        <v>123</v>
      </c>
      <c r="D36" s="79">
        <f>SUM(D37:D40)</f>
        <v>0</v>
      </c>
      <c r="E36" s="79">
        <f t="shared" ref="E36:K36" si="217">SUM(E37:E40)</f>
        <v>0</v>
      </c>
      <c r="F36" s="79">
        <f t="shared" si="217"/>
        <v>0</v>
      </c>
      <c r="G36" s="79">
        <f t="shared" si="217"/>
        <v>0</v>
      </c>
      <c r="H36" s="79">
        <f t="shared" si="217"/>
        <v>0</v>
      </c>
      <c r="I36" s="79">
        <f t="shared" si="217"/>
        <v>0</v>
      </c>
      <c r="K36" s="79">
        <f t="shared" si="217"/>
        <v>0</v>
      </c>
      <c r="L36" s="79">
        <f t="shared" ref="L36" si="218">SUM(L37:L40)</f>
        <v>0</v>
      </c>
      <c r="M36" s="79">
        <f t="shared" ref="M36" si="219">SUM(M37:M40)</f>
        <v>0</v>
      </c>
      <c r="N36" s="79">
        <f t="shared" ref="N36" si="220">SUM(N37:N40)</f>
        <v>0</v>
      </c>
      <c r="O36" s="79">
        <f t="shared" ref="O36" si="221">SUM(O37:O40)</f>
        <v>0</v>
      </c>
      <c r="P36" s="79">
        <f t="shared" ref="P36" si="222">SUM(P37:P40)</f>
        <v>0</v>
      </c>
      <c r="Q36" s="79">
        <f t="shared" ref="Q36" si="223">SUM(Q37:Q40)</f>
        <v>0</v>
      </c>
      <c r="R36" s="79">
        <f t="shared" ref="R36" si="224">SUM(R37:R40)</f>
        <v>0</v>
      </c>
      <c r="S36" s="79">
        <f t="shared" ref="S36" si="225">SUM(S37:S40)</f>
        <v>0</v>
      </c>
      <c r="T36" s="79">
        <f t="shared" ref="T36" si="226">SUM(T37:T40)</f>
        <v>0</v>
      </c>
      <c r="U36" s="79">
        <f t="shared" ref="U36" si="227">SUM(U37:U40)</f>
        <v>0</v>
      </c>
      <c r="V36" s="79">
        <f t="shared" ref="V36" si="228">SUM(V37:V40)</f>
        <v>0</v>
      </c>
      <c r="W36" s="79">
        <f t="shared" ref="W36" si="229">SUM(W37:W40)</f>
        <v>0</v>
      </c>
      <c r="X36" s="79">
        <f t="shared" ref="X36" si="230">SUM(X37:X40)</f>
        <v>0</v>
      </c>
      <c r="Y36" s="79">
        <f t="shared" ref="Y36" si="231">SUM(Y37:Y40)</f>
        <v>0</v>
      </c>
      <c r="Z36" s="79">
        <f t="shared" ref="Z36" si="232">SUM(Z37:Z40)</f>
        <v>0</v>
      </c>
      <c r="AA36" s="79">
        <f t="shared" ref="AA36" si="233">SUM(AA37:AA40)</f>
        <v>0</v>
      </c>
      <c r="AB36" s="79">
        <f t="shared" ref="AB36" si="234">SUM(AB37:AB40)</f>
        <v>0</v>
      </c>
      <c r="AC36" s="79">
        <f t="shared" ref="AC36" si="235">SUM(AC37:AC40)</f>
        <v>0</v>
      </c>
      <c r="AD36" s="79">
        <f t="shared" ref="AD36" si="236">SUM(AD37:AD40)</f>
        <v>0</v>
      </c>
      <c r="AE36" s="79">
        <f t="shared" ref="AE36" si="237">SUM(AE37:AE40)</f>
        <v>0</v>
      </c>
      <c r="AF36" s="79">
        <f t="shared" ref="AF36" si="238">SUM(AF37:AF40)</f>
        <v>0</v>
      </c>
      <c r="AG36" s="79">
        <f t="shared" ref="AG36" si="239">SUM(AG37:AG40)</f>
        <v>0</v>
      </c>
      <c r="AH36" s="79">
        <f t="shared" ref="AH36" si="240">SUM(AH37:AH40)</f>
        <v>0</v>
      </c>
      <c r="AI36" s="79">
        <f t="shared" ref="AI36" si="241">SUM(AI37:AI40)</f>
        <v>0</v>
      </c>
      <c r="AJ36" s="79">
        <f t="shared" ref="AJ36" si="242">SUM(AJ37:AJ40)</f>
        <v>0</v>
      </c>
      <c r="AK36" s="79">
        <f t="shared" ref="AK36" si="243">SUM(AK37:AK40)</f>
        <v>0</v>
      </c>
      <c r="AL36" s="79">
        <f t="shared" ref="AL36" si="244">SUM(AL37:AL40)</f>
        <v>0</v>
      </c>
      <c r="AM36" s="79">
        <f t="shared" ref="AM36" si="245">SUM(AM37:AM40)</f>
        <v>0</v>
      </c>
      <c r="AN36" s="79">
        <f t="shared" ref="AN36" si="246">SUM(AN37:AN40)</f>
        <v>0</v>
      </c>
      <c r="AO36" s="79">
        <f t="shared" ref="AO36" si="247">SUM(AO37:AO40)</f>
        <v>0</v>
      </c>
      <c r="AP36" s="79">
        <f t="shared" ref="AP36" si="248">SUM(AP37:AP40)</f>
        <v>0</v>
      </c>
      <c r="AQ36" s="79">
        <f t="shared" ref="AQ36" si="249">SUM(AQ37:AQ40)</f>
        <v>0</v>
      </c>
      <c r="AR36" s="79">
        <f t="shared" ref="AR36" si="250">SUM(AR37:AR40)</f>
        <v>0</v>
      </c>
      <c r="AS36" s="79">
        <f t="shared" ref="AS36" si="251">SUM(AS37:AS40)</f>
        <v>0</v>
      </c>
      <c r="AT36" s="79">
        <f t="shared" ref="AT36" si="252">SUM(AT37:AT40)</f>
        <v>0</v>
      </c>
      <c r="AU36" s="79">
        <f t="shared" ref="AU36" si="253">SUM(AU37:AU40)</f>
        <v>0</v>
      </c>
      <c r="AV36" s="79">
        <f t="shared" ref="AV36" si="254">SUM(AV37:AV40)</f>
        <v>0</v>
      </c>
      <c r="AW36" s="79">
        <f t="shared" ref="AW36" si="255">SUM(AW37:AW40)</f>
        <v>0</v>
      </c>
      <c r="AX36" s="79">
        <f t="shared" ref="AX36" si="256">SUM(AX37:AX40)</f>
        <v>0</v>
      </c>
      <c r="AY36" s="79">
        <f t="shared" ref="AY36" si="257">SUM(AY37:AY40)</f>
        <v>0</v>
      </c>
      <c r="AZ36" s="79">
        <f t="shared" ref="AZ36" si="258">SUM(AZ37:AZ40)</f>
        <v>0</v>
      </c>
      <c r="BA36" s="79">
        <f t="shared" ref="BA36" si="259">SUM(BA37:BA40)</f>
        <v>0</v>
      </c>
      <c r="BB36" s="79">
        <f t="shared" ref="BB36" si="260">SUM(BB37:BB40)</f>
        <v>0</v>
      </c>
      <c r="BC36" s="79">
        <f t="shared" ref="BC36" si="261">SUM(BC37:BC40)</f>
        <v>0</v>
      </c>
      <c r="BD36" s="79">
        <f t="shared" ref="BD36" si="262">SUM(BD37:BD40)</f>
        <v>0</v>
      </c>
      <c r="BE36" s="79">
        <f t="shared" ref="BE36" si="263">SUM(BE37:BE40)</f>
        <v>0</v>
      </c>
      <c r="BF36" s="79">
        <f t="shared" ref="BF36" si="264">SUM(BF37:BF40)</f>
        <v>0</v>
      </c>
      <c r="BG36" s="79">
        <f t="shared" ref="BG36" si="265">SUM(BG37:BG40)</f>
        <v>0</v>
      </c>
      <c r="BH36" s="79">
        <f t="shared" ref="BH36" si="266">SUM(BH37:BH40)</f>
        <v>0</v>
      </c>
      <c r="BI36" s="79">
        <f t="shared" ref="BI36" si="267">SUM(BI37:BI40)</f>
        <v>0</v>
      </c>
      <c r="BJ36" s="79">
        <f t="shared" ref="BJ36" si="268">SUM(BJ37:BJ40)</f>
        <v>0</v>
      </c>
      <c r="BK36" s="79">
        <f t="shared" ref="BK36" si="269">SUM(BK37:BK40)</f>
        <v>0</v>
      </c>
      <c r="BL36" s="79">
        <f t="shared" ref="BL36" si="270">SUM(BL37:BL40)</f>
        <v>0</v>
      </c>
      <c r="BM36" s="79">
        <f t="shared" ref="BM36" si="271">SUM(BM37:BM40)</f>
        <v>0</v>
      </c>
      <c r="BN36" s="79">
        <f t="shared" ref="BN36" si="272">SUM(BN37:BN40)</f>
        <v>0</v>
      </c>
      <c r="BO36" s="79">
        <f t="shared" ref="BO36" si="273">SUM(BO37:BO40)</f>
        <v>0</v>
      </c>
      <c r="BP36" s="79">
        <f t="shared" ref="BP36" si="274">SUM(BP37:BP40)</f>
        <v>0</v>
      </c>
      <c r="BQ36" s="79">
        <f t="shared" ref="BQ36" si="275">SUM(BQ37:BQ40)</f>
        <v>0</v>
      </c>
      <c r="BR36" s="79">
        <f t="shared" ref="BR36" si="276">SUM(BR37:BR40)</f>
        <v>0</v>
      </c>
    </row>
    <row r="37" spans="2:70">
      <c r="B37" s="143" t="s">
        <v>156</v>
      </c>
      <c r="C37" s="46" t="s">
        <v>124</v>
      </c>
      <c r="D37" s="76">
        <f t="shared" ref="D37:D51" si="277">SUM(K37:V37)</f>
        <v>0</v>
      </c>
      <c r="E37" s="76">
        <f t="shared" ref="E37:E51" si="278">SUM(W37:AH37)</f>
        <v>0</v>
      </c>
      <c r="F37" s="76">
        <f t="shared" ref="F37:F51" si="279">SUM(AI37:AT37)</f>
        <v>0</v>
      </c>
      <c r="G37" s="76">
        <f t="shared" ref="G37:G51" si="280">SUM(AU37:BF37)</f>
        <v>0</v>
      </c>
      <c r="H37" s="76">
        <f t="shared" ref="H37:H51" si="281">SUM(BG37:BR37)</f>
        <v>0</v>
      </c>
      <c r="I37" s="76">
        <f t="shared" ref="I37:I51" si="282">SUM(D37:H37)</f>
        <v>0</v>
      </c>
      <c r="K37" s="76">
        <f>IF(Параметры!$C$36=2,Данные!F368+Данные!G406*тех!X$11*тех!X$6,)</f>
        <v>0</v>
      </c>
      <c r="L37" s="76">
        <f>IF(Параметры!$C$36=2,Данные!H406*тех!Y$11*тех!Y$6,)</f>
        <v>0</v>
      </c>
      <c r="M37" s="76">
        <f>IF(Параметры!$C$36=2,Данные!I406*тех!Z$11*тех!Z$6,)</f>
        <v>0</v>
      </c>
      <c r="N37" s="76">
        <f>IF(Параметры!$C$36=2,Данные!J406*тех!AA$11*тех!AA$6,)</f>
        <v>0</v>
      </c>
      <c r="O37" s="76">
        <f>IF(Параметры!$C$36=2,Данные!K406*тех!AB$11*тех!AB$6,)</f>
        <v>0</v>
      </c>
      <c r="P37" s="76">
        <f>IF(Параметры!$C$36=2,Данные!L406*тех!AC$11*тех!AC$6,)</f>
        <v>0</v>
      </c>
      <c r="Q37" s="76">
        <f>IF(Параметры!$C$36=2,Данные!M406*тех!AD$11*тех!AD$6,)</f>
        <v>0</v>
      </c>
      <c r="R37" s="76">
        <f>IF(Параметры!$C$36=2,Данные!N406*тех!AE$11*тех!AE$6,)</f>
        <v>0</v>
      </c>
      <c r="S37" s="76">
        <f>IF(Параметры!$C$36=2,Данные!O406*тех!AF$11*тех!AF$6,)</f>
        <v>0</v>
      </c>
      <c r="T37" s="76">
        <f>IF(Параметры!$C$36=2,Данные!P406*тех!AG$11*тех!AG$6,)</f>
        <v>0</v>
      </c>
      <c r="U37" s="76">
        <f>IF(Параметры!$C$36=2,Данные!Q406*тех!AH$11*тех!AH$6,)</f>
        <v>0</v>
      </c>
      <c r="V37" s="76">
        <f>IF(Параметры!$C$36=2,Данные!R406*тех!AI$11*тех!AI$6,)</f>
        <v>0</v>
      </c>
      <c r="W37" s="76">
        <f>IF(Параметры!$C$36=2,Данные!S406*тех!AJ$11*тех!AJ$6,)</f>
        <v>0</v>
      </c>
      <c r="X37" s="76">
        <f>IF(Параметры!$C$36=2,Данные!T406*тех!AK$11*тех!AK$6,)</f>
        <v>0</v>
      </c>
      <c r="Y37" s="76">
        <f>IF(Параметры!$C$36=2,Данные!U406*тех!AL$11*тех!AL$6,)</f>
        <v>0</v>
      </c>
      <c r="Z37" s="76">
        <f>IF(Параметры!$C$36=2,Данные!V406*тех!AM$11*тех!AM$6,)</f>
        <v>0</v>
      </c>
      <c r="AA37" s="76">
        <f>IF(Параметры!$C$36=2,Данные!W406*тех!AN$11*тех!AN$6,)</f>
        <v>0</v>
      </c>
      <c r="AB37" s="76">
        <f>IF(Параметры!$C$36=2,Данные!X406*тех!AO$11*тех!AO$6,)</f>
        <v>0</v>
      </c>
      <c r="AC37" s="76">
        <f>IF(Параметры!$C$36=2,Данные!Y406*тех!AP$11*тех!AP$6,)</f>
        <v>0</v>
      </c>
      <c r="AD37" s="76">
        <f>IF(Параметры!$C$36=2,Данные!Z406*тех!AQ$11*тех!AQ$6,)</f>
        <v>0</v>
      </c>
      <c r="AE37" s="76">
        <f>IF(Параметры!$C$36=2,Данные!AA406*тех!AR$11*тех!AR$6,)</f>
        <v>0</v>
      </c>
      <c r="AF37" s="76">
        <f>IF(Параметры!$C$36=2,Данные!AB406*тех!AS$11*тех!AS$6,)</f>
        <v>0</v>
      </c>
      <c r="AG37" s="76">
        <f>IF(Параметры!$C$36=2,Данные!AC406*тех!AT$11*тех!AT$6,)</f>
        <v>0</v>
      </c>
      <c r="AH37" s="76">
        <f>IF(Параметры!$C$36=2,Данные!AD406*тех!AU$11*тех!AU$6,)</f>
        <v>0</v>
      </c>
      <c r="AI37" s="76">
        <f>IF(Параметры!$C$36=2,Данные!AE406*тех!AV$11*тех!AV$6,)</f>
        <v>0</v>
      </c>
      <c r="AJ37" s="76">
        <f>IF(Параметры!$C$36=2,Данные!AF406*тех!AW$11*тех!AW$6,)</f>
        <v>0</v>
      </c>
      <c r="AK37" s="76">
        <f>IF(Параметры!$C$36=2,Данные!AG406*тех!AX$11*тех!AX$6,)</f>
        <v>0</v>
      </c>
      <c r="AL37" s="76">
        <f>IF(Параметры!$C$36=2,Данные!AH406*тех!AY$11*тех!AY$6,)</f>
        <v>0</v>
      </c>
      <c r="AM37" s="76">
        <f>IF(Параметры!$C$36=2,Данные!AI406*тех!AZ$11*тех!AZ$6,)</f>
        <v>0</v>
      </c>
      <c r="AN37" s="76">
        <f>IF(Параметры!$C$36=2,Данные!AJ406*тех!BA$11*тех!BA$6,)</f>
        <v>0</v>
      </c>
      <c r="AO37" s="76">
        <f>IF(Параметры!$C$36=2,Данные!AK406*тех!BB$11*тех!BB$6,)</f>
        <v>0</v>
      </c>
      <c r="AP37" s="76">
        <f>IF(Параметры!$C$36=2,Данные!AL406*тех!BC$11*тех!BC$6,)</f>
        <v>0</v>
      </c>
      <c r="AQ37" s="76">
        <f>IF(Параметры!$C$36=2,Данные!AM406*тех!BD$11*тех!BD$6,)</f>
        <v>0</v>
      </c>
      <c r="AR37" s="76">
        <f>IF(Параметры!$C$36=2,Данные!AN406*тех!BE$11*тех!BE$6,)</f>
        <v>0</v>
      </c>
      <c r="AS37" s="76">
        <f>IF(Параметры!$C$36=2,Данные!AO406*тех!BF$11*тех!BF$6,)</f>
        <v>0</v>
      </c>
      <c r="AT37" s="76">
        <f>IF(Параметры!$C$36=2,Данные!AP406*тех!BG$11*тех!BG$6,)</f>
        <v>0</v>
      </c>
      <c r="AU37" s="76">
        <f>IF(Параметры!$C$36=2,Данные!AQ406*тех!BH$11*тех!BH$6,)</f>
        <v>0</v>
      </c>
      <c r="AV37" s="76">
        <f>IF(Параметры!$C$36=2,Данные!AR406*тех!BI$11*тех!BI$6,)</f>
        <v>0</v>
      </c>
      <c r="AW37" s="76">
        <f>IF(Параметры!$C$36=2,Данные!AS406*тех!BJ$11*тех!BJ$6,)</f>
        <v>0</v>
      </c>
      <c r="AX37" s="76">
        <f>IF(Параметры!$C$36=2,Данные!AT406*тех!BK$11*тех!BK$6,)</f>
        <v>0</v>
      </c>
      <c r="AY37" s="76">
        <f>IF(Параметры!$C$36=2,Данные!AU406*тех!BL$11*тех!BL$6,)</f>
        <v>0</v>
      </c>
      <c r="AZ37" s="76">
        <f>IF(Параметры!$C$36=2,Данные!AV406*тех!BM$11*тех!BM$6,)</f>
        <v>0</v>
      </c>
      <c r="BA37" s="76">
        <f>IF(Параметры!$C$36=2,Данные!AW406*тех!BN$11*тех!BN$6,)</f>
        <v>0</v>
      </c>
      <c r="BB37" s="76">
        <f>IF(Параметры!$C$36=2,Данные!AX406*тех!BO$11*тех!BO$6,)</f>
        <v>0</v>
      </c>
      <c r="BC37" s="76">
        <f>IF(Параметры!$C$36=2,Данные!AY406*тех!BP$11*тех!BP$6,)</f>
        <v>0</v>
      </c>
      <c r="BD37" s="76">
        <f>IF(Параметры!$C$36=2,Данные!AZ406*тех!BQ$11*тех!BQ$6,)</f>
        <v>0</v>
      </c>
      <c r="BE37" s="76">
        <f>IF(Параметры!$C$36=2,Данные!BA406*тех!BR$11*тех!BR$6,)</f>
        <v>0</v>
      </c>
      <c r="BF37" s="76">
        <f>IF(Параметры!$C$36=2,Данные!BB406*тех!BS$11*тех!BS$6,)</f>
        <v>0</v>
      </c>
      <c r="BG37" s="76">
        <f>IF(Параметры!$C$36=2,Данные!BC406*тех!BT$11*тех!BT$6,)</f>
        <v>0</v>
      </c>
      <c r="BH37" s="76">
        <f>IF(Параметры!$C$36=2,Данные!BD406*тех!BU$11*тех!BU$6,)</f>
        <v>0</v>
      </c>
      <c r="BI37" s="76">
        <f>IF(Параметры!$C$36=2,Данные!BE406*тех!BV$11*тех!BV$6,)</f>
        <v>0</v>
      </c>
      <c r="BJ37" s="76">
        <f>IF(Параметры!$C$36=2,Данные!BF406*тех!BW$11*тех!BW$6,)</f>
        <v>0</v>
      </c>
      <c r="BK37" s="76">
        <f>IF(Параметры!$C$36=2,Данные!BG406*тех!BX$11*тех!BX$6,)</f>
        <v>0</v>
      </c>
      <c r="BL37" s="76">
        <f>IF(Параметры!$C$36=2,Данные!BH406*тех!BY$11*тех!BY$6,)</f>
        <v>0</v>
      </c>
      <c r="BM37" s="76">
        <f>IF(Параметры!$C$36=2,Данные!BI406*тех!BZ$11*тех!BZ$6,)</f>
        <v>0</v>
      </c>
      <c r="BN37" s="76">
        <f>IF(Параметры!$C$36=2,Данные!BJ406*тех!CA$11*тех!CA$6,)</f>
        <v>0</v>
      </c>
      <c r="BO37" s="76">
        <f>IF(Параметры!$C$36=2,Данные!BK406*тех!CB$11*тех!CB$6,)</f>
        <v>0</v>
      </c>
      <c r="BP37" s="76">
        <f>IF(Параметры!$C$36=2,Данные!BL406*тех!CC$11*тех!CC$6,)</f>
        <v>0</v>
      </c>
      <c r="BQ37" s="76">
        <f>IF(Параметры!$C$36=2,Данные!BM406*тех!CD$11*тех!CD$6,)</f>
        <v>0</v>
      </c>
      <c r="BR37" s="76">
        <f>IF(Параметры!$C$36=2,Данные!BN406*тех!CE$11*тех!CE$6,)</f>
        <v>0</v>
      </c>
    </row>
    <row r="38" spans="2:70">
      <c r="B38" s="143" t="s">
        <v>157</v>
      </c>
      <c r="C38" s="46" t="s">
        <v>125</v>
      </c>
      <c r="D38" s="76">
        <f t="shared" si="277"/>
        <v>0</v>
      </c>
      <c r="E38" s="76">
        <f t="shared" si="278"/>
        <v>0</v>
      </c>
      <c r="F38" s="76">
        <f t="shared" si="279"/>
        <v>0</v>
      </c>
      <c r="G38" s="76">
        <f t="shared" si="280"/>
        <v>0</v>
      </c>
      <c r="H38" s="76">
        <f t="shared" si="281"/>
        <v>0</v>
      </c>
      <c r="I38" s="76">
        <f t="shared" si="282"/>
        <v>0</v>
      </c>
      <c r="K38" s="76">
        <f>IF(Параметры!$C$36=2,Данные!F367+Данные!G407*тех!X$11*тех!X$6,)</f>
        <v>0</v>
      </c>
      <c r="L38" s="76">
        <f>IF(Параметры!$C$36=2,Данные!H407*тех!Y$11*тех!Y$6,)</f>
        <v>0</v>
      </c>
      <c r="M38" s="76">
        <f>IF(Параметры!$C$36=2,Данные!I407*тех!Z$11*тех!Z$6,)</f>
        <v>0</v>
      </c>
      <c r="N38" s="76">
        <f>IF(Параметры!$C$36=2,Данные!J407*тех!AA$11*тех!AA$6,)</f>
        <v>0</v>
      </c>
      <c r="O38" s="76">
        <f>IF(Параметры!$C$36=2,Данные!K407*тех!AB$11*тех!AB$6,)</f>
        <v>0</v>
      </c>
      <c r="P38" s="76">
        <f>IF(Параметры!$C$36=2,Данные!L407*тех!AC$11*тех!AC$6,)</f>
        <v>0</v>
      </c>
      <c r="Q38" s="76">
        <f>IF(Параметры!$C$36=2,Данные!M407*тех!AD$11*тех!AD$6,)</f>
        <v>0</v>
      </c>
      <c r="R38" s="76">
        <f>IF(Параметры!$C$36=2,Данные!N407*тех!AE$11*тех!AE$6,)</f>
        <v>0</v>
      </c>
      <c r="S38" s="76">
        <f>IF(Параметры!$C$36=2,Данные!O407*тех!AF$11*тех!AF$6,)</f>
        <v>0</v>
      </c>
      <c r="T38" s="76">
        <f>IF(Параметры!$C$36=2,Данные!P407*тех!AG$11*тех!AG$6,)</f>
        <v>0</v>
      </c>
      <c r="U38" s="76">
        <f>IF(Параметры!$C$36=2,Данные!Q407*тех!AH$11*тех!AH$6,)</f>
        <v>0</v>
      </c>
      <c r="V38" s="76">
        <f>IF(Параметры!$C$36=2,Данные!R407*тех!AI$11*тех!AI$6,)</f>
        <v>0</v>
      </c>
      <c r="W38" s="76">
        <f>IF(Параметры!$C$36=2,Данные!S407*тех!AJ$11*тех!AJ$6,)</f>
        <v>0</v>
      </c>
      <c r="X38" s="76">
        <f>IF(Параметры!$C$36=2,Данные!T407*тех!AK$11*тех!AK$6,)</f>
        <v>0</v>
      </c>
      <c r="Y38" s="76">
        <f>IF(Параметры!$C$36=2,Данные!U407*тех!AL$11*тех!AL$6,)</f>
        <v>0</v>
      </c>
      <c r="Z38" s="76">
        <f>IF(Параметры!$C$36=2,Данные!V407*тех!AM$11*тех!AM$6,)</f>
        <v>0</v>
      </c>
      <c r="AA38" s="76">
        <f>IF(Параметры!$C$36=2,Данные!W407*тех!AN$11*тех!AN$6,)</f>
        <v>0</v>
      </c>
      <c r="AB38" s="76">
        <f>IF(Параметры!$C$36=2,Данные!X407*тех!AO$11*тех!AO$6,)</f>
        <v>0</v>
      </c>
      <c r="AC38" s="76">
        <f>IF(Параметры!$C$36=2,Данные!Y407*тех!AP$11*тех!AP$6,)</f>
        <v>0</v>
      </c>
      <c r="AD38" s="76">
        <f>IF(Параметры!$C$36=2,Данные!Z407*тех!AQ$11*тех!AQ$6,)</f>
        <v>0</v>
      </c>
      <c r="AE38" s="76">
        <f>IF(Параметры!$C$36=2,Данные!AA407*тех!AR$11*тех!AR$6,)</f>
        <v>0</v>
      </c>
      <c r="AF38" s="76">
        <f>IF(Параметры!$C$36=2,Данные!AB407*тех!AS$11*тех!AS$6,)</f>
        <v>0</v>
      </c>
      <c r="AG38" s="76">
        <f>IF(Параметры!$C$36=2,Данные!AC407*тех!AT$11*тех!AT$6,)</f>
        <v>0</v>
      </c>
      <c r="AH38" s="76">
        <f>IF(Параметры!$C$36=2,Данные!AD407*тех!AU$11*тех!AU$6,)</f>
        <v>0</v>
      </c>
      <c r="AI38" s="76">
        <f>IF(Параметры!$C$36=2,Данные!AE407*тех!AV$11*тех!AV$6,)</f>
        <v>0</v>
      </c>
      <c r="AJ38" s="76">
        <f>IF(Параметры!$C$36=2,Данные!AF407*тех!AW$11*тех!AW$6,)</f>
        <v>0</v>
      </c>
      <c r="AK38" s="76">
        <f>IF(Параметры!$C$36=2,Данные!AG407*тех!AX$11*тех!AX$6,)</f>
        <v>0</v>
      </c>
      <c r="AL38" s="76">
        <f>IF(Параметры!$C$36=2,Данные!AH407*тех!AY$11*тех!AY$6,)</f>
        <v>0</v>
      </c>
      <c r="AM38" s="76">
        <f>IF(Параметры!$C$36=2,Данные!AI407*тех!AZ$11*тех!AZ$6,)</f>
        <v>0</v>
      </c>
      <c r="AN38" s="76">
        <f>IF(Параметры!$C$36=2,Данные!AJ407*тех!BA$11*тех!BA$6,)</f>
        <v>0</v>
      </c>
      <c r="AO38" s="76">
        <f>IF(Параметры!$C$36=2,Данные!AK407*тех!BB$11*тех!BB$6,)</f>
        <v>0</v>
      </c>
      <c r="AP38" s="76">
        <f>IF(Параметры!$C$36=2,Данные!AL407*тех!BC$11*тех!BC$6,)</f>
        <v>0</v>
      </c>
      <c r="AQ38" s="76">
        <f>IF(Параметры!$C$36=2,Данные!AM407*тех!BD$11*тех!BD$6,)</f>
        <v>0</v>
      </c>
      <c r="AR38" s="76">
        <f>IF(Параметры!$C$36=2,Данные!AN407*тех!BE$11*тех!BE$6,)</f>
        <v>0</v>
      </c>
      <c r="AS38" s="76">
        <f>IF(Параметры!$C$36=2,Данные!AO407*тех!BF$11*тех!BF$6,)</f>
        <v>0</v>
      </c>
      <c r="AT38" s="76">
        <f>IF(Параметры!$C$36=2,Данные!AP407*тех!BG$11*тех!BG$6,)</f>
        <v>0</v>
      </c>
      <c r="AU38" s="76">
        <f>IF(Параметры!$C$36=2,Данные!AQ407*тех!BH$11*тех!BH$6,)</f>
        <v>0</v>
      </c>
      <c r="AV38" s="76">
        <f>IF(Параметры!$C$36=2,Данные!AR407*тех!BI$11*тех!BI$6,)</f>
        <v>0</v>
      </c>
      <c r="AW38" s="76">
        <f>IF(Параметры!$C$36=2,Данные!AS407*тех!BJ$11*тех!BJ$6,)</f>
        <v>0</v>
      </c>
      <c r="AX38" s="76">
        <f>IF(Параметры!$C$36=2,Данные!AT407*тех!BK$11*тех!BK$6,)</f>
        <v>0</v>
      </c>
      <c r="AY38" s="76">
        <f>IF(Параметры!$C$36=2,Данные!AU407*тех!BL$11*тех!BL$6,)</f>
        <v>0</v>
      </c>
      <c r="AZ38" s="76">
        <f>IF(Параметры!$C$36=2,Данные!AV407*тех!BM$11*тех!BM$6,)</f>
        <v>0</v>
      </c>
      <c r="BA38" s="76">
        <f>IF(Параметры!$C$36=2,Данные!AW407*тех!BN$11*тех!BN$6,)</f>
        <v>0</v>
      </c>
      <c r="BB38" s="76">
        <f>IF(Параметры!$C$36=2,Данные!AX407*тех!BO$11*тех!BO$6,)</f>
        <v>0</v>
      </c>
      <c r="BC38" s="76">
        <f>IF(Параметры!$C$36=2,Данные!AY407*тех!BP$11*тех!BP$6,)</f>
        <v>0</v>
      </c>
      <c r="BD38" s="76">
        <f>IF(Параметры!$C$36=2,Данные!AZ407*тех!BQ$11*тех!BQ$6,)</f>
        <v>0</v>
      </c>
      <c r="BE38" s="76">
        <f>IF(Параметры!$C$36=2,Данные!BA407*тех!BR$11*тех!BR$6,)</f>
        <v>0</v>
      </c>
      <c r="BF38" s="76">
        <f>IF(Параметры!$C$36=2,Данные!BB407*тех!BS$11*тех!BS$6,)</f>
        <v>0</v>
      </c>
      <c r="BG38" s="76">
        <f>IF(Параметры!$C$36=2,Данные!BC407*тех!BT$11*тех!BT$6,)</f>
        <v>0</v>
      </c>
      <c r="BH38" s="76">
        <f>IF(Параметры!$C$36=2,Данные!BD407*тех!BU$11*тех!BU$6,)</f>
        <v>0</v>
      </c>
      <c r="BI38" s="76">
        <f>IF(Параметры!$C$36=2,Данные!BE407*тех!BV$11*тех!BV$6,)</f>
        <v>0</v>
      </c>
      <c r="BJ38" s="76">
        <f>IF(Параметры!$C$36=2,Данные!BF407*тех!BW$11*тех!BW$6,)</f>
        <v>0</v>
      </c>
      <c r="BK38" s="76">
        <f>IF(Параметры!$C$36=2,Данные!BG407*тех!BX$11*тех!BX$6,)</f>
        <v>0</v>
      </c>
      <c r="BL38" s="76">
        <f>IF(Параметры!$C$36=2,Данные!BH407*тех!BY$11*тех!BY$6,)</f>
        <v>0</v>
      </c>
      <c r="BM38" s="76">
        <f>IF(Параметры!$C$36=2,Данные!BI407*тех!BZ$11*тех!BZ$6,)</f>
        <v>0</v>
      </c>
      <c r="BN38" s="76">
        <f>IF(Параметры!$C$36=2,Данные!BJ407*тех!CA$11*тех!CA$6,)</f>
        <v>0</v>
      </c>
      <c r="BO38" s="76">
        <f>IF(Параметры!$C$36=2,Данные!BK407*тех!CB$11*тех!CB$6,)</f>
        <v>0</v>
      </c>
      <c r="BP38" s="76">
        <f>IF(Параметры!$C$36=2,Данные!BL407*тех!CC$11*тех!CC$6,)</f>
        <v>0</v>
      </c>
      <c r="BQ38" s="76">
        <f>IF(Параметры!$C$36=2,Данные!BM407*тех!CD$11*тех!CD$6,)</f>
        <v>0</v>
      </c>
      <c r="BR38" s="76">
        <f>IF(Параметры!$C$36=2,Данные!BN407*тех!CE$11*тех!CE$6,)</f>
        <v>0</v>
      </c>
    </row>
    <row r="39" spans="2:70">
      <c r="B39" s="143">
        <v>10069</v>
      </c>
      <c r="C39" s="46" t="s">
        <v>126</v>
      </c>
      <c r="D39" s="76">
        <f t="shared" si="277"/>
        <v>0</v>
      </c>
      <c r="E39" s="76">
        <f t="shared" si="278"/>
        <v>0</v>
      </c>
      <c r="F39" s="76">
        <f t="shared" si="279"/>
        <v>0</v>
      </c>
      <c r="G39" s="76">
        <f t="shared" si="280"/>
        <v>0</v>
      </c>
      <c r="H39" s="76">
        <f t="shared" si="281"/>
        <v>0</v>
      </c>
      <c r="I39" s="76">
        <f t="shared" si="282"/>
        <v>0</v>
      </c>
      <c r="K39" s="76">
        <f>IF(Параметры!$C$36=2,Данные!F364+Данные!G408*тех!X$11*тех!X$6,)</f>
        <v>0</v>
      </c>
      <c r="L39" s="76">
        <f>IF(Параметры!$C$36=2,Данные!H408*тех!Y$11*тех!Y$6,)</f>
        <v>0</v>
      </c>
      <c r="M39" s="76">
        <f>IF(Параметры!$C$36=2,Данные!I408*тех!Z$11*тех!Z$6,)</f>
        <v>0</v>
      </c>
      <c r="N39" s="76">
        <f>IF(Параметры!$C$36=2,Данные!J408*тех!AA$11*тех!AA$6,)</f>
        <v>0</v>
      </c>
      <c r="O39" s="76">
        <f>IF(Параметры!$C$36=2,Данные!K408*тех!AB$11*тех!AB$6,)</f>
        <v>0</v>
      </c>
      <c r="P39" s="76">
        <f>IF(Параметры!$C$36=2,Данные!L408*тех!AC$11*тех!AC$6,)</f>
        <v>0</v>
      </c>
      <c r="Q39" s="76">
        <f>IF(Параметры!$C$36=2,Данные!M408*тех!AD$11*тех!AD$6,)</f>
        <v>0</v>
      </c>
      <c r="R39" s="76">
        <f>IF(Параметры!$C$36=2,Данные!N408*тех!AE$11*тех!AE$6,)</f>
        <v>0</v>
      </c>
      <c r="S39" s="76">
        <f>IF(Параметры!$C$36=2,Данные!O408*тех!AF$11*тех!AF$6,)</f>
        <v>0</v>
      </c>
      <c r="T39" s="76">
        <f>IF(Параметры!$C$36=2,Данные!P408*тех!AG$11*тех!AG$6,)</f>
        <v>0</v>
      </c>
      <c r="U39" s="76">
        <f>IF(Параметры!$C$36=2,Данные!Q408*тех!AH$11*тех!AH$6,)</f>
        <v>0</v>
      </c>
      <c r="V39" s="76">
        <f>IF(Параметры!$C$36=2,Данные!R408*тех!AI$11*тех!AI$6,)</f>
        <v>0</v>
      </c>
      <c r="W39" s="76">
        <f>IF(Параметры!$C$36=2,Данные!S408*тех!AJ$11*тех!AJ$6,)</f>
        <v>0</v>
      </c>
      <c r="X39" s="76">
        <f>IF(Параметры!$C$36=2,Данные!T408*тех!AK$11*тех!AK$6,)</f>
        <v>0</v>
      </c>
      <c r="Y39" s="76">
        <f>IF(Параметры!$C$36=2,Данные!U408*тех!AL$11*тех!AL$6,)</f>
        <v>0</v>
      </c>
      <c r="Z39" s="76">
        <f>IF(Параметры!$C$36=2,Данные!V408*тех!AM$11*тех!AM$6,)</f>
        <v>0</v>
      </c>
      <c r="AA39" s="76">
        <f>IF(Параметры!$C$36=2,Данные!W408*тех!AN$11*тех!AN$6,)</f>
        <v>0</v>
      </c>
      <c r="AB39" s="76">
        <f>IF(Параметры!$C$36=2,Данные!X408*тех!AO$11*тех!AO$6,)</f>
        <v>0</v>
      </c>
      <c r="AC39" s="76">
        <f>IF(Параметры!$C$36=2,Данные!Y408*тех!AP$11*тех!AP$6,)</f>
        <v>0</v>
      </c>
      <c r="AD39" s="76">
        <f>IF(Параметры!$C$36=2,Данные!Z408*тех!AQ$11*тех!AQ$6,)</f>
        <v>0</v>
      </c>
      <c r="AE39" s="76">
        <f>IF(Параметры!$C$36=2,Данные!AA408*тех!AR$11*тех!AR$6,)</f>
        <v>0</v>
      </c>
      <c r="AF39" s="76">
        <f>IF(Параметры!$C$36=2,Данные!AB408*тех!AS$11*тех!AS$6,)</f>
        <v>0</v>
      </c>
      <c r="AG39" s="76">
        <f>IF(Параметры!$C$36=2,Данные!AC408*тех!AT$11*тех!AT$6,)</f>
        <v>0</v>
      </c>
      <c r="AH39" s="76">
        <f>IF(Параметры!$C$36=2,Данные!AD408*тех!AU$11*тех!AU$6,)</f>
        <v>0</v>
      </c>
      <c r="AI39" s="76">
        <f>IF(Параметры!$C$36=2,Данные!AE408*тех!AV$11*тех!AV$6,)</f>
        <v>0</v>
      </c>
      <c r="AJ39" s="76">
        <f>IF(Параметры!$C$36=2,Данные!AF408*тех!AW$11*тех!AW$6,)</f>
        <v>0</v>
      </c>
      <c r="AK39" s="76">
        <f>IF(Параметры!$C$36=2,Данные!AG408*тех!AX$11*тех!AX$6,)</f>
        <v>0</v>
      </c>
      <c r="AL39" s="76">
        <f>IF(Параметры!$C$36=2,Данные!AH408*тех!AY$11*тех!AY$6,)</f>
        <v>0</v>
      </c>
      <c r="AM39" s="76">
        <f>IF(Параметры!$C$36=2,Данные!AI408*тех!AZ$11*тех!AZ$6,)</f>
        <v>0</v>
      </c>
      <c r="AN39" s="76">
        <f>IF(Параметры!$C$36=2,Данные!AJ408*тех!BA$11*тех!BA$6,)</f>
        <v>0</v>
      </c>
      <c r="AO39" s="76">
        <f>IF(Параметры!$C$36=2,Данные!AK408*тех!BB$11*тех!BB$6,)</f>
        <v>0</v>
      </c>
      <c r="AP39" s="76">
        <f>IF(Параметры!$C$36=2,Данные!AL408*тех!BC$11*тех!BC$6,)</f>
        <v>0</v>
      </c>
      <c r="AQ39" s="76">
        <f>IF(Параметры!$C$36=2,Данные!AM408*тех!BD$11*тех!BD$6,)</f>
        <v>0</v>
      </c>
      <c r="AR39" s="76">
        <f>IF(Параметры!$C$36=2,Данные!AN408*тех!BE$11*тех!BE$6,)</f>
        <v>0</v>
      </c>
      <c r="AS39" s="76">
        <f>IF(Параметры!$C$36=2,Данные!AO408*тех!BF$11*тех!BF$6,)</f>
        <v>0</v>
      </c>
      <c r="AT39" s="76">
        <f>IF(Параметры!$C$36=2,Данные!AP408*тех!BG$11*тех!BG$6,)</f>
        <v>0</v>
      </c>
      <c r="AU39" s="76">
        <f>IF(Параметры!$C$36=2,Данные!AQ408*тех!BH$11*тех!BH$6,)</f>
        <v>0</v>
      </c>
      <c r="AV39" s="76">
        <f>IF(Параметры!$C$36=2,Данные!AR408*тех!BI$11*тех!BI$6,)</f>
        <v>0</v>
      </c>
      <c r="AW39" s="76">
        <f>IF(Параметры!$C$36=2,Данные!AS408*тех!BJ$11*тех!BJ$6,)</f>
        <v>0</v>
      </c>
      <c r="AX39" s="76">
        <f>IF(Параметры!$C$36=2,Данные!AT408*тех!BK$11*тех!BK$6,)</f>
        <v>0</v>
      </c>
      <c r="AY39" s="76">
        <f>IF(Параметры!$C$36=2,Данные!AU408*тех!BL$11*тех!BL$6,)</f>
        <v>0</v>
      </c>
      <c r="AZ39" s="76">
        <f>IF(Параметры!$C$36=2,Данные!AV408*тех!BM$11*тех!BM$6,)</f>
        <v>0</v>
      </c>
      <c r="BA39" s="76">
        <f>IF(Параметры!$C$36=2,Данные!AW408*тех!BN$11*тех!BN$6,)</f>
        <v>0</v>
      </c>
      <c r="BB39" s="76">
        <f>IF(Параметры!$C$36=2,Данные!AX408*тех!BO$11*тех!BO$6,)</f>
        <v>0</v>
      </c>
      <c r="BC39" s="76">
        <f>IF(Параметры!$C$36=2,Данные!AY408*тех!BP$11*тех!BP$6,)</f>
        <v>0</v>
      </c>
      <c r="BD39" s="76">
        <f>IF(Параметры!$C$36=2,Данные!AZ408*тех!BQ$11*тех!BQ$6,)</f>
        <v>0</v>
      </c>
      <c r="BE39" s="76">
        <f>IF(Параметры!$C$36=2,Данные!BA408*тех!BR$11*тех!BR$6,)</f>
        <v>0</v>
      </c>
      <c r="BF39" s="76">
        <f>IF(Параметры!$C$36=2,Данные!BB408*тех!BS$11*тех!BS$6,)</f>
        <v>0</v>
      </c>
      <c r="BG39" s="76">
        <f>IF(Параметры!$C$36=2,Данные!BC408*тех!BT$11*тех!BT$6,)</f>
        <v>0</v>
      </c>
      <c r="BH39" s="76">
        <f>IF(Параметры!$C$36=2,Данные!BD408*тех!BU$11*тех!BU$6,)</f>
        <v>0</v>
      </c>
      <c r="BI39" s="76">
        <f>IF(Параметры!$C$36=2,Данные!BE408*тех!BV$11*тех!BV$6,)</f>
        <v>0</v>
      </c>
      <c r="BJ39" s="76">
        <f>IF(Параметры!$C$36=2,Данные!BF408*тех!BW$11*тех!BW$6,)</f>
        <v>0</v>
      </c>
      <c r="BK39" s="76">
        <f>IF(Параметры!$C$36=2,Данные!BG408*тех!BX$11*тех!BX$6,)</f>
        <v>0</v>
      </c>
      <c r="BL39" s="76">
        <f>IF(Параметры!$C$36=2,Данные!BH408*тех!BY$11*тех!BY$6,)</f>
        <v>0</v>
      </c>
      <c r="BM39" s="76">
        <f>IF(Параметры!$C$36=2,Данные!BI408*тех!BZ$11*тех!BZ$6,)</f>
        <v>0</v>
      </c>
      <c r="BN39" s="76">
        <f>IF(Параметры!$C$36=2,Данные!BJ408*тех!CA$11*тех!CA$6,)</f>
        <v>0</v>
      </c>
      <c r="BO39" s="76">
        <f>IF(Параметры!$C$36=2,Данные!BK408*тех!CB$11*тех!CB$6,)</f>
        <v>0</v>
      </c>
      <c r="BP39" s="76">
        <f>IF(Параметры!$C$36=2,Данные!BL408*тех!CC$11*тех!CC$6,)</f>
        <v>0</v>
      </c>
      <c r="BQ39" s="76">
        <f>IF(Параметры!$C$36=2,Данные!BM408*тех!CD$11*тех!CD$6,)</f>
        <v>0</v>
      </c>
      <c r="BR39" s="76">
        <f>IF(Параметры!$C$36=2,Данные!BN408*тех!CE$11*тех!CE$6,)</f>
        <v>0</v>
      </c>
    </row>
    <row r="40" spans="2:70">
      <c r="B40" s="143" t="s">
        <v>158</v>
      </c>
      <c r="C40" s="46" t="s">
        <v>127</v>
      </c>
      <c r="D40" s="76">
        <f t="shared" si="277"/>
        <v>0</v>
      </c>
      <c r="E40" s="76">
        <f t="shared" si="278"/>
        <v>0</v>
      </c>
      <c r="F40" s="76">
        <f t="shared" si="279"/>
        <v>0</v>
      </c>
      <c r="G40" s="76">
        <f t="shared" si="280"/>
        <v>0</v>
      </c>
      <c r="H40" s="76">
        <f t="shared" si="281"/>
        <v>0</v>
      </c>
      <c r="I40" s="76">
        <f t="shared" si="282"/>
        <v>0</v>
      </c>
      <c r="K40" s="76">
        <f>IF(Параметры!$C$36=2,Данные!F366+Данные!F365+Данные!G409*тех!X$11*тех!X$6,)</f>
        <v>0</v>
      </c>
      <c r="L40" s="76">
        <f>IF(Параметры!$C$36=2,Данные!H409*тех!Y$11*тех!Y$6,)</f>
        <v>0</v>
      </c>
      <c r="M40" s="76">
        <f>IF(Параметры!$C$36=2,Данные!I409*тех!Z$11*тех!Z$6,)</f>
        <v>0</v>
      </c>
      <c r="N40" s="76">
        <f>IF(Параметры!$C$36=2,Данные!J409*тех!AA$11*тех!AA$6,)</f>
        <v>0</v>
      </c>
      <c r="O40" s="76">
        <f>IF(Параметры!$C$36=2,Данные!K409*тех!AB$11*тех!AB$6,)</f>
        <v>0</v>
      </c>
      <c r="P40" s="76">
        <f>IF(Параметры!$C$36=2,Данные!L409*тех!AC$11*тех!AC$6,)</f>
        <v>0</v>
      </c>
      <c r="Q40" s="76">
        <f>IF(Параметры!$C$36=2,Данные!M409*тех!AD$11*тех!AD$6,)</f>
        <v>0</v>
      </c>
      <c r="R40" s="76">
        <f>IF(Параметры!$C$36=2,Данные!N409*тех!AE$11*тех!AE$6,)</f>
        <v>0</v>
      </c>
      <c r="S40" s="76">
        <f>IF(Параметры!$C$36=2,Данные!O409*тех!AF$11*тех!AF$6,)</f>
        <v>0</v>
      </c>
      <c r="T40" s="76">
        <f>IF(Параметры!$C$36=2,Данные!P409*тех!AG$11*тех!AG$6,)</f>
        <v>0</v>
      </c>
      <c r="U40" s="76">
        <f>IF(Параметры!$C$36=2,Данные!Q409*тех!AH$11*тех!AH$6,)</f>
        <v>0</v>
      </c>
      <c r="V40" s="76">
        <f>IF(Параметры!$C$36=2,Данные!R409*тех!AI$11*тех!AI$6,)</f>
        <v>0</v>
      </c>
      <c r="W40" s="76">
        <f>IF(Параметры!$C$36=2,Данные!S409*тех!AJ$11*тех!AJ$6,)</f>
        <v>0</v>
      </c>
      <c r="X40" s="76">
        <f>IF(Параметры!$C$36=2,Данные!T409*тех!AK$11*тех!AK$6,)</f>
        <v>0</v>
      </c>
      <c r="Y40" s="76">
        <f>IF(Параметры!$C$36=2,Данные!U409*тех!AL$11*тех!AL$6,)</f>
        <v>0</v>
      </c>
      <c r="Z40" s="76">
        <f>IF(Параметры!$C$36=2,Данные!V409*тех!AM$11*тех!AM$6,)</f>
        <v>0</v>
      </c>
      <c r="AA40" s="76">
        <f>IF(Параметры!$C$36=2,Данные!W409*тех!AN$11*тех!AN$6,)</f>
        <v>0</v>
      </c>
      <c r="AB40" s="76">
        <f>IF(Параметры!$C$36=2,Данные!X409*тех!AO$11*тех!AO$6,)</f>
        <v>0</v>
      </c>
      <c r="AC40" s="76">
        <f>IF(Параметры!$C$36=2,Данные!Y409*тех!AP$11*тех!AP$6,)</f>
        <v>0</v>
      </c>
      <c r="AD40" s="76">
        <f>IF(Параметры!$C$36=2,Данные!Z409*тех!AQ$11*тех!AQ$6,)</f>
        <v>0</v>
      </c>
      <c r="AE40" s="76">
        <f>IF(Параметры!$C$36=2,Данные!AA409*тех!AR$11*тех!AR$6,)</f>
        <v>0</v>
      </c>
      <c r="AF40" s="76">
        <f>IF(Параметры!$C$36=2,Данные!AB409*тех!AS$11*тех!AS$6,)</f>
        <v>0</v>
      </c>
      <c r="AG40" s="76">
        <f>IF(Параметры!$C$36=2,Данные!AC409*тех!AT$11*тех!AT$6,)</f>
        <v>0</v>
      </c>
      <c r="AH40" s="76">
        <f>IF(Параметры!$C$36=2,Данные!AD409*тех!AU$11*тех!AU$6,)</f>
        <v>0</v>
      </c>
      <c r="AI40" s="76">
        <f>IF(Параметры!$C$36=2,Данные!AE409*тех!AV$11*тех!AV$6,)</f>
        <v>0</v>
      </c>
      <c r="AJ40" s="76">
        <f>IF(Параметры!$C$36=2,Данные!AF409*тех!AW$11*тех!AW$6,)</f>
        <v>0</v>
      </c>
      <c r="AK40" s="76">
        <f>IF(Параметры!$C$36=2,Данные!AG409*тех!AX$11*тех!AX$6,)</f>
        <v>0</v>
      </c>
      <c r="AL40" s="76">
        <f>IF(Параметры!$C$36=2,Данные!AH409*тех!AY$11*тех!AY$6,)</f>
        <v>0</v>
      </c>
      <c r="AM40" s="76">
        <f>IF(Параметры!$C$36=2,Данные!AI409*тех!AZ$11*тех!AZ$6,)</f>
        <v>0</v>
      </c>
      <c r="AN40" s="76">
        <f>IF(Параметры!$C$36=2,Данные!AJ409*тех!BA$11*тех!BA$6,)</f>
        <v>0</v>
      </c>
      <c r="AO40" s="76">
        <f>IF(Параметры!$C$36=2,Данные!AK409*тех!BB$11*тех!BB$6,)</f>
        <v>0</v>
      </c>
      <c r="AP40" s="76">
        <f>IF(Параметры!$C$36=2,Данные!AL409*тех!BC$11*тех!BC$6,)</f>
        <v>0</v>
      </c>
      <c r="AQ40" s="76">
        <f>IF(Параметры!$C$36=2,Данные!AM409*тех!BD$11*тех!BD$6,)</f>
        <v>0</v>
      </c>
      <c r="AR40" s="76">
        <f>IF(Параметры!$C$36=2,Данные!AN409*тех!BE$11*тех!BE$6,)</f>
        <v>0</v>
      </c>
      <c r="AS40" s="76">
        <f>IF(Параметры!$C$36=2,Данные!AO409*тех!BF$11*тех!BF$6,)</f>
        <v>0</v>
      </c>
      <c r="AT40" s="76">
        <f>IF(Параметры!$C$36=2,Данные!AP409*тех!BG$11*тех!BG$6,)</f>
        <v>0</v>
      </c>
      <c r="AU40" s="76">
        <f>IF(Параметры!$C$36=2,Данные!AQ409*тех!BH$11*тех!BH$6,)</f>
        <v>0</v>
      </c>
      <c r="AV40" s="76">
        <f>IF(Параметры!$C$36=2,Данные!AR409*тех!BI$11*тех!BI$6,)</f>
        <v>0</v>
      </c>
      <c r="AW40" s="76">
        <f>IF(Параметры!$C$36=2,Данные!AS409*тех!BJ$11*тех!BJ$6,)</f>
        <v>0</v>
      </c>
      <c r="AX40" s="76">
        <f>IF(Параметры!$C$36=2,Данные!AT409*тех!BK$11*тех!BK$6,)</f>
        <v>0</v>
      </c>
      <c r="AY40" s="76">
        <f>IF(Параметры!$C$36=2,Данные!AU409*тех!BL$11*тех!BL$6,)</f>
        <v>0</v>
      </c>
      <c r="AZ40" s="76">
        <f>IF(Параметры!$C$36=2,Данные!AV409*тех!BM$11*тех!BM$6,)</f>
        <v>0</v>
      </c>
      <c r="BA40" s="76">
        <f>IF(Параметры!$C$36=2,Данные!AW409*тех!BN$11*тех!BN$6,)</f>
        <v>0</v>
      </c>
      <c r="BB40" s="76">
        <f>IF(Параметры!$C$36=2,Данные!AX409*тех!BO$11*тех!BO$6,)</f>
        <v>0</v>
      </c>
      <c r="BC40" s="76">
        <f>IF(Параметры!$C$36=2,Данные!AY409*тех!BP$11*тех!BP$6,)</f>
        <v>0</v>
      </c>
      <c r="BD40" s="76">
        <f>IF(Параметры!$C$36=2,Данные!AZ409*тех!BQ$11*тех!BQ$6,)</f>
        <v>0</v>
      </c>
      <c r="BE40" s="76">
        <f>IF(Параметры!$C$36=2,Данные!BA409*тех!BR$11*тех!BR$6,)</f>
        <v>0</v>
      </c>
      <c r="BF40" s="76">
        <f>IF(Параметры!$C$36=2,Данные!BB409*тех!BS$11*тех!BS$6,)</f>
        <v>0</v>
      </c>
      <c r="BG40" s="76">
        <f>IF(Параметры!$C$36=2,Данные!BC409*тех!BT$11*тех!BT$6,)</f>
        <v>0</v>
      </c>
      <c r="BH40" s="76">
        <f>IF(Параметры!$C$36=2,Данные!BD409*тех!BU$11*тех!BU$6,)</f>
        <v>0</v>
      </c>
      <c r="BI40" s="76">
        <f>IF(Параметры!$C$36=2,Данные!BE409*тех!BV$11*тех!BV$6,)</f>
        <v>0</v>
      </c>
      <c r="BJ40" s="76">
        <f>IF(Параметры!$C$36=2,Данные!BF409*тех!BW$11*тех!BW$6,)</f>
        <v>0</v>
      </c>
      <c r="BK40" s="76">
        <f>IF(Параметры!$C$36=2,Данные!BG409*тех!BX$11*тех!BX$6,)</f>
        <v>0</v>
      </c>
      <c r="BL40" s="76">
        <f>IF(Параметры!$C$36=2,Данные!BH409*тех!BY$11*тех!BY$6,)</f>
        <v>0</v>
      </c>
      <c r="BM40" s="76">
        <f>IF(Параметры!$C$36=2,Данные!BI409*тех!BZ$11*тех!BZ$6,)</f>
        <v>0</v>
      </c>
      <c r="BN40" s="76">
        <f>IF(Параметры!$C$36=2,Данные!BJ409*тех!CA$11*тех!CA$6,)</f>
        <v>0</v>
      </c>
      <c r="BO40" s="76">
        <f>IF(Параметры!$C$36=2,Данные!BK409*тех!CB$11*тех!CB$6,)</f>
        <v>0</v>
      </c>
      <c r="BP40" s="76">
        <f>IF(Параметры!$C$36=2,Данные!BL409*тех!CC$11*тех!CC$6,)</f>
        <v>0</v>
      </c>
      <c r="BQ40" s="76">
        <f>IF(Параметры!$C$36=2,Данные!BM409*тех!CD$11*тех!CD$6,)</f>
        <v>0</v>
      </c>
      <c r="BR40" s="76">
        <f>IF(Параметры!$C$36=2,Данные!BN409*тех!CE$11*тех!CE$6,)</f>
        <v>0</v>
      </c>
    </row>
    <row r="41" spans="2:70">
      <c r="B41" s="143" t="s">
        <v>159</v>
      </c>
      <c r="C41" s="6" t="s">
        <v>128</v>
      </c>
      <c r="D41" s="79">
        <f t="shared" si="277"/>
        <v>0</v>
      </c>
      <c r="E41" s="79">
        <f t="shared" si="278"/>
        <v>0</v>
      </c>
      <c r="F41" s="79">
        <f t="shared" si="279"/>
        <v>0</v>
      </c>
      <c r="G41" s="79">
        <f t="shared" si="280"/>
        <v>0</v>
      </c>
      <c r="H41" s="79">
        <f t="shared" si="281"/>
        <v>0</v>
      </c>
      <c r="I41" s="79">
        <f t="shared" si="282"/>
        <v>0</v>
      </c>
      <c r="K41" s="79">
        <f>IF(Параметры!$C$36=2,Данные!F369+Данные!G410*тех!X$11*тех!X$6,)</f>
        <v>0</v>
      </c>
      <c r="L41" s="79">
        <f>IF(Параметры!$C$36=2,Данные!H410*тех!Y$11*тех!Y$6,)</f>
        <v>0</v>
      </c>
      <c r="M41" s="79">
        <f>IF(Параметры!$C$36=2,Данные!I410*тех!Z$11*тех!Z$6,)</f>
        <v>0</v>
      </c>
      <c r="N41" s="79">
        <f>IF(Параметры!$C$36=2,Данные!J410*тех!AA$11*тех!AA$6,)</f>
        <v>0</v>
      </c>
      <c r="O41" s="79">
        <f>IF(Параметры!$C$36=2,Данные!K410*тех!AB$11*тех!AB$6,)</f>
        <v>0</v>
      </c>
      <c r="P41" s="79">
        <f>IF(Параметры!$C$36=2,Данные!L410*тех!AC$11*тех!AC$6,)</f>
        <v>0</v>
      </c>
      <c r="Q41" s="79">
        <f>IF(Параметры!$C$36=2,Данные!M410*тех!AD$11*тех!AD$6,)</f>
        <v>0</v>
      </c>
      <c r="R41" s="79">
        <f>IF(Параметры!$C$36=2,Данные!N410*тех!AE$11*тех!AE$6,)</f>
        <v>0</v>
      </c>
      <c r="S41" s="79">
        <f>IF(Параметры!$C$36=2,Данные!O410*тех!AF$11*тех!AF$6,)</f>
        <v>0</v>
      </c>
      <c r="T41" s="79">
        <f>IF(Параметры!$C$36=2,Данные!P410*тех!AG$11*тех!AG$6,)</f>
        <v>0</v>
      </c>
      <c r="U41" s="79">
        <f>IF(Параметры!$C$36=2,Данные!Q410*тех!AH$11*тех!AH$6,)</f>
        <v>0</v>
      </c>
      <c r="V41" s="79">
        <f>IF(Параметры!$C$36=2,Данные!R410*тех!AI$11*тех!AI$6,)</f>
        <v>0</v>
      </c>
      <c r="W41" s="79">
        <f>IF(Параметры!$C$36=2,Данные!S410*тех!AJ$11*тех!AJ$6,)</f>
        <v>0</v>
      </c>
      <c r="X41" s="79">
        <f>IF(Параметры!$C$36=2,Данные!T410*тех!AK$11*тех!AK$6,)</f>
        <v>0</v>
      </c>
      <c r="Y41" s="79">
        <f>IF(Параметры!$C$36=2,Данные!U410*тех!AL$11*тех!AL$6,)</f>
        <v>0</v>
      </c>
      <c r="Z41" s="79">
        <f>IF(Параметры!$C$36=2,Данные!V410*тех!AM$11*тех!AM$6,)</f>
        <v>0</v>
      </c>
      <c r="AA41" s="79">
        <f>IF(Параметры!$C$36=2,Данные!W410*тех!AN$11*тех!AN$6,)</f>
        <v>0</v>
      </c>
      <c r="AB41" s="79">
        <f>IF(Параметры!$C$36=2,Данные!X410*тех!AO$11*тех!AO$6,)</f>
        <v>0</v>
      </c>
      <c r="AC41" s="79">
        <f>IF(Параметры!$C$36=2,Данные!Y410*тех!AP$11*тех!AP$6,)</f>
        <v>0</v>
      </c>
      <c r="AD41" s="79">
        <f>IF(Параметры!$C$36=2,Данные!Z410*тех!AQ$11*тех!AQ$6,)</f>
        <v>0</v>
      </c>
      <c r="AE41" s="79">
        <f>IF(Параметры!$C$36=2,Данные!AA410*тех!AR$11*тех!AR$6,)</f>
        <v>0</v>
      </c>
      <c r="AF41" s="79">
        <f>IF(Параметры!$C$36=2,Данные!AB410*тех!AS$11*тех!AS$6,)</f>
        <v>0</v>
      </c>
      <c r="AG41" s="79">
        <f>IF(Параметры!$C$36=2,Данные!AC410*тех!AT$11*тех!AT$6,)</f>
        <v>0</v>
      </c>
      <c r="AH41" s="79">
        <f>IF(Параметры!$C$36=2,Данные!AD410*тех!AU$11*тех!AU$6,)</f>
        <v>0</v>
      </c>
      <c r="AI41" s="79">
        <f>IF(Параметры!$C$36=2,Данные!AE410*тех!AV$11*тех!AV$6,)</f>
        <v>0</v>
      </c>
      <c r="AJ41" s="79">
        <f>IF(Параметры!$C$36=2,Данные!AF410*тех!AW$11*тех!AW$6,)</f>
        <v>0</v>
      </c>
      <c r="AK41" s="79">
        <f>IF(Параметры!$C$36=2,Данные!AG410*тех!AX$11*тех!AX$6,)</f>
        <v>0</v>
      </c>
      <c r="AL41" s="79">
        <f>IF(Параметры!$C$36=2,Данные!AH410*тех!AY$11*тех!AY$6,)</f>
        <v>0</v>
      </c>
      <c r="AM41" s="79">
        <f>IF(Параметры!$C$36=2,Данные!AI410*тех!AZ$11*тех!AZ$6,)</f>
        <v>0</v>
      </c>
      <c r="AN41" s="79">
        <f>IF(Параметры!$C$36=2,Данные!AJ410*тех!BA$11*тех!BA$6,)</f>
        <v>0</v>
      </c>
      <c r="AO41" s="79">
        <f>IF(Параметры!$C$36=2,Данные!AK410*тех!BB$11*тех!BB$6,)</f>
        <v>0</v>
      </c>
      <c r="AP41" s="79">
        <f>IF(Параметры!$C$36=2,Данные!AL410*тех!BC$11*тех!BC$6,)</f>
        <v>0</v>
      </c>
      <c r="AQ41" s="79">
        <f>IF(Параметры!$C$36=2,Данные!AM410*тех!BD$11*тех!BD$6,)</f>
        <v>0</v>
      </c>
      <c r="AR41" s="79">
        <f>IF(Параметры!$C$36=2,Данные!AN410*тех!BE$11*тех!BE$6,)</f>
        <v>0</v>
      </c>
      <c r="AS41" s="79">
        <f>IF(Параметры!$C$36=2,Данные!AO410*тех!BF$11*тех!BF$6,)</f>
        <v>0</v>
      </c>
      <c r="AT41" s="79">
        <f>IF(Параметры!$C$36=2,Данные!AP410*тех!BG$11*тех!BG$6,)</f>
        <v>0</v>
      </c>
      <c r="AU41" s="79">
        <f>IF(Параметры!$C$36=2,Данные!AQ410*тех!BH$11*тех!BH$6,)</f>
        <v>0</v>
      </c>
      <c r="AV41" s="79">
        <f>IF(Параметры!$C$36=2,Данные!AR410*тех!BI$11*тех!BI$6,)</f>
        <v>0</v>
      </c>
      <c r="AW41" s="79">
        <f>IF(Параметры!$C$36=2,Данные!AS410*тех!BJ$11*тех!BJ$6,)</f>
        <v>0</v>
      </c>
      <c r="AX41" s="79">
        <f>IF(Параметры!$C$36=2,Данные!AT410*тех!BK$11*тех!BK$6,)</f>
        <v>0</v>
      </c>
      <c r="AY41" s="79">
        <f>IF(Параметры!$C$36=2,Данные!AU410*тех!BL$11*тех!BL$6,)</f>
        <v>0</v>
      </c>
      <c r="AZ41" s="79">
        <f>IF(Параметры!$C$36=2,Данные!AV410*тех!BM$11*тех!BM$6,)</f>
        <v>0</v>
      </c>
      <c r="BA41" s="79">
        <f>IF(Параметры!$C$36=2,Данные!AW410*тех!BN$11*тех!BN$6,)</f>
        <v>0</v>
      </c>
      <c r="BB41" s="79">
        <f>IF(Параметры!$C$36=2,Данные!AX410*тех!BO$11*тех!BO$6,)</f>
        <v>0</v>
      </c>
      <c r="BC41" s="79">
        <f>IF(Параметры!$C$36=2,Данные!AY410*тех!BP$11*тех!BP$6,)</f>
        <v>0</v>
      </c>
      <c r="BD41" s="79">
        <f>IF(Параметры!$C$36=2,Данные!AZ410*тех!BQ$11*тех!BQ$6,)</f>
        <v>0</v>
      </c>
      <c r="BE41" s="79">
        <f>IF(Параметры!$C$36=2,Данные!BA410*тех!BR$11*тех!BR$6,)</f>
        <v>0</v>
      </c>
      <c r="BF41" s="79">
        <f>IF(Параметры!$C$36=2,Данные!BB410*тех!BS$11*тех!BS$6,)</f>
        <v>0</v>
      </c>
      <c r="BG41" s="79">
        <f>IF(Параметры!$C$36=2,Данные!BC410*тех!BT$11*тех!BT$6,)</f>
        <v>0</v>
      </c>
      <c r="BH41" s="79">
        <f>IF(Параметры!$C$36=2,Данные!BD410*тех!BU$11*тех!BU$6,)</f>
        <v>0</v>
      </c>
      <c r="BI41" s="79">
        <f>IF(Параметры!$C$36=2,Данные!BE410*тех!BV$11*тех!BV$6,)</f>
        <v>0</v>
      </c>
      <c r="BJ41" s="79">
        <f>IF(Параметры!$C$36=2,Данные!BF410*тех!BW$11*тех!BW$6,)</f>
        <v>0</v>
      </c>
      <c r="BK41" s="79">
        <f>IF(Параметры!$C$36=2,Данные!BG410*тех!BX$11*тех!BX$6,)</f>
        <v>0</v>
      </c>
      <c r="BL41" s="79">
        <f>IF(Параметры!$C$36=2,Данные!BH410*тех!BY$11*тех!BY$6,)</f>
        <v>0</v>
      </c>
      <c r="BM41" s="79">
        <f>IF(Параметры!$C$36=2,Данные!BI410*тех!BZ$11*тех!BZ$6,)</f>
        <v>0</v>
      </c>
      <c r="BN41" s="79">
        <f>IF(Параметры!$C$36=2,Данные!BJ410*тех!CA$11*тех!CA$6,)</f>
        <v>0</v>
      </c>
      <c r="BO41" s="79">
        <f>IF(Параметры!$C$36=2,Данные!BK410*тех!CB$11*тех!CB$6,)</f>
        <v>0</v>
      </c>
      <c r="BP41" s="79">
        <f>IF(Параметры!$C$36=2,Данные!BL410*тех!CC$11*тех!CC$6,)</f>
        <v>0</v>
      </c>
      <c r="BQ41" s="79">
        <f>IF(Параметры!$C$36=2,Данные!BM410*тех!CD$11*тех!CD$6,)</f>
        <v>0</v>
      </c>
      <c r="BR41" s="79">
        <f>IF(Параметры!$C$36=2,Данные!BN410*тех!CE$11*тех!CE$6,)</f>
        <v>0</v>
      </c>
    </row>
    <row r="42" spans="2:70">
      <c r="B42" s="143" t="s">
        <v>160</v>
      </c>
      <c r="C42" s="6" t="s">
        <v>129</v>
      </c>
      <c r="D42" s="79">
        <f t="shared" si="277"/>
        <v>0</v>
      </c>
      <c r="E42" s="79">
        <f t="shared" si="278"/>
        <v>0</v>
      </c>
      <c r="F42" s="79">
        <f t="shared" si="279"/>
        <v>0</v>
      </c>
      <c r="G42" s="79">
        <f t="shared" si="280"/>
        <v>0</v>
      </c>
      <c r="H42" s="79">
        <f t="shared" si="281"/>
        <v>0</v>
      </c>
      <c r="I42" s="79">
        <f t="shared" si="282"/>
        <v>0</v>
      </c>
      <c r="K42" s="79">
        <f>IF(Параметры!$C$36=2,Данные!F370+Данные!G411*тех!X$11*тех!X$6,)</f>
        <v>0</v>
      </c>
      <c r="L42" s="79">
        <f>IF(Параметры!$C$36=2,Данные!H411*тех!Y$11*тех!Y$6,)</f>
        <v>0</v>
      </c>
      <c r="M42" s="79">
        <f>IF(Параметры!$C$36=2,Данные!I411*тех!Z$11*тех!Z$6,)</f>
        <v>0</v>
      </c>
      <c r="N42" s="79">
        <f>IF(Параметры!$C$36=2,Данные!J411*тех!AA$11*тех!AA$6,)</f>
        <v>0</v>
      </c>
      <c r="O42" s="79">
        <f>IF(Параметры!$C$36=2,Данные!K411*тех!AB$11*тех!AB$6,)</f>
        <v>0</v>
      </c>
      <c r="P42" s="79">
        <f>IF(Параметры!$C$36=2,Данные!L411*тех!AC$11*тех!AC$6,)</f>
        <v>0</v>
      </c>
      <c r="Q42" s="79">
        <f>IF(Параметры!$C$36=2,Данные!M411*тех!AD$11*тех!AD$6,)</f>
        <v>0</v>
      </c>
      <c r="R42" s="79">
        <f>IF(Параметры!$C$36=2,Данные!N411*тех!AE$11*тех!AE$6,)</f>
        <v>0</v>
      </c>
      <c r="S42" s="79">
        <f>IF(Параметры!$C$36=2,Данные!O411*тех!AF$11*тех!AF$6,)</f>
        <v>0</v>
      </c>
      <c r="T42" s="79">
        <f>IF(Параметры!$C$36=2,Данные!P411*тех!AG$11*тех!AG$6,)</f>
        <v>0</v>
      </c>
      <c r="U42" s="79">
        <f>IF(Параметры!$C$36=2,Данные!Q411*тех!AH$11*тех!AH$6,)</f>
        <v>0</v>
      </c>
      <c r="V42" s="79">
        <f>IF(Параметры!$C$36=2,Данные!R411*тех!AI$11*тех!AI$6,)</f>
        <v>0</v>
      </c>
      <c r="W42" s="79">
        <f>IF(Параметры!$C$36=2,Данные!S411*тех!AJ$11*тех!AJ$6,)</f>
        <v>0</v>
      </c>
      <c r="X42" s="79">
        <f>IF(Параметры!$C$36=2,Данные!T411*тех!AK$11*тех!AK$6,)</f>
        <v>0</v>
      </c>
      <c r="Y42" s="79">
        <f>IF(Параметры!$C$36=2,Данные!U411*тех!AL$11*тех!AL$6,)</f>
        <v>0</v>
      </c>
      <c r="Z42" s="79">
        <f>IF(Параметры!$C$36=2,Данные!V411*тех!AM$11*тех!AM$6,)</f>
        <v>0</v>
      </c>
      <c r="AA42" s="79">
        <f>IF(Параметры!$C$36=2,Данные!W411*тех!AN$11*тех!AN$6,)</f>
        <v>0</v>
      </c>
      <c r="AB42" s="79">
        <f>IF(Параметры!$C$36=2,Данные!X411*тех!AO$11*тех!AO$6,)</f>
        <v>0</v>
      </c>
      <c r="AC42" s="79">
        <f>IF(Параметры!$C$36=2,Данные!Y411*тех!AP$11*тех!AP$6,)</f>
        <v>0</v>
      </c>
      <c r="AD42" s="79">
        <f>IF(Параметры!$C$36=2,Данные!Z411*тех!AQ$11*тех!AQ$6,)</f>
        <v>0</v>
      </c>
      <c r="AE42" s="79">
        <f>IF(Параметры!$C$36=2,Данные!AA411*тех!AR$11*тех!AR$6,)</f>
        <v>0</v>
      </c>
      <c r="AF42" s="79">
        <f>IF(Параметры!$C$36=2,Данные!AB411*тех!AS$11*тех!AS$6,)</f>
        <v>0</v>
      </c>
      <c r="AG42" s="79">
        <f>IF(Параметры!$C$36=2,Данные!AC411*тех!AT$11*тех!AT$6,)</f>
        <v>0</v>
      </c>
      <c r="AH42" s="79">
        <f>IF(Параметры!$C$36=2,Данные!AD411*тех!AU$11*тех!AU$6,)</f>
        <v>0</v>
      </c>
      <c r="AI42" s="79">
        <f>IF(Параметры!$C$36=2,Данные!AE411*тех!AV$11*тех!AV$6,)</f>
        <v>0</v>
      </c>
      <c r="AJ42" s="79">
        <f>IF(Параметры!$C$36=2,Данные!AF411*тех!AW$11*тех!AW$6,)</f>
        <v>0</v>
      </c>
      <c r="AK42" s="79">
        <f>IF(Параметры!$C$36=2,Данные!AG411*тех!AX$11*тех!AX$6,)</f>
        <v>0</v>
      </c>
      <c r="AL42" s="79">
        <f>IF(Параметры!$C$36=2,Данные!AH411*тех!AY$11*тех!AY$6,)</f>
        <v>0</v>
      </c>
      <c r="AM42" s="79">
        <f>IF(Параметры!$C$36=2,Данные!AI411*тех!AZ$11*тех!AZ$6,)</f>
        <v>0</v>
      </c>
      <c r="AN42" s="79">
        <f>IF(Параметры!$C$36=2,Данные!AJ411*тех!BA$11*тех!BA$6,)</f>
        <v>0</v>
      </c>
      <c r="AO42" s="79">
        <f>IF(Параметры!$C$36=2,Данные!AK411*тех!BB$11*тех!BB$6,)</f>
        <v>0</v>
      </c>
      <c r="AP42" s="79">
        <f>IF(Параметры!$C$36=2,Данные!AL411*тех!BC$11*тех!BC$6,)</f>
        <v>0</v>
      </c>
      <c r="AQ42" s="79">
        <f>IF(Параметры!$C$36=2,Данные!AM411*тех!BD$11*тех!BD$6,)</f>
        <v>0</v>
      </c>
      <c r="AR42" s="79">
        <f>IF(Параметры!$C$36=2,Данные!AN411*тех!BE$11*тех!BE$6,)</f>
        <v>0</v>
      </c>
      <c r="AS42" s="79">
        <f>IF(Параметры!$C$36=2,Данные!AO411*тех!BF$11*тех!BF$6,)</f>
        <v>0</v>
      </c>
      <c r="AT42" s="79">
        <f>IF(Параметры!$C$36=2,Данные!AP411*тех!BG$11*тех!BG$6,)</f>
        <v>0</v>
      </c>
      <c r="AU42" s="79">
        <f>IF(Параметры!$C$36=2,Данные!AQ411*тех!BH$11*тех!BH$6,)</f>
        <v>0</v>
      </c>
      <c r="AV42" s="79">
        <f>IF(Параметры!$C$36=2,Данные!AR411*тех!BI$11*тех!BI$6,)</f>
        <v>0</v>
      </c>
      <c r="AW42" s="79">
        <f>IF(Параметры!$C$36=2,Данные!AS411*тех!BJ$11*тех!BJ$6,)</f>
        <v>0</v>
      </c>
      <c r="AX42" s="79">
        <f>IF(Параметры!$C$36=2,Данные!AT411*тех!BK$11*тех!BK$6,)</f>
        <v>0</v>
      </c>
      <c r="AY42" s="79">
        <f>IF(Параметры!$C$36=2,Данные!AU411*тех!BL$11*тех!BL$6,)</f>
        <v>0</v>
      </c>
      <c r="AZ42" s="79">
        <f>IF(Параметры!$C$36=2,Данные!AV411*тех!BM$11*тех!BM$6,)</f>
        <v>0</v>
      </c>
      <c r="BA42" s="79">
        <f>IF(Параметры!$C$36=2,Данные!AW411*тех!BN$11*тех!BN$6,)</f>
        <v>0</v>
      </c>
      <c r="BB42" s="79">
        <f>IF(Параметры!$C$36=2,Данные!AX411*тех!BO$11*тех!BO$6,)</f>
        <v>0</v>
      </c>
      <c r="BC42" s="79">
        <f>IF(Параметры!$C$36=2,Данные!AY411*тех!BP$11*тех!BP$6,)</f>
        <v>0</v>
      </c>
      <c r="BD42" s="79">
        <f>IF(Параметры!$C$36=2,Данные!AZ411*тех!BQ$11*тех!BQ$6,)</f>
        <v>0</v>
      </c>
      <c r="BE42" s="79">
        <f>IF(Параметры!$C$36=2,Данные!BA411*тех!BR$11*тех!BR$6,)</f>
        <v>0</v>
      </c>
      <c r="BF42" s="79">
        <f>IF(Параметры!$C$36=2,Данные!BB411*тех!BS$11*тех!BS$6,)</f>
        <v>0</v>
      </c>
      <c r="BG42" s="79">
        <f>IF(Параметры!$C$36=2,Данные!BC411*тех!BT$11*тех!BT$6,)</f>
        <v>0</v>
      </c>
      <c r="BH42" s="79">
        <f>IF(Параметры!$C$36=2,Данные!BD411*тех!BU$11*тех!BU$6,)</f>
        <v>0</v>
      </c>
      <c r="BI42" s="79">
        <f>IF(Параметры!$C$36=2,Данные!BE411*тех!BV$11*тех!BV$6,)</f>
        <v>0</v>
      </c>
      <c r="BJ42" s="79">
        <f>IF(Параметры!$C$36=2,Данные!BF411*тех!BW$11*тех!BW$6,)</f>
        <v>0</v>
      </c>
      <c r="BK42" s="79">
        <f>IF(Параметры!$C$36=2,Данные!BG411*тех!BX$11*тех!BX$6,)</f>
        <v>0</v>
      </c>
      <c r="BL42" s="79">
        <f>IF(Параметры!$C$36=2,Данные!BH411*тех!BY$11*тех!BY$6,)</f>
        <v>0</v>
      </c>
      <c r="BM42" s="79">
        <f>IF(Параметры!$C$36=2,Данные!BI411*тех!BZ$11*тех!BZ$6,)</f>
        <v>0</v>
      </c>
      <c r="BN42" s="79">
        <f>IF(Параметры!$C$36=2,Данные!BJ411*тех!CA$11*тех!CA$6,)</f>
        <v>0</v>
      </c>
      <c r="BO42" s="79">
        <f>IF(Параметры!$C$36=2,Данные!BK411*тех!CB$11*тех!CB$6,)</f>
        <v>0</v>
      </c>
      <c r="BP42" s="79">
        <f>IF(Параметры!$C$36=2,Данные!BL411*тех!CC$11*тех!CC$6,)</f>
        <v>0</v>
      </c>
      <c r="BQ42" s="79">
        <f>IF(Параметры!$C$36=2,Данные!BM411*тех!CD$11*тех!CD$6,)</f>
        <v>0</v>
      </c>
      <c r="BR42" s="79">
        <f>IF(Параметры!$C$36=2,Данные!BN411*тех!CE$11*тех!CE$6,)</f>
        <v>0</v>
      </c>
    </row>
    <row r="43" spans="2:70">
      <c r="B43" s="143" t="s">
        <v>161</v>
      </c>
      <c r="C43" s="6" t="s">
        <v>130</v>
      </c>
      <c r="D43" s="79">
        <f t="shared" si="277"/>
        <v>0</v>
      </c>
      <c r="E43" s="79">
        <f t="shared" si="278"/>
        <v>0</v>
      </c>
      <c r="F43" s="79">
        <f t="shared" si="279"/>
        <v>0</v>
      </c>
      <c r="G43" s="79">
        <f t="shared" si="280"/>
        <v>0</v>
      </c>
      <c r="H43" s="79">
        <f t="shared" si="281"/>
        <v>0</v>
      </c>
      <c r="I43" s="79">
        <f t="shared" si="282"/>
        <v>0</v>
      </c>
      <c r="J43" s="6"/>
      <c r="K43" s="79">
        <f>IF(Параметры!$C$36=2,ОС!M120,)</f>
        <v>0</v>
      </c>
      <c r="L43" s="79">
        <f>IF(Параметры!$C$36=2,ОС!N120,)</f>
        <v>0</v>
      </c>
      <c r="M43" s="79">
        <f>IF(Параметры!$C$36=2,ОС!O120,)</f>
        <v>0</v>
      </c>
      <c r="N43" s="79">
        <f>IF(Параметры!$C$36=2,ОС!P120,)</f>
        <v>0</v>
      </c>
      <c r="O43" s="79">
        <f>IF(Параметры!$C$36=2,ОС!Q120,)</f>
        <v>0</v>
      </c>
      <c r="P43" s="79">
        <f>IF(Параметры!$C$36=2,ОС!R120,)</f>
        <v>0</v>
      </c>
      <c r="Q43" s="79">
        <f>IF(Параметры!$C$36=2,ОС!S120,)</f>
        <v>0</v>
      </c>
      <c r="R43" s="79">
        <f>IF(Параметры!$C$36=2,ОС!T120,)</f>
        <v>0</v>
      </c>
      <c r="S43" s="79">
        <f>IF(Параметры!$C$36=2,ОС!U120,)</f>
        <v>0</v>
      </c>
      <c r="T43" s="79">
        <f>IF(Параметры!$C$36=2,ОС!V120,)</f>
        <v>0</v>
      </c>
      <c r="U43" s="79">
        <f>IF(Параметры!$C$36=2,ОС!W120,)</f>
        <v>0</v>
      </c>
      <c r="V43" s="79">
        <f>IF(Параметры!$C$36=2,ОС!X120,)</f>
        <v>0</v>
      </c>
      <c r="W43" s="79">
        <f>IF(Параметры!$C$36=2,ОС!Y120,)</f>
        <v>0</v>
      </c>
      <c r="X43" s="79">
        <f>IF(Параметры!$C$36=2,ОС!Z120,)</f>
        <v>0</v>
      </c>
      <c r="Y43" s="79">
        <f>IF(Параметры!$C$36=2,ОС!AA120,)</f>
        <v>0</v>
      </c>
      <c r="Z43" s="79">
        <f>IF(Параметры!$C$36=2,ОС!AB120,)</f>
        <v>0</v>
      </c>
      <c r="AA43" s="79">
        <f>IF(Параметры!$C$36=2,ОС!AC120,)</f>
        <v>0</v>
      </c>
      <c r="AB43" s="79">
        <f>IF(Параметры!$C$36=2,ОС!AD120,)</f>
        <v>0</v>
      </c>
      <c r="AC43" s="79">
        <f>IF(Параметры!$C$36=2,ОС!AE120,)</f>
        <v>0</v>
      </c>
      <c r="AD43" s="79">
        <f>IF(Параметры!$C$36=2,ОС!AF120,)</f>
        <v>0</v>
      </c>
      <c r="AE43" s="79">
        <f>IF(Параметры!$C$36=2,ОС!AG120,)</f>
        <v>0</v>
      </c>
      <c r="AF43" s="79">
        <f>IF(Параметры!$C$36=2,ОС!AH120,)</f>
        <v>0</v>
      </c>
      <c r="AG43" s="79">
        <f>IF(Параметры!$C$36=2,ОС!AI120,)</f>
        <v>0</v>
      </c>
      <c r="AH43" s="79">
        <f>IF(Параметры!$C$36=2,ОС!AJ120,)</f>
        <v>0</v>
      </c>
      <c r="AI43" s="79">
        <f>IF(Параметры!$C$36=2,ОС!AK120,)</f>
        <v>0</v>
      </c>
      <c r="AJ43" s="79">
        <f>IF(Параметры!$C$36=2,ОС!AL120,)</f>
        <v>0</v>
      </c>
      <c r="AK43" s="79">
        <f>IF(Параметры!$C$36=2,ОС!AM120,)</f>
        <v>0</v>
      </c>
      <c r="AL43" s="79">
        <f>IF(Параметры!$C$36=2,ОС!AN120,)</f>
        <v>0</v>
      </c>
      <c r="AM43" s="79">
        <f>IF(Параметры!$C$36=2,ОС!AO120,)</f>
        <v>0</v>
      </c>
      <c r="AN43" s="79">
        <f>IF(Параметры!$C$36=2,ОС!AP120,)</f>
        <v>0</v>
      </c>
      <c r="AO43" s="79">
        <f>IF(Параметры!$C$36=2,ОС!AQ120,)</f>
        <v>0</v>
      </c>
      <c r="AP43" s="79">
        <f>IF(Параметры!$C$36=2,ОС!AR120,)</f>
        <v>0</v>
      </c>
      <c r="AQ43" s="79">
        <f>IF(Параметры!$C$36=2,ОС!AS120,)</f>
        <v>0</v>
      </c>
      <c r="AR43" s="79">
        <f>IF(Параметры!$C$36=2,ОС!AT120,)</f>
        <v>0</v>
      </c>
      <c r="AS43" s="79">
        <f>IF(Параметры!$C$36=2,ОС!AU120,)</f>
        <v>0</v>
      </c>
      <c r="AT43" s="79">
        <f>IF(Параметры!$C$36=2,ОС!AV120,)</f>
        <v>0</v>
      </c>
      <c r="AU43" s="79">
        <f>IF(Параметры!$C$36=2,ОС!AW120,)</f>
        <v>0</v>
      </c>
      <c r="AV43" s="79">
        <f>IF(Параметры!$C$36=2,ОС!AX120,)</f>
        <v>0</v>
      </c>
      <c r="AW43" s="79">
        <f>IF(Параметры!$C$36=2,ОС!AY120,)</f>
        <v>0</v>
      </c>
      <c r="AX43" s="79">
        <f>IF(Параметры!$C$36=2,ОС!AZ120,)</f>
        <v>0</v>
      </c>
      <c r="AY43" s="79">
        <f>IF(Параметры!$C$36=2,ОС!BA120,)</f>
        <v>0</v>
      </c>
      <c r="AZ43" s="79">
        <f>IF(Параметры!$C$36=2,ОС!BB120,)</f>
        <v>0</v>
      </c>
      <c r="BA43" s="79">
        <f>IF(Параметры!$C$36=2,ОС!BC120,)</f>
        <v>0</v>
      </c>
      <c r="BB43" s="79">
        <f>IF(Параметры!$C$36=2,ОС!BD120,)</f>
        <v>0</v>
      </c>
      <c r="BC43" s="79">
        <f>IF(Параметры!$C$36=2,ОС!BE120,)</f>
        <v>0</v>
      </c>
      <c r="BD43" s="79">
        <f>IF(Параметры!$C$36=2,ОС!BF120,)</f>
        <v>0</v>
      </c>
      <c r="BE43" s="79">
        <f>IF(Параметры!$C$36=2,ОС!BG120,)</f>
        <v>0</v>
      </c>
      <c r="BF43" s="79">
        <f>IF(Параметры!$C$36=2,ОС!BH120,)</f>
        <v>0</v>
      </c>
      <c r="BG43" s="79">
        <f>IF(Параметры!$C$36=2,ОС!BI120,)</f>
        <v>0</v>
      </c>
      <c r="BH43" s="79">
        <f>IF(Параметры!$C$36=2,ОС!BJ120,)</f>
        <v>0</v>
      </c>
      <c r="BI43" s="79">
        <f>IF(Параметры!$C$36=2,ОС!BK120,)</f>
        <v>0</v>
      </c>
      <c r="BJ43" s="79">
        <f>IF(Параметры!$C$36=2,ОС!BL120,)</f>
        <v>0</v>
      </c>
      <c r="BK43" s="79">
        <f>IF(Параметры!$C$36=2,ОС!BM120,)</f>
        <v>0</v>
      </c>
      <c r="BL43" s="79">
        <f>IF(Параметры!$C$36=2,ОС!BN120,)</f>
        <v>0</v>
      </c>
      <c r="BM43" s="79">
        <f>IF(Параметры!$C$36=2,ОС!BO120,)</f>
        <v>0</v>
      </c>
      <c r="BN43" s="79">
        <f>IF(Параметры!$C$36=2,ОС!BP120,)</f>
        <v>0</v>
      </c>
      <c r="BO43" s="79">
        <f>IF(Параметры!$C$36=2,ОС!BQ120,)</f>
        <v>0</v>
      </c>
      <c r="BP43" s="79">
        <f>IF(Параметры!$C$36=2,ОС!BR120,)</f>
        <v>0</v>
      </c>
      <c r="BQ43" s="79">
        <f>IF(Параметры!$C$36=2,ОС!BS120,)</f>
        <v>0</v>
      </c>
      <c r="BR43" s="79">
        <f>IF(Параметры!$C$36=2,ОС!BT120,)</f>
        <v>0</v>
      </c>
    </row>
    <row r="44" spans="2:70">
      <c r="B44" s="143" t="s">
        <v>162</v>
      </c>
      <c r="C44" s="6" t="s">
        <v>131</v>
      </c>
      <c r="D44" s="79">
        <f t="shared" ref="D44:I44" si="283">SUM(D45:D47)</f>
        <v>0</v>
      </c>
      <c r="E44" s="79">
        <f t="shared" si="283"/>
        <v>0</v>
      </c>
      <c r="F44" s="79">
        <f t="shared" si="283"/>
        <v>0</v>
      </c>
      <c r="G44" s="79">
        <f t="shared" si="283"/>
        <v>0</v>
      </c>
      <c r="H44" s="79">
        <f t="shared" si="283"/>
        <v>0</v>
      </c>
      <c r="I44" s="79">
        <f t="shared" si="283"/>
        <v>0</v>
      </c>
      <c r="K44" s="79">
        <f>SUM(K45:K47)</f>
        <v>0</v>
      </c>
      <c r="L44" s="79">
        <f t="shared" ref="L44:BR44" si="284">SUM(L45:L47)</f>
        <v>0</v>
      </c>
      <c r="M44" s="79">
        <f t="shared" si="284"/>
        <v>0</v>
      </c>
      <c r="N44" s="79">
        <f t="shared" si="284"/>
        <v>0</v>
      </c>
      <c r="O44" s="79">
        <f t="shared" si="284"/>
        <v>0</v>
      </c>
      <c r="P44" s="79">
        <f t="shared" si="284"/>
        <v>0</v>
      </c>
      <c r="Q44" s="79">
        <f t="shared" si="284"/>
        <v>0</v>
      </c>
      <c r="R44" s="79">
        <f t="shared" si="284"/>
        <v>0</v>
      </c>
      <c r="S44" s="79">
        <f t="shared" si="284"/>
        <v>0</v>
      </c>
      <c r="T44" s="79">
        <f t="shared" si="284"/>
        <v>0</v>
      </c>
      <c r="U44" s="79">
        <f t="shared" si="284"/>
        <v>0</v>
      </c>
      <c r="V44" s="79">
        <f t="shared" si="284"/>
        <v>0</v>
      </c>
      <c r="W44" s="79">
        <f t="shared" si="284"/>
        <v>0</v>
      </c>
      <c r="X44" s="79">
        <f t="shared" si="284"/>
        <v>0</v>
      </c>
      <c r="Y44" s="79">
        <f t="shared" si="284"/>
        <v>0</v>
      </c>
      <c r="Z44" s="79">
        <f t="shared" si="284"/>
        <v>0</v>
      </c>
      <c r="AA44" s="79">
        <f t="shared" si="284"/>
        <v>0</v>
      </c>
      <c r="AB44" s="79">
        <f t="shared" si="284"/>
        <v>0</v>
      </c>
      <c r="AC44" s="79">
        <f t="shared" si="284"/>
        <v>0</v>
      </c>
      <c r="AD44" s="79">
        <f t="shared" si="284"/>
        <v>0</v>
      </c>
      <c r="AE44" s="79">
        <f t="shared" si="284"/>
        <v>0</v>
      </c>
      <c r="AF44" s="79">
        <f t="shared" si="284"/>
        <v>0</v>
      </c>
      <c r="AG44" s="79">
        <f t="shared" si="284"/>
        <v>0</v>
      </c>
      <c r="AH44" s="79">
        <f t="shared" si="284"/>
        <v>0</v>
      </c>
      <c r="AI44" s="79">
        <f t="shared" si="284"/>
        <v>0</v>
      </c>
      <c r="AJ44" s="79">
        <f t="shared" si="284"/>
        <v>0</v>
      </c>
      <c r="AK44" s="79">
        <f t="shared" si="284"/>
        <v>0</v>
      </c>
      <c r="AL44" s="79">
        <f t="shared" si="284"/>
        <v>0</v>
      </c>
      <c r="AM44" s="79">
        <f t="shared" si="284"/>
        <v>0</v>
      </c>
      <c r="AN44" s="79">
        <f t="shared" si="284"/>
        <v>0</v>
      </c>
      <c r="AO44" s="79">
        <f t="shared" si="284"/>
        <v>0</v>
      </c>
      <c r="AP44" s="79">
        <f t="shared" si="284"/>
        <v>0</v>
      </c>
      <c r="AQ44" s="79">
        <f t="shared" si="284"/>
        <v>0</v>
      </c>
      <c r="AR44" s="79">
        <f t="shared" si="284"/>
        <v>0</v>
      </c>
      <c r="AS44" s="79">
        <f t="shared" si="284"/>
        <v>0</v>
      </c>
      <c r="AT44" s="79">
        <f t="shared" si="284"/>
        <v>0</v>
      </c>
      <c r="AU44" s="79">
        <f t="shared" si="284"/>
        <v>0</v>
      </c>
      <c r="AV44" s="79">
        <f t="shared" si="284"/>
        <v>0</v>
      </c>
      <c r="AW44" s="79">
        <f t="shared" si="284"/>
        <v>0</v>
      </c>
      <c r="AX44" s="79">
        <f t="shared" si="284"/>
        <v>0</v>
      </c>
      <c r="AY44" s="79">
        <f t="shared" si="284"/>
        <v>0</v>
      </c>
      <c r="AZ44" s="79">
        <f t="shared" si="284"/>
        <v>0</v>
      </c>
      <c r="BA44" s="79">
        <f t="shared" si="284"/>
        <v>0</v>
      </c>
      <c r="BB44" s="79">
        <f t="shared" si="284"/>
        <v>0</v>
      </c>
      <c r="BC44" s="79">
        <f t="shared" si="284"/>
        <v>0</v>
      </c>
      <c r="BD44" s="79">
        <f t="shared" si="284"/>
        <v>0</v>
      </c>
      <c r="BE44" s="79">
        <f t="shared" si="284"/>
        <v>0</v>
      </c>
      <c r="BF44" s="79">
        <f t="shared" si="284"/>
        <v>0</v>
      </c>
      <c r="BG44" s="79">
        <f t="shared" si="284"/>
        <v>0</v>
      </c>
      <c r="BH44" s="79">
        <f t="shared" si="284"/>
        <v>0</v>
      </c>
      <c r="BI44" s="79">
        <f t="shared" si="284"/>
        <v>0</v>
      </c>
      <c r="BJ44" s="79">
        <f t="shared" si="284"/>
        <v>0</v>
      </c>
      <c r="BK44" s="79">
        <f t="shared" si="284"/>
        <v>0</v>
      </c>
      <c r="BL44" s="79">
        <f t="shared" si="284"/>
        <v>0</v>
      </c>
      <c r="BM44" s="79">
        <f t="shared" si="284"/>
        <v>0</v>
      </c>
      <c r="BN44" s="79">
        <f t="shared" si="284"/>
        <v>0</v>
      </c>
      <c r="BO44" s="79">
        <f t="shared" si="284"/>
        <v>0</v>
      </c>
      <c r="BP44" s="79">
        <f t="shared" si="284"/>
        <v>0</v>
      </c>
      <c r="BQ44" s="79">
        <f t="shared" si="284"/>
        <v>0</v>
      </c>
      <c r="BR44" s="79">
        <f t="shared" si="284"/>
        <v>0</v>
      </c>
    </row>
    <row r="45" spans="2:70">
      <c r="B45" s="143" t="s">
        <v>362</v>
      </c>
      <c r="C45" s="67" t="s">
        <v>268</v>
      </c>
      <c r="D45" s="76">
        <f t="shared" ref="D45:D47" si="285">SUM(K45:V45)</f>
        <v>0</v>
      </c>
      <c r="E45" s="76">
        <f t="shared" ref="E45:E47" si="286">SUM(W45:AH45)</f>
        <v>0</v>
      </c>
      <c r="F45" s="76">
        <f t="shared" ref="F45:F47" si="287">SUM(AI45:AT45)</f>
        <v>0</v>
      </c>
      <c r="G45" s="76">
        <f t="shared" ref="G45:G47" si="288">SUM(AU45:BF45)</f>
        <v>0</v>
      </c>
      <c r="H45" s="76">
        <f t="shared" ref="H45:H47" si="289">SUM(BG45:BR45)</f>
        <v>0</v>
      </c>
      <c r="I45" s="76">
        <f t="shared" ref="I45:I47" si="290">SUM(D45:H45)</f>
        <v>0</v>
      </c>
      <c r="K45" s="76">
        <f>IF(Параметры!$C$36=2,Данные!F372+Данные!G413*тех!X$11*тех!X$6,)</f>
        <v>0</v>
      </c>
      <c r="L45" s="76">
        <f>IF(Параметры!$C$36=2,Данные!H413*тех!Y$11*тех!Y$6,)</f>
        <v>0</v>
      </c>
      <c r="M45" s="76">
        <f>IF(Параметры!$C$36=2,Данные!I413*тех!Z$11*тех!Z$6,)</f>
        <v>0</v>
      </c>
      <c r="N45" s="76">
        <f>IF(Параметры!$C$36=2,Данные!J413*тех!AA$11*тех!AA$6,)</f>
        <v>0</v>
      </c>
      <c r="O45" s="76">
        <f>IF(Параметры!$C$36=2,Данные!K413*тех!AB$11*тех!AB$6,)</f>
        <v>0</v>
      </c>
      <c r="P45" s="76">
        <f>IF(Параметры!$C$36=2,Данные!L413*тех!AC$11*тех!AC$6,)</f>
        <v>0</v>
      </c>
      <c r="Q45" s="76">
        <f>IF(Параметры!$C$36=2,Данные!M413*тех!AD$11*тех!AD$6,)</f>
        <v>0</v>
      </c>
      <c r="R45" s="76">
        <f>IF(Параметры!$C$36=2,Данные!N413*тех!AE$11*тех!AE$6,)</f>
        <v>0</v>
      </c>
      <c r="S45" s="76">
        <f>IF(Параметры!$C$36=2,Данные!O413*тех!AF$11*тех!AF$6,)</f>
        <v>0</v>
      </c>
      <c r="T45" s="76">
        <f>IF(Параметры!$C$36=2,Данные!P413*тех!AG$11*тех!AG$6,)</f>
        <v>0</v>
      </c>
      <c r="U45" s="76">
        <f>IF(Параметры!$C$36=2,Данные!Q413*тех!AH$11*тех!AH$6,)</f>
        <v>0</v>
      </c>
      <c r="V45" s="76">
        <f>IF(Параметры!$C$36=2,Данные!R413*тех!AI$11*тех!AI$6,)</f>
        <v>0</v>
      </c>
      <c r="W45" s="76">
        <f>IF(Параметры!$C$36=2,Данные!S413*тех!AJ$11*тех!AJ$6,)</f>
        <v>0</v>
      </c>
      <c r="X45" s="76">
        <f>IF(Параметры!$C$36=2,Данные!T413*тех!AK$11*тех!AK$6,)</f>
        <v>0</v>
      </c>
      <c r="Y45" s="76">
        <f>IF(Параметры!$C$36=2,Данные!U413*тех!AL$11*тех!AL$6,)</f>
        <v>0</v>
      </c>
      <c r="Z45" s="76">
        <f>IF(Параметры!$C$36=2,Данные!V413*тех!AM$11*тех!AM$6,)</f>
        <v>0</v>
      </c>
      <c r="AA45" s="76">
        <f>IF(Параметры!$C$36=2,Данные!W413*тех!AN$11*тех!AN$6,)</f>
        <v>0</v>
      </c>
      <c r="AB45" s="76">
        <f>IF(Параметры!$C$36=2,Данные!X413*тех!AO$11*тех!AO$6,)</f>
        <v>0</v>
      </c>
      <c r="AC45" s="76">
        <f>IF(Параметры!$C$36=2,Данные!Y413*тех!AP$11*тех!AP$6,)</f>
        <v>0</v>
      </c>
      <c r="AD45" s="76">
        <f>IF(Параметры!$C$36=2,Данные!Z413*тех!AQ$11*тех!AQ$6,)</f>
        <v>0</v>
      </c>
      <c r="AE45" s="76">
        <f>IF(Параметры!$C$36=2,Данные!AA413*тех!AR$11*тех!AR$6,)</f>
        <v>0</v>
      </c>
      <c r="AF45" s="76">
        <f>IF(Параметры!$C$36=2,Данные!AB413*тех!AS$11*тех!AS$6,)</f>
        <v>0</v>
      </c>
      <c r="AG45" s="76">
        <f>IF(Параметры!$C$36=2,Данные!AC413*тех!AT$11*тех!AT$6,)</f>
        <v>0</v>
      </c>
      <c r="AH45" s="76">
        <f>IF(Параметры!$C$36=2,Данные!AD413*тех!AU$11*тех!AU$6,)</f>
        <v>0</v>
      </c>
      <c r="AI45" s="76">
        <f>IF(Параметры!$C$36=2,Данные!AE413*тех!AV$11*тех!AV$6,)</f>
        <v>0</v>
      </c>
      <c r="AJ45" s="76">
        <f>IF(Параметры!$C$36=2,Данные!AF413*тех!AW$11*тех!AW$6,)</f>
        <v>0</v>
      </c>
      <c r="AK45" s="76">
        <f>IF(Параметры!$C$36=2,Данные!AG413*тех!AX$11*тех!AX$6,)</f>
        <v>0</v>
      </c>
      <c r="AL45" s="76">
        <f>IF(Параметры!$C$36=2,Данные!AH413*тех!AY$11*тех!AY$6,)</f>
        <v>0</v>
      </c>
      <c r="AM45" s="76">
        <f>IF(Параметры!$C$36=2,Данные!AI413*тех!AZ$11*тех!AZ$6,)</f>
        <v>0</v>
      </c>
      <c r="AN45" s="76">
        <f>IF(Параметры!$C$36=2,Данные!AJ413*тех!BA$11*тех!BA$6,)</f>
        <v>0</v>
      </c>
      <c r="AO45" s="76">
        <f>IF(Параметры!$C$36=2,Данные!AK413*тех!BB$11*тех!BB$6,)</f>
        <v>0</v>
      </c>
      <c r="AP45" s="76">
        <f>IF(Параметры!$C$36=2,Данные!AL413*тех!BC$11*тех!BC$6,)</f>
        <v>0</v>
      </c>
      <c r="AQ45" s="76">
        <f>IF(Параметры!$C$36=2,Данные!AM413*тех!BD$11*тех!BD$6,)</f>
        <v>0</v>
      </c>
      <c r="AR45" s="76">
        <f>IF(Параметры!$C$36=2,Данные!AN413*тех!BE$11*тех!BE$6,)</f>
        <v>0</v>
      </c>
      <c r="AS45" s="76">
        <f>IF(Параметры!$C$36=2,Данные!AO413*тех!BF$11*тех!BF$6,)</f>
        <v>0</v>
      </c>
      <c r="AT45" s="76">
        <f>IF(Параметры!$C$36=2,Данные!AP413*тех!BG$11*тех!BG$6,)</f>
        <v>0</v>
      </c>
      <c r="AU45" s="76">
        <f>IF(Параметры!$C$36=2,Данные!AQ413*тех!BH$11*тех!BH$6,)</f>
        <v>0</v>
      </c>
      <c r="AV45" s="76">
        <f>IF(Параметры!$C$36=2,Данные!AR413*тех!BI$11*тех!BI$6,)</f>
        <v>0</v>
      </c>
      <c r="AW45" s="76">
        <f>IF(Параметры!$C$36=2,Данные!AS413*тех!BJ$11*тех!BJ$6,)</f>
        <v>0</v>
      </c>
      <c r="AX45" s="76">
        <f>IF(Параметры!$C$36=2,Данные!AT413*тех!BK$11*тех!BK$6,)</f>
        <v>0</v>
      </c>
      <c r="AY45" s="76">
        <f>IF(Параметры!$C$36=2,Данные!AU413*тех!BL$11*тех!BL$6,)</f>
        <v>0</v>
      </c>
      <c r="AZ45" s="76">
        <f>IF(Параметры!$C$36=2,Данные!AV413*тех!BM$11*тех!BM$6,)</f>
        <v>0</v>
      </c>
      <c r="BA45" s="76">
        <f>IF(Параметры!$C$36=2,Данные!AW413*тех!BN$11*тех!BN$6,)</f>
        <v>0</v>
      </c>
      <c r="BB45" s="76">
        <f>IF(Параметры!$C$36=2,Данные!AX413*тех!BO$11*тех!BO$6,)</f>
        <v>0</v>
      </c>
      <c r="BC45" s="76">
        <f>IF(Параметры!$C$36=2,Данные!AY413*тех!BP$11*тех!BP$6,)</f>
        <v>0</v>
      </c>
      <c r="BD45" s="76">
        <f>IF(Параметры!$C$36=2,Данные!AZ413*тех!BQ$11*тех!BQ$6,)</f>
        <v>0</v>
      </c>
      <c r="BE45" s="76">
        <f>IF(Параметры!$C$36=2,Данные!BA413*тех!BR$11*тех!BR$6,)</f>
        <v>0</v>
      </c>
      <c r="BF45" s="76">
        <f>IF(Параметры!$C$36=2,Данные!BB413*тех!BS$11*тех!BS$6,)</f>
        <v>0</v>
      </c>
      <c r="BG45" s="76">
        <f>IF(Параметры!$C$36=2,Данные!BC413*тех!BT$11*тех!BT$6,)</f>
        <v>0</v>
      </c>
      <c r="BH45" s="76">
        <f>IF(Параметры!$C$36=2,Данные!BD413*тех!BU$11*тех!BU$6,)</f>
        <v>0</v>
      </c>
      <c r="BI45" s="76">
        <f>IF(Параметры!$C$36=2,Данные!BE413*тех!BV$11*тех!BV$6,)</f>
        <v>0</v>
      </c>
      <c r="BJ45" s="76">
        <f>IF(Параметры!$C$36=2,Данные!BF413*тех!BW$11*тех!BW$6,)</f>
        <v>0</v>
      </c>
      <c r="BK45" s="76">
        <f>IF(Параметры!$C$36=2,Данные!BG413*тех!BX$11*тех!BX$6,)</f>
        <v>0</v>
      </c>
      <c r="BL45" s="76">
        <f>IF(Параметры!$C$36=2,Данные!BH413*тех!BY$11*тех!BY$6,)</f>
        <v>0</v>
      </c>
      <c r="BM45" s="76">
        <f>IF(Параметры!$C$36=2,Данные!BI413*тех!BZ$11*тех!BZ$6,)</f>
        <v>0</v>
      </c>
      <c r="BN45" s="76">
        <f>IF(Параметры!$C$36=2,Данные!BJ413*тех!CA$11*тех!CA$6,)</f>
        <v>0</v>
      </c>
      <c r="BO45" s="76">
        <f>IF(Параметры!$C$36=2,Данные!BK413*тех!CB$11*тех!CB$6,)</f>
        <v>0</v>
      </c>
      <c r="BP45" s="76">
        <f>IF(Параметры!$C$36=2,Данные!BL413*тех!CC$11*тех!CC$6,)</f>
        <v>0</v>
      </c>
      <c r="BQ45" s="76">
        <f>IF(Параметры!$C$36=2,Данные!BM413*тех!CD$11*тех!CD$6,)</f>
        <v>0</v>
      </c>
      <c r="BR45" s="76">
        <f>IF(Параметры!$C$36=2,Данные!BN413*тех!CE$11*тех!CE$6,)</f>
        <v>0</v>
      </c>
    </row>
    <row r="46" spans="2:70">
      <c r="B46" s="143" t="s">
        <v>363</v>
      </c>
      <c r="C46" s="67" t="s">
        <v>270</v>
      </c>
      <c r="D46" s="76">
        <f t="shared" si="285"/>
        <v>0</v>
      </c>
      <c r="E46" s="76">
        <f t="shared" si="286"/>
        <v>0</v>
      </c>
      <c r="F46" s="76">
        <f t="shared" si="287"/>
        <v>0</v>
      </c>
      <c r="G46" s="76">
        <f t="shared" si="288"/>
        <v>0</v>
      </c>
      <c r="H46" s="76">
        <f t="shared" si="289"/>
        <v>0</v>
      </c>
      <c r="I46" s="76">
        <f t="shared" si="290"/>
        <v>0</v>
      </c>
      <c r="K46" s="76">
        <f>IF(Параметры!$C$36=2,Данные!F373+Данные!G414*тех!X$11*тех!X$6,)</f>
        <v>0</v>
      </c>
      <c r="L46" s="76">
        <f>IF(Параметры!$C$36=2,Данные!H414*тех!Y$11*тех!Y$6,)</f>
        <v>0</v>
      </c>
      <c r="M46" s="76">
        <f>IF(Параметры!$C$36=2,Данные!I414*тех!Z$11*тех!Z$6,)</f>
        <v>0</v>
      </c>
      <c r="N46" s="76">
        <f>IF(Параметры!$C$36=2,Данные!J414*тех!AA$11*тех!AA$6,)</f>
        <v>0</v>
      </c>
      <c r="O46" s="76">
        <f>IF(Параметры!$C$36=2,Данные!K414*тех!AB$11*тех!AB$6,)</f>
        <v>0</v>
      </c>
      <c r="P46" s="76">
        <f>IF(Параметры!$C$36=2,Данные!L414*тех!AC$11*тех!AC$6,)</f>
        <v>0</v>
      </c>
      <c r="Q46" s="76">
        <f>IF(Параметры!$C$36=2,Данные!M414*тех!AD$11*тех!AD$6,)</f>
        <v>0</v>
      </c>
      <c r="R46" s="76">
        <f>IF(Параметры!$C$36=2,Данные!N414*тех!AE$11*тех!AE$6,)</f>
        <v>0</v>
      </c>
      <c r="S46" s="76">
        <f>IF(Параметры!$C$36=2,Данные!O414*тех!AF$11*тех!AF$6,)</f>
        <v>0</v>
      </c>
      <c r="T46" s="76">
        <f>IF(Параметры!$C$36=2,Данные!P414*тех!AG$11*тех!AG$6,)</f>
        <v>0</v>
      </c>
      <c r="U46" s="76">
        <f>IF(Параметры!$C$36=2,Данные!Q414*тех!AH$11*тех!AH$6,)</f>
        <v>0</v>
      </c>
      <c r="V46" s="76">
        <f>IF(Параметры!$C$36=2,Данные!R414*тех!AI$11*тех!AI$6,)</f>
        <v>0</v>
      </c>
      <c r="W46" s="76">
        <f>IF(Параметры!$C$36=2,Данные!S414*тех!AJ$11*тех!AJ$6,)</f>
        <v>0</v>
      </c>
      <c r="X46" s="76">
        <f>IF(Параметры!$C$36=2,Данные!T414*тех!AK$11*тех!AK$6,)</f>
        <v>0</v>
      </c>
      <c r="Y46" s="76">
        <f>IF(Параметры!$C$36=2,Данные!U414*тех!AL$11*тех!AL$6,)</f>
        <v>0</v>
      </c>
      <c r="Z46" s="76">
        <f>IF(Параметры!$C$36=2,Данные!V414*тех!AM$11*тех!AM$6,)</f>
        <v>0</v>
      </c>
      <c r="AA46" s="76">
        <f>IF(Параметры!$C$36=2,Данные!W414*тех!AN$11*тех!AN$6,)</f>
        <v>0</v>
      </c>
      <c r="AB46" s="76">
        <f>IF(Параметры!$C$36=2,Данные!X414*тех!AO$11*тех!AO$6,)</f>
        <v>0</v>
      </c>
      <c r="AC46" s="76">
        <f>IF(Параметры!$C$36=2,Данные!Y414*тех!AP$11*тех!AP$6,)</f>
        <v>0</v>
      </c>
      <c r="AD46" s="76">
        <f>IF(Параметры!$C$36=2,Данные!Z414*тех!AQ$11*тех!AQ$6,)</f>
        <v>0</v>
      </c>
      <c r="AE46" s="76">
        <f>IF(Параметры!$C$36=2,Данные!AA414*тех!AR$11*тех!AR$6,)</f>
        <v>0</v>
      </c>
      <c r="AF46" s="76">
        <f>IF(Параметры!$C$36=2,Данные!AB414*тех!AS$11*тех!AS$6,)</f>
        <v>0</v>
      </c>
      <c r="AG46" s="76">
        <f>IF(Параметры!$C$36=2,Данные!AC414*тех!AT$11*тех!AT$6,)</f>
        <v>0</v>
      </c>
      <c r="AH46" s="76">
        <f>IF(Параметры!$C$36=2,Данные!AD414*тех!AU$11*тех!AU$6,)</f>
        <v>0</v>
      </c>
      <c r="AI46" s="76">
        <f>IF(Параметры!$C$36=2,Данные!AE414*тех!AV$11*тех!AV$6,)</f>
        <v>0</v>
      </c>
      <c r="AJ46" s="76">
        <f>IF(Параметры!$C$36=2,Данные!AF414*тех!AW$11*тех!AW$6,)</f>
        <v>0</v>
      </c>
      <c r="AK46" s="76">
        <f>IF(Параметры!$C$36=2,Данные!AG414*тех!AX$11*тех!AX$6,)</f>
        <v>0</v>
      </c>
      <c r="AL46" s="76">
        <f>IF(Параметры!$C$36=2,Данные!AH414*тех!AY$11*тех!AY$6,)</f>
        <v>0</v>
      </c>
      <c r="AM46" s="76">
        <f>IF(Параметры!$C$36=2,Данные!AI414*тех!AZ$11*тех!AZ$6,)</f>
        <v>0</v>
      </c>
      <c r="AN46" s="76">
        <f>IF(Параметры!$C$36=2,Данные!AJ414*тех!BA$11*тех!BA$6,)</f>
        <v>0</v>
      </c>
      <c r="AO46" s="76">
        <f>IF(Параметры!$C$36=2,Данные!AK414*тех!BB$11*тех!BB$6,)</f>
        <v>0</v>
      </c>
      <c r="AP46" s="76">
        <f>IF(Параметры!$C$36=2,Данные!AL414*тех!BC$11*тех!BC$6,)</f>
        <v>0</v>
      </c>
      <c r="AQ46" s="76">
        <f>IF(Параметры!$C$36=2,Данные!AM414*тех!BD$11*тех!BD$6,)</f>
        <v>0</v>
      </c>
      <c r="AR46" s="76">
        <f>IF(Параметры!$C$36=2,Данные!AN414*тех!BE$11*тех!BE$6,)</f>
        <v>0</v>
      </c>
      <c r="AS46" s="76">
        <f>IF(Параметры!$C$36=2,Данные!AO414*тех!BF$11*тех!BF$6,)</f>
        <v>0</v>
      </c>
      <c r="AT46" s="76">
        <f>IF(Параметры!$C$36=2,Данные!AP414*тех!BG$11*тех!BG$6,)</f>
        <v>0</v>
      </c>
      <c r="AU46" s="76">
        <f>IF(Параметры!$C$36=2,Данные!AQ414*тех!BH$11*тех!BH$6,)</f>
        <v>0</v>
      </c>
      <c r="AV46" s="76">
        <f>IF(Параметры!$C$36=2,Данные!AR414*тех!BI$11*тех!BI$6,)</f>
        <v>0</v>
      </c>
      <c r="AW46" s="76">
        <f>IF(Параметры!$C$36=2,Данные!AS414*тех!BJ$11*тех!BJ$6,)</f>
        <v>0</v>
      </c>
      <c r="AX46" s="76">
        <f>IF(Параметры!$C$36=2,Данные!AT414*тех!BK$11*тех!BK$6,)</f>
        <v>0</v>
      </c>
      <c r="AY46" s="76">
        <f>IF(Параметры!$C$36=2,Данные!AU414*тех!BL$11*тех!BL$6,)</f>
        <v>0</v>
      </c>
      <c r="AZ46" s="76">
        <f>IF(Параметры!$C$36=2,Данные!AV414*тех!BM$11*тех!BM$6,)</f>
        <v>0</v>
      </c>
      <c r="BA46" s="76">
        <f>IF(Параметры!$C$36=2,Данные!AW414*тех!BN$11*тех!BN$6,)</f>
        <v>0</v>
      </c>
      <c r="BB46" s="76">
        <f>IF(Параметры!$C$36=2,Данные!AX414*тех!BO$11*тех!BO$6,)</f>
        <v>0</v>
      </c>
      <c r="BC46" s="76">
        <f>IF(Параметры!$C$36=2,Данные!AY414*тех!BP$11*тех!BP$6,)</f>
        <v>0</v>
      </c>
      <c r="BD46" s="76">
        <f>IF(Параметры!$C$36=2,Данные!AZ414*тех!BQ$11*тех!BQ$6,)</f>
        <v>0</v>
      </c>
      <c r="BE46" s="76">
        <f>IF(Параметры!$C$36=2,Данные!BA414*тех!BR$11*тех!BR$6,)</f>
        <v>0</v>
      </c>
      <c r="BF46" s="76">
        <f>IF(Параметры!$C$36=2,Данные!BB414*тех!BS$11*тех!BS$6,)</f>
        <v>0</v>
      </c>
      <c r="BG46" s="76">
        <f>IF(Параметры!$C$36=2,Данные!BC414*тех!BT$11*тех!BT$6,)</f>
        <v>0</v>
      </c>
      <c r="BH46" s="76">
        <f>IF(Параметры!$C$36=2,Данные!BD414*тех!BU$11*тех!BU$6,)</f>
        <v>0</v>
      </c>
      <c r="BI46" s="76">
        <f>IF(Параметры!$C$36=2,Данные!BE414*тех!BV$11*тех!BV$6,)</f>
        <v>0</v>
      </c>
      <c r="BJ46" s="76">
        <f>IF(Параметры!$C$36=2,Данные!BF414*тех!BW$11*тех!BW$6,)</f>
        <v>0</v>
      </c>
      <c r="BK46" s="76">
        <f>IF(Параметры!$C$36=2,Данные!BG414*тех!BX$11*тех!BX$6,)</f>
        <v>0</v>
      </c>
      <c r="BL46" s="76">
        <f>IF(Параметры!$C$36=2,Данные!BH414*тех!BY$11*тех!BY$6,)</f>
        <v>0</v>
      </c>
      <c r="BM46" s="76">
        <f>IF(Параметры!$C$36=2,Данные!BI414*тех!BZ$11*тех!BZ$6,)</f>
        <v>0</v>
      </c>
      <c r="BN46" s="76">
        <f>IF(Параметры!$C$36=2,Данные!BJ414*тех!CA$11*тех!CA$6,)</f>
        <v>0</v>
      </c>
      <c r="BO46" s="76">
        <f>IF(Параметры!$C$36=2,Данные!BK414*тех!CB$11*тех!CB$6,)</f>
        <v>0</v>
      </c>
      <c r="BP46" s="76">
        <f>IF(Параметры!$C$36=2,Данные!BL414*тех!CC$11*тех!CC$6,)</f>
        <v>0</v>
      </c>
      <c r="BQ46" s="76">
        <f>IF(Параметры!$C$36=2,Данные!BM414*тех!CD$11*тех!CD$6,)</f>
        <v>0</v>
      </c>
      <c r="BR46" s="76">
        <f>IF(Параметры!$C$36=2,Данные!BN414*тех!CE$11*тех!CE$6,)</f>
        <v>0</v>
      </c>
    </row>
    <row r="47" spans="2:70">
      <c r="B47" s="143" t="s">
        <v>364</v>
      </c>
      <c r="C47" s="67" t="s">
        <v>246</v>
      </c>
      <c r="D47" s="76">
        <f t="shared" si="285"/>
        <v>0</v>
      </c>
      <c r="E47" s="76">
        <f t="shared" si="286"/>
        <v>0</v>
      </c>
      <c r="F47" s="76">
        <f t="shared" si="287"/>
        <v>0</v>
      </c>
      <c r="G47" s="76">
        <f t="shared" si="288"/>
        <v>0</v>
      </c>
      <c r="H47" s="76">
        <f t="shared" si="289"/>
        <v>0</v>
      </c>
      <c r="I47" s="76">
        <f t="shared" si="290"/>
        <v>0</v>
      </c>
      <c r="K47" s="76">
        <f>IF(Параметры!$C$36=2,Данные!F374+Данные!G415*тех!X$11*тех!X$6,)</f>
        <v>0</v>
      </c>
      <c r="L47" s="76">
        <f>IF(Параметры!$C$36=2,Данные!H415*тех!Y$11*тех!Y$6,)</f>
        <v>0</v>
      </c>
      <c r="M47" s="76">
        <f>IF(Параметры!$C$36=2,Данные!I415*тех!Z$11*тех!Z$6,)</f>
        <v>0</v>
      </c>
      <c r="N47" s="76">
        <f>IF(Параметры!$C$36=2,Данные!J415*тех!AA$11*тех!AA$6,)</f>
        <v>0</v>
      </c>
      <c r="O47" s="76">
        <f>IF(Параметры!$C$36=2,Данные!K415*тех!AB$11*тех!AB$6,)</f>
        <v>0</v>
      </c>
      <c r="P47" s="76">
        <f>IF(Параметры!$C$36=2,Данные!L415*тех!AC$11*тех!AC$6,)</f>
        <v>0</v>
      </c>
      <c r="Q47" s="76">
        <f>IF(Параметры!$C$36=2,Данные!M415*тех!AD$11*тех!AD$6,)</f>
        <v>0</v>
      </c>
      <c r="R47" s="76">
        <f>IF(Параметры!$C$36=2,Данные!N415*тех!AE$11*тех!AE$6,)</f>
        <v>0</v>
      </c>
      <c r="S47" s="76">
        <f>IF(Параметры!$C$36=2,Данные!O415*тех!AF$11*тех!AF$6,)</f>
        <v>0</v>
      </c>
      <c r="T47" s="76">
        <f>IF(Параметры!$C$36=2,Данные!P415*тех!AG$11*тех!AG$6,)</f>
        <v>0</v>
      </c>
      <c r="U47" s="76">
        <f>IF(Параметры!$C$36=2,Данные!Q415*тех!AH$11*тех!AH$6,)</f>
        <v>0</v>
      </c>
      <c r="V47" s="76">
        <f>IF(Параметры!$C$36=2,Данные!R415*тех!AI$11*тех!AI$6,)</f>
        <v>0</v>
      </c>
      <c r="W47" s="76">
        <f>IF(Параметры!$C$36=2,Данные!S415*тех!AJ$11*тех!AJ$6,)</f>
        <v>0</v>
      </c>
      <c r="X47" s="76">
        <f>IF(Параметры!$C$36=2,Данные!T415*тех!AK$11*тех!AK$6,)</f>
        <v>0</v>
      </c>
      <c r="Y47" s="76">
        <f>IF(Параметры!$C$36=2,Данные!U415*тех!AL$11*тех!AL$6,)</f>
        <v>0</v>
      </c>
      <c r="Z47" s="76">
        <f>IF(Параметры!$C$36=2,Данные!V415*тех!AM$11*тех!AM$6,)</f>
        <v>0</v>
      </c>
      <c r="AA47" s="76">
        <f>IF(Параметры!$C$36=2,Данные!W415*тех!AN$11*тех!AN$6,)</f>
        <v>0</v>
      </c>
      <c r="AB47" s="76">
        <f>IF(Параметры!$C$36=2,Данные!X415*тех!AO$11*тех!AO$6,)</f>
        <v>0</v>
      </c>
      <c r="AC47" s="76">
        <f>IF(Параметры!$C$36=2,Данные!Y415*тех!AP$11*тех!AP$6,)</f>
        <v>0</v>
      </c>
      <c r="AD47" s="76">
        <f>IF(Параметры!$C$36=2,Данные!Z415*тех!AQ$11*тех!AQ$6,)</f>
        <v>0</v>
      </c>
      <c r="AE47" s="76">
        <f>IF(Параметры!$C$36=2,Данные!AA415*тех!AR$11*тех!AR$6,)</f>
        <v>0</v>
      </c>
      <c r="AF47" s="76">
        <f>IF(Параметры!$C$36=2,Данные!AB415*тех!AS$11*тех!AS$6,)</f>
        <v>0</v>
      </c>
      <c r="AG47" s="76">
        <f>IF(Параметры!$C$36=2,Данные!AC415*тех!AT$11*тех!AT$6,)</f>
        <v>0</v>
      </c>
      <c r="AH47" s="76">
        <f>IF(Параметры!$C$36=2,Данные!AD415*тех!AU$11*тех!AU$6,)</f>
        <v>0</v>
      </c>
      <c r="AI47" s="76">
        <f>IF(Параметры!$C$36=2,Данные!AE415*тех!AV$11*тех!AV$6,)</f>
        <v>0</v>
      </c>
      <c r="AJ47" s="76">
        <f>IF(Параметры!$C$36=2,Данные!AF415*тех!AW$11*тех!AW$6,)</f>
        <v>0</v>
      </c>
      <c r="AK47" s="76">
        <f>IF(Параметры!$C$36=2,Данные!AG415*тех!AX$11*тех!AX$6,)</f>
        <v>0</v>
      </c>
      <c r="AL47" s="76">
        <f>IF(Параметры!$C$36=2,Данные!AH415*тех!AY$11*тех!AY$6,)</f>
        <v>0</v>
      </c>
      <c r="AM47" s="76">
        <f>IF(Параметры!$C$36=2,Данные!AI415*тех!AZ$11*тех!AZ$6,)</f>
        <v>0</v>
      </c>
      <c r="AN47" s="76">
        <f>IF(Параметры!$C$36=2,Данные!AJ415*тех!BA$11*тех!BA$6,)</f>
        <v>0</v>
      </c>
      <c r="AO47" s="76">
        <f>IF(Параметры!$C$36=2,Данные!AK415*тех!BB$11*тех!BB$6,)</f>
        <v>0</v>
      </c>
      <c r="AP47" s="76">
        <f>IF(Параметры!$C$36=2,Данные!AL415*тех!BC$11*тех!BC$6,)</f>
        <v>0</v>
      </c>
      <c r="AQ47" s="76">
        <f>IF(Параметры!$C$36=2,Данные!AM415*тех!BD$11*тех!BD$6,)</f>
        <v>0</v>
      </c>
      <c r="AR47" s="76">
        <f>IF(Параметры!$C$36=2,Данные!AN415*тех!BE$11*тех!BE$6,)</f>
        <v>0</v>
      </c>
      <c r="AS47" s="76">
        <f>IF(Параметры!$C$36=2,Данные!AO415*тех!BF$11*тех!BF$6,)</f>
        <v>0</v>
      </c>
      <c r="AT47" s="76">
        <f>IF(Параметры!$C$36=2,Данные!AP415*тех!BG$11*тех!BG$6,)</f>
        <v>0</v>
      </c>
      <c r="AU47" s="76">
        <f>IF(Параметры!$C$36=2,Данные!AQ415*тех!BH$11*тех!BH$6,)</f>
        <v>0</v>
      </c>
      <c r="AV47" s="76">
        <f>IF(Параметры!$C$36=2,Данные!AR415*тех!BI$11*тех!BI$6,)</f>
        <v>0</v>
      </c>
      <c r="AW47" s="76">
        <f>IF(Параметры!$C$36=2,Данные!AS415*тех!BJ$11*тех!BJ$6,)</f>
        <v>0</v>
      </c>
      <c r="AX47" s="76">
        <f>IF(Параметры!$C$36=2,Данные!AT415*тех!BK$11*тех!BK$6,)</f>
        <v>0</v>
      </c>
      <c r="AY47" s="76">
        <f>IF(Параметры!$C$36=2,Данные!AU415*тех!BL$11*тех!BL$6,)</f>
        <v>0</v>
      </c>
      <c r="AZ47" s="76">
        <f>IF(Параметры!$C$36=2,Данные!AV415*тех!BM$11*тех!BM$6,)</f>
        <v>0</v>
      </c>
      <c r="BA47" s="76">
        <f>IF(Параметры!$C$36=2,Данные!AW415*тех!BN$11*тех!BN$6,)</f>
        <v>0</v>
      </c>
      <c r="BB47" s="76">
        <f>IF(Параметры!$C$36=2,Данные!AX415*тех!BO$11*тех!BO$6,)</f>
        <v>0</v>
      </c>
      <c r="BC47" s="76">
        <f>IF(Параметры!$C$36=2,Данные!AY415*тех!BP$11*тех!BP$6,)</f>
        <v>0</v>
      </c>
      <c r="BD47" s="76">
        <f>IF(Параметры!$C$36=2,Данные!AZ415*тех!BQ$11*тех!BQ$6,)</f>
        <v>0</v>
      </c>
      <c r="BE47" s="76">
        <f>IF(Параметры!$C$36=2,Данные!BA415*тех!BR$11*тех!BR$6,)</f>
        <v>0</v>
      </c>
      <c r="BF47" s="76">
        <f>IF(Параметры!$C$36=2,Данные!BB415*тех!BS$11*тех!BS$6,)</f>
        <v>0</v>
      </c>
      <c r="BG47" s="76">
        <f>IF(Параметры!$C$36=2,Данные!BC415*тех!BT$11*тех!BT$6,)</f>
        <v>0</v>
      </c>
      <c r="BH47" s="76">
        <f>IF(Параметры!$C$36=2,Данные!BD415*тех!BU$11*тех!BU$6,)</f>
        <v>0</v>
      </c>
      <c r="BI47" s="76">
        <f>IF(Параметры!$C$36=2,Данные!BE415*тех!BV$11*тех!BV$6,)</f>
        <v>0</v>
      </c>
      <c r="BJ47" s="76">
        <f>IF(Параметры!$C$36=2,Данные!BF415*тех!BW$11*тех!BW$6,)</f>
        <v>0</v>
      </c>
      <c r="BK47" s="76">
        <f>IF(Параметры!$C$36=2,Данные!BG415*тех!BX$11*тех!BX$6,)</f>
        <v>0</v>
      </c>
      <c r="BL47" s="76">
        <f>IF(Параметры!$C$36=2,Данные!BH415*тех!BY$11*тех!BY$6,)</f>
        <v>0</v>
      </c>
      <c r="BM47" s="76">
        <f>IF(Параметры!$C$36=2,Данные!BI415*тех!BZ$11*тех!BZ$6,)</f>
        <v>0</v>
      </c>
      <c r="BN47" s="76">
        <f>IF(Параметры!$C$36=2,Данные!BJ415*тех!CA$11*тех!CA$6,)</f>
        <v>0</v>
      </c>
      <c r="BO47" s="76">
        <f>IF(Параметры!$C$36=2,Данные!BK415*тех!CB$11*тех!CB$6,)</f>
        <v>0</v>
      </c>
      <c r="BP47" s="76">
        <f>IF(Параметры!$C$36=2,Данные!BL415*тех!CC$11*тех!CC$6,)</f>
        <v>0</v>
      </c>
      <c r="BQ47" s="76">
        <f>IF(Параметры!$C$36=2,Данные!BM415*тех!CD$11*тех!CD$6,)</f>
        <v>0</v>
      </c>
      <c r="BR47" s="76">
        <f>IF(Параметры!$C$36=2,Данные!BN415*тех!CE$11*тех!CE$6,)</f>
        <v>0</v>
      </c>
    </row>
    <row r="48" spans="2:70">
      <c r="B48" s="143" t="s">
        <v>163</v>
      </c>
      <c r="C48" s="6" t="s">
        <v>132</v>
      </c>
      <c r="D48" s="79">
        <f t="shared" ref="D48:I48" si="291">SUM(D49:D50)</f>
        <v>0</v>
      </c>
      <c r="E48" s="79">
        <f t="shared" si="291"/>
        <v>0</v>
      </c>
      <c r="F48" s="79">
        <f t="shared" si="291"/>
        <v>0</v>
      </c>
      <c r="G48" s="79">
        <f t="shared" si="291"/>
        <v>0</v>
      </c>
      <c r="H48" s="79">
        <f t="shared" si="291"/>
        <v>0</v>
      </c>
      <c r="I48" s="79">
        <f t="shared" si="291"/>
        <v>0</v>
      </c>
      <c r="K48" s="79">
        <f>SUM(K49:K50)</f>
        <v>0</v>
      </c>
      <c r="L48" s="79">
        <f t="shared" ref="L48:BR48" si="292">SUM(L49:L50)</f>
        <v>0</v>
      </c>
      <c r="M48" s="79">
        <f t="shared" si="292"/>
        <v>0</v>
      </c>
      <c r="N48" s="79">
        <f t="shared" si="292"/>
        <v>0</v>
      </c>
      <c r="O48" s="79">
        <f t="shared" si="292"/>
        <v>0</v>
      </c>
      <c r="P48" s="79">
        <f t="shared" si="292"/>
        <v>0</v>
      </c>
      <c r="Q48" s="79">
        <f t="shared" si="292"/>
        <v>0</v>
      </c>
      <c r="R48" s="79">
        <f t="shared" si="292"/>
        <v>0</v>
      </c>
      <c r="S48" s="79">
        <f t="shared" si="292"/>
        <v>0</v>
      </c>
      <c r="T48" s="79">
        <f t="shared" si="292"/>
        <v>0</v>
      </c>
      <c r="U48" s="79">
        <f t="shared" si="292"/>
        <v>0</v>
      </c>
      <c r="V48" s="79">
        <f t="shared" si="292"/>
        <v>0</v>
      </c>
      <c r="W48" s="79">
        <f t="shared" si="292"/>
        <v>0</v>
      </c>
      <c r="X48" s="79">
        <f t="shared" si="292"/>
        <v>0</v>
      </c>
      <c r="Y48" s="79">
        <f t="shared" si="292"/>
        <v>0</v>
      </c>
      <c r="Z48" s="79">
        <f t="shared" si="292"/>
        <v>0</v>
      </c>
      <c r="AA48" s="79">
        <f t="shared" si="292"/>
        <v>0</v>
      </c>
      <c r="AB48" s="79">
        <f t="shared" si="292"/>
        <v>0</v>
      </c>
      <c r="AC48" s="79">
        <f t="shared" si="292"/>
        <v>0</v>
      </c>
      <c r="AD48" s="79">
        <f t="shared" si="292"/>
        <v>0</v>
      </c>
      <c r="AE48" s="79">
        <f t="shared" si="292"/>
        <v>0</v>
      </c>
      <c r="AF48" s="79">
        <f t="shared" si="292"/>
        <v>0</v>
      </c>
      <c r="AG48" s="79">
        <f t="shared" si="292"/>
        <v>0</v>
      </c>
      <c r="AH48" s="79">
        <f t="shared" si="292"/>
        <v>0</v>
      </c>
      <c r="AI48" s="79">
        <f t="shared" si="292"/>
        <v>0</v>
      </c>
      <c r="AJ48" s="79">
        <f t="shared" si="292"/>
        <v>0</v>
      </c>
      <c r="AK48" s="79">
        <f t="shared" si="292"/>
        <v>0</v>
      </c>
      <c r="AL48" s="79">
        <f t="shared" si="292"/>
        <v>0</v>
      </c>
      <c r="AM48" s="79">
        <f t="shared" si="292"/>
        <v>0</v>
      </c>
      <c r="AN48" s="79">
        <f t="shared" si="292"/>
        <v>0</v>
      </c>
      <c r="AO48" s="79">
        <f t="shared" si="292"/>
        <v>0</v>
      </c>
      <c r="AP48" s="79">
        <f t="shared" si="292"/>
        <v>0</v>
      </c>
      <c r="AQ48" s="79">
        <f t="shared" si="292"/>
        <v>0</v>
      </c>
      <c r="AR48" s="79">
        <f t="shared" si="292"/>
        <v>0</v>
      </c>
      <c r="AS48" s="79">
        <f t="shared" si="292"/>
        <v>0</v>
      </c>
      <c r="AT48" s="79">
        <f t="shared" si="292"/>
        <v>0</v>
      </c>
      <c r="AU48" s="79">
        <f t="shared" si="292"/>
        <v>0</v>
      </c>
      <c r="AV48" s="79">
        <f t="shared" si="292"/>
        <v>0</v>
      </c>
      <c r="AW48" s="79">
        <f t="shared" si="292"/>
        <v>0</v>
      </c>
      <c r="AX48" s="79">
        <f t="shared" si="292"/>
        <v>0</v>
      </c>
      <c r="AY48" s="79">
        <f t="shared" si="292"/>
        <v>0</v>
      </c>
      <c r="AZ48" s="79">
        <f t="shared" si="292"/>
        <v>0</v>
      </c>
      <c r="BA48" s="79">
        <f t="shared" si="292"/>
        <v>0</v>
      </c>
      <c r="BB48" s="79">
        <f t="shared" si="292"/>
        <v>0</v>
      </c>
      <c r="BC48" s="79">
        <f t="shared" si="292"/>
        <v>0</v>
      </c>
      <c r="BD48" s="79">
        <f t="shared" si="292"/>
        <v>0</v>
      </c>
      <c r="BE48" s="79">
        <f t="shared" si="292"/>
        <v>0</v>
      </c>
      <c r="BF48" s="79">
        <f t="shared" si="292"/>
        <v>0</v>
      </c>
      <c r="BG48" s="79">
        <f t="shared" si="292"/>
        <v>0</v>
      </c>
      <c r="BH48" s="79">
        <f t="shared" si="292"/>
        <v>0</v>
      </c>
      <c r="BI48" s="79">
        <f t="shared" si="292"/>
        <v>0</v>
      </c>
      <c r="BJ48" s="79">
        <f t="shared" si="292"/>
        <v>0</v>
      </c>
      <c r="BK48" s="79">
        <f t="shared" si="292"/>
        <v>0</v>
      </c>
      <c r="BL48" s="79">
        <f t="shared" si="292"/>
        <v>0</v>
      </c>
      <c r="BM48" s="79">
        <f t="shared" si="292"/>
        <v>0</v>
      </c>
      <c r="BN48" s="79">
        <f t="shared" si="292"/>
        <v>0</v>
      </c>
      <c r="BO48" s="79">
        <f t="shared" si="292"/>
        <v>0</v>
      </c>
      <c r="BP48" s="79">
        <f t="shared" si="292"/>
        <v>0</v>
      </c>
      <c r="BQ48" s="79">
        <f t="shared" si="292"/>
        <v>0</v>
      </c>
      <c r="BR48" s="79">
        <f t="shared" si="292"/>
        <v>0</v>
      </c>
    </row>
    <row r="49" spans="2:70">
      <c r="B49" s="143" t="s">
        <v>365</v>
      </c>
      <c r="C49" s="46" t="s">
        <v>271</v>
      </c>
      <c r="D49" s="76">
        <f t="shared" ref="D49:D50" si="293">SUM(K49:V49)</f>
        <v>0</v>
      </c>
      <c r="E49" s="76">
        <f t="shared" ref="E49:E50" si="294">SUM(W49:AH49)</f>
        <v>0</v>
      </c>
      <c r="F49" s="76">
        <f t="shared" ref="F49:F50" si="295">SUM(AI49:AT49)</f>
        <v>0</v>
      </c>
      <c r="G49" s="76">
        <f t="shared" ref="G49:G50" si="296">SUM(AU49:BF49)</f>
        <v>0</v>
      </c>
      <c r="H49" s="76">
        <f t="shared" ref="H49:H50" si="297">SUM(BG49:BR49)</f>
        <v>0</v>
      </c>
      <c r="I49" s="76">
        <f t="shared" ref="I49:I50" si="298">SUM(D49:H49)</f>
        <v>0</v>
      </c>
      <c r="K49" s="76">
        <f>IF(Параметры!$C$36=2,Данные!F376+Данные!G417*тех!X$11*тех!X$6,)</f>
        <v>0</v>
      </c>
      <c r="L49" s="76">
        <f>IF(Параметры!$C$36=2,Данные!H417*тех!Y$11*тех!Y$6,)</f>
        <v>0</v>
      </c>
      <c r="M49" s="76">
        <f>IF(Параметры!$C$36=2,Данные!I417*тех!Z$11*тех!Z$6,)</f>
        <v>0</v>
      </c>
      <c r="N49" s="76">
        <f>IF(Параметры!$C$36=2,Данные!J417*тех!AA$11*тех!AA$6,)</f>
        <v>0</v>
      </c>
      <c r="O49" s="76">
        <f>IF(Параметры!$C$36=2,Данные!K417*тех!AB$11*тех!AB$6,)</f>
        <v>0</v>
      </c>
      <c r="P49" s="76">
        <f>IF(Параметры!$C$36=2,Данные!L417*тех!AC$11*тех!AC$6,)</f>
        <v>0</v>
      </c>
      <c r="Q49" s="76">
        <f>IF(Параметры!$C$36=2,Данные!M417*тех!AD$11*тех!AD$6,)</f>
        <v>0</v>
      </c>
      <c r="R49" s="76">
        <f>IF(Параметры!$C$36=2,Данные!N417*тех!AE$11*тех!AE$6,)</f>
        <v>0</v>
      </c>
      <c r="S49" s="76">
        <f>IF(Параметры!$C$36=2,Данные!O417*тех!AF$11*тех!AF$6,)</f>
        <v>0</v>
      </c>
      <c r="T49" s="76">
        <f>IF(Параметры!$C$36=2,Данные!P417*тех!AG$11*тех!AG$6,)</f>
        <v>0</v>
      </c>
      <c r="U49" s="76">
        <f>IF(Параметры!$C$36=2,Данные!Q417*тех!AH$11*тех!AH$6,)</f>
        <v>0</v>
      </c>
      <c r="V49" s="76">
        <f>IF(Параметры!$C$36=2,Данные!R417*тех!AI$11*тех!AI$6,)</f>
        <v>0</v>
      </c>
      <c r="W49" s="76">
        <f>IF(Параметры!$C$36=2,Данные!S417*тех!AJ$11*тех!AJ$6,)</f>
        <v>0</v>
      </c>
      <c r="X49" s="76">
        <f>IF(Параметры!$C$36=2,Данные!T417*тех!AK$11*тех!AK$6,)</f>
        <v>0</v>
      </c>
      <c r="Y49" s="76">
        <f>IF(Параметры!$C$36=2,Данные!U417*тех!AL$11*тех!AL$6,)</f>
        <v>0</v>
      </c>
      <c r="Z49" s="76">
        <f>IF(Параметры!$C$36=2,Данные!V417*тех!AM$11*тех!AM$6,)</f>
        <v>0</v>
      </c>
      <c r="AA49" s="76">
        <f>IF(Параметры!$C$36=2,Данные!W417*тех!AN$11*тех!AN$6,)</f>
        <v>0</v>
      </c>
      <c r="AB49" s="76">
        <f>IF(Параметры!$C$36=2,Данные!X417*тех!AO$11*тех!AO$6,)</f>
        <v>0</v>
      </c>
      <c r="AC49" s="76">
        <f>IF(Параметры!$C$36=2,Данные!Y417*тех!AP$11*тех!AP$6,)</f>
        <v>0</v>
      </c>
      <c r="AD49" s="76">
        <f>IF(Параметры!$C$36=2,Данные!Z417*тех!AQ$11*тех!AQ$6,)</f>
        <v>0</v>
      </c>
      <c r="AE49" s="76">
        <f>IF(Параметры!$C$36=2,Данные!AA417*тех!AR$11*тех!AR$6,)</f>
        <v>0</v>
      </c>
      <c r="AF49" s="76">
        <f>IF(Параметры!$C$36=2,Данные!AB417*тех!AS$11*тех!AS$6,)</f>
        <v>0</v>
      </c>
      <c r="AG49" s="76">
        <f>IF(Параметры!$C$36=2,Данные!AC417*тех!AT$11*тех!AT$6,)</f>
        <v>0</v>
      </c>
      <c r="AH49" s="76">
        <f>IF(Параметры!$C$36=2,Данные!AD417*тех!AU$11*тех!AU$6,)</f>
        <v>0</v>
      </c>
      <c r="AI49" s="76">
        <f>IF(Параметры!$C$36=2,Данные!AE417*тех!AV$11*тех!AV$6,)</f>
        <v>0</v>
      </c>
      <c r="AJ49" s="76">
        <f>IF(Параметры!$C$36=2,Данные!AF417*тех!AW$11*тех!AW$6,)</f>
        <v>0</v>
      </c>
      <c r="AK49" s="76">
        <f>IF(Параметры!$C$36=2,Данные!AG417*тех!AX$11*тех!AX$6,)</f>
        <v>0</v>
      </c>
      <c r="AL49" s="76">
        <f>IF(Параметры!$C$36=2,Данные!AH417*тех!AY$11*тех!AY$6,)</f>
        <v>0</v>
      </c>
      <c r="AM49" s="76">
        <f>IF(Параметры!$C$36=2,Данные!AI417*тех!AZ$11*тех!AZ$6,)</f>
        <v>0</v>
      </c>
      <c r="AN49" s="76">
        <f>IF(Параметры!$C$36=2,Данные!AJ417*тех!BA$11*тех!BA$6,)</f>
        <v>0</v>
      </c>
      <c r="AO49" s="76">
        <f>IF(Параметры!$C$36=2,Данные!AK417*тех!BB$11*тех!BB$6,)</f>
        <v>0</v>
      </c>
      <c r="AP49" s="76">
        <f>IF(Параметры!$C$36=2,Данные!AL417*тех!BC$11*тех!BC$6,)</f>
        <v>0</v>
      </c>
      <c r="AQ49" s="76">
        <f>IF(Параметры!$C$36=2,Данные!AM417*тех!BD$11*тех!BD$6,)</f>
        <v>0</v>
      </c>
      <c r="AR49" s="76">
        <f>IF(Параметры!$C$36=2,Данные!AN417*тех!BE$11*тех!BE$6,)</f>
        <v>0</v>
      </c>
      <c r="AS49" s="76">
        <f>IF(Параметры!$C$36=2,Данные!AO417*тех!BF$11*тех!BF$6,)</f>
        <v>0</v>
      </c>
      <c r="AT49" s="76">
        <f>IF(Параметры!$C$36=2,Данные!AP417*тех!BG$11*тех!BG$6,)</f>
        <v>0</v>
      </c>
      <c r="AU49" s="76">
        <f>IF(Параметры!$C$36=2,Данные!AQ417*тех!BH$11*тех!BH$6,)</f>
        <v>0</v>
      </c>
      <c r="AV49" s="76">
        <f>IF(Параметры!$C$36=2,Данные!AR417*тех!BI$11*тех!BI$6,)</f>
        <v>0</v>
      </c>
      <c r="AW49" s="76">
        <f>IF(Параметры!$C$36=2,Данные!AS417*тех!BJ$11*тех!BJ$6,)</f>
        <v>0</v>
      </c>
      <c r="AX49" s="76">
        <f>IF(Параметры!$C$36=2,Данные!AT417*тех!BK$11*тех!BK$6,)</f>
        <v>0</v>
      </c>
      <c r="AY49" s="76">
        <f>IF(Параметры!$C$36=2,Данные!AU417*тех!BL$11*тех!BL$6,)</f>
        <v>0</v>
      </c>
      <c r="AZ49" s="76">
        <f>IF(Параметры!$C$36=2,Данные!AV417*тех!BM$11*тех!BM$6,)</f>
        <v>0</v>
      </c>
      <c r="BA49" s="76">
        <f>IF(Параметры!$C$36=2,Данные!AW417*тех!BN$11*тех!BN$6,)</f>
        <v>0</v>
      </c>
      <c r="BB49" s="76">
        <f>IF(Параметры!$C$36=2,Данные!AX417*тех!BO$11*тех!BO$6,)</f>
        <v>0</v>
      </c>
      <c r="BC49" s="76">
        <f>IF(Параметры!$C$36=2,Данные!AY417*тех!BP$11*тех!BP$6,)</f>
        <v>0</v>
      </c>
      <c r="BD49" s="76">
        <f>IF(Параметры!$C$36=2,Данные!AZ417*тех!BQ$11*тех!BQ$6,)</f>
        <v>0</v>
      </c>
      <c r="BE49" s="76">
        <f>IF(Параметры!$C$36=2,Данные!BA417*тех!BR$11*тех!BR$6,)</f>
        <v>0</v>
      </c>
      <c r="BF49" s="76">
        <f>IF(Параметры!$C$36=2,Данные!BB417*тех!BS$11*тех!BS$6,)</f>
        <v>0</v>
      </c>
      <c r="BG49" s="76">
        <f>IF(Параметры!$C$36=2,Данные!BC417*тех!BT$11*тех!BT$6,)</f>
        <v>0</v>
      </c>
      <c r="BH49" s="76">
        <f>IF(Параметры!$C$36=2,Данные!BD417*тех!BU$11*тех!BU$6,)</f>
        <v>0</v>
      </c>
      <c r="BI49" s="76">
        <f>IF(Параметры!$C$36=2,Данные!BE417*тех!BV$11*тех!BV$6,)</f>
        <v>0</v>
      </c>
      <c r="BJ49" s="76">
        <f>IF(Параметры!$C$36=2,Данные!BF417*тех!BW$11*тех!BW$6,)</f>
        <v>0</v>
      </c>
      <c r="BK49" s="76">
        <f>IF(Параметры!$C$36=2,Данные!BG417*тех!BX$11*тех!BX$6,)</f>
        <v>0</v>
      </c>
      <c r="BL49" s="76">
        <f>IF(Параметры!$C$36=2,Данные!BH417*тех!BY$11*тех!BY$6,)</f>
        <v>0</v>
      </c>
      <c r="BM49" s="76">
        <f>IF(Параметры!$C$36=2,Данные!BI417*тех!BZ$11*тех!BZ$6,)</f>
        <v>0</v>
      </c>
      <c r="BN49" s="76">
        <f>IF(Параметры!$C$36=2,Данные!BJ417*тех!CA$11*тех!CA$6,)</f>
        <v>0</v>
      </c>
      <c r="BO49" s="76">
        <f>IF(Параметры!$C$36=2,Данные!BK417*тех!CB$11*тех!CB$6,)</f>
        <v>0</v>
      </c>
      <c r="BP49" s="76">
        <f>IF(Параметры!$C$36=2,Данные!BL417*тех!CC$11*тех!CC$6,)</f>
        <v>0</v>
      </c>
      <c r="BQ49" s="76">
        <f>IF(Параметры!$C$36=2,Данные!BM417*тех!CD$11*тех!CD$6,)</f>
        <v>0</v>
      </c>
      <c r="BR49" s="76">
        <f>IF(Параметры!$C$36=2,Данные!BN417*тех!CE$11*тех!CE$6,)</f>
        <v>0</v>
      </c>
    </row>
    <row r="50" spans="2:70">
      <c r="B50" s="143" t="s">
        <v>366</v>
      </c>
      <c r="C50" s="46" t="s">
        <v>272</v>
      </c>
      <c r="D50" s="76">
        <f t="shared" si="293"/>
        <v>0</v>
      </c>
      <c r="E50" s="76">
        <f t="shared" si="294"/>
        <v>0</v>
      </c>
      <c r="F50" s="76">
        <f t="shared" si="295"/>
        <v>0</v>
      </c>
      <c r="G50" s="76">
        <f t="shared" si="296"/>
        <v>0</v>
      </c>
      <c r="H50" s="76">
        <f t="shared" si="297"/>
        <v>0</v>
      </c>
      <c r="I50" s="76">
        <f t="shared" si="298"/>
        <v>0</v>
      </c>
      <c r="K50" s="76">
        <f>IF(Параметры!$C$36=2,Данные!F377+Данные!G418*тех!X$11*тех!X$6,)</f>
        <v>0</v>
      </c>
      <c r="L50" s="76">
        <f>IF(Параметры!$C$36=2,Данные!H418*тех!Y$11*тех!Y$6,)</f>
        <v>0</v>
      </c>
      <c r="M50" s="76">
        <f>IF(Параметры!$C$36=2,Данные!I418*тех!Z$11*тех!Z$6,)</f>
        <v>0</v>
      </c>
      <c r="N50" s="76">
        <f>IF(Параметры!$C$36=2,Данные!J418*тех!AA$11*тех!AA$6,)</f>
        <v>0</v>
      </c>
      <c r="O50" s="76">
        <f>IF(Параметры!$C$36=2,Данные!K418*тех!AB$11*тех!AB$6,)</f>
        <v>0</v>
      </c>
      <c r="P50" s="76">
        <f>IF(Параметры!$C$36=2,Данные!L418*тех!AC$11*тех!AC$6,)</f>
        <v>0</v>
      </c>
      <c r="Q50" s="76">
        <f>IF(Параметры!$C$36=2,Данные!M418*тех!AD$11*тех!AD$6,)</f>
        <v>0</v>
      </c>
      <c r="R50" s="76">
        <f>IF(Параметры!$C$36=2,Данные!N418*тех!AE$11*тех!AE$6,)</f>
        <v>0</v>
      </c>
      <c r="S50" s="76">
        <f>IF(Параметры!$C$36=2,Данные!O418*тех!AF$11*тех!AF$6,)</f>
        <v>0</v>
      </c>
      <c r="T50" s="76">
        <f>IF(Параметры!$C$36=2,Данные!P418*тех!AG$11*тех!AG$6,)</f>
        <v>0</v>
      </c>
      <c r="U50" s="76">
        <f>IF(Параметры!$C$36=2,Данные!Q418*тех!AH$11*тех!AH$6,)</f>
        <v>0</v>
      </c>
      <c r="V50" s="76">
        <f>IF(Параметры!$C$36=2,Данные!R418*тех!AI$11*тех!AI$6,)</f>
        <v>0</v>
      </c>
      <c r="W50" s="76">
        <f>IF(Параметры!$C$36=2,Данные!S418*тех!AJ$11*тех!AJ$6,)</f>
        <v>0</v>
      </c>
      <c r="X50" s="76">
        <f>IF(Параметры!$C$36=2,Данные!T418*тех!AK$11*тех!AK$6,)</f>
        <v>0</v>
      </c>
      <c r="Y50" s="76">
        <f>IF(Параметры!$C$36=2,Данные!U418*тех!AL$11*тех!AL$6,)</f>
        <v>0</v>
      </c>
      <c r="Z50" s="76">
        <f>IF(Параметры!$C$36=2,Данные!V418*тех!AM$11*тех!AM$6,)</f>
        <v>0</v>
      </c>
      <c r="AA50" s="76">
        <f>IF(Параметры!$C$36=2,Данные!W418*тех!AN$11*тех!AN$6,)</f>
        <v>0</v>
      </c>
      <c r="AB50" s="76">
        <f>IF(Параметры!$C$36=2,Данные!X418*тех!AO$11*тех!AO$6,)</f>
        <v>0</v>
      </c>
      <c r="AC50" s="76">
        <f>IF(Параметры!$C$36=2,Данные!Y418*тех!AP$11*тех!AP$6,)</f>
        <v>0</v>
      </c>
      <c r="AD50" s="76">
        <f>IF(Параметры!$C$36=2,Данные!Z418*тех!AQ$11*тех!AQ$6,)</f>
        <v>0</v>
      </c>
      <c r="AE50" s="76">
        <f>IF(Параметры!$C$36=2,Данные!AA418*тех!AR$11*тех!AR$6,)</f>
        <v>0</v>
      </c>
      <c r="AF50" s="76">
        <f>IF(Параметры!$C$36=2,Данные!AB418*тех!AS$11*тех!AS$6,)</f>
        <v>0</v>
      </c>
      <c r="AG50" s="76">
        <f>IF(Параметры!$C$36=2,Данные!AC418*тех!AT$11*тех!AT$6,)</f>
        <v>0</v>
      </c>
      <c r="AH50" s="76">
        <f>IF(Параметры!$C$36=2,Данные!AD418*тех!AU$11*тех!AU$6,)</f>
        <v>0</v>
      </c>
      <c r="AI50" s="76">
        <f>IF(Параметры!$C$36=2,Данные!AE418*тех!AV$11*тех!AV$6,)</f>
        <v>0</v>
      </c>
      <c r="AJ50" s="76">
        <f>IF(Параметры!$C$36=2,Данные!AF418*тех!AW$11*тех!AW$6,)</f>
        <v>0</v>
      </c>
      <c r="AK50" s="76">
        <f>IF(Параметры!$C$36=2,Данные!AG418*тех!AX$11*тех!AX$6,)</f>
        <v>0</v>
      </c>
      <c r="AL50" s="76">
        <f>IF(Параметры!$C$36=2,Данные!AH418*тех!AY$11*тех!AY$6,)</f>
        <v>0</v>
      </c>
      <c r="AM50" s="76">
        <f>IF(Параметры!$C$36=2,Данные!AI418*тех!AZ$11*тех!AZ$6,)</f>
        <v>0</v>
      </c>
      <c r="AN50" s="76">
        <f>IF(Параметры!$C$36=2,Данные!AJ418*тех!BA$11*тех!BA$6,)</f>
        <v>0</v>
      </c>
      <c r="AO50" s="76">
        <f>IF(Параметры!$C$36=2,Данные!AK418*тех!BB$11*тех!BB$6,)</f>
        <v>0</v>
      </c>
      <c r="AP50" s="76">
        <f>IF(Параметры!$C$36=2,Данные!AL418*тех!BC$11*тех!BC$6,)</f>
        <v>0</v>
      </c>
      <c r="AQ50" s="76">
        <f>IF(Параметры!$C$36=2,Данные!AM418*тех!BD$11*тех!BD$6,)</f>
        <v>0</v>
      </c>
      <c r="AR50" s="76">
        <f>IF(Параметры!$C$36=2,Данные!AN418*тех!BE$11*тех!BE$6,)</f>
        <v>0</v>
      </c>
      <c r="AS50" s="76">
        <f>IF(Параметры!$C$36=2,Данные!AO418*тех!BF$11*тех!BF$6,)</f>
        <v>0</v>
      </c>
      <c r="AT50" s="76">
        <f>IF(Параметры!$C$36=2,Данные!AP418*тех!BG$11*тех!BG$6,)</f>
        <v>0</v>
      </c>
      <c r="AU50" s="76">
        <f>IF(Параметры!$C$36=2,Данные!AQ418*тех!BH$11*тех!BH$6,)</f>
        <v>0</v>
      </c>
      <c r="AV50" s="76">
        <f>IF(Параметры!$C$36=2,Данные!AR418*тех!BI$11*тех!BI$6,)</f>
        <v>0</v>
      </c>
      <c r="AW50" s="76">
        <f>IF(Параметры!$C$36=2,Данные!AS418*тех!BJ$11*тех!BJ$6,)</f>
        <v>0</v>
      </c>
      <c r="AX50" s="76">
        <f>IF(Параметры!$C$36=2,Данные!AT418*тех!BK$11*тех!BK$6,)</f>
        <v>0</v>
      </c>
      <c r="AY50" s="76">
        <f>IF(Параметры!$C$36=2,Данные!AU418*тех!BL$11*тех!BL$6,)</f>
        <v>0</v>
      </c>
      <c r="AZ50" s="76">
        <f>IF(Параметры!$C$36=2,Данные!AV418*тех!BM$11*тех!BM$6,)</f>
        <v>0</v>
      </c>
      <c r="BA50" s="76">
        <f>IF(Параметры!$C$36=2,Данные!AW418*тех!BN$11*тех!BN$6,)</f>
        <v>0</v>
      </c>
      <c r="BB50" s="76">
        <f>IF(Параметры!$C$36=2,Данные!AX418*тех!BO$11*тех!BO$6,)</f>
        <v>0</v>
      </c>
      <c r="BC50" s="76">
        <f>IF(Параметры!$C$36=2,Данные!AY418*тех!BP$11*тех!BP$6,)</f>
        <v>0</v>
      </c>
      <c r="BD50" s="76">
        <f>IF(Параметры!$C$36=2,Данные!AZ418*тех!BQ$11*тех!BQ$6,)</f>
        <v>0</v>
      </c>
      <c r="BE50" s="76">
        <f>IF(Параметры!$C$36=2,Данные!BA418*тех!BR$11*тех!BR$6,)</f>
        <v>0</v>
      </c>
      <c r="BF50" s="76">
        <f>IF(Параметры!$C$36=2,Данные!BB418*тех!BS$11*тех!BS$6,)</f>
        <v>0</v>
      </c>
      <c r="BG50" s="76">
        <f>IF(Параметры!$C$36=2,Данные!BC418*тех!BT$11*тех!BT$6,)</f>
        <v>0</v>
      </c>
      <c r="BH50" s="76">
        <f>IF(Параметры!$C$36=2,Данные!BD418*тех!BU$11*тех!BU$6,)</f>
        <v>0</v>
      </c>
      <c r="BI50" s="76">
        <f>IF(Параметры!$C$36=2,Данные!BE418*тех!BV$11*тех!BV$6,)</f>
        <v>0</v>
      </c>
      <c r="BJ50" s="76">
        <f>IF(Параметры!$C$36=2,Данные!BF418*тех!BW$11*тех!BW$6,)</f>
        <v>0</v>
      </c>
      <c r="BK50" s="76">
        <f>IF(Параметры!$C$36=2,Данные!BG418*тех!BX$11*тех!BX$6,)</f>
        <v>0</v>
      </c>
      <c r="BL50" s="76">
        <f>IF(Параметры!$C$36=2,Данные!BH418*тех!BY$11*тех!BY$6,)</f>
        <v>0</v>
      </c>
      <c r="BM50" s="76">
        <f>IF(Параметры!$C$36=2,Данные!BI418*тех!BZ$11*тех!BZ$6,)</f>
        <v>0</v>
      </c>
      <c r="BN50" s="76">
        <f>IF(Параметры!$C$36=2,Данные!BJ418*тех!CA$11*тех!CA$6,)</f>
        <v>0</v>
      </c>
      <c r="BO50" s="76">
        <f>IF(Параметры!$C$36=2,Данные!BK418*тех!CB$11*тех!CB$6,)</f>
        <v>0</v>
      </c>
      <c r="BP50" s="76">
        <f>IF(Параметры!$C$36=2,Данные!BL418*тех!CC$11*тех!CC$6,)</f>
        <v>0</v>
      </c>
      <c r="BQ50" s="76">
        <f>IF(Параметры!$C$36=2,Данные!BM418*тех!CD$11*тех!CD$6,)</f>
        <v>0</v>
      </c>
      <c r="BR50" s="76">
        <f>IF(Параметры!$C$36=2,Данные!BN418*тех!CE$11*тех!CE$6,)</f>
        <v>0</v>
      </c>
    </row>
    <row r="51" spans="2:70">
      <c r="B51" s="143" t="s">
        <v>164</v>
      </c>
      <c r="C51" s="6" t="s">
        <v>133</v>
      </c>
      <c r="D51" s="79">
        <f t="shared" si="277"/>
        <v>0</v>
      </c>
      <c r="E51" s="79">
        <f t="shared" si="278"/>
        <v>0</v>
      </c>
      <c r="F51" s="79">
        <f t="shared" si="279"/>
        <v>0</v>
      </c>
      <c r="G51" s="79">
        <f t="shared" si="280"/>
        <v>0</v>
      </c>
      <c r="H51" s="79">
        <f t="shared" si="281"/>
        <v>0</v>
      </c>
      <c r="I51" s="79">
        <f t="shared" si="282"/>
        <v>0</v>
      </c>
      <c r="K51" s="79">
        <f>IF(Параметры!$C$36=2,Данные!F378+Данные!G419*тех!X$11*тех!X$6,)</f>
        <v>0</v>
      </c>
      <c r="L51" s="79">
        <f>IF(Параметры!$C$36=2,Данные!H419*тех!Y$11*тех!Y$6,)</f>
        <v>0</v>
      </c>
      <c r="M51" s="79">
        <f>IF(Параметры!$C$36=2,Данные!I419*тех!Z$11*тех!Z$6,)</f>
        <v>0</v>
      </c>
      <c r="N51" s="79">
        <f>IF(Параметры!$C$36=2,Данные!J419*тех!AA$11*тех!AA$6,)</f>
        <v>0</v>
      </c>
      <c r="O51" s="79">
        <f>IF(Параметры!$C$36=2,Данные!K419*тех!AB$11*тех!AB$6,)</f>
        <v>0</v>
      </c>
      <c r="P51" s="79">
        <f>IF(Параметры!$C$36=2,Данные!L419*тех!AC$11*тех!AC$6,)</f>
        <v>0</v>
      </c>
      <c r="Q51" s="79">
        <f>IF(Параметры!$C$36=2,Данные!M419*тех!AD$11*тех!AD$6,)</f>
        <v>0</v>
      </c>
      <c r="R51" s="79">
        <f>IF(Параметры!$C$36=2,Данные!N419*тех!AE$11*тех!AE$6,)</f>
        <v>0</v>
      </c>
      <c r="S51" s="79">
        <f>IF(Параметры!$C$36=2,Данные!O419*тех!AF$11*тех!AF$6,)</f>
        <v>0</v>
      </c>
      <c r="T51" s="79">
        <f>IF(Параметры!$C$36=2,Данные!P419*тех!AG$11*тех!AG$6,)</f>
        <v>0</v>
      </c>
      <c r="U51" s="79">
        <f>IF(Параметры!$C$36=2,Данные!Q419*тех!AH$11*тех!AH$6,)</f>
        <v>0</v>
      </c>
      <c r="V51" s="79">
        <f>IF(Параметры!$C$36=2,Данные!R419*тех!AI$11*тех!AI$6,)</f>
        <v>0</v>
      </c>
      <c r="W51" s="79">
        <f>IF(Параметры!$C$36=2,Данные!S419*тех!AJ$11*тех!AJ$6,)</f>
        <v>0</v>
      </c>
      <c r="X51" s="79">
        <f>IF(Параметры!$C$36=2,Данные!T419*тех!AK$11*тех!AK$6,)</f>
        <v>0</v>
      </c>
      <c r="Y51" s="79">
        <f>IF(Параметры!$C$36=2,Данные!U419*тех!AL$11*тех!AL$6,)</f>
        <v>0</v>
      </c>
      <c r="Z51" s="79">
        <f>IF(Параметры!$C$36=2,Данные!V419*тех!AM$11*тех!AM$6,)</f>
        <v>0</v>
      </c>
      <c r="AA51" s="79">
        <f>IF(Параметры!$C$36=2,Данные!W419*тех!AN$11*тех!AN$6,)</f>
        <v>0</v>
      </c>
      <c r="AB51" s="79">
        <f>IF(Параметры!$C$36=2,Данные!X419*тех!AO$11*тех!AO$6,)</f>
        <v>0</v>
      </c>
      <c r="AC51" s="79">
        <f>IF(Параметры!$C$36=2,Данные!Y419*тех!AP$11*тех!AP$6,)</f>
        <v>0</v>
      </c>
      <c r="AD51" s="79">
        <f>IF(Параметры!$C$36=2,Данные!Z419*тех!AQ$11*тех!AQ$6,)</f>
        <v>0</v>
      </c>
      <c r="AE51" s="79">
        <f>IF(Параметры!$C$36=2,Данные!AA419*тех!AR$11*тех!AR$6,)</f>
        <v>0</v>
      </c>
      <c r="AF51" s="79">
        <f>IF(Параметры!$C$36=2,Данные!AB419*тех!AS$11*тех!AS$6,)</f>
        <v>0</v>
      </c>
      <c r="AG51" s="79">
        <f>IF(Параметры!$C$36=2,Данные!AC419*тех!AT$11*тех!AT$6,)</f>
        <v>0</v>
      </c>
      <c r="AH51" s="79">
        <f>IF(Параметры!$C$36=2,Данные!AD419*тех!AU$11*тех!AU$6,)</f>
        <v>0</v>
      </c>
      <c r="AI51" s="79">
        <f>IF(Параметры!$C$36=2,Данные!AE419*тех!AV$11*тех!AV$6,)</f>
        <v>0</v>
      </c>
      <c r="AJ51" s="79">
        <f>IF(Параметры!$C$36=2,Данные!AF419*тех!AW$11*тех!AW$6,)</f>
        <v>0</v>
      </c>
      <c r="AK51" s="79">
        <f>IF(Параметры!$C$36=2,Данные!AG419*тех!AX$11*тех!AX$6,)</f>
        <v>0</v>
      </c>
      <c r="AL51" s="79">
        <f>IF(Параметры!$C$36=2,Данные!AH419*тех!AY$11*тех!AY$6,)</f>
        <v>0</v>
      </c>
      <c r="AM51" s="79">
        <f>IF(Параметры!$C$36=2,Данные!AI419*тех!AZ$11*тех!AZ$6,)</f>
        <v>0</v>
      </c>
      <c r="AN51" s="79">
        <f>IF(Параметры!$C$36=2,Данные!AJ419*тех!BA$11*тех!BA$6,)</f>
        <v>0</v>
      </c>
      <c r="AO51" s="79">
        <f>IF(Параметры!$C$36=2,Данные!AK419*тех!BB$11*тех!BB$6,)</f>
        <v>0</v>
      </c>
      <c r="AP51" s="79">
        <f>IF(Параметры!$C$36=2,Данные!AL419*тех!BC$11*тех!BC$6,)</f>
        <v>0</v>
      </c>
      <c r="AQ51" s="79">
        <f>IF(Параметры!$C$36=2,Данные!AM419*тех!BD$11*тех!BD$6,)</f>
        <v>0</v>
      </c>
      <c r="AR51" s="79">
        <f>IF(Параметры!$C$36=2,Данные!AN419*тех!BE$11*тех!BE$6,)</f>
        <v>0</v>
      </c>
      <c r="AS51" s="79">
        <f>IF(Параметры!$C$36=2,Данные!AO419*тех!BF$11*тех!BF$6,)</f>
        <v>0</v>
      </c>
      <c r="AT51" s="79">
        <f>IF(Параметры!$C$36=2,Данные!AP419*тех!BG$11*тех!BG$6,)</f>
        <v>0</v>
      </c>
      <c r="AU51" s="79">
        <f>IF(Параметры!$C$36=2,Данные!AQ419*тех!BH$11*тех!BH$6,)</f>
        <v>0</v>
      </c>
      <c r="AV51" s="79">
        <f>IF(Параметры!$C$36=2,Данные!AR419*тех!BI$11*тех!BI$6,)</f>
        <v>0</v>
      </c>
      <c r="AW51" s="79">
        <f>IF(Параметры!$C$36=2,Данные!AS419*тех!BJ$11*тех!BJ$6,)</f>
        <v>0</v>
      </c>
      <c r="AX51" s="79">
        <f>IF(Параметры!$C$36=2,Данные!AT419*тех!BK$11*тех!BK$6,)</f>
        <v>0</v>
      </c>
      <c r="AY51" s="79">
        <f>IF(Параметры!$C$36=2,Данные!AU419*тех!BL$11*тех!BL$6,)</f>
        <v>0</v>
      </c>
      <c r="AZ51" s="79">
        <f>IF(Параметры!$C$36=2,Данные!AV419*тех!BM$11*тех!BM$6,)</f>
        <v>0</v>
      </c>
      <c r="BA51" s="79">
        <f>IF(Параметры!$C$36=2,Данные!AW419*тех!BN$11*тех!BN$6,)</f>
        <v>0</v>
      </c>
      <c r="BB51" s="79">
        <f>IF(Параметры!$C$36=2,Данные!AX419*тех!BO$11*тех!BO$6,)</f>
        <v>0</v>
      </c>
      <c r="BC51" s="79">
        <f>IF(Параметры!$C$36=2,Данные!AY419*тех!BP$11*тех!BP$6,)</f>
        <v>0</v>
      </c>
      <c r="BD51" s="79">
        <f>IF(Параметры!$C$36=2,Данные!AZ419*тех!BQ$11*тех!BQ$6,)</f>
        <v>0</v>
      </c>
      <c r="BE51" s="79">
        <f>IF(Параметры!$C$36=2,Данные!BA419*тех!BR$11*тех!BR$6,)</f>
        <v>0</v>
      </c>
      <c r="BF51" s="79">
        <f>IF(Параметры!$C$36=2,Данные!BB419*тех!BS$11*тех!BS$6,)</f>
        <v>0</v>
      </c>
      <c r="BG51" s="79">
        <f>IF(Параметры!$C$36=2,Данные!BC419*тех!BT$11*тех!BT$6,)</f>
        <v>0</v>
      </c>
      <c r="BH51" s="79">
        <f>IF(Параметры!$C$36=2,Данные!BD419*тех!BU$11*тех!BU$6,)</f>
        <v>0</v>
      </c>
      <c r="BI51" s="79">
        <f>IF(Параметры!$C$36=2,Данные!BE419*тех!BV$11*тех!BV$6,)</f>
        <v>0</v>
      </c>
      <c r="BJ51" s="79">
        <f>IF(Параметры!$C$36=2,Данные!BF419*тех!BW$11*тех!BW$6,)</f>
        <v>0</v>
      </c>
      <c r="BK51" s="79">
        <f>IF(Параметры!$C$36=2,Данные!BG419*тех!BX$11*тех!BX$6,)</f>
        <v>0</v>
      </c>
      <c r="BL51" s="79">
        <f>IF(Параметры!$C$36=2,Данные!BH419*тех!BY$11*тех!BY$6,)</f>
        <v>0</v>
      </c>
      <c r="BM51" s="79">
        <f>IF(Параметры!$C$36=2,Данные!BI419*тех!BZ$11*тех!BZ$6,)</f>
        <v>0</v>
      </c>
      <c r="BN51" s="79">
        <f>IF(Параметры!$C$36=2,Данные!BJ419*тех!CA$11*тех!CA$6,)</f>
        <v>0</v>
      </c>
      <c r="BO51" s="79">
        <f>IF(Параметры!$C$36=2,Данные!BK419*тех!CB$11*тех!CB$6,)</f>
        <v>0</v>
      </c>
      <c r="BP51" s="79">
        <f>IF(Параметры!$C$36=2,Данные!BL419*тех!CC$11*тех!CC$6,)</f>
        <v>0</v>
      </c>
      <c r="BQ51" s="79">
        <f>IF(Параметры!$C$36=2,Данные!BM419*тех!CD$11*тех!CD$6,)</f>
        <v>0</v>
      </c>
      <c r="BR51" s="79">
        <f>IF(Параметры!$C$36=2,Данные!BN419*тех!CE$11*тех!CE$6,)</f>
        <v>0</v>
      </c>
    </row>
    <row r="52" spans="2:70">
      <c r="B52" s="143">
        <v>10073</v>
      </c>
      <c r="C52" s="6" t="s">
        <v>134</v>
      </c>
      <c r="D52" s="79">
        <f>SUM(D53:D59)</f>
        <v>0</v>
      </c>
      <c r="E52" s="79">
        <f t="shared" ref="E52:K52" si="299">SUM(E53:E59)</f>
        <v>0</v>
      </c>
      <c r="F52" s="79">
        <f t="shared" si="299"/>
        <v>0</v>
      </c>
      <c r="G52" s="79">
        <f t="shared" si="299"/>
        <v>0</v>
      </c>
      <c r="H52" s="79">
        <f t="shared" si="299"/>
        <v>0</v>
      </c>
      <c r="I52" s="79">
        <f t="shared" si="299"/>
        <v>0</v>
      </c>
      <c r="K52" s="79">
        <f t="shared" si="299"/>
        <v>0</v>
      </c>
      <c r="L52" s="79">
        <f t="shared" ref="L52" si="300">SUM(L53:L59)</f>
        <v>0</v>
      </c>
      <c r="M52" s="79">
        <f t="shared" ref="M52" si="301">SUM(M53:M59)</f>
        <v>0</v>
      </c>
      <c r="N52" s="79">
        <f t="shared" ref="N52" si="302">SUM(N53:N59)</f>
        <v>0</v>
      </c>
      <c r="O52" s="79">
        <f t="shared" ref="O52" si="303">SUM(O53:O59)</f>
        <v>0</v>
      </c>
      <c r="P52" s="79">
        <f t="shared" ref="P52" si="304">SUM(P53:P59)</f>
        <v>0</v>
      </c>
      <c r="Q52" s="79">
        <f t="shared" ref="Q52" si="305">SUM(Q53:Q59)</f>
        <v>0</v>
      </c>
      <c r="R52" s="79">
        <f t="shared" ref="R52" si="306">SUM(R53:R59)</f>
        <v>0</v>
      </c>
      <c r="S52" s="79">
        <f t="shared" ref="S52" si="307">SUM(S53:S59)</f>
        <v>0</v>
      </c>
      <c r="T52" s="79">
        <f t="shared" ref="T52" si="308">SUM(T53:T59)</f>
        <v>0</v>
      </c>
      <c r="U52" s="79">
        <f t="shared" ref="U52" si="309">SUM(U53:U59)</f>
        <v>0</v>
      </c>
      <c r="V52" s="79">
        <f t="shared" ref="V52" si="310">SUM(V53:V59)</f>
        <v>0</v>
      </c>
      <c r="W52" s="79">
        <f t="shared" ref="W52" si="311">SUM(W53:W59)</f>
        <v>0</v>
      </c>
      <c r="X52" s="79">
        <f t="shared" ref="X52" si="312">SUM(X53:X59)</f>
        <v>0</v>
      </c>
      <c r="Y52" s="79">
        <f t="shared" ref="Y52" si="313">SUM(Y53:Y59)</f>
        <v>0</v>
      </c>
      <c r="Z52" s="79">
        <f t="shared" ref="Z52" si="314">SUM(Z53:Z59)</f>
        <v>0</v>
      </c>
      <c r="AA52" s="79">
        <f t="shared" ref="AA52" si="315">SUM(AA53:AA59)</f>
        <v>0</v>
      </c>
      <c r="AB52" s="79">
        <f t="shared" ref="AB52" si="316">SUM(AB53:AB59)</f>
        <v>0</v>
      </c>
      <c r="AC52" s="79">
        <f t="shared" ref="AC52" si="317">SUM(AC53:AC59)</f>
        <v>0</v>
      </c>
      <c r="AD52" s="79">
        <f t="shared" ref="AD52" si="318">SUM(AD53:AD59)</f>
        <v>0</v>
      </c>
      <c r="AE52" s="79">
        <f t="shared" ref="AE52" si="319">SUM(AE53:AE59)</f>
        <v>0</v>
      </c>
      <c r="AF52" s="79">
        <f t="shared" ref="AF52" si="320">SUM(AF53:AF59)</f>
        <v>0</v>
      </c>
      <c r="AG52" s="79">
        <f t="shared" ref="AG52" si="321">SUM(AG53:AG59)</f>
        <v>0</v>
      </c>
      <c r="AH52" s="79">
        <f t="shared" ref="AH52" si="322">SUM(AH53:AH59)</f>
        <v>0</v>
      </c>
      <c r="AI52" s="79">
        <f t="shared" ref="AI52" si="323">SUM(AI53:AI59)</f>
        <v>0</v>
      </c>
      <c r="AJ52" s="79">
        <f t="shared" ref="AJ52" si="324">SUM(AJ53:AJ59)</f>
        <v>0</v>
      </c>
      <c r="AK52" s="79">
        <f t="shared" ref="AK52" si="325">SUM(AK53:AK59)</f>
        <v>0</v>
      </c>
      <c r="AL52" s="79">
        <f t="shared" ref="AL52" si="326">SUM(AL53:AL59)</f>
        <v>0</v>
      </c>
      <c r="AM52" s="79">
        <f t="shared" ref="AM52" si="327">SUM(AM53:AM59)</f>
        <v>0</v>
      </c>
      <c r="AN52" s="79">
        <f t="shared" ref="AN52" si="328">SUM(AN53:AN59)</f>
        <v>0</v>
      </c>
      <c r="AO52" s="79">
        <f t="shared" ref="AO52" si="329">SUM(AO53:AO59)</f>
        <v>0</v>
      </c>
      <c r="AP52" s="79">
        <f t="shared" ref="AP52" si="330">SUM(AP53:AP59)</f>
        <v>0</v>
      </c>
      <c r="AQ52" s="79">
        <f t="shared" ref="AQ52" si="331">SUM(AQ53:AQ59)</f>
        <v>0</v>
      </c>
      <c r="AR52" s="79">
        <f t="shared" ref="AR52" si="332">SUM(AR53:AR59)</f>
        <v>0</v>
      </c>
      <c r="AS52" s="79">
        <f t="shared" ref="AS52" si="333">SUM(AS53:AS59)</f>
        <v>0</v>
      </c>
      <c r="AT52" s="79">
        <f t="shared" ref="AT52" si="334">SUM(AT53:AT59)</f>
        <v>0</v>
      </c>
      <c r="AU52" s="79">
        <f t="shared" ref="AU52" si="335">SUM(AU53:AU59)</f>
        <v>0</v>
      </c>
      <c r="AV52" s="79">
        <f t="shared" ref="AV52" si="336">SUM(AV53:AV59)</f>
        <v>0</v>
      </c>
      <c r="AW52" s="79">
        <f t="shared" ref="AW52" si="337">SUM(AW53:AW59)</f>
        <v>0</v>
      </c>
      <c r="AX52" s="79">
        <f t="shared" ref="AX52" si="338">SUM(AX53:AX59)</f>
        <v>0</v>
      </c>
      <c r="AY52" s="79">
        <f t="shared" ref="AY52" si="339">SUM(AY53:AY59)</f>
        <v>0</v>
      </c>
      <c r="AZ52" s="79">
        <f t="shared" ref="AZ52" si="340">SUM(AZ53:AZ59)</f>
        <v>0</v>
      </c>
      <c r="BA52" s="79">
        <f t="shared" ref="BA52" si="341">SUM(BA53:BA59)</f>
        <v>0</v>
      </c>
      <c r="BB52" s="79">
        <f t="shared" ref="BB52" si="342">SUM(BB53:BB59)</f>
        <v>0</v>
      </c>
      <c r="BC52" s="79">
        <f t="shared" ref="BC52" si="343">SUM(BC53:BC59)</f>
        <v>0</v>
      </c>
      <c r="BD52" s="79">
        <f t="shared" ref="BD52" si="344">SUM(BD53:BD59)</f>
        <v>0</v>
      </c>
      <c r="BE52" s="79">
        <f t="shared" ref="BE52" si="345">SUM(BE53:BE59)</f>
        <v>0</v>
      </c>
      <c r="BF52" s="79">
        <f t="shared" ref="BF52" si="346">SUM(BF53:BF59)</f>
        <v>0</v>
      </c>
      <c r="BG52" s="79">
        <f t="shared" ref="BG52" si="347">SUM(BG53:BG59)</f>
        <v>0</v>
      </c>
      <c r="BH52" s="79">
        <f t="shared" ref="BH52" si="348">SUM(BH53:BH59)</f>
        <v>0</v>
      </c>
      <c r="BI52" s="79">
        <f t="shared" ref="BI52" si="349">SUM(BI53:BI59)</f>
        <v>0</v>
      </c>
      <c r="BJ52" s="79">
        <f t="shared" ref="BJ52" si="350">SUM(BJ53:BJ59)</f>
        <v>0</v>
      </c>
      <c r="BK52" s="79">
        <f t="shared" ref="BK52" si="351">SUM(BK53:BK59)</f>
        <v>0</v>
      </c>
      <c r="BL52" s="79">
        <f t="shared" ref="BL52" si="352">SUM(BL53:BL59)</f>
        <v>0</v>
      </c>
      <c r="BM52" s="79">
        <f t="shared" ref="BM52" si="353">SUM(BM53:BM59)</f>
        <v>0</v>
      </c>
      <c r="BN52" s="79">
        <f t="shared" ref="BN52" si="354">SUM(BN53:BN59)</f>
        <v>0</v>
      </c>
      <c r="BO52" s="79">
        <f t="shared" ref="BO52" si="355">SUM(BO53:BO59)</f>
        <v>0</v>
      </c>
      <c r="BP52" s="79">
        <f t="shared" ref="BP52" si="356">SUM(BP53:BP59)</f>
        <v>0</v>
      </c>
      <c r="BQ52" s="79">
        <f t="shared" ref="BQ52" si="357">SUM(BQ53:BQ59)</f>
        <v>0</v>
      </c>
      <c r="BR52" s="79">
        <f t="shared" ref="BR52" si="358">SUM(BR53:BR59)</f>
        <v>0</v>
      </c>
    </row>
    <row r="53" spans="2:70">
      <c r="B53" s="143" t="s">
        <v>165</v>
      </c>
      <c r="C53" s="46" t="s">
        <v>135</v>
      </c>
      <c r="D53" s="76">
        <f t="shared" ref="D53:D59" si="359">SUM(K53:V53)</f>
        <v>0</v>
      </c>
      <c r="E53" s="76">
        <f t="shared" ref="E53:E59" si="360">SUM(W53:AH53)</f>
        <v>0</v>
      </c>
      <c r="F53" s="76">
        <f t="shared" ref="F53:F59" si="361">SUM(AI53:AT53)</f>
        <v>0</v>
      </c>
      <c r="G53" s="76">
        <f t="shared" ref="G53:G59" si="362">SUM(AU53:BF53)</f>
        <v>0</v>
      </c>
      <c r="H53" s="76">
        <f t="shared" ref="H53:H59" si="363">SUM(BG53:BR53)</f>
        <v>0</v>
      </c>
      <c r="I53" s="76">
        <f t="shared" ref="I53:I59" si="364">SUM(D53:H53)</f>
        <v>0</v>
      </c>
      <c r="K53" s="76">
        <f>IF(Параметры!$C$36=2,Данные!F380+Данные!G421*тех!X$11*тех!X$6,)</f>
        <v>0</v>
      </c>
      <c r="L53" s="76">
        <f>IF(Параметры!$C$36=2,Данные!H421*тех!Y$11*тех!Y$6,)</f>
        <v>0</v>
      </c>
      <c r="M53" s="76">
        <f>IF(Параметры!$C$36=2,Данные!I421*тех!Z$11*тех!Z$6,)</f>
        <v>0</v>
      </c>
      <c r="N53" s="76">
        <f>IF(Параметры!$C$36=2,Данные!J421*тех!AA$11*тех!AA$6,)</f>
        <v>0</v>
      </c>
      <c r="O53" s="76">
        <f>IF(Параметры!$C$36=2,Данные!K421*тех!AB$11*тех!AB$6,)</f>
        <v>0</v>
      </c>
      <c r="P53" s="76">
        <f>IF(Параметры!$C$36=2,Данные!L421*тех!AC$11*тех!AC$6,)</f>
        <v>0</v>
      </c>
      <c r="Q53" s="76">
        <f>IF(Параметры!$C$36=2,Данные!M421*тех!AD$11*тех!AD$6,)</f>
        <v>0</v>
      </c>
      <c r="R53" s="76">
        <f>IF(Параметры!$C$36=2,Данные!N421*тех!AE$11*тех!AE$6,)</f>
        <v>0</v>
      </c>
      <c r="S53" s="76">
        <f>IF(Параметры!$C$36=2,Данные!O421*тех!AF$11*тех!AF$6,)</f>
        <v>0</v>
      </c>
      <c r="T53" s="76">
        <f>IF(Параметры!$C$36=2,Данные!P421*тех!AG$11*тех!AG$6,)</f>
        <v>0</v>
      </c>
      <c r="U53" s="76">
        <f>IF(Параметры!$C$36=2,Данные!Q421*тех!AH$11*тех!AH$6,)</f>
        <v>0</v>
      </c>
      <c r="V53" s="76">
        <f>IF(Параметры!$C$36=2,Данные!R421*тех!AI$11*тех!AI$6,)</f>
        <v>0</v>
      </c>
      <c r="W53" s="76">
        <f>IF(Параметры!$C$36=2,Данные!S421*тех!AJ$11*тех!AJ$6,)</f>
        <v>0</v>
      </c>
      <c r="X53" s="76">
        <f>IF(Параметры!$C$36=2,Данные!T421*тех!AK$11*тех!AK$6,)</f>
        <v>0</v>
      </c>
      <c r="Y53" s="76">
        <f>IF(Параметры!$C$36=2,Данные!U421*тех!AL$11*тех!AL$6,)</f>
        <v>0</v>
      </c>
      <c r="Z53" s="76">
        <f>IF(Параметры!$C$36=2,Данные!V421*тех!AM$11*тех!AM$6,)</f>
        <v>0</v>
      </c>
      <c r="AA53" s="76">
        <f>IF(Параметры!$C$36=2,Данные!W421*тех!AN$11*тех!AN$6,)</f>
        <v>0</v>
      </c>
      <c r="AB53" s="76">
        <f>IF(Параметры!$C$36=2,Данные!X421*тех!AO$11*тех!AO$6,)</f>
        <v>0</v>
      </c>
      <c r="AC53" s="76">
        <f>IF(Параметры!$C$36=2,Данные!Y421*тех!AP$11*тех!AP$6,)</f>
        <v>0</v>
      </c>
      <c r="AD53" s="76">
        <f>IF(Параметры!$C$36=2,Данные!Z421*тех!AQ$11*тех!AQ$6,)</f>
        <v>0</v>
      </c>
      <c r="AE53" s="76">
        <f>IF(Параметры!$C$36=2,Данные!AA421*тех!AR$11*тех!AR$6,)</f>
        <v>0</v>
      </c>
      <c r="AF53" s="76">
        <f>IF(Параметры!$C$36=2,Данные!AB421*тех!AS$11*тех!AS$6,)</f>
        <v>0</v>
      </c>
      <c r="AG53" s="76">
        <f>IF(Параметры!$C$36=2,Данные!AC421*тех!AT$11*тех!AT$6,)</f>
        <v>0</v>
      </c>
      <c r="AH53" s="76">
        <f>IF(Параметры!$C$36=2,Данные!AD421*тех!AU$11*тех!AU$6,)</f>
        <v>0</v>
      </c>
      <c r="AI53" s="76">
        <f>IF(Параметры!$C$36=2,Данные!AE421*тех!AV$11*тех!AV$6,)</f>
        <v>0</v>
      </c>
      <c r="AJ53" s="76">
        <f>IF(Параметры!$C$36=2,Данные!AF421*тех!AW$11*тех!AW$6,)</f>
        <v>0</v>
      </c>
      <c r="AK53" s="76">
        <f>IF(Параметры!$C$36=2,Данные!AG421*тех!AX$11*тех!AX$6,)</f>
        <v>0</v>
      </c>
      <c r="AL53" s="76">
        <f>IF(Параметры!$C$36=2,Данные!AH421*тех!AY$11*тех!AY$6,)</f>
        <v>0</v>
      </c>
      <c r="AM53" s="76">
        <f>IF(Параметры!$C$36=2,Данные!AI421*тех!AZ$11*тех!AZ$6,)</f>
        <v>0</v>
      </c>
      <c r="AN53" s="76">
        <f>IF(Параметры!$C$36=2,Данные!AJ421*тех!BA$11*тех!BA$6,)</f>
        <v>0</v>
      </c>
      <c r="AO53" s="76">
        <f>IF(Параметры!$C$36=2,Данные!AK421*тех!BB$11*тех!BB$6,)</f>
        <v>0</v>
      </c>
      <c r="AP53" s="76">
        <f>IF(Параметры!$C$36=2,Данные!AL421*тех!BC$11*тех!BC$6,)</f>
        <v>0</v>
      </c>
      <c r="AQ53" s="76">
        <f>IF(Параметры!$C$36=2,Данные!AM421*тех!BD$11*тех!BD$6,)</f>
        <v>0</v>
      </c>
      <c r="AR53" s="76">
        <f>IF(Параметры!$C$36=2,Данные!AN421*тех!BE$11*тех!BE$6,)</f>
        <v>0</v>
      </c>
      <c r="AS53" s="76">
        <f>IF(Параметры!$C$36=2,Данные!AO421*тех!BF$11*тех!BF$6,)</f>
        <v>0</v>
      </c>
      <c r="AT53" s="76">
        <f>IF(Параметры!$C$36=2,Данные!AP421*тех!BG$11*тех!BG$6,)</f>
        <v>0</v>
      </c>
      <c r="AU53" s="76">
        <f>IF(Параметры!$C$36=2,Данные!AQ421*тех!BH$11*тех!BH$6,)</f>
        <v>0</v>
      </c>
      <c r="AV53" s="76">
        <f>IF(Параметры!$C$36=2,Данные!AR421*тех!BI$11*тех!BI$6,)</f>
        <v>0</v>
      </c>
      <c r="AW53" s="76">
        <f>IF(Параметры!$C$36=2,Данные!AS421*тех!BJ$11*тех!BJ$6,)</f>
        <v>0</v>
      </c>
      <c r="AX53" s="76">
        <f>IF(Параметры!$C$36=2,Данные!AT421*тех!BK$11*тех!BK$6,)</f>
        <v>0</v>
      </c>
      <c r="AY53" s="76">
        <f>IF(Параметры!$C$36=2,Данные!AU421*тех!BL$11*тех!BL$6,)</f>
        <v>0</v>
      </c>
      <c r="AZ53" s="76">
        <f>IF(Параметры!$C$36=2,Данные!AV421*тех!BM$11*тех!BM$6,)</f>
        <v>0</v>
      </c>
      <c r="BA53" s="76">
        <f>IF(Параметры!$C$36=2,Данные!AW421*тех!BN$11*тех!BN$6,)</f>
        <v>0</v>
      </c>
      <c r="BB53" s="76">
        <f>IF(Параметры!$C$36=2,Данные!AX421*тех!BO$11*тех!BO$6,)</f>
        <v>0</v>
      </c>
      <c r="BC53" s="76">
        <f>IF(Параметры!$C$36=2,Данные!AY421*тех!BP$11*тех!BP$6,)</f>
        <v>0</v>
      </c>
      <c r="BD53" s="76">
        <f>IF(Параметры!$C$36=2,Данные!AZ421*тех!BQ$11*тех!BQ$6,)</f>
        <v>0</v>
      </c>
      <c r="BE53" s="76">
        <f>IF(Параметры!$C$36=2,Данные!BA421*тех!BR$11*тех!BR$6,)</f>
        <v>0</v>
      </c>
      <c r="BF53" s="76">
        <f>IF(Параметры!$C$36=2,Данные!BB421*тех!BS$11*тех!BS$6,)</f>
        <v>0</v>
      </c>
      <c r="BG53" s="76">
        <f>IF(Параметры!$C$36=2,Данные!BC421*тех!BT$11*тех!BT$6,)</f>
        <v>0</v>
      </c>
      <c r="BH53" s="76">
        <f>IF(Параметры!$C$36=2,Данные!BD421*тех!BU$11*тех!BU$6,)</f>
        <v>0</v>
      </c>
      <c r="BI53" s="76">
        <f>IF(Параметры!$C$36=2,Данные!BE421*тех!BV$11*тех!BV$6,)</f>
        <v>0</v>
      </c>
      <c r="BJ53" s="76">
        <f>IF(Параметры!$C$36=2,Данные!BF421*тех!BW$11*тех!BW$6,)</f>
        <v>0</v>
      </c>
      <c r="BK53" s="76">
        <f>IF(Параметры!$C$36=2,Данные!BG421*тех!BX$11*тех!BX$6,)</f>
        <v>0</v>
      </c>
      <c r="BL53" s="76">
        <f>IF(Параметры!$C$36=2,Данные!BH421*тех!BY$11*тех!BY$6,)</f>
        <v>0</v>
      </c>
      <c r="BM53" s="76">
        <f>IF(Параметры!$C$36=2,Данные!BI421*тех!BZ$11*тех!BZ$6,)</f>
        <v>0</v>
      </c>
      <c r="BN53" s="76">
        <f>IF(Параметры!$C$36=2,Данные!BJ421*тех!CA$11*тех!CA$6,)</f>
        <v>0</v>
      </c>
      <c r="BO53" s="76">
        <f>IF(Параметры!$C$36=2,Данные!BK421*тех!CB$11*тех!CB$6,)</f>
        <v>0</v>
      </c>
      <c r="BP53" s="76">
        <f>IF(Параметры!$C$36=2,Данные!BL421*тех!CC$11*тех!CC$6,)</f>
        <v>0</v>
      </c>
      <c r="BQ53" s="76">
        <f>IF(Параметры!$C$36=2,Данные!BM421*тех!CD$11*тех!CD$6,)</f>
        <v>0</v>
      </c>
      <c r="BR53" s="76">
        <f>IF(Параметры!$C$36=2,Данные!BN421*тех!CE$11*тех!CE$6,)</f>
        <v>0</v>
      </c>
    </row>
    <row r="54" spans="2:70">
      <c r="B54" s="143" t="s">
        <v>166</v>
      </c>
      <c r="C54" s="46" t="s">
        <v>136</v>
      </c>
      <c r="D54" s="76">
        <f t="shared" si="359"/>
        <v>0</v>
      </c>
      <c r="E54" s="76">
        <f t="shared" si="360"/>
        <v>0</v>
      </c>
      <c r="F54" s="76">
        <f t="shared" si="361"/>
        <v>0</v>
      </c>
      <c r="G54" s="76">
        <f t="shared" si="362"/>
        <v>0</v>
      </c>
      <c r="H54" s="76">
        <f t="shared" si="363"/>
        <v>0</v>
      </c>
      <c r="I54" s="76">
        <f t="shared" si="364"/>
        <v>0</v>
      </c>
      <c r="K54" s="76">
        <f>IF(Параметры!$C$36=2,Данные!F381+Данные!G422*тех!X$11*тех!X$6,)</f>
        <v>0</v>
      </c>
      <c r="L54" s="76">
        <f>IF(Параметры!$C$36=2,Данные!H422*тех!Y$11*тех!Y$6,)</f>
        <v>0</v>
      </c>
      <c r="M54" s="76">
        <f>IF(Параметры!$C$36=2,Данные!I422*тех!Z$11*тех!Z$6,)</f>
        <v>0</v>
      </c>
      <c r="N54" s="76">
        <f>IF(Параметры!$C$36=2,Данные!J422*тех!AA$11*тех!AA$6,)</f>
        <v>0</v>
      </c>
      <c r="O54" s="76">
        <f>IF(Параметры!$C$36=2,Данные!K422*тех!AB$11*тех!AB$6,)</f>
        <v>0</v>
      </c>
      <c r="P54" s="76">
        <f>IF(Параметры!$C$36=2,Данные!L422*тех!AC$11*тех!AC$6,)</f>
        <v>0</v>
      </c>
      <c r="Q54" s="76">
        <f>IF(Параметры!$C$36=2,Данные!M422*тех!AD$11*тех!AD$6,)</f>
        <v>0</v>
      </c>
      <c r="R54" s="76">
        <f>IF(Параметры!$C$36=2,Данные!N422*тех!AE$11*тех!AE$6,)</f>
        <v>0</v>
      </c>
      <c r="S54" s="76">
        <f>IF(Параметры!$C$36=2,Данные!O422*тех!AF$11*тех!AF$6,)</f>
        <v>0</v>
      </c>
      <c r="T54" s="76">
        <f>IF(Параметры!$C$36=2,Данные!P422*тех!AG$11*тех!AG$6,)</f>
        <v>0</v>
      </c>
      <c r="U54" s="76">
        <f>IF(Параметры!$C$36=2,Данные!Q422*тех!AH$11*тех!AH$6,)</f>
        <v>0</v>
      </c>
      <c r="V54" s="76">
        <f>IF(Параметры!$C$36=2,Данные!R422*тех!AI$11*тех!AI$6,)</f>
        <v>0</v>
      </c>
      <c r="W54" s="76">
        <f>IF(Параметры!$C$36=2,Данные!S422*тех!AJ$11*тех!AJ$6,)</f>
        <v>0</v>
      </c>
      <c r="X54" s="76">
        <f>IF(Параметры!$C$36=2,Данные!T422*тех!AK$11*тех!AK$6,)</f>
        <v>0</v>
      </c>
      <c r="Y54" s="76">
        <f>IF(Параметры!$C$36=2,Данные!U422*тех!AL$11*тех!AL$6,)</f>
        <v>0</v>
      </c>
      <c r="Z54" s="76">
        <f>IF(Параметры!$C$36=2,Данные!V422*тех!AM$11*тех!AM$6,)</f>
        <v>0</v>
      </c>
      <c r="AA54" s="76">
        <f>IF(Параметры!$C$36=2,Данные!W422*тех!AN$11*тех!AN$6,)</f>
        <v>0</v>
      </c>
      <c r="AB54" s="76">
        <f>IF(Параметры!$C$36=2,Данные!X422*тех!AO$11*тех!AO$6,)</f>
        <v>0</v>
      </c>
      <c r="AC54" s="76">
        <f>IF(Параметры!$C$36=2,Данные!Y422*тех!AP$11*тех!AP$6,)</f>
        <v>0</v>
      </c>
      <c r="AD54" s="76">
        <f>IF(Параметры!$C$36=2,Данные!Z422*тех!AQ$11*тех!AQ$6,)</f>
        <v>0</v>
      </c>
      <c r="AE54" s="76">
        <f>IF(Параметры!$C$36=2,Данные!AA422*тех!AR$11*тех!AR$6,)</f>
        <v>0</v>
      </c>
      <c r="AF54" s="76">
        <f>IF(Параметры!$C$36=2,Данные!AB422*тех!AS$11*тех!AS$6,)</f>
        <v>0</v>
      </c>
      <c r="AG54" s="76">
        <f>IF(Параметры!$C$36=2,Данные!AC422*тех!AT$11*тех!AT$6,)</f>
        <v>0</v>
      </c>
      <c r="AH54" s="76">
        <f>IF(Параметры!$C$36=2,Данные!AD422*тех!AU$11*тех!AU$6,)</f>
        <v>0</v>
      </c>
      <c r="AI54" s="76">
        <f>IF(Параметры!$C$36=2,Данные!AE422*тех!AV$11*тех!AV$6,)</f>
        <v>0</v>
      </c>
      <c r="AJ54" s="76">
        <f>IF(Параметры!$C$36=2,Данные!AF422*тех!AW$11*тех!AW$6,)</f>
        <v>0</v>
      </c>
      <c r="AK54" s="76">
        <f>IF(Параметры!$C$36=2,Данные!AG422*тех!AX$11*тех!AX$6,)</f>
        <v>0</v>
      </c>
      <c r="AL54" s="76">
        <f>IF(Параметры!$C$36=2,Данные!AH422*тех!AY$11*тех!AY$6,)</f>
        <v>0</v>
      </c>
      <c r="AM54" s="76">
        <f>IF(Параметры!$C$36=2,Данные!AI422*тех!AZ$11*тех!AZ$6,)</f>
        <v>0</v>
      </c>
      <c r="AN54" s="76">
        <f>IF(Параметры!$C$36=2,Данные!AJ422*тех!BA$11*тех!BA$6,)</f>
        <v>0</v>
      </c>
      <c r="AO54" s="76">
        <f>IF(Параметры!$C$36=2,Данные!AK422*тех!BB$11*тех!BB$6,)</f>
        <v>0</v>
      </c>
      <c r="AP54" s="76">
        <f>IF(Параметры!$C$36=2,Данные!AL422*тех!BC$11*тех!BC$6,)</f>
        <v>0</v>
      </c>
      <c r="AQ54" s="76">
        <f>IF(Параметры!$C$36=2,Данные!AM422*тех!BD$11*тех!BD$6,)</f>
        <v>0</v>
      </c>
      <c r="AR54" s="76">
        <f>IF(Параметры!$C$36=2,Данные!AN422*тех!BE$11*тех!BE$6,)</f>
        <v>0</v>
      </c>
      <c r="AS54" s="76">
        <f>IF(Параметры!$C$36=2,Данные!AO422*тех!BF$11*тех!BF$6,)</f>
        <v>0</v>
      </c>
      <c r="AT54" s="76">
        <f>IF(Параметры!$C$36=2,Данные!AP422*тех!BG$11*тех!BG$6,)</f>
        <v>0</v>
      </c>
      <c r="AU54" s="76">
        <f>IF(Параметры!$C$36=2,Данные!AQ422*тех!BH$11*тех!BH$6,)</f>
        <v>0</v>
      </c>
      <c r="AV54" s="76">
        <f>IF(Параметры!$C$36=2,Данные!AR422*тех!BI$11*тех!BI$6,)</f>
        <v>0</v>
      </c>
      <c r="AW54" s="76">
        <f>IF(Параметры!$C$36=2,Данные!AS422*тех!BJ$11*тех!BJ$6,)</f>
        <v>0</v>
      </c>
      <c r="AX54" s="76">
        <f>IF(Параметры!$C$36=2,Данные!AT422*тех!BK$11*тех!BK$6,)</f>
        <v>0</v>
      </c>
      <c r="AY54" s="76">
        <f>IF(Параметры!$C$36=2,Данные!AU422*тех!BL$11*тех!BL$6,)</f>
        <v>0</v>
      </c>
      <c r="AZ54" s="76">
        <f>IF(Параметры!$C$36=2,Данные!AV422*тех!BM$11*тех!BM$6,)</f>
        <v>0</v>
      </c>
      <c r="BA54" s="76">
        <f>IF(Параметры!$C$36=2,Данные!AW422*тех!BN$11*тех!BN$6,)</f>
        <v>0</v>
      </c>
      <c r="BB54" s="76">
        <f>IF(Параметры!$C$36=2,Данные!AX422*тех!BO$11*тех!BO$6,)</f>
        <v>0</v>
      </c>
      <c r="BC54" s="76">
        <f>IF(Параметры!$C$36=2,Данные!AY422*тех!BP$11*тех!BP$6,)</f>
        <v>0</v>
      </c>
      <c r="BD54" s="76">
        <f>IF(Параметры!$C$36=2,Данные!AZ422*тех!BQ$11*тех!BQ$6,)</f>
        <v>0</v>
      </c>
      <c r="BE54" s="76">
        <f>IF(Параметры!$C$36=2,Данные!BA422*тех!BR$11*тех!BR$6,)</f>
        <v>0</v>
      </c>
      <c r="BF54" s="76">
        <f>IF(Параметры!$C$36=2,Данные!BB422*тех!BS$11*тех!BS$6,)</f>
        <v>0</v>
      </c>
      <c r="BG54" s="76">
        <f>IF(Параметры!$C$36=2,Данные!BC422*тех!BT$11*тех!BT$6,)</f>
        <v>0</v>
      </c>
      <c r="BH54" s="76">
        <f>IF(Параметры!$C$36=2,Данные!BD422*тех!BU$11*тех!BU$6,)</f>
        <v>0</v>
      </c>
      <c r="BI54" s="76">
        <f>IF(Параметры!$C$36=2,Данные!BE422*тех!BV$11*тех!BV$6,)</f>
        <v>0</v>
      </c>
      <c r="BJ54" s="76">
        <f>IF(Параметры!$C$36=2,Данные!BF422*тех!BW$11*тех!BW$6,)</f>
        <v>0</v>
      </c>
      <c r="BK54" s="76">
        <f>IF(Параметры!$C$36=2,Данные!BG422*тех!BX$11*тех!BX$6,)</f>
        <v>0</v>
      </c>
      <c r="BL54" s="76">
        <f>IF(Параметры!$C$36=2,Данные!BH422*тех!BY$11*тех!BY$6,)</f>
        <v>0</v>
      </c>
      <c r="BM54" s="76">
        <f>IF(Параметры!$C$36=2,Данные!BI422*тех!BZ$11*тех!BZ$6,)</f>
        <v>0</v>
      </c>
      <c r="BN54" s="76">
        <f>IF(Параметры!$C$36=2,Данные!BJ422*тех!CA$11*тех!CA$6,)</f>
        <v>0</v>
      </c>
      <c r="BO54" s="76">
        <f>IF(Параметры!$C$36=2,Данные!BK422*тех!CB$11*тех!CB$6,)</f>
        <v>0</v>
      </c>
      <c r="BP54" s="76">
        <f>IF(Параметры!$C$36=2,Данные!BL422*тех!CC$11*тех!CC$6,)</f>
        <v>0</v>
      </c>
      <c r="BQ54" s="76">
        <f>IF(Параметры!$C$36=2,Данные!BM422*тех!CD$11*тех!CD$6,)</f>
        <v>0</v>
      </c>
      <c r="BR54" s="76">
        <f>IF(Параметры!$C$36=2,Данные!BN422*тех!CE$11*тех!CE$6,)</f>
        <v>0</v>
      </c>
    </row>
    <row r="55" spans="2:70">
      <c r="B55" s="143" t="s">
        <v>167</v>
      </c>
      <c r="C55" s="46" t="s">
        <v>137</v>
      </c>
      <c r="D55" s="76">
        <f t="shared" si="359"/>
        <v>0</v>
      </c>
      <c r="E55" s="76">
        <f t="shared" si="360"/>
        <v>0</v>
      </c>
      <c r="F55" s="76">
        <f t="shared" si="361"/>
        <v>0</v>
      </c>
      <c r="G55" s="76">
        <f t="shared" si="362"/>
        <v>0</v>
      </c>
      <c r="H55" s="76">
        <f t="shared" si="363"/>
        <v>0</v>
      </c>
      <c r="I55" s="76">
        <f t="shared" si="364"/>
        <v>0</v>
      </c>
      <c r="K55" s="76">
        <f>IF(Параметры!$C$36=2,Данные!F382+Данные!G423*тех!X$11*тех!X$6,)</f>
        <v>0</v>
      </c>
      <c r="L55" s="76">
        <f>IF(Параметры!$C$36=2,Данные!H423*тех!Y$11*тех!Y$6,)</f>
        <v>0</v>
      </c>
      <c r="M55" s="76">
        <f>IF(Параметры!$C$36=2,Данные!I423*тех!Z$11*тех!Z$6,)</f>
        <v>0</v>
      </c>
      <c r="N55" s="76">
        <f>IF(Параметры!$C$36=2,Данные!J423*тех!AA$11*тех!AA$6,)</f>
        <v>0</v>
      </c>
      <c r="O55" s="76">
        <f>IF(Параметры!$C$36=2,Данные!K423*тех!AB$11*тех!AB$6,)</f>
        <v>0</v>
      </c>
      <c r="P55" s="76">
        <f>IF(Параметры!$C$36=2,Данные!L423*тех!AC$11*тех!AC$6,)</f>
        <v>0</v>
      </c>
      <c r="Q55" s="76">
        <f>IF(Параметры!$C$36=2,Данные!M423*тех!AD$11*тех!AD$6,)</f>
        <v>0</v>
      </c>
      <c r="R55" s="76">
        <f>IF(Параметры!$C$36=2,Данные!N423*тех!AE$11*тех!AE$6,)</f>
        <v>0</v>
      </c>
      <c r="S55" s="76">
        <f>IF(Параметры!$C$36=2,Данные!O423*тех!AF$11*тех!AF$6,)</f>
        <v>0</v>
      </c>
      <c r="T55" s="76">
        <f>IF(Параметры!$C$36=2,Данные!P423*тех!AG$11*тех!AG$6,)</f>
        <v>0</v>
      </c>
      <c r="U55" s="76">
        <f>IF(Параметры!$C$36=2,Данные!Q423*тех!AH$11*тех!AH$6,)</f>
        <v>0</v>
      </c>
      <c r="V55" s="76">
        <f>IF(Параметры!$C$36=2,Данные!R423*тех!AI$11*тех!AI$6,)</f>
        <v>0</v>
      </c>
      <c r="W55" s="76">
        <f>IF(Параметры!$C$36=2,Данные!S423*тех!AJ$11*тех!AJ$6,)</f>
        <v>0</v>
      </c>
      <c r="X55" s="76">
        <f>IF(Параметры!$C$36=2,Данные!T423*тех!AK$11*тех!AK$6,)</f>
        <v>0</v>
      </c>
      <c r="Y55" s="76">
        <f>IF(Параметры!$C$36=2,Данные!U423*тех!AL$11*тех!AL$6,)</f>
        <v>0</v>
      </c>
      <c r="Z55" s="76">
        <f>IF(Параметры!$C$36=2,Данные!V423*тех!AM$11*тех!AM$6,)</f>
        <v>0</v>
      </c>
      <c r="AA55" s="76">
        <f>IF(Параметры!$C$36=2,Данные!W423*тех!AN$11*тех!AN$6,)</f>
        <v>0</v>
      </c>
      <c r="AB55" s="76">
        <f>IF(Параметры!$C$36=2,Данные!X423*тех!AO$11*тех!AO$6,)</f>
        <v>0</v>
      </c>
      <c r="AC55" s="76">
        <f>IF(Параметры!$C$36=2,Данные!Y423*тех!AP$11*тех!AP$6,)</f>
        <v>0</v>
      </c>
      <c r="AD55" s="76">
        <f>IF(Параметры!$C$36=2,Данные!Z423*тех!AQ$11*тех!AQ$6,)</f>
        <v>0</v>
      </c>
      <c r="AE55" s="76">
        <f>IF(Параметры!$C$36=2,Данные!AA423*тех!AR$11*тех!AR$6,)</f>
        <v>0</v>
      </c>
      <c r="AF55" s="76">
        <f>IF(Параметры!$C$36=2,Данные!AB423*тех!AS$11*тех!AS$6,)</f>
        <v>0</v>
      </c>
      <c r="AG55" s="76">
        <f>IF(Параметры!$C$36=2,Данные!AC423*тех!AT$11*тех!AT$6,)</f>
        <v>0</v>
      </c>
      <c r="AH55" s="76">
        <f>IF(Параметры!$C$36=2,Данные!AD423*тех!AU$11*тех!AU$6,)</f>
        <v>0</v>
      </c>
      <c r="AI55" s="76">
        <f>IF(Параметры!$C$36=2,Данные!AE423*тех!AV$11*тех!AV$6,)</f>
        <v>0</v>
      </c>
      <c r="AJ55" s="76">
        <f>IF(Параметры!$C$36=2,Данные!AF423*тех!AW$11*тех!AW$6,)</f>
        <v>0</v>
      </c>
      <c r="AK55" s="76">
        <f>IF(Параметры!$C$36=2,Данные!AG423*тех!AX$11*тех!AX$6,)</f>
        <v>0</v>
      </c>
      <c r="AL55" s="76">
        <f>IF(Параметры!$C$36=2,Данные!AH423*тех!AY$11*тех!AY$6,)</f>
        <v>0</v>
      </c>
      <c r="AM55" s="76">
        <f>IF(Параметры!$C$36=2,Данные!AI423*тех!AZ$11*тех!AZ$6,)</f>
        <v>0</v>
      </c>
      <c r="AN55" s="76">
        <f>IF(Параметры!$C$36=2,Данные!AJ423*тех!BA$11*тех!BA$6,)</f>
        <v>0</v>
      </c>
      <c r="AO55" s="76">
        <f>IF(Параметры!$C$36=2,Данные!AK423*тех!BB$11*тех!BB$6,)</f>
        <v>0</v>
      </c>
      <c r="AP55" s="76">
        <f>IF(Параметры!$C$36=2,Данные!AL423*тех!BC$11*тех!BC$6,)</f>
        <v>0</v>
      </c>
      <c r="AQ55" s="76">
        <f>IF(Параметры!$C$36=2,Данные!AM423*тех!BD$11*тех!BD$6,)</f>
        <v>0</v>
      </c>
      <c r="AR55" s="76">
        <f>IF(Параметры!$C$36=2,Данные!AN423*тех!BE$11*тех!BE$6,)</f>
        <v>0</v>
      </c>
      <c r="AS55" s="76">
        <f>IF(Параметры!$C$36=2,Данные!AO423*тех!BF$11*тех!BF$6,)</f>
        <v>0</v>
      </c>
      <c r="AT55" s="76">
        <f>IF(Параметры!$C$36=2,Данные!AP423*тех!BG$11*тех!BG$6,)</f>
        <v>0</v>
      </c>
      <c r="AU55" s="76">
        <f>IF(Параметры!$C$36=2,Данные!AQ423*тех!BH$11*тех!BH$6,)</f>
        <v>0</v>
      </c>
      <c r="AV55" s="76">
        <f>IF(Параметры!$C$36=2,Данные!AR423*тех!BI$11*тех!BI$6,)</f>
        <v>0</v>
      </c>
      <c r="AW55" s="76">
        <f>IF(Параметры!$C$36=2,Данные!AS423*тех!BJ$11*тех!BJ$6,)</f>
        <v>0</v>
      </c>
      <c r="AX55" s="76">
        <f>IF(Параметры!$C$36=2,Данные!AT423*тех!BK$11*тех!BK$6,)</f>
        <v>0</v>
      </c>
      <c r="AY55" s="76">
        <f>IF(Параметры!$C$36=2,Данные!AU423*тех!BL$11*тех!BL$6,)</f>
        <v>0</v>
      </c>
      <c r="AZ55" s="76">
        <f>IF(Параметры!$C$36=2,Данные!AV423*тех!BM$11*тех!BM$6,)</f>
        <v>0</v>
      </c>
      <c r="BA55" s="76">
        <f>IF(Параметры!$C$36=2,Данные!AW423*тех!BN$11*тех!BN$6,)</f>
        <v>0</v>
      </c>
      <c r="BB55" s="76">
        <f>IF(Параметры!$C$36=2,Данные!AX423*тех!BO$11*тех!BO$6,)</f>
        <v>0</v>
      </c>
      <c r="BC55" s="76">
        <f>IF(Параметры!$C$36=2,Данные!AY423*тех!BP$11*тех!BP$6,)</f>
        <v>0</v>
      </c>
      <c r="BD55" s="76">
        <f>IF(Параметры!$C$36=2,Данные!AZ423*тех!BQ$11*тех!BQ$6,)</f>
        <v>0</v>
      </c>
      <c r="BE55" s="76">
        <f>IF(Параметры!$C$36=2,Данные!BA423*тех!BR$11*тех!BR$6,)</f>
        <v>0</v>
      </c>
      <c r="BF55" s="76">
        <f>IF(Параметры!$C$36=2,Данные!BB423*тех!BS$11*тех!BS$6,)</f>
        <v>0</v>
      </c>
      <c r="BG55" s="76">
        <f>IF(Параметры!$C$36=2,Данные!BC423*тех!BT$11*тех!BT$6,)</f>
        <v>0</v>
      </c>
      <c r="BH55" s="76">
        <f>IF(Параметры!$C$36=2,Данные!BD423*тех!BU$11*тех!BU$6,)</f>
        <v>0</v>
      </c>
      <c r="BI55" s="76">
        <f>IF(Параметры!$C$36=2,Данные!BE423*тех!BV$11*тех!BV$6,)</f>
        <v>0</v>
      </c>
      <c r="BJ55" s="76">
        <f>IF(Параметры!$C$36=2,Данные!BF423*тех!BW$11*тех!BW$6,)</f>
        <v>0</v>
      </c>
      <c r="BK55" s="76">
        <f>IF(Параметры!$C$36=2,Данные!BG423*тех!BX$11*тех!BX$6,)</f>
        <v>0</v>
      </c>
      <c r="BL55" s="76">
        <f>IF(Параметры!$C$36=2,Данные!BH423*тех!BY$11*тех!BY$6,)</f>
        <v>0</v>
      </c>
      <c r="BM55" s="76">
        <f>IF(Параметры!$C$36=2,Данные!BI423*тех!BZ$11*тех!BZ$6,)</f>
        <v>0</v>
      </c>
      <c r="BN55" s="76">
        <f>IF(Параметры!$C$36=2,Данные!BJ423*тех!CA$11*тех!CA$6,)</f>
        <v>0</v>
      </c>
      <c r="BO55" s="76">
        <f>IF(Параметры!$C$36=2,Данные!BK423*тех!CB$11*тех!CB$6,)</f>
        <v>0</v>
      </c>
      <c r="BP55" s="76">
        <f>IF(Параметры!$C$36=2,Данные!BL423*тех!CC$11*тех!CC$6,)</f>
        <v>0</v>
      </c>
      <c r="BQ55" s="76">
        <f>IF(Параметры!$C$36=2,Данные!BM423*тех!CD$11*тех!CD$6,)</f>
        <v>0</v>
      </c>
      <c r="BR55" s="76">
        <f>IF(Параметры!$C$36=2,Данные!BN423*тех!CE$11*тех!CE$6,)</f>
        <v>0</v>
      </c>
    </row>
    <row r="56" spans="2:70">
      <c r="B56" s="143" t="s">
        <v>168</v>
      </c>
      <c r="C56" s="46" t="s">
        <v>138</v>
      </c>
      <c r="D56" s="76">
        <f t="shared" si="359"/>
        <v>0</v>
      </c>
      <c r="E56" s="76">
        <f t="shared" si="360"/>
        <v>0</v>
      </c>
      <c r="F56" s="76">
        <f t="shared" si="361"/>
        <v>0</v>
      </c>
      <c r="G56" s="76">
        <f t="shared" si="362"/>
        <v>0</v>
      </c>
      <c r="H56" s="76">
        <f t="shared" si="363"/>
        <v>0</v>
      </c>
      <c r="I56" s="76">
        <f t="shared" si="364"/>
        <v>0</v>
      </c>
      <c r="K56" s="76">
        <f>IF(Параметры!$C$36=2,Данные!F383+Данные!G424*тех!X$11*тех!X$6,)</f>
        <v>0</v>
      </c>
      <c r="L56" s="76">
        <f>IF(Параметры!$C$36=2,Данные!H424*тех!Y$11*тех!Y$6,)</f>
        <v>0</v>
      </c>
      <c r="M56" s="76">
        <f>IF(Параметры!$C$36=2,Данные!I424*тех!Z$11*тех!Z$6,)</f>
        <v>0</v>
      </c>
      <c r="N56" s="76">
        <f>IF(Параметры!$C$36=2,Данные!J424*тех!AA$11*тех!AA$6,)</f>
        <v>0</v>
      </c>
      <c r="O56" s="76">
        <f>IF(Параметры!$C$36=2,Данные!K424*тех!AB$11*тех!AB$6,)</f>
        <v>0</v>
      </c>
      <c r="P56" s="76">
        <f>IF(Параметры!$C$36=2,Данные!L424*тех!AC$11*тех!AC$6,)</f>
        <v>0</v>
      </c>
      <c r="Q56" s="76">
        <f>IF(Параметры!$C$36=2,Данные!M424*тех!AD$11*тех!AD$6,)</f>
        <v>0</v>
      </c>
      <c r="R56" s="76">
        <f>IF(Параметры!$C$36=2,Данные!N424*тех!AE$11*тех!AE$6,)</f>
        <v>0</v>
      </c>
      <c r="S56" s="76">
        <f>IF(Параметры!$C$36=2,Данные!O424*тех!AF$11*тех!AF$6,)</f>
        <v>0</v>
      </c>
      <c r="T56" s="76">
        <f>IF(Параметры!$C$36=2,Данные!P424*тех!AG$11*тех!AG$6,)</f>
        <v>0</v>
      </c>
      <c r="U56" s="76">
        <f>IF(Параметры!$C$36=2,Данные!Q424*тех!AH$11*тех!AH$6,)</f>
        <v>0</v>
      </c>
      <c r="V56" s="76">
        <f>IF(Параметры!$C$36=2,Данные!R424*тех!AI$11*тех!AI$6,)</f>
        <v>0</v>
      </c>
      <c r="W56" s="76">
        <f>IF(Параметры!$C$36=2,Данные!S424*тех!AJ$11*тех!AJ$6,)</f>
        <v>0</v>
      </c>
      <c r="X56" s="76">
        <f>IF(Параметры!$C$36=2,Данные!T424*тех!AK$11*тех!AK$6,)</f>
        <v>0</v>
      </c>
      <c r="Y56" s="76">
        <f>IF(Параметры!$C$36=2,Данные!U424*тех!AL$11*тех!AL$6,)</f>
        <v>0</v>
      </c>
      <c r="Z56" s="76">
        <f>IF(Параметры!$C$36=2,Данные!V424*тех!AM$11*тех!AM$6,)</f>
        <v>0</v>
      </c>
      <c r="AA56" s="76">
        <f>IF(Параметры!$C$36=2,Данные!W424*тех!AN$11*тех!AN$6,)</f>
        <v>0</v>
      </c>
      <c r="AB56" s="76">
        <f>IF(Параметры!$C$36=2,Данные!X424*тех!AO$11*тех!AO$6,)</f>
        <v>0</v>
      </c>
      <c r="AC56" s="76">
        <f>IF(Параметры!$C$36=2,Данные!Y424*тех!AP$11*тех!AP$6,)</f>
        <v>0</v>
      </c>
      <c r="AD56" s="76">
        <f>IF(Параметры!$C$36=2,Данные!Z424*тех!AQ$11*тех!AQ$6,)</f>
        <v>0</v>
      </c>
      <c r="AE56" s="76">
        <f>IF(Параметры!$C$36=2,Данные!AA424*тех!AR$11*тех!AR$6,)</f>
        <v>0</v>
      </c>
      <c r="AF56" s="76">
        <f>IF(Параметры!$C$36=2,Данные!AB424*тех!AS$11*тех!AS$6,)</f>
        <v>0</v>
      </c>
      <c r="AG56" s="76">
        <f>IF(Параметры!$C$36=2,Данные!AC424*тех!AT$11*тех!AT$6,)</f>
        <v>0</v>
      </c>
      <c r="AH56" s="76">
        <f>IF(Параметры!$C$36=2,Данные!AD424*тех!AU$11*тех!AU$6,)</f>
        <v>0</v>
      </c>
      <c r="AI56" s="76">
        <f>IF(Параметры!$C$36=2,Данные!AE424*тех!AV$11*тех!AV$6,)</f>
        <v>0</v>
      </c>
      <c r="AJ56" s="76">
        <f>IF(Параметры!$C$36=2,Данные!AF424*тех!AW$11*тех!AW$6,)</f>
        <v>0</v>
      </c>
      <c r="AK56" s="76">
        <f>IF(Параметры!$C$36=2,Данные!AG424*тех!AX$11*тех!AX$6,)</f>
        <v>0</v>
      </c>
      <c r="AL56" s="76">
        <f>IF(Параметры!$C$36=2,Данные!AH424*тех!AY$11*тех!AY$6,)</f>
        <v>0</v>
      </c>
      <c r="AM56" s="76">
        <f>IF(Параметры!$C$36=2,Данные!AI424*тех!AZ$11*тех!AZ$6,)</f>
        <v>0</v>
      </c>
      <c r="AN56" s="76">
        <f>IF(Параметры!$C$36=2,Данные!AJ424*тех!BA$11*тех!BA$6,)</f>
        <v>0</v>
      </c>
      <c r="AO56" s="76">
        <f>IF(Параметры!$C$36=2,Данные!AK424*тех!BB$11*тех!BB$6,)</f>
        <v>0</v>
      </c>
      <c r="AP56" s="76">
        <f>IF(Параметры!$C$36=2,Данные!AL424*тех!BC$11*тех!BC$6,)</f>
        <v>0</v>
      </c>
      <c r="AQ56" s="76">
        <f>IF(Параметры!$C$36=2,Данные!AM424*тех!BD$11*тех!BD$6,)</f>
        <v>0</v>
      </c>
      <c r="AR56" s="76">
        <f>IF(Параметры!$C$36=2,Данные!AN424*тех!BE$11*тех!BE$6,)</f>
        <v>0</v>
      </c>
      <c r="AS56" s="76">
        <f>IF(Параметры!$C$36=2,Данные!AO424*тех!BF$11*тех!BF$6,)</f>
        <v>0</v>
      </c>
      <c r="AT56" s="76">
        <f>IF(Параметры!$C$36=2,Данные!AP424*тех!BG$11*тех!BG$6,)</f>
        <v>0</v>
      </c>
      <c r="AU56" s="76">
        <f>IF(Параметры!$C$36=2,Данные!AQ424*тех!BH$11*тех!BH$6,)</f>
        <v>0</v>
      </c>
      <c r="AV56" s="76">
        <f>IF(Параметры!$C$36=2,Данные!AR424*тех!BI$11*тех!BI$6,)</f>
        <v>0</v>
      </c>
      <c r="AW56" s="76">
        <f>IF(Параметры!$C$36=2,Данные!AS424*тех!BJ$11*тех!BJ$6,)</f>
        <v>0</v>
      </c>
      <c r="AX56" s="76">
        <f>IF(Параметры!$C$36=2,Данные!AT424*тех!BK$11*тех!BK$6,)</f>
        <v>0</v>
      </c>
      <c r="AY56" s="76">
        <f>IF(Параметры!$C$36=2,Данные!AU424*тех!BL$11*тех!BL$6,)</f>
        <v>0</v>
      </c>
      <c r="AZ56" s="76">
        <f>IF(Параметры!$C$36=2,Данные!AV424*тех!BM$11*тех!BM$6,)</f>
        <v>0</v>
      </c>
      <c r="BA56" s="76">
        <f>IF(Параметры!$C$36=2,Данные!AW424*тех!BN$11*тех!BN$6,)</f>
        <v>0</v>
      </c>
      <c r="BB56" s="76">
        <f>IF(Параметры!$C$36=2,Данные!AX424*тех!BO$11*тех!BO$6,)</f>
        <v>0</v>
      </c>
      <c r="BC56" s="76">
        <f>IF(Параметры!$C$36=2,Данные!AY424*тех!BP$11*тех!BP$6,)</f>
        <v>0</v>
      </c>
      <c r="BD56" s="76">
        <f>IF(Параметры!$C$36=2,Данные!AZ424*тех!BQ$11*тех!BQ$6,)</f>
        <v>0</v>
      </c>
      <c r="BE56" s="76">
        <f>IF(Параметры!$C$36=2,Данные!BA424*тех!BR$11*тех!BR$6,)</f>
        <v>0</v>
      </c>
      <c r="BF56" s="76">
        <f>IF(Параметры!$C$36=2,Данные!BB424*тех!BS$11*тех!BS$6,)</f>
        <v>0</v>
      </c>
      <c r="BG56" s="76">
        <f>IF(Параметры!$C$36=2,Данные!BC424*тех!BT$11*тех!BT$6,)</f>
        <v>0</v>
      </c>
      <c r="BH56" s="76">
        <f>IF(Параметры!$C$36=2,Данные!BD424*тех!BU$11*тех!BU$6,)</f>
        <v>0</v>
      </c>
      <c r="BI56" s="76">
        <f>IF(Параметры!$C$36=2,Данные!BE424*тех!BV$11*тех!BV$6,)</f>
        <v>0</v>
      </c>
      <c r="BJ56" s="76">
        <f>IF(Параметры!$C$36=2,Данные!BF424*тех!BW$11*тех!BW$6,)</f>
        <v>0</v>
      </c>
      <c r="BK56" s="76">
        <f>IF(Параметры!$C$36=2,Данные!BG424*тех!BX$11*тех!BX$6,)</f>
        <v>0</v>
      </c>
      <c r="BL56" s="76">
        <f>IF(Параметры!$C$36=2,Данные!BH424*тех!BY$11*тех!BY$6,)</f>
        <v>0</v>
      </c>
      <c r="BM56" s="76">
        <f>IF(Параметры!$C$36=2,Данные!BI424*тех!BZ$11*тех!BZ$6,)</f>
        <v>0</v>
      </c>
      <c r="BN56" s="76">
        <f>IF(Параметры!$C$36=2,Данные!BJ424*тех!CA$11*тех!CA$6,)</f>
        <v>0</v>
      </c>
      <c r="BO56" s="76">
        <f>IF(Параметры!$C$36=2,Данные!BK424*тех!CB$11*тех!CB$6,)</f>
        <v>0</v>
      </c>
      <c r="BP56" s="76">
        <f>IF(Параметры!$C$36=2,Данные!BL424*тех!CC$11*тех!CC$6,)</f>
        <v>0</v>
      </c>
      <c r="BQ56" s="76">
        <f>IF(Параметры!$C$36=2,Данные!BM424*тех!CD$11*тех!CD$6,)</f>
        <v>0</v>
      </c>
      <c r="BR56" s="76">
        <f>IF(Параметры!$C$36=2,Данные!BN424*тех!CE$11*тех!CE$6,)</f>
        <v>0</v>
      </c>
    </row>
    <row r="57" spans="2:70">
      <c r="B57" s="143">
        <v>10071</v>
      </c>
      <c r="C57" s="46" t="s">
        <v>139</v>
      </c>
      <c r="D57" s="76">
        <f t="shared" si="359"/>
        <v>0</v>
      </c>
      <c r="E57" s="76">
        <f t="shared" si="360"/>
        <v>0</v>
      </c>
      <c r="F57" s="76">
        <f t="shared" si="361"/>
        <v>0</v>
      </c>
      <c r="G57" s="76">
        <f t="shared" si="362"/>
        <v>0</v>
      </c>
      <c r="H57" s="76">
        <f t="shared" si="363"/>
        <v>0</v>
      </c>
      <c r="I57" s="76">
        <f t="shared" si="364"/>
        <v>0</v>
      </c>
      <c r="K57" s="76">
        <f>IF(Параметры!$C$36=2,Данные!F384+Данные!G425*тех!X$11*тех!X$6,)</f>
        <v>0</v>
      </c>
      <c r="L57" s="76">
        <f>IF(Параметры!$C$36=2,Данные!H425*тех!Y$11*тех!Y$6,)</f>
        <v>0</v>
      </c>
      <c r="M57" s="76">
        <f>IF(Параметры!$C$36=2,Данные!I425*тех!Z$11*тех!Z$6,)</f>
        <v>0</v>
      </c>
      <c r="N57" s="76">
        <f>IF(Параметры!$C$36=2,Данные!J425*тех!AA$11*тех!AA$6,)</f>
        <v>0</v>
      </c>
      <c r="O57" s="76">
        <f>IF(Параметры!$C$36=2,Данные!K425*тех!AB$11*тех!AB$6,)</f>
        <v>0</v>
      </c>
      <c r="P57" s="76">
        <f>IF(Параметры!$C$36=2,Данные!L425*тех!AC$11*тех!AC$6,)</f>
        <v>0</v>
      </c>
      <c r="Q57" s="76">
        <f>IF(Параметры!$C$36=2,Данные!M425*тех!AD$11*тех!AD$6,)</f>
        <v>0</v>
      </c>
      <c r="R57" s="76">
        <f>IF(Параметры!$C$36=2,Данные!N425*тех!AE$11*тех!AE$6,)</f>
        <v>0</v>
      </c>
      <c r="S57" s="76">
        <f>IF(Параметры!$C$36=2,Данные!O425*тех!AF$11*тех!AF$6,)</f>
        <v>0</v>
      </c>
      <c r="T57" s="76">
        <f>IF(Параметры!$C$36=2,Данные!P425*тех!AG$11*тех!AG$6,)</f>
        <v>0</v>
      </c>
      <c r="U57" s="76">
        <f>IF(Параметры!$C$36=2,Данные!Q425*тех!AH$11*тех!AH$6,)</f>
        <v>0</v>
      </c>
      <c r="V57" s="76">
        <f>IF(Параметры!$C$36=2,Данные!R425*тех!AI$11*тех!AI$6,)</f>
        <v>0</v>
      </c>
      <c r="W57" s="76">
        <f>IF(Параметры!$C$36=2,Данные!S425*тех!AJ$11*тех!AJ$6,)</f>
        <v>0</v>
      </c>
      <c r="X57" s="76">
        <f>IF(Параметры!$C$36=2,Данные!T425*тех!AK$11*тех!AK$6,)</f>
        <v>0</v>
      </c>
      <c r="Y57" s="76">
        <f>IF(Параметры!$C$36=2,Данные!U425*тех!AL$11*тех!AL$6,)</f>
        <v>0</v>
      </c>
      <c r="Z57" s="76">
        <f>IF(Параметры!$C$36=2,Данные!V425*тех!AM$11*тех!AM$6,)</f>
        <v>0</v>
      </c>
      <c r="AA57" s="76">
        <f>IF(Параметры!$C$36=2,Данные!W425*тех!AN$11*тех!AN$6,)</f>
        <v>0</v>
      </c>
      <c r="AB57" s="76">
        <f>IF(Параметры!$C$36=2,Данные!X425*тех!AO$11*тех!AO$6,)</f>
        <v>0</v>
      </c>
      <c r="AC57" s="76">
        <f>IF(Параметры!$C$36=2,Данные!Y425*тех!AP$11*тех!AP$6,)</f>
        <v>0</v>
      </c>
      <c r="AD57" s="76">
        <f>IF(Параметры!$C$36=2,Данные!Z425*тех!AQ$11*тех!AQ$6,)</f>
        <v>0</v>
      </c>
      <c r="AE57" s="76">
        <f>IF(Параметры!$C$36=2,Данные!AA425*тех!AR$11*тех!AR$6,)</f>
        <v>0</v>
      </c>
      <c r="AF57" s="76">
        <f>IF(Параметры!$C$36=2,Данные!AB425*тех!AS$11*тех!AS$6,)</f>
        <v>0</v>
      </c>
      <c r="AG57" s="76">
        <f>IF(Параметры!$C$36=2,Данные!AC425*тех!AT$11*тех!AT$6,)</f>
        <v>0</v>
      </c>
      <c r="AH57" s="76">
        <f>IF(Параметры!$C$36=2,Данные!AD425*тех!AU$11*тех!AU$6,)</f>
        <v>0</v>
      </c>
      <c r="AI57" s="76">
        <f>IF(Параметры!$C$36=2,Данные!AE425*тех!AV$11*тех!AV$6,)</f>
        <v>0</v>
      </c>
      <c r="AJ57" s="76">
        <f>IF(Параметры!$C$36=2,Данные!AF425*тех!AW$11*тех!AW$6,)</f>
        <v>0</v>
      </c>
      <c r="AK57" s="76">
        <f>IF(Параметры!$C$36=2,Данные!AG425*тех!AX$11*тех!AX$6,)</f>
        <v>0</v>
      </c>
      <c r="AL57" s="76">
        <f>IF(Параметры!$C$36=2,Данные!AH425*тех!AY$11*тех!AY$6,)</f>
        <v>0</v>
      </c>
      <c r="AM57" s="76">
        <f>IF(Параметры!$C$36=2,Данные!AI425*тех!AZ$11*тех!AZ$6,)</f>
        <v>0</v>
      </c>
      <c r="AN57" s="76">
        <f>IF(Параметры!$C$36=2,Данные!AJ425*тех!BA$11*тех!BA$6,)</f>
        <v>0</v>
      </c>
      <c r="AO57" s="76">
        <f>IF(Параметры!$C$36=2,Данные!AK425*тех!BB$11*тех!BB$6,)</f>
        <v>0</v>
      </c>
      <c r="AP57" s="76">
        <f>IF(Параметры!$C$36=2,Данные!AL425*тех!BC$11*тех!BC$6,)</f>
        <v>0</v>
      </c>
      <c r="AQ57" s="76">
        <f>IF(Параметры!$C$36=2,Данные!AM425*тех!BD$11*тех!BD$6,)</f>
        <v>0</v>
      </c>
      <c r="AR57" s="76">
        <f>IF(Параметры!$C$36=2,Данные!AN425*тех!BE$11*тех!BE$6,)</f>
        <v>0</v>
      </c>
      <c r="AS57" s="76">
        <f>IF(Параметры!$C$36=2,Данные!AO425*тех!BF$11*тех!BF$6,)</f>
        <v>0</v>
      </c>
      <c r="AT57" s="76">
        <f>IF(Параметры!$C$36=2,Данные!AP425*тех!BG$11*тех!BG$6,)</f>
        <v>0</v>
      </c>
      <c r="AU57" s="76">
        <f>IF(Параметры!$C$36=2,Данные!AQ425*тех!BH$11*тех!BH$6,)</f>
        <v>0</v>
      </c>
      <c r="AV57" s="76">
        <f>IF(Параметры!$C$36=2,Данные!AR425*тех!BI$11*тех!BI$6,)</f>
        <v>0</v>
      </c>
      <c r="AW57" s="76">
        <f>IF(Параметры!$C$36=2,Данные!AS425*тех!BJ$11*тех!BJ$6,)</f>
        <v>0</v>
      </c>
      <c r="AX57" s="76">
        <f>IF(Параметры!$C$36=2,Данные!AT425*тех!BK$11*тех!BK$6,)</f>
        <v>0</v>
      </c>
      <c r="AY57" s="76">
        <f>IF(Параметры!$C$36=2,Данные!AU425*тех!BL$11*тех!BL$6,)</f>
        <v>0</v>
      </c>
      <c r="AZ57" s="76">
        <f>IF(Параметры!$C$36=2,Данные!AV425*тех!BM$11*тех!BM$6,)</f>
        <v>0</v>
      </c>
      <c r="BA57" s="76">
        <f>IF(Параметры!$C$36=2,Данные!AW425*тех!BN$11*тех!BN$6,)</f>
        <v>0</v>
      </c>
      <c r="BB57" s="76">
        <f>IF(Параметры!$C$36=2,Данные!AX425*тех!BO$11*тех!BO$6,)</f>
        <v>0</v>
      </c>
      <c r="BC57" s="76">
        <f>IF(Параметры!$C$36=2,Данные!AY425*тех!BP$11*тех!BP$6,)</f>
        <v>0</v>
      </c>
      <c r="BD57" s="76">
        <f>IF(Параметры!$C$36=2,Данные!AZ425*тех!BQ$11*тех!BQ$6,)</f>
        <v>0</v>
      </c>
      <c r="BE57" s="76">
        <f>IF(Параметры!$C$36=2,Данные!BA425*тех!BR$11*тех!BR$6,)</f>
        <v>0</v>
      </c>
      <c r="BF57" s="76">
        <f>IF(Параметры!$C$36=2,Данные!BB425*тех!BS$11*тех!BS$6,)</f>
        <v>0</v>
      </c>
      <c r="BG57" s="76">
        <f>IF(Параметры!$C$36=2,Данные!BC425*тех!BT$11*тех!BT$6,)</f>
        <v>0</v>
      </c>
      <c r="BH57" s="76">
        <f>IF(Параметры!$C$36=2,Данные!BD425*тех!BU$11*тех!BU$6,)</f>
        <v>0</v>
      </c>
      <c r="BI57" s="76">
        <f>IF(Параметры!$C$36=2,Данные!BE425*тех!BV$11*тех!BV$6,)</f>
        <v>0</v>
      </c>
      <c r="BJ57" s="76">
        <f>IF(Параметры!$C$36=2,Данные!BF425*тех!BW$11*тех!BW$6,)</f>
        <v>0</v>
      </c>
      <c r="BK57" s="76">
        <f>IF(Параметры!$C$36=2,Данные!BG425*тех!BX$11*тех!BX$6,)</f>
        <v>0</v>
      </c>
      <c r="BL57" s="76">
        <f>IF(Параметры!$C$36=2,Данные!BH425*тех!BY$11*тех!BY$6,)</f>
        <v>0</v>
      </c>
      <c r="BM57" s="76">
        <f>IF(Параметры!$C$36=2,Данные!BI425*тех!BZ$11*тех!BZ$6,)</f>
        <v>0</v>
      </c>
      <c r="BN57" s="76">
        <f>IF(Параметры!$C$36=2,Данные!BJ425*тех!CA$11*тех!CA$6,)</f>
        <v>0</v>
      </c>
      <c r="BO57" s="76">
        <f>IF(Параметры!$C$36=2,Данные!BK425*тех!CB$11*тех!CB$6,)</f>
        <v>0</v>
      </c>
      <c r="BP57" s="76">
        <f>IF(Параметры!$C$36=2,Данные!BL425*тех!CC$11*тех!CC$6,)</f>
        <v>0</v>
      </c>
      <c r="BQ57" s="76">
        <f>IF(Параметры!$C$36=2,Данные!BM425*тех!CD$11*тех!CD$6,)</f>
        <v>0</v>
      </c>
      <c r="BR57" s="76">
        <f>IF(Параметры!$C$36=2,Данные!BN425*тех!CE$11*тех!CE$6,)</f>
        <v>0</v>
      </c>
    </row>
    <row r="58" spans="2:70">
      <c r="B58" s="143">
        <v>10070</v>
      </c>
      <c r="C58" s="46" t="s">
        <v>140</v>
      </c>
      <c r="D58" s="76">
        <f t="shared" si="359"/>
        <v>0</v>
      </c>
      <c r="E58" s="76">
        <f t="shared" si="360"/>
        <v>0</v>
      </c>
      <c r="F58" s="76">
        <f t="shared" si="361"/>
        <v>0</v>
      </c>
      <c r="G58" s="76">
        <f t="shared" si="362"/>
        <v>0</v>
      </c>
      <c r="H58" s="76">
        <f t="shared" si="363"/>
        <v>0</v>
      </c>
      <c r="I58" s="76">
        <f t="shared" si="364"/>
        <v>0</v>
      </c>
      <c r="K58" s="76">
        <f>IF(Параметры!$C$36=2,Данные!F385+Данные!G426*тех!X$11*тех!X$6,)</f>
        <v>0</v>
      </c>
      <c r="L58" s="76">
        <f>IF(Параметры!$C$36=2,Данные!H426*тех!Y$11*тех!Y$6,)</f>
        <v>0</v>
      </c>
      <c r="M58" s="76">
        <f>IF(Параметры!$C$36=2,Данные!I426*тех!Z$11*тех!Z$6,)</f>
        <v>0</v>
      </c>
      <c r="N58" s="76">
        <f>IF(Параметры!$C$36=2,Данные!J426*тех!AA$11*тех!AA$6,)</f>
        <v>0</v>
      </c>
      <c r="O58" s="76">
        <f>IF(Параметры!$C$36=2,Данные!K426*тех!AB$11*тех!AB$6,)</f>
        <v>0</v>
      </c>
      <c r="P58" s="76">
        <f>IF(Параметры!$C$36=2,Данные!L426*тех!AC$11*тех!AC$6,)</f>
        <v>0</v>
      </c>
      <c r="Q58" s="76">
        <f>IF(Параметры!$C$36=2,Данные!M426*тех!AD$11*тех!AD$6,)</f>
        <v>0</v>
      </c>
      <c r="R58" s="76">
        <f>IF(Параметры!$C$36=2,Данные!N426*тех!AE$11*тех!AE$6,)</f>
        <v>0</v>
      </c>
      <c r="S58" s="76">
        <f>IF(Параметры!$C$36=2,Данные!O426*тех!AF$11*тех!AF$6,)</f>
        <v>0</v>
      </c>
      <c r="T58" s="76">
        <f>IF(Параметры!$C$36=2,Данные!P426*тех!AG$11*тех!AG$6,)</f>
        <v>0</v>
      </c>
      <c r="U58" s="76">
        <f>IF(Параметры!$C$36=2,Данные!Q426*тех!AH$11*тех!AH$6,)</f>
        <v>0</v>
      </c>
      <c r="V58" s="76">
        <f>IF(Параметры!$C$36=2,Данные!R426*тех!AI$11*тех!AI$6,)</f>
        <v>0</v>
      </c>
      <c r="W58" s="76">
        <f>IF(Параметры!$C$36=2,Данные!S426*тех!AJ$11*тех!AJ$6,)</f>
        <v>0</v>
      </c>
      <c r="X58" s="76">
        <f>IF(Параметры!$C$36=2,Данные!T426*тех!AK$11*тех!AK$6,)</f>
        <v>0</v>
      </c>
      <c r="Y58" s="76">
        <f>IF(Параметры!$C$36=2,Данные!U426*тех!AL$11*тех!AL$6,)</f>
        <v>0</v>
      </c>
      <c r="Z58" s="76">
        <f>IF(Параметры!$C$36=2,Данные!V426*тех!AM$11*тех!AM$6,)</f>
        <v>0</v>
      </c>
      <c r="AA58" s="76">
        <f>IF(Параметры!$C$36=2,Данные!W426*тех!AN$11*тех!AN$6,)</f>
        <v>0</v>
      </c>
      <c r="AB58" s="76">
        <f>IF(Параметры!$C$36=2,Данные!X426*тех!AO$11*тех!AO$6,)</f>
        <v>0</v>
      </c>
      <c r="AC58" s="76">
        <f>IF(Параметры!$C$36=2,Данные!Y426*тех!AP$11*тех!AP$6,)</f>
        <v>0</v>
      </c>
      <c r="AD58" s="76">
        <f>IF(Параметры!$C$36=2,Данные!Z426*тех!AQ$11*тех!AQ$6,)</f>
        <v>0</v>
      </c>
      <c r="AE58" s="76">
        <f>IF(Параметры!$C$36=2,Данные!AA426*тех!AR$11*тех!AR$6,)</f>
        <v>0</v>
      </c>
      <c r="AF58" s="76">
        <f>IF(Параметры!$C$36=2,Данные!AB426*тех!AS$11*тех!AS$6,)</f>
        <v>0</v>
      </c>
      <c r="AG58" s="76">
        <f>IF(Параметры!$C$36=2,Данные!AC426*тех!AT$11*тех!AT$6,)</f>
        <v>0</v>
      </c>
      <c r="AH58" s="76">
        <f>IF(Параметры!$C$36=2,Данные!AD426*тех!AU$11*тех!AU$6,)</f>
        <v>0</v>
      </c>
      <c r="AI58" s="76">
        <f>IF(Параметры!$C$36=2,Данные!AE426*тех!AV$11*тех!AV$6,)</f>
        <v>0</v>
      </c>
      <c r="AJ58" s="76">
        <f>IF(Параметры!$C$36=2,Данные!AF426*тех!AW$11*тех!AW$6,)</f>
        <v>0</v>
      </c>
      <c r="AK58" s="76">
        <f>IF(Параметры!$C$36=2,Данные!AG426*тех!AX$11*тех!AX$6,)</f>
        <v>0</v>
      </c>
      <c r="AL58" s="76">
        <f>IF(Параметры!$C$36=2,Данные!AH426*тех!AY$11*тех!AY$6,)</f>
        <v>0</v>
      </c>
      <c r="AM58" s="76">
        <f>IF(Параметры!$C$36=2,Данные!AI426*тех!AZ$11*тех!AZ$6,)</f>
        <v>0</v>
      </c>
      <c r="AN58" s="76">
        <f>IF(Параметры!$C$36=2,Данные!AJ426*тех!BA$11*тех!BA$6,)</f>
        <v>0</v>
      </c>
      <c r="AO58" s="76">
        <f>IF(Параметры!$C$36=2,Данные!AK426*тех!BB$11*тех!BB$6,)</f>
        <v>0</v>
      </c>
      <c r="AP58" s="76">
        <f>IF(Параметры!$C$36=2,Данные!AL426*тех!BC$11*тех!BC$6,)</f>
        <v>0</v>
      </c>
      <c r="AQ58" s="76">
        <f>IF(Параметры!$C$36=2,Данные!AM426*тех!BD$11*тех!BD$6,)</f>
        <v>0</v>
      </c>
      <c r="AR58" s="76">
        <f>IF(Параметры!$C$36=2,Данные!AN426*тех!BE$11*тех!BE$6,)</f>
        <v>0</v>
      </c>
      <c r="AS58" s="76">
        <f>IF(Параметры!$C$36=2,Данные!AO426*тех!BF$11*тех!BF$6,)</f>
        <v>0</v>
      </c>
      <c r="AT58" s="76">
        <f>IF(Параметры!$C$36=2,Данные!AP426*тех!BG$11*тех!BG$6,)</f>
        <v>0</v>
      </c>
      <c r="AU58" s="76">
        <f>IF(Параметры!$C$36=2,Данные!AQ426*тех!BH$11*тех!BH$6,)</f>
        <v>0</v>
      </c>
      <c r="AV58" s="76">
        <f>IF(Параметры!$C$36=2,Данные!AR426*тех!BI$11*тех!BI$6,)</f>
        <v>0</v>
      </c>
      <c r="AW58" s="76">
        <f>IF(Параметры!$C$36=2,Данные!AS426*тех!BJ$11*тех!BJ$6,)</f>
        <v>0</v>
      </c>
      <c r="AX58" s="76">
        <f>IF(Параметры!$C$36=2,Данные!AT426*тех!BK$11*тех!BK$6,)</f>
        <v>0</v>
      </c>
      <c r="AY58" s="76">
        <f>IF(Параметры!$C$36=2,Данные!AU426*тех!BL$11*тех!BL$6,)</f>
        <v>0</v>
      </c>
      <c r="AZ58" s="76">
        <f>IF(Параметры!$C$36=2,Данные!AV426*тех!BM$11*тех!BM$6,)</f>
        <v>0</v>
      </c>
      <c r="BA58" s="76">
        <f>IF(Параметры!$C$36=2,Данные!AW426*тех!BN$11*тех!BN$6,)</f>
        <v>0</v>
      </c>
      <c r="BB58" s="76">
        <f>IF(Параметры!$C$36=2,Данные!AX426*тех!BO$11*тех!BO$6,)</f>
        <v>0</v>
      </c>
      <c r="BC58" s="76">
        <f>IF(Параметры!$C$36=2,Данные!AY426*тех!BP$11*тех!BP$6,)</f>
        <v>0</v>
      </c>
      <c r="BD58" s="76">
        <f>IF(Параметры!$C$36=2,Данные!AZ426*тех!BQ$11*тех!BQ$6,)</f>
        <v>0</v>
      </c>
      <c r="BE58" s="76">
        <f>IF(Параметры!$C$36=2,Данные!BA426*тех!BR$11*тех!BR$6,)</f>
        <v>0</v>
      </c>
      <c r="BF58" s="76">
        <f>IF(Параметры!$C$36=2,Данные!BB426*тех!BS$11*тех!BS$6,)</f>
        <v>0</v>
      </c>
      <c r="BG58" s="76">
        <f>IF(Параметры!$C$36=2,Данные!BC426*тех!BT$11*тех!BT$6,)</f>
        <v>0</v>
      </c>
      <c r="BH58" s="76">
        <f>IF(Параметры!$C$36=2,Данные!BD426*тех!BU$11*тех!BU$6,)</f>
        <v>0</v>
      </c>
      <c r="BI58" s="76">
        <f>IF(Параметры!$C$36=2,Данные!BE426*тех!BV$11*тех!BV$6,)</f>
        <v>0</v>
      </c>
      <c r="BJ58" s="76">
        <f>IF(Параметры!$C$36=2,Данные!BF426*тех!BW$11*тех!BW$6,)</f>
        <v>0</v>
      </c>
      <c r="BK58" s="76">
        <f>IF(Параметры!$C$36=2,Данные!BG426*тех!BX$11*тех!BX$6,)</f>
        <v>0</v>
      </c>
      <c r="BL58" s="76">
        <f>IF(Параметры!$C$36=2,Данные!BH426*тех!BY$11*тех!BY$6,)</f>
        <v>0</v>
      </c>
      <c r="BM58" s="76">
        <f>IF(Параметры!$C$36=2,Данные!BI426*тех!BZ$11*тех!BZ$6,)</f>
        <v>0</v>
      </c>
      <c r="BN58" s="76">
        <f>IF(Параметры!$C$36=2,Данные!BJ426*тех!CA$11*тех!CA$6,)</f>
        <v>0</v>
      </c>
      <c r="BO58" s="76">
        <f>IF(Параметры!$C$36=2,Данные!BK426*тех!CB$11*тех!CB$6,)</f>
        <v>0</v>
      </c>
      <c r="BP58" s="76">
        <f>IF(Параметры!$C$36=2,Данные!BL426*тех!CC$11*тех!CC$6,)</f>
        <v>0</v>
      </c>
      <c r="BQ58" s="76">
        <f>IF(Параметры!$C$36=2,Данные!BM426*тех!CD$11*тех!CD$6,)</f>
        <v>0</v>
      </c>
      <c r="BR58" s="76">
        <f>IF(Параметры!$C$36=2,Данные!BN426*тех!CE$11*тех!CE$6,)</f>
        <v>0</v>
      </c>
    </row>
    <row r="59" spans="2:70">
      <c r="B59" s="143" t="s">
        <v>169</v>
      </c>
      <c r="C59" s="46" t="s">
        <v>141</v>
      </c>
      <c r="D59" s="76">
        <f t="shared" si="359"/>
        <v>0</v>
      </c>
      <c r="E59" s="76">
        <f t="shared" si="360"/>
        <v>0</v>
      </c>
      <c r="F59" s="76">
        <f t="shared" si="361"/>
        <v>0</v>
      </c>
      <c r="G59" s="76">
        <f t="shared" si="362"/>
        <v>0</v>
      </c>
      <c r="H59" s="76">
        <f t="shared" si="363"/>
        <v>0</v>
      </c>
      <c r="I59" s="76">
        <f t="shared" si="364"/>
        <v>0</v>
      </c>
      <c r="K59" s="76">
        <f>IF(Параметры!$C$36=2,Данные!F386+Данные!G427*тех!X$11*тех!X$6,)</f>
        <v>0</v>
      </c>
      <c r="L59" s="76">
        <f>IF(Параметры!$C$36=2,Данные!H427*тех!Y$11*тех!Y$6,)</f>
        <v>0</v>
      </c>
      <c r="M59" s="76">
        <f>IF(Параметры!$C$36=2,Данные!I427*тех!Z$11*тех!Z$6,)</f>
        <v>0</v>
      </c>
      <c r="N59" s="76">
        <f>IF(Параметры!$C$36=2,Данные!J427*тех!AA$11*тех!AA$6,)</f>
        <v>0</v>
      </c>
      <c r="O59" s="76">
        <f>IF(Параметры!$C$36=2,Данные!K427*тех!AB$11*тех!AB$6,)</f>
        <v>0</v>
      </c>
      <c r="P59" s="76">
        <f>IF(Параметры!$C$36=2,Данные!L427*тех!AC$11*тех!AC$6,)</f>
        <v>0</v>
      </c>
      <c r="Q59" s="76">
        <f>IF(Параметры!$C$36=2,Данные!M427*тех!AD$11*тех!AD$6,)</f>
        <v>0</v>
      </c>
      <c r="R59" s="76">
        <f>IF(Параметры!$C$36=2,Данные!N427*тех!AE$11*тех!AE$6,)</f>
        <v>0</v>
      </c>
      <c r="S59" s="76">
        <f>IF(Параметры!$C$36=2,Данные!O427*тех!AF$11*тех!AF$6,)</f>
        <v>0</v>
      </c>
      <c r="T59" s="76">
        <f>IF(Параметры!$C$36=2,Данные!P427*тех!AG$11*тех!AG$6,)</f>
        <v>0</v>
      </c>
      <c r="U59" s="76">
        <f>IF(Параметры!$C$36=2,Данные!Q427*тех!AH$11*тех!AH$6,)</f>
        <v>0</v>
      </c>
      <c r="V59" s="76">
        <f>IF(Параметры!$C$36=2,Данные!R427*тех!AI$11*тех!AI$6,)</f>
        <v>0</v>
      </c>
      <c r="W59" s="76">
        <f>IF(Параметры!$C$36=2,Данные!S427*тех!AJ$11*тех!AJ$6,)</f>
        <v>0</v>
      </c>
      <c r="X59" s="76">
        <f>IF(Параметры!$C$36=2,Данные!T427*тех!AK$11*тех!AK$6,)</f>
        <v>0</v>
      </c>
      <c r="Y59" s="76">
        <f>IF(Параметры!$C$36=2,Данные!U427*тех!AL$11*тех!AL$6,)</f>
        <v>0</v>
      </c>
      <c r="Z59" s="76">
        <f>IF(Параметры!$C$36=2,Данные!V427*тех!AM$11*тех!AM$6,)</f>
        <v>0</v>
      </c>
      <c r="AA59" s="76">
        <f>IF(Параметры!$C$36=2,Данные!W427*тех!AN$11*тех!AN$6,)</f>
        <v>0</v>
      </c>
      <c r="AB59" s="76">
        <f>IF(Параметры!$C$36=2,Данные!X427*тех!AO$11*тех!AO$6,)</f>
        <v>0</v>
      </c>
      <c r="AC59" s="76">
        <f>IF(Параметры!$C$36=2,Данные!Y427*тех!AP$11*тех!AP$6,)</f>
        <v>0</v>
      </c>
      <c r="AD59" s="76">
        <f>IF(Параметры!$C$36=2,Данные!Z427*тех!AQ$11*тех!AQ$6,)</f>
        <v>0</v>
      </c>
      <c r="AE59" s="76">
        <f>IF(Параметры!$C$36=2,Данные!AA427*тех!AR$11*тех!AR$6,)</f>
        <v>0</v>
      </c>
      <c r="AF59" s="76">
        <f>IF(Параметры!$C$36=2,Данные!AB427*тех!AS$11*тех!AS$6,)</f>
        <v>0</v>
      </c>
      <c r="AG59" s="76">
        <f>IF(Параметры!$C$36=2,Данные!AC427*тех!AT$11*тех!AT$6,)</f>
        <v>0</v>
      </c>
      <c r="AH59" s="76">
        <f>IF(Параметры!$C$36=2,Данные!AD427*тех!AU$11*тех!AU$6,)</f>
        <v>0</v>
      </c>
      <c r="AI59" s="76">
        <f>IF(Параметры!$C$36=2,Данные!AE427*тех!AV$11*тех!AV$6,)</f>
        <v>0</v>
      </c>
      <c r="AJ59" s="76">
        <f>IF(Параметры!$C$36=2,Данные!AF427*тех!AW$11*тех!AW$6,)</f>
        <v>0</v>
      </c>
      <c r="AK59" s="76">
        <f>IF(Параметры!$C$36=2,Данные!AG427*тех!AX$11*тех!AX$6,)</f>
        <v>0</v>
      </c>
      <c r="AL59" s="76">
        <f>IF(Параметры!$C$36=2,Данные!AH427*тех!AY$11*тех!AY$6,)</f>
        <v>0</v>
      </c>
      <c r="AM59" s="76">
        <f>IF(Параметры!$C$36=2,Данные!AI427*тех!AZ$11*тех!AZ$6,)</f>
        <v>0</v>
      </c>
      <c r="AN59" s="76">
        <f>IF(Параметры!$C$36=2,Данные!AJ427*тех!BA$11*тех!BA$6,)</f>
        <v>0</v>
      </c>
      <c r="AO59" s="76">
        <f>IF(Параметры!$C$36=2,Данные!AK427*тех!BB$11*тех!BB$6,)</f>
        <v>0</v>
      </c>
      <c r="AP59" s="76">
        <f>IF(Параметры!$C$36=2,Данные!AL427*тех!BC$11*тех!BC$6,)</f>
        <v>0</v>
      </c>
      <c r="AQ59" s="76">
        <f>IF(Параметры!$C$36=2,Данные!AM427*тех!BD$11*тех!BD$6,)</f>
        <v>0</v>
      </c>
      <c r="AR59" s="76">
        <f>IF(Параметры!$C$36=2,Данные!AN427*тех!BE$11*тех!BE$6,)</f>
        <v>0</v>
      </c>
      <c r="AS59" s="76">
        <f>IF(Параметры!$C$36=2,Данные!AO427*тех!BF$11*тех!BF$6,)</f>
        <v>0</v>
      </c>
      <c r="AT59" s="76">
        <f>IF(Параметры!$C$36=2,Данные!AP427*тех!BG$11*тех!BG$6,)</f>
        <v>0</v>
      </c>
      <c r="AU59" s="76">
        <f>IF(Параметры!$C$36=2,Данные!AQ427*тех!BH$11*тех!BH$6,)</f>
        <v>0</v>
      </c>
      <c r="AV59" s="76">
        <f>IF(Параметры!$C$36=2,Данные!AR427*тех!BI$11*тех!BI$6,)</f>
        <v>0</v>
      </c>
      <c r="AW59" s="76">
        <f>IF(Параметры!$C$36=2,Данные!AS427*тех!BJ$11*тех!BJ$6,)</f>
        <v>0</v>
      </c>
      <c r="AX59" s="76">
        <f>IF(Параметры!$C$36=2,Данные!AT427*тех!BK$11*тех!BK$6,)</f>
        <v>0</v>
      </c>
      <c r="AY59" s="76">
        <f>IF(Параметры!$C$36=2,Данные!AU427*тех!BL$11*тех!BL$6,)</f>
        <v>0</v>
      </c>
      <c r="AZ59" s="76">
        <f>IF(Параметры!$C$36=2,Данные!AV427*тех!BM$11*тех!BM$6,)</f>
        <v>0</v>
      </c>
      <c r="BA59" s="76">
        <f>IF(Параметры!$C$36=2,Данные!AW427*тех!BN$11*тех!BN$6,)</f>
        <v>0</v>
      </c>
      <c r="BB59" s="76">
        <f>IF(Параметры!$C$36=2,Данные!AX427*тех!BO$11*тех!BO$6,)</f>
        <v>0</v>
      </c>
      <c r="BC59" s="76">
        <f>IF(Параметры!$C$36=2,Данные!AY427*тех!BP$11*тех!BP$6,)</f>
        <v>0</v>
      </c>
      <c r="BD59" s="76">
        <f>IF(Параметры!$C$36=2,Данные!AZ427*тех!BQ$11*тех!BQ$6,)</f>
        <v>0</v>
      </c>
      <c r="BE59" s="76">
        <f>IF(Параметры!$C$36=2,Данные!BA427*тех!BR$11*тех!BR$6,)</f>
        <v>0</v>
      </c>
      <c r="BF59" s="76">
        <f>IF(Параметры!$C$36=2,Данные!BB427*тех!BS$11*тех!BS$6,)</f>
        <v>0</v>
      </c>
      <c r="BG59" s="76">
        <f>IF(Параметры!$C$36=2,Данные!BC427*тех!BT$11*тех!BT$6,)</f>
        <v>0</v>
      </c>
      <c r="BH59" s="76">
        <f>IF(Параметры!$C$36=2,Данные!BD427*тех!BU$11*тех!BU$6,)</f>
        <v>0</v>
      </c>
      <c r="BI59" s="76">
        <f>IF(Параметры!$C$36=2,Данные!BE427*тех!BV$11*тех!BV$6,)</f>
        <v>0</v>
      </c>
      <c r="BJ59" s="76">
        <f>IF(Параметры!$C$36=2,Данные!BF427*тех!BW$11*тех!BW$6,)</f>
        <v>0</v>
      </c>
      <c r="BK59" s="76">
        <f>IF(Параметры!$C$36=2,Данные!BG427*тех!BX$11*тех!BX$6,)</f>
        <v>0</v>
      </c>
      <c r="BL59" s="76">
        <f>IF(Параметры!$C$36=2,Данные!BH427*тех!BY$11*тех!BY$6,)</f>
        <v>0</v>
      </c>
      <c r="BM59" s="76">
        <f>IF(Параметры!$C$36=2,Данные!BI427*тех!BZ$11*тех!BZ$6,)</f>
        <v>0</v>
      </c>
      <c r="BN59" s="76">
        <f>IF(Параметры!$C$36=2,Данные!BJ427*тех!CA$11*тех!CA$6,)</f>
        <v>0</v>
      </c>
      <c r="BO59" s="76">
        <f>IF(Параметры!$C$36=2,Данные!BK427*тех!CB$11*тех!CB$6,)</f>
        <v>0</v>
      </c>
      <c r="BP59" s="76">
        <f>IF(Параметры!$C$36=2,Данные!BL427*тех!CC$11*тех!CC$6,)</f>
        <v>0</v>
      </c>
      <c r="BQ59" s="76">
        <f>IF(Параметры!$C$36=2,Данные!BM427*тех!CD$11*тех!CD$6,)</f>
        <v>0</v>
      </c>
      <c r="BR59" s="76">
        <f>IF(Параметры!$C$36=2,Данные!BN427*тех!CE$11*тех!CE$6,)</f>
        <v>0</v>
      </c>
    </row>
    <row r="60" spans="2:70">
      <c r="C60" s="69" t="s">
        <v>172</v>
      </c>
      <c r="D60" s="79">
        <f>D17+D20+D24+D28+D33+D36+D41+D42+D43+D44+D48+D51+D52</f>
        <v>0</v>
      </c>
      <c r="E60" s="79">
        <f t="shared" ref="E60:H60" si="365">E17+E20+E24+E28+E33+E36+E41+E42+E43+E44+E48+E51+E52</f>
        <v>0</v>
      </c>
      <c r="F60" s="79">
        <f t="shared" si="365"/>
        <v>0</v>
      </c>
      <c r="G60" s="79">
        <f t="shared" si="365"/>
        <v>0</v>
      </c>
      <c r="H60" s="79">
        <f t="shared" si="365"/>
        <v>0</v>
      </c>
      <c r="I60" s="79">
        <f>SUM(D60:H60)</f>
        <v>0</v>
      </c>
      <c r="K60" s="79">
        <f>K17+K20+K24+K28+K33+K36+K41+K42+K43+K44+K48+K51+K52</f>
        <v>0</v>
      </c>
      <c r="L60" s="79">
        <f t="shared" ref="L60:BR60" si="366">L17+L20+L24+L28+L33+L36+L41+L42+L43+L44+L48+L51+L52</f>
        <v>0</v>
      </c>
      <c r="M60" s="79">
        <f t="shared" si="366"/>
        <v>0</v>
      </c>
      <c r="N60" s="79">
        <f t="shared" si="366"/>
        <v>0</v>
      </c>
      <c r="O60" s="79">
        <f t="shared" si="366"/>
        <v>0</v>
      </c>
      <c r="P60" s="79">
        <f t="shared" si="366"/>
        <v>0</v>
      </c>
      <c r="Q60" s="79">
        <f t="shared" si="366"/>
        <v>0</v>
      </c>
      <c r="R60" s="79">
        <f t="shared" si="366"/>
        <v>0</v>
      </c>
      <c r="S60" s="79">
        <f t="shared" si="366"/>
        <v>0</v>
      </c>
      <c r="T60" s="79">
        <f t="shared" si="366"/>
        <v>0</v>
      </c>
      <c r="U60" s="79">
        <f t="shared" si="366"/>
        <v>0</v>
      </c>
      <c r="V60" s="79">
        <f t="shared" si="366"/>
        <v>0</v>
      </c>
      <c r="W60" s="79">
        <f t="shared" si="366"/>
        <v>0</v>
      </c>
      <c r="X60" s="79">
        <f t="shared" si="366"/>
        <v>0</v>
      </c>
      <c r="Y60" s="79">
        <f t="shared" si="366"/>
        <v>0</v>
      </c>
      <c r="Z60" s="79">
        <f t="shared" si="366"/>
        <v>0</v>
      </c>
      <c r="AA60" s="79">
        <f t="shared" si="366"/>
        <v>0</v>
      </c>
      <c r="AB60" s="79">
        <f t="shared" si="366"/>
        <v>0</v>
      </c>
      <c r="AC60" s="79">
        <f t="shared" si="366"/>
        <v>0</v>
      </c>
      <c r="AD60" s="79">
        <f t="shared" si="366"/>
        <v>0</v>
      </c>
      <c r="AE60" s="79">
        <f t="shared" si="366"/>
        <v>0</v>
      </c>
      <c r="AF60" s="79">
        <f t="shared" si="366"/>
        <v>0</v>
      </c>
      <c r="AG60" s="79">
        <f t="shared" si="366"/>
        <v>0</v>
      </c>
      <c r="AH60" s="79">
        <f t="shared" si="366"/>
        <v>0</v>
      </c>
      <c r="AI60" s="79">
        <f t="shared" si="366"/>
        <v>0</v>
      </c>
      <c r="AJ60" s="79">
        <f t="shared" si="366"/>
        <v>0</v>
      </c>
      <c r="AK60" s="79">
        <f t="shared" si="366"/>
        <v>0</v>
      </c>
      <c r="AL60" s="79">
        <f t="shared" si="366"/>
        <v>0</v>
      </c>
      <c r="AM60" s="79">
        <f t="shared" si="366"/>
        <v>0</v>
      </c>
      <c r="AN60" s="79">
        <f t="shared" si="366"/>
        <v>0</v>
      </c>
      <c r="AO60" s="79">
        <f t="shared" si="366"/>
        <v>0</v>
      </c>
      <c r="AP60" s="79">
        <f t="shared" si="366"/>
        <v>0</v>
      </c>
      <c r="AQ60" s="79">
        <f t="shared" si="366"/>
        <v>0</v>
      </c>
      <c r="AR60" s="79">
        <f t="shared" si="366"/>
        <v>0</v>
      </c>
      <c r="AS60" s="79">
        <f t="shared" si="366"/>
        <v>0</v>
      </c>
      <c r="AT60" s="79">
        <f t="shared" si="366"/>
        <v>0</v>
      </c>
      <c r="AU60" s="79">
        <f t="shared" si="366"/>
        <v>0</v>
      </c>
      <c r="AV60" s="79">
        <f t="shared" si="366"/>
        <v>0</v>
      </c>
      <c r="AW60" s="79">
        <f t="shared" si="366"/>
        <v>0</v>
      </c>
      <c r="AX60" s="79">
        <f t="shared" si="366"/>
        <v>0</v>
      </c>
      <c r="AY60" s="79">
        <f t="shared" si="366"/>
        <v>0</v>
      </c>
      <c r="AZ60" s="79">
        <f t="shared" si="366"/>
        <v>0</v>
      </c>
      <c r="BA60" s="79">
        <f t="shared" si="366"/>
        <v>0</v>
      </c>
      <c r="BB60" s="79">
        <f t="shared" si="366"/>
        <v>0</v>
      </c>
      <c r="BC60" s="79">
        <f t="shared" si="366"/>
        <v>0</v>
      </c>
      <c r="BD60" s="79">
        <f t="shared" si="366"/>
        <v>0</v>
      </c>
      <c r="BE60" s="79">
        <f t="shared" si="366"/>
        <v>0</v>
      </c>
      <c r="BF60" s="79">
        <f t="shared" si="366"/>
        <v>0</v>
      </c>
      <c r="BG60" s="79">
        <f t="shared" si="366"/>
        <v>0</v>
      </c>
      <c r="BH60" s="79">
        <f t="shared" si="366"/>
        <v>0</v>
      </c>
      <c r="BI60" s="79">
        <f t="shared" si="366"/>
        <v>0</v>
      </c>
      <c r="BJ60" s="79">
        <f t="shared" si="366"/>
        <v>0</v>
      </c>
      <c r="BK60" s="79">
        <f t="shared" si="366"/>
        <v>0</v>
      </c>
      <c r="BL60" s="79">
        <f t="shared" si="366"/>
        <v>0</v>
      </c>
      <c r="BM60" s="79">
        <f t="shared" si="366"/>
        <v>0</v>
      </c>
      <c r="BN60" s="79">
        <f t="shared" si="366"/>
        <v>0</v>
      </c>
      <c r="BO60" s="79">
        <f t="shared" si="366"/>
        <v>0</v>
      </c>
      <c r="BP60" s="79">
        <f t="shared" si="366"/>
        <v>0</v>
      </c>
      <c r="BQ60" s="79">
        <f t="shared" si="366"/>
        <v>0</v>
      </c>
      <c r="BR60" s="79">
        <f t="shared" si="366"/>
        <v>0</v>
      </c>
    </row>
    <row r="61" spans="2:70">
      <c r="B61" s="81"/>
      <c r="C61" s="140" t="s">
        <v>174</v>
      </c>
      <c r="D61" s="83">
        <f>D13+IF(Параметры!$C$36=1,Офис!D15,Офис!D60)</f>
        <v>197753.87499889082</v>
      </c>
      <c r="E61" s="83">
        <f>E13+IF(Параметры!$C$36=1,Офис!E15,Офис!E60)</f>
        <v>0</v>
      </c>
      <c r="F61" s="83">
        <f>F13+IF(Параметры!$C$36=1,Офис!F15,Офис!F60)</f>
        <v>0</v>
      </c>
      <c r="G61" s="83">
        <f>G13+IF(Параметры!$C$36=1,Офис!G15,Офис!G60)</f>
        <v>0</v>
      </c>
      <c r="H61" s="83">
        <f>H13+IF(Параметры!$C$36=1,Офис!H15,Офис!H60)</f>
        <v>0</v>
      </c>
      <c r="I61" s="83">
        <f>SUM(D61:H61)</f>
        <v>197753.87499889082</v>
      </c>
      <c r="K61" s="83">
        <f>K13+IF(Параметры!$C$36=1,Офис!K15,Офис!K60)</f>
        <v>19746.716854081718</v>
      </c>
      <c r="L61" s="83">
        <f>L13+IF(Параметры!$C$36=1,Офис!L15,Офис!L60)</f>
        <v>13912.394820319674</v>
      </c>
      <c r="M61" s="83">
        <f>M13+IF(Параметры!$C$36=1,Офис!M15,Офис!M60)</f>
        <v>13912.394820319674</v>
      </c>
      <c r="N61" s="83">
        <f>N13+IF(Параметры!$C$36=1,Офис!N15,Офис!N60)</f>
        <v>16744.491411497082</v>
      </c>
      <c r="O61" s="83">
        <f>O13+IF(Параметры!$C$36=1,Офис!O15,Офис!O60)</f>
        <v>19207.791411497081</v>
      </c>
      <c r="P61" s="83">
        <f>P13+IF(Параметры!$C$36=1,Офис!P15,Офис!P60)</f>
        <v>16744.491411497082</v>
      </c>
      <c r="Q61" s="83">
        <f>Q13+IF(Параметры!$C$36=1,Офис!Q15,Офис!Q60)</f>
        <v>16744.491411497082</v>
      </c>
      <c r="R61" s="83">
        <f>R13+IF(Параметры!$C$36=1,Офис!R15,Офис!R60)</f>
        <v>16744.491411497082</v>
      </c>
      <c r="S61" s="83">
        <f>S13+IF(Параметры!$C$36=1,Офис!S15,Офис!S60)</f>
        <v>16744.491411497082</v>
      </c>
      <c r="T61" s="83">
        <f>T13+IF(Параметры!$C$36=1,Офис!T15,Офис!T60)</f>
        <v>16744.491411497082</v>
      </c>
      <c r="U61" s="83">
        <f>U13+IF(Параметры!$C$36=1,Офис!U15,Офис!U60)</f>
        <v>13912.394820319674</v>
      </c>
      <c r="V61" s="83">
        <f>V13+IF(Параметры!$C$36=1,Офис!V15,Офис!V60)</f>
        <v>16595.233803370524</v>
      </c>
      <c r="W61" s="83">
        <f>W13+IF(Параметры!$C$36=1,Офис!W15,Офис!W60)</f>
        <v>0</v>
      </c>
      <c r="X61" s="83">
        <f>X13+IF(Параметры!$C$36=1,Офис!X15,Офис!X60)</f>
        <v>0</v>
      </c>
      <c r="Y61" s="83">
        <f>Y13+IF(Параметры!$C$36=1,Офис!Y15,Офис!Y60)</f>
        <v>0</v>
      </c>
      <c r="Z61" s="83">
        <f>Z13+IF(Параметры!$C$36=1,Офис!Z15,Офис!Z60)</f>
        <v>0</v>
      </c>
      <c r="AA61" s="83">
        <f>AA13+IF(Параметры!$C$36=1,Офис!AA15,Офис!AA60)</f>
        <v>0</v>
      </c>
      <c r="AB61" s="83">
        <f>AB13+IF(Параметры!$C$36=1,Офис!AB15,Офис!AB60)</f>
        <v>0</v>
      </c>
      <c r="AC61" s="83">
        <f>AC13+IF(Параметры!$C$36=1,Офис!AC15,Офис!AC60)</f>
        <v>0</v>
      </c>
      <c r="AD61" s="83">
        <f>AD13+IF(Параметры!$C$36=1,Офис!AD15,Офис!AD60)</f>
        <v>0</v>
      </c>
      <c r="AE61" s="83">
        <f>AE13+IF(Параметры!$C$36=1,Офис!AE15,Офис!AE60)</f>
        <v>0</v>
      </c>
      <c r="AF61" s="83">
        <f>AF13+IF(Параметры!$C$36=1,Офис!AF15,Офис!AF60)</f>
        <v>0</v>
      </c>
      <c r="AG61" s="83">
        <f>AG13+IF(Параметры!$C$36=1,Офис!AG15,Офис!AG60)</f>
        <v>0</v>
      </c>
      <c r="AH61" s="83">
        <f>AH13+IF(Параметры!$C$36=1,Офис!AH15,Офис!AH60)</f>
        <v>0</v>
      </c>
      <c r="AI61" s="83">
        <f>AI13+IF(Параметры!$C$36=1,Офис!AI15,Офис!AI60)</f>
        <v>0</v>
      </c>
      <c r="AJ61" s="83">
        <f>AJ13+IF(Параметры!$C$36=1,Офис!AJ15,Офис!AJ60)</f>
        <v>0</v>
      </c>
      <c r="AK61" s="83">
        <f>AK13+IF(Параметры!$C$36=1,Офис!AK15,Офис!AK60)</f>
        <v>0</v>
      </c>
      <c r="AL61" s="83">
        <f>AL13+IF(Параметры!$C$36=1,Офис!AL15,Офис!AL60)</f>
        <v>0</v>
      </c>
      <c r="AM61" s="83">
        <f>AM13+IF(Параметры!$C$36=1,Офис!AM15,Офис!AM60)</f>
        <v>0</v>
      </c>
      <c r="AN61" s="83">
        <f>AN13+IF(Параметры!$C$36=1,Офис!AN15,Офис!AN60)</f>
        <v>0</v>
      </c>
      <c r="AO61" s="83">
        <f>AO13+IF(Параметры!$C$36=1,Офис!AO15,Офис!AO60)</f>
        <v>0</v>
      </c>
      <c r="AP61" s="83">
        <f>AP13+IF(Параметры!$C$36=1,Офис!AP15,Офис!AP60)</f>
        <v>0</v>
      </c>
      <c r="AQ61" s="83">
        <f>AQ13+IF(Параметры!$C$36=1,Офис!AQ15,Офис!AQ60)</f>
        <v>0</v>
      </c>
      <c r="AR61" s="83">
        <f>AR13+IF(Параметры!$C$36=1,Офис!AR15,Офис!AR60)</f>
        <v>0</v>
      </c>
      <c r="AS61" s="83">
        <f>AS13+IF(Параметры!$C$36=1,Офис!AS15,Офис!AS60)</f>
        <v>0</v>
      </c>
      <c r="AT61" s="83">
        <f>AT13+IF(Параметры!$C$36=1,Офис!AT15,Офис!AT60)</f>
        <v>0</v>
      </c>
      <c r="AU61" s="83">
        <f>AU13+IF(Параметры!$C$36=1,Офис!AU15,Офис!AU60)</f>
        <v>0</v>
      </c>
      <c r="AV61" s="83">
        <f>AV13+IF(Параметры!$C$36=1,Офис!AV15,Офис!AV60)</f>
        <v>0</v>
      </c>
      <c r="AW61" s="83">
        <f>AW13+IF(Параметры!$C$36=1,Офис!AW15,Офис!AW60)</f>
        <v>0</v>
      </c>
      <c r="AX61" s="83">
        <f>AX13+IF(Параметры!$C$36=1,Офис!AX15,Офис!AX60)</f>
        <v>0</v>
      </c>
      <c r="AY61" s="83">
        <f>AY13+IF(Параметры!$C$36=1,Офис!AY15,Офис!AY60)</f>
        <v>0</v>
      </c>
      <c r="AZ61" s="83">
        <f>AZ13+IF(Параметры!$C$36=1,Офис!AZ15,Офис!AZ60)</f>
        <v>0</v>
      </c>
      <c r="BA61" s="83">
        <f>BA13+IF(Параметры!$C$36=1,Офис!BA15,Офис!BA60)</f>
        <v>0</v>
      </c>
      <c r="BB61" s="83">
        <f>BB13+IF(Параметры!$C$36=1,Офис!BB15,Офис!BB60)</f>
        <v>0</v>
      </c>
      <c r="BC61" s="83">
        <f>BC13+IF(Параметры!$C$36=1,Офис!BC15,Офис!BC60)</f>
        <v>0</v>
      </c>
      <c r="BD61" s="83">
        <f>BD13+IF(Параметры!$C$36=1,Офис!BD15,Офис!BD60)</f>
        <v>0</v>
      </c>
      <c r="BE61" s="83">
        <f>BE13+IF(Параметры!$C$36=1,Офис!BE15,Офис!BE60)</f>
        <v>0</v>
      </c>
      <c r="BF61" s="83">
        <f>BF13+IF(Параметры!$C$36=1,Офис!BF15,Офис!BF60)</f>
        <v>0</v>
      </c>
      <c r="BG61" s="83">
        <f>BG13+IF(Параметры!$C$36=1,Офис!BG15,Офис!BG60)</f>
        <v>0</v>
      </c>
      <c r="BH61" s="83">
        <f>BH13+IF(Параметры!$C$36=1,Офис!BH15,Офис!BH60)</f>
        <v>0</v>
      </c>
      <c r="BI61" s="83">
        <f>BI13+IF(Параметры!$C$36=1,Офис!BI15,Офис!BI60)</f>
        <v>0</v>
      </c>
      <c r="BJ61" s="83">
        <f>BJ13+IF(Параметры!$C$36=1,Офис!BJ15,Офис!BJ60)</f>
        <v>0</v>
      </c>
      <c r="BK61" s="83">
        <f>BK13+IF(Параметры!$C$36=1,Офис!BK15,Офис!BK60)</f>
        <v>0</v>
      </c>
      <c r="BL61" s="83">
        <f>BL13+IF(Параметры!$C$36=1,Офис!BL15,Офис!BL60)</f>
        <v>0</v>
      </c>
      <c r="BM61" s="83">
        <f>BM13+IF(Параметры!$C$36=1,Офис!BM15,Офис!BM60)</f>
        <v>0</v>
      </c>
      <c r="BN61" s="83">
        <f>BN13+IF(Параметры!$C$36=1,Офис!BN15,Офис!BN60)</f>
        <v>0</v>
      </c>
      <c r="BO61" s="83">
        <f>BO13+IF(Параметры!$C$36=1,Офис!BO15,Офис!BO60)</f>
        <v>0</v>
      </c>
      <c r="BP61" s="83">
        <f>BP13+IF(Параметры!$C$36=1,Офис!BP15,Офис!BP60)</f>
        <v>0</v>
      </c>
      <c r="BQ61" s="83">
        <f>BQ13+IF(Параметры!$C$36=1,Офис!BQ15,Офис!BQ60)</f>
        <v>0</v>
      </c>
      <c r="BR61" s="83">
        <f>BR13+IF(Параметры!$C$36=1,Офис!BR15,Офис!BR60)</f>
        <v>0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4294967293" verticalDpi="0" r:id="rId1"/>
  <ignoredErrors>
    <ignoredError sqref="B17:B20 B51:B59 B24:B44 B48" numberStoredAsText="1"/>
    <ignoredError sqref="D51:I52 D24:I43 D20:I20 D44:I44 D48:I48" formula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2:CE28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19" sqref="L19:CE20"/>
    </sheetView>
  </sheetViews>
  <sheetFormatPr defaultColWidth="8.85546875" defaultRowHeight="15"/>
  <cols>
    <col min="1" max="1" width="3.7109375" style="3" customWidth="1"/>
    <col min="2" max="2" width="7.140625" style="3" customWidth="1"/>
    <col min="3" max="3" width="26.7109375" style="3" customWidth="1"/>
    <col min="4" max="5" width="10.140625" style="3" customWidth="1"/>
    <col min="6" max="9" width="11" style="3" customWidth="1"/>
    <col min="10" max="10" width="10.85546875" style="3" customWidth="1"/>
    <col min="11" max="11" width="3.7109375" style="3" customWidth="1"/>
    <col min="12" max="12" width="10.28515625" style="3" bestFit="1" customWidth="1"/>
    <col min="13" max="71" width="9.28515625" style="3" bestFit="1" customWidth="1"/>
    <col min="72" max="16384" width="8.85546875" style="3"/>
  </cols>
  <sheetData>
    <row r="2" spans="2:83" ht="18.75">
      <c r="B2" s="1" t="s">
        <v>202</v>
      </c>
      <c r="L2" s="25" t="s">
        <v>1</v>
      </c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7" t="s">
        <v>2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9" t="s">
        <v>3</v>
      </c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1" t="s">
        <v>4</v>
      </c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3" t="s">
        <v>5</v>
      </c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5" t="s">
        <v>432</v>
      </c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</row>
    <row r="3" spans="2:83">
      <c r="B3" s="38" t="s">
        <v>102</v>
      </c>
      <c r="C3" s="38" t="s">
        <v>171</v>
      </c>
      <c r="D3" s="115" t="s">
        <v>1</v>
      </c>
      <c r="E3" s="115" t="s">
        <v>2</v>
      </c>
      <c r="F3" s="115" t="s">
        <v>3</v>
      </c>
      <c r="G3" s="115" t="s">
        <v>4</v>
      </c>
      <c r="H3" s="115" t="s">
        <v>5</v>
      </c>
      <c r="I3" s="115" t="s">
        <v>436</v>
      </c>
      <c r="J3" s="37" t="s">
        <v>6</v>
      </c>
      <c r="L3" s="39">
        <f>Параметры!C11</f>
        <v>42370</v>
      </c>
      <c r="M3" s="39">
        <f>DATE(YEAR(L3),MONTH(L3)+1,1)</f>
        <v>42401</v>
      </c>
      <c r="N3" s="39">
        <f t="shared" ref="N3:BS3" si="0">DATE(YEAR(M3),MONTH(M3)+1,1)</f>
        <v>42430</v>
      </c>
      <c r="O3" s="39">
        <f t="shared" si="0"/>
        <v>42461</v>
      </c>
      <c r="P3" s="39">
        <f t="shared" si="0"/>
        <v>42491</v>
      </c>
      <c r="Q3" s="39">
        <f t="shared" si="0"/>
        <v>42522</v>
      </c>
      <c r="R3" s="39">
        <f t="shared" si="0"/>
        <v>42552</v>
      </c>
      <c r="S3" s="39">
        <f t="shared" si="0"/>
        <v>42583</v>
      </c>
      <c r="T3" s="39">
        <f t="shared" si="0"/>
        <v>42614</v>
      </c>
      <c r="U3" s="39">
        <f t="shared" si="0"/>
        <v>42644</v>
      </c>
      <c r="V3" s="39">
        <f t="shared" si="0"/>
        <v>42675</v>
      </c>
      <c r="W3" s="39">
        <f t="shared" si="0"/>
        <v>42705</v>
      </c>
      <c r="X3" s="39">
        <f t="shared" si="0"/>
        <v>42736</v>
      </c>
      <c r="Y3" s="39">
        <f t="shared" si="0"/>
        <v>42767</v>
      </c>
      <c r="Z3" s="39">
        <f t="shared" si="0"/>
        <v>42795</v>
      </c>
      <c r="AA3" s="39">
        <f t="shared" si="0"/>
        <v>42826</v>
      </c>
      <c r="AB3" s="39">
        <f t="shared" si="0"/>
        <v>42856</v>
      </c>
      <c r="AC3" s="39">
        <f t="shared" si="0"/>
        <v>42887</v>
      </c>
      <c r="AD3" s="39">
        <f t="shared" si="0"/>
        <v>42917</v>
      </c>
      <c r="AE3" s="39">
        <f t="shared" si="0"/>
        <v>42948</v>
      </c>
      <c r="AF3" s="39">
        <f t="shared" si="0"/>
        <v>42979</v>
      </c>
      <c r="AG3" s="39">
        <f t="shared" si="0"/>
        <v>43009</v>
      </c>
      <c r="AH3" s="39">
        <f t="shared" si="0"/>
        <v>43040</v>
      </c>
      <c r="AI3" s="39">
        <f t="shared" si="0"/>
        <v>43070</v>
      </c>
      <c r="AJ3" s="39">
        <f t="shared" si="0"/>
        <v>43101</v>
      </c>
      <c r="AK3" s="39">
        <f t="shared" si="0"/>
        <v>43132</v>
      </c>
      <c r="AL3" s="39">
        <f t="shared" si="0"/>
        <v>43160</v>
      </c>
      <c r="AM3" s="39">
        <f t="shared" si="0"/>
        <v>43191</v>
      </c>
      <c r="AN3" s="39">
        <f t="shared" si="0"/>
        <v>43221</v>
      </c>
      <c r="AO3" s="39">
        <f t="shared" si="0"/>
        <v>43252</v>
      </c>
      <c r="AP3" s="39">
        <f t="shared" si="0"/>
        <v>43282</v>
      </c>
      <c r="AQ3" s="39">
        <f t="shared" si="0"/>
        <v>43313</v>
      </c>
      <c r="AR3" s="39">
        <f t="shared" si="0"/>
        <v>43344</v>
      </c>
      <c r="AS3" s="39">
        <f t="shared" si="0"/>
        <v>43374</v>
      </c>
      <c r="AT3" s="39">
        <f t="shared" si="0"/>
        <v>43405</v>
      </c>
      <c r="AU3" s="39">
        <f t="shared" si="0"/>
        <v>43435</v>
      </c>
      <c r="AV3" s="39">
        <f t="shared" si="0"/>
        <v>43466</v>
      </c>
      <c r="AW3" s="39">
        <f t="shared" si="0"/>
        <v>43497</v>
      </c>
      <c r="AX3" s="39">
        <f t="shared" si="0"/>
        <v>43525</v>
      </c>
      <c r="AY3" s="39">
        <f t="shared" si="0"/>
        <v>43556</v>
      </c>
      <c r="AZ3" s="39">
        <f t="shared" si="0"/>
        <v>43586</v>
      </c>
      <c r="BA3" s="39">
        <f t="shared" si="0"/>
        <v>43617</v>
      </c>
      <c r="BB3" s="39">
        <f t="shared" si="0"/>
        <v>43647</v>
      </c>
      <c r="BC3" s="39">
        <f t="shared" si="0"/>
        <v>43678</v>
      </c>
      <c r="BD3" s="39">
        <f t="shared" si="0"/>
        <v>43709</v>
      </c>
      <c r="BE3" s="39">
        <f t="shared" si="0"/>
        <v>43739</v>
      </c>
      <c r="BF3" s="39">
        <f t="shared" si="0"/>
        <v>43770</v>
      </c>
      <c r="BG3" s="39">
        <f t="shared" si="0"/>
        <v>43800</v>
      </c>
      <c r="BH3" s="39">
        <f t="shared" si="0"/>
        <v>43831</v>
      </c>
      <c r="BI3" s="39">
        <f t="shared" si="0"/>
        <v>43862</v>
      </c>
      <c r="BJ3" s="39">
        <f t="shared" si="0"/>
        <v>43891</v>
      </c>
      <c r="BK3" s="39">
        <f t="shared" si="0"/>
        <v>43922</v>
      </c>
      <c r="BL3" s="39">
        <f t="shared" si="0"/>
        <v>43952</v>
      </c>
      <c r="BM3" s="39">
        <f t="shared" si="0"/>
        <v>43983</v>
      </c>
      <c r="BN3" s="39">
        <f t="shared" si="0"/>
        <v>44013</v>
      </c>
      <c r="BO3" s="39">
        <f t="shared" si="0"/>
        <v>44044</v>
      </c>
      <c r="BP3" s="39">
        <f t="shared" si="0"/>
        <v>44075</v>
      </c>
      <c r="BQ3" s="39">
        <f t="shared" si="0"/>
        <v>44105</v>
      </c>
      <c r="BR3" s="39">
        <f t="shared" si="0"/>
        <v>44136</v>
      </c>
      <c r="BS3" s="39">
        <f t="shared" si="0"/>
        <v>44166</v>
      </c>
      <c r="BT3" s="39">
        <f t="shared" ref="BT3" si="1">DATE(YEAR(BS3),MONTH(BS3)+1,1)</f>
        <v>44197</v>
      </c>
      <c r="BU3" s="39">
        <f t="shared" ref="BU3" si="2">DATE(YEAR(BT3),MONTH(BT3)+1,1)</f>
        <v>44228</v>
      </c>
      <c r="BV3" s="39">
        <f t="shared" ref="BV3" si="3">DATE(YEAR(BU3),MONTH(BU3)+1,1)</f>
        <v>44256</v>
      </c>
      <c r="BW3" s="39">
        <f t="shared" ref="BW3" si="4">DATE(YEAR(BV3),MONTH(BV3)+1,1)</f>
        <v>44287</v>
      </c>
      <c r="BX3" s="39">
        <f t="shared" ref="BX3" si="5">DATE(YEAR(BW3),MONTH(BW3)+1,1)</f>
        <v>44317</v>
      </c>
      <c r="BY3" s="39">
        <f t="shared" ref="BY3" si="6">DATE(YEAR(BX3),MONTH(BX3)+1,1)</f>
        <v>44348</v>
      </c>
      <c r="BZ3" s="39">
        <f t="shared" ref="BZ3" si="7">DATE(YEAR(BY3),MONTH(BY3)+1,1)</f>
        <v>44378</v>
      </c>
      <c r="CA3" s="39">
        <f t="shared" ref="CA3" si="8">DATE(YEAR(BZ3),MONTH(BZ3)+1,1)</f>
        <v>44409</v>
      </c>
      <c r="CB3" s="39">
        <f t="shared" ref="CB3" si="9">DATE(YEAR(CA3),MONTH(CA3)+1,1)</f>
        <v>44440</v>
      </c>
      <c r="CC3" s="39">
        <f t="shared" ref="CC3" si="10">DATE(YEAR(CB3),MONTH(CB3)+1,1)</f>
        <v>44470</v>
      </c>
      <c r="CD3" s="39">
        <f t="shared" ref="CD3" si="11">DATE(YEAR(CC3),MONTH(CC3)+1,1)</f>
        <v>44501</v>
      </c>
      <c r="CE3" s="39">
        <f t="shared" ref="CE3" si="12">DATE(YEAR(CD3),MONTH(CD3)+1,1)</f>
        <v>44531</v>
      </c>
    </row>
    <row r="4" spans="2:83" ht="18.75">
      <c r="B4" s="40"/>
      <c r="C4" s="41" t="s">
        <v>501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</row>
    <row r="5" spans="2:83">
      <c r="B5" s="5"/>
      <c r="C5" s="4" t="s">
        <v>206</v>
      </c>
      <c r="D5" s="5"/>
      <c r="E5" s="5"/>
      <c r="F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</row>
    <row r="6" spans="2:83">
      <c r="C6" s="6" t="s">
        <v>394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  <c r="CE6" s="76"/>
    </row>
    <row r="7" spans="2:83">
      <c r="B7" s="3">
        <v>1</v>
      </c>
      <c r="C7" s="3" t="s">
        <v>203</v>
      </c>
      <c r="D7" s="76">
        <f>SUM(L7:W7)</f>
        <v>0</v>
      </c>
      <c r="E7" s="76">
        <f>SUM(X7:AI7)</f>
        <v>0</v>
      </c>
      <c r="F7" s="76">
        <f>SUM(AJ7:AU7)</f>
        <v>0</v>
      </c>
      <c r="G7" s="76">
        <f>SUM(AV7:BG7)</f>
        <v>0</v>
      </c>
      <c r="H7" s="76">
        <f>SUM(BH7:BS7)</f>
        <v>0</v>
      </c>
      <c r="I7" s="76">
        <f>SUM(BT7:CE7)</f>
        <v>0</v>
      </c>
      <c r="J7" s="76">
        <f>SUM(D7:I7)</f>
        <v>0</v>
      </c>
      <c r="K7" s="76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  <c r="BO7" s="71"/>
      <c r="BP7" s="71"/>
      <c r="BQ7" s="71"/>
      <c r="BR7" s="71"/>
      <c r="BS7" s="71"/>
      <c r="BT7" s="71"/>
      <c r="BU7" s="71"/>
      <c r="BV7" s="71"/>
      <c r="BW7" s="71"/>
      <c r="BX7" s="71"/>
      <c r="BY7" s="71"/>
      <c r="BZ7" s="71"/>
      <c r="CA7" s="71"/>
      <c r="CB7" s="71"/>
      <c r="CC7" s="71"/>
      <c r="CD7" s="71"/>
      <c r="CE7" s="71"/>
    </row>
    <row r="8" spans="2:83">
      <c r="B8" s="3">
        <v>2</v>
      </c>
      <c r="C8" s="3" t="s">
        <v>204</v>
      </c>
      <c r="D8" s="76">
        <f>SUM(L8:W8)</f>
        <v>0</v>
      </c>
      <c r="E8" s="76">
        <f>SUM(X8:AI8)</f>
        <v>0</v>
      </c>
      <c r="F8" s="76">
        <f>SUM(AJ8:AU8)</f>
        <v>0</v>
      </c>
      <c r="G8" s="76">
        <f>SUM(AV8:BG8)</f>
        <v>0</v>
      </c>
      <c r="H8" s="76">
        <f>SUM(BH8:BS8)</f>
        <v>0</v>
      </c>
      <c r="I8" s="76">
        <f>SUM(BT8:CE8)</f>
        <v>0</v>
      </c>
      <c r="J8" s="76">
        <f>SUM(D8:I8)</f>
        <v>0</v>
      </c>
      <c r="K8" s="76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71"/>
      <c r="BV8" s="71"/>
      <c r="BW8" s="71"/>
      <c r="BX8" s="71"/>
      <c r="BY8" s="71"/>
      <c r="BZ8" s="71"/>
      <c r="CA8" s="71"/>
      <c r="CB8" s="71"/>
      <c r="CC8" s="71"/>
      <c r="CD8" s="71"/>
      <c r="CE8" s="71"/>
    </row>
    <row r="9" spans="2:83">
      <c r="B9" s="3">
        <v>3</v>
      </c>
      <c r="C9" s="3" t="s">
        <v>210</v>
      </c>
      <c r="D9" s="76">
        <f>D7-D8</f>
        <v>0</v>
      </c>
      <c r="E9" s="76">
        <f>D9+E7-E8</f>
        <v>0</v>
      </c>
      <c r="F9" s="76">
        <f t="shared" ref="F9:I9" si="13">E9+F7-F8</f>
        <v>0</v>
      </c>
      <c r="G9" s="76">
        <f t="shared" si="13"/>
        <v>0</v>
      </c>
      <c r="H9" s="76">
        <f t="shared" si="13"/>
        <v>0</v>
      </c>
      <c r="I9" s="76">
        <f t="shared" si="13"/>
        <v>0</v>
      </c>
      <c r="J9" s="76">
        <f>I9</f>
        <v>0</v>
      </c>
      <c r="K9" s="76"/>
      <c r="L9" s="76">
        <f>L7-L8</f>
        <v>0</v>
      </c>
      <c r="M9" s="76">
        <f>L9+M7-M8</f>
        <v>0</v>
      </c>
      <c r="N9" s="76">
        <f t="shared" ref="N9:BS9" si="14">M9+N7-N8</f>
        <v>0</v>
      </c>
      <c r="O9" s="76">
        <f t="shared" si="14"/>
        <v>0</v>
      </c>
      <c r="P9" s="76">
        <f t="shared" si="14"/>
        <v>0</v>
      </c>
      <c r="Q9" s="76">
        <f t="shared" si="14"/>
        <v>0</v>
      </c>
      <c r="R9" s="76">
        <f t="shared" si="14"/>
        <v>0</v>
      </c>
      <c r="S9" s="76">
        <f t="shared" si="14"/>
        <v>0</v>
      </c>
      <c r="T9" s="76">
        <f t="shared" si="14"/>
        <v>0</v>
      </c>
      <c r="U9" s="76">
        <f t="shared" si="14"/>
        <v>0</v>
      </c>
      <c r="V9" s="76">
        <f t="shared" si="14"/>
        <v>0</v>
      </c>
      <c r="W9" s="76">
        <f t="shared" si="14"/>
        <v>0</v>
      </c>
      <c r="X9" s="76">
        <f t="shared" si="14"/>
        <v>0</v>
      </c>
      <c r="Y9" s="76">
        <f t="shared" si="14"/>
        <v>0</v>
      </c>
      <c r="Z9" s="76">
        <f t="shared" si="14"/>
        <v>0</v>
      </c>
      <c r="AA9" s="76">
        <f t="shared" si="14"/>
        <v>0</v>
      </c>
      <c r="AB9" s="76">
        <f t="shared" si="14"/>
        <v>0</v>
      </c>
      <c r="AC9" s="76">
        <f t="shared" si="14"/>
        <v>0</v>
      </c>
      <c r="AD9" s="76">
        <f t="shared" si="14"/>
        <v>0</v>
      </c>
      <c r="AE9" s="76">
        <f t="shared" si="14"/>
        <v>0</v>
      </c>
      <c r="AF9" s="76">
        <f t="shared" si="14"/>
        <v>0</v>
      </c>
      <c r="AG9" s="76">
        <f t="shared" si="14"/>
        <v>0</v>
      </c>
      <c r="AH9" s="76">
        <f t="shared" si="14"/>
        <v>0</v>
      </c>
      <c r="AI9" s="76">
        <f t="shared" si="14"/>
        <v>0</v>
      </c>
      <c r="AJ9" s="76">
        <f t="shared" si="14"/>
        <v>0</v>
      </c>
      <c r="AK9" s="76">
        <f t="shared" si="14"/>
        <v>0</v>
      </c>
      <c r="AL9" s="76">
        <f t="shared" si="14"/>
        <v>0</v>
      </c>
      <c r="AM9" s="76">
        <f t="shared" si="14"/>
        <v>0</v>
      </c>
      <c r="AN9" s="76">
        <f t="shared" si="14"/>
        <v>0</v>
      </c>
      <c r="AO9" s="76">
        <f t="shared" si="14"/>
        <v>0</v>
      </c>
      <c r="AP9" s="76">
        <f t="shared" si="14"/>
        <v>0</v>
      </c>
      <c r="AQ9" s="76">
        <f t="shared" si="14"/>
        <v>0</v>
      </c>
      <c r="AR9" s="76">
        <f t="shared" si="14"/>
        <v>0</v>
      </c>
      <c r="AS9" s="76">
        <f t="shared" si="14"/>
        <v>0</v>
      </c>
      <c r="AT9" s="76">
        <f t="shared" si="14"/>
        <v>0</v>
      </c>
      <c r="AU9" s="76">
        <f t="shared" si="14"/>
        <v>0</v>
      </c>
      <c r="AV9" s="76">
        <f t="shared" si="14"/>
        <v>0</v>
      </c>
      <c r="AW9" s="76">
        <f t="shared" si="14"/>
        <v>0</v>
      </c>
      <c r="AX9" s="76">
        <f t="shared" si="14"/>
        <v>0</v>
      </c>
      <c r="AY9" s="76">
        <f t="shared" si="14"/>
        <v>0</v>
      </c>
      <c r="AZ9" s="76">
        <f t="shared" si="14"/>
        <v>0</v>
      </c>
      <c r="BA9" s="76">
        <f t="shared" si="14"/>
        <v>0</v>
      </c>
      <c r="BB9" s="76">
        <f t="shared" si="14"/>
        <v>0</v>
      </c>
      <c r="BC9" s="76">
        <f t="shared" si="14"/>
        <v>0</v>
      </c>
      <c r="BD9" s="76">
        <f t="shared" si="14"/>
        <v>0</v>
      </c>
      <c r="BE9" s="76">
        <f t="shared" si="14"/>
        <v>0</v>
      </c>
      <c r="BF9" s="76">
        <f t="shared" si="14"/>
        <v>0</v>
      </c>
      <c r="BG9" s="76">
        <f t="shared" si="14"/>
        <v>0</v>
      </c>
      <c r="BH9" s="76">
        <f t="shared" si="14"/>
        <v>0</v>
      </c>
      <c r="BI9" s="76">
        <f t="shared" si="14"/>
        <v>0</v>
      </c>
      <c r="BJ9" s="76">
        <f t="shared" si="14"/>
        <v>0</v>
      </c>
      <c r="BK9" s="76">
        <f t="shared" si="14"/>
        <v>0</v>
      </c>
      <c r="BL9" s="76">
        <f t="shared" si="14"/>
        <v>0</v>
      </c>
      <c r="BM9" s="76">
        <f t="shared" si="14"/>
        <v>0</v>
      </c>
      <c r="BN9" s="76">
        <f t="shared" si="14"/>
        <v>0</v>
      </c>
      <c r="BO9" s="76">
        <f t="shared" si="14"/>
        <v>0</v>
      </c>
      <c r="BP9" s="76">
        <f t="shared" si="14"/>
        <v>0</v>
      </c>
      <c r="BQ9" s="76">
        <f t="shared" si="14"/>
        <v>0</v>
      </c>
      <c r="BR9" s="76">
        <f t="shared" si="14"/>
        <v>0</v>
      </c>
      <c r="BS9" s="76">
        <f t="shared" si="14"/>
        <v>0</v>
      </c>
      <c r="BT9" s="76">
        <f t="shared" ref="BT9" si="15">BS9+BT7-BT8</f>
        <v>0</v>
      </c>
      <c r="BU9" s="76">
        <f t="shared" ref="BU9" si="16">BT9+BU7-BU8</f>
        <v>0</v>
      </c>
      <c r="BV9" s="76">
        <f t="shared" ref="BV9" si="17">BU9+BV7-BV8</f>
        <v>0</v>
      </c>
      <c r="BW9" s="76">
        <f t="shared" ref="BW9" si="18">BV9+BW7-BW8</f>
        <v>0</v>
      </c>
      <c r="BX9" s="76">
        <f t="shared" ref="BX9" si="19">BW9+BX7-BX8</f>
        <v>0</v>
      </c>
      <c r="BY9" s="76">
        <f t="shared" ref="BY9" si="20">BX9+BY7-BY8</f>
        <v>0</v>
      </c>
      <c r="BZ9" s="76">
        <f t="shared" ref="BZ9" si="21">BY9+BZ7-BZ8</f>
        <v>0</v>
      </c>
      <c r="CA9" s="76">
        <f t="shared" ref="CA9" si="22">BZ9+CA7-CA8</f>
        <v>0</v>
      </c>
      <c r="CB9" s="76">
        <f t="shared" ref="CB9" si="23">CA9+CB7-CB8</f>
        <v>0</v>
      </c>
      <c r="CC9" s="76">
        <f t="shared" ref="CC9" si="24">CB9+CC7-CC8</f>
        <v>0</v>
      </c>
      <c r="CD9" s="76">
        <f t="shared" ref="CD9" si="25">CC9+CD7-CD8</f>
        <v>0</v>
      </c>
      <c r="CE9" s="76">
        <f t="shared" ref="CE9" si="26">CD9+CE7-CE8</f>
        <v>0</v>
      </c>
    </row>
    <row r="10" spans="2:83">
      <c r="B10" s="3">
        <v>4</v>
      </c>
      <c r="C10" s="3" t="s">
        <v>205</v>
      </c>
      <c r="D10" s="76">
        <f>SUM(L10:W10)</f>
        <v>0</v>
      </c>
      <c r="E10" s="76">
        <f>SUM(X10:AI10)</f>
        <v>0</v>
      </c>
      <c r="F10" s="76">
        <f>SUM(AJ10:AU10)</f>
        <v>0</v>
      </c>
      <c r="G10" s="76">
        <f>SUM(AV10:BG10)</f>
        <v>0</v>
      </c>
      <c r="H10" s="76">
        <f>SUM(BH10:BS10)</f>
        <v>0</v>
      </c>
      <c r="I10" s="76">
        <f>SUM(BT10:CE10)</f>
        <v>0</v>
      </c>
      <c r="J10" s="76">
        <f>SUM(D10:I10)</f>
        <v>0</v>
      </c>
      <c r="K10" s="76"/>
      <c r="L10" s="76"/>
      <c r="M10" s="76">
        <f>L9*Параметры!$C$31/12</f>
        <v>0</v>
      </c>
      <c r="N10" s="76">
        <f>M9*Параметры!$C$31/12</f>
        <v>0</v>
      </c>
      <c r="O10" s="76">
        <f>N9*Параметры!$C$31/12</f>
        <v>0</v>
      </c>
      <c r="P10" s="76">
        <f>O9*Параметры!$C$31/12</f>
        <v>0</v>
      </c>
      <c r="Q10" s="76">
        <f>P9*Параметры!$C$31/12</f>
        <v>0</v>
      </c>
      <c r="R10" s="76">
        <f>Q9*Параметры!$C$31/12</f>
        <v>0</v>
      </c>
      <c r="S10" s="76">
        <f>R9*Параметры!$C$31/12</f>
        <v>0</v>
      </c>
      <c r="T10" s="76">
        <f>S9*Параметры!$C$31/12</f>
        <v>0</v>
      </c>
      <c r="U10" s="76">
        <f>T9*Параметры!$C$31/12</f>
        <v>0</v>
      </c>
      <c r="V10" s="76">
        <f>U9*Параметры!$C$31/12</f>
        <v>0</v>
      </c>
      <c r="W10" s="76">
        <f>V9*Параметры!$C$31/12</f>
        <v>0</v>
      </c>
      <c r="X10" s="76">
        <f>W9*Параметры!$C$31/12</f>
        <v>0</v>
      </c>
      <c r="Y10" s="76">
        <f>X9*Параметры!$C$31/12</f>
        <v>0</v>
      </c>
      <c r="Z10" s="76">
        <f>Y9*Параметры!$C$31/12</f>
        <v>0</v>
      </c>
      <c r="AA10" s="76">
        <f>Z9*Параметры!$C$31/12</f>
        <v>0</v>
      </c>
      <c r="AB10" s="76">
        <f>AA9*Параметры!$C$31/12</f>
        <v>0</v>
      </c>
      <c r="AC10" s="76">
        <f>AB9*Параметры!$C$31/12</f>
        <v>0</v>
      </c>
      <c r="AD10" s="76">
        <f>AC9*Параметры!$C$31/12</f>
        <v>0</v>
      </c>
      <c r="AE10" s="76">
        <f>AD9*Параметры!$C$31/12</f>
        <v>0</v>
      </c>
      <c r="AF10" s="76">
        <f>AE9*Параметры!$C$31/12</f>
        <v>0</v>
      </c>
      <c r="AG10" s="76">
        <f>AF9*Параметры!$C$31/12</f>
        <v>0</v>
      </c>
      <c r="AH10" s="76">
        <f>AG9*Параметры!$C$31/12</f>
        <v>0</v>
      </c>
      <c r="AI10" s="76">
        <f>AH9*Параметры!$C$31/12</f>
        <v>0</v>
      </c>
      <c r="AJ10" s="76">
        <f>AI9*Параметры!$C$31/12</f>
        <v>0</v>
      </c>
      <c r="AK10" s="76">
        <f>AJ9*Параметры!$C$31/12</f>
        <v>0</v>
      </c>
      <c r="AL10" s="76">
        <f>AK9*Параметры!$C$31/12</f>
        <v>0</v>
      </c>
      <c r="AM10" s="76">
        <f>AL9*Параметры!$C$31/12</f>
        <v>0</v>
      </c>
      <c r="AN10" s="76">
        <f>AM9*Параметры!$C$31/12</f>
        <v>0</v>
      </c>
      <c r="AO10" s="76">
        <f>AN9*Параметры!$C$31/12</f>
        <v>0</v>
      </c>
      <c r="AP10" s="76">
        <f>AO9*Параметры!$C$31/12</f>
        <v>0</v>
      </c>
      <c r="AQ10" s="76">
        <f>AP9*Параметры!$C$31/12</f>
        <v>0</v>
      </c>
      <c r="AR10" s="76">
        <f>AQ9*Параметры!$C$31/12</f>
        <v>0</v>
      </c>
      <c r="AS10" s="76">
        <f>AR9*Параметры!$C$31/12</f>
        <v>0</v>
      </c>
      <c r="AT10" s="76">
        <f>AS9*Параметры!$C$31/12</f>
        <v>0</v>
      </c>
      <c r="AU10" s="76">
        <f>AT9*Параметры!$C$31/12</f>
        <v>0</v>
      </c>
      <c r="AV10" s="76">
        <f>AU9*Параметры!$C$31/12</f>
        <v>0</v>
      </c>
      <c r="AW10" s="76">
        <f>AV9*Параметры!$C$31/12</f>
        <v>0</v>
      </c>
      <c r="AX10" s="76">
        <f>AW9*Параметры!$C$31/12</f>
        <v>0</v>
      </c>
      <c r="AY10" s="76">
        <f>AX9*Параметры!$C$31/12</f>
        <v>0</v>
      </c>
      <c r="AZ10" s="76">
        <f>AY9*Параметры!$C$31/12</f>
        <v>0</v>
      </c>
      <c r="BA10" s="76">
        <f>AZ9*Параметры!$C$31/12</f>
        <v>0</v>
      </c>
      <c r="BB10" s="76">
        <f>BA9*Параметры!$C$31/12</f>
        <v>0</v>
      </c>
      <c r="BC10" s="76">
        <f>BB9*Параметры!$C$31/12</f>
        <v>0</v>
      </c>
      <c r="BD10" s="76">
        <f>BC9*Параметры!$C$31/12</f>
        <v>0</v>
      </c>
      <c r="BE10" s="76">
        <f>BD9*Параметры!$C$31/12</f>
        <v>0</v>
      </c>
      <c r="BF10" s="76">
        <f>BE9*Параметры!$C$31/12</f>
        <v>0</v>
      </c>
      <c r="BG10" s="76">
        <f>BF9*Параметры!$C$31/12</f>
        <v>0</v>
      </c>
      <c r="BH10" s="76">
        <f>BG9*Параметры!$C$31/12</f>
        <v>0</v>
      </c>
      <c r="BI10" s="76">
        <f>BH9*Параметры!$C$31/12</f>
        <v>0</v>
      </c>
      <c r="BJ10" s="76">
        <f>BI9*Параметры!$C$31/12</f>
        <v>0</v>
      </c>
      <c r="BK10" s="76">
        <f>BJ9*Параметры!$C$31/12</f>
        <v>0</v>
      </c>
      <c r="BL10" s="76">
        <f>BK9*Параметры!$C$31/12</f>
        <v>0</v>
      </c>
      <c r="BM10" s="76">
        <f>BL9*Параметры!$C$31/12</f>
        <v>0</v>
      </c>
      <c r="BN10" s="76">
        <f>BM9*Параметры!$C$31/12</f>
        <v>0</v>
      </c>
      <c r="BO10" s="76">
        <f>BN9*Параметры!$C$31/12</f>
        <v>0</v>
      </c>
      <c r="BP10" s="76">
        <f>BO9*Параметры!$C$31/12</f>
        <v>0</v>
      </c>
      <c r="BQ10" s="76">
        <f>BP9*Параметры!$C$31/12</f>
        <v>0</v>
      </c>
      <c r="BR10" s="76">
        <f>BQ9*Параметры!$C$31/12</f>
        <v>0</v>
      </c>
      <c r="BS10" s="76">
        <f>BR9*Параметры!$C$31/12</f>
        <v>0</v>
      </c>
      <c r="BT10" s="76">
        <f>BS9*Параметры!$C$31/12</f>
        <v>0</v>
      </c>
      <c r="BU10" s="76">
        <f>BT9*Параметры!$C$31/12</f>
        <v>0</v>
      </c>
      <c r="BV10" s="76">
        <f>BU9*Параметры!$C$31/12</f>
        <v>0</v>
      </c>
      <c r="BW10" s="76">
        <f>BV9*Параметры!$C$31/12</f>
        <v>0</v>
      </c>
      <c r="BX10" s="76">
        <f>BW9*Параметры!$C$31/12</f>
        <v>0</v>
      </c>
      <c r="BY10" s="76">
        <f>BX9*Параметры!$C$31/12</f>
        <v>0</v>
      </c>
      <c r="BZ10" s="76">
        <f>BY9*Параметры!$C$31/12</f>
        <v>0</v>
      </c>
      <c r="CA10" s="76">
        <f>BZ9*Параметры!$C$31/12</f>
        <v>0</v>
      </c>
      <c r="CB10" s="76">
        <f>CA9*Параметры!$C$31/12</f>
        <v>0</v>
      </c>
      <c r="CC10" s="76">
        <f>CB9*Параметры!$C$31/12</f>
        <v>0</v>
      </c>
      <c r="CD10" s="76">
        <f>CC9*Параметры!$C$31/12</f>
        <v>0</v>
      </c>
      <c r="CE10" s="76">
        <f>CD9*Параметры!$C$31/12</f>
        <v>0</v>
      </c>
    </row>
    <row r="11" spans="2:83">
      <c r="B11" s="8"/>
      <c r="C11" s="8"/>
      <c r="D11" s="147"/>
      <c r="E11" s="147"/>
      <c r="F11" s="147"/>
      <c r="G11" s="147"/>
      <c r="H11" s="147"/>
      <c r="I11" s="147"/>
      <c r="J11" s="147"/>
      <c r="K11" s="76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</row>
    <row r="12" spans="2:83" s="48" customFormat="1">
      <c r="C12" s="148" t="s">
        <v>395</v>
      </c>
    </row>
    <row r="13" spans="2:83">
      <c r="B13" s="3">
        <v>1</v>
      </c>
      <c r="C13" s="3" t="s">
        <v>203</v>
      </c>
      <c r="D13" s="76">
        <f>SUM(L13:W13)</f>
        <v>0</v>
      </c>
      <c r="E13" s="76">
        <f>SUM(X13:AI13)</f>
        <v>0</v>
      </c>
      <c r="F13" s="76">
        <f>SUM(AJ13:AU13)</f>
        <v>0</v>
      </c>
      <c r="G13" s="76">
        <f>SUM(AV13:BG13)</f>
        <v>0</v>
      </c>
      <c r="H13" s="76">
        <f>SUM(BH13:BS13)</f>
        <v>0</v>
      </c>
      <c r="I13" s="76">
        <f>SUM(BT13:CE13)</f>
        <v>0</v>
      </c>
      <c r="J13" s="76">
        <f>SUM(D13:I13)</f>
        <v>0</v>
      </c>
      <c r="K13" s="76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  <c r="BO13" s="71"/>
      <c r="BP13" s="71"/>
      <c r="BQ13" s="71"/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</row>
    <row r="14" spans="2:83">
      <c r="B14" s="3">
        <v>2</v>
      </c>
      <c r="C14" s="3" t="s">
        <v>204</v>
      </c>
      <c r="D14" s="76">
        <f>SUM(L14:W14)</f>
        <v>0</v>
      </c>
      <c r="E14" s="76">
        <f>SUM(X14:AI14)</f>
        <v>0</v>
      </c>
      <c r="F14" s="76">
        <f>SUM(AJ14:AU14)</f>
        <v>0</v>
      </c>
      <c r="G14" s="76">
        <f>SUM(AV14:BG14)</f>
        <v>0</v>
      </c>
      <c r="H14" s="76">
        <f>SUM(BH14:BS14)</f>
        <v>0</v>
      </c>
      <c r="I14" s="76">
        <f>SUM(BT14:CE14)</f>
        <v>0</v>
      </c>
      <c r="J14" s="76">
        <f>SUM(D14:I14)</f>
        <v>0</v>
      </c>
      <c r="K14" s="76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  <c r="BO14" s="71"/>
      <c r="BP14" s="71"/>
      <c r="BQ14" s="71"/>
      <c r="BR14" s="71"/>
      <c r="BS14" s="71"/>
      <c r="BT14" s="71"/>
      <c r="BU14" s="71"/>
      <c r="BV14" s="71"/>
      <c r="BW14" s="71"/>
      <c r="BX14" s="71"/>
      <c r="BY14" s="71"/>
      <c r="BZ14" s="71"/>
      <c r="CA14" s="71"/>
      <c r="CB14" s="71"/>
      <c r="CC14" s="71"/>
      <c r="CD14" s="71"/>
      <c r="CE14" s="71"/>
    </row>
    <row r="15" spans="2:83">
      <c r="B15" s="3">
        <v>3</v>
      </c>
      <c r="C15" s="3" t="s">
        <v>210</v>
      </c>
      <c r="D15" s="76">
        <f>D13-D14</f>
        <v>0</v>
      </c>
      <c r="E15" s="76">
        <f>D15+E13-E14</f>
        <v>0</v>
      </c>
      <c r="F15" s="76">
        <f t="shared" ref="F15" si="27">E15+F13-F14</f>
        <v>0</v>
      </c>
      <c r="G15" s="76">
        <f t="shared" ref="G15" si="28">F15+G13-G14</f>
        <v>0</v>
      </c>
      <c r="H15" s="76">
        <f t="shared" ref="H15:I15" si="29">G15+H13-H14</f>
        <v>0</v>
      </c>
      <c r="I15" s="76">
        <f t="shared" si="29"/>
        <v>0</v>
      </c>
      <c r="J15" s="76">
        <f>I15</f>
        <v>0</v>
      </c>
      <c r="K15" s="76"/>
      <c r="L15" s="76">
        <f>L13-L14</f>
        <v>0</v>
      </c>
      <c r="M15" s="76">
        <f>L15+M13-M14</f>
        <v>0</v>
      </c>
      <c r="N15" s="76">
        <f t="shared" ref="N15" si="30">M15+N13-N14</f>
        <v>0</v>
      </c>
      <c r="O15" s="76">
        <f t="shared" ref="O15" si="31">N15+O13-O14</f>
        <v>0</v>
      </c>
      <c r="P15" s="76">
        <f t="shared" ref="P15" si="32">O15+P13-P14</f>
        <v>0</v>
      </c>
      <c r="Q15" s="76">
        <f t="shared" ref="Q15" si="33">P15+Q13-Q14</f>
        <v>0</v>
      </c>
      <c r="R15" s="76">
        <f t="shared" ref="R15" si="34">Q15+R13-R14</f>
        <v>0</v>
      </c>
      <c r="S15" s="76">
        <f t="shared" ref="S15" si="35">R15+S13-S14</f>
        <v>0</v>
      </c>
      <c r="T15" s="76">
        <f t="shared" ref="T15" si="36">S15+T13-T14</f>
        <v>0</v>
      </c>
      <c r="U15" s="76">
        <f t="shared" ref="U15" si="37">T15+U13-U14</f>
        <v>0</v>
      </c>
      <c r="V15" s="76">
        <f t="shared" ref="V15" si="38">U15+V13-V14</f>
        <v>0</v>
      </c>
      <c r="W15" s="76">
        <f t="shared" ref="W15" si="39">V15+W13-W14</f>
        <v>0</v>
      </c>
      <c r="X15" s="76">
        <f t="shared" ref="X15" si="40">W15+X13-X14</f>
        <v>0</v>
      </c>
      <c r="Y15" s="76">
        <f t="shared" ref="Y15" si="41">X15+Y13-Y14</f>
        <v>0</v>
      </c>
      <c r="Z15" s="76">
        <f t="shared" ref="Z15" si="42">Y15+Z13-Z14</f>
        <v>0</v>
      </c>
      <c r="AA15" s="76">
        <f t="shared" ref="AA15" si="43">Z15+AA13-AA14</f>
        <v>0</v>
      </c>
      <c r="AB15" s="76">
        <f t="shared" ref="AB15" si="44">AA15+AB13-AB14</f>
        <v>0</v>
      </c>
      <c r="AC15" s="76">
        <f t="shared" ref="AC15" si="45">AB15+AC13-AC14</f>
        <v>0</v>
      </c>
      <c r="AD15" s="76">
        <f t="shared" ref="AD15" si="46">AC15+AD13-AD14</f>
        <v>0</v>
      </c>
      <c r="AE15" s="76">
        <f t="shared" ref="AE15" si="47">AD15+AE13-AE14</f>
        <v>0</v>
      </c>
      <c r="AF15" s="76">
        <f t="shared" ref="AF15" si="48">AE15+AF13-AF14</f>
        <v>0</v>
      </c>
      <c r="AG15" s="76">
        <f t="shared" ref="AG15" si="49">AF15+AG13-AG14</f>
        <v>0</v>
      </c>
      <c r="AH15" s="76">
        <f t="shared" ref="AH15" si="50">AG15+AH13-AH14</f>
        <v>0</v>
      </c>
      <c r="AI15" s="76">
        <f t="shared" ref="AI15" si="51">AH15+AI13-AI14</f>
        <v>0</v>
      </c>
      <c r="AJ15" s="76">
        <f t="shared" ref="AJ15" si="52">AI15+AJ13-AJ14</f>
        <v>0</v>
      </c>
      <c r="AK15" s="76">
        <f t="shared" ref="AK15" si="53">AJ15+AK13-AK14</f>
        <v>0</v>
      </c>
      <c r="AL15" s="76">
        <f t="shared" ref="AL15" si="54">AK15+AL13-AL14</f>
        <v>0</v>
      </c>
      <c r="AM15" s="76">
        <f t="shared" ref="AM15" si="55">AL15+AM13-AM14</f>
        <v>0</v>
      </c>
      <c r="AN15" s="76">
        <f t="shared" ref="AN15" si="56">AM15+AN13-AN14</f>
        <v>0</v>
      </c>
      <c r="AO15" s="76">
        <f t="shared" ref="AO15" si="57">AN15+AO13-AO14</f>
        <v>0</v>
      </c>
      <c r="AP15" s="76">
        <f t="shared" ref="AP15" si="58">AO15+AP13-AP14</f>
        <v>0</v>
      </c>
      <c r="AQ15" s="76">
        <f t="shared" ref="AQ15" si="59">AP15+AQ13-AQ14</f>
        <v>0</v>
      </c>
      <c r="AR15" s="76">
        <f t="shared" ref="AR15" si="60">AQ15+AR13-AR14</f>
        <v>0</v>
      </c>
      <c r="AS15" s="76">
        <f t="shared" ref="AS15" si="61">AR15+AS13-AS14</f>
        <v>0</v>
      </c>
      <c r="AT15" s="76">
        <f t="shared" ref="AT15" si="62">AS15+AT13-AT14</f>
        <v>0</v>
      </c>
      <c r="AU15" s="76">
        <f t="shared" ref="AU15" si="63">AT15+AU13-AU14</f>
        <v>0</v>
      </c>
      <c r="AV15" s="76">
        <f t="shared" ref="AV15" si="64">AU15+AV13-AV14</f>
        <v>0</v>
      </c>
      <c r="AW15" s="76">
        <f t="shared" ref="AW15" si="65">AV15+AW13-AW14</f>
        <v>0</v>
      </c>
      <c r="AX15" s="76">
        <f t="shared" ref="AX15" si="66">AW15+AX13-AX14</f>
        <v>0</v>
      </c>
      <c r="AY15" s="76">
        <f t="shared" ref="AY15" si="67">AX15+AY13-AY14</f>
        <v>0</v>
      </c>
      <c r="AZ15" s="76">
        <f t="shared" ref="AZ15" si="68">AY15+AZ13-AZ14</f>
        <v>0</v>
      </c>
      <c r="BA15" s="76">
        <f t="shared" ref="BA15" si="69">AZ15+BA13-BA14</f>
        <v>0</v>
      </c>
      <c r="BB15" s="76">
        <f t="shared" ref="BB15" si="70">BA15+BB13-BB14</f>
        <v>0</v>
      </c>
      <c r="BC15" s="76">
        <f t="shared" ref="BC15" si="71">BB15+BC13-BC14</f>
        <v>0</v>
      </c>
      <c r="BD15" s="76">
        <f t="shared" ref="BD15" si="72">BC15+BD13-BD14</f>
        <v>0</v>
      </c>
      <c r="BE15" s="76">
        <f t="shared" ref="BE15" si="73">BD15+BE13-BE14</f>
        <v>0</v>
      </c>
      <c r="BF15" s="76">
        <f t="shared" ref="BF15" si="74">BE15+BF13-BF14</f>
        <v>0</v>
      </c>
      <c r="BG15" s="76">
        <f t="shared" ref="BG15" si="75">BF15+BG13-BG14</f>
        <v>0</v>
      </c>
      <c r="BH15" s="76">
        <f t="shared" ref="BH15" si="76">BG15+BH13-BH14</f>
        <v>0</v>
      </c>
      <c r="BI15" s="76">
        <f t="shared" ref="BI15" si="77">BH15+BI13-BI14</f>
        <v>0</v>
      </c>
      <c r="BJ15" s="76">
        <f t="shared" ref="BJ15" si="78">BI15+BJ13-BJ14</f>
        <v>0</v>
      </c>
      <c r="BK15" s="76">
        <f t="shared" ref="BK15" si="79">BJ15+BK13-BK14</f>
        <v>0</v>
      </c>
      <c r="BL15" s="76">
        <f t="shared" ref="BL15" si="80">BK15+BL13-BL14</f>
        <v>0</v>
      </c>
      <c r="BM15" s="76">
        <f t="shared" ref="BM15" si="81">BL15+BM13-BM14</f>
        <v>0</v>
      </c>
      <c r="BN15" s="76">
        <f t="shared" ref="BN15" si="82">BM15+BN13-BN14</f>
        <v>0</v>
      </c>
      <c r="BO15" s="76">
        <f t="shared" ref="BO15" si="83">BN15+BO13-BO14</f>
        <v>0</v>
      </c>
      <c r="BP15" s="76">
        <f t="shared" ref="BP15" si="84">BO15+BP13-BP14</f>
        <v>0</v>
      </c>
      <c r="BQ15" s="76">
        <f t="shared" ref="BQ15" si="85">BP15+BQ13-BQ14</f>
        <v>0</v>
      </c>
      <c r="BR15" s="76">
        <f t="shared" ref="BR15" si="86">BQ15+BR13-BR14</f>
        <v>0</v>
      </c>
      <c r="BS15" s="76">
        <f t="shared" ref="BS15" si="87">BR15+BS13-BS14</f>
        <v>0</v>
      </c>
      <c r="BT15" s="76">
        <f t="shared" ref="BT15" si="88">BS15+BT13-BT14</f>
        <v>0</v>
      </c>
      <c r="BU15" s="76">
        <f t="shared" ref="BU15" si="89">BT15+BU13-BU14</f>
        <v>0</v>
      </c>
      <c r="BV15" s="76">
        <f t="shared" ref="BV15" si="90">BU15+BV13-BV14</f>
        <v>0</v>
      </c>
      <c r="BW15" s="76">
        <f t="shared" ref="BW15" si="91">BV15+BW13-BW14</f>
        <v>0</v>
      </c>
      <c r="BX15" s="76">
        <f t="shared" ref="BX15" si="92">BW15+BX13-BX14</f>
        <v>0</v>
      </c>
      <c r="BY15" s="76">
        <f t="shared" ref="BY15" si="93">BX15+BY13-BY14</f>
        <v>0</v>
      </c>
      <c r="BZ15" s="76">
        <f t="shared" ref="BZ15" si="94">BY15+BZ13-BZ14</f>
        <v>0</v>
      </c>
      <c r="CA15" s="76">
        <f t="shared" ref="CA15" si="95">BZ15+CA13-CA14</f>
        <v>0</v>
      </c>
      <c r="CB15" s="76">
        <f t="shared" ref="CB15" si="96">CA15+CB13-CB14</f>
        <v>0</v>
      </c>
      <c r="CC15" s="76">
        <f t="shared" ref="CC15" si="97">CB15+CC13-CC14</f>
        <v>0</v>
      </c>
      <c r="CD15" s="76">
        <f t="shared" ref="CD15" si="98">CC15+CD13-CD14</f>
        <v>0</v>
      </c>
      <c r="CE15" s="76">
        <f t="shared" ref="CE15" si="99">CD15+CE13-CE14</f>
        <v>0</v>
      </c>
    </row>
    <row r="16" spans="2:83">
      <c r="B16" s="3">
        <v>4</v>
      </c>
      <c r="C16" s="3" t="s">
        <v>205</v>
      </c>
      <c r="D16" s="76">
        <f>SUM(L16:W16)</f>
        <v>0</v>
      </c>
      <c r="E16" s="76">
        <f>SUM(X16:AI16)</f>
        <v>0</v>
      </c>
      <c r="F16" s="76">
        <f>SUM(AJ16:AU16)</f>
        <v>0</v>
      </c>
      <c r="G16" s="76">
        <f>SUM(AV16:BG16)</f>
        <v>0</v>
      </c>
      <c r="H16" s="76">
        <f>SUM(BH16:BS16)</f>
        <v>0</v>
      </c>
      <c r="I16" s="76">
        <f>SUM(BT16:CE16)</f>
        <v>0</v>
      </c>
      <c r="J16" s="76">
        <f>SUM(D16:I16)</f>
        <v>0</v>
      </c>
      <c r="K16" s="76"/>
      <c r="L16" s="76"/>
      <c r="M16" s="76">
        <f>L15*Параметры!$C$32/12</f>
        <v>0</v>
      </c>
      <c r="N16" s="76">
        <f>M15*Параметры!$C$32/12</f>
        <v>0</v>
      </c>
      <c r="O16" s="76">
        <f>N15*Параметры!$C$32/12</f>
        <v>0</v>
      </c>
      <c r="P16" s="76">
        <f>O15*Параметры!$C$32/12</f>
        <v>0</v>
      </c>
      <c r="Q16" s="76">
        <f>P15*Параметры!$C$32/12</f>
        <v>0</v>
      </c>
      <c r="R16" s="76">
        <f>Q15*Параметры!$C$32/12</f>
        <v>0</v>
      </c>
      <c r="S16" s="76">
        <f>R15*Параметры!$C$32/12</f>
        <v>0</v>
      </c>
      <c r="T16" s="76">
        <f>S15*Параметры!$C$32/12</f>
        <v>0</v>
      </c>
      <c r="U16" s="76">
        <f>T15*Параметры!$C$32/12</f>
        <v>0</v>
      </c>
      <c r="V16" s="76">
        <f>U15*Параметры!$C$32/12</f>
        <v>0</v>
      </c>
      <c r="W16" s="76">
        <f>V15*Параметры!$C$32/12</f>
        <v>0</v>
      </c>
      <c r="X16" s="76">
        <f>W15*Параметры!$C$32/12</f>
        <v>0</v>
      </c>
      <c r="Y16" s="76">
        <f>X15*Параметры!$C$32/12</f>
        <v>0</v>
      </c>
      <c r="Z16" s="76">
        <f>Y15*Параметры!$C$32/12</f>
        <v>0</v>
      </c>
      <c r="AA16" s="76">
        <f>Z15*Параметры!$C$32/12</f>
        <v>0</v>
      </c>
      <c r="AB16" s="76">
        <f>AA15*Параметры!$C$32/12</f>
        <v>0</v>
      </c>
      <c r="AC16" s="76">
        <f>AB15*Параметры!$C$32/12</f>
        <v>0</v>
      </c>
      <c r="AD16" s="76">
        <f>AC15*Параметры!$C$32/12</f>
        <v>0</v>
      </c>
      <c r="AE16" s="76">
        <f>AD15*Параметры!$C$32/12</f>
        <v>0</v>
      </c>
      <c r="AF16" s="76">
        <f>AE15*Параметры!$C$32/12</f>
        <v>0</v>
      </c>
      <c r="AG16" s="76">
        <f>AF15*Параметры!$C$32/12</f>
        <v>0</v>
      </c>
      <c r="AH16" s="76">
        <f>AG15*Параметры!$C$32/12</f>
        <v>0</v>
      </c>
      <c r="AI16" s="76">
        <f>AH15*Параметры!$C$32/12</f>
        <v>0</v>
      </c>
      <c r="AJ16" s="76">
        <f>AI15*Параметры!$C$32/12</f>
        <v>0</v>
      </c>
      <c r="AK16" s="76">
        <f>AJ15*Параметры!$C$32/12</f>
        <v>0</v>
      </c>
      <c r="AL16" s="76">
        <f>AK15*Параметры!$C$32/12</f>
        <v>0</v>
      </c>
      <c r="AM16" s="76">
        <f>AL15*Параметры!$C$32/12</f>
        <v>0</v>
      </c>
      <c r="AN16" s="76">
        <f>AM15*Параметры!$C$32/12</f>
        <v>0</v>
      </c>
      <c r="AO16" s="76">
        <f>AN15*Параметры!$C$32/12</f>
        <v>0</v>
      </c>
      <c r="AP16" s="76">
        <f>AO15*Параметры!$C$32/12</f>
        <v>0</v>
      </c>
      <c r="AQ16" s="76">
        <f>AP15*Параметры!$C$32/12</f>
        <v>0</v>
      </c>
      <c r="AR16" s="76">
        <f>AQ15*Параметры!$C$32/12</f>
        <v>0</v>
      </c>
      <c r="AS16" s="76">
        <f>AR15*Параметры!$C$32/12</f>
        <v>0</v>
      </c>
      <c r="AT16" s="76">
        <f>AS15*Параметры!$C$32/12</f>
        <v>0</v>
      </c>
      <c r="AU16" s="76">
        <f>AT15*Параметры!$C$32/12</f>
        <v>0</v>
      </c>
      <c r="AV16" s="76">
        <f>AU15*Параметры!$C$32/12</f>
        <v>0</v>
      </c>
      <c r="AW16" s="76">
        <f>AV15*Параметры!$C$32/12</f>
        <v>0</v>
      </c>
      <c r="AX16" s="76">
        <f>AW15*Параметры!$C$32/12</f>
        <v>0</v>
      </c>
      <c r="AY16" s="76">
        <f>AX15*Параметры!$C$32/12</f>
        <v>0</v>
      </c>
      <c r="AZ16" s="76">
        <f>AY15*Параметры!$C$32/12</f>
        <v>0</v>
      </c>
      <c r="BA16" s="76">
        <f>AZ15*Параметры!$C$32/12</f>
        <v>0</v>
      </c>
      <c r="BB16" s="76">
        <f>BA15*Параметры!$C$32/12</f>
        <v>0</v>
      </c>
      <c r="BC16" s="76">
        <f>BB15*Параметры!$C$32/12</f>
        <v>0</v>
      </c>
      <c r="BD16" s="76">
        <f>BC15*Параметры!$C$32/12</f>
        <v>0</v>
      </c>
      <c r="BE16" s="76">
        <f>BD15*Параметры!$C$32/12</f>
        <v>0</v>
      </c>
      <c r="BF16" s="76">
        <f>BE15*Параметры!$C$32/12</f>
        <v>0</v>
      </c>
      <c r="BG16" s="76">
        <f>BF15*Параметры!$C$32/12</f>
        <v>0</v>
      </c>
      <c r="BH16" s="76">
        <f>BG15*Параметры!$C$32/12</f>
        <v>0</v>
      </c>
      <c r="BI16" s="76">
        <f>BH15*Параметры!$C$32/12</f>
        <v>0</v>
      </c>
      <c r="BJ16" s="76">
        <f>BI15*Параметры!$C$32/12</f>
        <v>0</v>
      </c>
      <c r="BK16" s="76">
        <f>BJ15*Параметры!$C$32/12</f>
        <v>0</v>
      </c>
      <c r="BL16" s="76">
        <f>BK15*Параметры!$C$32/12</f>
        <v>0</v>
      </c>
      <c r="BM16" s="76">
        <f>BL15*Параметры!$C$32/12</f>
        <v>0</v>
      </c>
      <c r="BN16" s="76">
        <f>BM15*Параметры!$C$32/12</f>
        <v>0</v>
      </c>
      <c r="BO16" s="76">
        <f>BN15*Параметры!$C$32/12</f>
        <v>0</v>
      </c>
      <c r="BP16" s="76">
        <f>BO15*Параметры!$C$32/12</f>
        <v>0</v>
      </c>
      <c r="BQ16" s="76">
        <f>BP15*Параметры!$C$32/12</f>
        <v>0</v>
      </c>
      <c r="BR16" s="76">
        <f>BQ15*Параметры!$C$32/12</f>
        <v>0</v>
      </c>
      <c r="BS16" s="76">
        <f>BR15*Параметры!$C$32/12</f>
        <v>0</v>
      </c>
      <c r="BT16" s="76">
        <f>BS15*Параметры!$C$32/12</f>
        <v>0</v>
      </c>
      <c r="BU16" s="76">
        <f>BT15*Параметры!$C$32/12</f>
        <v>0</v>
      </c>
      <c r="BV16" s="76">
        <f>BU15*Параметры!$C$32/12</f>
        <v>0</v>
      </c>
      <c r="BW16" s="76">
        <f>BV15*Параметры!$C$32/12</f>
        <v>0</v>
      </c>
      <c r="BX16" s="76">
        <f>BW15*Параметры!$C$32/12</f>
        <v>0</v>
      </c>
      <c r="BY16" s="76">
        <f>BX15*Параметры!$C$32/12</f>
        <v>0</v>
      </c>
      <c r="BZ16" s="76">
        <f>BY15*Параметры!$C$32/12</f>
        <v>0</v>
      </c>
      <c r="CA16" s="76">
        <f>BZ15*Параметры!$C$32/12</f>
        <v>0</v>
      </c>
      <c r="CB16" s="76">
        <f>CA15*Параметры!$C$32/12</f>
        <v>0</v>
      </c>
      <c r="CC16" s="76">
        <f>CB15*Параметры!$C$32/12</f>
        <v>0</v>
      </c>
      <c r="CD16" s="76">
        <f>CC15*Параметры!$C$32/12</f>
        <v>0</v>
      </c>
      <c r="CE16" s="76">
        <f>CD15*Параметры!$C$32/12</f>
        <v>0</v>
      </c>
    </row>
    <row r="17" spans="2:83"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</row>
    <row r="18" spans="2:83">
      <c r="B18" s="5"/>
      <c r="C18" s="4" t="s">
        <v>385</v>
      </c>
      <c r="D18" s="149"/>
      <c r="E18" s="149"/>
      <c r="F18" s="149"/>
      <c r="G18" s="149"/>
      <c r="H18" s="149"/>
      <c r="I18" s="149"/>
      <c r="J18" s="149"/>
      <c r="K18" s="76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49"/>
      <c r="BE18" s="149"/>
      <c r="BF18" s="149"/>
      <c r="BG18" s="149"/>
      <c r="BH18" s="149"/>
      <c r="BI18" s="149"/>
      <c r="BJ18" s="149"/>
      <c r="BK18" s="149"/>
      <c r="BL18" s="149"/>
      <c r="BM18" s="149"/>
      <c r="BN18" s="149"/>
      <c r="BO18" s="149"/>
      <c r="BP18" s="149"/>
      <c r="BQ18" s="149"/>
      <c r="BR18" s="149"/>
      <c r="BS18" s="149"/>
      <c r="BT18" s="149"/>
      <c r="BU18" s="149"/>
      <c r="BV18" s="149"/>
      <c r="BW18" s="149"/>
      <c r="BX18" s="149"/>
      <c r="BY18" s="149"/>
      <c r="BZ18" s="149"/>
      <c r="CA18" s="149"/>
      <c r="CB18" s="149"/>
      <c r="CC18" s="149"/>
      <c r="CD18" s="149"/>
      <c r="CE18" s="149"/>
    </row>
    <row r="19" spans="2:83">
      <c r="B19" s="3">
        <v>5</v>
      </c>
      <c r="C19" s="3" t="s">
        <v>29</v>
      </c>
      <c r="D19" s="76">
        <f>SUM(L19:W19)</f>
        <v>615301.85604551912</v>
      </c>
      <c r="E19" s="76">
        <f>SUM(X19:AI19)</f>
        <v>0</v>
      </c>
      <c r="F19" s="76">
        <f>SUM(AJ19:AU19)</f>
        <v>0</v>
      </c>
      <c r="G19" s="76">
        <f>SUM(AV19:BG19)</f>
        <v>0</v>
      </c>
      <c r="H19" s="76">
        <f>SUM(BH19:BS19)</f>
        <v>0</v>
      </c>
      <c r="I19" s="76">
        <f>SUM(BT19:CE19)</f>
        <v>0</v>
      </c>
      <c r="J19" s="76">
        <f>SUM(D19:I19)</f>
        <v>615301.85604551912</v>
      </c>
      <c r="K19" s="76"/>
      <c r="L19" s="71">
        <v>237806.43185389214</v>
      </c>
      <c r="M19" s="71">
        <v>271760.48585932684</v>
      </c>
      <c r="N19" s="71"/>
      <c r="O19" s="71">
        <v>15542.024345925534</v>
      </c>
      <c r="P19" s="71">
        <v>19517.677836153918</v>
      </c>
      <c r="Q19" s="71">
        <v>70675.23615022072</v>
      </c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  <c r="BK19" s="71"/>
      <c r="BL19" s="71"/>
      <c r="BM19" s="71"/>
      <c r="BN19" s="71"/>
      <c r="BO19" s="71"/>
      <c r="BP19" s="71"/>
      <c r="BQ19" s="71"/>
      <c r="BR19" s="71"/>
      <c r="BS19" s="71"/>
      <c r="BT19" s="71"/>
      <c r="BU19" s="71"/>
      <c r="BV19" s="71"/>
      <c r="BW19" s="71"/>
      <c r="BX19" s="71"/>
      <c r="BY19" s="71"/>
      <c r="BZ19" s="71"/>
      <c r="CA19" s="71"/>
      <c r="CB19" s="71"/>
      <c r="CC19" s="71"/>
      <c r="CD19" s="71"/>
      <c r="CE19" s="71"/>
    </row>
    <row r="20" spans="2:83">
      <c r="B20" s="3">
        <v>6</v>
      </c>
      <c r="C20" s="3" t="s">
        <v>207</v>
      </c>
      <c r="D20" s="76">
        <f>SUM(L20:W20)</f>
        <v>332833.0019428985</v>
      </c>
      <c r="E20" s="76">
        <f>SUM(X20:AI20)</f>
        <v>282468.85410262056</v>
      </c>
      <c r="F20" s="76">
        <f>SUM(AJ20:AU20)</f>
        <v>0</v>
      </c>
      <c r="G20" s="76">
        <f>SUM(AV20:BG20)</f>
        <v>0</v>
      </c>
      <c r="H20" s="76">
        <f>SUM(BH20:BS20)</f>
        <v>0</v>
      </c>
      <c r="I20" s="76">
        <f>SUM(BT20:CE20)</f>
        <v>0</v>
      </c>
      <c r="J20" s="76">
        <f>SUM(D20:I20)</f>
        <v>615301.856045519</v>
      </c>
      <c r="K20" s="76"/>
      <c r="L20" s="71"/>
      <c r="M20" s="71"/>
      <c r="N20" s="71">
        <v>25441.533292640852</v>
      </c>
      <c r="O20" s="71"/>
      <c r="P20" s="71"/>
      <c r="Q20" s="71"/>
      <c r="R20" s="71">
        <v>117951.69155997992</v>
      </c>
      <c r="S20" s="71">
        <v>17758.261264576631</v>
      </c>
      <c r="T20" s="71">
        <v>17955.46049402119</v>
      </c>
      <c r="U20" s="71">
        <v>18232.739777610961</v>
      </c>
      <c r="V20" s="71">
        <v>59683.911234339677</v>
      </c>
      <c r="W20" s="71">
        <v>75809.404319729307</v>
      </c>
      <c r="X20" s="71">
        <v>210605.87359165197</v>
      </c>
      <c r="Y20" s="71">
        <v>71862.980510968599</v>
      </c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  <c r="BO20" s="71"/>
      <c r="BP20" s="71"/>
      <c r="BQ20" s="71"/>
      <c r="BR20" s="71"/>
      <c r="BS20" s="71"/>
      <c r="BT20" s="71"/>
      <c r="BU20" s="71"/>
      <c r="BV20" s="71"/>
      <c r="BW20" s="71"/>
      <c r="BX20" s="71"/>
      <c r="BY20" s="71"/>
      <c r="BZ20" s="71"/>
      <c r="CA20" s="71"/>
      <c r="CB20" s="71"/>
      <c r="CC20" s="71"/>
      <c r="CD20" s="71"/>
      <c r="CE20" s="71"/>
    </row>
    <row r="21" spans="2:83">
      <c r="B21" s="3">
        <v>7</v>
      </c>
      <c r="C21" s="3" t="s">
        <v>208</v>
      </c>
      <c r="D21" s="76">
        <f>D19-D20</f>
        <v>282468.85410262062</v>
      </c>
      <c r="E21" s="76">
        <f>D21+E19-E20</f>
        <v>0</v>
      </c>
      <c r="F21" s="76">
        <f t="shared" ref="F21" si="100">E21+F19-F20</f>
        <v>0</v>
      </c>
      <c r="G21" s="76">
        <f t="shared" ref="G21" si="101">F21+G19-G20</f>
        <v>0</v>
      </c>
      <c r="H21" s="76">
        <f t="shared" ref="H21:I21" si="102">G21+H19-H20</f>
        <v>0</v>
      </c>
      <c r="I21" s="76">
        <f t="shared" si="102"/>
        <v>0</v>
      </c>
      <c r="J21" s="76">
        <f>I21</f>
        <v>0</v>
      </c>
      <c r="K21" s="76"/>
      <c r="L21" s="76">
        <f>L19-L20</f>
        <v>237806.43185389214</v>
      </c>
      <c r="M21" s="76">
        <f>L21+M19-M20</f>
        <v>509566.91771321895</v>
      </c>
      <c r="N21" s="76">
        <f t="shared" ref="N21" si="103">M21+N19-N20</f>
        <v>484125.38442057808</v>
      </c>
      <c r="O21" s="76">
        <f t="shared" ref="O21" si="104">N21+O19-O20</f>
        <v>499667.40876650362</v>
      </c>
      <c r="P21" s="76">
        <f t="shared" ref="P21" si="105">O21+P19-P20</f>
        <v>519185.08660265757</v>
      </c>
      <c r="Q21" s="76">
        <f t="shared" ref="Q21" si="106">P21+Q19-Q20</f>
        <v>589860.3227528783</v>
      </c>
      <c r="R21" s="76">
        <f t="shared" ref="R21" si="107">Q21+R19-R20</f>
        <v>471908.63119289838</v>
      </c>
      <c r="S21" s="76">
        <f t="shared" ref="S21" si="108">R21+S19-S20</f>
        <v>454150.36992832174</v>
      </c>
      <c r="T21" s="76">
        <f t="shared" ref="T21" si="109">S21+T19-T20</f>
        <v>436194.90943430056</v>
      </c>
      <c r="U21" s="76">
        <f t="shared" ref="U21" si="110">T21+U19-U20</f>
        <v>417962.16965668957</v>
      </c>
      <c r="V21" s="76">
        <f t="shared" ref="V21" si="111">U21+V19-V20</f>
        <v>358278.25842234987</v>
      </c>
      <c r="W21" s="76">
        <f t="shared" ref="W21" si="112">V21+W19-W20</f>
        <v>282468.85410262056</v>
      </c>
      <c r="X21" s="76">
        <f t="shared" ref="X21" si="113">W21+X19-X20</f>
        <v>71862.980510968599</v>
      </c>
      <c r="Y21" s="76">
        <f t="shared" ref="Y21" si="114">X21+Y19-Y20</f>
        <v>0</v>
      </c>
      <c r="Z21" s="76">
        <f t="shared" ref="Z21" si="115">Y21+Z19-Z20</f>
        <v>0</v>
      </c>
      <c r="AA21" s="76">
        <f t="shared" ref="AA21" si="116">Z21+AA19-AA20</f>
        <v>0</v>
      </c>
      <c r="AB21" s="76">
        <f t="shared" ref="AB21" si="117">AA21+AB19-AB20</f>
        <v>0</v>
      </c>
      <c r="AC21" s="76">
        <f t="shared" ref="AC21" si="118">AB21+AC19-AC20</f>
        <v>0</v>
      </c>
      <c r="AD21" s="76">
        <f t="shared" ref="AD21" si="119">AC21+AD19-AD20</f>
        <v>0</v>
      </c>
      <c r="AE21" s="76">
        <f t="shared" ref="AE21" si="120">AD21+AE19-AE20</f>
        <v>0</v>
      </c>
      <c r="AF21" s="76">
        <f t="shared" ref="AF21" si="121">AE21+AF19-AF20</f>
        <v>0</v>
      </c>
      <c r="AG21" s="76">
        <f t="shared" ref="AG21" si="122">AF21+AG19-AG20</f>
        <v>0</v>
      </c>
      <c r="AH21" s="76">
        <f t="shared" ref="AH21" si="123">AG21+AH19-AH20</f>
        <v>0</v>
      </c>
      <c r="AI21" s="76">
        <f t="shared" ref="AI21" si="124">AH21+AI19-AI20</f>
        <v>0</v>
      </c>
      <c r="AJ21" s="76">
        <f t="shared" ref="AJ21" si="125">AI21+AJ19-AJ20</f>
        <v>0</v>
      </c>
      <c r="AK21" s="76">
        <f t="shared" ref="AK21" si="126">AJ21+AK19-AK20</f>
        <v>0</v>
      </c>
      <c r="AL21" s="76">
        <f t="shared" ref="AL21" si="127">AK21+AL19-AL20</f>
        <v>0</v>
      </c>
      <c r="AM21" s="76">
        <f t="shared" ref="AM21" si="128">AL21+AM19-AM20</f>
        <v>0</v>
      </c>
      <c r="AN21" s="76">
        <f t="shared" ref="AN21" si="129">AM21+AN19-AN20</f>
        <v>0</v>
      </c>
      <c r="AO21" s="76">
        <f t="shared" ref="AO21" si="130">AN21+AO19-AO20</f>
        <v>0</v>
      </c>
      <c r="AP21" s="76">
        <f t="shared" ref="AP21" si="131">AO21+AP19-AP20</f>
        <v>0</v>
      </c>
      <c r="AQ21" s="76">
        <f t="shared" ref="AQ21" si="132">AP21+AQ19-AQ20</f>
        <v>0</v>
      </c>
      <c r="AR21" s="76">
        <f t="shared" ref="AR21" si="133">AQ21+AR19-AR20</f>
        <v>0</v>
      </c>
      <c r="AS21" s="76">
        <f t="shared" ref="AS21" si="134">AR21+AS19-AS20</f>
        <v>0</v>
      </c>
      <c r="AT21" s="76">
        <f t="shared" ref="AT21" si="135">AS21+AT19-AT20</f>
        <v>0</v>
      </c>
      <c r="AU21" s="76">
        <f t="shared" ref="AU21" si="136">AT21+AU19-AU20</f>
        <v>0</v>
      </c>
      <c r="AV21" s="76">
        <f t="shared" ref="AV21" si="137">AU21+AV19-AV20</f>
        <v>0</v>
      </c>
      <c r="AW21" s="76">
        <f t="shared" ref="AW21" si="138">AV21+AW19-AW20</f>
        <v>0</v>
      </c>
      <c r="AX21" s="76">
        <f t="shared" ref="AX21" si="139">AW21+AX19-AX20</f>
        <v>0</v>
      </c>
      <c r="AY21" s="76">
        <f t="shared" ref="AY21" si="140">AX21+AY19-AY20</f>
        <v>0</v>
      </c>
      <c r="AZ21" s="76">
        <f t="shared" ref="AZ21" si="141">AY21+AZ19-AZ20</f>
        <v>0</v>
      </c>
      <c r="BA21" s="76">
        <f t="shared" ref="BA21" si="142">AZ21+BA19-BA20</f>
        <v>0</v>
      </c>
      <c r="BB21" s="76">
        <f t="shared" ref="BB21" si="143">BA21+BB19-BB20</f>
        <v>0</v>
      </c>
      <c r="BC21" s="76">
        <f t="shared" ref="BC21" si="144">BB21+BC19-BC20</f>
        <v>0</v>
      </c>
      <c r="BD21" s="76">
        <f t="shared" ref="BD21" si="145">BC21+BD19-BD20</f>
        <v>0</v>
      </c>
      <c r="BE21" s="76">
        <f t="shared" ref="BE21" si="146">BD21+BE19-BE20</f>
        <v>0</v>
      </c>
      <c r="BF21" s="76">
        <f t="shared" ref="BF21" si="147">BE21+BF19-BF20</f>
        <v>0</v>
      </c>
      <c r="BG21" s="76">
        <f t="shared" ref="BG21" si="148">BF21+BG19-BG20</f>
        <v>0</v>
      </c>
      <c r="BH21" s="76">
        <f t="shared" ref="BH21" si="149">BG21+BH19-BH20</f>
        <v>0</v>
      </c>
      <c r="BI21" s="76">
        <f t="shared" ref="BI21" si="150">BH21+BI19-BI20</f>
        <v>0</v>
      </c>
      <c r="BJ21" s="76">
        <f t="shared" ref="BJ21" si="151">BI21+BJ19-BJ20</f>
        <v>0</v>
      </c>
      <c r="BK21" s="76">
        <f t="shared" ref="BK21" si="152">BJ21+BK19-BK20</f>
        <v>0</v>
      </c>
      <c r="BL21" s="76">
        <f t="shared" ref="BL21" si="153">BK21+BL19-BL20</f>
        <v>0</v>
      </c>
      <c r="BM21" s="76">
        <f t="shared" ref="BM21" si="154">BL21+BM19-BM20</f>
        <v>0</v>
      </c>
      <c r="BN21" s="76">
        <f t="shared" ref="BN21" si="155">BM21+BN19-BN20</f>
        <v>0</v>
      </c>
      <c r="BO21" s="76">
        <f t="shared" ref="BO21" si="156">BN21+BO19-BO20</f>
        <v>0</v>
      </c>
      <c r="BP21" s="76">
        <f t="shared" ref="BP21" si="157">BO21+BP19-BP20</f>
        <v>0</v>
      </c>
      <c r="BQ21" s="76">
        <f t="shared" ref="BQ21" si="158">BP21+BQ19-BQ20</f>
        <v>0</v>
      </c>
      <c r="BR21" s="76">
        <f t="shared" ref="BR21" si="159">BQ21+BR19-BR20</f>
        <v>0</v>
      </c>
      <c r="BS21" s="76">
        <f t="shared" ref="BS21" si="160">BR21+BS19-BS20</f>
        <v>0</v>
      </c>
      <c r="BT21" s="76">
        <f t="shared" ref="BT21" si="161">BS21+BT19-BT20</f>
        <v>0</v>
      </c>
      <c r="BU21" s="76">
        <f t="shared" ref="BU21" si="162">BT21+BU19-BU20</f>
        <v>0</v>
      </c>
      <c r="BV21" s="76">
        <f t="shared" ref="BV21" si="163">BU21+BV19-BV20</f>
        <v>0</v>
      </c>
      <c r="BW21" s="76">
        <f t="shared" ref="BW21" si="164">BV21+BW19-BW20</f>
        <v>0</v>
      </c>
      <c r="BX21" s="76">
        <f t="shared" ref="BX21" si="165">BW21+BX19-BX20</f>
        <v>0</v>
      </c>
      <c r="BY21" s="76">
        <f t="shared" ref="BY21" si="166">BX21+BY19-BY20</f>
        <v>0</v>
      </c>
      <c r="BZ21" s="76">
        <f t="shared" ref="BZ21" si="167">BY21+BZ19-BZ20</f>
        <v>0</v>
      </c>
      <c r="CA21" s="76">
        <f t="shared" ref="CA21" si="168">BZ21+CA19-CA20</f>
        <v>0</v>
      </c>
      <c r="CB21" s="76">
        <f t="shared" ref="CB21" si="169">CA21+CB19-CB20</f>
        <v>0</v>
      </c>
      <c r="CC21" s="76">
        <f t="shared" ref="CC21" si="170">CB21+CC19-CC20</f>
        <v>0</v>
      </c>
      <c r="CD21" s="76">
        <f t="shared" ref="CD21" si="171">CC21+CD19-CD20</f>
        <v>0</v>
      </c>
      <c r="CE21" s="76">
        <f t="shared" ref="CE21" si="172">CD21+CE19-CE20</f>
        <v>0</v>
      </c>
    </row>
    <row r="22" spans="2:83">
      <c r="B22" s="3">
        <v>8</v>
      </c>
      <c r="C22" s="3" t="s">
        <v>209</v>
      </c>
      <c r="D22" s="76">
        <f>SUM(L22:W22)</f>
        <v>62233.823634303619</v>
      </c>
      <c r="E22" s="76">
        <f>SUM(X22:AI22)</f>
        <v>4429.1479326698645</v>
      </c>
      <c r="F22" s="76">
        <f>SUM(AJ22:AU22)</f>
        <v>0</v>
      </c>
      <c r="G22" s="76">
        <f>SUM(AV22:BG22)</f>
        <v>0</v>
      </c>
      <c r="H22" s="76">
        <f>SUM(BH22:BS22)</f>
        <v>0</v>
      </c>
      <c r="I22" s="76">
        <f>SUM(BT22:CE22)</f>
        <v>0</v>
      </c>
      <c r="J22" s="76">
        <f>SUM(D22:I22)</f>
        <v>66662.971566973487</v>
      </c>
      <c r="K22" s="76"/>
      <c r="L22" s="76"/>
      <c r="M22" s="76">
        <f>L21*Параметры!$C$30/12</f>
        <v>2972.5803981736517</v>
      </c>
      <c r="N22" s="76">
        <f>M21*Параметры!$C$30/12</f>
        <v>6369.5864714152367</v>
      </c>
      <c r="O22" s="76">
        <f>N21*Параметры!$C$30/12</f>
        <v>6051.5673052572265</v>
      </c>
      <c r="P22" s="76">
        <f>O21*Параметры!$C$30/12</f>
        <v>6245.8426095812947</v>
      </c>
      <c r="Q22" s="76">
        <f>P21*Параметры!$C$30/12</f>
        <v>6489.8135825332201</v>
      </c>
      <c r="R22" s="76">
        <f>Q21*Параметры!$C$30/12</f>
        <v>7373.2540344109793</v>
      </c>
      <c r="S22" s="76">
        <f>R21*Параметры!$C$30/12</f>
        <v>5898.857889911229</v>
      </c>
      <c r="T22" s="76">
        <f>S21*Параметры!$C$30/12</f>
        <v>5676.8796241040218</v>
      </c>
      <c r="U22" s="76">
        <f>T21*Параметры!$C$30/12</f>
        <v>5452.4363679287571</v>
      </c>
      <c r="V22" s="76">
        <f>U21*Параметры!$C$30/12</f>
        <v>5224.5271207086198</v>
      </c>
      <c r="W22" s="76">
        <f>V21*Параметры!$C$30/12</f>
        <v>4478.4782302793728</v>
      </c>
      <c r="X22" s="76">
        <f>W21*Параметры!$C$30/12</f>
        <v>3530.8606762827567</v>
      </c>
      <c r="Y22" s="76">
        <f>X21*Параметры!$C$30/12</f>
        <v>898.28725638710739</v>
      </c>
      <c r="Z22" s="76">
        <f>Y21*Параметры!$C$30/12</f>
        <v>0</v>
      </c>
      <c r="AA22" s="76">
        <f>Z21*Параметры!$C$30/12</f>
        <v>0</v>
      </c>
      <c r="AB22" s="76">
        <f>AA21*Параметры!$C$30/12</f>
        <v>0</v>
      </c>
      <c r="AC22" s="76">
        <f>AB21*Параметры!$C$30/12</f>
        <v>0</v>
      </c>
      <c r="AD22" s="76">
        <f>AC21*Параметры!$C$30/12</f>
        <v>0</v>
      </c>
      <c r="AE22" s="76">
        <f>AD21*Параметры!$C$30/12</f>
        <v>0</v>
      </c>
      <c r="AF22" s="76">
        <f>AE21*Параметры!$C$30/12</f>
        <v>0</v>
      </c>
      <c r="AG22" s="76">
        <f>AF21*Параметры!$C$30/12</f>
        <v>0</v>
      </c>
      <c r="AH22" s="76">
        <f>AG21*Параметры!$C$30/12</f>
        <v>0</v>
      </c>
      <c r="AI22" s="76">
        <f>AH21*Параметры!$C$30/12</f>
        <v>0</v>
      </c>
      <c r="AJ22" s="76">
        <f>AI21*Параметры!$C$30/12</f>
        <v>0</v>
      </c>
      <c r="AK22" s="76">
        <f>AJ21*Параметры!$C$30/12</f>
        <v>0</v>
      </c>
      <c r="AL22" s="76">
        <f>AK21*Параметры!$C$30/12</f>
        <v>0</v>
      </c>
      <c r="AM22" s="76">
        <f>AL21*Параметры!$C$30/12</f>
        <v>0</v>
      </c>
      <c r="AN22" s="76">
        <f>AM21*Параметры!$C$30/12</f>
        <v>0</v>
      </c>
      <c r="AO22" s="76">
        <f>AN21*Параметры!$C$30/12</f>
        <v>0</v>
      </c>
      <c r="AP22" s="76">
        <f>AO21*Параметры!$C$30/12</f>
        <v>0</v>
      </c>
      <c r="AQ22" s="76">
        <f>AP21*Параметры!$C$30/12</f>
        <v>0</v>
      </c>
      <c r="AR22" s="76">
        <f>AQ21*Параметры!$C$30/12</f>
        <v>0</v>
      </c>
      <c r="AS22" s="76">
        <f>AR21*Параметры!$C$30/12</f>
        <v>0</v>
      </c>
      <c r="AT22" s="76">
        <f>AS21*Параметры!$C$30/12</f>
        <v>0</v>
      </c>
      <c r="AU22" s="76">
        <f>AT21*Параметры!$C$30/12</f>
        <v>0</v>
      </c>
      <c r="AV22" s="76">
        <f>AU21*Параметры!$C$30/12</f>
        <v>0</v>
      </c>
      <c r="AW22" s="76">
        <f>AV21*Параметры!$C$30/12</f>
        <v>0</v>
      </c>
      <c r="AX22" s="76">
        <f>AW21*Параметры!$C$30/12</f>
        <v>0</v>
      </c>
      <c r="AY22" s="76">
        <f>AX21*Параметры!$C$30/12</f>
        <v>0</v>
      </c>
      <c r="AZ22" s="76">
        <f>AY21*Параметры!$C$30/12</f>
        <v>0</v>
      </c>
      <c r="BA22" s="76">
        <f>AZ21*Параметры!$C$30/12</f>
        <v>0</v>
      </c>
      <c r="BB22" s="76">
        <f>BA21*Параметры!$C$30/12</f>
        <v>0</v>
      </c>
      <c r="BC22" s="76">
        <f>BB21*Параметры!$C$30/12</f>
        <v>0</v>
      </c>
      <c r="BD22" s="76">
        <f>BC21*Параметры!$C$30/12</f>
        <v>0</v>
      </c>
      <c r="BE22" s="76">
        <f>BD21*Параметры!$C$30/12</f>
        <v>0</v>
      </c>
      <c r="BF22" s="76">
        <f>BE21*Параметры!$C$30/12</f>
        <v>0</v>
      </c>
      <c r="BG22" s="76">
        <f>BF21*Параметры!$C$30/12</f>
        <v>0</v>
      </c>
      <c r="BH22" s="76">
        <f>BG21*Параметры!$C$30/12</f>
        <v>0</v>
      </c>
      <c r="BI22" s="76">
        <f>BH21*Параметры!$C$30/12</f>
        <v>0</v>
      </c>
      <c r="BJ22" s="76">
        <f>BI21*Параметры!$C$30/12</f>
        <v>0</v>
      </c>
      <c r="BK22" s="76">
        <f>BJ21*Параметры!$C$30/12</f>
        <v>0</v>
      </c>
      <c r="BL22" s="76">
        <f>BK21*Параметры!$C$30/12</f>
        <v>0</v>
      </c>
      <c r="BM22" s="76">
        <f>BL21*Параметры!$C$30/12</f>
        <v>0</v>
      </c>
      <c r="BN22" s="76">
        <f>BM21*Параметры!$C$30/12</f>
        <v>0</v>
      </c>
      <c r="BO22" s="76">
        <f>BN21*Параметры!$C$30/12</f>
        <v>0</v>
      </c>
      <c r="BP22" s="76">
        <f>BO21*Параметры!$C$30/12</f>
        <v>0</v>
      </c>
      <c r="BQ22" s="76">
        <f>BP21*Параметры!$C$30/12</f>
        <v>0</v>
      </c>
      <c r="BR22" s="76">
        <f>BQ21*Параметры!$C$30/12</f>
        <v>0</v>
      </c>
      <c r="BS22" s="76">
        <f>BR21*Параметры!$C$30/12</f>
        <v>0</v>
      </c>
      <c r="BT22" s="76">
        <f>BS21*Параметры!$C$30/12</f>
        <v>0</v>
      </c>
      <c r="BU22" s="76">
        <f>BT21*Параметры!$C$30/12</f>
        <v>0</v>
      </c>
      <c r="BV22" s="76">
        <f>BU21*Параметры!$C$30/12</f>
        <v>0</v>
      </c>
      <c r="BW22" s="76">
        <f>BV21*Параметры!$C$30/12</f>
        <v>0</v>
      </c>
      <c r="BX22" s="76">
        <f>BW21*Параметры!$C$30/12</f>
        <v>0</v>
      </c>
      <c r="BY22" s="76">
        <f>BX21*Параметры!$C$30/12</f>
        <v>0</v>
      </c>
      <c r="BZ22" s="76">
        <f>BY21*Параметры!$C$30/12</f>
        <v>0</v>
      </c>
      <c r="CA22" s="76">
        <f>BZ21*Параметры!$C$30/12</f>
        <v>0</v>
      </c>
      <c r="CB22" s="76">
        <f>CA21*Параметры!$C$30/12</f>
        <v>0</v>
      </c>
      <c r="CC22" s="76">
        <f>CB21*Параметры!$C$30/12</f>
        <v>0</v>
      </c>
      <c r="CD22" s="76">
        <f>CC21*Параметры!$C$30/12</f>
        <v>0</v>
      </c>
      <c r="CE22" s="76">
        <f>CD21*Параметры!$C$30/12</f>
        <v>0</v>
      </c>
    </row>
    <row r="23" spans="2:83">
      <c r="B23" s="8"/>
      <c r="C23" s="8"/>
      <c r="D23" s="147"/>
      <c r="E23" s="147"/>
      <c r="F23" s="147"/>
      <c r="G23" s="147"/>
      <c r="H23" s="147"/>
      <c r="I23" s="147"/>
      <c r="J23" s="147"/>
      <c r="K23" s="123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</row>
    <row r="25" spans="2:83">
      <c r="D25" s="7"/>
      <c r="E25" s="7"/>
    </row>
    <row r="28" spans="2:83" hidden="1"/>
  </sheetData>
  <sheetProtection password="D908" sheet="1" objects="1" scenarios="1" formatColumns="0" formatRows="0"/>
  <pageMargins left="0.7" right="0.7" top="0.75" bottom="0.75" header="0.3" footer="0.3"/>
  <pageSetup paperSize="9" orientation="portrait" horizontalDpi="200" verticalDpi="200" r:id="rId1"/>
  <ignoredErrors>
    <ignoredError sqref="D8:H8" formulaRange="1"/>
    <ignoredError sqref="J18 J11 D9:H11 D18:H21" formula="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Расчет_капитала_осн">
                <anchor moveWithCells="1" sizeWithCells="1">
                  <from>
                    <xdr:col>3</xdr:col>
                    <xdr:colOff>209550</xdr:colOff>
                    <xdr:row>23</xdr:row>
                    <xdr:rowOff>57150</xdr:rowOff>
                  </from>
                  <to>
                    <xdr:col>6</xdr:col>
                    <xdr:colOff>400050</xdr:colOff>
                    <xdr:row>26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6"/>
  </sheetPr>
  <dimension ref="B1:CD60"/>
  <sheetViews>
    <sheetView zoomScale="85" zoomScaleNormal="85" workbookViewId="0">
      <pane xSplit="2" ySplit="3" topLeftCell="C23" activePane="bottomRight" state="frozen"/>
      <selection pane="topRight" activeCell="C1" sqref="C1"/>
      <selection pane="bottomLeft" activeCell="A4" sqref="A4"/>
      <selection pane="bottomRight" activeCell="C41" sqref="C41"/>
    </sheetView>
  </sheetViews>
  <sheetFormatPr defaultColWidth="8.85546875" defaultRowHeight="15" outlineLevelRow="2"/>
  <cols>
    <col min="1" max="1" width="2.140625" style="3" customWidth="1"/>
    <col min="2" max="2" width="38.42578125" style="3" bestFit="1" customWidth="1"/>
    <col min="3" max="5" width="13.140625" style="3" customWidth="1"/>
    <col min="6" max="6" width="11.42578125" style="3" customWidth="1"/>
    <col min="7" max="8" width="10.7109375" style="3" customWidth="1"/>
    <col min="9" max="9" width="13.85546875" style="3" customWidth="1"/>
    <col min="10" max="10" width="8.7109375" style="3" customWidth="1"/>
    <col min="11" max="11" width="12.28515625" style="3" customWidth="1"/>
    <col min="12" max="12" width="12.5703125" style="3" customWidth="1"/>
    <col min="13" max="14" width="11.5703125" style="3" customWidth="1"/>
    <col min="15" max="15" width="11.85546875" style="3" customWidth="1"/>
    <col min="16" max="17" width="10.5703125" style="3" customWidth="1"/>
    <col min="18" max="18" width="9.7109375" style="3" bestFit="1" customWidth="1"/>
    <col min="19" max="19" width="9.42578125" style="3" bestFit="1" customWidth="1"/>
    <col min="20" max="20" width="9.7109375" style="3" bestFit="1" customWidth="1"/>
    <col min="21" max="21" width="9.42578125" style="3" bestFit="1" customWidth="1"/>
    <col min="22" max="22" width="11.7109375" style="3" customWidth="1"/>
    <col min="23" max="70" width="10.140625" style="3" bestFit="1" customWidth="1"/>
    <col min="71" max="16384" width="8.85546875" style="3"/>
  </cols>
  <sheetData>
    <row r="1" spans="2:82">
      <c r="K1" s="66"/>
    </row>
    <row r="2" spans="2:82" ht="18.75">
      <c r="B2" s="1" t="s">
        <v>0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5" t="s">
        <v>432</v>
      </c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</row>
    <row r="3" spans="2:82">
      <c r="B3" s="38"/>
      <c r="C3" s="115" t="s">
        <v>1</v>
      </c>
      <c r="D3" s="115" t="s">
        <v>2</v>
      </c>
      <c r="E3" s="115" t="s">
        <v>3</v>
      </c>
      <c r="F3" s="115" t="s">
        <v>4</v>
      </c>
      <c r="G3" s="115" t="s">
        <v>5</v>
      </c>
      <c r="H3" s="115" t="s">
        <v>436</v>
      </c>
      <c r="I3" s="37" t="s">
        <v>6</v>
      </c>
      <c r="K3" s="39">
        <f>Параметры!C11</f>
        <v>42370</v>
      </c>
      <c r="L3" s="39">
        <f>DATE(YEAR(K3),MONTH(K3)+1,1)</f>
        <v>42401</v>
      </c>
      <c r="M3" s="39">
        <f t="shared" ref="M3:BR3" si="0">DATE(YEAR(L3),MONTH(L3)+1,1)</f>
        <v>42430</v>
      </c>
      <c r="N3" s="39">
        <f t="shared" si="0"/>
        <v>42461</v>
      </c>
      <c r="O3" s="39">
        <f t="shared" si="0"/>
        <v>42491</v>
      </c>
      <c r="P3" s="39">
        <f t="shared" si="0"/>
        <v>42522</v>
      </c>
      <c r="Q3" s="39">
        <f t="shared" si="0"/>
        <v>42552</v>
      </c>
      <c r="R3" s="39">
        <f t="shared" si="0"/>
        <v>42583</v>
      </c>
      <c r="S3" s="39">
        <f t="shared" si="0"/>
        <v>42614</v>
      </c>
      <c r="T3" s="39">
        <f t="shared" si="0"/>
        <v>42644</v>
      </c>
      <c r="U3" s="39">
        <f t="shared" si="0"/>
        <v>42675</v>
      </c>
      <c r="V3" s="39">
        <f t="shared" si="0"/>
        <v>42705</v>
      </c>
      <c r="W3" s="39">
        <f t="shared" si="0"/>
        <v>42736</v>
      </c>
      <c r="X3" s="39">
        <f t="shared" si="0"/>
        <v>42767</v>
      </c>
      <c r="Y3" s="39">
        <f t="shared" si="0"/>
        <v>42795</v>
      </c>
      <c r="Z3" s="39">
        <f t="shared" si="0"/>
        <v>42826</v>
      </c>
      <c r="AA3" s="39">
        <f t="shared" si="0"/>
        <v>42856</v>
      </c>
      <c r="AB3" s="39">
        <f t="shared" si="0"/>
        <v>42887</v>
      </c>
      <c r="AC3" s="39">
        <f t="shared" si="0"/>
        <v>42917</v>
      </c>
      <c r="AD3" s="39">
        <f t="shared" si="0"/>
        <v>42948</v>
      </c>
      <c r="AE3" s="39">
        <f t="shared" si="0"/>
        <v>42979</v>
      </c>
      <c r="AF3" s="39">
        <f t="shared" si="0"/>
        <v>43009</v>
      </c>
      <c r="AG3" s="39">
        <f t="shared" si="0"/>
        <v>43040</v>
      </c>
      <c r="AH3" s="39">
        <f t="shared" si="0"/>
        <v>43070</v>
      </c>
      <c r="AI3" s="39">
        <f t="shared" si="0"/>
        <v>43101</v>
      </c>
      <c r="AJ3" s="39">
        <f t="shared" si="0"/>
        <v>43132</v>
      </c>
      <c r="AK3" s="39">
        <f t="shared" si="0"/>
        <v>43160</v>
      </c>
      <c r="AL3" s="39">
        <f t="shared" si="0"/>
        <v>43191</v>
      </c>
      <c r="AM3" s="39">
        <f t="shared" si="0"/>
        <v>43221</v>
      </c>
      <c r="AN3" s="39">
        <f t="shared" si="0"/>
        <v>43252</v>
      </c>
      <c r="AO3" s="39">
        <f t="shared" si="0"/>
        <v>43282</v>
      </c>
      <c r="AP3" s="39">
        <f t="shared" si="0"/>
        <v>43313</v>
      </c>
      <c r="AQ3" s="39">
        <f t="shared" si="0"/>
        <v>43344</v>
      </c>
      <c r="AR3" s="39">
        <f t="shared" si="0"/>
        <v>43374</v>
      </c>
      <c r="AS3" s="39">
        <f t="shared" si="0"/>
        <v>43405</v>
      </c>
      <c r="AT3" s="39">
        <f t="shared" si="0"/>
        <v>43435</v>
      </c>
      <c r="AU3" s="39">
        <f t="shared" si="0"/>
        <v>43466</v>
      </c>
      <c r="AV3" s="39">
        <f t="shared" si="0"/>
        <v>43497</v>
      </c>
      <c r="AW3" s="39">
        <f t="shared" si="0"/>
        <v>43525</v>
      </c>
      <c r="AX3" s="39">
        <f t="shared" si="0"/>
        <v>43556</v>
      </c>
      <c r="AY3" s="39">
        <f t="shared" si="0"/>
        <v>43586</v>
      </c>
      <c r="AZ3" s="39">
        <f t="shared" si="0"/>
        <v>43617</v>
      </c>
      <c r="BA3" s="39">
        <f t="shared" si="0"/>
        <v>43647</v>
      </c>
      <c r="BB3" s="39">
        <f t="shared" si="0"/>
        <v>43678</v>
      </c>
      <c r="BC3" s="39">
        <f t="shared" si="0"/>
        <v>43709</v>
      </c>
      <c r="BD3" s="39">
        <f t="shared" si="0"/>
        <v>43739</v>
      </c>
      <c r="BE3" s="39">
        <f t="shared" si="0"/>
        <v>43770</v>
      </c>
      <c r="BF3" s="39">
        <f t="shared" si="0"/>
        <v>43800</v>
      </c>
      <c r="BG3" s="39">
        <f t="shared" si="0"/>
        <v>43831</v>
      </c>
      <c r="BH3" s="39">
        <f t="shared" si="0"/>
        <v>43862</v>
      </c>
      <c r="BI3" s="39">
        <f t="shared" si="0"/>
        <v>43891</v>
      </c>
      <c r="BJ3" s="39">
        <f t="shared" si="0"/>
        <v>43922</v>
      </c>
      <c r="BK3" s="39">
        <f t="shared" si="0"/>
        <v>43952</v>
      </c>
      <c r="BL3" s="39">
        <f t="shared" si="0"/>
        <v>43983</v>
      </c>
      <c r="BM3" s="39">
        <f t="shared" si="0"/>
        <v>44013</v>
      </c>
      <c r="BN3" s="39">
        <f t="shared" si="0"/>
        <v>44044</v>
      </c>
      <c r="BO3" s="39">
        <f t="shared" si="0"/>
        <v>44075</v>
      </c>
      <c r="BP3" s="39">
        <f t="shared" si="0"/>
        <v>44105</v>
      </c>
      <c r="BQ3" s="39">
        <f t="shared" si="0"/>
        <v>44136</v>
      </c>
      <c r="BR3" s="39">
        <f t="shared" si="0"/>
        <v>44166</v>
      </c>
      <c r="BS3" s="39">
        <f t="shared" ref="BS3" si="1">DATE(YEAR(BR3),MONTH(BR3)+1,1)</f>
        <v>44197</v>
      </c>
      <c r="BT3" s="39">
        <f t="shared" ref="BT3" si="2">DATE(YEAR(BS3),MONTH(BS3)+1,1)</f>
        <v>44228</v>
      </c>
      <c r="BU3" s="39">
        <f t="shared" ref="BU3" si="3">DATE(YEAR(BT3),MONTH(BT3)+1,1)</f>
        <v>44256</v>
      </c>
      <c r="BV3" s="39">
        <f t="shared" ref="BV3" si="4">DATE(YEAR(BU3),MONTH(BU3)+1,1)</f>
        <v>44287</v>
      </c>
      <c r="BW3" s="39">
        <f t="shared" ref="BW3" si="5">DATE(YEAR(BV3),MONTH(BV3)+1,1)</f>
        <v>44317</v>
      </c>
      <c r="BX3" s="39">
        <f t="shared" ref="BX3" si="6">DATE(YEAR(BW3),MONTH(BW3)+1,1)</f>
        <v>44348</v>
      </c>
      <c r="BY3" s="39">
        <f t="shared" ref="BY3" si="7">DATE(YEAR(BX3),MONTH(BX3)+1,1)</f>
        <v>44378</v>
      </c>
      <c r="BZ3" s="39">
        <f t="shared" ref="BZ3" si="8">DATE(YEAR(BY3),MONTH(BY3)+1,1)</f>
        <v>44409</v>
      </c>
      <c r="CA3" s="39">
        <f t="shared" ref="CA3" si="9">DATE(YEAR(BZ3),MONTH(BZ3)+1,1)</f>
        <v>44440</v>
      </c>
      <c r="CB3" s="39">
        <f t="shared" ref="CB3" si="10">DATE(YEAR(CA3),MONTH(CA3)+1,1)</f>
        <v>44470</v>
      </c>
      <c r="CC3" s="39">
        <f t="shared" ref="CC3" si="11">DATE(YEAR(CB3),MONTH(CB3)+1,1)</f>
        <v>44501</v>
      </c>
      <c r="CD3" s="39">
        <f t="shared" ref="CD3" si="12">DATE(YEAR(CC3),MONTH(CC3)+1,1)</f>
        <v>44531</v>
      </c>
    </row>
    <row r="4" spans="2:82" ht="18.75">
      <c r="B4" s="41" t="s">
        <v>501</v>
      </c>
      <c r="C4" s="4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</row>
    <row r="5" spans="2:82">
      <c r="B5" s="3" t="s">
        <v>7</v>
      </c>
      <c r="C5" s="76">
        <f t="shared" ref="C5" si="13">SUM(K5:V5)</f>
        <v>3359999.999959121</v>
      </c>
      <c r="D5" s="76">
        <f t="shared" ref="D5" si="14">SUM(W5:AH5)</f>
        <v>0</v>
      </c>
      <c r="E5" s="76">
        <f t="shared" ref="E5" si="15">SUM(AI5:AT5)</f>
        <v>0</v>
      </c>
      <c r="F5" s="76">
        <f t="shared" ref="F5" si="16">SUM(AU5:BF5)</f>
        <v>0</v>
      </c>
      <c r="G5" s="76">
        <f t="shared" ref="G5" si="17">SUM(BG5:BR5)</f>
        <v>0</v>
      </c>
      <c r="H5" s="76">
        <f>SUM(BS5:CD5)</f>
        <v>0</v>
      </c>
      <c r="I5" s="76">
        <f>SUM(C5:H5)</f>
        <v>3359999.999959121</v>
      </c>
      <c r="J5" s="132">
        <f>I5/$I$5</f>
        <v>1</v>
      </c>
      <c r="K5" s="76">
        <f>Продажи!L83</f>
        <v>249459.02962459828</v>
      </c>
      <c r="L5" s="76">
        <f>Продажи!M83</f>
        <v>249459.02962459828</v>
      </c>
      <c r="M5" s="76">
        <f>Продажи!N83</f>
        <v>249459.02962459828</v>
      </c>
      <c r="N5" s="76">
        <f>Продажи!O83</f>
        <v>287029.26454801863</v>
      </c>
      <c r="O5" s="76">
        <f>Продажи!P83</f>
        <v>390529.26454801863</v>
      </c>
      <c r="P5" s="76">
        <f>Продажи!Q83</f>
        <v>287029.26454801863</v>
      </c>
      <c r="Q5" s="76">
        <f>Продажи!R83</f>
        <v>287029.26454801863</v>
      </c>
      <c r="R5" s="76">
        <f>Продажи!S83</f>
        <v>287029.26454801863</v>
      </c>
      <c r="S5" s="76">
        <f>Продажи!T83</f>
        <v>287029.26454801863</v>
      </c>
      <c r="T5" s="76">
        <f>Продажи!U83</f>
        <v>287029.26454801863</v>
      </c>
      <c r="U5" s="76">
        <f>Продажи!V83</f>
        <v>249459.02962459828</v>
      </c>
      <c r="V5" s="76">
        <f>Продажи!W83</f>
        <v>249459.02962459828</v>
      </c>
      <c r="W5" s="76">
        <f>Продажи!X83</f>
        <v>0</v>
      </c>
      <c r="X5" s="76">
        <f>Продажи!Y83</f>
        <v>0</v>
      </c>
      <c r="Y5" s="76">
        <f>Продажи!Z83</f>
        <v>0</v>
      </c>
      <c r="Z5" s="76">
        <f>Продажи!AA83</f>
        <v>0</v>
      </c>
      <c r="AA5" s="76">
        <f>Продажи!AB83</f>
        <v>0</v>
      </c>
      <c r="AB5" s="76">
        <f>Продажи!AC83</f>
        <v>0</v>
      </c>
      <c r="AC5" s="76">
        <f>Продажи!AD83</f>
        <v>0</v>
      </c>
      <c r="AD5" s="76">
        <f>Продажи!AE83</f>
        <v>0</v>
      </c>
      <c r="AE5" s="76">
        <f>Продажи!AF83</f>
        <v>0</v>
      </c>
      <c r="AF5" s="76">
        <f>Продажи!AG83</f>
        <v>0</v>
      </c>
      <c r="AG5" s="76">
        <f>Продажи!AH83</f>
        <v>0</v>
      </c>
      <c r="AH5" s="76">
        <f>Продажи!AI83</f>
        <v>0</v>
      </c>
      <c r="AI5" s="76">
        <f>Продажи!AJ83</f>
        <v>0</v>
      </c>
      <c r="AJ5" s="76">
        <f>Продажи!AK83</f>
        <v>0</v>
      </c>
      <c r="AK5" s="76">
        <f>Продажи!AL83</f>
        <v>0</v>
      </c>
      <c r="AL5" s="76">
        <f>Продажи!AM83</f>
        <v>0</v>
      </c>
      <c r="AM5" s="76">
        <f>Продажи!AN83</f>
        <v>0</v>
      </c>
      <c r="AN5" s="76">
        <f>Продажи!AO83</f>
        <v>0</v>
      </c>
      <c r="AO5" s="76">
        <f>Продажи!AP83</f>
        <v>0</v>
      </c>
      <c r="AP5" s="76">
        <f>Продажи!AQ83</f>
        <v>0</v>
      </c>
      <c r="AQ5" s="76">
        <f>Продажи!AR83</f>
        <v>0</v>
      </c>
      <c r="AR5" s="76">
        <f>Продажи!AS83</f>
        <v>0</v>
      </c>
      <c r="AS5" s="76">
        <f>Продажи!AT83</f>
        <v>0</v>
      </c>
      <c r="AT5" s="76">
        <f>Продажи!AU83</f>
        <v>0</v>
      </c>
      <c r="AU5" s="76">
        <f>Продажи!AV83</f>
        <v>0</v>
      </c>
      <c r="AV5" s="76">
        <f>Продажи!AW83</f>
        <v>0</v>
      </c>
      <c r="AW5" s="76">
        <f>Продажи!AX83</f>
        <v>0</v>
      </c>
      <c r="AX5" s="76">
        <f>Продажи!AY83</f>
        <v>0</v>
      </c>
      <c r="AY5" s="76">
        <f>Продажи!AZ83</f>
        <v>0</v>
      </c>
      <c r="AZ5" s="76">
        <f>Продажи!BA83</f>
        <v>0</v>
      </c>
      <c r="BA5" s="76">
        <f>Продажи!BB83</f>
        <v>0</v>
      </c>
      <c r="BB5" s="76">
        <f>Продажи!BC83</f>
        <v>0</v>
      </c>
      <c r="BC5" s="76">
        <f>Продажи!BD83</f>
        <v>0</v>
      </c>
      <c r="BD5" s="76">
        <f>Продажи!BE83</f>
        <v>0</v>
      </c>
      <c r="BE5" s="76">
        <f>Продажи!BF83</f>
        <v>0</v>
      </c>
      <c r="BF5" s="76">
        <f>Продажи!BG83</f>
        <v>0</v>
      </c>
      <c r="BG5" s="76">
        <f>Продажи!BH83</f>
        <v>0</v>
      </c>
      <c r="BH5" s="76">
        <f>Продажи!BI83</f>
        <v>0</v>
      </c>
      <c r="BI5" s="76">
        <f>Продажи!BJ83</f>
        <v>0</v>
      </c>
      <c r="BJ5" s="76">
        <f>Продажи!BK83</f>
        <v>0</v>
      </c>
      <c r="BK5" s="76">
        <f>Продажи!BL83</f>
        <v>0</v>
      </c>
      <c r="BL5" s="76">
        <f>Продажи!BM83</f>
        <v>0</v>
      </c>
      <c r="BM5" s="76">
        <f>Продажи!BN83</f>
        <v>0</v>
      </c>
      <c r="BN5" s="76">
        <f>Продажи!BO83</f>
        <v>0</v>
      </c>
      <c r="BO5" s="76">
        <f>Продажи!BP83</f>
        <v>0</v>
      </c>
      <c r="BP5" s="76">
        <f>Продажи!BQ83</f>
        <v>0</v>
      </c>
      <c r="BQ5" s="76">
        <f>Продажи!BR83</f>
        <v>0</v>
      </c>
      <c r="BR5" s="76">
        <f>Продажи!BS83</f>
        <v>0</v>
      </c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</row>
    <row r="6" spans="2:82">
      <c r="B6" s="3" t="s">
        <v>8</v>
      </c>
      <c r="C6" s="76">
        <f>C7+C9+C11+C13+C15+C17+C19+C21+C23+C25+C27+C29+C31+C33+C35+C37+C39</f>
        <v>2599097.3001967217</v>
      </c>
      <c r="D6" s="76">
        <f t="shared" ref="D6:I6" si="18">D7+D9+D11+D13+D15+D17+D19+D21+D23+D25+D27+D29+D31+D33+D35+D37+D39</f>
        <v>0</v>
      </c>
      <c r="E6" s="76">
        <f t="shared" si="18"/>
        <v>0</v>
      </c>
      <c r="F6" s="76">
        <f t="shared" si="18"/>
        <v>0</v>
      </c>
      <c r="G6" s="76">
        <f t="shared" si="18"/>
        <v>0</v>
      </c>
      <c r="H6" s="76">
        <f t="shared" si="18"/>
        <v>0</v>
      </c>
      <c r="I6" s="76">
        <f t="shared" si="18"/>
        <v>2599097.3001967217</v>
      </c>
      <c r="J6" s="76">
        <f>I6/$I$5</f>
        <v>0.77354086316319737</v>
      </c>
      <c r="K6" s="76">
        <f t="shared" ref="K6" si="19">K7+K9+K11+K13+K15+K17+K19+K21+K23+K25+K27+K29+K31+K33+K35+K37+K39</f>
        <v>269632.61202185799</v>
      </c>
      <c r="L6" s="76">
        <f t="shared" ref="L6" si="20">L7+L9+L11+L13+L15+L17+L19+L21+L23+L25+L27+L29+L31+L33+L35+L37+L39</f>
        <v>178360.09402185795</v>
      </c>
      <c r="M6" s="76">
        <f t="shared" ref="M6" si="21">M7+M9+M11+M13+M15+M17+M19+M21+M23+M25+M27+M29+M31+M33+M35+M37+M39</f>
        <v>179360.09402185795</v>
      </c>
      <c r="N6" s="76">
        <f t="shared" ref="N6" si="22">N7+N9+N11+N13+N15+N17+N19+N21+N23+N25+N27+N29+N31+N33+N35+N37+N39</f>
        <v>217574.90172677598</v>
      </c>
      <c r="O6" s="76">
        <f t="shared" ref="O6" si="23">O7+O9+O11+O13+O15+O17+O19+O21+O23+O25+O27+O29+O31+O33+O35+O37+O39</f>
        <v>307574.90172677598</v>
      </c>
      <c r="P6" s="76">
        <f t="shared" ref="P6" si="24">P7+P9+P11+P13+P15+P17+P19+P21+P23+P25+P27+P29+P31+P33+P35+P37+P39</f>
        <v>217574.90172677598</v>
      </c>
      <c r="Q6" s="76">
        <f t="shared" ref="Q6" si="25">Q7+Q9+Q11+Q13+Q15+Q17+Q19+Q21+Q23+Q25+Q27+Q29+Q31+Q33+Q35+Q37+Q39</f>
        <v>217574.90172677598</v>
      </c>
      <c r="R6" s="76">
        <f t="shared" ref="R6" si="26">R7+R9+R11+R13+R15+R17+R19+R21+R23+R25+R27+R29+R31+R33+R35+R37+R39</f>
        <v>217574.90172677598</v>
      </c>
      <c r="S6" s="76">
        <f t="shared" ref="S6" si="27">S7+S9+S11+S13+S15+S17+S19+S21+S23+S25+S27+S29+S31+S33+S35+S37+S39</f>
        <v>217574.90172677598</v>
      </c>
      <c r="T6" s="76">
        <f t="shared" ref="T6" si="28">T7+T9+T11+T13+T15+T17+T19+T21+T23+T25+T27+T29+T31+T33+T35+T37+T39</f>
        <v>217574.90172677598</v>
      </c>
      <c r="U6" s="76">
        <f t="shared" ref="U6" si="29">U7+U9+U11+U13+U15+U17+U19+U21+U23+U25+U27+U29+U31+U33+U35+U37+U39</f>
        <v>179360.09402185795</v>
      </c>
      <c r="V6" s="76">
        <f t="shared" ref="V6" si="30">V7+V9+V11+V13+V15+V17+V19+V21+V23+V25+V27+V29+V31+V33+V35+V37+V39</f>
        <v>179360.09402185795</v>
      </c>
      <c r="W6" s="76">
        <f t="shared" ref="W6" si="31">W7+W9+W11+W13+W15+W17+W19+W21+W23+W25+W27+W29+W31+W33+W35+W37+W39</f>
        <v>0</v>
      </c>
      <c r="X6" s="76">
        <f t="shared" ref="X6" si="32">X7+X9+X11+X13+X15+X17+X19+X21+X23+X25+X27+X29+X31+X33+X35+X37+X39</f>
        <v>0</v>
      </c>
      <c r="Y6" s="76">
        <f t="shared" ref="Y6" si="33">Y7+Y9+Y11+Y13+Y15+Y17+Y19+Y21+Y23+Y25+Y27+Y29+Y31+Y33+Y35+Y37+Y39</f>
        <v>0</v>
      </c>
      <c r="Z6" s="76">
        <f t="shared" ref="Z6" si="34">Z7+Z9+Z11+Z13+Z15+Z17+Z19+Z21+Z23+Z25+Z27+Z29+Z31+Z33+Z35+Z37+Z39</f>
        <v>0</v>
      </c>
      <c r="AA6" s="76">
        <f t="shared" ref="AA6" si="35">AA7+AA9+AA11+AA13+AA15+AA17+AA19+AA21+AA23+AA25+AA27+AA29+AA31+AA33+AA35+AA37+AA39</f>
        <v>0</v>
      </c>
      <c r="AB6" s="76">
        <f t="shared" ref="AB6" si="36">AB7+AB9+AB11+AB13+AB15+AB17+AB19+AB21+AB23+AB25+AB27+AB29+AB31+AB33+AB35+AB37+AB39</f>
        <v>0</v>
      </c>
      <c r="AC6" s="76">
        <f t="shared" ref="AC6" si="37">AC7+AC9+AC11+AC13+AC15+AC17+AC19+AC21+AC23+AC25+AC27+AC29+AC31+AC33+AC35+AC37+AC39</f>
        <v>0</v>
      </c>
      <c r="AD6" s="76">
        <f t="shared" ref="AD6" si="38">AD7+AD9+AD11+AD13+AD15+AD17+AD19+AD21+AD23+AD25+AD27+AD29+AD31+AD33+AD35+AD37+AD39</f>
        <v>0</v>
      </c>
      <c r="AE6" s="76">
        <f t="shared" ref="AE6" si="39">AE7+AE9+AE11+AE13+AE15+AE17+AE19+AE21+AE23+AE25+AE27+AE29+AE31+AE33+AE35+AE37+AE39</f>
        <v>0</v>
      </c>
      <c r="AF6" s="76">
        <f t="shared" ref="AF6" si="40">AF7+AF9+AF11+AF13+AF15+AF17+AF19+AF21+AF23+AF25+AF27+AF29+AF31+AF33+AF35+AF37+AF39</f>
        <v>0</v>
      </c>
      <c r="AG6" s="76">
        <f t="shared" ref="AG6" si="41">AG7+AG9+AG11+AG13+AG15+AG17+AG19+AG21+AG23+AG25+AG27+AG29+AG31+AG33+AG35+AG37+AG39</f>
        <v>0</v>
      </c>
      <c r="AH6" s="76">
        <f t="shared" ref="AH6" si="42">AH7+AH9+AH11+AH13+AH15+AH17+AH19+AH21+AH23+AH25+AH27+AH29+AH31+AH33+AH35+AH37+AH39</f>
        <v>0</v>
      </c>
      <c r="AI6" s="76">
        <f t="shared" ref="AI6" si="43">AI7+AI9+AI11+AI13+AI15+AI17+AI19+AI21+AI23+AI25+AI27+AI29+AI31+AI33+AI35+AI37+AI39</f>
        <v>0</v>
      </c>
      <c r="AJ6" s="76">
        <f t="shared" ref="AJ6" si="44">AJ7+AJ9+AJ11+AJ13+AJ15+AJ17+AJ19+AJ21+AJ23+AJ25+AJ27+AJ29+AJ31+AJ33+AJ35+AJ37+AJ39</f>
        <v>0</v>
      </c>
      <c r="AK6" s="76">
        <f t="shared" ref="AK6" si="45">AK7+AK9+AK11+AK13+AK15+AK17+AK19+AK21+AK23+AK25+AK27+AK29+AK31+AK33+AK35+AK37+AK39</f>
        <v>0</v>
      </c>
      <c r="AL6" s="76">
        <f t="shared" ref="AL6" si="46">AL7+AL9+AL11+AL13+AL15+AL17+AL19+AL21+AL23+AL25+AL27+AL29+AL31+AL33+AL35+AL37+AL39</f>
        <v>0</v>
      </c>
      <c r="AM6" s="76">
        <f t="shared" ref="AM6" si="47">AM7+AM9+AM11+AM13+AM15+AM17+AM19+AM21+AM23+AM25+AM27+AM29+AM31+AM33+AM35+AM37+AM39</f>
        <v>0</v>
      </c>
      <c r="AN6" s="76">
        <f t="shared" ref="AN6" si="48">AN7+AN9+AN11+AN13+AN15+AN17+AN19+AN21+AN23+AN25+AN27+AN29+AN31+AN33+AN35+AN37+AN39</f>
        <v>0</v>
      </c>
      <c r="AO6" s="76">
        <f t="shared" ref="AO6" si="49">AO7+AO9+AO11+AO13+AO15+AO17+AO19+AO21+AO23+AO25+AO27+AO29+AO31+AO33+AO35+AO37+AO39</f>
        <v>0</v>
      </c>
      <c r="AP6" s="76">
        <f t="shared" ref="AP6" si="50">AP7+AP9+AP11+AP13+AP15+AP17+AP19+AP21+AP23+AP25+AP27+AP29+AP31+AP33+AP35+AP37+AP39</f>
        <v>0</v>
      </c>
      <c r="AQ6" s="76">
        <f t="shared" ref="AQ6" si="51">AQ7+AQ9+AQ11+AQ13+AQ15+AQ17+AQ19+AQ21+AQ23+AQ25+AQ27+AQ29+AQ31+AQ33+AQ35+AQ37+AQ39</f>
        <v>0</v>
      </c>
      <c r="AR6" s="76">
        <f t="shared" ref="AR6" si="52">AR7+AR9+AR11+AR13+AR15+AR17+AR19+AR21+AR23+AR25+AR27+AR29+AR31+AR33+AR35+AR37+AR39</f>
        <v>0</v>
      </c>
      <c r="AS6" s="76">
        <f t="shared" ref="AS6" si="53">AS7+AS9+AS11+AS13+AS15+AS17+AS19+AS21+AS23+AS25+AS27+AS29+AS31+AS33+AS35+AS37+AS39</f>
        <v>0</v>
      </c>
      <c r="AT6" s="76">
        <f t="shared" ref="AT6" si="54">AT7+AT9+AT11+AT13+AT15+AT17+AT19+AT21+AT23+AT25+AT27+AT29+AT31+AT33+AT35+AT37+AT39</f>
        <v>0</v>
      </c>
      <c r="AU6" s="76">
        <f t="shared" ref="AU6" si="55">AU7+AU9+AU11+AU13+AU15+AU17+AU19+AU21+AU23+AU25+AU27+AU29+AU31+AU33+AU35+AU37+AU39</f>
        <v>0</v>
      </c>
      <c r="AV6" s="76">
        <f t="shared" ref="AV6" si="56">AV7+AV9+AV11+AV13+AV15+AV17+AV19+AV21+AV23+AV25+AV27+AV29+AV31+AV33+AV35+AV37+AV39</f>
        <v>0</v>
      </c>
      <c r="AW6" s="76">
        <f t="shared" ref="AW6" si="57">AW7+AW9+AW11+AW13+AW15+AW17+AW19+AW21+AW23+AW25+AW27+AW29+AW31+AW33+AW35+AW37+AW39</f>
        <v>0</v>
      </c>
      <c r="AX6" s="76">
        <f t="shared" ref="AX6" si="58">AX7+AX9+AX11+AX13+AX15+AX17+AX19+AX21+AX23+AX25+AX27+AX29+AX31+AX33+AX35+AX37+AX39</f>
        <v>0</v>
      </c>
      <c r="AY6" s="76">
        <f t="shared" ref="AY6" si="59">AY7+AY9+AY11+AY13+AY15+AY17+AY19+AY21+AY23+AY25+AY27+AY29+AY31+AY33+AY35+AY37+AY39</f>
        <v>0</v>
      </c>
      <c r="AZ6" s="76">
        <f t="shared" ref="AZ6" si="60">AZ7+AZ9+AZ11+AZ13+AZ15+AZ17+AZ19+AZ21+AZ23+AZ25+AZ27+AZ29+AZ31+AZ33+AZ35+AZ37+AZ39</f>
        <v>0</v>
      </c>
      <c r="BA6" s="76">
        <f t="shared" ref="BA6" si="61">BA7+BA9+BA11+BA13+BA15+BA17+BA19+BA21+BA23+BA25+BA27+BA29+BA31+BA33+BA35+BA37+BA39</f>
        <v>0</v>
      </c>
      <c r="BB6" s="76">
        <f t="shared" ref="BB6" si="62">BB7+BB9+BB11+BB13+BB15+BB17+BB19+BB21+BB23+BB25+BB27+BB29+BB31+BB33+BB35+BB37+BB39</f>
        <v>0</v>
      </c>
      <c r="BC6" s="76">
        <f t="shared" ref="BC6" si="63">BC7+BC9+BC11+BC13+BC15+BC17+BC19+BC21+BC23+BC25+BC27+BC29+BC31+BC33+BC35+BC37+BC39</f>
        <v>0</v>
      </c>
      <c r="BD6" s="76">
        <f t="shared" ref="BD6" si="64">BD7+BD9+BD11+BD13+BD15+BD17+BD19+BD21+BD23+BD25+BD27+BD29+BD31+BD33+BD35+BD37+BD39</f>
        <v>0</v>
      </c>
      <c r="BE6" s="76">
        <f t="shared" ref="BE6" si="65">BE7+BE9+BE11+BE13+BE15+BE17+BE19+BE21+BE23+BE25+BE27+BE29+BE31+BE33+BE35+BE37+BE39</f>
        <v>0</v>
      </c>
      <c r="BF6" s="76">
        <f t="shared" ref="BF6" si="66">BF7+BF9+BF11+BF13+BF15+BF17+BF19+BF21+BF23+BF25+BF27+BF29+BF31+BF33+BF35+BF37+BF39</f>
        <v>0</v>
      </c>
      <c r="BG6" s="76">
        <f t="shared" ref="BG6" si="67">BG7+BG9+BG11+BG13+BG15+BG17+BG19+BG21+BG23+BG25+BG27+BG29+BG31+BG33+BG35+BG37+BG39</f>
        <v>0</v>
      </c>
      <c r="BH6" s="76">
        <f t="shared" ref="BH6" si="68">BH7+BH9+BH11+BH13+BH15+BH17+BH19+BH21+BH23+BH25+BH27+BH29+BH31+BH33+BH35+BH37+BH39</f>
        <v>0</v>
      </c>
      <c r="BI6" s="76">
        <f t="shared" ref="BI6" si="69">BI7+BI9+BI11+BI13+BI15+BI17+BI19+BI21+BI23+BI25+BI27+BI29+BI31+BI33+BI35+BI37+BI39</f>
        <v>0</v>
      </c>
      <c r="BJ6" s="76">
        <f t="shared" ref="BJ6" si="70">BJ7+BJ9+BJ11+BJ13+BJ15+BJ17+BJ19+BJ21+BJ23+BJ25+BJ27+BJ29+BJ31+BJ33+BJ35+BJ37+BJ39</f>
        <v>0</v>
      </c>
      <c r="BK6" s="76">
        <f t="shared" ref="BK6" si="71">BK7+BK9+BK11+BK13+BK15+BK17+BK19+BK21+BK23+BK25+BK27+BK29+BK31+BK33+BK35+BK37+BK39</f>
        <v>0</v>
      </c>
      <c r="BL6" s="76">
        <f t="shared" ref="BL6" si="72">BL7+BL9+BL11+BL13+BL15+BL17+BL19+BL21+BL23+BL25+BL27+BL29+BL31+BL33+BL35+BL37+BL39</f>
        <v>0</v>
      </c>
      <c r="BM6" s="76">
        <f t="shared" ref="BM6" si="73">BM7+BM9+BM11+BM13+BM15+BM17+BM19+BM21+BM23+BM25+BM27+BM29+BM31+BM33+BM35+BM37+BM39</f>
        <v>0</v>
      </c>
      <c r="BN6" s="76">
        <f t="shared" ref="BN6" si="74">BN7+BN9+BN11+BN13+BN15+BN17+BN19+BN21+BN23+BN25+BN27+BN29+BN31+BN33+BN35+BN37+BN39</f>
        <v>0</v>
      </c>
      <c r="BO6" s="76">
        <f t="shared" ref="BO6" si="75">BO7+BO9+BO11+BO13+BO15+BO17+BO19+BO21+BO23+BO25+BO27+BO29+BO31+BO33+BO35+BO37+BO39</f>
        <v>0</v>
      </c>
      <c r="BP6" s="76">
        <f t="shared" ref="BP6" si="76">BP7+BP9+BP11+BP13+BP15+BP17+BP19+BP21+BP23+BP25+BP27+BP29+BP31+BP33+BP35+BP37+BP39</f>
        <v>0</v>
      </c>
      <c r="BQ6" s="76">
        <f t="shared" ref="BQ6" si="77">BQ7+BQ9+BQ11+BQ13+BQ15+BQ17+BQ19+BQ21+BQ23+BQ25+BQ27+BQ29+BQ31+BQ33+BQ35+BQ37+BQ39</f>
        <v>0</v>
      </c>
      <c r="BR6" s="76">
        <f t="shared" ref="BR6" si="78">BR7+BR9+BR11+BR13+BR15+BR17+BR19+BR21+BR23+BR25+BR27+BR29+BR31+BR33+BR35+BR37+BR39</f>
        <v>0</v>
      </c>
      <c r="BS6" s="76"/>
      <c r="BT6" s="76"/>
      <c r="BU6" s="76"/>
      <c r="BV6" s="76"/>
      <c r="BW6" s="76"/>
      <c r="BX6" s="76"/>
      <c r="BY6" s="76"/>
      <c r="BZ6" s="76"/>
      <c r="CA6" s="76"/>
      <c r="CB6" s="76"/>
      <c r="CC6" s="76"/>
      <c r="CD6" s="76"/>
    </row>
    <row r="7" spans="2:82" outlineLevel="1">
      <c r="B7" s="46" t="s">
        <v>103</v>
      </c>
      <c r="C7" s="76">
        <f t="shared" ref="C7:C39" si="79">SUM(K7:V7)</f>
        <v>1625901.6393442624</v>
      </c>
      <c r="D7" s="76">
        <f t="shared" ref="D7:D39" si="80">SUM(W7:AH7)</f>
        <v>0</v>
      </c>
      <c r="E7" s="76">
        <f t="shared" ref="E7:E39" si="81">SUM(AI7:AT7)</f>
        <v>0</v>
      </c>
      <c r="F7" s="76">
        <f t="shared" ref="F7:F39" si="82">SUM(AU7:BF7)</f>
        <v>0</v>
      </c>
      <c r="G7" s="76">
        <f t="shared" ref="G7:G39" si="83">SUM(BG7:BR7)</f>
        <v>0</v>
      </c>
      <c r="H7" s="76">
        <f t="shared" ref="H7:H39" si="84">SUM(BS7:CD7)</f>
        <v>0</v>
      </c>
      <c r="I7" s="76">
        <f t="shared" ref="I7:I37" si="85">SUM(C7:H7)</f>
        <v>1625901.6393442624</v>
      </c>
      <c r="J7" s="132">
        <f t="shared" ref="J7:J59" si="86">I7/$I$5</f>
        <v>0.48389929742977494</v>
      </c>
      <c r="K7" s="76">
        <f>'С-сть'!K5</f>
        <v>117322.40437158469</v>
      </c>
      <c r="L7" s="76">
        <f>'С-сть'!L5</f>
        <v>117322.40437158469</v>
      </c>
      <c r="M7" s="76">
        <f>'С-сть'!M5</f>
        <v>117322.40437158469</v>
      </c>
      <c r="N7" s="76">
        <f>'С-сть'!N5</f>
        <v>148469.94535519124</v>
      </c>
      <c r="O7" s="76">
        <f>'С-сть'!O5</f>
        <v>148469.94535519124</v>
      </c>
      <c r="P7" s="76">
        <f>'С-сть'!P5</f>
        <v>148469.94535519124</v>
      </c>
      <c r="Q7" s="76">
        <f>'С-сть'!Q5</f>
        <v>148469.94535519124</v>
      </c>
      <c r="R7" s="76">
        <f>'С-сть'!R5</f>
        <v>148469.94535519124</v>
      </c>
      <c r="S7" s="76">
        <f>'С-сть'!S5</f>
        <v>148469.94535519124</v>
      </c>
      <c r="T7" s="76">
        <f>'С-сть'!T5</f>
        <v>148469.94535519124</v>
      </c>
      <c r="U7" s="76">
        <f>'С-сть'!U5</f>
        <v>117322.40437158469</v>
      </c>
      <c r="V7" s="76">
        <f>'С-сть'!V5</f>
        <v>117322.40437158469</v>
      </c>
      <c r="W7" s="76">
        <f>'С-сть'!W5</f>
        <v>0</v>
      </c>
      <c r="X7" s="76">
        <f>'С-сть'!X5</f>
        <v>0</v>
      </c>
      <c r="Y7" s="76">
        <f>'С-сть'!Y5</f>
        <v>0</v>
      </c>
      <c r="Z7" s="76">
        <f>'С-сть'!Z5</f>
        <v>0</v>
      </c>
      <c r="AA7" s="76">
        <f>'С-сть'!AA5</f>
        <v>0</v>
      </c>
      <c r="AB7" s="76">
        <f>'С-сть'!AB5</f>
        <v>0</v>
      </c>
      <c r="AC7" s="76">
        <f>'С-сть'!AC5</f>
        <v>0</v>
      </c>
      <c r="AD7" s="76">
        <f>'С-сть'!AD5</f>
        <v>0</v>
      </c>
      <c r="AE7" s="76">
        <f>'С-сть'!AE5</f>
        <v>0</v>
      </c>
      <c r="AF7" s="76">
        <f>'С-сть'!AF5</f>
        <v>0</v>
      </c>
      <c r="AG7" s="76">
        <f>'С-сть'!AG5</f>
        <v>0</v>
      </c>
      <c r="AH7" s="76">
        <f>'С-сть'!AH5</f>
        <v>0</v>
      </c>
      <c r="AI7" s="76">
        <f>'С-сть'!AI5</f>
        <v>0</v>
      </c>
      <c r="AJ7" s="76">
        <f>'С-сть'!AJ5</f>
        <v>0</v>
      </c>
      <c r="AK7" s="76">
        <f>'С-сть'!AK5</f>
        <v>0</v>
      </c>
      <c r="AL7" s="76">
        <f>'С-сть'!AL5</f>
        <v>0</v>
      </c>
      <c r="AM7" s="76">
        <f>'С-сть'!AM5</f>
        <v>0</v>
      </c>
      <c r="AN7" s="76">
        <f>'С-сть'!AN5</f>
        <v>0</v>
      </c>
      <c r="AO7" s="76">
        <f>'С-сть'!AO5</f>
        <v>0</v>
      </c>
      <c r="AP7" s="76">
        <f>'С-сть'!AP5</f>
        <v>0</v>
      </c>
      <c r="AQ7" s="76">
        <f>'С-сть'!AQ5</f>
        <v>0</v>
      </c>
      <c r="AR7" s="76">
        <f>'С-сть'!AR5</f>
        <v>0</v>
      </c>
      <c r="AS7" s="76">
        <f>'С-сть'!AS5</f>
        <v>0</v>
      </c>
      <c r="AT7" s="76">
        <f>'С-сть'!AT5</f>
        <v>0</v>
      </c>
      <c r="AU7" s="76">
        <f>'С-сть'!AU5</f>
        <v>0</v>
      </c>
      <c r="AV7" s="76">
        <f>'С-сть'!AV5</f>
        <v>0</v>
      </c>
      <c r="AW7" s="76">
        <f>'С-сть'!AW5</f>
        <v>0</v>
      </c>
      <c r="AX7" s="76">
        <f>'С-сть'!AX5</f>
        <v>0</v>
      </c>
      <c r="AY7" s="76">
        <f>'С-сть'!AY5</f>
        <v>0</v>
      </c>
      <c r="AZ7" s="76">
        <f>'С-сть'!AZ5</f>
        <v>0</v>
      </c>
      <c r="BA7" s="76">
        <f>'С-сть'!BA5</f>
        <v>0</v>
      </c>
      <c r="BB7" s="76">
        <f>'С-сть'!BB5</f>
        <v>0</v>
      </c>
      <c r="BC7" s="76">
        <f>'С-сть'!BC5</f>
        <v>0</v>
      </c>
      <c r="BD7" s="76">
        <f>'С-сть'!BD5</f>
        <v>0</v>
      </c>
      <c r="BE7" s="76">
        <f>'С-сть'!BE5</f>
        <v>0</v>
      </c>
      <c r="BF7" s="76">
        <f>'С-сть'!BF5</f>
        <v>0</v>
      </c>
      <c r="BG7" s="76">
        <f>'С-сть'!BG5</f>
        <v>0</v>
      </c>
      <c r="BH7" s="76">
        <f>'С-сть'!BH5</f>
        <v>0</v>
      </c>
      <c r="BI7" s="76">
        <f>'С-сть'!BI5</f>
        <v>0</v>
      </c>
      <c r="BJ7" s="76">
        <f>'С-сть'!BJ5</f>
        <v>0</v>
      </c>
      <c r="BK7" s="76">
        <f>'С-сть'!BK5</f>
        <v>0</v>
      </c>
      <c r="BL7" s="76">
        <f>'С-сть'!BL5</f>
        <v>0</v>
      </c>
      <c r="BM7" s="76">
        <f>'С-сть'!BM5</f>
        <v>0</v>
      </c>
      <c r="BN7" s="76">
        <f>'С-сть'!BN5</f>
        <v>0</v>
      </c>
      <c r="BO7" s="76">
        <f>'С-сть'!BO5</f>
        <v>0</v>
      </c>
      <c r="BP7" s="76">
        <f>'С-сть'!BP5</f>
        <v>0</v>
      </c>
      <c r="BQ7" s="76">
        <f>'С-сть'!BQ5</f>
        <v>0</v>
      </c>
      <c r="BR7" s="76">
        <f>'С-сть'!BR5</f>
        <v>0</v>
      </c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</row>
    <row r="8" spans="2:82" hidden="1" outlineLevel="2">
      <c r="B8" s="150" t="s">
        <v>880</v>
      </c>
      <c r="C8" s="151">
        <f t="shared" ref="C8:I8" si="87">IF(C$5=0,,C7/C$5)</f>
        <v>0.48389929742977494</v>
      </c>
      <c r="D8" s="151">
        <f t="shared" si="87"/>
        <v>0</v>
      </c>
      <c r="E8" s="151">
        <f t="shared" si="87"/>
        <v>0</v>
      </c>
      <c r="F8" s="151">
        <f t="shared" si="87"/>
        <v>0</v>
      </c>
      <c r="G8" s="151">
        <f t="shared" si="87"/>
        <v>0</v>
      </c>
      <c r="H8" s="151">
        <f t="shared" si="87"/>
        <v>0</v>
      </c>
      <c r="I8" s="151">
        <f t="shared" si="87"/>
        <v>0.48389929742977494</v>
      </c>
      <c r="J8" s="132">
        <f t="shared" si="86"/>
        <v>1.4401764804632805E-7</v>
      </c>
      <c r="K8" s="151">
        <f>IF(K$5=0,,K7/K$5)</f>
        <v>0.47030730676752358</v>
      </c>
      <c r="L8" s="151">
        <f t="shared" ref="L8:M8" si="88">IF(L$5=0,,L7/L$5)</f>
        <v>0.47030730676752358</v>
      </c>
      <c r="M8" s="151">
        <f t="shared" si="88"/>
        <v>0.47030730676752358</v>
      </c>
      <c r="N8" s="151">
        <f t="shared" ref="N8" si="89">IF(N$5=0,,N7/N$5)</f>
        <v>0.51726413886397615</v>
      </c>
      <c r="O8" s="151">
        <f t="shared" ref="O8" si="90">IF(O$5=0,,O7/O$5)</f>
        <v>0.38017623474907525</v>
      </c>
      <c r="P8" s="151">
        <f t="shared" ref="P8" si="91">IF(P$5=0,,P7/P$5)</f>
        <v>0.51726413886397615</v>
      </c>
      <c r="Q8" s="151">
        <f t="shared" ref="Q8" si="92">IF(Q$5=0,,Q7/Q$5)</f>
        <v>0.51726413886397615</v>
      </c>
      <c r="R8" s="151">
        <f t="shared" ref="R8" si="93">IF(R$5=0,,R7/R$5)</f>
        <v>0.51726413886397615</v>
      </c>
      <c r="S8" s="151">
        <f t="shared" ref="S8" si="94">IF(S$5=0,,S7/S$5)</f>
        <v>0.51726413886397615</v>
      </c>
      <c r="T8" s="151">
        <f t="shared" ref="T8" si="95">IF(T$5=0,,T7/T$5)</f>
        <v>0.51726413886397615</v>
      </c>
      <c r="U8" s="151">
        <f t="shared" ref="U8" si="96">IF(U$5=0,,U7/U$5)</f>
        <v>0.47030730676752358</v>
      </c>
      <c r="V8" s="151">
        <f t="shared" ref="V8" si="97">IF(V$5=0,,V7/V$5)</f>
        <v>0.47030730676752358</v>
      </c>
      <c r="W8" s="151">
        <f t="shared" ref="W8" si="98">IF(W$5=0,,W7/W$5)</f>
        <v>0</v>
      </c>
      <c r="X8" s="151">
        <f t="shared" ref="X8" si="99">IF(X$5=0,,X7/X$5)</f>
        <v>0</v>
      </c>
      <c r="Y8" s="151">
        <f t="shared" ref="Y8" si="100">IF(Y$5=0,,Y7/Y$5)</f>
        <v>0</v>
      </c>
      <c r="Z8" s="151">
        <f t="shared" ref="Z8" si="101">IF(Z$5=0,,Z7/Z$5)</f>
        <v>0</v>
      </c>
      <c r="AA8" s="151">
        <f t="shared" ref="AA8" si="102">IF(AA$5=0,,AA7/AA$5)</f>
        <v>0</v>
      </c>
      <c r="AB8" s="151">
        <f t="shared" ref="AB8" si="103">IF(AB$5=0,,AB7/AB$5)</f>
        <v>0</v>
      </c>
      <c r="AC8" s="151">
        <f t="shared" ref="AC8" si="104">IF(AC$5=0,,AC7/AC$5)</f>
        <v>0</v>
      </c>
      <c r="AD8" s="151">
        <f t="shared" ref="AD8" si="105">IF(AD$5=0,,AD7/AD$5)</f>
        <v>0</v>
      </c>
      <c r="AE8" s="151">
        <f t="shared" ref="AE8" si="106">IF(AE$5=0,,AE7/AE$5)</f>
        <v>0</v>
      </c>
      <c r="AF8" s="151">
        <f t="shared" ref="AF8" si="107">IF(AF$5=0,,AF7/AF$5)</f>
        <v>0</v>
      </c>
      <c r="AG8" s="151">
        <f t="shared" ref="AG8" si="108">IF(AG$5=0,,AG7/AG$5)</f>
        <v>0</v>
      </c>
      <c r="AH8" s="151">
        <f t="shared" ref="AH8" si="109">IF(AH$5=0,,AH7/AH$5)</f>
        <v>0</v>
      </c>
      <c r="AI8" s="151">
        <f t="shared" ref="AI8" si="110">IF(AI$5=0,,AI7/AI$5)</f>
        <v>0</v>
      </c>
      <c r="AJ8" s="151">
        <f t="shared" ref="AJ8" si="111">IF(AJ$5=0,,AJ7/AJ$5)</f>
        <v>0</v>
      </c>
      <c r="AK8" s="151">
        <f t="shared" ref="AK8" si="112">IF(AK$5=0,,AK7/AK$5)</f>
        <v>0</v>
      </c>
      <c r="AL8" s="151">
        <f t="shared" ref="AL8" si="113">IF(AL$5=0,,AL7/AL$5)</f>
        <v>0</v>
      </c>
      <c r="AM8" s="151">
        <f t="shared" ref="AM8" si="114">IF(AM$5=0,,AM7/AM$5)</f>
        <v>0</v>
      </c>
      <c r="AN8" s="151">
        <f t="shared" ref="AN8" si="115">IF(AN$5=0,,AN7/AN$5)</f>
        <v>0</v>
      </c>
      <c r="AO8" s="151">
        <f t="shared" ref="AO8" si="116">IF(AO$5=0,,AO7/AO$5)</f>
        <v>0</v>
      </c>
      <c r="AP8" s="151">
        <f t="shared" ref="AP8" si="117">IF(AP$5=0,,AP7/AP$5)</f>
        <v>0</v>
      </c>
      <c r="AQ8" s="151">
        <f t="shared" ref="AQ8" si="118">IF(AQ$5=0,,AQ7/AQ$5)</f>
        <v>0</v>
      </c>
      <c r="AR8" s="151">
        <f t="shared" ref="AR8" si="119">IF(AR$5=0,,AR7/AR$5)</f>
        <v>0</v>
      </c>
      <c r="AS8" s="151">
        <f t="shared" ref="AS8" si="120">IF(AS$5=0,,AS7/AS$5)</f>
        <v>0</v>
      </c>
      <c r="AT8" s="151">
        <f t="shared" ref="AT8" si="121">IF(AT$5=0,,AT7/AT$5)</f>
        <v>0</v>
      </c>
      <c r="AU8" s="151">
        <f t="shared" ref="AU8" si="122">IF(AU$5=0,,AU7/AU$5)</f>
        <v>0</v>
      </c>
      <c r="AV8" s="151">
        <f t="shared" ref="AV8" si="123">IF(AV$5=0,,AV7/AV$5)</f>
        <v>0</v>
      </c>
      <c r="AW8" s="151">
        <f t="shared" ref="AW8" si="124">IF(AW$5=0,,AW7/AW$5)</f>
        <v>0</v>
      </c>
      <c r="AX8" s="151">
        <f t="shared" ref="AX8" si="125">IF(AX$5=0,,AX7/AX$5)</f>
        <v>0</v>
      </c>
      <c r="AY8" s="151">
        <f t="shared" ref="AY8" si="126">IF(AY$5=0,,AY7/AY$5)</f>
        <v>0</v>
      </c>
      <c r="AZ8" s="151">
        <f t="shared" ref="AZ8" si="127">IF(AZ$5=0,,AZ7/AZ$5)</f>
        <v>0</v>
      </c>
      <c r="BA8" s="151">
        <f t="shared" ref="BA8" si="128">IF(BA$5=0,,BA7/BA$5)</f>
        <v>0</v>
      </c>
      <c r="BB8" s="151">
        <f t="shared" ref="BB8" si="129">IF(BB$5=0,,BB7/BB$5)</f>
        <v>0</v>
      </c>
      <c r="BC8" s="151">
        <f t="shared" ref="BC8" si="130">IF(BC$5=0,,BC7/BC$5)</f>
        <v>0</v>
      </c>
      <c r="BD8" s="151">
        <f t="shared" ref="BD8" si="131">IF(BD$5=0,,BD7/BD$5)</f>
        <v>0</v>
      </c>
      <c r="BE8" s="151">
        <f t="shared" ref="BE8" si="132">IF(BE$5=0,,BE7/BE$5)</f>
        <v>0</v>
      </c>
      <c r="BF8" s="151">
        <f t="shared" ref="BF8" si="133">IF(BF$5=0,,BF7/BF$5)</f>
        <v>0</v>
      </c>
      <c r="BG8" s="151">
        <f t="shared" ref="BG8" si="134">IF(BG$5=0,,BG7/BG$5)</f>
        <v>0</v>
      </c>
      <c r="BH8" s="151">
        <f t="shared" ref="BH8" si="135">IF(BH$5=0,,BH7/BH$5)</f>
        <v>0</v>
      </c>
      <c r="BI8" s="151">
        <f t="shared" ref="BI8" si="136">IF(BI$5=0,,BI7/BI$5)</f>
        <v>0</v>
      </c>
      <c r="BJ8" s="151">
        <f t="shared" ref="BJ8" si="137">IF(BJ$5=0,,BJ7/BJ$5)</f>
        <v>0</v>
      </c>
      <c r="BK8" s="151">
        <f t="shared" ref="BK8" si="138">IF(BK$5=0,,BK7/BK$5)</f>
        <v>0</v>
      </c>
      <c r="BL8" s="151">
        <f t="shared" ref="BL8" si="139">IF(BL$5=0,,BL7/BL$5)</f>
        <v>0</v>
      </c>
      <c r="BM8" s="151">
        <f t="shared" ref="BM8" si="140">IF(BM$5=0,,BM7/BM$5)</f>
        <v>0</v>
      </c>
      <c r="BN8" s="151">
        <f t="shared" ref="BN8" si="141">IF(BN$5=0,,BN7/BN$5)</f>
        <v>0</v>
      </c>
      <c r="BO8" s="151">
        <f t="shared" ref="BO8" si="142">IF(BO$5=0,,BO7/BO$5)</f>
        <v>0</v>
      </c>
      <c r="BP8" s="151">
        <f t="shared" ref="BP8" si="143">IF(BP$5=0,,BP7/BP$5)</f>
        <v>0</v>
      </c>
      <c r="BQ8" s="151">
        <f t="shared" ref="BQ8" si="144">IF(BQ$5=0,,BQ7/BQ$5)</f>
        <v>0</v>
      </c>
      <c r="BR8" s="151">
        <f t="shared" ref="BR8" si="145">IF(BR$5=0,,BR7/BR$5)</f>
        <v>0</v>
      </c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</row>
    <row r="9" spans="2:82" outlineLevel="1" collapsed="1">
      <c r="B9" s="46" t="s">
        <v>331</v>
      </c>
      <c r="C9" s="76">
        <f t="shared" si="79"/>
        <v>197381.25</v>
      </c>
      <c r="D9" s="76">
        <f t="shared" si="80"/>
        <v>0</v>
      </c>
      <c r="E9" s="76">
        <f t="shared" si="81"/>
        <v>0</v>
      </c>
      <c r="F9" s="76">
        <f t="shared" si="82"/>
        <v>0</v>
      </c>
      <c r="G9" s="76">
        <f t="shared" si="83"/>
        <v>0</v>
      </c>
      <c r="H9" s="76">
        <f t="shared" si="84"/>
        <v>0</v>
      </c>
      <c r="I9" s="76">
        <f t="shared" si="85"/>
        <v>197381.25</v>
      </c>
      <c r="J9" s="132">
        <f t="shared" si="86"/>
        <v>5.8744419643571848E-2</v>
      </c>
      <c r="K9" s="76">
        <f>'С-сть'!K9</f>
        <v>14355</v>
      </c>
      <c r="L9" s="76">
        <f>'С-сть'!L9</f>
        <v>14355</v>
      </c>
      <c r="M9" s="76">
        <f>'С-сть'!M9</f>
        <v>14355</v>
      </c>
      <c r="N9" s="76">
        <f>'С-сть'!N9</f>
        <v>17943.75</v>
      </c>
      <c r="O9" s="76">
        <f>'С-сть'!O9</f>
        <v>17943.75</v>
      </c>
      <c r="P9" s="76">
        <f>'С-сть'!P9</f>
        <v>17943.75</v>
      </c>
      <c r="Q9" s="76">
        <f>'С-сть'!Q9</f>
        <v>17943.75</v>
      </c>
      <c r="R9" s="76">
        <f>'С-сть'!R9</f>
        <v>17943.75</v>
      </c>
      <c r="S9" s="76">
        <f>'С-сть'!S9</f>
        <v>17943.75</v>
      </c>
      <c r="T9" s="76">
        <f>'С-сть'!T9</f>
        <v>17943.75</v>
      </c>
      <c r="U9" s="76">
        <f>'С-сть'!U9</f>
        <v>14355</v>
      </c>
      <c r="V9" s="76">
        <f>'С-сть'!V9</f>
        <v>14355</v>
      </c>
      <c r="W9" s="76">
        <f>'С-сть'!W9</f>
        <v>0</v>
      </c>
      <c r="X9" s="76">
        <f>'С-сть'!X9</f>
        <v>0</v>
      </c>
      <c r="Y9" s="76">
        <f>'С-сть'!Y9</f>
        <v>0</v>
      </c>
      <c r="Z9" s="76">
        <f>'С-сть'!Z9</f>
        <v>0</v>
      </c>
      <c r="AA9" s="76">
        <f>'С-сть'!AA9</f>
        <v>0</v>
      </c>
      <c r="AB9" s="76">
        <f>'С-сть'!AB9</f>
        <v>0</v>
      </c>
      <c r="AC9" s="76">
        <f>'С-сть'!AC9</f>
        <v>0</v>
      </c>
      <c r="AD9" s="76">
        <f>'С-сть'!AD9</f>
        <v>0</v>
      </c>
      <c r="AE9" s="76">
        <f>'С-сть'!AE9</f>
        <v>0</v>
      </c>
      <c r="AF9" s="76">
        <f>'С-сть'!AF9</f>
        <v>0</v>
      </c>
      <c r="AG9" s="76">
        <f>'С-сть'!AG9</f>
        <v>0</v>
      </c>
      <c r="AH9" s="76">
        <f>'С-сть'!AH9</f>
        <v>0</v>
      </c>
      <c r="AI9" s="76">
        <f>'С-сть'!AI9</f>
        <v>0</v>
      </c>
      <c r="AJ9" s="76">
        <f>'С-сть'!AJ9</f>
        <v>0</v>
      </c>
      <c r="AK9" s="76">
        <f>'С-сть'!AK9</f>
        <v>0</v>
      </c>
      <c r="AL9" s="76">
        <f>'С-сть'!AL9</f>
        <v>0</v>
      </c>
      <c r="AM9" s="76">
        <f>'С-сть'!AM9</f>
        <v>0</v>
      </c>
      <c r="AN9" s="76">
        <f>'С-сть'!AN9</f>
        <v>0</v>
      </c>
      <c r="AO9" s="76">
        <f>'С-сть'!AO9</f>
        <v>0</v>
      </c>
      <c r="AP9" s="76">
        <f>'С-сть'!AP9</f>
        <v>0</v>
      </c>
      <c r="AQ9" s="76">
        <f>'С-сть'!AQ9</f>
        <v>0</v>
      </c>
      <c r="AR9" s="76">
        <f>'С-сть'!AR9</f>
        <v>0</v>
      </c>
      <c r="AS9" s="76">
        <f>'С-сть'!AS9</f>
        <v>0</v>
      </c>
      <c r="AT9" s="76">
        <f>'С-сть'!AT9</f>
        <v>0</v>
      </c>
      <c r="AU9" s="76">
        <f>'С-сть'!AU9</f>
        <v>0</v>
      </c>
      <c r="AV9" s="76">
        <f>'С-сть'!AV9</f>
        <v>0</v>
      </c>
      <c r="AW9" s="76">
        <f>'С-сть'!AW9</f>
        <v>0</v>
      </c>
      <c r="AX9" s="76">
        <f>'С-сть'!AX9</f>
        <v>0</v>
      </c>
      <c r="AY9" s="76">
        <f>'С-сть'!AY9</f>
        <v>0</v>
      </c>
      <c r="AZ9" s="76">
        <f>'С-сть'!AZ9</f>
        <v>0</v>
      </c>
      <c r="BA9" s="76">
        <f>'С-сть'!BA9</f>
        <v>0</v>
      </c>
      <c r="BB9" s="76">
        <f>'С-сть'!BB9</f>
        <v>0</v>
      </c>
      <c r="BC9" s="76">
        <f>'С-сть'!BC9</f>
        <v>0</v>
      </c>
      <c r="BD9" s="76">
        <f>'С-сть'!BD9</f>
        <v>0</v>
      </c>
      <c r="BE9" s="76">
        <f>'С-сть'!BE9</f>
        <v>0</v>
      </c>
      <c r="BF9" s="76">
        <f>'С-сть'!BF9</f>
        <v>0</v>
      </c>
      <c r="BG9" s="76">
        <f>'С-сть'!BG9</f>
        <v>0</v>
      </c>
      <c r="BH9" s="76">
        <f>'С-сть'!BH9</f>
        <v>0</v>
      </c>
      <c r="BI9" s="76">
        <f>'С-сть'!BI9</f>
        <v>0</v>
      </c>
      <c r="BJ9" s="76">
        <f>'С-сть'!BJ9</f>
        <v>0</v>
      </c>
      <c r="BK9" s="76">
        <f>'С-сть'!BK9</f>
        <v>0</v>
      </c>
      <c r="BL9" s="76">
        <f>'С-сть'!BL9</f>
        <v>0</v>
      </c>
      <c r="BM9" s="76">
        <f>'С-сть'!BM9</f>
        <v>0</v>
      </c>
      <c r="BN9" s="76">
        <f>'С-сть'!BN9</f>
        <v>0</v>
      </c>
      <c r="BO9" s="76">
        <f>'С-сть'!BO9</f>
        <v>0</v>
      </c>
      <c r="BP9" s="76">
        <f>'С-сть'!BP9</f>
        <v>0</v>
      </c>
      <c r="BQ9" s="76">
        <f>'С-сть'!BQ9</f>
        <v>0</v>
      </c>
      <c r="BR9" s="76">
        <f>'С-сть'!BR9</f>
        <v>0</v>
      </c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</row>
    <row r="10" spans="2:82" hidden="1" outlineLevel="2">
      <c r="B10" s="150" t="s">
        <v>880</v>
      </c>
      <c r="C10" s="151">
        <f t="shared" ref="C10" si="146">IF(C$5=0,,C9/C$5)</f>
        <v>5.8744419643571848E-2</v>
      </c>
      <c r="D10" s="151">
        <f t="shared" ref="D10" si="147">IF(D$5=0,,D9/D$5)</f>
        <v>0</v>
      </c>
      <c r="E10" s="151">
        <f t="shared" ref="E10" si="148">IF(E$5=0,,E9/E$5)</f>
        <v>0</v>
      </c>
      <c r="F10" s="151">
        <f t="shared" ref="F10" si="149">IF(F$5=0,,F9/F$5)</f>
        <v>0</v>
      </c>
      <c r="G10" s="151">
        <f t="shared" ref="G10" si="150">IF(G$5=0,,G9/G$5)</f>
        <v>0</v>
      </c>
      <c r="H10" s="151">
        <f t="shared" ref="H10" si="151">IF(H$5=0,,H9/H$5)</f>
        <v>0</v>
      </c>
      <c r="I10" s="151">
        <f t="shared" ref="I10" si="152">IF(I$5=0,,I9/I$5)</f>
        <v>5.8744419643571848E-2</v>
      </c>
      <c r="J10" s="132">
        <f t="shared" si="86"/>
        <v>1.7483458227466237E-8</v>
      </c>
      <c r="K10" s="151">
        <f>IF(K$5=0,,K9/K$5)</f>
        <v>5.7544519521311024E-2</v>
      </c>
      <c r="L10" s="151">
        <f t="shared" ref="L10" si="153">IF(L$5=0,,L9/L$5)</f>
        <v>5.7544519521311024E-2</v>
      </c>
      <c r="M10" s="151">
        <f t="shared" ref="M10" si="154">IF(M$5=0,,M9/M$5)</f>
        <v>5.7544519521311024E-2</v>
      </c>
      <c r="N10" s="151">
        <f t="shared" ref="N10" si="155">IF(N$5=0,,N9/N$5)</f>
        <v>6.251540249129578E-2</v>
      </c>
      <c r="O10" s="151">
        <f t="shared" ref="O10" si="156">IF(O$5=0,,O9/O$5)</f>
        <v>4.5947260881376725E-2</v>
      </c>
      <c r="P10" s="151">
        <f t="shared" ref="P10" si="157">IF(P$5=0,,P9/P$5)</f>
        <v>6.251540249129578E-2</v>
      </c>
      <c r="Q10" s="151">
        <f t="shared" ref="Q10" si="158">IF(Q$5=0,,Q9/Q$5)</f>
        <v>6.251540249129578E-2</v>
      </c>
      <c r="R10" s="151">
        <f t="shared" ref="R10" si="159">IF(R$5=0,,R9/R$5)</f>
        <v>6.251540249129578E-2</v>
      </c>
      <c r="S10" s="151">
        <f t="shared" ref="S10" si="160">IF(S$5=0,,S9/S$5)</f>
        <v>6.251540249129578E-2</v>
      </c>
      <c r="T10" s="151">
        <f t="shared" ref="T10" si="161">IF(T$5=0,,T9/T$5)</f>
        <v>6.251540249129578E-2</v>
      </c>
      <c r="U10" s="151">
        <f t="shared" ref="U10" si="162">IF(U$5=0,,U9/U$5)</f>
        <v>5.7544519521311024E-2</v>
      </c>
      <c r="V10" s="151">
        <f t="shared" ref="V10" si="163">IF(V$5=0,,V9/V$5)</f>
        <v>5.7544519521311024E-2</v>
      </c>
      <c r="W10" s="151">
        <f t="shared" ref="W10" si="164">IF(W$5=0,,W9/W$5)</f>
        <v>0</v>
      </c>
      <c r="X10" s="151">
        <f t="shared" ref="X10" si="165">IF(X$5=0,,X9/X$5)</f>
        <v>0</v>
      </c>
      <c r="Y10" s="151">
        <f t="shared" ref="Y10" si="166">IF(Y$5=0,,Y9/Y$5)</f>
        <v>0</v>
      </c>
      <c r="Z10" s="151">
        <f t="shared" ref="Z10" si="167">IF(Z$5=0,,Z9/Z$5)</f>
        <v>0</v>
      </c>
      <c r="AA10" s="151">
        <f t="shared" ref="AA10" si="168">IF(AA$5=0,,AA9/AA$5)</f>
        <v>0</v>
      </c>
      <c r="AB10" s="151">
        <f t="shared" ref="AB10" si="169">IF(AB$5=0,,AB9/AB$5)</f>
        <v>0</v>
      </c>
      <c r="AC10" s="151">
        <f t="shared" ref="AC10" si="170">IF(AC$5=0,,AC9/AC$5)</f>
        <v>0</v>
      </c>
      <c r="AD10" s="151">
        <f t="shared" ref="AD10" si="171">IF(AD$5=0,,AD9/AD$5)</f>
        <v>0</v>
      </c>
      <c r="AE10" s="151">
        <f t="shared" ref="AE10" si="172">IF(AE$5=0,,AE9/AE$5)</f>
        <v>0</v>
      </c>
      <c r="AF10" s="151">
        <f t="shared" ref="AF10" si="173">IF(AF$5=0,,AF9/AF$5)</f>
        <v>0</v>
      </c>
      <c r="AG10" s="151">
        <f t="shared" ref="AG10" si="174">IF(AG$5=0,,AG9/AG$5)</f>
        <v>0</v>
      </c>
      <c r="AH10" s="151">
        <f t="shared" ref="AH10" si="175">IF(AH$5=0,,AH9/AH$5)</f>
        <v>0</v>
      </c>
      <c r="AI10" s="151">
        <f t="shared" ref="AI10" si="176">IF(AI$5=0,,AI9/AI$5)</f>
        <v>0</v>
      </c>
      <c r="AJ10" s="151">
        <f t="shared" ref="AJ10" si="177">IF(AJ$5=0,,AJ9/AJ$5)</f>
        <v>0</v>
      </c>
      <c r="AK10" s="151">
        <f t="shared" ref="AK10" si="178">IF(AK$5=0,,AK9/AK$5)</f>
        <v>0</v>
      </c>
      <c r="AL10" s="151">
        <f t="shared" ref="AL10" si="179">IF(AL$5=0,,AL9/AL$5)</f>
        <v>0</v>
      </c>
      <c r="AM10" s="151">
        <f t="shared" ref="AM10" si="180">IF(AM$5=0,,AM9/AM$5)</f>
        <v>0</v>
      </c>
      <c r="AN10" s="151">
        <f t="shared" ref="AN10" si="181">IF(AN$5=0,,AN9/AN$5)</f>
        <v>0</v>
      </c>
      <c r="AO10" s="151">
        <f t="shared" ref="AO10" si="182">IF(AO$5=0,,AO9/AO$5)</f>
        <v>0</v>
      </c>
      <c r="AP10" s="151">
        <f t="shared" ref="AP10" si="183">IF(AP$5=0,,AP9/AP$5)</f>
        <v>0</v>
      </c>
      <c r="AQ10" s="151">
        <f t="shared" ref="AQ10" si="184">IF(AQ$5=0,,AQ9/AQ$5)</f>
        <v>0</v>
      </c>
      <c r="AR10" s="151">
        <f t="shared" ref="AR10" si="185">IF(AR$5=0,,AR9/AR$5)</f>
        <v>0</v>
      </c>
      <c r="AS10" s="151">
        <f t="shared" ref="AS10" si="186">IF(AS$5=0,,AS9/AS$5)</f>
        <v>0</v>
      </c>
      <c r="AT10" s="151">
        <f t="shared" ref="AT10" si="187">IF(AT$5=0,,AT9/AT$5)</f>
        <v>0</v>
      </c>
      <c r="AU10" s="151">
        <f t="shared" ref="AU10" si="188">IF(AU$5=0,,AU9/AU$5)</f>
        <v>0</v>
      </c>
      <c r="AV10" s="151">
        <f t="shared" ref="AV10" si="189">IF(AV$5=0,,AV9/AV$5)</f>
        <v>0</v>
      </c>
      <c r="AW10" s="151">
        <f t="shared" ref="AW10" si="190">IF(AW$5=0,,AW9/AW$5)</f>
        <v>0</v>
      </c>
      <c r="AX10" s="151">
        <f t="shared" ref="AX10" si="191">IF(AX$5=0,,AX9/AX$5)</f>
        <v>0</v>
      </c>
      <c r="AY10" s="151">
        <f t="shared" ref="AY10" si="192">IF(AY$5=0,,AY9/AY$5)</f>
        <v>0</v>
      </c>
      <c r="AZ10" s="151">
        <f t="shared" ref="AZ10" si="193">IF(AZ$5=0,,AZ9/AZ$5)</f>
        <v>0</v>
      </c>
      <c r="BA10" s="151">
        <f t="shared" ref="BA10" si="194">IF(BA$5=0,,BA9/BA$5)</f>
        <v>0</v>
      </c>
      <c r="BB10" s="151">
        <f t="shared" ref="BB10" si="195">IF(BB$5=0,,BB9/BB$5)</f>
        <v>0</v>
      </c>
      <c r="BC10" s="151">
        <f t="shared" ref="BC10" si="196">IF(BC$5=0,,BC9/BC$5)</f>
        <v>0</v>
      </c>
      <c r="BD10" s="151">
        <f t="shared" ref="BD10" si="197">IF(BD$5=0,,BD9/BD$5)</f>
        <v>0</v>
      </c>
      <c r="BE10" s="151">
        <f t="shared" ref="BE10" si="198">IF(BE$5=0,,BE9/BE$5)</f>
        <v>0</v>
      </c>
      <c r="BF10" s="151">
        <f t="shared" ref="BF10" si="199">IF(BF$5=0,,BF9/BF$5)</f>
        <v>0</v>
      </c>
      <c r="BG10" s="151">
        <f t="shared" ref="BG10" si="200">IF(BG$5=0,,BG9/BG$5)</f>
        <v>0</v>
      </c>
      <c r="BH10" s="151">
        <f t="shared" ref="BH10" si="201">IF(BH$5=0,,BH9/BH$5)</f>
        <v>0</v>
      </c>
      <c r="BI10" s="151">
        <f t="shared" ref="BI10" si="202">IF(BI$5=0,,BI9/BI$5)</f>
        <v>0</v>
      </c>
      <c r="BJ10" s="151">
        <f t="shared" ref="BJ10" si="203">IF(BJ$5=0,,BJ9/BJ$5)</f>
        <v>0</v>
      </c>
      <c r="BK10" s="151">
        <f t="shared" ref="BK10" si="204">IF(BK$5=0,,BK9/BK$5)</f>
        <v>0</v>
      </c>
      <c r="BL10" s="151">
        <f t="shared" ref="BL10" si="205">IF(BL$5=0,,BL9/BL$5)</f>
        <v>0</v>
      </c>
      <c r="BM10" s="151">
        <f t="shared" ref="BM10" si="206">IF(BM$5=0,,BM9/BM$5)</f>
        <v>0</v>
      </c>
      <c r="BN10" s="151">
        <f t="shared" ref="BN10" si="207">IF(BN$5=0,,BN9/BN$5)</f>
        <v>0</v>
      </c>
      <c r="BO10" s="151">
        <f t="shared" ref="BO10" si="208">IF(BO$5=0,,BO9/BO$5)</f>
        <v>0</v>
      </c>
      <c r="BP10" s="151">
        <f t="shared" ref="BP10" si="209">IF(BP$5=0,,BP9/BP$5)</f>
        <v>0</v>
      </c>
      <c r="BQ10" s="151">
        <f t="shared" ref="BQ10" si="210">IF(BQ$5=0,,BQ9/BQ$5)</f>
        <v>0</v>
      </c>
      <c r="BR10" s="151">
        <f t="shared" ref="BR10" si="211">IF(BR$5=0,,BR9/BR$5)</f>
        <v>0</v>
      </c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</row>
    <row r="11" spans="2:82" outlineLevel="1" collapsed="1">
      <c r="B11" s="46" t="s">
        <v>117</v>
      </c>
      <c r="C11" s="76">
        <f t="shared" si="79"/>
        <v>396753.24000000017</v>
      </c>
      <c r="D11" s="76">
        <f t="shared" si="80"/>
        <v>0</v>
      </c>
      <c r="E11" s="76">
        <f t="shared" si="81"/>
        <v>0</v>
      </c>
      <c r="F11" s="76">
        <f t="shared" si="82"/>
        <v>0</v>
      </c>
      <c r="G11" s="76">
        <f t="shared" si="83"/>
        <v>0</v>
      </c>
      <c r="H11" s="76">
        <f t="shared" si="84"/>
        <v>0</v>
      </c>
      <c r="I11" s="76">
        <f t="shared" si="85"/>
        <v>396753.24000000017</v>
      </c>
      <c r="J11" s="132">
        <f t="shared" si="86"/>
        <v>0.1180813214300081</v>
      </c>
      <c r="K11" s="76">
        <f>'С-сть'!K10</f>
        <v>33062.770000000004</v>
      </c>
      <c r="L11" s="76">
        <f>'С-сть'!L10</f>
        <v>33062.770000000004</v>
      </c>
      <c r="M11" s="76">
        <f>'С-сть'!M10</f>
        <v>33062.770000000004</v>
      </c>
      <c r="N11" s="76">
        <f>'С-сть'!N10</f>
        <v>33062.770000000004</v>
      </c>
      <c r="O11" s="76">
        <f>'С-сть'!O10</f>
        <v>33062.770000000004</v>
      </c>
      <c r="P11" s="76">
        <f>'С-сть'!P10</f>
        <v>33062.770000000004</v>
      </c>
      <c r="Q11" s="76">
        <f>'С-сть'!Q10</f>
        <v>33062.770000000004</v>
      </c>
      <c r="R11" s="76">
        <f>'С-сть'!R10</f>
        <v>33062.770000000004</v>
      </c>
      <c r="S11" s="76">
        <f>'С-сть'!S10</f>
        <v>33062.770000000004</v>
      </c>
      <c r="T11" s="76">
        <f>'С-сть'!T10</f>
        <v>33062.770000000004</v>
      </c>
      <c r="U11" s="76">
        <f>'С-сть'!U10</f>
        <v>33062.770000000004</v>
      </c>
      <c r="V11" s="76">
        <f>'С-сть'!V10</f>
        <v>33062.770000000004</v>
      </c>
      <c r="W11" s="76">
        <f>'С-сть'!W10</f>
        <v>0</v>
      </c>
      <c r="X11" s="76">
        <f>'С-сть'!X10</f>
        <v>0</v>
      </c>
      <c r="Y11" s="76">
        <f>'С-сть'!Y10</f>
        <v>0</v>
      </c>
      <c r="Z11" s="76">
        <f>'С-сть'!Z10</f>
        <v>0</v>
      </c>
      <c r="AA11" s="76">
        <f>'С-сть'!AA10</f>
        <v>0</v>
      </c>
      <c r="AB11" s="76">
        <f>'С-сть'!AB10</f>
        <v>0</v>
      </c>
      <c r="AC11" s="76">
        <f>'С-сть'!AC10</f>
        <v>0</v>
      </c>
      <c r="AD11" s="76">
        <f>'С-сть'!AD10</f>
        <v>0</v>
      </c>
      <c r="AE11" s="76">
        <f>'С-сть'!AE10</f>
        <v>0</v>
      </c>
      <c r="AF11" s="76">
        <f>'С-сть'!AF10</f>
        <v>0</v>
      </c>
      <c r="AG11" s="76">
        <f>'С-сть'!AG10</f>
        <v>0</v>
      </c>
      <c r="AH11" s="76">
        <f>'С-сть'!AH10</f>
        <v>0</v>
      </c>
      <c r="AI11" s="76">
        <f>'С-сть'!AI10</f>
        <v>0</v>
      </c>
      <c r="AJ11" s="76">
        <f>'С-сть'!AJ10</f>
        <v>0</v>
      </c>
      <c r="AK11" s="76">
        <f>'С-сть'!AK10</f>
        <v>0</v>
      </c>
      <c r="AL11" s="76">
        <f>'С-сть'!AL10</f>
        <v>0</v>
      </c>
      <c r="AM11" s="76">
        <f>'С-сть'!AM10</f>
        <v>0</v>
      </c>
      <c r="AN11" s="76">
        <f>'С-сть'!AN10</f>
        <v>0</v>
      </c>
      <c r="AO11" s="76">
        <f>'С-сть'!AO10</f>
        <v>0</v>
      </c>
      <c r="AP11" s="76">
        <f>'С-сть'!AP10</f>
        <v>0</v>
      </c>
      <c r="AQ11" s="76">
        <f>'С-сть'!AQ10</f>
        <v>0</v>
      </c>
      <c r="AR11" s="76">
        <f>'С-сть'!AR10</f>
        <v>0</v>
      </c>
      <c r="AS11" s="76">
        <f>'С-сть'!AS10</f>
        <v>0</v>
      </c>
      <c r="AT11" s="76">
        <f>'С-сть'!AT10</f>
        <v>0</v>
      </c>
      <c r="AU11" s="76">
        <f>'С-сть'!AU10</f>
        <v>0</v>
      </c>
      <c r="AV11" s="76">
        <f>'С-сть'!AV10</f>
        <v>0</v>
      </c>
      <c r="AW11" s="76">
        <f>'С-сть'!AW10</f>
        <v>0</v>
      </c>
      <c r="AX11" s="76">
        <f>'С-сть'!AX10</f>
        <v>0</v>
      </c>
      <c r="AY11" s="76">
        <f>'С-сть'!AY10</f>
        <v>0</v>
      </c>
      <c r="AZ11" s="76">
        <f>'С-сть'!AZ10</f>
        <v>0</v>
      </c>
      <c r="BA11" s="76">
        <f>'С-сть'!BA10</f>
        <v>0</v>
      </c>
      <c r="BB11" s="76">
        <f>'С-сть'!BB10</f>
        <v>0</v>
      </c>
      <c r="BC11" s="76">
        <f>'С-сть'!BC10</f>
        <v>0</v>
      </c>
      <c r="BD11" s="76">
        <f>'С-сть'!BD10</f>
        <v>0</v>
      </c>
      <c r="BE11" s="76">
        <f>'С-сть'!BE10</f>
        <v>0</v>
      </c>
      <c r="BF11" s="76">
        <f>'С-сть'!BF10</f>
        <v>0</v>
      </c>
      <c r="BG11" s="76">
        <f>'С-сть'!BG10</f>
        <v>0</v>
      </c>
      <c r="BH11" s="76">
        <f>'С-сть'!BH10</f>
        <v>0</v>
      </c>
      <c r="BI11" s="76">
        <f>'С-сть'!BI10</f>
        <v>0</v>
      </c>
      <c r="BJ11" s="76">
        <f>'С-сть'!BJ10</f>
        <v>0</v>
      </c>
      <c r="BK11" s="76">
        <f>'С-сть'!BK10</f>
        <v>0</v>
      </c>
      <c r="BL11" s="76">
        <f>'С-сть'!BL10</f>
        <v>0</v>
      </c>
      <c r="BM11" s="76">
        <f>'С-сть'!BM10</f>
        <v>0</v>
      </c>
      <c r="BN11" s="76">
        <f>'С-сть'!BN10</f>
        <v>0</v>
      </c>
      <c r="BO11" s="76">
        <f>'С-сть'!BO10</f>
        <v>0</v>
      </c>
      <c r="BP11" s="76">
        <f>'С-сть'!BP10</f>
        <v>0</v>
      </c>
      <c r="BQ11" s="76">
        <f>'С-сть'!BQ10</f>
        <v>0</v>
      </c>
      <c r="BR11" s="76">
        <f>'С-сть'!BR10</f>
        <v>0</v>
      </c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</row>
    <row r="12" spans="2:82" hidden="1" outlineLevel="2">
      <c r="B12" s="150" t="s">
        <v>880</v>
      </c>
      <c r="C12" s="151">
        <f t="shared" ref="C12" si="212">IF(C$5=0,,C11/C$5)</f>
        <v>0.1180813214300081</v>
      </c>
      <c r="D12" s="151">
        <f t="shared" ref="D12" si="213">IF(D$5=0,,D11/D$5)</f>
        <v>0</v>
      </c>
      <c r="E12" s="151">
        <f t="shared" ref="E12" si="214">IF(E$5=0,,E11/E$5)</f>
        <v>0</v>
      </c>
      <c r="F12" s="151">
        <f t="shared" ref="F12" si="215">IF(F$5=0,,F11/F$5)</f>
        <v>0</v>
      </c>
      <c r="G12" s="151">
        <f t="shared" ref="G12" si="216">IF(G$5=0,,G11/G$5)</f>
        <v>0</v>
      </c>
      <c r="H12" s="151">
        <f t="shared" ref="H12" si="217">IF(H$5=0,,H11/H$5)</f>
        <v>0</v>
      </c>
      <c r="I12" s="151">
        <f t="shared" ref="I12" si="218">IF(I$5=0,,I11/I$5)</f>
        <v>0.1180813214300081</v>
      </c>
      <c r="J12" s="132">
        <f t="shared" si="86"/>
        <v>3.5143250426025213E-8</v>
      </c>
      <c r="K12" s="151">
        <f>IF(K$5=0,,K11/K$5)</f>
        <v>0.13253787625869848</v>
      </c>
      <c r="L12" s="151">
        <f t="shared" ref="L12" si="219">IF(L$5=0,,L11/L$5)</f>
        <v>0.13253787625869848</v>
      </c>
      <c r="M12" s="151">
        <f t="shared" ref="M12" si="220">IF(M$5=0,,M11/M$5)</f>
        <v>0.13253787625869848</v>
      </c>
      <c r="N12" s="151">
        <f t="shared" ref="N12" si="221">IF(N$5=0,,N11/N$5)</f>
        <v>0.11518954365877476</v>
      </c>
      <c r="O12" s="151">
        <f t="shared" ref="O12" si="222">IF(O$5=0,,O11/O$5)</f>
        <v>8.4661440259196447E-2</v>
      </c>
      <c r="P12" s="151">
        <f t="shared" ref="P12" si="223">IF(P$5=0,,P11/P$5)</f>
        <v>0.11518954365877476</v>
      </c>
      <c r="Q12" s="151">
        <f t="shared" ref="Q12" si="224">IF(Q$5=0,,Q11/Q$5)</f>
        <v>0.11518954365877476</v>
      </c>
      <c r="R12" s="151">
        <f t="shared" ref="R12" si="225">IF(R$5=0,,R11/R$5)</f>
        <v>0.11518954365877476</v>
      </c>
      <c r="S12" s="151">
        <f t="shared" ref="S12" si="226">IF(S$5=0,,S11/S$5)</f>
        <v>0.11518954365877476</v>
      </c>
      <c r="T12" s="151">
        <f t="shared" ref="T12" si="227">IF(T$5=0,,T11/T$5)</f>
        <v>0.11518954365877476</v>
      </c>
      <c r="U12" s="151">
        <f t="shared" ref="U12" si="228">IF(U$5=0,,U11/U$5)</f>
        <v>0.13253787625869848</v>
      </c>
      <c r="V12" s="151">
        <f t="shared" ref="V12" si="229">IF(V$5=0,,V11/V$5)</f>
        <v>0.13253787625869848</v>
      </c>
      <c r="W12" s="151">
        <f t="shared" ref="W12" si="230">IF(W$5=0,,W11/W$5)</f>
        <v>0</v>
      </c>
      <c r="X12" s="151">
        <f t="shared" ref="X12" si="231">IF(X$5=0,,X11/X$5)</f>
        <v>0</v>
      </c>
      <c r="Y12" s="151">
        <f t="shared" ref="Y12" si="232">IF(Y$5=0,,Y11/Y$5)</f>
        <v>0</v>
      </c>
      <c r="Z12" s="151">
        <f t="shared" ref="Z12" si="233">IF(Z$5=0,,Z11/Z$5)</f>
        <v>0</v>
      </c>
      <c r="AA12" s="151">
        <f t="shared" ref="AA12" si="234">IF(AA$5=0,,AA11/AA$5)</f>
        <v>0</v>
      </c>
      <c r="AB12" s="151">
        <f t="shared" ref="AB12" si="235">IF(AB$5=0,,AB11/AB$5)</f>
        <v>0</v>
      </c>
      <c r="AC12" s="151">
        <f t="shared" ref="AC12" si="236">IF(AC$5=0,,AC11/AC$5)</f>
        <v>0</v>
      </c>
      <c r="AD12" s="151">
        <f t="shared" ref="AD12" si="237">IF(AD$5=0,,AD11/AD$5)</f>
        <v>0</v>
      </c>
      <c r="AE12" s="151">
        <f t="shared" ref="AE12" si="238">IF(AE$5=0,,AE11/AE$5)</f>
        <v>0</v>
      </c>
      <c r="AF12" s="151">
        <f t="shared" ref="AF12" si="239">IF(AF$5=0,,AF11/AF$5)</f>
        <v>0</v>
      </c>
      <c r="AG12" s="151">
        <f t="shared" ref="AG12" si="240">IF(AG$5=0,,AG11/AG$5)</f>
        <v>0</v>
      </c>
      <c r="AH12" s="151">
        <f t="shared" ref="AH12" si="241">IF(AH$5=0,,AH11/AH$5)</f>
        <v>0</v>
      </c>
      <c r="AI12" s="151">
        <f t="shared" ref="AI12" si="242">IF(AI$5=0,,AI11/AI$5)</f>
        <v>0</v>
      </c>
      <c r="AJ12" s="151">
        <f t="shared" ref="AJ12" si="243">IF(AJ$5=0,,AJ11/AJ$5)</f>
        <v>0</v>
      </c>
      <c r="AK12" s="151">
        <f t="shared" ref="AK12" si="244">IF(AK$5=0,,AK11/AK$5)</f>
        <v>0</v>
      </c>
      <c r="AL12" s="151">
        <f t="shared" ref="AL12" si="245">IF(AL$5=0,,AL11/AL$5)</f>
        <v>0</v>
      </c>
      <c r="AM12" s="151">
        <f t="shared" ref="AM12" si="246">IF(AM$5=0,,AM11/AM$5)</f>
        <v>0</v>
      </c>
      <c r="AN12" s="151">
        <f t="shared" ref="AN12" si="247">IF(AN$5=0,,AN11/AN$5)</f>
        <v>0</v>
      </c>
      <c r="AO12" s="151">
        <f t="shared" ref="AO12" si="248">IF(AO$5=0,,AO11/AO$5)</f>
        <v>0</v>
      </c>
      <c r="AP12" s="151">
        <f t="shared" ref="AP12" si="249">IF(AP$5=0,,AP11/AP$5)</f>
        <v>0</v>
      </c>
      <c r="AQ12" s="151">
        <f t="shared" ref="AQ12" si="250">IF(AQ$5=0,,AQ11/AQ$5)</f>
        <v>0</v>
      </c>
      <c r="AR12" s="151">
        <f t="shared" ref="AR12" si="251">IF(AR$5=0,,AR11/AR$5)</f>
        <v>0</v>
      </c>
      <c r="AS12" s="151">
        <f t="shared" ref="AS12" si="252">IF(AS$5=0,,AS11/AS$5)</f>
        <v>0</v>
      </c>
      <c r="AT12" s="151">
        <f t="shared" ref="AT12" si="253">IF(AT$5=0,,AT11/AT$5)</f>
        <v>0</v>
      </c>
      <c r="AU12" s="151">
        <f t="shared" ref="AU12" si="254">IF(AU$5=0,,AU11/AU$5)</f>
        <v>0</v>
      </c>
      <c r="AV12" s="151">
        <f t="shared" ref="AV12" si="255">IF(AV$5=0,,AV11/AV$5)</f>
        <v>0</v>
      </c>
      <c r="AW12" s="151">
        <f t="shared" ref="AW12" si="256">IF(AW$5=0,,AW11/AW$5)</f>
        <v>0</v>
      </c>
      <c r="AX12" s="151">
        <f t="shared" ref="AX12" si="257">IF(AX$5=0,,AX11/AX$5)</f>
        <v>0</v>
      </c>
      <c r="AY12" s="151">
        <f t="shared" ref="AY12" si="258">IF(AY$5=0,,AY11/AY$5)</f>
        <v>0</v>
      </c>
      <c r="AZ12" s="151">
        <f t="shared" ref="AZ12" si="259">IF(AZ$5=0,,AZ11/AZ$5)</f>
        <v>0</v>
      </c>
      <c r="BA12" s="151">
        <f t="shared" ref="BA12" si="260">IF(BA$5=0,,BA11/BA$5)</f>
        <v>0</v>
      </c>
      <c r="BB12" s="151">
        <f t="shared" ref="BB12" si="261">IF(BB$5=0,,BB11/BB$5)</f>
        <v>0</v>
      </c>
      <c r="BC12" s="151">
        <f t="shared" ref="BC12" si="262">IF(BC$5=0,,BC11/BC$5)</f>
        <v>0</v>
      </c>
      <c r="BD12" s="151">
        <f t="shared" ref="BD12" si="263">IF(BD$5=0,,BD11/BD$5)</f>
        <v>0</v>
      </c>
      <c r="BE12" s="151">
        <f t="shared" ref="BE12" si="264">IF(BE$5=0,,BE11/BE$5)</f>
        <v>0</v>
      </c>
      <c r="BF12" s="151">
        <f t="shared" ref="BF12" si="265">IF(BF$5=0,,BF11/BF$5)</f>
        <v>0</v>
      </c>
      <c r="BG12" s="151">
        <f t="shared" ref="BG12" si="266">IF(BG$5=0,,BG11/BG$5)</f>
        <v>0</v>
      </c>
      <c r="BH12" s="151">
        <f t="shared" ref="BH12" si="267">IF(BH$5=0,,BH11/BH$5)</f>
        <v>0</v>
      </c>
      <c r="BI12" s="151">
        <f t="shared" ref="BI12" si="268">IF(BI$5=0,,BI11/BI$5)</f>
        <v>0</v>
      </c>
      <c r="BJ12" s="151">
        <f t="shared" ref="BJ12" si="269">IF(BJ$5=0,,BJ11/BJ$5)</f>
        <v>0</v>
      </c>
      <c r="BK12" s="151">
        <f t="shared" ref="BK12" si="270">IF(BK$5=0,,BK11/BK$5)</f>
        <v>0</v>
      </c>
      <c r="BL12" s="151">
        <f t="shared" ref="BL12" si="271">IF(BL$5=0,,BL11/BL$5)</f>
        <v>0</v>
      </c>
      <c r="BM12" s="151">
        <f t="shared" ref="BM12" si="272">IF(BM$5=0,,BM11/BM$5)</f>
        <v>0</v>
      </c>
      <c r="BN12" s="151">
        <f t="shared" ref="BN12" si="273">IF(BN$5=0,,BN11/BN$5)</f>
        <v>0</v>
      </c>
      <c r="BO12" s="151">
        <f t="shared" ref="BO12" si="274">IF(BO$5=0,,BO11/BO$5)</f>
        <v>0</v>
      </c>
      <c r="BP12" s="151">
        <f t="shared" ref="BP12" si="275">IF(BP$5=0,,BP11/BP$5)</f>
        <v>0</v>
      </c>
      <c r="BQ12" s="151">
        <f t="shared" ref="BQ12" si="276">IF(BQ$5=0,,BQ11/BQ$5)</f>
        <v>0</v>
      </c>
      <c r="BR12" s="151">
        <f t="shared" ref="BR12" si="277">IF(BR$5=0,,BR11/BR$5)</f>
        <v>0</v>
      </c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</row>
    <row r="13" spans="2:82" outlineLevel="1" collapsed="1">
      <c r="B13" s="46" t="s">
        <v>178</v>
      </c>
      <c r="C13" s="76">
        <f t="shared" si="79"/>
        <v>19520</v>
      </c>
      <c r="D13" s="76">
        <f t="shared" si="80"/>
        <v>0</v>
      </c>
      <c r="E13" s="76">
        <f t="shared" si="81"/>
        <v>0</v>
      </c>
      <c r="F13" s="76">
        <f t="shared" si="82"/>
        <v>0</v>
      </c>
      <c r="G13" s="76">
        <f t="shared" si="83"/>
        <v>0</v>
      </c>
      <c r="H13" s="76">
        <f t="shared" si="84"/>
        <v>0</v>
      </c>
      <c r="I13" s="76">
        <f t="shared" si="85"/>
        <v>19520</v>
      </c>
      <c r="J13" s="132">
        <f t="shared" si="86"/>
        <v>5.80952380959449E-3</v>
      </c>
      <c r="K13" s="76">
        <f>'С-сть'!K11</f>
        <v>16000</v>
      </c>
      <c r="L13" s="76">
        <f>'С-сть'!L11</f>
        <v>320</v>
      </c>
      <c r="M13" s="76">
        <f>'С-сть'!M11</f>
        <v>320</v>
      </c>
      <c r="N13" s="76">
        <f>'С-сть'!N11</f>
        <v>320</v>
      </c>
      <c r="O13" s="76">
        <f>'С-сть'!O11</f>
        <v>320</v>
      </c>
      <c r="P13" s="76">
        <f>'С-сть'!P11</f>
        <v>320</v>
      </c>
      <c r="Q13" s="76">
        <f>'С-сть'!Q11</f>
        <v>320</v>
      </c>
      <c r="R13" s="76">
        <f>'С-сть'!R11</f>
        <v>320</v>
      </c>
      <c r="S13" s="76">
        <f>'С-сть'!S11</f>
        <v>320</v>
      </c>
      <c r="T13" s="76">
        <f>'С-сть'!T11</f>
        <v>320</v>
      </c>
      <c r="U13" s="76">
        <f>'С-сть'!U11</f>
        <v>320</v>
      </c>
      <c r="V13" s="76">
        <f>'С-сть'!V11</f>
        <v>320</v>
      </c>
      <c r="W13" s="76">
        <f>'С-сть'!W11</f>
        <v>0</v>
      </c>
      <c r="X13" s="76">
        <f>'С-сть'!X11</f>
        <v>0</v>
      </c>
      <c r="Y13" s="76">
        <f>'С-сть'!Y11</f>
        <v>0</v>
      </c>
      <c r="Z13" s="76">
        <f>'С-сть'!Z11</f>
        <v>0</v>
      </c>
      <c r="AA13" s="76">
        <f>'С-сть'!AA11</f>
        <v>0</v>
      </c>
      <c r="AB13" s="76">
        <f>'С-сть'!AB11</f>
        <v>0</v>
      </c>
      <c r="AC13" s="76">
        <f>'С-сть'!AC11</f>
        <v>0</v>
      </c>
      <c r="AD13" s="76">
        <f>'С-сть'!AD11</f>
        <v>0</v>
      </c>
      <c r="AE13" s="76">
        <f>'С-сть'!AE11</f>
        <v>0</v>
      </c>
      <c r="AF13" s="76">
        <f>'С-сть'!AF11</f>
        <v>0</v>
      </c>
      <c r="AG13" s="76">
        <f>'С-сть'!AG11</f>
        <v>0</v>
      </c>
      <c r="AH13" s="76">
        <f>'С-сть'!AH11</f>
        <v>0</v>
      </c>
      <c r="AI13" s="76">
        <f>'С-сть'!AI11</f>
        <v>0</v>
      </c>
      <c r="AJ13" s="76">
        <f>'С-сть'!AJ11</f>
        <v>0</v>
      </c>
      <c r="AK13" s="76">
        <f>'С-сть'!AK11</f>
        <v>0</v>
      </c>
      <c r="AL13" s="76">
        <f>'С-сть'!AL11</f>
        <v>0</v>
      </c>
      <c r="AM13" s="76">
        <f>'С-сть'!AM11</f>
        <v>0</v>
      </c>
      <c r="AN13" s="76">
        <f>'С-сть'!AN11</f>
        <v>0</v>
      </c>
      <c r="AO13" s="76">
        <f>'С-сть'!AO11</f>
        <v>0</v>
      </c>
      <c r="AP13" s="76">
        <f>'С-сть'!AP11</f>
        <v>0</v>
      </c>
      <c r="AQ13" s="76">
        <f>'С-сть'!AQ11</f>
        <v>0</v>
      </c>
      <c r="AR13" s="76">
        <f>'С-сть'!AR11</f>
        <v>0</v>
      </c>
      <c r="AS13" s="76">
        <f>'С-сть'!AS11</f>
        <v>0</v>
      </c>
      <c r="AT13" s="76">
        <f>'С-сть'!AT11</f>
        <v>0</v>
      </c>
      <c r="AU13" s="76">
        <f>'С-сть'!AU11</f>
        <v>0</v>
      </c>
      <c r="AV13" s="76">
        <f>'С-сть'!AV11</f>
        <v>0</v>
      </c>
      <c r="AW13" s="76">
        <f>'С-сть'!AW11</f>
        <v>0</v>
      </c>
      <c r="AX13" s="76">
        <f>'С-сть'!AX11</f>
        <v>0</v>
      </c>
      <c r="AY13" s="76">
        <f>'С-сть'!AY11</f>
        <v>0</v>
      </c>
      <c r="AZ13" s="76">
        <f>'С-сть'!AZ11</f>
        <v>0</v>
      </c>
      <c r="BA13" s="76">
        <f>'С-сть'!BA11</f>
        <v>0</v>
      </c>
      <c r="BB13" s="76">
        <f>'С-сть'!BB11</f>
        <v>0</v>
      </c>
      <c r="BC13" s="76">
        <f>'С-сть'!BC11</f>
        <v>0</v>
      </c>
      <c r="BD13" s="76">
        <f>'С-сть'!BD11</f>
        <v>0</v>
      </c>
      <c r="BE13" s="76">
        <f>'С-сть'!BE11</f>
        <v>0</v>
      </c>
      <c r="BF13" s="76">
        <f>'С-сть'!BF11</f>
        <v>0</v>
      </c>
      <c r="BG13" s="76">
        <f>'С-сть'!BG11</f>
        <v>0</v>
      </c>
      <c r="BH13" s="76">
        <f>'С-сть'!BH11</f>
        <v>0</v>
      </c>
      <c r="BI13" s="76">
        <f>'С-сть'!BI11</f>
        <v>0</v>
      </c>
      <c r="BJ13" s="76">
        <f>'С-сть'!BJ11</f>
        <v>0</v>
      </c>
      <c r="BK13" s="76">
        <f>'С-сть'!BK11</f>
        <v>0</v>
      </c>
      <c r="BL13" s="76">
        <f>'С-сть'!BL11</f>
        <v>0</v>
      </c>
      <c r="BM13" s="76">
        <f>'С-сть'!BM11</f>
        <v>0</v>
      </c>
      <c r="BN13" s="76">
        <f>'С-сть'!BN11</f>
        <v>0</v>
      </c>
      <c r="BO13" s="76">
        <f>'С-сть'!BO11</f>
        <v>0</v>
      </c>
      <c r="BP13" s="76">
        <f>'С-сть'!BP11</f>
        <v>0</v>
      </c>
      <c r="BQ13" s="76">
        <f>'С-сть'!BQ11</f>
        <v>0</v>
      </c>
      <c r="BR13" s="76">
        <f>'С-сть'!BR11</f>
        <v>0</v>
      </c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</row>
    <row r="14" spans="2:82" hidden="1" outlineLevel="2">
      <c r="B14" s="150" t="s">
        <v>880</v>
      </c>
      <c r="C14" s="151">
        <f t="shared" ref="C14" si="278">IF(C$5=0,,C13/C$5)</f>
        <v>5.80952380959449E-3</v>
      </c>
      <c r="D14" s="151">
        <f t="shared" ref="D14" si="279">IF(D$5=0,,D13/D$5)</f>
        <v>0</v>
      </c>
      <c r="E14" s="151">
        <f t="shared" ref="E14" si="280">IF(E$5=0,,E13/E$5)</f>
        <v>0</v>
      </c>
      <c r="F14" s="151">
        <f t="shared" ref="F14" si="281">IF(F$5=0,,F13/F$5)</f>
        <v>0</v>
      </c>
      <c r="G14" s="151">
        <f t="shared" ref="G14" si="282">IF(G$5=0,,G13/G$5)</f>
        <v>0</v>
      </c>
      <c r="H14" s="151">
        <f t="shared" ref="H14" si="283">IF(H$5=0,,H13/H$5)</f>
        <v>0</v>
      </c>
      <c r="I14" s="151">
        <f t="shared" ref="I14" si="284">IF(I$5=0,,I13/I$5)</f>
        <v>5.80952380959449E-3</v>
      </c>
      <c r="J14" s="132">
        <f t="shared" si="86"/>
        <v>1.7290249433527295E-9</v>
      </c>
      <c r="K14" s="151">
        <f>IF(K$5=0,,K13/K$5)</f>
        <v>6.4138788738486691E-2</v>
      </c>
      <c r="L14" s="151">
        <f t="shared" ref="L14" si="285">IF(L$5=0,,L13/L$5)</f>
        <v>1.2827757747697337E-3</v>
      </c>
      <c r="M14" s="151">
        <f t="shared" ref="M14" si="286">IF(M$5=0,,M13/M$5)</f>
        <v>1.2827757747697337E-3</v>
      </c>
      <c r="N14" s="151">
        <f t="shared" ref="N14" si="287">IF(N$5=0,,N13/N$5)</f>
        <v>1.1148688984863615E-3</v>
      </c>
      <c r="O14" s="151">
        <f t="shared" ref="O14" si="288">IF(O$5=0,,O13/O$5)</f>
        <v>8.1940082101236104E-4</v>
      </c>
      <c r="P14" s="151">
        <f t="shared" ref="P14" si="289">IF(P$5=0,,P13/P$5)</f>
        <v>1.1148688984863615E-3</v>
      </c>
      <c r="Q14" s="151">
        <f t="shared" ref="Q14" si="290">IF(Q$5=0,,Q13/Q$5)</f>
        <v>1.1148688984863615E-3</v>
      </c>
      <c r="R14" s="151">
        <f t="shared" ref="R14" si="291">IF(R$5=0,,R13/R$5)</f>
        <v>1.1148688984863615E-3</v>
      </c>
      <c r="S14" s="151">
        <f t="shared" ref="S14" si="292">IF(S$5=0,,S13/S$5)</f>
        <v>1.1148688984863615E-3</v>
      </c>
      <c r="T14" s="151">
        <f t="shared" ref="T14" si="293">IF(T$5=0,,T13/T$5)</f>
        <v>1.1148688984863615E-3</v>
      </c>
      <c r="U14" s="151">
        <f t="shared" ref="U14" si="294">IF(U$5=0,,U13/U$5)</f>
        <v>1.2827757747697337E-3</v>
      </c>
      <c r="V14" s="151">
        <f t="shared" ref="V14" si="295">IF(V$5=0,,V13/V$5)</f>
        <v>1.2827757747697337E-3</v>
      </c>
      <c r="W14" s="151">
        <f t="shared" ref="W14" si="296">IF(W$5=0,,W13/W$5)</f>
        <v>0</v>
      </c>
      <c r="X14" s="151">
        <f t="shared" ref="X14" si="297">IF(X$5=0,,X13/X$5)</f>
        <v>0</v>
      </c>
      <c r="Y14" s="151">
        <f t="shared" ref="Y14" si="298">IF(Y$5=0,,Y13/Y$5)</f>
        <v>0</v>
      </c>
      <c r="Z14" s="151">
        <f t="shared" ref="Z14" si="299">IF(Z$5=0,,Z13/Z$5)</f>
        <v>0</v>
      </c>
      <c r="AA14" s="151">
        <f t="shared" ref="AA14" si="300">IF(AA$5=0,,AA13/AA$5)</f>
        <v>0</v>
      </c>
      <c r="AB14" s="151">
        <f t="shared" ref="AB14" si="301">IF(AB$5=0,,AB13/AB$5)</f>
        <v>0</v>
      </c>
      <c r="AC14" s="151">
        <f t="shared" ref="AC14" si="302">IF(AC$5=0,,AC13/AC$5)</f>
        <v>0</v>
      </c>
      <c r="AD14" s="151">
        <f t="shared" ref="AD14" si="303">IF(AD$5=0,,AD13/AD$5)</f>
        <v>0</v>
      </c>
      <c r="AE14" s="151">
        <f t="shared" ref="AE14" si="304">IF(AE$5=0,,AE13/AE$5)</f>
        <v>0</v>
      </c>
      <c r="AF14" s="151">
        <f t="shared" ref="AF14" si="305">IF(AF$5=0,,AF13/AF$5)</f>
        <v>0</v>
      </c>
      <c r="AG14" s="151">
        <f t="shared" ref="AG14" si="306">IF(AG$5=0,,AG13/AG$5)</f>
        <v>0</v>
      </c>
      <c r="AH14" s="151">
        <f t="shared" ref="AH14" si="307">IF(AH$5=0,,AH13/AH$5)</f>
        <v>0</v>
      </c>
      <c r="AI14" s="151">
        <f t="shared" ref="AI14" si="308">IF(AI$5=0,,AI13/AI$5)</f>
        <v>0</v>
      </c>
      <c r="AJ14" s="151">
        <f t="shared" ref="AJ14" si="309">IF(AJ$5=0,,AJ13/AJ$5)</f>
        <v>0</v>
      </c>
      <c r="AK14" s="151">
        <f t="shared" ref="AK14" si="310">IF(AK$5=0,,AK13/AK$5)</f>
        <v>0</v>
      </c>
      <c r="AL14" s="151">
        <f t="shared" ref="AL14" si="311">IF(AL$5=0,,AL13/AL$5)</f>
        <v>0</v>
      </c>
      <c r="AM14" s="151">
        <f t="shared" ref="AM14" si="312">IF(AM$5=0,,AM13/AM$5)</f>
        <v>0</v>
      </c>
      <c r="AN14" s="151">
        <f t="shared" ref="AN14" si="313">IF(AN$5=0,,AN13/AN$5)</f>
        <v>0</v>
      </c>
      <c r="AO14" s="151">
        <f t="shared" ref="AO14" si="314">IF(AO$5=0,,AO13/AO$5)</f>
        <v>0</v>
      </c>
      <c r="AP14" s="151">
        <f t="shared" ref="AP14" si="315">IF(AP$5=0,,AP13/AP$5)</f>
        <v>0</v>
      </c>
      <c r="AQ14" s="151">
        <f t="shared" ref="AQ14" si="316">IF(AQ$5=0,,AQ13/AQ$5)</f>
        <v>0</v>
      </c>
      <c r="AR14" s="151">
        <f t="shared" ref="AR14" si="317">IF(AR$5=0,,AR13/AR$5)</f>
        <v>0</v>
      </c>
      <c r="AS14" s="151">
        <f t="shared" ref="AS14" si="318">IF(AS$5=0,,AS13/AS$5)</f>
        <v>0</v>
      </c>
      <c r="AT14" s="151">
        <f t="shared" ref="AT14" si="319">IF(AT$5=0,,AT13/AT$5)</f>
        <v>0</v>
      </c>
      <c r="AU14" s="151">
        <f t="shared" ref="AU14" si="320">IF(AU$5=0,,AU13/AU$5)</f>
        <v>0</v>
      </c>
      <c r="AV14" s="151">
        <f t="shared" ref="AV14" si="321">IF(AV$5=0,,AV13/AV$5)</f>
        <v>0</v>
      </c>
      <c r="AW14" s="151">
        <f t="shared" ref="AW14" si="322">IF(AW$5=0,,AW13/AW$5)</f>
        <v>0</v>
      </c>
      <c r="AX14" s="151">
        <f t="shared" ref="AX14" si="323">IF(AX$5=0,,AX13/AX$5)</f>
        <v>0</v>
      </c>
      <c r="AY14" s="151">
        <f t="shared" ref="AY14" si="324">IF(AY$5=0,,AY13/AY$5)</f>
        <v>0</v>
      </c>
      <c r="AZ14" s="151">
        <f t="shared" ref="AZ14" si="325">IF(AZ$5=0,,AZ13/AZ$5)</f>
        <v>0</v>
      </c>
      <c r="BA14" s="151">
        <f t="shared" ref="BA14" si="326">IF(BA$5=0,,BA13/BA$5)</f>
        <v>0</v>
      </c>
      <c r="BB14" s="151">
        <f t="shared" ref="BB14" si="327">IF(BB$5=0,,BB13/BB$5)</f>
        <v>0</v>
      </c>
      <c r="BC14" s="151">
        <f t="shared" ref="BC14" si="328">IF(BC$5=0,,BC13/BC$5)</f>
        <v>0</v>
      </c>
      <c r="BD14" s="151">
        <f t="shared" ref="BD14" si="329">IF(BD$5=0,,BD13/BD$5)</f>
        <v>0</v>
      </c>
      <c r="BE14" s="151">
        <f t="shared" ref="BE14" si="330">IF(BE$5=0,,BE13/BE$5)</f>
        <v>0</v>
      </c>
      <c r="BF14" s="151">
        <f t="shared" ref="BF14" si="331">IF(BF$5=0,,BF13/BF$5)</f>
        <v>0</v>
      </c>
      <c r="BG14" s="151">
        <f t="shared" ref="BG14" si="332">IF(BG$5=0,,BG13/BG$5)</f>
        <v>0</v>
      </c>
      <c r="BH14" s="151">
        <f t="shared" ref="BH14" si="333">IF(BH$5=0,,BH13/BH$5)</f>
        <v>0</v>
      </c>
      <c r="BI14" s="151">
        <f t="shared" ref="BI14" si="334">IF(BI$5=0,,BI13/BI$5)</f>
        <v>0</v>
      </c>
      <c r="BJ14" s="151">
        <f t="shared" ref="BJ14" si="335">IF(BJ$5=0,,BJ13/BJ$5)</f>
        <v>0</v>
      </c>
      <c r="BK14" s="151">
        <f t="shared" ref="BK14" si="336">IF(BK$5=0,,BK13/BK$5)</f>
        <v>0</v>
      </c>
      <c r="BL14" s="151">
        <f t="shared" ref="BL14" si="337">IF(BL$5=0,,BL13/BL$5)</f>
        <v>0</v>
      </c>
      <c r="BM14" s="151">
        <f t="shared" ref="BM14" si="338">IF(BM$5=0,,BM13/BM$5)</f>
        <v>0</v>
      </c>
      <c r="BN14" s="151">
        <f t="shared" ref="BN14" si="339">IF(BN$5=0,,BN13/BN$5)</f>
        <v>0</v>
      </c>
      <c r="BO14" s="151">
        <f t="shared" ref="BO14" si="340">IF(BO$5=0,,BO13/BO$5)</f>
        <v>0</v>
      </c>
      <c r="BP14" s="151">
        <f t="shared" ref="BP14" si="341">IF(BP$5=0,,BP13/BP$5)</f>
        <v>0</v>
      </c>
      <c r="BQ14" s="151">
        <f t="shared" ref="BQ14" si="342">IF(BQ$5=0,,BQ13/BQ$5)</f>
        <v>0</v>
      </c>
      <c r="BR14" s="151">
        <f t="shared" ref="BR14" si="343">IF(BR$5=0,,BR13/BR$5)</f>
        <v>0</v>
      </c>
      <c r="BS14" s="76"/>
      <c r="BT14" s="76"/>
      <c r="BU14" s="76"/>
      <c r="BV14" s="76"/>
      <c r="BW14" s="76"/>
      <c r="BX14" s="76"/>
      <c r="BY14" s="76"/>
      <c r="BZ14" s="76"/>
      <c r="CA14" s="76"/>
      <c r="CB14" s="76"/>
      <c r="CC14" s="76"/>
      <c r="CD14" s="76"/>
    </row>
    <row r="15" spans="2:82" outlineLevel="1" collapsed="1">
      <c r="B15" s="46" t="s">
        <v>185</v>
      </c>
      <c r="C15" s="76">
        <f t="shared" si="79"/>
        <v>41700.702000000005</v>
      </c>
      <c r="D15" s="76">
        <f t="shared" si="80"/>
        <v>0</v>
      </c>
      <c r="E15" s="76">
        <f t="shared" si="81"/>
        <v>0</v>
      </c>
      <c r="F15" s="76">
        <f t="shared" si="82"/>
        <v>0</v>
      </c>
      <c r="G15" s="76">
        <f t="shared" si="83"/>
        <v>0</v>
      </c>
      <c r="H15" s="76">
        <f t="shared" si="84"/>
        <v>0</v>
      </c>
      <c r="I15" s="76">
        <f t="shared" si="85"/>
        <v>41700.702000000005</v>
      </c>
      <c r="J15" s="132">
        <f t="shared" si="86"/>
        <v>1.2410923214436712E-2</v>
      </c>
      <c r="K15" s="76">
        <f>'С-сть'!K12</f>
        <v>37568.199999999997</v>
      </c>
      <c r="L15" s="76">
        <f>'С-сть'!L12</f>
        <v>375.68199999999996</v>
      </c>
      <c r="M15" s="76">
        <f>'С-сть'!M12</f>
        <v>375.68199999999996</v>
      </c>
      <c r="N15" s="76">
        <f>'С-сть'!N12</f>
        <v>375.68199999999996</v>
      </c>
      <c r="O15" s="76">
        <f>'С-сть'!O12</f>
        <v>375.68199999999996</v>
      </c>
      <c r="P15" s="76">
        <f>'С-сть'!P12</f>
        <v>375.68199999999996</v>
      </c>
      <c r="Q15" s="76">
        <f>'С-сть'!Q12</f>
        <v>375.68199999999996</v>
      </c>
      <c r="R15" s="76">
        <f>'С-сть'!R12</f>
        <v>375.68199999999996</v>
      </c>
      <c r="S15" s="76">
        <f>'С-сть'!S12</f>
        <v>375.68199999999996</v>
      </c>
      <c r="T15" s="76">
        <f>'С-сть'!T12</f>
        <v>375.68199999999996</v>
      </c>
      <c r="U15" s="76">
        <f>'С-сть'!U12</f>
        <v>375.68199999999996</v>
      </c>
      <c r="V15" s="76">
        <f>'С-сть'!V12</f>
        <v>375.68199999999996</v>
      </c>
      <c r="W15" s="76">
        <f>'С-сть'!W12</f>
        <v>0</v>
      </c>
      <c r="X15" s="76">
        <f>'С-сть'!X12</f>
        <v>0</v>
      </c>
      <c r="Y15" s="76">
        <f>'С-сть'!Y12</f>
        <v>0</v>
      </c>
      <c r="Z15" s="76">
        <f>'С-сть'!Z12</f>
        <v>0</v>
      </c>
      <c r="AA15" s="76">
        <f>'С-сть'!AA12</f>
        <v>0</v>
      </c>
      <c r="AB15" s="76">
        <f>'С-сть'!AB12</f>
        <v>0</v>
      </c>
      <c r="AC15" s="76">
        <f>'С-сть'!AC12</f>
        <v>0</v>
      </c>
      <c r="AD15" s="76">
        <f>'С-сть'!AD12</f>
        <v>0</v>
      </c>
      <c r="AE15" s="76">
        <f>'С-сть'!AE12</f>
        <v>0</v>
      </c>
      <c r="AF15" s="76">
        <f>'С-сть'!AF12</f>
        <v>0</v>
      </c>
      <c r="AG15" s="76">
        <f>'С-сть'!AG12</f>
        <v>0</v>
      </c>
      <c r="AH15" s="76">
        <f>'С-сть'!AH12</f>
        <v>0</v>
      </c>
      <c r="AI15" s="76">
        <f>'С-сть'!AI12</f>
        <v>0</v>
      </c>
      <c r="AJ15" s="76">
        <f>'С-сть'!AJ12</f>
        <v>0</v>
      </c>
      <c r="AK15" s="76">
        <f>'С-сть'!AK12</f>
        <v>0</v>
      </c>
      <c r="AL15" s="76">
        <f>'С-сть'!AL12</f>
        <v>0</v>
      </c>
      <c r="AM15" s="76">
        <f>'С-сть'!AM12</f>
        <v>0</v>
      </c>
      <c r="AN15" s="76">
        <f>'С-сть'!AN12</f>
        <v>0</v>
      </c>
      <c r="AO15" s="76">
        <f>'С-сть'!AO12</f>
        <v>0</v>
      </c>
      <c r="AP15" s="76">
        <f>'С-сть'!AP12</f>
        <v>0</v>
      </c>
      <c r="AQ15" s="76">
        <f>'С-сть'!AQ12</f>
        <v>0</v>
      </c>
      <c r="AR15" s="76">
        <f>'С-сть'!AR12</f>
        <v>0</v>
      </c>
      <c r="AS15" s="76">
        <f>'С-сть'!AS12</f>
        <v>0</v>
      </c>
      <c r="AT15" s="76">
        <f>'С-сть'!AT12</f>
        <v>0</v>
      </c>
      <c r="AU15" s="76">
        <f>'С-сть'!AU12</f>
        <v>0</v>
      </c>
      <c r="AV15" s="76">
        <f>'С-сть'!AV12</f>
        <v>0</v>
      </c>
      <c r="AW15" s="76">
        <f>'С-сть'!AW12</f>
        <v>0</v>
      </c>
      <c r="AX15" s="76">
        <f>'С-сть'!AX12</f>
        <v>0</v>
      </c>
      <c r="AY15" s="76">
        <f>'С-сть'!AY12</f>
        <v>0</v>
      </c>
      <c r="AZ15" s="76">
        <f>'С-сть'!AZ12</f>
        <v>0</v>
      </c>
      <c r="BA15" s="76">
        <f>'С-сть'!BA12</f>
        <v>0</v>
      </c>
      <c r="BB15" s="76">
        <f>'С-сть'!BB12</f>
        <v>0</v>
      </c>
      <c r="BC15" s="76">
        <f>'С-сть'!BC12</f>
        <v>0</v>
      </c>
      <c r="BD15" s="76">
        <f>'С-сть'!BD12</f>
        <v>0</v>
      </c>
      <c r="BE15" s="76">
        <f>'С-сть'!BE12</f>
        <v>0</v>
      </c>
      <c r="BF15" s="76">
        <f>'С-сть'!BF12</f>
        <v>0</v>
      </c>
      <c r="BG15" s="76">
        <f>'С-сть'!BG12</f>
        <v>0</v>
      </c>
      <c r="BH15" s="76">
        <f>'С-сть'!BH12</f>
        <v>0</v>
      </c>
      <c r="BI15" s="76">
        <f>'С-сть'!BI12</f>
        <v>0</v>
      </c>
      <c r="BJ15" s="76">
        <f>'С-сть'!BJ12</f>
        <v>0</v>
      </c>
      <c r="BK15" s="76">
        <f>'С-сть'!BK12</f>
        <v>0</v>
      </c>
      <c r="BL15" s="76">
        <f>'С-сть'!BL12</f>
        <v>0</v>
      </c>
      <c r="BM15" s="76">
        <f>'С-сть'!BM12</f>
        <v>0</v>
      </c>
      <c r="BN15" s="76">
        <f>'С-сть'!BN12</f>
        <v>0</v>
      </c>
      <c r="BO15" s="76">
        <f>'С-сть'!BO12</f>
        <v>0</v>
      </c>
      <c r="BP15" s="76">
        <f>'С-сть'!BP12</f>
        <v>0</v>
      </c>
      <c r="BQ15" s="76">
        <f>'С-сть'!BQ12</f>
        <v>0</v>
      </c>
      <c r="BR15" s="76">
        <f>'С-сть'!BR12</f>
        <v>0</v>
      </c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</row>
    <row r="16" spans="2:82" hidden="1" outlineLevel="2">
      <c r="B16" s="150" t="s">
        <v>880</v>
      </c>
      <c r="C16" s="151">
        <f t="shared" ref="C16" si="344">IF(C$5=0,,C15/C$5)</f>
        <v>1.2410923214436712E-2</v>
      </c>
      <c r="D16" s="151">
        <f t="shared" ref="D16" si="345">IF(D$5=0,,D15/D$5)</f>
        <v>0</v>
      </c>
      <c r="E16" s="151">
        <f t="shared" ref="E16" si="346">IF(E$5=0,,E15/E$5)</f>
        <v>0</v>
      </c>
      <c r="F16" s="151">
        <f t="shared" ref="F16" si="347">IF(F$5=0,,F15/F$5)</f>
        <v>0</v>
      </c>
      <c r="G16" s="151">
        <f t="shared" ref="G16" si="348">IF(G$5=0,,G15/G$5)</f>
        <v>0</v>
      </c>
      <c r="H16" s="151">
        <f t="shared" ref="H16" si="349">IF(H$5=0,,H15/H$5)</f>
        <v>0</v>
      </c>
      <c r="I16" s="151">
        <f t="shared" ref="I16" si="350">IF(I$5=0,,I15/I$5)</f>
        <v>1.2410923214436712E-2</v>
      </c>
      <c r="J16" s="132">
        <f t="shared" si="86"/>
        <v>3.6937271471987228E-9</v>
      </c>
      <c r="K16" s="151">
        <f>IF(K$5=0,,K15/K$5)</f>
        <v>0.15059867769282595</v>
      </c>
      <c r="L16" s="151">
        <f t="shared" ref="L16" si="351">IF(L$5=0,,L15/L$5)</f>
        <v>1.5059867769282595E-3</v>
      </c>
      <c r="M16" s="151">
        <f t="shared" ref="M16" si="352">IF(M$5=0,,M15/M$5)</f>
        <v>1.5059867769282595E-3</v>
      </c>
      <c r="N16" s="151">
        <f t="shared" ref="N16" si="353">IF(N$5=0,,N15/N$5)</f>
        <v>1.3088630547536039E-3</v>
      </c>
      <c r="O16" s="151">
        <f t="shared" ref="O16" si="354">IF(O$5=0,,O15/O$5)</f>
        <v>9.6198168512364303E-4</v>
      </c>
      <c r="P16" s="151">
        <f t="shared" ref="P16" si="355">IF(P$5=0,,P15/P$5)</f>
        <v>1.3088630547536039E-3</v>
      </c>
      <c r="Q16" s="151">
        <f t="shared" ref="Q16" si="356">IF(Q$5=0,,Q15/Q$5)</f>
        <v>1.3088630547536039E-3</v>
      </c>
      <c r="R16" s="151">
        <f t="shared" ref="R16" si="357">IF(R$5=0,,R15/R$5)</f>
        <v>1.3088630547536039E-3</v>
      </c>
      <c r="S16" s="151">
        <f t="shared" ref="S16" si="358">IF(S$5=0,,S15/S$5)</f>
        <v>1.3088630547536039E-3</v>
      </c>
      <c r="T16" s="151">
        <f t="shared" ref="T16" si="359">IF(T$5=0,,T15/T$5)</f>
        <v>1.3088630547536039E-3</v>
      </c>
      <c r="U16" s="151">
        <f t="shared" ref="U16" si="360">IF(U$5=0,,U15/U$5)</f>
        <v>1.5059867769282595E-3</v>
      </c>
      <c r="V16" s="151">
        <f t="shared" ref="V16" si="361">IF(V$5=0,,V15/V$5)</f>
        <v>1.5059867769282595E-3</v>
      </c>
      <c r="W16" s="151">
        <f t="shared" ref="W16" si="362">IF(W$5=0,,W15/W$5)</f>
        <v>0</v>
      </c>
      <c r="X16" s="151">
        <f t="shared" ref="X16" si="363">IF(X$5=0,,X15/X$5)</f>
        <v>0</v>
      </c>
      <c r="Y16" s="151">
        <f t="shared" ref="Y16" si="364">IF(Y$5=0,,Y15/Y$5)</f>
        <v>0</v>
      </c>
      <c r="Z16" s="151">
        <f t="shared" ref="Z16" si="365">IF(Z$5=0,,Z15/Z$5)</f>
        <v>0</v>
      </c>
      <c r="AA16" s="151">
        <f t="shared" ref="AA16" si="366">IF(AA$5=0,,AA15/AA$5)</f>
        <v>0</v>
      </c>
      <c r="AB16" s="151">
        <f t="shared" ref="AB16" si="367">IF(AB$5=0,,AB15/AB$5)</f>
        <v>0</v>
      </c>
      <c r="AC16" s="151">
        <f t="shared" ref="AC16" si="368">IF(AC$5=0,,AC15/AC$5)</f>
        <v>0</v>
      </c>
      <c r="AD16" s="151">
        <f t="shared" ref="AD16" si="369">IF(AD$5=0,,AD15/AD$5)</f>
        <v>0</v>
      </c>
      <c r="AE16" s="151">
        <f t="shared" ref="AE16" si="370">IF(AE$5=0,,AE15/AE$5)</f>
        <v>0</v>
      </c>
      <c r="AF16" s="151">
        <f t="shared" ref="AF16" si="371">IF(AF$5=0,,AF15/AF$5)</f>
        <v>0</v>
      </c>
      <c r="AG16" s="151">
        <f t="shared" ref="AG16" si="372">IF(AG$5=0,,AG15/AG$5)</f>
        <v>0</v>
      </c>
      <c r="AH16" s="151">
        <f t="shared" ref="AH16" si="373">IF(AH$5=0,,AH15/AH$5)</f>
        <v>0</v>
      </c>
      <c r="AI16" s="151">
        <f t="shared" ref="AI16" si="374">IF(AI$5=0,,AI15/AI$5)</f>
        <v>0</v>
      </c>
      <c r="AJ16" s="151">
        <f t="shared" ref="AJ16" si="375">IF(AJ$5=0,,AJ15/AJ$5)</f>
        <v>0</v>
      </c>
      <c r="AK16" s="151">
        <f t="shared" ref="AK16" si="376">IF(AK$5=0,,AK15/AK$5)</f>
        <v>0</v>
      </c>
      <c r="AL16" s="151">
        <f t="shared" ref="AL16" si="377">IF(AL$5=0,,AL15/AL$5)</f>
        <v>0</v>
      </c>
      <c r="AM16" s="151">
        <f t="shared" ref="AM16" si="378">IF(AM$5=0,,AM15/AM$5)</f>
        <v>0</v>
      </c>
      <c r="AN16" s="151">
        <f t="shared" ref="AN16" si="379">IF(AN$5=0,,AN15/AN$5)</f>
        <v>0</v>
      </c>
      <c r="AO16" s="151">
        <f t="shared" ref="AO16" si="380">IF(AO$5=0,,AO15/AO$5)</f>
        <v>0</v>
      </c>
      <c r="AP16" s="151">
        <f t="shared" ref="AP16" si="381">IF(AP$5=0,,AP15/AP$5)</f>
        <v>0</v>
      </c>
      <c r="AQ16" s="151">
        <f t="shared" ref="AQ16" si="382">IF(AQ$5=0,,AQ15/AQ$5)</f>
        <v>0</v>
      </c>
      <c r="AR16" s="151">
        <f t="shared" ref="AR16" si="383">IF(AR$5=0,,AR15/AR$5)</f>
        <v>0</v>
      </c>
      <c r="AS16" s="151">
        <f t="shared" ref="AS16" si="384">IF(AS$5=0,,AS15/AS$5)</f>
        <v>0</v>
      </c>
      <c r="AT16" s="151">
        <f t="shared" ref="AT16" si="385">IF(AT$5=0,,AT15/AT$5)</f>
        <v>0</v>
      </c>
      <c r="AU16" s="151">
        <f t="shared" ref="AU16" si="386">IF(AU$5=0,,AU15/AU$5)</f>
        <v>0</v>
      </c>
      <c r="AV16" s="151">
        <f t="shared" ref="AV16" si="387">IF(AV$5=0,,AV15/AV$5)</f>
        <v>0</v>
      </c>
      <c r="AW16" s="151">
        <f t="shared" ref="AW16" si="388">IF(AW$5=0,,AW15/AW$5)</f>
        <v>0</v>
      </c>
      <c r="AX16" s="151">
        <f t="shared" ref="AX16" si="389">IF(AX$5=0,,AX15/AX$5)</f>
        <v>0</v>
      </c>
      <c r="AY16" s="151">
        <f t="shared" ref="AY16" si="390">IF(AY$5=0,,AY15/AY$5)</f>
        <v>0</v>
      </c>
      <c r="AZ16" s="151">
        <f t="shared" ref="AZ16" si="391">IF(AZ$5=0,,AZ15/AZ$5)</f>
        <v>0</v>
      </c>
      <c r="BA16" s="151">
        <f t="shared" ref="BA16" si="392">IF(BA$5=0,,BA15/BA$5)</f>
        <v>0</v>
      </c>
      <c r="BB16" s="151">
        <f t="shared" ref="BB16" si="393">IF(BB$5=0,,BB15/BB$5)</f>
        <v>0</v>
      </c>
      <c r="BC16" s="151">
        <f t="shared" ref="BC16" si="394">IF(BC$5=0,,BC15/BC$5)</f>
        <v>0</v>
      </c>
      <c r="BD16" s="151">
        <f t="shared" ref="BD16" si="395">IF(BD$5=0,,BD15/BD$5)</f>
        <v>0</v>
      </c>
      <c r="BE16" s="151">
        <f t="shared" ref="BE16" si="396">IF(BE$5=0,,BE15/BE$5)</f>
        <v>0</v>
      </c>
      <c r="BF16" s="151">
        <f t="shared" ref="BF16" si="397">IF(BF$5=0,,BF15/BF$5)</f>
        <v>0</v>
      </c>
      <c r="BG16" s="151">
        <f t="shared" ref="BG16" si="398">IF(BG$5=0,,BG15/BG$5)</f>
        <v>0</v>
      </c>
      <c r="BH16" s="151">
        <f t="shared" ref="BH16" si="399">IF(BH$5=0,,BH15/BH$5)</f>
        <v>0</v>
      </c>
      <c r="BI16" s="151">
        <f t="shared" ref="BI16" si="400">IF(BI$5=0,,BI15/BI$5)</f>
        <v>0</v>
      </c>
      <c r="BJ16" s="151">
        <f t="shared" ref="BJ16" si="401">IF(BJ$5=0,,BJ15/BJ$5)</f>
        <v>0</v>
      </c>
      <c r="BK16" s="151">
        <f t="shared" ref="BK16" si="402">IF(BK$5=0,,BK15/BK$5)</f>
        <v>0</v>
      </c>
      <c r="BL16" s="151">
        <f t="shared" ref="BL16" si="403">IF(BL$5=0,,BL15/BL$5)</f>
        <v>0</v>
      </c>
      <c r="BM16" s="151">
        <f t="shared" ref="BM16" si="404">IF(BM$5=0,,BM15/BM$5)</f>
        <v>0</v>
      </c>
      <c r="BN16" s="151">
        <f t="shared" ref="BN16" si="405">IF(BN$5=0,,BN15/BN$5)</f>
        <v>0</v>
      </c>
      <c r="BO16" s="151">
        <f t="shared" ref="BO16" si="406">IF(BO$5=0,,BO15/BO$5)</f>
        <v>0</v>
      </c>
      <c r="BP16" s="151">
        <f t="shared" ref="BP16" si="407">IF(BP$5=0,,BP15/BP$5)</f>
        <v>0</v>
      </c>
      <c r="BQ16" s="151">
        <f t="shared" ref="BQ16" si="408">IF(BQ$5=0,,BQ15/BQ$5)</f>
        <v>0</v>
      </c>
      <c r="BR16" s="151">
        <f t="shared" ref="BR16" si="409">IF(BR$5=0,,BR15/BR$5)</f>
        <v>0</v>
      </c>
      <c r="BS16" s="76"/>
      <c r="BT16" s="76"/>
      <c r="BU16" s="76"/>
      <c r="BV16" s="76"/>
      <c r="BW16" s="76"/>
      <c r="BX16" s="76"/>
      <c r="BY16" s="76"/>
      <c r="BZ16" s="76"/>
      <c r="CA16" s="76"/>
      <c r="CB16" s="76"/>
      <c r="CC16" s="76"/>
      <c r="CD16" s="76"/>
    </row>
    <row r="17" spans="2:82" outlineLevel="1" collapsed="1">
      <c r="B17" s="46" t="s">
        <v>188</v>
      </c>
      <c r="C17" s="76">
        <f t="shared" si="79"/>
        <v>17587.5</v>
      </c>
      <c r="D17" s="76">
        <f t="shared" si="80"/>
        <v>0</v>
      </c>
      <c r="E17" s="76">
        <f t="shared" si="81"/>
        <v>0</v>
      </c>
      <c r="F17" s="76">
        <f t="shared" si="82"/>
        <v>0</v>
      </c>
      <c r="G17" s="76">
        <f t="shared" si="83"/>
        <v>0</v>
      </c>
      <c r="H17" s="76">
        <f t="shared" si="84"/>
        <v>0</v>
      </c>
      <c r="I17" s="76">
        <f t="shared" si="85"/>
        <v>17587.5</v>
      </c>
      <c r="J17" s="132">
        <f t="shared" si="86"/>
        <v>5.2343750000636837E-3</v>
      </c>
      <c r="K17" s="76">
        <f>'С-сть'!K13</f>
        <v>1465.625</v>
      </c>
      <c r="L17" s="76">
        <f>'С-сть'!L13</f>
        <v>1465.625</v>
      </c>
      <c r="M17" s="76">
        <f>'С-сть'!M13</f>
        <v>1465.625</v>
      </c>
      <c r="N17" s="76">
        <f>'С-сть'!N13</f>
        <v>1465.625</v>
      </c>
      <c r="O17" s="76">
        <f>'С-сть'!O13</f>
        <v>1465.625</v>
      </c>
      <c r="P17" s="76">
        <f>'С-сть'!P13</f>
        <v>1465.625</v>
      </c>
      <c r="Q17" s="76">
        <f>'С-сть'!Q13</f>
        <v>1465.625</v>
      </c>
      <c r="R17" s="76">
        <f>'С-сть'!R13</f>
        <v>1465.625</v>
      </c>
      <c r="S17" s="76">
        <f>'С-сть'!S13</f>
        <v>1465.625</v>
      </c>
      <c r="T17" s="76">
        <f>'С-сть'!T13</f>
        <v>1465.625</v>
      </c>
      <c r="U17" s="76">
        <f>'С-сть'!U13</f>
        <v>1465.625</v>
      </c>
      <c r="V17" s="76">
        <f>'С-сть'!V13</f>
        <v>1465.625</v>
      </c>
      <c r="W17" s="76">
        <f>'С-сть'!W13</f>
        <v>0</v>
      </c>
      <c r="X17" s="76">
        <f>'С-сть'!X13</f>
        <v>0</v>
      </c>
      <c r="Y17" s="76">
        <f>'С-сть'!Y13</f>
        <v>0</v>
      </c>
      <c r="Z17" s="76">
        <f>'С-сть'!Z13</f>
        <v>0</v>
      </c>
      <c r="AA17" s="76">
        <f>'С-сть'!AA13</f>
        <v>0</v>
      </c>
      <c r="AB17" s="76">
        <f>'С-сть'!AB13</f>
        <v>0</v>
      </c>
      <c r="AC17" s="76">
        <f>'С-сть'!AC13</f>
        <v>0</v>
      </c>
      <c r="AD17" s="76">
        <f>'С-сть'!AD13</f>
        <v>0</v>
      </c>
      <c r="AE17" s="76">
        <f>'С-сть'!AE13</f>
        <v>0</v>
      </c>
      <c r="AF17" s="76">
        <f>'С-сть'!AF13</f>
        <v>0</v>
      </c>
      <c r="AG17" s="76">
        <f>'С-сть'!AG13</f>
        <v>0</v>
      </c>
      <c r="AH17" s="76">
        <f>'С-сть'!AH13</f>
        <v>0</v>
      </c>
      <c r="AI17" s="76">
        <f>'С-сть'!AI13</f>
        <v>0</v>
      </c>
      <c r="AJ17" s="76">
        <f>'С-сть'!AJ13</f>
        <v>0</v>
      </c>
      <c r="AK17" s="76">
        <f>'С-сть'!AK13</f>
        <v>0</v>
      </c>
      <c r="AL17" s="76">
        <f>'С-сть'!AL13</f>
        <v>0</v>
      </c>
      <c r="AM17" s="76">
        <f>'С-сть'!AM13</f>
        <v>0</v>
      </c>
      <c r="AN17" s="76">
        <f>'С-сть'!AN13</f>
        <v>0</v>
      </c>
      <c r="AO17" s="76">
        <f>'С-сть'!AO13</f>
        <v>0</v>
      </c>
      <c r="AP17" s="76">
        <f>'С-сть'!AP13</f>
        <v>0</v>
      </c>
      <c r="AQ17" s="76">
        <f>'С-сть'!AQ13</f>
        <v>0</v>
      </c>
      <c r="AR17" s="76">
        <f>'С-сть'!AR13</f>
        <v>0</v>
      </c>
      <c r="AS17" s="76">
        <f>'С-сть'!AS13</f>
        <v>0</v>
      </c>
      <c r="AT17" s="76">
        <f>'С-сть'!AT13</f>
        <v>0</v>
      </c>
      <c r="AU17" s="76">
        <f>'С-сть'!AU13</f>
        <v>0</v>
      </c>
      <c r="AV17" s="76">
        <f>'С-сть'!AV13</f>
        <v>0</v>
      </c>
      <c r="AW17" s="76">
        <f>'С-сть'!AW13</f>
        <v>0</v>
      </c>
      <c r="AX17" s="76">
        <f>'С-сть'!AX13</f>
        <v>0</v>
      </c>
      <c r="AY17" s="76">
        <f>'С-сть'!AY13</f>
        <v>0</v>
      </c>
      <c r="AZ17" s="76">
        <f>'С-сть'!AZ13</f>
        <v>0</v>
      </c>
      <c r="BA17" s="76">
        <f>'С-сть'!BA13</f>
        <v>0</v>
      </c>
      <c r="BB17" s="76">
        <f>'С-сть'!BB13</f>
        <v>0</v>
      </c>
      <c r="BC17" s="76">
        <f>'С-сть'!BC13</f>
        <v>0</v>
      </c>
      <c r="BD17" s="76">
        <f>'С-сть'!BD13</f>
        <v>0</v>
      </c>
      <c r="BE17" s="76">
        <f>'С-сть'!BE13</f>
        <v>0</v>
      </c>
      <c r="BF17" s="76">
        <f>'С-сть'!BF13</f>
        <v>0</v>
      </c>
      <c r="BG17" s="76">
        <f>'С-сть'!BG13</f>
        <v>0</v>
      </c>
      <c r="BH17" s="76">
        <f>'С-сть'!BH13</f>
        <v>0</v>
      </c>
      <c r="BI17" s="76">
        <f>'С-сть'!BI13</f>
        <v>0</v>
      </c>
      <c r="BJ17" s="76">
        <f>'С-сть'!BJ13</f>
        <v>0</v>
      </c>
      <c r="BK17" s="76">
        <f>'С-сть'!BK13</f>
        <v>0</v>
      </c>
      <c r="BL17" s="76">
        <f>'С-сть'!BL13</f>
        <v>0</v>
      </c>
      <c r="BM17" s="76">
        <f>'С-сть'!BM13</f>
        <v>0</v>
      </c>
      <c r="BN17" s="76">
        <f>'С-сть'!BN13</f>
        <v>0</v>
      </c>
      <c r="BO17" s="76">
        <f>'С-сть'!BO13</f>
        <v>0</v>
      </c>
      <c r="BP17" s="76">
        <f>'С-сть'!BP13</f>
        <v>0</v>
      </c>
      <c r="BQ17" s="76">
        <f>'С-сть'!BQ13</f>
        <v>0</v>
      </c>
      <c r="BR17" s="76">
        <f>'С-сть'!BR13</f>
        <v>0</v>
      </c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</row>
    <row r="18" spans="2:82" hidden="1" outlineLevel="2">
      <c r="B18" s="150" t="s">
        <v>880</v>
      </c>
      <c r="C18" s="151">
        <f t="shared" ref="C18" si="410">IF(C$5=0,,C17/C$5)</f>
        <v>5.2343750000636837E-3</v>
      </c>
      <c r="D18" s="151">
        <f t="shared" ref="D18" si="411">IF(D$5=0,,D17/D$5)</f>
        <v>0</v>
      </c>
      <c r="E18" s="151">
        <f t="shared" ref="E18" si="412">IF(E$5=0,,E17/E$5)</f>
        <v>0</v>
      </c>
      <c r="F18" s="151">
        <f t="shared" ref="F18" si="413">IF(F$5=0,,F17/F$5)</f>
        <v>0</v>
      </c>
      <c r="G18" s="151">
        <f t="shared" ref="G18" si="414">IF(G$5=0,,G17/G$5)</f>
        <v>0</v>
      </c>
      <c r="H18" s="151">
        <f t="shared" ref="H18" si="415">IF(H$5=0,,H17/H$5)</f>
        <v>0</v>
      </c>
      <c r="I18" s="151">
        <f t="shared" ref="I18" si="416">IF(I$5=0,,I17/I$5)</f>
        <v>5.2343750000636837E-3</v>
      </c>
      <c r="J18" s="132">
        <f t="shared" si="86"/>
        <v>1.5578497024188592E-9</v>
      </c>
      <c r="K18" s="151">
        <f>IF(K$5=0,,K17/K$5)</f>
        <v>5.8752132653027839E-3</v>
      </c>
      <c r="L18" s="151">
        <f t="shared" ref="L18" si="417">IF(L$5=0,,L17/L$5)</f>
        <v>5.8752132653027839E-3</v>
      </c>
      <c r="M18" s="151">
        <f t="shared" ref="M18" si="418">IF(M$5=0,,M17/M$5)</f>
        <v>5.8752132653027839E-3</v>
      </c>
      <c r="N18" s="151">
        <f t="shared" ref="N18" si="419">IF(N$5=0,,N17/N$5)</f>
        <v>5.10618665420023E-3</v>
      </c>
      <c r="O18" s="151">
        <f t="shared" ref="O18" si="420">IF(O$5=0,,O17/O$5)</f>
        <v>3.752919775925755E-3</v>
      </c>
      <c r="P18" s="151">
        <f t="shared" ref="P18" si="421">IF(P$5=0,,P17/P$5)</f>
        <v>5.10618665420023E-3</v>
      </c>
      <c r="Q18" s="151">
        <f t="shared" ref="Q18" si="422">IF(Q$5=0,,Q17/Q$5)</f>
        <v>5.10618665420023E-3</v>
      </c>
      <c r="R18" s="151">
        <f t="shared" ref="R18" si="423">IF(R$5=0,,R17/R$5)</f>
        <v>5.10618665420023E-3</v>
      </c>
      <c r="S18" s="151">
        <f t="shared" ref="S18" si="424">IF(S$5=0,,S17/S$5)</f>
        <v>5.10618665420023E-3</v>
      </c>
      <c r="T18" s="151">
        <f t="shared" ref="T18" si="425">IF(T$5=0,,T17/T$5)</f>
        <v>5.10618665420023E-3</v>
      </c>
      <c r="U18" s="151">
        <f t="shared" ref="U18" si="426">IF(U$5=0,,U17/U$5)</f>
        <v>5.8752132653027839E-3</v>
      </c>
      <c r="V18" s="151">
        <f t="shared" ref="V18" si="427">IF(V$5=0,,V17/V$5)</f>
        <v>5.8752132653027839E-3</v>
      </c>
      <c r="W18" s="151">
        <f t="shared" ref="W18" si="428">IF(W$5=0,,W17/W$5)</f>
        <v>0</v>
      </c>
      <c r="X18" s="151">
        <f t="shared" ref="X18" si="429">IF(X$5=0,,X17/X$5)</f>
        <v>0</v>
      </c>
      <c r="Y18" s="151">
        <f t="shared" ref="Y18" si="430">IF(Y$5=0,,Y17/Y$5)</f>
        <v>0</v>
      </c>
      <c r="Z18" s="151">
        <f t="shared" ref="Z18" si="431">IF(Z$5=0,,Z17/Z$5)</f>
        <v>0</v>
      </c>
      <c r="AA18" s="151">
        <f t="shared" ref="AA18" si="432">IF(AA$5=0,,AA17/AA$5)</f>
        <v>0</v>
      </c>
      <c r="AB18" s="151">
        <f t="shared" ref="AB18" si="433">IF(AB$5=0,,AB17/AB$5)</f>
        <v>0</v>
      </c>
      <c r="AC18" s="151">
        <f t="shared" ref="AC18" si="434">IF(AC$5=0,,AC17/AC$5)</f>
        <v>0</v>
      </c>
      <c r="AD18" s="151">
        <f t="shared" ref="AD18" si="435">IF(AD$5=0,,AD17/AD$5)</f>
        <v>0</v>
      </c>
      <c r="AE18" s="151">
        <f t="shared" ref="AE18" si="436">IF(AE$5=0,,AE17/AE$5)</f>
        <v>0</v>
      </c>
      <c r="AF18" s="151">
        <f t="shared" ref="AF18" si="437">IF(AF$5=0,,AF17/AF$5)</f>
        <v>0</v>
      </c>
      <c r="AG18" s="151">
        <f t="shared" ref="AG18" si="438">IF(AG$5=0,,AG17/AG$5)</f>
        <v>0</v>
      </c>
      <c r="AH18" s="151">
        <f t="shared" ref="AH18" si="439">IF(AH$5=0,,AH17/AH$5)</f>
        <v>0</v>
      </c>
      <c r="AI18" s="151">
        <f t="shared" ref="AI18" si="440">IF(AI$5=0,,AI17/AI$5)</f>
        <v>0</v>
      </c>
      <c r="AJ18" s="151">
        <f t="shared" ref="AJ18" si="441">IF(AJ$5=0,,AJ17/AJ$5)</f>
        <v>0</v>
      </c>
      <c r="AK18" s="151">
        <f t="shared" ref="AK18" si="442">IF(AK$5=0,,AK17/AK$5)</f>
        <v>0</v>
      </c>
      <c r="AL18" s="151">
        <f t="shared" ref="AL18" si="443">IF(AL$5=0,,AL17/AL$5)</f>
        <v>0</v>
      </c>
      <c r="AM18" s="151">
        <f t="shared" ref="AM18" si="444">IF(AM$5=0,,AM17/AM$5)</f>
        <v>0</v>
      </c>
      <c r="AN18" s="151">
        <f t="shared" ref="AN18" si="445">IF(AN$5=0,,AN17/AN$5)</f>
        <v>0</v>
      </c>
      <c r="AO18" s="151">
        <f t="shared" ref="AO18" si="446">IF(AO$5=0,,AO17/AO$5)</f>
        <v>0</v>
      </c>
      <c r="AP18" s="151">
        <f t="shared" ref="AP18" si="447">IF(AP$5=0,,AP17/AP$5)</f>
        <v>0</v>
      </c>
      <c r="AQ18" s="151">
        <f t="shared" ref="AQ18" si="448">IF(AQ$5=0,,AQ17/AQ$5)</f>
        <v>0</v>
      </c>
      <c r="AR18" s="151">
        <f t="shared" ref="AR18" si="449">IF(AR$5=0,,AR17/AR$5)</f>
        <v>0</v>
      </c>
      <c r="AS18" s="151">
        <f t="shared" ref="AS18" si="450">IF(AS$5=0,,AS17/AS$5)</f>
        <v>0</v>
      </c>
      <c r="AT18" s="151">
        <f t="shared" ref="AT18" si="451">IF(AT$5=0,,AT17/AT$5)</f>
        <v>0</v>
      </c>
      <c r="AU18" s="151">
        <f t="shared" ref="AU18" si="452">IF(AU$5=0,,AU17/AU$5)</f>
        <v>0</v>
      </c>
      <c r="AV18" s="151">
        <f t="shared" ref="AV18" si="453">IF(AV$5=0,,AV17/AV$5)</f>
        <v>0</v>
      </c>
      <c r="AW18" s="151">
        <f t="shared" ref="AW18" si="454">IF(AW$5=0,,AW17/AW$5)</f>
        <v>0</v>
      </c>
      <c r="AX18" s="151">
        <f t="shared" ref="AX18" si="455">IF(AX$5=0,,AX17/AX$5)</f>
        <v>0</v>
      </c>
      <c r="AY18" s="151">
        <f t="shared" ref="AY18" si="456">IF(AY$5=0,,AY17/AY$5)</f>
        <v>0</v>
      </c>
      <c r="AZ18" s="151">
        <f t="shared" ref="AZ18" si="457">IF(AZ$5=0,,AZ17/AZ$5)</f>
        <v>0</v>
      </c>
      <c r="BA18" s="151">
        <f t="shared" ref="BA18" si="458">IF(BA$5=0,,BA17/BA$5)</f>
        <v>0</v>
      </c>
      <c r="BB18" s="151">
        <f t="shared" ref="BB18" si="459">IF(BB$5=0,,BB17/BB$5)</f>
        <v>0</v>
      </c>
      <c r="BC18" s="151">
        <f t="shared" ref="BC18" si="460">IF(BC$5=0,,BC17/BC$5)</f>
        <v>0</v>
      </c>
      <c r="BD18" s="151">
        <f t="shared" ref="BD18" si="461">IF(BD$5=0,,BD17/BD$5)</f>
        <v>0</v>
      </c>
      <c r="BE18" s="151">
        <f t="shared" ref="BE18" si="462">IF(BE$5=0,,BE17/BE$5)</f>
        <v>0</v>
      </c>
      <c r="BF18" s="151">
        <f t="shared" ref="BF18" si="463">IF(BF$5=0,,BF17/BF$5)</f>
        <v>0</v>
      </c>
      <c r="BG18" s="151">
        <f t="shared" ref="BG18" si="464">IF(BG$5=0,,BG17/BG$5)</f>
        <v>0</v>
      </c>
      <c r="BH18" s="151">
        <f t="shared" ref="BH18" si="465">IF(BH$5=0,,BH17/BH$5)</f>
        <v>0</v>
      </c>
      <c r="BI18" s="151">
        <f t="shared" ref="BI18" si="466">IF(BI$5=0,,BI17/BI$5)</f>
        <v>0</v>
      </c>
      <c r="BJ18" s="151">
        <f t="shared" ref="BJ18" si="467">IF(BJ$5=0,,BJ17/BJ$5)</f>
        <v>0</v>
      </c>
      <c r="BK18" s="151">
        <f t="shared" ref="BK18" si="468">IF(BK$5=0,,BK17/BK$5)</f>
        <v>0</v>
      </c>
      <c r="BL18" s="151">
        <f t="shared" ref="BL18" si="469">IF(BL$5=0,,BL17/BL$5)</f>
        <v>0</v>
      </c>
      <c r="BM18" s="151">
        <f t="shared" ref="BM18" si="470">IF(BM$5=0,,BM17/BM$5)</f>
        <v>0</v>
      </c>
      <c r="BN18" s="151">
        <f t="shared" ref="BN18" si="471">IF(BN$5=0,,BN17/BN$5)</f>
        <v>0</v>
      </c>
      <c r="BO18" s="151">
        <f t="shared" ref="BO18" si="472">IF(BO$5=0,,BO17/BO$5)</f>
        <v>0</v>
      </c>
      <c r="BP18" s="151">
        <f t="shared" ref="BP18" si="473">IF(BP$5=0,,BP17/BP$5)</f>
        <v>0</v>
      </c>
      <c r="BQ18" s="151">
        <f t="shared" ref="BQ18" si="474">IF(BQ$5=0,,BQ17/BQ$5)</f>
        <v>0</v>
      </c>
      <c r="BR18" s="151">
        <f t="shared" ref="BR18" si="475">IF(BR$5=0,,BR17/BR$5)</f>
        <v>0</v>
      </c>
      <c r="BS18" s="76"/>
      <c r="BT18" s="76"/>
      <c r="BU18" s="76"/>
      <c r="BV18" s="76"/>
      <c r="BW18" s="76"/>
      <c r="BX18" s="76"/>
      <c r="BY18" s="76"/>
      <c r="BZ18" s="76"/>
      <c r="CA18" s="76"/>
      <c r="CB18" s="76"/>
      <c r="CC18" s="76"/>
      <c r="CD18" s="76"/>
    </row>
    <row r="19" spans="2:82" outlineLevel="1" collapsed="1">
      <c r="B19" s="46" t="s">
        <v>881</v>
      </c>
      <c r="C19" s="76">
        <f t="shared" si="79"/>
        <v>90000</v>
      </c>
      <c r="D19" s="76">
        <f t="shared" si="80"/>
        <v>0</v>
      </c>
      <c r="E19" s="76">
        <f t="shared" si="81"/>
        <v>0</v>
      </c>
      <c r="F19" s="76">
        <f t="shared" si="82"/>
        <v>0</v>
      </c>
      <c r="G19" s="76">
        <f t="shared" si="83"/>
        <v>0</v>
      </c>
      <c r="H19" s="76">
        <f t="shared" si="84"/>
        <v>0</v>
      </c>
      <c r="I19" s="76">
        <f t="shared" si="85"/>
        <v>90000</v>
      </c>
      <c r="J19" s="132">
        <f t="shared" si="86"/>
        <v>2.6785714286040169E-2</v>
      </c>
      <c r="K19" s="76">
        <f>'С-сть'!K14</f>
        <v>0</v>
      </c>
      <c r="L19" s="76">
        <f>'С-сть'!L14</f>
        <v>0</v>
      </c>
      <c r="M19" s="76">
        <f>'С-сть'!M14</f>
        <v>0</v>
      </c>
      <c r="N19" s="76">
        <f>'С-сть'!N14</f>
        <v>0</v>
      </c>
      <c r="O19" s="76">
        <f>'С-сть'!O14</f>
        <v>90000</v>
      </c>
      <c r="P19" s="76">
        <f>'С-сть'!P14</f>
        <v>0</v>
      </c>
      <c r="Q19" s="76">
        <f>'С-сть'!Q14</f>
        <v>0</v>
      </c>
      <c r="R19" s="76">
        <f>'С-сть'!R14</f>
        <v>0</v>
      </c>
      <c r="S19" s="76">
        <f>'С-сть'!S14</f>
        <v>0</v>
      </c>
      <c r="T19" s="76">
        <f>'С-сть'!T14</f>
        <v>0</v>
      </c>
      <c r="U19" s="76">
        <f>'С-сть'!U14</f>
        <v>0</v>
      </c>
      <c r="V19" s="76">
        <f>'С-сть'!V14</f>
        <v>0</v>
      </c>
      <c r="W19" s="76">
        <f>'С-сть'!W14</f>
        <v>0</v>
      </c>
      <c r="X19" s="76">
        <f>'С-сть'!X14</f>
        <v>0</v>
      </c>
      <c r="Y19" s="76">
        <f>'С-сть'!Y14</f>
        <v>0</v>
      </c>
      <c r="Z19" s="76">
        <f>'С-сть'!Z14</f>
        <v>0</v>
      </c>
      <c r="AA19" s="76">
        <f>'С-сть'!AA14</f>
        <v>0</v>
      </c>
      <c r="AB19" s="76">
        <f>'С-сть'!AB14</f>
        <v>0</v>
      </c>
      <c r="AC19" s="76">
        <f>'С-сть'!AC14</f>
        <v>0</v>
      </c>
      <c r="AD19" s="76">
        <f>'С-сть'!AD14</f>
        <v>0</v>
      </c>
      <c r="AE19" s="76">
        <f>'С-сть'!AE14</f>
        <v>0</v>
      </c>
      <c r="AF19" s="76">
        <f>'С-сть'!AF14</f>
        <v>0</v>
      </c>
      <c r="AG19" s="76">
        <f>'С-сть'!AG14</f>
        <v>0</v>
      </c>
      <c r="AH19" s="76">
        <f>'С-сть'!AH14</f>
        <v>0</v>
      </c>
      <c r="AI19" s="76">
        <f>'С-сть'!AI14</f>
        <v>0</v>
      </c>
      <c r="AJ19" s="76">
        <f>'С-сть'!AJ14</f>
        <v>0</v>
      </c>
      <c r="AK19" s="76">
        <f>'С-сть'!AK14</f>
        <v>0</v>
      </c>
      <c r="AL19" s="76">
        <f>'С-сть'!AL14</f>
        <v>0</v>
      </c>
      <c r="AM19" s="76">
        <f>'С-сть'!AM14</f>
        <v>0</v>
      </c>
      <c r="AN19" s="76">
        <f>'С-сть'!AN14</f>
        <v>0</v>
      </c>
      <c r="AO19" s="76">
        <f>'С-сть'!AO14</f>
        <v>0</v>
      </c>
      <c r="AP19" s="76">
        <f>'С-сть'!AP14</f>
        <v>0</v>
      </c>
      <c r="AQ19" s="76">
        <f>'С-сть'!AQ14</f>
        <v>0</v>
      </c>
      <c r="AR19" s="76">
        <f>'С-сть'!AR14</f>
        <v>0</v>
      </c>
      <c r="AS19" s="76">
        <f>'С-сть'!AS14</f>
        <v>0</v>
      </c>
      <c r="AT19" s="76">
        <f>'С-сть'!AT14</f>
        <v>0</v>
      </c>
      <c r="AU19" s="76">
        <f>'С-сть'!AU14</f>
        <v>0</v>
      </c>
      <c r="AV19" s="76">
        <f>'С-сть'!AV14</f>
        <v>0</v>
      </c>
      <c r="AW19" s="76">
        <f>'С-сть'!AW14</f>
        <v>0</v>
      </c>
      <c r="AX19" s="76">
        <f>'С-сть'!AX14</f>
        <v>0</v>
      </c>
      <c r="AY19" s="76">
        <f>'С-сть'!AY14</f>
        <v>0</v>
      </c>
      <c r="AZ19" s="76">
        <f>'С-сть'!AZ14</f>
        <v>0</v>
      </c>
      <c r="BA19" s="76">
        <f>'С-сть'!BA14</f>
        <v>0</v>
      </c>
      <c r="BB19" s="76">
        <f>'С-сть'!BB14</f>
        <v>0</v>
      </c>
      <c r="BC19" s="76">
        <f>'С-сть'!BC14</f>
        <v>0</v>
      </c>
      <c r="BD19" s="76">
        <f>'С-сть'!BD14</f>
        <v>0</v>
      </c>
      <c r="BE19" s="76">
        <f>'С-сть'!BE14</f>
        <v>0</v>
      </c>
      <c r="BF19" s="76">
        <f>'С-сть'!BF14</f>
        <v>0</v>
      </c>
      <c r="BG19" s="76">
        <f>'С-сть'!BG14</f>
        <v>0</v>
      </c>
      <c r="BH19" s="76">
        <f>'С-сть'!BH14</f>
        <v>0</v>
      </c>
      <c r="BI19" s="76">
        <f>'С-сть'!BI14</f>
        <v>0</v>
      </c>
      <c r="BJ19" s="76">
        <f>'С-сть'!BJ14</f>
        <v>0</v>
      </c>
      <c r="BK19" s="76">
        <f>'С-сть'!BK14</f>
        <v>0</v>
      </c>
      <c r="BL19" s="76">
        <f>'С-сть'!BL14</f>
        <v>0</v>
      </c>
      <c r="BM19" s="76">
        <f>'С-сть'!BM14</f>
        <v>0</v>
      </c>
      <c r="BN19" s="76">
        <f>'С-сть'!BN14</f>
        <v>0</v>
      </c>
      <c r="BO19" s="76">
        <f>'С-сть'!BO14</f>
        <v>0</v>
      </c>
      <c r="BP19" s="76">
        <f>'С-сть'!BP14</f>
        <v>0</v>
      </c>
      <c r="BQ19" s="76">
        <f>'С-сть'!BQ14</f>
        <v>0</v>
      </c>
      <c r="BR19" s="76">
        <f>'С-сть'!BR14</f>
        <v>0</v>
      </c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</row>
    <row r="20" spans="2:82" hidden="1" outlineLevel="2">
      <c r="B20" s="150" t="s">
        <v>880</v>
      </c>
      <c r="C20" s="151">
        <f t="shared" ref="C20" si="476">IF(C$5=0,,C19/C$5)</f>
        <v>2.6785714286040169E-2</v>
      </c>
      <c r="D20" s="151">
        <f t="shared" ref="D20" si="477">IF(D$5=0,,D19/D$5)</f>
        <v>0</v>
      </c>
      <c r="E20" s="151">
        <f t="shared" ref="E20" si="478">IF(E$5=0,,E19/E$5)</f>
        <v>0</v>
      </c>
      <c r="F20" s="151">
        <f t="shared" ref="F20" si="479">IF(F$5=0,,F19/F$5)</f>
        <v>0</v>
      </c>
      <c r="G20" s="151">
        <f t="shared" ref="G20" si="480">IF(G$5=0,,G19/G$5)</f>
        <v>0</v>
      </c>
      <c r="H20" s="151">
        <f t="shared" ref="H20" si="481">IF(H$5=0,,H19/H$5)</f>
        <v>0</v>
      </c>
      <c r="I20" s="151">
        <f t="shared" ref="I20" si="482">IF(I$5=0,,I19/I$5)</f>
        <v>2.6785714286040169E-2</v>
      </c>
      <c r="J20" s="132">
        <f t="shared" si="86"/>
        <v>7.9719387757041823E-9</v>
      </c>
      <c r="K20" s="151">
        <f>IF(K$5=0,,K19/K$5)</f>
        <v>0</v>
      </c>
      <c r="L20" s="151">
        <f t="shared" ref="L20" si="483">IF(L$5=0,,L19/L$5)</f>
        <v>0</v>
      </c>
      <c r="M20" s="151">
        <f t="shared" ref="M20" si="484">IF(M$5=0,,M19/M$5)</f>
        <v>0</v>
      </c>
      <c r="N20" s="151">
        <f t="shared" ref="N20" si="485">IF(N$5=0,,N19/N$5)</f>
        <v>0</v>
      </c>
      <c r="O20" s="151">
        <f t="shared" ref="O20" si="486">IF(O$5=0,,O19/O$5)</f>
        <v>0.23045648090972654</v>
      </c>
      <c r="P20" s="151">
        <f t="shared" ref="P20" si="487">IF(P$5=0,,P19/P$5)</f>
        <v>0</v>
      </c>
      <c r="Q20" s="151">
        <f t="shared" ref="Q20" si="488">IF(Q$5=0,,Q19/Q$5)</f>
        <v>0</v>
      </c>
      <c r="R20" s="151">
        <f t="shared" ref="R20" si="489">IF(R$5=0,,R19/R$5)</f>
        <v>0</v>
      </c>
      <c r="S20" s="151">
        <f t="shared" ref="S20" si="490">IF(S$5=0,,S19/S$5)</f>
        <v>0</v>
      </c>
      <c r="T20" s="151">
        <f t="shared" ref="T20" si="491">IF(T$5=0,,T19/T$5)</f>
        <v>0</v>
      </c>
      <c r="U20" s="151">
        <f t="shared" ref="U20" si="492">IF(U$5=0,,U19/U$5)</f>
        <v>0</v>
      </c>
      <c r="V20" s="151">
        <f t="shared" ref="V20" si="493">IF(V$5=0,,V19/V$5)</f>
        <v>0</v>
      </c>
      <c r="W20" s="151">
        <f t="shared" ref="W20" si="494">IF(W$5=0,,W19/W$5)</f>
        <v>0</v>
      </c>
      <c r="X20" s="151">
        <f t="shared" ref="X20" si="495">IF(X$5=0,,X19/X$5)</f>
        <v>0</v>
      </c>
      <c r="Y20" s="151">
        <f t="shared" ref="Y20" si="496">IF(Y$5=0,,Y19/Y$5)</f>
        <v>0</v>
      </c>
      <c r="Z20" s="151">
        <f t="shared" ref="Z20" si="497">IF(Z$5=0,,Z19/Z$5)</f>
        <v>0</v>
      </c>
      <c r="AA20" s="151">
        <f t="shared" ref="AA20" si="498">IF(AA$5=0,,AA19/AA$5)</f>
        <v>0</v>
      </c>
      <c r="AB20" s="151">
        <f t="shared" ref="AB20" si="499">IF(AB$5=0,,AB19/AB$5)</f>
        <v>0</v>
      </c>
      <c r="AC20" s="151">
        <f t="shared" ref="AC20" si="500">IF(AC$5=0,,AC19/AC$5)</f>
        <v>0</v>
      </c>
      <c r="AD20" s="151">
        <f t="shared" ref="AD20" si="501">IF(AD$5=0,,AD19/AD$5)</f>
        <v>0</v>
      </c>
      <c r="AE20" s="151">
        <f t="shared" ref="AE20" si="502">IF(AE$5=0,,AE19/AE$5)</f>
        <v>0</v>
      </c>
      <c r="AF20" s="151">
        <f t="shared" ref="AF20" si="503">IF(AF$5=0,,AF19/AF$5)</f>
        <v>0</v>
      </c>
      <c r="AG20" s="151">
        <f t="shared" ref="AG20" si="504">IF(AG$5=0,,AG19/AG$5)</f>
        <v>0</v>
      </c>
      <c r="AH20" s="151">
        <f t="shared" ref="AH20" si="505">IF(AH$5=0,,AH19/AH$5)</f>
        <v>0</v>
      </c>
      <c r="AI20" s="151">
        <f t="shared" ref="AI20" si="506">IF(AI$5=0,,AI19/AI$5)</f>
        <v>0</v>
      </c>
      <c r="AJ20" s="151">
        <f t="shared" ref="AJ20" si="507">IF(AJ$5=0,,AJ19/AJ$5)</f>
        <v>0</v>
      </c>
      <c r="AK20" s="151">
        <f t="shared" ref="AK20" si="508">IF(AK$5=0,,AK19/AK$5)</f>
        <v>0</v>
      </c>
      <c r="AL20" s="151">
        <f t="shared" ref="AL20" si="509">IF(AL$5=0,,AL19/AL$5)</f>
        <v>0</v>
      </c>
      <c r="AM20" s="151">
        <f t="shared" ref="AM20" si="510">IF(AM$5=0,,AM19/AM$5)</f>
        <v>0</v>
      </c>
      <c r="AN20" s="151">
        <f t="shared" ref="AN20" si="511">IF(AN$5=0,,AN19/AN$5)</f>
        <v>0</v>
      </c>
      <c r="AO20" s="151">
        <f t="shared" ref="AO20" si="512">IF(AO$5=0,,AO19/AO$5)</f>
        <v>0</v>
      </c>
      <c r="AP20" s="151">
        <f t="shared" ref="AP20" si="513">IF(AP$5=0,,AP19/AP$5)</f>
        <v>0</v>
      </c>
      <c r="AQ20" s="151">
        <f t="shared" ref="AQ20" si="514">IF(AQ$5=0,,AQ19/AQ$5)</f>
        <v>0</v>
      </c>
      <c r="AR20" s="151">
        <f t="shared" ref="AR20" si="515">IF(AR$5=0,,AR19/AR$5)</f>
        <v>0</v>
      </c>
      <c r="AS20" s="151">
        <f t="shared" ref="AS20" si="516">IF(AS$5=0,,AS19/AS$5)</f>
        <v>0</v>
      </c>
      <c r="AT20" s="151">
        <f t="shared" ref="AT20" si="517">IF(AT$5=0,,AT19/AT$5)</f>
        <v>0</v>
      </c>
      <c r="AU20" s="151">
        <f t="shared" ref="AU20" si="518">IF(AU$5=0,,AU19/AU$5)</f>
        <v>0</v>
      </c>
      <c r="AV20" s="151">
        <f t="shared" ref="AV20" si="519">IF(AV$5=0,,AV19/AV$5)</f>
        <v>0</v>
      </c>
      <c r="AW20" s="151">
        <f t="shared" ref="AW20" si="520">IF(AW$5=0,,AW19/AW$5)</f>
        <v>0</v>
      </c>
      <c r="AX20" s="151">
        <f t="shared" ref="AX20" si="521">IF(AX$5=0,,AX19/AX$5)</f>
        <v>0</v>
      </c>
      <c r="AY20" s="151">
        <f t="shared" ref="AY20" si="522">IF(AY$5=0,,AY19/AY$5)</f>
        <v>0</v>
      </c>
      <c r="AZ20" s="151">
        <f t="shared" ref="AZ20" si="523">IF(AZ$5=0,,AZ19/AZ$5)</f>
        <v>0</v>
      </c>
      <c r="BA20" s="151">
        <f t="shared" ref="BA20" si="524">IF(BA$5=0,,BA19/BA$5)</f>
        <v>0</v>
      </c>
      <c r="BB20" s="151">
        <f t="shared" ref="BB20" si="525">IF(BB$5=0,,BB19/BB$5)</f>
        <v>0</v>
      </c>
      <c r="BC20" s="151">
        <f t="shared" ref="BC20" si="526">IF(BC$5=0,,BC19/BC$5)</f>
        <v>0</v>
      </c>
      <c r="BD20" s="151">
        <f t="shared" ref="BD20" si="527">IF(BD$5=0,,BD19/BD$5)</f>
        <v>0</v>
      </c>
      <c r="BE20" s="151">
        <f t="shared" ref="BE20" si="528">IF(BE$5=0,,BE19/BE$5)</f>
        <v>0</v>
      </c>
      <c r="BF20" s="151">
        <f t="shared" ref="BF20" si="529">IF(BF$5=0,,BF19/BF$5)</f>
        <v>0</v>
      </c>
      <c r="BG20" s="151">
        <f t="shared" ref="BG20" si="530">IF(BG$5=0,,BG19/BG$5)</f>
        <v>0</v>
      </c>
      <c r="BH20" s="151">
        <f t="shared" ref="BH20" si="531">IF(BH$5=0,,BH19/BH$5)</f>
        <v>0</v>
      </c>
      <c r="BI20" s="151">
        <f t="shared" ref="BI20" si="532">IF(BI$5=0,,BI19/BI$5)</f>
        <v>0</v>
      </c>
      <c r="BJ20" s="151">
        <f t="shared" ref="BJ20" si="533">IF(BJ$5=0,,BJ19/BJ$5)</f>
        <v>0</v>
      </c>
      <c r="BK20" s="151">
        <f t="shared" ref="BK20" si="534">IF(BK$5=0,,BK19/BK$5)</f>
        <v>0</v>
      </c>
      <c r="BL20" s="151">
        <f t="shared" ref="BL20" si="535">IF(BL$5=0,,BL19/BL$5)</f>
        <v>0</v>
      </c>
      <c r="BM20" s="151">
        <f t="shared" ref="BM20" si="536">IF(BM$5=0,,BM19/BM$5)</f>
        <v>0</v>
      </c>
      <c r="BN20" s="151">
        <f t="shared" ref="BN20" si="537">IF(BN$5=0,,BN19/BN$5)</f>
        <v>0</v>
      </c>
      <c r="BO20" s="151">
        <f t="shared" ref="BO20" si="538">IF(BO$5=0,,BO19/BO$5)</f>
        <v>0</v>
      </c>
      <c r="BP20" s="151">
        <f t="shared" ref="BP20" si="539">IF(BP$5=0,,BP19/BP$5)</f>
        <v>0</v>
      </c>
      <c r="BQ20" s="151">
        <f t="shared" ref="BQ20" si="540">IF(BQ$5=0,,BQ19/BQ$5)</f>
        <v>0</v>
      </c>
      <c r="BR20" s="151">
        <f t="shared" ref="BR20" si="541">IF(BR$5=0,,BR19/BR$5)</f>
        <v>0</v>
      </c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</row>
    <row r="21" spans="2:82" outlineLevel="1" collapsed="1">
      <c r="B21" s="46" t="s">
        <v>190</v>
      </c>
      <c r="C21" s="76">
        <f t="shared" si="79"/>
        <v>0</v>
      </c>
      <c r="D21" s="76">
        <f t="shared" si="80"/>
        <v>0</v>
      </c>
      <c r="E21" s="76">
        <f t="shared" si="81"/>
        <v>0</v>
      </c>
      <c r="F21" s="76">
        <f t="shared" si="82"/>
        <v>0</v>
      </c>
      <c r="G21" s="76">
        <f t="shared" si="83"/>
        <v>0</v>
      </c>
      <c r="H21" s="76">
        <f t="shared" si="84"/>
        <v>0</v>
      </c>
      <c r="I21" s="76">
        <f t="shared" si="85"/>
        <v>0</v>
      </c>
      <c r="J21" s="132">
        <f t="shared" si="86"/>
        <v>0</v>
      </c>
      <c r="K21" s="64">
        <f>'С-сть'!K23</f>
        <v>0</v>
      </c>
      <c r="L21" s="64">
        <f>'С-сть'!L23</f>
        <v>0</v>
      </c>
      <c r="M21" s="64">
        <f>'С-сть'!M23</f>
        <v>0</v>
      </c>
      <c r="N21" s="64">
        <f>'С-сть'!N23</f>
        <v>0</v>
      </c>
      <c r="O21" s="64">
        <f>'С-сть'!O23</f>
        <v>0</v>
      </c>
      <c r="P21" s="64">
        <f>'С-сть'!P23</f>
        <v>0</v>
      </c>
      <c r="Q21" s="64">
        <f>'С-сть'!Q23</f>
        <v>0</v>
      </c>
      <c r="R21" s="64">
        <f>'С-сть'!R23</f>
        <v>0</v>
      </c>
      <c r="S21" s="64">
        <f>'С-сть'!S23</f>
        <v>0</v>
      </c>
      <c r="T21" s="64">
        <f>'С-сть'!T23</f>
        <v>0</v>
      </c>
      <c r="U21" s="64">
        <f>'С-сть'!U23</f>
        <v>0</v>
      </c>
      <c r="V21" s="64">
        <f>'С-сть'!V23</f>
        <v>0</v>
      </c>
      <c r="W21" s="64">
        <f>'С-сть'!W23</f>
        <v>0</v>
      </c>
      <c r="X21" s="64">
        <f>'С-сть'!X23</f>
        <v>0</v>
      </c>
      <c r="Y21" s="64">
        <f>'С-сть'!Y23</f>
        <v>0</v>
      </c>
      <c r="Z21" s="64">
        <f>'С-сть'!Z23</f>
        <v>0</v>
      </c>
      <c r="AA21" s="64">
        <f>'С-сть'!AA23</f>
        <v>0</v>
      </c>
      <c r="AB21" s="64">
        <f>'С-сть'!AB23</f>
        <v>0</v>
      </c>
      <c r="AC21" s="64">
        <f>'С-сть'!AC23</f>
        <v>0</v>
      </c>
      <c r="AD21" s="64">
        <f>'С-сть'!AD23</f>
        <v>0</v>
      </c>
      <c r="AE21" s="64">
        <f>'С-сть'!AE23</f>
        <v>0</v>
      </c>
      <c r="AF21" s="64">
        <f>'С-сть'!AF23</f>
        <v>0</v>
      </c>
      <c r="AG21" s="64">
        <f>'С-сть'!AG23</f>
        <v>0</v>
      </c>
      <c r="AH21" s="64">
        <f>'С-сть'!AH23</f>
        <v>0</v>
      </c>
      <c r="AI21" s="64">
        <f>'С-сть'!AI23</f>
        <v>0</v>
      </c>
      <c r="AJ21" s="64">
        <f>'С-сть'!AJ23</f>
        <v>0</v>
      </c>
      <c r="AK21" s="64">
        <f>'С-сть'!AK23</f>
        <v>0</v>
      </c>
      <c r="AL21" s="64">
        <f>'С-сть'!AL23</f>
        <v>0</v>
      </c>
      <c r="AM21" s="64">
        <f>'С-сть'!AM23</f>
        <v>0</v>
      </c>
      <c r="AN21" s="64">
        <f>'С-сть'!AN23</f>
        <v>0</v>
      </c>
      <c r="AO21" s="64">
        <f>'С-сть'!AO23</f>
        <v>0</v>
      </c>
      <c r="AP21" s="64">
        <f>'С-сть'!AP23</f>
        <v>0</v>
      </c>
      <c r="AQ21" s="64">
        <f>'С-сть'!AQ23</f>
        <v>0</v>
      </c>
      <c r="AR21" s="64">
        <f>'С-сть'!AR23</f>
        <v>0</v>
      </c>
      <c r="AS21" s="64">
        <f>'С-сть'!AS23</f>
        <v>0</v>
      </c>
      <c r="AT21" s="64">
        <f>'С-сть'!AT23</f>
        <v>0</v>
      </c>
      <c r="AU21" s="64">
        <f>'С-сть'!AU23</f>
        <v>0</v>
      </c>
      <c r="AV21" s="64">
        <f>'С-сть'!AV23</f>
        <v>0</v>
      </c>
      <c r="AW21" s="64">
        <f>'С-сть'!AW23</f>
        <v>0</v>
      </c>
      <c r="AX21" s="64">
        <f>'С-сть'!AX23</f>
        <v>0</v>
      </c>
      <c r="AY21" s="64">
        <f>'С-сть'!AY23</f>
        <v>0</v>
      </c>
      <c r="AZ21" s="64">
        <f>'С-сть'!AZ23</f>
        <v>0</v>
      </c>
      <c r="BA21" s="64">
        <f>'С-сть'!BA23</f>
        <v>0</v>
      </c>
      <c r="BB21" s="64">
        <f>'С-сть'!BB23</f>
        <v>0</v>
      </c>
      <c r="BC21" s="64">
        <f>'С-сть'!BC23</f>
        <v>0</v>
      </c>
      <c r="BD21" s="64">
        <f>'С-сть'!BD23</f>
        <v>0</v>
      </c>
      <c r="BE21" s="64">
        <f>'С-сть'!BE23</f>
        <v>0</v>
      </c>
      <c r="BF21" s="64">
        <f>'С-сть'!BF23</f>
        <v>0</v>
      </c>
      <c r="BG21" s="64">
        <f>'С-сть'!BG23</f>
        <v>0</v>
      </c>
      <c r="BH21" s="64">
        <f>'С-сть'!BH23</f>
        <v>0</v>
      </c>
      <c r="BI21" s="64">
        <f>'С-сть'!BI23</f>
        <v>0</v>
      </c>
      <c r="BJ21" s="64">
        <f>'С-сть'!BJ23</f>
        <v>0</v>
      </c>
      <c r="BK21" s="64">
        <f>'С-сть'!BK23</f>
        <v>0</v>
      </c>
      <c r="BL21" s="64">
        <f>'С-сть'!BL23</f>
        <v>0</v>
      </c>
      <c r="BM21" s="64">
        <f>'С-сть'!BM23</f>
        <v>0</v>
      </c>
      <c r="BN21" s="64">
        <f>'С-сть'!BN23</f>
        <v>0</v>
      </c>
      <c r="BO21" s="64">
        <f>'С-сть'!BO23</f>
        <v>0</v>
      </c>
      <c r="BP21" s="64">
        <f>'С-сть'!BP23</f>
        <v>0</v>
      </c>
      <c r="BQ21" s="64">
        <f>'С-сть'!BQ23</f>
        <v>0</v>
      </c>
      <c r="BR21" s="64">
        <f>'С-сть'!BR23</f>
        <v>0</v>
      </c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</row>
    <row r="22" spans="2:82" hidden="1" outlineLevel="2">
      <c r="B22" s="150" t="s">
        <v>880</v>
      </c>
      <c r="C22" s="151">
        <f t="shared" ref="C22" si="542">IF(C$5=0,,C21/C$5)</f>
        <v>0</v>
      </c>
      <c r="D22" s="151">
        <f t="shared" ref="D22" si="543">IF(D$5=0,,D21/D$5)</f>
        <v>0</v>
      </c>
      <c r="E22" s="151">
        <f t="shared" ref="E22" si="544">IF(E$5=0,,E21/E$5)</f>
        <v>0</v>
      </c>
      <c r="F22" s="151">
        <f t="shared" ref="F22" si="545">IF(F$5=0,,F21/F$5)</f>
        <v>0</v>
      </c>
      <c r="G22" s="151">
        <f t="shared" ref="G22" si="546">IF(G$5=0,,G21/G$5)</f>
        <v>0</v>
      </c>
      <c r="H22" s="151">
        <f t="shared" ref="H22" si="547">IF(H$5=0,,H21/H$5)</f>
        <v>0</v>
      </c>
      <c r="I22" s="151">
        <f t="shared" ref="I22" si="548">IF(I$5=0,,I21/I$5)</f>
        <v>0</v>
      </c>
      <c r="J22" s="132">
        <f t="shared" si="86"/>
        <v>0</v>
      </c>
      <c r="K22" s="151">
        <f>IF(K$5=0,,K21/K$5)</f>
        <v>0</v>
      </c>
      <c r="L22" s="151">
        <f t="shared" ref="L22" si="549">IF(L$5=0,,L21/L$5)</f>
        <v>0</v>
      </c>
      <c r="M22" s="151">
        <f t="shared" ref="M22" si="550">IF(M$5=0,,M21/M$5)</f>
        <v>0</v>
      </c>
      <c r="N22" s="151">
        <f t="shared" ref="N22" si="551">IF(N$5=0,,N21/N$5)</f>
        <v>0</v>
      </c>
      <c r="O22" s="151">
        <f t="shared" ref="O22" si="552">IF(O$5=0,,O21/O$5)</f>
        <v>0</v>
      </c>
      <c r="P22" s="151">
        <f t="shared" ref="P22" si="553">IF(P$5=0,,P21/P$5)</f>
        <v>0</v>
      </c>
      <c r="Q22" s="151">
        <f t="shared" ref="Q22" si="554">IF(Q$5=0,,Q21/Q$5)</f>
        <v>0</v>
      </c>
      <c r="R22" s="151">
        <f t="shared" ref="R22" si="555">IF(R$5=0,,R21/R$5)</f>
        <v>0</v>
      </c>
      <c r="S22" s="151">
        <f t="shared" ref="S22" si="556">IF(S$5=0,,S21/S$5)</f>
        <v>0</v>
      </c>
      <c r="T22" s="151">
        <f t="shared" ref="T22" si="557">IF(T$5=0,,T21/T$5)</f>
        <v>0</v>
      </c>
      <c r="U22" s="151">
        <f t="shared" ref="U22" si="558">IF(U$5=0,,U21/U$5)</f>
        <v>0</v>
      </c>
      <c r="V22" s="151">
        <f t="shared" ref="V22" si="559">IF(V$5=0,,V21/V$5)</f>
        <v>0</v>
      </c>
      <c r="W22" s="151">
        <f t="shared" ref="W22" si="560">IF(W$5=0,,W21/W$5)</f>
        <v>0</v>
      </c>
      <c r="X22" s="151">
        <f t="shared" ref="X22" si="561">IF(X$5=0,,X21/X$5)</f>
        <v>0</v>
      </c>
      <c r="Y22" s="151">
        <f t="shared" ref="Y22" si="562">IF(Y$5=0,,Y21/Y$5)</f>
        <v>0</v>
      </c>
      <c r="Z22" s="151">
        <f t="shared" ref="Z22" si="563">IF(Z$5=0,,Z21/Z$5)</f>
        <v>0</v>
      </c>
      <c r="AA22" s="151">
        <f t="shared" ref="AA22" si="564">IF(AA$5=0,,AA21/AA$5)</f>
        <v>0</v>
      </c>
      <c r="AB22" s="151">
        <f t="shared" ref="AB22" si="565">IF(AB$5=0,,AB21/AB$5)</f>
        <v>0</v>
      </c>
      <c r="AC22" s="151">
        <f t="shared" ref="AC22" si="566">IF(AC$5=0,,AC21/AC$5)</f>
        <v>0</v>
      </c>
      <c r="AD22" s="151">
        <f t="shared" ref="AD22" si="567">IF(AD$5=0,,AD21/AD$5)</f>
        <v>0</v>
      </c>
      <c r="AE22" s="151">
        <f t="shared" ref="AE22" si="568">IF(AE$5=0,,AE21/AE$5)</f>
        <v>0</v>
      </c>
      <c r="AF22" s="151">
        <f t="shared" ref="AF22" si="569">IF(AF$5=0,,AF21/AF$5)</f>
        <v>0</v>
      </c>
      <c r="AG22" s="151">
        <f t="shared" ref="AG22" si="570">IF(AG$5=0,,AG21/AG$5)</f>
        <v>0</v>
      </c>
      <c r="AH22" s="151">
        <f t="shared" ref="AH22" si="571">IF(AH$5=0,,AH21/AH$5)</f>
        <v>0</v>
      </c>
      <c r="AI22" s="151">
        <f t="shared" ref="AI22" si="572">IF(AI$5=0,,AI21/AI$5)</f>
        <v>0</v>
      </c>
      <c r="AJ22" s="151">
        <f t="shared" ref="AJ22" si="573">IF(AJ$5=0,,AJ21/AJ$5)</f>
        <v>0</v>
      </c>
      <c r="AK22" s="151">
        <f t="shared" ref="AK22" si="574">IF(AK$5=0,,AK21/AK$5)</f>
        <v>0</v>
      </c>
      <c r="AL22" s="151">
        <f t="shared" ref="AL22" si="575">IF(AL$5=0,,AL21/AL$5)</f>
        <v>0</v>
      </c>
      <c r="AM22" s="151">
        <f t="shared" ref="AM22" si="576">IF(AM$5=0,,AM21/AM$5)</f>
        <v>0</v>
      </c>
      <c r="AN22" s="151">
        <f t="shared" ref="AN22" si="577">IF(AN$5=0,,AN21/AN$5)</f>
        <v>0</v>
      </c>
      <c r="AO22" s="151">
        <f t="shared" ref="AO22" si="578">IF(AO$5=0,,AO21/AO$5)</f>
        <v>0</v>
      </c>
      <c r="AP22" s="151">
        <f t="shared" ref="AP22" si="579">IF(AP$5=0,,AP21/AP$5)</f>
        <v>0</v>
      </c>
      <c r="AQ22" s="151">
        <f t="shared" ref="AQ22" si="580">IF(AQ$5=0,,AQ21/AQ$5)</f>
        <v>0</v>
      </c>
      <c r="AR22" s="151">
        <f t="shared" ref="AR22" si="581">IF(AR$5=0,,AR21/AR$5)</f>
        <v>0</v>
      </c>
      <c r="AS22" s="151">
        <f t="shared" ref="AS22" si="582">IF(AS$5=0,,AS21/AS$5)</f>
        <v>0</v>
      </c>
      <c r="AT22" s="151">
        <f t="shared" ref="AT22" si="583">IF(AT$5=0,,AT21/AT$5)</f>
        <v>0</v>
      </c>
      <c r="AU22" s="151">
        <f t="shared" ref="AU22" si="584">IF(AU$5=0,,AU21/AU$5)</f>
        <v>0</v>
      </c>
      <c r="AV22" s="151">
        <f t="shared" ref="AV22" si="585">IF(AV$5=0,,AV21/AV$5)</f>
        <v>0</v>
      </c>
      <c r="AW22" s="151">
        <f t="shared" ref="AW22" si="586">IF(AW$5=0,,AW21/AW$5)</f>
        <v>0</v>
      </c>
      <c r="AX22" s="151">
        <f t="shared" ref="AX22" si="587">IF(AX$5=0,,AX21/AX$5)</f>
        <v>0</v>
      </c>
      <c r="AY22" s="151">
        <f t="shared" ref="AY22" si="588">IF(AY$5=0,,AY21/AY$5)</f>
        <v>0</v>
      </c>
      <c r="AZ22" s="151">
        <f t="shared" ref="AZ22" si="589">IF(AZ$5=0,,AZ21/AZ$5)</f>
        <v>0</v>
      </c>
      <c r="BA22" s="151">
        <f t="shared" ref="BA22" si="590">IF(BA$5=0,,BA21/BA$5)</f>
        <v>0</v>
      </c>
      <c r="BB22" s="151">
        <f t="shared" ref="BB22" si="591">IF(BB$5=0,,BB21/BB$5)</f>
        <v>0</v>
      </c>
      <c r="BC22" s="151">
        <f t="shared" ref="BC22" si="592">IF(BC$5=0,,BC21/BC$5)</f>
        <v>0</v>
      </c>
      <c r="BD22" s="151">
        <f t="shared" ref="BD22" si="593">IF(BD$5=0,,BD21/BD$5)</f>
        <v>0</v>
      </c>
      <c r="BE22" s="151">
        <f t="shared" ref="BE22" si="594">IF(BE$5=0,,BE21/BE$5)</f>
        <v>0</v>
      </c>
      <c r="BF22" s="151">
        <f t="shared" ref="BF22" si="595">IF(BF$5=0,,BF21/BF$5)</f>
        <v>0</v>
      </c>
      <c r="BG22" s="151">
        <f t="shared" ref="BG22" si="596">IF(BG$5=0,,BG21/BG$5)</f>
        <v>0</v>
      </c>
      <c r="BH22" s="151">
        <f t="shared" ref="BH22" si="597">IF(BH$5=0,,BH21/BH$5)</f>
        <v>0</v>
      </c>
      <c r="BI22" s="151">
        <f t="shared" ref="BI22" si="598">IF(BI$5=0,,BI21/BI$5)</f>
        <v>0</v>
      </c>
      <c r="BJ22" s="151">
        <f t="shared" ref="BJ22" si="599">IF(BJ$5=0,,BJ21/BJ$5)</f>
        <v>0</v>
      </c>
      <c r="BK22" s="151">
        <f t="shared" ref="BK22" si="600">IF(BK$5=0,,BK21/BK$5)</f>
        <v>0</v>
      </c>
      <c r="BL22" s="151">
        <f t="shared" ref="BL22" si="601">IF(BL$5=0,,BL21/BL$5)</f>
        <v>0</v>
      </c>
      <c r="BM22" s="151">
        <f t="shared" ref="BM22" si="602">IF(BM$5=0,,BM21/BM$5)</f>
        <v>0</v>
      </c>
      <c r="BN22" s="151">
        <f t="shared" ref="BN22" si="603">IF(BN$5=0,,BN21/BN$5)</f>
        <v>0</v>
      </c>
      <c r="BO22" s="151">
        <f t="shared" ref="BO22" si="604">IF(BO$5=0,,BO21/BO$5)</f>
        <v>0</v>
      </c>
      <c r="BP22" s="151">
        <f t="shared" ref="BP22" si="605">IF(BP$5=0,,BP21/BP$5)</f>
        <v>0</v>
      </c>
      <c r="BQ22" s="151">
        <f t="shared" ref="BQ22" si="606">IF(BQ$5=0,,BQ21/BQ$5)</f>
        <v>0</v>
      </c>
      <c r="BR22" s="151">
        <f t="shared" ref="BR22" si="607">IF(BR$5=0,,BR21/BR$5)</f>
        <v>0</v>
      </c>
      <c r="BS22" s="76"/>
      <c r="BT22" s="76"/>
      <c r="BU22" s="76"/>
      <c r="BV22" s="76"/>
      <c r="BW22" s="76"/>
      <c r="BX22" s="76"/>
      <c r="BY22" s="76"/>
      <c r="BZ22" s="76"/>
      <c r="CA22" s="76"/>
      <c r="CB22" s="76"/>
      <c r="CC22" s="76"/>
      <c r="CD22" s="76"/>
    </row>
    <row r="23" spans="2:82" outlineLevel="1" collapsed="1">
      <c r="B23" s="46" t="s">
        <v>184</v>
      </c>
      <c r="C23" s="76">
        <f t="shared" si="79"/>
        <v>38400</v>
      </c>
      <c r="D23" s="76">
        <f t="shared" si="80"/>
        <v>0</v>
      </c>
      <c r="E23" s="76">
        <f t="shared" si="81"/>
        <v>0</v>
      </c>
      <c r="F23" s="76">
        <f t="shared" si="82"/>
        <v>0</v>
      </c>
      <c r="G23" s="76">
        <f t="shared" si="83"/>
        <v>0</v>
      </c>
      <c r="H23" s="76">
        <f t="shared" si="84"/>
        <v>0</v>
      </c>
      <c r="I23" s="76">
        <f t="shared" si="85"/>
        <v>38400</v>
      </c>
      <c r="J23" s="132">
        <f t="shared" si="86"/>
        <v>1.1428571428710474E-2</v>
      </c>
      <c r="K23" s="64">
        <f>'С-сть'!K27</f>
        <v>38400</v>
      </c>
      <c r="L23" s="64">
        <f>'С-сть'!L27</f>
        <v>0</v>
      </c>
      <c r="M23" s="64">
        <f>'С-сть'!M27</f>
        <v>0</v>
      </c>
      <c r="N23" s="64">
        <f>'С-сть'!N27</f>
        <v>0</v>
      </c>
      <c r="O23" s="64">
        <f>'С-сть'!O27</f>
        <v>0</v>
      </c>
      <c r="P23" s="64">
        <f>'С-сть'!P27</f>
        <v>0</v>
      </c>
      <c r="Q23" s="64">
        <f>'С-сть'!Q27</f>
        <v>0</v>
      </c>
      <c r="R23" s="64">
        <f>'С-сть'!R27</f>
        <v>0</v>
      </c>
      <c r="S23" s="64">
        <f>'С-сть'!S27</f>
        <v>0</v>
      </c>
      <c r="T23" s="64">
        <f>'С-сть'!T27</f>
        <v>0</v>
      </c>
      <c r="U23" s="64">
        <f>'С-сть'!U27</f>
        <v>0</v>
      </c>
      <c r="V23" s="64">
        <f>'С-сть'!V27</f>
        <v>0</v>
      </c>
      <c r="W23" s="64">
        <f>'С-сть'!W27</f>
        <v>0</v>
      </c>
      <c r="X23" s="64">
        <f>'С-сть'!X27</f>
        <v>0</v>
      </c>
      <c r="Y23" s="64">
        <f>'С-сть'!Y27</f>
        <v>0</v>
      </c>
      <c r="Z23" s="64">
        <f>'С-сть'!Z27</f>
        <v>0</v>
      </c>
      <c r="AA23" s="64">
        <f>'С-сть'!AA27</f>
        <v>0</v>
      </c>
      <c r="AB23" s="64">
        <f>'С-сть'!AB27</f>
        <v>0</v>
      </c>
      <c r="AC23" s="64">
        <f>'С-сть'!AC27</f>
        <v>0</v>
      </c>
      <c r="AD23" s="64">
        <f>'С-сть'!AD27</f>
        <v>0</v>
      </c>
      <c r="AE23" s="64">
        <f>'С-сть'!AE27</f>
        <v>0</v>
      </c>
      <c r="AF23" s="64">
        <f>'С-сть'!AF27</f>
        <v>0</v>
      </c>
      <c r="AG23" s="64">
        <f>'С-сть'!AG27</f>
        <v>0</v>
      </c>
      <c r="AH23" s="64">
        <f>'С-сть'!AH27</f>
        <v>0</v>
      </c>
      <c r="AI23" s="64">
        <f>'С-сть'!AI27</f>
        <v>0</v>
      </c>
      <c r="AJ23" s="64">
        <f>'С-сть'!AJ27</f>
        <v>0</v>
      </c>
      <c r="AK23" s="64">
        <f>'С-сть'!AK27</f>
        <v>0</v>
      </c>
      <c r="AL23" s="64">
        <f>'С-сть'!AL27</f>
        <v>0</v>
      </c>
      <c r="AM23" s="64">
        <f>'С-сть'!AM27</f>
        <v>0</v>
      </c>
      <c r="AN23" s="64">
        <f>'С-сть'!AN27</f>
        <v>0</v>
      </c>
      <c r="AO23" s="64">
        <f>'С-сть'!AO27</f>
        <v>0</v>
      </c>
      <c r="AP23" s="64">
        <f>'С-сть'!AP27</f>
        <v>0</v>
      </c>
      <c r="AQ23" s="64">
        <f>'С-сть'!AQ27</f>
        <v>0</v>
      </c>
      <c r="AR23" s="64">
        <f>'С-сть'!AR27</f>
        <v>0</v>
      </c>
      <c r="AS23" s="64">
        <f>'С-сть'!AS27</f>
        <v>0</v>
      </c>
      <c r="AT23" s="64">
        <f>'С-сть'!AT27</f>
        <v>0</v>
      </c>
      <c r="AU23" s="64">
        <f>'С-сть'!AU27</f>
        <v>0</v>
      </c>
      <c r="AV23" s="64">
        <f>'С-сть'!AV27</f>
        <v>0</v>
      </c>
      <c r="AW23" s="64">
        <f>'С-сть'!AW27</f>
        <v>0</v>
      </c>
      <c r="AX23" s="64">
        <f>'С-сть'!AX27</f>
        <v>0</v>
      </c>
      <c r="AY23" s="64">
        <f>'С-сть'!AY27</f>
        <v>0</v>
      </c>
      <c r="AZ23" s="64">
        <f>'С-сть'!AZ27</f>
        <v>0</v>
      </c>
      <c r="BA23" s="64">
        <f>'С-сть'!BA27</f>
        <v>0</v>
      </c>
      <c r="BB23" s="64">
        <f>'С-сть'!BB27</f>
        <v>0</v>
      </c>
      <c r="BC23" s="64">
        <f>'С-сть'!BC27</f>
        <v>0</v>
      </c>
      <c r="BD23" s="64">
        <f>'С-сть'!BD27</f>
        <v>0</v>
      </c>
      <c r="BE23" s="64">
        <f>'С-сть'!BE27</f>
        <v>0</v>
      </c>
      <c r="BF23" s="64">
        <f>'С-сть'!BF27</f>
        <v>0</v>
      </c>
      <c r="BG23" s="64">
        <f>'С-сть'!BG27</f>
        <v>0</v>
      </c>
      <c r="BH23" s="64">
        <f>'С-сть'!BH27</f>
        <v>0</v>
      </c>
      <c r="BI23" s="64">
        <f>'С-сть'!BI27</f>
        <v>0</v>
      </c>
      <c r="BJ23" s="64">
        <f>'С-сть'!BJ27</f>
        <v>0</v>
      </c>
      <c r="BK23" s="64">
        <f>'С-сть'!BK27</f>
        <v>0</v>
      </c>
      <c r="BL23" s="64">
        <f>'С-сть'!BL27</f>
        <v>0</v>
      </c>
      <c r="BM23" s="64">
        <f>'С-сть'!BM27</f>
        <v>0</v>
      </c>
      <c r="BN23" s="64">
        <f>'С-сть'!BN27</f>
        <v>0</v>
      </c>
      <c r="BO23" s="64">
        <f>'С-сть'!BO27</f>
        <v>0</v>
      </c>
      <c r="BP23" s="64">
        <f>'С-сть'!BP27</f>
        <v>0</v>
      </c>
      <c r="BQ23" s="64">
        <f>'С-сть'!BQ27</f>
        <v>0</v>
      </c>
      <c r="BR23" s="64">
        <f>'С-сть'!BR27</f>
        <v>0</v>
      </c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</row>
    <row r="24" spans="2:82" hidden="1" outlineLevel="2">
      <c r="B24" s="150" t="s">
        <v>880</v>
      </c>
      <c r="C24" s="151">
        <f t="shared" ref="C24" si="608">IF(C$5=0,,C23/C$5)</f>
        <v>1.1428571428710474E-2</v>
      </c>
      <c r="D24" s="151">
        <f t="shared" ref="D24" si="609">IF(D$5=0,,D23/D$5)</f>
        <v>0</v>
      </c>
      <c r="E24" s="151">
        <f t="shared" ref="E24" si="610">IF(E$5=0,,E23/E$5)</f>
        <v>0</v>
      </c>
      <c r="F24" s="151">
        <f t="shared" ref="F24" si="611">IF(F$5=0,,F23/F$5)</f>
        <v>0</v>
      </c>
      <c r="G24" s="151">
        <f t="shared" ref="G24" si="612">IF(G$5=0,,G23/G$5)</f>
        <v>0</v>
      </c>
      <c r="H24" s="151">
        <f t="shared" ref="H24" si="613">IF(H$5=0,,H23/H$5)</f>
        <v>0</v>
      </c>
      <c r="I24" s="151">
        <f t="shared" ref="I24" si="614">IF(I$5=0,,I23/I$5)</f>
        <v>1.1428571428710474E-2</v>
      </c>
      <c r="J24" s="132">
        <f t="shared" si="86"/>
        <v>3.4013605443004519E-9</v>
      </c>
      <c r="K24" s="151">
        <f>IF(K$5=0,,K23/K$5)</f>
        <v>0.15393309297236804</v>
      </c>
      <c r="L24" s="151">
        <f t="shared" ref="L24" si="615">IF(L$5=0,,L23/L$5)</f>
        <v>0</v>
      </c>
      <c r="M24" s="151">
        <f t="shared" ref="M24" si="616">IF(M$5=0,,M23/M$5)</f>
        <v>0</v>
      </c>
      <c r="N24" s="151">
        <f t="shared" ref="N24" si="617">IF(N$5=0,,N23/N$5)</f>
        <v>0</v>
      </c>
      <c r="O24" s="151">
        <f t="shared" ref="O24" si="618">IF(O$5=0,,O23/O$5)</f>
        <v>0</v>
      </c>
      <c r="P24" s="151">
        <f t="shared" ref="P24" si="619">IF(P$5=0,,P23/P$5)</f>
        <v>0</v>
      </c>
      <c r="Q24" s="151">
        <f t="shared" ref="Q24" si="620">IF(Q$5=0,,Q23/Q$5)</f>
        <v>0</v>
      </c>
      <c r="R24" s="151">
        <f t="shared" ref="R24" si="621">IF(R$5=0,,R23/R$5)</f>
        <v>0</v>
      </c>
      <c r="S24" s="151">
        <f t="shared" ref="S24" si="622">IF(S$5=0,,S23/S$5)</f>
        <v>0</v>
      </c>
      <c r="T24" s="151">
        <f t="shared" ref="T24" si="623">IF(T$5=0,,T23/T$5)</f>
        <v>0</v>
      </c>
      <c r="U24" s="151">
        <f t="shared" ref="U24" si="624">IF(U$5=0,,U23/U$5)</f>
        <v>0</v>
      </c>
      <c r="V24" s="151">
        <f t="shared" ref="V24" si="625">IF(V$5=0,,V23/V$5)</f>
        <v>0</v>
      </c>
      <c r="W24" s="151">
        <f t="shared" ref="W24" si="626">IF(W$5=0,,W23/W$5)</f>
        <v>0</v>
      </c>
      <c r="X24" s="151">
        <f t="shared" ref="X24" si="627">IF(X$5=0,,X23/X$5)</f>
        <v>0</v>
      </c>
      <c r="Y24" s="151">
        <f t="shared" ref="Y24" si="628">IF(Y$5=0,,Y23/Y$5)</f>
        <v>0</v>
      </c>
      <c r="Z24" s="151">
        <f t="shared" ref="Z24" si="629">IF(Z$5=0,,Z23/Z$5)</f>
        <v>0</v>
      </c>
      <c r="AA24" s="151">
        <f t="shared" ref="AA24" si="630">IF(AA$5=0,,AA23/AA$5)</f>
        <v>0</v>
      </c>
      <c r="AB24" s="151">
        <f t="shared" ref="AB24" si="631">IF(AB$5=0,,AB23/AB$5)</f>
        <v>0</v>
      </c>
      <c r="AC24" s="151">
        <f t="shared" ref="AC24" si="632">IF(AC$5=0,,AC23/AC$5)</f>
        <v>0</v>
      </c>
      <c r="AD24" s="151">
        <f t="shared" ref="AD24" si="633">IF(AD$5=0,,AD23/AD$5)</f>
        <v>0</v>
      </c>
      <c r="AE24" s="151">
        <f t="shared" ref="AE24" si="634">IF(AE$5=0,,AE23/AE$5)</f>
        <v>0</v>
      </c>
      <c r="AF24" s="151">
        <f t="shared" ref="AF24" si="635">IF(AF$5=0,,AF23/AF$5)</f>
        <v>0</v>
      </c>
      <c r="AG24" s="151">
        <f t="shared" ref="AG24" si="636">IF(AG$5=0,,AG23/AG$5)</f>
        <v>0</v>
      </c>
      <c r="AH24" s="151">
        <f t="shared" ref="AH24" si="637">IF(AH$5=0,,AH23/AH$5)</f>
        <v>0</v>
      </c>
      <c r="AI24" s="151">
        <f t="shared" ref="AI24" si="638">IF(AI$5=0,,AI23/AI$5)</f>
        <v>0</v>
      </c>
      <c r="AJ24" s="151">
        <f t="shared" ref="AJ24" si="639">IF(AJ$5=0,,AJ23/AJ$5)</f>
        <v>0</v>
      </c>
      <c r="AK24" s="151">
        <f t="shared" ref="AK24" si="640">IF(AK$5=0,,AK23/AK$5)</f>
        <v>0</v>
      </c>
      <c r="AL24" s="151">
        <f t="shared" ref="AL24" si="641">IF(AL$5=0,,AL23/AL$5)</f>
        <v>0</v>
      </c>
      <c r="AM24" s="151">
        <f t="shared" ref="AM24" si="642">IF(AM$5=0,,AM23/AM$5)</f>
        <v>0</v>
      </c>
      <c r="AN24" s="151">
        <f t="shared" ref="AN24" si="643">IF(AN$5=0,,AN23/AN$5)</f>
        <v>0</v>
      </c>
      <c r="AO24" s="151">
        <f t="shared" ref="AO24" si="644">IF(AO$5=0,,AO23/AO$5)</f>
        <v>0</v>
      </c>
      <c r="AP24" s="151">
        <f t="shared" ref="AP24" si="645">IF(AP$5=0,,AP23/AP$5)</f>
        <v>0</v>
      </c>
      <c r="AQ24" s="151">
        <f t="shared" ref="AQ24" si="646">IF(AQ$5=0,,AQ23/AQ$5)</f>
        <v>0</v>
      </c>
      <c r="AR24" s="151">
        <f t="shared" ref="AR24" si="647">IF(AR$5=0,,AR23/AR$5)</f>
        <v>0</v>
      </c>
      <c r="AS24" s="151">
        <f t="shared" ref="AS24" si="648">IF(AS$5=0,,AS23/AS$5)</f>
        <v>0</v>
      </c>
      <c r="AT24" s="151">
        <f t="shared" ref="AT24" si="649">IF(AT$5=0,,AT23/AT$5)</f>
        <v>0</v>
      </c>
      <c r="AU24" s="151">
        <f t="shared" ref="AU24" si="650">IF(AU$5=0,,AU23/AU$5)</f>
        <v>0</v>
      </c>
      <c r="AV24" s="151">
        <f t="shared" ref="AV24" si="651">IF(AV$5=0,,AV23/AV$5)</f>
        <v>0</v>
      </c>
      <c r="AW24" s="151">
        <f t="shared" ref="AW24" si="652">IF(AW$5=0,,AW23/AW$5)</f>
        <v>0</v>
      </c>
      <c r="AX24" s="151">
        <f t="shared" ref="AX24" si="653">IF(AX$5=0,,AX23/AX$5)</f>
        <v>0</v>
      </c>
      <c r="AY24" s="151">
        <f t="shared" ref="AY24" si="654">IF(AY$5=0,,AY23/AY$5)</f>
        <v>0</v>
      </c>
      <c r="AZ24" s="151">
        <f t="shared" ref="AZ24" si="655">IF(AZ$5=0,,AZ23/AZ$5)</f>
        <v>0</v>
      </c>
      <c r="BA24" s="151">
        <f t="shared" ref="BA24" si="656">IF(BA$5=0,,BA23/BA$5)</f>
        <v>0</v>
      </c>
      <c r="BB24" s="151">
        <f t="shared" ref="BB24" si="657">IF(BB$5=0,,BB23/BB$5)</f>
        <v>0</v>
      </c>
      <c r="BC24" s="151">
        <f t="shared" ref="BC24" si="658">IF(BC$5=0,,BC23/BC$5)</f>
        <v>0</v>
      </c>
      <c r="BD24" s="151">
        <f t="shared" ref="BD24" si="659">IF(BD$5=0,,BD23/BD$5)</f>
        <v>0</v>
      </c>
      <c r="BE24" s="151">
        <f t="shared" ref="BE24" si="660">IF(BE$5=0,,BE23/BE$5)</f>
        <v>0</v>
      </c>
      <c r="BF24" s="151">
        <f t="shared" ref="BF24" si="661">IF(BF$5=0,,BF23/BF$5)</f>
        <v>0</v>
      </c>
      <c r="BG24" s="151">
        <f t="shared" ref="BG24" si="662">IF(BG$5=0,,BG23/BG$5)</f>
        <v>0</v>
      </c>
      <c r="BH24" s="151">
        <f t="shared" ref="BH24" si="663">IF(BH$5=0,,BH23/BH$5)</f>
        <v>0</v>
      </c>
      <c r="BI24" s="151">
        <f t="shared" ref="BI24" si="664">IF(BI$5=0,,BI23/BI$5)</f>
        <v>0</v>
      </c>
      <c r="BJ24" s="151">
        <f t="shared" ref="BJ24" si="665">IF(BJ$5=0,,BJ23/BJ$5)</f>
        <v>0</v>
      </c>
      <c r="BK24" s="151">
        <f t="shared" ref="BK24" si="666">IF(BK$5=0,,BK23/BK$5)</f>
        <v>0</v>
      </c>
      <c r="BL24" s="151">
        <f t="shared" ref="BL24" si="667">IF(BL$5=0,,BL23/BL$5)</f>
        <v>0</v>
      </c>
      <c r="BM24" s="151">
        <f t="shared" ref="BM24" si="668">IF(BM$5=0,,BM23/BM$5)</f>
        <v>0</v>
      </c>
      <c r="BN24" s="151">
        <f t="shared" ref="BN24" si="669">IF(BN$5=0,,BN23/BN$5)</f>
        <v>0</v>
      </c>
      <c r="BO24" s="151">
        <f t="shared" ref="BO24" si="670">IF(BO$5=0,,BO23/BO$5)</f>
        <v>0</v>
      </c>
      <c r="BP24" s="151">
        <f t="shared" ref="BP24" si="671">IF(BP$5=0,,BP23/BP$5)</f>
        <v>0</v>
      </c>
      <c r="BQ24" s="151">
        <f t="shared" ref="BQ24" si="672">IF(BQ$5=0,,BQ23/BQ$5)</f>
        <v>0</v>
      </c>
      <c r="BR24" s="151">
        <f t="shared" ref="BR24" si="673">IF(BR$5=0,,BR23/BR$5)</f>
        <v>0</v>
      </c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</row>
    <row r="25" spans="2:82" outlineLevel="1" collapsed="1">
      <c r="B25" s="46" t="s">
        <v>194</v>
      </c>
      <c r="C25" s="76">
        <f t="shared" si="79"/>
        <v>3517.5</v>
      </c>
      <c r="D25" s="76">
        <f t="shared" si="80"/>
        <v>0</v>
      </c>
      <c r="E25" s="76">
        <f t="shared" si="81"/>
        <v>0</v>
      </c>
      <c r="F25" s="76">
        <f t="shared" si="82"/>
        <v>0</v>
      </c>
      <c r="G25" s="76">
        <f t="shared" si="83"/>
        <v>0</v>
      </c>
      <c r="H25" s="76">
        <f t="shared" si="84"/>
        <v>0</v>
      </c>
      <c r="I25" s="76">
        <f t="shared" si="85"/>
        <v>3517.5</v>
      </c>
      <c r="J25" s="132">
        <f t="shared" si="86"/>
        <v>1.0468750000127366E-3</v>
      </c>
      <c r="K25" s="64">
        <f>'С-сть'!K31</f>
        <v>293.125</v>
      </c>
      <c r="L25" s="64">
        <f>'С-сть'!L31</f>
        <v>293.125</v>
      </c>
      <c r="M25" s="64">
        <f>'С-сть'!M31</f>
        <v>293.125</v>
      </c>
      <c r="N25" s="64">
        <f>'С-сть'!N31</f>
        <v>293.125</v>
      </c>
      <c r="O25" s="64">
        <f>'С-сть'!O31</f>
        <v>293.125</v>
      </c>
      <c r="P25" s="64">
        <f>'С-сть'!P31</f>
        <v>293.125</v>
      </c>
      <c r="Q25" s="64">
        <f>'С-сть'!Q31</f>
        <v>293.125</v>
      </c>
      <c r="R25" s="64">
        <f>'С-сть'!R31</f>
        <v>293.125</v>
      </c>
      <c r="S25" s="64">
        <f>'С-сть'!S31</f>
        <v>293.125</v>
      </c>
      <c r="T25" s="64">
        <f>'С-сть'!T31</f>
        <v>293.125</v>
      </c>
      <c r="U25" s="64">
        <f>'С-сть'!U31</f>
        <v>293.125</v>
      </c>
      <c r="V25" s="64">
        <f>'С-сть'!V31</f>
        <v>293.125</v>
      </c>
      <c r="W25" s="64">
        <f>'С-сть'!W31</f>
        <v>0</v>
      </c>
      <c r="X25" s="64">
        <f>'С-сть'!X31</f>
        <v>0</v>
      </c>
      <c r="Y25" s="64">
        <f>'С-сть'!Y31</f>
        <v>0</v>
      </c>
      <c r="Z25" s="64">
        <f>'С-сть'!Z31</f>
        <v>0</v>
      </c>
      <c r="AA25" s="64">
        <f>'С-сть'!AA31</f>
        <v>0</v>
      </c>
      <c r="AB25" s="64">
        <f>'С-сть'!AB31</f>
        <v>0</v>
      </c>
      <c r="AC25" s="64">
        <f>'С-сть'!AC31</f>
        <v>0</v>
      </c>
      <c r="AD25" s="64">
        <f>'С-сть'!AD31</f>
        <v>0</v>
      </c>
      <c r="AE25" s="64">
        <f>'С-сть'!AE31</f>
        <v>0</v>
      </c>
      <c r="AF25" s="64">
        <f>'С-сть'!AF31</f>
        <v>0</v>
      </c>
      <c r="AG25" s="64">
        <f>'С-сть'!AG31</f>
        <v>0</v>
      </c>
      <c r="AH25" s="64">
        <f>'С-сть'!AH31</f>
        <v>0</v>
      </c>
      <c r="AI25" s="64">
        <f>'С-сть'!AI31</f>
        <v>0</v>
      </c>
      <c r="AJ25" s="64">
        <f>'С-сть'!AJ31</f>
        <v>0</v>
      </c>
      <c r="AK25" s="64">
        <f>'С-сть'!AK31</f>
        <v>0</v>
      </c>
      <c r="AL25" s="64">
        <f>'С-сть'!AL31</f>
        <v>0</v>
      </c>
      <c r="AM25" s="64">
        <f>'С-сть'!AM31</f>
        <v>0</v>
      </c>
      <c r="AN25" s="64">
        <f>'С-сть'!AN31</f>
        <v>0</v>
      </c>
      <c r="AO25" s="64">
        <f>'С-сть'!AO31</f>
        <v>0</v>
      </c>
      <c r="AP25" s="64">
        <f>'С-сть'!AP31</f>
        <v>0</v>
      </c>
      <c r="AQ25" s="64">
        <f>'С-сть'!AQ31</f>
        <v>0</v>
      </c>
      <c r="AR25" s="64">
        <f>'С-сть'!AR31</f>
        <v>0</v>
      </c>
      <c r="AS25" s="64">
        <f>'С-сть'!AS31</f>
        <v>0</v>
      </c>
      <c r="AT25" s="64">
        <f>'С-сть'!AT31</f>
        <v>0</v>
      </c>
      <c r="AU25" s="64">
        <f>'С-сть'!AU31</f>
        <v>0</v>
      </c>
      <c r="AV25" s="64">
        <f>'С-сть'!AV31</f>
        <v>0</v>
      </c>
      <c r="AW25" s="64">
        <f>'С-сть'!AW31</f>
        <v>0</v>
      </c>
      <c r="AX25" s="64">
        <f>'С-сть'!AX31</f>
        <v>0</v>
      </c>
      <c r="AY25" s="64">
        <f>'С-сть'!AY31</f>
        <v>0</v>
      </c>
      <c r="AZ25" s="64">
        <f>'С-сть'!AZ31</f>
        <v>0</v>
      </c>
      <c r="BA25" s="64">
        <f>'С-сть'!BA31</f>
        <v>0</v>
      </c>
      <c r="BB25" s="64">
        <f>'С-сть'!BB31</f>
        <v>0</v>
      </c>
      <c r="BC25" s="64">
        <f>'С-сть'!BC31</f>
        <v>0</v>
      </c>
      <c r="BD25" s="64">
        <f>'С-сть'!BD31</f>
        <v>0</v>
      </c>
      <c r="BE25" s="64">
        <f>'С-сть'!BE31</f>
        <v>0</v>
      </c>
      <c r="BF25" s="64">
        <f>'С-сть'!BF31</f>
        <v>0</v>
      </c>
      <c r="BG25" s="64">
        <f>'С-сть'!BG31</f>
        <v>0</v>
      </c>
      <c r="BH25" s="64">
        <f>'С-сть'!BH31</f>
        <v>0</v>
      </c>
      <c r="BI25" s="64">
        <f>'С-сть'!BI31</f>
        <v>0</v>
      </c>
      <c r="BJ25" s="64">
        <f>'С-сть'!BJ31</f>
        <v>0</v>
      </c>
      <c r="BK25" s="64">
        <f>'С-сть'!BK31</f>
        <v>0</v>
      </c>
      <c r="BL25" s="64">
        <f>'С-сть'!BL31</f>
        <v>0</v>
      </c>
      <c r="BM25" s="64">
        <f>'С-сть'!BM31</f>
        <v>0</v>
      </c>
      <c r="BN25" s="64">
        <f>'С-сть'!BN31</f>
        <v>0</v>
      </c>
      <c r="BO25" s="64">
        <f>'С-сть'!BO31</f>
        <v>0</v>
      </c>
      <c r="BP25" s="64">
        <f>'С-сть'!BP31</f>
        <v>0</v>
      </c>
      <c r="BQ25" s="64">
        <f>'С-сть'!BQ31</f>
        <v>0</v>
      </c>
      <c r="BR25" s="64">
        <f>'С-сть'!BR31</f>
        <v>0</v>
      </c>
      <c r="BS25" s="76"/>
      <c r="BT25" s="76"/>
      <c r="BU25" s="76"/>
      <c r="BV25" s="76"/>
      <c r="BW25" s="76"/>
      <c r="BX25" s="76"/>
      <c r="BY25" s="76"/>
      <c r="BZ25" s="76"/>
      <c r="CA25" s="76"/>
      <c r="CB25" s="76"/>
      <c r="CC25" s="76"/>
      <c r="CD25" s="76"/>
    </row>
    <row r="26" spans="2:82" hidden="1" outlineLevel="2">
      <c r="B26" s="150" t="s">
        <v>880</v>
      </c>
      <c r="C26" s="151">
        <f t="shared" ref="C26" si="674">IF(C$5=0,,C25/C$5)</f>
        <v>1.0468750000127366E-3</v>
      </c>
      <c r="D26" s="151">
        <f t="shared" ref="D26" si="675">IF(D$5=0,,D25/D$5)</f>
        <v>0</v>
      </c>
      <c r="E26" s="151">
        <f t="shared" ref="E26" si="676">IF(E$5=0,,E25/E$5)</f>
        <v>0</v>
      </c>
      <c r="F26" s="151">
        <f t="shared" ref="F26" si="677">IF(F$5=0,,F25/F$5)</f>
        <v>0</v>
      </c>
      <c r="G26" s="151">
        <f t="shared" ref="G26" si="678">IF(G$5=0,,G25/G$5)</f>
        <v>0</v>
      </c>
      <c r="H26" s="151">
        <f t="shared" ref="H26" si="679">IF(H$5=0,,H25/H$5)</f>
        <v>0</v>
      </c>
      <c r="I26" s="151">
        <f t="shared" ref="I26" si="680">IF(I$5=0,,I25/I$5)</f>
        <v>1.0468750000127366E-3</v>
      </c>
      <c r="J26" s="132">
        <f t="shared" si="86"/>
        <v>3.1156994048377181E-10</v>
      </c>
      <c r="K26" s="151">
        <f>IF(K$5=0,,K25/K$5)</f>
        <v>1.1750426530605569E-3</v>
      </c>
      <c r="L26" s="151">
        <f t="shared" ref="L26" si="681">IF(L$5=0,,L25/L$5)</f>
        <v>1.1750426530605569E-3</v>
      </c>
      <c r="M26" s="151">
        <f t="shared" ref="M26" si="682">IF(M$5=0,,M25/M$5)</f>
        <v>1.1750426530605569E-3</v>
      </c>
      <c r="N26" s="151">
        <f t="shared" ref="N26" si="683">IF(N$5=0,,N25/N$5)</f>
        <v>1.021237330840046E-3</v>
      </c>
      <c r="O26" s="151">
        <f t="shared" ref="O26" si="684">IF(O$5=0,,O25/O$5)</f>
        <v>7.5058395518515101E-4</v>
      </c>
      <c r="P26" s="151">
        <f t="shared" ref="P26" si="685">IF(P$5=0,,P25/P$5)</f>
        <v>1.021237330840046E-3</v>
      </c>
      <c r="Q26" s="151">
        <f t="shared" ref="Q26" si="686">IF(Q$5=0,,Q25/Q$5)</f>
        <v>1.021237330840046E-3</v>
      </c>
      <c r="R26" s="151">
        <f t="shared" ref="R26" si="687">IF(R$5=0,,R25/R$5)</f>
        <v>1.021237330840046E-3</v>
      </c>
      <c r="S26" s="151">
        <f t="shared" ref="S26" si="688">IF(S$5=0,,S25/S$5)</f>
        <v>1.021237330840046E-3</v>
      </c>
      <c r="T26" s="151">
        <f t="shared" ref="T26" si="689">IF(T$5=0,,T25/T$5)</f>
        <v>1.021237330840046E-3</v>
      </c>
      <c r="U26" s="151">
        <f t="shared" ref="U26" si="690">IF(U$5=0,,U25/U$5)</f>
        <v>1.1750426530605569E-3</v>
      </c>
      <c r="V26" s="151">
        <f t="shared" ref="V26" si="691">IF(V$5=0,,V25/V$5)</f>
        <v>1.1750426530605569E-3</v>
      </c>
      <c r="W26" s="151">
        <f t="shared" ref="W26" si="692">IF(W$5=0,,W25/W$5)</f>
        <v>0</v>
      </c>
      <c r="X26" s="151">
        <f t="shared" ref="X26" si="693">IF(X$5=0,,X25/X$5)</f>
        <v>0</v>
      </c>
      <c r="Y26" s="151">
        <f t="shared" ref="Y26" si="694">IF(Y$5=0,,Y25/Y$5)</f>
        <v>0</v>
      </c>
      <c r="Z26" s="151">
        <f t="shared" ref="Z26" si="695">IF(Z$5=0,,Z25/Z$5)</f>
        <v>0</v>
      </c>
      <c r="AA26" s="151">
        <f t="shared" ref="AA26" si="696">IF(AA$5=0,,AA25/AA$5)</f>
        <v>0</v>
      </c>
      <c r="AB26" s="151">
        <f t="shared" ref="AB26" si="697">IF(AB$5=0,,AB25/AB$5)</f>
        <v>0</v>
      </c>
      <c r="AC26" s="151">
        <f t="shared" ref="AC26" si="698">IF(AC$5=0,,AC25/AC$5)</f>
        <v>0</v>
      </c>
      <c r="AD26" s="151">
        <f t="shared" ref="AD26" si="699">IF(AD$5=0,,AD25/AD$5)</f>
        <v>0</v>
      </c>
      <c r="AE26" s="151">
        <f t="shared" ref="AE26" si="700">IF(AE$5=0,,AE25/AE$5)</f>
        <v>0</v>
      </c>
      <c r="AF26" s="151">
        <f t="shared" ref="AF26" si="701">IF(AF$5=0,,AF25/AF$5)</f>
        <v>0</v>
      </c>
      <c r="AG26" s="151">
        <f t="shared" ref="AG26" si="702">IF(AG$5=0,,AG25/AG$5)</f>
        <v>0</v>
      </c>
      <c r="AH26" s="151">
        <f t="shared" ref="AH26" si="703">IF(AH$5=0,,AH25/AH$5)</f>
        <v>0</v>
      </c>
      <c r="AI26" s="151">
        <f t="shared" ref="AI26" si="704">IF(AI$5=0,,AI25/AI$5)</f>
        <v>0</v>
      </c>
      <c r="AJ26" s="151">
        <f t="shared" ref="AJ26" si="705">IF(AJ$5=0,,AJ25/AJ$5)</f>
        <v>0</v>
      </c>
      <c r="AK26" s="151">
        <f t="shared" ref="AK26" si="706">IF(AK$5=0,,AK25/AK$5)</f>
        <v>0</v>
      </c>
      <c r="AL26" s="151">
        <f t="shared" ref="AL26" si="707">IF(AL$5=0,,AL25/AL$5)</f>
        <v>0</v>
      </c>
      <c r="AM26" s="151">
        <f t="shared" ref="AM26" si="708">IF(AM$5=0,,AM25/AM$5)</f>
        <v>0</v>
      </c>
      <c r="AN26" s="151">
        <f t="shared" ref="AN26" si="709">IF(AN$5=0,,AN25/AN$5)</f>
        <v>0</v>
      </c>
      <c r="AO26" s="151">
        <f t="shared" ref="AO26" si="710">IF(AO$5=0,,AO25/AO$5)</f>
        <v>0</v>
      </c>
      <c r="AP26" s="151">
        <f t="shared" ref="AP26" si="711">IF(AP$5=0,,AP25/AP$5)</f>
        <v>0</v>
      </c>
      <c r="AQ26" s="151">
        <f t="shared" ref="AQ26" si="712">IF(AQ$5=0,,AQ25/AQ$5)</f>
        <v>0</v>
      </c>
      <c r="AR26" s="151">
        <f t="shared" ref="AR26" si="713">IF(AR$5=0,,AR25/AR$5)</f>
        <v>0</v>
      </c>
      <c r="AS26" s="151">
        <f t="shared" ref="AS26" si="714">IF(AS$5=0,,AS25/AS$5)</f>
        <v>0</v>
      </c>
      <c r="AT26" s="151">
        <f t="shared" ref="AT26" si="715">IF(AT$5=0,,AT25/AT$5)</f>
        <v>0</v>
      </c>
      <c r="AU26" s="151">
        <f t="shared" ref="AU26" si="716">IF(AU$5=0,,AU25/AU$5)</f>
        <v>0</v>
      </c>
      <c r="AV26" s="151">
        <f t="shared" ref="AV26" si="717">IF(AV$5=0,,AV25/AV$5)</f>
        <v>0</v>
      </c>
      <c r="AW26" s="151">
        <f t="shared" ref="AW26" si="718">IF(AW$5=0,,AW25/AW$5)</f>
        <v>0</v>
      </c>
      <c r="AX26" s="151">
        <f t="shared" ref="AX26" si="719">IF(AX$5=0,,AX25/AX$5)</f>
        <v>0</v>
      </c>
      <c r="AY26" s="151">
        <f t="shared" ref="AY26" si="720">IF(AY$5=0,,AY25/AY$5)</f>
        <v>0</v>
      </c>
      <c r="AZ26" s="151">
        <f t="shared" ref="AZ26" si="721">IF(AZ$5=0,,AZ25/AZ$5)</f>
        <v>0</v>
      </c>
      <c r="BA26" s="151">
        <f t="shared" ref="BA26" si="722">IF(BA$5=0,,BA25/BA$5)</f>
        <v>0</v>
      </c>
      <c r="BB26" s="151">
        <f t="shared" ref="BB26" si="723">IF(BB$5=0,,BB25/BB$5)</f>
        <v>0</v>
      </c>
      <c r="BC26" s="151">
        <f t="shared" ref="BC26" si="724">IF(BC$5=0,,BC25/BC$5)</f>
        <v>0</v>
      </c>
      <c r="BD26" s="151">
        <f t="shared" ref="BD26" si="725">IF(BD$5=0,,BD25/BD$5)</f>
        <v>0</v>
      </c>
      <c r="BE26" s="151">
        <f t="shared" ref="BE26" si="726">IF(BE$5=0,,BE25/BE$5)</f>
        <v>0</v>
      </c>
      <c r="BF26" s="151">
        <f t="shared" ref="BF26" si="727">IF(BF$5=0,,BF25/BF$5)</f>
        <v>0</v>
      </c>
      <c r="BG26" s="151">
        <f t="shared" ref="BG26" si="728">IF(BG$5=0,,BG25/BG$5)</f>
        <v>0</v>
      </c>
      <c r="BH26" s="151">
        <f t="shared" ref="BH26" si="729">IF(BH$5=0,,BH25/BH$5)</f>
        <v>0</v>
      </c>
      <c r="BI26" s="151">
        <f t="shared" ref="BI26" si="730">IF(BI$5=0,,BI25/BI$5)</f>
        <v>0</v>
      </c>
      <c r="BJ26" s="151">
        <f t="shared" ref="BJ26" si="731">IF(BJ$5=0,,BJ25/BJ$5)</f>
        <v>0</v>
      </c>
      <c r="BK26" s="151">
        <f t="shared" ref="BK26" si="732">IF(BK$5=0,,BK25/BK$5)</f>
        <v>0</v>
      </c>
      <c r="BL26" s="151">
        <f t="shared" ref="BL26" si="733">IF(BL$5=0,,BL25/BL$5)</f>
        <v>0</v>
      </c>
      <c r="BM26" s="151">
        <f t="shared" ref="BM26" si="734">IF(BM$5=0,,BM25/BM$5)</f>
        <v>0</v>
      </c>
      <c r="BN26" s="151">
        <f t="shared" ref="BN26" si="735">IF(BN$5=0,,BN25/BN$5)</f>
        <v>0</v>
      </c>
      <c r="BO26" s="151">
        <f t="shared" ref="BO26" si="736">IF(BO$5=0,,BO25/BO$5)</f>
        <v>0</v>
      </c>
      <c r="BP26" s="151">
        <f t="shared" ref="BP26" si="737">IF(BP$5=0,,BP25/BP$5)</f>
        <v>0</v>
      </c>
      <c r="BQ26" s="151">
        <f t="shared" ref="BQ26" si="738">IF(BQ$5=0,,BQ25/BQ$5)</f>
        <v>0</v>
      </c>
      <c r="BR26" s="151">
        <f t="shared" ref="BR26" si="739">IF(BR$5=0,,BR25/BR$5)</f>
        <v>0</v>
      </c>
      <c r="BS26" s="76"/>
      <c r="BT26" s="76"/>
      <c r="BU26" s="76"/>
      <c r="BV26" s="76"/>
      <c r="BW26" s="76"/>
      <c r="BX26" s="76"/>
      <c r="BY26" s="76"/>
      <c r="BZ26" s="76"/>
      <c r="CA26" s="76"/>
      <c r="CB26" s="76"/>
      <c r="CC26" s="76"/>
      <c r="CD26" s="76"/>
    </row>
    <row r="27" spans="2:82" outlineLevel="1" collapsed="1">
      <c r="B27" s="46" t="s">
        <v>195</v>
      </c>
      <c r="C27" s="76">
        <f t="shared" si="79"/>
        <v>0</v>
      </c>
      <c r="D27" s="76">
        <f t="shared" si="80"/>
        <v>0</v>
      </c>
      <c r="E27" s="76">
        <f t="shared" si="81"/>
        <v>0</v>
      </c>
      <c r="F27" s="76">
        <f t="shared" si="82"/>
        <v>0</v>
      </c>
      <c r="G27" s="76">
        <f t="shared" si="83"/>
        <v>0</v>
      </c>
      <c r="H27" s="76">
        <f t="shared" si="84"/>
        <v>0</v>
      </c>
      <c r="I27" s="76">
        <f t="shared" si="85"/>
        <v>0</v>
      </c>
      <c r="J27" s="132">
        <f t="shared" si="86"/>
        <v>0</v>
      </c>
      <c r="K27" s="64">
        <f>'С-сть'!K43</f>
        <v>0</v>
      </c>
      <c r="L27" s="64">
        <f>'С-сть'!L43</f>
        <v>0</v>
      </c>
      <c r="M27" s="64">
        <f>'С-сть'!M43</f>
        <v>0</v>
      </c>
      <c r="N27" s="64">
        <f>'С-сть'!N43</f>
        <v>0</v>
      </c>
      <c r="O27" s="64">
        <f>'С-сть'!O43</f>
        <v>0</v>
      </c>
      <c r="P27" s="64">
        <f>'С-сть'!P43</f>
        <v>0</v>
      </c>
      <c r="Q27" s="64">
        <f>'С-сть'!Q43</f>
        <v>0</v>
      </c>
      <c r="R27" s="64">
        <f>'С-сть'!R43</f>
        <v>0</v>
      </c>
      <c r="S27" s="64">
        <f>'С-сть'!S43</f>
        <v>0</v>
      </c>
      <c r="T27" s="64">
        <f>'С-сть'!T43</f>
        <v>0</v>
      </c>
      <c r="U27" s="64">
        <f>'С-сть'!U43</f>
        <v>0</v>
      </c>
      <c r="V27" s="64">
        <f>'С-сть'!V43</f>
        <v>0</v>
      </c>
      <c r="W27" s="64">
        <f>'С-сть'!W43</f>
        <v>0</v>
      </c>
      <c r="X27" s="64">
        <f>'С-сть'!X43</f>
        <v>0</v>
      </c>
      <c r="Y27" s="64">
        <f>'С-сть'!Y43</f>
        <v>0</v>
      </c>
      <c r="Z27" s="64">
        <f>'С-сть'!Z43</f>
        <v>0</v>
      </c>
      <c r="AA27" s="64">
        <f>'С-сть'!AA43</f>
        <v>0</v>
      </c>
      <c r="AB27" s="64">
        <f>'С-сть'!AB43</f>
        <v>0</v>
      </c>
      <c r="AC27" s="64">
        <f>'С-сть'!AC43</f>
        <v>0</v>
      </c>
      <c r="AD27" s="64">
        <f>'С-сть'!AD43</f>
        <v>0</v>
      </c>
      <c r="AE27" s="64">
        <f>'С-сть'!AE43</f>
        <v>0</v>
      </c>
      <c r="AF27" s="64">
        <f>'С-сть'!AF43</f>
        <v>0</v>
      </c>
      <c r="AG27" s="64">
        <f>'С-сть'!AG43</f>
        <v>0</v>
      </c>
      <c r="AH27" s="64">
        <f>'С-сть'!AH43</f>
        <v>0</v>
      </c>
      <c r="AI27" s="64">
        <f>'С-сть'!AI43</f>
        <v>0</v>
      </c>
      <c r="AJ27" s="64">
        <f>'С-сть'!AJ43</f>
        <v>0</v>
      </c>
      <c r="AK27" s="64">
        <f>'С-сть'!AK43</f>
        <v>0</v>
      </c>
      <c r="AL27" s="64">
        <f>'С-сть'!AL43</f>
        <v>0</v>
      </c>
      <c r="AM27" s="64">
        <f>'С-сть'!AM43</f>
        <v>0</v>
      </c>
      <c r="AN27" s="64">
        <f>'С-сть'!AN43</f>
        <v>0</v>
      </c>
      <c r="AO27" s="64">
        <f>'С-сть'!AO43</f>
        <v>0</v>
      </c>
      <c r="AP27" s="64">
        <f>'С-сть'!AP43</f>
        <v>0</v>
      </c>
      <c r="AQ27" s="64">
        <f>'С-сть'!AQ43</f>
        <v>0</v>
      </c>
      <c r="AR27" s="64">
        <f>'С-сть'!AR43</f>
        <v>0</v>
      </c>
      <c r="AS27" s="64">
        <f>'С-сть'!AS43</f>
        <v>0</v>
      </c>
      <c r="AT27" s="64">
        <f>'С-сть'!AT43</f>
        <v>0</v>
      </c>
      <c r="AU27" s="64">
        <f>'С-сть'!AU43</f>
        <v>0</v>
      </c>
      <c r="AV27" s="64">
        <f>'С-сть'!AV43</f>
        <v>0</v>
      </c>
      <c r="AW27" s="64">
        <f>'С-сть'!AW43</f>
        <v>0</v>
      </c>
      <c r="AX27" s="64">
        <f>'С-сть'!AX43</f>
        <v>0</v>
      </c>
      <c r="AY27" s="64">
        <f>'С-сть'!AY43</f>
        <v>0</v>
      </c>
      <c r="AZ27" s="64">
        <f>'С-сть'!AZ43</f>
        <v>0</v>
      </c>
      <c r="BA27" s="64">
        <f>'С-сть'!BA43</f>
        <v>0</v>
      </c>
      <c r="BB27" s="64">
        <f>'С-сть'!BB43</f>
        <v>0</v>
      </c>
      <c r="BC27" s="64">
        <f>'С-сть'!BC43</f>
        <v>0</v>
      </c>
      <c r="BD27" s="64">
        <f>'С-сть'!BD43</f>
        <v>0</v>
      </c>
      <c r="BE27" s="64">
        <f>'С-сть'!BE43</f>
        <v>0</v>
      </c>
      <c r="BF27" s="64">
        <f>'С-сть'!BF43</f>
        <v>0</v>
      </c>
      <c r="BG27" s="64">
        <f>'С-сть'!BG43</f>
        <v>0</v>
      </c>
      <c r="BH27" s="64">
        <f>'С-сть'!BH43</f>
        <v>0</v>
      </c>
      <c r="BI27" s="64">
        <f>'С-сть'!BI43</f>
        <v>0</v>
      </c>
      <c r="BJ27" s="64">
        <f>'С-сть'!BJ43</f>
        <v>0</v>
      </c>
      <c r="BK27" s="64">
        <f>'С-сть'!BK43</f>
        <v>0</v>
      </c>
      <c r="BL27" s="64">
        <f>'С-сть'!BL43</f>
        <v>0</v>
      </c>
      <c r="BM27" s="64">
        <f>'С-сть'!BM43</f>
        <v>0</v>
      </c>
      <c r="BN27" s="64">
        <f>'С-сть'!BN43</f>
        <v>0</v>
      </c>
      <c r="BO27" s="64">
        <f>'С-сть'!BO43</f>
        <v>0</v>
      </c>
      <c r="BP27" s="64">
        <f>'С-сть'!BP43</f>
        <v>0</v>
      </c>
      <c r="BQ27" s="64">
        <f>'С-сть'!BQ43</f>
        <v>0</v>
      </c>
      <c r="BR27" s="64">
        <f>'С-сть'!BR43</f>
        <v>0</v>
      </c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</row>
    <row r="28" spans="2:82" hidden="1" outlineLevel="2">
      <c r="B28" s="150" t="s">
        <v>880</v>
      </c>
      <c r="C28" s="151">
        <f t="shared" ref="C28" si="740">IF(C$5=0,,C27/C$5)</f>
        <v>0</v>
      </c>
      <c r="D28" s="151">
        <f t="shared" ref="D28" si="741">IF(D$5=0,,D27/D$5)</f>
        <v>0</v>
      </c>
      <c r="E28" s="151">
        <f t="shared" ref="E28" si="742">IF(E$5=0,,E27/E$5)</f>
        <v>0</v>
      </c>
      <c r="F28" s="151">
        <f t="shared" ref="F28" si="743">IF(F$5=0,,F27/F$5)</f>
        <v>0</v>
      </c>
      <c r="G28" s="151">
        <f t="shared" ref="G28" si="744">IF(G$5=0,,G27/G$5)</f>
        <v>0</v>
      </c>
      <c r="H28" s="151">
        <f t="shared" ref="H28" si="745">IF(H$5=0,,H27/H$5)</f>
        <v>0</v>
      </c>
      <c r="I28" s="151">
        <f t="shared" ref="I28" si="746">IF(I$5=0,,I27/I$5)</f>
        <v>0</v>
      </c>
      <c r="J28" s="132">
        <f t="shared" si="86"/>
        <v>0</v>
      </c>
      <c r="K28" s="151">
        <f>IF(K$5=0,,K27/K$5)</f>
        <v>0</v>
      </c>
      <c r="L28" s="151">
        <f t="shared" ref="L28" si="747">IF(L$5=0,,L27/L$5)</f>
        <v>0</v>
      </c>
      <c r="M28" s="151">
        <f t="shared" ref="M28" si="748">IF(M$5=0,,M27/M$5)</f>
        <v>0</v>
      </c>
      <c r="N28" s="151">
        <f t="shared" ref="N28" si="749">IF(N$5=0,,N27/N$5)</f>
        <v>0</v>
      </c>
      <c r="O28" s="151">
        <f t="shared" ref="O28" si="750">IF(O$5=0,,O27/O$5)</f>
        <v>0</v>
      </c>
      <c r="P28" s="151">
        <f t="shared" ref="P28" si="751">IF(P$5=0,,P27/P$5)</f>
        <v>0</v>
      </c>
      <c r="Q28" s="151">
        <f t="shared" ref="Q28" si="752">IF(Q$5=0,,Q27/Q$5)</f>
        <v>0</v>
      </c>
      <c r="R28" s="151">
        <f t="shared" ref="R28" si="753">IF(R$5=0,,R27/R$5)</f>
        <v>0</v>
      </c>
      <c r="S28" s="151">
        <f t="shared" ref="S28" si="754">IF(S$5=0,,S27/S$5)</f>
        <v>0</v>
      </c>
      <c r="T28" s="151">
        <f t="shared" ref="T28" si="755">IF(T$5=0,,T27/T$5)</f>
        <v>0</v>
      </c>
      <c r="U28" s="151">
        <f t="shared" ref="U28" si="756">IF(U$5=0,,U27/U$5)</f>
        <v>0</v>
      </c>
      <c r="V28" s="151">
        <f t="shared" ref="V28" si="757">IF(V$5=0,,V27/V$5)</f>
        <v>0</v>
      </c>
      <c r="W28" s="151">
        <f t="shared" ref="W28" si="758">IF(W$5=0,,W27/W$5)</f>
        <v>0</v>
      </c>
      <c r="X28" s="151">
        <f t="shared" ref="X28" si="759">IF(X$5=0,,X27/X$5)</f>
        <v>0</v>
      </c>
      <c r="Y28" s="151">
        <f t="shared" ref="Y28" si="760">IF(Y$5=0,,Y27/Y$5)</f>
        <v>0</v>
      </c>
      <c r="Z28" s="151">
        <f t="shared" ref="Z28" si="761">IF(Z$5=0,,Z27/Z$5)</f>
        <v>0</v>
      </c>
      <c r="AA28" s="151">
        <f t="shared" ref="AA28" si="762">IF(AA$5=0,,AA27/AA$5)</f>
        <v>0</v>
      </c>
      <c r="AB28" s="151">
        <f t="shared" ref="AB28" si="763">IF(AB$5=0,,AB27/AB$5)</f>
        <v>0</v>
      </c>
      <c r="AC28" s="151">
        <f t="shared" ref="AC28" si="764">IF(AC$5=0,,AC27/AC$5)</f>
        <v>0</v>
      </c>
      <c r="AD28" s="151">
        <f t="shared" ref="AD28" si="765">IF(AD$5=0,,AD27/AD$5)</f>
        <v>0</v>
      </c>
      <c r="AE28" s="151">
        <f t="shared" ref="AE28" si="766">IF(AE$5=0,,AE27/AE$5)</f>
        <v>0</v>
      </c>
      <c r="AF28" s="151">
        <f t="shared" ref="AF28" si="767">IF(AF$5=0,,AF27/AF$5)</f>
        <v>0</v>
      </c>
      <c r="AG28" s="151">
        <f t="shared" ref="AG28" si="768">IF(AG$5=0,,AG27/AG$5)</f>
        <v>0</v>
      </c>
      <c r="AH28" s="151">
        <f t="shared" ref="AH28" si="769">IF(AH$5=0,,AH27/AH$5)</f>
        <v>0</v>
      </c>
      <c r="AI28" s="151">
        <f t="shared" ref="AI28" si="770">IF(AI$5=0,,AI27/AI$5)</f>
        <v>0</v>
      </c>
      <c r="AJ28" s="151">
        <f t="shared" ref="AJ28" si="771">IF(AJ$5=0,,AJ27/AJ$5)</f>
        <v>0</v>
      </c>
      <c r="AK28" s="151">
        <f t="shared" ref="AK28" si="772">IF(AK$5=0,,AK27/AK$5)</f>
        <v>0</v>
      </c>
      <c r="AL28" s="151">
        <f t="shared" ref="AL28" si="773">IF(AL$5=0,,AL27/AL$5)</f>
        <v>0</v>
      </c>
      <c r="AM28" s="151">
        <f t="shared" ref="AM28" si="774">IF(AM$5=0,,AM27/AM$5)</f>
        <v>0</v>
      </c>
      <c r="AN28" s="151">
        <f t="shared" ref="AN28" si="775">IF(AN$5=0,,AN27/AN$5)</f>
        <v>0</v>
      </c>
      <c r="AO28" s="151">
        <f t="shared" ref="AO28" si="776">IF(AO$5=0,,AO27/AO$5)</f>
        <v>0</v>
      </c>
      <c r="AP28" s="151">
        <f t="shared" ref="AP28" si="777">IF(AP$5=0,,AP27/AP$5)</f>
        <v>0</v>
      </c>
      <c r="AQ28" s="151">
        <f t="shared" ref="AQ28" si="778">IF(AQ$5=0,,AQ27/AQ$5)</f>
        <v>0</v>
      </c>
      <c r="AR28" s="151">
        <f t="shared" ref="AR28" si="779">IF(AR$5=0,,AR27/AR$5)</f>
        <v>0</v>
      </c>
      <c r="AS28" s="151">
        <f t="shared" ref="AS28" si="780">IF(AS$5=0,,AS27/AS$5)</f>
        <v>0</v>
      </c>
      <c r="AT28" s="151">
        <f t="shared" ref="AT28" si="781">IF(AT$5=0,,AT27/AT$5)</f>
        <v>0</v>
      </c>
      <c r="AU28" s="151">
        <f t="shared" ref="AU28" si="782">IF(AU$5=0,,AU27/AU$5)</f>
        <v>0</v>
      </c>
      <c r="AV28" s="151">
        <f t="shared" ref="AV28" si="783">IF(AV$5=0,,AV27/AV$5)</f>
        <v>0</v>
      </c>
      <c r="AW28" s="151">
        <f t="shared" ref="AW28" si="784">IF(AW$5=0,,AW27/AW$5)</f>
        <v>0</v>
      </c>
      <c r="AX28" s="151">
        <f t="shared" ref="AX28" si="785">IF(AX$5=0,,AX27/AX$5)</f>
        <v>0</v>
      </c>
      <c r="AY28" s="151">
        <f t="shared" ref="AY28" si="786">IF(AY$5=0,,AY27/AY$5)</f>
        <v>0</v>
      </c>
      <c r="AZ28" s="151">
        <f t="shared" ref="AZ28" si="787">IF(AZ$5=0,,AZ27/AZ$5)</f>
        <v>0</v>
      </c>
      <c r="BA28" s="151">
        <f t="shared" ref="BA28" si="788">IF(BA$5=0,,BA27/BA$5)</f>
        <v>0</v>
      </c>
      <c r="BB28" s="151">
        <f t="shared" ref="BB28" si="789">IF(BB$5=0,,BB27/BB$5)</f>
        <v>0</v>
      </c>
      <c r="BC28" s="151">
        <f t="shared" ref="BC28" si="790">IF(BC$5=0,,BC27/BC$5)</f>
        <v>0</v>
      </c>
      <c r="BD28" s="151">
        <f t="shared" ref="BD28" si="791">IF(BD$5=0,,BD27/BD$5)</f>
        <v>0</v>
      </c>
      <c r="BE28" s="151">
        <f t="shared" ref="BE28" si="792">IF(BE$5=0,,BE27/BE$5)</f>
        <v>0</v>
      </c>
      <c r="BF28" s="151">
        <f t="shared" ref="BF28" si="793">IF(BF$5=0,,BF27/BF$5)</f>
        <v>0</v>
      </c>
      <c r="BG28" s="151">
        <f t="shared" ref="BG28" si="794">IF(BG$5=0,,BG27/BG$5)</f>
        <v>0</v>
      </c>
      <c r="BH28" s="151">
        <f t="shared" ref="BH28" si="795">IF(BH$5=0,,BH27/BH$5)</f>
        <v>0</v>
      </c>
      <c r="BI28" s="151">
        <f t="shared" ref="BI28" si="796">IF(BI$5=0,,BI27/BI$5)</f>
        <v>0</v>
      </c>
      <c r="BJ28" s="151">
        <f t="shared" ref="BJ28" si="797">IF(BJ$5=0,,BJ27/BJ$5)</f>
        <v>0</v>
      </c>
      <c r="BK28" s="151">
        <f t="shared" ref="BK28" si="798">IF(BK$5=0,,BK27/BK$5)</f>
        <v>0</v>
      </c>
      <c r="BL28" s="151">
        <f t="shared" ref="BL28" si="799">IF(BL$5=0,,BL27/BL$5)</f>
        <v>0</v>
      </c>
      <c r="BM28" s="151">
        <f t="shared" ref="BM28" si="800">IF(BM$5=0,,BM27/BM$5)</f>
        <v>0</v>
      </c>
      <c r="BN28" s="151">
        <f t="shared" ref="BN28" si="801">IF(BN$5=0,,BN27/BN$5)</f>
        <v>0</v>
      </c>
      <c r="BO28" s="151">
        <f t="shared" ref="BO28" si="802">IF(BO$5=0,,BO27/BO$5)</f>
        <v>0</v>
      </c>
      <c r="BP28" s="151">
        <f t="shared" ref="BP28" si="803">IF(BP$5=0,,BP27/BP$5)</f>
        <v>0</v>
      </c>
      <c r="BQ28" s="151">
        <f t="shared" ref="BQ28" si="804">IF(BQ$5=0,,BQ27/BQ$5)</f>
        <v>0</v>
      </c>
      <c r="BR28" s="151">
        <f t="shared" ref="BR28" si="805">IF(BR$5=0,,BR27/BR$5)</f>
        <v>0</v>
      </c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</row>
    <row r="29" spans="2:82" outlineLevel="1" collapsed="1">
      <c r="B29" s="46" t="s">
        <v>111</v>
      </c>
      <c r="C29" s="76">
        <f t="shared" si="79"/>
        <v>13500</v>
      </c>
      <c r="D29" s="76">
        <f t="shared" si="80"/>
        <v>0</v>
      </c>
      <c r="E29" s="76">
        <f t="shared" si="81"/>
        <v>0</v>
      </c>
      <c r="F29" s="76">
        <f t="shared" si="82"/>
        <v>0</v>
      </c>
      <c r="G29" s="76">
        <f t="shared" si="83"/>
        <v>0</v>
      </c>
      <c r="H29" s="76">
        <f t="shared" si="84"/>
        <v>0</v>
      </c>
      <c r="I29" s="76">
        <f t="shared" si="85"/>
        <v>13500</v>
      </c>
      <c r="J29" s="132">
        <f t="shared" si="86"/>
        <v>4.0178571429060252E-3</v>
      </c>
      <c r="K29" s="64">
        <f>'С-сть'!K51</f>
        <v>0</v>
      </c>
      <c r="L29" s="64">
        <f>'С-сть'!L51</f>
        <v>0</v>
      </c>
      <c r="M29" s="64">
        <f>'С-сть'!M51</f>
        <v>1000</v>
      </c>
      <c r="N29" s="64">
        <f>'С-сть'!N51</f>
        <v>1500</v>
      </c>
      <c r="O29" s="64">
        <f>'С-сть'!O51</f>
        <v>1500</v>
      </c>
      <c r="P29" s="64">
        <f>'С-сть'!P51</f>
        <v>1500</v>
      </c>
      <c r="Q29" s="64">
        <f>'С-сть'!Q51</f>
        <v>1500</v>
      </c>
      <c r="R29" s="64">
        <f>'С-сть'!R51</f>
        <v>1500</v>
      </c>
      <c r="S29" s="64">
        <f>'С-сть'!S51</f>
        <v>1500</v>
      </c>
      <c r="T29" s="64">
        <f>'С-сть'!T51</f>
        <v>1500</v>
      </c>
      <c r="U29" s="64">
        <f>'С-сть'!U51</f>
        <v>1000</v>
      </c>
      <c r="V29" s="64">
        <f>'С-сть'!V51</f>
        <v>1000</v>
      </c>
      <c r="W29" s="64">
        <f>'С-сть'!W51</f>
        <v>0</v>
      </c>
      <c r="X29" s="64">
        <f>'С-сть'!X51</f>
        <v>0</v>
      </c>
      <c r="Y29" s="64">
        <f>'С-сть'!Y51</f>
        <v>0</v>
      </c>
      <c r="Z29" s="64">
        <f>'С-сть'!Z51</f>
        <v>0</v>
      </c>
      <c r="AA29" s="64">
        <f>'С-сть'!AA51</f>
        <v>0</v>
      </c>
      <c r="AB29" s="64">
        <f>'С-сть'!AB51</f>
        <v>0</v>
      </c>
      <c r="AC29" s="64">
        <f>'С-сть'!AC51</f>
        <v>0</v>
      </c>
      <c r="AD29" s="64">
        <f>'С-сть'!AD51</f>
        <v>0</v>
      </c>
      <c r="AE29" s="64">
        <f>'С-сть'!AE51</f>
        <v>0</v>
      </c>
      <c r="AF29" s="64">
        <f>'С-сть'!AF51</f>
        <v>0</v>
      </c>
      <c r="AG29" s="64">
        <f>'С-сть'!AG51</f>
        <v>0</v>
      </c>
      <c r="AH29" s="64">
        <f>'С-сть'!AH51</f>
        <v>0</v>
      </c>
      <c r="AI29" s="64">
        <f>'С-сть'!AI51</f>
        <v>0</v>
      </c>
      <c r="AJ29" s="64">
        <f>'С-сть'!AJ51</f>
        <v>0</v>
      </c>
      <c r="AK29" s="64">
        <f>'С-сть'!AK51</f>
        <v>0</v>
      </c>
      <c r="AL29" s="64">
        <f>'С-сть'!AL51</f>
        <v>0</v>
      </c>
      <c r="AM29" s="64">
        <f>'С-сть'!AM51</f>
        <v>0</v>
      </c>
      <c r="AN29" s="64">
        <f>'С-сть'!AN51</f>
        <v>0</v>
      </c>
      <c r="AO29" s="64">
        <f>'С-сть'!AO51</f>
        <v>0</v>
      </c>
      <c r="AP29" s="64">
        <f>'С-сть'!AP51</f>
        <v>0</v>
      </c>
      <c r="AQ29" s="64">
        <f>'С-сть'!AQ51</f>
        <v>0</v>
      </c>
      <c r="AR29" s="64">
        <f>'С-сть'!AR51</f>
        <v>0</v>
      </c>
      <c r="AS29" s="64">
        <f>'С-сть'!AS51</f>
        <v>0</v>
      </c>
      <c r="AT29" s="64">
        <f>'С-сть'!AT51</f>
        <v>0</v>
      </c>
      <c r="AU29" s="64">
        <f>'С-сть'!AU51</f>
        <v>0</v>
      </c>
      <c r="AV29" s="64">
        <f>'С-сть'!AV51</f>
        <v>0</v>
      </c>
      <c r="AW29" s="64">
        <f>'С-сть'!AW51</f>
        <v>0</v>
      </c>
      <c r="AX29" s="64">
        <f>'С-сть'!AX51</f>
        <v>0</v>
      </c>
      <c r="AY29" s="64">
        <f>'С-сть'!AY51</f>
        <v>0</v>
      </c>
      <c r="AZ29" s="64">
        <f>'С-сть'!AZ51</f>
        <v>0</v>
      </c>
      <c r="BA29" s="64">
        <f>'С-сть'!BA51</f>
        <v>0</v>
      </c>
      <c r="BB29" s="64">
        <f>'С-сть'!BB51</f>
        <v>0</v>
      </c>
      <c r="BC29" s="64">
        <f>'С-сть'!BC51</f>
        <v>0</v>
      </c>
      <c r="BD29" s="64">
        <f>'С-сть'!BD51</f>
        <v>0</v>
      </c>
      <c r="BE29" s="64">
        <f>'С-сть'!BE51</f>
        <v>0</v>
      </c>
      <c r="BF29" s="64">
        <f>'С-сть'!BF51</f>
        <v>0</v>
      </c>
      <c r="BG29" s="64">
        <f>'С-сть'!BG51</f>
        <v>0</v>
      </c>
      <c r="BH29" s="64">
        <f>'С-сть'!BH51</f>
        <v>0</v>
      </c>
      <c r="BI29" s="64">
        <f>'С-сть'!BI51</f>
        <v>0</v>
      </c>
      <c r="BJ29" s="64">
        <f>'С-сть'!BJ51</f>
        <v>0</v>
      </c>
      <c r="BK29" s="64">
        <f>'С-сть'!BK51</f>
        <v>0</v>
      </c>
      <c r="BL29" s="64">
        <f>'С-сть'!BL51</f>
        <v>0</v>
      </c>
      <c r="BM29" s="64">
        <f>'С-сть'!BM51</f>
        <v>0</v>
      </c>
      <c r="BN29" s="64">
        <f>'С-сть'!BN51</f>
        <v>0</v>
      </c>
      <c r="BO29" s="64">
        <f>'С-сть'!BO51</f>
        <v>0</v>
      </c>
      <c r="BP29" s="64">
        <f>'С-сть'!BP51</f>
        <v>0</v>
      </c>
      <c r="BQ29" s="64">
        <f>'С-сть'!BQ51</f>
        <v>0</v>
      </c>
      <c r="BR29" s="64">
        <f>'С-сть'!BR51</f>
        <v>0</v>
      </c>
      <c r="BS29" s="76"/>
      <c r="BT29" s="76"/>
      <c r="BU29" s="76"/>
      <c r="BV29" s="76"/>
      <c r="BW29" s="76"/>
      <c r="BX29" s="76"/>
      <c r="BY29" s="76"/>
      <c r="BZ29" s="76"/>
      <c r="CA29" s="76"/>
      <c r="CB29" s="76"/>
      <c r="CC29" s="76"/>
      <c r="CD29" s="76"/>
    </row>
    <row r="30" spans="2:82" hidden="1" outlineLevel="2">
      <c r="B30" s="150" t="s">
        <v>880</v>
      </c>
      <c r="C30" s="151">
        <f t="shared" ref="C30" si="806">IF(C$5=0,,C29/C$5)</f>
        <v>4.0178571429060252E-3</v>
      </c>
      <c r="D30" s="151">
        <f t="shared" ref="D30" si="807">IF(D$5=0,,D29/D$5)</f>
        <v>0</v>
      </c>
      <c r="E30" s="151">
        <f t="shared" ref="E30" si="808">IF(E$5=0,,E29/E$5)</f>
        <v>0</v>
      </c>
      <c r="F30" s="151">
        <f t="shared" ref="F30" si="809">IF(F$5=0,,F29/F$5)</f>
        <v>0</v>
      </c>
      <c r="G30" s="151">
        <f t="shared" ref="G30" si="810">IF(G$5=0,,G29/G$5)</f>
        <v>0</v>
      </c>
      <c r="H30" s="151">
        <f t="shared" ref="H30" si="811">IF(H$5=0,,H29/H$5)</f>
        <v>0</v>
      </c>
      <c r="I30" s="151">
        <f t="shared" ref="I30" si="812">IF(I$5=0,,I29/I$5)</f>
        <v>4.0178571429060252E-3</v>
      </c>
      <c r="J30" s="132">
        <f t="shared" si="86"/>
        <v>1.1957908163556273E-9</v>
      </c>
      <c r="K30" s="151">
        <f>IF(K$5=0,,K29/K$5)</f>
        <v>0</v>
      </c>
      <c r="L30" s="151">
        <f t="shared" ref="L30" si="813">IF(L$5=0,,L29/L$5)</f>
        <v>0</v>
      </c>
      <c r="M30" s="151">
        <f t="shared" ref="M30" si="814">IF(M$5=0,,M29/M$5)</f>
        <v>4.0086742961554182E-3</v>
      </c>
      <c r="N30" s="151">
        <f t="shared" ref="N30" si="815">IF(N$5=0,,N29/N$5)</f>
        <v>5.2259479616548199E-3</v>
      </c>
      <c r="O30" s="151">
        <f t="shared" ref="O30" si="816">IF(O$5=0,,O29/O$5)</f>
        <v>3.8409413484954422E-3</v>
      </c>
      <c r="P30" s="151">
        <f t="shared" ref="P30" si="817">IF(P$5=0,,P29/P$5)</f>
        <v>5.2259479616548199E-3</v>
      </c>
      <c r="Q30" s="151">
        <f t="shared" ref="Q30" si="818">IF(Q$5=0,,Q29/Q$5)</f>
        <v>5.2259479616548199E-3</v>
      </c>
      <c r="R30" s="151">
        <f t="shared" ref="R30" si="819">IF(R$5=0,,R29/R$5)</f>
        <v>5.2259479616548199E-3</v>
      </c>
      <c r="S30" s="151">
        <f t="shared" ref="S30" si="820">IF(S$5=0,,S29/S$5)</f>
        <v>5.2259479616548199E-3</v>
      </c>
      <c r="T30" s="151">
        <f t="shared" ref="T30" si="821">IF(T$5=0,,T29/T$5)</f>
        <v>5.2259479616548199E-3</v>
      </c>
      <c r="U30" s="151">
        <f t="shared" ref="U30" si="822">IF(U$5=0,,U29/U$5)</f>
        <v>4.0086742961554182E-3</v>
      </c>
      <c r="V30" s="151">
        <f t="shared" ref="V30" si="823">IF(V$5=0,,V29/V$5)</f>
        <v>4.0086742961554182E-3</v>
      </c>
      <c r="W30" s="151">
        <f t="shared" ref="W30" si="824">IF(W$5=0,,W29/W$5)</f>
        <v>0</v>
      </c>
      <c r="X30" s="151">
        <f t="shared" ref="X30" si="825">IF(X$5=0,,X29/X$5)</f>
        <v>0</v>
      </c>
      <c r="Y30" s="151">
        <f t="shared" ref="Y30" si="826">IF(Y$5=0,,Y29/Y$5)</f>
        <v>0</v>
      </c>
      <c r="Z30" s="151">
        <f t="shared" ref="Z30" si="827">IF(Z$5=0,,Z29/Z$5)</f>
        <v>0</v>
      </c>
      <c r="AA30" s="151">
        <f t="shared" ref="AA30" si="828">IF(AA$5=0,,AA29/AA$5)</f>
        <v>0</v>
      </c>
      <c r="AB30" s="151">
        <f t="shared" ref="AB30" si="829">IF(AB$5=0,,AB29/AB$5)</f>
        <v>0</v>
      </c>
      <c r="AC30" s="151">
        <f t="shared" ref="AC30" si="830">IF(AC$5=0,,AC29/AC$5)</f>
        <v>0</v>
      </c>
      <c r="AD30" s="151">
        <f t="shared" ref="AD30" si="831">IF(AD$5=0,,AD29/AD$5)</f>
        <v>0</v>
      </c>
      <c r="AE30" s="151">
        <f t="shared" ref="AE30" si="832">IF(AE$5=0,,AE29/AE$5)</f>
        <v>0</v>
      </c>
      <c r="AF30" s="151">
        <f t="shared" ref="AF30" si="833">IF(AF$5=0,,AF29/AF$5)</f>
        <v>0</v>
      </c>
      <c r="AG30" s="151">
        <f t="shared" ref="AG30" si="834">IF(AG$5=0,,AG29/AG$5)</f>
        <v>0</v>
      </c>
      <c r="AH30" s="151">
        <f t="shared" ref="AH30" si="835">IF(AH$5=0,,AH29/AH$5)</f>
        <v>0</v>
      </c>
      <c r="AI30" s="151">
        <f t="shared" ref="AI30" si="836">IF(AI$5=0,,AI29/AI$5)</f>
        <v>0</v>
      </c>
      <c r="AJ30" s="151">
        <f t="shared" ref="AJ30" si="837">IF(AJ$5=0,,AJ29/AJ$5)</f>
        <v>0</v>
      </c>
      <c r="AK30" s="151">
        <f t="shared" ref="AK30" si="838">IF(AK$5=0,,AK29/AK$5)</f>
        <v>0</v>
      </c>
      <c r="AL30" s="151">
        <f t="shared" ref="AL30" si="839">IF(AL$5=0,,AL29/AL$5)</f>
        <v>0</v>
      </c>
      <c r="AM30" s="151">
        <f t="shared" ref="AM30" si="840">IF(AM$5=0,,AM29/AM$5)</f>
        <v>0</v>
      </c>
      <c r="AN30" s="151">
        <f t="shared" ref="AN30" si="841">IF(AN$5=0,,AN29/AN$5)</f>
        <v>0</v>
      </c>
      <c r="AO30" s="151">
        <f t="shared" ref="AO30" si="842">IF(AO$5=0,,AO29/AO$5)</f>
        <v>0</v>
      </c>
      <c r="AP30" s="151">
        <f t="shared" ref="AP30" si="843">IF(AP$5=0,,AP29/AP$5)</f>
        <v>0</v>
      </c>
      <c r="AQ30" s="151">
        <f t="shared" ref="AQ30" si="844">IF(AQ$5=0,,AQ29/AQ$5)</f>
        <v>0</v>
      </c>
      <c r="AR30" s="151">
        <f t="shared" ref="AR30" si="845">IF(AR$5=0,,AR29/AR$5)</f>
        <v>0</v>
      </c>
      <c r="AS30" s="151">
        <f t="shared" ref="AS30" si="846">IF(AS$5=0,,AS29/AS$5)</f>
        <v>0</v>
      </c>
      <c r="AT30" s="151">
        <f t="shared" ref="AT30" si="847">IF(AT$5=0,,AT29/AT$5)</f>
        <v>0</v>
      </c>
      <c r="AU30" s="151">
        <f t="shared" ref="AU30" si="848">IF(AU$5=0,,AU29/AU$5)</f>
        <v>0</v>
      </c>
      <c r="AV30" s="151">
        <f t="shared" ref="AV30" si="849">IF(AV$5=0,,AV29/AV$5)</f>
        <v>0</v>
      </c>
      <c r="AW30" s="151">
        <f t="shared" ref="AW30" si="850">IF(AW$5=0,,AW29/AW$5)</f>
        <v>0</v>
      </c>
      <c r="AX30" s="151">
        <f t="shared" ref="AX30" si="851">IF(AX$5=0,,AX29/AX$5)</f>
        <v>0</v>
      </c>
      <c r="AY30" s="151">
        <f t="shared" ref="AY30" si="852">IF(AY$5=0,,AY29/AY$5)</f>
        <v>0</v>
      </c>
      <c r="AZ30" s="151">
        <f t="shared" ref="AZ30" si="853">IF(AZ$5=0,,AZ29/AZ$5)</f>
        <v>0</v>
      </c>
      <c r="BA30" s="151">
        <f t="shared" ref="BA30" si="854">IF(BA$5=0,,BA29/BA$5)</f>
        <v>0</v>
      </c>
      <c r="BB30" s="151">
        <f t="shared" ref="BB30" si="855">IF(BB$5=0,,BB29/BB$5)</f>
        <v>0</v>
      </c>
      <c r="BC30" s="151">
        <f t="shared" ref="BC30" si="856">IF(BC$5=0,,BC29/BC$5)</f>
        <v>0</v>
      </c>
      <c r="BD30" s="151">
        <f t="shared" ref="BD30" si="857">IF(BD$5=0,,BD29/BD$5)</f>
        <v>0</v>
      </c>
      <c r="BE30" s="151">
        <f t="shared" ref="BE30" si="858">IF(BE$5=0,,BE29/BE$5)</f>
        <v>0</v>
      </c>
      <c r="BF30" s="151">
        <f t="shared" ref="BF30" si="859">IF(BF$5=0,,BF29/BF$5)</f>
        <v>0</v>
      </c>
      <c r="BG30" s="151">
        <f t="shared" ref="BG30" si="860">IF(BG$5=0,,BG29/BG$5)</f>
        <v>0</v>
      </c>
      <c r="BH30" s="151">
        <f t="shared" ref="BH30" si="861">IF(BH$5=0,,BH29/BH$5)</f>
        <v>0</v>
      </c>
      <c r="BI30" s="151">
        <f t="shared" ref="BI30" si="862">IF(BI$5=0,,BI29/BI$5)</f>
        <v>0</v>
      </c>
      <c r="BJ30" s="151">
        <f t="shared" ref="BJ30" si="863">IF(BJ$5=0,,BJ29/BJ$5)</f>
        <v>0</v>
      </c>
      <c r="BK30" s="151">
        <f t="shared" ref="BK30" si="864">IF(BK$5=0,,BK29/BK$5)</f>
        <v>0</v>
      </c>
      <c r="BL30" s="151">
        <f t="shared" ref="BL30" si="865">IF(BL$5=0,,BL29/BL$5)</f>
        <v>0</v>
      </c>
      <c r="BM30" s="151">
        <f t="shared" ref="BM30" si="866">IF(BM$5=0,,BM29/BM$5)</f>
        <v>0</v>
      </c>
      <c r="BN30" s="151">
        <f t="shared" ref="BN30" si="867">IF(BN$5=0,,BN29/BN$5)</f>
        <v>0</v>
      </c>
      <c r="BO30" s="151">
        <f t="shared" ref="BO30" si="868">IF(BO$5=0,,BO29/BO$5)</f>
        <v>0</v>
      </c>
      <c r="BP30" s="151">
        <f t="shared" ref="BP30" si="869">IF(BP$5=0,,BP29/BP$5)</f>
        <v>0</v>
      </c>
      <c r="BQ30" s="151">
        <f t="shared" ref="BQ30" si="870">IF(BQ$5=0,,BQ29/BQ$5)</f>
        <v>0</v>
      </c>
      <c r="BR30" s="151">
        <f t="shared" ref="BR30" si="871">IF(BR$5=0,,BR29/BR$5)</f>
        <v>0</v>
      </c>
      <c r="BS30" s="76"/>
      <c r="BT30" s="76"/>
      <c r="BU30" s="76"/>
      <c r="BV30" s="76"/>
      <c r="BW30" s="76"/>
      <c r="BX30" s="76"/>
      <c r="BY30" s="76"/>
      <c r="BZ30" s="76"/>
      <c r="CA30" s="76"/>
      <c r="CB30" s="76"/>
      <c r="CC30" s="76"/>
      <c r="CD30" s="76"/>
    </row>
    <row r="31" spans="2:82" outlineLevel="1" collapsed="1">
      <c r="B31" s="46" t="s">
        <v>200</v>
      </c>
      <c r="C31" s="76">
        <f t="shared" si="79"/>
        <v>0</v>
      </c>
      <c r="D31" s="76">
        <f t="shared" si="80"/>
        <v>0</v>
      </c>
      <c r="E31" s="76">
        <f t="shared" si="81"/>
        <v>0</v>
      </c>
      <c r="F31" s="76">
        <f t="shared" si="82"/>
        <v>0</v>
      </c>
      <c r="G31" s="76">
        <f t="shared" si="83"/>
        <v>0</v>
      </c>
      <c r="H31" s="76">
        <f t="shared" si="84"/>
        <v>0</v>
      </c>
      <c r="I31" s="76">
        <f t="shared" si="85"/>
        <v>0</v>
      </c>
      <c r="J31" s="132">
        <f t="shared" si="86"/>
        <v>0</v>
      </c>
      <c r="K31" s="64">
        <f>'С-сть'!K59</f>
        <v>0</v>
      </c>
      <c r="L31" s="64">
        <f>'С-сть'!L59</f>
        <v>0</v>
      </c>
      <c r="M31" s="64">
        <f>'С-сть'!M59</f>
        <v>0</v>
      </c>
      <c r="N31" s="64">
        <f>'С-сть'!N59</f>
        <v>0</v>
      </c>
      <c r="O31" s="64">
        <f>'С-сть'!O59</f>
        <v>0</v>
      </c>
      <c r="P31" s="64">
        <f>'С-сть'!P59</f>
        <v>0</v>
      </c>
      <c r="Q31" s="64">
        <f>'С-сть'!Q59</f>
        <v>0</v>
      </c>
      <c r="R31" s="64">
        <f>'С-сть'!R59</f>
        <v>0</v>
      </c>
      <c r="S31" s="64">
        <f>'С-сть'!S59</f>
        <v>0</v>
      </c>
      <c r="T31" s="64">
        <f>'С-сть'!T59</f>
        <v>0</v>
      </c>
      <c r="U31" s="64">
        <f>'С-сть'!U59</f>
        <v>0</v>
      </c>
      <c r="V31" s="64">
        <f>'С-сть'!V59</f>
        <v>0</v>
      </c>
      <c r="W31" s="64">
        <f>'С-сть'!W59</f>
        <v>0</v>
      </c>
      <c r="X31" s="64">
        <f>'С-сть'!X59</f>
        <v>0</v>
      </c>
      <c r="Y31" s="64">
        <f>'С-сть'!Y59</f>
        <v>0</v>
      </c>
      <c r="Z31" s="64">
        <f>'С-сть'!Z59</f>
        <v>0</v>
      </c>
      <c r="AA31" s="64">
        <f>'С-сть'!AA59</f>
        <v>0</v>
      </c>
      <c r="AB31" s="64">
        <f>'С-сть'!AB59</f>
        <v>0</v>
      </c>
      <c r="AC31" s="64">
        <f>'С-сть'!AC59</f>
        <v>0</v>
      </c>
      <c r="AD31" s="64">
        <f>'С-сть'!AD59</f>
        <v>0</v>
      </c>
      <c r="AE31" s="64">
        <f>'С-сть'!AE59</f>
        <v>0</v>
      </c>
      <c r="AF31" s="64">
        <f>'С-сть'!AF59</f>
        <v>0</v>
      </c>
      <c r="AG31" s="64">
        <f>'С-сть'!AG59</f>
        <v>0</v>
      </c>
      <c r="AH31" s="64">
        <f>'С-сть'!AH59</f>
        <v>0</v>
      </c>
      <c r="AI31" s="64">
        <f>'С-сть'!AI59</f>
        <v>0</v>
      </c>
      <c r="AJ31" s="64">
        <f>'С-сть'!AJ59</f>
        <v>0</v>
      </c>
      <c r="AK31" s="64">
        <f>'С-сть'!AK59</f>
        <v>0</v>
      </c>
      <c r="AL31" s="64">
        <f>'С-сть'!AL59</f>
        <v>0</v>
      </c>
      <c r="AM31" s="64">
        <f>'С-сть'!AM59</f>
        <v>0</v>
      </c>
      <c r="AN31" s="64">
        <f>'С-сть'!AN59</f>
        <v>0</v>
      </c>
      <c r="AO31" s="64">
        <f>'С-сть'!AO59</f>
        <v>0</v>
      </c>
      <c r="AP31" s="64">
        <f>'С-сть'!AP59</f>
        <v>0</v>
      </c>
      <c r="AQ31" s="64">
        <f>'С-сть'!AQ59</f>
        <v>0</v>
      </c>
      <c r="AR31" s="64">
        <f>'С-сть'!AR59</f>
        <v>0</v>
      </c>
      <c r="AS31" s="64">
        <f>'С-сть'!AS59</f>
        <v>0</v>
      </c>
      <c r="AT31" s="64">
        <f>'С-сть'!AT59</f>
        <v>0</v>
      </c>
      <c r="AU31" s="64">
        <f>'С-сть'!AU59</f>
        <v>0</v>
      </c>
      <c r="AV31" s="64">
        <f>'С-сть'!AV59</f>
        <v>0</v>
      </c>
      <c r="AW31" s="64">
        <f>'С-сть'!AW59</f>
        <v>0</v>
      </c>
      <c r="AX31" s="64">
        <f>'С-сть'!AX59</f>
        <v>0</v>
      </c>
      <c r="AY31" s="64">
        <f>'С-сть'!AY59</f>
        <v>0</v>
      </c>
      <c r="AZ31" s="64">
        <f>'С-сть'!AZ59</f>
        <v>0</v>
      </c>
      <c r="BA31" s="64">
        <f>'С-сть'!BA59</f>
        <v>0</v>
      </c>
      <c r="BB31" s="64">
        <f>'С-сть'!BB59</f>
        <v>0</v>
      </c>
      <c r="BC31" s="64">
        <f>'С-сть'!BC59</f>
        <v>0</v>
      </c>
      <c r="BD31" s="64">
        <f>'С-сть'!BD59</f>
        <v>0</v>
      </c>
      <c r="BE31" s="64">
        <f>'С-сть'!BE59</f>
        <v>0</v>
      </c>
      <c r="BF31" s="64">
        <f>'С-сть'!BF59</f>
        <v>0</v>
      </c>
      <c r="BG31" s="64">
        <f>'С-сть'!BG59</f>
        <v>0</v>
      </c>
      <c r="BH31" s="64">
        <f>'С-сть'!BH59</f>
        <v>0</v>
      </c>
      <c r="BI31" s="64">
        <f>'С-сть'!BI59</f>
        <v>0</v>
      </c>
      <c r="BJ31" s="64">
        <f>'С-сть'!BJ59</f>
        <v>0</v>
      </c>
      <c r="BK31" s="64">
        <f>'С-сть'!BK59</f>
        <v>0</v>
      </c>
      <c r="BL31" s="64">
        <f>'С-сть'!BL59</f>
        <v>0</v>
      </c>
      <c r="BM31" s="64">
        <f>'С-сть'!BM59</f>
        <v>0</v>
      </c>
      <c r="BN31" s="64">
        <f>'С-сть'!BN59</f>
        <v>0</v>
      </c>
      <c r="BO31" s="64">
        <f>'С-сть'!BO59</f>
        <v>0</v>
      </c>
      <c r="BP31" s="64">
        <f>'С-сть'!BP59</f>
        <v>0</v>
      </c>
      <c r="BQ31" s="64">
        <f>'С-сть'!BQ59</f>
        <v>0</v>
      </c>
      <c r="BR31" s="64">
        <f>'С-сть'!BR59</f>
        <v>0</v>
      </c>
      <c r="BS31" s="76"/>
      <c r="BT31" s="76"/>
      <c r="BU31" s="76"/>
      <c r="BV31" s="76"/>
      <c r="BW31" s="76"/>
      <c r="BX31" s="76"/>
      <c r="BY31" s="76"/>
      <c r="BZ31" s="76"/>
      <c r="CA31" s="76"/>
      <c r="CB31" s="76"/>
      <c r="CC31" s="76"/>
      <c r="CD31" s="76"/>
    </row>
    <row r="32" spans="2:82" hidden="1" outlineLevel="2">
      <c r="B32" s="150" t="s">
        <v>880</v>
      </c>
      <c r="C32" s="151">
        <f t="shared" ref="C32" si="872">IF(C$5=0,,C31/C$5)</f>
        <v>0</v>
      </c>
      <c r="D32" s="151">
        <f t="shared" ref="D32" si="873">IF(D$5=0,,D31/D$5)</f>
        <v>0</v>
      </c>
      <c r="E32" s="151">
        <f t="shared" ref="E32" si="874">IF(E$5=0,,E31/E$5)</f>
        <v>0</v>
      </c>
      <c r="F32" s="151">
        <f t="shared" ref="F32" si="875">IF(F$5=0,,F31/F$5)</f>
        <v>0</v>
      </c>
      <c r="G32" s="151">
        <f t="shared" ref="G32" si="876">IF(G$5=0,,G31/G$5)</f>
        <v>0</v>
      </c>
      <c r="H32" s="151">
        <f t="shared" ref="H32" si="877">IF(H$5=0,,H31/H$5)</f>
        <v>0</v>
      </c>
      <c r="I32" s="151">
        <f t="shared" ref="I32" si="878">IF(I$5=0,,I31/I$5)</f>
        <v>0</v>
      </c>
      <c r="J32" s="132">
        <f t="shared" si="86"/>
        <v>0</v>
      </c>
      <c r="K32" s="151">
        <f>IF(K$5=0,,K31/K$5)</f>
        <v>0</v>
      </c>
      <c r="L32" s="151">
        <f t="shared" ref="L32" si="879">IF(L$5=0,,L31/L$5)</f>
        <v>0</v>
      </c>
      <c r="M32" s="151">
        <f t="shared" ref="M32" si="880">IF(M$5=0,,M31/M$5)</f>
        <v>0</v>
      </c>
      <c r="N32" s="151">
        <f t="shared" ref="N32" si="881">IF(N$5=0,,N31/N$5)</f>
        <v>0</v>
      </c>
      <c r="O32" s="151">
        <f t="shared" ref="O32" si="882">IF(O$5=0,,O31/O$5)</f>
        <v>0</v>
      </c>
      <c r="P32" s="151">
        <f t="shared" ref="P32" si="883">IF(P$5=0,,P31/P$5)</f>
        <v>0</v>
      </c>
      <c r="Q32" s="151">
        <f t="shared" ref="Q32" si="884">IF(Q$5=0,,Q31/Q$5)</f>
        <v>0</v>
      </c>
      <c r="R32" s="151">
        <f t="shared" ref="R32" si="885">IF(R$5=0,,R31/R$5)</f>
        <v>0</v>
      </c>
      <c r="S32" s="151">
        <f t="shared" ref="S32" si="886">IF(S$5=0,,S31/S$5)</f>
        <v>0</v>
      </c>
      <c r="T32" s="151">
        <f t="shared" ref="T32" si="887">IF(T$5=0,,T31/T$5)</f>
        <v>0</v>
      </c>
      <c r="U32" s="151">
        <f t="shared" ref="U32" si="888">IF(U$5=0,,U31/U$5)</f>
        <v>0</v>
      </c>
      <c r="V32" s="151">
        <f t="shared" ref="V32" si="889">IF(V$5=0,,V31/V$5)</f>
        <v>0</v>
      </c>
      <c r="W32" s="151">
        <f t="shared" ref="W32" si="890">IF(W$5=0,,W31/W$5)</f>
        <v>0</v>
      </c>
      <c r="X32" s="151">
        <f t="shared" ref="X32" si="891">IF(X$5=0,,X31/X$5)</f>
        <v>0</v>
      </c>
      <c r="Y32" s="151">
        <f t="shared" ref="Y32" si="892">IF(Y$5=0,,Y31/Y$5)</f>
        <v>0</v>
      </c>
      <c r="Z32" s="151">
        <f t="shared" ref="Z32" si="893">IF(Z$5=0,,Z31/Z$5)</f>
        <v>0</v>
      </c>
      <c r="AA32" s="151">
        <f t="shared" ref="AA32" si="894">IF(AA$5=0,,AA31/AA$5)</f>
        <v>0</v>
      </c>
      <c r="AB32" s="151">
        <f t="shared" ref="AB32" si="895">IF(AB$5=0,,AB31/AB$5)</f>
        <v>0</v>
      </c>
      <c r="AC32" s="151">
        <f t="shared" ref="AC32" si="896">IF(AC$5=0,,AC31/AC$5)</f>
        <v>0</v>
      </c>
      <c r="AD32" s="151">
        <f t="shared" ref="AD32" si="897">IF(AD$5=0,,AD31/AD$5)</f>
        <v>0</v>
      </c>
      <c r="AE32" s="151">
        <f t="shared" ref="AE32" si="898">IF(AE$5=0,,AE31/AE$5)</f>
        <v>0</v>
      </c>
      <c r="AF32" s="151">
        <f t="shared" ref="AF32" si="899">IF(AF$5=0,,AF31/AF$5)</f>
        <v>0</v>
      </c>
      <c r="AG32" s="151">
        <f t="shared" ref="AG32" si="900">IF(AG$5=0,,AG31/AG$5)</f>
        <v>0</v>
      </c>
      <c r="AH32" s="151">
        <f t="shared" ref="AH32" si="901">IF(AH$5=0,,AH31/AH$5)</f>
        <v>0</v>
      </c>
      <c r="AI32" s="151">
        <f t="shared" ref="AI32" si="902">IF(AI$5=0,,AI31/AI$5)</f>
        <v>0</v>
      </c>
      <c r="AJ32" s="151">
        <f t="shared" ref="AJ32" si="903">IF(AJ$5=0,,AJ31/AJ$5)</f>
        <v>0</v>
      </c>
      <c r="AK32" s="151">
        <f t="shared" ref="AK32" si="904">IF(AK$5=0,,AK31/AK$5)</f>
        <v>0</v>
      </c>
      <c r="AL32" s="151">
        <f t="shared" ref="AL32" si="905">IF(AL$5=0,,AL31/AL$5)</f>
        <v>0</v>
      </c>
      <c r="AM32" s="151">
        <f t="shared" ref="AM32" si="906">IF(AM$5=0,,AM31/AM$5)</f>
        <v>0</v>
      </c>
      <c r="AN32" s="151">
        <f t="shared" ref="AN32" si="907">IF(AN$5=0,,AN31/AN$5)</f>
        <v>0</v>
      </c>
      <c r="AO32" s="151">
        <f t="shared" ref="AO32" si="908">IF(AO$5=0,,AO31/AO$5)</f>
        <v>0</v>
      </c>
      <c r="AP32" s="151">
        <f t="shared" ref="AP32" si="909">IF(AP$5=0,,AP31/AP$5)</f>
        <v>0</v>
      </c>
      <c r="AQ32" s="151">
        <f t="shared" ref="AQ32" si="910">IF(AQ$5=0,,AQ31/AQ$5)</f>
        <v>0</v>
      </c>
      <c r="AR32" s="151">
        <f t="shared" ref="AR32" si="911">IF(AR$5=0,,AR31/AR$5)</f>
        <v>0</v>
      </c>
      <c r="AS32" s="151">
        <f t="shared" ref="AS32" si="912">IF(AS$5=0,,AS31/AS$5)</f>
        <v>0</v>
      </c>
      <c r="AT32" s="151">
        <f t="shared" ref="AT32" si="913">IF(AT$5=0,,AT31/AT$5)</f>
        <v>0</v>
      </c>
      <c r="AU32" s="151">
        <f t="shared" ref="AU32" si="914">IF(AU$5=0,,AU31/AU$5)</f>
        <v>0</v>
      </c>
      <c r="AV32" s="151">
        <f t="shared" ref="AV32" si="915">IF(AV$5=0,,AV31/AV$5)</f>
        <v>0</v>
      </c>
      <c r="AW32" s="151">
        <f t="shared" ref="AW32" si="916">IF(AW$5=0,,AW31/AW$5)</f>
        <v>0</v>
      </c>
      <c r="AX32" s="151">
        <f t="shared" ref="AX32" si="917">IF(AX$5=0,,AX31/AX$5)</f>
        <v>0</v>
      </c>
      <c r="AY32" s="151">
        <f t="shared" ref="AY32" si="918">IF(AY$5=0,,AY31/AY$5)</f>
        <v>0</v>
      </c>
      <c r="AZ32" s="151">
        <f t="shared" ref="AZ32" si="919">IF(AZ$5=0,,AZ31/AZ$5)</f>
        <v>0</v>
      </c>
      <c r="BA32" s="151">
        <f t="shared" ref="BA32" si="920">IF(BA$5=0,,BA31/BA$5)</f>
        <v>0</v>
      </c>
      <c r="BB32" s="151">
        <f t="shared" ref="BB32" si="921">IF(BB$5=0,,BB31/BB$5)</f>
        <v>0</v>
      </c>
      <c r="BC32" s="151">
        <f t="shared" ref="BC32" si="922">IF(BC$5=0,,BC31/BC$5)</f>
        <v>0</v>
      </c>
      <c r="BD32" s="151">
        <f t="shared" ref="BD32" si="923">IF(BD$5=0,,BD31/BD$5)</f>
        <v>0</v>
      </c>
      <c r="BE32" s="151">
        <f t="shared" ref="BE32" si="924">IF(BE$5=0,,BE31/BE$5)</f>
        <v>0</v>
      </c>
      <c r="BF32" s="151">
        <f t="shared" ref="BF32" si="925">IF(BF$5=0,,BF31/BF$5)</f>
        <v>0</v>
      </c>
      <c r="BG32" s="151">
        <f t="shared" ref="BG32" si="926">IF(BG$5=0,,BG31/BG$5)</f>
        <v>0</v>
      </c>
      <c r="BH32" s="151">
        <f t="shared" ref="BH32" si="927">IF(BH$5=0,,BH31/BH$5)</f>
        <v>0</v>
      </c>
      <c r="BI32" s="151">
        <f t="shared" ref="BI32" si="928">IF(BI$5=0,,BI31/BI$5)</f>
        <v>0</v>
      </c>
      <c r="BJ32" s="151">
        <f t="shared" ref="BJ32" si="929">IF(BJ$5=0,,BJ31/BJ$5)</f>
        <v>0</v>
      </c>
      <c r="BK32" s="151">
        <f t="shared" ref="BK32" si="930">IF(BK$5=0,,BK31/BK$5)</f>
        <v>0</v>
      </c>
      <c r="BL32" s="151">
        <f t="shared" ref="BL32" si="931">IF(BL$5=0,,BL31/BL$5)</f>
        <v>0</v>
      </c>
      <c r="BM32" s="151">
        <f t="shared" ref="BM32" si="932">IF(BM$5=0,,BM31/BM$5)</f>
        <v>0</v>
      </c>
      <c r="BN32" s="151">
        <f t="shared" ref="BN32" si="933">IF(BN$5=0,,BN31/BN$5)</f>
        <v>0</v>
      </c>
      <c r="BO32" s="151">
        <f t="shared" ref="BO32" si="934">IF(BO$5=0,,BO31/BO$5)</f>
        <v>0</v>
      </c>
      <c r="BP32" s="151">
        <f t="shared" ref="BP32" si="935">IF(BP$5=0,,BP31/BP$5)</f>
        <v>0</v>
      </c>
      <c r="BQ32" s="151">
        <f t="shared" ref="BQ32" si="936">IF(BQ$5=0,,BQ31/BQ$5)</f>
        <v>0</v>
      </c>
      <c r="BR32" s="151">
        <f t="shared" ref="BR32" si="937">IF(BR$5=0,,BR31/BR$5)</f>
        <v>0</v>
      </c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</row>
    <row r="33" spans="2:82" outlineLevel="1" collapsed="1">
      <c r="B33" s="46" t="s">
        <v>175</v>
      </c>
      <c r="C33" s="76">
        <f t="shared" si="79"/>
        <v>0</v>
      </c>
      <c r="D33" s="76">
        <f t="shared" si="80"/>
        <v>0</v>
      </c>
      <c r="E33" s="76">
        <f t="shared" si="81"/>
        <v>0</v>
      </c>
      <c r="F33" s="76">
        <f t="shared" si="82"/>
        <v>0</v>
      </c>
      <c r="G33" s="76">
        <f t="shared" si="83"/>
        <v>0</v>
      </c>
      <c r="H33" s="76">
        <f t="shared" si="84"/>
        <v>0</v>
      </c>
      <c r="I33" s="76">
        <f t="shared" si="85"/>
        <v>0</v>
      </c>
      <c r="J33" s="132">
        <f t="shared" si="86"/>
        <v>0</v>
      </c>
      <c r="K33" s="64">
        <f>'С-сть'!K60</f>
        <v>0</v>
      </c>
      <c r="L33" s="64">
        <f>'С-сть'!L60</f>
        <v>0</v>
      </c>
      <c r="M33" s="64">
        <f>'С-сть'!M60</f>
        <v>0</v>
      </c>
      <c r="N33" s="64">
        <f>'С-сть'!N60</f>
        <v>0</v>
      </c>
      <c r="O33" s="64">
        <f>'С-сть'!O60</f>
        <v>0</v>
      </c>
      <c r="P33" s="64">
        <f>'С-сть'!P60</f>
        <v>0</v>
      </c>
      <c r="Q33" s="64">
        <f>'С-сть'!Q60</f>
        <v>0</v>
      </c>
      <c r="R33" s="64">
        <f>'С-сть'!R60</f>
        <v>0</v>
      </c>
      <c r="S33" s="64">
        <f>'С-сть'!S60</f>
        <v>0</v>
      </c>
      <c r="T33" s="64">
        <f>'С-сть'!T60</f>
        <v>0</v>
      </c>
      <c r="U33" s="64">
        <f>'С-сть'!U60</f>
        <v>0</v>
      </c>
      <c r="V33" s="64">
        <f>'С-сть'!V60</f>
        <v>0</v>
      </c>
      <c r="W33" s="64">
        <f>'С-сть'!W60</f>
        <v>0</v>
      </c>
      <c r="X33" s="64">
        <f>'С-сть'!X60</f>
        <v>0</v>
      </c>
      <c r="Y33" s="64">
        <f>'С-сть'!Y60</f>
        <v>0</v>
      </c>
      <c r="Z33" s="64">
        <f>'С-сть'!Z60</f>
        <v>0</v>
      </c>
      <c r="AA33" s="64">
        <f>'С-сть'!AA60</f>
        <v>0</v>
      </c>
      <c r="AB33" s="64">
        <f>'С-сть'!AB60</f>
        <v>0</v>
      </c>
      <c r="AC33" s="64">
        <f>'С-сть'!AC60</f>
        <v>0</v>
      </c>
      <c r="AD33" s="64">
        <f>'С-сть'!AD60</f>
        <v>0</v>
      </c>
      <c r="AE33" s="64">
        <f>'С-сть'!AE60</f>
        <v>0</v>
      </c>
      <c r="AF33" s="64">
        <f>'С-сть'!AF60</f>
        <v>0</v>
      </c>
      <c r="AG33" s="64">
        <f>'С-сть'!AG60</f>
        <v>0</v>
      </c>
      <c r="AH33" s="64">
        <f>'С-сть'!AH60</f>
        <v>0</v>
      </c>
      <c r="AI33" s="64">
        <f>'С-сть'!AI60</f>
        <v>0</v>
      </c>
      <c r="AJ33" s="64">
        <f>'С-сть'!AJ60</f>
        <v>0</v>
      </c>
      <c r="AK33" s="64">
        <f>'С-сть'!AK60</f>
        <v>0</v>
      </c>
      <c r="AL33" s="64">
        <f>'С-сть'!AL60</f>
        <v>0</v>
      </c>
      <c r="AM33" s="64">
        <f>'С-сть'!AM60</f>
        <v>0</v>
      </c>
      <c r="AN33" s="64">
        <f>'С-сть'!AN60</f>
        <v>0</v>
      </c>
      <c r="AO33" s="64">
        <f>'С-сть'!AO60</f>
        <v>0</v>
      </c>
      <c r="AP33" s="64">
        <f>'С-сть'!AP60</f>
        <v>0</v>
      </c>
      <c r="AQ33" s="64">
        <f>'С-сть'!AQ60</f>
        <v>0</v>
      </c>
      <c r="AR33" s="64">
        <f>'С-сть'!AR60</f>
        <v>0</v>
      </c>
      <c r="AS33" s="64">
        <f>'С-сть'!AS60</f>
        <v>0</v>
      </c>
      <c r="AT33" s="64">
        <f>'С-сть'!AT60</f>
        <v>0</v>
      </c>
      <c r="AU33" s="64">
        <f>'С-сть'!AU60</f>
        <v>0</v>
      </c>
      <c r="AV33" s="64">
        <f>'С-сть'!AV60</f>
        <v>0</v>
      </c>
      <c r="AW33" s="64">
        <f>'С-сть'!AW60</f>
        <v>0</v>
      </c>
      <c r="AX33" s="64">
        <f>'С-сть'!AX60</f>
        <v>0</v>
      </c>
      <c r="AY33" s="64">
        <f>'С-сть'!AY60</f>
        <v>0</v>
      </c>
      <c r="AZ33" s="64">
        <f>'С-сть'!AZ60</f>
        <v>0</v>
      </c>
      <c r="BA33" s="64">
        <f>'С-сть'!BA60</f>
        <v>0</v>
      </c>
      <c r="BB33" s="64">
        <f>'С-сть'!BB60</f>
        <v>0</v>
      </c>
      <c r="BC33" s="64">
        <f>'С-сть'!BC60</f>
        <v>0</v>
      </c>
      <c r="BD33" s="64">
        <f>'С-сть'!BD60</f>
        <v>0</v>
      </c>
      <c r="BE33" s="64">
        <f>'С-сть'!BE60</f>
        <v>0</v>
      </c>
      <c r="BF33" s="64">
        <f>'С-сть'!BF60</f>
        <v>0</v>
      </c>
      <c r="BG33" s="64">
        <f>'С-сть'!BG60</f>
        <v>0</v>
      </c>
      <c r="BH33" s="64">
        <f>'С-сть'!BH60</f>
        <v>0</v>
      </c>
      <c r="BI33" s="64">
        <f>'С-сть'!BI60</f>
        <v>0</v>
      </c>
      <c r="BJ33" s="64">
        <f>'С-сть'!BJ60</f>
        <v>0</v>
      </c>
      <c r="BK33" s="64">
        <f>'С-сть'!BK60</f>
        <v>0</v>
      </c>
      <c r="BL33" s="64">
        <f>'С-сть'!BL60</f>
        <v>0</v>
      </c>
      <c r="BM33" s="64">
        <f>'С-сть'!BM60</f>
        <v>0</v>
      </c>
      <c r="BN33" s="64">
        <f>'С-сть'!BN60</f>
        <v>0</v>
      </c>
      <c r="BO33" s="64">
        <f>'С-сть'!BO60</f>
        <v>0</v>
      </c>
      <c r="BP33" s="64">
        <f>'С-сть'!BP60</f>
        <v>0</v>
      </c>
      <c r="BQ33" s="64">
        <f>'С-сть'!BQ60</f>
        <v>0</v>
      </c>
      <c r="BR33" s="64">
        <f>'С-сть'!BR60</f>
        <v>0</v>
      </c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</row>
    <row r="34" spans="2:82" hidden="1" outlineLevel="2">
      <c r="B34" s="150" t="s">
        <v>880</v>
      </c>
      <c r="C34" s="151">
        <f t="shared" ref="C34" si="938">IF(C$5=0,,C33/C$5)</f>
        <v>0</v>
      </c>
      <c r="D34" s="151">
        <f t="shared" ref="D34" si="939">IF(D$5=0,,D33/D$5)</f>
        <v>0</v>
      </c>
      <c r="E34" s="151">
        <f t="shared" ref="E34" si="940">IF(E$5=0,,E33/E$5)</f>
        <v>0</v>
      </c>
      <c r="F34" s="151">
        <f t="shared" ref="F34" si="941">IF(F$5=0,,F33/F$5)</f>
        <v>0</v>
      </c>
      <c r="G34" s="151">
        <f t="shared" ref="G34" si="942">IF(G$5=0,,G33/G$5)</f>
        <v>0</v>
      </c>
      <c r="H34" s="151">
        <f t="shared" ref="H34" si="943">IF(H$5=0,,H33/H$5)</f>
        <v>0</v>
      </c>
      <c r="I34" s="151">
        <f t="shared" ref="I34" si="944">IF(I$5=0,,I33/I$5)</f>
        <v>0</v>
      </c>
      <c r="J34" s="132">
        <f t="shared" si="86"/>
        <v>0</v>
      </c>
      <c r="K34" s="151">
        <f>IF(K$5=0,,K33/K$5)</f>
        <v>0</v>
      </c>
      <c r="L34" s="151">
        <f t="shared" ref="L34" si="945">IF(L$5=0,,L33/L$5)</f>
        <v>0</v>
      </c>
      <c r="M34" s="151">
        <f t="shared" ref="M34" si="946">IF(M$5=0,,M33/M$5)</f>
        <v>0</v>
      </c>
      <c r="N34" s="151">
        <f t="shared" ref="N34" si="947">IF(N$5=0,,N33/N$5)</f>
        <v>0</v>
      </c>
      <c r="O34" s="151">
        <f t="shared" ref="O34" si="948">IF(O$5=0,,O33/O$5)</f>
        <v>0</v>
      </c>
      <c r="P34" s="151">
        <f t="shared" ref="P34" si="949">IF(P$5=0,,P33/P$5)</f>
        <v>0</v>
      </c>
      <c r="Q34" s="151">
        <f t="shared" ref="Q34" si="950">IF(Q$5=0,,Q33/Q$5)</f>
        <v>0</v>
      </c>
      <c r="R34" s="151">
        <f t="shared" ref="R34" si="951">IF(R$5=0,,R33/R$5)</f>
        <v>0</v>
      </c>
      <c r="S34" s="151">
        <f t="shared" ref="S34" si="952">IF(S$5=0,,S33/S$5)</f>
        <v>0</v>
      </c>
      <c r="T34" s="151">
        <f t="shared" ref="T34" si="953">IF(T$5=0,,T33/T$5)</f>
        <v>0</v>
      </c>
      <c r="U34" s="151">
        <f t="shared" ref="U34" si="954">IF(U$5=0,,U33/U$5)</f>
        <v>0</v>
      </c>
      <c r="V34" s="151">
        <f t="shared" ref="V34" si="955">IF(V$5=0,,V33/V$5)</f>
        <v>0</v>
      </c>
      <c r="W34" s="151">
        <f t="shared" ref="W34" si="956">IF(W$5=0,,W33/W$5)</f>
        <v>0</v>
      </c>
      <c r="X34" s="151">
        <f t="shared" ref="X34" si="957">IF(X$5=0,,X33/X$5)</f>
        <v>0</v>
      </c>
      <c r="Y34" s="151">
        <f t="shared" ref="Y34" si="958">IF(Y$5=0,,Y33/Y$5)</f>
        <v>0</v>
      </c>
      <c r="Z34" s="151">
        <f t="shared" ref="Z34" si="959">IF(Z$5=0,,Z33/Z$5)</f>
        <v>0</v>
      </c>
      <c r="AA34" s="151">
        <f t="shared" ref="AA34" si="960">IF(AA$5=0,,AA33/AA$5)</f>
        <v>0</v>
      </c>
      <c r="AB34" s="151">
        <f t="shared" ref="AB34" si="961">IF(AB$5=0,,AB33/AB$5)</f>
        <v>0</v>
      </c>
      <c r="AC34" s="151">
        <f t="shared" ref="AC34" si="962">IF(AC$5=0,,AC33/AC$5)</f>
        <v>0</v>
      </c>
      <c r="AD34" s="151">
        <f t="shared" ref="AD34" si="963">IF(AD$5=0,,AD33/AD$5)</f>
        <v>0</v>
      </c>
      <c r="AE34" s="151">
        <f t="shared" ref="AE34" si="964">IF(AE$5=0,,AE33/AE$5)</f>
        <v>0</v>
      </c>
      <c r="AF34" s="151">
        <f t="shared" ref="AF34" si="965">IF(AF$5=0,,AF33/AF$5)</f>
        <v>0</v>
      </c>
      <c r="AG34" s="151">
        <f t="shared" ref="AG34" si="966">IF(AG$5=0,,AG33/AG$5)</f>
        <v>0</v>
      </c>
      <c r="AH34" s="151">
        <f t="shared" ref="AH34" si="967">IF(AH$5=0,,AH33/AH$5)</f>
        <v>0</v>
      </c>
      <c r="AI34" s="151">
        <f t="shared" ref="AI34" si="968">IF(AI$5=0,,AI33/AI$5)</f>
        <v>0</v>
      </c>
      <c r="AJ34" s="151">
        <f t="shared" ref="AJ34" si="969">IF(AJ$5=0,,AJ33/AJ$5)</f>
        <v>0</v>
      </c>
      <c r="AK34" s="151">
        <f t="shared" ref="AK34" si="970">IF(AK$5=0,,AK33/AK$5)</f>
        <v>0</v>
      </c>
      <c r="AL34" s="151">
        <f t="shared" ref="AL34" si="971">IF(AL$5=0,,AL33/AL$5)</f>
        <v>0</v>
      </c>
      <c r="AM34" s="151">
        <f t="shared" ref="AM34" si="972">IF(AM$5=0,,AM33/AM$5)</f>
        <v>0</v>
      </c>
      <c r="AN34" s="151">
        <f t="shared" ref="AN34" si="973">IF(AN$5=0,,AN33/AN$5)</f>
        <v>0</v>
      </c>
      <c r="AO34" s="151">
        <f t="shared" ref="AO34" si="974">IF(AO$5=0,,AO33/AO$5)</f>
        <v>0</v>
      </c>
      <c r="AP34" s="151">
        <f t="shared" ref="AP34" si="975">IF(AP$5=0,,AP33/AP$5)</f>
        <v>0</v>
      </c>
      <c r="AQ34" s="151">
        <f t="shared" ref="AQ34" si="976">IF(AQ$5=0,,AQ33/AQ$5)</f>
        <v>0</v>
      </c>
      <c r="AR34" s="151">
        <f t="shared" ref="AR34" si="977">IF(AR$5=0,,AR33/AR$5)</f>
        <v>0</v>
      </c>
      <c r="AS34" s="151">
        <f t="shared" ref="AS34" si="978">IF(AS$5=0,,AS33/AS$5)</f>
        <v>0</v>
      </c>
      <c r="AT34" s="151">
        <f t="shared" ref="AT34" si="979">IF(AT$5=0,,AT33/AT$5)</f>
        <v>0</v>
      </c>
      <c r="AU34" s="151">
        <f t="shared" ref="AU34" si="980">IF(AU$5=0,,AU33/AU$5)</f>
        <v>0</v>
      </c>
      <c r="AV34" s="151">
        <f t="shared" ref="AV34" si="981">IF(AV$5=0,,AV33/AV$5)</f>
        <v>0</v>
      </c>
      <c r="AW34" s="151">
        <f t="shared" ref="AW34" si="982">IF(AW$5=0,,AW33/AW$5)</f>
        <v>0</v>
      </c>
      <c r="AX34" s="151">
        <f t="shared" ref="AX34" si="983">IF(AX$5=0,,AX33/AX$5)</f>
        <v>0</v>
      </c>
      <c r="AY34" s="151">
        <f t="shared" ref="AY34" si="984">IF(AY$5=0,,AY33/AY$5)</f>
        <v>0</v>
      </c>
      <c r="AZ34" s="151">
        <f t="shared" ref="AZ34" si="985">IF(AZ$5=0,,AZ33/AZ$5)</f>
        <v>0</v>
      </c>
      <c r="BA34" s="151">
        <f t="shared" ref="BA34" si="986">IF(BA$5=0,,BA33/BA$5)</f>
        <v>0</v>
      </c>
      <c r="BB34" s="151">
        <f t="shared" ref="BB34" si="987">IF(BB$5=0,,BB33/BB$5)</f>
        <v>0</v>
      </c>
      <c r="BC34" s="151">
        <f t="shared" ref="BC34" si="988">IF(BC$5=0,,BC33/BC$5)</f>
        <v>0</v>
      </c>
      <c r="BD34" s="151">
        <f t="shared" ref="BD34" si="989">IF(BD$5=0,,BD33/BD$5)</f>
        <v>0</v>
      </c>
      <c r="BE34" s="151">
        <f t="shared" ref="BE34" si="990">IF(BE$5=0,,BE33/BE$5)</f>
        <v>0</v>
      </c>
      <c r="BF34" s="151">
        <f t="shared" ref="BF34" si="991">IF(BF$5=0,,BF33/BF$5)</f>
        <v>0</v>
      </c>
      <c r="BG34" s="151">
        <f t="shared" ref="BG34" si="992">IF(BG$5=0,,BG33/BG$5)</f>
        <v>0</v>
      </c>
      <c r="BH34" s="151">
        <f t="shared" ref="BH34" si="993">IF(BH$5=0,,BH33/BH$5)</f>
        <v>0</v>
      </c>
      <c r="BI34" s="151">
        <f t="shared" ref="BI34" si="994">IF(BI$5=0,,BI33/BI$5)</f>
        <v>0</v>
      </c>
      <c r="BJ34" s="151">
        <f t="shared" ref="BJ34" si="995">IF(BJ$5=0,,BJ33/BJ$5)</f>
        <v>0</v>
      </c>
      <c r="BK34" s="151">
        <f t="shared" ref="BK34" si="996">IF(BK$5=0,,BK33/BK$5)</f>
        <v>0</v>
      </c>
      <c r="BL34" s="151">
        <f t="shared" ref="BL34" si="997">IF(BL$5=0,,BL33/BL$5)</f>
        <v>0</v>
      </c>
      <c r="BM34" s="151">
        <f t="shared" ref="BM34" si="998">IF(BM$5=0,,BM33/BM$5)</f>
        <v>0</v>
      </c>
      <c r="BN34" s="151">
        <f t="shared" ref="BN34" si="999">IF(BN$5=0,,BN33/BN$5)</f>
        <v>0</v>
      </c>
      <c r="BO34" s="151">
        <f t="shared" ref="BO34" si="1000">IF(BO$5=0,,BO33/BO$5)</f>
        <v>0</v>
      </c>
      <c r="BP34" s="151">
        <f t="shared" ref="BP34" si="1001">IF(BP$5=0,,BP33/BP$5)</f>
        <v>0</v>
      </c>
      <c r="BQ34" s="151">
        <f t="shared" ref="BQ34" si="1002">IF(BQ$5=0,,BQ33/BQ$5)</f>
        <v>0</v>
      </c>
      <c r="BR34" s="151">
        <f t="shared" ref="BR34" si="1003">IF(BR$5=0,,BR33/BR$5)</f>
        <v>0</v>
      </c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</row>
    <row r="35" spans="2:82" outlineLevel="1" collapsed="1">
      <c r="B35" s="46" t="s">
        <v>182</v>
      </c>
      <c r="C35" s="76">
        <f t="shared" si="79"/>
        <v>0</v>
      </c>
      <c r="D35" s="76">
        <f t="shared" si="80"/>
        <v>0</v>
      </c>
      <c r="E35" s="76">
        <f t="shared" si="81"/>
        <v>0</v>
      </c>
      <c r="F35" s="76">
        <f t="shared" si="82"/>
        <v>0</v>
      </c>
      <c r="G35" s="76">
        <f t="shared" si="83"/>
        <v>0</v>
      </c>
      <c r="H35" s="76">
        <f t="shared" si="84"/>
        <v>0</v>
      </c>
      <c r="I35" s="76">
        <f t="shared" si="85"/>
        <v>0</v>
      </c>
      <c r="J35" s="132">
        <f t="shared" si="86"/>
        <v>0</v>
      </c>
      <c r="K35" s="64">
        <f>'С-сть'!K61</f>
        <v>0</v>
      </c>
      <c r="L35" s="64">
        <f>'С-сть'!L61</f>
        <v>0</v>
      </c>
      <c r="M35" s="64">
        <f>'С-сть'!M61</f>
        <v>0</v>
      </c>
      <c r="N35" s="64">
        <f>'С-сть'!N61</f>
        <v>0</v>
      </c>
      <c r="O35" s="64">
        <f>'С-сть'!O61</f>
        <v>0</v>
      </c>
      <c r="P35" s="64">
        <f>'С-сть'!P61</f>
        <v>0</v>
      </c>
      <c r="Q35" s="64">
        <f>'С-сть'!Q61</f>
        <v>0</v>
      </c>
      <c r="R35" s="64">
        <f>'С-сть'!R61</f>
        <v>0</v>
      </c>
      <c r="S35" s="64">
        <f>'С-сть'!S61</f>
        <v>0</v>
      </c>
      <c r="T35" s="64">
        <f>'С-сть'!T61</f>
        <v>0</v>
      </c>
      <c r="U35" s="64">
        <f>'С-сть'!U61</f>
        <v>0</v>
      </c>
      <c r="V35" s="64">
        <f>'С-сть'!V61</f>
        <v>0</v>
      </c>
      <c r="W35" s="64">
        <f>'С-сть'!W61</f>
        <v>0</v>
      </c>
      <c r="X35" s="64">
        <f>'С-сть'!X61</f>
        <v>0</v>
      </c>
      <c r="Y35" s="64">
        <f>'С-сть'!Y61</f>
        <v>0</v>
      </c>
      <c r="Z35" s="64">
        <f>'С-сть'!Z61</f>
        <v>0</v>
      </c>
      <c r="AA35" s="64">
        <f>'С-сть'!AA61</f>
        <v>0</v>
      </c>
      <c r="AB35" s="64">
        <f>'С-сть'!AB61</f>
        <v>0</v>
      </c>
      <c r="AC35" s="64">
        <f>'С-сть'!AC61</f>
        <v>0</v>
      </c>
      <c r="AD35" s="64">
        <f>'С-сть'!AD61</f>
        <v>0</v>
      </c>
      <c r="AE35" s="64">
        <f>'С-сть'!AE61</f>
        <v>0</v>
      </c>
      <c r="AF35" s="64">
        <f>'С-сть'!AF61</f>
        <v>0</v>
      </c>
      <c r="AG35" s="64">
        <f>'С-сть'!AG61</f>
        <v>0</v>
      </c>
      <c r="AH35" s="64">
        <f>'С-сть'!AH61</f>
        <v>0</v>
      </c>
      <c r="AI35" s="64">
        <f>'С-сть'!AI61</f>
        <v>0</v>
      </c>
      <c r="AJ35" s="64">
        <f>'С-сть'!AJ61</f>
        <v>0</v>
      </c>
      <c r="AK35" s="64">
        <f>'С-сть'!AK61</f>
        <v>0</v>
      </c>
      <c r="AL35" s="64">
        <f>'С-сть'!AL61</f>
        <v>0</v>
      </c>
      <c r="AM35" s="64">
        <f>'С-сть'!AM61</f>
        <v>0</v>
      </c>
      <c r="AN35" s="64">
        <f>'С-сть'!AN61</f>
        <v>0</v>
      </c>
      <c r="AO35" s="64">
        <f>'С-сть'!AO61</f>
        <v>0</v>
      </c>
      <c r="AP35" s="64">
        <f>'С-сть'!AP61</f>
        <v>0</v>
      </c>
      <c r="AQ35" s="64">
        <f>'С-сть'!AQ61</f>
        <v>0</v>
      </c>
      <c r="AR35" s="64">
        <f>'С-сть'!AR61</f>
        <v>0</v>
      </c>
      <c r="AS35" s="64">
        <f>'С-сть'!AS61</f>
        <v>0</v>
      </c>
      <c r="AT35" s="64">
        <f>'С-сть'!AT61</f>
        <v>0</v>
      </c>
      <c r="AU35" s="64">
        <f>'С-сть'!AU61</f>
        <v>0</v>
      </c>
      <c r="AV35" s="64">
        <f>'С-сть'!AV61</f>
        <v>0</v>
      </c>
      <c r="AW35" s="64">
        <f>'С-сть'!AW61</f>
        <v>0</v>
      </c>
      <c r="AX35" s="64">
        <f>'С-сть'!AX61</f>
        <v>0</v>
      </c>
      <c r="AY35" s="64">
        <f>'С-сть'!AY61</f>
        <v>0</v>
      </c>
      <c r="AZ35" s="64">
        <f>'С-сть'!AZ61</f>
        <v>0</v>
      </c>
      <c r="BA35" s="64">
        <f>'С-сть'!BA61</f>
        <v>0</v>
      </c>
      <c r="BB35" s="64">
        <f>'С-сть'!BB61</f>
        <v>0</v>
      </c>
      <c r="BC35" s="64">
        <f>'С-сть'!BC61</f>
        <v>0</v>
      </c>
      <c r="BD35" s="64">
        <f>'С-сть'!BD61</f>
        <v>0</v>
      </c>
      <c r="BE35" s="64">
        <f>'С-сть'!BE61</f>
        <v>0</v>
      </c>
      <c r="BF35" s="64">
        <f>'С-сть'!BF61</f>
        <v>0</v>
      </c>
      <c r="BG35" s="64">
        <f>'С-сть'!BG61</f>
        <v>0</v>
      </c>
      <c r="BH35" s="64">
        <f>'С-сть'!BH61</f>
        <v>0</v>
      </c>
      <c r="BI35" s="64">
        <f>'С-сть'!BI61</f>
        <v>0</v>
      </c>
      <c r="BJ35" s="64">
        <f>'С-сть'!BJ61</f>
        <v>0</v>
      </c>
      <c r="BK35" s="64">
        <f>'С-сть'!BK61</f>
        <v>0</v>
      </c>
      <c r="BL35" s="64">
        <f>'С-сть'!BL61</f>
        <v>0</v>
      </c>
      <c r="BM35" s="64">
        <f>'С-сть'!BM61</f>
        <v>0</v>
      </c>
      <c r="BN35" s="64">
        <f>'С-сть'!BN61</f>
        <v>0</v>
      </c>
      <c r="BO35" s="64">
        <f>'С-сть'!BO61</f>
        <v>0</v>
      </c>
      <c r="BP35" s="64">
        <f>'С-сть'!BP61</f>
        <v>0</v>
      </c>
      <c r="BQ35" s="64">
        <f>'С-сть'!BQ61</f>
        <v>0</v>
      </c>
      <c r="BR35" s="64">
        <f>'С-сть'!BR61</f>
        <v>0</v>
      </c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</row>
    <row r="36" spans="2:82" hidden="1" outlineLevel="2">
      <c r="B36" s="150" t="s">
        <v>880</v>
      </c>
      <c r="C36" s="151">
        <f t="shared" ref="C36" si="1004">IF(C$5=0,,C35/C$5)</f>
        <v>0</v>
      </c>
      <c r="D36" s="151">
        <f t="shared" ref="D36" si="1005">IF(D$5=0,,D35/D$5)</f>
        <v>0</v>
      </c>
      <c r="E36" s="151">
        <f t="shared" ref="E36" si="1006">IF(E$5=0,,E35/E$5)</f>
        <v>0</v>
      </c>
      <c r="F36" s="151">
        <f t="shared" ref="F36" si="1007">IF(F$5=0,,F35/F$5)</f>
        <v>0</v>
      </c>
      <c r="G36" s="151">
        <f t="shared" ref="G36" si="1008">IF(G$5=0,,G35/G$5)</f>
        <v>0</v>
      </c>
      <c r="H36" s="151">
        <f t="shared" ref="H36" si="1009">IF(H$5=0,,H35/H$5)</f>
        <v>0</v>
      </c>
      <c r="I36" s="151">
        <f t="shared" ref="I36" si="1010">IF(I$5=0,,I35/I$5)</f>
        <v>0</v>
      </c>
      <c r="J36" s="132">
        <f t="shared" si="86"/>
        <v>0</v>
      </c>
      <c r="K36" s="151">
        <f>IF(K$5=0,,K35/K$5)</f>
        <v>0</v>
      </c>
      <c r="L36" s="151">
        <f t="shared" ref="L36" si="1011">IF(L$5=0,,L35/L$5)</f>
        <v>0</v>
      </c>
      <c r="M36" s="151">
        <f t="shared" ref="M36" si="1012">IF(M$5=0,,M35/M$5)</f>
        <v>0</v>
      </c>
      <c r="N36" s="151">
        <f t="shared" ref="N36" si="1013">IF(N$5=0,,N35/N$5)</f>
        <v>0</v>
      </c>
      <c r="O36" s="151">
        <f t="shared" ref="O36" si="1014">IF(O$5=0,,O35/O$5)</f>
        <v>0</v>
      </c>
      <c r="P36" s="151">
        <f t="shared" ref="P36" si="1015">IF(P$5=0,,P35/P$5)</f>
        <v>0</v>
      </c>
      <c r="Q36" s="151">
        <f t="shared" ref="Q36" si="1016">IF(Q$5=0,,Q35/Q$5)</f>
        <v>0</v>
      </c>
      <c r="R36" s="151">
        <f t="shared" ref="R36" si="1017">IF(R$5=0,,R35/R$5)</f>
        <v>0</v>
      </c>
      <c r="S36" s="151">
        <f t="shared" ref="S36" si="1018">IF(S$5=0,,S35/S$5)</f>
        <v>0</v>
      </c>
      <c r="T36" s="151">
        <f t="shared" ref="T36" si="1019">IF(T$5=0,,T35/T$5)</f>
        <v>0</v>
      </c>
      <c r="U36" s="151">
        <f t="shared" ref="U36" si="1020">IF(U$5=0,,U35/U$5)</f>
        <v>0</v>
      </c>
      <c r="V36" s="151">
        <f t="shared" ref="V36" si="1021">IF(V$5=0,,V35/V$5)</f>
        <v>0</v>
      </c>
      <c r="W36" s="151">
        <f t="shared" ref="W36" si="1022">IF(W$5=0,,W35/W$5)</f>
        <v>0</v>
      </c>
      <c r="X36" s="151">
        <f t="shared" ref="X36" si="1023">IF(X$5=0,,X35/X$5)</f>
        <v>0</v>
      </c>
      <c r="Y36" s="151">
        <f t="shared" ref="Y36" si="1024">IF(Y$5=0,,Y35/Y$5)</f>
        <v>0</v>
      </c>
      <c r="Z36" s="151">
        <f t="shared" ref="Z36" si="1025">IF(Z$5=0,,Z35/Z$5)</f>
        <v>0</v>
      </c>
      <c r="AA36" s="151">
        <f t="shared" ref="AA36" si="1026">IF(AA$5=0,,AA35/AA$5)</f>
        <v>0</v>
      </c>
      <c r="AB36" s="151">
        <f t="shared" ref="AB36" si="1027">IF(AB$5=0,,AB35/AB$5)</f>
        <v>0</v>
      </c>
      <c r="AC36" s="151">
        <f t="shared" ref="AC36" si="1028">IF(AC$5=0,,AC35/AC$5)</f>
        <v>0</v>
      </c>
      <c r="AD36" s="151">
        <f t="shared" ref="AD36" si="1029">IF(AD$5=0,,AD35/AD$5)</f>
        <v>0</v>
      </c>
      <c r="AE36" s="151">
        <f t="shared" ref="AE36" si="1030">IF(AE$5=0,,AE35/AE$5)</f>
        <v>0</v>
      </c>
      <c r="AF36" s="151">
        <f t="shared" ref="AF36" si="1031">IF(AF$5=0,,AF35/AF$5)</f>
        <v>0</v>
      </c>
      <c r="AG36" s="151">
        <f t="shared" ref="AG36" si="1032">IF(AG$5=0,,AG35/AG$5)</f>
        <v>0</v>
      </c>
      <c r="AH36" s="151">
        <f t="shared" ref="AH36" si="1033">IF(AH$5=0,,AH35/AH$5)</f>
        <v>0</v>
      </c>
      <c r="AI36" s="151">
        <f t="shared" ref="AI36" si="1034">IF(AI$5=0,,AI35/AI$5)</f>
        <v>0</v>
      </c>
      <c r="AJ36" s="151">
        <f t="shared" ref="AJ36" si="1035">IF(AJ$5=0,,AJ35/AJ$5)</f>
        <v>0</v>
      </c>
      <c r="AK36" s="151">
        <f t="shared" ref="AK36" si="1036">IF(AK$5=0,,AK35/AK$5)</f>
        <v>0</v>
      </c>
      <c r="AL36" s="151">
        <f t="shared" ref="AL36" si="1037">IF(AL$5=0,,AL35/AL$5)</f>
        <v>0</v>
      </c>
      <c r="AM36" s="151">
        <f t="shared" ref="AM36" si="1038">IF(AM$5=0,,AM35/AM$5)</f>
        <v>0</v>
      </c>
      <c r="AN36" s="151">
        <f t="shared" ref="AN36" si="1039">IF(AN$5=0,,AN35/AN$5)</f>
        <v>0</v>
      </c>
      <c r="AO36" s="151">
        <f t="shared" ref="AO36" si="1040">IF(AO$5=0,,AO35/AO$5)</f>
        <v>0</v>
      </c>
      <c r="AP36" s="151">
        <f t="shared" ref="AP36" si="1041">IF(AP$5=0,,AP35/AP$5)</f>
        <v>0</v>
      </c>
      <c r="AQ36" s="151">
        <f t="shared" ref="AQ36" si="1042">IF(AQ$5=0,,AQ35/AQ$5)</f>
        <v>0</v>
      </c>
      <c r="AR36" s="151">
        <f t="shared" ref="AR36" si="1043">IF(AR$5=0,,AR35/AR$5)</f>
        <v>0</v>
      </c>
      <c r="AS36" s="151">
        <f t="shared" ref="AS36" si="1044">IF(AS$5=0,,AS35/AS$5)</f>
        <v>0</v>
      </c>
      <c r="AT36" s="151">
        <f t="shared" ref="AT36" si="1045">IF(AT$5=0,,AT35/AT$5)</f>
        <v>0</v>
      </c>
      <c r="AU36" s="151">
        <f t="shared" ref="AU36" si="1046">IF(AU$5=0,,AU35/AU$5)</f>
        <v>0</v>
      </c>
      <c r="AV36" s="151">
        <f t="shared" ref="AV36" si="1047">IF(AV$5=0,,AV35/AV$5)</f>
        <v>0</v>
      </c>
      <c r="AW36" s="151">
        <f t="shared" ref="AW36" si="1048">IF(AW$5=0,,AW35/AW$5)</f>
        <v>0</v>
      </c>
      <c r="AX36" s="151">
        <f t="shared" ref="AX36" si="1049">IF(AX$5=0,,AX35/AX$5)</f>
        <v>0</v>
      </c>
      <c r="AY36" s="151">
        <f t="shared" ref="AY36" si="1050">IF(AY$5=0,,AY35/AY$5)</f>
        <v>0</v>
      </c>
      <c r="AZ36" s="151">
        <f t="shared" ref="AZ36" si="1051">IF(AZ$5=0,,AZ35/AZ$5)</f>
        <v>0</v>
      </c>
      <c r="BA36" s="151">
        <f t="shared" ref="BA36" si="1052">IF(BA$5=0,,BA35/BA$5)</f>
        <v>0</v>
      </c>
      <c r="BB36" s="151">
        <f t="shared" ref="BB36" si="1053">IF(BB$5=0,,BB35/BB$5)</f>
        <v>0</v>
      </c>
      <c r="BC36" s="151">
        <f t="shared" ref="BC36" si="1054">IF(BC$5=0,,BC35/BC$5)</f>
        <v>0</v>
      </c>
      <c r="BD36" s="151">
        <f t="shared" ref="BD36" si="1055">IF(BD$5=0,,BD35/BD$5)</f>
        <v>0</v>
      </c>
      <c r="BE36" s="151">
        <f t="shared" ref="BE36" si="1056">IF(BE$5=0,,BE35/BE$5)</f>
        <v>0</v>
      </c>
      <c r="BF36" s="151">
        <f t="shared" ref="BF36" si="1057">IF(BF$5=0,,BF35/BF$5)</f>
        <v>0</v>
      </c>
      <c r="BG36" s="151">
        <f t="shared" ref="BG36" si="1058">IF(BG$5=0,,BG35/BG$5)</f>
        <v>0</v>
      </c>
      <c r="BH36" s="151">
        <f t="shared" ref="BH36" si="1059">IF(BH$5=0,,BH35/BH$5)</f>
        <v>0</v>
      </c>
      <c r="BI36" s="151">
        <f t="shared" ref="BI36" si="1060">IF(BI$5=0,,BI35/BI$5)</f>
        <v>0</v>
      </c>
      <c r="BJ36" s="151">
        <f t="shared" ref="BJ36" si="1061">IF(BJ$5=0,,BJ35/BJ$5)</f>
        <v>0</v>
      </c>
      <c r="BK36" s="151">
        <f t="shared" ref="BK36" si="1062">IF(BK$5=0,,BK35/BK$5)</f>
        <v>0</v>
      </c>
      <c r="BL36" s="151">
        <f t="shared" ref="BL36" si="1063">IF(BL$5=0,,BL35/BL$5)</f>
        <v>0</v>
      </c>
      <c r="BM36" s="151">
        <f t="shared" ref="BM36" si="1064">IF(BM$5=0,,BM35/BM$5)</f>
        <v>0</v>
      </c>
      <c r="BN36" s="151">
        <f t="shared" ref="BN36" si="1065">IF(BN$5=0,,BN35/BN$5)</f>
        <v>0</v>
      </c>
      <c r="BO36" s="151">
        <f t="shared" ref="BO36" si="1066">IF(BO$5=0,,BO35/BO$5)</f>
        <v>0</v>
      </c>
      <c r="BP36" s="151">
        <f t="shared" ref="BP36" si="1067">IF(BP$5=0,,BP35/BP$5)</f>
        <v>0</v>
      </c>
      <c r="BQ36" s="151">
        <f t="shared" ref="BQ36" si="1068">IF(BQ$5=0,,BQ35/BQ$5)</f>
        <v>0</v>
      </c>
      <c r="BR36" s="151">
        <f t="shared" ref="BR36" si="1069">IF(BR$5=0,,BR35/BR$5)</f>
        <v>0</v>
      </c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</row>
    <row r="37" spans="2:82" outlineLevel="1" collapsed="1">
      <c r="B37" s="46" t="s">
        <v>327</v>
      </c>
      <c r="C37" s="76">
        <f t="shared" si="79"/>
        <v>154835.46885245902</v>
      </c>
      <c r="D37" s="76">
        <f t="shared" si="80"/>
        <v>0</v>
      </c>
      <c r="E37" s="76">
        <f t="shared" si="81"/>
        <v>0</v>
      </c>
      <c r="F37" s="76">
        <f t="shared" si="82"/>
        <v>0</v>
      </c>
      <c r="G37" s="76">
        <f t="shared" si="83"/>
        <v>0</v>
      </c>
      <c r="H37" s="76">
        <f t="shared" si="84"/>
        <v>0</v>
      </c>
      <c r="I37" s="76">
        <f t="shared" si="85"/>
        <v>154835.46885245902</v>
      </c>
      <c r="J37" s="132">
        <f t="shared" si="86"/>
        <v>4.6081984778078212E-2</v>
      </c>
      <c r="K37" s="64">
        <f>'С-сть'!K62</f>
        <v>11165.487650273224</v>
      </c>
      <c r="L37" s="64">
        <f>'С-сть'!L62</f>
        <v>11165.487650273224</v>
      </c>
      <c r="M37" s="64">
        <f>'С-сть'!M62</f>
        <v>11165.487650273224</v>
      </c>
      <c r="N37" s="64">
        <f>'С-сть'!N62</f>
        <v>14144.004371584699</v>
      </c>
      <c r="O37" s="64">
        <f>'С-сть'!O62</f>
        <v>14144.004371584699</v>
      </c>
      <c r="P37" s="64">
        <f>'С-сть'!P62</f>
        <v>14144.004371584699</v>
      </c>
      <c r="Q37" s="64">
        <f>'С-сть'!Q62</f>
        <v>14144.004371584699</v>
      </c>
      <c r="R37" s="64">
        <f>'С-сть'!R62</f>
        <v>14144.004371584699</v>
      </c>
      <c r="S37" s="64">
        <f>'С-сть'!S62</f>
        <v>14144.004371584699</v>
      </c>
      <c r="T37" s="64">
        <f>'С-сть'!T62</f>
        <v>14144.004371584699</v>
      </c>
      <c r="U37" s="64">
        <f>'С-сть'!U62</f>
        <v>11165.487650273224</v>
      </c>
      <c r="V37" s="64">
        <f>'С-сть'!V62</f>
        <v>11165.487650273224</v>
      </c>
      <c r="W37" s="64">
        <f>'С-сть'!W62</f>
        <v>0</v>
      </c>
      <c r="X37" s="64">
        <f>'С-сть'!X62</f>
        <v>0</v>
      </c>
      <c r="Y37" s="64">
        <f>'С-сть'!Y62</f>
        <v>0</v>
      </c>
      <c r="Z37" s="64">
        <f>'С-сть'!Z62</f>
        <v>0</v>
      </c>
      <c r="AA37" s="64">
        <f>'С-сть'!AA62</f>
        <v>0</v>
      </c>
      <c r="AB37" s="64">
        <f>'С-сть'!AB62</f>
        <v>0</v>
      </c>
      <c r="AC37" s="64">
        <f>'С-сть'!AC62</f>
        <v>0</v>
      </c>
      <c r="AD37" s="64">
        <f>'С-сть'!AD62</f>
        <v>0</v>
      </c>
      <c r="AE37" s="64">
        <f>'С-сть'!AE62</f>
        <v>0</v>
      </c>
      <c r="AF37" s="64">
        <f>'С-сть'!AF62</f>
        <v>0</v>
      </c>
      <c r="AG37" s="64">
        <f>'С-сть'!AG62</f>
        <v>0</v>
      </c>
      <c r="AH37" s="64">
        <f>'С-сть'!AH62</f>
        <v>0</v>
      </c>
      <c r="AI37" s="64">
        <f>'С-сть'!AI62</f>
        <v>0</v>
      </c>
      <c r="AJ37" s="64">
        <f>'С-сть'!AJ62</f>
        <v>0</v>
      </c>
      <c r="AK37" s="64">
        <f>'С-сть'!AK62</f>
        <v>0</v>
      </c>
      <c r="AL37" s="64">
        <f>'С-сть'!AL62</f>
        <v>0</v>
      </c>
      <c r="AM37" s="64">
        <f>'С-сть'!AM62</f>
        <v>0</v>
      </c>
      <c r="AN37" s="64">
        <f>'С-сть'!AN62</f>
        <v>0</v>
      </c>
      <c r="AO37" s="64">
        <f>'С-сть'!AO62</f>
        <v>0</v>
      </c>
      <c r="AP37" s="64">
        <f>'С-сть'!AP62</f>
        <v>0</v>
      </c>
      <c r="AQ37" s="64">
        <f>'С-сть'!AQ62</f>
        <v>0</v>
      </c>
      <c r="AR37" s="64">
        <f>'С-сть'!AR62</f>
        <v>0</v>
      </c>
      <c r="AS37" s="64">
        <f>'С-сть'!AS62</f>
        <v>0</v>
      </c>
      <c r="AT37" s="64">
        <f>'С-сть'!AT62</f>
        <v>0</v>
      </c>
      <c r="AU37" s="64">
        <f>'С-сть'!AU62</f>
        <v>0</v>
      </c>
      <c r="AV37" s="64">
        <f>'С-сть'!AV62</f>
        <v>0</v>
      </c>
      <c r="AW37" s="64">
        <f>'С-сть'!AW62</f>
        <v>0</v>
      </c>
      <c r="AX37" s="64">
        <f>'С-сть'!AX62</f>
        <v>0</v>
      </c>
      <c r="AY37" s="64">
        <f>'С-сть'!AY62</f>
        <v>0</v>
      </c>
      <c r="AZ37" s="64">
        <f>'С-сть'!AZ62</f>
        <v>0</v>
      </c>
      <c r="BA37" s="64">
        <f>'С-сть'!BA62</f>
        <v>0</v>
      </c>
      <c r="BB37" s="64">
        <f>'С-сть'!BB62</f>
        <v>0</v>
      </c>
      <c r="BC37" s="64">
        <f>'С-сть'!BC62</f>
        <v>0</v>
      </c>
      <c r="BD37" s="64">
        <f>'С-сть'!BD62</f>
        <v>0</v>
      </c>
      <c r="BE37" s="64">
        <f>'С-сть'!BE62</f>
        <v>0</v>
      </c>
      <c r="BF37" s="64">
        <f>'С-сть'!BF62</f>
        <v>0</v>
      </c>
      <c r="BG37" s="64">
        <f>'С-сть'!BG62</f>
        <v>0</v>
      </c>
      <c r="BH37" s="64">
        <f>'С-сть'!BH62</f>
        <v>0</v>
      </c>
      <c r="BI37" s="64">
        <f>'С-сть'!BI62</f>
        <v>0</v>
      </c>
      <c r="BJ37" s="64">
        <f>'С-сть'!BJ62</f>
        <v>0</v>
      </c>
      <c r="BK37" s="64">
        <f>'С-сть'!BK62</f>
        <v>0</v>
      </c>
      <c r="BL37" s="64">
        <f>'С-сть'!BL62</f>
        <v>0</v>
      </c>
      <c r="BM37" s="64">
        <f>'С-сть'!BM62</f>
        <v>0</v>
      </c>
      <c r="BN37" s="64">
        <f>'С-сть'!BN62</f>
        <v>0</v>
      </c>
      <c r="BO37" s="64">
        <f>'С-сть'!BO62</f>
        <v>0</v>
      </c>
      <c r="BP37" s="64">
        <f>'С-сть'!BP62</f>
        <v>0</v>
      </c>
      <c r="BQ37" s="64">
        <f>'С-сть'!BQ62</f>
        <v>0</v>
      </c>
      <c r="BR37" s="64">
        <f>'С-сть'!BR62</f>
        <v>0</v>
      </c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</row>
    <row r="38" spans="2:82" hidden="1" outlineLevel="2">
      <c r="B38" s="150" t="s">
        <v>880</v>
      </c>
      <c r="C38" s="151">
        <f t="shared" ref="C38" si="1070">IF(C$5=0,,C37/C$5)</f>
        <v>4.6081984778078212E-2</v>
      </c>
      <c r="D38" s="151">
        <f t="shared" ref="D38" si="1071">IF(D$5=0,,D37/D$5)</f>
        <v>0</v>
      </c>
      <c r="E38" s="151">
        <f t="shared" ref="E38" si="1072">IF(E$5=0,,E37/E$5)</f>
        <v>0</v>
      </c>
      <c r="F38" s="151">
        <f t="shared" ref="F38" si="1073">IF(F$5=0,,F37/F$5)</f>
        <v>0</v>
      </c>
      <c r="G38" s="151">
        <f t="shared" ref="G38" si="1074">IF(G$5=0,,G37/G$5)</f>
        <v>0</v>
      </c>
      <c r="H38" s="151">
        <f t="shared" ref="H38" si="1075">IF(H$5=0,,H37/H$5)</f>
        <v>0</v>
      </c>
      <c r="I38" s="151">
        <f t="shared" ref="I38" si="1076">IF(I$5=0,,I37/I$5)</f>
        <v>4.6081984778078212E-2</v>
      </c>
      <c r="J38" s="132">
        <f t="shared" si="86"/>
        <v>1.3714876422213948E-8</v>
      </c>
      <c r="K38" s="151">
        <f>IF(K$5=0,,K37/K$5)</f>
        <v>4.4758803347691029E-2</v>
      </c>
      <c r="L38" s="151">
        <f t="shared" ref="L38" si="1077">IF(L$5=0,,L37/L$5)</f>
        <v>4.4758803347691029E-2</v>
      </c>
      <c r="M38" s="151">
        <f t="shared" ref="M38" si="1078">IF(M$5=0,,M37/M$5)</f>
        <v>4.4758803347691029E-2</v>
      </c>
      <c r="N38" s="151">
        <f t="shared" ref="N38" si="1079">IF(N$5=0,,N37/N$5)</f>
        <v>4.9277220543546614E-2</v>
      </c>
      <c r="O38" s="151">
        <f t="shared" ref="O38" si="1080">IF(O$5=0,,O37/O$5)</f>
        <v>3.6217527482746641E-2</v>
      </c>
      <c r="P38" s="151">
        <f t="shared" ref="P38" si="1081">IF(P$5=0,,P37/P$5)</f>
        <v>4.9277220543546614E-2</v>
      </c>
      <c r="Q38" s="151">
        <f t="shared" ref="Q38" si="1082">IF(Q$5=0,,Q37/Q$5)</f>
        <v>4.9277220543546614E-2</v>
      </c>
      <c r="R38" s="151">
        <f t="shared" ref="R38" si="1083">IF(R$5=0,,R37/R$5)</f>
        <v>4.9277220543546614E-2</v>
      </c>
      <c r="S38" s="151">
        <f t="shared" ref="S38" si="1084">IF(S$5=0,,S37/S$5)</f>
        <v>4.9277220543546614E-2</v>
      </c>
      <c r="T38" s="151">
        <f t="shared" ref="T38" si="1085">IF(T$5=0,,T37/T$5)</f>
        <v>4.9277220543546614E-2</v>
      </c>
      <c r="U38" s="151">
        <f t="shared" ref="U38" si="1086">IF(U$5=0,,U37/U$5)</f>
        <v>4.4758803347691029E-2</v>
      </c>
      <c r="V38" s="151">
        <f t="shared" ref="V38" si="1087">IF(V$5=0,,V37/V$5)</f>
        <v>4.4758803347691029E-2</v>
      </c>
      <c r="W38" s="151">
        <f t="shared" ref="W38" si="1088">IF(W$5=0,,W37/W$5)</f>
        <v>0</v>
      </c>
      <c r="X38" s="151">
        <f t="shared" ref="X38" si="1089">IF(X$5=0,,X37/X$5)</f>
        <v>0</v>
      </c>
      <c r="Y38" s="151">
        <f t="shared" ref="Y38" si="1090">IF(Y$5=0,,Y37/Y$5)</f>
        <v>0</v>
      </c>
      <c r="Z38" s="151">
        <f t="shared" ref="Z38" si="1091">IF(Z$5=0,,Z37/Z$5)</f>
        <v>0</v>
      </c>
      <c r="AA38" s="151">
        <f t="shared" ref="AA38" si="1092">IF(AA$5=0,,AA37/AA$5)</f>
        <v>0</v>
      </c>
      <c r="AB38" s="151">
        <f t="shared" ref="AB38" si="1093">IF(AB$5=0,,AB37/AB$5)</f>
        <v>0</v>
      </c>
      <c r="AC38" s="151">
        <f t="shared" ref="AC38" si="1094">IF(AC$5=0,,AC37/AC$5)</f>
        <v>0</v>
      </c>
      <c r="AD38" s="151">
        <f t="shared" ref="AD38" si="1095">IF(AD$5=0,,AD37/AD$5)</f>
        <v>0</v>
      </c>
      <c r="AE38" s="151">
        <f t="shared" ref="AE38" si="1096">IF(AE$5=0,,AE37/AE$5)</f>
        <v>0</v>
      </c>
      <c r="AF38" s="151">
        <f t="shared" ref="AF38" si="1097">IF(AF$5=0,,AF37/AF$5)</f>
        <v>0</v>
      </c>
      <c r="AG38" s="151">
        <f t="shared" ref="AG38" si="1098">IF(AG$5=0,,AG37/AG$5)</f>
        <v>0</v>
      </c>
      <c r="AH38" s="151">
        <f t="shared" ref="AH38" si="1099">IF(AH$5=0,,AH37/AH$5)</f>
        <v>0</v>
      </c>
      <c r="AI38" s="151">
        <f t="shared" ref="AI38" si="1100">IF(AI$5=0,,AI37/AI$5)</f>
        <v>0</v>
      </c>
      <c r="AJ38" s="151">
        <f t="shared" ref="AJ38" si="1101">IF(AJ$5=0,,AJ37/AJ$5)</f>
        <v>0</v>
      </c>
      <c r="AK38" s="151">
        <f t="shared" ref="AK38" si="1102">IF(AK$5=0,,AK37/AK$5)</f>
        <v>0</v>
      </c>
      <c r="AL38" s="151">
        <f t="shared" ref="AL38" si="1103">IF(AL$5=0,,AL37/AL$5)</f>
        <v>0</v>
      </c>
      <c r="AM38" s="151">
        <f t="shared" ref="AM38" si="1104">IF(AM$5=0,,AM37/AM$5)</f>
        <v>0</v>
      </c>
      <c r="AN38" s="151">
        <f t="shared" ref="AN38" si="1105">IF(AN$5=0,,AN37/AN$5)</f>
        <v>0</v>
      </c>
      <c r="AO38" s="151">
        <f t="shared" ref="AO38" si="1106">IF(AO$5=0,,AO37/AO$5)</f>
        <v>0</v>
      </c>
      <c r="AP38" s="151">
        <f t="shared" ref="AP38" si="1107">IF(AP$5=0,,AP37/AP$5)</f>
        <v>0</v>
      </c>
      <c r="AQ38" s="151">
        <f t="shared" ref="AQ38" si="1108">IF(AQ$5=0,,AQ37/AQ$5)</f>
        <v>0</v>
      </c>
      <c r="AR38" s="151">
        <f t="shared" ref="AR38" si="1109">IF(AR$5=0,,AR37/AR$5)</f>
        <v>0</v>
      </c>
      <c r="AS38" s="151">
        <f t="shared" ref="AS38" si="1110">IF(AS$5=0,,AS37/AS$5)</f>
        <v>0</v>
      </c>
      <c r="AT38" s="151">
        <f t="shared" ref="AT38" si="1111">IF(AT$5=0,,AT37/AT$5)</f>
        <v>0</v>
      </c>
      <c r="AU38" s="151">
        <f t="shared" ref="AU38" si="1112">IF(AU$5=0,,AU37/AU$5)</f>
        <v>0</v>
      </c>
      <c r="AV38" s="151">
        <f t="shared" ref="AV38" si="1113">IF(AV$5=0,,AV37/AV$5)</f>
        <v>0</v>
      </c>
      <c r="AW38" s="151">
        <f t="shared" ref="AW38" si="1114">IF(AW$5=0,,AW37/AW$5)</f>
        <v>0</v>
      </c>
      <c r="AX38" s="151">
        <f t="shared" ref="AX38" si="1115">IF(AX$5=0,,AX37/AX$5)</f>
        <v>0</v>
      </c>
      <c r="AY38" s="151">
        <f t="shared" ref="AY38" si="1116">IF(AY$5=0,,AY37/AY$5)</f>
        <v>0</v>
      </c>
      <c r="AZ38" s="151">
        <f t="shared" ref="AZ38" si="1117">IF(AZ$5=0,,AZ37/AZ$5)</f>
        <v>0</v>
      </c>
      <c r="BA38" s="151">
        <f t="shared" ref="BA38" si="1118">IF(BA$5=0,,BA37/BA$5)</f>
        <v>0</v>
      </c>
      <c r="BB38" s="151">
        <f t="shared" ref="BB38" si="1119">IF(BB$5=0,,BB37/BB$5)</f>
        <v>0</v>
      </c>
      <c r="BC38" s="151">
        <f t="shared" ref="BC38" si="1120">IF(BC$5=0,,BC37/BC$5)</f>
        <v>0</v>
      </c>
      <c r="BD38" s="151">
        <f t="shared" ref="BD38" si="1121">IF(BD$5=0,,BD37/BD$5)</f>
        <v>0</v>
      </c>
      <c r="BE38" s="151">
        <f t="shared" ref="BE38" si="1122">IF(BE$5=0,,BE37/BE$5)</f>
        <v>0</v>
      </c>
      <c r="BF38" s="151">
        <f t="shared" ref="BF38" si="1123">IF(BF$5=0,,BF37/BF$5)</f>
        <v>0</v>
      </c>
      <c r="BG38" s="151">
        <f t="shared" ref="BG38" si="1124">IF(BG$5=0,,BG37/BG$5)</f>
        <v>0</v>
      </c>
      <c r="BH38" s="151">
        <f t="shared" ref="BH38" si="1125">IF(BH$5=0,,BH37/BH$5)</f>
        <v>0</v>
      </c>
      <c r="BI38" s="151">
        <f t="shared" ref="BI38" si="1126">IF(BI$5=0,,BI37/BI$5)</f>
        <v>0</v>
      </c>
      <c r="BJ38" s="151">
        <f t="shared" ref="BJ38" si="1127">IF(BJ$5=0,,BJ37/BJ$5)</f>
        <v>0</v>
      </c>
      <c r="BK38" s="151">
        <f t="shared" ref="BK38" si="1128">IF(BK$5=0,,BK37/BK$5)</f>
        <v>0</v>
      </c>
      <c r="BL38" s="151">
        <f t="shared" ref="BL38" si="1129">IF(BL$5=0,,BL37/BL$5)</f>
        <v>0</v>
      </c>
      <c r="BM38" s="151">
        <f t="shared" ref="BM38" si="1130">IF(BM$5=0,,BM37/BM$5)</f>
        <v>0</v>
      </c>
      <c r="BN38" s="151">
        <f t="shared" ref="BN38" si="1131">IF(BN$5=0,,BN37/BN$5)</f>
        <v>0</v>
      </c>
      <c r="BO38" s="151">
        <f t="shared" ref="BO38" si="1132">IF(BO$5=0,,BO37/BO$5)</f>
        <v>0</v>
      </c>
      <c r="BP38" s="151">
        <f t="shared" ref="BP38" si="1133">IF(BP$5=0,,BP37/BP$5)</f>
        <v>0</v>
      </c>
      <c r="BQ38" s="151">
        <f t="shared" ref="BQ38" si="1134">IF(BQ$5=0,,BQ37/BQ$5)</f>
        <v>0</v>
      </c>
      <c r="BR38" s="151">
        <f t="shared" ref="BR38" si="1135">IF(BR$5=0,,BR37/BR$5)</f>
        <v>0</v>
      </c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</row>
    <row r="39" spans="2:82" outlineLevel="1" collapsed="1">
      <c r="B39" s="46" t="s">
        <v>134</v>
      </c>
      <c r="C39" s="76">
        <f t="shared" si="79"/>
        <v>0</v>
      </c>
      <c r="D39" s="76">
        <f t="shared" si="80"/>
        <v>0</v>
      </c>
      <c r="E39" s="76">
        <f t="shared" si="81"/>
        <v>0</v>
      </c>
      <c r="F39" s="76">
        <f t="shared" si="82"/>
        <v>0</v>
      </c>
      <c r="G39" s="76">
        <f t="shared" si="83"/>
        <v>0</v>
      </c>
      <c r="H39" s="76">
        <f t="shared" si="84"/>
        <v>0</v>
      </c>
      <c r="I39" s="76">
        <f t="shared" ref="I39" si="1136">SUM(C39:G39)</f>
        <v>0</v>
      </c>
      <c r="J39" s="132">
        <f t="shared" si="86"/>
        <v>0</v>
      </c>
      <c r="K39" s="64">
        <f>'С-сть'!K68</f>
        <v>0</v>
      </c>
      <c r="L39" s="64">
        <f>'С-сть'!L68</f>
        <v>0</v>
      </c>
      <c r="M39" s="64">
        <f>'С-сть'!M68</f>
        <v>0</v>
      </c>
      <c r="N39" s="64">
        <f>'С-сть'!N68</f>
        <v>0</v>
      </c>
      <c r="O39" s="64">
        <f>'С-сть'!O68</f>
        <v>0</v>
      </c>
      <c r="P39" s="64">
        <f>'С-сть'!P68</f>
        <v>0</v>
      </c>
      <c r="Q39" s="64">
        <f>'С-сть'!Q68</f>
        <v>0</v>
      </c>
      <c r="R39" s="64">
        <f>'С-сть'!R68</f>
        <v>0</v>
      </c>
      <c r="S39" s="64">
        <f>'С-сть'!S68</f>
        <v>0</v>
      </c>
      <c r="T39" s="64">
        <f>'С-сть'!T68</f>
        <v>0</v>
      </c>
      <c r="U39" s="64">
        <f>'С-сть'!U68</f>
        <v>0</v>
      </c>
      <c r="V39" s="64">
        <f>'С-сть'!V68</f>
        <v>0</v>
      </c>
      <c r="W39" s="64">
        <f>'С-сть'!W68</f>
        <v>0</v>
      </c>
      <c r="X39" s="64">
        <f>'С-сть'!X68</f>
        <v>0</v>
      </c>
      <c r="Y39" s="64">
        <f>'С-сть'!Y68</f>
        <v>0</v>
      </c>
      <c r="Z39" s="64">
        <f>'С-сть'!Z68</f>
        <v>0</v>
      </c>
      <c r="AA39" s="64">
        <f>'С-сть'!AA68</f>
        <v>0</v>
      </c>
      <c r="AB39" s="64">
        <f>'С-сть'!AB68</f>
        <v>0</v>
      </c>
      <c r="AC39" s="64">
        <f>'С-сть'!AC68</f>
        <v>0</v>
      </c>
      <c r="AD39" s="64">
        <f>'С-сть'!AD68</f>
        <v>0</v>
      </c>
      <c r="AE39" s="64">
        <f>'С-сть'!AE68</f>
        <v>0</v>
      </c>
      <c r="AF39" s="64">
        <f>'С-сть'!AF68</f>
        <v>0</v>
      </c>
      <c r="AG39" s="64">
        <f>'С-сть'!AG68</f>
        <v>0</v>
      </c>
      <c r="AH39" s="64">
        <f>'С-сть'!AH68</f>
        <v>0</v>
      </c>
      <c r="AI39" s="64">
        <f>'С-сть'!AI68</f>
        <v>0</v>
      </c>
      <c r="AJ39" s="64">
        <f>'С-сть'!AJ68</f>
        <v>0</v>
      </c>
      <c r="AK39" s="64">
        <f>'С-сть'!AK68</f>
        <v>0</v>
      </c>
      <c r="AL39" s="64">
        <f>'С-сть'!AL68</f>
        <v>0</v>
      </c>
      <c r="AM39" s="64">
        <f>'С-сть'!AM68</f>
        <v>0</v>
      </c>
      <c r="AN39" s="64">
        <f>'С-сть'!AN68</f>
        <v>0</v>
      </c>
      <c r="AO39" s="64">
        <f>'С-сть'!AO68</f>
        <v>0</v>
      </c>
      <c r="AP39" s="64">
        <f>'С-сть'!AP68</f>
        <v>0</v>
      </c>
      <c r="AQ39" s="64">
        <f>'С-сть'!AQ68</f>
        <v>0</v>
      </c>
      <c r="AR39" s="64">
        <f>'С-сть'!AR68</f>
        <v>0</v>
      </c>
      <c r="AS39" s="64">
        <f>'С-сть'!AS68</f>
        <v>0</v>
      </c>
      <c r="AT39" s="64">
        <f>'С-сть'!AT68</f>
        <v>0</v>
      </c>
      <c r="AU39" s="64">
        <f>'С-сть'!AU68</f>
        <v>0</v>
      </c>
      <c r="AV39" s="64">
        <f>'С-сть'!AV68</f>
        <v>0</v>
      </c>
      <c r="AW39" s="64">
        <f>'С-сть'!AW68</f>
        <v>0</v>
      </c>
      <c r="AX39" s="64">
        <f>'С-сть'!AX68</f>
        <v>0</v>
      </c>
      <c r="AY39" s="64">
        <f>'С-сть'!AY68</f>
        <v>0</v>
      </c>
      <c r="AZ39" s="64">
        <f>'С-сть'!AZ68</f>
        <v>0</v>
      </c>
      <c r="BA39" s="64">
        <f>'С-сть'!BA68</f>
        <v>0</v>
      </c>
      <c r="BB39" s="64">
        <f>'С-сть'!BB68</f>
        <v>0</v>
      </c>
      <c r="BC39" s="64">
        <f>'С-сть'!BC68</f>
        <v>0</v>
      </c>
      <c r="BD39" s="64">
        <f>'С-сть'!BD68</f>
        <v>0</v>
      </c>
      <c r="BE39" s="64">
        <f>'С-сть'!BE68</f>
        <v>0</v>
      </c>
      <c r="BF39" s="64">
        <f>'С-сть'!BF68</f>
        <v>0</v>
      </c>
      <c r="BG39" s="64">
        <f>'С-сть'!BG68</f>
        <v>0</v>
      </c>
      <c r="BH39" s="64">
        <f>'С-сть'!BH68</f>
        <v>0</v>
      </c>
      <c r="BI39" s="64">
        <f>'С-сть'!BI68</f>
        <v>0</v>
      </c>
      <c r="BJ39" s="64">
        <f>'С-сть'!BJ68</f>
        <v>0</v>
      </c>
      <c r="BK39" s="64">
        <f>'С-сть'!BK68</f>
        <v>0</v>
      </c>
      <c r="BL39" s="64">
        <f>'С-сть'!BL68</f>
        <v>0</v>
      </c>
      <c r="BM39" s="64">
        <f>'С-сть'!BM68</f>
        <v>0</v>
      </c>
      <c r="BN39" s="64">
        <f>'С-сть'!BN68</f>
        <v>0</v>
      </c>
      <c r="BO39" s="64">
        <f>'С-сть'!BO68</f>
        <v>0</v>
      </c>
      <c r="BP39" s="64">
        <f>'С-сть'!BP68</f>
        <v>0</v>
      </c>
      <c r="BQ39" s="64">
        <f>'С-сть'!BQ68</f>
        <v>0</v>
      </c>
      <c r="BR39" s="64">
        <f>'С-сть'!BR68</f>
        <v>0</v>
      </c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</row>
    <row r="40" spans="2:82" hidden="1" outlineLevel="2">
      <c r="B40" s="150" t="s">
        <v>880</v>
      </c>
      <c r="C40" s="151">
        <f t="shared" ref="C40" si="1137">IF(C$5=0,,C39/C$5)</f>
        <v>0</v>
      </c>
      <c r="D40" s="151">
        <f t="shared" ref="D40" si="1138">IF(D$5=0,,D39/D$5)</f>
        <v>0</v>
      </c>
      <c r="E40" s="151">
        <f t="shared" ref="E40" si="1139">IF(E$5=0,,E39/E$5)</f>
        <v>0</v>
      </c>
      <c r="F40" s="151">
        <f t="shared" ref="F40" si="1140">IF(F$5=0,,F39/F$5)</f>
        <v>0</v>
      </c>
      <c r="G40" s="151">
        <f t="shared" ref="G40" si="1141">IF(G$5=0,,G39/G$5)</f>
        <v>0</v>
      </c>
      <c r="H40" s="151">
        <f t="shared" ref="H40" si="1142">IF(H$5=0,,H39/H$5)</f>
        <v>0</v>
      </c>
      <c r="I40" s="151">
        <f t="shared" ref="I40" si="1143">IF(I$5=0,,I39/I$5)</f>
        <v>0</v>
      </c>
      <c r="J40" s="132">
        <f t="shared" si="86"/>
        <v>0</v>
      </c>
      <c r="K40" s="151">
        <f>IF(K$5=0,,K39/K$5)</f>
        <v>0</v>
      </c>
      <c r="L40" s="151">
        <f t="shared" ref="L40" si="1144">IF(L$5=0,,L39/L$5)</f>
        <v>0</v>
      </c>
      <c r="M40" s="151">
        <f t="shared" ref="M40" si="1145">IF(M$5=0,,M39/M$5)</f>
        <v>0</v>
      </c>
      <c r="N40" s="151">
        <f t="shared" ref="N40" si="1146">IF(N$5=0,,N39/N$5)</f>
        <v>0</v>
      </c>
      <c r="O40" s="151">
        <f t="shared" ref="O40" si="1147">IF(O$5=0,,O39/O$5)</f>
        <v>0</v>
      </c>
      <c r="P40" s="151">
        <f t="shared" ref="P40" si="1148">IF(P$5=0,,P39/P$5)</f>
        <v>0</v>
      </c>
      <c r="Q40" s="151">
        <f t="shared" ref="Q40" si="1149">IF(Q$5=0,,Q39/Q$5)</f>
        <v>0</v>
      </c>
      <c r="R40" s="151">
        <f t="shared" ref="R40" si="1150">IF(R$5=0,,R39/R$5)</f>
        <v>0</v>
      </c>
      <c r="S40" s="151">
        <f t="shared" ref="S40" si="1151">IF(S$5=0,,S39/S$5)</f>
        <v>0</v>
      </c>
      <c r="T40" s="151">
        <f t="shared" ref="T40" si="1152">IF(T$5=0,,T39/T$5)</f>
        <v>0</v>
      </c>
      <c r="U40" s="151">
        <f t="shared" ref="U40" si="1153">IF(U$5=0,,U39/U$5)</f>
        <v>0</v>
      </c>
      <c r="V40" s="151">
        <f t="shared" ref="V40" si="1154">IF(V$5=0,,V39/V$5)</f>
        <v>0</v>
      </c>
      <c r="W40" s="151">
        <f t="shared" ref="W40" si="1155">IF(W$5=0,,W39/W$5)</f>
        <v>0</v>
      </c>
      <c r="X40" s="151">
        <f t="shared" ref="X40" si="1156">IF(X$5=0,,X39/X$5)</f>
        <v>0</v>
      </c>
      <c r="Y40" s="151">
        <f t="shared" ref="Y40" si="1157">IF(Y$5=0,,Y39/Y$5)</f>
        <v>0</v>
      </c>
      <c r="Z40" s="151">
        <f t="shared" ref="Z40" si="1158">IF(Z$5=0,,Z39/Z$5)</f>
        <v>0</v>
      </c>
      <c r="AA40" s="151">
        <f t="shared" ref="AA40" si="1159">IF(AA$5=0,,AA39/AA$5)</f>
        <v>0</v>
      </c>
      <c r="AB40" s="151">
        <f t="shared" ref="AB40" si="1160">IF(AB$5=0,,AB39/AB$5)</f>
        <v>0</v>
      </c>
      <c r="AC40" s="151">
        <f t="shared" ref="AC40" si="1161">IF(AC$5=0,,AC39/AC$5)</f>
        <v>0</v>
      </c>
      <c r="AD40" s="151">
        <f t="shared" ref="AD40" si="1162">IF(AD$5=0,,AD39/AD$5)</f>
        <v>0</v>
      </c>
      <c r="AE40" s="151">
        <f t="shared" ref="AE40" si="1163">IF(AE$5=0,,AE39/AE$5)</f>
        <v>0</v>
      </c>
      <c r="AF40" s="151">
        <f t="shared" ref="AF40" si="1164">IF(AF$5=0,,AF39/AF$5)</f>
        <v>0</v>
      </c>
      <c r="AG40" s="151">
        <f t="shared" ref="AG40" si="1165">IF(AG$5=0,,AG39/AG$5)</f>
        <v>0</v>
      </c>
      <c r="AH40" s="151">
        <f t="shared" ref="AH40" si="1166">IF(AH$5=0,,AH39/AH$5)</f>
        <v>0</v>
      </c>
      <c r="AI40" s="151">
        <f t="shared" ref="AI40" si="1167">IF(AI$5=0,,AI39/AI$5)</f>
        <v>0</v>
      </c>
      <c r="AJ40" s="151">
        <f t="shared" ref="AJ40" si="1168">IF(AJ$5=0,,AJ39/AJ$5)</f>
        <v>0</v>
      </c>
      <c r="AK40" s="151">
        <f t="shared" ref="AK40" si="1169">IF(AK$5=0,,AK39/AK$5)</f>
        <v>0</v>
      </c>
      <c r="AL40" s="151">
        <f t="shared" ref="AL40" si="1170">IF(AL$5=0,,AL39/AL$5)</f>
        <v>0</v>
      </c>
      <c r="AM40" s="151">
        <f t="shared" ref="AM40" si="1171">IF(AM$5=0,,AM39/AM$5)</f>
        <v>0</v>
      </c>
      <c r="AN40" s="151">
        <f t="shared" ref="AN40" si="1172">IF(AN$5=0,,AN39/AN$5)</f>
        <v>0</v>
      </c>
      <c r="AO40" s="151">
        <f t="shared" ref="AO40" si="1173">IF(AO$5=0,,AO39/AO$5)</f>
        <v>0</v>
      </c>
      <c r="AP40" s="151">
        <f t="shared" ref="AP40" si="1174">IF(AP$5=0,,AP39/AP$5)</f>
        <v>0</v>
      </c>
      <c r="AQ40" s="151">
        <f t="shared" ref="AQ40" si="1175">IF(AQ$5=0,,AQ39/AQ$5)</f>
        <v>0</v>
      </c>
      <c r="AR40" s="151">
        <f t="shared" ref="AR40" si="1176">IF(AR$5=0,,AR39/AR$5)</f>
        <v>0</v>
      </c>
      <c r="AS40" s="151">
        <f t="shared" ref="AS40" si="1177">IF(AS$5=0,,AS39/AS$5)</f>
        <v>0</v>
      </c>
      <c r="AT40" s="151">
        <f t="shared" ref="AT40" si="1178">IF(AT$5=0,,AT39/AT$5)</f>
        <v>0</v>
      </c>
      <c r="AU40" s="151">
        <f t="shared" ref="AU40" si="1179">IF(AU$5=0,,AU39/AU$5)</f>
        <v>0</v>
      </c>
      <c r="AV40" s="151">
        <f t="shared" ref="AV40" si="1180">IF(AV$5=0,,AV39/AV$5)</f>
        <v>0</v>
      </c>
      <c r="AW40" s="151">
        <f t="shared" ref="AW40" si="1181">IF(AW$5=0,,AW39/AW$5)</f>
        <v>0</v>
      </c>
      <c r="AX40" s="151">
        <f t="shared" ref="AX40" si="1182">IF(AX$5=0,,AX39/AX$5)</f>
        <v>0</v>
      </c>
      <c r="AY40" s="151">
        <f t="shared" ref="AY40" si="1183">IF(AY$5=0,,AY39/AY$5)</f>
        <v>0</v>
      </c>
      <c r="AZ40" s="151">
        <f t="shared" ref="AZ40" si="1184">IF(AZ$5=0,,AZ39/AZ$5)</f>
        <v>0</v>
      </c>
      <c r="BA40" s="151">
        <f t="shared" ref="BA40" si="1185">IF(BA$5=0,,BA39/BA$5)</f>
        <v>0</v>
      </c>
      <c r="BB40" s="151">
        <f t="shared" ref="BB40" si="1186">IF(BB$5=0,,BB39/BB$5)</f>
        <v>0</v>
      </c>
      <c r="BC40" s="151">
        <f t="shared" ref="BC40" si="1187">IF(BC$5=0,,BC39/BC$5)</f>
        <v>0</v>
      </c>
      <c r="BD40" s="151">
        <f t="shared" ref="BD40" si="1188">IF(BD$5=0,,BD39/BD$5)</f>
        <v>0</v>
      </c>
      <c r="BE40" s="151">
        <f t="shared" ref="BE40" si="1189">IF(BE$5=0,,BE39/BE$5)</f>
        <v>0</v>
      </c>
      <c r="BF40" s="151">
        <f t="shared" ref="BF40" si="1190">IF(BF$5=0,,BF39/BF$5)</f>
        <v>0</v>
      </c>
      <c r="BG40" s="151">
        <f t="shared" ref="BG40" si="1191">IF(BG$5=0,,BG39/BG$5)</f>
        <v>0</v>
      </c>
      <c r="BH40" s="151">
        <f t="shared" ref="BH40" si="1192">IF(BH$5=0,,BH39/BH$5)</f>
        <v>0</v>
      </c>
      <c r="BI40" s="151">
        <f t="shared" ref="BI40" si="1193">IF(BI$5=0,,BI39/BI$5)</f>
        <v>0</v>
      </c>
      <c r="BJ40" s="151">
        <f t="shared" ref="BJ40" si="1194">IF(BJ$5=0,,BJ39/BJ$5)</f>
        <v>0</v>
      </c>
      <c r="BK40" s="151">
        <f t="shared" ref="BK40" si="1195">IF(BK$5=0,,BK39/BK$5)</f>
        <v>0</v>
      </c>
      <c r="BL40" s="151">
        <f t="shared" ref="BL40" si="1196">IF(BL$5=0,,BL39/BL$5)</f>
        <v>0</v>
      </c>
      <c r="BM40" s="151">
        <f t="shared" ref="BM40" si="1197">IF(BM$5=0,,BM39/BM$5)</f>
        <v>0</v>
      </c>
      <c r="BN40" s="151">
        <f t="shared" ref="BN40" si="1198">IF(BN$5=0,,BN39/BN$5)</f>
        <v>0</v>
      </c>
      <c r="BO40" s="151">
        <f t="shared" ref="BO40" si="1199">IF(BO$5=0,,BO39/BO$5)</f>
        <v>0</v>
      </c>
      <c r="BP40" s="151">
        <f t="shared" ref="BP40" si="1200">IF(BP$5=0,,BP39/BP$5)</f>
        <v>0</v>
      </c>
      <c r="BQ40" s="151">
        <f t="shared" ref="BQ40" si="1201">IF(BQ$5=0,,BQ39/BQ$5)</f>
        <v>0</v>
      </c>
      <c r="BR40" s="151">
        <f t="shared" ref="BR40" si="1202">IF(BR$5=0,,BR39/BR$5)</f>
        <v>0</v>
      </c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</row>
    <row r="41" spans="2:82" ht="15.75" collapsed="1">
      <c r="B41" s="126" t="s">
        <v>9</v>
      </c>
      <c r="C41" s="129">
        <f t="shared" ref="C41:I41" si="1203">C5-C6</f>
        <v>760902.69976239931</v>
      </c>
      <c r="D41" s="129">
        <f t="shared" si="1203"/>
        <v>0</v>
      </c>
      <c r="E41" s="129">
        <f t="shared" si="1203"/>
        <v>0</v>
      </c>
      <c r="F41" s="129">
        <f t="shared" si="1203"/>
        <v>0</v>
      </c>
      <c r="G41" s="129">
        <f t="shared" si="1203"/>
        <v>0</v>
      </c>
      <c r="H41" s="129">
        <f t="shared" si="1203"/>
        <v>0</v>
      </c>
      <c r="I41" s="129">
        <f t="shared" si="1203"/>
        <v>760902.69976239931</v>
      </c>
      <c r="J41" s="132">
        <f t="shared" si="86"/>
        <v>0.2264591368368026</v>
      </c>
      <c r="K41" s="129">
        <f t="shared" ref="K41:AP41" si="1204">K5-K6</f>
        <v>-20173.582397259714</v>
      </c>
      <c r="L41" s="129">
        <f t="shared" si="1204"/>
        <v>71098.935602740326</v>
      </c>
      <c r="M41" s="129">
        <f t="shared" si="1204"/>
        <v>70098.935602740326</v>
      </c>
      <c r="N41" s="129">
        <f t="shared" si="1204"/>
        <v>69454.362821242656</v>
      </c>
      <c r="O41" s="129">
        <f t="shared" si="1204"/>
        <v>82954.362821242656</v>
      </c>
      <c r="P41" s="129">
        <f t="shared" si="1204"/>
        <v>69454.362821242656</v>
      </c>
      <c r="Q41" s="129">
        <f t="shared" si="1204"/>
        <v>69454.362821242656</v>
      </c>
      <c r="R41" s="129">
        <f t="shared" si="1204"/>
        <v>69454.362821242656</v>
      </c>
      <c r="S41" s="129">
        <f t="shared" si="1204"/>
        <v>69454.362821242656</v>
      </c>
      <c r="T41" s="129">
        <f t="shared" si="1204"/>
        <v>69454.362821242656</v>
      </c>
      <c r="U41" s="129">
        <f t="shared" si="1204"/>
        <v>70098.935602740326</v>
      </c>
      <c r="V41" s="129">
        <f t="shared" si="1204"/>
        <v>70098.935602740326</v>
      </c>
      <c r="W41" s="129">
        <f t="shared" si="1204"/>
        <v>0</v>
      </c>
      <c r="X41" s="129">
        <f t="shared" si="1204"/>
        <v>0</v>
      </c>
      <c r="Y41" s="129">
        <f t="shared" si="1204"/>
        <v>0</v>
      </c>
      <c r="Z41" s="129">
        <f t="shared" si="1204"/>
        <v>0</v>
      </c>
      <c r="AA41" s="129">
        <f t="shared" si="1204"/>
        <v>0</v>
      </c>
      <c r="AB41" s="129">
        <f t="shared" si="1204"/>
        <v>0</v>
      </c>
      <c r="AC41" s="129">
        <f t="shared" si="1204"/>
        <v>0</v>
      </c>
      <c r="AD41" s="129">
        <f t="shared" si="1204"/>
        <v>0</v>
      </c>
      <c r="AE41" s="129">
        <f t="shared" si="1204"/>
        <v>0</v>
      </c>
      <c r="AF41" s="129">
        <f t="shared" si="1204"/>
        <v>0</v>
      </c>
      <c r="AG41" s="129">
        <f t="shared" si="1204"/>
        <v>0</v>
      </c>
      <c r="AH41" s="129">
        <f t="shared" si="1204"/>
        <v>0</v>
      </c>
      <c r="AI41" s="129">
        <f t="shared" si="1204"/>
        <v>0</v>
      </c>
      <c r="AJ41" s="129">
        <f t="shared" si="1204"/>
        <v>0</v>
      </c>
      <c r="AK41" s="129">
        <f t="shared" si="1204"/>
        <v>0</v>
      </c>
      <c r="AL41" s="129">
        <f t="shared" si="1204"/>
        <v>0</v>
      </c>
      <c r="AM41" s="129">
        <f t="shared" si="1204"/>
        <v>0</v>
      </c>
      <c r="AN41" s="129">
        <f t="shared" si="1204"/>
        <v>0</v>
      </c>
      <c r="AO41" s="129">
        <f t="shared" si="1204"/>
        <v>0</v>
      </c>
      <c r="AP41" s="129">
        <f t="shared" si="1204"/>
        <v>0</v>
      </c>
      <c r="AQ41" s="129">
        <f t="shared" ref="AQ41:BV41" si="1205">AQ5-AQ6</f>
        <v>0</v>
      </c>
      <c r="AR41" s="129">
        <f t="shared" si="1205"/>
        <v>0</v>
      </c>
      <c r="AS41" s="129">
        <f t="shared" si="1205"/>
        <v>0</v>
      </c>
      <c r="AT41" s="129">
        <f t="shared" si="1205"/>
        <v>0</v>
      </c>
      <c r="AU41" s="129">
        <f t="shared" si="1205"/>
        <v>0</v>
      </c>
      <c r="AV41" s="129">
        <f t="shared" si="1205"/>
        <v>0</v>
      </c>
      <c r="AW41" s="129">
        <f t="shared" si="1205"/>
        <v>0</v>
      </c>
      <c r="AX41" s="129">
        <f t="shared" si="1205"/>
        <v>0</v>
      </c>
      <c r="AY41" s="129">
        <f t="shared" si="1205"/>
        <v>0</v>
      </c>
      <c r="AZ41" s="129">
        <f t="shared" si="1205"/>
        <v>0</v>
      </c>
      <c r="BA41" s="129">
        <f t="shared" si="1205"/>
        <v>0</v>
      </c>
      <c r="BB41" s="129">
        <f t="shared" si="1205"/>
        <v>0</v>
      </c>
      <c r="BC41" s="129">
        <f t="shared" si="1205"/>
        <v>0</v>
      </c>
      <c r="BD41" s="129">
        <f t="shared" si="1205"/>
        <v>0</v>
      </c>
      <c r="BE41" s="129">
        <f t="shared" si="1205"/>
        <v>0</v>
      </c>
      <c r="BF41" s="129">
        <f t="shared" si="1205"/>
        <v>0</v>
      </c>
      <c r="BG41" s="129">
        <f t="shared" si="1205"/>
        <v>0</v>
      </c>
      <c r="BH41" s="129">
        <f t="shared" si="1205"/>
        <v>0</v>
      </c>
      <c r="BI41" s="129">
        <f t="shared" si="1205"/>
        <v>0</v>
      </c>
      <c r="BJ41" s="129">
        <f t="shared" si="1205"/>
        <v>0</v>
      </c>
      <c r="BK41" s="129">
        <f t="shared" si="1205"/>
        <v>0</v>
      </c>
      <c r="BL41" s="129">
        <f t="shared" si="1205"/>
        <v>0</v>
      </c>
      <c r="BM41" s="129">
        <f t="shared" si="1205"/>
        <v>0</v>
      </c>
      <c r="BN41" s="129">
        <f t="shared" si="1205"/>
        <v>0</v>
      </c>
      <c r="BO41" s="129">
        <f t="shared" si="1205"/>
        <v>0</v>
      </c>
      <c r="BP41" s="129">
        <f t="shared" si="1205"/>
        <v>0</v>
      </c>
      <c r="BQ41" s="129">
        <f t="shared" si="1205"/>
        <v>0</v>
      </c>
      <c r="BR41" s="129">
        <f t="shared" si="1205"/>
        <v>0</v>
      </c>
      <c r="BS41" s="129">
        <f t="shared" si="1205"/>
        <v>0</v>
      </c>
      <c r="BT41" s="129">
        <f t="shared" si="1205"/>
        <v>0</v>
      </c>
      <c r="BU41" s="129">
        <f t="shared" si="1205"/>
        <v>0</v>
      </c>
      <c r="BV41" s="129">
        <f t="shared" si="1205"/>
        <v>0</v>
      </c>
      <c r="BW41" s="129">
        <f t="shared" ref="BW41:CD41" si="1206">BW5-BW6</f>
        <v>0</v>
      </c>
      <c r="BX41" s="129">
        <f t="shared" si="1206"/>
        <v>0</v>
      </c>
      <c r="BY41" s="129">
        <f t="shared" si="1206"/>
        <v>0</v>
      </c>
      <c r="BZ41" s="129">
        <f t="shared" si="1206"/>
        <v>0</v>
      </c>
      <c r="CA41" s="129">
        <f t="shared" si="1206"/>
        <v>0</v>
      </c>
      <c r="CB41" s="129">
        <f t="shared" si="1206"/>
        <v>0</v>
      </c>
      <c r="CC41" s="129">
        <f t="shared" si="1206"/>
        <v>0</v>
      </c>
      <c r="CD41" s="129">
        <f t="shared" si="1206"/>
        <v>0</v>
      </c>
    </row>
    <row r="42" spans="2:82">
      <c r="B42" s="152" t="s">
        <v>10</v>
      </c>
      <c r="C42" s="215">
        <f t="shared" ref="C42:I42" si="1207">IF(C5=0,,C41/C5)</f>
        <v>0.2264591368368026</v>
      </c>
      <c r="D42" s="215">
        <f t="shared" si="1207"/>
        <v>0</v>
      </c>
      <c r="E42" s="215">
        <f t="shared" si="1207"/>
        <v>0</v>
      </c>
      <c r="F42" s="215">
        <f t="shared" si="1207"/>
        <v>0</v>
      </c>
      <c r="G42" s="215">
        <f t="shared" si="1207"/>
        <v>0</v>
      </c>
      <c r="H42" s="215">
        <f t="shared" si="1207"/>
        <v>0</v>
      </c>
      <c r="I42" s="215">
        <f t="shared" si="1207"/>
        <v>0.2264591368368026</v>
      </c>
      <c r="J42" s="132">
        <f t="shared" si="86"/>
        <v>6.7398552630820769E-8</v>
      </c>
      <c r="K42" s="153">
        <f t="shared" ref="K42:AP42" si="1208">IF(K5=0,,K41/K5)</f>
        <v>-8.0869321217268406E-2</v>
      </c>
      <c r="L42" s="153">
        <f t="shared" si="1208"/>
        <v>0.28501247563471444</v>
      </c>
      <c r="M42" s="153">
        <f t="shared" si="1208"/>
        <v>0.28100380133855901</v>
      </c>
      <c r="N42" s="153">
        <f t="shared" si="1208"/>
        <v>0.24197659054247156</v>
      </c>
      <c r="O42" s="153">
        <f t="shared" si="1208"/>
        <v>0.21241522813213595</v>
      </c>
      <c r="P42" s="153">
        <f t="shared" si="1208"/>
        <v>0.24197659054247156</v>
      </c>
      <c r="Q42" s="153">
        <f t="shared" si="1208"/>
        <v>0.24197659054247156</v>
      </c>
      <c r="R42" s="153">
        <f t="shared" si="1208"/>
        <v>0.24197659054247156</v>
      </c>
      <c r="S42" s="153">
        <f t="shared" si="1208"/>
        <v>0.24197659054247156</v>
      </c>
      <c r="T42" s="153">
        <f t="shared" si="1208"/>
        <v>0.24197659054247156</v>
      </c>
      <c r="U42" s="153">
        <f t="shared" si="1208"/>
        <v>0.28100380133855901</v>
      </c>
      <c r="V42" s="153">
        <f t="shared" si="1208"/>
        <v>0.28100380133855901</v>
      </c>
      <c r="W42" s="153">
        <f t="shared" si="1208"/>
        <v>0</v>
      </c>
      <c r="X42" s="153">
        <f t="shared" si="1208"/>
        <v>0</v>
      </c>
      <c r="Y42" s="153">
        <f t="shared" si="1208"/>
        <v>0</v>
      </c>
      <c r="Z42" s="153">
        <f t="shared" si="1208"/>
        <v>0</v>
      </c>
      <c r="AA42" s="153">
        <f t="shared" si="1208"/>
        <v>0</v>
      </c>
      <c r="AB42" s="153">
        <f t="shared" si="1208"/>
        <v>0</v>
      </c>
      <c r="AC42" s="153">
        <f t="shared" si="1208"/>
        <v>0</v>
      </c>
      <c r="AD42" s="153">
        <f t="shared" si="1208"/>
        <v>0</v>
      </c>
      <c r="AE42" s="153">
        <f t="shared" si="1208"/>
        <v>0</v>
      </c>
      <c r="AF42" s="153">
        <f t="shared" si="1208"/>
        <v>0</v>
      </c>
      <c r="AG42" s="153">
        <f t="shared" si="1208"/>
        <v>0</v>
      </c>
      <c r="AH42" s="153">
        <f t="shared" si="1208"/>
        <v>0</v>
      </c>
      <c r="AI42" s="153">
        <f t="shared" si="1208"/>
        <v>0</v>
      </c>
      <c r="AJ42" s="153">
        <f t="shared" si="1208"/>
        <v>0</v>
      </c>
      <c r="AK42" s="153">
        <f t="shared" si="1208"/>
        <v>0</v>
      </c>
      <c r="AL42" s="153">
        <f t="shared" si="1208"/>
        <v>0</v>
      </c>
      <c r="AM42" s="153">
        <f t="shared" si="1208"/>
        <v>0</v>
      </c>
      <c r="AN42" s="153">
        <f t="shared" si="1208"/>
        <v>0</v>
      </c>
      <c r="AO42" s="153">
        <f t="shared" si="1208"/>
        <v>0</v>
      </c>
      <c r="AP42" s="153">
        <f t="shared" si="1208"/>
        <v>0</v>
      </c>
      <c r="AQ42" s="153">
        <f t="shared" ref="AQ42:BV42" si="1209">IF(AQ5=0,,AQ41/AQ5)</f>
        <v>0</v>
      </c>
      <c r="AR42" s="153">
        <f t="shared" si="1209"/>
        <v>0</v>
      </c>
      <c r="AS42" s="153">
        <f t="shared" si="1209"/>
        <v>0</v>
      </c>
      <c r="AT42" s="153">
        <f t="shared" si="1209"/>
        <v>0</v>
      </c>
      <c r="AU42" s="153">
        <f t="shared" si="1209"/>
        <v>0</v>
      </c>
      <c r="AV42" s="153">
        <f t="shared" si="1209"/>
        <v>0</v>
      </c>
      <c r="AW42" s="153">
        <f t="shared" si="1209"/>
        <v>0</v>
      </c>
      <c r="AX42" s="153">
        <f t="shared" si="1209"/>
        <v>0</v>
      </c>
      <c r="AY42" s="153">
        <f t="shared" si="1209"/>
        <v>0</v>
      </c>
      <c r="AZ42" s="153">
        <f t="shared" si="1209"/>
        <v>0</v>
      </c>
      <c r="BA42" s="153">
        <f t="shared" si="1209"/>
        <v>0</v>
      </c>
      <c r="BB42" s="153">
        <f t="shared" si="1209"/>
        <v>0</v>
      </c>
      <c r="BC42" s="153">
        <f t="shared" si="1209"/>
        <v>0</v>
      </c>
      <c r="BD42" s="153">
        <f t="shared" si="1209"/>
        <v>0</v>
      </c>
      <c r="BE42" s="153">
        <f t="shared" si="1209"/>
        <v>0</v>
      </c>
      <c r="BF42" s="153">
        <f t="shared" si="1209"/>
        <v>0</v>
      </c>
      <c r="BG42" s="153">
        <f t="shared" si="1209"/>
        <v>0</v>
      </c>
      <c r="BH42" s="153">
        <f t="shared" si="1209"/>
        <v>0</v>
      </c>
      <c r="BI42" s="153">
        <f t="shared" si="1209"/>
        <v>0</v>
      </c>
      <c r="BJ42" s="153">
        <f t="shared" si="1209"/>
        <v>0</v>
      </c>
      <c r="BK42" s="153">
        <f t="shared" si="1209"/>
        <v>0</v>
      </c>
      <c r="BL42" s="153">
        <f t="shared" si="1209"/>
        <v>0</v>
      </c>
      <c r="BM42" s="153">
        <f t="shared" si="1209"/>
        <v>0</v>
      </c>
      <c r="BN42" s="153">
        <f t="shared" si="1209"/>
        <v>0</v>
      </c>
      <c r="BO42" s="153">
        <f t="shared" si="1209"/>
        <v>0</v>
      </c>
      <c r="BP42" s="153">
        <f t="shared" si="1209"/>
        <v>0</v>
      </c>
      <c r="BQ42" s="153">
        <f t="shared" si="1209"/>
        <v>0</v>
      </c>
      <c r="BR42" s="153">
        <f t="shared" si="1209"/>
        <v>0</v>
      </c>
      <c r="BS42" s="153">
        <f t="shared" si="1209"/>
        <v>0</v>
      </c>
      <c r="BT42" s="153">
        <f t="shared" si="1209"/>
        <v>0</v>
      </c>
      <c r="BU42" s="153">
        <f t="shared" si="1209"/>
        <v>0</v>
      </c>
      <c r="BV42" s="153">
        <f t="shared" si="1209"/>
        <v>0</v>
      </c>
      <c r="BW42" s="153">
        <f t="shared" ref="BW42:CD42" si="1210">IF(BW5=0,,BW41/BW5)</f>
        <v>0</v>
      </c>
      <c r="BX42" s="153">
        <f t="shared" si="1210"/>
        <v>0</v>
      </c>
      <c r="BY42" s="153">
        <f t="shared" si="1210"/>
        <v>0</v>
      </c>
      <c r="BZ42" s="153">
        <f t="shared" si="1210"/>
        <v>0</v>
      </c>
      <c r="CA42" s="153">
        <f t="shared" si="1210"/>
        <v>0</v>
      </c>
      <c r="CB42" s="153">
        <f t="shared" si="1210"/>
        <v>0</v>
      </c>
      <c r="CC42" s="153">
        <f t="shared" si="1210"/>
        <v>0</v>
      </c>
      <c r="CD42" s="153">
        <f t="shared" si="1210"/>
        <v>0</v>
      </c>
    </row>
    <row r="43" spans="2:82">
      <c r="B43" s="3" t="s">
        <v>11</v>
      </c>
      <c r="C43" s="76">
        <f t="shared" ref="C43:C45" si="1211">SUM(K43:V43)</f>
        <v>78399.999999046151</v>
      </c>
      <c r="D43" s="76">
        <f t="shared" ref="D43:D45" si="1212">SUM(W43:AH43)</f>
        <v>0</v>
      </c>
      <c r="E43" s="76">
        <f t="shared" ref="E43:E45" si="1213">SUM(AI43:AT43)</f>
        <v>0</v>
      </c>
      <c r="F43" s="76">
        <f t="shared" ref="F43:F45" si="1214">SUM(AU43:BF43)</f>
        <v>0</v>
      </c>
      <c r="G43" s="76">
        <f t="shared" ref="G43:G45" si="1215">SUM(BG43:BR43)</f>
        <v>0</v>
      </c>
      <c r="H43" s="76">
        <f t="shared" ref="H43:H45" si="1216">SUM(BS43:CD43)</f>
        <v>0</v>
      </c>
      <c r="I43" s="76">
        <f t="shared" ref="I43:I45" si="1217">SUM(C43:H43)</f>
        <v>78399.999999046151</v>
      </c>
      <c r="J43" s="132">
        <f t="shared" si="86"/>
        <v>2.3333333333333331E-2</v>
      </c>
      <c r="K43" s="76">
        <f>IF(Параметры!$C$36=1,Офис!K15,Офис!K60)</f>
        <v>16189.180592355704</v>
      </c>
      <c r="L43" s="76">
        <f>IF(Параметры!$C$36=1,Офис!L15,Офис!L60)</f>
        <v>4989.1805924919654</v>
      </c>
      <c r="M43" s="76">
        <f>IF(Параметры!$C$36=1,Офис!M15,Офис!M60)</f>
        <v>4989.1805924919654</v>
      </c>
      <c r="N43" s="76">
        <f>IF(Параметры!$C$36=1,Офис!N15,Офис!N60)</f>
        <v>5740.5852909603727</v>
      </c>
      <c r="O43" s="76">
        <f>IF(Параметры!$C$36=1,Офис!O15,Офис!O60)</f>
        <v>7810.5852909603727</v>
      </c>
      <c r="P43" s="76">
        <f>IF(Параметры!$C$36=1,Офис!P15,Офис!P60)</f>
        <v>5740.5852909603727</v>
      </c>
      <c r="Q43" s="76">
        <f>IF(Параметры!$C$36=1,Офис!Q15,Офис!Q60)</f>
        <v>5740.5852909603727</v>
      </c>
      <c r="R43" s="76">
        <f>IF(Параметры!$C$36=1,Офис!R15,Офис!R60)</f>
        <v>5740.5852909603727</v>
      </c>
      <c r="S43" s="76">
        <f>IF(Параметры!$C$36=1,Офис!S15,Офис!S60)</f>
        <v>5740.5852909603727</v>
      </c>
      <c r="T43" s="76">
        <f>IF(Параметры!$C$36=1,Офис!T15,Офис!T60)</f>
        <v>5740.5852909603727</v>
      </c>
      <c r="U43" s="76">
        <f>IF(Параметры!$C$36=1,Офис!U15,Офис!U60)</f>
        <v>4989.1805924919654</v>
      </c>
      <c r="V43" s="76">
        <f>IF(Параметры!$C$36=1,Офис!V15,Офис!V60)</f>
        <v>4989.1805924919654</v>
      </c>
      <c r="W43" s="76">
        <f>IF(Параметры!$C$36=1,Офис!W15,Офис!W60)</f>
        <v>0</v>
      </c>
      <c r="X43" s="76">
        <f>IF(Параметры!$C$36=1,Офис!X15,Офис!X60)</f>
        <v>0</v>
      </c>
      <c r="Y43" s="76">
        <f>IF(Параметры!$C$36=1,Офис!Y15,Офис!Y60)</f>
        <v>0</v>
      </c>
      <c r="Z43" s="76">
        <f>IF(Параметры!$C$36=1,Офис!Z15,Офис!Z60)</f>
        <v>0</v>
      </c>
      <c r="AA43" s="76">
        <f>IF(Параметры!$C$36=1,Офис!AA15,Офис!AA60)</f>
        <v>0</v>
      </c>
      <c r="AB43" s="76">
        <f>IF(Параметры!$C$36=1,Офис!AB15,Офис!AB60)</f>
        <v>0</v>
      </c>
      <c r="AC43" s="76">
        <f>IF(Параметры!$C$36=1,Офис!AC15,Офис!AC60)</f>
        <v>0</v>
      </c>
      <c r="AD43" s="76">
        <f>IF(Параметры!$C$36=1,Офис!AD15,Офис!AD60)</f>
        <v>0</v>
      </c>
      <c r="AE43" s="76">
        <f>IF(Параметры!$C$36=1,Офис!AE15,Офис!AE60)</f>
        <v>0</v>
      </c>
      <c r="AF43" s="76">
        <f>IF(Параметры!$C$36=1,Офис!AF15,Офис!AF60)</f>
        <v>0</v>
      </c>
      <c r="AG43" s="76">
        <f>IF(Параметры!$C$36=1,Офис!AG15,Офис!AG60)</f>
        <v>0</v>
      </c>
      <c r="AH43" s="76">
        <f>IF(Параметры!$C$36=1,Офис!AH15,Офис!AH60)</f>
        <v>0</v>
      </c>
      <c r="AI43" s="76">
        <f>IF(Параметры!$C$36=1,Офис!AI15,Офис!AI60)</f>
        <v>0</v>
      </c>
      <c r="AJ43" s="76">
        <f>IF(Параметры!$C$36=1,Офис!AJ15,Офис!AJ60)</f>
        <v>0</v>
      </c>
      <c r="AK43" s="76">
        <f>IF(Параметры!$C$36=1,Офис!AK15,Офис!AK60)</f>
        <v>0</v>
      </c>
      <c r="AL43" s="76">
        <f>IF(Параметры!$C$36=1,Офис!AL15,Офис!AL60)</f>
        <v>0</v>
      </c>
      <c r="AM43" s="76">
        <f>IF(Параметры!$C$36=1,Офис!AM15,Офис!AM60)</f>
        <v>0</v>
      </c>
      <c r="AN43" s="76">
        <f>IF(Параметры!$C$36=1,Офис!AN15,Офис!AN60)</f>
        <v>0</v>
      </c>
      <c r="AO43" s="76">
        <f>IF(Параметры!$C$36=1,Офис!AO15,Офис!AO60)</f>
        <v>0</v>
      </c>
      <c r="AP43" s="76">
        <f>IF(Параметры!$C$36=1,Офис!AP15,Офис!AP60)</f>
        <v>0</v>
      </c>
      <c r="AQ43" s="76">
        <f>IF(Параметры!$C$36=1,Офис!AQ15,Офис!AQ60)</f>
        <v>0</v>
      </c>
      <c r="AR43" s="76">
        <f>IF(Параметры!$C$36=1,Офис!AR15,Офис!AR60)</f>
        <v>0</v>
      </c>
      <c r="AS43" s="76">
        <f>IF(Параметры!$C$36=1,Офис!AS15,Офис!AS60)</f>
        <v>0</v>
      </c>
      <c r="AT43" s="76">
        <f>IF(Параметры!$C$36=1,Офис!AT15,Офис!AT60)</f>
        <v>0</v>
      </c>
      <c r="AU43" s="76">
        <f>IF(Параметры!$C$36=1,Офис!AU15,Офис!AU60)</f>
        <v>0</v>
      </c>
      <c r="AV43" s="76">
        <f>IF(Параметры!$C$36=1,Офис!AV15,Офис!AV60)</f>
        <v>0</v>
      </c>
      <c r="AW43" s="76">
        <f>IF(Параметры!$C$36=1,Офис!AW15,Офис!AW60)</f>
        <v>0</v>
      </c>
      <c r="AX43" s="76">
        <f>IF(Параметры!$C$36=1,Офис!AX15,Офис!AX60)</f>
        <v>0</v>
      </c>
      <c r="AY43" s="76">
        <f>IF(Параметры!$C$36=1,Офис!AY15,Офис!AY60)</f>
        <v>0</v>
      </c>
      <c r="AZ43" s="76">
        <f>IF(Параметры!$C$36=1,Офис!AZ15,Офис!AZ60)</f>
        <v>0</v>
      </c>
      <c r="BA43" s="76">
        <f>IF(Параметры!$C$36=1,Офис!BA15,Офис!BA60)</f>
        <v>0</v>
      </c>
      <c r="BB43" s="76">
        <f>IF(Параметры!$C$36=1,Офис!BB15,Офис!BB60)</f>
        <v>0</v>
      </c>
      <c r="BC43" s="76">
        <f>IF(Параметры!$C$36=1,Офис!BC15,Офис!BC60)</f>
        <v>0</v>
      </c>
      <c r="BD43" s="76">
        <f>IF(Параметры!$C$36=1,Офис!BD15,Офис!BD60)</f>
        <v>0</v>
      </c>
      <c r="BE43" s="76">
        <f>IF(Параметры!$C$36=1,Офис!BE15,Офис!BE60)</f>
        <v>0</v>
      </c>
      <c r="BF43" s="76">
        <f>IF(Параметры!$C$36=1,Офис!BF15,Офис!BF60)</f>
        <v>0</v>
      </c>
      <c r="BG43" s="76">
        <f>IF(Параметры!$C$36=1,Офис!BG15,Офис!BG60)</f>
        <v>0</v>
      </c>
      <c r="BH43" s="76">
        <f>IF(Параметры!$C$36=1,Офис!BH15,Офис!BH60)</f>
        <v>0</v>
      </c>
      <c r="BI43" s="76">
        <f>IF(Параметры!$C$36=1,Офис!BI15,Офис!BI60)</f>
        <v>0</v>
      </c>
      <c r="BJ43" s="76">
        <f>IF(Параметры!$C$36=1,Офис!BJ15,Офис!BJ60)</f>
        <v>0</v>
      </c>
      <c r="BK43" s="76">
        <f>IF(Параметры!$C$36=1,Офис!BK15,Офис!BK60)</f>
        <v>0</v>
      </c>
      <c r="BL43" s="76">
        <f>IF(Параметры!$C$36=1,Офис!BL15,Офис!BL60)</f>
        <v>0</v>
      </c>
      <c r="BM43" s="76">
        <f>IF(Параметры!$C$36=1,Офис!BM15,Офис!BM60)</f>
        <v>0</v>
      </c>
      <c r="BN43" s="76">
        <f>IF(Параметры!$C$36=1,Офис!BN15,Офис!BN60)</f>
        <v>0</v>
      </c>
      <c r="BO43" s="76">
        <f>IF(Параметры!$C$36=1,Офис!BO15,Офис!BO60)</f>
        <v>0</v>
      </c>
      <c r="BP43" s="76">
        <f>IF(Параметры!$C$36=1,Офис!BP15,Офис!BP60)</f>
        <v>0</v>
      </c>
      <c r="BQ43" s="76">
        <f>IF(Параметры!$C$36=1,Офис!BQ15,Офис!BQ60)</f>
        <v>0</v>
      </c>
      <c r="BR43" s="76">
        <f>IF(Параметры!$C$36=1,Офис!BR15,Офис!BR60)</f>
        <v>0</v>
      </c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</row>
    <row r="44" spans="2:82" hidden="1" outlineLevel="2">
      <c r="B44" s="150" t="s">
        <v>880</v>
      </c>
      <c r="C44" s="151">
        <f t="shared" ref="C44" si="1218">IF(C$5=0,,C43/C$5)</f>
        <v>2.3333333333333331E-2</v>
      </c>
      <c r="D44" s="151">
        <f t="shared" ref="D44" si="1219">IF(D$5=0,,D43/D$5)</f>
        <v>0</v>
      </c>
      <c r="E44" s="151">
        <f t="shared" ref="E44" si="1220">IF(E$5=0,,E43/E$5)</f>
        <v>0</v>
      </c>
      <c r="F44" s="151">
        <f t="shared" ref="F44" si="1221">IF(F$5=0,,F43/F$5)</f>
        <v>0</v>
      </c>
      <c r="G44" s="151">
        <f t="shared" ref="G44" si="1222">IF(G$5=0,,G43/G$5)</f>
        <v>0</v>
      </c>
      <c r="H44" s="151">
        <f t="shared" ref="H44" si="1223">IF(H$5=0,,H43/H$5)</f>
        <v>0</v>
      </c>
      <c r="I44" s="151">
        <f t="shared" ref="I44" si="1224">IF(I$5=0,,I43/I$5)</f>
        <v>2.3333333333333331E-2</v>
      </c>
      <c r="J44" s="132">
        <f t="shared" si="86"/>
        <v>6.9444444445289325E-9</v>
      </c>
      <c r="K44" s="151">
        <f>IF(K$5=0,,K43/K$5)</f>
        <v>6.4897152116394449E-2</v>
      </c>
      <c r="L44" s="151">
        <f t="shared" ref="L44" si="1225">IF(L$5=0,,L43/L$5)</f>
        <v>0.02</v>
      </c>
      <c r="M44" s="151">
        <f t="shared" ref="M44" si="1226">IF(M$5=0,,M43/M$5)</f>
        <v>0.02</v>
      </c>
      <c r="N44" s="151">
        <f t="shared" ref="N44" si="1227">IF(N$5=0,,N43/N$5)</f>
        <v>0.02</v>
      </c>
      <c r="O44" s="151">
        <f t="shared" ref="O44" si="1228">IF(O$5=0,,O43/O$5)</f>
        <v>0.02</v>
      </c>
      <c r="P44" s="151">
        <f t="shared" ref="P44" si="1229">IF(P$5=0,,P43/P$5)</f>
        <v>0.02</v>
      </c>
      <c r="Q44" s="151">
        <f t="shared" ref="Q44" si="1230">IF(Q$5=0,,Q43/Q$5)</f>
        <v>0.02</v>
      </c>
      <c r="R44" s="151">
        <f t="shared" ref="R44" si="1231">IF(R$5=0,,R43/R$5)</f>
        <v>0.02</v>
      </c>
      <c r="S44" s="151">
        <f t="shared" ref="S44" si="1232">IF(S$5=0,,S43/S$5)</f>
        <v>0.02</v>
      </c>
      <c r="T44" s="151">
        <f t="shared" ref="T44" si="1233">IF(T$5=0,,T43/T$5)</f>
        <v>0.02</v>
      </c>
      <c r="U44" s="151">
        <f t="shared" ref="U44" si="1234">IF(U$5=0,,U43/U$5)</f>
        <v>0.02</v>
      </c>
      <c r="V44" s="151">
        <f t="shared" ref="V44" si="1235">IF(V$5=0,,V43/V$5)</f>
        <v>0.02</v>
      </c>
      <c r="W44" s="151">
        <f t="shared" ref="W44" si="1236">IF(W$5=0,,W43/W$5)</f>
        <v>0</v>
      </c>
      <c r="X44" s="151">
        <f t="shared" ref="X44" si="1237">IF(X$5=0,,X43/X$5)</f>
        <v>0</v>
      </c>
      <c r="Y44" s="151">
        <f t="shared" ref="Y44" si="1238">IF(Y$5=0,,Y43/Y$5)</f>
        <v>0</v>
      </c>
      <c r="Z44" s="151">
        <f t="shared" ref="Z44" si="1239">IF(Z$5=0,,Z43/Z$5)</f>
        <v>0</v>
      </c>
      <c r="AA44" s="151">
        <f t="shared" ref="AA44" si="1240">IF(AA$5=0,,AA43/AA$5)</f>
        <v>0</v>
      </c>
      <c r="AB44" s="151">
        <f t="shared" ref="AB44" si="1241">IF(AB$5=0,,AB43/AB$5)</f>
        <v>0</v>
      </c>
      <c r="AC44" s="151">
        <f t="shared" ref="AC44" si="1242">IF(AC$5=0,,AC43/AC$5)</f>
        <v>0</v>
      </c>
      <c r="AD44" s="151">
        <f t="shared" ref="AD44" si="1243">IF(AD$5=0,,AD43/AD$5)</f>
        <v>0</v>
      </c>
      <c r="AE44" s="151">
        <f t="shared" ref="AE44" si="1244">IF(AE$5=0,,AE43/AE$5)</f>
        <v>0</v>
      </c>
      <c r="AF44" s="151">
        <f t="shared" ref="AF44" si="1245">IF(AF$5=0,,AF43/AF$5)</f>
        <v>0</v>
      </c>
      <c r="AG44" s="151">
        <f t="shared" ref="AG44" si="1246">IF(AG$5=0,,AG43/AG$5)</f>
        <v>0</v>
      </c>
      <c r="AH44" s="151">
        <f t="shared" ref="AH44" si="1247">IF(AH$5=0,,AH43/AH$5)</f>
        <v>0</v>
      </c>
      <c r="AI44" s="151">
        <f t="shared" ref="AI44" si="1248">IF(AI$5=0,,AI43/AI$5)</f>
        <v>0</v>
      </c>
      <c r="AJ44" s="151">
        <f t="shared" ref="AJ44" si="1249">IF(AJ$5=0,,AJ43/AJ$5)</f>
        <v>0</v>
      </c>
      <c r="AK44" s="151">
        <f t="shared" ref="AK44" si="1250">IF(AK$5=0,,AK43/AK$5)</f>
        <v>0</v>
      </c>
      <c r="AL44" s="151">
        <f t="shared" ref="AL44" si="1251">IF(AL$5=0,,AL43/AL$5)</f>
        <v>0</v>
      </c>
      <c r="AM44" s="151">
        <f t="shared" ref="AM44" si="1252">IF(AM$5=0,,AM43/AM$5)</f>
        <v>0</v>
      </c>
      <c r="AN44" s="151">
        <f t="shared" ref="AN44" si="1253">IF(AN$5=0,,AN43/AN$5)</f>
        <v>0</v>
      </c>
      <c r="AO44" s="151">
        <f t="shared" ref="AO44" si="1254">IF(AO$5=0,,AO43/AO$5)</f>
        <v>0</v>
      </c>
      <c r="AP44" s="151">
        <f t="shared" ref="AP44" si="1255">IF(AP$5=0,,AP43/AP$5)</f>
        <v>0</v>
      </c>
      <c r="AQ44" s="151">
        <f t="shared" ref="AQ44" si="1256">IF(AQ$5=0,,AQ43/AQ$5)</f>
        <v>0</v>
      </c>
      <c r="AR44" s="151">
        <f t="shared" ref="AR44" si="1257">IF(AR$5=0,,AR43/AR$5)</f>
        <v>0</v>
      </c>
      <c r="AS44" s="151">
        <f t="shared" ref="AS44" si="1258">IF(AS$5=0,,AS43/AS$5)</f>
        <v>0</v>
      </c>
      <c r="AT44" s="151">
        <f t="shared" ref="AT44" si="1259">IF(AT$5=0,,AT43/AT$5)</f>
        <v>0</v>
      </c>
      <c r="AU44" s="151">
        <f t="shared" ref="AU44" si="1260">IF(AU$5=0,,AU43/AU$5)</f>
        <v>0</v>
      </c>
      <c r="AV44" s="151">
        <f t="shared" ref="AV44" si="1261">IF(AV$5=0,,AV43/AV$5)</f>
        <v>0</v>
      </c>
      <c r="AW44" s="151">
        <f t="shared" ref="AW44" si="1262">IF(AW$5=0,,AW43/AW$5)</f>
        <v>0</v>
      </c>
      <c r="AX44" s="151">
        <f t="shared" ref="AX44" si="1263">IF(AX$5=0,,AX43/AX$5)</f>
        <v>0</v>
      </c>
      <c r="AY44" s="151">
        <f t="shared" ref="AY44" si="1264">IF(AY$5=0,,AY43/AY$5)</f>
        <v>0</v>
      </c>
      <c r="AZ44" s="151">
        <f t="shared" ref="AZ44" si="1265">IF(AZ$5=0,,AZ43/AZ$5)</f>
        <v>0</v>
      </c>
      <c r="BA44" s="151">
        <f t="shared" ref="BA44" si="1266">IF(BA$5=0,,BA43/BA$5)</f>
        <v>0</v>
      </c>
      <c r="BB44" s="151">
        <f t="shared" ref="BB44" si="1267">IF(BB$5=0,,BB43/BB$5)</f>
        <v>0</v>
      </c>
      <c r="BC44" s="151">
        <f t="shared" ref="BC44" si="1268">IF(BC$5=0,,BC43/BC$5)</f>
        <v>0</v>
      </c>
      <c r="BD44" s="151">
        <f t="shared" ref="BD44" si="1269">IF(BD$5=0,,BD43/BD$5)</f>
        <v>0</v>
      </c>
      <c r="BE44" s="151">
        <f t="shared" ref="BE44" si="1270">IF(BE$5=0,,BE43/BE$5)</f>
        <v>0</v>
      </c>
      <c r="BF44" s="151">
        <f t="shared" ref="BF44" si="1271">IF(BF$5=0,,BF43/BF$5)</f>
        <v>0</v>
      </c>
      <c r="BG44" s="151">
        <f t="shared" ref="BG44" si="1272">IF(BG$5=0,,BG43/BG$5)</f>
        <v>0</v>
      </c>
      <c r="BH44" s="151">
        <f t="shared" ref="BH44" si="1273">IF(BH$5=0,,BH43/BH$5)</f>
        <v>0</v>
      </c>
      <c r="BI44" s="151">
        <f t="shared" ref="BI44" si="1274">IF(BI$5=0,,BI43/BI$5)</f>
        <v>0</v>
      </c>
      <c r="BJ44" s="151">
        <f t="shared" ref="BJ44" si="1275">IF(BJ$5=0,,BJ43/BJ$5)</f>
        <v>0</v>
      </c>
      <c r="BK44" s="151">
        <f t="shared" ref="BK44" si="1276">IF(BK$5=0,,BK43/BK$5)</f>
        <v>0</v>
      </c>
      <c r="BL44" s="151">
        <f t="shared" ref="BL44" si="1277">IF(BL$5=0,,BL43/BL$5)</f>
        <v>0</v>
      </c>
      <c r="BM44" s="151">
        <f t="shared" ref="BM44" si="1278">IF(BM$5=0,,BM43/BM$5)</f>
        <v>0</v>
      </c>
      <c r="BN44" s="151">
        <f t="shared" ref="BN44" si="1279">IF(BN$5=0,,BN43/BN$5)</f>
        <v>0</v>
      </c>
      <c r="BO44" s="151">
        <f t="shared" ref="BO44" si="1280">IF(BO$5=0,,BO43/BO$5)</f>
        <v>0</v>
      </c>
      <c r="BP44" s="151">
        <f t="shared" ref="BP44" si="1281">IF(BP$5=0,,BP43/BP$5)</f>
        <v>0</v>
      </c>
      <c r="BQ44" s="151">
        <f t="shared" ref="BQ44" si="1282">IF(BQ$5=0,,BQ43/BQ$5)</f>
        <v>0</v>
      </c>
      <c r="BR44" s="151">
        <f t="shared" ref="BR44" si="1283">IF(BR$5=0,,BR43/BR$5)</f>
        <v>0</v>
      </c>
      <c r="BS44" s="76"/>
      <c r="BT44" s="76"/>
      <c r="BU44" s="76"/>
      <c r="BV44" s="76"/>
      <c r="BW44" s="76"/>
      <c r="BX44" s="76"/>
      <c r="BY44" s="76"/>
      <c r="BZ44" s="76"/>
      <c r="CA44" s="76"/>
      <c r="CB44" s="76"/>
      <c r="CC44" s="76"/>
      <c r="CD44" s="76"/>
    </row>
    <row r="45" spans="2:82" collapsed="1">
      <c r="B45" s="3" t="s">
        <v>344</v>
      </c>
      <c r="C45" s="76">
        <f t="shared" si="1211"/>
        <v>119353.87499984463</v>
      </c>
      <c r="D45" s="76">
        <f t="shared" si="1212"/>
        <v>0</v>
      </c>
      <c r="E45" s="76">
        <f t="shared" si="1213"/>
        <v>0</v>
      </c>
      <c r="F45" s="76">
        <f t="shared" si="1214"/>
        <v>0</v>
      </c>
      <c r="G45" s="76">
        <f t="shared" si="1215"/>
        <v>0</v>
      </c>
      <c r="H45" s="76">
        <f t="shared" si="1216"/>
        <v>0</v>
      </c>
      <c r="I45" s="76">
        <f t="shared" si="1217"/>
        <v>119353.87499984463</v>
      </c>
      <c r="J45" s="132">
        <f t="shared" si="86"/>
        <v>3.552198660752879E-2</v>
      </c>
      <c r="K45" s="76">
        <f>Офис!K13</f>
        <v>3557.5362617260153</v>
      </c>
      <c r="L45" s="76">
        <f>Офис!L13</f>
        <v>8923.2142278277097</v>
      </c>
      <c r="M45" s="76">
        <f>Офис!M13</f>
        <v>8923.2142278277097</v>
      </c>
      <c r="N45" s="76">
        <f>Офис!N13</f>
        <v>11003.906120536707</v>
      </c>
      <c r="O45" s="76">
        <f>Офис!O13</f>
        <v>11397.206120536708</v>
      </c>
      <c r="P45" s="76">
        <f>Офис!P13</f>
        <v>11003.906120536707</v>
      </c>
      <c r="Q45" s="76">
        <f>Офис!Q13</f>
        <v>11003.906120536707</v>
      </c>
      <c r="R45" s="76">
        <f>Офис!R13</f>
        <v>11003.906120536707</v>
      </c>
      <c r="S45" s="76">
        <f>Офис!S13</f>
        <v>11003.906120536707</v>
      </c>
      <c r="T45" s="76">
        <f>Офис!T13</f>
        <v>11003.906120536707</v>
      </c>
      <c r="U45" s="76">
        <f>Офис!U13</f>
        <v>8923.2142278277097</v>
      </c>
      <c r="V45" s="76">
        <f>Офис!V13</f>
        <v>11606.053210878557</v>
      </c>
      <c r="W45" s="76">
        <f>Офис!W13</f>
        <v>0</v>
      </c>
      <c r="X45" s="76">
        <f>Офис!X13</f>
        <v>0</v>
      </c>
      <c r="Y45" s="76">
        <f>Офис!Y13</f>
        <v>0</v>
      </c>
      <c r="Z45" s="76">
        <f>Офис!Z13</f>
        <v>0</v>
      </c>
      <c r="AA45" s="76">
        <f>Офис!AA13</f>
        <v>0</v>
      </c>
      <c r="AB45" s="76">
        <f>Офис!AB13</f>
        <v>0</v>
      </c>
      <c r="AC45" s="76">
        <f>Офис!AC13</f>
        <v>0</v>
      </c>
      <c r="AD45" s="76">
        <f>Офис!AD13</f>
        <v>0</v>
      </c>
      <c r="AE45" s="76">
        <f>Офис!AE13</f>
        <v>0</v>
      </c>
      <c r="AF45" s="76">
        <f>Офис!AF13</f>
        <v>0</v>
      </c>
      <c r="AG45" s="76">
        <f>Офис!AG13</f>
        <v>0</v>
      </c>
      <c r="AH45" s="76">
        <f>Офис!AH13</f>
        <v>0</v>
      </c>
      <c r="AI45" s="76">
        <f>Офис!AI13</f>
        <v>0</v>
      </c>
      <c r="AJ45" s="76">
        <f>Офис!AJ13</f>
        <v>0</v>
      </c>
      <c r="AK45" s="76">
        <f>Офис!AK13</f>
        <v>0</v>
      </c>
      <c r="AL45" s="76">
        <f>Офис!AL13</f>
        <v>0</v>
      </c>
      <c r="AM45" s="76">
        <f>Офис!AM13</f>
        <v>0</v>
      </c>
      <c r="AN45" s="76">
        <f>Офис!AN13</f>
        <v>0</v>
      </c>
      <c r="AO45" s="76">
        <f>Офис!AO13</f>
        <v>0</v>
      </c>
      <c r="AP45" s="76">
        <f>Офис!AP13</f>
        <v>0</v>
      </c>
      <c r="AQ45" s="76">
        <f>Офис!AQ13</f>
        <v>0</v>
      </c>
      <c r="AR45" s="76">
        <f>Офис!AR13</f>
        <v>0</v>
      </c>
      <c r="AS45" s="76">
        <f>Офис!AS13</f>
        <v>0</v>
      </c>
      <c r="AT45" s="76">
        <f>Офис!AT13</f>
        <v>0</v>
      </c>
      <c r="AU45" s="76">
        <f>Офис!AU13</f>
        <v>0</v>
      </c>
      <c r="AV45" s="76">
        <f>Офис!AV13</f>
        <v>0</v>
      </c>
      <c r="AW45" s="76">
        <f>Офис!AW13</f>
        <v>0</v>
      </c>
      <c r="AX45" s="76">
        <f>Офис!AX13</f>
        <v>0</v>
      </c>
      <c r="AY45" s="76">
        <f>Офис!AY13</f>
        <v>0</v>
      </c>
      <c r="AZ45" s="76">
        <f>Офис!AZ13</f>
        <v>0</v>
      </c>
      <c r="BA45" s="76">
        <f>Офис!BA13</f>
        <v>0</v>
      </c>
      <c r="BB45" s="76">
        <f>Офис!BB13</f>
        <v>0</v>
      </c>
      <c r="BC45" s="76">
        <f>Офис!BC13</f>
        <v>0</v>
      </c>
      <c r="BD45" s="76">
        <f>Офис!BD13</f>
        <v>0</v>
      </c>
      <c r="BE45" s="76">
        <f>Офис!BE13</f>
        <v>0</v>
      </c>
      <c r="BF45" s="76">
        <f>Офис!BF13</f>
        <v>0</v>
      </c>
      <c r="BG45" s="76">
        <f>Офис!BG13</f>
        <v>0</v>
      </c>
      <c r="BH45" s="76">
        <f>Офис!BH13</f>
        <v>0</v>
      </c>
      <c r="BI45" s="76">
        <f>Офис!BI13</f>
        <v>0</v>
      </c>
      <c r="BJ45" s="76">
        <f>Офис!BJ13</f>
        <v>0</v>
      </c>
      <c r="BK45" s="76">
        <f>Офис!BK13</f>
        <v>0</v>
      </c>
      <c r="BL45" s="76">
        <f>Офис!BL13</f>
        <v>0</v>
      </c>
      <c r="BM45" s="76">
        <f>Офис!BM13</f>
        <v>0</v>
      </c>
      <c r="BN45" s="76">
        <f>Офис!BN13</f>
        <v>0</v>
      </c>
      <c r="BO45" s="76">
        <f>Офис!BO13</f>
        <v>0</v>
      </c>
      <c r="BP45" s="76">
        <f>Офис!BP13</f>
        <v>0</v>
      </c>
      <c r="BQ45" s="76">
        <f>Офис!BQ13</f>
        <v>0</v>
      </c>
      <c r="BR45" s="76">
        <f>Офис!BR13</f>
        <v>0</v>
      </c>
      <c r="BS45" s="76"/>
      <c r="BT45" s="76"/>
      <c r="BU45" s="76"/>
      <c r="BV45" s="76"/>
      <c r="BW45" s="76"/>
      <c r="BX45" s="76"/>
      <c r="BY45" s="76"/>
      <c r="BZ45" s="76"/>
      <c r="CA45" s="76"/>
      <c r="CB45" s="76"/>
      <c r="CC45" s="76"/>
      <c r="CD45" s="76"/>
    </row>
    <row r="46" spans="2:82" hidden="1" outlineLevel="2">
      <c r="B46" s="150" t="s">
        <v>880</v>
      </c>
      <c r="C46" s="151">
        <f t="shared" ref="C46" si="1284">IF(C$5=0,,C45/C$5)</f>
        <v>3.552198660752879E-2</v>
      </c>
      <c r="D46" s="151">
        <f t="shared" ref="D46" si="1285">IF(D$5=0,,D45/D$5)</f>
        <v>0</v>
      </c>
      <c r="E46" s="151">
        <f t="shared" ref="E46" si="1286">IF(E$5=0,,E45/E$5)</f>
        <v>0</v>
      </c>
      <c r="F46" s="151">
        <f t="shared" ref="F46" si="1287">IF(F$5=0,,F45/F$5)</f>
        <v>0</v>
      </c>
      <c r="G46" s="151">
        <f t="shared" ref="G46" si="1288">IF(G$5=0,,G45/G$5)</f>
        <v>0</v>
      </c>
      <c r="H46" s="151">
        <f t="shared" ref="H46" si="1289">IF(H$5=0,,H45/H$5)</f>
        <v>0</v>
      </c>
      <c r="I46" s="151">
        <f t="shared" ref="I46" si="1290">IF(I$5=0,,I45/I$5)</f>
        <v>3.552198660752879E-2</v>
      </c>
      <c r="J46" s="132">
        <f t="shared" si="86"/>
        <v>1.0572019823797905E-8</v>
      </c>
      <c r="K46" s="151">
        <f>IF(K$5=0,,K45/K$5)</f>
        <v>1.426100417002191E-2</v>
      </c>
      <c r="L46" s="151">
        <f t="shared" ref="L46" si="1291">IF(L$5=0,,L45/L$5)</f>
        <v>3.5770259514181252E-2</v>
      </c>
      <c r="M46" s="151">
        <f t="shared" ref="M46" si="1292">IF(M$5=0,,M45/M$5)</f>
        <v>3.5770259514181252E-2</v>
      </c>
      <c r="N46" s="151">
        <f t="shared" ref="N46" si="1293">IF(N$5=0,,N45/N$5)</f>
        <v>3.8337227173906537E-2</v>
      </c>
      <c r="O46" s="151">
        <f t="shared" ref="O46" si="1294">IF(O$5=0,,O45/O$5)</f>
        <v>2.9184000163796516E-2</v>
      </c>
      <c r="P46" s="151">
        <f t="shared" ref="P46" si="1295">IF(P$5=0,,P45/P$5)</f>
        <v>3.8337227173906537E-2</v>
      </c>
      <c r="Q46" s="151">
        <f t="shared" ref="Q46" si="1296">IF(Q$5=0,,Q45/Q$5)</f>
        <v>3.8337227173906537E-2</v>
      </c>
      <c r="R46" s="151">
        <f t="shared" ref="R46" si="1297">IF(R$5=0,,R45/R$5)</f>
        <v>3.8337227173906537E-2</v>
      </c>
      <c r="S46" s="151">
        <f t="shared" ref="S46" si="1298">IF(S$5=0,,S45/S$5)</f>
        <v>3.8337227173906537E-2</v>
      </c>
      <c r="T46" s="151">
        <f t="shared" ref="T46" si="1299">IF(T$5=0,,T45/T$5)</f>
        <v>3.8337227173906537E-2</v>
      </c>
      <c r="U46" s="151">
        <f t="shared" ref="U46" si="1300">IF(U$5=0,,U45/U$5)</f>
        <v>3.5770259514181252E-2</v>
      </c>
      <c r="V46" s="151">
        <f t="shared" ref="V46" si="1301">IF(V$5=0,,V45/V$5)</f>
        <v>4.6524887186260924E-2</v>
      </c>
      <c r="W46" s="151">
        <f t="shared" ref="W46" si="1302">IF(W$5=0,,W45/W$5)</f>
        <v>0</v>
      </c>
      <c r="X46" s="151">
        <f t="shared" ref="X46" si="1303">IF(X$5=0,,X45/X$5)</f>
        <v>0</v>
      </c>
      <c r="Y46" s="151">
        <f t="shared" ref="Y46" si="1304">IF(Y$5=0,,Y45/Y$5)</f>
        <v>0</v>
      </c>
      <c r="Z46" s="151">
        <f t="shared" ref="Z46" si="1305">IF(Z$5=0,,Z45/Z$5)</f>
        <v>0</v>
      </c>
      <c r="AA46" s="151">
        <f t="shared" ref="AA46" si="1306">IF(AA$5=0,,AA45/AA$5)</f>
        <v>0</v>
      </c>
      <c r="AB46" s="151">
        <f t="shared" ref="AB46" si="1307">IF(AB$5=0,,AB45/AB$5)</f>
        <v>0</v>
      </c>
      <c r="AC46" s="151">
        <f t="shared" ref="AC46" si="1308">IF(AC$5=0,,AC45/AC$5)</f>
        <v>0</v>
      </c>
      <c r="AD46" s="151">
        <f t="shared" ref="AD46" si="1309">IF(AD$5=0,,AD45/AD$5)</f>
        <v>0</v>
      </c>
      <c r="AE46" s="151">
        <f t="shared" ref="AE46" si="1310">IF(AE$5=0,,AE45/AE$5)</f>
        <v>0</v>
      </c>
      <c r="AF46" s="151">
        <f t="shared" ref="AF46" si="1311">IF(AF$5=0,,AF45/AF$5)</f>
        <v>0</v>
      </c>
      <c r="AG46" s="151">
        <f t="shared" ref="AG46" si="1312">IF(AG$5=0,,AG45/AG$5)</f>
        <v>0</v>
      </c>
      <c r="AH46" s="151">
        <f t="shared" ref="AH46" si="1313">IF(AH$5=0,,AH45/AH$5)</f>
        <v>0</v>
      </c>
      <c r="AI46" s="151">
        <f t="shared" ref="AI46" si="1314">IF(AI$5=0,,AI45/AI$5)</f>
        <v>0</v>
      </c>
      <c r="AJ46" s="151">
        <f t="shared" ref="AJ46" si="1315">IF(AJ$5=0,,AJ45/AJ$5)</f>
        <v>0</v>
      </c>
      <c r="AK46" s="151">
        <f t="shared" ref="AK46" si="1316">IF(AK$5=0,,AK45/AK$5)</f>
        <v>0</v>
      </c>
      <c r="AL46" s="151">
        <f t="shared" ref="AL46" si="1317">IF(AL$5=0,,AL45/AL$5)</f>
        <v>0</v>
      </c>
      <c r="AM46" s="151">
        <f t="shared" ref="AM46" si="1318">IF(AM$5=0,,AM45/AM$5)</f>
        <v>0</v>
      </c>
      <c r="AN46" s="151">
        <f t="shared" ref="AN46" si="1319">IF(AN$5=0,,AN45/AN$5)</f>
        <v>0</v>
      </c>
      <c r="AO46" s="151">
        <f t="shared" ref="AO46" si="1320">IF(AO$5=0,,AO45/AO$5)</f>
        <v>0</v>
      </c>
      <c r="AP46" s="151">
        <f t="shared" ref="AP46" si="1321">IF(AP$5=0,,AP45/AP$5)</f>
        <v>0</v>
      </c>
      <c r="AQ46" s="151">
        <f t="shared" ref="AQ46" si="1322">IF(AQ$5=0,,AQ45/AQ$5)</f>
        <v>0</v>
      </c>
      <c r="AR46" s="151">
        <f t="shared" ref="AR46" si="1323">IF(AR$5=0,,AR45/AR$5)</f>
        <v>0</v>
      </c>
      <c r="AS46" s="151">
        <f t="shared" ref="AS46" si="1324">IF(AS$5=0,,AS45/AS$5)</f>
        <v>0</v>
      </c>
      <c r="AT46" s="151">
        <f t="shared" ref="AT46" si="1325">IF(AT$5=0,,AT45/AT$5)</f>
        <v>0</v>
      </c>
      <c r="AU46" s="151">
        <f t="shared" ref="AU46" si="1326">IF(AU$5=0,,AU45/AU$5)</f>
        <v>0</v>
      </c>
      <c r="AV46" s="151">
        <f t="shared" ref="AV46" si="1327">IF(AV$5=0,,AV45/AV$5)</f>
        <v>0</v>
      </c>
      <c r="AW46" s="151">
        <f t="shared" ref="AW46" si="1328">IF(AW$5=0,,AW45/AW$5)</f>
        <v>0</v>
      </c>
      <c r="AX46" s="151">
        <f t="shared" ref="AX46" si="1329">IF(AX$5=0,,AX45/AX$5)</f>
        <v>0</v>
      </c>
      <c r="AY46" s="151">
        <f t="shared" ref="AY46" si="1330">IF(AY$5=0,,AY45/AY$5)</f>
        <v>0</v>
      </c>
      <c r="AZ46" s="151">
        <f t="shared" ref="AZ46" si="1331">IF(AZ$5=0,,AZ45/AZ$5)</f>
        <v>0</v>
      </c>
      <c r="BA46" s="151">
        <f t="shared" ref="BA46" si="1332">IF(BA$5=0,,BA45/BA$5)</f>
        <v>0</v>
      </c>
      <c r="BB46" s="151">
        <f t="shared" ref="BB46" si="1333">IF(BB$5=0,,BB45/BB$5)</f>
        <v>0</v>
      </c>
      <c r="BC46" s="151">
        <f t="shared" ref="BC46" si="1334">IF(BC$5=0,,BC45/BC$5)</f>
        <v>0</v>
      </c>
      <c r="BD46" s="151">
        <f t="shared" ref="BD46" si="1335">IF(BD$5=0,,BD45/BD$5)</f>
        <v>0</v>
      </c>
      <c r="BE46" s="151">
        <f t="shared" ref="BE46" si="1336">IF(BE$5=0,,BE45/BE$5)</f>
        <v>0</v>
      </c>
      <c r="BF46" s="151">
        <f t="shared" ref="BF46" si="1337">IF(BF$5=0,,BF45/BF$5)</f>
        <v>0</v>
      </c>
      <c r="BG46" s="151">
        <f t="shared" ref="BG46" si="1338">IF(BG$5=0,,BG45/BG$5)</f>
        <v>0</v>
      </c>
      <c r="BH46" s="151">
        <f t="shared" ref="BH46" si="1339">IF(BH$5=0,,BH45/BH$5)</f>
        <v>0</v>
      </c>
      <c r="BI46" s="151">
        <f t="shared" ref="BI46" si="1340">IF(BI$5=0,,BI45/BI$5)</f>
        <v>0</v>
      </c>
      <c r="BJ46" s="151">
        <f t="shared" ref="BJ46" si="1341">IF(BJ$5=0,,BJ45/BJ$5)</f>
        <v>0</v>
      </c>
      <c r="BK46" s="151">
        <f t="shared" ref="BK46" si="1342">IF(BK$5=0,,BK45/BK$5)</f>
        <v>0</v>
      </c>
      <c r="BL46" s="151">
        <f t="shared" ref="BL46" si="1343">IF(BL$5=0,,BL45/BL$5)</f>
        <v>0</v>
      </c>
      <c r="BM46" s="151">
        <f t="shared" ref="BM46" si="1344">IF(BM$5=0,,BM45/BM$5)</f>
        <v>0</v>
      </c>
      <c r="BN46" s="151">
        <f t="shared" ref="BN46" si="1345">IF(BN$5=0,,BN45/BN$5)</f>
        <v>0</v>
      </c>
      <c r="BO46" s="151">
        <f t="shared" ref="BO46" si="1346">IF(BO$5=0,,BO45/BO$5)</f>
        <v>0</v>
      </c>
      <c r="BP46" s="151">
        <f t="shared" ref="BP46" si="1347">IF(BP$5=0,,BP45/BP$5)</f>
        <v>0</v>
      </c>
      <c r="BQ46" s="151">
        <f t="shared" ref="BQ46" si="1348">IF(BQ$5=0,,BQ45/BQ$5)</f>
        <v>0</v>
      </c>
      <c r="BR46" s="151">
        <f t="shared" ref="BR46" si="1349">IF(BR$5=0,,BR45/BR$5)</f>
        <v>0</v>
      </c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</row>
    <row r="47" spans="2:82" ht="15.75" collapsed="1">
      <c r="B47" s="126" t="s">
        <v>12</v>
      </c>
      <c r="C47" s="129">
        <f>C41-C43-C45</f>
        <v>563148.82476350863</v>
      </c>
      <c r="D47" s="129">
        <f t="shared" ref="D47:I47" si="1350">D41-D43-D45</f>
        <v>0</v>
      </c>
      <c r="E47" s="129">
        <f t="shared" si="1350"/>
        <v>0</v>
      </c>
      <c r="F47" s="129">
        <f t="shared" si="1350"/>
        <v>0</v>
      </c>
      <c r="G47" s="129">
        <f t="shared" si="1350"/>
        <v>0</v>
      </c>
      <c r="H47" s="129">
        <f t="shared" si="1350"/>
        <v>0</v>
      </c>
      <c r="I47" s="129">
        <f t="shared" si="1350"/>
        <v>563148.82476350863</v>
      </c>
      <c r="J47" s="132">
        <f t="shared" si="86"/>
        <v>0.16760381689594051</v>
      </c>
      <c r="K47" s="129">
        <f t="shared" ref="K47" si="1351">K41-K43-K45</f>
        <v>-39920.299251341436</v>
      </c>
      <c r="L47" s="129">
        <f t="shared" ref="L47" si="1352">L41-L43-L45</f>
        <v>57186.540782420656</v>
      </c>
      <c r="M47" s="129">
        <f t="shared" ref="M47" si="1353">M41-M43-M45</f>
        <v>56186.540782420649</v>
      </c>
      <c r="N47" s="129">
        <f t="shared" ref="N47" si="1354">N41-N43-N45</f>
        <v>52709.871409745581</v>
      </c>
      <c r="O47" s="129">
        <f t="shared" ref="O47" si="1355">O41-O43-O45</f>
        <v>63746.571409745578</v>
      </c>
      <c r="P47" s="129">
        <f t="shared" ref="P47" si="1356">P41-P43-P45</f>
        <v>52709.871409745581</v>
      </c>
      <c r="Q47" s="129">
        <f t="shared" ref="Q47" si="1357">Q41-Q43-Q45</f>
        <v>52709.871409745581</v>
      </c>
      <c r="R47" s="129">
        <f t="shared" ref="R47" si="1358">R41-R43-R45</f>
        <v>52709.871409745581</v>
      </c>
      <c r="S47" s="129">
        <f t="shared" ref="S47" si="1359">S41-S43-S45</f>
        <v>52709.871409745581</v>
      </c>
      <c r="T47" s="129">
        <f t="shared" ref="T47" si="1360">T41-T43-T45</f>
        <v>52709.871409745581</v>
      </c>
      <c r="U47" s="129">
        <f t="shared" ref="U47" si="1361">U41-U43-U45</f>
        <v>56186.540782420649</v>
      </c>
      <c r="V47" s="129">
        <f t="shared" ref="V47" si="1362">V41-V43-V45</f>
        <v>53503.701799369803</v>
      </c>
      <c r="W47" s="129">
        <f t="shared" ref="W47" si="1363">W41-W43-W45</f>
        <v>0</v>
      </c>
      <c r="X47" s="129">
        <f t="shared" ref="X47" si="1364">X41-X43-X45</f>
        <v>0</v>
      </c>
      <c r="Y47" s="129">
        <f t="shared" ref="Y47" si="1365">Y41-Y43-Y45</f>
        <v>0</v>
      </c>
      <c r="Z47" s="129">
        <f t="shared" ref="Z47" si="1366">Z41-Z43-Z45</f>
        <v>0</v>
      </c>
      <c r="AA47" s="129">
        <f t="shared" ref="AA47" si="1367">AA41-AA43-AA45</f>
        <v>0</v>
      </c>
      <c r="AB47" s="129">
        <f t="shared" ref="AB47" si="1368">AB41-AB43-AB45</f>
        <v>0</v>
      </c>
      <c r="AC47" s="129">
        <f t="shared" ref="AC47" si="1369">AC41-AC43-AC45</f>
        <v>0</v>
      </c>
      <c r="AD47" s="129">
        <f t="shared" ref="AD47" si="1370">AD41-AD43-AD45</f>
        <v>0</v>
      </c>
      <c r="AE47" s="129">
        <f t="shared" ref="AE47" si="1371">AE41-AE43-AE45</f>
        <v>0</v>
      </c>
      <c r="AF47" s="129">
        <f t="shared" ref="AF47" si="1372">AF41-AF43-AF45</f>
        <v>0</v>
      </c>
      <c r="AG47" s="129">
        <f t="shared" ref="AG47" si="1373">AG41-AG43-AG45</f>
        <v>0</v>
      </c>
      <c r="AH47" s="129">
        <f t="shared" ref="AH47" si="1374">AH41-AH43-AH45</f>
        <v>0</v>
      </c>
      <c r="AI47" s="129">
        <f t="shared" ref="AI47" si="1375">AI41-AI43-AI45</f>
        <v>0</v>
      </c>
      <c r="AJ47" s="129">
        <f t="shared" ref="AJ47" si="1376">AJ41-AJ43-AJ45</f>
        <v>0</v>
      </c>
      <c r="AK47" s="129">
        <f t="shared" ref="AK47" si="1377">AK41-AK43-AK45</f>
        <v>0</v>
      </c>
      <c r="AL47" s="129">
        <f t="shared" ref="AL47" si="1378">AL41-AL43-AL45</f>
        <v>0</v>
      </c>
      <c r="AM47" s="129">
        <f t="shared" ref="AM47" si="1379">AM41-AM43-AM45</f>
        <v>0</v>
      </c>
      <c r="AN47" s="129">
        <f t="shared" ref="AN47" si="1380">AN41-AN43-AN45</f>
        <v>0</v>
      </c>
      <c r="AO47" s="129">
        <f t="shared" ref="AO47" si="1381">AO41-AO43-AO45</f>
        <v>0</v>
      </c>
      <c r="AP47" s="129">
        <f t="shared" ref="AP47" si="1382">AP41-AP43-AP45</f>
        <v>0</v>
      </c>
      <c r="AQ47" s="129">
        <f t="shared" ref="AQ47" si="1383">AQ41-AQ43-AQ45</f>
        <v>0</v>
      </c>
      <c r="AR47" s="129">
        <f t="shared" ref="AR47" si="1384">AR41-AR43-AR45</f>
        <v>0</v>
      </c>
      <c r="AS47" s="129">
        <f t="shared" ref="AS47" si="1385">AS41-AS43-AS45</f>
        <v>0</v>
      </c>
      <c r="AT47" s="129">
        <f t="shared" ref="AT47" si="1386">AT41-AT43-AT45</f>
        <v>0</v>
      </c>
      <c r="AU47" s="129">
        <f t="shared" ref="AU47" si="1387">AU41-AU43-AU45</f>
        <v>0</v>
      </c>
      <c r="AV47" s="129">
        <f t="shared" ref="AV47" si="1388">AV41-AV43-AV45</f>
        <v>0</v>
      </c>
      <c r="AW47" s="129">
        <f t="shared" ref="AW47" si="1389">AW41-AW43-AW45</f>
        <v>0</v>
      </c>
      <c r="AX47" s="129">
        <f t="shared" ref="AX47" si="1390">AX41-AX43-AX45</f>
        <v>0</v>
      </c>
      <c r="AY47" s="129">
        <f t="shared" ref="AY47" si="1391">AY41-AY43-AY45</f>
        <v>0</v>
      </c>
      <c r="AZ47" s="129">
        <f t="shared" ref="AZ47" si="1392">AZ41-AZ43-AZ45</f>
        <v>0</v>
      </c>
      <c r="BA47" s="129">
        <f t="shared" ref="BA47" si="1393">BA41-BA43-BA45</f>
        <v>0</v>
      </c>
      <c r="BB47" s="129">
        <f t="shared" ref="BB47" si="1394">BB41-BB43-BB45</f>
        <v>0</v>
      </c>
      <c r="BC47" s="129">
        <f t="shared" ref="BC47" si="1395">BC41-BC43-BC45</f>
        <v>0</v>
      </c>
      <c r="BD47" s="129">
        <f t="shared" ref="BD47" si="1396">BD41-BD43-BD45</f>
        <v>0</v>
      </c>
      <c r="BE47" s="129">
        <f t="shared" ref="BE47" si="1397">BE41-BE43-BE45</f>
        <v>0</v>
      </c>
      <c r="BF47" s="129">
        <f t="shared" ref="BF47" si="1398">BF41-BF43-BF45</f>
        <v>0</v>
      </c>
      <c r="BG47" s="129">
        <f t="shared" ref="BG47" si="1399">BG41-BG43-BG45</f>
        <v>0</v>
      </c>
      <c r="BH47" s="129">
        <f t="shared" ref="BH47" si="1400">BH41-BH43-BH45</f>
        <v>0</v>
      </c>
      <c r="BI47" s="129">
        <f t="shared" ref="BI47" si="1401">BI41-BI43-BI45</f>
        <v>0</v>
      </c>
      <c r="BJ47" s="129">
        <f t="shared" ref="BJ47" si="1402">BJ41-BJ43-BJ45</f>
        <v>0</v>
      </c>
      <c r="BK47" s="129">
        <f t="shared" ref="BK47" si="1403">BK41-BK43-BK45</f>
        <v>0</v>
      </c>
      <c r="BL47" s="129">
        <f t="shared" ref="BL47" si="1404">BL41-BL43-BL45</f>
        <v>0</v>
      </c>
      <c r="BM47" s="129">
        <f t="shared" ref="BM47" si="1405">BM41-BM43-BM45</f>
        <v>0</v>
      </c>
      <c r="BN47" s="129">
        <f t="shared" ref="BN47" si="1406">BN41-BN43-BN45</f>
        <v>0</v>
      </c>
      <c r="BO47" s="129">
        <f t="shared" ref="BO47" si="1407">BO41-BO43-BO45</f>
        <v>0</v>
      </c>
      <c r="BP47" s="129">
        <f t="shared" ref="BP47" si="1408">BP41-BP43-BP45</f>
        <v>0</v>
      </c>
      <c r="BQ47" s="129">
        <f t="shared" ref="BQ47" si="1409">BQ41-BQ43-BQ45</f>
        <v>0</v>
      </c>
      <c r="BR47" s="129">
        <f t="shared" ref="BR47:CC47" si="1410">BR41-BR43-BR45</f>
        <v>0</v>
      </c>
      <c r="BS47" s="129">
        <f t="shared" si="1410"/>
        <v>0</v>
      </c>
      <c r="BT47" s="129">
        <f t="shared" si="1410"/>
        <v>0</v>
      </c>
      <c r="BU47" s="129">
        <f t="shared" si="1410"/>
        <v>0</v>
      </c>
      <c r="BV47" s="129">
        <f t="shared" si="1410"/>
        <v>0</v>
      </c>
      <c r="BW47" s="129">
        <f t="shared" si="1410"/>
        <v>0</v>
      </c>
      <c r="BX47" s="129">
        <f t="shared" si="1410"/>
        <v>0</v>
      </c>
      <c r="BY47" s="129">
        <f t="shared" si="1410"/>
        <v>0</v>
      </c>
      <c r="BZ47" s="129">
        <f t="shared" si="1410"/>
        <v>0</v>
      </c>
      <c r="CA47" s="129">
        <f t="shared" si="1410"/>
        <v>0</v>
      </c>
      <c r="CB47" s="129">
        <f t="shared" si="1410"/>
        <v>0</v>
      </c>
      <c r="CC47" s="129">
        <f t="shared" si="1410"/>
        <v>0</v>
      </c>
      <c r="CD47" s="129">
        <f t="shared" ref="CD47" si="1411">CD41-CD43-CD45</f>
        <v>0</v>
      </c>
    </row>
    <row r="48" spans="2:82">
      <c r="B48" s="152" t="s">
        <v>10</v>
      </c>
      <c r="C48" s="215">
        <f t="shared" ref="C48:I48" si="1412">IF(C5=0,,C47/C5)</f>
        <v>0.16760381689594051</v>
      </c>
      <c r="D48" s="215">
        <f t="shared" si="1412"/>
        <v>0</v>
      </c>
      <c r="E48" s="215">
        <f t="shared" si="1412"/>
        <v>0</v>
      </c>
      <c r="F48" s="215">
        <f t="shared" si="1412"/>
        <v>0</v>
      </c>
      <c r="G48" s="215">
        <f t="shared" si="1412"/>
        <v>0</v>
      </c>
      <c r="H48" s="215">
        <f t="shared" si="1412"/>
        <v>0</v>
      </c>
      <c r="I48" s="215">
        <f t="shared" si="1412"/>
        <v>0.16760381689594051</v>
      </c>
      <c r="J48" s="132">
        <f t="shared" si="86"/>
        <v>4.9882088362493942E-8</v>
      </c>
      <c r="K48" s="153">
        <f t="shared" ref="K48:AP48" si="1413">IF(K5=0,,K47/K5)</f>
        <v>-0.16002747750368479</v>
      </c>
      <c r="L48" s="153">
        <f t="shared" si="1413"/>
        <v>0.22924221612053322</v>
      </c>
      <c r="M48" s="153">
        <f t="shared" si="1413"/>
        <v>0.22523354182437777</v>
      </c>
      <c r="N48" s="153">
        <f t="shared" si="1413"/>
        <v>0.18363936336856507</v>
      </c>
      <c r="O48" s="153">
        <f t="shared" si="1413"/>
        <v>0.16323122796833947</v>
      </c>
      <c r="P48" s="153">
        <f t="shared" si="1413"/>
        <v>0.18363936336856507</v>
      </c>
      <c r="Q48" s="153">
        <f t="shared" si="1413"/>
        <v>0.18363936336856507</v>
      </c>
      <c r="R48" s="153">
        <f t="shared" si="1413"/>
        <v>0.18363936336856507</v>
      </c>
      <c r="S48" s="153">
        <f t="shared" si="1413"/>
        <v>0.18363936336856507</v>
      </c>
      <c r="T48" s="153">
        <f t="shared" si="1413"/>
        <v>0.18363936336856507</v>
      </c>
      <c r="U48" s="153">
        <f t="shared" si="1413"/>
        <v>0.22523354182437777</v>
      </c>
      <c r="V48" s="153">
        <f t="shared" si="1413"/>
        <v>0.21447891415229811</v>
      </c>
      <c r="W48" s="153">
        <f t="shared" si="1413"/>
        <v>0</v>
      </c>
      <c r="X48" s="153">
        <f t="shared" si="1413"/>
        <v>0</v>
      </c>
      <c r="Y48" s="153">
        <f t="shared" si="1413"/>
        <v>0</v>
      </c>
      <c r="Z48" s="153">
        <f t="shared" si="1413"/>
        <v>0</v>
      </c>
      <c r="AA48" s="153">
        <f t="shared" si="1413"/>
        <v>0</v>
      </c>
      <c r="AB48" s="153">
        <f t="shared" si="1413"/>
        <v>0</v>
      </c>
      <c r="AC48" s="153">
        <f t="shared" si="1413"/>
        <v>0</v>
      </c>
      <c r="AD48" s="153">
        <f t="shared" si="1413"/>
        <v>0</v>
      </c>
      <c r="AE48" s="153">
        <f t="shared" si="1413"/>
        <v>0</v>
      </c>
      <c r="AF48" s="153">
        <f t="shared" si="1413"/>
        <v>0</v>
      </c>
      <c r="AG48" s="153">
        <f t="shared" si="1413"/>
        <v>0</v>
      </c>
      <c r="AH48" s="153">
        <f t="shared" si="1413"/>
        <v>0</v>
      </c>
      <c r="AI48" s="153">
        <f t="shared" si="1413"/>
        <v>0</v>
      </c>
      <c r="AJ48" s="153">
        <f t="shared" si="1413"/>
        <v>0</v>
      </c>
      <c r="AK48" s="153">
        <f t="shared" si="1413"/>
        <v>0</v>
      </c>
      <c r="AL48" s="153">
        <f t="shared" si="1413"/>
        <v>0</v>
      </c>
      <c r="AM48" s="153">
        <f t="shared" si="1413"/>
        <v>0</v>
      </c>
      <c r="AN48" s="153">
        <f t="shared" si="1413"/>
        <v>0</v>
      </c>
      <c r="AO48" s="153">
        <f t="shared" si="1413"/>
        <v>0</v>
      </c>
      <c r="AP48" s="153">
        <f t="shared" si="1413"/>
        <v>0</v>
      </c>
      <c r="AQ48" s="153">
        <f t="shared" ref="AQ48:BV48" si="1414">IF(AQ5=0,,AQ47/AQ5)</f>
        <v>0</v>
      </c>
      <c r="AR48" s="153">
        <f t="shared" si="1414"/>
        <v>0</v>
      </c>
      <c r="AS48" s="153">
        <f t="shared" si="1414"/>
        <v>0</v>
      </c>
      <c r="AT48" s="153">
        <f t="shared" si="1414"/>
        <v>0</v>
      </c>
      <c r="AU48" s="153">
        <f t="shared" si="1414"/>
        <v>0</v>
      </c>
      <c r="AV48" s="153">
        <f t="shared" si="1414"/>
        <v>0</v>
      </c>
      <c r="AW48" s="153">
        <f t="shared" si="1414"/>
        <v>0</v>
      </c>
      <c r="AX48" s="153">
        <f t="shared" si="1414"/>
        <v>0</v>
      </c>
      <c r="AY48" s="153">
        <f t="shared" si="1414"/>
        <v>0</v>
      </c>
      <c r="AZ48" s="153">
        <f t="shared" si="1414"/>
        <v>0</v>
      </c>
      <c r="BA48" s="153">
        <f t="shared" si="1414"/>
        <v>0</v>
      </c>
      <c r="BB48" s="153">
        <f t="shared" si="1414"/>
        <v>0</v>
      </c>
      <c r="BC48" s="153">
        <f t="shared" si="1414"/>
        <v>0</v>
      </c>
      <c r="BD48" s="153">
        <f t="shared" si="1414"/>
        <v>0</v>
      </c>
      <c r="BE48" s="153">
        <f t="shared" si="1414"/>
        <v>0</v>
      </c>
      <c r="BF48" s="153">
        <f t="shared" si="1414"/>
        <v>0</v>
      </c>
      <c r="BG48" s="153">
        <f t="shared" si="1414"/>
        <v>0</v>
      </c>
      <c r="BH48" s="153">
        <f t="shared" si="1414"/>
        <v>0</v>
      </c>
      <c r="BI48" s="153">
        <f t="shared" si="1414"/>
        <v>0</v>
      </c>
      <c r="BJ48" s="153">
        <f t="shared" si="1414"/>
        <v>0</v>
      </c>
      <c r="BK48" s="153">
        <f t="shared" si="1414"/>
        <v>0</v>
      </c>
      <c r="BL48" s="153">
        <f t="shared" si="1414"/>
        <v>0</v>
      </c>
      <c r="BM48" s="153">
        <f t="shared" si="1414"/>
        <v>0</v>
      </c>
      <c r="BN48" s="153">
        <f t="shared" si="1414"/>
        <v>0</v>
      </c>
      <c r="BO48" s="153">
        <f t="shared" si="1414"/>
        <v>0</v>
      </c>
      <c r="BP48" s="153">
        <f t="shared" si="1414"/>
        <v>0</v>
      </c>
      <c r="BQ48" s="153">
        <f t="shared" si="1414"/>
        <v>0</v>
      </c>
      <c r="BR48" s="153">
        <f t="shared" si="1414"/>
        <v>0</v>
      </c>
      <c r="BS48" s="153">
        <f t="shared" si="1414"/>
        <v>0</v>
      </c>
      <c r="BT48" s="153">
        <f t="shared" si="1414"/>
        <v>0</v>
      </c>
      <c r="BU48" s="153">
        <f t="shared" si="1414"/>
        <v>0</v>
      </c>
      <c r="BV48" s="153">
        <f t="shared" si="1414"/>
        <v>0</v>
      </c>
      <c r="BW48" s="153">
        <f t="shared" ref="BW48:CD48" si="1415">IF(BW5=0,,BW47/BW5)</f>
        <v>0</v>
      </c>
      <c r="BX48" s="153">
        <f t="shared" si="1415"/>
        <v>0</v>
      </c>
      <c r="BY48" s="153">
        <f t="shared" si="1415"/>
        <v>0</v>
      </c>
      <c r="BZ48" s="153">
        <f t="shared" si="1415"/>
        <v>0</v>
      </c>
      <c r="CA48" s="153">
        <f t="shared" si="1415"/>
        <v>0</v>
      </c>
      <c r="CB48" s="153">
        <f t="shared" si="1415"/>
        <v>0</v>
      </c>
      <c r="CC48" s="153">
        <f t="shared" si="1415"/>
        <v>0</v>
      </c>
      <c r="CD48" s="153">
        <f t="shared" si="1415"/>
        <v>0</v>
      </c>
    </row>
    <row r="49" spans="2:82">
      <c r="B49" s="3" t="s">
        <v>13</v>
      </c>
      <c r="C49" s="76">
        <f>SUM(C50:C51)</f>
        <v>62233.823634303619</v>
      </c>
      <c r="D49" s="76">
        <f t="shared" ref="D49:H49" si="1416">SUM(D50:D51)</f>
        <v>4429.1479326698645</v>
      </c>
      <c r="E49" s="76">
        <f t="shared" si="1416"/>
        <v>0</v>
      </c>
      <c r="F49" s="76">
        <f t="shared" si="1416"/>
        <v>0</v>
      </c>
      <c r="G49" s="76">
        <f t="shared" si="1416"/>
        <v>0</v>
      </c>
      <c r="H49" s="76">
        <f t="shared" si="1416"/>
        <v>0</v>
      </c>
      <c r="I49" s="76">
        <f t="shared" ref="I49:I55" si="1417">SUM(C49:H49)</f>
        <v>66662.971566973487</v>
      </c>
      <c r="J49" s="132">
        <f t="shared" si="86"/>
        <v>1.9840170109459682E-2</v>
      </c>
      <c r="K49" s="76">
        <f t="shared" ref="K49:BR49" si="1418">SUM(K50:K51)</f>
        <v>0</v>
      </c>
      <c r="L49" s="76">
        <f t="shared" si="1418"/>
        <v>2972.5803981736517</v>
      </c>
      <c r="M49" s="76">
        <f t="shared" si="1418"/>
        <v>6369.5864714152367</v>
      </c>
      <c r="N49" s="76">
        <f t="shared" si="1418"/>
        <v>6051.5673052572265</v>
      </c>
      <c r="O49" s="76">
        <f t="shared" si="1418"/>
        <v>6245.8426095812947</v>
      </c>
      <c r="P49" s="76">
        <f t="shared" si="1418"/>
        <v>6489.8135825332201</v>
      </c>
      <c r="Q49" s="76">
        <f t="shared" si="1418"/>
        <v>7373.2540344109793</v>
      </c>
      <c r="R49" s="76">
        <f t="shared" si="1418"/>
        <v>5898.857889911229</v>
      </c>
      <c r="S49" s="76">
        <f t="shared" si="1418"/>
        <v>5676.8796241040218</v>
      </c>
      <c r="T49" s="76">
        <f t="shared" si="1418"/>
        <v>5452.4363679287571</v>
      </c>
      <c r="U49" s="76">
        <f t="shared" si="1418"/>
        <v>5224.5271207086198</v>
      </c>
      <c r="V49" s="76">
        <f t="shared" si="1418"/>
        <v>4478.4782302793728</v>
      </c>
      <c r="W49" s="76">
        <f t="shared" si="1418"/>
        <v>3530.8606762827567</v>
      </c>
      <c r="X49" s="76">
        <f t="shared" si="1418"/>
        <v>898.28725638710739</v>
      </c>
      <c r="Y49" s="76">
        <f t="shared" si="1418"/>
        <v>0</v>
      </c>
      <c r="Z49" s="76">
        <f t="shared" si="1418"/>
        <v>0</v>
      </c>
      <c r="AA49" s="76">
        <f t="shared" si="1418"/>
        <v>0</v>
      </c>
      <c r="AB49" s="76">
        <f t="shared" si="1418"/>
        <v>0</v>
      </c>
      <c r="AC49" s="76">
        <f t="shared" si="1418"/>
        <v>0</v>
      </c>
      <c r="AD49" s="76">
        <f t="shared" si="1418"/>
        <v>0</v>
      </c>
      <c r="AE49" s="76">
        <f t="shared" si="1418"/>
        <v>0</v>
      </c>
      <c r="AF49" s="76">
        <f t="shared" si="1418"/>
        <v>0</v>
      </c>
      <c r="AG49" s="76">
        <f t="shared" si="1418"/>
        <v>0</v>
      </c>
      <c r="AH49" s="76">
        <f t="shared" si="1418"/>
        <v>0</v>
      </c>
      <c r="AI49" s="76">
        <f t="shared" si="1418"/>
        <v>0</v>
      </c>
      <c r="AJ49" s="76">
        <f t="shared" si="1418"/>
        <v>0</v>
      </c>
      <c r="AK49" s="76">
        <f t="shared" si="1418"/>
        <v>0</v>
      </c>
      <c r="AL49" s="76">
        <f t="shared" si="1418"/>
        <v>0</v>
      </c>
      <c r="AM49" s="76">
        <f t="shared" si="1418"/>
        <v>0</v>
      </c>
      <c r="AN49" s="76">
        <f t="shared" si="1418"/>
        <v>0</v>
      </c>
      <c r="AO49" s="76">
        <f t="shared" si="1418"/>
        <v>0</v>
      </c>
      <c r="AP49" s="76">
        <f t="shared" si="1418"/>
        <v>0</v>
      </c>
      <c r="AQ49" s="76">
        <f t="shared" si="1418"/>
        <v>0</v>
      </c>
      <c r="AR49" s="76">
        <f t="shared" si="1418"/>
        <v>0</v>
      </c>
      <c r="AS49" s="76">
        <f t="shared" si="1418"/>
        <v>0</v>
      </c>
      <c r="AT49" s="76">
        <f t="shared" si="1418"/>
        <v>0</v>
      </c>
      <c r="AU49" s="76">
        <f t="shared" si="1418"/>
        <v>0</v>
      </c>
      <c r="AV49" s="76">
        <f t="shared" si="1418"/>
        <v>0</v>
      </c>
      <c r="AW49" s="76">
        <f t="shared" si="1418"/>
        <v>0</v>
      </c>
      <c r="AX49" s="76">
        <f t="shared" si="1418"/>
        <v>0</v>
      </c>
      <c r="AY49" s="76">
        <f t="shared" si="1418"/>
        <v>0</v>
      </c>
      <c r="AZ49" s="76">
        <f t="shared" si="1418"/>
        <v>0</v>
      </c>
      <c r="BA49" s="76">
        <f t="shared" si="1418"/>
        <v>0</v>
      </c>
      <c r="BB49" s="76">
        <f t="shared" si="1418"/>
        <v>0</v>
      </c>
      <c r="BC49" s="76">
        <f t="shared" si="1418"/>
        <v>0</v>
      </c>
      <c r="BD49" s="76">
        <f t="shared" si="1418"/>
        <v>0</v>
      </c>
      <c r="BE49" s="76">
        <f t="shared" si="1418"/>
        <v>0</v>
      </c>
      <c r="BF49" s="76">
        <f t="shared" si="1418"/>
        <v>0</v>
      </c>
      <c r="BG49" s="76">
        <f t="shared" si="1418"/>
        <v>0</v>
      </c>
      <c r="BH49" s="76">
        <f t="shared" si="1418"/>
        <v>0</v>
      </c>
      <c r="BI49" s="76">
        <f t="shared" si="1418"/>
        <v>0</v>
      </c>
      <c r="BJ49" s="76">
        <f t="shared" si="1418"/>
        <v>0</v>
      </c>
      <c r="BK49" s="76">
        <f t="shared" si="1418"/>
        <v>0</v>
      </c>
      <c r="BL49" s="76">
        <f t="shared" si="1418"/>
        <v>0</v>
      </c>
      <c r="BM49" s="76">
        <f t="shared" si="1418"/>
        <v>0</v>
      </c>
      <c r="BN49" s="76">
        <f t="shared" si="1418"/>
        <v>0</v>
      </c>
      <c r="BO49" s="76">
        <f t="shared" si="1418"/>
        <v>0</v>
      </c>
      <c r="BP49" s="76">
        <f t="shared" si="1418"/>
        <v>0</v>
      </c>
      <c r="BQ49" s="76">
        <f t="shared" si="1418"/>
        <v>0</v>
      </c>
      <c r="BR49" s="76">
        <f t="shared" si="1418"/>
        <v>0</v>
      </c>
      <c r="BS49" s="76">
        <f t="shared" ref="BS49:CD49" si="1419">SUM(BS50:BS51)</f>
        <v>0</v>
      </c>
      <c r="BT49" s="76">
        <f t="shared" si="1419"/>
        <v>0</v>
      </c>
      <c r="BU49" s="76">
        <f t="shared" si="1419"/>
        <v>0</v>
      </c>
      <c r="BV49" s="76">
        <f t="shared" si="1419"/>
        <v>0</v>
      </c>
      <c r="BW49" s="76">
        <f t="shared" si="1419"/>
        <v>0</v>
      </c>
      <c r="BX49" s="76">
        <f t="shared" si="1419"/>
        <v>0</v>
      </c>
      <c r="BY49" s="76">
        <f t="shared" si="1419"/>
        <v>0</v>
      </c>
      <c r="BZ49" s="76">
        <f t="shared" si="1419"/>
        <v>0</v>
      </c>
      <c r="CA49" s="76">
        <f t="shared" si="1419"/>
        <v>0</v>
      </c>
      <c r="CB49" s="76">
        <f t="shared" si="1419"/>
        <v>0</v>
      </c>
      <c r="CC49" s="76">
        <f t="shared" si="1419"/>
        <v>0</v>
      </c>
      <c r="CD49" s="76">
        <f t="shared" si="1419"/>
        <v>0</v>
      </c>
    </row>
    <row r="50" spans="2:82">
      <c r="B50" s="46" t="s">
        <v>14</v>
      </c>
      <c r="C50" s="76">
        <f t="shared" ref="C50" si="1420">SUM(K50:V50)</f>
        <v>0</v>
      </c>
      <c r="D50" s="76">
        <f t="shared" ref="D50" si="1421">SUM(W50:AH50)</f>
        <v>0</v>
      </c>
      <c r="E50" s="76">
        <f t="shared" ref="E50" si="1422">SUM(AI50:AT50)</f>
        <v>0</v>
      </c>
      <c r="F50" s="76">
        <f t="shared" ref="F50" si="1423">SUM(AU50:BF50)</f>
        <v>0</v>
      </c>
      <c r="G50" s="76">
        <f t="shared" ref="G50" si="1424">SUM(BG50:BR50)</f>
        <v>0</v>
      </c>
      <c r="H50" s="76">
        <f t="shared" ref="H50:H51" si="1425">SUM(BS50:CD50)</f>
        <v>0</v>
      </c>
      <c r="I50" s="76">
        <f t="shared" si="1417"/>
        <v>0</v>
      </c>
      <c r="J50" s="132">
        <f t="shared" si="86"/>
        <v>0</v>
      </c>
      <c r="K50" s="76">
        <f>(Кредит!L10+Кредит!L16)*тех!X$7</f>
        <v>0</v>
      </c>
      <c r="L50" s="76">
        <f>(Кредит!M10+Кредит!M16)*тех!Y$7</f>
        <v>0</v>
      </c>
      <c r="M50" s="76">
        <f>(Кредит!N10+Кредит!N16)*тех!Z$7</f>
        <v>0</v>
      </c>
      <c r="N50" s="76">
        <f>(Кредит!O10+Кредит!O16)*тех!AA$7</f>
        <v>0</v>
      </c>
      <c r="O50" s="76">
        <f>(Кредит!P10+Кредит!P16)*тех!AB$7</f>
        <v>0</v>
      </c>
      <c r="P50" s="76">
        <f>(Кредит!Q10+Кредит!Q16)*тех!AC$7</f>
        <v>0</v>
      </c>
      <c r="Q50" s="76">
        <f>(Кредит!R10+Кредит!R16)*тех!AD$7</f>
        <v>0</v>
      </c>
      <c r="R50" s="76">
        <f>(Кредит!S10+Кредит!S16)*тех!AE$7</f>
        <v>0</v>
      </c>
      <c r="S50" s="76">
        <f>(Кредит!T10+Кредит!T16)*тех!AF$7</f>
        <v>0</v>
      </c>
      <c r="T50" s="76">
        <f>(Кредит!U10+Кредит!U16)*тех!AG$7</f>
        <v>0</v>
      </c>
      <c r="U50" s="76">
        <f>(Кредит!V10+Кредит!V16)*тех!AH$7</f>
        <v>0</v>
      </c>
      <c r="V50" s="76">
        <f>(Кредит!W10+Кредит!W16)*тех!AI$7</f>
        <v>0</v>
      </c>
      <c r="W50" s="76">
        <f>(Кредит!X10+Кредит!X16)*тех!AJ$7</f>
        <v>0</v>
      </c>
      <c r="X50" s="76">
        <f>(Кредит!Y10+Кредит!Y16)*тех!AK$7</f>
        <v>0</v>
      </c>
      <c r="Y50" s="76">
        <f>(Кредит!Z10+Кредит!Z16)*тех!AL$7</f>
        <v>0</v>
      </c>
      <c r="Z50" s="76">
        <f>(Кредит!AA10+Кредит!AA16)*тех!AM$7</f>
        <v>0</v>
      </c>
      <c r="AA50" s="76">
        <f>(Кредит!AB10+Кредит!AB16)*тех!AN$7</f>
        <v>0</v>
      </c>
      <c r="AB50" s="76">
        <f>(Кредит!AC10+Кредит!AC16)*тех!AO$7</f>
        <v>0</v>
      </c>
      <c r="AC50" s="76">
        <f>(Кредит!AD10+Кредит!AD16)*тех!AP$7</f>
        <v>0</v>
      </c>
      <c r="AD50" s="76">
        <f>(Кредит!AE10+Кредит!AE16)*тех!AQ$7</f>
        <v>0</v>
      </c>
      <c r="AE50" s="76">
        <f>(Кредит!AF10+Кредит!AF16)*тех!AR$7</f>
        <v>0</v>
      </c>
      <c r="AF50" s="76">
        <f>(Кредит!AG10+Кредит!AG16)*тех!AS$7</f>
        <v>0</v>
      </c>
      <c r="AG50" s="76">
        <f>(Кредит!AH10+Кредит!AH16)*тех!AT$7</f>
        <v>0</v>
      </c>
      <c r="AH50" s="76">
        <f>(Кредит!AI10+Кредит!AI16)*тех!AU$7</f>
        <v>0</v>
      </c>
      <c r="AI50" s="76">
        <f>(Кредит!AJ10+Кредит!AJ16)*тех!AV$7</f>
        <v>0</v>
      </c>
      <c r="AJ50" s="76">
        <f>(Кредит!AK10+Кредит!AK16)*тех!AW$7</f>
        <v>0</v>
      </c>
      <c r="AK50" s="76">
        <f>(Кредит!AL10+Кредит!AL16)*тех!AX$7</f>
        <v>0</v>
      </c>
      <c r="AL50" s="76">
        <f>(Кредит!AM10+Кредит!AM16)*тех!AY$7</f>
        <v>0</v>
      </c>
      <c r="AM50" s="76">
        <f>(Кредит!AN10+Кредит!AN16)*тех!AZ$7</f>
        <v>0</v>
      </c>
      <c r="AN50" s="76">
        <f>(Кредит!AO10+Кредит!AO16)*тех!BA$7</f>
        <v>0</v>
      </c>
      <c r="AO50" s="76">
        <f>(Кредит!AP10+Кредит!AP16)*тех!BB$7</f>
        <v>0</v>
      </c>
      <c r="AP50" s="76">
        <f>(Кредит!AQ10+Кредит!AQ16)*тех!BC$7</f>
        <v>0</v>
      </c>
      <c r="AQ50" s="76">
        <f>(Кредит!AR10+Кредит!AR16)*тех!BD$7</f>
        <v>0</v>
      </c>
      <c r="AR50" s="76">
        <f>(Кредит!AS10+Кредит!AS16)*тех!BE$7</f>
        <v>0</v>
      </c>
      <c r="AS50" s="76">
        <f>(Кредит!AT10+Кредит!AT16)*тех!BF$7</f>
        <v>0</v>
      </c>
      <c r="AT50" s="76">
        <f>(Кредит!AU10+Кредит!AU16)*тех!BG$7</f>
        <v>0</v>
      </c>
      <c r="AU50" s="76">
        <f>(Кредит!AV10+Кредит!AV16)*тех!BH$7</f>
        <v>0</v>
      </c>
      <c r="AV50" s="76">
        <f>(Кредит!AW10+Кредит!AW16)*тех!BI$7</f>
        <v>0</v>
      </c>
      <c r="AW50" s="76">
        <f>(Кредит!AX10+Кредит!AX16)*тех!BJ$7</f>
        <v>0</v>
      </c>
      <c r="AX50" s="76">
        <f>(Кредит!AY10+Кредит!AY16)*тех!BK$7</f>
        <v>0</v>
      </c>
      <c r="AY50" s="76">
        <f>(Кредит!AZ10+Кредит!AZ16)*тех!BL$7</f>
        <v>0</v>
      </c>
      <c r="AZ50" s="76">
        <f>(Кредит!BA10+Кредит!BA16)*тех!BM$7</f>
        <v>0</v>
      </c>
      <c r="BA50" s="76">
        <f>(Кредит!BB10+Кредит!BB16)*тех!BN$7</f>
        <v>0</v>
      </c>
      <c r="BB50" s="76">
        <f>(Кредит!BC10+Кредит!BC16)*тех!BO$7</f>
        <v>0</v>
      </c>
      <c r="BC50" s="76">
        <f>(Кредит!BD10+Кредит!BD16)*тех!BP$7</f>
        <v>0</v>
      </c>
      <c r="BD50" s="76">
        <f>(Кредит!BE10+Кредит!BE16)*тех!BQ$7</f>
        <v>0</v>
      </c>
      <c r="BE50" s="76">
        <f>(Кредит!BF10+Кредит!BF16)*тех!BR$7</f>
        <v>0</v>
      </c>
      <c r="BF50" s="76">
        <f>(Кредит!BG10+Кредит!BG16)*тех!BS$7</f>
        <v>0</v>
      </c>
      <c r="BG50" s="76">
        <f>(Кредит!BH10+Кредит!BH16)*тех!BT$7</f>
        <v>0</v>
      </c>
      <c r="BH50" s="76">
        <f>(Кредит!BI10+Кредит!BI16)*тех!BU$7</f>
        <v>0</v>
      </c>
      <c r="BI50" s="76">
        <f>(Кредит!BJ10+Кредит!BJ16)*тех!BV$7</f>
        <v>0</v>
      </c>
      <c r="BJ50" s="76">
        <f>(Кредит!BK10+Кредит!BK16)*тех!BW$7</f>
        <v>0</v>
      </c>
      <c r="BK50" s="76">
        <f>(Кредит!BL10+Кредит!BL16)*тех!BX$7</f>
        <v>0</v>
      </c>
      <c r="BL50" s="76">
        <f>(Кредит!BM10+Кредит!BM16)*тех!BY$7</f>
        <v>0</v>
      </c>
      <c r="BM50" s="76">
        <f>(Кредит!BN10+Кредит!BN16)*тех!BZ$7</f>
        <v>0</v>
      </c>
      <c r="BN50" s="76">
        <f>(Кредит!BO10+Кредит!BO16)*тех!CA$7</f>
        <v>0</v>
      </c>
      <c r="BO50" s="76">
        <f>(Кредит!BP10+Кредит!BP16)*тех!CB$7</f>
        <v>0</v>
      </c>
      <c r="BP50" s="76">
        <f>(Кредит!BQ10+Кредит!BQ16)*тех!CC$7</f>
        <v>0</v>
      </c>
      <c r="BQ50" s="76">
        <f>(Кредит!BR10+Кредит!BR16)*тех!CD$7</f>
        <v>0</v>
      </c>
      <c r="BR50" s="76">
        <f>(Кредит!BS10+Кредит!BS16)*тех!CE$7</f>
        <v>0</v>
      </c>
      <c r="BS50" s="76">
        <f>(Кредит!BT10+Кредит!BT16)*тех!CF$7</f>
        <v>0</v>
      </c>
      <c r="BT50" s="76">
        <f>(Кредит!BU10+Кредит!BU16)*тех!CG$7</f>
        <v>0</v>
      </c>
      <c r="BU50" s="76">
        <f>(Кредит!BV10+Кредит!BV16)*тех!CH$7</f>
        <v>0</v>
      </c>
      <c r="BV50" s="76">
        <f>(Кредит!BW10+Кредит!BW16)*тех!CI$7</f>
        <v>0</v>
      </c>
      <c r="BW50" s="76">
        <f>(Кредит!BX10+Кредит!BX16)*тех!CJ$7</f>
        <v>0</v>
      </c>
      <c r="BX50" s="76">
        <f>(Кредит!BY10+Кредит!BY16)*тех!CK$7</f>
        <v>0</v>
      </c>
      <c r="BY50" s="76">
        <f>(Кредит!BZ10+Кредит!BZ16)*тех!CL$7</f>
        <v>0</v>
      </c>
      <c r="BZ50" s="76">
        <f>(Кредит!CA10+Кредит!CA16)*тех!CM$7</f>
        <v>0</v>
      </c>
      <c r="CA50" s="76">
        <f>(Кредит!CB10+Кредит!CB16)*тех!CN$7</f>
        <v>0</v>
      </c>
      <c r="CB50" s="76">
        <f>(Кредит!CC10+Кредит!CC16)*тех!CO$7</f>
        <v>0</v>
      </c>
      <c r="CC50" s="76">
        <f>(Кредит!CD10+Кредит!CD16)*тех!CP$7</f>
        <v>0</v>
      </c>
      <c r="CD50" s="76">
        <f>(Кредит!CE10+Кредит!CE16)*тех!CQ$7</f>
        <v>0</v>
      </c>
    </row>
    <row r="51" spans="2:82">
      <c r="B51" s="46" t="s">
        <v>15</v>
      </c>
      <c r="C51" s="76">
        <f t="shared" ref="C51" si="1426">SUM(K51:V51)</f>
        <v>62233.823634303619</v>
      </c>
      <c r="D51" s="76">
        <f t="shared" ref="D51" si="1427">SUM(W51:AH51)</f>
        <v>4429.1479326698645</v>
      </c>
      <c r="E51" s="76">
        <f t="shared" ref="E51" si="1428">SUM(AI51:AT51)</f>
        <v>0</v>
      </c>
      <c r="F51" s="76">
        <f t="shared" ref="F51" si="1429">SUM(AU51:BF51)</f>
        <v>0</v>
      </c>
      <c r="G51" s="76">
        <f t="shared" ref="G51" si="1430">SUM(BG51:BR51)</f>
        <v>0</v>
      </c>
      <c r="H51" s="76">
        <f t="shared" si="1425"/>
        <v>0</v>
      </c>
      <c r="I51" s="76">
        <f t="shared" si="1417"/>
        <v>66662.971566973487</v>
      </c>
      <c r="J51" s="132">
        <f t="shared" si="86"/>
        <v>1.9840170109459682E-2</v>
      </c>
      <c r="K51" s="76">
        <f>Кредит!L22*тех!X$7</f>
        <v>0</v>
      </c>
      <c r="L51" s="76">
        <f>Кредит!M22*тех!Y$7</f>
        <v>2972.5803981736517</v>
      </c>
      <c r="M51" s="76">
        <f>Кредит!N22*тех!Z$7</f>
        <v>6369.5864714152367</v>
      </c>
      <c r="N51" s="76">
        <f>Кредит!O22*тех!AA$7</f>
        <v>6051.5673052572265</v>
      </c>
      <c r="O51" s="76">
        <f>Кредит!P22*тех!AB$7</f>
        <v>6245.8426095812947</v>
      </c>
      <c r="P51" s="76">
        <f>Кредит!Q22*тех!AC$7</f>
        <v>6489.8135825332201</v>
      </c>
      <c r="Q51" s="76">
        <f>Кредит!R22*тех!AD$7</f>
        <v>7373.2540344109793</v>
      </c>
      <c r="R51" s="76">
        <f>Кредит!S22*тех!AE$7</f>
        <v>5898.857889911229</v>
      </c>
      <c r="S51" s="76">
        <f>Кредит!T22*тех!AF$7</f>
        <v>5676.8796241040218</v>
      </c>
      <c r="T51" s="76">
        <f>Кредит!U22*тех!AG$7</f>
        <v>5452.4363679287571</v>
      </c>
      <c r="U51" s="76">
        <f>Кредит!V22*тех!AH$7</f>
        <v>5224.5271207086198</v>
      </c>
      <c r="V51" s="76">
        <f>Кредит!W22*тех!AI$7</f>
        <v>4478.4782302793728</v>
      </c>
      <c r="W51" s="76">
        <f>Кредит!X22*тех!AJ$7</f>
        <v>3530.8606762827567</v>
      </c>
      <c r="X51" s="76">
        <f>Кредит!Y22*тех!AK$7</f>
        <v>898.28725638710739</v>
      </c>
      <c r="Y51" s="76">
        <f>Кредит!Z22*тех!AL$7</f>
        <v>0</v>
      </c>
      <c r="Z51" s="76">
        <f>Кредит!AA22*тех!AM$7</f>
        <v>0</v>
      </c>
      <c r="AA51" s="76">
        <f>Кредит!AB22*тех!AN$7</f>
        <v>0</v>
      </c>
      <c r="AB51" s="76">
        <f>Кредит!AC22*тех!AO$7</f>
        <v>0</v>
      </c>
      <c r="AC51" s="76">
        <f>Кредит!AD22*тех!AP$7</f>
        <v>0</v>
      </c>
      <c r="AD51" s="76">
        <f>Кредит!AE22*тех!AQ$7</f>
        <v>0</v>
      </c>
      <c r="AE51" s="76">
        <f>Кредит!AF22*тех!AR$7</f>
        <v>0</v>
      </c>
      <c r="AF51" s="76">
        <f>Кредит!AG22*тех!AS$7</f>
        <v>0</v>
      </c>
      <c r="AG51" s="76">
        <f>Кредит!AH22*тех!AT$7</f>
        <v>0</v>
      </c>
      <c r="AH51" s="76">
        <f>Кредит!AI22*тех!AU$7</f>
        <v>0</v>
      </c>
      <c r="AI51" s="76">
        <f>Кредит!AJ22*тех!AV$7</f>
        <v>0</v>
      </c>
      <c r="AJ51" s="76">
        <f>Кредит!AK22*тех!AW$7</f>
        <v>0</v>
      </c>
      <c r="AK51" s="76">
        <f>Кредит!AL22*тех!AX$7</f>
        <v>0</v>
      </c>
      <c r="AL51" s="76">
        <f>Кредит!AM22*тех!AY$7</f>
        <v>0</v>
      </c>
      <c r="AM51" s="76">
        <f>Кредит!AN22*тех!AZ$7</f>
        <v>0</v>
      </c>
      <c r="AN51" s="76">
        <f>Кредит!AO22*тех!BA$7</f>
        <v>0</v>
      </c>
      <c r="AO51" s="76">
        <f>Кредит!AP22*тех!BB$7</f>
        <v>0</v>
      </c>
      <c r="AP51" s="76">
        <f>Кредит!AQ22*тех!BC$7</f>
        <v>0</v>
      </c>
      <c r="AQ51" s="76">
        <f>Кредит!AR22*тех!BD$7</f>
        <v>0</v>
      </c>
      <c r="AR51" s="76">
        <f>Кредит!AS22*тех!BE$7</f>
        <v>0</v>
      </c>
      <c r="AS51" s="76">
        <f>Кредит!AT22*тех!BF$7</f>
        <v>0</v>
      </c>
      <c r="AT51" s="76">
        <f>Кредит!AU22*тех!BG$7</f>
        <v>0</v>
      </c>
      <c r="AU51" s="76">
        <f>Кредит!AV22*тех!BH$7</f>
        <v>0</v>
      </c>
      <c r="AV51" s="76">
        <f>Кредит!AW22*тех!BI$7</f>
        <v>0</v>
      </c>
      <c r="AW51" s="76">
        <f>Кредит!AX22*тех!BJ$7</f>
        <v>0</v>
      </c>
      <c r="AX51" s="76">
        <f>Кредит!AY22*тех!BK$7</f>
        <v>0</v>
      </c>
      <c r="AY51" s="76">
        <f>Кредит!AZ22*тех!BL$7</f>
        <v>0</v>
      </c>
      <c r="AZ51" s="76">
        <f>Кредит!BA22*тех!BM$7</f>
        <v>0</v>
      </c>
      <c r="BA51" s="76">
        <f>Кредит!BB22*тех!BN$7</f>
        <v>0</v>
      </c>
      <c r="BB51" s="76">
        <f>Кредит!BC22*тех!BO$7</f>
        <v>0</v>
      </c>
      <c r="BC51" s="76">
        <f>Кредит!BD22*тех!BP$7</f>
        <v>0</v>
      </c>
      <c r="BD51" s="76">
        <f>Кредит!BE22*тех!BQ$7</f>
        <v>0</v>
      </c>
      <c r="BE51" s="76">
        <f>Кредит!BF22*тех!BR$7</f>
        <v>0</v>
      </c>
      <c r="BF51" s="76">
        <f>Кредит!BG22*тех!BS$7</f>
        <v>0</v>
      </c>
      <c r="BG51" s="76">
        <f>Кредит!BH22*тех!BT$7</f>
        <v>0</v>
      </c>
      <c r="BH51" s="76">
        <f>Кредит!BI22*тех!BU$7</f>
        <v>0</v>
      </c>
      <c r="BI51" s="76">
        <f>Кредит!BJ22*тех!BV$7</f>
        <v>0</v>
      </c>
      <c r="BJ51" s="76">
        <f>Кредит!BK22*тех!BW$7</f>
        <v>0</v>
      </c>
      <c r="BK51" s="76">
        <f>Кредит!BL22*тех!BX$7</f>
        <v>0</v>
      </c>
      <c r="BL51" s="76">
        <f>Кредит!BM22*тех!BY$7</f>
        <v>0</v>
      </c>
      <c r="BM51" s="76">
        <f>Кредит!BN22*тех!BZ$7</f>
        <v>0</v>
      </c>
      <c r="BN51" s="76">
        <f>Кредит!BO22*тех!CA$7</f>
        <v>0</v>
      </c>
      <c r="BO51" s="76">
        <f>Кредит!BP22*тех!CB$7</f>
        <v>0</v>
      </c>
      <c r="BP51" s="76">
        <f>Кредит!BQ22*тех!CC$7</f>
        <v>0</v>
      </c>
      <c r="BQ51" s="76">
        <f>Кредит!BR22*тех!CD$7</f>
        <v>0</v>
      </c>
      <c r="BR51" s="76">
        <f>Кредит!BS22*тех!CE$7</f>
        <v>0</v>
      </c>
      <c r="BS51" s="76">
        <f>Кредит!BT22*тех!CF$7</f>
        <v>0</v>
      </c>
      <c r="BT51" s="76">
        <f>Кредит!BU22*тех!CG$7</f>
        <v>0</v>
      </c>
      <c r="BU51" s="76">
        <f>Кредит!BV22*тех!CH$7</f>
        <v>0</v>
      </c>
      <c r="BV51" s="76">
        <f>Кредит!BW22*тех!CI$7</f>
        <v>0</v>
      </c>
      <c r="BW51" s="76">
        <f>Кредит!BX22*тех!CJ$7</f>
        <v>0</v>
      </c>
      <c r="BX51" s="76">
        <f>Кредит!BY22*тех!CK$7</f>
        <v>0</v>
      </c>
      <c r="BY51" s="76">
        <f>Кредит!BZ22*тех!CL$7</f>
        <v>0</v>
      </c>
      <c r="BZ51" s="76">
        <f>Кредит!CA22*тех!CM$7</f>
        <v>0</v>
      </c>
      <c r="CA51" s="76">
        <f>Кредит!CB22*тех!CN$7</f>
        <v>0</v>
      </c>
      <c r="CB51" s="76">
        <f>Кредит!CC22*тех!CO$7</f>
        <v>0</v>
      </c>
      <c r="CC51" s="76">
        <f>Кредит!CD22*тех!CP$7</f>
        <v>0</v>
      </c>
      <c r="CD51" s="76">
        <f>Кредит!CE22*тех!CQ$7</f>
        <v>0</v>
      </c>
    </row>
    <row r="52" spans="2:82">
      <c r="B52" s="3" t="s">
        <v>16</v>
      </c>
      <c r="C52" s="76">
        <f>SUM(C53:C55)</f>
        <v>50399.999999386819</v>
      </c>
      <c r="D52" s="76">
        <f t="shared" ref="D52:H52" si="1431">SUM(D53:D55)</f>
        <v>0</v>
      </c>
      <c r="E52" s="76">
        <f t="shared" si="1431"/>
        <v>0</v>
      </c>
      <c r="F52" s="76">
        <f t="shared" si="1431"/>
        <v>0</v>
      </c>
      <c r="G52" s="76">
        <f t="shared" si="1431"/>
        <v>0</v>
      </c>
      <c r="H52" s="76">
        <f t="shared" si="1431"/>
        <v>0</v>
      </c>
      <c r="I52" s="76">
        <f t="shared" si="1417"/>
        <v>50399.999999386819</v>
      </c>
      <c r="J52" s="132">
        <f t="shared" si="86"/>
        <v>1.5000000000000001E-2</v>
      </c>
      <c r="K52" s="76">
        <f t="shared" ref="K52" si="1432">SUM(K53:K55)</f>
        <v>3741.8854443689738</v>
      </c>
      <c r="L52" s="76">
        <f t="shared" ref="L52" si="1433">SUM(L53:L55)</f>
        <v>3741.8854443689738</v>
      </c>
      <c r="M52" s="76">
        <f t="shared" ref="M52" si="1434">SUM(M53:M55)</f>
        <v>3741.8854443689738</v>
      </c>
      <c r="N52" s="76">
        <f t="shared" ref="N52" si="1435">SUM(N53:N55)</f>
        <v>4305.4389682202791</v>
      </c>
      <c r="O52" s="76">
        <f t="shared" ref="O52" si="1436">SUM(O53:O55)</f>
        <v>5857.9389682202791</v>
      </c>
      <c r="P52" s="76">
        <f t="shared" ref="P52" si="1437">SUM(P53:P55)</f>
        <v>4305.4389682202791</v>
      </c>
      <c r="Q52" s="76">
        <f t="shared" ref="Q52" si="1438">SUM(Q53:Q55)</f>
        <v>4305.4389682202791</v>
      </c>
      <c r="R52" s="76">
        <f t="shared" ref="R52" si="1439">SUM(R53:R55)</f>
        <v>4305.4389682202791</v>
      </c>
      <c r="S52" s="76">
        <f t="shared" ref="S52" si="1440">SUM(S53:S55)</f>
        <v>4305.4389682202791</v>
      </c>
      <c r="T52" s="76">
        <f t="shared" ref="T52" si="1441">SUM(T53:T55)</f>
        <v>4305.4389682202791</v>
      </c>
      <c r="U52" s="76">
        <f t="shared" ref="U52" si="1442">SUM(U53:U55)</f>
        <v>3741.8854443689738</v>
      </c>
      <c r="V52" s="76">
        <f t="shared" ref="V52" si="1443">SUM(V53:V55)</f>
        <v>3741.8854443689738</v>
      </c>
      <c r="W52" s="76">
        <f t="shared" ref="W52" si="1444">SUM(W53:W55)</f>
        <v>0</v>
      </c>
      <c r="X52" s="76">
        <f t="shared" ref="X52" si="1445">SUM(X53:X55)</f>
        <v>0</v>
      </c>
      <c r="Y52" s="76">
        <f t="shared" ref="Y52" si="1446">SUM(Y53:Y55)</f>
        <v>0</v>
      </c>
      <c r="Z52" s="76">
        <f t="shared" ref="Z52" si="1447">SUM(Z53:Z55)</f>
        <v>0</v>
      </c>
      <c r="AA52" s="76">
        <f t="shared" ref="AA52" si="1448">SUM(AA53:AA55)</f>
        <v>0</v>
      </c>
      <c r="AB52" s="76">
        <f t="shared" ref="AB52" si="1449">SUM(AB53:AB55)</f>
        <v>0</v>
      </c>
      <c r="AC52" s="76">
        <f t="shared" ref="AC52" si="1450">SUM(AC53:AC55)</f>
        <v>0</v>
      </c>
      <c r="AD52" s="76">
        <f t="shared" ref="AD52" si="1451">SUM(AD53:AD55)</f>
        <v>0</v>
      </c>
      <c r="AE52" s="76">
        <f t="shared" ref="AE52" si="1452">SUM(AE53:AE55)</f>
        <v>0</v>
      </c>
      <c r="AF52" s="76">
        <f t="shared" ref="AF52" si="1453">SUM(AF53:AF55)</f>
        <v>0</v>
      </c>
      <c r="AG52" s="76">
        <f t="shared" ref="AG52" si="1454">SUM(AG53:AG55)</f>
        <v>0</v>
      </c>
      <c r="AH52" s="76">
        <f t="shared" ref="AH52" si="1455">SUM(AH53:AH55)</f>
        <v>0</v>
      </c>
      <c r="AI52" s="76">
        <f t="shared" ref="AI52" si="1456">SUM(AI53:AI55)</f>
        <v>0</v>
      </c>
      <c r="AJ52" s="76">
        <f t="shared" ref="AJ52" si="1457">SUM(AJ53:AJ55)</f>
        <v>0</v>
      </c>
      <c r="AK52" s="76">
        <f t="shared" ref="AK52" si="1458">SUM(AK53:AK55)</f>
        <v>0</v>
      </c>
      <c r="AL52" s="76">
        <f t="shared" ref="AL52" si="1459">SUM(AL53:AL55)</f>
        <v>0</v>
      </c>
      <c r="AM52" s="76">
        <f t="shared" ref="AM52" si="1460">SUM(AM53:AM55)</f>
        <v>0</v>
      </c>
      <c r="AN52" s="76">
        <f t="shared" ref="AN52" si="1461">SUM(AN53:AN55)</f>
        <v>0</v>
      </c>
      <c r="AO52" s="76">
        <f t="shared" ref="AO52" si="1462">SUM(AO53:AO55)</f>
        <v>0</v>
      </c>
      <c r="AP52" s="76">
        <f t="shared" ref="AP52" si="1463">SUM(AP53:AP55)</f>
        <v>0</v>
      </c>
      <c r="AQ52" s="76">
        <f t="shared" ref="AQ52" si="1464">SUM(AQ53:AQ55)</f>
        <v>0</v>
      </c>
      <c r="AR52" s="76">
        <f t="shared" ref="AR52" si="1465">SUM(AR53:AR55)</f>
        <v>0</v>
      </c>
      <c r="AS52" s="76">
        <f t="shared" ref="AS52" si="1466">SUM(AS53:AS55)</f>
        <v>0</v>
      </c>
      <c r="AT52" s="76">
        <f t="shared" ref="AT52" si="1467">SUM(AT53:AT55)</f>
        <v>0</v>
      </c>
      <c r="AU52" s="76">
        <f t="shared" ref="AU52" si="1468">SUM(AU53:AU55)</f>
        <v>0</v>
      </c>
      <c r="AV52" s="76">
        <f t="shared" ref="AV52" si="1469">SUM(AV53:AV55)</f>
        <v>0</v>
      </c>
      <c r="AW52" s="76">
        <f t="shared" ref="AW52" si="1470">SUM(AW53:AW55)</f>
        <v>0</v>
      </c>
      <c r="AX52" s="76">
        <f t="shared" ref="AX52" si="1471">SUM(AX53:AX55)</f>
        <v>0</v>
      </c>
      <c r="AY52" s="76">
        <f t="shared" ref="AY52" si="1472">SUM(AY53:AY55)</f>
        <v>0</v>
      </c>
      <c r="AZ52" s="76">
        <f t="shared" ref="AZ52" si="1473">SUM(AZ53:AZ55)</f>
        <v>0</v>
      </c>
      <c r="BA52" s="76">
        <f t="shared" ref="BA52" si="1474">SUM(BA53:BA55)</f>
        <v>0</v>
      </c>
      <c r="BB52" s="76">
        <f t="shared" ref="BB52" si="1475">SUM(BB53:BB55)</f>
        <v>0</v>
      </c>
      <c r="BC52" s="76">
        <f t="shared" ref="BC52" si="1476">SUM(BC53:BC55)</f>
        <v>0</v>
      </c>
      <c r="BD52" s="76">
        <f t="shared" ref="BD52" si="1477">SUM(BD53:BD55)</f>
        <v>0</v>
      </c>
      <c r="BE52" s="76">
        <f t="shared" ref="BE52" si="1478">SUM(BE53:BE55)</f>
        <v>0</v>
      </c>
      <c r="BF52" s="76">
        <f t="shared" ref="BF52" si="1479">SUM(BF53:BF55)</f>
        <v>0</v>
      </c>
      <c r="BG52" s="76">
        <f t="shared" ref="BG52" si="1480">SUM(BG53:BG55)</f>
        <v>0</v>
      </c>
      <c r="BH52" s="76">
        <f t="shared" ref="BH52" si="1481">SUM(BH53:BH55)</f>
        <v>0</v>
      </c>
      <c r="BI52" s="76">
        <f t="shared" ref="BI52" si="1482">SUM(BI53:BI55)</f>
        <v>0</v>
      </c>
      <c r="BJ52" s="76">
        <f t="shared" ref="BJ52" si="1483">SUM(BJ53:BJ55)</f>
        <v>0</v>
      </c>
      <c r="BK52" s="76">
        <f t="shared" ref="BK52" si="1484">SUM(BK53:BK55)</f>
        <v>0</v>
      </c>
      <c r="BL52" s="76">
        <f t="shared" ref="BL52" si="1485">SUM(BL53:BL55)</f>
        <v>0</v>
      </c>
      <c r="BM52" s="76">
        <f t="shared" ref="BM52" si="1486">SUM(BM53:BM55)</f>
        <v>0</v>
      </c>
      <c r="BN52" s="76">
        <f t="shared" ref="BN52" si="1487">SUM(BN53:BN55)</f>
        <v>0</v>
      </c>
      <c r="BO52" s="76">
        <f t="shared" ref="BO52" si="1488">SUM(BO53:BO55)</f>
        <v>0</v>
      </c>
      <c r="BP52" s="76">
        <f t="shared" ref="BP52" si="1489">SUM(BP53:BP55)</f>
        <v>0</v>
      </c>
      <c r="BQ52" s="76">
        <f t="shared" ref="BQ52" si="1490">SUM(BQ53:BQ55)</f>
        <v>0</v>
      </c>
      <c r="BR52" s="76">
        <f t="shared" ref="BR52:CC52" si="1491">SUM(BR53:BR55)</f>
        <v>0</v>
      </c>
      <c r="BS52" s="76">
        <f t="shared" si="1491"/>
        <v>0</v>
      </c>
      <c r="BT52" s="76">
        <f t="shared" si="1491"/>
        <v>0</v>
      </c>
      <c r="BU52" s="76">
        <f t="shared" si="1491"/>
        <v>0</v>
      </c>
      <c r="BV52" s="76">
        <f t="shared" si="1491"/>
        <v>0</v>
      </c>
      <c r="BW52" s="76">
        <f t="shared" si="1491"/>
        <v>0</v>
      </c>
      <c r="BX52" s="76">
        <f t="shared" si="1491"/>
        <v>0</v>
      </c>
      <c r="BY52" s="76">
        <f t="shared" si="1491"/>
        <v>0</v>
      </c>
      <c r="BZ52" s="76">
        <f t="shared" si="1491"/>
        <v>0</v>
      </c>
      <c r="CA52" s="76">
        <f t="shared" si="1491"/>
        <v>0</v>
      </c>
      <c r="CB52" s="76">
        <f t="shared" si="1491"/>
        <v>0</v>
      </c>
      <c r="CC52" s="76">
        <f t="shared" si="1491"/>
        <v>0</v>
      </c>
      <c r="CD52" s="76">
        <f t="shared" ref="CD52" si="1492">SUM(CD53:CD55)</f>
        <v>0</v>
      </c>
    </row>
    <row r="53" spans="2:82">
      <c r="B53" s="46" t="s">
        <v>17</v>
      </c>
      <c r="C53" s="76">
        <f t="shared" ref="C53:C55" si="1493">SUM(K53:V53)</f>
        <v>50399.999999386819</v>
      </c>
      <c r="D53" s="76">
        <f t="shared" ref="D53:D55" si="1494">SUM(W53:AH53)</f>
        <v>0</v>
      </c>
      <c r="E53" s="76">
        <f t="shared" ref="E53:E55" si="1495">SUM(AI53:AT53)</f>
        <v>0</v>
      </c>
      <c r="F53" s="76">
        <f t="shared" ref="F53:F55" si="1496">SUM(AU53:BF53)</f>
        <v>0</v>
      </c>
      <c r="G53" s="76">
        <f t="shared" ref="G53:G55" si="1497">SUM(BG53:BR53)</f>
        <v>0</v>
      </c>
      <c r="H53" s="76">
        <f t="shared" ref="H53:H55" si="1498">SUM(BS53:CD53)</f>
        <v>0</v>
      </c>
      <c r="I53" s="76">
        <f t="shared" si="1417"/>
        <v>50399.999999386819</v>
      </c>
      <c r="J53" s="132">
        <f t="shared" si="86"/>
        <v>1.5000000000000001E-2</v>
      </c>
      <c r="K53" s="76">
        <f>K5*Параметры!$C$28</f>
        <v>3741.8854443689738</v>
      </c>
      <c r="L53" s="76">
        <f>L5*Параметры!$C$28</f>
        <v>3741.8854443689738</v>
      </c>
      <c r="M53" s="76">
        <f>M5*Параметры!$C$28</f>
        <v>3741.8854443689738</v>
      </c>
      <c r="N53" s="76">
        <f>N5*Параметры!$C$28</f>
        <v>4305.4389682202791</v>
      </c>
      <c r="O53" s="76">
        <f>O5*Параметры!$C$28</f>
        <v>5857.9389682202791</v>
      </c>
      <c r="P53" s="76">
        <f>P5*Параметры!$C$28</f>
        <v>4305.4389682202791</v>
      </c>
      <c r="Q53" s="76">
        <f>Q5*Параметры!$C$28</f>
        <v>4305.4389682202791</v>
      </c>
      <c r="R53" s="76">
        <f>R5*Параметры!$C$28</f>
        <v>4305.4389682202791</v>
      </c>
      <c r="S53" s="76">
        <f>S5*Параметры!$C$28</f>
        <v>4305.4389682202791</v>
      </c>
      <c r="T53" s="76">
        <f>T5*Параметры!$C$28</f>
        <v>4305.4389682202791</v>
      </c>
      <c r="U53" s="76">
        <f>U5*Параметры!$C$28</f>
        <v>3741.8854443689738</v>
      </c>
      <c r="V53" s="76">
        <f>V5*Параметры!$C$28</f>
        <v>3741.8854443689738</v>
      </c>
      <c r="W53" s="76">
        <f>W5*Параметры!$C$28</f>
        <v>0</v>
      </c>
      <c r="X53" s="76">
        <f>X5*Параметры!$C$28</f>
        <v>0</v>
      </c>
      <c r="Y53" s="76">
        <f>Y5*Параметры!$C$28</f>
        <v>0</v>
      </c>
      <c r="Z53" s="76">
        <f>Z5*Параметры!$C$28</f>
        <v>0</v>
      </c>
      <c r="AA53" s="76">
        <f>AA5*Параметры!$C$28</f>
        <v>0</v>
      </c>
      <c r="AB53" s="76">
        <f>AB5*Параметры!$C$28</f>
        <v>0</v>
      </c>
      <c r="AC53" s="76">
        <f>AC5*Параметры!$C$28</f>
        <v>0</v>
      </c>
      <c r="AD53" s="76">
        <f>AD5*Параметры!$C$28</f>
        <v>0</v>
      </c>
      <c r="AE53" s="76">
        <f>AE5*Параметры!$C$28</f>
        <v>0</v>
      </c>
      <c r="AF53" s="76">
        <f>AF5*Параметры!$C$28</f>
        <v>0</v>
      </c>
      <c r="AG53" s="76">
        <f>AG5*Параметры!$C$28</f>
        <v>0</v>
      </c>
      <c r="AH53" s="76">
        <f>AH5*Параметры!$C$28</f>
        <v>0</v>
      </c>
      <c r="AI53" s="76">
        <f>AI5*Параметры!$C$28</f>
        <v>0</v>
      </c>
      <c r="AJ53" s="76">
        <f>AJ5*Параметры!$C$28</f>
        <v>0</v>
      </c>
      <c r="AK53" s="76">
        <f>AK5*Параметры!$C$28</f>
        <v>0</v>
      </c>
      <c r="AL53" s="76">
        <f>AL5*Параметры!$C$28</f>
        <v>0</v>
      </c>
      <c r="AM53" s="76">
        <f>AM5*Параметры!$C$28</f>
        <v>0</v>
      </c>
      <c r="AN53" s="76">
        <f>AN5*Параметры!$C$28</f>
        <v>0</v>
      </c>
      <c r="AO53" s="76">
        <f>AO5*Параметры!$C$28</f>
        <v>0</v>
      </c>
      <c r="AP53" s="76">
        <f>AP5*Параметры!$C$28</f>
        <v>0</v>
      </c>
      <c r="AQ53" s="76">
        <f>AQ5*Параметры!$C$28</f>
        <v>0</v>
      </c>
      <c r="AR53" s="76">
        <f>AR5*Параметры!$C$28</f>
        <v>0</v>
      </c>
      <c r="AS53" s="76">
        <f>AS5*Параметры!$C$28</f>
        <v>0</v>
      </c>
      <c r="AT53" s="76">
        <f>AT5*Параметры!$C$28</f>
        <v>0</v>
      </c>
      <c r="AU53" s="76">
        <f>AU5*Параметры!$C$28</f>
        <v>0</v>
      </c>
      <c r="AV53" s="76">
        <f>AV5*Параметры!$C$28</f>
        <v>0</v>
      </c>
      <c r="AW53" s="76">
        <f>AW5*Параметры!$C$28</f>
        <v>0</v>
      </c>
      <c r="AX53" s="76">
        <f>AX5*Параметры!$C$28</f>
        <v>0</v>
      </c>
      <c r="AY53" s="76">
        <f>AY5*Параметры!$C$28</f>
        <v>0</v>
      </c>
      <c r="AZ53" s="76">
        <f>AZ5*Параметры!$C$28</f>
        <v>0</v>
      </c>
      <c r="BA53" s="76">
        <f>BA5*Параметры!$C$28</f>
        <v>0</v>
      </c>
      <c r="BB53" s="76">
        <f>BB5*Параметры!$C$28</f>
        <v>0</v>
      </c>
      <c r="BC53" s="76">
        <f>BC5*Параметры!$C$28</f>
        <v>0</v>
      </c>
      <c r="BD53" s="76">
        <f>BD5*Параметры!$C$28</f>
        <v>0</v>
      </c>
      <c r="BE53" s="76">
        <f>BE5*Параметры!$C$28</f>
        <v>0</v>
      </c>
      <c r="BF53" s="76">
        <f>BF5*Параметры!$C$28</f>
        <v>0</v>
      </c>
      <c r="BG53" s="76">
        <f>BG5*Параметры!$C$28</f>
        <v>0</v>
      </c>
      <c r="BH53" s="76">
        <f>BH5*Параметры!$C$28</f>
        <v>0</v>
      </c>
      <c r="BI53" s="76">
        <f>BI5*Параметры!$C$28</f>
        <v>0</v>
      </c>
      <c r="BJ53" s="76">
        <f>BJ5*Параметры!$C$28</f>
        <v>0</v>
      </c>
      <c r="BK53" s="76">
        <f>BK5*Параметры!$C$28</f>
        <v>0</v>
      </c>
      <c r="BL53" s="76">
        <f>BL5*Параметры!$C$28</f>
        <v>0</v>
      </c>
      <c r="BM53" s="76">
        <f>BM5*Параметры!$C$28</f>
        <v>0</v>
      </c>
      <c r="BN53" s="76">
        <f>BN5*Параметры!$C$28</f>
        <v>0</v>
      </c>
      <c r="BO53" s="76">
        <f>BO5*Параметры!$C$28</f>
        <v>0</v>
      </c>
      <c r="BP53" s="76">
        <f>BP5*Параметры!$C$28</f>
        <v>0</v>
      </c>
      <c r="BQ53" s="76">
        <f>BQ5*Параметры!$C$28</f>
        <v>0</v>
      </c>
      <c r="BR53" s="76">
        <f>BR5*Параметры!$C$28</f>
        <v>0</v>
      </c>
      <c r="BS53" s="76"/>
      <c r="BT53" s="76"/>
      <c r="BU53" s="76"/>
      <c r="BV53" s="76"/>
      <c r="BW53" s="76"/>
      <c r="BX53" s="76"/>
      <c r="BY53" s="76"/>
      <c r="BZ53" s="76"/>
      <c r="CA53" s="76"/>
      <c r="CB53" s="76"/>
      <c r="CC53" s="76"/>
      <c r="CD53" s="76"/>
    </row>
    <row r="54" spans="2:82">
      <c r="B54" s="46" t="s">
        <v>275</v>
      </c>
      <c r="C54" s="76">
        <f t="shared" si="1493"/>
        <v>0</v>
      </c>
      <c r="D54" s="76">
        <f t="shared" si="1494"/>
        <v>0</v>
      </c>
      <c r="E54" s="76">
        <f t="shared" si="1495"/>
        <v>0</v>
      </c>
      <c r="F54" s="76">
        <f t="shared" si="1496"/>
        <v>0</v>
      </c>
      <c r="G54" s="76">
        <f t="shared" si="1497"/>
        <v>0</v>
      </c>
      <c r="H54" s="76">
        <f t="shared" si="1498"/>
        <v>0</v>
      </c>
      <c r="I54" s="76">
        <f t="shared" si="1417"/>
        <v>0</v>
      </c>
      <c r="J54" s="132">
        <f t="shared" si="86"/>
        <v>0</v>
      </c>
      <c r="K54" s="76">
        <f>K5*Параметры!$C$29</f>
        <v>0</v>
      </c>
      <c r="L54" s="76">
        <f>L5*Параметры!$C$29</f>
        <v>0</v>
      </c>
      <c r="M54" s="76">
        <f>M5*Параметры!$C$29</f>
        <v>0</v>
      </c>
      <c r="N54" s="76">
        <f>N5*Параметры!$C$29</f>
        <v>0</v>
      </c>
      <c r="O54" s="76">
        <f>O5*Параметры!$C$29</f>
        <v>0</v>
      </c>
      <c r="P54" s="76">
        <f>P5*Параметры!$C$29</f>
        <v>0</v>
      </c>
      <c r="Q54" s="76">
        <f>Q5*Параметры!$C$29</f>
        <v>0</v>
      </c>
      <c r="R54" s="76">
        <f>R5*Параметры!$C$29</f>
        <v>0</v>
      </c>
      <c r="S54" s="76">
        <f>S5*Параметры!$C$29</f>
        <v>0</v>
      </c>
      <c r="T54" s="76">
        <f>T5*Параметры!$C$29</f>
        <v>0</v>
      </c>
      <c r="U54" s="76">
        <f>U5*Параметры!$C$29</f>
        <v>0</v>
      </c>
      <c r="V54" s="76">
        <f>V5*Параметры!$C$29</f>
        <v>0</v>
      </c>
      <c r="W54" s="76">
        <f>W5*Параметры!$C$29</f>
        <v>0</v>
      </c>
      <c r="X54" s="76">
        <f>X5*Параметры!$C$29</f>
        <v>0</v>
      </c>
      <c r="Y54" s="76">
        <f>Y5*Параметры!$C$29</f>
        <v>0</v>
      </c>
      <c r="Z54" s="76">
        <f>Z5*Параметры!$C$29</f>
        <v>0</v>
      </c>
      <c r="AA54" s="76">
        <f>AA5*Параметры!$C$29</f>
        <v>0</v>
      </c>
      <c r="AB54" s="76">
        <f>AB5*Параметры!$C$29</f>
        <v>0</v>
      </c>
      <c r="AC54" s="76">
        <f>AC5*Параметры!$C$29</f>
        <v>0</v>
      </c>
      <c r="AD54" s="76">
        <f>AD5*Параметры!$C$29</f>
        <v>0</v>
      </c>
      <c r="AE54" s="76">
        <f>AE5*Параметры!$C$29</f>
        <v>0</v>
      </c>
      <c r="AF54" s="76">
        <f>AF5*Параметры!$C$29</f>
        <v>0</v>
      </c>
      <c r="AG54" s="76">
        <f>AG5*Параметры!$C$29</f>
        <v>0</v>
      </c>
      <c r="AH54" s="76">
        <f>AH5*Параметры!$C$29</f>
        <v>0</v>
      </c>
      <c r="AI54" s="76">
        <f>AI5*Параметры!$C$29</f>
        <v>0</v>
      </c>
      <c r="AJ54" s="76">
        <f>AJ5*Параметры!$C$29</f>
        <v>0</v>
      </c>
      <c r="AK54" s="76">
        <f>AK5*Параметры!$C$29</f>
        <v>0</v>
      </c>
      <c r="AL54" s="76">
        <f>AL5*Параметры!$C$29</f>
        <v>0</v>
      </c>
      <c r="AM54" s="76">
        <f>AM5*Параметры!$C$29</f>
        <v>0</v>
      </c>
      <c r="AN54" s="76">
        <f>AN5*Параметры!$C$29</f>
        <v>0</v>
      </c>
      <c r="AO54" s="76">
        <f>AO5*Параметры!$C$29</f>
        <v>0</v>
      </c>
      <c r="AP54" s="76">
        <f>AP5*Параметры!$C$29</f>
        <v>0</v>
      </c>
      <c r="AQ54" s="76">
        <f>AQ5*Параметры!$C$29</f>
        <v>0</v>
      </c>
      <c r="AR54" s="76">
        <f>AR5*Параметры!$C$29</f>
        <v>0</v>
      </c>
      <c r="AS54" s="76">
        <f>AS5*Параметры!$C$29</f>
        <v>0</v>
      </c>
      <c r="AT54" s="76">
        <f>AT5*Параметры!$C$29</f>
        <v>0</v>
      </c>
      <c r="AU54" s="76">
        <f>AU5*Параметры!$C$29</f>
        <v>0</v>
      </c>
      <c r="AV54" s="76">
        <f>AV5*Параметры!$C$29</f>
        <v>0</v>
      </c>
      <c r="AW54" s="76">
        <f>AW5*Параметры!$C$29</f>
        <v>0</v>
      </c>
      <c r="AX54" s="76">
        <f>AX5*Параметры!$C$29</f>
        <v>0</v>
      </c>
      <c r="AY54" s="76">
        <f>AY5*Параметры!$C$29</f>
        <v>0</v>
      </c>
      <c r="AZ54" s="76">
        <f>AZ5*Параметры!$C$29</f>
        <v>0</v>
      </c>
      <c r="BA54" s="76">
        <f>BA5*Параметры!$C$29</f>
        <v>0</v>
      </c>
      <c r="BB54" s="76">
        <f>BB5*Параметры!$C$29</f>
        <v>0</v>
      </c>
      <c r="BC54" s="76">
        <f>BC5*Параметры!$C$29</f>
        <v>0</v>
      </c>
      <c r="BD54" s="76">
        <f>BD5*Параметры!$C$29</f>
        <v>0</v>
      </c>
      <c r="BE54" s="76">
        <f>BE5*Параметры!$C$29</f>
        <v>0</v>
      </c>
      <c r="BF54" s="76">
        <f>BF5*Параметры!$C$29</f>
        <v>0</v>
      </c>
      <c r="BG54" s="76">
        <f>BG5*Параметры!$C$29</f>
        <v>0</v>
      </c>
      <c r="BH54" s="76">
        <f>BH5*Параметры!$C$29</f>
        <v>0</v>
      </c>
      <c r="BI54" s="76">
        <f>BI5*Параметры!$C$29</f>
        <v>0</v>
      </c>
      <c r="BJ54" s="76">
        <f>BJ5*Параметры!$C$29</f>
        <v>0</v>
      </c>
      <c r="BK54" s="76">
        <f>BK5*Параметры!$C$29</f>
        <v>0</v>
      </c>
      <c r="BL54" s="76">
        <f>BL5*Параметры!$C$29</f>
        <v>0</v>
      </c>
      <c r="BM54" s="76">
        <f>BM5*Параметры!$C$29</f>
        <v>0</v>
      </c>
      <c r="BN54" s="76">
        <f>BN5*Параметры!$C$29</f>
        <v>0</v>
      </c>
      <c r="BO54" s="76">
        <f>BO5*Параметры!$C$29</f>
        <v>0</v>
      </c>
      <c r="BP54" s="76">
        <f>BP5*Параметры!$C$29</f>
        <v>0</v>
      </c>
      <c r="BQ54" s="76">
        <f>BQ5*Параметры!$C$29</f>
        <v>0</v>
      </c>
      <c r="BR54" s="76">
        <f>BR5*Параметры!$C$29</f>
        <v>0</v>
      </c>
      <c r="BS54" s="76"/>
      <c r="BT54" s="76"/>
      <c r="BU54" s="76"/>
      <c r="BV54" s="76"/>
      <c r="BW54" s="76"/>
      <c r="BX54" s="76"/>
      <c r="BY54" s="76"/>
      <c r="BZ54" s="76"/>
      <c r="CA54" s="76"/>
      <c r="CB54" s="76"/>
      <c r="CC54" s="76"/>
      <c r="CD54" s="76"/>
    </row>
    <row r="55" spans="2:82">
      <c r="B55" s="46" t="s">
        <v>18</v>
      </c>
      <c r="C55" s="76">
        <f t="shared" si="1493"/>
        <v>0</v>
      </c>
      <c r="D55" s="76">
        <f t="shared" si="1494"/>
        <v>0</v>
      </c>
      <c r="E55" s="76">
        <f t="shared" si="1495"/>
        <v>0</v>
      </c>
      <c r="F55" s="76">
        <f t="shared" si="1496"/>
        <v>0</v>
      </c>
      <c r="G55" s="76">
        <f t="shared" si="1497"/>
        <v>0</v>
      </c>
      <c r="H55" s="76">
        <f t="shared" si="1498"/>
        <v>0</v>
      </c>
      <c r="I55" s="76">
        <f t="shared" si="1417"/>
        <v>0</v>
      </c>
      <c r="J55" s="132">
        <f t="shared" si="86"/>
        <v>0</v>
      </c>
      <c r="K55" s="3">
        <f t="array" ref="K55">(-SUM(Данные!$G431:$BZ440*(Данные!$G$3:$BZ$3=БДР!K$3)*(Данные!$F431:$F440="БДР+БДДС"))-SUM(Данные!$G442:$BZ451*(Данные!$G$3:$BZ$3=БДР!K$3)*(Данные!$F442:$F451="БДР+БДДС"))+SUM(Данные!$G453:$BZ462*(Данные!$G$3:$BZ$3=БДР!K$3)*(Данные!$F453:$F462="БДР+БДДС")))*тех!X$7</f>
        <v>0</v>
      </c>
      <c r="L55" s="3">
        <f t="array" ref="L55">(-SUM(Данные!$G431:$BZ440*(Данные!$G$3:$BZ$3=БДР!L$3)*(Данные!$F431:$F440="БДР+БДДС"))-SUM(Данные!$G442:$BZ451*(Данные!$G$3:$BZ$3=БДР!L$3)*(Данные!$F442:$F451="БДР+БДДС"))+SUM(Данные!$G453:$BZ462*(Данные!$G$3:$BZ$3=БДР!L$3)*(Данные!$F453:$F462="БДР+БДДС")))*тех!Y$7</f>
        <v>0</v>
      </c>
      <c r="M55" s="3">
        <f t="array" ref="M55">(-SUM(Данные!$G431:$BZ440*(Данные!$G$3:$BZ$3=БДР!M$3)*(Данные!$F431:$F440="БДР+БДДС"))-SUM(Данные!$G442:$BZ451*(Данные!$G$3:$BZ$3=БДР!M$3)*(Данные!$F442:$F451="БДР+БДДС"))+SUM(Данные!$G453:$BZ462*(Данные!$G$3:$BZ$3=БДР!M$3)*(Данные!$F453:$F462="БДР+БДДС")))*тех!Z$7</f>
        <v>0</v>
      </c>
      <c r="N55" s="3">
        <f t="array" ref="N55">(-SUM(Данные!$G431:$BZ440*(Данные!$G$3:$BZ$3=БДР!N$3)*(Данные!$F431:$F440="БДР+БДДС"))-SUM(Данные!$G442:$BZ451*(Данные!$G$3:$BZ$3=БДР!N$3)*(Данные!$F442:$F451="БДР+БДДС"))+SUM(Данные!$G453:$BZ462*(Данные!$G$3:$BZ$3=БДР!N$3)*(Данные!$F453:$F462="БДР+БДДС")))*тех!AA$7</f>
        <v>0</v>
      </c>
      <c r="O55" s="3">
        <f t="array" ref="O55">(-SUM(Данные!$G431:$BZ440*(Данные!$G$3:$BZ$3=БДР!O$3)*(Данные!$F431:$F440="БДР+БДДС"))-SUM(Данные!$G442:$BZ451*(Данные!$G$3:$BZ$3=БДР!O$3)*(Данные!$F442:$F451="БДР+БДДС"))+SUM(Данные!$G453:$BZ462*(Данные!$G$3:$BZ$3=БДР!O$3)*(Данные!$F453:$F462="БДР+БДДС")))*тех!AB$7</f>
        <v>0</v>
      </c>
      <c r="P55" s="3">
        <f t="array" ref="P55">(-SUM(Данные!$G431:$BZ440*(Данные!$G$3:$BZ$3=БДР!P$3)*(Данные!$F431:$F440="БДР+БДДС"))-SUM(Данные!$G442:$BZ451*(Данные!$G$3:$BZ$3=БДР!P$3)*(Данные!$F442:$F451="БДР+БДДС"))+SUM(Данные!$G453:$BZ462*(Данные!$G$3:$BZ$3=БДР!P$3)*(Данные!$F453:$F462="БДР+БДДС")))*тех!AC$7</f>
        <v>0</v>
      </c>
      <c r="Q55" s="3">
        <f t="array" ref="Q55">(-SUM(Данные!$G431:$BZ440*(Данные!$G$3:$BZ$3=БДР!Q$3)*(Данные!$F431:$F440="БДР+БДДС"))-SUM(Данные!$G442:$BZ451*(Данные!$G$3:$BZ$3=БДР!Q$3)*(Данные!$F442:$F451="БДР+БДДС"))+SUM(Данные!$G453:$BZ462*(Данные!$G$3:$BZ$3=БДР!Q$3)*(Данные!$F453:$F462="БДР+БДДС")))*тех!AD$7</f>
        <v>0</v>
      </c>
      <c r="R55" s="3">
        <f t="array" ref="R55">(-SUM(Данные!$G431:$BZ440*(Данные!$G$3:$BZ$3=БДР!R$3)*(Данные!$F431:$F440="БДР+БДДС"))-SUM(Данные!$G442:$BZ451*(Данные!$G$3:$BZ$3=БДР!R$3)*(Данные!$F442:$F451="БДР+БДДС"))+SUM(Данные!$G453:$BZ462*(Данные!$G$3:$BZ$3=БДР!R$3)*(Данные!$F453:$F462="БДР+БДДС")))*тех!AE$7</f>
        <v>0</v>
      </c>
      <c r="S55" s="3">
        <f t="array" ref="S55">(-SUM(Данные!$G431:$BZ440*(Данные!$G$3:$BZ$3=БДР!S$3)*(Данные!$F431:$F440="БДР+БДДС"))-SUM(Данные!$G442:$BZ451*(Данные!$G$3:$BZ$3=БДР!S$3)*(Данные!$F442:$F451="БДР+БДДС"))+SUM(Данные!$G453:$BZ462*(Данные!$G$3:$BZ$3=БДР!S$3)*(Данные!$F453:$F462="БДР+БДДС")))*тех!AF$7</f>
        <v>0</v>
      </c>
      <c r="T55" s="3">
        <f t="array" ref="T55">(-SUM(Данные!$G431:$BZ440*(Данные!$G$3:$BZ$3=БДР!T$3)*(Данные!$F431:$F440="БДР+БДДС"))-SUM(Данные!$G442:$BZ451*(Данные!$G$3:$BZ$3=БДР!T$3)*(Данные!$F442:$F451="БДР+БДДС"))+SUM(Данные!$G453:$BZ462*(Данные!$G$3:$BZ$3=БДР!T$3)*(Данные!$F453:$F462="БДР+БДДС")))*тех!AG$7</f>
        <v>0</v>
      </c>
      <c r="U55" s="3">
        <f t="array" ref="U55">(-SUM(Данные!$G431:$BZ440*(Данные!$G$3:$BZ$3=БДР!U$3)*(Данные!$F431:$F440="БДР+БДДС"))-SUM(Данные!$G442:$BZ451*(Данные!$G$3:$BZ$3=БДР!U$3)*(Данные!$F442:$F451="БДР+БДДС"))+SUM(Данные!$G453:$BZ462*(Данные!$G$3:$BZ$3=БДР!U$3)*(Данные!$F453:$F462="БДР+БДДС")))*тех!AH$7</f>
        <v>0</v>
      </c>
      <c r="V55" s="3">
        <f t="array" ref="V55">(-SUM(Данные!$G431:$BZ440*(Данные!$G$3:$BZ$3=БДР!V$3)*(Данные!$F431:$F440="БДР+БДДС"))-SUM(Данные!$G442:$BZ451*(Данные!$G$3:$BZ$3=БДР!V$3)*(Данные!$F442:$F451="БДР+БДДС"))+SUM(Данные!$G453:$BZ462*(Данные!$G$3:$BZ$3=БДР!V$3)*(Данные!$F453:$F462="БДР+БДДС")))*тех!AI$7</f>
        <v>0</v>
      </c>
      <c r="W55" s="3">
        <f t="array" ref="W55">(-SUM(Данные!$G431:$BZ440*(Данные!$G$3:$BZ$3=БДР!W$3)*(Данные!$F431:$F440="БДР+БДДС"))-SUM(Данные!$G442:$BZ451*(Данные!$G$3:$BZ$3=БДР!W$3)*(Данные!$F442:$F451="БДР+БДДС"))+SUM(Данные!$G453:$BZ462*(Данные!$G$3:$BZ$3=БДР!W$3)*(Данные!$F453:$F462="БДР+БДДС")))*тех!AJ$7</f>
        <v>0</v>
      </c>
      <c r="X55" s="3">
        <f t="array" ref="X55">(-SUM(Данные!$G431:$BZ440*(Данные!$G$3:$BZ$3=БДР!X$3)*(Данные!$F431:$F440="БДР+БДДС"))-SUM(Данные!$G442:$BZ451*(Данные!$G$3:$BZ$3=БДР!X$3)*(Данные!$F442:$F451="БДР+БДДС"))+SUM(Данные!$G453:$BZ462*(Данные!$G$3:$BZ$3=БДР!X$3)*(Данные!$F453:$F462="БДР+БДДС")))*тех!AK$7</f>
        <v>0</v>
      </c>
      <c r="Y55" s="3">
        <f t="array" ref="Y55">(-SUM(Данные!$G431:$BZ440*(Данные!$G$3:$BZ$3=БДР!Y$3)*(Данные!$F431:$F440="БДР+БДДС"))-SUM(Данные!$G442:$BZ451*(Данные!$G$3:$BZ$3=БДР!Y$3)*(Данные!$F442:$F451="БДР+БДДС"))+SUM(Данные!$G453:$BZ462*(Данные!$G$3:$BZ$3=БДР!Y$3)*(Данные!$F453:$F462="БДР+БДДС")))*тех!AL$7</f>
        <v>0</v>
      </c>
      <c r="Z55" s="3">
        <f t="array" ref="Z55">(-SUM(Данные!$G431:$BZ440*(Данные!$G$3:$BZ$3=БДР!Z$3)*(Данные!$F431:$F440="БДР+БДДС"))-SUM(Данные!$G442:$BZ451*(Данные!$G$3:$BZ$3=БДР!Z$3)*(Данные!$F442:$F451="БДР+БДДС"))+SUM(Данные!$G453:$BZ462*(Данные!$G$3:$BZ$3=БДР!Z$3)*(Данные!$F453:$F462="БДР+БДДС")))*тех!AM$7</f>
        <v>0</v>
      </c>
      <c r="AA55" s="3">
        <f t="array" ref="AA55">(-SUM(Данные!$G431:$BZ440*(Данные!$G$3:$BZ$3=БДР!AA$3)*(Данные!$F431:$F440="БДР+БДДС"))-SUM(Данные!$G442:$BZ451*(Данные!$G$3:$BZ$3=БДР!AA$3)*(Данные!$F442:$F451="БДР+БДДС"))+SUM(Данные!$G453:$BZ462*(Данные!$G$3:$BZ$3=БДР!AA$3)*(Данные!$F453:$F462="БДР+БДДС")))*тех!AN$7</f>
        <v>0</v>
      </c>
      <c r="AB55" s="3">
        <f t="array" ref="AB55">(-SUM(Данные!$G431:$BZ440*(Данные!$G$3:$BZ$3=БДР!AB$3)*(Данные!$F431:$F440="БДР+БДДС"))-SUM(Данные!$G442:$BZ451*(Данные!$G$3:$BZ$3=БДР!AB$3)*(Данные!$F442:$F451="БДР+БДДС"))+SUM(Данные!$G453:$BZ462*(Данные!$G$3:$BZ$3=БДР!AB$3)*(Данные!$F453:$F462="БДР+БДДС")))*тех!AO$7</f>
        <v>0</v>
      </c>
      <c r="AC55" s="3">
        <f t="array" ref="AC55">(-SUM(Данные!$G431:$BZ440*(Данные!$G$3:$BZ$3=БДР!AC$3)*(Данные!$F431:$F440="БДР+БДДС"))-SUM(Данные!$G442:$BZ451*(Данные!$G$3:$BZ$3=БДР!AC$3)*(Данные!$F442:$F451="БДР+БДДС"))+SUM(Данные!$G453:$BZ462*(Данные!$G$3:$BZ$3=БДР!AC$3)*(Данные!$F453:$F462="БДР+БДДС")))*тех!AP$7</f>
        <v>0</v>
      </c>
      <c r="AD55" s="3">
        <f t="array" ref="AD55">(-SUM(Данные!$G431:$BZ440*(Данные!$G$3:$BZ$3=БДР!AD$3)*(Данные!$F431:$F440="БДР+БДДС"))-SUM(Данные!$G442:$BZ451*(Данные!$G$3:$BZ$3=БДР!AD$3)*(Данные!$F442:$F451="БДР+БДДС"))+SUM(Данные!$G453:$BZ462*(Данные!$G$3:$BZ$3=БДР!AD$3)*(Данные!$F453:$F462="БДР+БДДС")))*тех!AQ$7</f>
        <v>0</v>
      </c>
      <c r="AE55" s="3">
        <f t="array" ref="AE55">(-SUM(Данные!$G431:$BZ440*(Данные!$G$3:$BZ$3=БДР!AE$3)*(Данные!$F431:$F440="БДР+БДДС"))-SUM(Данные!$G442:$BZ451*(Данные!$G$3:$BZ$3=БДР!AE$3)*(Данные!$F442:$F451="БДР+БДДС"))+SUM(Данные!$G453:$BZ462*(Данные!$G$3:$BZ$3=БДР!AE$3)*(Данные!$F453:$F462="БДР+БДДС")))*тех!AR$7</f>
        <v>0</v>
      </c>
      <c r="AF55" s="3">
        <f t="array" ref="AF55">(-SUM(Данные!$G431:$BZ440*(Данные!$G$3:$BZ$3=БДР!AF$3)*(Данные!$F431:$F440="БДР+БДДС"))-SUM(Данные!$G442:$BZ451*(Данные!$G$3:$BZ$3=БДР!AF$3)*(Данные!$F442:$F451="БДР+БДДС"))+SUM(Данные!$G453:$BZ462*(Данные!$G$3:$BZ$3=БДР!AF$3)*(Данные!$F453:$F462="БДР+БДДС")))*тех!AS$7</f>
        <v>0</v>
      </c>
      <c r="AG55" s="3">
        <f t="array" ref="AG55">(-SUM(Данные!$G431:$BZ440*(Данные!$G$3:$BZ$3=БДР!AG$3)*(Данные!$F431:$F440="БДР+БДДС"))-SUM(Данные!$G442:$BZ451*(Данные!$G$3:$BZ$3=БДР!AG$3)*(Данные!$F442:$F451="БДР+БДДС"))+SUM(Данные!$G453:$BZ462*(Данные!$G$3:$BZ$3=БДР!AG$3)*(Данные!$F453:$F462="БДР+БДДС")))*тех!AT$7</f>
        <v>0</v>
      </c>
      <c r="AH55" s="3">
        <f t="array" ref="AH55">(-SUM(Данные!$G431:$BZ440*(Данные!$G$3:$BZ$3=БДР!AH$3)*(Данные!$F431:$F440="БДР+БДДС"))-SUM(Данные!$G442:$BZ451*(Данные!$G$3:$BZ$3=БДР!AH$3)*(Данные!$F442:$F451="БДР+БДДС"))+SUM(Данные!$G453:$BZ462*(Данные!$G$3:$BZ$3=БДР!AH$3)*(Данные!$F453:$F462="БДР+БДДС")))*тех!AU$7</f>
        <v>0</v>
      </c>
      <c r="AI55" s="3">
        <f t="array" ref="AI55">(-SUM(Данные!$G431:$BZ440*(Данные!$G$3:$BZ$3=БДР!AI$3)*(Данные!$F431:$F440="БДР+БДДС"))-SUM(Данные!$G442:$BZ451*(Данные!$G$3:$BZ$3=БДР!AI$3)*(Данные!$F442:$F451="БДР+БДДС"))+SUM(Данные!$G453:$BZ462*(Данные!$G$3:$BZ$3=БДР!AI$3)*(Данные!$F453:$F462="БДР+БДДС")))*тех!AV$7</f>
        <v>0</v>
      </c>
      <c r="AJ55" s="3">
        <f t="array" ref="AJ55">(-SUM(Данные!$G431:$BZ440*(Данные!$G$3:$BZ$3=БДР!AJ$3)*(Данные!$F431:$F440="БДР+БДДС"))-SUM(Данные!$G442:$BZ451*(Данные!$G$3:$BZ$3=БДР!AJ$3)*(Данные!$F442:$F451="БДР+БДДС"))+SUM(Данные!$G453:$BZ462*(Данные!$G$3:$BZ$3=БДР!AJ$3)*(Данные!$F453:$F462="БДР+БДДС")))*тех!AW$7</f>
        <v>0</v>
      </c>
      <c r="AK55" s="3">
        <f t="array" ref="AK55">(-SUM(Данные!$G431:$BZ440*(Данные!$G$3:$BZ$3=БДР!AK$3)*(Данные!$F431:$F440="БДР+БДДС"))-SUM(Данные!$G442:$BZ451*(Данные!$G$3:$BZ$3=БДР!AK$3)*(Данные!$F442:$F451="БДР+БДДС"))+SUM(Данные!$G453:$BZ462*(Данные!$G$3:$BZ$3=БДР!AK$3)*(Данные!$F453:$F462="БДР+БДДС")))*тех!AX$7</f>
        <v>0</v>
      </c>
      <c r="AL55" s="3">
        <f t="array" ref="AL55">(-SUM(Данные!$G431:$BZ440*(Данные!$G$3:$BZ$3=БДР!AL$3)*(Данные!$F431:$F440="БДР+БДДС"))-SUM(Данные!$G442:$BZ451*(Данные!$G$3:$BZ$3=БДР!AL$3)*(Данные!$F442:$F451="БДР+БДДС"))+SUM(Данные!$G453:$BZ462*(Данные!$G$3:$BZ$3=БДР!AL$3)*(Данные!$F453:$F462="БДР+БДДС")))*тех!AY$7</f>
        <v>0</v>
      </c>
      <c r="AM55" s="3">
        <f t="array" ref="AM55">(-SUM(Данные!$G431:$BZ440*(Данные!$G$3:$BZ$3=БДР!AM$3)*(Данные!$F431:$F440="БДР+БДДС"))-SUM(Данные!$G442:$BZ451*(Данные!$G$3:$BZ$3=БДР!AM$3)*(Данные!$F442:$F451="БДР+БДДС"))+SUM(Данные!$G453:$BZ462*(Данные!$G$3:$BZ$3=БДР!AM$3)*(Данные!$F453:$F462="БДР+БДДС")))*тех!AZ$7</f>
        <v>0</v>
      </c>
      <c r="AN55" s="3">
        <f t="array" ref="AN55">(-SUM(Данные!$G431:$BZ440*(Данные!$G$3:$BZ$3=БДР!AN$3)*(Данные!$F431:$F440="БДР+БДДС"))-SUM(Данные!$G442:$BZ451*(Данные!$G$3:$BZ$3=БДР!AN$3)*(Данные!$F442:$F451="БДР+БДДС"))+SUM(Данные!$G453:$BZ462*(Данные!$G$3:$BZ$3=БДР!AN$3)*(Данные!$F453:$F462="БДР+БДДС")))*тех!BA$7</f>
        <v>0</v>
      </c>
      <c r="AO55" s="3">
        <f t="array" ref="AO55">(-SUM(Данные!$G431:$BZ440*(Данные!$G$3:$BZ$3=БДР!AO$3)*(Данные!$F431:$F440="БДР+БДДС"))-SUM(Данные!$G442:$BZ451*(Данные!$G$3:$BZ$3=БДР!AO$3)*(Данные!$F442:$F451="БДР+БДДС"))+SUM(Данные!$G453:$BZ462*(Данные!$G$3:$BZ$3=БДР!AO$3)*(Данные!$F453:$F462="БДР+БДДС")))*тех!BB$7</f>
        <v>0</v>
      </c>
      <c r="AP55" s="3">
        <f t="array" ref="AP55">(-SUM(Данные!$G431:$BZ440*(Данные!$G$3:$BZ$3=БДР!AP$3)*(Данные!$F431:$F440="БДР+БДДС"))-SUM(Данные!$G442:$BZ451*(Данные!$G$3:$BZ$3=БДР!AP$3)*(Данные!$F442:$F451="БДР+БДДС"))+SUM(Данные!$G453:$BZ462*(Данные!$G$3:$BZ$3=БДР!AP$3)*(Данные!$F453:$F462="БДР+БДДС")))*тех!BC$7</f>
        <v>0</v>
      </c>
      <c r="AQ55" s="3">
        <f t="array" ref="AQ55">(-SUM(Данные!$G431:$BZ440*(Данные!$G$3:$BZ$3=БДР!AQ$3)*(Данные!$F431:$F440="БДР+БДДС"))-SUM(Данные!$G442:$BZ451*(Данные!$G$3:$BZ$3=БДР!AQ$3)*(Данные!$F442:$F451="БДР+БДДС"))+SUM(Данные!$G453:$BZ462*(Данные!$G$3:$BZ$3=БДР!AQ$3)*(Данные!$F453:$F462="БДР+БДДС")))*тех!BD$7</f>
        <v>0</v>
      </c>
      <c r="AR55" s="3">
        <f t="array" ref="AR55">(-SUM(Данные!$G431:$BZ440*(Данные!$G$3:$BZ$3=БДР!AR$3)*(Данные!$F431:$F440="БДР+БДДС"))-SUM(Данные!$G442:$BZ451*(Данные!$G$3:$BZ$3=БДР!AR$3)*(Данные!$F442:$F451="БДР+БДДС"))+SUM(Данные!$G453:$BZ462*(Данные!$G$3:$BZ$3=БДР!AR$3)*(Данные!$F453:$F462="БДР+БДДС")))*тех!BE$7</f>
        <v>0</v>
      </c>
      <c r="AS55" s="3">
        <f t="array" ref="AS55">(-SUM(Данные!$G431:$BZ440*(Данные!$G$3:$BZ$3=БДР!AS$3)*(Данные!$F431:$F440="БДР+БДДС"))-SUM(Данные!$G442:$BZ451*(Данные!$G$3:$BZ$3=БДР!AS$3)*(Данные!$F442:$F451="БДР+БДДС"))+SUM(Данные!$G453:$BZ462*(Данные!$G$3:$BZ$3=БДР!AS$3)*(Данные!$F453:$F462="БДР+БДДС")))*тех!BF$7</f>
        <v>0</v>
      </c>
      <c r="AT55" s="3">
        <f t="array" ref="AT55">(-SUM(Данные!$G431:$BZ440*(Данные!$G$3:$BZ$3=БДР!AT$3)*(Данные!$F431:$F440="БДР+БДДС"))-SUM(Данные!$G442:$BZ451*(Данные!$G$3:$BZ$3=БДР!AT$3)*(Данные!$F442:$F451="БДР+БДДС"))+SUM(Данные!$G453:$BZ462*(Данные!$G$3:$BZ$3=БДР!AT$3)*(Данные!$F453:$F462="БДР+БДДС")))*тех!BG$7</f>
        <v>0</v>
      </c>
      <c r="AU55" s="3">
        <f t="array" ref="AU55">(-SUM(Данные!$G431:$BZ440*(Данные!$G$3:$BZ$3=БДР!AU$3)*(Данные!$F431:$F440="БДР+БДДС"))-SUM(Данные!$G442:$BZ451*(Данные!$G$3:$BZ$3=БДР!AU$3)*(Данные!$F442:$F451="БДР+БДДС"))+SUM(Данные!$G453:$BZ462*(Данные!$G$3:$BZ$3=БДР!AU$3)*(Данные!$F453:$F462="БДР+БДДС")))*тех!BH$7</f>
        <v>0</v>
      </c>
      <c r="AV55" s="3">
        <f t="array" ref="AV55">(-SUM(Данные!$G431:$BZ440*(Данные!$G$3:$BZ$3=БДР!AV$3)*(Данные!$F431:$F440="БДР+БДДС"))-SUM(Данные!$G442:$BZ451*(Данные!$G$3:$BZ$3=БДР!AV$3)*(Данные!$F442:$F451="БДР+БДДС"))+SUM(Данные!$G453:$BZ462*(Данные!$G$3:$BZ$3=БДР!AV$3)*(Данные!$F453:$F462="БДР+БДДС")))*тех!BI$7</f>
        <v>0</v>
      </c>
      <c r="AW55" s="3">
        <f t="array" ref="AW55">(-SUM(Данные!$G431:$BZ440*(Данные!$G$3:$BZ$3=БДР!AW$3)*(Данные!$F431:$F440="БДР+БДДС"))-SUM(Данные!$G442:$BZ451*(Данные!$G$3:$BZ$3=БДР!AW$3)*(Данные!$F442:$F451="БДР+БДДС"))+SUM(Данные!$G453:$BZ462*(Данные!$G$3:$BZ$3=БДР!AW$3)*(Данные!$F453:$F462="БДР+БДДС")))*тех!BJ$7</f>
        <v>0</v>
      </c>
      <c r="AX55" s="3">
        <f t="array" ref="AX55">(-SUM(Данные!$G431:$BZ440*(Данные!$G$3:$BZ$3=БДР!AX$3)*(Данные!$F431:$F440="БДР+БДДС"))-SUM(Данные!$G442:$BZ451*(Данные!$G$3:$BZ$3=БДР!AX$3)*(Данные!$F442:$F451="БДР+БДДС"))+SUM(Данные!$G453:$BZ462*(Данные!$G$3:$BZ$3=БДР!AX$3)*(Данные!$F453:$F462="БДР+БДДС")))*тех!BK$7</f>
        <v>0</v>
      </c>
      <c r="AY55" s="3">
        <f t="array" ref="AY55">(-SUM(Данные!$G431:$BZ440*(Данные!$G$3:$BZ$3=БДР!AY$3)*(Данные!$F431:$F440="БДР+БДДС"))-SUM(Данные!$G442:$BZ451*(Данные!$G$3:$BZ$3=БДР!AY$3)*(Данные!$F442:$F451="БДР+БДДС"))+SUM(Данные!$G453:$BZ462*(Данные!$G$3:$BZ$3=БДР!AY$3)*(Данные!$F453:$F462="БДР+БДДС")))*тех!BL$7</f>
        <v>0</v>
      </c>
      <c r="AZ55" s="3">
        <f t="array" ref="AZ55">(-SUM(Данные!$G431:$BZ440*(Данные!$G$3:$BZ$3=БДР!AZ$3)*(Данные!$F431:$F440="БДР+БДДС"))-SUM(Данные!$G442:$BZ451*(Данные!$G$3:$BZ$3=БДР!AZ$3)*(Данные!$F442:$F451="БДР+БДДС"))+SUM(Данные!$G453:$BZ462*(Данные!$G$3:$BZ$3=БДР!AZ$3)*(Данные!$F453:$F462="БДР+БДДС")))*тех!BM$7</f>
        <v>0</v>
      </c>
      <c r="BA55" s="3">
        <f t="array" ref="BA55">(-SUM(Данные!$G431:$BZ440*(Данные!$G$3:$BZ$3=БДР!BA$3)*(Данные!$F431:$F440="БДР+БДДС"))-SUM(Данные!$G442:$BZ451*(Данные!$G$3:$BZ$3=БДР!BA$3)*(Данные!$F442:$F451="БДР+БДДС"))+SUM(Данные!$G453:$BZ462*(Данные!$G$3:$BZ$3=БДР!BA$3)*(Данные!$F453:$F462="БДР+БДДС")))*тех!BN$7</f>
        <v>0</v>
      </c>
      <c r="BB55" s="3">
        <f t="array" ref="BB55">(-SUM(Данные!$G431:$BZ440*(Данные!$G$3:$BZ$3=БДР!BB$3)*(Данные!$F431:$F440="БДР+БДДС"))-SUM(Данные!$G442:$BZ451*(Данные!$G$3:$BZ$3=БДР!BB$3)*(Данные!$F442:$F451="БДР+БДДС"))+SUM(Данные!$G453:$BZ462*(Данные!$G$3:$BZ$3=БДР!BB$3)*(Данные!$F453:$F462="БДР+БДДС")))*тех!BO$7</f>
        <v>0</v>
      </c>
      <c r="BC55" s="3">
        <f t="array" ref="BC55">(-SUM(Данные!$G431:$BZ440*(Данные!$G$3:$BZ$3=БДР!BC$3)*(Данные!$F431:$F440="БДР+БДДС"))-SUM(Данные!$G442:$BZ451*(Данные!$G$3:$BZ$3=БДР!BC$3)*(Данные!$F442:$F451="БДР+БДДС"))+SUM(Данные!$G453:$BZ462*(Данные!$G$3:$BZ$3=БДР!BC$3)*(Данные!$F453:$F462="БДР+БДДС")))*тех!BP$7</f>
        <v>0</v>
      </c>
      <c r="BD55" s="3">
        <f t="array" ref="BD55">(-SUM(Данные!$G431:$BZ440*(Данные!$G$3:$BZ$3=БДР!BD$3)*(Данные!$F431:$F440="БДР+БДДС"))-SUM(Данные!$G442:$BZ451*(Данные!$G$3:$BZ$3=БДР!BD$3)*(Данные!$F442:$F451="БДР+БДДС"))+SUM(Данные!$G453:$BZ462*(Данные!$G$3:$BZ$3=БДР!BD$3)*(Данные!$F453:$F462="БДР+БДДС")))*тех!BQ$7</f>
        <v>0</v>
      </c>
      <c r="BE55" s="3">
        <f t="array" ref="BE55">(-SUM(Данные!$G431:$BZ440*(Данные!$G$3:$BZ$3=БДР!BE$3)*(Данные!$F431:$F440="БДР+БДДС"))-SUM(Данные!$G442:$BZ451*(Данные!$G$3:$BZ$3=БДР!BE$3)*(Данные!$F442:$F451="БДР+БДДС"))+SUM(Данные!$G453:$BZ462*(Данные!$G$3:$BZ$3=БДР!BE$3)*(Данные!$F453:$F462="БДР+БДДС")))*тех!BR$7</f>
        <v>0</v>
      </c>
      <c r="BF55" s="3">
        <f t="array" ref="BF55">(-SUM(Данные!$G431:$BZ440*(Данные!$G$3:$BZ$3=БДР!BF$3)*(Данные!$F431:$F440="БДР+БДДС"))-SUM(Данные!$G442:$BZ451*(Данные!$G$3:$BZ$3=БДР!BF$3)*(Данные!$F442:$F451="БДР+БДДС"))+SUM(Данные!$G453:$BZ462*(Данные!$G$3:$BZ$3=БДР!BF$3)*(Данные!$F453:$F462="БДР+БДДС")))*тех!BS$7</f>
        <v>0</v>
      </c>
      <c r="BG55" s="3">
        <f t="array" ref="BG55">(-SUM(Данные!$G431:$BZ440*(Данные!$G$3:$BZ$3=БДР!BG$3)*(Данные!$F431:$F440="БДР+БДДС"))-SUM(Данные!$G442:$BZ451*(Данные!$G$3:$BZ$3=БДР!BG$3)*(Данные!$F442:$F451="БДР+БДДС"))+SUM(Данные!$G453:$BZ462*(Данные!$G$3:$BZ$3=БДР!BG$3)*(Данные!$F453:$F462="БДР+БДДС")))*тех!BT$7</f>
        <v>0</v>
      </c>
      <c r="BH55" s="3">
        <f t="array" ref="BH55">(-SUM(Данные!$G431:$BZ440*(Данные!$G$3:$BZ$3=БДР!BH$3)*(Данные!$F431:$F440="БДР+БДДС"))-SUM(Данные!$G442:$BZ451*(Данные!$G$3:$BZ$3=БДР!BH$3)*(Данные!$F442:$F451="БДР+БДДС"))+SUM(Данные!$G453:$BZ462*(Данные!$G$3:$BZ$3=БДР!BH$3)*(Данные!$F453:$F462="БДР+БДДС")))*тех!BU$7</f>
        <v>0</v>
      </c>
      <c r="BI55" s="3">
        <f t="array" ref="BI55">(-SUM(Данные!$G431:$BZ440*(Данные!$G$3:$BZ$3=БДР!BI$3)*(Данные!$F431:$F440="БДР+БДДС"))-SUM(Данные!$G442:$BZ451*(Данные!$G$3:$BZ$3=БДР!BI$3)*(Данные!$F442:$F451="БДР+БДДС"))+SUM(Данные!$G453:$BZ462*(Данные!$G$3:$BZ$3=БДР!BI$3)*(Данные!$F453:$F462="БДР+БДДС")))*тех!BV$7</f>
        <v>0</v>
      </c>
      <c r="BJ55" s="3">
        <f t="array" ref="BJ55">(-SUM(Данные!$G431:$BZ440*(Данные!$G$3:$BZ$3=БДР!BJ$3)*(Данные!$F431:$F440="БДР+БДДС"))-SUM(Данные!$G442:$BZ451*(Данные!$G$3:$BZ$3=БДР!BJ$3)*(Данные!$F442:$F451="БДР+БДДС"))+SUM(Данные!$G453:$BZ462*(Данные!$G$3:$BZ$3=БДР!BJ$3)*(Данные!$F453:$F462="БДР+БДДС")))*тех!BW$7</f>
        <v>0</v>
      </c>
      <c r="BK55" s="3">
        <f t="array" ref="BK55">(-SUM(Данные!$G431:$BZ440*(Данные!$G$3:$BZ$3=БДР!BK$3)*(Данные!$F431:$F440="БДР+БДДС"))-SUM(Данные!$G442:$BZ451*(Данные!$G$3:$BZ$3=БДР!BK$3)*(Данные!$F442:$F451="БДР+БДДС"))+SUM(Данные!$G453:$BZ462*(Данные!$G$3:$BZ$3=БДР!BK$3)*(Данные!$F453:$F462="БДР+БДДС")))*тех!BX$7</f>
        <v>0</v>
      </c>
      <c r="BL55" s="3">
        <f t="array" ref="BL55">(-SUM(Данные!$G431:$BZ440*(Данные!$G$3:$BZ$3=БДР!BL$3)*(Данные!$F431:$F440="БДР+БДДС"))-SUM(Данные!$G442:$BZ451*(Данные!$G$3:$BZ$3=БДР!BL$3)*(Данные!$F442:$F451="БДР+БДДС"))+SUM(Данные!$G453:$BZ462*(Данные!$G$3:$BZ$3=БДР!BL$3)*(Данные!$F453:$F462="БДР+БДДС")))*тех!BY$7</f>
        <v>0</v>
      </c>
      <c r="BM55" s="3">
        <f t="array" ref="BM55">(-SUM(Данные!$G431:$BZ440*(Данные!$G$3:$BZ$3=БДР!BM$3)*(Данные!$F431:$F440="БДР+БДДС"))-SUM(Данные!$G442:$BZ451*(Данные!$G$3:$BZ$3=БДР!BM$3)*(Данные!$F442:$F451="БДР+БДДС"))+SUM(Данные!$G453:$BZ462*(Данные!$G$3:$BZ$3=БДР!BM$3)*(Данные!$F453:$F462="БДР+БДДС")))*тех!BZ$7</f>
        <v>0</v>
      </c>
      <c r="BN55" s="3">
        <f t="array" ref="BN55">(-SUM(Данные!$G431:$BZ440*(Данные!$G$3:$BZ$3=БДР!BN$3)*(Данные!$F431:$F440="БДР+БДДС"))-SUM(Данные!$G442:$BZ451*(Данные!$G$3:$BZ$3=БДР!BN$3)*(Данные!$F442:$F451="БДР+БДДС"))+SUM(Данные!$G453:$BZ462*(Данные!$G$3:$BZ$3=БДР!BN$3)*(Данные!$F453:$F462="БДР+БДДС")))*тех!CA$7</f>
        <v>0</v>
      </c>
      <c r="BO55" s="3">
        <f t="array" ref="BO55">(-SUM(Данные!$G431:$BZ440*(Данные!$G$3:$BZ$3=БДР!BO$3)*(Данные!$F431:$F440="БДР+БДДС"))-SUM(Данные!$G442:$BZ451*(Данные!$G$3:$BZ$3=БДР!BO$3)*(Данные!$F442:$F451="БДР+БДДС"))+SUM(Данные!$G453:$BZ462*(Данные!$G$3:$BZ$3=БДР!BO$3)*(Данные!$F453:$F462="БДР+БДДС")))*тех!CB$7</f>
        <v>0</v>
      </c>
      <c r="BP55" s="3">
        <f t="array" ref="BP55">(-SUM(Данные!$G431:$BZ440*(Данные!$G$3:$BZ$3=БДР!BP$3)*(Данные!$F431:$F440="БДР+БДДС"))-SUM(Данные!$G442:$BZ451*(Данные!$G$3:$BZ$3=БДР!BP$3)*(Данные!$F442:$F451="БДР+БДДС"))+SUM(Данные!$G453:$BZ462*(Данные!$G$3:$BZ$3=БДР!BP$3)*(Данные!$F453:$F462="БДР+БДДС")))*тех!CC$7</f>
        <v>0</v>
      </c>
      <c r="BQ55" s="3">
        <f t="array" ref="BQ55">(-SUM(Данные!$G431:$BZ440*(Данные!$G$3:$BZ$3=БДР!BQ$3)*(Данные!$F431:$F440="БДР+БДДС"))-SUM(Данные!$G442:$BZ451*(Данные!$G$3:$BZ$3=БДР!BQ$3)*(Данные!$F442:$F451="БДР+БДДС"))+SUM(Данные!$G453:$BZ462*(Данные!$G$3:$BZ$3=БДР!BQ$3)*(Данные!$F453:$F462="БДР+БДДС")))*тех!CD$7</f>
        <v>0</v>
      </c>
      <c r="BR55" s="3">
        <f t="array" ref="BR55">(-SUM(Данные!$G431:$BZ440*(Данные!$G$3:$BZ$3=БДР!BR$3)*(Данные!$F431:$F440="БДР+БДДС"))-SUM(Данные!$G442:$BZ451*(Данные!$G$3:$BZ$3=БДР!BR$3)*(Данные!$F442:$F451="БДР+БДДС"))+SUM(Данные!$G453:$BZ462*(Данные!$G$3:$BZ$3=БДР!BR$3)*(Данные!$F453:$F462="БДР+БДДС")))*тех!CE$7</f>
        <v>0</v>
      </c>
      <c r="BS55" s="3">
        <f t="array" ref="BS55">(-SUM(Данные!$G431:$BZ440*(Данные!$G$3:$BZ$3=БДР!BS$3)*(Данные!$F431:$F440="БДР+БДДС"))-SUM(Данные!$G442:$BZ451*(Данные!$G$3:$BZ$3=БДР!BS$3)*(Данные!$F442:$F451="БДР+БДДС"))+SUM(Данные!$G453:$BZ462*(Данные!$G$3:$BZ$3=БДР!BS$3)*(Данные!$F453:$F462="БДР+БДДС")))*тех!CF$7</f>
        <v>0</v>
      </c>
      <c r="BT55" s="3">
        <f t="array" ref="BT55">(-SUM(Данные!$G431:$BZ440*(Данные!$G$3:$BZ$3=БДР!BT$3)*(Данные!$F431:$F440="БДР+БДДС"))-SUM(Данные!$G442:$BZ451*(Данные!$G$3:$BZ$3=БДР!BT$3)*(Данные!$F442:$F451="БДР+БДДС"))+SUM(Данные!$G453:$BZ462*(Данные!$G$3:$BZ$3=БДР!BT$3)*(Данные!$F453:$F462="БДР+БДДС")))*тех!CG$7</f>
        <v>0</v>
      </c>
      <c r="BU55" s="3">
        <f t="array" ref="BU55">(-SUM(Данные!$G431:$BZ440*(Данные!$G$3:$BZ$3=БДР!BU$3)*(Данные!$F431:$F440="БДР+БДДС"))-SUM(Данные!$G442:$BZ451*(Данные!$G$3:$BZ$3=БДР!BU$3)*(Данные!$F442:$F451="БДР+БДДС"))+SUM(Данные!$G453:$BZ462*(Данные!$G$3:$BZ$3=БДР!BU$3)*(Данные!$F453:$F462="БДР+БДДС")))*тех!CH$7</f>
        <v>0</v>
      </c>
      <c r="BV55" s="3">
        <f t="array" ref="BV55">(-SUM(Данные!$G431:$BZ440*(Данные!$G$3:$BZ$3=БДР!BV$3)*(Данные!$F431:$F440="БДР+БДДС"))-SUM(Данные!$G442:$BZ451*(Данные!$G$3:$BZ$3=БДР!BV$3)*(Данные!$F442:$F451="БДР+БДДС"))+SUM(Данные!$G453:$BZ462*(Данные!$G$3:$BZ$3=БДР!BV$3)*(Данные!$F453:$F462="БДР+БДДС")))*тех!CI$7</f>
        <v>0</v>
      </c>
      <c r="BW55" s="3">
        <f t="array" ref="BW55">(-SUM(Данные!$G431:$BZ440*(Данные!$G$3:$BZ$3=БДР!BW$3)*(Данные!$F431:$F440="БДР+БДДС"))-SUM(Данные!$G442:$BZ451*(Данные!$G$3:$BZ$3=БДР!BW$3)*(Данные!$F442:$F451="БДР+БДДС"))+SUM(Данные!$G453:$BZ462*(Данные!$G$3:$BZ$3=БДР!BW$3)*(Данные!$F453:$F462="БДР+БДДС")))*тех!CJ$7</f>
        <v>0</v>
      </c>
      <c r="BX55" s="3">
        <f t="array" ref="BX55">(-SUM(Данные!$G431:$BZ440*(Данные!$G$3:$BZ$3=БДР!BX$3)*(Данные!$F431:$F440="БДР+БДДС"))-SUM(Данные!$G442:$BZ451*(Данные!$G$3:$BZ$3=БДР!BX$3)*(Данные!$F442:$F451="БДР+БДДС"))+SUM(Данные!$G453:$BZ462*(Данные!$G$3:$BZ$3=БДР!BX$3)*(Данные!$F453:$F462="БДР+БДДС")))*тех!CK$7</f>
        <v>0</v>
      </c>
      <c r="BY55" s="3">
        <f t="array" ref="BY55">(-SUM(Данные!$G431:$BZ440*(Данные!$G$3:$BZ$3=БДР!BY$3)*(Данные!$F431:$F440="БДР+БДДС"))-SUM(Данные!$G442:$BZ451*(Данные!$G$3:$BZ$3=БДР!BY$3)*(Данные!$F442:$F451="БДР+БДДС"))+SUM(Данные!$G453:$BZ462*(Данные!$G$3:$BZ$3=БДР!BY$3)*(Данные!$F453:$F462="БДР+БДДС")))*тех!CL$7</f>
        <v>0</v>
      </c>
      <c r="BZ55" s="3">
        <f t="array" ref="BZ55">(-SUM(Данные!$G431:$BZ440*(Данные!$G$3:$BZ$3=БДР!BZ$3)*(Данные!$F431:$F440="БДР+БДДС"))-SUM(Данные!$G442:$BZ451*(Данные!$G$3:$BZ$3=БДР!BZ$3)*(Данные!$F442:$F451="БДР+БДДС"))+SUM(Данные!$G453:$BZ462*(Данные!$G$3:$BZ$3=БДР!BZ$3)*(Данные!$F453:$F462="БДР+БДДС")))*тех!CM$7</f>
        <v>0</v>
      </c>
      <c r="CA55" s="3">
        <f t="array" ref="CA55">(-SUM(Данные!$G431:$BZ440*(Данные!$G$3:$BZ$3=БДР!CA$3)*(Данные!$F431:$F440="БДР+БДДС"))-SUM(Данные!$G442:$BZ451*(Данные!$G$3:$BZ$3=БДР!CA$3)*(Данные!$F442:$F451="БДР+БДДС"))+SUM(Данные!$G453:$BZ462*(Данные!$G$3:$BZ$3=БДР!CA$3)*(Данные!$F453:$F462="БДР+БДДС")))*тех!CN$7</f>
        <v>0</v>
      </c>
      <c r="CB55" s="3">
        <f t="array" ref="CB55">(-SUM(Данные!$G431:$BZ440*(Данные!$G$3:$BZ$3=БДР!CB$3)*(Данные!$F431:$F440="БДР+БДДС"))-SUM(Данные!$G442:$BZ451*(Данные!$G$3:$BZ$3=БДР!CB$3)*(Данные!$F442:$F451="БДР+БДДС"))+SUM(Данные!$G453:$BZ462*(Данные!$G$3:$BZ$3=БДР!CB$3)*(Данные!$F453:$F462="БДР+БДДС")))*тех!CO$7</f>
        <v>0</v>
      </c>
      <c r="CC55" s="3">
        <f t="array" ref="CC55">(-SUM(Данные!$G431:$BZ440*(Данные!$G$3:$BZ$3=БДР!CC$3)*(Данные!$F431:$F440="БДР+БДДС"))-SUM(Данные!$G442:$BZ451*(Данные!$G$3:$BZ$3=БДР!CC$3)*(Данные!$F442:$F451="БДР+БДДС"))+SUM(Данные!$G453:$BZ462*(Данные!$G$3:$BZ$3=БДР!CC$3)*(Данные!$F453:$F462="БДР+БДДС")))*тех!CP$7</f>
        <v>0</v>
      </c>
      <c r="CD55" s="3">
        <f t="array" ref="CD55">(-SUM(Данные!$G431:$BZ440*(Данные!$G$3:$BZ$3=БДР!CD$3)*(Данные!$F431:$F440="БДР+БДДС"))-SUM(Данные!$G442:$BZ451*(Данные!$G$3:$BZ$3=БДР!CD$3)*(Данные!$F442:$F451="БДР+БДДС"))+SUM(Данные!$G453:$BZ462*(Данные!$G$3:$BZ$3=БДР!CD$3)*(Данные!$F453:$F462="БДР+БДДС")))*тех!CQ$7</f>
        <v>0</v>
      </c>
    </row>
    <row r="56" spans="2:82" ht="15.75">
      <c r="B56" s="126" t="s">
        <v>19</v>
      </c>
      <c r="C56" s="129">
        <f>C47-C49-C52</f>
        <v>450515.00112981815</v>
      </c>
      <c r="D56" s="129">
        <f t="shared" ref="D56:K56" si="1499">D47-D49-D52</f>
        <v>-4429.1479326698645</v>
      </c>
      <c r="E56" s="129">
        <f t="shared" si="1499"/>
        <v>0</v>
      </c>
      <c r="F56" s="129">
        <f t="shared" si="1499"/>
        <v>0</v>
      </c>
      <c r="G56" s="129">
        <f t="shared" si="1499"/>
        <v>0</v>
      </c>
      <c r="H56" s="129">
        <f t="shared" si="1499"/>
        <v>0</v>
      </c>
      <c r="I56" s="129">
        <f t="shared" si="1499"/>
        <v>446085.8531971483</v>
      </c>
      <c r="J56" s="132">
        <f t="shared" si="86"/>
        <v>0.13276364678648081</v>
      </c>
      <c r="K56" s="129">
        <f t="shared" si="1499"/>
        <v>-43662.184695710406</v>
      </c>
      <c r="L56" s="129">
        <f t="shared" ref="L56:BR56" si="1500">L47-L49-L52</f>
        <v>50472.074939878032</v>
      </c>
      <c r="M56" s="129">
        <f t="shared" si="1500"/>
        <v>46075.068866636444</v>
      </c>
      <c r="N56" s="129">
        <f t="shared" si="1500"/>
        <v>42352.865136268076</v>
      </c>
      <c r="O56" s="129">
        <f t="shared" si="1500"/>
        <v>51642.789831943999</v>
      </c>
      <c r="P56" s="129">
        <f t="shared" si="1500"/>
        <v>41914.618858992078</v>
      </c>
      <c r="Q56" s="129">
        <f t="shared" si="1500"/>
        <v>41031.178407114319</v>
      </c>
      <c r="R56" s="129">
        <f t="shared" si="1500"/>
        <v>42505.574551614067</v>
      </c>
      <c r="S56" s="129">
        <f t="shared" si="1500"/>
        <v>42727.552817421274</v>
      </c>
      <c r="T56" s="129">
        <f t="shared" si="1500"/>
        <v>42951.996073596543</v>
      </c>
      <c r="U56" s="129">
        <f t="shared" si="1500"/>
        <v>47220.128217343059</v>
      </c>
      <c r="V56" s="129">
        <f t="shared" si="1500"/>
        <v>45283.338124721457</v>
      </c>
      <c r="W56" s="129">
        <f t="shared" si="1500"/>
        <v>-3530.8606762827567</v>
      </c>
      <c r="X56" s="129">
        <f t="shared" si="1500"/>
        <v>-898.28725638710739</v>
      </c>
      <c r="Y56" s="129">
        <f t="shared" si="1500"/>
        <v>0</v>
      </c>
      <c r="Z56" s="129">
        <f t="shared" si="1500"/>
        <v>0</v>
      </c>
      <c r="AA56" s="129">
        <f t="shared" si="1500"/>
        <v>0</v>
      </c>
      <c r="AB56" s="129">
        <f t="shared" si="1500"/>
        <v>0</v>
      </c>
      <c r="AC56" s="129">
        <f t="shared" si="1500"/>
        <v>0</v>
      </c>
      <c r="AD56" s="129">
        <f t="shared" si="1500"/>
        <v>0</v>
      </c>
      <c r="AE56" s="129">
        <f t="shared" si="1500"/>
        <v>0</v>
      </c>
      <c r="AF56" s="129">
        <f t="shared" si="1500"/>
        <v>0</v>
      </c>
      <c r="AG56" s="129">
        <f t="shared" si="1500"/>
        <v>0</v>
      </c>
      <c r="AH56" s="129">
        <f t="shared" si="1500"/>
        <v>0</v>
      </c>
      <c r="AI56" s="129">
        <f t="shared" si="1500"/>
        <v>0</v>
      </c>
      <c r="AJ56" s="129">
        <f t="shared" si="1500"/>
        <v>0</v>
      </c>
      <c r="AK56" s="129">
        <f t="shared" si="1500"/>
        <v>0</v>
      </c>
      <c r="AL56" s="129">
        <f t="shared" si="1500"/>
        <v>0</v>
      </c>
      <c r="AM56" s="129">
        <f t="shared" si="1500"/>
        <v>0</v>
      </c>
      <c r="AN56" s="129">
        <f t="shared" si="1500"/>
        <v>0</v>
      </c>
      <c r="AO56" s="129">
        <f t="shared" si="1500"/>
        <v>0</v>
      </c>
      <c r="AP56" s="129">
        <f t="shared" si="1500"/>
        <v>0</v>
      </c>
      <c r="AQ56" s="129">
        <f t="shared" si="1500"/>
        <v>0</v>
      </c>
      <c r="AR56" s="129">
        <f t="shared" si="1500"/>
        <v>0</v>
      </c>
      <c r="AS56" s="129">
        <f t="shared" si="1500"/>
        <v>0</v>
      </c>
      <c r="AT56" s="129">
        <f t="shared" si="1500"/>
        <v>0</v>
      </c>
      <c r="AU56" s="129">
        <f t="shared" si="1500"/>
        <v>0</v>
      </c>
      <c r="AV56" s="129">
        <f t="shared" si="1500"/>
        <v>0</v>
      </c>
      <c r="AW56" s="129">
        <f t="shared" si="1500"/>
        <v>0</v>
      </c>
      <c r="AX56" s="129">
        <f t="shared" si="1500"/>
        <v>0</v>
      </c>
      <c r="AY56" s="129">
        <f t="shared" si="1500"/>
        <v>0</v>
      </c>
      <c r="AZ56" s="129">
        <f t="shared" si="1500"/>
        <v>0</v>
      </c>
      <c r="BA56" s="129">
        <f t="shared" si="1500"/>
        <v>0</v>
      </c>
      <c r="BB56" s="129">
        <f t="shared" si="1500"/>
        <v>0</v>
      </c>
      <c r="BC56" s="129">
        <f t="shared" si="1500"/>
        <v>0</v>
      </c>
      <c r="BD56" s="129">
        <f t="shared" si="1500"/>
        <v>0</v>
      </c>
      <c r="BE56" s="129">
        <f t="shared" si="1500"/>
        <v>0</v>
      </c>
      <c r="BF56" s="129">
        <f t="shared" si="1500"/>
        <v>0</v>
      </c>
      <c r="BG56" s="129">
        <f t="shared" si="1500"/>
        <v>0</v>
      </c>
      <c r="BH56" s="129">
        <f t="shared" si="1500"/>
        <v>0</v>
      </c>
      <c r="BI56" s="129">
        <f t="shared" si="1500"/>
        <v>0</v>
      </c>
      <c r="BJ56" s="129">
        <f t="shared" si="1500"/>
        <v>0</v>
      </c>
      <c r="BK56" s="129">
        <f t="shared" si="1500"/>
        <v>0</v>
      </c>
      <c r="BL56" s="129">
        <f t="shared" si="1500"/>
        <v>0</v>
      </c>
      <c r="BM56" s="129">
        <f t="shared" si="1500"/>
        <v>0</v>
      </c>
      <c r="BN56" s="129">
        <f t="shared" si="1500"/>
        <v>0</v>
      </c>
      <c r="BO56" s="129">
        <f t="shared" si="1500"/>
        <v>0</v>
      </c>
      <c r="BP56" s="129">
        <f t="shared" si="1500"/>
        <v>0</v>
      </c>
      <c r="BQ56" s="129">
        <f t="shared" si="1500"/>
        <v>0</v>
      </c>
      <c r="BR56" s="129">
        <f t="shared" si="1500"/>
        <v>0</v>
      </c>
      <c r="BS56" s="129">
        <f t="shared" ref="BS56:CD56" si="1501">BS47-BS49-BS52</f>
        <v>0</v>
      </c>
      <c r="BT56" s="129">
        <f t="shared" si="1501"/>
        <v>0</v>
      </c>
      <c r="BU56" s="129">
        <f t="shared" si="1501"/>
        <v>0</v>
      </c>
      <c r="BV56" s="129">
        <f t="shared" si="1501"/>
        <v>0</v>
      </c>
      <c r="BW56" s="129">
        <f t="shared" si="1501"/>
        <v>0</v>
      </c>
      <c r="BX56" s="129">
        <f t="shared" si="1501"/>
        <v>0</v>
      </c>
      <c r="BY56" s="129">
        <f t="shared" si="1501"/>
        <v>0</v>
      </c>
      <c r="BZ56" s="129">
        <f t="shared" si="1501"/>
        <v>0</v>
      </c>
      <c r="CA56" s="129">
        <f t="shared" si="1501"/>
        <v>0</v>
      </c>
      <c r="CB56" s="129">
        <f t="shared" si="1501"/>
        <v>0</v>
      </c>
      <c r="CC56" s="129">
        <f t="shared" si="1501"/>
        <v>0</v>
      </c>
      <c r="CD56" s="129">
        <f t="shared" si="1501"/>
        <v>0</v>
      </c>
    </row>
    <row r="57" spans="2:82">
      <c r="B57" s="152" t="s">
        <v>10</v>
      </c>
      <c r="C57" s="215">
        <f t="shared" ref="C57:I57" si="1502">IF(C5=0,,C56/C5)</f>
        <v>0.13408184557598193</v>
      </c>
      <c r="D57" s="215">
        <f t="shared" si="1502"/>
        <v>0</v>
      </c>
      <c r="E57" s="215">
        <f t="shared" si="1502"/>
        <v>0</v>
      </c>
      <c r="F57" s="215">
        <f t="shared" si="1502"/>
        <v>0</v>
      </c>
      <c r="G57" s="215">
        <f t="shared" si="1502"/>
        <v>0</v>
      </c>
      <c r="H57" s="215">
        <f t="shared" si="1502"/>
        <v>0</v>
      </c>
      <c r="I57" s="215">
        <f t="shared" si="1502"/>
        <v>0.13276364678648081</v>
      </c>
      <c r="J57" s="132">
        <f t="shared" si="86"/>
        <v>3.9512990115504782E-8</v>
      </c>
      <c r="K57" s="153">
        <f t="shared" ref="K57:AP57" si="1503">IF(K5=0,,K56/K5)</f>
        <v>-0.17502747750368478</v>
      </c>
      <c r="L57" s="153">
        <f t="shared" si="1503"/>
        <v>0.20232610948511906</v>
      </c>
      <c r="M57" s="153">
        <f t="shared" si="1503"/>
        <v>0.18469994425927624</v>
      </c>
      <c r="N57" s="153">
        <f t="shared" si="1503"/>
        <v>0.14755591281941441</v>
      </c>
      <c r="O57" s="153">
        <f t="shared" si="1503"/>
        <v>0.13223795121144913</v>
      </c>
      <c r="P57" s="153">
        <f t="shared" si="1503"/>
        <v>0.14602907799312553</v>
      </c>
      <c r="Q57" s="153">
        <f t="shared" si="1503"/>
        <v>0.14295120210730289</v>
      </c>
      <c r="R57" s="153">
        <f t="shared" si="1503"/>
        <v>0.14808794712464968</v>
      </c>
      <c r="S57" s="153">
        <f t="shared" si="1503"/>
        <v>0.14886131170180092</v>
      </c>
      <c r="T57" s="153">
        <f t="shared" si="1503"/>
        <v>0.14964326421987845</v>
      </c>
      <c r="U57" s="153">
        <f t="shared" si="1503"/>
        <v>0.18929011424602626</v>
      </c>
      <c r="V57" s="153">
        <f t="shared" si="1503"/>
        <v>0.18152615358468557</v>
      </c>
      <c r="W57" s="153">
        <f t="shared" si="1503"/>
        <v>0</v>
      </c>
      <c r="X57" s="153">
        <f t="shared" si="1503"/>
        <v>0</v>
      </c>
      <c r="Y57" s="153">
        <f t="shared" si="1503"/>
        <v>0</v>
      </c>
      <c r="Z57" s="153">
        <f t="shared" si="1503"/>
        <v>0</v>
      </c>
      <c r="AA57" s="153">
        <f t="shared" si="1503"/>
        <v>0</v>
      </c>
      <c r="AB57" s="153">
        <f t="shared" si="1503"/>
        <v>0</v>
      </c>
      <c r="AC57" s="153">
        <f t="shared" si="1503"/>
        <v>0</v>
      </c>
      <c r="AD57" s="153">
        <f t="shared" si="1503"/>
        <v>0</v>
      </c>
      <c r="AE57" s="153">
        <f t="shared" si="1503"/>
        <v>0</v>
      </c>
      <c r="AF57" s="153">
        <f t="shared" si="1503"/>
        <v>0</v>
      </c>
      <c r="AG57" s="153">
        <f t="shared" si="1503"/>
        <v>0</v>
      </c>
      <c r="AH57" s="153">
        <f t="shared" si="1503"/>
        <v>0</v>
      </c>
      <c r="AI57" s="153">
        <f t="shared" si="1503"/>
        <v>0</v>
      </c>
      <c r="AJ57" s="153">
        <f t="shared" si="1503"/>
        <v>0</v>
      </c>
      <c r="AK57" s="153">
        <f t="shared" si="1503"/>
        <v>0</v>
      </c>
      <c r="AL57" s="153">
        <f t="shared" si="1503"/>
        <v>0</v>
      </c>
      <c r="AM57" s="153">
        <f t="shared" si="1503"/>
        <v>0</v>
      </c>
      <c r="AN57" s="153">
        <f t="shared" si="1503"/>
        <v>0</v>
      </c>
      <c r="AO57" s="153">
        <f t="shared" si="1503"/>
        <v>0</v>
      </c>
      <c r="AP57" s="153">
        <f t="shared" si="1503"/>
        <v>0</v>
      </c>
      <c r="AQ57" s="153">
        <f t="shared" ref="AQ57:BV57" si="1504">IF(AQ5=0,,AQ56/AQ5)</f>
        <v>0</v>
      </c>
      <c r="AR57" s="153">
        <f t="shared" si="1504"/>
        <v>0</v>
      </c>
      <c r="AS57" s="153">
        <f t="shared" si="1504"/>
        <v>0</v>
      </c>
      <c r="AT57" s="153">
        <f t="shared" si="1504"/>
        <v>0</v>
      </c>
      <c r="AU57" s="153">
        <f t="shared" si="1504"/>
        <v>0</v>
      </c>
      <c r="AV57" s="153">
        <f t="shared" si="1504"/>
        <v>0</v>
      </c>
      <c r="AW57" s="153">
        <f t="shared" si="1504"/>
        <v>0</v>
      </c>
      <c r="AX57" s="153">
        <f t="shared" si="1504"/>
        <v>0</v>
      </c>
      <c r="AY57" s="153">
        <f t="shared" si="1504"/>
        <v>0</v>
      </c>
      <c r="AZ57" s="153">
        <f t="shared" si="1504"/>
        <v>0</v>
      </c>
      <c r="BA57" s="153">
        <f t="shared" si="1504"/>
        <v>0</v>
      </c>
      <c r="BB57" s="153">
        <f t="shared" si="1504"/>
        <v>0</v>
      </c>
      <c r="BC57" s="153">
        <f t="shared" si="1504"/>
        <v>0</v>
      </c>
      <c r="BD57" s="153">
        <f t="shared" si="1504"/>
        <v>0</v>
      </c>
      <c r="BE57" s="153">
        <f t="shared" si="1504"/>
        <v>0</v>
      </c>
      <c r="BF57" s="153">
        <f t="shared" si="1504"/>
        <v>0</v>
      </c>
      <c r="BG57" s="153">
        <f t="shared" si="1504"/>
        <v>0</v>
      </c>
      <c r="BH57" s="153">
        <f t="shared" si="1504"/>
        <v>0</v>
      </c>
      <c r="BI57" s="153">
        <f t="shared" si="1504"/>
        <v>0</v>
      </c>
      <c r="BJ57" s="153">
        <f t="shared" si="1504"/>
        <v>0</v>
      </c>
      <c r="BK57" s="153">
        <f t="shared" si="1504"/>
        <v>0</v>
      </c>
      <c r="BL57" s="153">
        <f t="shared" si="1504"/>
        <v>0</v>
      </c>
      <c r="BM57" s="153">
        <f t="shared" si="1504"/>
        <v>0</v>
      </c>
      <c r="BN57" s="153">
        <f t="shared" si="1504"/>
        <v>0</v>
      </c>
      <c r="BO57" s="153">
        <f t="shared" si="1504"/>
        <v>0</v>
      </c>
      <c r="BP57" s="153">
        <f t="shared" si="1504"/>
        <v>0</v>
      </c>
      <c r="BQ57" s="153">
        <f t="shared" si="1504"/>
        <v>0</v>
      </c>
      <c r="BR57" s="153">
        <f t="shared" si="1504"/>
        <v>0</v>
      </c>
      <c r="BS57" s="153">
        <f t="shared" si="1504"/>
        <v>0</v>
      </c>
      <c r="BT57" s="153">
        <f t="shared" si="1504"/>
        <v>0</v>
      </c>
      <c r="BU57" s="153">
        <f t="shared" si="1504"/>
        <v>0</v>
      </c>
      <c r="BV57" s="153">
        <f t="shared" si="1504"/>
        <v>0</v>
      </c>
      <c r="BW57" s="153">
        <f t="shared" ref="BW57:CD57" si="1505">IF(BW5=0,,BW56/BW5)</f>
        <v>0</v>
      </c>
      <c r="BX57" s="153">
        <f t="shared" si="1505"/>
        <v>0</v>
      </c>
      <c r="BY57" s="153">
        <f t="shared" si="1505"/>
        <v>0</v>
      </c>
      <c r="BZ57" s="153">
        <f t="shared" si="1505"/>
        <v>0</v>
      </c>
      <c r="CA57" s="153">
        <f t="shared" si="1505"/>
        <v>0</v>
      </c>
      <c r="CB57" s="153">
        <f t="shared" si="1505"/>
        <v>0</v>
      </c>
      <c r="CC57" s="153">
        <f t="shared" si="1505"/>
        <v>0</v>
      </c>
      <c r="CD57" s="153">
        <f t="shared" si="1505"/>
        <v>0</v>
      </c>
    </row>
    <row r="58" spans="2:82">
      <c r="J58" s="132">
        <f t="shared" si="86"/>
        <v>0</v>
      </c>
    </row>
    <row r="59" spans="2:82" ht="15.75">
      <c r="B59" s="154" t="s">
        <v>367</v>
      </c>
      <c r="C59" s="155">
        <f t="shared" ref="C59" si="1506">SUM(K59:V59)</f>
        <v>537056.32476404088</v>
      </c>
      <c r="D59" s="155">
        <f t="shared" ref="D59" si="1507">SUM(W59:AH59)</f>
        <v>0</v>
      </c>
      <c r="E59" s="155">
        <f t="shared" ref="E59" si="1508">SUM(AI59:AT59)</f>
        <v>0</v>
      </c>
      <c r="F59" s="155">
        <f t="shared" ref="F59" si="1509">SUM(AU59:BF59)</f>
        <v>0</v>
      </c>
      <c r="G59" s="155">
        <f t="shared" ref="G59" si="1510">SUM(BG59:BR59)</f>
        <v>0</v>
      </c>
      <c r="H59" s="155">
        <f t="shared" ref="H59" si="1511">SUM(BS59:CD59)</f>
        <v>0</v>
      </c>
      <c r="I59" s="155">
        <f t="shared" ref="I59" si="1512">SUM(C59:G59)</f>
        <v>537056.32476404088</v>
      </c>
      <c r="J59" s="132">
        <f t="shared" si="86"/>
        <v>0.15983819189600443</v>
      </c>
      <c r="K59" s="155">
        <f>K56+K49+K17+Офис!K6</f>
        <v>-41697.641636461209</v>
      </c>
      <c r="L59" s="155">
        <f>L56+L49+L17+Офис!L6</f>
        <v>55409.198397300883</v>
      </c>
      <c r="M59" s="155">
        <f>M56+M49+M17+Офис!M6</f>
        <v>54409.198397300876</v>
      </c>
      <c r="N59" s="155">
        <f>N56+N49+N17+Офис!N6</f>
        <v>50444.115970621337</v>
      </c>
      <c r="O59" s="155">
        <f>O56+O49+O17+Офис!O6</f>
        <v>60135.315970621334</v>
      </c>
      <c r="P59" s="155">
        <f>P56+P49+P17+Офис!P6</f>
        <v>50444.115970621337</v>
      </c>
      <c r="Q59" s="155">
        <f>Q56+Q49+Q17+Офис!Q6</f>
        <v>50444.115970621337</v>
      </c>
      <c r="R59" s="155">
        <f>R56+R49+R17+Офис!R6</f>
        <v>50444.115970621329</v>
      </c>
      <c r="S59" s="155">
        <f>S56+S49+S17+Офис!S6</f>
        <v>50444.115970621329</v>
      </c>
      <c r="T59" s="155">
        <f>T56+T49+T17+Офис!T6</f>
        <v>50444.115970621337</v>
      </c>
      <c r="U59" s="155">
        <f>U56+U49+U17+Офис!U6</f>
        <v>54409.198397300876</v>
      </c>
      <c r="V59" s="155">
        <f>V56+V49+V17+Офис!V6</f>
        <v>51726.35941425003</v>
      </c>
      <c r="W59" s="155">
        <f>W56+W49+W17+Офис!W6</f>
        <v>0</v>
      </c>
      <c r="X59" s="155">
        <f>X56+X49+X17+Офис!X6</f>
        <v>0</v>
      </c>
      <c r="Y59" s="155">
        <f>Y56+Y49+Y17+Офис!Y6</f>
        <v>0</v>
      </c>
      <c r="Z59" s="155">
        <f>Z56+Z49+Z17+Офис!Z6</f>
        <v>0</v>
      </c>
      <c r="AA59" s="155">
        <f>AA56+AA49+AA17+Офис!AA6</f>
        <v>0</v>
      </c>
      <c r="AB59" s="155">
        <f>AB56+AB49+AB17+Офис!AB6</f>
        <v>0</v>
      </c>
      <c r="AC59" s="155">
        <f>AC56+AC49+AC17+Офис!AC6</f>
        <v>0</v>
      </c>
      <c r="AD59" s="155">
        <f>AD56+AD49+AD17+Офис!AD6</f>
        <v>0</v>
      </c>
      <c r="AE59" s="155">
        <f>AE56+AE49+AE17+Офис!AE6</f>
        <v>0</v>
      </c>
      <c r="AF59" s="155">
        <f>AF56+AF49+AF17+Офис!AF6</f>
        <v>0</v>
      </c>
      <c r="AG59" s="155">
        <f>AG56+AG49+AG17+Офис!AG6</f>
        <v>0</v>
      </c>
      <c r="AH59" s="155">
        <f>AH56+AH49+AH17+Офис!AH6</f>
        <v>0</v>
      </c>
      <c r="AI59" s="155">
        <f>AI56+AI49+AI17+Офис!AI6</f>
        <v>0</v>
      </c>
      <c r="AJ59" s="155">
        <f>AJ56+AJ49+AJ17+Офис!AJ6</f>
        <v>0</v>
      </c>
      <c r="AK59" s="155">
        <f>AK56+AK49+AK17+Офис!AK6</f>
        <v>0</v>
      </c>
      <c r="AL59" s="155">
        <f>AL56+AL49+AL17+Офис!AL6</f>
        <v>0</v>
      </c>
      <c r="AM59" s="155">
        <f>AM56+AM49+AM17+Офис!AM6</f>
        <v>0</v>
      </c>
      <c r="AN59" s="155">
        <f>AN56+AN49+AN17+Офис!AN6</f>
        <v>0</v>
      </c>
      <c r="AO59" s="155">
        <f>AO56+AO49+AO17+Офис!AO6</f>
        <v>0</v>
      </c>
      <c r="AP59" s="155">
        <f>AP56+AP49+AP17+Офис!AP6</f>
        <v>0</v>
      </c>
      <c r="AQ59" s="155">
        <f>AQ56+AQ49+AQ17+Офис!AQ6</f>
        <v>0</v>
      </c>
      <c r="AR59" s="155">
        <f>AR56+AR49+AR17+Офис!AR6</f>
        <v>0</v>
      </c>
      <c r="AS59" s="155">
        <f>AS56+AS49+AS17+Офис!AS6</f>
        <v>0</v>
      </c>
      <c r="AT59" s="155">
        <f>AT56+AT49+AT17+Офис!AT6</f>
        <v>0</v>
      </c>
      <c r="AU59" s="155">
        <f>AU56+AU49+AU17+Офис!AU6</f>
        <v>0</v>
      </c>
      <c r="AV59" s="155">
        <f>AV56+AV49+AV17+Офис!AV6</f>
        <v>0</v>
      </c>
      <c r="AW59" s="155">
        <f>AW56+AW49+AW17+Офис!AW6</f>
        <v>0</v>
      </c>
      <c r="AX59" s="155">
        <f>AX56+AX49+AX17+Офис!AX6</f>
        <v>0</v>
      </c>
      <c r="AY59" s="155">
        <f>AY56+AY49+AY17+Офис!AY6</f>
        <v>0</v>
      </c>
      <c r="AZ59" s="155">
        <f>AZ56+AZ49+AZ17+Офис!AZ6</f>
        <v>0</v>
      </c>
      <c r="BA59" s="155">
        <f>BA56+BA49+BA17+Офис!BA6</f>
        <v>0</v>
      </c>
      <c r="BB59" s="155">
        <f>BB56+BB49+BB17+Офис!BB6</f>
        <v>0</v>
      </c>
      <c r="BC59" s="155">
        <f>BC56+BC49+BC17+Офис!BC6</f>
        <v>0</v>
      </c>
      <c r="BD59" s="155">
        <f>BD56+BD49+BD17+Офис!BD6</f>
        <v>0</v>
      </c>
      <c r="BE59" s="155">
        <f>BE56+BE49+BE17+Офис!BE6</f>
        <v>0</v>
      </c>
      <c r="BF59" s="155">
        <f>BF56+BF49+BF17+Офис!BF6</f>
        <v>0</v>
      </c>
      <c r="BG59" s="155">
        <f>BG56+BG49+BG17+Офис!BG6</f>
        <v>0</v>
      </c>
      <c r="BH59" s="155">
        <f>BH56+BH49+BH17+Офис!BH6</f>
        <v>0</v>
      </c>
      <c r="BI59" s="155">
        <f>BI56+BI49+BI17+Офис!BI6</f>
        <v>0</v>
      </c>
      <c r="BJ59" s="155">
        <f>BJ56+BJ49+BJ17+Офис!BJ6</f>
        <v>0</v>
      </c>
      <c r="BK59" s="155">
        <f>BK56+BK49+BK17+Офис!BK6</f>
        <v>0</v>
      </c>
      <c r="BL59" s="155">
        <f>BL56+BL49+BL17+Офис!BL6</f>
        <v>0</v>
      </c>
      <c r="BM59" s="155">
        <f>BM56+BM49+BM17+Офис!BM6</f>
        <v>0</v>
      </c>
      <c r="BN59" s="155">
        <f>BN56+BN49+BN17+Офис!BN6</f>
        <v>0</v>
      </c>
      <c r="BO59" s="155">
        <f>BO56+BO49+BO17+Офис!BO6</f>
        <v>0</v>
      </c>
      <c r="BP59" s="155">
        <f>BP56+BP49+BP17+Офис!BP6</f>
        <v>0</v>
      </c>
      <c r="BQ59" s="155">
        <f>BQ56+BQ49+BQ17+Офис!BQ6</f>
        <v>0</v>
      </c>
      <c r="BR59" s="155">
        <f>BR56+BR49+BR17+Офис!BR6</f>
        <v>0</v>
      </c>
      <c r="BS59" s="155">
        <f>BS56+BS49+BS17+Офис!BS6</f>
        <v>0</v>
      </c>
      <c r="BT59" s="155">
        <f>BT56+BT49+BT17+Офис!BT6</f>
        <v>0</v>
      </c>
      <c r="BU59" s="155">
        <f>BU56+BU49+BU17+Офис!BU6</f>
        <v>0</v>
      </c>
      <c r="BV59" s="155">
        <f>BV56+BV49+BV17+Офис!BV6</f>
        <v>0</v>
      </c>
      <c r="BW59" s="155">
        <f>BW56+BW49+BW17+Офис!BW6</f>
        <v>0</v>
      </c>
      <c r="BX59" s="155">
        <f>BX56+BX49+BX17+Офис!BX6</f>
        <v>0</v>
      </c>
      <c r="BY59" s="155">
        <f>BY56+BY49+BY17+Офис!BY6</f>
        <v>0</v>
      </c>
      <c r="BZ59" s="155">
        <f>BZ56+BZ49+BZ17+Офис!BZ6</f>
        <v>0</v>
      </c>
      <c r="CA59" s="155">
        <f>CA56+CA49+CA17+Офис!CA6</f>
        <v>0</v>
      </c>
      <c r="CB59" s="155">
        <f>CB56+CB49+CB17+Офис!CB6</f>
        <v>0</v>
      </c>
      <c r="CC59" s="155">
        <f>CC56+CC49+CC17+Офис!CC6</f>
        <v>0</v>
      </c>
      <c r="CD59" s="155">
        <f>CD56+CD49+CD17+Офис!CD6</f>
        <v>0</v>
      </c>
    </row>
    <row r="60" spans="2:82">
      <c r="B60" s="152" t="s">
        <v>10</v>
      </c>
      <c r="C60" s="215">
        <f t="shared" ref="C60:I60" si="1513">IF(C5=0,,C59/C5)</f>
        <v>0.15983819189600443</v>
      </c>
      <c r="D60" s="215">
        <f t="shared" si="1513"/>
        <v>0</v>
      </c>
      <c r="E60" s="215">
        <f t="shared" si="1513"/>
        <v>0</v>
      </c>
      <c r="F60" s="215">
        <f t="shared" si="1513"/>
        <v>0</v>
      </c>
      <c r="G60" s="215">
        <f t="shared" si="1513"/>
        <v>0</v>
      </c>
      <c r="H60" s="215">
        <f t="shared" si="1513"/>
        <v>0</v>
      </c>
      <c r="I60" s="215">
        <f t="shared" si="1513"/>
        <v>0.15983819189600443</v>
      </c>
      <c r="J60" s="214"/>
      <c r="K60" s="153">
        <f t="shared" ref="K60:AP60" si="1514">IF(K5=0,,K59/K5)</f>
        <v>-0.16715226423838198</v>
      </c>
      <c r="L60" s="153">
        <f t="shared" si="1514"/>
        <v>0.22211742938583601</v>
      </c>
      <c r="M60" s="153">
        <f t="shared" si="1514"/>
        <v>0.21810875508968058</v>
      </c>
      <c r="N60" s="153">
        <f t="shared" si="1514"/>
        <v>0.17574555002276529</v>
      </c>
      <c r="O60" s="153">
        <f t="shared" si="1514"/>
        <v>0.15398414774426522</v>
      </c>
      <c r="P60" s="153">
        <f t="shared" si="1514"/>
        <v>0.17574555002276529</v>
      </c>
      <c r="Q60" s="153">
        <f t="shared" si="1514"/>
        <v>0.17574555002276529</v>
      </c>
      <c r="R60" s="153">
        <f t="shared" si="1514"/>
        <v>0.17574555002276526</v>
      </c>
      <c r="S60" s="153">
        <f t="shared" si="1514"/>
        <v>0.17574555002276526</v>
      </c>
      <c r="T60" s="153">
        <f t="shared" si="1514"/>
        <v>0.17574555002276529</v>
      </c>
      <c r="U60" s="153">
        <f t="shared" si="1514"/>
        <v>0.21810875508968058</v>
      </c>
      <c r="V60" s="153">
        <f t="shared" si="1514"/>
        <v>0.2073541274176009</v>
      </c>
      <c r="W60" s="153">
        <f t="shared" si="1514"/>
        <v>0</v>
      </c>
      <c r="X60" s="153">
        <f t="shared" si="1514"/>
        <v>0</v>
      </c>
      <c r="Y60" s="153">
        <f t="shared" si="1514"/>
        <v>0</v>
      </c>
      <c r="Z60" s="153">
        <f t="shared" si="1514"/>
        <v>0</v>
      </c>
      <c r="AA60" s="153">
        <f t="shared" si="1514"/>
        <v>0</v>
      </c>
      <c r="AB60" s="153">
        <f t="shared" si="1514"/>
        <v>0</v>
      </c>
      <c r="AC60" s="153">
        <f t="shared" si="1514"/>
        <v>0</v>
      </c>
      <c r="AD60" s="153">
        <f t="shared" si="1514"/>
        <v>0</v>
      </c>
      <c r="AE60" s="153">
        <f t="shared" si="1514"/>
        <v>0</v>
      </c>
      <c r="AF60" s="153">
        <f t="shared" si="1514"/>
        <v>0</v>
      </c>
      <c r="AG60" s="153">
        <f t="shared" si="1514"/>
        <v>0</v>
      </c>
      <c r="AH60" s="153">
        <f t="shared" si="1514"/>
        <v>0</v>
      </c>
      <c r="AI60" s="153">
        <f t="shared" si="1514"/>
        <v>0</v>
      </c>
      <c r="AJ60" s="153">
        <f t="shared" si="1514"/>
        <v>0</v>
      </c>
      <c r="AK60" s="153">
        <f t="shared" si="1514"/>
        <v>0</v>
      </c>
      <c r="AL60" s="153">
        <f t="shared" si="1514"/>
        <v>0</v>
      </c>
      <c r="AM60" s="153">
        <f t="shared" si="1514"/>
        <v>0</v>
      </c>
      <c r="AN60" s="153">
        <f t="shared" si="1514"/>
        <v>0</v>
      </c>
      <c r="AO60" s="153">
        <f t="shared" si="1514"/>
        <v>0</v>
      </c>
      <c r="AP60" s="153">
        <f t="shared" si="1514"/>
        <v>0</v>
      </c>
      <c r="AQ60" s="153">
        <f t="shared" ref="AQ60:BV60" si="1515">IF(AQ5=0,,AQ59/AQ5)</f>
        <v>0</v>
      </c>
      <c r="AR60" s="153">
        <f t="shared" si="1515"/>
        <v>0</v>
      </c>
      <c r="AS60" s="153">
        <f t="shared" si="1515"/>
        <v>0</v>
      </c>
      <c r="AT60" s="153">
        <f t="shared" si="1515"/>
        <v>0</v>
      </c>
      <c r="AU60" s="153">
        <f t="shared" si="1515"/>
        <v>0</v>
      </c>
      <c r="AV60" s="153">
        <f t="shared" si="1515"/>
        <v>0</v>
      </c>
      <c r="AW60" s="153">
        <f t="shared" si="1515"/>
        <v>0</v>
      </c>
      <c r="AX60" s="153">
        <f t="shared" si="1515"/>
        <v>0</v>
      </c>
      <c r="AY60" s="153">
        <f t="shared" si="1515"/>
        <v>0</v>
      </c>
      <c r="AZ60" s="153">
        <f t="shared" si="1515"/>
        <v>0</v>
      </c>
      <c r="BA60" s="153">
        <f t="shared" si="1515"/>
        <v>0</v>
      </c>
      <c r="BB60" s="153">
        <f t="shared" si="1515"/>
        <v>0</v>
      </c>
      <c r="BC60" s="153">
        <f t="shared" si="1515"/>
        <v>0</v>
      </c>
      <c r="BD60" s="153">
        <f t="shared" si="1515"/>
        <v>0</v>
      </c>
      <c r="BE60" s="153">
        <f t="shared" si="1515"/>
        <v>0</v>
      </c>
      <c r="BF60" s="153">
        <f t="shared" si="1515"/>
        <v>0</v>
      </c>
      <c r="BG60" s="153">
        <f t="shared" si="1515"/>
        <v>0</v>
      </c>
      <c r="BH60" s="153">
        <f t="shared" si="1515"/>
        <v>0</v>
      </c>
      <c r="BI60" s="153">
        <f t="shared" si="1515"/>
        <v>0</v>
      </c>
      <c r="BJ60" s="153">
        <f t="shared" si="1515"/>
        <v>0</v>
      </c>
      <c r="BK60" s="153">
        <f t="shared" si="1515"/>
        <v>0</v>
      </c>
      <c r="BL60" s="153">
        <f t="shared" si="1515"/>
        <v>0</v>
      </c>
      <c r="BM60" s="153">
        <f t="shared" si="1515"/>
        <v>0</v>
      </c>
      <c r="BN60" s="153">
        <f t="shared" si="1515"/>
        <v>0</v>
      </c>
      <c r="BO60" s="153">
        <f t="shared" si="1515"/>
        <v>0</v>
      </c>
      <c r="BP60" s="153">
        <f t="shared" si="1515"/>
        <v>0</v>
      </c>
      <c r="BQ60" s="153">
        <f t="shared" si="1515"/>
        <v>0</v>
      </c>
      <c r="BR60" s="153">
        <f t="shared" si="1515"/>
        <v>0</v>
      </c>
      <c r="BS60" s="153">
        <f t="shared" si="1515"/>
        <v>0</v>
      </c>
      <c r="BT60" s="153">
        <f t="shared" si="1515"/>
        <v>0</v>
      </c>
      <c r="BU60" s="153">
        <f t="shared" si="1515"/>
        <v>0</v>
      </c>
      <c r="BV60" s="153">
        <f t="shared" si="1515"/>
        <v>0</v>
      </c>
      <c r="BW60" s="153">
        <f t="shared" ref="BW60:CD60" si="1516">IF(BW5=0,,BW59/BW5)</f>
        <v>0</v>
      </c>
      <c r="BX60" s="153">
        <f t="shared" si="1516"/>
        <v>0</v>
      </c>
      <c r="BY60" s="153">
        <f t="shared" si="1516"/>
        <v>0</v>
      </c>
      <c r="BZ60" s="153">
        <f t="shared" si="1516"/>
        <v>0</v>
      </c>
      <c r="CA60" s="153">
        <f t="shared" si="1516"/>
        <v>0</v>
      </c>
      <c r="CB60" s="153">
        <f t="shared" si="1516"/>
        <v>0</v>
      </c>
      <c r="CC60" s="153">
        <f t="shared" si="1516"/>
        <v>0</v>
      </c>
      <c r="CD60" s="153">
        <f t="shared" si="1516"/>
        <v>0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  <ignoredErrors>
    <ignoredError sqref="C52:G52 C8:I39 K8:BR3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6"/>
  </sheetPr>
  <dimension ref="A1:CD59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5" sqref="A5"/>
      <selection pane="bottomRight"/>
    </sheetView>
  </sheetViews>
  <sheetFormatPr defaultColWidth="8.85546875" defaultRowHeight="15" outlineLevelRow="1"/>
  <cols>
    <col min="1" max="1" width="1.85546875" style="3" customWidth="1"/>
    <col min="2" max="2" width="52.85546875" style="3" customWidth="1"/>
    <col min="3" max="3" width="12" style="3" customWidth="1"/>
    <col min="4" max="4" width="12.28515625" style="3" customWidth="1"/>
    <col min="5" max="6" width="11.5703125" style="3" customWidth="1"/>
    <col min="7" max="7" width="12.28515625" style="3" customWidth="1"/>
    <col min="8" max="8" width="11" style="3" customWidth="1"/>
    <col min="9" max="9" width="12.7109375" style="3" customWidth="1"/>
    <col min="10" max="10" width="4.28515625" style="3" customWidth="1"/>
    <col min="11" max="11" width="12.140625" style="3" customWidth="1"/>
    <col min="12" max="12" width="11.5703125" style="3" customWidth="1"/>
    <col min="13" max="13" width="10.85546875" style="3" customWidth="1"/>
    <col min="14" max="14" width="11" style="3" customWidth="1"/>
    <col min="15" max="21" width="9.5703125" style="3" customWidth="1"/>
    <col min="22" max="22" width="11.140625" style="3" customWidth="1"/>
    <col min="23" max="23" width="11.7109375" style="3" customWidth="1"/>
    <col min="24" max="24" width="10.5703125" style="3" customWidth="1"/>
    <col min="25" max="25" width="11.42578125" style="3" customWidth="1"/>
    <col min="26" max="26" width="10.28515625" style="3" customWidth="1"/>
    <col min="27" max="33" width="9.5703125" style="3" customWidth="1"/>
    <col min="34" max="34" width="10.5703125" style="3" customWidth="1"/>
    <col min="35" max="62" width="9.5703125" style="3" customWidth="1"/>
    <col min="63" max="69" width="10.5703125" style="3" customWidth="1"/>
    <col min="70" max="70" width="11.42578125" style="3" customWidth="1"/>
    <col min="71" max="71" width="9.5703125" style="3" customWidth="1"/>
    <col min="72" max="81" width="8.85546875" style="3"/>
    <col min="82" max="82" width="11.42578125" style="3" customWidth="1"/>
    <col min="83" max="16384" width="8.85546875" style="3"/>
  </cols>
  <sheetData>
    <row r="1" spans="2:82">
      <c r="G1" s="76"/>
      <c r="H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</row>
    <row r="2" spans="2:82" ht="18.75">
      <c r="B2" s="1" t="s">
        <v>20</v>
      </c>
      <c r="K2" s="25" t="s">
        <v>1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7" t="s">
        <v>2</v>
      </c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9" t="s">
        <v>3</v>
      </c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1" t="s">
        <v>4</v>
      </c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3" t="s">
        <v>5</v>
      </c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5" t="s">
        <v>432</v>
      </c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</row>
    <row r="3" spans="2:82">
      <c r="B3" s="38"/>
      <c r="C3" s="115" t="s">
        <v>1</v>
      </c>
      <c r="D3" s="115" t="s">
        <v>2</v>
      </c>
      <c r="E3" s="115" t="s">
        <v>3</v>
      </c>
      <c r="F3" s="115" t="s">
        <v>4</v>
      </c>
      <c r="G3" s="115" t="s">
        <v>5</v>
      </c>
      <c r="H3" s="115" t="s">
        <v>436</v>
      </c>
      <c r="I3" s="37" t="s">
        <v>6</v>
      </c>
      <c r="K3" s="39">
        <f>Параметры!C11</f>
        <v>42370</v>
      </c>
      <c r="L3" s="39">
        <f>DATE(YEAR(K3),MONTH(K3)+1,1)</f>
        <v>42401</v>
      </c>
      <c r="M3" s="39">
        <f t="shared" ref="M3:BR3" si="0">DATE(YEAR(L3),MONTH(L3)+1,1)</f>
        <v>42430</v>
      </c>
      <c r="N3" s="39">
        <f t="shared" si="0"/>
        <v>42461</v>
      </c>
      <c r="O3" s="39">
        <f t="shared" si="0"/>
        <v>42491</v>
      </c>
      <c r="P3" s="39">
        <f t="shared" si="0"/>
        <v>42522</v>
      </c>
      <c r="Q3" s="39">
        <f t="shared" si="0"/>
        <v>42552</v>
      </c>
      <c r="R3" s="39">
        <f t="shared" si="0"/>
        <v>42583</v>
      </c>
      <c r="S3" s="39">
        <f t="shared" si="0"/>
        <v>42614</v>
      </c>
      <c r="T3" s="39">
        <f t="shared" si="0"/>
        <v>42644</v>
      </c>
      <c r="U3" s="39">
        <f t="shared" si="0"/>
        <v>42675</v>
      </c>
      <c r="V3" s="39">
        <f t="shared" si="0"/>
        <v>42705</v>
      </c>
      <c r="W3" s="39">
        <f t="shared" si="0"/>
        <v>42736</v>
      </c>
      <c r="X3" s="39">
        <f t="shared" si="0"/>
        <v>42767</v>
      </c>
      <c r="Y3" s="39">
        <f t="shared" si="0"/>
        <v>42795</v>
      </c>
      <c r="Z3" s="39">
        <f t="shared" si="0"/>
        <v>42826</v>
      </c>
      <c r="AA3" s="39">
        <f t="shared" si="0"/>
        <v>42856</v>
      </c>
      <c r="AB3" s="39">
        <f t="shared" si="0"/>
        <v>42887</v>
      </c>
      <c r="AC3" s="39">
        <f t="shared" si="0"/>
        <v>42917</v>
      </c>
      <c r="AD3" s="39">
        <f t="shared" si="0"/>
        <v>42948</v>
      </c>
      <c r="AE3" s="39">
        <f t="shared" si="0"/>
        <v>42979</v>
      </c>
      <c r="AF3" s="39">
        <f t="shared" si="0"/>
        <v>43009</v>
      </c>
      <c r="AG3" s="39">
        <f t="shared" si="0"/>
        <v>43040</v>
      </c>
      <c r="AH3" s="39">
        <f t="shared" si="0"/>
        <v>43070</v>
      </c>
      <c r="AI3" s="39">
        <f t="shared" si="0"/>
        <v>43101</v>
      </c>
      <c r="AJ3" s="39">
        <f t="shared" si="0"/>
        <v>43132</v>
      </c>
      <c r="AK3" s="39">
        <f t="shared" si="0"/>
        <v>43160</v>
      </c>
      <c r="AL3" s="39">
        <f t="shared" si="0"/>
        <v>43191</v>
      </c>
      <c r="AM3" s="39">
        <f t="shared" si="0"/>
        <v>43221</v>
      </c>
      <c r="AN3" s="39">
        <f t="shared" si="0"/>
        <v>43252</v>
      </c>
      <c r="AO3" s="39">
        <f t="shared" si="0"/>
        <v>43282</v>
      </c>
      <c r="AP3" s="39">
        <f t="shared" si="0"/>
        <v>43313</v>
      </c>
      <c r="AQ3" s="39">
        <f t="shared" si="0"/>
        <v>43344</v>
      </c>
      <c r="AR3" s="39">
        <f t="shared" si="0"/>
        <v>43374</v>
      </c>
      <c r="AS3" s="39">
        <f t="shared" si="0"/>
        <v>43405</v>
      </c>
      <c r="AT3" s="39">
        <f t="shared" si="0"/>
        <v>43435</v>
      </c>
      <c r="AU3" s="39">
        <f t="shared" si="0"/>
        <v>43466</v>
      </c>
      <c r="AV3" s="39">
        <f t="shared" si="0"/>
        <v>43497</v>
      </c>
      <c r="AW3" s="39">
        <f t="shared" si="0"/>
        <v>43525</v>
      </c>
      <c r="AX3" s="39">
        <f t="shared" si="0"/>
        <v>43556</v>
      </c>
      <c r="AY3" s="39">
        <f t="shared" si="0"/>
        <v>43586</v>
      </c>
      <c r="AZ3" s="39">
        <f t="shared" si="0"/>
        <v>43617</v>
      </c>
      <c r="BA3" s="39">
        <f t="shared" si="0"/>
        <v>43647</v>
      </c>
      <c r="BB3" s="39">
        <f t="shared" si="0"/>
        <v>43678</v>
      </c>
      <c r="BC3" s="39">
        <f t="shared" si="0"/>
        <v>43709</v>
      </c>
      <c r="BD3" s="39">
        <f t="shared" si="0"/>
        <v>43739</v>
      </c>
      <c r="BE3" s="39">
        <f t="shared" si="0"/>
        <v>43770</v>
      </c>
      <c r="BF3" s="39">
        <f t="shared" si="0"/>
        <v>43800</v>
      </c>
      <c r="BG3" s="39">
        <f t="shared" si="0"/>
        <v>43831</v>
      </c>
      <c r="BH3" s="39">
        <f t="shared" si="0"/>
        <v>43862</v>
      </c>
      <c r="BI3" s="39">
        <f t="shared" si="0"/>
        <v>43891</v>
      </c>
      <c r="BJ3" s="39">
        <f t="shared" si="0"/>
        <v>43922</v>
      </c>
      <c r="BK3" s="39">
        <f t="shared" si="0"/>
        <v>43952</v>
      </c>
      <c r="BL3" s="39">
        <f t="shared" si="0"/>
        <v>43983</v>
      </c>
      <c r="BM3" s="39">
        <f t="shared" si="0"/>
        <v>44013</v>
      </c>
      <c r="BN3" s="39">
        <f t="shared" si="0"/>
        <v>44044</v>
      </c>
      <c r="BO3" s="39">
        <f t="shared" si="0"/>
        <v>44075</v>
      </c>
      <c r="BP3" s="39">
        <f t="shared" si="0"/>
        <v>44105</v>
      </c>
      <c r="BQ3" s="39">
        <f t="shared" si="0"/>
        <v>44136</v>
      </c>
      <c r="BR3" s="39">
        <f t="shared" si="0"/>
        <v>44166</v>
      </c>
      <c r="BS3" s="39">
        <f t="shared" ref="BS3" si="1">DATE(YEAR(BR3),MONTH(BR3)+1,1)</f>
        <v>44197</v>
      </c>
      <c r="BT3" s="39">
        <f t="shared" ref="BT3" si="2">DATE(YEAR(BS3),MONTH(BS3)+1,1)</f>
        <v>44228</v>
      </c>
      <c r="BU3" s="39">
        <f t="shared" ref="BU3" si="3">DATE(YEAR(BT3),MONTH(BT3)+1,1)</f>
        <v>44256</v>
      </c>
      <c r="BV3" s="39">
        <f t="shared" ref="BV3" si="4">DATE(YEAR(BU3),MONTH(BU3)+1,1)</f>
        <v>44287</v>
      </c>
      <c r="BW3" s="39">
        <f t="shared" ref="BW3" si="5">DATE(YEAR(BV3),MONTH(BV3)+1,1)</f>
        <v>44317</v>
      </c>
      <c r="BX3" s="39">
        <f t="shared" ref="BX3" si="6">DATE(YEAR(BW3),MONTH(BW3)+1,1)</f>
        <v>44348</v>
      </c>
      <c r="BY3" s="39">
        <f t="shared" ref="BY3" si="7">DATE(YEAR(BX3),MONTH(BX3)+1,1)</f>
        <v>44378</v>
      </c>
      <c r="BZ3" s="39">
        <f t="shared" ref="BZ3" si="8">DATE(YEAR(BY3),MONTH(BY3)+1,1)</f>
        <v>44409</v>
      </c>
      <c r="CA3" s="39">
        <f t="shared" ref="CA3" si="9">DATE(YEAR(BZ3),MONTH(BZ3)+1,1)</f>
        <v>44440</v>
      </c>
      <c r="CB3" s="39">
        <f t="shared" ref="CB3" si="10">DATE(YEAR(CA3),MONTH(CA3)+1,1)</f>
        <v>44470</v>
      </c>
      <c r="CC3" s="39">
        <f t="shared" ref="CC3" si="11">DATE(YEAR(CB3),MONTH(CB3)+1,1)</f>
        <v>44501</v>
      </c>
      <c r="CD3" s="39">
        <f t="shared" ref="CD3" si="12">DATE(YEAR(CC3),MONTH(CC3)+1,1)</f>
        <v>44531</v>
      </c>
    </row>
    <row r="4" spans="2:82" ht="18.75">
      <c r="B4" s="41" t="s">
        <v>501</v>
      </c>
      <c r="C4" s="4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</row>
    <row r="5" spans="2:82">
      <c r="B5" s="6" t="s">
        <v>21</v>
      </c>
    </row>
    <row r="6" spans="2:82">
      <c r="B6" s="65" t="s">
        <v>301</v>
      </c>
      <c r="C6" s="76">
        <f t="shared" ref="C6:I6" si="13">SUM(C7:C8)</f>
        <v>2861081.9407099248</v>
      </c>
      <c r="D6" s="76">
        <f t="shared" si="13"/>
        <v>498918.05924919655</v>
      </c>
      <c r="E6" s="76">
        <f t="shared" si="13"/>
        <v>0</v>
      </c>
      <c r="F6" s="76">
        <f t="shared" si="13"/>
        <v>0</v>
      </c>
      <c r="G6" s="76">
        <f t="shared" si="13"/>
        <v>0</v>
      </c>
      <c r="H6" s="76">
        <f t="shared" si="13"/>
        <v>0</v>
      </c>
      <c r="I6" s="76">
        <f t="shared" si="13"/>
        <v>3359999.9999591215</v>
      </c>
      <c r="K6" s="76">
        <f>SUM(K7:K8)</f>
        <v>0</v>
      </c>
      <c r="L6" s="76">
        <f t="shared" ref="L6:BR6" si="14">SUM(L7:L8)</f>
        <v>0</v>
      </c>
      <c r="M6" s="76">
        <f t="shared" si="14"/>
        <v>249459.02962459828</v>
      </c>
      <c r="N6" s="76">
        <f t="shared" si="14"/>
        <v>249459.02962459828</v>
      </c>
      <c r="O6" s="76">
        <f t="shared" si="14"/>
        <v>249459.02962459828</v>
      </c>
      <c r="P6" s="76">
        <f t="shared" si="14"/>
        <v>287029.26454801863</v>
      </c>
      <c r="Q6" s="76">
        <f t="shared" si="14"/>
        <v>390529.26454801863</v>
      </c>
      <c r="R6" s="76">
        <f t="shared" si="14"/>
        <v>287029.26454801863</v>
      </c>
      <c r="S6" s="76">
        <f t="shared" si="14"/>
        <v>287029.26454801863</v>
      </c>
      <c r="T6" s="76">
        <f t="shared" si="14"/>
        <v>287029.26454801863</v>
      </c>
      <c r="U6" s="76">
        <f t="shared" si="14"/>
        <v>287029.26454801863</v>
      </c>
      <c r="V6" s="76">
        <f t="shared" si="14"/>
        <v>287029.26454801863</v>
      </c>
      <c r="W6" s="76">
        <f t="shared" si="14"/>
        <v>249459.02962459828</v>
      </c>
      <c r="X6" s="76">
        <f t="shared" si="14"/>
        <v>249459.02962459828</v>
      </c>
      <c r="Y6" s="76">
        <f t="shared" si="14"/>
        <v>0</v>
      </c>
      <c r="Z6" s="76">
        <f t="shared" si="14"/>
        <v>0</v>
      </c>
      <c r="AA6" s="76">
        <f t="shared" si="14"/>
        <v>0</v>
      </c>
      <c r="AB6" s="76">
        <f t="shared" si="14"/>
        <v>0</v>
      </c>
      <c r="AC6" s="76">
        <f t="shared" si="14"/>
        <v>0</v>
      </c>
      <c r="AD6" s="76">
        <f t="shared" si="14"/>
        <v>0</v>
      </c>
      <c r="AE6" s="76">
        <f t="shared" si="14"/>
        <v>0</v>
      </c>
      <c r="AF6" s="76">
        <f t="shared" si="14"/>
        <v>0</v>
      </c>
      <c r="AG6" s="76">
        <f t="shared" si="14"/>
        <v>0</v>
      </c>
      <c r="AH6" s="76">
        <f t="shared" si="14"/>
        <v>0</v>
      </c>
      <c r="AI6" s="76">
        <f t="shared" si="14"/>
        <v>0</v>
      </c>
      <c r="AJ6" s="76">
        <f t="shared" si="14"/>
        <v>0</v>
      </c>
      <c r="AK6" s="76">
        <f t="shared" si="14"/>
        <v>0</v>
      </c>
      <c r="AL6" s="76">
        <f t="shared" si="14"/>
        <v>0</v>
      </c>
      <c r="AM6" s="76">
        <f t="shared" si="14"/>
        <v>0</v>
      </c>
      <c r="AN6" s="76">
        <f t="shared" si="14"/>
        <v>0</v>
      </c>
      <c r="AO6" s="76">
        <f t="shared" si="14"/>
        <v>0</v>
      </c>
      <c r="AP6" s="76">
        <f t="shared" si="14"/>
        <v>0</v>
      </c>
      <c r="AQ6" s="76">
        <f t="shared" si="14"/>
        <v>0</v>
      </c>
      <c r="AR6" s="76">
        <f t="shared" si="14"/>
        <v>0</v>
      </c>
      <c r="AS6" s="76">
        <f t="shared" si="14"/>
        <v>0</v>
      </c>
      <c r="AT6" s="76">
        <f t="shared" si="14"/>
        <v>0</v>
      </c>
      <c r="AU6" s="76">
        <f t="shared" si="14"/>
        <v>0</v>
      </c>
      <c r="AV6" s="76">
        <f t="shared" si="14"/>
        <v>0</v>
      </c>
      <c r="AW6" s="76">
        <f t="shared" si="14"/>
        <v>0</v>
      </c>
      <c r="AX6" s="76">
        <f t="shared" si="14"/>
        <v>0</v>
      </c>
      <c r="AY6" s="76">
        <f t="shared" si="14"/>
        <v>0</v>
      </c>
      <c r="AZ6" s="76">
        <f t="shared" si="14"/>
        <v>0</v>
      </c>
      <c r="BA6" s="76">
        <f t="shared" si="14"/>
        <v>0</v>
      </c>
      <c r="BB6" s="76">
        <f t="shared" si="14"/>
        <v>0</v>
      </c>
      <c r="BC6" s="76">
        <f t="shared" si="14"/>
        <v>0</v>
      </c>
      <c r="BD6" s="76">
        <f t="shared" si="14"/>
        <v>0</v>
      </c>
      <c r="BE6" s="76">
        <f t="shared" si="14"/>
        <v>0</v>
      </c>
      <c r="BF6" s="76">
        <f t="shared" si="14"/>
        <v>0</v>
      </c>
      <c r="BG6" s="76">
        <f t="shared" si="14"/>
        <v>0</v>
      </c>
      <c r="BH6" s="76">
        <f t="shared" si="14"/>
        <v>0</v>
      </c>
      <c r="BI6" s="76">
        <f t="shared" si="14"/>
        <v>0</v>
      </c>
      <c r="BJ6" s="76">
        <f t="shared" si="14"/>
        <v>0</v>
      </c>
      <c r="BK6" s="76">
        <f t="shared" si="14"/>
        <v>0</v>
      </c>
      <c r="BL6" s="76">
        <f t="shared" si="14"/>
        <v>0</v>
      </c>
      <c r="BM6" s="76">
        <f t="shared" si="14"/>
        <v>0</v>
      </c>
      <c r="BN6" s="76">
        <f t="shared" si="14"/>
        <v>0</v>
      </c>
      <c r="BO6" s="76">
        <f t="shared" si="14"/>
        <v>0</v>
      </c>
      <c r="BP6" s="76">
        <f t="shared" si="14"/>
        <v>0</v>
      </c>
      <c r="BQ6" s="76">
        <f t="shared" si="14"/>
        <v>0</v>
      </c>
      <c r="BR6" s="76">
        <f t="shared" si="14"/>
        <v>0</v>
      </c>
      <c r="BS6" s="76">
        <f t="shared" ref="BS6:CD6" si="15">SUM(BS7:BS8)</f>
        <v>0</v>
      </c>
      <c r="BT6" s="76">
        <f t="shared" si="15"/>
        <v>0</v>
      </c>
      <c r="BU6" s="76">
        <f t="shared" si="15"/>
        <v>0</v>
      </c>
      <c r="BV6" s="76">
        <f t="shared" si="15"/>
        <v>0</v>
      </c>
      <c r="BW6" s="76">
        <f t="shared" si="15"/>
        <v>0</v>
      </c>
      <c r="BX6" s="76">
        <f t="shared" si="15"/>
        <v>0</v>
      </c>
      <c r="BY6" s="76">
        <f t="shared" si="15"/>
        <v>0</v>
      </c>
      <c r="BZ6" s="76">
        <f t="shared" si="15"/>
        <v>0</v>
      </c>
      <c r="CA6" s="76">
        <f t="shared" si="15"/>
        <v>0</v>
      </c>
      <c r="CB6" s="76">
        <f t="shared" si="15"/>
        <v>0</v>
      </c>
      <c r="CC6" s="76">
        <f t="shared" si="15"/>
        <v>0</v>
      </c>
      <c r="CD6" s="76">
        <f t="shared" si="15"/>
        <v>0</v>
      </c>
    </row>
    <row r="7" spans="2:82" outlineLevel="1">
      <c r="B7" s="156" t="s">
        <v>373</v>
      </c>
      <c r="C7" s="76">
        <f t="shared" ref="C7" si="16">SUM(K7:V7)</f>
        <v>0</v>
      </c>
      <c r="D7" s="76">
        <f t="shared" ref="D7" si="17">SUM(W7:AH7)</f>
        <v>0</v>
      </c>
      <c r="E7" s="76">
        <f t="shared" ref="E7" si="18">SUM(AI7:AT7)</f>
        <v>0</v>
      </c>
      <c r="F7" s="76">
        <f t="shared" ref="F7" si="19">SUM(AU7:BF7)</f>
        <v>0</v>
      </c>
      <c r="G7" s="76">
        <f t="shared" ref="G7" si="20">SUM(BG7:BR7)</f>
        <v>0</v>
      </c>
      <c r="H7" s="76">
        <f>SUM(BS7:CD7)</f>
        <v>0</v>
      </c>
      <c r="I7" s="76">
        <f>SUM(C7:H7)</f>
        <v>0</v>
      </c>
      <c r="K7" s="76">
        <f t="array" ref="K7">SUM(Продажи!L7:L82*(Продажи!$D7:$D82="Безнал"))*Параметры!$C$39</f>
        <v>0</v>
      </c>
      <c r="L7" s="76">
        <f t="array" ref="L7">SUM(Продажи!M7:M82*(Продажи!$D7:$D82="Безнал"))*Параметры!$C$39</f>
        <v>0</v>
      </c>
      <c r="M7" s="76">
        <f t="array" ref="M7">SUM(Продажи!N7:N82*(Продажи!$D7:$D82="Безнал"))*Параметры!$C$39</f>
        <v>0</v>
      </c>
      <c r="N7" s="76">
        <f t="array" ref="N7">SUM(Продажи!O7:O82*(Продажи!$D7:$D82="Безнал"))*Параметры!$C$39</f>
        <v>0</v>
      </c>
      <c r="O7" s="76">
        <f t="array" ref="O7">SUM(Продажи!P7:P82*(Продажи!$D7:$D82="Безнал"))*Параметры!$C$39</f>
        <v>0</v>
      </c>
      <c r="P7" s="76">
        <f t="array" ref="P7">SUM(Продажи!Q7:Q82*(Продажи!$D7:$D82="Безнал"))*Параметры!$C$39</f>
        <v>0</v>
      </c>
      <c r="Q7" s="76">
        <f t="array" ref="Q7">SUM(Продажи!R7:R82*(Продажи!$D7:$D82="Безнал"))*Параметры!$C$39</f>
        <v>0</v>
      </c>
      <c r="R7" s="76">
        <f t="array" ref="R7">SUM(Продажи!S7:S82*(Продажи!$D7:$D82="Безнал"))*Параметры!$C$39</f>
        <v>0</v>
      </c>
      <c r="S7" s="76">
        <f t="array" ref="S7">SUM(Продажи!T7:T82*(Продажи!$D7:$D82="Безнал"))*Параметры!$C$39</f>
        <v>0</v>
      </c>
      <c r="T7" s="76">
        <f t="array" ref="T7">SUM(Продажи!U7:U82*(Продажи!$D7:$D82="Безнал"))*Параметры!$C$39</f>
        <v>0</v>
      </c>
      <c r="U7" s="76">
        <f t="array" ref="U7">SUM(Продажи!V7:V82*(Продажи!$D7:$D82="Безнал"))*Параметры!$C$39</f>
        <v>0</v>
      </c>
      <c r="V7" s="76">
        <f t="array" ref="V7">SUM(Продажи!W7:W82*(Продажи!$D7:$D82="Безнал"))*Параметры!$C$39</f>
        <v>0</v>
      </c>
      <c r="W7" s="76">
        <f t="array" ref="W7">SUM(Продажи!X7:X82*(Продажи!$D7:$D82="Безнал"))*Параметры!$C$39</f>
        <v>0</v>
      </c>
      <c r="X7" s="76">
        <f t="array" ref="X7">SUM(Продажи!Y7:Y82*(Продажи!$D7:$D82="Безнал"))*Параметры!$C$39</f>
        <v>0</v>
      </c>
      <c r="Y7" s="76">
        <f t="array" ref="Y7">SUM(Продажи!Z7:Z82*(Продажи!$D7:$D82="Безнал"))*Параметры!$C$39</f>
        <v>0</v>
      </c>
      <c r="Z7" s="76">
        <f t="array" ref="Z7">SUM(Продажи!AA7:AA82*(Продажи!$D7:$D82="Безнал"))*Параметры!$C$39</f>
        <v>0</v>
      </c>
      <c r="AA7" s="76">
        <f t="array" ref="AA7">SUM(Продажи!AB7:AB82*(Продажи!$D7:$D82="Безнал"))*Параметры!$C$39</f>
        <v>0</v>
      </c>
      <c r="AB7" s="76">
        <f t="array" ref="AB7">SUM(Продажи!AC7:AC82*(Продажи!$D7:$D82="Безнал"))*Параметры!$C$39</f>
        <v>0</v>
      </c>
      <c r="AC7" s="76">
        <f t="array" ref="AC7">SUM(Продажи!AD7:AD82*(Продажи!$D7:$D82="Безнал"))*Параметры!$C$39</f>
        <v>0</v>
      </c>
      <c r="AD7" s="76">
        <f t="array" ref="AD7">SUM(Продажи!AE7:AE82*(Продажи!$D7:$D82="Безнал"))*Параметры!$C$39</f>
        <v>0</v>
      </c>
      <c r="AE7" s="76">
        <f t="array" ref="AE7">SUM(Продажи!AF7:AF82*(Продажи!$D7:$D82="Безнал"))*Параметры!$C$39</f>
        <v>0</v>
      </c>
      <c r="AF7" s="76">
        <f t="array" ref="AF7">SUM(Продажи!AG7:AG82*(Продажи!$D7:$D82="Безнал"))*Параметры!$C$39</f>
        <v>0</v>
      </c>
      <c r="AG7" s="76">
        <f t="array" ref="AG7">SUM(Продажи!AH7:AH82*(Продажи!$D7:$D82="Безнал"))*Параметры!$C$39</f>
        <v>0</v>
      </c>
      <c r="AH7" s="76">
        <f t="array" ref="AH7">SUM(Продажи!AI7:AI82*(Продажи!$D7:$D82="Безнал"))*Параметры!$C$39</f>
        <v>0</v>
      </c>
      <c r="AI7" s="76">
        <f t="array" ref="AI7">SUM(Продажи!AJ7:AJ82*(Продажи!$D7:$D82="Безнал"))*Параметры!$C$39</f>
        <v>0</v>
      </c>
      <c r="AJ7" s="76">
        <f t="array" ref="AJ7">SUM(Продажи!AK7:AK82*(Продажи!$D7:$D82="Безнал"))*Параметры!$C$39</f>
        <v>0</v>
      </c>
      <c r="AK7" s="76">
        <f t="array" ref="AK7">SUM(Продажи!AL7:AL82*(Продажи!$D7:$D82="Безнал"))*Параметры!$C$39</f>
        <v>0</v>
      </c>
      <c r="AL7" s="76">
        <f t="array" ref="AL7">SUM(Продажи!AM7:AM82*(Продажи!$D7:$D82="Безнал"))*Параметры!$C$39</f>
        <v>0</v>
      </c>
      <c r="AM7" s="76">
        <f t="array" ref="AM7">SUM(Продажи!AN7:AN82*(Продажи!$D7:$D82="Безнал"))*Параметры!$C$39</f>
        <v>0</v>
      </c>
      <c r="AN7" s="76">
        <f t="array" ref="AN7">SUM(Продажи!AO7:AO82*(Продажи!$D7:$D82="Безнал"))*Параметры!$C$39</f>
        <v>0</v>
      </c>
      <c r="AO7" s="76">
        <f t="array" ref="AO7">SUM(Продажи!AP7:AP82*(Продажи!$D7:$D82="Безнал"))*Параметры!$C$39</f>
        <v>0</v>
      </c>
      <c r="AP7" s="76">
        <f t="array" ref="AP7">SUM(Продажи!AQ7:AQ82*(Продажи!$D7:$D82="Безнал"))*Параметры!$C$39</f>
        <v>0</v>
      </c>
      <c r="AQ7" s="76">
        <f t="array" ref="AQ7">SUM(Продажи!AR7:AR82*(Продажи!$D7:$D82="Безнал"))*Параметры!$C$39</f>
        <v>0</v>
      </c>
      <c r="AR7" s="76">
        <f t="array" ref="AR7">SUM(Продажи!AS7:AS82*(Продажи!$D7:$D82="Безнал"))*Параметры!$C$39</f>
        <v>0</v>
      </c>
      <c r="AS7" s="76">
        <f t="array" ref="AS7">SUM(Продажи!AT7:AT82*(Продажи!$D7:$D82="Безнал"))*Параметры!$C$39</f>
        <v>0</v>
      </c>
      <c r="AT7" s="76">
        <f t="array" ref="AT7">SUM(Продажи!AU7:AU82*(Продажи!$D7:$D82="Безнал"))*Параметры!$C$39</f>
        <v>0</v>
      </c>
      <c r="AU7" s="76">
        <f t="array" ref="AU7">SUM(Продажи!AV7:AV82*(Продажи!$D7:$D82="Безнал"))*Параметры!$C$39</f>
        <v>0</v>
      </c>
      <c r="AV7" s="76">
        <f t="array" ref="AV7">SUM(Продажи!AW7:AW82*(Продажи!$D7:$D82="Безнал"))*Параметры!$C$39</f>
        <v>0</v>
      </c>
      <c r="AW7" s="76">
        <f t="array" ref="AW7">SUM(Продажи!AX7:AX82*(Продажи!$D7:$D82="Безнал"))*Параметры!$C$39</f>
        <v>0</v>
      </c>
      <c r="AX7" s="76">
        <f t="array" ref="AX7">SUM(Продажи!AY7:AY82*(Продажи!$D7:$D82="Безнал"))*Параметры!$C$39</f>
        <v>0</v>
      </c>
      <c r="AY7" s="76">
        <f t="array" ref="AY7">SUM(Продажи!AZ7:AZ82*(Продажи!$D7:$D82="Безнал"))*Параметры!$C$39</f>
        <v>0</v>
      </c>
      <c r="AZ7" s="76">
        <f t="array" ref="AZ7">SUM(Продажи!BA7:BA82*(Продажи!$D7:$D82="Безнал"))*Параметры!$C$39</f>
        <v>0</v>
      </c>
      <c r="BA7" s="76">
        <f t="array" ref="BA7">SUM(Продажи!BB7:BB82*(Продажи!$D7:$D82="Безнал"))*Параметры!$C$39</f>
        <v>0</v>
      </c>
      <c r="BB7" s="76">
        <f t="array" ref="BB7">SUM(Продажи!BC7:BC82*(Продажи!$D7:$D82="Безнал"))*Параметры!$C$39</f>
        <v>0</v>
      </c>
      <c r="BC7" s="76">
        <f t="array" ref="BC7">SUM(Продажи!BD7:BD82*(Продажи!$D7:$D82="Безнал"))*Параметры!$C$39</f>
        <v>0</v>
      </c>
      <c r="BD7" s="76">
        <f t="array" ref="BD7">SUM(Продажи!BE7:BE82*(Продажи!$D7:$D82="Безнал"))*Параметры!$C$39</f>
        <v>0</v>
      </c>
      <c r="BE7" s="76">
        <f t="array" ref="BE7">SUM(Продажи!BF7:BF82*(Продажи!$D7:$D82="Безнал"))*Параметры!$C$39</f>
        <v>0</v>
      </c>
      <c r="BF7" s="76">
        <f t="array" ref="BF7">SUM(Продажи!BG7:BG82*(Продажи!$D7:$D82="Безнал"))*Параметры!$C$39</f>
        <v>0</v>
      </c>
      <c r="BG7" s="76">
        <f t="array" ref="BG7">SUM(Продажи!BH7:BH82*(Продажи!$D7:$D82="Безнал"))*Параметры!$C$39</f>
        <v>0</v>
      </c>
      <c r="BH7" s="76">
        <f t="array" ref="BH7">SUM(Продажи!BI7:BI82*(Продажи!$D7:$D82="Безнал"))*Параметры!$C$39</f>
        <v>0</v>
      </c>
      <c r="BI7" s="76">
        <f t="array" ref="BI7">SUM(Продажи!BJ7:BJ82*(Продажи!$D7:$D82="Безнал"))*Параметры!$C$39</f>
        <v>0</v>
      </c>
      <c r="BJ7" s="76">
        <f t="array" ref="BJ7">SUM(Продажи!BK7:BK82*(Продажи!$D7:$D82="Безнал"))*Параметры!$C$39</f>
        <v>0</v>
      </c>
      <c r="BK7" s="76">
        <f t="array" ref="BK7">SUM(Продажи!BL7:BL82*(Продажи!$D7:$D82="Безнал"))*Параметры!$C$39</f>
        <v>0</v>
      </c>
      <c r="BL7" s="76">
        <f t="array" ref="BL7">SUM(Продажи!BM7:BM82*(Продажи!$D7:$D82="Безнал"))*Параметры!$C$39</f>
        <v>0</v>
      </c>
      <c r="BM7" s="76">
        <f t="array" ref="BM7">SUM(Продажи!BN7:BN82*(Продажи!$D7:$D82="Безнал"))*Параметры!$C$39</f>
        <v>0</v>
      </c>
      <c r="BN7" s="76">
        <f t="array" ref="BN7">SUM(Продажи!BO7:BO82*(Продажи!$D7:$D82="Безнал"))*Параметры!$C$39</f>
        <v>0</v>
      </c>
      <c r="BO7" s="76">
        <f t="array" ref="BO7">SUM(Продажи!BP7:BP82*(Продажи!$D7:$D82="Безнал"))*Параметры!$C$39</f>
        <v>0</v>
      </c>
      <c r="BP7" s="76">
        <f t="array" ref="BP7">SUM(Продажи!BQ7:BQ82*(Продажи!$D7:$D82="Безнал"))*Параметры!$C$39</f>
        <v>0</v>
      </c>
      <c r="BQ7" s="76">
        <f t="array" ref="BQ7">SUM(Продажи!BR7:BR82*(Продажи!$D7:$D82="Безнал"))*Параметры!$C$39</f>
        <v>0</v>
      </c>
      <c r="BR7" s="76">
        <f t="array" ref="BR7">SUM(Продажи!BS7:BS82*(Продажи!$D7:$D82="Безнал"))*Параметры!$C$39</f>
        <v>0</v>
      </c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</row>
    <row r="8" spans="2:82" outlineLevel="1">
      <c r="B8" s="156" t="s">
        <v>393</v>
      </c>
      <c r="C8" s="76">
        <f t="shared" ref="C8:C10" si="21">SUM(K8:V8)</f>
        <v>2861081.9407099248</v>
      </c>
      <c r="D8" s="76">
        <f t="shared" ref="D8:D10" si="22">SUM(W8:AH8)</f>
        <v>498918.05924919655</v>
      </c>
      <c r="E8" s="76">
        <f t="shared" ref="E8:E10" si="23">SUM(AI8:AT8)</f>
        <v>0</v>
      </c>
      <c r="F8" s="76">
        <f t="shared" ref="F8:F10" si="24">SUM(AU8:BF8)</f>
        <v>0</v>
      </c>
      <c r="G8" s="76">
        <f t="shared" ref="G8:G10" si="25">SUM(BG8:BR8)</f>
        <v>0</v>
      </c>
      <c r="H8" s="76">
        <f>SUM(BS8:CD8)</f>
        <v>0</v>
      </c>
      <c r="I8" s="76">
        <f>SUM(C8:H8)</f>
        <v>3359999.9999591215</v>
      </c>
      <c r="K8" s="76">
        <f t="array" ref="K8">(1-Параметры!$C$39)*SUM(Продажи!$L7:$BS82*(Продажи!$D7:$D82="Безнал")*(Продажи!$L$3:$BS$3=DATE(YEAR(K$3),MONTH(K$3)-CEILING(Параметры!$C$40/30,1),1)))</f>
        <v>0</v>
      </c>
      <c r="L8" s="76">
        <f t="array" ref="L8">(1-Параметры!$C$39)*SUM(Продажи!$L7:$BS82*(Продажи!$D7:$D82="Безнал")*(Продажи!$L$3:$BS$3=DATE(YEAR(L$3),MONTH(L$3)-CEILING(Параметры!$C$40/30,1),1)))</f>
        <v>0</v>
      </c>
      <c r="M8" s="76">
        <f t="array" ref="M8">(1-Параметры!$C$39)*SUM(Продажи!$L7:$BS82*(Продажи!$D7:$D82="Безнал")*(Продажи!$L$3:$BS$3=DATE(YEAR(M$3),MONTH(M$3)-CEILING(Параметры!$C$40/30,1),1)))</f>
        <v>249459.02962459828</v>
      </c>
      <c r="N8" s="76">
        <f t="array" ref="N8">(1-Параметры!$C$39)*SUM(Продажи!$L7:$BS82*(Продажи!$D7:$D82="Безнал")*(Продажи!$L$3:$BS$3=DATE(YEAR(N$3),MONTH(N$3)-CEILING(Параметры!$C$40/30,1),1)))</f>
        <v>249459.02962459828</v>
      </c>
      <c r="O8" s="76">
        <f t="array" ref="O8">(1-Параметры!$C$39)*SUM(Продажи!$L7:$BS82*(Продажи!$D7:$D82="Безнал")*(Продажи!$L$3:$BS$3=DATE(YEAR(O$3),MONTH(O$3)-CEILING(Параметры!$C$40/30,1),1)))</f>
        <v>249459.02962459828</v>
      </c>
      <c r="P8" s="76">
        <f t="array" ref="P8">(1-Параметры!$C$39)*SUM(Продажи!$L7:$BS82*(Продажи!$D7:$D82="Безнал")*(Продажи!$L$3:$BS$3=DATE(YEAR(P$3),MONTH(P$3)-CEILING(Параметры!$C$40/30,1),1)))</f>
        <v>287029.26454801863</v>
      </c>
      <c r="Q8" s="76">
        <f t="array" ref="Q8">(1-Параметры!$C$39)*SUM(Продажи!$L7:$BS82*(Продажи!$D7:$D82="Безнал")*(Продажи!$L$3:$BS$3=DATE(YEAR(Q$3),MONTH(Q$3)-CEILING(Параметры!$C$40/30,1),1)))</f>
        <v>390529.26454801863</v>
      </c>
      <c r="R8" s="76">
        <f t="array" ref="R8">(1-Параметры!$C$39)*SUM(Продажи!$L7:$BS82*(Продажи!$D7:$D82="Безнал")*(Продажи!$L$3:$BS$3=DATE(YEAR(R$3),MONTH(R$3)-CEILING(Параметры!$C$40/30,1),1)))</f>
        <v>287029.26454801863</v>
      </c>
      <c r="S8" s="76">
        <f t="array" ref="S8">(1-Параметры!$C$39)*SUM(Продажи!$L7:$BS82*(Продажи!$D7:$D82="Безнал")*(Продажи!$L$3:$BS$3=DATE(YEAR(S$3),MONTH(S$3)-CEILING(Параметры!$C$40/30,1),1)))</f>
        <v>287029.26454801863</v>
      </c>
      <c r="T8" s="76">
        <f t="array" ref="T8">(1-Параметры!$C$39)*SUM(Продажи!$L7:$BS82*(Продажи!$D7:$D82="Безнал")*(Продажи!$L$3:$BS$3=DATE(YEAR(T$3),MONTH(T$3)-CEILING(Параметры!$C$40/30,1),1)))</f>
        <v>287029.26454801863</v>
      </c>
      <c r="U8" s="76">
        <f t="array" ref="U8">(1-Параметры!$C$39)*SUM(Продажи!$L7:$BS82*(Продажи!$D7:$D82="Безнал")*(Продажи!$L$3:$BS$3=DATE(YEAR(U$3),MONTH(U$3)-CEILING(Параметры!$C$40/30,1),1)))</f>
        <v>287029.26454801863</v>
      </c>
      <c r="V8" s="76">
        <f t="array" ref="V8">(1-Параметры!$C$39)*SUM(Продажи!$L7:$BS82*(Продажи!$D7:$D82="Безнал")*(Продажи!$L$3:$BS$3=DATE(YEAR(V$3),MONTH(V$3)-CEILING(Параметры!$C$40/30,1),1)))</f>
        <v>287029.26454801863</v>
      </c>
      <c r="W8" s="76">
        <f t="array" ref="W8">(1-Параметры!$C$39)*SUM(Продажи!$L7:$BS82*(Продажи!$D7:$D82="Безнал")*(Продажи!$L$3:$BS$3=DATE(YEAR(W$3),MONTH(W$3)-CEILING(Параметры!$C$40/30,1),1)))</f>
        <v>249459.02962459828</v>
      </c>
      <c r="X8" s="76">
        <f t="array" ref="X8">(1-Параметры!$C$39)*SUM(Продажи!$L7:$BS82*(Продажи!$D7:$D82="Безнал")*(Продажи!$L$3:$BS$3=DATE(YEAR(X$3),MONTH(X$3)-CEILING(Параметры!$C$40/30,1),1)))</f>
        <v>249459.02962459828</v>
      </c>
      <c r="Y8" s="76">
        <f t="array" ref="Y8">(1-Параметры!$C$39)*SUM(Продажи!$L7:$BS82*(Продажи!$D7:$D82="Безнал")*(Продажи!$L$3:$BS$3=DATE(YEAR(Y$3),MONTH(Y$3)-CEILING(Параметры!$C$40/30,1),1)))</f>
        <v>0</v>
      </c>
      <c r="Z8" s="76">
        <f t="array" ref="Z8">(1-Параметры!$C$39)*SUM(Продажи!$L7:$BS82*(Продажи!$D7:$D82="Безнал")*(Продажи!$L$3:$BS$3=DATE(YEAR(Z$3),MONTH(Z$3)-CEILING(Параметры!$C$40/30,1),1)))</f>
        <v>0</v>
      </c>
      <c r="AA8" s="76">
        <f t="array" ref="AA8">(1-Параметры!$C$39)*SUM(Продажи!$L7:$BS82*(Продажи!$D7:$D82="Безнал")*(Продажи!$L$3:$BS$3=DATE(YEAR(AA$3),MONTH(AA$3)-CEILING(Параметры!$C$40/30,1),1)))</f>
        <v>0</v>
      </c>
      <c r="AB8" s="76">
        <f t="array" ref="AB8">(1-Параметры!$C$39)*SUM(Продажи!$L7:$BS82*(Продажи!$D7:$D82="Безнал")*(Продажи!$L$3:$BS$3=DATE(YEAR(AB$3),MONTH(AB$3)-CEILING(Параметры!$C$40/30,1),1)))</f>
        <v>0</v>
      </c>
      <c r="AC8" s="76">
        <f t="array" ref="AC8">(1-Параметры!$C$39)*SUM(Продажи!$L7:$BS82*(Продажи!$D7:$D82="Безнал")*(Продажи!$L$3:$BS$3=DATE(YEAR(AC$3),MONTH(AC$3)-CEILING(Параметры!$C$40/30,1),1)))</f>
        <v>0</v>
      </c>
      <c r="AD8" s="76">
        <f t="array" ref="AD8">(1-Параметры!$C$39)*SUM(Продажи!$L7:$BS82*(Продажи!$D7:$D82="Безнал")*(Продажи!$L$3:$BS$3=DATE(YEAR(AD$3),MONTH(AD$3)-CEILING(Параметры!$C$40/30,1),1)))</f>
        <v>0</v>
      </c>
      <c r="AE8" s="76">
        <f t="array" ref="AE8">(1-Параметры!$C$39)*SUM(Продажи!$L7:$BS82*(Продажи!$D7:$D82="Безнал")*(Продажи!$L$3:$BS$3=DATE(YEAR(AE$3),MONTH(AE$3)-CEILING(Параметры!$C$40/30,1),1)))</f>
        <v>0</v>
      </c>
      <c r="AF8" s="76">
        <f t="array" ref="AF8">(1-Параметры!$C$39)*SUM(Продажи!$L7:$BS82*(Продажи!$D7:$D82="Безнал")*(Продажи!$L$3:$BS$3=DATE(YEAR(AF$3),MONTH(AF$3)-CEILING(Параметры!$C$40/30,1),1)))</f>
        <v>0</v>
      </c>
      <c r="AG8" s="76">
        <f t="array" ref="AG8">(1-Параметры!$C$39)*SUM(Продажи!$L7:$BS82*(Продажи!$D7:$D82="Безнал")*(Продажи!$L$3:$BS$3=DATE(YEAR(AG$3),MONTH(AG$3)-CEILING(Параметры!$C$40/30,1),1)))</f>
        <v>0</v>
      </c>
      <c r="AH8" s="76">
        <f t="array" ref="AH8">(1-Параметры!$C$39)*SUM(Продажи!$L7:$BS82*(Продажи!$D7:$D82="Безнал")*(Продажи!$L$3:$BS$3=DATE(YEAR(AH$3),MONTH(AH$3)-CEILING(Параметры!$C$40/30,1),1)))</f>
        <v>0</v>
      </c>
      <c r="AI8" s="76">
        <f t="array" ref="AI8">(1-Параметры!$C$39)*SUM(Продажи!$L7:$BS82*(Продажи!$D7:$D82="Безнал")*(Продажи!$L$3:$BS$3=DATE(YEAR(AI$3),MONTH(AI$3)-CEILING(Параметры!$C$40/30,1),1)))</f>
        <v>0</v>
      </c>
      <c r="AJ8" s="76">
        <f t="array" ref="AJ8">(1-Параметры!$C$39)*SUM(Продажи!$L7:$BS82*(Продажи!$D7:$D82="Безнал")*(Продажи!$L$3:$BS$3=DATE(YEAR(AJ$3),MONTH(AJ$3)-CEILING(Параметры!$C$40/30,1),1)))</f>
        <v>0</v>
      </c>
      <c r="AK8" s="76">
        <f t="array" ref="AK8">(1-Параметры!$C$39)*SUM(Продажи!$L7:$BS82*(Продажи!$D7:$D82="Безнал")*(Продажи!$L$3:$BS$3=DATE(YEAR(AK$3),MONTH(AK$3)-CEILING(Параметры!$C$40/30,1),1)))</f>
        <v>0</v>
      </c>
      <c r="AL8" s="76">
        <f t="array" ref="AL8">(1-Параметры!$C$39)*SUM(Продажи!$L7:$BS82*(Продажи!$D7:$D82="Безнал")*(Продажи!$L$3:$BS$3=DATE(YEAR(AL$3),MONTH(AL$3)-CEILING(Параметры!$C$40/30,1),1)))</f>
        <v>0</v>
      </c>
      <c r="AM8" s="76">
        <f t="array" ref="AM8">(1-Параметры!$C$39)*SUM(Продажи!$L7:$BS82*(Продажи!$D7:$D82="Безнал")*(Продажи!$L$3:$BS$3=DATE(YEAR(AM$3),MONTH(AM$3)-CEILING(Параметры!$C$40/30,1),1)))</f>
        <v>0</v>
      </c>
      <c r="AN8" s="76">
        <f t="array" ref="AN8">(1-Параметры!$C$39)*SUM(Продажи!$L7:$BS82*(Продажи!$D7:$D82="Безнал")*(Продажи!$L$3:$BS$3=DATE(YEAR(AN$3),MONTH(AN$3)-CEILING(Параметры!$C$40/30,1),1)))</f>
        <v>0</v>
      </c>
      <c r="AO8" s="76">
        <f t="array" ref="AO8">(1-Параметры!$C$39)*SUM(Продажи!$L7:$BS82*(Продажи!$D7:$D82="Безнал")*(Продажи!$L$3:$BS$3=DATE(YEAR(AO$3),MONTH(AO$3)-CEILING(Параметры!$C$40/30,1),1)))</f>
        <v>0</v>
      </c>
      <c r="AP8" s="76">
        <f t="array" ref="AP8">(1-Параметры!$C$39)*SUM(Продажи!$L7:$BS82*(Продажи!$D7:$D82="Безнал")*(Продажи!$L$3:$BS$3=DATE(YEAR(AP$3),MONTH(AP$3)-CEILING(Параметры!$C$40/30,1),1)))</f>
        <v>0</v>
      </c>
      <c r="AQ8" s="76">
        <f t="array" ref="AQ8">(1-Параметры!$C$39)*SUM(Продажи!$L7:$BS82*(Продажи!$D7:$D82="Безнал")*(Продажи!$L$3:$BS$3=DATE(YEAR(AQ$3),MONTH(AQ$3)-CEILING(Параметры!$C$40/30,1),1)))</f>
        <v>0</v>
      </c>
      <c r="AR8" s="76">
        <f t="array" ref="AR8">(1-Параметры!$C$39)*SUM(Продажи!$L7:$BS82*(Продажи!$D7:$D82="Безнал")*(Продажи!$L$3:$BS$3=DATE(YEAR(AR$3),MONTH(AR$3)-CEILING(Параметры!$C$40/30,1),1)))</f>
        <v>0</v>
      </c>
      <c r="AS8" s="76">
        <f t="array" ref="AS8">(1-Параметры!$C$39)*SUM(Продажи!$L7:$BS82*(Продажи!$D7:$D82="Безнал")*(Продажи!$L$3:$BS$3=DATE(YEAR(AS$3),MONTH(AS$3)-CEILING(Параметры!$C$40/30,1),1)))</f>
        <v>0</v>
      </c>
      <c r="AT8" s="76">
        <f t="array" ref="AT8">(1-Параметры!$C$39)*SUM(Продажи!$L7:$BS82*(Продажи!$D7:$D82="Безнал")*(Продажи!$L$3:$BS$3=DATE(YEAR(AT$3),MONTH(AT$3)-CEILING(Параметры!$C$40/30,1),1)))</f>
        <v>0</v>
      </c>
      <c r="AU8" s="76">
        <f t="array" ref="AU8">(1-Параметры!$C$39)*SUM(Продажи!$L7:$BS82*(Продажи!$D7:$D82="Безнал")*(Продажи!$L$3:$BS$3=DATE(YEAR(AU$3),MONTH(AU$3)-CEILING(Параметры!$C$40/30,1),1)))</f>
        <v>0</v>
      </c>
      <c r="AV8" s="76">
        <f t="array" ref="AV8">(1-Параметры!$C$39)*SUM(Продажи!$L7:$BS82*(Продажи!$D7:$D82="Безнал")*(Продажи!$L$3:$BS$3=DATE(YEAR(AV$3),MONTH(AV$3)-CEILING(Параметры!$C$40/30,1),1)))</f>
        <v>0</v>
      </c>
      <c r="AW8" s="76">
        <f t="array" ref="AW8">(1-Параметры!$C$39)*SUM(Продажи!$L7:$BS82*(Продажи!$D7:$D82="Безнал")*(Продажи!$L$3:$BS$3=DATE(YEAR(AW$3),MONTH(AW$3)-CEILING(Параметры!$C$40/30,1),1)))</f>
        <v>0</v>
      </c>
      <c r="AX8" s="76">
        <f t="array" ref="AX8">(1-Параметры!$C$39)*SUM(Продажи!$L7:$BS82*(Продажи!$D7:$D82="Безнал")*(Продажи!$L$3:$BS$3=DATE(YEAR(AX$3),MONTH(AX$3)-CEILING(Параметры!$C$40/30,1),1)))</f>
        <v>0</v>
      </c>
      <c r="AY8" s="76">
        <f t="array" ref="AY8">(1-Параметры!$C$39)*SUM(Продажи!$L7:$BS82*(Продажи!$D7:$D82="Безнал")*(Продажи!$L$3:$BS$3=DATE(YEAR(AY$3),MONTH(AY$3)-CEILING(Параметры!$C$40/30,1),1)))</f>
        <v>0</v>
      </c>
      <c r="AZ8" s="76">
        <f t="array" ref="AZ8">(1-Параметры!$C$39)*SUM(Продажи!$L7:$BS82*(Продажи!$D7:$D82="Безнал")*(Продажи!$L$3:$BS$3=DATE(YEAR(AZ$3),MONTH(AZ$3)-CEILING(Параметры!$C$40/30,1),1)))</f>
        <v>0</v>
      </c>
      <c r="BA8" s="76">
        <f t="array" ref="BA8">(1-Параметры!$C$39)*SUM(Продажи!$L7:$BS82*(Продажи!$D7:$D82="Безнал")*(Продажи!$L$3:$BS$3=DATE(YEAR(BA$3),MONTH(BA$3)-CEILING(Параметры!$C$40/30,1),1)))</f>
        <v>0</v>
      </c>
      <c r="BB8" s="76">
        <f t="array" ref="BB8">(1-Параметры!$C$39)*SUM(Продажи!$L7:$BS82*(Продажи!$D7:$D82="Безнал")*(Продажи!$L$3:$BS$3=DATE(YEAR(BB$3),MONTH(BB$3)-CEILING(Параметры!$C$40/30,1),1)))</f>
        <v>0</v>
      </c>
      <c r="BC8" s="76">
        <f t="array" ref="BC8">(1-Параметры!$C$39)*SUM(Продажи!$L7:$BS82*(Продажи!$D7:$D82="Безнал")*(Продажи!$L$3:$BS$3=DATE(YEAR(BC$3),MONTH(BC$3)-CEILING(Параметры!$C$40/30,1),1)))</f>
        <v>0</v>
      </c>
      <c r="BD8" s="76">
        <f t="array" ref="BD8">(1-Параметры!$C$39)*SUM(Продажи!$L7:$BS82*(Продажи!$D7:$D82="Безнал")*(Продажи!$L$3:$BS$3=DATE(YEAR(BD$3),MONTH(BD$3)-CEILING(Параметры!$C$40/30,1),1)))</f>
        <v>0</v>
      </c>
      <c r="BE8" s="76">
        <f t="array" ref="BE8">(1-Параметры!$C$39)*SUM(Продажи!$L7:$BS82*(Продажи!$D7:$D82="Безнал")*(Продажи!$L$3:$BS$3=DATE(YEAR(BE$3),MONTH(BE$3)-CEILING(Параметры!$C$40/30,1),1)))</f>
        <v>0</v>
      </c>
      <c r="BF8" s="76">
        <f t="array" ref="BF8">(1-Параметры!$C$39)*SUM(Продажи!$L7:$BS82*(Продажи!$D7:$D82="Безнал")*(Продажи!$L$3:$BS$3=DATE(YEAR(BF$3),MONTH(BF$3)-CEILING(Параметры!$C$40/30,1),1)))</f>
        <v>0</v>
      </c>
      <c r="BG8" s="76">
        <f t="array" ref="BG8">(1-Параметры!$C$39)*SUM(Продажи!$L7:$BS82*(Продажи!$D7:$D82="Безнал")*(Продажи!$L$3:$BS$3=DATE(YEAR(BG$3),MONTH(BG$3)-CEILING(Параметры!$C$40/30,1),1)))</f>
        <v>0</v>
      </c>
      <c r="BH8" s="76">
        <f t="array" ref="BH8">(1-Параметры!$C$39)*SUM(Продажи!$L7:$BS82*(Продажи!$D7:$D82="Безнал")*(Продажи!$L$3:$BS$3=DATE(YEAR(BH$3),MONTH(BH$3)-CEILING(Параметры!$C$40/30,1),1)))</f>
        <v>0</v>
      </c>
      <c r="BI8" s="76">
        <f t="array" ref="BI8">(1-Параметры!$C$39)*SUM(Продажи!$L7:$BS82*(Продажи!$D7:$D82="Безнал")*(Продажи!$L$3:$BS$3=DATE(YEAR(BI$3),MONTH(BI$3)-CEILING(Параметры!$C$40/30,1),1)))</f>
        <v>0</v>
      </c>
      <c r="BJ8" s="76">
        <f t="array" ref="BJ8">(1-Параметры!$C$39)*SUM(Продажи!$L7:$BS82*(Продажи!$D7:$D82="Безнал")*(Продажи!$L$3:$BS$3=DATE(YEAR(BJ$3),MONTH(BJ$3)-CEILING(Параметры!$C$40/30,1),1)))</f>
        <v>0</v>
      </c>
      <c r="BK8" s="76">
        <f t="array" ref="BK8">(1-Параметры!$C$39)*SUM(Продажи!$L7:$BS82*(Продажи!$D7:$D82="Безнал")*(Продажи!$L$3:$BS$3=DATE(YEAR(BK$3),MONTH(BK$3)-CEILING(Параметры!$C$40/30,1),1)))</f>
        <v>0</v>
      </c>
      <c r="BL8" s="76">
        <f t="array" ref="BL8">(1-Параметры!$C$39)*SUM(Продажи!$L7:$BS82*(Продажи!$D7:$D82="Безнал")*(Продажи!$L$3:$BS$3=DATE(YEAR(BL$3),MONTH(BL$3)-CEILING(Параметры!$C$40/30,1),1)))</f>
        <v>0</v>
      </c>
      <c r="BM8" s="76">
        <f t="array" ref="BM8">(1-Параметры!$C$39)*SUM(Продажи!$L7:$BS82*(Продажи!$D7:$D82="Безнал")*(Продажи!$L$3:$BS$3=DATE(YEAR(BM$3),MONTH(BM$3)-CEILING(Параметры!$C$40/30,1),1)))</f>
        <v>0</v>
      </c>
      <c r="BN8" s="76">
        <f t="array" ref="BN8">(1-Параметры!$C$39)*SUM(Продажи!$L7:$BS82*(Продажи!$D7:$D82="Безнал")*(Продажи!$L$3:$BS$3=DATE(YEAR(BN$3),MONTH(BN$3)-CEILING(Параметры!$C$40/30,1),1)))</f>
        <v>0</v>
      </c>
      <c r="BO8" s="76">
        <f t="array" ref="BO8">(1-Параметры!$C$39)*SUM(Продажи!$L7:$BS82*(Продажи!$D7:$D82="Безнал")*(Продажи!$L$3:$BS$3=DATE(YEAR(BO$3),MONTH(BO$3)-CEILING(Параметры!$C$40/30,1),1)))</f>
        <v>0</v>
      </c>
      <c r="BP8" s="76">
        <f t="array" ref="BP8">(1-Параметры!$C$39)*SUM(Продажи!$L7:$BS82*(Продажи!$D7:$D82="Безнал")*(Продажи!$L$3:$BS$3=DATE(YEAR(BP$3),MONTH(BP$3)-CEILING(Параметры!$C$40/30,1),1)))</f>
        <v>0</v>
      </c>
      <c r="BQ8" s="76">
        <f t="array" ref="BQ8">(1-Параметры!$C$39)*SUM(Продажи!$L7:$BS82*(Продажи!$D7:$D82="Безнал")*(Продажи!$L$3:$BS$3=DATE(YEAR(BQ$3),MONTH(BQ$3)-CEILING(Параметры!$C$40/30,1),1)))</f>
        <v>0</v>
      </c>
      <c r="BR8" s="76">
        <f t="array" ref="BR8">(1-Параметры!$C$39)*SUM(Продажи!$L7:$BS82*(Продажи!$D7:$D82="Безнал")*(Продажи!$L$3:$BS$3=DATE(YEAR(BR$3),MONTH(BR$3)-CEILING(Параметры!$C$40/30,1),1)))</f>
        <v>0</v>
      </c>
      <c r="BS8" s="76">
        <f t="array" ref="BS8">(1-Параметры!$C$39)*SUM(Продажи!$L7:$BS82*(Продажи!$D7:$D82="Безнал")*(Продажи!$L$3:$BS$3=DATE(YEAR(BS$3),MONTH(BS$3)-CEILING(Параметры!$C$40/30,1),1)))</f>
        <v>0</v>
      </c>
      <c r="BT8" s="76">
        <f t="array" ref="BT8">(1-Параметры!$C$39)*SUM(Продажи!$L7:$BS82*(Продажи!$D7:$D82="Безнал")*(Продажи!$L$3:$BS$3=DATE(YEAR(BT$3),MONTH(BT$3)-CEILING(Параметры!$C$40/30,1),1)))</f>
        <v>0</v>
      </c>
      <c r="BU8" s="76">
        <f t="array" ref="BU8">(1-Параметры!$C$39)*SUM(Продажи!$L7:$BS82*(Продажи!$D7:$D82="Безнал")*(Продажи!$L$3:$BS$3=DATE(YEAR(BU$3),MONTH(BU$3)-CEILING(Параметры!$C$40/30,1),1)))</f>
        <v>0</v>
      </c>
      <c r="BV8" s="76">
        <f t="array" ref="BV8">(1-Параметры!$C$39)*SUM(Продажи!$L7:$BS82*(Продажи!$D7:$D82="Безнал")*(Продажи!$L$3:$BS$3=DATE(YEAR(BV$3),MONTH(BV$3)-CEILING(Параметры!$C$40/30,1),1)))</f>
        <v>0</v>
      </c>
      <c r="BW8" s="76">
        <f t="array" ref="BW8">(1-Параметры!$C$39)*SUM(Продажи!$L7:$BS82*(Продажи!$D7:$D82="Безнал")*(Продажи!$L$3:$BS$3=DATE(YEAR(BW$3),MONTH(BW$3)-CEILING(Параметры!$C$40/30,1),1)))</f>
        <v>0</v>
      </c>
      <c r="BX8" s="76">
        <f t="array" ref="BX8">(1-Параметры!$C$39)*SUM(Продажи!$L7:$BS82*(Продажи!$D7:$D82="Безнал")*(Продажи!$L$3:$BS$3=DATE(YEAR(BX$3),MONTH(BX$3)-CEILING(Параметры!$C$40/30,1),1)))</f>
        <v>0</v>
      </c>
      <c r="BY8" s="76">
        <f t="array" ref="BY8">(1-Параметры!$C$39)*SUM(Продажи!$L7:$BS82*(Продажи!$D7:$D82="Безнал")*(Продажи!$L$3:$BS$3=DATE(YEAR(BY$3),MONTH(BY$3)-CEILING(Параметры!$C$40/30,1),1)))</f>
        <v>0</v>
      </c>
      <c r="BZ8" s="76">
        <f t="array" ref="BZ8">(1-Параметры!$C$39)*SUM(Продажи!$L7:$BS82*(Продажи!$D7:$D82="Безнал")*(Продажи!$L$3:$BS$3=DATE(YEAR(BZ$3),MONTH(BZ$3)-CEILING(Параметры!$C$40/30,1),1)))</f>
        <v>0</v>
      </c>
      <c r="CA8" s="76">
        <f t="array" ref="CA8">(1-Параметры!$C$39)*SUM(Продажи!$L7:$BS82*(Продажи!$D7:$D82="Безнал")*(Продажи!$L$3:$BS$3=DATE(YEAR(CA$3),MONTH(CA$3)-CEILING(Параметры!$C$40/30,1),1)))</f>
        <v>0</v>
      </c>
      <c r="CB8" s="76">
        <f t="array" ref="CB8">(1-Параметры!$C$39)*SUM(Продажи!$L7:$BS82*(Продажи!$D7:$D82="Безнал")*(Продажи!$L$3:$BS$3=DATE(YEAR(CB$3),MONTH(CB$3)-CEILING(Параметры!$C$40/30,1),1)))</f>
        <v>0</v>
      </c>
      <c r="CC8" s="76">
        <f t="array" ref="CC8">(1-Параметры!$C$39)*SUM(Продажи!$L7:$BS82*(Продажи!$D7:$D82="Безнал")*(Продажи!$L$3:$BS$3=DATE(YEAR(CC$3),MONTH(CC$3)-CEILING(Параметры!$C$40/30,1),1)))</f>
        <v>0</v>
      </c>
      <c r="CD8" s="76">
        <f t="array" ref="CD8">(1-Параметры!$C$39)*SUM(Продажи!$L7:$BS82*(Продажи!$D7:$D82="Безнал")*(Продажи!$L$3:$BS$3=DATE(YEAR(CD$3),MONTH(CD$3)-CEILING(Параметры!$C$40/30,1),1)))</f>
        <v>0</v>
      </c>
    </row>
    <row r="9" spans="2:82">
      <c r="B9" s="65" t="s">
        <v>302</v>
      </c>
      <c r="C9" s="76">
        <f t="shared" si="21"/>
        <v>0</v>
      </c>
      <c r="D9" s="76">
        <f t="shared" si="22"/>
        <v>0</v>
      </c>
      <c r="E9" s="76">
        <f t="shared" si="23"/>
        <v>0</v>
      </c>
      <c r="F9" s="76">
        <f t="shared" si="24"/>
        <v>0</v>
      </c>
      <c r="G9" s="76">
        <f t="shared" si="25"/>
        <v>0</v>
      </c>
      <c r="H9" s="76">
        <f>SUM(BS9:CD9)</f>
        <v>0</v>
      </c>
      <c r="I9" s="76">
        <f>SUM(C9:H9)</f>
        <v>0</v>
      </c>
      <c r="K9" s="76">
        <f t="array" ref="K9">SUM(Продажи!L7:L82*(Продажи!$D7:$D82="Нал"))</f>
        <v>0</v>
      </c>
      <c r="L9" s="76">
        <f t="array" ref="L9">SUM(Продажи!M7:M82*(Продажи!$D7:$D82="Нал"))</f>
        <v>0</v>
      </c>
      <c r="M9" s="76">
        <f t="array" ref="M9">SUM(Продажи!N7:N82*(Продажи!$D7:$D82="Нал"))</f>
        <v>0</v>
      </c>
      <c r="N9" s="76">
        <f t="array" ref="N9">SUM(Продажи!O7:O82*(Продажи!$D7:$D82="Нал"))</f>
        <v>0</v>
      </c>
      <c r="O9" s="76">
        <f t="array" ref="O9">SUM(Продажи!P7:P82*(Продажи!$D7:$D82="Нал"))</f>
        <v>0</v>
      </c>
      <c r="P9" s="76">
        <f t="array" ref="P9">SUM(Продажи!Q7:Q82*(Продажи!$D7:$D82="Нал"))</f>
        <v>0</v>
      </c>
      <c r="Q9" s="76">
        <f t="array" ref="Q9">SUM(Продажи!R7:R82*(Продажи!$D7:$D82="Нал"))</f>
        <v>0</v>
      </c>
      <c r="R9" s="76">
        <f t="array" ref="R9">SUM(Продажи!S7:S82*(Продажи!$D7:$D82="Нал"))</f>
        <v>0</v>
      </c>
      <c r="S9" s="76">
        <f t="array" ref="S9">SUM(Продажи!T7:T82*(Продажи!$D7:$D82="Нал"))</f>
        <v>0</v>
      </c>
      <c r="T9" s="76">
        <f t="array" ref="T9">SUM(Продажи!U7:U82*(Продажи!$D7:$D82="Нал"))</f>
        <v>0</v>
      </c>
      <c r="U9" s="76">
        <f t="array" ref="U9">SUM(Продажи!V7:V82*(Продажи!$D7:$D82="Нал"))</f>
        <v>0</v>
      </c>
      <c r="V9" s="76">
        <f t="array" ref="V9">SUM(Продажи!W7:W82*(Продажи!$D7:$D82="Нал"))</f>
        <v>0</v>
      </c>
      <c r="W9" s="76">
        <f t="array" ref="W9">SUM(Продажи!X7:X82*(Продажи!$D7:$D82="Нал"))</f>
        <v>0</v>
      </c>
      <c r="X9" s="76">
        <f t="array" ref="X9">SUM(Продажи!Y7:Y82*(Продажи!$D7:$D82="Нал"))</f>
        <v>0</v>
      </c>
      <c r="Y9" s="76">
        <f t="array" ref="Y9">SUM(Продажи!Z7:Z82*(Продажи!$D7:$D82="Нал"))</f>
        <v>0</v>
      </c>
      <c r="Z9" s="76">
        <f t="array" ref="Z9">SUM(Продажи!AA7:AA82*(Продажи!$D7:$D82="Нал"))</f>
        <v>0</v>
      </c>
      <c r="AA9" s="76">
        <f t="array" ref="AA9">SUM(Продажи!AB7:AB82*(Продажи!$D7:$D82="Нал"))</f>
        <v>0</v>
      </c>
      <c r="AB9" s="76">
        <f t="array" ref="AB9">SUM(Продажи!AC7:AC82*(Продажи!$D7:$D82="Нал"))</f>
        <v>0</v>
      </c>
      <c r="AC9" s="76">
        <f t="array" ref="AC9">SUM(Продажи!AD7:AD82*(Продажи!$D7:$D82="Нал"))</f>
        <v>0</v>
      </c>
      <c r="AD9" s="76">
        <f t="array" ref="AD9">SUM(Продажи!AE7:AE82*(Продажи!$D7:$D82="Нал"))</f>
        <v>0</v>
      </c>
      <c r="AE9" s="76">
        <f t="array" ref="AE9">SUM(Продажи!AF7:AF82*(Продажи!$D7:$D82="Нал"))</f>
        <v>0</v>
      </c>
      <c r="AF9" s="76">
        <f t="array" ref="AF9">SUM(Продажи!AG7:AG82*(Продажи!$D7:$D82="Нал"))</f>
        <v>0</v>
      </c>
      <c r="AG9" s="76">
        <f t="array" ref="AG9">SUM(Продажи!AH7:AH82*(Продажи!$D7:$D82="Нал"))</f>
        <v>0</v>
      </c>
      <c r="AH9" s="76">
        <f t="array" ref="AH9">SUM(Продажи!AI7:AI82*(Продажи!$D7:$D82="Нал"))</f>
        <v>0</v>
      </c>
      <c r="AI9" s="76">
        <f t="array" ref="AI9">SUM(Продажи!AJ7:AJ82*(Продажи!$D7:$D82="Нал"))</f>
        <v>0</v>
      </c>
      <c r="AJ9" s="76">
        <f t="array" ref="AJ9">SUM(Продажи!AK7:AK82*(Продажи!$D7:$D82="Нал"))</f>
        <v>0</v>
      </c>
      <c r="AK9" s="76">
        <f t="array" ref="AK9">SUM(Продажи!AL7:AL82*(Продажи!$D7:$D82="Нал"))</f>
        <v>0</v>
      </c>
      <c r="AL9" s="76">
        <f t="array" ref="AL9">SUM(Продажи!AM7:AM82*(Продажи!$D7:$D82="Нал"))</f>
        <v>0</v>
      </c>
      <c r="AM9" s="76">
        <f t="array" ref="AM9">SUM(Продажи!AN7:AN82*(Продажи!$D7:$D82="Нал"))</f>
        <v>0</v>
      </c>
      <c r="AN9" s="76">
        <f t="array" ref="AN9">SUM(Продажи!AO7:AO82*(Продажи!$D7:$D82="Нал"))</f>
        <v>0</v>
      </c>
      <c r="AO9" s="76">
        <f t="array" ref="AO9">SUM(Продажи!AP7:AP82*(Продажи!$D7:$D82="Нал"))</f>
        <v>0</v>
      </c>
      <c r="AP9" s="76">
        <f t="array" ref="AP9">SUM(Продажи!AQ7:AQ82*(Продажи!$D7:$D82="Нал"))</f>
        <v>0</v>
      </c>
      <c r="AQ9" s="76">
        <f t="array" ref="AQ9">SUM(Продажи!AR7:AR82*(Продажи!$D7:$D82="Нал"))</f>
        <v>0</v>
      </c>
      <c r="AR9" s="76">
        <f t="array" ref="AR9">SUM(Продажи!AS7:AS82*(Продажи!$D7:$D82="Нал"))</f>
        <v>0</v>
      </c>
      <c r="AS9" s="76">
        <f t="array" ref="AS9">SUM(Продажи!AT7:AT82*(Продажи!$D7:$D82="Нал"))</f>
        <v>0</v>
      </c>
      <c r="AT9" s="76">
        <f t="array" ref="AT9">SUM(Продажи!AU7:AU82*(Продажи!$D7:$D82="Нал"))</f>
        <v>0</v>
      </c>
      <c r="AU9" s="76">
        <f t="array" ref="AU9">SUM(Продажи!AV7:AV82*(Продажи!$D7:$D82="Нал"))</f>
        <v>0</v>
      </c>
      <c r="AV9" s="76">
        <f t="array" ref="AV9">SUM(Продажи!AW7:AW82*(Продажи!$D7:$D82="Нал"))</f>
        <v>0</v>
      </c>
      <c r="AW9" s="76">
        <f t="array" ref="AW9">SUM(Продажи!AX7:AX82*(Продажи!$D7:$D82="Нал"))</f>
        <v>0</v>
      </c>
      <c r="AX9" s="76">
        <f t="array" ref="AX9">SUM(Продажи!AY7:AY82*(Продажи!$D7:$D82="Нал"))</f>
        <v>0</v>
      </c>
      <c r="AY9" s="76">
        <f t="array" ref="AY9">SUM(Продажи!AZ7:AZ82*(Продажи!$D7:$D82="Нал"))</f>
        <v>0</v>
      </c>
      <c r="AZ9" s="76">
        <f t="array" ref="AZ9">SUM(Продажи!BA7:BA82*(Продажи!$D7:$D82="Нал"))</f>
        <v>0</v>
      </c>
      <c r="BA9" s="76">
        <f t="array" ref="BA9">SUM(Продажи!BB7:BB82*(Продажи!$D7:$D82="Нал"))</f>
        <v>0</v>
      </c>
      <c r="BB9" s="76">
        <f t="array" ref="BB9">SUM(Продажи!BC7:BC82*(Продажи!$D7:$D82="Нал"))</f>
        <v>0</v>
      </c>
      <c r="BC9" s="76">
        <f t="array" ref="BC9">SUM(Продажи!BD7:BD82*(Продажи!$D7:$D82="Нал"))</f>
        <v>0</v>
      </c>
      <c r="BD9" s="76">
        <f t="array" ref="BD9">SUM(Продажи!BE7:BE82*(Продажи!$D7:$D82="Нал"))</f>
        <v>0</v>
      </c>
      <c r="BE9" s="76">
        <f t="array" ref="BE9">SUM(Продажи!BF7:BF82*(Продажи!$D7:$D82="Нал"))</f>
        <v>0</v>
      </c>
      <c r="BF9" s="76">
        <f t="array" ref="BF9">SUM(Продажи!BG7:BG82*(Продажи!$D7:$D82="Нал"))</f>
        <v>0</v>
      </c>
      <c r="BG9" s="76">
        <f t="array" ref="BG9">SUM(Продажи!BH7:BH82*(Продажи!$D7:$D82="Нал"))</f>
        <v>0</v>
      </c>
      <c r="BH9" s="76">
        <f t="array" ref="BH9">SUM(Продажи!BI7:BI82*(Продажи!$D7:$D82="Нал"))</f>
        <v>0</v>
      </c>
      <c r="BI9" s="76">
        <f t="array" ref="BI9">SUM(Продажи!BJ7:BJ82*(Продажи!$D7:$D82="Нал"))</f>
        <v>0</v>
      </c>
      <c r="BJ9" s="76">
        <f t="array" ref="BJ9">SUM(Продажи!BK7:BK82*(Продажи!$D7:$D82="Нал"))</f>
        <v>0</v>
      </c>
      <c r="BK9" s="76">
        <f t="array" ref="BK9">SUM(Продажи!BL7:BL82*(Продажи!$D7:$D82="Нал"))</f>
        <v>0</v>
      </c>
      <c r="BL9" s="76">
        <f t="array" ref="BL9">SUM(Продажи!BM7:BM82*(Продажи!$D7:$D82="Нал"))</f>
        <v>0</v>
      </c>
      <c r="BM9" s="76">
        <f t="array" ref="BM9">SUM(Продажи!BN7:BN82*(Продажи!$D7:$D82="Нал"))</f>
        <v>0</v>
      </c>
      <c r="BN9" s="76">
        <f t="array" ref="BN9">SUM(Продажи!BO7:BO82*(Продажи!$D7:$D82="Нал"))</f>
        <v>0</v>
      </c>
      <c r="BO9" s="76">
        <f t="array" ref="BO9">SUM(Продажи!BP7:BP82*(Продажи!$D7:$D82="Нал"))</f>
        <v>0</v>
      </c>
      <c r="BP9" s="76">
        <f t="array" ref="BP9">SUM(Продажи!BQ7:BQ82*(Продажи!$D7:$D82="Нал"))</f>
        <v>0</v>
      </c>
      <c r="BQ9" s="76">
        <f t="array" ref="BQ9">SUM(Продажи!BR7:BR82*(Продажи!$D7:$D82="Нал"))</f>
        <v>0</v>
      </c>
      <c r="BR9" s="76">
        <f t="array" ref="BR9">SUM(Продажи!BS7:BS82*(Продажи!$D7:$D82="Нал"))</f>
        <v>0</v>
      </c>
      <c r="BS9" s="76">
        <f t="array" ref="BS9">SUM(Продажи!BT7:BT82*(Продажи!$D7:$D82="Нал"))</f>
        <v>0</v>
      </c>
      <c r="BT9" s="76">
        <f t="array" ref="BT9">SUM(Продажи!BU7:BU82*(Продажи!$D7:$D82="Нал"))</f>
        <v>0</v>
      </c>
      <c r="BU9" s="76">
        <f t="array" ref="BU9">SUM(Продажи!BV7:BV82*(Продажи!$D7:$D82="Нал"))</f>
        <v>0</v>
      </c>
      <c r="BV9" s="76">
        <f t="array" ref="BV9">SUM(Продажи!BW7:BW82*(Продажи!$D7:$D82="Нал"))</f>
        <v>0</v>
      </c>
      <c r="BW9" s="76">
        <f t="array" ref="BW9">SUM(Продажи!BX7:BX82*(Продажи!$D7:$D82="Нал"))</f>
        <v>0</v>
      </c>
      <c r="BX9" s="76">
        <f t="array" ref="BX9">SUM(Продажи!BY7:BY82*(Продажи!$D7:$D82="Нал"))</f>
        <v>0</v>
      </c>
      <c r="BY9" s="76">
        <f t="array" ref="BY9">SUM(Продажи!BZ7:BZ82*(Продажи!$D7:$D82="Нал"))</f>
        <v>0</v>
      </c>
      <c r="BZ9" s="76">
        <f t="array" ref="BZ9">SUM(Продажи!CA7:CA82*(Продажи!$D7:$D82="Нал"))</f>
        <v>0</v>
      </c>
      <c r="CA9" s="76">
        <f t="array" ref="CA9">SUM(Продажи!CB7:CB82*(Продажи!$D7:$D82="Нал"))</f>
        <v>0</v>
      </c>
      <c r="CB9" s="76">
        <f t="array" ref="CB9">SUM(Продажи!CC7:CC82*(Продажи!$D7:$D82="Нал"))</f>
        <v>0</v>
      </c>
      <c r="CC9" s="76">
        <f t="array" ref="CC9">SUM(Продажи!CD7:CD82*(Продажи!$D7:$D82="Нал"))</f>
        <v>0</v>
      </c>
      <c r="CD9" s="76">
        <f t="array" ref="CD9">SUM(Продажи!CE7:CE82*(Продажи!$D7:$D82="Нал"))</f>
        <v>0</v>
      </c>
    </row>
    <row r="10" spans="2:82">
      <c r="B10" s="157" t="s">
        <v>303</v>
      </c>
      <c r="C10" s="76">
        <f t="shared" si="21"/>
        <v>0</v>
      </c>
      <c r="D10" s="76">
        <f t="shared" si="22"/>
        <v>0</v>
      </c>
      <c r="E10" s="76">
        <f t="shared" si="23"/>
        <v>0</v>
      </c>
      <c r="F10" s="76">
        <f t="shared" si="24"/>
        <v>0</v>
      </c>
      <c r="G10" s="76">
        <f t="shared" si="25"/>
        <v>0</v>
      </c>
      <c r="H10" s="76">
        <f>SUM(BS10:CD10)</f>
        <v>0</v>
      </c>
      <c r="I10" s="76">
        <f>SUM(C10:H10)</f>
        <v>0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</row>
    <row r="11" spans="2:82">
      <c r="B11" s="158" t="s">
        <v>304</v>
      </c>
      <c r="C11" s="79">
        <f>C6+C9+C10</f>
        <v>2861081.9407099248</v>
      </c>
      <c r="D11" s="79">
        <f t="shared" ref="D11:H11" si="26">D6+D9+D10</f>
        <v>498918.05924919655</v>
      </c>
      <c r="E11" s="79">
        <f t="shared" si="26"/>
        <v>0</v>
      </c>
      <c r="F11" s="79">
        <f t="shared" si="26"/>
        <v>0</v>
      </c>
      <c r="G11" s="79">
        <f t="shared" si="26"/>
        <v>0</v>
      </c>
      <c r="H11" s="79">
        <f t="shared" si="26"/>
        <v>0</v>
      </c>
      <c r="I11" s="79">
        <f>SUM(C11:H11)</f>
        <v>3359999.9999591215</v>
      </c>
      <c r="K11" s="79">
        <f>K6+K9+K10</f>
        <v>0</v>
      </c>
      <c r="L11" s="79">
        <f t="shared" ref="L11:BR11" si="27">L6+L9+L10</f>
        <v>0</v>
      </c>
      <c r="M11" s="79">
        <f t="shared" si="27"/>
        <v>249459.02962459828</v>
      </c>
      <c r="N11" s="79">
        <f t="shared" si="27"/>
        <v>249459.02962459828</v>
      </c>
      <c r="O11" s="79">
        <f t="shared" si="27"/>
        <v>249459.02962459828</v>
      </c>
      <c r="P11" s="79">
        <f t="shared" si="27"/>
        <v>287029.26454801863</v>
      </c>
      <c r="Q11" s="79">
        <f t="shared" si="27"/>
        <v>390529.26454801863</v>
      </c>
      <c r="R11" s="79">
        <f t="shared" si="27"/>
        <v>287029.26454801863</v>
      </c>
      <c r="S11" s="79">
        <f t="shared" si="27"/>
        <v>287029.26454801863</v>
      </c>
      <c r="T11" s="79">
        <f t="shared" si="27"/>
        <v>287029.26454801863</v>
      </c>
      <c r="U11" s="79">
        <f t="shared" si="27"/>
        <v>287029.26454801863</v>
      </c>
      <c r="V11" s="79">
        <f t="shared" si="27"/>
        <v>287029.26454801863</v>
      </c>
      <c r="W11" s="79">
        <f t="shared" si="27"/>
        <v>249459.02962459828</v>
      </c>
      <c r="X11" s="79">
        <f t="shared" si="27"/>
        <v>249459.02962459828</v>
      </c>
      <c r="Y11" s="79">
        <f t="shared" si="27"/>
        <v>0</v>
      </c>
      <c r="Z11" s="79">
        <f t="shared" si="27"/>
        <v>0</v>
      </c>
      <c r="AA11" s="79">
        <f t="shared" si="27"/>
        <v>0</v>
      </c>
      <c r="AB11" s="79">
        <f t="shared" si="27"/>
        <v>0</v>
      </c>
      <c r="AC11" s="79">
        <f t="shared" si="27"/>
        <v>0</v>
      </c>
      <c r="AD11" s="79">
        <f t="shared" si="27"/>
        <v>0</v>
      </c>
      <c r="AE11" s="79">
        <f t="shared" si="27"/>
        <v>0</v>
      </c>
      <c r="AF11" s="79">
        <f t="shared" si="27"/>
        <v>0</v>
      </c>
      <c r="AG11" s="79">
        <f t="shared" si="27"/>
        <v>0</v>
      </c>
      <c r="AH11" s="79">
        <f t="shared" si="27"/>
        <v>0</v>
      </c>
      <c r="AI11" s="79">
        <f t="shared" si="27"/>
        <v>0</v>
      </c>
      <c r="AJ11" s="79">
        <f t="shared" si="27"/>
        <v>0</v>
      </c>
      <c r="AK11" s="79">
        <f t="shared" si="27"/>
        <v>0</v>
      </c>
      <c r="AL11" s="79">
        <f t="shared" si="27"/>
        <v>0</v>
      </c>
      <c r="AM11" s="79">
        <f t="shared" si="27"/>
        <v>0</v>
      </c>
      <c r="AN11" s="79">
        <f t="shared" si="27"/>
        <v>0</v>
      </c>
      <c r="AO11" s="79">
        <f t="shared" si="27"/>
        <v>0</v>
      </c>
      <c r="AP11" s="79">
        <f t="shared" si="27"/>
        <v>0</v>
      </c>
      <c r="AQ11" s="79">
        <f t="shared" si="27"/>
        <v>0</v>
      </c>
      <c r="AR11" s="79">
        <f t="shared" si="27"/>
        <v>0</v>
      </c>
      <c r="AS11" s="79">
        <f t="shared" si="27"/>
        <v>0</v>
      </c>
      <c r="AT11" s="79">
        <f t="shared" si="27"/>
        <v>0</v>
      </c>
      <c r="AU11" s="79">
        <f t="shared" si="27"/>
        <v>0</v>
      </c>
      <c r="AV11" s="79">
        <f t="shared" si="27"/>
        <v>0</v>
      </c>
      <c r="AW11" s="79">
        <f t="shared" si="27"/>
        <v>0</v>
      </c>
      <c r="AX11" s="79">
        <f t="shared" si="27"/>
        <v>0</v>
      </c>
      <c r="AY11" s="79">
        <f t="shared" si="27"/>
        <v>0</v>
      </c>
      <c r="AZ11" s="79">
        <f t="shared" si="27"/>
        <v>0</v>
      </c>
      <c r="BA11" s="79">
        <f t="shared" si="27"/>
        <v>0</v>
      </c>
      <c r="BB11" s="79">
        <f t="shared" si="27"/>
        <v>0</v>
      </c>
      <c r="BC11" s="79">
        <f t="shared" si="27"/>
        <v>0</v>
      </c>
      <c r="BD11" s="79">
        <f t="shared" si="27"/>
        <v>0</v>
      </c>
      <c r="BE11" s="79">
        <f t="shared" si="27"/>
        <v>0</v>
      </c>
      <c r="BF11" s="79">
        <f t="shared" si="27"/>
        <v>0</v>
      </c>
      <c r="BG11" s="79">
        <f t="shared" si="27"/>
        <v>0</v>
      </c>
      <c r="BH11" s="79">
        <f t="shared" si="27"/>
        <v>0</v>
      </c>
      <c r="BI11" s="79">
        <f t="shared" si="27"/>
        <v>0</v>
      </c>
      <c r="BJ11" s="79">
        <f t="shared" si="27"/>
        <v>0</v>
      </c>
      <c r="BK11" s="79">
        <f t="shared" si="27"/>
        <v>0</v>
      </c>
      <c r="BL11" s="79">
        <f t="shared" si="27"/>
        <v>0</v>
      </c>
      <c r="BM11" s="79">
        <f t="shared" si="27"/>
        <v>0</v>
      </c>
      <c r="BN11" s="79">
        <f t="shared" si="27"/>
        <v>0</v>
      </c>
      <c r="BO11" s="79">
        <f t="shared" si="27"/>
        <v>0</v>
      </c>
      <c r="BP11" s="79">
        <f t="shared" si="27"/>
        <v>0</v>
      </c>
      <c r="BQ11" s="79">
        <f t="shared" si="27"/>
        <v>0</v>
      </c>
      <c r="BR11" s="79">
        <f t="shared" si="27"/>
        <v>0</v>
      </c>
      <c r="BS11" s="79">
        <f t="shared" ref="BS11:CD11" si="28">BS6+BS9+BS10</f>
        <v>0</v>
      </c>
      <c r="BT11" s="79">
        <f t="shared" si="28"/>
        <v>0</v>
      </c>
      <c r="BU11" s="79">
        <f t="shared" si="28"/>
        <v>0</v>
      </c>
      <c r="BV11" s="79">
        <f t="shared" si="28"/>
        <v>0</v>
      </c>
      <c r="BW11" s="79">
        <f t="shared" si="28"/>
        <v>0</v>
      </c>
      <c r="BX11" s="79">
        <f t="shared" si="28"/>
        <v>0</v>
      </c>
      <c r="BY11" s="79">
        <f t="shared" si="28"/>
        <v>0</v>
      </c>
      <c r="BZ11" s="79">
        <f t="shared" si="28"/>
        <v>0</v>
      </c>
      <c r="CA11" s="79">
        <f t="shared" si="28"/>
        <v>0</v>
      </c>
      <c r="CB11" s="79">
        <f t="shared" si="28"/>
        <v>0</v>
      </c>
      <c r="CC11" s="79">
        <f t="shared" si="28"/>
        <v>0</v>
      </c>
      <c r="CD11" s="79">
        <f t="shared" si="28"/>
        <v>0</v>
      </c>
    </row>
    <row r="12" spans="2:82">
      <c r="B12" s="65" t="s">
        <v>305</v>
      </c>
      <c r="C12" s="76">
        <f t="shared" ref="C12:I12" si="29">C13+C17+C21+C25</f>
        <v>-824617.18051817198</v>
      </c>
      <c r="D12" s="76">
        <f t="shared" si="29"/>
        <v>-12009.730333333333</v>
      </c>
      <c r="E12" s="76">
        <f t="shared" si="29"/>
        <v>0</v>
      </c>
      <c r="F12" s="76">
        <f t="shared" si="29"/>
        <v>0</v>
      </c>
      <c r="G12" s="76">
        <f t="shared" si="29"/>
        <v>0</v>
      </c>
      <c r="H12" s="76">
        <f t="shared" si="29"/>
        <v>0</v>
      </c>
      <c r="I12" s="76">
        <f t="shared" si="29"/>
        <v>-836626.91085150535</v>
      </c>
      <c r="K12" s="66">
        <f>K13+K17+K21+K25</f>
        <v>-65754.668242628919</v>
      </c>
      <c r="L12" s="66">
        <f t="shared" ref="L12:BR12" si="30">L13+L17+L21+L25</f>
        <v>-125120.60990943186</v>
      </c>
      <c r="M12" s="66">
        <f t="shared" si="30"/>
        <v>-51206.245242765195</v>
      </c>
      <c r="N12" s="66">
        <f t="shared" si="30"/>
        <v>-55436.166662545074</v>
      </c>
      <c r="O12" s="66">
        <f t="shared" si="30"/>
        <v>-57506.166662545074</v>
      </c>
      <c r="P12" s="66">
        <f t="shared" si="30"/>
        <v>-145436.16666254506</v>
      </c>
      <c r="Q12" s="66">
        <f t="shared" si="30"/>
        <v>-55436.166662545074</v>
      </c>
      <c r="R12" s="66">
        <f t="shared" si="30"/>
        <v>-55436.166662545074</v>
      </c>
      <c r="S12" s="66">
        <f t="shared" si="30"/>
        <v>-55436.166662545074</v>
      </c>
      <c r="T12" s="66">
        <f t="shared" si="30"/>
        <v>-55436.166662545074</v>
      </c>
      <c r="U12" s="66">
        <f t="shared" si="30"/>
        <v>-51206.245242765195</v>
      </c>
      <c r="V12" s="66">
        <f t="shared" si="30"/>
        <v>-51206.245242765195</v>
      </c>
      <c r="W12" s="66">
        <f t="shared" si="30"/>
        <v>-12009.730333333333</v>
      </c>
      <c r="X12" s="66">
        <f t="shared" si="30"/>
        <v>0</v>
      </c>
      <c r="Y12" s="66">
        <f t="shared" si="30"/>
        <v>0</v>
      </c>
      <c r="Z12" s="66">
        <f t="shared" si="30"/>
        <v>0</v>
      </c>
      <c r="AA12" s="66">
        <f t="shared" si="30"/>
        <v>0</v>
      </c>
      <c r="AB12" s="66">
        <f t="shared" si="30"/>
        <v>0</v>
      </c>
      <c r="AC12" s="66">
        <f t="shared" si="30"/>
        <v>0</v>
      </c>
      <c r="AD12" s="66">
        <f t="shared" si="30"/>
        <v>0</v>
      </c>
      <c r="AE12" s="66">
        <f t="shared" si="30"/>
        <v>0</v>
      </c>
      <c r="AF12" s="66">
        <f t="shared" si="30"/>
        <v>0</v>
      </c>
      <c r="AG12" s="66">
        <f t="shared" si="30"/>
        <v>0</v>
      </c>
      <c r="AH12" s="66">
        <f t="shared" si="30"/>
        <v>0</v>
      </c>
      <c r="AI12" s="66">
        <f t="shared" si="30"/>
        <v>0</v>
      </c>
      <c r="AJ12" s="66">
        <f t="shared" si="30"/>
        <v>0</v>
      </c>
      <c r="AK12" s="66">
        <f t="shared" si="30"/>
        <v>0</v>
      </c>
      <c r="AL12" s="66">
        <f t="shared" si="30"/>
        <v>0</v>
      </c>
      <c r="AM12" s="66">
        <f t="shared" si="30"/>
        <v>0</v>
      </c>
      <c r="AN12" s="66">
        <f t="shared" si="30"/>
        <v>0</v>
      </c>
      <c r="AO12" s="66">
        <f t="shared" si="30"/>
        <v>0</v>
      </c>
      <c r="AP12" s="66">
        <f t="shared" si="30"/>
        <v>0</v>
      </c>
      <c r="AQ12" s="66">
        <f t="shared" si="30"/>
        <v>0</v>
      </c>
      <c r="AR12" s="66">
        <f t="shared" si="30"/>
        <v>0</v>
      </c>
      <c r="AS12" s="66">
        <f t="shared" si="30"/>
        <v>0</v>
      </c>
      <c r="AT12" s="66">
        <f t="shared" si="30"/>
        <v>0</v>
      </c>
      <c r="AU12" s="66">
        <f t="shared" si="30"/>
        <v>0</v>
      </c>
      <c r="AV12" s="66">
        <f t="shared" si="30"/>
        <v>0</v>
      </c>
      <c r="AW12" s="66">
        <f t="shared" si="30"/>
        <v>0</v>
      </c>
      <c r="AX12" s="66">
        <f t="shared" si="30"/>
        <v>0</v>
      </c>
      <c r="AY12" s="66">
        <f t="shared" si="30"/>
        <v>0</v>
      </c>
      <c r="AZ12" s="66">
        <f t="shared" si="30"/>
        <v>0</v>
      </c>
      <c r="BA12" s="66">
        <f t="shared" si="30"/>
        <v>0</v>
      </c>
      <c r="BB12" s="66">
        <f t="shared" si="30"/>
        <v>0</v>
      </c>
      <c r="BC12" s="66">
        <f t="shared" si="30"/>
        <v>0</v>
      </c>
      <c r="BD12" s="66">
        <f t="shared" si="30"/>
        <v>0</v>
      </c>
      <c r="BE12" s="66">
        <f t="shared" si="30"/>
        <v>0</v>
      </c>
      <c r="BF12" s="66">
        <f t="shared" si="30"/>
        <v>0</v>
      </c>
      <c r="BG12" s="66">
        <f t="shared" si="30"/>
        <v>0</v>
      </c>
      <c r="BH12" s="66">
        <f t="shared" si="30"/>
        <v>0</v>
      </c>
      <c r="BI12" s="66">
        <f t="shared" si="30"/>
        <v>0</v>
      </c>
      <c r="BJ12" s="66">
        <f t="shared" si="30"/>
        <v>0</v>
      </c>
      <c r="BK12" s="66">
        <f t="shared" si="30"/>
        <v>0</v>
      </c>
      <c r="BL12" s="66">
        <f t="shared" si="30"/>
        <v>0</v>
      </c>
      <c r="BM12" s="66">
        <f t="shared" si="30"/>
        <v>0</v>
      </c>
      <c r="BN12" s="66">
        <f t="shared" si="30"/>
        <v>0</v>
      </c>
      <c r="BO12" s="66">
        <f t="shared" si="30"/>
        <v>0</v>
      </c>
      <c r="BP12" s="66">
        <f t="shared" si="30"/>
        <v>0</v>
      </c>
      <c r="BQ12" s="66">
        <f t="shared" si="30"/>
        <v>0</v>
      </c>
      <c r="BR12" s="66">
        <f t="shared" si="30"/>
        <v>0</v>
      </c>
      <c r="BS12" s="66">
        <f t="shared" ref="BS12:CD12" si="31">BS13+BS17+BS21+BS25</f>
        <v>0</v>
      </c>
      <c r="BT12" s="66">
        <f t="shared" si="31"/>
        <v>0</v>
      </c>
      <c r="BU12" s="66">
        <f t="shared" si="31"/>
        <v>0</v>
      </c>
      <c r="BV12" s="66">
        <f t="shared" si="31"/>
        <v>0</v>
      </c>
      <c r="BW12" s="66">
        <f t="shared" si="31"/>
        <v>0</v>
      </c>
      <c r="BX12" s="66">
        <f t="shared" si="31"/>
        <v>0</v>
      </c>
      <c r="BY12" s="66">
        <f t="shared" si="31"/>
        <v>0</v>
      </c>
      <c r="BZ12" s="66">
        <f t="shared" si="31"/>
        <v>0</v>
      </c>
      <c r="CA12" s="66">
        <f t="shared" si="31"/>
        <v>0</v>
      </c>
      <c r="CB12" s="66">
        <f t="shared" si="31"/>
        <v>0</v>
      </c>
      <c r="CC12" s="66">
        <f t="shared" si="31"/>
        <v>0</v>
      </c>
      <c r="CD12" s="66">
        <f t="shared" si="31"/>
        <v>0</v>
      </c>
    </row>
    <row r="13" spans="2:82" hidden="1" outlineLevel="1">
      <c r="B13" s="159" t="s">
        <v>371</v>
      </c>
      <c r="C13" s="76">
        <f t="shared" ref="C13:I13" si="32">SUM(C15:C16)</f>
        <v>-385732.31666666683</v>
      </c>
      <c r="D13" s="76">
        <f t="shared" si="32"/>
        <v>-11020.923333333332</v>
      </c>
      <c r="E13" s="76">
        <f t="shared" si="32"/>
        <v>0</v>
      </c>
      <c r="F13" s="76">
        <f t="shared" si="32"/>
        <v>0</v>
      </c>
      <c r="G13" s="76">
        <f t="shared" si="32"/>
        <v>0</v>
      </c>
      <c r="H13" s="76">
        <f t="shared" si="32"/>
        <v>0</v>
      </c>
      <c r="I13" s="76">
        <f t="shared" si="32"/>
        <v>-396753.24000000017</v>
      </c>
      <c r="K13" s="76">
        <f>SUM(K15:K16)</f>
        <v>0</v>
      </c>
      <c r="L13" s="76">
        <f t="shared" ref="L13:BR13" si="33">SUM(L15:L16)</f>
        <v>-55104.616666666676</v>
      </c>
      <c r="M13" s="76">
        <f t="shared" si="33"/>
        <v>-33062.770000000004</v>
      </c>
      <c r="N13" s="76">
        <f t="shared" si="33"/>
        <v>-33062.770000000004</v>
      </c>
      <c r="O13" s="76">
        <f t="shared" si="33"/>
        <v>-33062.770000000004</v>
      </c>
      <c r="P13" s="76">
        <f t="shared" si="33"/>
        <v>-33062.770000000004</v>
      </c>
      <c r="Q13" s="76">
        <f t="shared" si="33"/>
        <v>-33062.770000000004</v>
      </c>
      <c r="R13" s="76">
        <f t="shared" si="33"/>
        <v>-33062.770000000004</v>
      </c>
      <c r="S13" s="76">
        <f t="shared" si="33"/>
        <v>-33062.770000000004</v>
      </c>
      <c r="T13" s="76">
        <f t="shared" si="33"/>
        <v>-33062.770000000004</v>
      </c>
      <c r="U13" s="76">
        <f t="shared" si="33"/>
        <v>-33062.770000000004</v>
      </c>
      <c r="V13" s="76">
        <f t="shared" si="33"/>
        <v>-33062.770000000004</v>
      </c>
      <c r="W13" s="76">
        <f t="shared" si="33"/>
        <v>-11020.923333333332</v>
      </c>
      <c r="X13" s="76">
        <f t="shared" si="33"/>
        <v>0</v>
      </c>
      <c r="Y13" s="76">
        <f t="shared" si="33"/>
        <v>0</v>
      </c>
      <c r="Z13" s="76">
        <f t="shared" si="33"/>
        <v>0</v>
      </c>
      <c r="AA13" s="76">
        <f t="shared" si="33"/>
        <v>0</v>
      </c>
      <c r="AB13" s="76">
        <f t="shared" si="33"/>
        <v>0</v>
      </c>
      <c r="AC13" s="76">
        <f t="shared" si="33"/>
        <v>0</v>
      </c>
      <c r="AD13" s="76">
        <f t="shared" si="33"/>
        <v>0</v>
      </c>
      <c r="AE13" s="76">
        <f t="shared" si="33"/>
        <v>0</v>
      </c>
      <c r="AF13" s="76">
        <f t="shared" si="33"/>
        <v>0</v>
      </c>
      <c r="AG13" s="76">
        <f t="shared" si="33"/>
        <v>0</v>
      </c>
      <c r="AH13" s="76">
        <f t="shared" si="33"/>
        <v>0</v>
      </c>
      <c r="AI13" s="76">
        <f t="shared" si="33"/>
        <v>0</v>
      </c>
      <c r="AJ13" s="76">
        <f t="shared" si="33"/>
        <v>0</v>
      </c>
      <c r="AK13" s="76">
        <f t="shared" si="33"/>
        <v>0</v>
      </c>
      <c r="AL13" s="76">
        <f t="shared" si="33"/>
        <v>0</v>
      </c>
      <c r="AM13" s="76">
        <f t="shared" si="33"/>
        <v>0</v>
      </c>
      <c r="AN13" s="76">
        <f t="shared" si="33"/>
        <v>0</v>
      </c>
      <c r="AO13" s="76">
        <f t="shared" si="33"/>
        <v>0</v>
      </c>
      <c r="AP13" s="76">
        <f t="shared" si="33"/>
        <v>0</v>
      </c>
      <c r="AQ13" s="76">
        <f t="shared" si="33"/>
        <v>0</v>
      </c>
      <c r="AR13" s="76">
        <f t="shared" si="33"/>
        <v>0</v>
      </c>
      <c r="AS13" s="76">
        <f t="shared" si="33"/>
        <v>0</v>
      </c>
      <c r="AT13" s="76">
        <f t="shared" si="33"/>
        <v>0</v>
      </c>
      <c r="AU13" s="76">
        <f t="shared" si="33"/>
        <v>0</v>
      </c>
      <c r="AV13" s="76">
        <f t="shared" si="33"/>
        <v>0</v>
      </c>
      <c r="AW13" s="76">
        <f t="shared" si="33"/>
        <v>0</v>
      </c>
      <c r="AX13" s="76">
        <f t="shared" si="33"/>
        <v>0</v>
      </c>
      <c r="AY13" s="76">
        <f t="shared" si="33"/>
        <v>0</v>
      </c>
      <c r="AZ13" s="76">
        <f t="shared" si="33"/>
        <v>0</v>
      </c>
      <c r="BA13" s="76">
        <f t="shared" si="33"/>
        <v>0</v>
      </c>
      <c r="BB13" s="76">
        <f t="shared" si="33"/>
        <v>0</v>
      </c>
      <c r="BC13" s="76">
        <f t="shared" si="33"/>
        <v>0</v>
      </c>
      <c r="BD13" s="76">
        <f t="shared" si="33"/>
        <v>0</v>
      </c>
      <c r="BE13" s="76">
        <f t="shared" si="33"/>
        <v>0</v>
      </c>
      <c r="BF13" s="76">
        <f t="shared" si="33"/>
        <v>0</v>
      </c>
      <c r="BG13" s="76">
        <f t="shared" si="33"/>
        <v>0</v>
      </c>
      <c r="BH13" s="76">
        <f t="shared" si="33"/>
        <v>0</v>
      </c>
      <c r="BI13" s="76">
        <f t="shared" si="33"/>
        <v>0</v>
      </c>
      <c r="BJ13" s="76">
        <f t="shared" si="33"/>
        <v>0</v>
      </c>
      <c r="BK13" s="76">
        <f t="shared" si="33"/>
        <v>0</v>
      </c>
      <c r="BL13" s="76">
        <f t="shared" si="33"/>
        <v>0</v>
      </c>
      <c r="BM13" s="76">
        <f t="shared" si="33"/>
        <v>0</v>
      </c>
      <c r="BN13" s="76">
        <f t="shared" si="33"/>
        <v>0</v>
      </c>
      <c r="BO13" s="76">
        <f t="shared" si="33"/>
        <v>0</v>
      </c>
      <c r="BP13" s="76">
        <f t="shared" si="33"/>
        <v>0</v>
      </c>
      <c r="BQ13" s="76">
        <f t="shared" si="33"/>
        <v>0</v>
      </c>
      <c r="BR13" s="76">
        <f t="shared" si="33"/>
        <v>0</v>
      </c>
      <c r="BS13" s="76">
        <f t="shared" ref="BS13:CD13" si="34">SUM(BS15:BS16)</f>
        <v>0</v>
      </c>
      <c r="BT13" s="76">
        <f t="shared" si="34"/>
        <v>0</v>
      </c>
      <c r="BU13" s="76">
        <f t="shared" si="34"/>
        <v>0</v>
      </c>
      <c r="BV13" s="76">
        <f t="shared" si="34"/>
        <v>0</v>
      </c>
      <c r="BW13" s="76">
        <f t="shared" si="34"/>
        <v>0</v>
      </c>
      <c r="BX13" s="76">
        <f t="shared" si="34"/>
        <v>0</v>
      </c>
      <c r="BY13" s="76">
        <f t="shared" si="34"/>
        <v>0</v>
      </c>
      <c r="BZ13" s="76">
        <f t="shared" si="34"/>
        <v>0</v>
      </c>
      <c r="CA13" s="76">
        <f t="shared" si="34"/>
        <v>0</v>
      </c>
      <c r="CB13" s="76">
        <f t="shared" si="34"/>
        <v>0</v>
      </c>
      <c r="CC13" s="76">
        <f t="shared" si="34"/>
        <v>0</v>
      </c>
      <c r="CD13" s="76">
        <f t="shared" si="34"/>
        <v>0</v>
      </c>
    </row>
    <row r="14" spans="2:82" hidden="1" outlineLevel="1">
      <c r="B14" s="160" t="s">
        <v>375</v>
      </c>
      <c r="C14" s="76">
        <f t="shared" ref="C14:C16" si="35">SUM(K14:V14)</f>
        <v>-396753.24000000017</v>
      </c>
      <c r="D14" s="76">
        <f t="shared" ref="D14:D16" si="36">SUM(W14:AH14)</f>
        <v>0</v>
      </c>
      <c r="E14" s="76">
        <f t="shared" ref="E14:E16" si="37">SUM(AI14:AT14)</f>
        <v>0</v>
      </c>
      <c r="F14" s="76">
        <f t="shared" ref="F14:F16" si="38">SUM(AU14:BF14)</f>
        <v>0</v>
      </c>
      <c r="G14" s="76">
        <f t="shared" ref="G14:G16" si="39">SUM(BG14:BR14)</f>
        <v>0</v>
      </c>
      <c r="H14" s="76">
        <f>SUM(BS14:CD14)</f>
        <v>0</v>
      </c>
      <c r="I14" s="76">
        <f>SUM(C14:H14)</f>
        <v>-396753.24000000017</v>
      </c>
      <c r="K14" s="76">
        <f>-('С-сть'!K10+('С-сть'!L10)*Параметры!$C$47/30)</f>
        <v>-55104.616666666676</v>
      </c>
      <c r="L14" s="76">
        <f>-('С-сть'!L10+('С-сть'!M10-'С-сть'!L10)*Параметры!$C$47/30)</f>
        <v>-33062.770000000004</v>
      </c>
      <c r="M14" s="76">
        <f>-('С-сть'!M10+('С-сть'!N10-'С-сть'!M10)*Параметры!$C$47/30)</f>
        <v>-33062.770000000004</v>
      </c>
      <c r="N14" s="76">
        <f>-('С-сть'!N10+('С-сть'!O10-'С-сть'!N10)*Параметры!$C$47/30)</f>
        <v>-33062.770000000004</v>
      </c>
      <c r="O14" s="76">
        <f>-('С-сть'!O10+('С-сть'!P10-'С-сть'!O10)*Параметры!$C$47/30)</f>
        <v>-33062.770000000004</v>
      </c>
      <c r="P14" s="76">
        <f>-('С-сть'!P10+('С-сть'!Q10-'С-сть'!P10)*Параметры!$C$47/30)</f>
        <v>-33062.770000000004</v>
      </c>
      <c r="Q14" s="76">
        <f>-('С-сть'!Q10+('С-сть'!R10-'С-сть'!Q10)*Параметры!$C$47/30)</f>
        <v>-33062.770000000004</v>
      </c>
      <c r="R14" s="76">
        <f>-('С-сть'!R10+('С-сть'!S10-'С-сть'!R10)*Параметры!$C$47/30)</f>
        <v>-33062.770000000004</v>
      </c>
      <c r="S14" s="76">
        <f>-('С-сть'!S10+('С-сть'!T10-'С-сть'!S10)*Параметры!$C$47/30)</f>
        <v>-33062.770000000004</v>
      </c>
      <c r="T14" s="76">
        <f>-('С-сть'!T10+('С-сть'!U10-'С-сть'!T10)*Параметры!$C$47/30)</f>
        <v>-33062.770000000004</v>
      </c>
      <c r="U14" s="76">
        <f>-('С-сть'!U10+('С-сть'!V10-'С-сть'!U10)*Параметры!$C$47/30)</f>
        <v>-33062.770000000004</v>
      </c>
      <c r="V14" s="76">
        <f>-('С-сть'!V10+('С-сть'!W10-'С-сть'!V10)*Параметры!$C$47/30)</f>
        <v>-11020.923333333332</v>
      </c>
      <c r="W14" s="76">
        <f>-('С-сть'!W10+('С-сть'!X10-'С-сть'!W10)*Параметры!$C$47/30)</f>
        <v>0</v>
      </c>
      <c r="X14" s="76">
        <f>-('С-сть'!X10+('С-сть'!Y10-'С-сть'!X10)*Параметры!$C$47/30)</f>
        <v>0</v>
      </c>
      <c r="Y14" s="76">
        <f>-('С-сть'!Y10+('С-сть'!Z10-'С-сть'!Y10)*Параметры!$C$47/30)</f>
        <v>0</v>
      </c>
      <c r="Z14" s="76">
        <f>-('С-сть'!Z10+('С-сть'!AA10-'С-сть'!Z10)*Параметры!$C$47/30)</f>
        <v>0</v>
      </c>
      <c r="AA14" s="76">
        <f>-('С-сть'!AA10+('С-сть'!AB10-'С-сть'!AA10)*Параметры!$C$47/30)</f>
        <v>0</v>
      </c>
      <c r="AB14" s="76">
        <f>-('С-сть'!AB10+('С-сть'!AC10-'С-сть'!AB10)*Параметры!$C$47/30)</f>
        <v>0</v>
      </c>
      <c r="AC14" s="76">
        <f>-('С-сть'!AC10+('С-сть'!AD10-'С-сть'!AC10)*Параметры!$C$47/30)</f>
        <v>0</v>
      </c>
      <c r="AD14" s="76">
        <f>-('С-сть'!AD10+('С-сть'!AE10-'С-сть'!AD10)*Параметры!$C$47/30)</f>
        <v>0</v>
      </c>
      <c r="AE14" s="76">
        <f>-('С-сть'!AE10+('С-сть'!AF10-'С-сть'!AE10)*Параметры!$C$47/30)</f>
        <v>0</v>
      </c>
      <c r="AF14" s="76">
        <f>-('С-сть'!AF10+('С-сть'!AG10-'С-сть'!AF10)*Параметры!$C$47/30)</f>
        <v>0</v>
      </c>
      <c r="AG14" s="76">
        <f>-('С-сть'!AG10+('С-сть'!AH10-'С-сть'!AG10)*Параметры!$C$47/30)</f>
        <v>0</v>
      </c>
      <c r="AH14" s="76">
        <f>-('С-сть'!AH10+('С-сть'!AI10-'С-сть'!AH10)*Параметры!$C$47/30)</f>
        <v>0</v>
      </c>
      <c r="AI14" s="76">
        <f>-('С-сть'!AI10+('С-сть'!AJ10-'С-сть'!AI10)*Параметры!$C$47/30)</f>
        <v>0</v>
      </c>
      <c r="AJ14" s="76">
        <f>-('С-сть'!AJ10+('С-сть'!AK10-'С-сть'!AJ10)*Параметры!$C$47/30)</f>
        <v>0</v>
      </c>
      <c r="AK14" s="76">
        <f>-('С-сть'!AK10+('С-сть'!AL10-'С-сть'!AK10)*Параметры!$C$47/30)</f>
        <v>0</v>
      </c>
      <c r="AL14" s="76">
        <f>-('С-сть'!AL10+('С-сть'!AM10-'С-сть'!AL10)*Параметры!$C$47/30)</f>
        <v>0</v>
      </c>
      <c r="AM14" s="76">
        <f>-('С-сть'!AM10+('С-сть'!AN10-'С-сть'!AM10)*Параметры!$C$47/30)</f>
        <v>0</v>
      </c>
      <c r="AN14" s="76">
        <f>-('С-сть'!AN10+('С-сть'!AO10-'С-сть'!AN10)*Параметры!$C$47/30)</f>
        <v>0</v>
      </c>
      <c r="AO14" s="76">
        <f>-('С-сть'!AO10+('С-сть'!AP10-'С-сть'!AO10)*Параметры!$C$47/30)</f>
        <v>0</v>
      </c>
      <c r="AP14" s="76">
        <f>-('С-сть'!AP10+('С-сть'!AQ10-'С-сть'!AP10)*Параметры!$C$47/30)</f>
        <v>0</v>
      </c>
      <c r="AQ14" s="76">
        <f>-('С-сть'!AQ10+('С-сть'!AR10-'С-сть'!AQ10)*Параметры!$C$47/30)</f>
        <v>0</v>
      </c>
      <c r="AR14" s="76">
        <f>-('С-сть'!AR10+('С-сть'!AS10-'С-сть'!AR10)*Параметры!$C$47/30)</f>
        <v>0</v>
      </c>
      <c r="AS14" s="76">
        <f>-('С-сть'!AS10+('С-сть'!AT10-'С-сть'!AS10)*Параметры!$C$47/30)</f>
        <v>0</v>
      </c>
      <c r="AT14" s="76">
        <f>-('С-сть'!AT10+('С-сть'!AU10-'С-сть'!AT10)*Параметры!$C$47/30)</f>
        <v>0</v>
      </c>
      <c r="AU14" s="76">
        <f>-('С-сть'!AU10+('С-сть'!AV10-'С-сть'!AU10)*Параметры!$C$47/30)</f>
        <v>0</v>
      </c>
      <c r="AV14" s="76">
        <f>-('С-сть'!AV10+('С-сть'!AW10-'С-сть'!AV10)*Параметры!$C$47/30)</f>
        <v>0</v>
      </c>
      <c r="AW14" s="76">
        <f>-('С-сть'!AW10+('С-сть'!AX10-'С-сть'!AW10)*Параметры!$C$47/30)</f>
        <v>0</v>
      </c>
      <c r="AX14" s="76">
        <f>-('С-сть'!AX10+('С-сть'!AY10-'С-сть'!AX10)*Параметры!$C$47/30)</f>
        <v>0</v>
      </c>
      <c r="AY14" s="76">
        <f>-('С-сть'!AY10+('С-сть'!AZ10-'С-сть'!AY10)*Параметры!$C$47/30)</f>
        <v>0</v>
      </c>
      <c r="AZ14" s="76">
        <f>-('С-сть'!AZ10+('С-сть'!BA10-'С-сть'!AZ10)*Параметры!$C$47/30)</f>
        <v>0</v>
      </c>
      <c r="BA14" s="76">
        <f>-('С-сть'!BA10+('С-сть'!BB10-'С-сть'!BA10)*Параметры!$C$47/30)</f>
        <v>0</v>
      </c>
      <c r="BB14" s="76">
        <f>-('С-сть'!BB10+('С-сть'!BC10-'С-сть'!BB10)*Параметры!$C$47/30)</f>
        <v>0</v>
      </c>
      <c r="BC14" s="76">
        <f>-('С-сть'!BC10+('С-сть'!BD10-'С-сть'!BC10)*Параметры!$C$47/30)</f>
        <v>0</v>
      </c>
      <c r="BD14" s="76">
        <f>-('С-сть'!BD10+('С-сть'!BE10-'С-сть'!BD10)*Параметры!$C$47/30)</f>
        <v>0</v>
      </c>
      <c r="BE14" s="76">
        <f>-('С-сть'!BE10+('С-сть'!BF10-'С-сть'!BE10)*Параметры!$C$47/30)</f>
        <v>0</v>
      </c>
      <c r="BF14" s="76">
        <f>-('С-сть'!BF10+('С-сть'!BG10-'С-сть'!BF10)*Параметры!$C$47/30)</f>
        <v>0</v>
      </c>
      <c r="BG14" s="76">
        <f>-('С-сть'!BG10+('С-сть'!BH10-'С-сть'!BG10)*Параметры!$C$47/30)</f>
        <v>0</v>
      </c>
      <c r="BH14" s="76">
        <f>-('С-сть'!BH10+('С-сть'!BI10-'С-сть'!BH10)*Параметры!$C$47/30)</f>
        <v>0</v>
      </c>
      <c r="BI14" s="76">
        <f>-('С-сть'!BI10+('С-сть'!BJ10-'С-сть'!BI10)*Параметры!$C$47/30)</f>
        <v>0</v>
      </c>
      <c r="BJ14" s="76">
        <f>-('С-сть'!BJ10+('С-сть'!BK10-'С-сть'!BJ10)*Параметры!$C$47/30)</f>
        <v>0</v>
      </c>
      <c r="BK14" s="76">
        <f>-('С-сть'!BK10+('С-сть'!BL10-'С-сть'!BK10)*Параметры!$C$47/30)</f>
        <v>0</v>
      </c>
      <c r="BL14" s="76">
        <f>-('С-сть'!BL10+('С-сть'!BM10-'С-сть'!BL10)*Параметры!$C$47/30)</f>
        <v>0</v>
      </c>
      <c r="BM14" s="76">
        <f>-('С-сть'!BM10+('С-сть'!BN10-'С-сть'!BM10)*Параметры!$C$47/30)</f>
        <v>0</v>
      </c>
      <c r="BN14" s="76">
        <f>-('С-сть'!BN10+('С-сть'!BO10-'С-сть'!BN10)*Параметры!$C$47/30)</f>
        <v>0</v>
      </c>
      <c r="BO14" s="76">
        <f>-('С-сть'!BO10+('С-сть'!BP10-'С-сть'!BO10)*Параметры!$C$47/30)</f>
        <v>0</v>
      </c>
      <c r="BP14" s="76">
        <f>-('С-сть'!BP10+('С-сть'!BQ10-'С-сть'!BP10)*Параметры!$C$47/30)</f>
        <v>0</v>
      </c>
      <c r="BQ14" s="76">
        <f>-('С-сть'!BQ10+('С-сть'!BR10-'С-сть'!BQ10)*Параметры!$C$47/30)</f>
        <v>0</v>
      </c>
      <c r="BR14" s="76">
        <f>-('С-сть'!BR10+('С-сть'!BS10-'С-сть'!BR10)*Параметры!$C$47/30)</f>
        <v>0</v>
      </c>
      <c r="BS14" s="76">
        <f>-('С-сть'!BS10+('С-сть'!BT10-'С-сть'!BS10)*Параметры!$C$47/30)</f>
        <v>0</v>
      </c>
      <c r="BT14" s="76">
        <f>-('С-сть'!BT10+('С-сть'!BU10-'С-сть'!BT10)*Параметры!$C$47/30)</f>
        <v>0</v>
      </c>
      <c r="BU14" s="76">
        <f>-('С-сть'!BU10+('С-сть'!BV10-'С-сть'!BU10)*Параметры!$C$47/30)</f>
        <v>0</v>
      </c>
      <c r="BV14" s="76">
        <f>-('С-сть'!BV10+('С-сть'!BW10-'С-сть'!BV10)*Параметры!$C$47/30)</f>
        <v>0</v>
      </c>
      <c r="BW14" s="76">
        <f>-('С-сть'!BW10+('С-сть'!BX10-'С-сть'!BW10)*Параметры!$C$47/30)</f>
        <v>0</v>
      </c>
      <c r="BX14" s="76">
        <f>-('С-сть'!BX10+('С-сть'!BY10-'С-сть'!BX10)*Параметры!$C$47/30)</f>
        <v>0</v>
      </c>
      <c r="BY14" s="76">
        <f>-('С-сть'!BY10+('С-сть'!BZ10-'С-сть'!BY10)*Параметры!$C$47/30)</f>
        <v>0</v>
      </c>
      <c r="BZ14" s="76">
        <f>-('С-сть'!BZ10+('С-сть'!CA10-'С-сть'!BZ10)*Параметры!$C$47/30)</f>
        <v>0</v>
      </c>
      <c r="CA14" s="76">
        <f>-('С-сть'!CA10+('С-сть'!CB10-'С-сть'!CA10)*Параметры!$C$47/30)</f>
        <v>0</v>
      </c>
      <c r="CB14" s="76">
        <f>-('С-сть'!CB10+('С-сть'!CC10-'С-сть'!CB10)*Параметры!$C$47/30)</f>
        <v>0</v>
      </c>
      <c r="CC14" s="76">
        <f>-('С-сть'!CC10+('С-сть'!CD10-'С-сть'!CC10)*Параметры!$C$47/30)</f>
        <v>0</v>
      </c>
      <c r="CD14" s="76">
        <f>-('С-сть'!CD10+('С-сть'!CE10-'С-сть'!CD10)*Параметры!$C$47/30)</f>
        <v>0</v>
      </c>
    </row>
    <row r="15" spans="2:82" hidden="1" outlineLevel="1">
      <c r="B15" s="160" t="s">
        <v>374</v>
      </c>
      <c r="C15" s="76">
        <f t="shared" si="35"/>
        <v>0</v>
      </c>
      <c r="D15" s="76">
        <f t="shared" si="36"/>
        <v>0</v>
      </c>
      <c r="E15" s="76">
        <f t="shared" si="37"/>
        <v>0</v>
      </c>
      <c r="F15" s="76">
        <f t="shared" si="38"/>
        <v>0</v>
      </c>
      <c r="G15" s="76">
        <f t="shared" si="39"/>
        <v>0</v>
      </c>
      <c r="H15" s="76">
        <f>SUM(BS15:CD15)</f>
        <v>0</v>
      </c>
      <c r="I15" s="76">
        <f>SUM(C15:H15)</f>
        <v>0</v>
      </c>
      <c r="K15" s="76">
        <f t="array" ref="K15">SUM($K14:$BR14*($K$3:$BR$3=K$3))*Параметры!$C$41</f>
        <v>0</v>
      </c>
      <c r="L15" s="76">
        <f t="array" ref="L15">SUM($K14:$BR14*($K$3:$BR$3=L$3))*Параметры!$C$41</f>
        <v>0</v>
      </c>
      <c r="M15" s="76">
        <f t="array" ref="M15">SUM($K14:$BR14*($K$3:$BR$3=M$3))*Параметры!$C$41</f>
        <v>0</v>
      </c>
      <c r="N15" s="76">
        <f t="array" ref="N15">SUM($K14:$BR14*($K$3:$BR$3=N$3))*Параметры!$C$41</f>
        <v>0</v>
      </c>
      <c r="O15" s="76">
        <f t="array" ref="O15">SUM($K14:$BR14*($K$3:$BR$3=O$3))*Параметры!$C$41</f>
        <v>0</v>
      </c>
      <c r="P15" s="76">
        <f t="array" ref="P15">SUM($K14:$BR14*($K$3:$BR$3=P$3))*Параметры!$C$41</f>
        <v>0</v>
      </c>
      <c r="Q15" s="76">
        <f t="array" ref="Q15">SUM($K14:$BR14*($K$3:$BR$3=Q$3))*Параметры!$C$41</f>
        <v>0</v>
      </c>
      <c r="R15" s="76">
        <f t="array" ref="R15">SUM($K14:$BR14*($K$3:$BR$3=R$3))*Параметры!$C$41</f>
        <v>0</v>
      </c>
      <c r="S15" s="76">
        <f t="array" ref="S15">SUM($K14:$BR14*($K$3:$BR$3=S$3))*Параметры!$C$41</f>
        <v>0</v>
      </c>
      <c r="T15" s="76">
        <f t="array" ref="T15">SUM($K14:$BR14*($K$3:$BR$3=T$3))*Параметры!$C$41</f>
        <v>0</v>
      </c>
      <c r="U15" s="76">
        <f t="array" ref="U15">SUM($K14:$BR14*($K$3:$BR$3=U$3))*Параметры!$C$41</f>
        <v>0</v>
      </c>
      <c r="V15" s="76">
        <f t="array" ref="V15">SUM($K14:$BR14*($K$3:$BR$3=V$3))*Параметры!$C$41</f>
        <v>0</v>
      </c>
      <c r="W15" s="76">
        <f t="array" ref="W15">SUM($K14:$BR14*($K$3:$BR$3=W$3))*Параметры!$C$41</f>
        <v>0</v>
      </c>
      <c r="X15" s="76">
        <f t="array" ref="X15">SUM($K14:$BR14*($K$3:$BR$3=X$3))*Параметры!$C$41</f>
        <v>0</v>
      </c>
      <c r="Y15" s="76">
        <f t="array" ref="Y15">SUM($K14:$BR14*($K$3:$BR$3=Y$3))*Параметры!$C$41</f>
        <v>0</v>
      </c>
      <c r="Z15" s="76">
        <f t="array" ref="Z15">SUM($K14:$BR14*($K$3:$BR$3=Z$3))*Параметры!$C$41</f>
        <v>0</v>
      </c>
      <c r="AA15" s="76">
        <f t="array" ref="AA15">SUM($K14:$BR14*($K$3:$BR$3=AA$3))*Параметры!$C$41</f>
        <v>0</v>
      </c>
      <c r="AB15" s="76">
        <f t="array" ref="AB15">SUM($K14:$BR14*($K$3:$BR$3=AB$3))*Параметры!$C$41</f>
        <v>0</v>
      </c>
      <c r="AC15" s="76">
        <f t="array" ref="AC15">SUM($K14:$BR14*($K$3:$BR$3=AC$3))*Параметры!$C$41</f>
        <v>0</v>
      </c>
      <c r="AD15" s="76">
        <f t="array" ref="AD15">SUM($K14:$BR14*($K$3:$BR$3=AD$3))*Параметры!$C$41</f>
        <v>0</v>
      </c>
      <c r="AE15" s="76">
        <f t="array" ref="AE15">SUM($K14:$BR14*($K$3:$BR$3=AE$3))*Параметры!$C$41</f>
        <v>0</v>
      </c>
      <c r="AF15" s="76">
        <f t="array" ref="AF15">SUM($K14:$BR14*($K$3:$BR$3=AF$3))*Параметры!$C$41</f>
        <v>0</v>
      </c>
      <c r="AG15" s="76">
        <f t="array" ref="AG15">SUM($K14:$BR14*($K$3:$BR$3=AG$3))*Параметры!$C$41</f>
        <v>0</v>
      </c>
      <c r="AH15" s="76">
        <f t="array" ref="AH15">SUM($K14:$BR14*($K$3:$BR$3=AH$3))*Параметры!$C$41</f>
        <v>0</v>
      </c>
      <c r="AI15" s="76">
        <f t="array" ref="AI15">SUM($K14:$BR14*($K$3:$BR$3=AI$3))*Параметры!$C$41</f>
        <v>0</v>
      </c>
      <c r="AJ15" s="76">
        <f t="array" ref="AJ15">SUM($K14:$BR14*($K$3:$BR$3=AJ$3))*Параметры!$C$41</f>
        <v>0</v>
      </c>
      <c r="AK15" s="76">
        <f t="array" ref="AK15">SUM($K14:$BR14*($K$3:$BR$3=AK$3))*Параметры!$C$41</f>
        <v>0</v>
      </c>
      <c r="AL15" s="76">
        <f t="array" ref="AL15">SUM($K14:$BR14*($K$3:$BR$3=AL$3))*Параметры!$C$41</f>
        <v>0</v>
      </c>
      <c r="AM15" s="76">
        <f t="array" ref="AM15">SUM($K14:$BR14*($K$3:$BR$3=AM$3))*Параметры!$C$41</f>
        <v>0</v>
      </c>
      <c r="AN15" s="76">
        <f t="array" ref="AN15">SUM($K14:$BR14*($K$3:$BR$3=AN$3))*Параметры!$C$41</f>
        <v>0</v>
      </c>
      <c r="AO15" s="76">
        <f t="array" ref="AO15">SUM($K14:$BR14*($K$3:$BR$3=AO$3))*Параметры!$C$41</f>
        <v>0</v>
      </c>
      <c r="AP15" s="76">
        <f t="array" ref="AP15">SUM($K14:$BR14*($K$3:$BR$3=AP$3))*Параметры!$C$41</f>
        <v>0</v>
      </c>
      <c r="AQ15" s="76">
        <f t="array" ref="AQ15">SUM($K14:$BR14*($K$3:$BR$3=AQ$3))*Параметры!$C$41</f>
        <v>0</v>
      </c>
      <c r="AR15" s="76">
        <f t="array" ref="AR15">SUM($K14:$BR14*($K$3:$BR$3=AR$3))*Параметры!$C$41</f>
        <v>0</v>
      </c>
      <c r="AS15" s="76">
        <f t="array" ref="AS15">SUM($K14:$BR14*($K$3:$BR$3=AS$3))*Параметры!$C$41</f>
        <v>0</v>
      </c>
      <c r="AT15" s="76">
        <f t="array" ref="AT15">SUM($K14:$BR14*($K$3:$BR$3=AT$3))*Параметры!$C$41</f>
        <v>0</v>
      </c>
      <c r="AU15" s="76">
        <f t="array" ref="AU15">SUM($K14:$BR14*($K$3:$BR$3=AU$3))*Параметры!$C$41</f>
        <v>0</v>
      </c>
      <c r="AV15" s="76">
        <f t="array" ref="AV15">SUM($K14:$BR14*($K$3:$BR$3=AV$3))*Параметры!$C$41</f>
        <v>0</v>
      </c>
      <c r="AW15" s="76">
        <f t="array" ref="AW15">SUM($K14:$BR14*($K$3:$BR$3=AW$3))*Параметры!$C$41</f>
        <v>0</v>
      </c>
      <c r="AX15" s="76">
        <f t="array" ref="AX15">SUM($K14:$BR14*($K$3:$BR$3=AX$3))*Параметры!$C$41</f>
        <v>0</v>
      </c>
      <c r="AY15" s="76">
        <f t="array" ref="AY15">SUM($K14:$BR14*($K$3:$BR$3=AY$3))*Параметры!$C$41</f>
        <v>0</v>
      </c>
      <c r="AZ15" s="76">
        <f t="array" ref="AZ15">SUM($K14:$BR14*($K$3:$BR$3=AZ$3))*Параметры!$C$41</f>
        <v>0</v>
      </c>
      <c r="BA15" s="76">
        <f t="array" ref="BA15">SUM($K14:$BR14*($K$3:$BR$3=BA$3))*Параметры!$C$41</f>
        <v>0</v>
      </c>
      <c r="BB15" s="76">
        <f t="array" ref="BB15">SUM($K14:$BR14*($K$3:$BR$3=BB$3))*Параметры!$C$41</f>
        <v>0</v>
      </c>
      <c r="BC15" s="76">
        <f t="array" ref="BC15">SUM($K14:$BR14*($K$3:$BR$3=BC$3))*Параметры!$C$41</f>
        <v>0</v>
      </c>
      <c r="BD15" s="76">
        <f t="array" ref="BD15">SUM($K14:$BR14*($K$3:$BR$3=BD$3))*Параметры!$C$41</f>
        <v>0</v>
      </c>
      <c r="BE15" s="76">
        <f t="array" ref="BE15">SUM($K14:$BR14*($K$3:$BR$3=BE$3))*Параметры!$C$41</f>
        <v>0</v>
      </c>
      <c r="BF15" s="76">
        <f t="array" ref="BF15">SUM($K14:$BR14*($K$3:$BR$3=BF$3))*Параметры!$C$41</f>
        <v>0</v>
      </c>
      <c r="BG15" s="76">
        <f t="array" ref="BG15">SUM($K14:$BR14*($K$3:$BR$3=BG$3))*Параметры!$C$41</f>
        <v>0</v>
      </c>
      <c r="BH15" s="76">
        <f t="array" ref="BH15">SUM($K14:$BR14*($K$3:$BR$3=BH$3))*Параметры!$C$41</f>
        <v>0</v>
      </c>
      <c r="BI15" s="76">
        <f t="array" ref="BI15">SUM($K14:$BR14*($K$3:$BR$3=BI$3))*Параметры!$C$41</f>
        <v>0</v>
      </c>
      <c r="BJ15" s="76">
        <f t="array" ref="BJ15">SUM($K14:$BR14*($K$3:$BR$3=BJ$3))*Параметры!$C$41</f>
        <v>0</v>
      </c>
      <c r="BK15" s="76">
        <f t="array" ref="BK15">SUM($K14:$BR14*($K$3:$BR$3=BK$3))*Параметры!$C$41</f>
        <v>0</v>
      </c>
      <c r="BL15" s="76">
        <f t="array" ref="BL15">SUM($K14:$BR14*($K$3:$BR$3=BL$3))*Параметры!$C$41</f>
        <v>0</v>
      </c>
      <c r="BM15" s="76">
        <f t="array" ref="BM15">SUM($K14:$BR14*($K$3:$BR$3=BM$3))*Параметры!$C$41</f>
        <v>0</v>
      </c>
      <c r="BN15" s="76">
        <f t="array" ref="BN15">SUM($K14:$BR14*($K$3:$BR$3=BN$3))*Параметры!$C$41</f>
        <v>0</v>
      </c>
      <c r="BO15" s="76">
        <f t="array" ref="BO15">SUM($K14:$BR14*($K$3:$BR$3=BO$3))*Параметры!$C$41</f>
        <v>0</v>
      </c>
      <c r="BP15" s="76">
        <f t="array" ref="BP15">SUM($K14:$BR14*($K$3:$BR$3=BP$3))*Параметры!$C$41</f>
        <v>0</v>
      </c>
      <c r="BQ15" s="76">
        <f t="array" ref="BQ15">SUM($K14:$BR14*($K$3:$BR$3=BQ$3))*Параметры!$C$41</f>
        <v>0</v>
      </c>
      <c r="BR15" s="76">
        <f t="array" ref="BR15">SUM($K14:$BR14*($K$3:$BR$3=BR$3))*Параметры!$C$41</f>
        <v>0</v>
      </c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</row>
    <row r="16" spans="2:82" hidden="1" outlineLevel="1">
      <c r="B16" s="160" t="s">
        <v>392</v>
      </c>
      <c r="C16" s="76">
        <f t="shared" si="35"/>
        <v>-385732.31666666683</v>
      </c>
      <c r="D16" s="76">
        <f t="shared" si="36"/>
        <v>-11020.923333333332</v>
      </c>
      <c r="E16" s="76">
        <f t="shared" si="37"/>
        <v>0</v>
      </c>
      <c r="F16" s="76">
        <f t="shared" si="38"/>
        <v>0</v>
      </c>
      <c r="G16" s="76">
        <f t="shared" si="39"/>
        <v>0</v>
      </c>
      <c r="H16" s="76">
        <f>SUM(BS16:CD16)</f>
        <v>0</v>
      </c>
      <c r="I16" s="76">
        <f>SUM(C16:H16)</f>
        <v>-396753.24000000017</v>
      </c>
      <c r="K16" s="76">
        <f t="array" ref="K16">(1-Параметры!$C$41)*SUM($K14:$BR14*($K$3:$BR$3=DATE(YEAR(K$3),MONTH(K$3)-CEILING(Параметры!$C$42/30,1),1)))</f>
        <v>0</v>
      </c>
      <c r="L16" s="76">
        <f t="array" ref="L16">(1-Параметры!$C$41)*SUM($K14:$BR14*($K$3:$BR$3=DATE(YEAR(L$3),MONTH(L$3)-CEILING(Параметры!$C$42/30,1),1)))</f>
        <v>-55104.616666666676</v>
      </c>
      <c r="M16" s="76">
        <f t="array" ref="M16">(1-Параметры!$C$41)*SUM($K14:$BR14*($K$3:$BR$3=DATE(YEAR(M$3),MONTH(M$3)-CEILING(Параметры!$C$42/30,1),1)))</f>
        <v>-33062.770000000004</v>
      </c>
      <c r="N16" s="76">
        <f t="array" ref="N16">(1-Параметры!$C$41)*SUM($K14:$BR14*($K$3:$BR$3=DATE(YEAR(N$3),MONTH(N$3)-CEILING(Параметры!$C$42/30,1),1)))</f>
        <v>-33062.770000000004</v>
      </c>
      <c r="O16" s="76">
        <f t="array" ref="O16">(1-Параметры!$C$41)*SUM($K14:$BR14*($K$3:$BR$3=DATE(YEAR(O$3),MONTH(O$3)-CEILING(Параметры!$C$42/30,1),1)))</f>
        <v>-33062.770000000004</v>
      </c>
      <c r="P16" s="76">
        <f t="array" ref="P16">(1-Параметры!$C$41)*SUM($K14:$BR14*($K$3:$BR$3=DATE(YEAR(P$3),MONTH(P$3)-CEILING(Параметры!$C$42/30,1),1)))</f>
        <v>-33062.770000000004</v>
      </c>
      <c r="Q16" s="76">
        <f t="array" ref="Q16">(1-Параметры!$C$41)*SUM($K14:$BR14*($K$3:$BR$3=DATE(YEAR(Q$3),MONTH(Q$3)-CEILING(Параметры!$C$42/30,1),1)))</f>
        <v>-33062.770000000004</v>
      </c>
      <c r="R16" s="76">
        <f t="array" ref="R16">(1-Параметры!$C$41)*SUM($K14:$BR14*($K$3:$BR$3=DATE(YEAR(R$3),MONTH(R$3)-CEILING(Параметры!$C$42/30,1),1)))</f>
        <v>-33062.770000000004</v>
      </c>
      <c r="S16" s="76">
        <f t="array" ref="S16">(1-Параметры!$C$41)*SUM($K14:$BR14*($K$3:$BR$3=DATE(YEAR(S$3),MONTH(S$3)-CEILING(Параметры!$C$42/30,1),1)))</f>
        <v>-33062.770000000004</v>
      </c>
      <c r="T16" s="76">
        <f t="array" ref="T16">(1-Параметры!$C$41)*SUM($K14:$BR14*($K$3:$BR$3=DATE(YEAR(T$3),MONTH(T$3)-CEILING(Параметры!$C$42/30,1),1)))</f>
        <v>-33062.770000000004</v>
      </c>
      <c r="U16" s="76">
        <f t="array" ref="U16">(1-Параметры!$C$41)*SUM($K14:$BR14*($K$3:$BR$3=DATE(YEAR(U$3),MONTH(U$3)-CEILING(Параметры!$C$42/30,1),1)))</f>
        <v>-33062.770000000004</v>
      </c>
      <c r="V16" s="76">
        <f t="array" ref="V16">(1-Параметры!$C$41)*SUM($K14:$BR14*($K$3:$BR$3=DATE(YEAR(V$3),MONTH(V$3)-CEILING(Параметры!$C$42/30,1),1)))</f>
        <v>-33062.770000000004</v>
      </c>
      <c r="W16" s="76">
        <f t="array" ref="W16">(1-Параметры!$C$41)*SUM($K14:$BR14*($K$3:$BR$3=DATE(YEAR(W$3),MONTH(W$3)-CEILING(Параметры!$C$42/30,1),1)))</f>
        <v>-11020.923333333332</v>
      </c>
      <c r="X16" s="76">
        <f t="array" ref="X16">(1-Параметры!$C$41)*SUM($K14:$BR14*($K$3:$BR$3=DATE(YEAR(X$3),MONTH(X$3)-CEILING(Параметры!$C$42/30,1),1)))</f>
        <v>0</v>
      </c>
      <c r="Y16" s="76">
        <f t="array" ref="Y16">(1-Параметры!$C$41)*SUM($K14:$BR14*($K$3:$BR$3=DATE(YEAR(Y$3),MONTH(Y$3)-CEILING(Параметры!$C$42/30,1),1)))</f>
        <v>0</v>
      </c>
      <c r="Z16" s="76">
        <f t="array" ref="Z16">(1-Параметры!$C$41)*SUM($K14:$BR14*($K$3:$BR$3=DATE(YEAR(Z$3),MONTH(Z$3)-CEILING(Параметры!$C$42/30,1),1)))</f>
        <v>0</v>
      </c>
      <c r="AA16" s="76">
        <f t="array" ref="AA16">(1-Параметры!$C$41)*SUM($K14:$BR14*($K$3:$BR$3=DATE(YEAR(AA$3),MONTH(AA$3)-CEILING(Параметры!$C$42/30,1),1)))</f>
        <v>0</v>
      </c>
      <c r="AB16" s="76">
        <f t="array" ref="AB16">(1-Параметры!$C$41)*SUM($K14:$BR14*($K$3:$BR$3=DATE(YEAR(AB$3),MONTH(AB$3)-CEILING(Параметры!$C$42/30,1),1)))</f>
        <v>0</v>
      </c>
      <c r="AC16" s="76">
        <f t="array" ref="AC16">(1-Параметры!$C$41)*SUM($K14:$BR14*($K$3:$BR$3=DATE(YEAR(AC$3),MONTH(AC$3)-CEILING(Параметры!$C$42/30,1),1)))</f>
        <v>0</v>
      </c>
      <c r="AD16" s="76">
        <f t="array" ref="AD16">(1-Параметры!$C$41)*SUM($K14:$BR14*($K$3:$BR$3=DATE(YEAR(AD$3),MONTH(AD$3)-CEILING(Параметры!$C$42/30,1),1)))</f>
        <v>0</v>
      </c>
      <c r="AE16" s="76">
        <f t="array" ref="AE16">(1-Параметры!$C$41)*SUM($K14:$BR14*($K$3:$BR$3=DATE(YEAR(AE$3),MONTH(AE$3)-CEILING(Параметры!$C$42/30,1),1)))</f>
        <v>0</v>
      </c>
      <c r="AF16" s="76">
        <f t="array" ref="AF16">(1-Параметры!$C$41)*SUM($K14:$BR14*($K$3:$BR$3=DATE(YEAR(AF$3),MONTH(AF$3)-CEILING(Параметры!$C$42/30,1),1)))</f>
        <v>0</v>
      </c>
      <c r="AG16" s="76">
        <f t="array" ref="AG16">(1-Параметры!$C$41)*SUM($K14:$BR14*($K$3:$BR$3=DATE(YEAR(AG$3),MONTH(AG$3)-CEILING(Параметры!$C$42/30,1),1)))</f>
        <v>0</v>
      </c>
      <c r="AH16" s="76">
        <f t="array" ref="AH16">(1-Параметры!$C$41)*SUM($K14:$BR14*($K$3:$BR$3=DATE(YEAR(AH$3),MONTH(AH$3)-CEILING(Параметры!$C$42/30,1),1)))</f>
        <v>0</v>
      </c>
      <c r="AI16" s="76">
        <f t="array" ref="AI16">(1-Параметры!$C$41)*SUM($K14:$BR14*($K$3:$BR$3=DATE(YEAR(AI$3),MONTH(AI$3)-CEILING(Параметры!$C$42/30,1),1)))</f>
        <v>0</v>
      </c>
      <c r="AJ16" s="76">
        <f t="array" ref="AJ16">(1-Параметры!$C$41)*SUM($K14:$BR14*($K$3:$BR$3=DATE(YEAR(AJ$3),MONTH(AJ$3)-CEILING(Параметры!$C$42/30,1),1)))</f>
        <v>0</v>
      </c>
      <c r="AK16" s="76">
        <f t="array" ref="AK16">(1-Параметры!$C$41)*SUM($K14:$BR14*($K$3:$BR$3=DATE(YEAR(AK$3),MONTH(AK$3)-CEILING(Параметры!$C$42/30,1),1)))</f>
        <v>0</v>
      </c>
      <c r="AL16" s="76">
        <f t="array" ref="AL16">(1-Параметры!$C$41)*SUM($K14:$BR14*($K$3:$BR$3=DATE(YEAR(AL$3),MONTH(AL$3)-CEILING(Параметры!$C$42/30,1),1)))</f>
        <v>0</v>
      </c>
      <c r="AM16" s="76">
        <f t="array" ref="AM16">(1-Параметры!$C$41)*SUM($K14:$BR14*($K$3:$BR$3=DATE(YEAR(AM$3),MONTH(AM$3)-CEILING(Параметры!$C$42/30,1),1)))</f>
        <v>0</v>
      </c>
      <c r="AN16" s="76">
        <f t="array" ref="AN16">(1-Параметры!$C$41)*SUM($K14:$BR14*($K$3:$BR$3=DATE(YEAR(AN$3),MONTH(AN$3)-CEILING(Параметры!$C$42/30,1),1)))</f>
        <v>0</v>
      </c>
      <c r="AO16" s="76">
        <f t="array" ref="AO16">(1-Параметры!$C$41)*SUM($K14:$BR14*($K$3:$BR$3=DATE(YEAR(AO$3),MONTH(AO$3)-CEILING(Параметры!$C$42/30,1),1)))</f>
        <v>0</v>
      </c>
      <c r="AP16" s="76">
        <f t="array" ref="AP16">(1-Параметры!$C$41)*SUM($K14:$BR14*($K$3:$BR$3=DATE(YEAR(AP$3),MONTH(AP$3)-CEILING(Параметры!$C$42/30,1),1)))</f>
        <v>0</v>
      </c>
      <c r="AQ16" s="76">
        <f t="array" ref="AQ16">(1-Параметры!$C$41)*SUM($K14:$BR14*($K$3:$BR$3=DATE(YEAR(AQ$3),MONTH(AQ$3)-CEILING(Параметры!$C$42/30,1),1)))</f>
        <v>0</v>
      </c>
      <c r="AR16" s="76">
        <f t="array" ref="AR16">(1-Параметры!$C$41)*SUM($K14:$BR14*($K$3:$BR$3=DATE(YEAR(AR$3),MONTH(AR$3)-CEILING(Параметры!$C$42/30,1),1)))</f>
        <v>0</v>
      </c>
      <c r="AS16" s="76">
        <f t="array" ref="AS16">(1-Параметры!$C$41)*SUM($K14:$BR14*($K$3:$BR$3=DATE(YEAR(AS$3),MONTH(AS$3)-CEILING(Параметры!$C$42/30,1),1)))</f>
        <v>0</v>
      </c>
      <c r="AT16" s="76">
        <f t="array" ref="AT16">(1-Параметры!$C$41)*SUM($K14:$BR14*($K$3:$BR$3=DATE(YEAR(AT$3),MONTH(AT$3)-CEILING(Параметры!$C$42/30,1),1)))</f>
        <v>0</v>
      </c>
      <c r="AU16" s="76">
        <f t="array" ref="AU16">(1-Параметры!$C$41)*SUM($K14:$BR14*($K$3:$BR$3=DATE(YEAR(AU$3),MONTH(AU$3)-CEILING(Параметры!$C$42/30,1),1)))</f>
        <v>0</v>
      </c>
      <c r="AV16" s="76">
        <f t="array" ref="AV16">(1-Параметры!$C$41)*SUM($K14:$BR14*($K$3:$BR$3=DATE(YEAR(AV$3),MONTH(AV$3)-CEILING(Параметры!$C$42/30,1),1)))</f>
        <v>0</v>
      </c>
      <c r="AW16" s="76">
        <f t="array" ref="AW16">(1-Параметры!$C$41)*SUM($K14:$BR14*($K$3:$BR$3=DATE(YEAR(AW$3),MONTH(AW$3)-CEILING(Параметры!$C$42/30,1),1)))</f>
        <v>0</v>
      </c>
      <c r="AX16" s="76">
        <f t="array" ref="AX16">(1-Параметры!$C$41)*SUM($K14:$BR14*($K$3:$BR$3=DATE(YEAR(AX$3),MONTH(AX$3)-CEILING(Параметры!$C$42/30,1),1)))</f>
        <v>0</v>
      </c>
      <c r="AY16" s="76">
        <f t="array" ref="AY16">(1-Параметры!$C$41)*SUM($K14:$BR14*($K$3:$BR$3=DATE(YEAR(AY$3),MONTH(AY$3)-CEILING(Параметры!$C$42/30,1),1)))</f>
        <v>0</v>
      </c>
      <c r="AZ16" s="76">
        <f t="array" ref="AZ16">(1-Параметры!$C$41)*SUM($K14:$BR14*($K$3:$BR$3=DATE(YEAR(AZ$3),MONTH(AZ$3)-CEILING(Параметры!$C$42/30,1),1)))</f>
        <v>0</v>
      </c>
      <c r="BA16" s="76">
        <f t="array" ref="BA16">(1-Параметры!$C$41)*SUM($K14:$BR14*($K$3:$BR$3=DATE(YEAR(BA$3),MONTH(BA$3)-CEILING(Параметры!$C$42/30,1),1)))</f>
        <v>0</v>
      </c>
      <c r="BB16" s="76">
        <f t="array" ref="BB16">(1-Параметры!$C$41)*SUM($K14:$BR14*($K$3:$BR$3=DATE(YEAR(BB$3),MONTH(BB$3)-CEILING(Параметры!$C$42/30,1),1)))</f>
        <v>0</v>
      </c>
      <c r="BC16" s="76">
        <f t="array" ref="BC16">(1-Параметры!$C$41)*SUM($K14:$BR14*($K$3:$BR$3=DATE(YEAR(BC$3),MONTH(BC$3)-CEILING(Параметры!$C$42/30,1),1)))</f>
        <v>0</v>
      </c>
      <c r="BD16" s="76">
        <f t="array" ref="BD16">(1-Параметры!$C$41)*SUM($K14:$BR14*($K$3:$BR$3=DATE(YEAR(BD$3),MONTH(BD$3)-CEILING(Параметры!$C$42/30,1),1)))</f>
        <v>0</v>
      </c>
      <c r="BE16" s="76">
        <f t="array" ref="BE16">(1-Параметры!$C$41)*SUM($K14:$BR14*($K$3:$BR$3=DATE(YEAR(BE$3),MONTH(BE$3)-CEILING(Параметры!$C$42/30,1),1)))</f>
        <v>0</v>
      </c>
      <c r="BF16" s="76">
        <f t="array" ref="BF16">(1-Параметры!$C$41)*SUM($K14:$BR14*($K$3:$BR$3=DATE(YEAR(BF$3),MONTH(BF$3)-CEILING(Параметры!$C$42/30,1),1)))</f>
        <v>0</v>
      </c>
      <c r="BG16" s="76">
        <f t="array" ref="BG16">(1-Параметры!$C$41)*SUM($K14:$BR14*($K$3:$BR$3=DATE(YEAR(BG$3),MONTH(BG$3)-CEILING(Параметры!$C$42/30,1),1)))</f>
        <v>0</v>
      </c>
      <c r="BH16" s="76">
        <f t="array" ref="BH16">(1-Параметры!$C$41)*SUM($K14:$BR14*($K$3:$BR$3=DATE(YEAR(BH$3),MONTH(BH$3)-CEILING(Параметры!$C$42/30,1),1)))</f>
        <v>0</v>
      </c>
      <c r="BI16" s="76">
        <f t="array" ref="BI16">(1-Параметры!$C$41)*SUM($K14:$BR14*($K$3:$BR$3=DATE(YEAR(BI$3),MONTH(BI$3)-CEILING(Параметры!$C$42/30,1),1)))</f>
        <v>0</v>
      </c>
      <c r="BJ16" s="76">
        <f t="array" ref="BJ16">(1-Параметры!$C$41)*SUM($K14:$BR14*($K$3:$BR$3=DATE(YEAR(BJ$3),MONTH(BJ$3)-CEILING(Параметры!$C$42/30,1),1)))</f>
        <v>0</v>
      </c>
      <c r="BK16" s="76">
        <f t="array" ref="BK16">(1-Параметры!$C$41)*SUM($K14:$BR14*($K$3:$BR$3=DATE(YEAR(BK$3),MONTH(BK$3)-CEILING(Параметры!$C$42/30,1),1)))</f>
        <v>0</v>
      </c>
      <c r="BL16" s="76">
        <f t="array" ref="BL16">(1-Параметры!$C$41)*SUM($K14:$BR14*($K$3:$BR$3=DATE(YEAR(BL$3),MONTH(BL$3)-CEILING(Параметры!$C$42/30,1),1)))</f>
        <v>0</v>
      </c>
      <c r="BM16" s="76">
        <f t="array" ref="BM16">(1-Параметры!$C$41)*SUM($K14:$BR14*($K$3:$BR$3=DATE(YEAR(BM$3),MONTH(BM$3)-CEILING(Параметры!$C$42/30,1),1)))</f>
        <v>0</v>
      </c>
      <c r="BN16" s="76">
        <f t="array" ref="BN16">(1-Параметры!$C$41)*SUM($K14:$BR14*($K$3:$BR$3=DATE(YEAR(BN$3),MONTH(BN$3)-CEILING(Параметры!$C$42/30,1),1)))</f>
        <v>0</v>
      </c>
      <c r="BO16" s="76">
        <f t="array" ref="BO16">(1-Параметры!$C$41)*SUM($K14:$BR14*($K$3:$BR$3=DATE(YEAR(BO$3),MONTH(BO$3)-CEILING(Параметры!$C$42/30,1),1)))</f>
        <v>0</v>
      </c>
      <c r="BP16" s="76">
        <f t="array" ref="BP16">(1-Параметры!$C$41)*SUM($K14:$BR14*($K$3:$BR$3=DATE(YEAR(BP$3),MONTH(BP$3)-CEILING(Параметры!$C$42/30,1),1)))</f>
        <v>0</v>
      </c>
      <c r="BQ16" s="76">
        <f t="array" ref="BQ16">(1-Параметры!$C$41)*SUM($K14:$BR14*($K$3:$BR$3=DATE(YEAR(BQ$3),MONTH(BQ$3)-CEILING(Параметры!$C$42/30,1),1)))</f>
        <v>0</v>
      </c>
      <c r="BR16" s="76">
        <f t="array" ref="BR16">(1-Параметры!$C$41)*SUM($K14:$BR14*($K$3:$BR$3=DATE(YEAR(BR$3),MONTH(BR$3)-CEILING(Параметры!$C$42/30,1),1)))</f>
        <v>0</v>
      </c>
      <c r="BS16" s="76">
        <f t="array" ref="BS16">(1-Параметры!$C$41)*SUM($K14:$BR14*($K$3:$BR$3=DATE(YEAR(BS$3),MONTH(BS$3)-CEILING(Параметры!$C$42/30,1),1)))</f>
        <v>0</v>
      </c>
      <c r="BT16" s="76">
        <f t="array" ref="BT16">(1-Параметры!$C$41)*SUM($K14:$BR14*($K$3:$BR$3=DATE(YEAR(BT$3),MONTH(BT$3)-CEILING(Параметры!$C$42/30,1),1)))</f>
        <v>0</v>
      </c>
      <c r="BU16" s="76">
        <f t="array" ref="BU16">(1-Параметры!$C$41)*SUM($K14:$BR14*($K$3:$BR$3=DATE(YEAR(BU$3),MONTH(BU$3)-CEILING(Параметры!$C$42/30,1),1)))</f>
        <v>0</v>
      </c>
      <c r="BV16" s="76">
        <f t="array" ref="BV16">(1-Параметры!$C$41)*SUM($K14:$BR14*($K$3:$BR$3=DATE(YEAR(BV$3),MONTH(BV$3)-CEILING(Параметры!$C$42/30,1),1)))</f>
        <v>0</v>
      </c>
      <c r="BW16" s="76">
        <f t="array" ref="BW16">(1-Параметры!$C$41)*SUM($K14:$BR14*($K$3:$BR$3=DATE(YEAR(BW$3),MONTH(BW$3)-CEILING(Параметры!$C$42/30,1),1)))</f>
        <v>0</v>
      </c>
      <c r="BX16" s="76">
        <f t="array" ref="BX16">(1-Параметры!$C$41)*SUM($K14:$BR14*($K$3:$BR$3=DATE(YEAR(BX$3),MONTH(BX$3)-CEILING(Параметры!$C$42/30,1),1)))</f>
        <v>0</v>
      </c>
      <c r="BY16" s="76">
        <f t="array" ref="BY16">(1-Параметры!$C$41)*SUM($K14:$BR14*($K$3:$BR$3=DATE(YEAR(BY$3),MONTH(BY$3)-CEILING(Параметры!$C$42/30,1),1)))</f>
        <v>0</v>
      </c>
      <c r="BZ16" s="76">
        <f t="array" ref="BZ16">(1-Параметры!$C$41)*SUM($K14:$BR14*($K$3:$BR$3=DATE(YEAR(BZ$3),MONTH(BZ$3)-CEILING(Параметры!$C$42/30,1),1)))</f>
        <v>0</v>
      </c>
      <c r="CA16" s="76">
        <f t="array" ref="CA16">(1-Параметры!$C$41)*SUM($K14:$BR14*($K$3:$BR$3=DATE(YEAR(CA$3),MONTH(CA$3)-CEILING(Параметры!$C$42/30,1),1)))</f>
        <v>0</v>
      </c>
      <c r="CB16" s="76">
        <f t="array" ref="CB16">(1-Параметры!$C$41)*SUM($K14:$BR14*($K$3:$BR$3=DATE(YEAR(CB$3),MONTH(CB$3)-CEILING(Параметры!$C$42/30,1),1)))</f>
        <v>0</v>
      </c>
      <c r="CC16" s="76">
        <f t="array" ref="CC16">(1-Параметры!$C$41)*SUM($K14:$BR14*($K$3:$BR$3=DATE(YEAR(CC$3),MONTH(CC$3)-CEILING(Параметры!$C$42/30,1),1)))</f>
        <v>0</v>
      </c>
      <c r="CD16" s="76">
        <f t="array" ref="CD16">(1-Параметры!$C$41)*SUM($K14:$BR14*($K$3:$BR$3=DATE(YEAR(CD$3),MONTH(CD$3)-CEILING(Параметры!$C$42/30,1),1)))</f>
        <v>0</v>
      </c>
    </row>
    <row r="17" spans="1:82" hidden="1" outlineLevel="1">
      <c r="B17" s="159" t="s">
        <v>382</v>
      </c>
      <c r="C17" s="76">
        <f t="shared" ref="C17:I17" si="40">SUM(C19:C20)</f>
        <v>-60525.020000000004</v>
      </c>
      <c r="D17" s="76">
        <f t="shared" si="40"/>
        <v>-695.68200000000002</v>
      </c>
      <c r="E17" s="76">
        <f t="shared" si="40"/>
        <v>0</v>
      </c>
      <c r="F17" s="76">
        <f t="shared" si="40"/>
        <v>0</v>
      </c>
      <c r="G17" s="76">
        <f t="shared" si="40"/>
        <v>0</v>
      </c>
      <c r="H17" s="76">
        <f t="shared" si="40"/>
        <v>0</v>
      </c>
      <c r="I17" s="76">
        <f t="shared" si="40"/>
        <v>-61220.702000000005</v>
      </c>
      <c r="K17" s="76">
        <f>SUM(K19:K20)</f>
        <v>0</v>
      </c>
      <c r="L17" s="76">
        <f t="shared" ref="L17:BR17" si="41">SUM(L19:L20)</f>
        <v>-53568.2</v>
      </c>
      <c r="M17" s="76">
        <f t="shared" si="41"/>
        <v>-695.68200000000002</v>
      </c>
      <c r="N17" s="76">
        <f t="shared" si="41"/>
        <v>-695.68200000000002</v>
      </c>
      <c r="O17" s="76">
        <f t="shared" si="41"/>
        <v>-695.68200000000002</v>
      </c>
      <c r="P17" s="76">
        <f t="shared" si="41"/>
        <v>-695.68200000000002</v>
      </c>
      <c r="Q17" s="76">
        <f t="shared" si="41"/>
        <v>-695.68200000000002</v>
      </c>
      <c r="R17" s="76">
        <f t="shared" si="41"/>
        <v>-695.68200000000002</v>
      </c>
      <c r="S17" s="76">
        <f t="shared" si="41"/>
        <v>-695.68200000000002</v>
      </c>
      <c r="T17" s="76">
        <f t="shared" si="41"/>
        <v>-695.68200000000002</v>
      </c>
      <c r="U17" s="76">
        <f t="shared" si="41"/>
        <v>-695.68200000000002</v>
      </c>
      <c r="V17" s="76">
        <f t="shared" si="41"/>
        <v>-695.68200000000002</v>
      </c>
      <c r="W17" s="76">
        <f t="shared" si="41"/>
        <v>-695.68200000000002</v>
      </c>
      <c r="X17" s="76">
        <f t="shared" si="41"/>
        <v>0</v>
      </c>
      <c r="Y17" s="76">
        <f t="shared" si="41"/>
        <v>0</v>
      </c>
      <c r="Z17" s="76">
        <f t="shared" si="41"/>
        <v>0</v>
      </c>
      <c r="AA17" s="76">
        <f t="shared" si="41"/>
        <v>0</v>
      </c>
      <c r="AB17" s="76">
        <f t="shared" si="41"/>
        <v>0</v>
      </c>
      <c r="AC17" s="76">
        <f t="shared" si="41"/>
        <v>0</v>
      </c>
      <c r="AD17" s="76">
        <f t="shared" si="41"/>
        <v>0</v>
      </c>
      <c r="AE17" s="76">
        <f t="shared" si="41"/>
        <v>0</v>
      </c>
      <c r="AF17" s="76">
        <f t="shared" si="41"/>
        <v>0</v>
      </c>
      <c r="AG17" s="76">
        <f t="shared" si="41"/>
        <v>0</v>
      </c>
      <c r="AH17" s="76">
        <f t="shared" si="41"/>
        <v>0</v>
      </c>
      <c r="AI17" s="76">
        <f t="shared" si="41"/>
        <v>0</v>
      </c>
      <c r="AJ17" s="76">
        <f t="shared" si="41"/>
        <v>0</v>
      </c>
      <c r="AK17" s="76">
        <f t="shared" si="41"/>
        <v>0</v>
      </c>
      <c r="AL17" s="76">
        <f t="shared" si="41"/>
        <v>0</v>
      </c>
      <c r="AM17" s="76">
        <f t="shared" si="41"/>
        <v>0</v>
      </c>
      <c r="AN17" s="76">
        <f t="shared" si="41"/>
        <v>0</v>
      </c>
      <c r="AO17" s="76">
        <f t="shared" si="41"/>
        <v>0</v>
      </c>
      <c r="AP17" s="76">
        <f t="shared" si="41"/>
        <v>0</v>
      </c>
      <c r="AQ17" s="76">
        <f t="shared" si="41"/>
        <v>0</v>
      </c>
      <c r="AR17" s="76">
        <f t="shared" si="41"/>
        <v>0</v>
      </c>
      <c r="AS17" s="76">
        <f t="shared" si="41"/>
        <v>0</v>
      </c>
      <c r="AT17" s="76">
        <f t="shared" si="41"/>
        <v>0</v>
      </c>
      <c r="AU17" s="76">
        <f t="shared" si="41"/>
        <v>0</v>
      </c>
      <c r="AV17" s="76">
        <f t="shared" si="41"/>
        <v>0</v>
      </c>
      <c r="AW17" s="76">
        <f t="shared" si="41"/>
        <v>0</v>
      </c>
      <c r="AX17" s="76">
        <f t="shared" si="41"/>
        <v>0</v>
      </c>
      <c r="AY17" s="76">
        <f t="shared" si="41"/>
        <v>0</v>
      </c>
      <c r="AZ17" s="76">
        <f t="shared" si="41"/>
        <v>0</v>
      </c>
      <c r="BA17" s="76">
        <f t="shared" si="41"/>
        <v>0</v>
      </c>
      <c r="BB17" s="76">
        <f t="shared" si="41"/>
        <v>0</v>
      </c>
      <c r="BC17" s="76">
        <f t="shared" si="41"/>
        <v>0</v>
      </c>
      <c r="BD17" s="76">
        <f t="shared" si="41"/>
        <v>0</v>
      </c>
      <c r="BE17" s="76">
        <f t="shared" si="41"/>
        <v>0</v>
      </c>
      <c r="BF17" s="76">
        <f t="shared" si="41"/>
        <v>0</v>
      </c>
      <c r="BG17" s="76">
        <f t="shared" si="41"/>
        <v>0</v>
      </c>
      <c r="BH17" s="76">
        <f t="shared" si="41"/>
        <v>0</v>
      </c>
      <c r="BI17" s="76">
        <f t="shared" si="41"/>
        <v>0</v>
      </c>
      <c r="BJ17" s="76">
        <f t="shared" si="41"/>
        <v>0</v>
      </c>
      <c r="BK17" s="76">
        <f t="shared" si="41"/>
        <v>0</v>
      </c>
      <c r="BL17" s="76">
        <f t="shared" si="41"/>
        <v>0</v>
      </c>
      <c r="BM17" s="76">
        <f t="shared" si="41"/>
        <v>0</v>
      </c>
      <c r="BN17" s="76">
        <f t="shared" si="41"/>
        <v>0</v>
      </c>
      <c r="BO17" s="76">
        <f t="shared" si="41"/>
        <v>0</v>
      </c>
      <c r="BP17" s="76">
        <f t="shared" si="41"/>
        <v>0</v>
      </c>
      <c r="BQ17" s="76">
        <f t="shared" si="41"/>
        <v>0</v>
      </c>
      <c r="BR17" s="76">
        <f t="shared" si="41"/>
        <v>0</v>
      </c>
      <c r="BS17" s="76">
        <f t="shared" ref="BS17:CD17" si="42">SUM(BS19:BS20)</f>
        <v>0</v>
      </c>
      <c r="BT17" s="76">
        <f t="shared" si="42"/>
        <v>0</v>
      </c>
      <c r="BU17" s="76">
        <f t="shared" si="42"/>
        <v>0</v>
      </c>
      <c r="BV17" s="76">
        <f t="shared" si="42"/>
        <v>0</v>
      </c>
      <c r="BW17" s="76">
        <f t="shared" si="42"/>
        <v>0</v>
      </c>
      <c r="BX17" s="76">
        <f t="shared" si="42"/>
        <v>0</v>
      </c>
      <c r="BY17" s="76">
        <f t="shared" si="42"/>
        <v>0</v>
      </c>
      <c r="BZ17" s="76">
        <f t="shared" si="42"/>
        <v>0</v>
      </c>
      <c r="CA17" s="76">
        <f t="shared" si="42"/>
        <v>0</v>
      </c>
      <c r="CB17" s="76">
        <f t="shared" si="42"/>
        <v>0</v>
      </c>
      <c r="CC17" s="76">
        <f t="shared" si="42"/>
        <v>0</v>
      </c>
      <c r="CD17" s="76">
        <f t="shared" si="42"/>
        <v>0</v>
      </c>
    </row>
    <row r="18" spans="1:82" hidden="1" outlineLevel="1">
      <c r="B18" s="160" t="s">
        <v>377</v>
      </c>
      <c r="C18" s="76">
        <f t="shared" ref="C18:C20" si="43">SUM(K18:V18)</f>
        <v>-61220.702000000005</v>
      </c>
      <c r="D18" s="76">
        <f t="shared" ref="D18:D20" si="44">SUM(W18:AH18)</f>
        <v>0</v>
      </c>
      <c r="E18" s="76">
        <f t="shared" ref="E18:E20" si="45">SUM(AI18:AT18)</f>
        <v>0</v>
      </c>
      <c r="F18" s="76">
        <f t="shared" ref="F18:F20" si="46">SUM(AU18:BF18)</f>
        <v>0</v>
      </c>
      <c r="G18" s="76">
        <f t="shared" ref="G18:G20" si="47">SUM(BG18:BR18)</f>
        <v>0</v>
      </c>
      <c r="H18" s="76">
        <f>SUM(BS18:CD18)</f>
        <v>0</v>
      </c>
      <c r="I18" s="76">
        <f t="shared" ref="I18:I24" si="48">SUM(C18:H18)</f>
        <v>-61220.702000000005</v>
      </c>
      <c r="K18" s="76">
        <f>-('С-сть'!K11+'С-сть'!K12)</f>
        <v>-53568.2</v>
      </c>
      <c r="L18" s="76">
        <f>-('С-сть'!L11+'С-сть'!L12)</f>
        <v>-695.68200000000002</v>
      </c>
      <c r="M18" s="76">
        <f>-('С-сть'!M11+'С-сть'!M12)</f>
        <v>-695.68200000000002</v>
      </c>
      <c r="N18" s="76">
        <f>-('С-сть'!N11+'С-сть'!N12)</f>
        <v>-695.68200000000002</v>
      </c>
      <c r="O18" s="76">
        <f>-('С-сть'!O11+'С-сть'!O12)</f>
        <v>-695.68200000000002</v>
      </c>
      <c r="P18" s="76">
        <f>-('С-сть'!P11+'С-сть'!P12)</f>
        <v>-695.68200000000002</v>
      </c>
      <c r="Q18" s="76">
        <f>-('С-сть'!Q11+'С-сть'!Q12)</f>
        <v>-695.68200000000002</v>
      </c>
      <c r="R18" s="76">
        <f>-('С-сть'!R11+'С-сть'!R12)</f>
        <v>-695.68200000000002</v>
      </c>
      <c r="S18" s="76">
        <f>-('С-сть'!S11+'С-сть'!S12)</f>
        <v>-695.68200000000002</v>
      </c>
      <c r="T18" s="76">
        <f>-('С-сть'!T11+'С-сть'!T12)</f>
        <v>-695.68200000000002</v>
      </c>
      <c r="U18" s="76">
        <f>-('С-сть'!U11+'С-сть'!U12)</f>
        <v>-695.68200000000002</v>
      </c>
      <c r="V18" s="76">
        <f>-('С-сть'!V11+'С-сть'!V12)</f>
        <v>-695.68200000000002</v>
      </c>
      <c r="W18" s="76">
        <f>-('С-сть'!W11+'С-сть'!W12)</f>
        <v>0</v>
      </c>
      <c r="X18" s="76">
        <f>-('С-сть'!X11+'С-сть'!X12)</f>
        <v>0</v>
      </c>
      <c r="Y18" s="76">
        <f>-('С-сть'!Y11+'С-сть'!Y12)</f>
        <v>0</v>
      </c>
      <c r="Z18" s="76">
        <f>-('С-сть'!Z11+'С-сть'!Z12)</f>
        <v>0</v>
      </c>
      <c r="AA18" s="76">
        <f>-('С-сть'!AA11+'С-сть'!AA12)</f>
        <v>0</v>
      </c>
      <c r="AB18" s="76">
        <f>-('С-сть'!AB11+'С-сть'!AB12)</f>
        <v>0</v>
      </c>
      <c r="AC18" s="76">
        <f>-('С-сть'!AC11+'С-сть'!AC12)</f>
        <v>0</v>
      </c>
      <c r="AD18" s="76">
        <f>-('С-сть'!AD11+'С-сть'!AD12)</f>
        <v>0</v>
      </c>
      <c r="AE18" s="76">
        <f>-('С-сть'!AE11+'С-сть'!AE12)</f>
        <v>0</v>
      </c>
      <c r="AF18" s="76">
        <f>-('С-сть'!AF11+'С-сть'!AF12)</f>
        <v>0</v>
      </c>
      <c r="AG18" s="76">
        <f>-('С-сть'!AG11+'С-сть'!AG12)</f>
        <v>0</v>
      </c>
      <c r="AH18" s="76">
        <f>-('С-сть'!AH11+'С-сть'!AH12)</f>
        <v>0</v>
      </c>
      <c r="AI18" s="76">
        <f>-('С-сть'!AI11+'С-сть'!AI12)</f>
        <v>0</v>
      </c>
      <c r="AJ18" s="76">
        <f>-('С-сть'!AJ11+'С-сть'!AJ12)</f>
        <v>0</v>
      </c>
      <c r="AK18" s="76">
        <f>-('С-сть'!AK11+'С-сть'!AK12)</f>
        <v>0</v>
      </c>
      <c r="AL18" s="76">
        <f>-('С-сть'!AL11+'С-сть'!AL12)</f>
        <v>0</v>
      </c>
      <c r="AM18" s="76">
        <f>-('С-сть'!AM11+'С-сть'!AM12)</f>
        <v>0</v>
      </c>
      <c r="AN18" s="76">
        <f>-('С-сть'!AN11+'С-сть'!AN12)</f>
        <v>0</v>
      </c>
      <c r="AO18" s="76">
        <f>-('С-сть'!AO11+'С-сть'!AO12)</f>
        <v>0</v>
      </c>
      <c r="AP18" s="76">
        <f>-('С-сть'!AP11+'С-сть'!AP12)</f>
        <v>0</v>
      </c>
      <c r="AQ18" s="76">
        <f>-('С-сть'!AQ11+'С-сть'!AQ12)</f>
        <v>0</v>
      </c>
      <c r="AR18" s="76">
        <f>-('С-сть'!AR11+'С-сть'!AR12)</f>
        <v>0</v>
      </c>
      <c r="AS18" s="76">
        <f>-('С-сть'!AS11+'С-сть'!AS12)</f>
        <v>0</v>
      </c>
      <c r="AT18" s="76">
        <f>-('С-сть'!AT11+'С-сть'!AT12)</f>
        <v>0</v>
      </c>
      <c r="AU18" s="76">
        <f>-('С-сть'!AU11+'С-сть'!AU12)</f>
        <v>0</v>
      </c>
      <c r="AV18" s="76">
        <f>-('С-сть'!AV11+'С-сть'!AV12)</f>
        <v>0</v>
      </c>
      <c r="AW18" s="76">
        <f>-('С-сть'!AW11+'С-сть'!AW12)</f>
        <v>0</v>
      </c>
      <c r="AX18" s="76">
        <f>-('С-сть'!AX11+'С-сть'!AX12)</f>
        <v>0</v>
      </c>
      <c r="AY18" s="76">
        <f>-('С-сть'!AY11+'С-сть'!AY12)</f>
        <v>0</v>
      </c>
      <c r="AZ18" s="76">
        <f>-('С-сть'!AZ11+'С-сть'!AZ12)</f>
        <v>0</v>
      </c>
      <c r="BA18" s="76">
        <f>-('С-сть'!BA11+'С-сть'!BA12)</f>
        <v>0</v>
      </c>
      <c r="BB18" s="76">
        <f>-('С-сть'!BB11+'С-сть'!BB12)</f>
        <v>0</v>
      </c>
      <c r="BC18" s="76">
        <f>-('С-сть'!BC11+'С-сть'!BC12)</f>
        <v>0</v>
      </c>
      <c r="BD18" s="76">
        <f>-('С-сть'!BD11+'С-сть'!BD12)</f>
        <v>0</v>
      </c>
      <c r="BE18" s="76">
        <f>-('С-сть'!BE11+'С-сть'!BE12)</f>
        <v>0</v>
      </c>
      <c r="BF18" s="76">
        <f>-('С-сть'!BF11+'С-сть'!BF12)</f>
        <v>0</v>
      </c>
      <c r="BG18" s="76">
        <f>-('С-сть'!BG11+'С-сть'!BG12)</f>
        <v>0</v>
      </c>
      <c r="BH18" s="76">
        <f>-('С-сть'!BH11+'С-сть'!BH12)</f>
        <v>0</v>
      </c>
      <c r="BI18" s="76">
        <f>-('С-сть'!BI11+'С-сть'!BI12)</f>
        <v>0</v>
      </c>
      <c r="BJ18" s="76">
        <f>-('С-сть'!BJ11+'С-сть'!BJ12)</f>
        <v>0</v>
      </c>
      <c r="BK18" s="76">
        <f>-('С-сть'!BK11+'С-сть'!BK12)</f>
        <v>0</v>
      </c>
      <c r="BL18" s="76">
        <f>-('С-сть'!BL11+'С-сть'!BL12)</f>
        <v>0</v>
      </c>
      <c r="BM18" s="76">
        <f>-('С-сть'!BM11+'С-сть'!BM12)</f>
        <v>0</v>
      </c>
      <c r="BN18" s="76">
        <f>-('С-сть'!BN11+'С-сть'!BN12)</f>
        <v>0</v>
      </c>
      <c r="BO18" s="76">
        <f>-('С-сть'!BO11+'С-сть'!BO12)</f>
        <v>0</v>
      </c>
      <c r="BP18" s="76">
        <f>-('С-сть'!BP11+'С-сть'!BP12)</f>
        <v>0</v>
      </c>
      <c r="BQ18" s="76">
        <f>-('С-сть'!BQ11+'С-сть'!BQ12)</f>
        <v>0</v>
      </c>
      <c r="BR18" s="76">
        <f>-('С-сть'!BR11+'С-сть'!BR12)</f>
        <v>0</v>
      </c>
      <c r="BS18" s="76">
        <f>-('С-сть'!BS11+'С-сть'!BS12)</f>
        <v>0</v>
      </c>
      <c r="BT18" s="76">
        <f>-('С-сть'!BT11+'С-сть'!BT12)</f>
        <v>0</v>
      </c>
      <c r="BU18" s="76">
        <f>-('С-сть'!BU11+'С-сть'!BU12)</f>
        <v>0</v>
      </c>
      <c r="BV18" s="76">
        <f>-('С-сть'!BV11+'С-сть'!BV12)</f>
        <v>0</v>
      </c>
      <c r="BW18" s="76">
        <f>-('С-сть'!BW11+'С-сть'!BW12)</f>
        <v>0</v>
      </c>
      <c r="BX18" s="76">
        <f>-('С-сть'!BX11+'С-сть'!BX12)</f>
        <v>0</v>
      </c>
      <c r="BY18" s="76">
        <f>-('С-сть'!BY11+'С-сть'!BY12)</f>
        <v>0</v>
      </c>
      <c r="BZ18" s="76">
        <f>-('С-сть'!BZ11+'С-сть'!BZ12)</f>
        <v>0</v>
      </c>
      <c r="CA18" s="76">
        <f>-('С-сть'!CA11+'С-сть'!CA12)</f>
        <v>0</v>
      </c>
      <c r="CB18" s="76">
        <f>-('С-сть'!CB11+'С-сть'!CB12)</f>
        <v>0</v>
      </c>
      <c r="CC18" s="76">
        <f>-('С-сть'!CC11+'С-сть'!CC12)</f>
        <v>0</v>
      </c>
      <c r="CD18" s="76">
        <f>-('С-сть'!CD11+'С-сть'!CD12)</f>
        <v>0</v>
      </c>
    </row>
    <row r="19" spans="1:82" hidden="1" outlineLevel="1">
      <c r="B19" s="160" t="s">
        <v>374</v>
      </c>
      <c r="C19" s="76">
        <f t="shared" si="43"/>
        <v>0</v>
      </c>
      <c r="D19" s="76">
        <f t="shared" si="44"/>
        <v>0</v>
      </c>
      <c r="E19" s="76">
        <f t="shared" si="45"/>
        <v>0</v>
      </c>
      <c r="F19" s="76">
        <f t="shared" si="46"/>
        <v>0</v>
      </c>
      <c r="G19" s="76">
        <f t="shared" si="47"/>
        <v>0</v>
      </c>
      <c r="H19" s="76">
        <f>SUM(BS19:CD19)</f>
        <v>0</v>
      </c>
      <c r="I19" s="76">
        <f t="shared" si="48"/>
        <v>0</v>
      </c>
      <c r="K19" s="76">
        <f t="array" ref="K19">SUM($K18:$BR18*($K$3:$BR$3=K$3))*Параметры!$C$43</f>
        <v>0</v>
      </c>
      <c r="L19" s="76">
        <f t="array" ref="L19">SUM($K18:$BR18*($K$3:$BR$3=L$3))*Параметры!$C$43</f>
        <v>0</v>
      </c>
      <c r="M19" s="76">
        <f t="array" ref="M19">SUM($K18:$BR18*($K$3:$BR$3=M$3))*Параметры!$C$43</f>
        <v>0</v>
      </c>
      <c r="N19" s="76">
        <f t="array" ref="N19">SUM($K18:$BR18*($K$3:$BR$3=N$3))*Параметры!$C$43</f>
        <v>0</v>
      </c>
      <c r="O19" s="76">
        <f t="array" ref="O19">SUM($K18:$BR18*($K$3:$BR$3=O$3))*Параметры!$C$43</f>
        <v>0</v>
      </c>
      <c r="P19" s="76">
        <f t="array" ref="P19">SUM($K18:$BR18*($K$3:$BR$3=P$3))*Параметры!$C$43</f>
        <v>0</v>
      </c>
      <c r="Q19" s="76">
        <f t="array" ref="Q19">SUM($K18:$BR18*($K$3:$BR$3=Q$3))*Параметры!$C$43</f>
        <v>0</v>
      </c>
      <c r="R19" s="76">
        <f t="array" ref="R19">SUM($K18:$BR18*($K$3:$BR$3=R$3))*Параметры!$C$43</f>
        <v>0</v>
      </c>
      <c r="S19" s="76">
        <f t="array" ref="S19">SUM($K18:$BR18*($K$3:$BR$3=S$3))*Параметры!$C$43</f>
        <v>0</v>
      </c>
      <c r="T19" s="76">
        <f t="array" ref="T19">SUM($K18:$BR18*($K$3:$BR$3=T$3))*Параметры!$C$43</f>
        <v>0</v>
      </c>
      <c r="U19" s="76">
        <f t="array" ref="U19">SUM($K18:$BR18*($K$3:$BR$3=U$3))*Параметры!$C$43</f>
        <v>0</v>
      </c>
      <c r="V19" s="76">
        <f t="array" ref="V19">SUM($K18:$BR18*($K$3:$BR$3=V$3))*Параметры!$C$43</f>
        <v>0</v>
      </c>
      <c r="W19" s="76">
        <f t="array" ref="W19">SUM($K18:$BR18*($K$3:$BR$3=W$3))*Параметры!$C$43</f>
        <v>0</v>
      </c>
      <c r="X19" s="76">
        <f t="array" ref="X19">SUM($K18:$BR18*($K$3:$BR$3=X$3))*Параметры!$C$43</f>
        <v>0</v>
      </c>
      <c r="Y19" s="76">
        <f t="array" ref="Y19">SUM($K18:$BR18*($K$3:$BR$3=Y$3))*Параметры!$C$43</f>
        <v>0</v>
      </c>
      <c r="Z19" s="76">
        <f t="array" ref="Z19">SUM($K18:$BR18*($K$3:$BR$3=Z$3))*Параметры!$C$43</f>
        <v>0</v>
      </c>
      <c r="AA19" s="76">
        <f t="array" ref="AA19">SUM($K18:$BR18*($K$3:$BR$3=AA$3))*Параметры!$C$43</f>
        <v>0</v>
      </c>
      <c r="AB19" s="76">
        <f t="array" ref="AB19">SUM($K18:$BR18*($K$3:$BR$3=AB$3))*Параметры!$C$43</f>
        <v>0</v>
      </c>
      <c r="AC19" s="76">
        <f t="array" ref="AC19">SUM($K18:$BR18*($K$3:$BR$3=AC$3))*Параметры!$C$43</f>
        <v>0</v>
      </c>
      <c r="AD19" s="76">
        <f t="array" ref="AD19">SUM($K18:$BR18*($K$3:$BR$3=AD$3))*Параметры!$C$43</f>
        <v>0</v>
      </c>
      <c r="AE19" s="76">
        <f t="array" ref="AE19">SUM($K18:$BR18*($K$3:$BR$3=AE$3))*Параметры!$C$43</f>
        <v>0</v>
      </c>
      <c r="AF19" s="76">
        <f t="array" ref="AF19">SUM($K18:$BR18*($K$3:$BR$3=AF$3))*Параметры!$C$43</f>
        <v>0</v>
      </c>
      <c r="AG19" s="76">
        <f t="array" ref="AG19">SUM($K18:$BR18*($K$3:$BR$3=AG$3))*Параметры!$C$43</f>
        <v>0</v>
      </c>
      <c r="AH19" s="76">
        <f t="array" ref="AH19">SUM($K18:$BR18*($K$3:$BR$3=AH$3))*Параметры!$C$43</f>
        <v>0</v>
      </c>
      <c r="AI19" s="76">
        <f t="array" ref="AI19">SUM($K18:$BR18*($K$3:$BR$3=AI$3))*Параметры!$C$43</f>
        <v>0</v>
      </c>
      <c r="AJ19" s="76">
        <f t="array" ref="AJ19">SUM($K18:$BR18*($K$3:$BR$3=AJ$3))*Параметры!$C$43</f>
        <v>0</v>
      </c>
      <c r="AK19" s="76">
        <f t="array" ref="AK19">SUM($K18:$BR18*($K$3:$BR$3=AK$3))*Параметры!$C$43</f>
        <v>0</v>
      </c>
      <c r="AL19" s="76">
        <f t="array" ref="AL19">SUM($K18:$BR18*($K$3:$BR$3=AL$3))*Параметры!$C$43</f>
        <v>0</v>
      </c>
      <c r="AM19" s="76">
        <f t="array" ref="AM19">SUM($K18:$BR18*($K$3:$BR$3=AM$3))*Параметры!$C$43</f>
        <v>0</v>
      </c>
      <c r="AN19" s="76">
        <f t="array" ref="AN19">SUM($K18:$BR18*($K$3:$BR$3=AN$3))*Параметры!$C$43</f>
        <v>0</v>
      </c>
      <c r="AO19" s="76">
        <f t="array" ref="AO19">SUM($K18:$BR18*($K$3:$BR$3=AO$3))*Параметры!$C$43</f>
        <v>0</v>
      </c>
      <c r="AP19" s="76">
        <f t="array" ref="AP19">SUM($K18:$BR18*($K$3:$BR$3=AP$3))*Параметры!$C$43</f>
        <v>0</v>
      </c>
      <c r="AQ19" s="76">
        <f t="array" ref="AQ19">SUM($K18:$BR18*($K$3:$BR$3=AQ$3))*Параметры!$C$43</f>
        <v>0</v>
      </c>
      <c r="AR19" s="76">
        <f t="array" ref="AR19">SUM($K18:$BR18*($K$3:$BR$3=AR$3))*Параметры!$C$43</f>
        <v>0</v>
      </c>
      <c r="AS19" s="76">
        <f t="array" ref="AS19">SUM($K18:$BR18*($K$3:$BR$3=AS$3))*Параметры!$C$43</f>
        <v>0</v>
      </c>
      <c r="AT19" s="76">
        <f t="array" ref="AT19">SUM($K18:$BR18*($K$3:$BR$3=AT$3))*Параметры!$C$43</f>
        <v>0</v>
      </c>
      <c r="AU19" s="76">
        <f t="array" ref="AU19">SUM($K18:$BR18*($K$3:$BR$3=AU$3))*Параметры!$C$43</f>
        <v>0</v>
      </c>
      <c r="AV19" s="76">
        <f t="array" ref="AV19">SUM($K18:$BR18*($K$3:$BR$3=AV$3))*Параметры!$C$43</f>
        <v>0</v>
      </c>
      <c r="AW19" s="76">
        <f t="array" ref="AW19">SUM($K18:$BR18*($K$3:$BR$3=AW$3))*Параметры!$C$43</f>
        <v>0</v>
      </c>
      <c r="AX19" s="76">
        <f t="array" ref="AX19">SUM($K18:$BR18*($K$3:$BR$3=AX$3))*Параметры!$C$43</f>
        <v>0</v>
      </c>
      <c r="AY19" s="76">
        <f t="array" ref="AY19">SUM($K18:$BR18*($K$3:$BR$3=AY$3))*Параметры!$C$43</f>
        <v>0</v>
      </c>
      <c r="AZ19" s="76">
        <f t="array" ref="AZ19">SUM($K18:$BR18*($K$3:$BR$3=AZ$3))*Параметры!$C$43</f>
        <v>0</v>
      </c>
      <c r="BA19" s="76">
        <f t="array" ref="BA19">SUM($K18:$BR18*($K$3:$BR$3=BA$3))*Параметры!$C$43</f>
        <v>0</v>
      </c>
      <c r="BB19" s="76">
        <f t="array" ref="BB19">SUM($K18:$BR18*($K$3:$BR$3=BB$3))*Параметры!$C$43</f>
        <v>0</v>
      </c>
      <c r="BC19" s="76">
        <f t="array" ref="BC19">SUM($K18:$BR18*($K$3:$BR$3=BC$3))*Параметры!$C$43</f>
        <v>0</v>
      </c>
      <c r="BD19" s="76">
        <f t="array" ref="BD19">SUM($K18:$BR18*($K$3:$BR$3=BD$3))*Параметры!$C$43</f>
        <v>0</v>
      </c>
      <c r="BE19" s="76">
        <f t="array" ref="BE19">SUM($K18:$BR18*($K$3:$BR$3=BE$3))*Параметры!$C$43</f>
        <v>0</v>
      </c>
      <c r="BF19" s="76">
        <f t="array" ref="BF19">SUM($K18:$BR18*($K$3:$BR$3=BF$3))*Параметры!$C$43</f>
        <v>0</v>
      </c>
      <c r="BG19" s="76">
        <f t="array" ref="BG19">SUM($K18:$BR18*($K$3:$BR$3=BG$3))*Параметры!$C$43</f>
        <v>0</v>
      </c>
      <c r="BH19" s="76">
        <f t="array" ref="BH19">SUM($K18:$BR18*($K$3:$BR$3=BH$3))*Параметры!$C$43</f>
        <v>0</v>
      </c>
      <c r="BI19" s="76">
        <f t="array" ref="BI19">SUM($K18:$BR18*($K$3:$BR$3=BI$3))*Параметры!$C$43</f>
        <v>0</v>
      </c>
      <c r="BJ19" s="76">
        <f t="array" ref="BJ19">SUM($K18:$BR18*($K$3:$BR$3=BJ$3))*Параметры!$C$43</f>
        <v>0</v>
      </c>
      <c r="BK19" s="76">
        <f t="array" ref="BK19">SUM($K18:$BR18*($K$3:$BR$3=BK$3))*Параметры!$C$43</f>
        <v>0</v>
      </c>
      <c r="BL19" s="76">
        <f t="array" ref="BL19">SUM($K18:$BR18*($K$3:$BR$3=BL$3))*Параметры!$C$43</f>
        <v>0</v>
      </c>
      <c r="BM19" s="76">
        <f t="array" ref="BM19">SUM($K18:$BR18*($K$3:$BR$3=BM$3))*Параметры!$C$43</f>
        <v>0</v>
      </c>
      <c r="BN19" s="76">
        <f t="array" ref="BN19">SUM($K18:$BR18*($K$3:$BR$3=BN$3))*Параметры!$C$43</f>
        <v>0</v>
      </c>
      <c r="BO19" s="76">
        <f t="array" ref="BO19">SUM($K18:$BR18*($K$3:$BR$3=BO$3))*Параметры!$C$43</f>
        <v>0</v>
      </c>
      <c r="BP19" s="76">
        <f t="array" ref="BP19">SUM($K18:$BR18*($K$3:$BR$3=BP$3))*Параметры!$C$43</f>
        <v>0</v>
      </c>
      <c r="BQ19" s="76">
        <f t="array" ref="BQ19">SUM($K18:$BR18*($K$3:$BR$3=BQ$3))*Параметры!$C$43</f>
        <v>0</v>
      </c>
      <c r="BR19" s="76">
        <f t="array" ref="BR19">SUM($K18:$BR18*($K$3:$BR$3=BR$3))*Параметры!$C$43</f>
        <v>0</v>
      </c>
      <c r="BS19" s="76"/>
      <c r="BT19" s="76"/>
      <c r="BU19" s="76"/>
      <c r="BV19" s="76"/>
      <c r="BW19" s="76"/>
      <c r="BX19" s="76"/>
      <c r="BY19" s="76"/>
      <c r="BZ19" s="76"/>
      <c r="CA19" s="76"/>
      <c r="CB19" s="76"/>
      <c r="CC19" s="76"/>
      <c r="CD19" s="76"/>
    </row>
    <row r="20" spans="1:82" hidden="1" outlineLevel="1">
      <c r="B20" s="160" t="s">
        <v>392</v>
      </c>
      <c r="C20" s="76">
        <f t="shared" si="43"/>
        <v>-60525.020000000004</v>
      </c>
      <c r="D20" s="76">
        <f t="shared" si="44"/>
        <v>-695.68200000000002</v>
      </c>
      <c r="E20" s="76">
        <f t="shared" si="45"/>
        <v>0</v>
      </c>
      <c r="F20" s="76">
        <f t="shared" si="46"/>
        <v>0</v>
      </c>
      <c r="G20" s="76">
        <f t="shared" si="47"/>
        <v>0</v>
      </c>
      <c r="H20" s="76">
        <f>SUM(BS20:CD20)</f>
        <v>0</v>
      </c>
      <c r="I20" s="76">
        <f t="shared" si="48"/>
        <v>-61220.702000000005</v>
      </c>
      <c r="K20" s="76">
        <f t="array" ref="K20">(1-Параметры!$C$43)*SUM($K18:$BR18*($K$3:$BR$3=DATE(YEAR(K$3),MONTH(K$3)-CEILING(Параметры!$C$44/30,1),1)))</f>
        <v>0</v>
      </c>
      <c r="L20" s="76">
        <f t="array" ref="L20">(1-Параметры!$C$43)*SUM($K18:$BR18*($K$3:$BR$3=DATE(YEAR(L$3),MONTH(L$3)-CEILING(Параметры!$C$44/30,1),1)))</f>
        <v>-53568.2</v>
      </c>
      <c r="M20" s="76">
        <f t="array" ref="M20">(1-Параметры!$C$43)*SUM($K18:$BR18*($K$3:$BR$3=DATE(YEAR(M$3),MONTH(M$3)-CEILING(Параметры!$C$44/30,1),1)))</f>
        <v>-695.68200000000002</v>
      </c>
      <c r="N20" s="76">
        <f t="array" ref="N20">(1-Параметры!$C$43)*SUM($K18:$BR18*($K$3:$BR$3=DATE(YEAR(N$3),MONTH(N$3)-CEILING(Параметры!$C$44/30,1),1)))</f>
        <v>-695.68200000000002</v>
      </c>
      <c r="O20" s="76">
        <f t="array" ref="O20">(1-Параметры!$C$43)*SUM($K18:$BR18*($K$3:$BR$3=DATE(YEAR(O$3),MONTH(O$3)-CEILING(Параметры!$C$44/30,1),1)))</f>
        <v>-695.68200000000002</v>
      </c>
      <c r="P20" s="76">
        <f t="array" ref="P20">(1-Параметры!$C$43)*SUM($K18:$BR18*($K$3:$BR$3=DATE(YEAR(P$3),MONTH(P$3)-CEILING(Параметры!$C$44/30,1),1)))</f>
        <v>-695.68200000000002</v>
      </c>
      <c r="Q20" s="76">
        <f t="array" ref="Q20">(1-Параметры!$C$43)*SUM($K18:$BR18*($K$3:$BR$3=DATE(YEAR(Q$3),MONTH(Q$3)-CEILING(Параметры!$C$44/30,1),1)))</f>
        <v>-695.68200000000002</v>
      </c>
      <c r="R20" s="76">
        <f t="array" ref="R20">(1-Параметры!$C$43)*SUM($K18:$BR18*($K$3:$BR$3=DATE(YEAR(R$3),MONTH(R$3)-CEILING(Параметры!$C$44/30,1),1)))</f>
        <v>-695.68200000000002</v>
      </c>
      <c r="S20" s="76">
        <f t="array" ref="S20">(1-Параметры!$C$43)*SUM($K18:$BR18*($K$3:$BR$3=DATE(YEAR(S$3),MONTH(S$3)-CEILING(Параметры!$C$44/30,1),1)))</f>
        <v>-695.68200000000002</v>
      </c>
      <c r="T20" s="76">
        <f t="array" ref="T20">(1-Параметры!$C$43)*SUM($K18:$BR18*($K$3:$BR$3=DATE(YEAR(T$3),MONTH(T$3)-CEILING(Параметры!$C$44/30,1),1)))</f>
        <v>-695.68200000000002</v>
      </c>
      <c r="U20" s="76">
        <f t="array" ref="U20">(1-Параметры!$C$43)*SUM($K18:$BR18*($K$3:$BR$3=DATE(YEAR(U$3),MONTH(U$3)-CEILING(Параметры!$C$44/30,1),1)))</f>
        <v>-695.68200000000002</v>
      </c>
      <c r="V20" s="76">
        <f t="array" ref="V20">(1-Параметры!$C$43)*SUM($K18:$BR18*($K$3:$BR$3=DATE(YEAR(V$3),MONTH(V$3)-CEILING(Параметры!$C$44/30,1),1)))</f>
        <v>-695.68200000000002</v>
      </c>
      <c r="W20" s="76">
        <f t="array" ref="W20">(1-Параметры!$C$43)*SUM($K18:$BR18*($K$3:$BR$3=DATE(YEAR(W$3),MONTH(W$3)-CEILING(Параметры!$C$44/30,1),1)))</f>
        <v>-695.68200000000002</v>
      </c>
      <c r="X20" s="76">
        <f t="array" ref="X20">(1-Параметры!$C$43)*SUM($K18:$BR18*($K$3:$BR$3=DATE(YEAR(X$3),MONTH(X$3)-CEILING(Параметры!$C$44/30,1),1)))</f>
        <v>0</v>
      </c>
      <c r="Y20" s="76">
        <f t="array" ref="Y20">(1-Параметры!$C$43)*SUM($K18:$BR18*($K$3:$BR$3=DATE(YEAR(Y$3),MONTH(Y$3)-CEILING(Параметры!$C$44/30,1),1)))</f>
        <v>0</v>
      </c>
      <c r="Z20" s="76">
        <f t="array" ref="Z20">(1-Параметры!$C$43)*SUM($K18:$BR18*($K$3:$BR$3=DATE(YEAR(Z$3),MONTH(Z$3)-CEILING(Параметры!$C$44/30,1),1)))</f>
        <v>0</v>
      </c>
      <c r="AA20" s="76">
        <f t="array" ref="AA20">(1-Параметры!$C$43)*SUM($K18:$BR18*($K$3:$BR$3=DATE(YEAR(AA$3),MONTH(AA$3)-CEILING(Параметры!$C$44/30,1),1)))</f>
        <v>0</v>
      </c>
      <c r="AB20" s="76">
        <f t="array" ref="AB20">(1-Параметры!$C$43)*SUM($K18:$BR18*($K$3:$BR$3=DATE(YEAR(AB$3),MONTH(AB$3)-CEILING(Параметры!$C$44/30,1),1)))</f>
        <v>0</v>
      </c>
      <c r="AC20" s="76">
        <f t="array" ref="AC20">(1-Параметры!$C$43)*SUM($K18:$BR18*($K$3:$BR$3=DATE(YEAR(AC$3),MONTH(AC$3)-CEILING(Параметры!$C$44/30,1),1)))</f>
        <v>0</v>
      </c>
      <c r="AD20" s="76">
        <f t="array" ref="AD20">(1-Параметры!$C$43)*SUM($K18:$BR18*($K$3:$BR$3=DATE(YEAR(AD$3),MONTH(AD$3)-CEILING(Параметры!$C$44/30,1),1)))</f>
        <v>0</v>
      </c>
      <c r="AE20" s="76">
        <f t="array" ref="AE20">(1-Параметры!$C$43)*SUM($K18:$BR18*($K$3:$BR$3=DATE(YEAR(AE$3),MONTH(AE$3)-CEILING(Параметры!$C$44/30,1),1)))</f>
        <v>0</v>
      </c>
      <c r="AF20" s="76">
        <f t="array" ref="AF20">(1-Параметры!$C$43)*SUM($K18:$BR18*($K$3:$BR$3=DATE(YEAR(AF$3),MONTH(AF$3)-CEILING(Параметры!$C$44/30,1),1)))</f>
        <v>0</v>
      </c>
      <c r="AG20" s="76">
        <f t="array" ref="AG20">(1-Параметры!$C$43)*SUM($K18:$BR18*($K$3:$BR$3=DATE(YEAR(AG$3),MONTH(AG$3)-CEILING(Параметры!$C$44/30,1),1)))</f>
        <v>0</v>
      </c>
      <c r="AH20" s="76">
        <f t="array" ref="AH20">(1-Параметры!$C$43)*SUM($K18:$BR18*($K$3:$BR$3=DATE(YEAR(AH$3),MONTH(AH$3)-CEILING(Параметры!$C$44/30,1),1)))</f>
        <v>0</v>
      </c>
      <c r="AI20" s="76">
        <f t="array" ref="AI20">(1-Параметры!$C$43)*SUM($K18:$BR18*($K$3:$BR$3=DATE(YEAR(AI$3),MONTH(AI$3)-CEILING(Параметры!$C$44/30,1),1)))</f>
        <v>0</v>
      </c>
      <c r="AJ20" s="76">
        <f t="array" ref="AJ20">(1-Параметры!$C$43)*SUM($K18:$BR18*($K$3:$BR$3=DATE(YEAR(AJ$3),MONTH(AJ$3)-CEILING(Параметры!$C$44/30,1),1)))</f>
        <v>0</v>
      </c>
      <c r="AK20" s="76">
        <f t="array" ref="AK20">(1-Параметры!$C$43)*SUM($K18:$BR18*($K$3:$BR$3=DATE(YEAR(AK$3),MONTH(AK$3)-CEILING(Параметры!$C$44/30,1),1)))</f>
        <v>0</v>
      </c>
      <c r="AL20" s="76">
        <f t="array" ref="AL20">(1-Параметры!$C$43)*SUM($K18:$BR18*($K$3:$BR$3=DATE(YEAR(AL$3),MONTH(AL$3)-CEILING(Параметры!$C$44/30,1),1)))</f>
        <v>0</v>
      </c>
      <c r="AM20" s="76">
        <f t="array" ref="AM20">(1-Параметры!$C$43)*SUM($K18:$BR18*($K$3:$BR$3=DATE(YEAR(AM$3),MONTH(AM$3)-CEILING(Параметры!$C$44/30,1),1)))</f>
        <v>0</v>
      </c>
      <c r="AN20" s="76">
        <f t="array" ref="AN20">(1-Параметры!$C$43)*SUM($K18:$BR18*($K$3:$BR$3=DATE(YEAR(AN$3),MONTH(AN$3)-CEILING(Параметры!$C$44/30,1),1)))</f>
        <v>0</v>
      </c>
      <c r="AO20" s="76">
        <f t="array" ref="AO20">(1-Параметры!$C$43)*SUM($K18:$BR18*($K$3:$BR$3=DATE(YEAR(AO$3),MONTH(AO$3)-CEILING(Параметры!$C$44/30,1),1)))</f>
        <v>0</v>
      </c>
      <c r="AP20" s="76">
        <f t="array" ref="AP20">(1-Параметры!$C$43)*SUM($K18:$BR18*($K$3:$BR$3=DATE(YEAR(AP$3),MONTH(AP$3)-CEILING(Параметры!$C$44/30,1),1)))</f>
        <v>0</v>
      </c>
      <c r="AQ20" s="76">
        <f t="array" ref="AQ20">(1-Параметры!$C$43)*SUM($K18:$BR18*($K$3:$BR$3=DATE(YEAR(AQ$3),MONTH(AQ$3)-CEILING(Параметры!$C$44/30,1),1)))</f>
        <v>0</v>
      </c>
      <c r="AR20" s="76">
        <f t="array" ref="AR20">(1-Параметры!$C$43)*SUM($K18:$BR18*($K$3:$BR$3=DATE(YEAR(AR$3),MONTH(AR$3)-CEILING(Параметры!$C$44/30,1),1)))</f>
        <v>0</v>
      </c>
      <c r="AS20" s="76">
        <f t="array" ref="AS20">(1-Параметры!$C$43)*SUM($K18:$BR18*($K$3:$BR$3=DATE(YEAR(AS$3),MONTH(AS$3)-CEILING(Параметры!$C$44/30,1),1)))</f>
        <v>0</v>
      </c>
      <c r="AT20" s="76">
        <f t="array" ref="AT20">(1-Параметры!$C$43)*SUM($K18:$BR18*($K$3:$BR$3=DATE(YEAR(AT$3),MONTH(AT$3)-CEILING(Параметры!$C$44/30,1),1)))</f>
        <v>0</v>
      </c>
      <c r="AU20" s="76">
        <f t="array" ref="AU20">(1-Параметры!$C$43)*SUM($K18:$BR18*($K$3:$BR$3=DATE(YEAR(AU$3),MONTH(AU$3)-CEILING(Параметры!$C$44/30,1),1)))</f>
        <v>0</v>
      </c>
      <c r="AV20" s="76">
        <f t="array" ref="AV20">(1-Параметры!$C$43)*SUM($K18:$BR18*($K$3:$BR$3=DATE(YEAR(AV$3),MONTH(AV$3)-CEILING(Параметры!$C$44/30,1),1)))</f>
        <v>0</v>
      </c>
      <c r="AW20" s="76">
        <f t="array" ref="AW20">(1-Параметры!$C$43)*SUM($K18:$BR18*($K$3:$BR$3=DATE(YEAR(AW$3),MONTH(AW$3)-CEILING(Параметры!$C$44/30,1),1)))</f>
        <v>0</v>
      </c>
      <c r="AX20" s="76">
        <f t="array" ref="AX20">(1-Параметры!$C$43)*SUM($K18:$BR18*($K$3:$BR$3=DATE(YEAR(AX$3),MONTH(AX$3)-CEILING(Параметры!$C$44/30,1),1)))</f>
        <v>0</v>
      </c>
      <c r="AY20" s="76">
        <f t="array" ref="AY20">(1-Параметры!$C$43)*SUM($K18:$BR18*($K$3:$BR$3=DATE(YEAR(AY$3),MONTH(AY$3)-CEILING(Параметры!$C$44/30,1),1)))</f>
        <v>0</v>
      </c>
      <c r="AZ20" s="76">
        <f t="array" ref="AZ20">(1-Параметры!$C$43)*SUM($K18:$BR18*($K$3:$BR$3=DATE(YEAR(AZ$3),MONTH(AZ$3)-CEILING(Параметры!$C$44/30,1),1)))</f>
        <v>0</v>
      </c>
      <c r="BA20" s="76">
        <f t="array" ref="BA20">(1-Параметры!$C$43)*SUM($K18:$BR18*($K$3:$BR$3=DATE(YEAR(BA$3),MONTH(BA$3)-CEILING(Параметры!$C$44/30,1),1)))</f>
        <v>0</v>
      </c>
      <c r="BB20" s="76">
        <f t="array" ref="BB20">(1-Параметры!$C$43)*SUM($K18:$BR18*($K$3:$BR$3=DATE(YEAR(BB$3),MONTH(BB$3)-CEILING(Параметры!$C$44/30,1),1)))</f>
        <v>0</v>
      </c>
      <c r="BC20" s="76">
        <f t="array" ref="BC20">(1-Параметры!$C$43)*SUM($K18:$BR18*($K$3:$BR$3=DATE(YEAR(BC$3),MONTH(BC$3)-CEILING(Параметры!$C$44/30,1),1)))</f>
        <v>0</v>
      </c>
      <c r="BD20" s="76">
        <f t="array" ref="BD20">(1-Параметры!$C$43)*SUM($K18:$BR18*($K$3:$BR$3=DATE(YEAR(BD$3),MONTH(BD$3)-CEILING(Параметры!$C$44/30,1),1)))</f>
        <v>0</v>
      </c>
      <c r="BE20" s="76">
        <f t="array" ref="BE20">(1-Параметры!$C$43)*SUM($K18:$BR18*($K$3:$BR$3=DATE(YEAR(BE$3),MONTH(BE$3)-CEILING(Параметры!$C$44/30,1),1)))</f>
        <v>0</v>
      </c>
      <c r="BF20" s="76">
        <f t="array" ref="BF20">(1-Параметры!$C$43)*SUM($K18:$BR18*($K$3:$BR$3=DATE(YEAR(BF$3),MONTH(BF$3)-CEILING(Параметры!$C$44/30,1),1)))</f>
        <v>0</v>
      </c>
      <c r="BG20" s="76">
        <f t="array" ref="BG20">(1-Параметры!$C$43)*SUM($K18:$BR18*($K$3:$BR$3=DATE(YEAR(BG$3),MONTH(BG$3)-CEILING(Параметры!$C$44/30,1),1)))</f>
        <v>0</v>
      </c>
      <c r="BH20" s="76">
        <f t="array" ref="BH20">(1-Параметры!$C$43)*SUM($K18:$BR18*($K$3:$BR$3=DATE(YEAR(BH$3),MONTH(BH$3)-CEILING(Параметры!$C$44/30,1),1)))</f>
        <v>0</v>
      </c>
      <c r="BI20" s="76">
        <f t="array" ref="BI20">(1-Параметры!$C$43)*SUM($K18:$BR18*($K$3:$BR$3=DATE(YEAR(BI$3),MONTH(BI$3)-CEILING(Параметры!$C$44/30,1),1)))</f>
        <v>0</v>
      </c>
      <c r="BJ20" s="76">
        <f t="array" ref="BJ20">(1-Параметры!$C$43)*SUM($K18:$BR18*($K$3:$BR$3=DATE(YEAR(BJ$3),MONTH(BJ$3)-CEILING(Параметры!$C$44/30,1),1)))</f>
        <v>0</v>
      </c>
      <c r="BK20" s="76">
        <f t="array" ref="BK20">(1-Параметры!$C$43)*SUM($K18:$BR18*($K$3:$BR$3=DATE(YEAR(BK$3),MONTH(BK$3)-CEILING(Параметры!$C$44/30,1),1)))</f>
        <v>0</v>
      </c>
      <c r="BL20" s="76">
        <f t="array" ref="BL20">(1-Параметры!$C$43)*SUM($K18:$BR18*($K$3:$BR$3=DATE(YEAR(BL$3),MONTH(BL$3)-CEILING(Параметры!$C$44/30,1),1)))</f>
        <v>0</v>
      </c>
      <c r="BM20" s="76">
        <f t="array" ref="BM20">(1-Параметры!$C$43)*SUM($K18:$BR18*($K$3:$BR$3=DATE(YEAR(BM$3),MONTH(BM$3)-CEILING(Параметры!$C$44/30,1),1)))</f>
        <v>0</v>
      </c>
      <c r="BN20" s="76">
        <f t="array" ref="BN20">(1-Параметры!$C$43)*SUM($K18:$BR18*($K$3:$BR$3=DATE(YEAR(BN$3),MONTH(BN$3)-CEILING(Параметры!$C$44/30,1),1)))</f>
        <v>0</v>
      </c>
      <c r="BO20" s="76">
        <f t="array" ref="BO20">(1-Параметры!$C$43)*SUM($K18:$BR18*($K$3:$BR$3=DATE(YEAR(BO$3),MONTH(BO$3)-CEILING(Параметры!$C$44/30,1),1)))</f>
        <v>0</v>
      </c>
      <c r="BP20" s="76">
        <f t="array" ref="BP20">(1-Параметры!$C$43)*SUM($K18:$BR18*($K$3:$BR$3=DATE(YEAR(BP$3),MONTH(BP$3)-CEILING(Параметры!$C$44/30,1),1)))</f>
        <v>0</v>
      </c>
      <c r="BQ20" s="76">
        <f t="array" ref="BQ20">(1-Параметры!$C$43)*SUM($K18:$BR18*($K$3:$BR$3=DATE(YEAR(BQ$3),MONTH(BQ$3)-CEILING(Параметры!$C$44/30,1),1)))</f>
        <v>0</v>
      </c>
      <c r="BR20" s="76">
        <f t="array" ref="BR20">(1-Параметры!$C$43)*SUM($K18:$BR18*($K$3:$BR$3=DATE(YEAR(BR$3),MONTH(BR$3)-CEILING(Параметры!$C$44/30,1),1)))</f>
        <v>0</v>
      </c>
      <c r="BS20" s="76">
        <f t="array" ref="BS20">(1-Параметры!$C$43)*SUM($K18:$BR18*($K$3:$BR$3=DATE(YEAR(BS$3),MONTH(BS$3)-CEILING(Параметры!$C$44/30,1),1)))</f>
        <v>0</v>
      </c>
      <c r="BT20" s="76">
        <f t="array" ref="BT20">(1-Параметры!$C$43)*SUM($K18:$BR18*($K$3:$BR$3=DATE(YEAR(BT$3),MONTH(BT$3)-CEILING(Параметры!$C$44/30,1),1)))</f>
        <v>0</v>
      </c>
      <c r="BU20" s="76">
        <f t="array" ref="BU20">(1-Параметры!$C$43)*SUM($K18:$BR18*($K$3:$BR$3=DATE(YEAR(BU$3),MONTH(BU$3)-CEILING(Параметры!$C$44/30,1),1)))</f>
        <v>0</v>
      </c>
      <c r="BV20" s="76">
        <f t="array" ref="BV20">(1-Параметры!$C$43)*SUM($K18:$BR18*($K$3:$BR$3=DATE(YEAR(BV$3),MONTH(BV$3)-CEILING(Параметры!$C$44/30,1),1)))</f>
        <v>0</v>
      </c>
      <c r="BW20" s="76">
        <f t="array" ref="BW20">(1-Параметры!$C$43)*SUM($K18:$BR18*($K$3:$BR$3=DATE(YEAR(BW$3),MONTH(BW$3)-CEILING(Параметры!$C$44/30,1),1)))</f>
        <v>0</v>
      </c>
      <c r="BX20" s="76">
        <f t="array" ref="BX20">(1-Параметры!$C$43)*SUM($K18:$BR18*($K$3:$BR$3=DATE(YEAR(BX$3),MONTH(BX$3)-CEILING(Параметры!$C$44/30,1),1)))</f>
        <v>0</v>
      </c>
      <c r="BY20" s="76">
        <f t="array" ref="BY20">(1-Параметры!$C$43)*SUM($K18:$BR18*($K$3:$BR$3=DATE(YEAR(BY$3),MONTH(BY$3)-CEILING(Параметры!$C$44/30,1),1)))</f>
        <v>0</v>
      </c>
      <c r="BZ20" s="76">
        <f t="array" ref="BZ20">(1-Параметры!$C$43)*SUM($K18:$BR18*($K$3:$BR$3=DATE(YEAR(BZ$3),MONTH(BZ$3)-CEILING(Параметры!$C$44/30,1),1)))</f>
        <v>0</v>
      </c>
      <c r="CA20" s="76">
        <f t="array" ref="CA20">(1-Параметры!$C$43)*SUM($K18:$BR18*($K$3:$BR$3=DATE(YEAR(CA$3),MONTH(CA$3)-CEILING(Параметры!$C$44/30,1),1)))</f>
        <v>0</v>
      </c>
      <c r="CB20" s="76">
        <f t="array" ref="CB20">(1-Параметры!$C$43)*SUM($K18:$BR18*($K$3:$BR$3=DATE(YEAR(CB$3),MONTH(CB$3)-CEILING(Параметры!$C$44/30,1),1)))</f>
        <v>0</v>
      </c>
      <c r="CC20" s="76">
        <f t="array" ref="CC20">(1-Параметры!$C$43)*SUM($K18:$BR18*($K$3:$BR$3=DATE(YEAR(CC$3),MONTH(CC$3)-CEILING(Параметры!$C$44/30,1),1)))</f>
        <v>0</v>
      </c>
      <c r="CD20" s="76">
        <f t="array" ref="CD20">(1-Параметры!$C$43)*SUM($K18:$BR18*($K$3:$BR$3=DATE(YEAR(CD$3),MONTH(CD$3)-CEILING(Параметры!$C$44/30,1),1)))</f>
        <v>0</v>
      </c>
    </row>
    <row r="21" spans="1:82" hidden="1" outlineLevel="1">
      <c r="B21" s="159" t="s">
        <v>372</v>
      </c>
      <c r="C21" s="76">
        <f t="shared" ref="C21:I21" si="49">SUM(C23:C24)</f>
        <v>-93224.375</v>
      </c>
      <c r="D21" s="76">
        <f t="shared" si="49"/>
        <v>-293.125</v>
      </c>
      <c r="E21" s="76">
        <f t="shared" si="49"/>
        <v>0</v>
      </c>
      <c r="F21" s="76">
        <f t="shared" si="49"/>
        <v>0</v>
      </c>
      <c r="G21" s="76">
        <f t="shared" si="49"/>
        <v>0</v>
      </c>
      <c r="H21" s="76">
        <f t="shared" si="49"/>
        <v>0</v>
      </c>
      <c r="I21" s="76">
        <f t="shared" si="49"/>
        <v>-93517.5</v>
      </c>
      <c r="K21" s="76">
        <f>SUM(K23:K24)</f>
        <v>0</v>
      </c>
      <c r="L21" s="76">
        <f t="shared" ref="L21:BR21" si="50">SUM(L23:L24)</f>
        <v>-293.125</v>
      </c>
      <c r="M21" s="76">
        <f t="shared" si="50"/>
        <v>-293.125</v>
      </c>
      <c r="N21" s="76">
        <f t="shared" si="50"/>
        <v>-293.125</v>
      </c>
      <c r="O21" s="76">
        <f t="shared" si="50"/>
        <v>-293.125</v>
      </c>
      <c r="P21" s="76">
        <f t="shared" si="50"/>
        <v>-90293.125</v>
      </c>
      <c r="Q21" s="76">
        <f t="shared" si="50"/>
        <v>-293.125</v>
      </c>
      <c r="R21" s="76">
        <f t="shared" si="50"/>
        <v>-293.125</v>
      </c>
      <c r="S21" s="76">
        <f t="shared" si="50"/>
        <v>-293.125</v>
      </c>
      <c r="T21" s="76">
        <f t="shared" si="50"/>
        <v>-293.125</v>
      </c>
      <c r="U21" s="76">
        <f t="shared" si="50"/>
        <v>-293.125</v>
      </c>
      <c r="V21" s="76">
        <f t="shared" si="50"/>
        <v>-293.125</v>
      </c>
      <c r="W21" s="76">
        <f t="shared" si="50"/>
        <v>-293.125</v>
      </c>
      <c r="X21" s="76">
        <f t="shared" si="50"/>
        <v>0</v>
      </c>
      <c r="Y21" s="76">
        <f t="shared" si="50"/>
        <v>0</v>
      </c>
      <c r="Z21" s="76">
        <f t="shared" si="50"/>
        <v>0</v>
      </c>
      <c r="AA21" s="76">
        <f t="shared" si="50"/>
        <v>0</v>
      </c>
      <c r="AB21" s="76">
        <f t="shared" si="50"/>
        <v>0</v>
      </c>
      <c r="AC21" s="76">
        <f t="shared" si="50"/>
        <v>0</v>
      </c>
      <c r="AD21" s="76">
        <f t="shared" si="50"/>
        <v>0</v>
      </c>
      <c r="AE21" s="76">
        <f t="shared" si="50"/>
        <v>0</v>
      </c>
      <c r="AF21" s="76">
        <f t="shared" si="50"/>
        <v>0</v>
      </c>
      <c r="AG21" s="76">
        <f t="shared" si="50"/>
        <v>0</v>
      </c>
      <c r="AH21" s="76">
        <f t="shared" si="50"/>
        <v>0</v>
      </c>
      <c r="AI21" s="76">
        <f t="shared" si="50"/>
        <v>0</v>
      </c>
      <c r="AJ21" s="76">
        <f t="shared" si="50"/>
        <v>0</v>
      </c>
      <c r="AK21" s="76">
        <f t="shared" si="50"/>
        <v>0</v>
      </c>
      <c r="AL21" s="76">
        <f t="shared" si="50"/>
        <v>0</v>
      </c>
      <c r="AM21" s="76">
        <f t="shared" si="50"/>
        <v>0</v>
      </c>
      <c r="AN21" s="76">
        <f t="shared" si="50"/>
        <v>0</v>
      </c>
      <c r="AO21" s="76">
        <f t="shared" si="50"/>
        <v>0</v>
      </c>
      <c r="AP21" s="76">
        <f t="shared" si="50"/>
        <v>0</v>
      </c>
      <c r="AQ21" s="76">
        <f t="shared" si="50"/>
        <v>0</v>
      </c>
      <c r="AR21" s="76">
        <f t="shared" si="50"/>
        <v>0</v>
      </c>
      <c r="AS21" s="76">
        <f t="shared" si="50"/>
        <v>0</v>
      </c>
      <c r="AT21" s="76">
        <f t="shared" si="50"/>
        <v>0</v>
      </c>
      <c r="AU21" s="76">
        <f t="shared" si="50"/>
        <v>0</v>
      </c>
      <c r="AV21" s="76">
        <f t="shared" si="50"/>
        <v>0</v>
      </c>
      <c r="AW21" s="76">
        <f t="shared" si="50"/>
        <v>0</v>
      </c>
      <c r="AX21" s="76">
        <f t="shared" si="50"/>
        <v>0</v>
      </c>
      <c r="AY21" s="76">
        <f t="shared" si="50"/>
        <v>0</v>
      </c>
      <c r="AZ21" s="76">
        <f t="shared" si="50"/>
        <v>0</v>
      </c>
      <c r="BA21" s="76">
        <f t="shared" si="50"/>
        <v>0</v>
      </c>
      <c r="BB21" s="76">
        <f t="shared" si="50"/>
        <v>0</v>
      </c>
      <c r="BC21" s="76">
        <f t="shared" si="50"/>
        <v>0</v>
      </c>
      <c r="BD21" s="76">
        <f t="shared" si="50"/>
        <v>0</v>
      </c>
      <c r="BE21" s="76">
        <f t="shared" si="50"/>
        <v>0</v>
      </c>
      <c r="BF21" s="76">
        <f t="shared" si="50"/>
        <v>0</v>
      </c>
      <c r="BG21" s="76">
        <f t="shared" si="50"/>
        <v>0</v>
      </c>
      <c r="BH21" s="76">
        <f t="shared" si="50"/>
        <v>0</v>
      </c>
      <c r="BI21" s="76">
        <f t="shared" si="50"/>
        <v>0</v>
      </c>
      <c r="BJ21" s="76">
        <f t="shared" si="50"/>
        <v>0</v>
      </c>
      <c r="BK21" s="76">
        <f t="shared" si="50"/>
        <v>0</v>
      </c>
      <c r="BL21" s="76">
        <f t="shared" si="50"/>
        <v>0</v>
      </c>
      <c r="BM21" s="76">
        <f t="shared" si="50"/>
        <v>0</v>
      </c>
      <c r="BN21" s="76">
        <f t="shared" si="50"/>
        <v>0</v>
      </c>
      <c r="BO21" s="76">
        <f t="shared" si="50"/>
        <v>0</v>
      </c>
      <c r="BP21" s="76">
        <f t="shared" si="50"/>
        <v>0</v>
      </c>
      <c r="BQ21" s="76">
        <f t="shared" si="50"/>
        <v>0</v>
      </c>
      <c r="BR21" s="76">
        <f t="shared" si="50"/>
        <v>0</v>
      </c>
      <c r="BS21" s="76">
        <f t="shared" ref="BS21:CD21" si="51">SUM(BS23:BS24)</f>
        <v>0</v>
      </c>
      <c r="BT21" s="76">
        <f t="shared" si="51"/>
        <v>0</v>
      </c>
      <c r="BU21" s="76">
        <f t="shared" si="51"/>
        <v>0</v>
      </c>
      <c r="BV21" s="76">
        <f t="shared" si="51"/>
        <v>0</v>
      </c>
      <c r="BW21" s="76">
        <f t="shared" si="51"/>
        <v>0</v>
      </c>
      <c r="BX21" s="76">
        <f t="shared" si="51"/>
        <v>0</v>
      </c>
      <c r="BY21" s="76">
        <f t="shared" si="51"/>
        <v>0</v>
      </c>
      <c r="BZ21" s="76">
        <f t="shared" si="51"/>
        <v>0</v>
      </c>
      <c r="CA21" s="76">
        <f t="shared" si="51"/>
        <v>0</v>
      </c>
      <c r="CB21" s="76">
        <f t="shared" si="51"/>
        <v>0</v>
      </c>
      <c r="CC21" s="76">
        <f t="shared" si="51"/>
        <v>0</v>
      </c>
      <c r="CD21" s="76">
        <f t="shared" si="51"/>
        <v>0</v>
      </c>
    </row>
    <row r="22" spans="1:82" hidden="1" outlineLevel="1">
      <c r="B22" s="160" t="s">
        <v>376</v>
      </c>
      <c r="C22" s="76">
        <f t="shared" ref="C22:C25" si="52">SUM(K22:V22)</f>
        <v>-93517.5</v>
      </c>
      <c r="D22" s="76">
        <f t="shared" ref="D22:D25" si="53">SUM(W22:AH22)</f>
        <v>0</v>
      </c>
      <c r="E22" s="76">
        <f t="shared" ref="E22:E25" si="54">SUM(AI22:AT22)</f>
        <v>0</v>
      </c>
      <c r="F22" s="76">
        <f t="shared" ref="F22:F25" si="55">SUM(AU22:BF22)</f>
        <v>0</v>
      </c>
      <c r="G22" s="76">
        <f t="shared" ref="G22:G25" si="56">SUM(BG22:BR22)</f>
        <v>0</v>
      </c>
      <c r="H22" s="76">
        <f>SUM(BS22:CD22)</f>
        <v>0</v>
      </c>
      <c r="I22" s="76">
        <f t="shared" si="48"/>
        <v>-93517.5</v>
      </c>
      <c r="K22" s="76">
        <f>-('С-сть'!K14+'С-сть'!K31)</f>
        <v>-293.125</v>
      </c>
      <c r="L22" s="76">
        <f>-('С-сть'!L14+'С-сть'!L31)</f>
        <v>-293.125</v>
      </c>
      <c r="M22" s="76">
        <f>-('С-сть'!M14+'С-сть'!M31)</f>
        <v>-293.125</v>
      </c>
      <c r="N22" s="76">
        <f>-('С-сть'!N14+'С-сть'!N31)</f>
        <v>-293.125</v>
      </c>
      <c r="O22" s="76">
        <f>-('С-сть'!O14+'С-сть'!O31)</f>
        <v>-90293.125</v>
      </c>
      <c r="P22" s="76">
        <f>-('С-сть'!P14+'С-сть'!P31)</f>
        <v>-293.125</v>
      </c>
      <c r="Q22" s="76">
        <f>-('С-сть'!Q14+'С-сть'!Q31)</f>
        <v>-293.125</v>
      </c>
      <c r="R22" s="76">
        <f>-('С-сть'!R14+'С-сть'!R31)</f>
        <v>-293.125</v>
      </c>
      <c r="S22" s="76">
        <f>-('С-сть'!S14+'С-сть'!S31)</f>
        <v>-293.125</v>
      </c>
      <c r="T22" s="76">
        <f>-('С-сть'!T14+'С-сть'!T31)</f>
        <v>-293.125</v>
      </c>
      <c r="U22" s="76">
        <f>-('С-сть'!U14+'С-сть'!U31)</f>
        <v>-293.125</v>
      </c>
      <c r="V22" s="76">
        <f>-('С-сть'!V14+'С-сть'!V31)</f>
        <v>-293.125</v>
      </c>
      <c r="W22" s="76">
        <f>-('С-сть'!W14+'С-сть'!W31)</f>
        <v>0</v>
      </c>
      <c r="X22" s="76">
        <f>-('С-сть'!X14+'С-сть'!X31)</f>
        <v>0</v>
      </c>
      <c r="Y22" s="76">
        <f>-('С-сть'!Y14+'С-сть'!Y31)</f>
        <v>0</v>
      </c>
      <c r="Z22" s="76">
        <f>-('С-сть'!Z14+'С-сть'!Z31)</f>
        <v>0</v>
      </c>
      <c r="AA22" s="76">
        <f>-('С-сть'!AA14+'С-сть'!AA31)</f>
        <v>0</v>
      </c>
      <c r="AB22" s="76">
        <f>-('С-сть'!AB14+'С-сть'!AB31)</f>
        <v>0</v>
      </c>
      <c r="AC22" s="76">
        <f>-('С-сть'!AC14+'С-сть'!AC31)</f>
        <v>0</v>
      </c>
      <c r="AD22" s="76">
        <f>-('С-сть'!AD14+'С-сть'!AD31)</f>
        <v>0</v>
      </c>
      <c r="AE22" s="76">
        <f>-('С-сть'!AE14+'С-сть'!AE31)</f>
        <v>0</v>
      </c>
      <c r="AF22" s="76">
        <f>-('С-сть'!AF14+'С-сть'!AF31)</f>
        <v>0</v>
      </c>
      <c r="AG22" s="76">
        <f>-('С-сть'!AG14+'С-сть'!AG31)</f>
        <v>0</v>
      </c>
      <c r="AH22" s="76">
        <f>-('С-сть'!AH14+'С-сть'!AH31)</f>
        <v>0</v>
      </c>
      <c r="AI22" s="76">
        <f>-('С-сть'!AI14+'С-сть'!AI31)</f>
        <v>0</v>
      </c>
      <c r="AJ22" s="76">
        <f>-('С-сть'!AJ14+'С-сть'!AJ31)</f>
        <v>0</v>
      </c>
      <c r="AK22" s="76">
        <f>-('С-сть'!AK14+'С-сть'!AK31)</f>
        <v>0</v>
      </c>
      <c r="AL22" s="76">
        <f>-('С-сть'!AL14+'С-сть'!AL31)</f>
        <v>0</v>
      </c>
      <c r="AM22" s="76">
        <f>-('С-сть'!AM14+'С-сть'!AM31)</f>
        <v>0</v>
      </c>
      <c r="AN22" s="76">
        <f>-('С-сть'!AN14+'С-сть'!AN31)</f>
        <v>0</v>
      </c>
      <c r="AO22" s="76">
        <f>-('С-сть'!AO14+'С-сть'!AO31)</f>
        <v>0</v>
      </c>
      <c r="AP22" s="76">
        <f>-('С-сть'!AP14+'С-сть'!AP31)</f>
        <v>0</v>
      </c>
      <c r="AQ22" s="76">
        <f>-('С-сть'!AQ14+'С-сть'!AQ31)</f>
        <v>0</v>
      </c>
      <c r="AR22" s="76">
        <f>-('С-сть'!AR14+'С-сть'!AR31)</f>
        <v>0</v>
      </c>
      <c r="AS22" s="76">
        <f>-('С-сть'!AS14+'С-сть'!AS31)</f>
        <v>0</v>
      </c>
      <c r="AT22" s="76">
        <f>-('С-сть'!AT14+'С-сть'!AT31)</f>
        <v>0</v>
      </c>
      <c r="AU22" s="76">
        <f>-('С-сть'!AU14+'С-сть'!AU31)</f>
        <v>0</v>
      </c>
      <c r="AV22" s="76">
        <f>-('С-сть'!AV14+'С-сть'!AV31)</f>
        <v>0</v>
      </c>
      <c r="AW22" s="76">
        <f>-('С-сть'!AW14+'С-сть'!AW31)</f>
        <v>0</v>
      </c>
      <c r="AX22" s="76">
        <f>-('С-сть'!AX14+'С-сть'!AX31)</f>
        <v>0</v>
      </c>
      <c r="AY22" s="76">
        <f>-('С-сть'!AY14+'С-сть'!AY31)</f>
        <v>0</v>
      </c>
      <c r="AZ22" s="76">
        <f>-('С-сть'!AZ14+'С-сть'!AZ31)</f>
        <v>0</v>
      </c>
      <c r="BA22" s="76">
        <f>-('С-сть'!BA14+'С-сть'!BA31)</f>
        <v>0</v>
      </c>
      <c r="BB22" s="76">
        <f>-('С-сть'!BB14+'С-сть'!BB31)</f>
        <v>0</v>
      </c>
      <c r="BC22" s="76">
        <f>-('С-сть'!BC14+'С-сть'!BC31)</f>
        <v>0</v>
      </c>
      <c r="BD22" s="76">
        <f>-('С-сть'!BD14+'С-сть'!BD31)</f>
        <v>0</v>
      </c>
      <c r="BE22" s="76">
        <f>-('С-сть'!BE14+'С-сть'!BE31)</f>
        <v>0</v>
      </c>
      <c r="BF22" s="76">
        <f>-('С-сть'!BF14+'С-сть'!BF31)</f>
        <v>0</v>
      </c>
      <c r="BG22" s="76">
        <f>-('С-сть'!BG14+'С-сть'!BG31)</f>
        <v>0</v>
      </c>
      <c r="BH22" s="76">
        <f>-('С-сть'!BH14+'С-сть'!BH31)</f>
        <v>0</v>
      </c>
      <c r="BI22" s="76">
        <f>-('С-сть'!BI14+'С-сть'!BI31)</f>
        <v>0</v>
      </c>
      <c r="BJ22" s="76">
        <f>-('С-сть'!BJ14+'С-сть'!BJ31)</f>
        <v>0</v>
      </c>
      <c r="BK22" s="76">
        <f>-('С-сть'!BK14+'С-сть'!BK31)</f>
        <v>0</v>
      </c>
      <c r="BL22" s="76">
        <f>-('С-сть'!BL14+'С-сть'!BL31)</f>
        <v>0</v>
      </c>
      <c r="BM22" s="76">
        <f>-('С-сть'!BM14+'С-сть'!BM31)</f>
        <v>0</v>
      </c>
      <c r="BN22" s="76">
        <f>-('С-сть'!BN14+'С-сть'!BN31)</f>
        <v>0</v>
      </c>
      <c r="BO22" s="76">
        <f>-('С-сть'!BO14+'С-сть'!BO31)</f>
        <v>0</v>
      </c>
      <c r="BP22" s="76">
        <f>-('С-сть'!BP14+'С-сть'!BP31)</f>
        <v>0</v>
      </c>
      <c r="BQ22" s="76">
        <f>-('С-сть'!BQ14+'С-сть'!BQ31)</f>
        <v>0</v>
      </c>
      <c r="BR22" s="76">
        <f>-('С-сть'!BR14+'С-сть'!BR31)</f>
        <v>0</v>
      </c>
      <c r="BS22" s="76">
        <f>-('С-сть'!BS14+'С-сть'!BS31)</f>
        <v>0</v>
      </c>
      <c r="BT22" s="76">
        <f>-('С-сть'!BT14+'С-сть'!BT31)</f>
        <v>0</v>
      </c>
      <c r="BU22" s="76">
        <f>-('С-сть'!BU14+'С-сть'!BU31)</f>
        <v>0</v>
      </c>
      <c r="BV22" s="76">
        <f>-('С-сть'!BV14+'С-сть'!BV31)</f>
        <v>0</v>
      </c>
      <c r="BW22" s="76">
        <f>-('С-сть'!BW14+'С-сть'!BW31)</f>
        <v>0</v>
      </c>
      <c r="BX22" s="76">
        <f>-('С-сть'!BX14+'С-сть'!BX31)</f>
        <v>0</v>
      </c>
      <c r="BY22" s="76">
        <f>-('С-сть'!BY14+'С-сть'!BY31)</f>
        <v>0</v>
      </c>
      <c r="BZ22" s="76">
        <f>-('С-сть'!BZ14+'С-сть'!BZ31)</f>
        <v>0</v>
      </c>
      <c r="CA22" s="76">
        <f>-('С-сть'!CA14+'С-сть'!CA31)</f>
        <v>0</v>
      </c>
      <c r="CB22" s="76">
        <f>-('С-сть'!CB14+'С-сть'!CB31)</f>
        <v>0</v>
      </c>
      <c r="CC22" s="76">
        <f>-('С-сть'!CC14+'С-сть'!CC31)</f>
        <v>0</v>
      </c>
      <c r="CD22" s="76">
        <f>-('С-сть'!CD14+'С-сть'!CD31)</f>
        <v>0</v>
      </c>
    </row>
    <row r="23" spans="1:82" hidden="1" outlineLevel="1">
      <c r="B23" s="160" t="s">
        <v>374</v>
      </c>
      <c r="C23" s="76">
        <f t="shared" si="52"/>
        <v>0</v>
      </c>
      <c r="D23" s="76">
        <f t="shared" si="53"/>
        <v>0</v>
      </c>
      <c r="E23" s="76">
        <f t="shared" si="54"/>
        <v>0</v>
      </c>
      <c r="F23" s="76">
        <f t="shared" si="55"/>
        <v>0</v>
      </c>
      <c r="G23" s="76">
        <f t="shared" si="56"/>
        <v>0</v>
      </c>
      <c r="H23" s="76">
        <f>SUM(BS23:CD23)</f>
        <v>0</v>
      </c>
      <c r="I23" s="76">
        <f t="shared" si="48"/>
        <v>0</v>
      </c>
      <c r="K23" s="76">
        <f t="array" ref="K23">SUM($K22:$BR22*($K$3:$BR$3=K$3))*Параметры!$C$45</f>
        <v>0</v>
      </c>
      <c r="L23" s="76">
        <f t="array" ref="L23">SUM($K22:$BR22*($K$3:$BR$3=L$3))*Параметры!$C$45</f>
        <v>0</v>
      </c>
      <c r="M23" s="76">
        <f t="array" ref="M23">SUM($K22:$BR22*($K$3:$BR$3=M$3))*Параметры!$C$45</f>
        <v>0</v>
      </c>
      <c r="N23" s="76">
        <f t="array" ref="N23">SUM($K22:$BR22*($K$3:$BR$3=N$3))*Параметры!$C$45</f>
        <v>0</v>
      </c>
      <c r="O23" s="76">
        <f t="array" ref="O23">SUM($K22:$BR22*($K$3:$BR$3=O$3))*Параметры!$C$45</f>
        <v>0</v>
      </c>
      <c r="P23" s="76">
        <f t="array" ref="P23">SUM($K22:$BR22*($K$3:$BR$3=P$3))*Параметры!$C$45</f>
        <v>0</v>
      </c>
      <c r="Q23" s="76">
        <f t="array" ref="Q23">SUM($K22:$BR22*($K$3:$BR$3=Q$3))*Параметры!$C$45</f>
        <v>0</v>
      </c>
      <c r="R23" s="76">
        <f t="array" ref="R23">SUM($K22:$BR22*($K$3:$BR$3=R$3))*Параметры!$C$45</f>
        <v>0</v>
      </c>
      <c r="S23" s="76">
        <f t="array" ref="S23">SUM($K22:$BR22*($K$3:$BR$3=S$3))*Параметры!$C$45</f>
        <v>0</v>
      </c>
      <c r="T23" s="76">
        <f t="array" ref="T23">SUM($K22:$BR22*($K$3:$BR$3=T$3))*Параметры!$C$45</f>
        <v>0</v>
      </c>
      <c r="U23" s="76">
        <f t="array" ref="U23">SUM($K22:$BR22*($K$3:$BR$3=U$3))*Параметры!$C$45</f>
        <v>0</v>
      </c>
      <c r="V23" s="76">
        <f t="array" ref="V23">SUM($K22:$BR22*($K$3:$BR$3=V$3))*Параметры!$C$45</f>
        <v>0</v>
      </c>
      <c r="W23" s="76">
        <f t="array" ref="W23">SUM($K22:$BR22*($K$3:$BR$3=W$3))*Параметры!$C$45</f>
        <v>0</v>
      </c>
      <c r="X23" s="76">
        <f t="array" ref="X23">SUM($K22:$BR22*($K$3:$BR$3=X$3))*Параметры!$C$45</f>
        <v>0</v>
      </c>
      <c r="Y23" s="76">
        <f t="array" ref="Y23">SUM($K22:$BR22*($K$3:$BR$3=Y$3))*Параметры!$C$45</f>
        <v>0</v>
      </c>
      <c r="Z23" s="76">
        <f t="array" ref="Z23">SUM($K22:$BR22*($K$3:$BR$3=Z$3))*Параметры!$C$45</f>
        <v>0</v>
      </c>
      <c r="AA23" s="76">
        <f t="array" ref="AA23">SUM($K22:$BR22*($K$3:$BR$3=AA$3))*Параметры!$C$45</f>
        <v>0</v>
      </c>
      <c r="AB23" s="76">
        <f t="array" ref="AB23">SUM($K22:$BR22*($K$3:$BR$3=AB$3))*Параметры!$C$45</f>
        <v>0</v>
      </c>
      <c r="AC23" s="76">
        <f t="array" ref="AC23">SUM($K22:$BR22*($K$3:$BR$3=AC$3))*Параметры!$C$45</f>
        <v>0</v>
      </c>
      <c r="AD23" s="76">
        <f t="array" ref="AD23">SUM($K22:$BR22*($K$3:$BR$3=AD$3))*Параметры!$C$45</f>
        <v>0</v>
      </c>
      <c r="AE23" s="76">
        <f t="array" ref="AE23">SUM($K22:$BR22*($K$3:$BR$3=AE$3))*Параметры!$C$45</f>
        <v>0</v>
      </c>
      <c r="AF23" s="76">
        <f t="array" ref="AF23">SUM($K22:$BR22*($K$3:$BR$3=AF$3))*Параметры!$C$45</f>
        <v>0</v>
      </c>
      <c r="AG23" s="76">
        <f t="array" ref="AG23">SUM($K22:$BR22*($K$3:$BR$3=AG$3))*Параметры!$C$45</f>
        <v>0</v>
      </c>
      <c r="AH23" s="76">
        <f t="array" ref="AH23">SUM($K22:$BR22*($K$3:$BR$3=AH$3))*Параметры!$C$45</f>
        <v>0</v>
      </c>
      <c r="AI23" s="76">
        <f t="array" ref="AI23">SUM($K22:$BR22*($K$3:$BR$3=AI$3))*Параметры!$C$45</f>
        <v>0</v>
      </c>
      <c r="AJ23" s="76">
        <f t="array" ref="AJ23">SUM($K22:$BR22*($K$3:$BR$3=AJ$3))*Параметры!$C$45</f>
        <v>0</v>
      </c>
      <c r="AK23" s="76">
        <f t="array" ref="AK23">SUM($K22:$BR22*($K$3:$BR$3=AK$3))*Параметры!$C$45</f>
        <v>0</v>
      </c>
      <c r="AL23" s="76">
        <f t="array" ref="AL23">SUM($K22:$BR22*($K$3:$BR$3=AL$3))*Параметры!$C$45</f>
        <v>0</v>
      </c>
      <c r="AM23" s="76">
        <f t="array" ref="AM23">SUM($K22:$BR22*($K$3:$BR$3=AM$3))*Параметры!$C$45</f>
        <v>0</v>
      </c>
      <c r="AN23" s="76">
        <f t="array" ref="AN23">SUM($K22:$BR22*($K$3:$BR$3=AN$3))*Параметры!$C$45</f>
        <v>0</v>
      </c>
      <c r="AO23" s="76">
        <f t="array" ref="AO23">SUM($K22:$BR22*($K$3:$BR$3=AO$3))*Параметры!$C$45</f>
        <v>0</v>
      </c>
      <c r="AP23" s="76">
        <f t="array" ref="AP23">SUM($K22:$BR22*($K$3:$BR$3=AP$3))*Параметры!$C$45</f>
        <v>0</v>
      </c>
      <c r="AQ23" s="76">
        <f t="array" ref="AQ23">SUM($K22:$BR22*($K$3:$BR$3=AQ$3))*Параметры!$C$45</f>
        <v>0</v>
      </c>
      <c r="AR23" s="76">
        <f t="array" ref="AR23">SUM($K22:$BR22*($K$3:$BR$3=AR$3))*Параметры!$C$45</f>
        <v>0</v>
      </c>
      <c r="AS23" s="76">
        <f t="array" ref="AS23">SUM($K22:$BR22*($K$3:$BR$3=AS$3))*Параметры!$C$45</f>
        <v>0</v>
      </c>
      <c r="AT23" s="76">
        <f t="array" ref="AT23">SUM($K22:$BR22*($K$3:$BR$3=AT$3))*Параметры!$C$45</f>
        <v>0</v>
      </c>
      <c r="AU23" s="76">
        <f t="array" ref="AU23">SUM($K22:$BR22*($K$3:$BR$3=AU$3))*Параметры!$C$45</f>
        <v>0</v>
      </c>
      <c r="AV23" s="76">
        <f t="array" ref="AV23">SUM($K22:$BR22*($K$3:$BR$3=AV$3))*Параметры!$C$45</f>
        <v>0</v>
      </c>
      <c r="AW23" s="76">
        <f t="array" ref="AW23">SUM($K22:$BR22*($K$3:$BR$3=AW$3))*Параметры!$C$45</f>
        <v>0</v>
      </c>
      <c r="AX23" s="76">
        <f t="array" ref="AX23">SUM($K22:$BR22*($K$3:$BR$3=AX$3))*Параметры!$C$45</f>
        <v>0</v>
      </c>
      <c r="AY23" s="76">
        <f t="array" ref="AY23">SUM($K22:$BR22*($K$3:$BR$3=AY$3))*Параметры!$C$45</f>
        <v>0</v>
      </c>
      <c r="AZ23" s="76">
        <f t="array" ref="AZ23">SUM($K22:$BR22*($K$3:$BR$3=AZ$3))*Параметры!$C$45</f>
        <v>0</v>
      </c>
      <c r="BA23" s="76">
        <f t="array" ref="BA23">SUM($K22:$BR22*($K$3:$BR$3=BA$3))*Параметры!$C$45</f>
        <v>0</v>
      </c>
      <c r="BB23" s="76">
        <f t="array" ref="BB23">SUM($K22:$BR22*($K$3:$BR$3=BB$3))*Параметры!$C$45</f>
        <v>0</v>
      </c>
      <c r="BC23" s="76">
        <f t="array" ref="BC23">SUM($K22:$BR22*($K$3:$BR$3=BC$3))*Параметры!$C$45</f>
        <v>0</v>
      </c>
      <c r="BD23" s="76">
        <f t="array" ref="BD23">SUM($K22:$BR22*($K$3:$BR$3=BD$3))*Параметры!$C$45</f>
        <v>0</v>
      </c>
      <c r="BE23" s="76">
        <f t="array" ref="BE23">SUM($K22:$BR22*($K$3:$BR$3=BE$3))*Параметры!$C$45</f>
        <v>0</v>
      </c>
      <c r="BF23" s="76">
        <f t="array" ref="BF23">SUM($K22:$BR22*($K$3:$BR$3=BF$3))*Параметры!$C$45</f>
        <v>0</v>
      </c>
      <c r="BG23" s="76">
        <f t="array" ref="BG23">SUM($K22:$BR22*($K$3:$BR$3=BG$3))*Параметры!$C$45</f>
        <v>0</v>
      </c>
      <c r="BH23" s="76">
        <f t="array" ref="BH23">SUM($K22:$BR22*($K$3:$BR$3=BH$3))*Параметры!$C$45</f>
        <v>0</v>
      </c>
      <c r="BI23" s="76">
        <f t="array" ref="BI23">SUM($K22:$BR22*($K$3:$BR$3=BI$3))*Параметры!$C$45</f>
        <v>0</v>
      </c>
      <c r="BJ23" s="76">
        <f t="array" ref="BJ23">SUM($K22:$BR22*($K$3:$BR$3=BJ$3))*Параметры!$C$45</f>
        <v>0</v>
      </c>
      <c r="BK23" s="76">
        <f t="array" ref="BK23">SUM($K22:$BR22*($K$3:$BR$3=BK$3))*Параметры!$C$45</f>
        <v>0</v>
      </c>
      <c r="BL23" s="76">
        <f t="array" ref="BL23">SUM($K22:$BR22*($K$3:$BR$3=BL$3))*Параметры!$C$45</f>
        <v>0</v>
      </c>
      <c r="BM23" s="76">
        <f t="array" ref="BM23">SUM($K22:$BR22*($K$3:$BR$3=BM$3))*Параметры!$C$45</f>
        <v>0</v>
      </c>
      <c r="BN23" s="76">
        <f t="array" ref="BN23">SUM($K22:$BR22*($K$3:$BR$3=BN$3))*Параметры!$C$45</f>
        <v>0</v>
      </c>
      <c r="BO23" s="76">
        <f t="array" ref="BO23">SUM($K22:$BR22*($K$3:$BR$3=BO$3))*Параметры!$C$45</f>
        <v>0</v>
      </c>
      <c r="BP23" s="76">
        <f t="array" ref="BP23">SUM($K22:$BR22*($K$3:$BR$3=BP$3))*Параметры!$C$45</f>
        <v>0</v>
      </c>
      <c r="BQ23" s="76">
        <f t="array" ref="BQ23">SUM($K22:$BR22*($K$3:$BR$3=BQ$3))*Параметры!$C$45</f>
        <v>0</v>
      </c>
      <c r="BR23" s="76">
        <f t="array" ref="BR23">SUM($K22:$BR22*($K$3:$BR$3=BR$3))*Параметры!$C$45</f>
        <v>0</v>
      </c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</row>
    <row r="24" spans="1:82" hidden="1" outlineLevel="1">
      <c r="B24" s="160" t="s">
        <v>392</v>
      </c>
      <c r="C24" s="76">
        <f t="shared" si="52"/>
        <v>-93224.375</v>
      </c>
      <c r="D24" s="76">
        <f t="shared" si="53"/>
        <v>-293.125</v>
      </c>
      <c r="E24" s="76">
        <f t="shared" si="54"/>
        <v>0</v>
      </c>
      <c r="F24" s="76">
        <f t="shared" si="55"/>
        <v>0</v>
      </c>
      <c r="G24" s="76">
        <f t="shared" si="56"/>
        <v>0</v>
      </c>
      <c r="H24" s="76">
        <f>SUM(BS24:CD24)</f>
        <v>0</v>
      </c>
      <c r="I24" s="76">
        <f t="shared" si="48"/>
        <v>-93517.5</v>
      </c>
      <c r="K24" s="76">
        <f t="array" ref="K24">(1-Параметры!$C$45)*SUM($K22:$BR22*($K$3:$BR$3=DATE(YEAR(K$3),MONTH(K$3)-CEILING(Параметры!$C$46/30,1),1)))</f>
        <v>0</v>
      </c>
      <c r="L24" s="76">
        <f t="array" ref="L24">(1-Параметры!$C$45)*SUM($K22:$BR22*($K$3:$BR$3=DATE(YEAR(L$3),MONTH(L$3)-CEILING(Параметры!$C$46/30,1),1)))</f>
        <v>-293.125</v>
      </c>
      <c r="M24" s="76">
        <f t="array" ref="M24">(1-Параметры!$C$45)*SUM($K22:$BR22*($K$3:$BR$3=DATE(YEAR(M$3),MONTH(M$3)-CEILING(Параметры!$C$46/30,1),1)))</f>
        <v>-293.125</v>
      </c>
      <c r="N24" s="76">
        <f t="array" ref="N24">(1-Параметры!$C$45)*SUM($K22:$BR22*($K$3:$BR$3=DATE(YEAR(N$3),MONTH(N$3)-CEILING(Параметры!$C$46/30,1),1)))</f>
        <v>-293.125</v>
      </c>
      <c r="O24" s="76">
        <f t="array" ref="O24">(1-Параметры!$C$45)*SUM($K22:$BR22*($K$3:$BR$3=DATE(YEAR(O$3),MONTH(O$3)-CEILING(Параметры!$C$46/30,1),1)))</f>
        <v>-293.125</v>
      </c>
      <c r="P24" s="76">
        <f t="array" ref="P24">(1-Параметры!$C$45)*SUM($K22:$BR22*($K$3:$BR$3=DATE(YEAR(P$3),MONTH(P$3)-CEILING(Параметры!$C$46/30,1),1)))</f>
        <v>-90293.125</v>
      </c>
      <c r="Q24" s="76">
        <f t="array" ref="Q24">(1-Параметры!$C$45)*SUM($K22:$BR22*($K$3:$BR$3=DATE(YEAR(Q$3),MONTH(Q$3)-CEILING(Параметры!$C$46/30,1),1)))</f>
        <v>-293.125</v>
      </c>
      <c r="R24" s="76">
        <f t="array" ref="R24">(1-Параметры!$C$45)*SUM($K22:$BR22*($K$3:$BR$3=DATE(YEAR(R$3),MONTH(R$3)-CEILING(Параметры!$C$46/30,1),1)))</f>
        <v>-293.125</v>
      </c>
      <c r="S24" s="76">
        <f t="array" ref="S24">(1-Параметры!$C$45)*SUM($K22:$BR22*($K$3:$BR$3=DATE(YEAR(S$3),MONTH(S$3)-CEILING(Параметры!$C$46/30,1),1)))</f>
        <v>-293.125</v>
      </c>
      <c r="T24" s="76">
        <f t="array" ref="T24">(1-Параметры!$C$45)*SUM($K22:$BR22*($K$3:$BR$3=DATE(YEAR(T$3),MONTH(T$3)-CEILING(Параметры!$C$46/30,1),1)))</f>
        <v>-293.125</v>
      </c>
      <c r="U24" s="76">
        <f t="array" ref="U24">(1-Параметры!$C$45)*SUM($K22:$BR22*($K$3:$BR$3=DATE(YEAR(U$3),MONTH(U$3)-CEILING(Параметры!$C$46/30,1),1)))</f>
        <v>-293.125</v>
      </c>
      <c r="V24" s="76">
        <f t="array" ref="V24">(1-Параметры!$C$45)*SUM($K22:$BR22*($K$3:$BR$3=DATE(YEAR(V$3),MONTH(V$3)-CEILING(Параметры!$C$46/30,1),1)))</f>
        <v>-293.125</v>
      </c>
      <c r="W24" s="76">
        <f t="array" ref="W24">(1-Параметры!$C$45)*SUM($K22:$BR22*($K$3:$BR$3=DATE(YEAR(W$3),MONTH(W$3)-CEILING(Параметры!$C$46/30,1),1)))</f>
        <v>-293.125</v>
      </c>
      <c r="X24" s="76">
        <f t="array" ref="X24">(1-Параметры!$C$45)*SUM($K22:$BR22*($K$3:$BR$3=DATE(YEAR(X$3),MONTH(X$3)-CEILING(Параметры!$C$46/30,1),1)))</f>
        <v>0</v>
      </c>
      <c r="Y24" s="76">
        <f t="array" ref="Y24">(1-Параметры!$C$45)*SUM($K22:$BR22*($K$3:$BR$3=DATE(YEAR(Y$3),MONTH(Y$3)-CEILING(Параметры!$C$46/30,1),1)))</f>
        <v>0</v>
      </c>
      <c r="Z24" s="76">
        <f t="array" ref="Z24">(1-Параметры!$C$45)*SUM($K22:$BR22*($K$3:$BR$3=DATE(YEAR(Z$3),MONTH(Z$3)-CEILING(Параметры!$C$46/30,1),1)))</f>
        <v>0</v>
      </c>
      <c r="AA24" s="76">
        <f t="array" ref="AA24">(1-Параметры!$C$45)*SUM($K22:$BR22*($K$3:$BR$3=DATE(YEAR(AA$3),MONTH(AA$3)-CEILING(Параметры!$C$46/30,1),1)))</f>
        <v>0</v>
      </c>
      <c r="AB24" s="76">
        <f t="array" ref="AB24">(1-Параметры!$C$45)*SUM($K22:$BR22*($K$3:$BR$3=DATE(YEAR(AB$3),MONTH(AB$3)-CEILING(Параметры!$C$46/30,1),1)))</f>
        <v>0</v>
      </c>
      <c r="AC24" s="76">
        <f t="array" ref="AC24">(1-Параметры!$C$45)*SUM($K22:$BR22*($K$3:$BR$3=DATE(YEAR(AC$3),MONTH(AC$3)-CEILING(Параметры!$C$46/30,1),1)))</f>
        <v>0</v>
      </c>
      <c r="AD24" s="76">
        <f t="array" ref="AD24">(1-Параметры!$C$45)*SUM($K22:$BR22*($K$3:$BR$3=DATE(YEAR(AD$3),MONTH(AD$3)-CEILING(Параметры!$C$46/30,1),1)))</f>
        <v>0</v>
      </c>
      <c r="AE24" s="76">
        <f t="array" ref="AE24">(1-Параметры!$C$45)*SUM($K22:$BR22*($K$3:$BR$3=DATE(YEAR(AE$3),MONTH(AE$3)-CEILING(Параметры!$C$46/30,1),1)))</f>
        <v>0</v>
      </c>
      <c r="AF24" s="76">
        <f t="array" ref="AF24">(1-Параметры!$C$45)*SUM($K22:$BR22*($K$3:$BR$3=DATE(YEAR(AF$3),MONTH(AF$3)-CEILING(Параметры!$C$46/30,1),1)))</f>
        <v>0</v>
      </c>
      <c r="AG24" s="76">
        <f t="array" ref="AG24">(1-Параметры!$C$45)*SUM($K22:$BR22*($K$3:$BR$3=DATE(YEAR(AG$3),MONTH(AG$3)-CEILING(Параметры!$C$46/30,1),1)))</f>
        <v>0</v>
      </c>
      <c r="AH24" s="76">
        <f t="array" ref="AH24">(1-Параметры!$C$45)*SUM($K22:$BR22*($K$3:$BR$3=DATE(YEAR(AH$3),MONTH(AH$3)-CEILING(Параметры!$C$46/30,1),1)))</f>
        <v>0</v>
      </c>
      <c r="AI24" s="76">
        <f t="array" ref="AI24">(1-Параметры!$C$45)*SUM($K22:$BR22*($K$3:$BR$3=DATE(YEAR(AI$3),MONTH(AI$3)-CEILING(Параметры!$C$46/30,1),1)))</f>
        <v>0</v>
      </c>
      <c r="AJ24" s="76">
        <f t="array" ref="AJ24">(1-Параметры!$C$45)*SUM($K22:$BR22*($K$3:$BR$3=DATE(YEAR(AJ$3),MONTH(AJ$3)-CEILING(Параметры!$C$46/30,1),1)))</f>
        <v>0</v>
      </c>
      <c r="AK24" s="76">
        <f t="array" ref="AK24">(1-Параметры!$C$45)*SUM($K22:$BR22*($K$3:$BR$3=DATE(YEAR(AK$3),MONTH(AK$3)-CEILING(Параметры!$C$46/30,1),1)))</f>
        <v>0</v>
      </c>
      <c r="AL24" s="76">
        <f t="array" ref="AL24">(1-Параметры!$C$45)*SUM($K22:$BR22*($K$3:$BR$3=DATE(YEAR(AL$3),MONTH(AL$3)-CEILING(Параметры!$C$46/30,1),1)))</f>
        <v>0</v>
      </c>
      <c r="AM24" s="76">
        <f t="array" ref="AM24">(1-Параметры!$C$45)*SUM($K22:$BR22*($K$3:$BR$3=DATE(YEAR(AM$3),MONTH(AM$3)-CEILING(Параметры!$C$46/30,1),1)))</f>
        <v>0</v>
      </c>
      <c r="AN24" s="76">
        <f t="array" ref="AN24">(1-Параметры!$C$45)*SUM($K22:$BR22*($K$3:$BR$3=DATE(YEAR(AN$3),MONTH(AN$3)-CEILING(Параметры!$C$46/30,1),1)))</f>
        <v>0</v>
      </c>
      <c r="AO24" s="76">
        <f t="array" ref="AO24">(1-Параметры!$C$45)*SUM($K22:$BR22*($K$3:$BR$3=DATE(YEAR(AO$3),MONTH(AO$3)-CEILING(Параметры!$C$46/30,1),1)))</f>
        <v>0</v>
      </c>
      <c r="AP24" s="76">
        <f t="array" ref="AP24">(1-Параметры!$C$45)*SUM($K22:$BR22*($K$3:$BR$3=DATE(YEAR(AP$3),MONTH(AP$3)-CEILING(Параметры!$C$46/30,1),1)))</f>
        <v>0</v>
      </c>
      <c r="AQ24" s="76">
        <f t="array" ref="AQ24">(1-Параметры!$C$45)*SUM($K22:$BR22*($K$3:$BR$3=DATE(YEAR(AQ$3),MONTH(AQ$3)-CEILING(Параметры!$C$46/30,1),1)))</f>
        <v>0</v>
      </c>
      <c r="AR24" s="76">
        <f t="array" ref="AR24">(1-Параметры!$C$45)*SUM($K22:$BR22*($K$3:$BR$3=DATE(YEAR(AR$3),MONTH(AR$3)-CEILING(Параметры!$C$46/30,1),1)))</f>
        <v>0</v>
      </c>
      <c r="AS24" s="76">
        <f t="array" ref="AS24">(1-Параметры!$C$45)*SUM($K22:$BR22*($K$3:$BR$3=DATE(YEAR(AS$3),MONTH(AS$3)-CEILING(Параметры!$C$46/30,1),1)))</f>
        <v>0</v>
      </c>
      <c r="AT24" s="76">
        <f t="array" ref="AT24">(1-Параметры!$C$45)*SUM($K22:$BR22*($K$3:$BR$3=DATE(YEAR(AT$3),MONTH(AT$3)-CEILING(Параметры!$C$46/30,1),1)))</f>
        <v>0</v>
      </c>
      <c r="AU24" s="76">
        <f t="array" ref="AU24">(1-Параметры!$C$45)*SUM($K22:$BR22*($K$3:$BR$3=DATE(YEAR(AU$3),MONTH(AU$3)-CEILING(Параметры!$C$46/30,1),1)))</f>
        <v>0</v>
      </c>
      <c r="AV24" s="76">
        <f t="array" ref="AV24">(1-Параметры!$C$45)*SUM($K22:$BR22*($K$3:$BR$3=DATE(YEAR(AV$3),MONTH(AV$3)-CEILING(Параметры!$C$46/30,1),1)))</f>
        <v>0</v>
      </c>
      <c r="AW24" s="76">
        <f t="array" ref="AW24">(1-Параметры!$C$45)*SUM($K22:$BR22*($K$3:$BR$3=DATE(YEAR(AW$3),MONTH(AW$3)-CEILING(Параметры!$C$46/30,1),1)))</f>
        <v>0</v>
      </c>
      <c r="AX24" s="76">
        <f t="array" ref="AX24">(1-Параметры!$C$45)*SUM($K22:$BR22*($K$3:$BR$3=DATE(YEAR(AX$3),MONTH(AX$3)-CEILING(Параметры!$C$46/30,1),1)))</f>
        <v>0</v>
      </c>
      <c r="AY24" s="76">
        <f t="array" ref="AY24">(1-Параметры!$C$45)*SUM($K22:$BR22*($K$3:$BR$3=DATE(YEAR(AY$3),MONTH(AY$3)-CEILING(Параметры!$C$46/30,1),1)))</f>
        <v>0</v>
      </c>
      <c r="AZ24" s="76">
        <f t="array" ref="AZ24">(1-Параметры!$C$45)*SUM($K22:$BR22*($K$3:$BR$3=DATE(YEAR(AZ$3),MONTH(AZ$3)-CEILING(Параметры!$C$46/30,1),1)))</f>
        <v>0</v>
      </c>
      <c r="BA24" s="76">
        <f t="array" ref="BA24">(1-Параметры!$C$45)*SUM($K22:$BR22*($K$3:$BR$3=DATE(YEAR(BA$3),MONTH(BA$3)-CEILING(Параметры!$C$46/30,1),1)))</f>
        <v>0</v>
      </c>
      <c r="BB24" s="76">
        <f t="array" ref="BB24">(1-Параметры!$C$45)*SUM($K22:$BR22*($K$3:$BR$3=DATE(YEAR(BB$3),MONTH(BB$3)-CEILING(Параметры!$C$46/30,1),1)))</f>
        <v>0</v>
      </c>
      <c r="BC24" s="76">
        <f t="array" ref="BC24">(1-Параметры!$C$45)*SUM($K22:$BR22*($K$3:$BR$3=DATE(YEAR(BC$3),MONTH(BC$3)-CEILING(Параметры!$C$46/30,1),1)))</f>
        <v>0</v>
      </c>
      <c r="BD24" s="76">
        <f t="array" ref="BD24">(1-Параметры!$C$45)*SUM($K22:$BR22*($K$3:$BR$3=DATE(YEAR(BD$3),MONTH(BD$3)-CEILING(Параметры!$C$46/30,1),1)))</f>
        <v>0</v>
      </c>
      <c r="BE24" s="76">
        <f t="array" ref="BE24">(1-Параметры!$C$45)*SUM($K22:$BR22*($K$3:$BR$3=DATE(YEAR(BE$3),MONTH(BE$3)-CEILING(Параметры!$C$46/30,1),1)))</f>
        <v>0</v>
      </c>
      <c r="BF24" s="76">
        <f t="array" ref="BF24">(1-Параметры!$C$45)*SUM($K22:$BR22*($K$3:$BR$3=DATE(YEAR(BF$3),MONTH(BF$3)-CEILING(Параметры!$C$46/30,1),1)))</f>
        <v>0</v>
      </c>
      <c r="BG24" s="76">
        <f t="array" ref="BG24">(1-Параметры!$C$45)*SUM($K22:$BR22*($K$3:$BR$3=DATE(YEAR(BG$3),MONTH(BG$3)-CEILING(Параметры!$C$46/30,1),1)))</f>
        <v>0</v>
      </c>
      <c r="BH24" s="76">
        <f t="array" ref="BH24">(1-Параметры!$C$45)*SUM($K22:$BR22*($K$3:$BR$3=DATE(YEAR(BH$3),MONTH(BH$3)-CEILING(Параметры!$C$46/30,1),1)))</f>
        <v>0</v>
      </c>
      <c r="BI24" s="76">
        <f t="array" ref="BI24">(1-Параметры!$C$45)*SUM($K22:$BR22*($K$3:$BR$3=DATE(YEAR(BI$3),MONTH(BI$3)-CEILING(Параметры!$C$46/30,1),1)))</f>
        <v>0</v>
      </c>
      <c r="BJ24" s="76">
        <f t="array" ref="BJ24">(1-Параметры!$C$45)*SUM($K22:$BR22*($K$3:$BR$3=DATE(YEAR(BJ$3),MONTH(BJ$3)-CEILING(Параметры!$C$46/30,1),1)))</f>
        <v>0</v>
      </c>
      <c r="BK24" s="76">
        <f t="array" ref="BK24">(1-Параметры!$C$45)*SUM($K22:$BR22*($K$3:$BR$3=DATE(YEAR(BK$3),MONTH(BK$3)-CEILING(Параметры!$C$46/30,1),1)))</f>
        <v>0</v>
      </c>
      <c r="BL24" s="76">
        <f t="array" ref="BL24">(1-Параметры!$C$45)*SUM($K22:$BR22*($K$3:$BR$3=DATE(YEAR(BL$3),MONTH(BL$3)-CEILING(Параметры!$C$46/30,1),1)))</f>
        <v>0</v>
      </c>
      <c r="BM24" s="76">
        <f t="array" ref="BM24">(1-Параметры!$C$45)*SUM($K22:$BR22*($K$3:$BR$3=DATE(YEAR(BM$3),MONTH(BM$3)-CEILING(Параметры!$C$46/30,1),1)))</f>
        <v>0</v>
      </c>
      <c r="BN24" s="76">
        <f t="array" ref="BN24">(1-Параметры!$C$45)*SUM($K22:$BR22*($K$3:$BR$3=DATE(YEAR(BN$3),MONTH(BN$3)-CEILING(Параметры!$C$46/30,1),1)))</f>
        <v>0</v>
      </c>
      <c r="BO24" s="76">
        <f t="array" ref="BO24">(1-Параметры!$C$45)*SUM($K22:$BR22*($K$3:$BR$3=DATE(YEAR(BO$3),MONTH(BO$3)-CEILING(Параметры!$C$46/30,1),1)))</f>
        <v>0</v>
      </c>
      <c r="BP24" s="76">
        <f t="array" ref="BP24">(1-Параметры!$C$45)*SUM($K22:$BR22*($K$3:$BR$3=DATE(YEAR(BP$3),MONTH(BP$3)-CEILING(Параметры!$C$46/30,1),1)))</f>
        <v>0</v>
      </c>
      <c r="BQ24" s="76">
        <f t="array" ref="BQ24">(1-Параметры!$C$45)*SUM($K22:$BR22*($K$3:$BR$3=DATE(YEAR(BQ$3),MONTH(BQ$3)-CEILING(Параметры!$C$46/30,1),1)))</f>
        <v>0</v>
      </c>
      <c r="BR24" s="76">
        <f t="array" ref="BR24">(1-Параметры!$C$45)*SUM($K22:$BR22*($K$3:$BR$3=DATE(YEAR(BR$3),MONTH(BR$3)-CEILING(Параметры!$C$46/30,1),1)))</f>
        <v>0</v>
      </c>
      <c r="BS24" s="76">
        <f t="array" ref="BS24">(1-Параметры!$C$45)*SUM($K22:$BR22*($K$3:$BR$3=DATE(YEAR(BS$3),MONTH(BS$3)-CEILING(Параметры!$C$46/30,1),1)))</f>
        <v>0</v>
      </c>
      <c r="BT24" s="76">
        <f t="array" ref="BT24">(1-Параметры!$C$45)*SUM($K22:$BR22*($K$3:$BR$3=DATE(YEAR(BT$3),MONTH(BT$3)-CEILING(Параметры!$C$46/30,1),1)))</f>
        <v>0</v>
      </c>
      <c r="BU24" s="76">
        <f t="array" ref="BU24">(1-Параметры!$C$45)*SUM($K22:$BR22*($K$3:$BR$3=DATE(YEAR(BU$3),MONTH(BU$3)-CEILING(Параметры!$C$46/30,1),1)))</f>
        <v>0</v>
      </c>
      <c r="BV24" s="76">
        <f t="array" ref="BV24">(1-Параметры!$C$45)*SUM($K22:$BR22*($K$3:$BR$3=DATE(YEAR(BV$3),MONTH(BV$3)-CEILING(Параметры!$C$46/30,1),1)))</f>
        <v>0</v>
      </c>
      <c r="BW24" s="76">
        <f t="array" ref="BW24">(1-Параметры!$C$45)*SUM($K22:$BR22*($K$3:$BR$3=DATE(YEAR(BW$3),MONTH(BW$3)-CEILING(Параметры!$C$46/30,1),1)))</f>
        <v>0</v>
      </c>
      <c r="BX24" s="76">
        <f t="array" ref="BX24">(1-Параметры!$C$45)*SUM($K22:$BR22*($K$3:$BR$3=DATE(YEAR(BX$3),MONTH(BX$3)-CEILING(Параметры!$C$46/30,1),1)))</f>
        <v>0</v>
      </c>
      <c r="BY24" s="76">
        <f t="array" ref="BY24">(1-Параметры!$C$45)*SUM($K22:$BR22*($K$3:$BR$3=DATE(YEAR(BY$3),MONTH(BY$3)-CEILING(Параметры!$C$46/30,1),1)))</f>
        <v>0</v>
      </c>
      <c r="BZ24" s="76">
        <f t="array" ref="BZ24">(1-Параметры!$C$45)*SUM($K22:$BR22*($K$3:$BR$3=DATE(YEAR(BZ$3),MONTH(BZ$3)-CEILING(Параметры!$C$46/30,1),1)))</f>
        <v>0</v>
      </c>
      <c r="CA24" s="76">
        <f t="array" ref="CA24">(1-Параметры!$C$45)*SUM($K22:$BR22*($K$3:$BR$3=DATE(YEAR(CA$3),MONTH(CA$3)-CEILING(Параметры!$C$46/30,1),1)))</f>
        <v>0</v>
      </c>
      <c r="CB24" s="76">
        <f t="array" ref="CB24">(1-Параметры!$C$45)*SUM($K22:$BR22*($K$3:$BR$3=DATE(YEAR(CB$3),MONTH(CB$3)-CEILING(Параметры!$C$46/30,1),1)))</f>
        <v>0</v>
      </c>
      <c r="CC24" s="76">
        <f t="array" ref="CC24">(1-Параметры!$C$45)*SUM($K22:$BR22*($K$3:$BR$3=DATE(YEAR(CC$3),MONTH(CC$3)-CEILING(Параметры!$C$46/30,1),1)))</f>
        <v>0</v>
      </c>
      <c r="CD24" s="76">
        <f t="array" ref="CD24">(1-Параметры!$C$45)*SUM($K22:$BR22*($K$3:$BR$3=DATE(YEAR(CD$3),MONTH(CD$3)-CEILING(Параметры!$C$46/30,1),1)))</f>
        <v>0</v>
      </c>
    </row>
    <row r="25" spans="1:82" hidden="1" outlineLevel="1">
      <c r="A25" s="7"/>
      <c r="B25" s="159" t="s">
        <v>383</v>
      </c>
      <c r="C25" s="76">
        <f t="shared" si="52"/>
        <v>-285135.46885150514</v>
      </c>
      <c r="D25" s="76">
        <f t="shared" si="53"/>
        <v>0</v>
      </c>
      <c r="E25" s="76">
        <f t="shared" si="54"/>
        <v>0</v>
      </c>
      <c r="F25" s="76">
        <f t="shared" si="55"/>
        <v>0</v>
      </c>
      <c r="G25" s="76">
        <f t="shared" si="56"/>
        <v>0</v>
      </c>
      <c r="H25" s="76">
        <f>SUM(BS25:CD25)</f>
        <v>0</v>
      </c>
      <c r="I25" s="76">
        <f t="shared" ref="I25:I39" si="57">SUM(C25:H25)</f>
        <v>-285135.46885150514</v>
      </c>
      <c r="K25" s="76">
        <f>-('С-сть'!K23+'С-сть'!K27+'С-сть'!K43+'С-сть'!K51+'С-сть'!K59+'С-сть'!K60+'С-сть'!K61+'С-сть'!K62+IF(Параметры!$C$36=1,БДР!K43,БДР!K43+K27))</f>
        <v>-65754.668242628919</v>
      </c>
      <c r="L25" s="76">
        <f>-('С-сть'!L23+'С-сть'!L27+'С-сть'!L43+'С-сть'!L51+'С-сть'!L59+'С-сть'!L60+'С-сть'!L61+'С-сть'!L62+IF(Параметры!$C$36=1,БДР!L43,БДР!L43+L27))</f>
        <v>-16154.66824276519</v>
      </c>
      <c r="M25" s="76">
        <f>-('С-сть'!M23+'С-сть'!M27+'С-сть'!M43+'С-сть'!M51+'С-сть'!M59+'С-сть'!M60+'С-сть'!M61+'С-сть'!M62+IF(Параметры!$C$36=1,БДР!M43,БДР!M43+M27))</f>
        <v>-17154.66824276519</v>
      </c>
      <c r="N25" s="76">
        <f>-('С-сть'!N23+'С-сть'!N27+'С-сть'!N43+'С-сть'!N51+'С-сть'!N59+'С-сть'!N60+'С-сть'!N61+'С-сть'!N62+IF(Параметры!$C$36=1,БДР!N43,БДР!N43+N27))</f>
        <v>-21384.58966254507</v>
      </c>
      <c r="O25" s="76">
        <f>-('С-сть'!O23+'С-сть'!O27+'С-сть'!O43+'С-сть'!O51+'С-сть'!O59+'С-сть'!O60+'С-сть'!O61+'С-сть'!O62+IF(Параметры!$C$36=1,БДР!O43,БДР!O43+O27))</f>
        <v>-23454.58966254507</v>
      </c>
      <c r="P25" s="76">
        <f>-('С-сть'!P23+'С-сть'!P27+'С-сть'!P43+'С-сть'!P51+'С-сть'!P59+'С-сть'!P60+'С-сть'!P61+'С-сть'!P62+IF(Параметры!$C$36=1,БДР!P43,БДР!P43+P27))</f>
        <v>-21384.58966254507</v>
      </c>
      <c r="Q25" s="76">
        <f>-('С-сть'!Q23+'С-сть'!Q27+'С-сть'!Q43+'С-сть'!Q51+'С-сть'!Q59+'С-сть'!Q60+'С-сть'!Q61+'С-сть'!Q62+IF(Параметры!$C$36=1,БДР!Q43,БДР!Q43+Q27))</f>
        <v>-21384.58966254507</v>
      </c>
      <c r="R25" s="76">
        <f>-('С-сть'!R23+'С-сть'!R27+'С-сть'!R43+'С-сть'!R51+'С-сть'!R59+'С-сть'!R60+'С-сть'!R61+'С-сть'!R62+IF(Параметры!$C$36=1,БДР!R43,БДР!R43+R27))</f>
        <v>-21384.58966254507</v>
      </c>
      <c r="S25" s="76">
        <f>-('С-сть'!S23+'С-сть'!S27+'С-сть'!S43+'С-сть'!S51+'С-сть'!S59+'С-сть'!S60+'С-сть'!S61+'С-сть'!S62+IF(Параметры!$C$36=1,БДР!S43,БДР!S43+S27))</f>
        <v>-21384.58966254507</v>
      </c>
      <c r="T25" s="76">
        <f>-('С-сть'!T23+'С-сть'!T27+'С-сть'!T43+'С-сть'!T51+'С-сть'!T59+'С-сть'!T60+'С-сть'!T61+'С-сть'!T62+IF(Параметры!$C$36=1,БДР!T43,БДР!T43+T27))</f>
        <v>-21384.58966254507</v>
      </c>
      <c r="U25" s="76">
        <f>-('С-сть'!U23+'С-сть'!U27+'С-сть'!U43+'С-сть'!U51+'С-сть'!U59+'С-сть'!U60+'С-сть'!U61+'С-сть'!U62+IF(Параметры!$C$36=1,БДР!U43,БДР!U43+U27))</f>
        <v>-17154.66824276519</v>
      </c>
      <c r="V25" s="76">
        <f>-('С-сть'!V23+'С-сть'!V27+'С-сть'!V43+'С-сть'!V51+'С-сть'!V59+'С-сть'!V60+'С-сть'!V61+'С-сть'!V62+IF(Параметры!$C$36=1,БДР!V43,БДР!V43+V27))</f>
        <v>-17154.66824276519</v>
      </c>
      <c r="W25" s="76">
        <f>-('С-сть'!W23+'С-сть'!W27+'С-сть'!W43+'С-сть'!W51+'С-сть'!W59+'С-сть'!W60+'С-сть'!W61+'С-сть'!W62+IF(Параметры!$C$36=1,БДР!W43,БДР!W43+W27))</f>
        <v>0</v>
      </c>
      <c r="X25" s="76">
        <f>-('С-сть'!X23+'С-сть'!X27+'С-сть'!X43+'С-сть'!X51+'С-сть'!X59+'С-сть'!X60+'С-сть'!X61+'С-сть'!X62+IF(Параметры!$C$36=1,БДР!X43,БДР!X43+X27))</f>
        <v>0</v>
      </c>
      <c r="Y25" s="76">
        <f>-('С-сть'!Y23+'С-сть'!Y27+'С-сть'!Y43+'С-сть'!Y51+'С-сть'!Y59+'С-сть'!Y60+'С-сть'!Y61+'С-сть'!Y62+IF(Параметры!$C$36=1,БДР!Y43,БДР!Y43+Y27))</f>
        <v>0</v>
      </c>
      <c r="Z25" s="76">
        <f>-('С-сть'!Z23+'С-сть'!Z27+'С-сть'!Z43+'С-сть'!Z51+'С-сть'!Z59+'С-сть'!Z60+'С-сть'!Z61+'С-сть'!Z62+IF(Параметры!$C$36=1,БДР!Z43,БДР!Z43+Z27))</f>
        <v>0</v>
      </c>
      <c r="AA25" s="76">
        <f>-('С-сть'!AA23+'С-сть'!AA27+'С-сть'!AA43+'С-сть'!AA51+'С-сть'!AA59+'С-сть'!AA60+'С-сть'!AA61+'С-сть'!AA62+IF(Параметры!$C$36=1,БДР!AA43,БДР!AA43+AA27))</f>
        <v>0</v>
      </c>
      <c r="AB25" s="76">
        <f>-('С-сть'!AB23+'С-сть'!AB27+'С-сть'!AB43+'С-сть'!AB51+'С-сть'!AB59+'С-сть'!AB60+'С-сть'!AB61+'С-сть'!AB62+IF(Параметры!$C$36=1,БДР!AB43,БДР!AB43+AB27))</f>
        <v>0</v>
      </c>
      <c r="AC25" s="76">
        <f>-('С-сть'!AC23+'С-сть'!AC27+'С-сть'!AC43+'С-сть'!AC51+'С-сть'!AC59+'С-сть'!AC60+'С-сть'!AC61+'С-сть'!AC62+IF(Параметры!$C$36=1,БДР!AC43,БДР!AC43+AC27))</f>
        <v>0</v>
      </c>
      <c r="AD25" s="76">
        <f>-('С-сть'!AD23+'С-сть'!AD27+'С-сть'!AD43+'С-сть'!AD51+'С-сть'!AD59+'С-сть'!AD60+'С-сть'!AD61+'С-сть'!AD62+IF(Параметры!$C$36=1,БДР!AD43,БДР!AD43+AD27))</f>
        <v>0</v>
      </c>
      <c r="AE25" s="76">
        <f>-('С-сть'!AE23+'С-сть'!AE27+'С-сть'!AE43+'С-сть'!AE51+'С-сть'!AE59+'С-сть'!AE60+'С-сть'!AE61+'С-сть'!AE62+IF(Параметры!$C$36=1,БДР!AE43,БДР!AE43+AE27))</f>
        <v>0</v>
      </c>
      <c r="AF25" s="76">
        <f>-('С-сть'!AF23+'С-сть'!AF27+'С-сть'!AF43+'С-сть'!AF51+'С-сть'!AF59+'С-сть'!AF60+'С-сть'!AF61+'С-сть'!AF62+IF(Параметры!$C$36=1,БДР!AF43,БДР!AF43+AF27))</f>
        <v>0</v>
      </c>
      <c r="AG25" s="76">
        <f>-('С-сть'!AG23+'С-сть'!AG27+'С-сть'!AG43+'С-сть'!AG51+'С-сть'!AG59+'С-сть'!AG60+'С-сть'!AG61+'С-сть'!AG62+IF(Параметры!$C$36=1,БДР!AG43,БДР!AG43+AG27))</f>
        <v>0</v>
      </c>
      <c r="AH25" s="76">
        <f>-('С-сть'!AH23+'С-сть'!AH27+'С-сть'!AH43+'С-сть'!AH51+'С-сть'!AH59+'С-сть'!AH60+'С-сть'!AH61+'С-сть'!AH62+IF(Параметры!$C$36=1,БДР!AH43,БДР!AH43+AH27))</f>
        <v>0</v>
      </c>
      <c r="AI25" s="76">
        <f>-('С-сть'!AI23+'С-сть'!AI27+'С-сть'!AI43+'С-сть'!AI51+'С-сть'!AI59+'С-сть'!AI60+'С-сть'!AI61+'С-сть'!AI62+IF(Параметры!$C$36=1,БДР!AI43,БДР!AI43+AI27))</f>
        <v>0</v>
      </c>
      <c r="AJ25" s="76">
        <f>-('С-сть'!AJ23+'С-сть'!AJ27+'С-сть'!AJ43+'С-сть'!AJ51+'С-сть'!AJ59+'С-сть'!AJ60+'С-сть'!AJ61+'С-сть'!AJ62+IF(Параметры!$C$36=1,БДР!AJ43,БДР!AJ43+AJ27))</f>
        <v>0</v>
      </c>
      <c r="AK25" s="76">
        <f>-('С-сть'!AK23+'С-сть'!AK27+'С-сть'!AK43+'С-сть'!AK51+'С-сть'!AK59+'С-сть'!AK60+'С-сть'!AK61+'С-сть'!AK62+IF(Параметры!$C$36=1,БДР!AK43,БДР!AK43+AK27))</f>
        <v>0</v>
      </c>
      <c r="AL25" s="76">
        <f>-('С-сть'!AL23+'С-сть'!AL27+'С-сть'!AL43+'С-сть'!AL51+'С-сть'!AL59+'С-сть'!AL60+'С-сть'!AL61+'С-сть'!AL62+IF(Параметры!$C$36=1,БДР!AL43,БДР!AL43+AL27))</f>
        <v>0</v>
      </c>
      <c r="AM25" s="76">
        <f>-('С-сть'!AM23+'С-сть'!AM27+'С-сть'!AM43+'С-сть'!AM51+'С-сть'!AM59+'С-сть'!AM60+'С-сть'!AM61+'С-сть'!AM62+IF(Параметры!$C$36=1,БДР!AM43,БДР!AM43+AM27))</f>
        <v>0</v>
      </c>
      <c r="AN25" s="76">
        <f>-('С-сть'!AN23+'С-сть'!AN27+'С-сть'!AN43+'С-сть'!AN51+'С-сть'!AN59+'С-сть'!AN60+'С-сть'!AN61+'С-сть'!AN62+IF(Параметры!$C$36=1,БДР!AN43,БДР!AN43+AN27))</f>
        <v>0</v>
      </c>
      <c r="AO25" s="76">
        <f>-('С-сть'!AO23+'С-сть'!AO27+'С-сть'!AO43+'С-сть'!AO51+'С-сть'!AO59+'С-сть'!AO60+'С-сть'!AO61+'С-сть'!AO62+IF(Параметры!$C$36=1,БДР!AO43,БДР!AO43+AO27))</f>
        <v>0</v>
      </c>
      <c r="AP25" s="76">
        <f>-('С-сть'!AP23+'С-сть'!AP27+'С-сть'!AP43+'С-сть'!AP51+'С-сть'!AP59+'С-сть'!AP60+'С-сть'!AP61+'С-сть'!AP62+IF(Параметры!$C$36=1,БДР!AP43,БДР!AP43+AP27))</f>
        <v>0</v>
      </c>
      <c r="AQ25" s="76">
        <f>-('С-сть'!AQ23+'С-сть'!AQ27+'С-сть'!AQ43+'С-сть'!AQ51+'С-сть'!AQ59+'С-сть'!AQ60+'С-сть'!AQ61+'С-сть'!AQ62+IF(Параметры!$C$36=1,БДР!AQ43,БДР!AQ43+AQ27))</f>
        <v>0</v>
      </c>
      <c r="AR25" s="76">
        <f>-('С-сть'!AR23+'С-сть'!AR27+'С-сть'!AR43+'С-сть'!AR51+'С-сть'!AR59+'С-сть'!AR60+'С-сть'!AR61+'С-сть'!AR62+IF(Параметры!$C$36=1,БДР!AR43,БДР!AR43+AR27))</f>
        <v>0</v>
      </c>
      <c r="AS25" s="76">
        <f>-('С-сть'!AS23+'С-сть'!AS27+'С-сть'!AS43+'С-сть'!AS51+'С-сть'!AS59+'С-сть'!AS60+'С-сть'!AS61+'С-сть'!AS62+IF(Параметры!$C$36=1,БДР!AS43,БДР!AS43+AS27))</f>
        <v>0</v>
      </c>
      <c r="AT25" s="76">
        <f>-('С-сть'!AT23+'С-сть'!AT27+'С-сть'!AT43+'С-сть'!AT51+'С-сть'!AT59+'С-сть'!AT60+'С-сть'!AT61+'С-сть'!AT62+IF(Параметры!$C$36=1,БДР!AT43,БДР!AT43+AT27))</f>
        <v>0</v>
      </c>
      <c r="AU25" s="76">
        <f>-('С-сть'!AU23+'С-сть'!AU27+'С-сть'!AU43+'С-сть'!AU51+'С-сть'!AU59+'С-сть'!AU60+'С-сть'!AU61+'С-сть'!AU62+IF(Параметры!$C$36=1,БДР!AU43,БДР!AU43+AU27))</f>
        <v>0</v>
      </c>
      <c r="AV25" s="76">
        <f>-('С-сть'!AV23+'С-сть'!AV27+'С-сть'!AV43+'С-сть'!AV51+'С-сть'!AV59+'С-сть'!AV60+'С-сть'!AV61+'С-сть'!AV62+IF(Параметры!$C$36=1,БДР!AV43,БДР!AV43+AV27))</f>
        <v>0</v>
      </c>
      <c r="AW25" s="76">
        <f>-('С-сть'!AW23+'С-сть'!AW27+'С-сть'!AW43+'С-сть'!AW51+'С-сть'!AW59+'С-сть'!AW60+'С-сть'!AW61+'С-сть'!AW62+IF(Параметры!$C$36=1,БДР!AW43,БДР!AW43+AW27))</f>
        <v>0</v>
      </c>
      <c r="AX25" s="76">
        <f>-('С-сть'!AX23+'С-сть'!AX27+'С-сть'!AX43+'С-сть'!AX51+'С-сть'!AX59+'С-сть'!AX60+'С-сть'!AX61+'С-сть'!AX62+IF(Параметры!$C$36=1,БДР!AX43,БДР!AX43+AX27))</f>
        <v>0</v>
      </c>
      <c r="AY25" s="76">
        <f>-('С-сть'!AY23+'С-сть'!AY27+'С-сть'!AY43+'С-сть'!AY51+'С-сть'!AY59+'С-сть'!AY60+'С-сть'!AY61+'С-сть'!AY62+IF(Параметры!$C$36=1,БДР!AY43,БДР!AY43+AY27))</f>
        <v>0</v>
      </c>
      <c r="AZ25" s="76">
        <f>-('С-сть'!AZ23+'С-сть'!AZ27+'С-сть'!AZ43+'С-сть'!AZ51+'С-сть'!AZ59+'С-сть'!AZ60+'С-сть'!AZ61+'С-сть'!AZ62+IF(Параметры!$C$36=1,БДР!AZ43,БДР!AZ43+AZ27))</f>
        <v>0</v>
      </c>
      <c r="BA25" s="76">
        <f>-('С-сть'!BA23+'С-сть'!BA27+'С-сть'!BA43+'С-сть'!BA51+'С-сть'!BA59+'С-сть'!BA60+'С-сть'!BA61+'С-сть'!BA62+IF(Параметры!$C$36=1,БДР!BA43,БДР!BA43+BA27))</f>
        <v>0</v>
      </c>
      <c r="BB25" s="76">
        <f>-('С-сть'!BB23+'С-сть'!BB27+'С-сть'!BB43+'С-сть'!BB51+'С-сть'!BB59+'С-сть'!BB60+'С-сть'!BB61+'С-сть'!BB62+IF(Параметры!$C$36=1,БДР!BB43,БДР!BB43+BB27))</f>
        <v>0</v>
      </c>
      <c r="BC25" s="76">
        <f>-('С-сть'!BC23+'С-сть'!BC27+'С-сть'!BC43+'С-сть'!BC51+'С-сть'!BC59+'С-сть'!BC60+'С-сть'!BC61+'С-сть'!BC62+IF(Параметры!$C$36=1,БДР!BC43,БДР!BC43+BC27))</f>
        <v>0</v>
      </c>
      <c r="BD25" s="76">
        <f>-('С-сть'!BD23+'С-сть'!BD27+'С-сть'!BD43+'С-сть'!BD51+'С-сть'!BD59+'С-сть'!BD60+'С-сть'!BD61+'С-сть'!BD62+IF(Параметры!$C$36=1,БДР!BD43,БДР!BD43+BD27))</f>
        <v>0</v>
      </c>
      <c r="BE25" s="76">
        <f>-('С-сть'!BE23+'С-сть'!BE27+'С-сть'!BE43+'С-сть'!BE51+'С-сть'!BE59+'С-сть'!BE60+'С-сть'!BE61+'С-сть'!BE62+IF(Параметры!$C$36=1,БДР!BE43,БДР!BE43+BE27))</f>
        <v>0</v>
      </c>
      <c r="BF25" s="76">
        <f>-('С-сть'!BF23+'С-сть'!BF27+'С-сть'!BF43+'С-сть'!BF51+'С-сть'!BF59+'С-сть'!BF60+'С-сть'!BF61+'С-сть'!BF62+IF(Параметры!$C$36=1,БДР!BF43,БДР!BF43+BF27))</f>
        <v>0</v>
      </c>
      <c r="BG25" s="76">
        <f>-('С-сть'!BG23+'С-сть'!BG27+'С-сть'!BG43+'С-сть'!BG51+'С-сть'!BG59+'С-сть'!BG60+'С-сть'!BG61+'С-сть'!BG62+IF(Параметры!$C$36=1,БДР!BG43,БДР!BG43+BG27))</f>
        <v>0</v>
      </c>
      <c r="BH25" s="76">
        <f>-('С-сть'!BH23+'С-сть'!BH27+'С-сть'!BH43+'С-сть'!BH51+'С-сть'!BH59+'С-сть'!BH60+'С-сть'!BH61+'С-сть'!BH62+IF(Параметры!$C$36=1,БДР!BH43,БДР!BH43+BH27))</f>
        <v>0</v>
      </c>
      <c r="BI25" s="76">
        <f>-('С-сть'!BI23+'С-сть'!BI27+'С-сть'!BI43+'С-сть'!BI51+'С-сть'!BI59+'С-сть'!BI60+'С-сть'!BI61+'С-сть'!BI62+IF(Параметры!$C$36=1,БДР!BI43,БДР!BI43+BI27))</f>
        <v>0</v>
      </c>
      <c r="BJ25" s="76">
        <f>-('С-сть'!BJ23+'С-сть'!BJ27+'С-сть'!BJ43+'С-сть'!BJ51+'С-сть'!BJ59+'С-сть'!BJ60+'С-сть'!BJ61+'С-сть'!BJ62+IF(Параметры!$C$36=1,БДР!BJ43,БДР!BJ43+BJ27))</f>
        <v>0</v>
      </c>
      <c r="BK25" s="76">
        <f>-('С-сть'!BK23+'С-сть'!BK27+'С-сть'!BK43+'С-сть'!BK51+'С-сть'!BK59+'С-сть'!BK60+'С-сть'!BK61+'С-сть'!BK62+IF(Параметры!$C$36=1,БДР!BK43,БДР!BK43+BK27))</f>
        <v>0</v>
      </c>
      <c r="BL25" s="76">
        <f>-('С-сть'!BL23+'С-сть'!BL27+'С-сть'!BL43+'С-сть'!BL51+'С-сть'!BL59+'С-сть'!BL60+'С-сть'!BL61+'С-сть'!BL62+IF(Параметры!$C$36=1,БДР!BL43,БДР!BL43+BL27))</f>
        <v>0</v>
      </c>
      <c r="BM25" s="76">
        <f>-('С-сть'!BM23+'С-сть'!BM27+'С-сть'!BM43+'С-сть'!BM51+'С-сть'!BM59+'С-сть'!BM60+'С-сть'!BM61+'С-сть'!BM62+IF(Параметры!$C$36=1,БДР!BM43,БДР!BM43+BM27))</f>
        <v>0</v>
      </c>
      <c r="BN25" s="76">
        <f>-('С-сть'!BN23+'С-сть'!BN27+'С-сть'!BN43+'С-сть'!BN51+'С-сть'!BN59+'С-сть'!BN60+'С-сть'!BN61+'С-сть'!BN62+IF(Параметры!$C$36=1,БДР!BN43,БДР!BN43+BN27))</f>
        <v>0</v>
      </c>
      <c r="BO25" s="76">
        <f>-('С-сть'!BO23+'С-сть'!BO27+'С-сть'!BO43+'С-сть'!BO51+'С-сть'!BO59+'С-сть'!BO60+'С-сть'!BO61+'С-сть'!BO62+IF(Параметры!$C$36=1,БДР!BO43,БДР!BO43+BO27))</f>
        <v>0</v>
      </c>
      <c r="BP25" s="76">
        <f>-('С-сть'!BP23+'С-сть'!BP27+'С-сть'!BP43+'С-сть'!BP51+'С-сть'!BP59+'С-сть'!BP60+'С-сть'!BP61+'С-сть'!BP62+IF(Параметры!$C$36=1,БДР!BP43,БДР!BP43+BP27))</f>
        <v>0</v>
      </c>
      <c r="BQ25" s="76">
        <f>-('С-сть'!BQ23+'С-сть'!BQ27+'С-сть'!BQ43+'С-сть'!BQ51+'С-сть'!BQ59+'С-сть'!BQ60+'С-сть'!BQ61+'С-сть'!BQ62+IF(Параметры!$C$36=1,БДР!BQ43,БДР!BQ43+BQ27))</f>
        <v>0</v>
      </c>
      <c r="BR25" s="76">
        <f>-('С-сть'!BR23+'С-сть'!BR27+'С-сть'!BR43+'С-сть'!BR51+'С-сть'!BR59+'С-сть'!BR60+'С-сть'!BR61+'С-сть'!BR62+IF(Параметры!$C$36=1,БДР!BR43,БДР!BR43+BR27))</f>
        <v>0</v>
      </c>
      <c r="BS25" s="76">
        <f>-('С-сть'!BS23+'С-сть'!BS27+'С-сть'!BS43+'С-сть'!BS51+'С-сть'!BS59+'С-сть'!BS60+'С-сть'!BS61+'С-сть'!BS62+IF(Параметры!$C$36=1,БДР!BS43,БДР!BS43+BS27))</f>
        <v>0</v>
      </c>
      <c r="BT25" s="76">
        <f>-('С-сть'!BT23+'С-сть'!BT27+'С-сть'!BT43+'С-сть'!BT51+'С-сть'!BT59+'С-сть'!BT60+'С-сть'!BT61+'С-сть'!BT62+IF(Параметры!$C$36=1,БДР!BT43,БДР!BT43+BT27))</f>
        <v>0</v>
      </c>
      <c r="BU25" s="76">
        <f>-('С-сть'!BU23+'С-сть'!BU27+'С-сть'!BU43+'С-сть'!BU51+'С-сть'!BU59+'С-сть'!BU60+'С-сть'!BU61+'С-сть'!BU62+IF(Параметры!$C$36=1,БДР!BU43,БДР!BU43+BU27))</f>
        <v>0</v>
      </c>
      <c r="BV25" s="76">
        <f>-('С-сть'!BV23+'С-сть'!BV27+'С-сть'!BV43+'С-сть'!BV51+'С-сть'!BV59+'С-сть'!BV60+'С-сть'!BV61+'С-сть'!BV62+IF(Параметры!$C$36=1,БДР!BV43,БДР!BV43+BV27))</f>
        <v>0</v>
      </c>
      <c r="BW25" s="76">
        <f>-('С-сть'!BW23+'С-сть'!BW27+'С-сть'!BW43+'С-сть'!BW51+'С-сть'!BW59+'С-сть'!BW60+'С-сть'!BW61+'С-сть'!BW62+IF(Параметры!$C$36=1,БДР!BW43,БДР!BW43+BW27))</f>
        <v>0</v>
      </c>
      <c r="BX25" s="76">
        <f>-('С-сть'!BX23+'С-сть'!BX27+'С-сть'!BX43+'С-сть'!BX51+'С-сть'!BX59+'С-сть'!BX60+'С-сть'!BX61+'С-сть'!BX62+IF(Параметры!$C$36=1,БДР!BX43,БДР!BX43+BX27))</f>
        <v>0</v>
      </c>
      <c r="BY25" s="76">
        <f>-('С-сть'!BY23+'С-сть'!BY27+'С-сть'!BY43+'С-сть'!BY51+'С-сть'!BY59+'С-сть'!BY60+'С-сть'!BY61+'С-сть'!BY62+IF(Параметры!$C$36=1,БДР!BY43,БДР!BY43+BY27))</f>
        <v>0</v>
      </c>
      <c r="BZ25" s="76">
        <f>-('С-сть'!BZ23+'С-сть'!BZ27+'С-сть'!BZ43+'С-сть'!BZ51+'С-сть'!BZ59+'С-сть'!BZ60+'С-сть'!BZ61+'С-сть'!BZ62+IF(Параметры!$C$36=1,БДР!BZ43,БДР!BZ43+BZ27))</f>
        <v>0</v>
      </c>
      <c r="CA25" s="76">
        <f>-('С-сть'!CA23+'С-сть'!CA27+'С-сть'!CA43+'С-сть'!CA51+'С-сть'!CA59+'С-сть'!CA60+'С-сть'!CA61+'С-сть'!CA62+IF(Параметры!$C$36=1,БДР!CA43,БДР!CA43+CA27))</f>
        <v>0</v>
      </c>
      <c r="CB25" s="76">
        <f>-('С-сть'!CB23+'С-сть'!CB27+'С-сть'!CB43+'С-сть'!CB51+'С-сть'!CB59+'С-сть'!CB60+'С-сть'!CB61+'С-сть'!CB62+IF(Параметры!$C$36=1,БДР!CB43,БДР!CB43+CB27))</f>
        <v>0</v>
      </c>
      <c r="CC25" s="76">
        <f>-('С-сть'!CC23+'С-сть'!CC27+'С-сть'!CC43+'С-сть'!CC51+'С-сть'!CC59+'С-сть'!CC60+'С-сть'!CC61+'С-сть'!CC62+IF(Параметры!$C$36=1,БДР!CC43,БДР!CC43+CC27))</f>
        <v>0</v>
      </c>
      <c r="CD25" s="76">
        <f>-('С-сть'!CD23+'С-сть'!CD27+'С-сть'!CD43+'С-сть'!CD51+'С-сть'!CD59+'С-сть'!CD60+'С-сть'!CD61+'С-сть'!CD62+IF(Параметры!$C$36=1,БДР!CD43,БДР!CD43+CD27))</f>
        <v>0</v>
      </c>
    </row>
    <row r="26" spans="1:82" collapsed="1">
      <c r="B26" s="65" t="s">
        <v>306</v>
      </c>
      <c r="C26" s="76">
        <f>SUM(C27:C30)</f>
        <v>-1625901.6393442624</v>
      </c>
      <c r="D26" s="76">
        <f t="shared" ref="D26:H26" si="58">SUM(D27:D30)</f>
        <v>0</v>
      </c>
      <c r="E26" s="76">
        <f t="shared" si="58"/>
        <v>0</v>
      </c>
      <c r="F26" s="76">
        <f t="shared" si="58"/>
        <v>0</v>
      </c>
      <c r="G26" s="76">
        <f t="shared" si="58"/>
        <v>0</v>
      </c>
      <c r="H26" s="76">
        <f t="shared" si="58"/>
        <v>0</v>
      </c>
      <c r="I26" s="76">
        <f t="shared" si="57"/>
        <v>-1625901.6393442624</v>
      </c>
      <c r="K26" s="76">
        <f>SUM(K27:K30)</f>
        <v>-117322.40437158469</v>
      </c>
      <c r="L26" s="76">
        <f t="shared" ref="L26:BR26" si="59">SUM(L27:L30)</f>
        <v>-117322.40437158469</v>
      </c>
      <c r="M26" s="76">
        <f t="shared" si="59"/>
        <v>-117322.40437158469</v>
      </c>
      <c r="N26" s="76">
        <f t="shared" si="59"/>
        <v>-148469.94535519124</v>
      </c>
      <c r="O26" s="76">
        <f t="shared" si="59"/>
        <v>-148469.94535519124</v>
      </c>
      <c r="P26" s="76">
        <f t="shared" si="59"/>
        <v>-148469.94535519124</v>
      </c>
      <c r="Q26" s="76">
        <f t="shared" si="59"/>
        <v>-148469.94535519124</v>
      </c>
      <c r="R26" s="76">
        <f t="shared" si="59"/>
        <v>-148469.94535519124</v>
      </c>
      <c r="S26" s="76">
        <f t="shared" si="59"/>
        <v>-148469.94535519124</v>
      </c>
      <c r="T26" s="76">
        <f t="shared" si="59"/>
        <v>-148469.94535519124</v>
      </c>
      <c r="U26" s="76">
        <f t="shared" si="59"/>
        <v>-117322.40437158469</v>
      </c>
      <c r="V26" s="76">
        <f t="shared" si="59"/>
        <v>-117322.40437158469</v>
      </c>
      <c r="W26" s="76">
        <f t="shared" si="59"/>
        <v>0</v>
      </c>
      <c r="X26" s="76">
        <f t="shared" si="59"/>
        <v>0</v>
      </c>
      <c r="Y26" s="76">
        <f t="shared" si="59"/>
        <v>0</v>
      </c>
      <c r="Z26" s="76">
        <f t="shared" si="59"/>
        <v>0</v>
      </c>
      <c r="AA26" s="76">
        <f t="shared" si="59"/>
        <v>0</v>
      </c>
      <c r="AB26" s="76">
        <f t="shared" si="59"/>
        <v>0</v>
      </c>
      <c r="AC26" s="76">
        <f t="shared" si="59"/>
        <v>0</v>
      </c>
      <c r="AD26" s="76">
        <f t="shared" si="59"/>
        <v>0</v>
      </c>
      <c r="AE26" s="76">
        <f t="shared" si="59"/>
        <v>0</v>
      </c>
      <c r="AF26" s="76">
        <f t="shared" si="59"/>
        <v>0</v>
      </c>
      <c r="AG26" s="76">
        <f t="shared" si="59"/>
        <v>0</v>
      </c>
      <c r="AH26" s="76">
        <f t="shared" si="59"/>
        <v>0</v>
      </c>
      <c r="AI26" s="76">
        <f t="shared" si="59"/>
        <v>0</v>
      </c>
      <c r="AJ26" s="76">
        <f t="shared" si="59"/>
        <v>0</v>
      </c>
      <c r="AK26" s="76">
        <f t="shared" si="59"/>
        <v>0</v>
      </c>
      <c r="AL26" s="76">
        <f t="shared" si="59"/>
        <v>0</v>
      </c>
      <c r="AM26" s="76">
        <f t="shared" si="59"/>
        <v>0</v>
      </c>
      <c r="AN26" s="76">
        <f t="shared" si="59"/>
        <v>0</v>
      </c>
      <c r="AO26" s="76">
        <f t="shared" si="59"/>
        <v>0</v>
      </c>
      <c r="AP26" s="76">
        <f t="shared" si="59"/>
        <v>0</v>
      </c>
      <c r="AQ26" s="76">
        <f t="shared" si="59"/>
        <v>0</v>
      </c>
      <c r="AR26" s="76">
        <f t="shared" si="59"/>
        <v>0</v>
      </c>
      <c r="AS26" s="76">
        <f t="shared" si="59"/>
        <v>0</v>
      </c>
      <c r="AT26" s="76">
        <f t="shared" si="59"/>
        <v>0</v>
      </c>
      <c r="AU26" s="76">
        <f t="shared" si="59"/>
        <v>0</v>
      </c>
      <c r="AV26" s="76">
        <f t="shared" si="59"/>
        <v>0</v>
      </c>
      <c r="AW26" s="76">
        <f t="shared" si="59"/>
        <v>0</v>
      </c>
      <c r="AX26" s="76">
        <f t="shared" si="59"/>
        <v>0</v>
      </c>
      <c r="AY26" s="76">
        <f t="shared" si="59"/>
        <v>0</v>
      </c>
      <c r="AZ26" s="76">
        <f t="shared" si="59"/>
        <v>0</v>
      </c>
      <c r="BA26" s="76">
        <f t="shared" si="59"/>
        <v>0</v>
      </c>
      <c r="BB26" s="76">
        <f t="shared" si="59"/>
        <v>0</v>
      </c>
      <c r="BC26" s="76">
        <f t="shared" si="59"/>
        <v>0</v>
      </c>
      <c r="BD26" s="76">
        <f t="shared" si="59"/>
        <v>0</v>
      </c>
      <c r="BE26" s="76">
        <f t="shared" si="59"/>
        <v>0</v>
      </c>
      <c r="BF26" s="76">
        <f t="shared" si="59"/>
        <v>0</v>
      </c>
      <c r="BG26" s="76">
        <f t="shared" si="59"/>
        <v>0</v>
      </c>
      <c r="BH26" s="76">
        <f t="shared" si="59"/>
        <v>0</v>
      </c>
      <c r="BI26" s="76">
        <f t="shared" si="59"/>
        <v>0</v>
      </c>
      <c r="BJ26" s="76">
        <f t="shared" si="59"/>
        <v>0</v>
      </c>
      <c r="BK26" s="76">
        <f t="shared" si="59"/>
        <v>0</v>
      </c>
      <c r="BL26" s="76">
        <f t="shared" si="59"/>
        <v>0</v>
      </c>
      <c r="BM26" s="76">
        <f t="shared" si="59"/>
        <v>0</v>
      </c>
      <c r="BN26" s="76">
        <f t="shared" si="59"/>
        <v>0</v>
      </c>
      <c r="BO26" s="76">
        <f t="shared" si="59"/>
        <v>0</v>
      </c>
      <c r="BP26" s="76">
        <f t="shared" si="59"/>
        <v>0</v>
      </c>
      <c r="BQ26" s="76">
        <f t="shared" si="59"/>
        <v>0</v>
      </c>
      <c r="BR26" s="76">
        <f t="shared" si="59"/>
        <v>0</v>
      </c>
      <c r="BS26" s="76">
        <f t="shared" ref="BS26:CD26" si="60">SUM(BS27:BS30)</f>
        <v>0</v>
      </c>
      <c r="BT26" s="76">
        <f t="shared" si="60"/>
        <v>0</v>
      </c>
      <c r="BU26" s="76">
        <f t="shared" si="60"/>
        <v>0</v>
      </c>
      <c r="BV26" s="76">
        <f t="shared" si="60"/>
        <v>0</v>
      </c>
      <c r="BW26" s="76">
        <f t="shared" si="60"/>
        <v>0</v>
      </c>
      <c r="BX26" s="76">
        <f t="shared" si="60"/>
        <v>0</v>
      </c>
      <c r="BY26" s="76">
        <f t="shared" si="60"/>
        <v>0</v>
      </c>
      <c r="BZ26" s="76">
        <f t="shared" si="60"/>
        <v>0</v>
      </c>
      <c r="CA26" s="76">
        <f t="shared" si="60"/>
        <v>0</v>
      </c>
      <c r="CB26" s="76">
        <f t="shared" si="60"/>
        <v>0</v>
      </c>
      <c r="CC26" s="76">
        <f t="shared" si="60"/>
        <v>0</v>
      </c>
      <c r="CD26" s="76">
        <f t="shared" si="60"/>
        <v>0</v>
      </c>
    </row>
    <row r="27" spans="1:82" hidden="1" outlineLevel="1">
      <c r="B27" s="159" t="s">
        <v>307</v>
      </c>
      <c r="C27" s="76">
        <f t="shared" ref="C27:C30" si="61">SUM(K27:V27)</f>
        <v>-1625901.6393442624</v>
      </c>
      <c r="D27" s="76">
        <f t="shared" ref="D27:D30" si="62">SUM(W27:AH27)</f>
        <v>0</v>
      </c>
      <c r="E27" s="76">
        <f t="shared" ref="E27:E30" si="63">SUM(AI27:AT27)</f>
        <v>0</v>
      </c>
      <c r="F27" s="76">
        <f t="shared" ref="F27:F30" si="64">SUM(AU27:BF27)</f>
        <v>0</v>
      </c>
      <c r="G27" s="76">
        <f t="shared" ref="G27:G30" si="65">SUM(BG27:BR27)</f>
        <v>0</v>
      </c>
      <c r="H27" s="76">
        <f>SUM(BS27:CD27)</f>
        <v>0</v>
      </c>
      <c r="I27" s="76">
        <f t="shared" si="57"/>
        <v>-1625901.6393442624</v>
      </c>
      <c r="K27" s="76">
        <f>-'С-сть'!K5</f>
        <v>-117322.40437158469</v>
      </c>
      <c r="L27" s="76">
        <f>-'С-сть'!L5</f>
        <v>-117322.40437158469</v>
      </c>
      <c r="M27" s="76">
        <f>-'С-сть'!M5</f>
        <v>-117322.40437158469</v>
      </c>
      <c r="N27" s="76">
        <f>-'С-сть'!N5</f>
        <v>-148469.94535519124</v>
      </c>
      <c r="O27" s="76">
        <f>-'С-сть'!O5</f>
        <v>-148469.94535519124</v>
      </c>
      <c r="P27" s="76">
        <f>-'С-сть'!P5</f>
        <v>-148469.94535519124</v>
      </c>
      <c r="Q27" s="76">
        <f>-'С-сть'!Q5</f>
        <v>-148469.94535519124</v>
      </c>
      <c r="R27" s="76">
        <f>-'С-сть'!R5</f>
        <v>-148469.94535519124</v>
      </c>
      <c r="S27" s="76">
        <f>-'С-сть'!S5</f>
        <v>-148469.94535519124</v>
      </c>
      <c r="T27" s="76">
        <f>-'С-сть'!T5</f>
        <v>-148469.94535519124</v>
      </c>
      <c r="U27" s="76">
        <f>-'С-сть'!U5</f>
        <v>-117322.40437158469</v>
      </c>
      <c r="V27" s="76">
        <f>-'С-сть'!V5</f>
        <v>-117322.40437158469</v>
      </c>
      <c r="W27" s="76">
        <f>-'С-сть'!W5</f>
        <v>0</v>
      </c>
      <c r="X27" s="76">
        <f>-'С-сть'!X5</f>
        <v>0</v>
      </c>
      <c r="Y27" s="76">
        <f>-'С-сть'!Y5</f>
        <v>0</v>
      </c>
      <c r="Z27" s="76">
        <f>-'С-сть'!Z5</f>
        <v>0</v>
      </c>
      <c r="AA27" s="76">
        <f>-'С-сть'!AA5</f>
        <v>0</v>
      </c>
      <c r="AB27" s="76">
        <f>-'С-сть'!AB5</f>
        <v>0</v>
      </c>
      <c r="AC27" s="76">
        <f>-'С-сть'!AC5</f>
        <v>0</v>
      </c>
      <c r="AD27" s="76">
        <f>-'С-сть'!AD5</f>
        <v>0</v>
      </c>
      <c r="AE27" s="76">
        <f>-'С-сть'!AE5</f>
        <v>0</v>
      </c>
      <c r="AF27" s="76">
        <f>-'С-сть'!AF5</f>
        <v>0</v>
      </c>
      <c r="AG27" s="76">
        <f>-'С-сть'!AG5</f>
        <v>0</v>
      </c>
      <c r="AH27" s="76">
        <f>-'С-сть'!AH5</f>
        <v>0</v>
      </c>
      <c r="AI27" s="76">
        <f>-'С-сть'!AI5</f>
        <v>0</v>
      </c>
      <c r="AJ27" s="76">
        <f>-'С-сть'!AJ5</f>
        <v>0</v>
      </c>
      <c r="AK27" s="76">
        <f>-'С-сть'!AK5</f>
        <v>0</v>
      </c>
      <c r="AL27" s="76">
        <f>-'С-сть'!AL5</f>
        <v>0</v>
      </c>
      <c r="AM27" s="76">
        <f>-'С-сть'!AM5</f>
        <v>0</v>
      </c>
      <c r="AN27" s="76">
        <f>-'С-сть'!AN5</f>
        <v>0</v>
      </c>
      <c r="AO27" s="76">
        <f>-'С-сть'!AO5</f>
        <v>0</v>
      </c>
      <c r="AP27" s="76">
        <f>-'С-сть'!AP5</f>
        <v>0</v>
      </c>
      <c r="AQ27" s="76">
        <f>-'С-сть'!AQ5</f>
        <v>0</v>
      </c>
      <c r="AR27" s="76">
        <f>-'С-сть'!AR5</f>
        <v>0</v>
      </c>
      <c r="AS27" s="76">
        <f>-'С-сть'!AS5</f>
        <v>0</v>
      </c>
      <c r="AT27" s="76">
        <f>-'С-сть'!AT5</f>
        <v>0</v>
      </c>
      <c r="AU27" s="76">
        <f>-'С-сть'!AU5</f>
        <v>0</v>
      </c>
      <c r="AV27" s="76">
        <f>-'С-сть'!AV5</f>
        <v>0</v>
      </c>
      <c r="AW27" s="76">
        <f>-'С-сть'!AW5</f>
        <v>0</v>
      </c>
      <c r="AX27" s="76">
        <f>-'С-сть'!AX5</f>
        <v>0</v>
      </c>
      <c r="AY27" s="76">
        <f>-'С-сть'!AY5</f>
        <v>0</v>
      </c>
      <c r="AZ27" s="76">
        <f>-'С-сть'!AZ5</f>
        <v>0</v>
      </c>
      <c r="BA27" s="76">
        <f>-'С-сть'!BA5</f>
        <v>0</v>
      </c>
      <c r="BB27" s="76">
        <f>-'С-сть'!BB5</f>
        <v>0</v>
      </c>
      <c r="BC27" s="76">
        <f>-'С-сть'!BC5</f>
        <v>0</v>
      </c>
      <c r="BD27" s="76">
        <f>-'С-сть'!BD5</f>
        <v>0</v>
      </c>
      <c r="BE27" s="76">
        <f>-'С-сть'!BE5</f>
        <v>0</v>
      </c>
      <c r="BF27" s="76">
        <f>-'С-сть'!BF5</f>
        <v>0</v>
      </c>
      <c r="BG27" s="76">
        <f>-'С-сть'!BG5</f>
        <v>0</v>
      </c>
      <c r="BH27" s="76">
        <f>-'С-сть'!BH5</f>
        <v>0</v>
      </c>
      <c r="BI27" s="76">
        <f>-'С-сть'!BI5</f>
        <v>0</v>
      </c>
      <c r="BJ27" s="76">
        <f>-'С-сть'!BJ5</f>
        <v>0</v>
      </c>
      <c r="BK27" s="76">
        <f>-'С-сть'!BK5</f>
        <v>0</v>
      </c>
      <c r="BL27" s="76">
        <f>-'С-сть'!BL5</f>
        <v>0</v>
      </c>
      <c r="BM27" s="76">
        <f>-'С-сть'!BM5</f>
        <v>0</v>
      </c>
      <c r="BN27" s="76">
        <f>-'С-сть'!BN5</f>
        <v>0</v>
      </c>
      <c r="BO27" s="76">
        <f>-'С-сть'!BO5</f>
        <v>0</v>
      </c>
      <c r="BP27" s="76">
        <f>-'С-сть'!BP5</f>
        <v>0</v>
      </c>
      <c r="BQ27" s="76">
        <f>-'С-сть'!BQ5</f>
        <v>0</v>
      </c>
      <c r="BR27" s="76">
        <f>-'С-сть'!BR5</f>
        <v>0</v>
      </c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</row>
    <row r="28" spans="1:82" hidden="1" outlineLevel="1">
      <c r="B28" s="159" t="s">
        <v>308</v>
      </c>
      <c r="C28" s="76">
        <f t="shared" si="61"/>
        <v>0</v>
      </c>
      <c r="D28" s="76">
        <f t="shared" si="62"/>
        <v>0</v>
      </c>
      <c r="E28" s="76">
        <f t="shared" si="63"/>
        <v>0</v>
      </c>
      <c r="F28" s="76">
        <f t="shared" si="64"/>
        <v>0</v>
      </c>
      <c r="G28" s="76">
        <f t="shared" si="65"/>
        <v>0</v>
      </c>
      <c r="H28" s="76">
        <f>SUM(BS28:CD28)</f>
        <v>0</v>
      </c>
      <c r="I28" s="76">
        <f t="shared" si="57"/>
        <v>0</v>
      </c>
      <c r="K28" s="76">
        <f>-IF(Параметры!$C$36=2,Офис!K17,)</f>
        <v>0</v>
      </c>
      <c r="L28" s="76">
        <f>-IF(Параметры!$C$36=2,Офис!L17,)</f>
        <v>0</v>
      </c>
      <c r="M28" s="76">
        <f>-IF(Параметры!$C$36=2,Офис!M17,)</f>
        <v>0</v>
      </c>
      <c r="N28" s="76">
        <f>-IF(Параметры!$C$36=2,Офис!N17,)</f>
        <v>0</v>
      </c>
      <c r="O28" s="76">
        <f>-IF(Параметры!$C$36=2,Офис!O17,)</f>
        <v>0</v>
      </c>
      <c r="P28" s="76">
        <f>-IF(Параметры!$C$36=2,Офис!P17,)</f>
        <v>0</v>
      </c>
      <c r="Q28" s="76">
        <f>-IF(Параметры!$C$36=2,Офис!Q17,)</f>
        <v>0</v>
      </c>
      <c r="R28" s="76">
        <f>-IF(Параметры!$C$36=2,Офис!R17,)</f>
        <v>0</v>
      </c>
      <c r="S28" s="76">
        <f>-IF(Параметры!$C$36=2,Офис!S17,)</f>
        <v>0</v>
      </c>
      <c r="T28" s="76">
        <f>-IF(Параметры!$C$36=2,Офис!T17,)</f>
        <v>0</v>
      </c>
      <c r="U28" s="76">
        <f>-IF(Параметры!$C$36=2,Офис!U17,)</f>
        <v>0</v>
      </c>
      <c r="V28" s="76">
        <f>-IF(Параметры!$C$36=2,Офис!V17,)</f>
        <v>0</v>
      </c>
      <c r="W28" s="76">
        <f>-IF(Параметры!$C$36=2,Офис!W17,)</f>
        <v>0</v>
      </c>
      <c r="X28" s="76">
        <f>-IF(Параметры!$C$36=2,Офис!X17,)</f>
        <v>0</v>
      </c>
      <c r="Y28" s="76">
        <f>-IF(Параметры!$C$36=2,Офис!Y17,)</f>
        <v>0</v>
      </c>
      <c r="Z28" s="76">
        <f>-IF(Параметры!$C$36=2,Офис!Z17,)</f>
        <v>0</v>
      </c>
      <c r="AA28" s="76">
        <f>-IF(Параметры!$C$36=2,Офис!AA17,)</f>
        <v>0</v>
      </c>
      <c r="AB28" s="76">
        <f>-IF(Параметры!$C$36=2,Офис!AB17,)</f>
        <v>0</v>
      </c>
      <c r="AC28" s="76">
        <f>-IF(Параметры!$C$36=2,Офис!AC17,)</f>
        <v>0</v>
      </c>
      <c r="AD28" s="76">
        <f>-IF(Параметры!$C$36=2,Офис!AD17,)</f>
        <v>0</v>
      </c>
      <c r="AE28" s="76">
        <f>-IF(Параметры!$C$36=2,Офис!AE17,)</f>
        <v>0</v>
      </c>
      <c r="AF28" s="76">
        <f>-IF(Параметры!$C$36=2,Офис!AF17,)</f>
        <v>0</v>
      </c>
      <c r="AG28" s="76">
        <f>-IF(Параметры!$C$36=2,Офис!AG17,)</f>
        <v>0</v>
      </c>
      <c r="AH28" s="76">
        <f>-IF(Параметры!$C$36=2,Офис!AH17,)</f>
        <v>0</v>
      </c>
      <c r="AI28" s="76">
        <f>-IF(Параметры!$C$36=2,Офис!AI17,)</f>
        <v>0</v>
      </c>
      <c r="AJ28" s="76">
        <f>-IF(Параметры!$C$36=2,Офис!AJ17,)</f>
        <v>0</v>
      </c>
      <c r="AK28" s="76">
        <f>-IF(Параметры!$C$36=2,Офис!AK17,)</f>
        <v>0</v>
      </c>
      <c r="AL28" s="76">
        <f>-IF(Параметры!$C$36=2,Офис!AL17,)</f>
        <v>0</v>
      </c>
      <c r="AM28" s="76">
        <f>-IF(Параметры!$C$36=2,Офис!AM17,)</f>
        <v>0</v>
      </c>
      <c r="AN28" s="76">
        <f>-IF(Параметры!$C$36=2,Офис!AN17,)</f>
        <v>0</v>
      </c>
      <c r="AO28" s="76">
        <f>-IF(Параметры!$C$36=2,Офис!AO17,)</f>
        <v>0</v>
      </c>
      <c r="AP28" s="76">
        <f>-IF(Параметры!$C$36=2,Офис!AP17,)</f>
        <v>0</v>
      </c>
      <c r="AQ28" s="76">
        <f>-IF(Параметры!$C$36=2,Офис!AQ17,)</f>
        <v>0</v>
      </c>
      <c r="AR28" s="76">
        <f>-IF(Параметры!$C$36=2,Офис!AR17,)</f>
        <v>0</v>
      </c>
      <c r="AS28" s="76">
        <f>-IF(Параметры!$C$36=2,Офис!AS17,)</f>
        <v>0</v>
      </c>
      <c r="AT28" s="76">
        <f>-IF(Параметры!$C$36=2,Офис!AT17,)</f>
        <v>0</v>
      </c>
      <c r="AU28" s="76">
        <f>-IF(Параметры!$C$36=2,Офис!AU17,)</f>
        <v>0</v>
      </c>
      <c r="AV28" s="76">
        <f>-IF(Параметры!$C$36=2,Офис!AV17,)</f>
        <v>0</v>
      </c>
      <c r="AW28" s="76">
        <f>-IF(Параметры!$C$36=2,Офис!AW17,)</f>
        <v>0</v>
      </c>
      <c r="AX28" s="76">
        <f>-IF(Параметры!$C$36=2,Офис!AX17,)</f>
        <v>0</v>
      </c>
      <c r="AY28" s="76">
        <f>-IF(Параметры!$C$36=2,Офис!AY17,)</f>
        <v>0</v>
      </c>
      <c r="AZ28" s="76">
        <f>-IF(Параметры!$C$36=2,Офис!AZ17,)</f>
        <v>0</v>
      </c>
      <c r="BA28" s="76">
        <f>-IF(Параметры!$C$36=2,Офис!BA17,)</f>
        <v>0</v>
      </c>
      <c r="BB28" s="76">
        <f>-IF(Параметры!$C$36=2,Офис!BB17,)</f>
        <v>0</v>
      </c>
      <c r="BC28" s="76">
        <f>-IF(Параметры!$C$36=2,Офис!BC17,)</f>
        <v>0</v>
      </c>
      <c r="BD28" s="76">
        <f>-IF(Параметры!$C$36=2,Офис!BD17,)</f>
        <v>0</v>
      </c>
      <c r="BE28" s="76">
        <f>-IF(Параметры!$C$36=2,Офис!BE17,)</f>
        <v>0</v>
      </c>
      <c r="BF28" s="76">
        <f>-IF(Параметры!$C$36=2,Офис!BF17,)</f>
        <v>0</v>
      </c>
      <c r="BG28" s="76">
        <f>-IF(Параметры!$C$36=2,Офис!BG17,)</f>
        <v>0</v>
      </c>
      <c r="BH28" s="76">
        <f>-IF(Параметры!$C$36=2,Офис!BH17,)</f>
        <v>0</v>
      </c>
      <c r="BI28" s="76">
        <f>-IF(Параметры!$C$36=2,Офис!BI17,)</f>
        <v>0</v>
      </c>
      <c r="BJ28" s="76">
        <f>-IF(Параметры!$C$36=2,Офис!BJ17,)</f>
        <v>0</v>
      </c>
      <c r="BK28" s="76">
        <f>-IF(Параметры!$C$36=2,Офис!BK17,)</f>
        <v>0</v>
      </c>
      <c r="BL28" s="76">
        <f>-IF(Параметры!$C$36=2,Офис!BL17,)</f>
        <v>0</v>
      </c>
      <c r="BM28" s="76">
        <f>-IF(Параметры!$C$36=2,Офис!BM17,)</f>
        <v>0</v>
      </c>
      <c r="BN28" s="76">
        <f>-IF(Параметры!$C$36=2,Офис!BN17,)</f>
        <v>0</v>
      </c>
      <c r="BO28" s="76">
        <f>-IF(Параметры!$C$36=2,Офис!BO17,)</f>
        <v>0</v>
      </c>
      <c r="BP28" s="76">
        <f>-IF(Параметры!$C$36=2,Офис!BP17,)</f>
        <v>0</v>
      </c>
      <c r="BQ28" s="76">
        <f>-IF(Параметры!$C$36=2,Офис!BQ17,)</f>
        <v>0</v>
      </c>
      <c r="BR28" s="76">
        <f>-IF(Параметры!$C$36=2,Офис!BR17,)</f>
        <v>0</v>
      </c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</row>
    <row r="29" spans="1:82" hidden="1" outlineLevel="1">
      <c r="A29" s="161"/>
      <c r="B29" s="159" t="s">
        <v>309</v>
      </c>
      <c r="C29" s="76">
        <f t="shared" si="61"/>
        <v>0</v>
      </c>
      <c r="D29" s="76">
        <f t="shared" si="62"/>
        <v>0</v>
      </c>
      <c r="E29" s="76">
        <f t="shared" si="63"/>
        <v>0</v>
      </c>
      <c r="F29" s="76">
        <f t="shared" si="64"/>
        <v>0</v>
      </c>
      <c r="G29" s="76">
        <f t="shared" si="65"/>
        <v>0</v>
      </c>
      <c r="H29" s="76">
        <f>SUM(BS29:CD29)</f>
        <v>0</v>
      </c>
      <c r="I29" s="76">
        <f t="shared" si="57"/>
        <v>0</v>
      </c>
    </row>
    <row r="30" spans="1:82" hidden="1" outlineLevel="1">
      <c r="A30" s="161"/>
      <c r="B30" s="159" t="s">
        <v>310</v>
      </c>
      <c r="C30" s="76">
        <f t="shared" si="61"/>
        <v>0</v>
      </c>
      <c r="D30" s="76">
        <f t="shared" si="62"/>
        <v>0</v>
      </c>
      <c r="E30" s="76">
        <f t="shared" si="63"/>
        <v>0</v>
      </c>
      <c r="F30" s="76">
        <f t="shared" si="64"/>
        <v>0</v>
      </c>
      <c r="G30" s="76">
        <f t="shared" si="65"/>
        <v>0</v>
      </c>
      <c r="H30" s="76">
        <f>SUM(BS30:CD30)</f>
        <v>0</v>
      </c>
      <c r="I30" s="76">
        <f t="shared" si="57"/>
        <v>0</v>
      </c>
    </row>
    <row r="31" spans="1:82" collapsed="1">
      <c r="B31" s="65" t="s">
        <v>311</v>
      </c>
      <c r="C31" s="76">
        <f>SUM(C32:C35)</f>
        <v>-316735.12499984464</v>
      </c>
      <c r="D31" s="76">
        <f t="shared" ref="D31:H31" si="66">SUM(D32:D35)</f>
        <v>0</v>
      </c>
      <c r="E31" s="76">
        <f t="shared" si="66"/>
        <v>0</v>
      </c>
      <c r="F31" s="76">
        <f t="shared" si="66"/>
        <v>0</v>
      </c>
      <c r="G31" s="76">
        <f t="shared" si="66"/>
        <v>0</v>
      </c>
      <c r="H31" s="76">
        <f t="shared" si="66"/>
        <v>0</v>
      </c>
      <c r="I31" s="76">
        <f t="shared" si="57"/>
        <v>-316735.12499984464</v>
      </c>
      <c r="K31" s="76">
        <f>SUM(K32:K35)</f>
        <v>-17912.536261726018</v>
      </c>
      <c r="L31" s="76">
        <f t="shared" ref="L31:BW31" si="67">SUM(L32:L35)</f>
        <v>-23278.21422782771</v>
      </c>
      <c r="M31" s="76">
        <f t="shared" si="67"/>
        <v>-23278.21422782771</v>
      </c>
      <c r="N31" s="76">
        <f t="shared" si="67"/>
        <v>-28947.656120536707</v>
      </c>
      <c r="O31" s="76">
        <f t="shared" si="67"/>
        <v>-29340.956120536706</v>
      </c>
      <c r="P31" s="76">
        <f t="shared" si="67"/>
        <v>-28947.656120536707</v>
      </c>
      <c r="Q31" s="76">
        <f t="shared" si="67"/>
        <v>-28947.656120536707</v>
      </c>
      <c r="R31" s="76">
        <f t="shared" si="67"/>
        <v>-28947.656120536707</v>
      </c>
      <c r="S31" s="76">
        <f t="shared" si="67"/>
        <v>-28947.656120536707</v>
      </c>
      <c r="T31" s="76">
        <f t="shared" si="67"/>
        <v>-28947.656120536707</v>
      </c>
      <c r="U31" s="76">
        <f t="shared" si="67"/>
        <v>-23278.21422782771</v>
      </c>
      <c r="V31" s="76">
        <f t="shared" si="67"/>
        <v>-25961.053210878559</v>
      </c>
      <c r="W31" s="76">
        <f t="shared" si="67"/>
        <v>0</v>
      </c>
      <c r="X31" s="76">
        <f t="shared" si="67"/>
        <v>0</v>
      </c>
      <c r="Y31" s="76">
        <f t="shared" si="67"/>
        <v>0</v>
      </c>
      <c r="Z31" s="76">
        <f t="shared" si="67"/>
        <v>0</v>
      </c>
      <c r="AA31" s="76">
        <f t="shared" si="67"/>
        <v>0</v>
      </c>
      <c r="AB31" s="76">
        <f t="shared" si="67"/>
        <v>0</v>
      </c>
      <c r="AC31" s="76">
        <f t="shared" si="67"/>
        <v>0</v>
      </c>
      <c r="AD31" s="76">
        <f t="shared" si="67"/>
        <v>0</v>
      </c>
      <c r="AE31" s="76">
        <f t="shared" si="67"/>
        <v>0</v>
      </c>
      <c r="AF31" s="76">
        <f t="shared" si="67"/>
        <v>0</v>
      </c>
      <c r="AG31" s="76">
        <f t="shared" si="67"/>
        <v>0</v>
      </c>
      <c r="AH31" s="76">
        <f t="shared" si="67"/>
        <v>0</v>
      </c>
      <c r="AI31" s="76">
        <f t="shared" si="67"/>
        <v>0</v>
      </c>
      <c r="AJ31" s="76">
        <f t="shared" si="67"/>
        <v>0</v>
      </c>
      <c r="AK31" s="76">
        <f t="shared" si="67"/>
        <v>0</v>
      </c>
      <c r="AL31" s="76">
        <f t="shared" si="67"/>
        <v>0</v>
      </c>
      <c r="AM31" s="76">
        <f t="shared" si="67"/>
        <v>0</v>
      </c>
      <c r="AN31" s="76">
        <f t="shared" si="67"/>
        <v>0</v>
      </c>
      <c r="AO31" s="76">
        <f t="shared" si="67"/>
        <v>0</v>
      </c>
      <c r="AP31" s="76">
        <f t="shared" si="67"/>
        <v>0</v>
      </c>
      <c r="AQ31" s="76">
        <f t="shared" si="67"/>
        <v>0</v>
      </c>
      <c r="AR31" s="76">
        <f t="shared" si="67"/>
        <v>0</v>
      </c>
      <c r="AS31" s="76">
        <f t="shared" si="67"/>
        <v>0</v>
      </c>
      <c r="AT31" s="76">
        <f t="shared" si="67"/>
        <v>0</v>
      </c>
      <c r="AU31" s="76">
        <f t="shared" si="67"/>
        <v>0</v>
      </c>
      <c r="AV31" s="76">
        <f t="shared" si="67"/>
        <v>0</v>
      </c>
      <c r="AW31" s="76">
        <f t="shared" si="67"/>
        <v>0</v>
      </c>
      <c r="AX31" s="76">
        <f t="shared" si="67"/>
        <v>0</v>
      </c>
      <c r="AY31" s="76">
        <f t="shared" si="67"/>
        <v>0</v>
      </c>
      <c r="AZ31" s="76">
        <f t="shared" si="67"/>
        <v>0</v>
      </c>
      <c r="BA31" s="76">
        <f t="shared" si="67"/>
        <v>0</v>
      </c>
      <c r="BB31" s="76">
        <f t="shared" si="67"/>
        <v>0</v>
      </c>
      <c r="BC31" s="76">
        <f t="shared" si="67"/>
        <v>0</v>
      </c>
      <c r="BD31" s="76">
        <f t="shared" si="67"/>
        <v>0</v>
      </c>
      <c r="BE31" s="76">
        <f t="shared" si="67"/>
        <v>0</v>
      </c>
      <c r="BF31" s="76">
        <f t="shared" si="67"/>
        <v>0</v>
      </c>
      <c r="BG31" s="76">
        <f t="shared" si="67"/>
        <v>0</v>
      </c>
      <c r="BH31" s="76">
        <f t="shared" si="67"/>
        <v>0</v>
      </c>
      <c r="BI31" s="76">
        <f t="shared" si="67"/>
        <v>0</v>
      </c>
      <c r="BJ31" s="76">
        <f t="shared" si="67"/>
        <v>0</v>
      </c>
      <c r="BK31" s="76">
        <f t="shared" si="67"/>
        <v>0</v>
      </c>
      <c r="BL31" s="76">
        <f t="shared" si="67"/>
        <v>0</v>
      </c>
      <c r="BM31" s="76">
        <f t="shared" si="67"/>
        <v>0</v>
      </c>
      <c r="BN31" s="76">
        <f t="shared" si="67"/>
        <v>0</v>
      </c>
      <c r="BO31" s="76">
        <f t="shared" si="67"/>
        <v>0</v>
      </c>
      <c r="BP31" s="76">
        <f t="shared" si="67"/>
        <v>0</v>
      </c>
      <c r="BQ31" s="76">
        <f t="shared" si="67"/>
        <v>0</v>
      </c>
      <c r="BR31" s="76">
        <f t="shared" si="67"/>
        <v>0</v>
      </c>
      <c r="BS31" s="76">
        <f t="shared" si="67"/>
        <v>0</v>
      </c>
      <c r="BT31" s="76">
        <f t="shared" si="67"/>
        <v>0</v>
      </c>
      <c r="BU31" s="76">
        <f t="shared" si="67"/>
        <v>0</v>
      </c>
      <c r="BV31" s="76">
        <f t="shared" si="67"/>
        <v>0</v>
      </c>
      <c r="BW31" s="76">
        <f t="shared" si="67"/>
        <v>0</v>
      </c>
      <c r="BX31" s="76">
        <f t="shared" ref="BX31:CD31" si="68">SUM(BX32:BX35)</f>
        <v>0</v>
      </c>
      <c r="BY31" s="76">
        <f t="shared" si="68"/>
        <v>0</v>
      </c>
      <c r="BZ31" s="76">
        <f t="shared" si="68"/>
        <v>0</v>
      </c>
      <c r="CA31" s="76">
        <f t="shared" si="68"/>
        <v>0</v>
      </c>
      <c r="CB31" s="76">
        <f t="shared" si="68"/>
        <v>0</v>
      </c>
      <c r="CC31" s="76">
        <f t="shared" si="68"/>
        <v>0</v>
      </c>
      <c r="CD31" s="76">
        <f t="shared" si="68"/>
        <v>0</v>
      </c>
    </row>
    <row r="32" spans="1:82" hidden="1" outlineLevel="1">
      <c r="B32" s="159" t="s">
        <v>312</v>
      </c>
      <c r="C32" s="76">
        <f t="shared" ref="C32:C35" si="69">SUM(K32:V32)</f>
        <v>-197381.25</v>
      </c>
      <c r="D32" s="76">
        <f t="shared" ref="D32:D35" si="70">SUM(W32:AH32)</f>
        <v>0</v>
      </c>
      <c r="E32" s="76">
        <f t="shared" ref="E32:E35" si="71">SUM(AI32:AT32)</f>
        <v>0</v>
      </c>
      <c r="F32" s="76">
        <f t="shared" ref="F32:F35" si="72">SUM(AU32:BF32)</f>
        <v>0</v>
      </c>
      <c r="G32" s="76">
        <f t="shared" ref="G32:G35" si="73">SUM(BG32:BR32)</f>
        <v>0</v>
      </c>
      <c r="H32" s="76">
        <f>SUM(BS32:CD32)</f>
        <v>0</v>
      </c>
      <c r="I32" s="76">
        <f t="shared" si="57"/>
        <v>-197381.25</v>
      </c>
      <c r="K32" s="76">
        <f>-('С-сть'!K9+Офис!K7)</f>
        <v>-14355</v>
      </c>
      <c r="L32" s="76">
        <f>-('С-сть'!L9+Офис!L7)</f>
        <v>-14355</v>
      </c>
      <c r="M32" s="76">
        <f>-('С-сть'!M9+Офис!M7)</f>
        <v>-14355</v>
      </c>
      <c r="N32" s="76">
        <f>-('С-сть'!N9+Офис!N7)</f>
        <v>-17943.75</v>
      </c>
      <c r="O32" s="76">
        <f>-('С-сть'!O9+Офис!O7)</f>
        <v>-17943.75</v>
      </c>
      <c r="P32" s="76">
        <f>-('С-сть'!P9+Офис!P7)</f>
        <v>-17943.75</v>
      </c>
      <c r="Q32" s="76">
        <f>-('С-сть'!Q9+Офис!Q7)</f>
        <v>-17943.75</v>
      </c>
      <c r="R32" s="76">
        <f>-('С-сть'!R9+Офис!R7)</f>
        <v>-17943.75</v>
      </c>
      <c r="S32" s="76">
        <f>-('С-сть'!S9+Офис!S7)</f>
        <v>-17943.75</v>
      </c>
      <c r="T32" s="76">
        <f>-('С-сть'!T9+Офис!T7)</f>
        <v>-17943.75</v>
      </c>
      <c r="U32" s="76">
        <f>-('С-сть'!U9+Офис!U7)</f>
        <v>-14355</v>
      </c>
      <c r="V32" s="76">
        <f>-('С-сть'!V9+Офис!V7)</f>
        <v>-14355</v>
      </c>
      <c r="W32" s="76">
        <f>-('С-сть'!W9+Офис!W7)</f>
        <v>0</v>
      </c>
      <c r="X32" s="76">
        <f>-('С-сть'!X9+Офис!X7)</f>
        <v>0</v>
      </c>
      <c r="Y32" s="76">
        <f>-('С-сть'!Y9+Офис!Y7)</f>
        <v>0</v>
      </c>
      <c r="Z32" s="76">
        <f>-('С-сть'!Z9+Офис!Z7)</f>
        <v>0</v>
      </c>
      <c r="AA32" s="76">
        <f>-('С-сть'!AA9+Офис!AA7)</f>
        <v>0</v>
      </c>
      <c r="AB32" s="76">
        <f>-('С-сть'!AB9+Офис!AB7)</f>
        <v>0</v>
      </c>
      <c r="AC32" s="76">
        <f>-('С-сть'!AC9+Офис!AC7)</f>
        <v>0</v>
      </c>
      <c r="AD32" s="76">
        <f>-('С-сть'!AD9+Офис!AD7)</f>
        <v>0</v>
      </c>
      <c r="AE32" s="76">
        <f>-('С-сть'!AE9+Офис!AE7)</f>
        <v>0</v>
      </c>
      <c r="AF32" s="76">
        <f>-('С-сть'!AF9+Офис!AF7)</f>
        <v>0</v>
      </c>
      <c r="AG32" s="76">
        <f>-('С-сть'!AG9+Офис!AG7)</f>
        <v>0</v>
      </c>
      <c r="AH32" s="76">
        <f>-('С-сть'!AH9+Офис!AH7)</f>
        <v>0</v>
      </c>
      <c r="AI32" s="76">
        <f>-('С-сть'!AI9+Офис!AI7)</f>
        <v>0</v>
      </c>
      <c r="AJ32" s="76">
        <f>-('С-сть'!AJ9+Офис!AJ7)</f>
        <v>0</v>
      </c>
      <c r="AK32" s="76">
        <f>-('С-сть'!AK9+Офис!AK7)</f>
        <v>0</v>
      </c>
      <c r="AL32" s="76">
        <f>-('С-сть'!AL9+Офис!AL7)</f>
        <v>0</v>
      </c>
      <c r="AM32" s="76">
        <f>-('С-сть'!AM9+Офис!AM7)</f>
        <v>0</v>
      </c>
      <c r="AN32" s="76">
        <f>-('С-сть'!AN9+Офис!AN7)</f>
        <v>0</v>
      </c>
      <c r="AO32" s="76">
        <f>-('С-сть'!AO9+Офис!AO7)</f>
        <v>0</v>
      </c>
      <c r="AP32" s="76">
        <f>-('С-сть'!AP9+Офис!AP7)</f>
        <v>0</v>
      </c>
      <c r="AQ32" s="76">
        <f>-('С-сть'!AQ9+Офис!AQ7)</f>
        <v>0</v>
      </c>
      <c r="AR32" s="76">
        <f>-('С-сть'!AR9+Офис!AR7)</f>
        <v>0</v>
      </c>
      <c r="AS32" s="76">
        <f>-('С-сть'!AS9+Офис!AS7)</f>
        <v>0</v>
      </c>
      <c r="AT32" s="76">
        <f>-('С-сть'!AT9+Офис!AT7)</f>
        <v>0</v>
      </c>
      <c r="AU32" s="76">
        <f>-('С-сть'!AU9+Офис!AU7)</f>
        <v>0</v>
      </c>
      <c r="AV32" s="76">
        <f>-('С-сть'!AV9+Офис!AV7)</f>
        <v>0</v>
      </c>
      <c r="AW32" s="76">
        <f>-('С-сть'!AW9+Офис!AW7)</f>
        <v>0</v>
      </c>
      <c r="AX32" s="76">
        <f>-('С-сть'!AX9+Офис!AX7)</f>
        <v>0</v>
      </c>
      <c r="AY32" s="76">
        <f>-('С-сть'!AY9+Офис!AY7)</f>
        <v>0</v>
      </c>
      <c r="AZ32" s="76">
        <f>-('С-сть'!AZ9+Офис!AZ7)</f>
        <v>0</v>
      </c>
      <c r="BA32" s="76">
        <f>-('С-сть'!BA9+Офис!BA7)</f>
        <v>0</v>
      </c>
      <c r="BB32" s="76">
        <f>-('С-сть'!BB9+Офис!BB7)</f>
        <v>0</v>
      </c>
      <c r="BC32" s="76">
        <f>-('С-сть'!BC9+Офис!BC7)</f>
        <v>0</v>
      </c>
      <c r="BD32" s="76">
        <f>-('С-сть'!BD9+Офис!BD7)</f>
        <v>0</v>
      </c>
      <c r="BE32" s="76">
        <f>-('С-сть'!BE9+Офис!BE7)</f>
        <v>0</v>
      </c>
      <c r="BF32" s="76">
        <f>-('С-сть'!BF9+Офис!BF7)</f>
        <v>0</v>
      </c>
      <c r="BG32" s="76">
        <f>-('С-сть'!BG9+Офис!BG7)</f>
        <v>0</v>
      </c>
      <c r="BH32" s="76">
        <f>-('С-сть'!BH9+Офис!BH7)</f>
        <v>0</v>
      </c>
      <c r="BI32" s="76">
        <f>-('С-сть'!BI9+Офис!BI7)</f>
        <v>0</v>
      </c>
      <c r="BJ32" s="76">
        <f>-('С-сть'!BJ9+Офис!BJ7)</f>
        <v>0</v>
      </c>
      <c r="BK32" s="76">
        <f>-('С-сть'!BK9+Офис!BK7)</f>
        <v>0</v>
      </c>
      <c r="BL32" s="76">
        <f>-('С-сть'!BL9+Офис!BL7)</f>
        <v>0</v>
      </c>
      <c r="BM32" s="76">
        <f>-('С-сть'!BM9+Офис!BM7)</f>
        <v>0</v>
      </c>
      <c r="BN32" s="76">
        <f>-('С-сть'!BN9+Офис!BN7)</f>
        <v>0</v>
      </c>
      <c r="BO32" s="76">
        <f>-('С-сть'!BO9+Офис!BO7)</f>
        <v>0</v>
      </c>
      <c r="BP32" s="76">
        <f>-('С-сть'!BP9+Офис!BP7)</f>
        <v>0</v>
      </c>
      <c r="BQ32" s="76">
        <f>-('С-сть'!BQ9+Офис!BQ7)</f>
        <v>0</v>
      </c>
      <c r="BR32" s="76">
        <f>-('С-сть'!BR9+Офис!BR7)</f>
        <v>0</v>
      </c>
      <c r="BS32" s="76"/>
      <c r="BT32" s="76"/>
      <c r="BU32" s="76"/>
      <c r="BV32" s="76"/>
      <c r="BW32" s="76"/>
      <c r="BX32" s="76"/>
      <c r="BY32" s="76"/>
      <c r="BZ32" s="76"/>
      <c r="CA32" s="76"/>
      <c r="CB32" s="76"/>
      <c r="CC32" s="76"/>
      <c r="CD32" s="76"/>
    </row>
    <row r="33" spans="1:82" hidden="1" outlineLevel="1">
      <c r="B33" s="159" t="s">
        <v>313</v>
      </c>
      <c r="C33" s="76">
        <f t="shared" si="69"/>
        <v>-112633.87499992643</v>
      </c>
      <c r="D33" s="76">
        <f t="shared" si="70"/>
        <v>0</v>
      </c>
      <c r="E33" s="76">
        <f t="shared" si="71"/>
        <v>0</v>
      </c>
      <c r="F33" s="76">
        <f t="shared" si="72"/>
        <v>0</v>
      </c>
      <c r="G33" s="76">
        <f t="shared" si="73"/>
        <v>0</v>
      </c>
      <c r="H33" s="76">
        <f>SUM(BS33:CD33)</f>
        <v>0</v>
      </c>
      <c r="I33" s="76">
        <f t="shared" si="57"/>
        <v>-112633.87499992643</v>
      </c>
      <c r="K33" s="76">
        <f>-Офис!K8</f>
        <v>-3058.6182024768186</v>
      </c>
      <c r="L33" s="76">
        <f>-Офис!L8</f>
        <v>-8424.296168578514</v>
      </c>
      <c r="M33" s="76">
        <f>-Офис!M8</f>
        <v>-8424.296168578514</v>
      </c>
      <c r="N33" s="76">
        <f>-Офис!N8</f>
        <v>-10429.84759144067</v>
      </c>
      <c r="O33" s="76">
        <f>-Офис!O8</f>
        <v>-10616.147591440671</v>
      </c>
      <c r="P33" s="76">
        <f>-Офис!P8</f>
        <v>-10429.84759144067</v>
      </c>
      <c r="Q33" s="76">
        <f>-Офис!Q8</f>
        <v>-10429.84759144067</v>
      </c>
      <c r="R33" s="76">
        <f>-Офис!R8</f>
        <v>-10429.84759144067</v>
      </c>
      <c r="S33" s="76">
        <f>-Офис!S8</f>
        <v>-10429.84759144067</v>
      </c>
      <c r="T33" s="76">
        <f>-Офис!T8</f>
        <v>-10429.84759144067</v>
      </c>
      <c r="U33" s="76">
        <f>-Офис!U8</f>
        <v>-8424.296168578514</v>
      </c>
      <c r="V33" s="76">
        <f>-Офис!V8</f>
        <v>-11107.135151629362</v>
      </c>
      <c r="W33" s="76">
        <f>-Офис!W8</f>
        <v>0</v>
      </c>
      <c r="X33" s="76">
        <f>-Офис!X8</f>
        <v>0</v>
      </c>
      <c r="Y33" s="76">
        <f>-Офис!Y8</f>
        <v>0</v>
      </c>
      <c r="Z33" s="76">
        <f>-Офис!Z8</f>
        <v>0</v>
      </c>
      <c r="AA33" s="76">
        <f>-Офис!AA8</f>
        <v>0</v>
      </c>
      <c r="AB33" s="76">
        <f>-Офис!AB8</f>
        <v>0</v>
      </c>
      <c r="AC33" s="76">
        <f>-Офис!AC8</f>
        <v>0</v>
      </c>
      <c r="AD33" s="76">
        <f>-Офис!AD8</f>
        <v>0</v>
      </c>
      <c r="AE33" s="76">
        <f>-Офис!AE8</f>
        <v>0</v>
      </c>
      <c r="AF33" s="76">
        <f>-Офис!AF8</f>
        <v>0</v>
      </c>
      <c r="AG33" s="76">
        <f>-Офис!AG8</f>
        <v>0</v>
      </c>
      <c r="AH33" s="76">
        <f>-Офис!AH8</f>
        <v>0</v>
      </c>
      <c r="AI33" s="76">
        <f>-Офис!AI8</f>
        <v>0</v>
      </c>
      <c r="AJ33" s="76">
        <f>-Офис!AJ8</f>
        <v>0</v>
      </c>
      <c r="AK33" s="76">
        <f>-Офис!AK8</f>
        <v>0</v>
      </c>
      <c r="AL33" s="76">
        <f>-Офис!AL8</f>
        <v>0</v>
      </c>
      <c r="AM33" s="76">
        <f>-Офис!AM8</f>
        <v>0</v>
      </c>
      <c r="AN33" s="76">
        <f>-Офис!AN8</f>
        <v>0</v>
      </c>
      <c r="AO33" s="76">
        <f>-Офис!AO8</f>
        <v>0</v>
      </c>
      <c r="AP33" s="76">
        <f>-Офис!AP8</f>
        <v>0</v>
      </c>
      <c r="AQ33" s="76">
        <f>-Офис!AQ8</f>
        <v>0</v>
      </c>
      <c r="AR33" s="76">
        <f>-Офис!AR8</f>
        <v>0</v>
      </c>
      <c r="AS33" s="76">
        <f>-Офис!AS8</f>
        <v>0</v>
      </c>
      <c r="AT33" s="76">
        <f>-Офис!AT8</f>
        <v>0</v>
      </c>
      <c r="AU33" s="76">
        <f>-Офис!AU8</f>
        <v>0</v>
      </c>
      <c r="AV33" s="76">
        <f>-Офис!AV8</f>
        <v>0</v>
      </c>
      <c r="AW33" s="76">
        <f>-Офис!AW8</f>
        <v>0</v>
      </c>
      <c r="AX33" s="76">
        <f>-Офис!AX8</f>
        <v>0</v>
      </c>
      <c r="AY33" s="76">
        <f>-Офис!AY8</f>
        <v>0</v>
      </c>
      <c r="AZ33" s="76">
        <f>-Офис!AZ8</f>
        <v>0</v>
      </c>
      <c r="BA33" s="76">
        <f>-Офис!BA8</f>
        <v>0</v>
      </c>
      <c r="BB33" s="76">
        <f>-Офис!BB8</f>
        <v>0</v>
      </c>
      <c r="BC33" s="76">
        <f>-Офис!BC8</f>
        <v>0</v>
      </c>
      <c r="BD33" s="76">
        <f>-Офис!BD8</f>
        <v>0</v>
      </c>
      <c r="BE33" s="76">
        <f>-Офис!BE8</f>
        <v>0</v>
      </c>
      <c r="BF33" s="76">
        <f>-Офис!BF8</f>
        <v>0</v>
      </c>
      <c r="BG33" s="76">
        <f>-Офис!BG8</f>
        <v>0</v>
      </c>
      <c r="BH33" s="76">
        <f>-Офис!BH8</f>
        <v>0</v>
      </c>
      <c r="BI33" s="76">
        <f>-Офис!BI8</f>
        <v>0</v>
      </c>
      <c r="BJ33" s="76">
        <f>-Офис!BJ8</f>
        <v>0</v>
      </c>
      <c r="BK33" s="76">
        <f>-Офис!BK8</f>
        <v>0</v>
      </c>
      <c r="BL33" s="76">
        <f>-Офис!BL8</f>
        <v>0</v>
      </c>
      <c r="BM33" s="76">
        <f>-Офис!BM8</f>
        <v>0</v>
      </c>
      <c r="BN33" s="76">
        <f>-Офис!BN8</f>
        <v>0</v>
      </c>
      <c r="BO33" s="76">
        <f>-Офис!BO8</f>
        <v>0</v>
      </c>
      <c r="BP33" s="76">
        <f>-Офис!BP8</f>
        <v>0</v>
      </c>
      <c r="BQ33" s="76">
        <f>-Офис!BQ8</f>
        <v>0</v>
      </c>
      <c r="BR33" s="76">
        <f>-Офис!BR8</f>
        <v>0</v>
      </c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</row>
    <row r="34" spans="1:82" hidden="1" outlineLevel="1">
      <c r="B34" s="159" t="s">
        <v>314</v>
      </c>
      <c r="C34" s="76">
        <f t="shared" si="69"/>
        <v>-6719.9999999182428</v>
      </c>
      <c r="D34" s="76">
        <f t="shared" si="70"/>
        <v>0</v>
      </c>
      <c r="E34" s="76">
        <f t="shared" si="71"/>
        <v>0</v>
      </c>
      <c r="F34" s="76">
        <f t="shared" si="72"/>
        <v>0</v>
      </c>
      <c r="G34" s="76">
        <f t="shared" si="73"/>
        <v>0</v>
      </c>
      <c r="H34" s="76">
        <f>SUM(BS34:CD34)</f>
        <v>0</v>
      </c>
      <c r="I34" s="76">
        <f t="shared" si="57"/>
        <v>-6719.9999999182428</v>
      </c>
      <c r="K34" s="66">
        <f>-Офис!K6</f>
        <v>-498.91805924919657</v>
      </c>
      <c r="L34" s="66">
        <f>-Офис!L6</f>
        <v>-498.91805924919657</v>
      </c>
      <c r="M34" s="66">
        <f>-Офис!M6</f>
        <v>-498.91805924919657</v>
      </c>
      <c r="N34" s="66">
        <f>-Офис!N6</f>
        <v>-574.05852909603732</v>
      </c>
      <c r="O34" s="66">
        <f>-Офис!O6</f>
        <v>-781.05852909603732</v>
      </c>
      <c r="P34" s="66">
        <f>-Офис!P6</f>
        <v>-574.05852909603732</v>
      </c>
      <c r="Q34" s="66">
        <f>-Офис!Q6</f>
        <v>-574.05852909603732</v>
      </c>
      <c r="R34" s="66">
        <f>-Офис!R6</f>
        <v>-574.05852909603732</v>
      </c>
      <c r="S34" s="66">
        <f>-Офис!S6</f>
        <v>-574.05852909603732</v>
      </c>
      <c r="T34" s="66">
        <f>-Офис!T6</f>
        <v>-574.05852909603732</v>
      </c>
      <c r="U34" s="66">
        <f>-Офис!U6</f>
        <v>-498.91805924919657</v>
      </c>
      <c r="V34" s="66">
        <f>-Офис!V6</f>
        <v>-498.91805924919657</v>
      </c>
      <c r="W34" s="66">
        <f>-Офис!W6</f>
        <v>0</v>
      </c>
      <c r="X34" s="66">
        <f>-Офис!X6</f>
        <v>0</v>
      </c>
      <c r="Y34" s="66">
        <f>-Офис!Y6</f>
        <v>0</v>
      </c>
      <c r="Z34" s="66">
        <f>-Офис!Z6</f>
        <v>0</v>
      </c>
      <c r="AA34" s="66">
        <f>-Офис!AA6</f>
        <v>0</v>
      </c>
      <c r="AB34" s="66">
        <f>-Офис!AB6</f>
        <v>0</v>
      </c>
      <c r="AC34" s="66">
        <f>-Офис!AC6</f>
        <v>0</v>
      </c>
      <c r="AD34" s="66">
        <f>-Офис!AD6</f>
        <v>0</v>
      </c>
      <c r="AE34" s="66">
        <f>-Офис!AE6</f>
        <v>0</v>
      </c>
      <c r="AF34" s="66">
        <f>-Офис!AF6</f>
        <v>0</v>
      </c>
      <c r="AG34" s="66">
        <f>-Офис!AG6</f>
        <v>0</v>
      </c>
      <c r="AH34" s="66">
        <f>-Офис!AH6</f>
        <v>0</v>
      </c>
      <c r="AI34" s="66">
        <f>-Офис!AI6</f>
        <v>0</v>
      </c>
      <c r="AJ34" s="66">
        <f>-Офис!AJ6</f>
        <v>0</v>
      </c>
      <c r="AK34" s="66">
        <f>-Офис!AK6</f>
        <v>0</v>
      </c>
      <c r="AL34" s="66">
        <f>-Офис!AL6</f>
        <v>0</v>
      </c>
      <c r="AM34" s="66">
        <f>-Офис!AM6</f>
        <v>0</v>
      </c>
      <c r="AN34" s="66">
        <f>-Офис!AN6</f>
        <v>0</v>
      </c>
      <c r="AO34" s="66">
        <f>-Офис!AO6</f>
        <v>0</v>
      </c>
      <c r="AP34" s="66">
        <f>-Офис!AP6</f>
        <v>0</v>
      </c>
      <c r="AQ34" s="66">
        <f>-Офис!AQ6</f>
        <v>0</v>
      </c>
      <c r="AR34" s="66">
        <f>-Офис!AR6</f>
        <v>0</v>
      </c>
      <c r="AS34" s="66">
        <f>-Офис!AS6</f>
        <v>0</v>
      </c>
      <c r="AT34" s="66">
        <f>-Офис!AT6</f>
        <v>0</v>
      </c>
      <c r="AU34" s="66">
        <f>-Офис!AU6</f>
        <v>0</v>
      </c>
      <c r="AV34" s="66">
        <f>-Офис!AV6</f>
        <v>0</v>
      </c>
      <c r="AW34" s="66">
        <f>-Офис!AW6</f>
        <v>0</v>
      </c>
      <c r="AX34" s="66">
        <f>-Офис!AX6</f>
        <v>0</v>
      </c>
      <c r="AY34" s="66">
        <f>-Офис!AY6</f>
        <v>0</v>
      </c>
      <c r="AZ34" s="66">
        <f>-Офис!AZ6</f>
        <v>0</v>
      </c>
      <c r="BA34" s="66">
        <f>-Офис!BA6</f>
        <v>0</v>
      </c>
      <c r="BB34" s="66">
        <f>-Офис!BB6</f>
        <v>0</v>
      </c>
      <c r="BC34" s="66">
        <f>-Офис!BC6</f>
        <v>0</v>
      </c>
      <c r="BD34" s="66">
        <f>-Офис!BD6</f>
        <v>0</v>
      </c>
      <c r="BE34" s="66">
        <f>-Офис!BE6</f>
        <v>0</v>
      </c>
      <c r="BF34" s="66">
        <f>-Офис!BF6</f>
        <v>0</v>
      </c>
      <c r="BG34" s="66">
        <f>-Офис!BG6</f>
        <v>0</v>
      </c>
      <c r="BH34" s="66">
        <f>-Офис!BH6</f>
        <v>0</v>
      </c>
      <c r="BI34" s="66">
        <f>-Офис!BI6</f>
        <v>0</v>
      </c>
      <c r="BJ34" s="66">
        <f>-Офис!BJ6</f>
        <v>0</v>
      </c>
      <c r="BK34" s="66">
        <f>-Офис!BK6</f>
        <v>0</v>
      </c>
      <c r="BL34" s="66">
        <f>-Офис!BL6</f>
        <v>0</v>
      </c>
      <c r="BM34" s="66">
        <f>-Офис!BM6</f>
        <v>0</v>
      </c>
      <c r="BN34" s="66">
        <f>-Офис!BN6</f>
        <v>0</v>
      </c>
      <c r="BO34" s="66">
        <f>-Офис!BO6</f>
        <v>0</v>
      </c>
      <c r="BP34" s="66">
        <f>-Офис!BP6</f>
        <v>0</v>
      </c>
      <c r="BQ34" s="66">
        <f>-Офис!BQ6</f>
        <v>0</v>
      </c>
      <c r="BR34" s="66">
        <f>-Офис!BR6</f>
        <v>0</v>
      </c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</row>
    <row r="35" spans="1:82" hidden="1" outlineLevel="1">
      <c r="B35" s="159" t="s">
        <v>315</v>
      </c>
      <c r="C35" s="76">
        <f t="shared" si="69"/>
        <v>0</v>
      </c>
      <c r="D35" s="76">
        <f t="shared" si="70"/>
        <v>0</v>
      </c>
      <c r="E35" s="76">
        <f t="shared" si="71"/>
        <v>0</v>
      </c>
      <c r="F35" s="76">
        <f t="shared" si="72"/>
        <v>0</v>
      </c>
      <c r="G35" s="76">
        <f t="shared" si="73"/>
        <v>0</v>
      </c>
      <c r="H35" s="76">
        <f>SUM(BS35:CD35)</f>
        <v>0</v>
      </c>
      <c r="I35" s="76">
        <f t="shared" si="57"/>
        <v>0</v>
      </c>
      <c r="K35" s="3">
        <f>-Офис!K12</f>
        <v>0</v>
      </c>
      <c r="L35" s="3">
        <f>-Офис!L12</f>
        <v>0</v>
      </c>
      <c r="M35" s="3">
        <f>-Офис!M12</f>
        <v>0</v>
      </c>
      <c r="N35" s="3">
        <f>-Офис!N12</f>
        <v>0</v>
      </c>
      <c r="O35" s="3">
        <f>-Офис!O12</f>
        <v>0</v>
      </c>
      <c r="P35" s="3">
        <f>-Офис!P12</f>
        <v>0</v>
      </c>
      <c r="Q35" s="3">
        <f>-Офис!Q12</f>
        <v>0</v>
      </c>
      <c r="R35" s="3">
        <f>-Офис!R12</f>
        <v>0</v>
      </c>
      <c r="S35" s="3">
        <f>-Офис!S12</f>
        <v>0</v>
      </c>
      <c r="T35" s="3">
        <f>-Офис!T12</f>
        <v>0</v>
      </c>
      <c r="U35" s="3">
        <f>-Офис!U12</f>
        <v>0</v>
      </c>
      <c r="V35" s="3">
        <f>-Офис!V12</f>
        <v>0</v>
      </c>
      <c r="W35" s="3">
        <f>-Офис!W12</f>
        <v>0</v>
      </c>
      <c r="X35" s="3">
        <f>-Офис!X12</f>
        <v>0</v>
      </c>
      <c r="Y35" s="3">
        <f>-Офис!Y12</f>
        <v>0</v>
      </c>
      <c r="Z35" s="3">
        <f>-Офис!Z12</f>
        <v>0</v>
      </c>
      <c r="AA35" s="3">
        <f>-Офис!AA12</f>
        <v>0</v>
      </c>
      <c r="AB35" s="3">
        <f>-Офис!AB12</f>
        <v>0</v>
      </c>
      <c r="AC35" s="3">
        <f>-Офис!AC12</f>
        <v>0</v>
      </c>
      <c r="AD35" s="3">
        <f>-Офис!AD12</f>
        <v>0</v>
      </c>
      <c r="AE35" s="3">
        <f>-Офис!AE12</f>
        <v>0</v>
      </c>
      <c r="AF35" s="3">
        <f>-Офис!AF12</f>
        <v>0</v>
      </c>
      <c r="AG35" s="3">
        <f>-Офис!AG12</f>
        <v>0</v>
      </c>
      <c r="AH35" s="3">
        <f>-Офис!AH12</f>
        <v>0</v>
      </c>
      <c r="AI35" s="3">
        <f>-Офис!AI12</f>
        <v>0</v>
      </c>
      <c r="AJ35" s="3">
        <f>-Офис!AJ12</f>
        <v>0</v>
      </c>
      <c r="AK35" s="3">
        <f>-Офис!AK12</f>
        <v>0</v>
      </c>
      <c r="AL35" s="3">
        <f>-Офис!AL12</f>
        <v>0</v>
      </c>
      <c r="AM35" s="3">
        <f>-Офис!AM12</f>
        <v>0</v>
      </c>
      <c r="AN35" s="3">
        <f>-Офис!AN12</f>
        <v>0</v>
      </c>
      <c r="AO35" s="3">
        <f>-Офис!AO12</f>
        <v>0</v>
      </c>
      <c r="AP35" s="3">
        <f>-Офис!AP12</f>
        <v>0</v>
      </c>
      <c r="AQ35" s="3">
        <f>-Офис!AQ12</f>
        <v>0</v>
      </c>
      <c r="AR35" s="3">
        <f>-Офис!AR12</f>
        <v>0</v>
      </c>
      <c r="AS35" s="3">
        <f>-Офис!AS12</f>
        <v>0</v>
      </c>
      <c r="AT35" s="3">
        <f>-Офис!AT12</f>
        <v>0</v>
      </c>
      <c r="AU35" s="3">
        <f>-Офис!AU12</f>
        <v>0</v>
      </c>
      <c r="AV35" s="3">
        <f>-Офис!AV12</f>
        <v>0</v>
      </c>
      <c r="AW35" s="3">
        <f>-Офис!AW12</f>
        <v>0</v>
      </c>
      <c r="AX35" s="3">
        <f>-Офис!AX12</f>
        <v>0</v>
      </c>
      <c r="AY35" s="3">
        <f>-Офис!AY12</f>
        <v>0</v>
      </c>
      <c r="AZ35" s="3">
        <f>-Офис!AZ12</f>
        <v>0</v>
      </c>
      <c r="BA35" s="3">
        <f>-Офис!BA12</f>
        <v>0</v>
      </c>
      <c r="BB35" s="3">
        <f>-Офис!BB12</f>
        <v>0</v>
      </c>
      <c r="BC35" s="3">
        <f>-Офис!BC12</f>
        <v>0</v>
      </c>
      <c r="BD35" s="3">
        <f>-Офис!BD12</f>
        <v>0</v>
      </c>
      <c r="BE35" s="3">
        <f>-Офис!BE12</f>
        <v>0</v>
      </c>
      <c r="BF35" s="3">
        <f>-Офис!BF12</f>
        <v>0</v>
      </c>
      <c r="BG35" s="3">
        <f>-Офис!BG12</f>
        <v>0</v>
      </c>
      <c r="BH35" s="3">
        <f>-Офис!BH12</f>
        <v>0</v>
      </c>
      <c r="BI35" s="3">
        <f>-Офис!BI12</f>
        <v>0</v>
      </c>
      <c r="BJ35" s="3">
        <f>-Офис!BJ12</f>
        <v>0</v>
      </c>
      <c r="BK35" s="3">
        <f>-Офис!BK12</f>
        <v>0</v>
      </c>
      <c r="BL35" s="3">
        <f>-Офис!BL12</f>
        <v>0</v>
      </c>
      <c r="BM35" s="3">
        <f>-Офис!BM12</f>
        <v>0</v>
      </c>
      <c r="BN35" s="3">
        <f>-Офис!BN12</f>
        <v>0</v>
      </c>
      <c r="BO35" s="3">
        <f>-Офис!BO12</f>
        <v>0</v>
      </c>
      <c r="BP35" s="3">
        <f>-Офис!BP12</f>
        <v>0</v>
      </c>
      <c r="BQ35" s="3">
        <f>-Офис!BQ12</f>
        <v>0</v>
      </c>
      <c r="BR35" s="3">
        <f>-Офис!BR12</f>
        <v>0</v>
      </c>
    </row>
    <row r="36" spans="1:82" collapsed="1">
      <c r="B36" s="65" t="s">
        <v>316</v>
      </c>
      <c r="C36" s="76">
        <f>SUM(C37:C38)</f>
        <v>0</v>
      </c>
      <c r="D36" s="76">
        <f t="shared" ref="D36:H36" si="74">SUM(D37:D38)</f>
        <v>0</v>
      </c>
      <c r="E36" s="76">
        <f t="shared" si="74"/>
        <v>0</v>
      </c>
      <c r="F36" s="76">
        <f t="shared" si="74"/>
        <v>0</v>
      </c>
      <c r="G36" s="76">
        <f t="shared" si="74"/>
        <v>0</v>
      </c>
      <c r="H36" s="76">
        <f t="shared" si="74"/>
        <v>0</v>
      </c>
      <c r="I36" s="76">
        <f t="shared" si="57"/>
        <v>0</v>
      </c>
      <c r="K36" s="66">
        <f>SUM(K37:K38)</f>
        <v>0</v>
      </c>
      <c r="L36" s="66">
        <f t="shared" ref="L36:BR36" si="75">SUM(L37:L38)</f>
        <v>0</v>
      </c>
      <c r="M36" s="66">
        <f t="shared" si="75"/>
        <v>0</v>
      </c>
      <c r="N36" s="66">
        <f t="shared" si="75"/>
        <v>0</v>
      </c>
      <c r="O36" s="66">
        <f t="shared" si="75"/>
        <v>0</v>
      </c>
      <c r="P36" s="66">
        <f t="shared" si="75"/>
        <v>0</v>
      </c>
      <c r="Q36" s="66">
        <f t="shared" si="75"/>
        <v>0</v>
      </c>
      <c r="R36" s="66">
        <f t="shared" si="75"/>
        <v>0</v>
      </c>
      <c r="S36" s="66">
        <f t="shared" si="75"/>
        <v>0</v>
      </c>
      <c r="T36" s="66">
        <f t="shared" si="75"/>
        <v>0</v>
      </c>
      <c r="U36" s="66">
        <f t="shared" si="75"/>
        <v>0</v>
      </c>
      <c r="V36" s="66">
        <f t="shared" si="75"/>
        <v>0</v>
      </c>
      <c r="W36" s="66">
        <f t="shared" si="75"/>
        <v>0</v>
      </c>
      <c r="X36" s="66">
        <f t="shared" si="75"/>
        <v>0</v>
      </c>
      <c r="Y36" s="66">
        <f t="shared" si="75"/>
        <v>0</v>
      </c>
      <c r="Z36" s="66">
        <f t="shared" si="75"/>
        <v>0</v>
      </c>
      <c r="AA36" s="66">
        <f t="shared" si="75"/>
        <v>0</v>
      </c>
      <c r="AB36" s="66">
        <f t="shared" si="75"/>
        <v>0</v>
      </c>
      <c r="AC36" s="66">
        <f t="shared" si="75"/>
        <v>0</v>
      </c>
      <c r="AD36" s="66">
        <f t="shared" si="75"/>
        <v>0</v>
      </c>
      <c r="AE36" s="66">
        <f t="shared" si="75"/>
        <v>0</v>
      </c>
      <c r="AF36" s="66">
        <f t="shared" si="75"/>
        <v>0</v>
      </c>
      <c r="AG36" s="66">
        <f t="shared" si="75"/>
        <v>0</v>
      </c>
      <c r="AH36" s="66">
        <f t="shared" si="75"/>
        <v>0</v>
      </c>
      <c r="AI36" s="66">
        <f t="shared" si="75"/>
        <v>0</v>
      </c>
      <c r="AJ36" s="66">
        <f t="shared" si="75"/>
        <v>0</v>
      </c>
      <c r="AK36" s="66">
        <f t="shared" si="75"/>
        <v>0</v>
      </c>
      <c r="AL36" s="66">
        <f t="shared" si="75"/>
        <v>0</v>
      </c>
      <c r="AM36" s="66">
        <f t="shared" si="75"/>
        <v>0</v>
      </c>
      <c r="AN36" s="66">
        <f t="shared" si="75"/>
        <v>0</v>
      </c>
      <c r="AO36" s="66">
        <f t="shared" si="75"/>
        <v>0</v>
      </c>
      <c r="AP36" s="66">
        <f t="shared" si="75"/>
        <v>0</v>
      </c>
      <c r="AQ36" s="66">
        <f t="shared" si="75"/>
        <v>0</v>
      </c>
      <c r="AR36" s="66">
        <f t="shared" si="75"/>
        <v>0</v>
      </c>
      <c r="AS36" s="66">
        <f t="shared" si="75"/>
        <v>0</v>
      </c>
      <c r="AT36" s="66">
        <f t="shared" si="75"/>
        <v>0</v>
      </c>
      <c r="AU36" s="66">
        <f t="shared" si="75"/>
        <v>0</v>
      </c>
      <c r="AV36" s="66">
        <f t="shared" si="75"/>
        <v>0</v>
      </c>
      <c r="AW36" s="66">
        <f t="shared" si="75"/>
        <v>0</v>
      </c>
      <c r="AX36" s="66">
        <f t="shared" si="75"/>
        <v>0</v>
      </c>
      <c r="AY36" s="66">
        <f t="shared" si="75"/>
        <v>0</v>
      </c>
      <c r="AZ36" s="66">
        <f t="shared" si="75"/>
        <v>0</v>
      </c>
      <c r="BA36" s="66">
        <f t="shared" si="75"/>
        <v>0</v>
      </c>
      <c r="BB36" s="66">
        <f t="shared" si="75"/>
        <v>0</v>
      </c>
      <c r="BC36" s="66">
        <f t="shared" si="75"/>
        <v>0</v>
      </c>
      <c r="BD36" s="66">
        <f t="shared" si="75"/>
        <v>0</v>
      </c>
      <c r="BE36" s="66">
        <f t="shared" si="75"/>
        <v>0</v>
      </c>
      <c r="BF36" s="66">
        <f t="shared" si="75"/>
        <v>0</v>
      </c>
      <c r="BG36" s="66">
        <f t="shared" si="75"/>
        <v>0</v>
      </c>
      <c r="BH36" s="66">
        <f t="shared" si="75"/>
        <v>0</v>
      </c>
      <c r="BI36" s="66">
        <f t="shared" si="75"/>
        <v>0</v>
      </c>
      <c r="BJ36" s="66">
        <f t="shared" si="75"/>
        <v>0</v>
      </c>
      <c r="BK36" s="66">
        <f t="shared" si="75"/>
        <v>0</v>
      </c>
      <c r="BL36" s="66">
        <f t="shared" si="75"/>
        <v>0</v>
      </c>
      <c r="BM36" s="66">
        <f t="shared" si="75"/>
        <v>0</v>
      </c>
      <c r="BN36" s="66">
        <f t="shared" si="75"/>
        <v>0</v>
      </c>
      <c r="BO36" s="66">
        <f t="shared" si="75"/>
        <v>0</v>
      </c>
      <c r="BP36" s="66">
        <f t="shared" si="75"/>
        <v>0</v>
      </c>
      <c r="BQ36" s="66">
        <f t="shared" si="75"/>
        <v>0</v>
      </c>
      <c r="BR36" s="66">
        <f t="shared" si="75"/>
        <v>0</v>
      </c>
      <c r="BS36" s="66">
        <f t="shared" ref="BS36:CD36" si="76">SUM(BS37:BS38)</f>
        <v>0</v>
      </c>
      <c r="BT36" s="66">
        <f t="shared" si="76"/>
        <v>0</v>
      </c>
      <c r="BU36" s="66">
        <f t="shared" si="76"/>
        <v>0</v>
      </c>
      <c r="BV36" s="66">
        <f t="shared" si="76"/>
        <v>0</v>
      </c>
      <c r="BW36" s="66">
        <f t="shared" si="76"/>
        <v>0</v>
      </c>
      <c r="BX36" s="66">
        <f t="shared" si="76"/>
        <v>0</v>
      </c>
      <c r="BY36" s="66">
        <f t="shared" si="76"/>
        <v>0</v>
      </c>
      <c r="BZ36" s="66">
        <f t="shared" si="76"/>
        <v>0</v>
      </c>
      <c r="CA36" s="66">
        <f t="shared" si="76"/>
        <v>0</v>
      </c>
      <c r="CB36" s="66">
        <f t="shared" si="76"/>
        <v>0</v>
      </c>
      <c r="CC36" s="66">
        <f t="shared" si="76"/>
        <v>0</v>
      </c>
      <c r="CD36" s="66">
        <f t="shared" si="76"/>
        <v>0</v>
      </c>
    </row>
    <row r="37" spans="1:82" hidden="1" outlineLevel="1">
      <c r="B37" s="159" t="s">
        <v>317</v>
      </c>
      <c r="C37" s="66">
        <f t="shared" ref="C37:C38" si="77">SUM(K37:V37)</f>
        <v>0</v>
      </c>
      <c r="D37" s="66">
        <f t="shared" ref="D37:D38" si="78">SUM(W37:AH37)</f>
        <v>0</v>
      </c>
      <c r="E37" s="66">
        <f t="shared" ref="E37:E38" si="79">SUM(AI37:AT37)</f>
        <v>0</v>
      </c>
      <c r="F37" s="66">
        <f t="shared" ref="F37:F38" si="80">SUM(AU37:BF37)</f>
        <v>0</v>
      </c>
      <c r="G37" s="66">
        <f t="shared" ref="G37:G38" si="81">SUM(BG37:BR37)</f>
        <v>0</v>
      </c>
      <c r="H37" s="76">
        <f>SUM(BS37:CD37)</f>
        <v>0</v>
      </c>
      <c r="I37" s="66">
        <f t="shared" si="57"/>
        <v>0</v>
      </c>
      <c r="K37" s="66">
        <f>-'С-сть'!K69</f>
        <v>0</v>
      </c>
      <c r="L37" s="66">
        <f>-'С-сть'!L69</f>
        <v>0</v>
      </c>
      <c r="M37" s="66">
        <f>-'С-сть'!M69</f>
        <v>0</v>
      </c>
      <c r="N37" s="66">
        <f>-'С-сть'!N69</f>
        <v>0</v>
      </c>
      <c r="O37" s="66">
        <f>-'С-сть'!O69</f>
        <v>0</v>
      </c>
      <c r="P37" s="66">
        <f>-'С-сть'!P69</f>
        <v>0</v>
      </c>
      <c r="Q37" s="66">
        <f>-'С-сть'!Q69</f>
        <v>0</v>
      </c>
      <c r="R37" s="66">
        <f>-'С-сть'!R69</f>
        <v>0</v>
      </c>
      <c r="S37" s="66">
        <f>-'С-сть'!S69</f>
        <v>0</v>
      </c>
      <c r="T37" s="66">
        <f>-'С-сть'!T69</f>
        <v>0</v>
      </c>
      <c r="U37" s="66">
        <f>-'С-сть'!U69</f>
        <v>0</v>
      </c>
      <c r="V37" s="66">
        <f>-'С-сть'!V69</f>
        <v>0</v>
      </c>
      <c r="W37" s="66">
        <f>-'С-сть'!W69</f>
        <v>0</v>
      </c>
      <c r="X37" s="66">
        <f>-'С-сть'!X69</f>
        <v>0</v>
      </c>
      <c r="Y37" s="66">
        <f>-'С-сть'!Y69</f>
        <v>0</v>
      </c>
      <c r="Z37" s="66">
        <f>-'С-сть'!Z69</f>
        <v>0</v>
      </c>
      <c r="AA37" s="66">
        <f>-'С-сть'!AA69</f>
        <v>0</v>
      </c>
      <c r="AB37" s="66">
        <f>-'С-сть'!AB69</f>
        <v>0</v>
      </c>
      <c r="AC37" s="66">
        <f>-'С-сть'!AC69</f>
        <v>0</v>
      </c>
      <c r="AD37" s="66">
        <f>-'С-сть'!AD69</f>
        <v>0</v>
      </c>
      <c r="AE37" s="66">
        <f>-'С-сть'!AE69</f>
        <v>0</v>
      </c>
      <c r="AF37" s="66">
        <f>-'С-сть'!AF69</f>
        <v>0</v>
      </c>
      <c r="AG37" s="66">
        <f>-'С-сть'!AG69</f>
        <v>0</v>
      </c>
      <c r="AH37" s="66">
        <f>-'С-сть'!AH69</f>
        <v>0</v>
      </c>
      <c r="AI37" s="66">
        <f>-'С-сть'!AI69</f>
        <v>0</v>
      </c>
      <c r="AJ37" s="66">
        <f>-'С-сть'!AJ69</f>
        <v>0</v>
      </c>
      <c r="AK37" s="66">
        <f>-'С-сть'!AK69</f>
        <v>0</v>
      </c>
      <c r="AL37" s="66">
        <f>-'С-сть'!AL69</f>
        <v>0</v>
      </c>
      <c r="AM37" s="66">
        <f>-'С-сть'!AM69</f>
        <v>0</v>
      </c>
      <c r="AN37" s="66">
        <f>-'С-сть'!AN69</f>
        <v>0</v>
      </c>
      <c r="AO37" s="66">
        <f>-'С-сть'!AO69</f>
        <v>0</v>
      </c>
      <c r="AP37" s="66">
        <f>-'С-сть'!AP69</f>
        <v>0</v>
      </c>
      <c r="AQ37" s="66">
        <f>-'С-сть'!AQ69</f>
        <v>0</v>
      </c>
      <c r="AR37" s="66">
        <f>-'С-сть'!AR69</f>
        <v>0</v>
      </c>
      <c r="AS37" s="66">
        <f>-'С-сть'!AS69</f>
        <v>0</v>
      </c>
      <c r="AT37" s="66">
        <f>-'С-сть'!AT69</f>
        <v>0</v>
      </c>
      <c r="AU37" s="66">
        <f>-'С-сть'!AU69</f>
        <v>0</v>
      </c>
      <c r="AV37" s="66">
        <f>-'С-сть'!AV69</f>
        <v>0</v>
      </c>
      <c r="AW37" s="66">
        <f>-'С-сть'!AW69</f>
        <v>0</v>
      </c>
      <c r="AX37" s="66">
        <f>-'С-сть'!AX69</f>
        <v>0</v>
      </c>
      <c r="AY37" s="66">
        <f>-'С-сть'!AY69</f>
        <v>0</v>
      </c>
      <c r="AZ37" s="66">
        <f>-'С-сть'!AZ69</f>
        <v>0</v>
      </c>
      <c r="BA37" s="66">
        <f>-'С-сть'!BA69</f>
        <v>0</v>
      </c>
      <c r="BB37" s="66">
        <f>-'С-сть'!BB69</f>
        <v>0</v>
      </c>
      <c r="BC37" s="66">
        <f>-'С-сть'!BC69</f>
        <v>0</v>
      </c>
      <c r="BD37" s="66">
        <f>-'С-сть'!BD69</f>
        <v>0</v>
      </c>
      <c r="BE37" s="66">
        <f>-'С-сть'!BE69</f>
        <v>0</v>
      </c>
      <c r="BF37" s="66">
        <f>-'С-сть'!BF69</f>
        <v>0</v>
      </c>
      <c r="BG37" s="66">
        <f>-'С-сть'!BG69</f>
        <v>0</v>
      </c>
      <c r="BH37" s="66">
        <f>-'С-сть'!BH69</f>
        <v>0</v>
      </c>
      <c r="BI37" s="66">
        <f>-'С-сть'!BI69</f>
        <v>0</v>
      </c>
      <c r="BJ37" s="66">
        <f>-'С-сть'!BJ69</f>
        <v>0</v>
      </c>
      <c r="BK37" s="66">
        <f>-'С-сть'!BK69</f>
        <v>0</v>
      </c>
      <c r="BL37" s="66">
        <f>-'С-сть'!BL69</f>
        <v>0</v>
      </c>
      <c r="BM37" s="66">
        <f>-'С-сть'!BM69</f>
        <v>0</v>
      </c>
      <c r="BN37" s="66">
        <f>-'С-сть'!BN69</f>
        <v>0</v>
      </c>
      <c r="BO37" s="66">
        <f>-'С-сть'!BO69</f>
        <v>0</v>
      </c>
      <c r="BP37" s="66">
        <f>-'С-сть'!BP69</f>
        <v>0</v>
      </c>
      <c r="BQ37" s="66">
        <f>-'С-сть'!BQ69</f>
        <v>0</v>
      </c>
      <c r="BR37" s="66">
        <f>-'С-сть'!BR69</f>
        <v>0</v>
      </c>
      <c r="BS37" s="66">
        <f>-'С-сть'!BS69</f>
        <v>0</v>
      </c>
      <c r="BT37" s="66">
        <f>-'С-сть'!BT69</f>
        <v>0</v>
      </c>
      <c r="BU37" s="66">
        <f>-'С-сть'!BU69</f>
        <v>0</v>
      </c>
      <c r="BV37" s="66">
        <f>-'С-сть'!BV69</f>
        <v>0</v>
      </c>
      <c r="BW37" s="66">
        <f>-'С-сть'!BW69</f>
        <v>0</v>
      </c>
      <c r="BX37" s="66">
        <f>-'С-сть'!BX69</f>
        <v>0</v>
      </c>
      <c r="BY37" s="66">
        <f>-'С-сть'!BY69</f>
        <v>0</v>
      </c>
      <c r="BZ37" s="66">
        <f>-'С-сть'!BZ69</f>
        <v>0</v>
      </c>
      <c r="CA37" s="66">
        <f>-'С-сть'!CA69</f>
        <v>0</v>
      </c>
      <c r="CB37" s="66">
        <f>-'С-сть'!CB69</f>
        <v>0</v>
      </c>
      <c r="CC37" s="66">
        <f>-'С-сть'!CC69</f>
        <v>0</v>
      </c>
      <c r="CD37" s="66">
        <f>-'С-сть'!CD69</f>
        <v>0</v>
      </c>
    </row>
    <row r="38" spans="1:82" hidden="1" outlineLevel="1">
      <c r="B38" s="159" t="s">
        <v>316</v>
      </c>
      <c r="C38" s="66">
        <f t="shared" si="77"/>
        <v>0</v>
      </c>
      <c r="D38" s="66">
        <f t="shared" si="78"/>
        <v>0</v>
      </c>
      <c r="E38" s="66">
        <f t="shared" si="79"/>
        <v>0</v>
      </c>
      <c r="F38" s="66">
        <f t="shared" si="80"/>
        <v>0</v>
      </c>
      <c r="G38" s="66">
        <f t="shared" si="81"/>
        <v>0</v>
      </c>
      <c r="H38" s="76">
        <f>SUM(BS38:CD38)</f>
        <v>0</v>
      </c>
      <c r="I38" s="66">
        <f t="shared" si="57"/>
        <v>0</v>
      </c>
      <c r="K38" s="76">
        <f>-'С-сть'!K70-'С-сть'!K71</f>
        <v>0</v>
      </c>
      <c r="L38" s="76">
        <f>-'С-сть'!L70-'С-сть'!L71</f>
        <v>0</v>
      </c>
      <c r="M38" s="76">
        <f>-'С-сть'!M70-'С-сть'!M71</f>
        <v>0</v>
      </c>
      <c r="N38" s="76">
        <f>-'С-сть'!N70-'С-сть'!N71</f>
        <v>0</v>
      </c>
      <c r="O38" s="76">
        <f>-'С-сть'!O70-'С-сть'!O71</f>
        <v>0</v>
      </c>
      <c r="P38" s="76">
        <f>-'С-сть'!P70-'С-сть'!P71</f>
        <v>0</v>
      </c>
      <c r="Q38" s="76">
        <f>-'С-сть'!Q70-'С-сть'!Q71</f>
        <v>0</v>
      </c>
      <c r="R38" s="76">
        <f>-'С-сть'!R70-'С-сть'!R71</f>
        <v>0</v>
      </c>
      <c r="S38" s="76">
        <f>-'С-сть'!S70-'С-сть'!S71</f>
        <v>0</v>
      </c>
      <c r="T38" s="76">
        <f>-'С-сть'!T70-'С-сть'!T71</f>
        <v>0</v>
      </c>
      <c r="U38" s="76">
        <f>-'С-сть'!U70-'С-сть'!U71</f>
        <v>0</v>
      </c>
      <c r="V38" s="76">
        <f>-'С-сть'!V70-'С-сть'!V71</f>
        <v>0</v>
      </c>
      <c r="W38" s="76">
        <f>-'С-сть'!W70-'С-сть'!W71</f>
        <v>0</v>
      </c>
      <c r="X38" s="76">
        <f>-'С-сть'!X70-'С-сть'!X71</f>
        <v>0</v>
      </c>
      <c r="Y38" s="76">
        <f>-'С-сть'!Y70-'С-сть'!Y71</f>
        <v>0</v>
      </c>
      <c r="Z38" s="76">
        <f>-'С-сть'!Z70-'С-сть'!Z71</f>
        <v>0</v>
      </c>
      <c r="AA38" s="76">
        <f>-'С-сть'!AA70-'С-сть'!AA71</f>
        <v>0</v>
      </c>
      <c r="AB38" s="76">
        <f>-'С-сть'!AB70-'С-сть'!AB71</f>
        <v>0</v>
      </c>
      <c r="AC38" s="76">
        <f>-'С-сть'!AC70-'С-сть'!AC71</f>
        <v>0</v>
      </c>
      <c r="AD38" s="76">
        <f>-'С-сть'!AD70-'С-сть'!AD71</f>
        <v>0</v>
      </c>
      <c r="AE38" s="76">
        <f>-'С-сть'!AE70-'С-сть'!AE71</f>
        <v>0</v>
      </c>
      <c r="AF38" s="76">
        <f>-'С-сть'!AF70-'С-сть'!AF71</f>
        <v>0</v>
      </c>
      <c r="AG38" s="76">
        <f>-'С-сть'!AG70-'С-сть'!AG71</f>
        <v>0</v>
      </c>
      <c r="AH38" s="76">
        <f>-'С-сть'!AH70-'С-сть'!AH71</f>
        <v>0</v>
      </c>
      <c r="AI38" s="76">
        <f>-'С-сть'!AI70-'С-сть'!AI71</f>
        <v>0</v>
      </c>
      <c r="AJ38" s="76">
        <f>-'С-сть'!AJ70-'С-сть'!AJ71</f>
        <v>0</v>
      </c>
      <c r="AK38" s="76">
        <f>-'С-сть'!AK70-'С-сть'!AK71</f>
        <v>0</v>
      </c>
      <c r="AL38" s="76">
        <f>-'С-сть'!AL70-'С-сть'!AL71</f>
        <v>0</v>
      </c>
      <c r="AM38" s="76">
        <f>-'С-сть'!AM70-'С-сть'!AM71</f>
        <v>0</v>
      </c>
      <c r="AN38" s="76">
        <f>-'С-сть'!AN70-'С-сть'!AN71</f>
        <v>0</v>
      </c>
      <c r="AO38" s="76">
        <f>-'С-сть'!AO70-'С-сть'!AO71</f>
        <v>0</v>
      </c>
      <c r="AP38" s="76">
        <f>-'С-сть'!AP70-'С-сть'!AP71</f>
        <v>0</v>
      </c>
      <c r="AQ38" s="76">
        <f>-'С-сть'!AQ70-'С-сть'!AQ71</f>
        <v>0</v>
      </c>
      <c r="AR38" s="76">
        <f>-'С-сть'!AR70-'С-сть'!AR71</f>
        <v>0</v>
      </c>
      <c r="AS38" s="76">
        <f>-'С-сть'!AS70-'С-сть'!AS71</f>
        <v>0</v>
      </c>
      <c r="AT38" s="76">
        <f>-'С-сть'!AT70-'С-сть'!AT71</f>
        <v>0</v>
      </c>
      <c r="AU38" s="76">
        <f>-'С-сть'!AU70-'С-сть'!AU71</f>
        <v>0</v>
      </c>
      <c r="AV38" s="76">
        <f>-'С-сть'!AV70-'С-сть'!AV71</f>
        <v>0</v>
      </c>
      <c r="AW38" s="76">
        <f>-'С-сть'!AW70-'С-сть'!AW71</f>
        <v>0</v>
      </c>
      <c r="AX38" s="76">
        <f>-'С-сть'!AX70-'С-сть'!AX71</f>
        <v>0</v>
      </c>
      <c r="AY38" s="76">
        <f>-'С-сть'!AY70-'С-сть'!AY71</f>
        <v>0</v>
      </c>
      <c r="AZ38" s="76">
        <f>-'С-сть'!AZ70-'С-сть'!AZ71</f>
        <v>0</v>
      </c>
      <c r="BA38" s="76">
        <f>-'С-сть'!BA70-'С-сть'!BA71</f>
        <v>0</v>
      </c>
      <c r="BB38" s="76">
        <f>-'С-сть'!BB70-'С-сть'!BB71</f>
        <v>0</v>
      </c>
      <c r="BC38" s="76">
        <f>-'С-сть'!BC70-'С-сть'!BC71</f>
        <v>0</v>
      </c>
      <c r="BD38" s="76">
        <f>-'С-сть'!BD70-'С-сть'!BD71</f>
        <v>0</v>
      </c>
      <c r="BE38" s="76">
        <f>-'С-сть'!BE70-'С-сть'!BE71</f>
        <v>0</v>
      </c>
      <c r="BF38" s="76">
        <f>-'С-сть'!BF70-'С-сть'!BF71</f>
        <v>0</v>
      </c>
      <c r="BG38" s="76">
        <f>-'С-сть'!BG70-'С-сть'!BG71</f>
        <v>0</v>
      </c>
      <c r="BH38" s="76">
        <f>-'С-сть'!BH70-'С-сть'!BH71</f>
        <v>0</v>
      </c>
      <c r="BI38" s="76">
        <f>-'С-сть'!BI70-'С-сть'!BI71</f>
        <v>0</v>
      </c>
      <c r="BJ38" s="76">
        <f>-'С-сть'!BJ70-'С-сть'!BJ71</f>
        <v>0</v>
      </c>
      <c r="BK38" s="76">
        <f>-'С-сть'!BK70-'С-сть'!BK71</f>
        <v>0</v>
      </c>
      <c r="BL38" s="76">
        <f>-'С-сть'!BL70-'С-сть'!BL71</f>
        <v>0</v>
      </c>
      <c r="BM38" s="76">
        <f>-'С-сть'!BM70-'С-сть'!BM71</f>
        <v>0</v>
      </c>
      <c r="BN38" s="76">
        <f>-'С-сть'!BN70-'С-сть'!BN71</f>
        <v>0</v>
      </c>
      <c r="BO38" s="76">
        <f>-'С-сть'!BO70-'С-сть'!BO71</f>
        <v>0</v>
      </c>
      <c r="BP38" s="76">
        <f>-'С-сть'!BP70-'С-сть'!BP71</f>
        <v>0</v>
      </c>
      <c r="BQ38" s="76">
        <f>-'С-сть'!BQ70-'С-сть'!BQ71</f>
        <v>0</v>
      </c>
      <c r="BR38" s="76">
        <f>-'С-сть'!BR70-'С-сть'!BR71</f>
        <v>0</v>
      </c>
      <c r="BS38" s="76">
        <f>-'С-сть'!BS70-'С-сть'!BS71</f>
        <v>0</v>
      </c>
      <c r="BT38" s="76">
        <f>-'С-сть'!BT70-'С-сть'!BT71</f>
        <v>0</v>
      </c>
      <c r="BU38" s="76">
        <f>-'С-сть'!BU70-'С-сть'!BU71</f>
        <v>0</v>
      </c>
      <c r="BV38" s="76">
        <f>-'С-сть'!BV70-'С-сть'!BV71</f>
        <v>0</v>
      </c>
      <c r="BW38" s="76">
        <f>-'С-сть'!BW70-'С-сть'!BW71</f>
        <v>0</v>
      </c>
      <c r="BX38" s="76">
        <f>-'С-сть'!BX70-'С-сть'!BX71</f>
        <v>0</v>
      </c>
      <c r="BY38" s="76">
        <f>-'С-сть'!BY70-'С-сть'!BY71</f>
        <v>0</v>
      </c>
      <c r="BZ38" s="76">
        <f>-'С-сть'!BZ70-'С-сть'!BZ71</f>
        <v>0</v>
      </c>
      <c r="CA38" s="76">
        <f>-'С-сть'!CA70-'С-сть'!CA71</f>
        <v>0</v>
      </c>
      <c r="CB38" s="76">
        <f>-'С-сть'!CB70-'С-сть'!CB71</f>
        <v>0</v>
      </c>
      <c r="CC38" s="76">
        <f>-'С-сть'!CC70-'С-сть'!CC71</f>
        <v>0</v>
      </c>
      <c r="CD38" s="76">
        <f>-'С-сть'!CD70-'С-сть'!CD71</f>
        <v>0</v>
      </c>
    </row>
    <row r="39" spans="1:82" collapsed="1">
      <c r="B39" s="158" t="s">
        <v>318</v>
      </c>
      <c r="C39" s="79">
        <f>C12+C26+C31+C36</f>
        <v>-2767253.9448622791</v>
      </c>
      <c r="D39" s="79">
        <f t="shared" ref="D39:H39" si="82">D12+D26+D31+D36</f>
        <v>-12009.730333333333</v>
      </c>
      <c r="E39" s="79">
        <f t="shared" si="82"/>
        <v>0</v>
      </c>
      <c r="F39" s="79">
        <f t="shared" si="82"/>
        <v>0</v>
      </c>
      <c r="G39" s="79">
        <f t="shared" si="82"/>
        <v>0</v>
      </c>
      <c r="H39" s="79">
        <f t="shared" si="82"/>
        <v>0</v>
      </c>
      <c r="I39" s="79">
        <f t="shared" si="57"/>
        <v>-2779263.6751956125</v>
      </c>
      <c r="K39" s="79">
        <f>K12+K26+K31+K36</f>
        <v>-200989.60887593965</v>
      </c>
      <c r="L39" s="79">
        <f t="shared" ref="L39:BR39" si="83">L12+L26+L31+L36</f>
        <v>-265721.22850884427</v>
      </c>
      <c r="M39" s="79">
        <f t="shared" si="83"/>
        <v>-191806.86384217758</v>
      </c>
      <c r="N39" s="79">
        <f t="shared" si="83"/>
        <v>-232853.76813827301</v>
      </c>
      <c r="O39" s="79">
        <f t="shared" si="83"/>
        <v>-235317.06813827303</v>
      </c>
      <c r="P39" s="79">
        <f t="shared" si="83"/>
        <v>-322853.76813827304</v>
      </c>
      <c r="Q39" s="79">
        <f t="shared" si="83"/>
        <v>-232853.76813827301</v>
      </c>
      <c r="R39" s="79">
        <f t="shared" si="83"/>
        <v>-232853.76813827301</v>
      </c>
      <c r="S39" s="79">
        <f t="shared" si="83"/>
        <v>-232853.76813827301</v>
      </c>
      <c r="T39" s="79">
        <f t="shared" si="83"/>
        <v>-232853.76813827301</v>
      </c>
      <c r="U39" s="79">
        <f t="shared" si="83"/>
        <v>-191806.86384217758</v>
      </c>
      <c r="V39" s="79">
        <f t="shared" si="83"/>
        <v>-194489.70282522845</v>
      </c>
      <c r="W39" s="79">
        <f t="shared" si="83"/>
        <v>-12009.730333333333</v>
      </c>
      <c r="X39" s="79">
        <f t="shared" si="83"/>
        <v>0</v>
      </c>
      <c r="Y39" s="79">
        <f t="shared" si="83"/>
        <v>0</v>
      </c>
      <c r="Z39" s="79">
        <f t="shared" si="83"/>
        <v>0</v>
      </c>
      <c r="AA39" s="79">
        <f t="shared" si="83"/>
        <v>0</v>
      </c>
      <c r="AB39" s="79">
        <f t="shared" si="83"/>
        <v>0</v>
      </c>
      <c r="AC39" s="79">
        <f t="shared" si="83"/>
        <v>0</v>
      </c>
      <c r="AD39" s="79">
        <f t="shared" si="83"/>
        <v>0</v>
      </c>
      <c r="AE39" s="79">
        <f t="shared" si="83"/>
        <v>0</v>
      </c>
      <c r="AF39" s="79">
        <f t="shared" si="83"/>
        <v>0</v>
      </c>
      <c r="AG39" s="79">
        <f t="shared" si="83"/>
        <v>0</v>
      </c>
      <c r="AH39" s="79">
        <f t="shared" si="83"/>
        <v>0</v>
      </c>
      <c r="AI39" s="79">
        <f t="shared" si="83"/>
        <v>0</v>
      </c>
      <c r="AJ39" s="79">
        <f t="shared" si="83"/>
        <v>0</v>
      </c>
      <c r="AK39" s="79">
        <f t="shared" si="83"/>
        <v>0</v>
      </c>
      <c r="AL39" s="79">
        <f t="shared" si="83"/>
        <v>0</v>
      </c>
      <c r="AM39" s="79">
        <f t="shared" si="83"/>
        <v>0</v>
      </c>
      <c r="AN39" s="79">
        <f t="shared" si="83"/>
        <v>0</v>
      </c>
      <c r="AO39" s="79">
        <f t="shared" si="83"/>
        <v>0</v>
      </c>
      <c r="AP39" s="79">
        <f t="shared" si="83"/>
        <v>0</v>
      </c>
      <c r="AQ39" s="79">
        <f t="shared" si="83"/>
        <v>0</v>
      </c>
      <c r="AR39" s="79">
        <f t="shared" si="83"/>
        <v>0</v>
      </c>
      <c r="AS39" s="79">
        <f t="shared" si="83"/>
        <v>0</v>
      </c>
      <c r="AT39" s="79">
        <f t="shared" si="83"/>
        <v>0</v>
      </c>
      <c r="AU39" s="79">
        <f t="shared" si="83"/>
        <v>0</v>
      </c>
      <c r="AV39" s="79">
        <f t="shared" si="83"/>
        <v>0</v>
      </c>
      <c r="AW39" s="79">
        <f t="shared" si="83"/>
        <v>0</v>
      </c>
      <c r="AX39" s="79">
        <f t="shared" si="83"/>
        <v>0</v>
      </c>
      <c r="AY39" s="79">
        <f t="shared" si="83"/>
        <v>0</v>
      </c>
      <c r="AZ39" s="79">
        <f t="shared" si="83"/>
        <v>0</v>
      </c>
      <c r="BA39" s="79">
        <f t="shared" si="83"/>
        <v>0</v>
      </c>
      <c r="BB39" s="79">
        <f t="shared" si="83"/>
        <v>0</v>
      </c>
      <c r="BC39" s="79">
        <f t="shared" si="83"/>
        <v>0</v>
      </c>
      <c r="BD39" s="79">
        <f t="shared" si="83"/>
        <v>0</v>
      </c>
      <c r="BE39" s="79">
        <f t="shared" si="83"/>
        <v>0</v>
      </c>
      <c r="BF39" s="79">
        <f t="shared" si="83"/>
        <v>0</v>
      </c>
      <c r="BG39" s="79">
        <f t="shared" si="83"/>
        <v>0</v>
      </c>
      <c r="BH39" s="79">
        <f t="shared" si="83"/>
        <v>0</v>
      </c>
      <c r="BI39" s="79">
        <f t="shared" si="83"/>
        <v>0</v>
      </c>
      <c r="BJ39" s="79">
        <f t="shared" si="83"/>
        <v>0</v>
      </c>
      <c r="BK39" s="79">
        <f t="shared" si="83"/>
        <v>0</v>
      </c>
      <c r="BL39" s="79">
        <f t="shared" si="83"/>
        <v>0</v>
      </c>
      <c r="BM39" s="79">
        <f t="shared" si="83"/>
        <v>0</v>
      </c>
      <c r="BN39" s="79">
        <f t="shared" si="83"/>
        <v>0</v>
      </c>
      <c r="BO39" s="79">
        <f t="shared" si="83"/>
        <v>0</v>
      </c>
      <c r="BP39" s="79">
        <f t="shared" si="83"/>
        <v>0</v>
      </c>
      <c r="BQ39" s="79">
        <f t="shared" si="83"/>
        <v>0</v>
      </c>
      <c r="BR39" s="79">
        <f t="shared" si="83"/>
        <v>0</v>
      </c>
      <c r="BS39" s="79">
        <f t="shared" ref="BS39:CD39" si="84">BS12+BS26+BS31+BS36</f>
        <v>0</v>
      </c>
      <c r="BT39" s="79">
        <f t="shared" si="84"/>
        <v>0</v>
      </c>
      <c r="BU39" s="79">
        <f t="shared" si="84"/>
        <v>0</v>
      </c>
      <c r="BV39" s="79">
        <f t="shared" si="84"/>
        <v>0</v>
      </c>
      <c r="BW39" s="79">
        <f t="shared" si="84"/>
        <v>0</v>
      </c>
      <c r="BX39" s="79">
        <f t="shared" si="84"/>
        <v>0</v>
      </c>
      <c r="BY39" s="79">
        <f t="shared" si="84"/>
        <v>0</v>
      </c>
      <c r="BZ39" s="79">
        <f t="shared" si="84"/>
        <v>0</v>
      </c>
      <c r="CA39" s="79">
        <f t="shared" si="84"/>
        <v>0</v>
      </c>
      <c r="CB39" s="79">
        <f t="shared" si="84"/>
        <v>0</v>
      </c>
      <c r="CC39" s="79">
        <f t="shared" si="84"/>
        <v>0</v>
      </c>
      <c r="CD39" s="79">
        <f t="shared" si="84"/>
        <v>0</v>
      </c>
    </row>
    <row r="40" spans="1:82" ht="31.5">
      <c r="B40" s="162" t="s">
        <v>22</v>
      </c>
      <c r="C40" s="129">
        <f>C11+C39</f>
        <v>93827.995847645681</v>
      </c>
      <c r="D40" s="129">
        <f t="shared" ref="D40:I40" si="85">D11+D39</f>
        <v>486908.32891586324</v>
      </c>
      <c r="E40" s="129">
        <f t="shared" si="85"/>
        <v>0</v>
      </c>
      <c r="F40" s="129">
        <f t="shared" si="85"/>
        <v>0</v>
      </c>
      <c r="G40" s="129">
        <f t="shared" si="85"/>
        <v>0</v>
      </c>
      <c r="H40" s="129">
        <f t="shared" si="85"/>
        <v>0</v>
      </c>
      <c r="I40" s="129">
        <f t="shared" si="85"/>
        <v>580736.32476350898</v>
      </c>
      <c r="K40" s="129">
        <f>K11+K39</f>
        <v>-200989.60887593965</v>
      </c>
      <c r="L40" s="129">
        <f t="shared" ref="L40:BR40" si="86">L11+L39</f>
        <v>-265721.22850884427</v>
      </c>
      <c r="M40" s="129">
        <f t="shared" si="86"/>
        <v>57652.165782420692</v>
      </c>
      <c r="N40" s="129">
        <f t="shared" si="86"/>
        <v>16605.261486325267</v>
      </c>
      <c r="O40" s="129">
        <f t="shared" si="86"/>
        <v>14141.96148632525</v>
      </c>
      <c r="P40" s="129">
        <f t="shared" si="86"/>
        <v>-35824.503590254404</v>
      </c>
      <c r="Q40" s="129">
        <f t="shared" si="86"/>
        <v>157675.49640974562</v>
      </c>
      <c r="R40" s="129">
        <f t="shared" si="86"/>
        <v>54175.496409745625</v>
      </c>
      <c r="S40" s="129">
        <f t="shared" si="86"/>
        <v>54175.496409745625</v>
      </c>
      <c r="T40" s="129">
        <f t="shared" si="86"/>
        <v>54175.496409745625</v>
      </c>
      <c r="U40" s="129">
        <f t="shared" si="86"/>
        <v>95222.40070584105</v>
      </c>
      <c r="V40" s="129">
        <f t="shared" si="86"/>
        <v>92539.561722790182</v>
      </c>
      <c r="W40" s="129">
        <f t="shared" si="86"/>
        <v>237449.29929126494</v>
      </c>
      <c r="X40" s="129">
        <f t="shared" si="86"/>
        <v>249459.02962459828</v>
      </c>
      <c r="Y40" s="129">
        <f t="shared" si="86"/>
        <v>0</v>
      </c>
      <c r="Z40" s="129">
        <f t="shared" si="86"/>
        <v>0</v>
      </c>
      <c r="AA40" s="129">
        <f t="shared" si="86"/>
        <v>0</v>
      </c>
      <c r="AB40" s="129">
        <f t="shared" si="86"/>
        <v>0</v>
      </c>
      <c r="AC40" s="129">
        <f t="shared" si="86"/>
        <v>0</v>
      </c>
      <c r="AD40" s="129">
        <f t="shared" si="86"/>
        <v>0</v>
      </c>
      <c r="AE40" s="129">
        <f t="shared" si="86"/>
        <v>0</v>
      </c>
      <c r="AF40" s="129">
        <f t="shared" si="86"/>
        <v>0</v>
      </c>
      <c r="AG40" s="129">
        <f t="shared" si="86"/>
        <v>0</v>
      </c>
      <c r="AH40" s="129">
        <f t="shared" si="86"/>
        <v>0</v>
      </c>
      <c r="AI40" s="129">
        <f t="shared" si="86"/>
        <v>0</v>
      </c>
      <c r="AJ40" s="129">
        <f t="shared" si="86"/>
        <v>0</v>
      </c>
      <c r="AK40" s="129">
        <f t="shared" si="86"/>
        <v>0</v>
      </c>
      <c r="AL40" s="129">
        <f t="shared" si="86"/>
        <v>0</v>
      </c>
      <c r="AM40" s="129">
        <f t="shared" si="86"/>
        <v>0</v>
      </c>
      <c r="AN40" s="129">
        <f t="shared" si="86"/>
        <v>0</v>
      </c>
      <c r="AO40" s="129">
        <f t="shared" si="86"/>
        <v>0</v>
      </c>
      <c r="AP40" s="129">
        <f t="shared" si="86"/>
        <v>0</v>
      </c>
      <c r="AQ40" s="129">
        <f t="shared" si="86"/>
        <v>0</v>
      </c>
      <c r="AR40" s="129">
        <f t="shared" si="86"/>
        <v>0</v>
      </c>
      <c r="AS40" s="129">
        <f t="shared" si="86"/>
        <v>0</v>
      </c>
      <c r="AT40" s="129">
        <f t="shared" si="86"/>
        <v>0</v>
      </c>
      <c r="AU40" s="129">
        <f t="shared" si="86"/>
        <v>0</v>
      </c>
      <c r="AV40" s="129">
        <f t="shared" si="86"/>
        <v>0</v>
      </c>
      <c r="AW40" s="129">
        <f t="shared" si="86"/>
        <v>0</v>
      </c>
      <c r="AX40" s="129">
        <f t="shared" si="86"/>
        <v>0</v>
      </c>
      <c r="AY40" s="129">
        <f t="shared" si="86"/>
        <v>0</v>
      </c>
      <c r="AZ40" s="129">
        <f t="shared" si="86"/>
        <v>0</v>
      </c>
      <c r="BA40" s="129">
        <f t="shared" si="86"/>
        <v>0</v>
      </c>
      <c r="BB40" s="129">
        <f t="shared" si="86"/>
        <v>0</v>
      </c>
      <c r="BC40" s="129">
        <f t="shared" si="86"/>
        <v>0</v>
      </c>
      <c r="BD40" s="129">
        <f t="shared" si="86"/>
        <v>0</v>
      </c>
      <c r="BE40" s="129">
        <f t="shared" si="86"/>
        <v>0</v>
      </c>
      <c r="BF40" s="129">
        <f t="shared" si="86"/>
        <v>0</v>
      </c>
      <c r="BG40" s="129">
        <f t="shared" si="86"/>
        <v>0</v>
      </c>
      <c r="BH40" s="129">
        <f t="shared" si="86"/>
        <v>0</v>
      </c>
      <c r="BI40" s="129">
        <f t="shared" si="86"/>
        <v>0</v>
      </c>
      <c r="BJ40" s="129">
        <f t="shared" si="86"/>
        <v>0</v>
      </c>
      <c r="BK40" s="129">
        <f t="shared" si="86"/>
        <v>0</v>
      </c>
      <c r="BL40" s="129">
        <f t="shared" si="86"/>
        <v>0</v>
      </c>
      <c r="BM40" s="129">
        <f t="shared" si="86"/>
        <v>0</v>
      </c>
      <c r="BN40" s="129">
        <f t="shared" si="86"/>
        <v>0</v>
      </c>
      <c r="BO40" s="129">
        <f t="shared" si="86"/>
        <v>0</v>
      </c>
      <c r="BP40" s="129">
        <f t="shared" si="86"/>
        <v>0</v>
      </c>
      <c r="BQ40" s="129">
        <f t="shared" si="86"/>
        <v>0</v>
      </c>
      <c r="BR40" s="129">
        <f t="shared" si="86"/>
        <v>0</v>
      </c>
      <c r="BS40" s="129">
        <f t="shared" ref="BS40:CD40" si="87">BS11+BS39</f>
        <v>0</v>
      </c>
      <c r="BT40" s="129">
        <f t="shared" si="87"/>
        <v>0</v>
      </c>
      <c r="BU40" s="129">
        <f t="shared" si="87"/>
        <v>0</v>
      </c>
      <c r="BV40" s="129">
        <f t="shared" si="87"/>
        <v>0</v>
      </c>
      <c r="BW40" s="129">
        <f t="shared" si="87"/>
        <v>0</v>
      </c>
      <c r="BX40" s="129">
        <f t="shared" si="87"/>
        <v>0</v>
      </c>
      <c r="BY40" s="129">
        <f t="shared" si="87"/>
        <v>0</v>
      </c>
      <c r="BZ40" s="129">
        <f t="shared" si="87"/>
        <v>0</v>
      </c>
      <c r="CA40" s="129">
        <f t="shared" si="87"/>
        <v>0</v>
      </c>
      <c r="CB40" s="129">
        <f t="shared" si="87"/>
        <v>0</v>
      </c>
      <c r="CC40" s="129">
        <f t="shared" si="87"/>
        <v>0</v>
      </c>
      <c r="CD40" s="129">
        <f t="shared" si="87"/>
        <v>0</v>
      </c>
    </row>
    <row r="41" spans="1:82">
      <c r="B41" s="6" t="s">
        <v>23</v>
      </c>
    </row>
    <row r="42" spans="1:82">
      <c r="A42" s="7"/>
      <c r="B42" s="163" t="s">
        <v>401</v>
      </c>
      <c r="C42" s="76">
        <f t="shared" ref="C42:C44" si="88">SUM(K42:V42)</f>
        <v>0</v>
      </c>
      <c r="D42" s="76">
        <f t="shared" ref="D42:D44" si="89">SUM(W42:AH42)</f>
        <v>0</v>
      </c>
      <c r="E42" s="76">
        <f t="shared" ref="E42:E44" si="90">SUM(AI42:AT42)</f>
        <v>0</v>
      </c>
      <c r="F42" s="76">
        <f t="shared" ref="F42:F44" si="91">SUM(AU42:BF42)</f>
        <v>0</v>
      </c>
      <c r="G42" s="76">
        <f t="shared" ref="G42:G44" si="92">SUM(BG42:BR42)</f>
        <v>0</v>
      </c>
      <c r="H42" s="76">
        <f t="shared" ref="H42:H44" si="93">SUM(BS42:CD42)</f>
        <v>0</v>
      </c>
      <c r="I42" s="76">
        <f>SUM(C42:H42)</f>
        <v>0</v>
      </c>
    </row>
    <row r="43" spans="1:82">
      <c r="B43" s="46" t="s">
        <v>24</v>
      </c>
      <c r="C43" s="76">
        <f t="shared" si="88"/>
        <v>-35175</v>
      </c>
      <c r="D43" s="76">
        <f t="shared" si="89"/>
        <v>0</v>
      </c>
      <c r="E43" s="76">
        <f t="shared" si="90"/>
        <v>0</v>
      </c>
      <c r="F43" s="76">
        <f t="shared" si="91"/>
        <v>0</v>
      </c>
      <c r="G43" s="76">
        <f t="shared" si="92"/>
        <v>0</v>
      </c>
      <c r="H43" s="76">
        <f t="shared" si="93"/>
        <v>0</v>
      </c>
      <c r="I43" s="76">
        <f>SUM(C43:H43)</f>
        <v>-35175</v>
      </c>
      <c r="K43" s="76">
        <f t="array" ref="K43">-(SUM(ОС!$G6:$G105*(ОС!$I6:$I105=ОС!M$3))+SUM(ОС!$G108:$G112*(ОС!$I108:$I112=ОС!M$3))+IF(Параметры!$C$36=2,SUM(ОС!$G115:$G119*(ОС!$I115:$I119=ОС!M$3))))*тех!X$6</f>
        <v>-35175</v>
      </c>
      <c r="L43" s="76">
        <f t="array" ref="L43">-(SUM(ОС!$G6:$G105*(ОС!$I6:$I105=ОС!N$3))+SUM(ОС!$G108:$G112*(ОС!$I108:$I112=ОС!N$3))+IF(Параметры!$C$36=2,SUM(ОС!$G115:$G119*(ОС!$I115:$I119=ОС!N$3))))*тех!Y$6</f>
        <v>0</v>
      </c>
      <c r="M43" s="76">
        <f t="array" ref="M43">-(SUM(ОС!$G6:$G105*(ОС!$I6:$I105=ОС!O$3))+SUM(ОС!$G108:$G112*(ОС!$I108:$I112=ОС!O$3))+IF(Параметры!$C$36=2,SUM(ОС!$G115:$G119*(ОС!$I115:$I119=ОС!O$3))))*тех!Z$6</f>
        <v>0</v>
      </c>
      <c r="N43" s="76">
        <f t="array" ref="N43">-(SUM(ОС!$G6:$G105*(ОС!$I6:$I105=ОС!P$3))+SUM(ОС!$G108:$G112*(ОС!$I108:$I112=ОС!P$3))+IF(Параметры!$C$36=2,SUM(ОС!$G115:$G119*(ОС!$I115:$I119=ОС!P$3))))*тех!AA$6</f>
        <v>0</v>
      </c>
      <c r="O43" s="76">
        <f t="array" ref="O43">-(SUM(ОС!$G6:$G105*(ОС!$I6:$I105=ОС!Q$3))+SUM(ОС!$G108:$G112*(ОС!$I108:$I112=ОС!Q$3))+IF(Параметры!$C$36=2,SUM(ОС!$G115:$G119*(ОС!$I115:$I119=ОС!Q$3))))*тех!AB$6</f>
        <v>0</v>
      </c>
      <c r="P43" s="76">
        <f t="array" ref="P43">-(SUM(ОС!$G6:$G105*(ОС!$I6:$I105=ОС!R$3))+SUM(ОС!$G108:$G112*(ОС!$I108:$I112=ОС!R$3))+IF(Параметры!$C$36=2,SUM(ОС!$G115:$G119*(ОС!$I115:$I119=ОС!R$3))))*тех!AC$6</f>
        <v>0</v>
      </c>
      <c r="Q43" s="76">
        <f t="array" ref="Q43">-(SUM(ОС!$G6:$G105*(ОС!$I6:$I105=ОС!S$3))+SUM(ОС!$G108:$G112*(ОС!$I108:$I112=ОС!S$3))+IF(Параметры!$C$36=2,SUM(ОС!$G115:$G119*(ОС!$I115:$I119=ОС!S$3))))*тех!AD$6</f>
        <v>0</v>
      </c>
      <c r="R43" s="76">
        <f t="array" ref="R43">-(SUM(ОС!$G6:$G105*(ОС!$I6:$I105=ОС!T$3))+SUM(ОС!$G108:$G112*(ОС!$I108:$I112=ОС!T$3))+IF(Параметры!$C$36=2,SUM(ОС!$G115:$G119*(ОС!$I115:$I119=ОС!T$3))))*тех!AE$6</f>
        <v>0</v>
      </c>
      <c r="S43" s="76">
        <f t="array" ref="S43">-(SUM(ОС!$G6:$G105*(ОС!$I6:$I105=ОС!U$3))+SUM(ОС!$G108:$G112*(ОС!$I108:$I112=ОС!U$3))+IF(Параметры!$C$36=2,SUM(ОС!$G115:$G119*(ОС!$I115:$I119=ОС!U$3))))*тех!AF$6</f>
        <v>0</v>
      </c>
      <c r="T43" s="76">
        <f t="array" ref="T43">-(SUM(ОС!$G6:$G105*(ОС!$I6:$I105=ОС!V$3))+SUM(ОС!$G108:$G112*(ОС!$I108:$I112=ОС!V$3))+IF(Параметры!$C$36=2,SUM(ОС!$G115:$G119*(ОС!$I115:$I119=ОС!V$3))))*тех!AG$6</f>
        <v>0</v>
      </c>
      <c r="U43" s="76">
        <f t="array" ref="U43">-(SUM(ОС!$G6:$G105*(ОС!$I6:$I105=ОС!W$3))+SUM(ОС!$G108:$G112*(ОС!$I108:$I112=ОС!W$3))+IF(Параметры!$C$36=2,SUM(ОС!$G115:$G119*(ОС!$I115:$I119=ОС!W$3))))*тех!AH$6</f>
        <v>0</v>
      </c>
      <c r="V43" s="76">
        <f t="array" ref="V43">-(SUM(ОС!$G6:$G105*(ОС!$I6:$I105=ОС!X$3))+SUM(ОС!$G108:$G112*(ОС!$I108:$I112=ОС!X$3))+IF(Параметры!$C$36=2,SUM(ОС!$G115:$G119*(ОС!$I115:$I119=ОС!X$3))))*тех!AI$6</f>
        <v>0</v>
      </c>
      <c r="W43" s="76">
        <f t="array" ref="W43">-(SUM(ОС!$G6:$G105*(ОС!$I6:$I105=ОС!Y$3))+SUM(ОС!$G108:$G112*(ОС!$I108:$I112=ОС!Y$3))+IF(Параметры!$C$36=2,SUM(ОС!$G115:$G119*(ОС!$I115:$I119=ОС!Y$3))))*тех!AJ$6</f>
        <v>0</v>
      </c>
      <c r="X43" s="76">
        <f t="array" ref="X43">-(SUM(ОС!$G6:$G105*(ОС!$I6:$I105=ОС!Z$3))+SUM(ОС!$G108:$G112*(ОС!$I108:$I112=ОС!Z$3))+IF(Параметры!$C$36=2,SUM(ОС!$G115:$G119*(ОС!$I115:$I119=ОС!Z$3))))*тех!AK$6</f>
        <v>0</v>
      </c>
      <c r="Y43" s="76">
        <f t="array" ref="Y43">-(SUM(ОС!$G6:$G105*(ОС!$I6:$I105=ОС!AA$3))+SUM(ОС!$G108:$G112*(ОС!$I108:$I112=ОС!AA$3))+IF(Параметры!$C$36=2,SUM(ОС!$G115:$G119*(ОС!$I115:$I119=ОС!AA$3))))*тех!AL$6</f>
        <v>0</v>
      </c>
      <c r="Z43" s="76">
        <f t="array" ref="Z43">-(SUM(ОС!$G6:$G105*(ОС!$I6:$I105=ОС!AB$3))+SUM(ОС!$G108:$G112*(ОС!$I108:$I112=ОС!AB$3))+IF(Параметры!$C$36=2,SUM(ОС!$G115:$G119*(ОС!$I115:$I119=ОС!AB$3))))*тех!AM$6</f>
        <v>0</v>
      </c>
      <c r="AA43" s="76">
        <f t="array" ref="AA43">-(SUM(ОС!$G6:$G105*(ОС!$I6:$I105=ОС!AC$3))+SUM(ОС!$G108:$G112*(ОС!$I108:$I112=ОС!AC$3))+IF(Параметры!$C$36=2,SUM(ОС!$G115:$G119*(ОС!$I115:$I119=ОС!AC$3))))*тех!AN$6</f>
        <v>0</v>
      </c>
      <c r="AB43" s="76">
        <f t="array" ref="AB43">-(SUM(ОС!$G6:$G105*(ОС!$I6:$I105=ОС!AD$3))+SUM(ОС!$G108:$G112*(ОС!$I108:$I112=ОС!AD$3))+IF(Параметры!$C$36=2,SUM(ОС!$G115:$G119*(ОС!$I115:$I119=ОС!AD$3))))*тех!AO$6</f>
        <v>0</v>
      </c>
      <c r="AC43" s="76">
        <f t="array" ref="AC43">-(SUM(ОС!$G6:$G105*(ОС!$I6:$I105=ОС!AE$3))+SUM(ОС!$G108:$G112*(ОС!$I108:$I112=ОС!AE$3))+IF(Параметры!$C$36=2,SUM(ОС!$G115:$G119*(ОС!$I115:$I119=ОС!AE$3))))*тех!AP$6</f>
        <v>0</v>
      </c>
      <c r="AD43" s="76">
        <f t="array" ref="AD43">-(SUM(ОС!$G6:$G105*(ОС!$I6:$I105=ОС!AF$3))+SUM(ОС!$G108:$G112*(ОС!$I108:$I112=ОС!AF$3))+IF(Параметры!$C$36=2,SUM(ОС!$G115:$G119*(ОС!$I115:$I119=ОС!AF$3))))*тех!AQ$6</f>
        <v>0</v>
      </c>
      <c r="AE43" s="76">
        <f t="array" ref="AE43">-(SUM(ОС!$G6:$G105*(ОС!$I6:$I105=ОС!AG$3))+SUM(ОС!$G108:$G112*(ОС!$I108:$I112=ОС!AG$3))+IF(Параметры!$C$36=2,SUM(ОС!$G115:$G119*(ОС!$I115:$I119=ОС!AG$3))))*тех!AR$6</f>
        <v>0</v>
      </c>
      <c r="AF43" s="76">
        <f t="array" ref="AF43">-(SUM(ОС!$G6:$G105*(ОС!$I6:$I105=ОС!AH$3))+SUM(ОС!$G108:$G112*(ОС!$I108:$I112=ОС!AH$3))+IF(Параметры!$C$36=2,SUM(ОС!$G115:$G119*(ОС!$I115:$I119=ОС!AH$3))))*тех!AS$6</f>
        <v>0</v>
      </c>
      <c r="AG43" s="76">
        <f t="array" ref="AG43">-(SUM(ОС!$G6:$G105*(ОС!$I6:$I105=ОС!AI$3))+SUM(ОС!$G108:$G112*(ОС!$I108:$I112=ОС!AI$3))+IF(Параметры!$C$36=2,SUM(ОС!$G115:$G119*(ОС!$I115:$I119=ОС!AI$3))))*тех!AT$6</f>
        <v>0</v>
      </c>
      <c r="AH43" s="76">
        <f t="array" ref="AH43">-(SUM(ОС!$G6:$G105*(ОС!$I6:$I105=ОС!AJ$3))+SUM(ОС!$G108:$G112*(ОС!$I108:$I112=ОС!AJ$3))+IF(Параметры!$C$36=2,SUM(ОС!$G115:$G119*(ОС!$I115:$I119=ОС!AJ$3))))*тех!AU$6</f>
        <v>0</v>
      </c>
      <c r="AI43" s="76">
        <f t="array" ref="AI43">-(SUM(ОС!$G6:$G105*(ОС!$I6:$I105=ОС!AK$3))+SUM(ОС!$G108:$G112*(ОС!$I108:$I112=ОС!AK$3))+IF(Параметры!$C$36=2,SUM(ОС!$G115:$G119*(ОС!$I115:$I119=ОС!AK$3))))*тех!AV$6</f>
        <v>0</v>
      </c>
      <c r="AJ43" s="76">
        <f t="array" ref="AJ43">-(SUM(ОС!$G6:$G105*(ОС!$I6:$I105=ОС!AL$3))+SUM(ОС!$G108:$G112*(ОС!$I108:$I112=ОС!AL$3))+IF(Параметры!$C$36=2,SUM(ОС!$G115:$G119*(ОС!$I115:$I119=ОС!AL$3))))*тех!AW$6</f>
        <v>0</v>
      </c>
      <c r="AK43" s="76">
        <f t="array" ref="AK43">-(SUM(ОС!$G6:$G105*(ОС!$I6:$I105=ОС!AM$3))+SUM(ОС!$G108:$G112*(ОС!$I108:$I112=ОС!AM$3))+IF(Параметры!$C$36=2,SUM(ОС!$G115:$G119*(ОС!$I115:$I119=ОС!AM$3))))*тех!AX$6</f>
        <v>0</v>
      </c>
      <c r="AL43" s="76">
        <f t="array" ref="AL43">-(SUM(ОС!$G6:$G105*(ОС!$I6:$I105=ОС!AN$3))+SUM(ОС!$G108:$G112*(ОС!$I108:$I112=ОС!AN$3))+IF(Параметры!$C$36=2,SUM(ОС!$G115:$G119*(ОС!$I115:$I119=ОС!AN$3))))*тех!AY$6</f>
        <v>0</v>
      </c>
      <c r="AM43" s="76">
        <f t="array" ref="AM43">-(SUM(ОС!$G6:$G105*(ОС!$I6:$I105=ОС!AO$3))+SUM(ОС!$G108:$G112*(ОС!$I108:$I112=ОС!AO$3))+IF(Параметры!$C$36=2,SUM(ОС!$G115:$G119*(ОС!$I115:$I119=ОС!AO$3))))*тех!AZ$6</f>
        <v>0</v>
      </c>
      <c r="AN43" s="76">
        <f t="array" ref="AN43">-(SUM(ОС!$G6:$G105*(ОС!$I6:$I105=ОС!AP$3))+SUM(ОС!$G108:$G112*(ОС!$I108:$I112=ОС!AP$3))+IF(Параметры!$C$36=2,SUM(ОС!$G115:$G119*(ОС!$I115:$I119=ОС!AP$3))))*тех!BA$6</f>
        <v>0</v>
      </c>
      <c r="AO43" s="76">
        <f t="array" ref="AO43">-(SUM(ОС!$G6:$G105*(ОС!$I6:$I105=ОС!AQ$3))+SUM(ОС!$G108:$G112*(ОС!$I108:$I112=ОС!AQ$3))+IF(Параметры!$C$36=2,SUM(ОС!$G115:$G119*(ОС!$I115:$I119=ОС!AQ$3))))*тех!BB$6</f>
        <v>0</v>
      </c>
      <c r="AP43" s="76">
        <f t="array" ref="AP43">-(SUM(ОС!$G6:$G105*(ОС!$I6:$I105=ОС!AR$3))+SUM(ОС!$G108:$G112*(ОС!$I108:$I112=ОС!AR$3))+IF(Параметры!$C$36=2,SUM(ОС!$G115:$G119*(ОС!$I115:$I119=ОС!AR$3))))*тех!BC$6</f>
        <v>0</v>
      </c>
      <c r="AQ43" s="76">
        <f t="array" ref="AQ43">-(SUM(ОС!$G6:$G105*(ОС!$I6:$I105=ОС!AS$3))+SUM(ОС!$G108:$G112*(ОС!$I108:$I112=ОС!AS$3))+IF(Параметры!$C$36=2,SUM(ОС!$G115:$G119*(ОС!$I115:$I119=ОС!AS$3))))*тех!BD$6</f>
        <v>0</v>
      </c>
      <c r="AR43" s="76">
        <f t="array" ref="AR43">-(SUM(ОС!$G6:$G105*(ОС!$I6:$I105=ОС!AT$3))+SUM(ОС!$G108:$G112*(ОС!$I108:$I112=ОС!AT$3))+IF(Параметры!$C$36=2,SUM(ОС!$G115:$G119*(ОС!$I115:$I119=ОС!AT$3))))*тех!BE$6</f>
        <v>0</v>
      </c>
      <c r="AS43" s="76">
        <f t="array" ref="AS43">-(SUM(ОС!$G6:$G105*(ОС!$I6:$I105=ОС!AU$3))+SUM(ОС!$G108:$G112*(ОС!$I108:$I112=ОС!AU$3))+IF(Параметры!$C$36=2,SUM(ОС!$G115:$G119*(ОС!$I115:$I119=ОС!AU$3))))*тех!BF$6</f>
        <v>0</v>
      </c>
      <c r="AT43" s="76">
        <f t="array" ref="AT43">-(SUM(ОС!$G6:$G105*(ОС!$I6:$I105=ОС!AV$3))+SUM(ОС!$G108:$G112*(ОС!$I108:$I112=ОС!AV$3))+IF(Параметры!$C$36=2,SUM(ОС!$G115:$G119*(ОС!$I115:$I119=ОС!AV$3))))*тех!BG$6</f>
        <v>0</v>
      </c>
      <c r="AU43" s="76">
        <f t="array" ref="AU43">-(SUM(ОС!$G6:$G105*(ОС!$I6:$I105=ОС!AW$3))+SUM(ОС!$G108:$G112*(ОС!$I108:$I112=ОС!AW$3))+IF(Параметры!$C$36=2,SUM(ОС!$G115:$G119*(ОС!$I115:$I119=ОС!AW$3))))*тех!BH$6</f>
        <v>0</v>
      </c>
      <c r="AV43" s="76">
        <f t="array" ref="AV43">-(SUM(ОС!$G6:$G105*(ОС!$I6:$I105=ОС!AX$3))+SUM(ОС!$G108:$G112*(ОС!$I108:$I112=ОС!AX$3))+IF(Параметры!$C$36=2,SUM(ОС!$G115:$G119*(ОС!$I115:$I119=ОС!AX$3))))*тех!BI$6</f>
        <v>0</v>
      </c>
      <c r="AW43" s="76">
        <f t="array" ref="AW43">-(SUM(ОС!$G6:$G105*(ОС!$I6:$I105=ОС!AY$3))+SUM(ОС!$G108:$G112*(ОС!$I108:$I112=ОС!AY$3))+IF(Параметры!$C$36=2,SUM(ОС!$G115:$G119*(ОС!$I115:$I119=ОС!AY$3))))*тех!BJ$6</f>
        <v>0</v>
      </c>
      <c r="AX43" s="76">
        <f t="array" ref="AX43">-(SUM(ОС!$G6:$G105*(ОС!$I6:$I105=ОС!AZ$3))+SUM(ОС!$G108:$G112*(ОС!$I108:$I112=ОС!AZ$3))+IF(Параметры!$C$36=2,SUM(ОС!$G115:$G119*(ОС!$I115:$I119=ОС!AZ$3))))*тех!BK$6</f>
        <v>0</v>
      </c>
      <c r="AY43" s="76">
        <f t="array" ref="AY43">-(SUM(ОС!$G6:$G105*(ОС!$I6:$I105=ОС!BA$3))+SUM(ОС!$G108:$G112*(ОС!$I108:$I112=ОС!BA$3))+IF(Параметры!$C$36=2,SUM(ОС!$G115:$G119*(ОС!$I115:$I119=ОС!BA$3))))*тех!BL$6</f>
        <v>0</v>
      </c>
      <c r="AZ43" s="76">
        <f t="array" ref="AZ43">-(SUM(ОС!$G6:$G105*(ОС!$I6:$I105=ОС!BB$3))+SUM(ОС!$G108:$G112*(ОС!$I108:$I112=ОС!BB$3))+IF(Параметры!$C$36=2,SUM(ОС!$G115:$G119*(ОС!$I115:$I119=ОС!BB$3))))*тех!BM$6</f>
        <v>0</v>
      </c>
      <c r="BA43" s="76">
        <f t="array" ref="BA43">-(SUM(ОС!$G6:$G105*(ОС!$I6:$I105=ОС!BC$3))+SUM(ОС!$G108:$G112*(ОС!$I108:$I112=ОС!BC$3))+IF(Параметры!$C$36=2,SUM(ОС!$G115:$G119*(ОС!$I115:$I119=ОС!BC$3))))*тех!BN$6</f>
        <v>0</v>
      </c>
      <c r="BB43" s="76">
        <f t="array" ref="BB43">-(SUM(ОС!$G6:$G105*(ОС!$I6:$I105=ОС!BD$3))+SUM(ОС!$G108:$G112*(ОС!$I108:$I112=ОС!BD$3))+IF(Параметры!$C$36=2,SUM(ОС!$G115:$G119*(ОС!$I115:$I119=ОС!BD$3))))*тех!BO$6</f>
        <v>0</v>
      </c>
      <c r="BC43" s="76">
        <f t="array" ref="BC43">-(SUM(ОС!$G6:$G105*(ОС!$I6:$I105=ОС!BE$3))+SUM(ОС!$G108:$G112*(ОС!$I108:$I112=ОС!BE$3))+IF(Параметры!$C$36=2,SUM(ОС!$G115:$G119*(ОС!$I115:$I119=ОС!BE$3))))*тех!BP$6</f>
        <v>0</v>
      </c>
      <c r="BD43" s="76">
        <f t="array" ref="BD43">-(SUM(ОС!$G6:$G105*(ОС!$I6:$I105=ОС!BF$3))+SUM(ОС!$G108:$G112*(ОС!$I108:$I112=ОС!BF$3))+IF(Параметры!$C$36=2,SUM(ОС!$G115:$G119*(ОС!$I115:$I119=ОС!BF$3))))*тех!BQ$6</f>
        <v>0</v>
      </c>
      <c r="BE43" s="76">
        <f t="array" ref="BE43">-(SUM(ОС!$G6:$G105*(ОС!$I6:$I105=ОС!BG$3))+SUM(ОС!$G108:$G112*(ОС!$I108:$I112=ОС!BG$3))+IF(Параметры!$C$36=2,SUM(ОС!$G115:$G119*(ОС!$I115:$I119=ОС!BG$3))))*тех!BR$6</f>
        <v>0</v>
      </c>
      <c r="BF43" s="76">
        <f t="array" ref="BF43">-(SUM(ОС!$G6:$G105*(ОС!$I6:$I105=ОС!BH$3))+SUM(ОС!$G108:$G112*(ОС!$I108:$I112=ОС!BH$3))+IF(Параметры!$C$36=2,SUM(ОС!$G115:$G119*(ОС!$I115:$I119=ОС!BH$3))))*тех!BS$6</f>
        <v>0</v>
      </c>
      <c r="BG43" s="76">
        <f t="array" ref="BG43">-(SUM(ОС!$G6:$G105*(ОС!$I6:$I105=ОС!BI$3))+SUM(ОС!$G108:$G112*(ОС!$I108:$I112=ОС!BI$3))+IF(Параметры!$C$36=2,SUM(ОС!$G115:$G119*(ОС!$I115:$I119=ОС!BI$3))))*тех!BT$6</f>
        <v>0</v>
      </c>
      <c r="BH43" s="76">
        <f t="array" ref="BH43">-(SUM(ОС!$G6:$G105*(ОС!$I6:$I105=ОС!BJ$3))+SUM(ОС!$G108:$G112*(ОС!$I108:$I112=ОС!BJ$3))+IF(Параметры!$C$36=2,SUM(ОС!$G115:$G119*(ОС!$I115:$I119=ОС!BJ$3))))*тех!BU$6</f>
        <v>0</v>
      </c>
      <c r="BI43" s="76">
        <f t="array" ref="BI43">-(SUM(ОС!$G6:$G105*(ОС!$I6:$I105=ОС!BK$3))+SUM(ОС!$G108:$G112*(ОС!$I108:$I112=ОС!BK$3))+IF(Параметры!$C$36=2,SUM(ОС!$G115:$G119*(ОС!$I115:$I119=ОС!BK$3))))*тех!BV$6</f>
        <v>0</v>
      </c>
      <c r="BJ43" s="76">
        <f t="array" ref="BJ43">-(SUM(ОС!$G6:$G105*(ОС!$I6:$I105=ОС!BL$3))+SUM(ОС!$G108:$G112*(ОС!$I108:$I112=ОС!BL$3))+IF(Параметры!$C$36=2,SUM(ОС!$G115:$G119*(ОС!$I115:$I119=ОС!BL$3))))*тех!BW$6</f>
        <v>0</v>
      </c>
      <c r="BK43" s="76">
        <f t="array" ref="BK43">-(SUM(ОС!$G6:$G105*(ОС!$I6:$I105=ОС!BM$3))+SUM(ОС!$G108:$G112*(ОС!$I108:$I112=ОС!BM$3))+IF(Параметры!$C$36=2,SUM(ОС!$G115:$G119*(ОС!$I115:$I119=ОС!BM$3))))*тех!BX$6</f>
        <v>0</v>
      </c>
      <c r="BL43" s="76">
        <f t="array" ref="BL43">-(SUM(ОС!$G6:$G105*(ОС!$I6:$I105=ОС!BN$3))+SUM(ОС!$G108:$G112*(ОС!$I108:$I112=ОС!BN$3))+IF(Параметры!$C$36=2,SUM(ОС!$G115:$G119*(ОС!$I115:$I119=ОС!BN$3))))*тех!BY$6</f>
        <v>0</v>
      </c>
      <c r="BM43" s="76">
        <f t="array" ref="BM43">-(SUM(ОС!$G6:$G105*(ОС!$I6:$I105=ОС!BO$3))+SUM(ОС!$G108:$G112*(ОС!$I108:$I112=ОС!BO$3))+IF(Параметры!$C$36=2,SUM(ОС!$G115:$G119*(ОС!$I115:$I119=ОС!BO$3))))*тех!BZ$6</f>
        <v>0</v>
      </c>
      <c r="BN43" s="76">
        <f t="array" ref="BN43">-(SUM(ОС!$G6:$G105*(ОС!$I6:$I105=ОС!BP$3))+SUM(ОС!$G108:$G112*(ОС!$I108:$I112=ОС!BP$3))+IF(Параметры!$C$36=2,SUM(ОС!$G115:$G119*(ОС!$I115:$I119=ОС!BP$3))))*тех!CA$6</f>
        <v>0</v>
      </c>
      <c r="BO43" s="76">
        <f t="array" ref="BO43">-(SUM(ОС!$G6:$G105*(ОС!$I6:$I105=ОС!BQ$3))+SUM(ОС!$G108:$G112*(ОС!$I108:$I112=ОС!BQ$3))+IF(Параметры!$C$36=2,SUM(ОС!$G115:$G119*(ОС!$I115:$I119=ОС!BQ$3))))*тех!CB$6</f>
        <v>0</v>
      </c>
      <c r="BP43" s="76">
        <f t="array" ref="BP43">-(SUM(ОС!$G6:$G105*(ОС!$I6:$I105=ОС!BR$3))+SUM(ОС!$G108:$G112*(ОС!$I108:$I112=ОС!BR$3))+IF(Параметры!$C$36=2,SUM(ОС!$G115:$G119*(ОС!$I115:$I119=ОС!BR$3))))*тех!CC$6</f>
        <v>0</v>
      </c>
      <c r="BQ43" s="76">
        <f t="array" ref="BQ43">-(SUM(ОС!$G6:$G105*(ОС!$I6:$I105=ОС!BS$3))+SUM(ОС!$G108:$G112*(ОС!$I108:$I112=ОС!BS$3))+IF(Параметры!$C$36=2,SUM(ОС!$G115:$G119*(ОС!$I115:$I119=ОС!BS$3))))*тех!CD$6</f>
        <v>0</v>
      </c>
      <c r="BR43" s="76">
        <f t="array" ref="BR43">-(SUM(ОС!$G6:$G105*(ОС!$I6:$I105=ОС!BT$3))+SUM(ОС!$G108:$G112*(ОС!$I108:$I112=ОС!BT$3))+IF(Параметры!$C$36=2,SUM(ОС!$G115:$G119*(ОС!$I115:$I119=ОС!BT$3))))*тех!CE$6</f>
        <v>0</v>
      </c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</row>
    <row r="44" spans="1:82">
      <c r="B44" s="46" t="s">
        <v>25</v>
      </c>
      <c r="C44" s="76">
        <f t="shared" si="88"/>
        <v>17587.5</v>
      </c>
      <c r="D44" s="76">
        <f t="shared" si="89"/>
        <v>0</v>
      </c>
      <c r="E44" s="76">
        <f t="shared" si="90"/>
        <v>0</v>
      </c>
      <c r="F44" s="76">
        <f t="shared" si="91"/>
        <v>0</v>
      </c>
      <c r="G44" s="76">
        <f t="shared" si="92"/>
        <v>0</v>
      </c>
      <c r="H44" s="76">
        <f t="shared" si="93"/>
        <v>0</v>
      </c>
      <c r="I44" s="76">
        <f>SUM(C44:H44)</f>
        <v>17587.5</v>
      </c>
      <c r="K44" s="76">
        <f t="array" ref="K44">(SUM(ОС!$F6:$F105*ОС!$J6:$J105*(ОС!$K6:$K105=K$3))+SUM(ОС!$F108:$F112*ОС!$J108:$J112*(ОС!$K108:$K112=K$3))+IF(Параметры!$C$36=2,SUM(ОС!$F115:$F119*ОС!$J115:$J119*(ОС!$K115:$K119=K$3)),))*тех!X$6+SUM(Данные!$G431:$BZ440*(Данные!$G$3:$BZ$3=БДДС!K$3))*тех!X$7</f>
        <v>0</v>
      </c>
      <c r="L44" s="76">
        <f t="array" ref="L44">(SUM(ОС!$F6:$F105*ОС!$J6:$J105*(ОС!$K6:$K105=L$3))+SUM(ОС!$F108:$F112*ОС!$J108:$J112*(ОС!$K108:$K112=L$3))+IF(Параметры!$C$36=2,SUM(ОС!$F115:$F119*ОС!$J115:$J119*(ОС!$K115:$K119=L$3)),))*тех!Y$6+SUM(Данные!$G431:$BZ440*(Данные!$G$3:$BZ$3=БДДС!L$3))*тех!Y$7</f>
        <v>0</v>
      </c>
      <c r="M44" s="76">
        <f t="array" ref="M44">(SUM(ОС!$F6:$F105*ОС!$J6:$J105*(ОС!$K6:$K105=M$3))+SUM(ОС!$F108:$F112*ОС!$J108:$J112*(ОС!$K108:$K112=M$3))+IF(Параметры!$C$36=2,SUM(ОС!$F115:$F119*ОС!$J115:$J119*(ОС!$K115:$K119=M$3)),))*тех!Z$6+SUM(Данные!$G431:$BZ440*(Данные!$G$3:$BZ$3=БДДС!M$3))*тех!Z$7</f>
        <v>0</v>
      </c>
      <c r="N44" s="76">
        <f t="array" ref="N44">(SUM(ОС!$F6:$F105*ОС!$J6:$J105*(ОС!$K6:$K105=N$3))+SUM(ОС!$F108:$F112*ОС!$J108:$J112*(ОС!$K108:$K112=N$3))+IF(Параметры!$C$36=2,SUM(ОС!$F115:$F119*ОС!$J115:$J119*(ОС!$K115:$K119=N$3)),))*тех!AA$6+SUM(Данные!$G431:$BZ440*(Данные!$G$3:$BZ$3=БДДС!N$3))*тех!AA$7</f>
        <v>0</v>
      </c>
      <c r="O44" s="76">
        <f t="array" ref="O44">(SUM(ОС!$F6:$F105*ОС!$J6:$J105*(ОС!$K6:$K105=O$3))+SUM(ОС!$F108:$F112*ОС!$J108:$J112*(ОС!$K108:$K112=O$3))+IF(Параметры!$C$36=2,SUM(ОС!$F115:$F119*ОС!$J115:$J119*(ОС!$K115:$K119=O$3)),))*тех!AB$6+SUM(Данные!$G431:$BZ440*(Данные!$G$3:$BZ$3=БДДС!O$3))*тех!AB$7</f>
        <v>0</v>
      </c>
      <c r="P44" s="76">
        <f t="array" ref="P44">(SUM(ОС!$F6:$F105*ОС!$J6:$J105*(ОС!$K6:$K105=P$3))+SUM(ОС!$F108:$F112*ОС!$J108:$J112*(ОС!$K108:$K112=P$3))+IF(Параметры!$C$36=2,SUM(ОС!$F115:$F119*ОС!$J115:$J119*(ОС!$K115:$K119=P$3)),))*тех!AC$6+SUM(Данные!$G431:$BZ440*(Данные!$G$3:$BZ$3=БДДС!P$3))*тех!AC$7</f>
        <v>0</v>
      </c>
      <c r="Q44" s="76">
        <f t="array" ref="Q44">(SUM(ОС!$F6:$F105*ОС!$J6:$J105*(ОС!$K6:$K105=Q$3))+SUM(ОС!$F108:$F112*ОС!$J108:$J112*(ОС!$K108:$K112=Q$3))+IF(Параметры!$C$36=2,SUM(ОС!$F115:$F119*ОС!$J115:$J119*(ОС!$K115:$K119=Q$3)),))*тех!AD$6+SUM(Данные!$G431:$BZ440*(Данные!$G$3:$BZ$3=БДДС!Q$3))*тех!AD$7</f>
        <v>0</v>
      </c>
      <c r="R44" s="76">
        <f t="array" ref="R44">(SUM(ОС!$F6:$F105*ОС!$J6:$J105*(ОС!$K6:$K105=R$3))+SUM(ОС!$F108:$F112*ОС!$J108:$J112*(ОС!$K108:$K112=R$3))+IF(Параметры!$C$36=2,SUM(ОС!$F115:$F119*ОС!$J115:$J119*(ОС!$K115:$K119=R$3)),))*тех!AE$6+SUM(Данные!$G431:$BZ440*(Данные!$G$3:$BZ$3=БДДС!R$3))*тех!AE$7</f>
        <v>0</v>
      </c>
      <c r="S44" s="76">
        <f t="array" ref="S44">(SUM(ОС!$F6:$F105*ОС!$J6:$J105*(ОС!$K6:$K105=S$3))+SUM(ОС!$F108:$F112*ОС!$J108:$J112*(ОС!$K108:$K112=S$3))+IF(Параметры!$C$36=2,SUM(ОС!$F115:$F119*ОС!$J115:$J119*(ОС!$K115:$K119=S$3)),))*тех!AF$6+SUM(Данные!$G431:$BZ440*(Данные!$G$3:$BZ$3=БДДС!S$3))*тех!AF$7</f>
        <v>0</v>
      </c>
      <c r="T44" s="76">
        <f t="array" ref="T44">(SUM(ОС!$F6:$F105*ОС!$J6:$J105*(ОС!$K6:$K105=T$3))+SUM(ОС!$F108:$F112*ОС!$J108:$J112*(ОС!$K108:$K112=T$3))+IF(Параметры!$C$36=2,SUM(ОС!$F115:$F119*ОС!$J115:$J119*(ОС!$K115:$K119=T$3)),))*тех!AG$6+SUM(Данные!$G431:$BZ440*(Данные!$G$3:$BZ$3=БДДС!T$3))*тех!AG$7</f>
        <v>0</v>
      </c>
      <c r="U44" s="76">
        <f t="array" ref="U44">(SUM(ОС!$F6:$F105*ОС!$J6:$J105*(ОС!$K6:$K105=U$3))+SUM(ОС!$F108:$F112*ОС!$J108:$J112*(ОС!$K108:$K112=U$3))+IF(Параметры!$C$36=2,SUM(ОС!$F115:$F119*ОС!$J115:$J119*(ОС!$K115:$K119=U$3)),))*тех!AH$6+SUM(Данные!$G431:$BZ440*(Данные!$G$3:$BZ$3=БДДС!U$3))*тех!AH$7</f>
        <v>0</v>
      </c>
      <c r="V44" s="76">
        <f t="array" ref="V44">(SUM(ОС!$F6:$F105*ОС!$J6:$J105*(ОС!$K6:$K105=V$3))+SUM(ОС!$F108:$F112*ОС!$J108:$J112*(ОС!$K108:$K112=V$3))+IF(Параметры!$C$36=2,SUM(ОС!$F115:$F119*ОС!$J115:$J119*(ОС!$K115:$K119=V$3)),))*тех!AI$6+SUM(Данные!$G431:$BZ440*(Данные!$G$3:$BZ$3=БДДС!V$3))*тех!AI$7</f>
        <v>17587.5</v>
      </c>
      <c r="W44" s="76">
        <f t="array" ref="W44">(SUM(ОС!$F6:$F105*ОС!$J6:$J105*(ОС!$K6:$K105=W$3))+SUM(ОС!$F108:$F112*ОС!$J108:$J112*(ОС!$K108:$K112=W$3))+IF(Параметры!$C$36=2,SUM(ОС!$F115:$F119*ОС!$J115:$J119*(ОС!$K115:$K119=W$3)),))*тех!AJ$6+SUM(Данные!$G431:$BZ440*(Данные!$G$3:$BZ$3=БДДС!W$3))*тех!AJ$7</f>
        <v>0</v>
      </c>
      <c r="X44" s="76">
        <f t="array" ref="X44">(SUM(ОС!$F6:$F105*ОС!$J6:$J105*(ОС!$K6:$K105=X$3))+SUM(ОС!$F108:$F112*ОС!$J108:$J112*(ОС!$K108:$K112=X$3))+IF(Параметры!$C$36=2,SUM(ОС!$F115:$F119*ОС!$J115:$J119*(ОС!$K115:$K119=X$3)),))*тех!AK$6+SUM(Данные!$G431:$BZ440*(Данные!$G$3:$BZ$3=БДДС!X$3))*тех!AK$7</f>
        <v>0</v>
      </c>
      <c r="Y44" s="76">
        <f t="array" ref="Y44">(SUM(ОС!$F6:$F105*ОС!$J6:$J105*(ОС!$K6:$K105=Y$3))+SUM(ОС!$F108:$F112*ОС!$J108:$J112*(ОС!$K108:$K112=Y$3))+IF(Параметры!$C$36=2,SUM(ОС!$F115:$F119*ОС!$J115:$J119*(ОС!$K115:$K119=Y$3)),))*тех!AL$6+SUM(Данные!$G431:$BZ440*(Данные!$G$3:$BZ$3=БДДС!Y$3))*тех!AL$7</f>
        <v>0</v>
      </c>
      <c r="Z44" s="76">
        <f t="array" ref="Z44">(SUM(ОС!$F6:$F105*ОС!$J6:$J105*(ОС!$K6:$K105=Z$3))+SUM(ОС!$F108:$F112*ОС!$J108:$J112*(ОС!$K108:$K112=Z$3))+IF(Параметры!$C$36=2,SUM(ОС!$F115:$F119*ОС!$J115:$J119*(ОС!$K115:$K119=Z$3)),))*тех!AM$6+SUM(Данные!$G431:$BZ440*(Данные!$G$3:$BZ$3=БДДС!Z$3))*тех!AM$7</f>
        <v>0</v>
      </c>
      <c r="AA44" s="76">
        <f t="array" ref="AA44">(SUM(ОС!$F6:$F105*ОС!$J6:$J105*(ОС!$K6:$K105=AA$3))+SUM(ОС!$F108:$F112*ОС!$J108:$J112*(ОС!$K108:$K112=AA$3))+IF(Параметры!$C$36=2,SUM(ОС!$F115:$F119*ОС!$J115:$J119*(ОС!$K115:$K119=AA$3)),))*тех!AN$6+SUM(Данные!$G431:$BZ440*(Данные!$G$3:$BZ$3=БДДС!AA$3))*тех!AN$7</f>
        <v>0</v>
      </c>
      <c r="AB44" s="76">
        <f t="array" ref="AB44">(SUM(ОС!$F6:$F105*ОС!$J6:$J105*(ОС!$K6:$K105=AB$3))+SUM(ОС!$F108:$F112*ОС!$J108:$J112*(ОС!$K108:$K112=AB$3))+IF(Параметры!$C$36=2,SUM(ОС!$F115:$F119*ОС!$J115:$J119*(ОС!$K115:$K119=AB$3)),))*тех!AO$6+SUM(Данные!$G431:$BZ440*(Данные!$G$3:$BZ$3=БДДС!AB$3))*тех!AO$7</f>
        <v>0</v>
      </c>
      <c r="AC44" s="76">
        <f t="array" ref="AC44">(SUM(ОС!$F6:$F105*ОС!$J6:$J105*(ОС!$K6:$K105=AC$3))+SUM(ОС!$F108:$F112*ОС!$J108:$J112*(ОС!$K108:$K112=AC$3))+IF(Параметры!$C$36=2,SUM(ОС!$F115:$F119*ОС!$J115:$J119*(ОС!$K115:$K119=AC$3)),))*тех!AP$6+SUM(Данные!$G431:$BZ440*(Данные!$G$3:$BZ$3=БДДС!AC$3))*тех!AP$7</f>
        <v>0</v>
      </c>
      <c r="AD44" s="76">
        <f t="array" ref="AD44">(SUM(ОС!$F6:$F105*ОС!$J6:$J105*(ОС!$K6:$K105=AD$3))+SUM(ОС!$F108:$F112*ОС!$J108:$J112*(ОС!$K108:$K112=AD$3))+IF(Параметры!$C$36=2,SUM(ОС!$F115:$F119*ОС!$J115:$J119*(ОС!$K115:$K119=AD$3)),))*тех!AQ$6+SUM(Данные!$G431:$BZ440*(Данные!$G$3:$BZ$3=БДДС!AD$3))*тех!AQ$7</f>
        <v>0</v>
      </c>
      <c r="AE44" s="76">
        <f t="array" ref="AE44">(SUM(ОС!$F6:$F105*ОС!$J6:$J105*(ОС!$K6:$K105=AE$3))+SUM(ОС!$F108:$F112*ОС!$J108:$J112*(ОС!$K108:$K112=AE$3))+IF(Параметры!$C$36=2,SUM(ОС!$F115:$F119*ОС!$J115:$J119*(ОС!$K115:$K119=AE$3)),))*тех!AR$6+SUM(Данные!$G431:$BZ440*(Данные!$G$3:$BZ$3=БДДС!AE$3))*тех!AR$7</f>
        <v>0</v>
      </c>
      <c r="AF44" s="76">
        <f t="array" ref="AF44">(SUM(ОС!$F6:$F105*ОС!$J6:$J105*(ОС!$K6:$K105=AF$3))+SUM(ОС!$F108:$F112*ОС!$J108:$J112*(ОС!$K108:$K112=AF$3))+IF(Параметры!$C$36=2,SUM(ОС!$F115:$F119*ОС!$J115:$J119*(ОС!$K115:$K119=AF$3)),))*тех!AS$6+SUM(Данные!$G431:$BZ440*(Данные!$G$3:$BZ$3=БДДС!AF$3))*тех!AS$7</f>
        <v>0</v>
      </c>
      <c r="AG44" s="76">
        <f t="array" ref="AG44">(SUM(ОС!$F6:$F105*ОС!$J6:$J105*(ОС!$K6:$K105=AG$3))+SUM(ОС!$F108:$F112*ОС!$J108:$J112*(ОС!$K108:$K112=AG$3))+IF(Параметры!$C$36=2,SUM(ОС!$F115:$F119*ОС!$J115:$J119*(ОС!$K115:$K119=AG$3)),))*тех!AT$6+SUM(Данные!$G431:$BZ440*(Данные!$G$3:$BZ$3=БДДС!AG$3))*тех!AT$7</f>
        <v>0</v>
      </c>
      <c r="AH44" s="76">
        <f t="array" ref="AH44">(SUM(ОС!$F6:$F105*ОС!$J6:$J105*(ОС!$K6:$K105=AH$3))+SUM(ОС!$F108:$F112*ОС!$J108:$J112*(ОС!$K108:$K112=AH$3))+IF(Параметры!$C$36=2,SUM(ОС!$F115:$F119*ОС!$J115:$J119*(ОС!$K115:$K119=AH$3)),))*тех!AU$6+SUM(Данные!$G431:$BZ440*(Данные!$G$3:$BZ$3=БДДС!AH$3))*тех!AU$7</f>
        <v>0</v>
      </c>
      <c r="AI44" s="76">
        <f t="array" ref="AI44">(SUM(ОС!$F6:$F105*ОС!$J6:$J105*(ОС!$K6:$K105=AI$3))+SUM(ОС!$F108:$F112*ОС!$J108:$J112*(ОС!$K108:$K112=AI$3))+IF(Параметры!$C$36=2,SUM(ОС!$F115:$F119*ОС!$J115:$J119*(ОС!$K115:$K119=AI$3)),))*тех!AV$6+SUM(Данные!$G431:$BZ440*(Данные!$G$3:$BZ$3=БДДС!AI$3))*тех!AV$7</f>
        <v>0</v>
      </c>
      <c r="AJ44" s="76">
        <f t="array" ref="AJ44">(SUM(ОС!$F6:$F105*ОС!$J6:$J105*(ОС!$K6:$K105=AJ$3))+SUM(ОС!$F108:$F112*ОС!$J108:$J112*(ОС!$K108:$K112=AJ$3))+IF(Параметры!$C$36=2,SUM(ОС!$F115:$F119*ОС!$J115:$J119*(ОС!$K115:$K119=AJ$3)),))*тех!AW$6+SUM(Данные!$G431:$BZ440*(Данные!$G$3:$BZ$3=БДДС!AJ$3))*тех!AW$7</f>
        <v>0</v>
      </c>
      <c r="AK44" s="76">
        <f t="array" ref="AK44">(SUM(ОС!$F6:$F105*ОС!$J6:$J105*(ОС!$K6:$K105=AK$3))+SUM(ОС!$F108:$F112*ОС!$J108:$J112*(ОС!$K108:$K112=AK$3))+IF(Параметры!$C$36=2,SUM(ОС!$F115:$F119*ОС!$J115:$J119*(ОС!$K115:$K119=AK$3)),))*тех!AX$6+SUM(Данные!$G431:$BZ440*(Данные!$G$3:$BZ$3=БДДС!AK$3))*тех!AX$7</f>
        <v>0</v>
      </c>
      <c r="AL44" s="76">
        <f t="array" ref="AL44">(SUM(ОС!$F6:$F105*ОС!$J6:$J105*(ОС!$K6:$K105=AL$3))+SUM(ОС!$F108:$F112*ОС!$J108:$J112*(ОС!$K108:$K112=AL$3))+IF(Параметры!$C$36=2,SUM(ОС!$F115:$F119*ОС!$J115:$J119*(ОС!$K115:$K119=AL$3)),))*тех!AY$6+SUM(Данные!$G431:$BZ440*(Данные!$G$3:$BZ$3=БДДС!AL$3))*тех!AY$7</f>
        <v>0</v>
      </c>
      <c r="AM44" s="76">
        <f t="array" ref="AM44">(SUM(ОС!$F6:$F105*ОС!$J6:$J105*(ОС!$K6:$K105=AM$3))+SUM(ОС!$F108:$F112*ОС!$J108:$J112*(ОС!$K108:$K112=AM$3))+IF(Параметры!$C$36=2,SUM(ОС!$F115:$F119*ОС!$J115:$J119*(ОС!$K115:$K119=AM$3)),))*тех!AZ$6+SUM(Данные!$G431:$BZ440*(Данные!$G$3:$BZ$3=БДДС!AM$3))*тех!AZ$7</f>
        <v>0</v>
      </c>
      <c r="AN44" s="76">
        <f t="array" ref="AN44">(SUM(ОС!$F6:$F105*ОС!$J6:$J105*(ОС!$K6:$K105=AN$3))+SUM(ОС!$F108:$F112*ОС!$J108:$J112*(ОС!$K108:$K112=AN$3))+IF(Параметры!$C$36=2,SUM(ОС!$F115:$F119*ОС!$J115:$J119*(ОС!$K115:$K119=AN$3)),))*тех!BA$6+SUM(Данные!$G431:$BZ440*(Данные!$G$3:$BZ$3=БДДС!AN$3))*тех!BA$7</f>
        <v>0</v>
      </c>
      <c r="AO44" s="76">
        <f t="array" ref="AO44">(SUM(ОС!$F6:$F105*ОС!$J6:$J105*(ОС!$K6:$K105=AO$3))+SUM(ОС!$F108:$F112*ОС!$J108:$J112*(ОС!$K108:$K112=AO$3))+IF(Параметры!$C$36=2,SUM(ОС!$F115:$F119*ОС!$J115:$J119*(ОС!$K115:$K119=AO$3)),))*тех!BB$6+SUM(Данные!$G431:$BZ440*(Данные!$G$3:$BZ$3=БДДС!AO$3))*тех!BB$7</f>
        <v>0</v>
      </c>
      <c r="AP44" s="76">
        <f t="array" ref="AP44">(SUM(ОС!$F6:$F105*ОС!$J6:$J105*(ОС!$K6:$K105=AP$3))+SUM(ОС!$F108:$F112*ОС!$J108:$J112*(ОС!$K108:$K112=AP$3))+IF(Параметры!$C$36=2,SUM(ОС!$F115:$F119*ОС!$J115:$J119*(ОС!$K115:$K119=AP$3)),))*тех!BC$6+SUM(Данные!$G431:$BZ440*(Данные!$G$3:$BZ$3=БДДС!AP$3))*тех!BC$7</f>
        <v>0</v>
      </c>
      <c r="AQ44" s="76">
        <f t="array" ref="AQ44">(SUM(ОС!$F6:$F105*ОС!$J6:$J105*(ОС!$K6:$K105=AQ$3))+SUM(ОС!$F108:$F112*ОС!$J108:$J112*(ОС!$K108:$K112=AQ$3))+IF(Параметры!$C$36=2,SUM(ОС!$F115:$F119*ОС!$J115:$J119*(ОС!$K115:$K119=AQ$3)),))*тех!BD$6+SUM(Данные!$G431:$BZ440*(Данные!$G$3:$BZ$3=БДДС!AQ$3))*тех!BD$7</f>
        <v>0</v>
      </c>
      <c r="AR44" s="76">
        <f t="array" ref="AR44">(SUM(ОС!$F6:$F105*ОС!$J6:$J105*(ОС!$K6:$K105=AR$3))+SUM(ОС!$F108:$F112*ОС!$J108:$J112*(ОС!$K108:$K112=AR$3))+IF(Параметры!$C$36=2,SUM(ОС!$F115:$F119*ОС!$J115:$J119*(ОС!$K115:$K119=AR$3)),))*тех!BE$6+SUM(Данные!$G431:$BZ440*(Данные!$G$3:$BZ$3=БДДС!AR$3))*тех!BE$7</f>
        <v>0</v>
      </c>
      <c r="AS44" s="76">
        <f t="array" ref="AS44">(SUM(ОС!$F6:$F105*ОС!$J6:$J105*(ОС!$K6:$K105=AS$3))+SUM(ОС!$F108:$F112*ОС!$J108:$J112*(ОС!$K108:$K112=AS$3))+IF(Параметры!$C$36=2,SUM(ОС!$F115:$F119*ОС!$J115:$J119*(ОС!$K115:$K119=AS$3)),))*тех!BF$6+SUM(Данные!$G431:$BZ440*(Данные!$G$3:$BZ$3=БДДС!AS$3))*тех!BF$7</f>
        <v>0</v>
      </c>
      <c r="AT44" s="76">
        <f t="array" ref="AT44">(SUM(ОС!$F6:$F105*ОС!$J6:$J105*(ОС!$K6:$K105=AT$3))+SUM(ОС!$F108:$F112*ОС!$J108:$J112*(ОС!$K108:$K112=AT$3))+IF(Параметры!$C$36=2,SUM(ОС!$F115:$F119*ОС!$J115:$J119*(ОС!$K115:$K119=AT$3)),))*тех!BG$6+SUM(Данные!$G431:$BZ440*(Данные!$G$3:$BZ$3=БДДС!AT$3))*тех!BG$7</f>
        <v>0</v>
      </c>
      <c r="AU44" s="76">
        <f t="array" ref="AU44">(SUM(ОС!$F6:$F105*ОС!$J6:$J105*(ОС!$K6:$K105=AU$3))+SUM(ОС!$F108:$F112*ОС!$J108:$J112*(ОС!$K108:$K112=AU$3))+IF(Параметры!$C$36=2,SUM(ОС!$F115:$F119*ОС!$J115:$J119*(ОС!$K115:$K119=AU$3)),))*тех!BH$6+SUM(Данные!$G431:$BZ440*(Данные!$G$3:$BZ$3=БДДС!AU$3))*тех!BH$7</f>
        <v>0</v>
      </c>
      <c r="AV44" s="76">
        <f t="array" ref="AV44">(SUM(ОС!$F6:$F105*ОС!$J6:$J105*(ОС!$K6:$K105=AV$3))+SUM(ОС!$F108:$F112*ОС!$J108:$J112*(ОС!$K108:$K112=AV$3))+IF(Параметры!$C$36=2,SUM(ОС!$F115:$F119*ОС!$J115:$J119*(ОС!$K115:$K119=AV$3)),))*тех!BI$6+SUM(Данные!$G431:$BZ440*(Данные!$G$3:$BZ$3=БДДС!AV$3))*тех!BI$7</f>
        <v>0</v>
      </c>
      <c r="AW44" s="76">
        <f t="array" ref="AW44">(SUM(ОС!$F6:$F105*ОС!$J6:$J105*(ОС!$K6:$K105=AW$3))+SUM(ОС!$F108:$F112*ОС!$J108:$J112*(ОС!$K108:$K112=AW$3))+IF(Параметры!$C$36=2,SUM(ОС!$F115:$F119*ОС!$J115:$J119*(ОС!$K115:$K119=AW$3)),))*тех!BJ$6+SUM(Данные!$G431:$BZ440*(Данные!$G$3:$BZ$3=БДДС!AW$3))*тех!BJ$7</f>
        <v>0</v>
      </c>
      <c r="AX44" s="76">
        <f t="array" ref="AX44">(SUM(ОС!$F6:$F105*ОС!$J6:$J105*(ОС!$K6:$K105=AX$3))+SUM(ОС!$F108:$F112*ОС!$J108:$J112*(ОС!$K108:$K112=AX$3))+IF(Параметры!$C$36=2,SUM(ОС!$F115:$F119*ОС!$J115:$J119*(ОС!$K115:$K119=AX$3)),))*тех!BK$6+SUM(Данные!$G431:$BZ440*(Данные!$G$3:$BZ$3=БДДС!AX$3))*тех!BK$7</f>
        <v>0</v>
      </c>
      <c r="AY44" s="76">
        <f t="array" ref="AY44">(SUM(ОС!$F6:$F105*ОС!$J6:$J105*(ОС!$K6:$K105=AY$3))+SUM(ОС!$F108:$F112*ОС!$J108:$J112*(ОС!$K108:$K112=AY$3))+IF(Параметры!$C$36=2,SUM(ОС!$F115:$F119*ОС!$J115:$J119*(ОС!$K115:$K119=AY$3)),))*тех!BL$6+SUM(Данные!$G431:$BZ440*(Данные!$G$3:$BZ$3=БДДС!AY$3))*тех!BL$7</f>
        <v>0</v>
      </c>
      <c r="AZ44" s="76">
        <f t="array" ref="AZ44">(SUM(ОС!$F6:$F105*ОС!$J6:$J105*(ОС!$K6:$K105=AZ$3))+SUM(ОС!$F108:$F112*ОС!$J108:$J112*(ОС!$K108:$K112=AZ$3))+IF(Параметры!$C$36=2,SUM(ОС!$F115:$F119*ОС!$J115:$J119*(ОС!$K115:$K119=AZ$3)),))*тех!BM$6+SUM(Данные!$G431:$BZ440*(Данные!$G$3:$BZ$3=БДДС!AZ$3))*тех!BM$7</f>
        <v>0</v>
      </c>
      <c r="BA44" s="76">
        <f t="array" ref="BA44">(SUM(ОС!$F6:$F105*ОС!$J6:$J105*(ОС!$K6:$K105=BA$3))+SUM(ОС!$F108:$F112*ОС!$J108:$J112*(ОС!$K108:$K112=BA$3))+IF(Параметры!$C$36=2,SUM(ОС!$F115:$F119*ОС!$J115:$J119*(ОС!$K115:$K119=BA$3)),))*тех!BN$6+SUM(Данные!$G431:$BZ440*(Данные!$G$3:$BZ$3=БДДС!BA$3))*тех!BN$7</f>
        <v>0</v>
      </c>
      <c r="BB44" s="76">
        <f t="array" ref="BB44">(SUM(ОС!$F6:$F105*ОС!$J6:$J105*(ОС!$K6:$K105=BB$3))+SUM(ОС!$F108:$F112*ОС!$J108:$J112*(ОС!$K108:$K112=BB$3))+IF(Параметры!$C$36=2,SUM(ОС!$F115:$F119*ОС!$J115:$J119*(ОС!$K115:$K119=BB$3)),))*тех!BO$6+SUM(Данные!$G431:$BZ440*(Данные!$G$3:$BZ$3=БДДС!BB$3))*тех!BO$7</f>
        <v>0</v>
      </c>
      <c r="BC44" s="76">
        <f t="array" ref="BC44">(SUM(ОС!$F6:$F105*ОС!$J6:$J105*(ОС!$K6:$K105=BC$3))+SUM(ОС!$F108:$F112*ОС!$J108:$J112*(ОС!$K108:$K112=BC$3))+IF(Параметры!$C$36=2,SUM(ОС!$F115:$F119*ОС!$J115:$J119*(ОС!$K115:$K119=BC$3)),))*тех!BP$6+SUM(Данные!$G431:$BZ440*(Данные!$G$3:$BZ$3=БДДС!BC$3))*тех!BP$7</f>
        <v>0</v>
      </c>
      <c r="BD44" s="76">
        <f t="array" ref="BD44">(SUM(ОС!$F6:$F105*ОС!$J6:$J105*(ОС!$K6:$K105=BD$3))+SUM(ОС!$F108:$F112*ОС!$J108:$J112*(ОС!$K108:$K112=BD$3))+IF(Параметры!$C$36=2,SUM(ОС!$F115:$F119*ОС!$J115:$J119*(ОС!$K115:$K119=BD$3)),))*тех!BQ$6+SUM(Данные!$G431:$BZ440*(Данные!$G$3:$BZ$3=БДДС!BD$3))*тех!BQ$7</f>
        <v>0</v>
      </c>
      <c r="BE44" s="76">
        <f t="array" ref="BE44">(SUM(ОС!$F6:$F105*ОС!$J6:$J105*(ОС!$K6:$K105=BE$3))+SUM(ОС!$F108:$F112*ОС!$J108:$J112*(ОС!$K108:$K112=BE$3))+IF(Параметры!$C$36=2,SUM(ОС!$F115:$F119*ОС!$J115:$J119*(ОС!$K115:$K119=BE$3)),))*тех!BR$6+SUM(Данные!$G431:$BZ440*(Данные!$G$3:$BZ$3=БДДС!BE$3))*тех!BR$7</f>
        <v>0</v>
      </c>
      <c r="BF44" s="76">
        <f t="array" ref="BF44">(SUM(ОС!$F6:$F105*ОС!$J6:$J105*(ОС!$K6:$K105=BF$3))+SUM(ОС!$F108:$F112*ОС!$J108:$J112*(ОС!$K108:$K112=BF$3))+IF(Параметры!$C$36=2,SUM(ОС!$F115:$F119*ОС!$J115:$J119*(ОС!$K115:$K119=BF$3)),))*тех!BS$6+SUM(Данные!$G431:$BZ440*(Данные!$G$3:$BZ$3=БДДС!BF$3))*тех!BS$7</f>
        <v>0</v>
      </c>
      <c r="BG44" s="76">
        <f t="array" ref="BG44">(SUM(ОС!$F6:$F105*ОС!$J6:$J105*(ОС!$K6:$K105=BG$3))+SUM(ОС!$F108:$F112*ОС!$J108:$J112*(ОС!$K108:$K112=BG$3))+IF(Параметры!$C$36=2,SUM(ОС!$F115:$F119*ОС!$J115:$J119*(ОС!$K115:$K119=BG$3)),))*тех!BT$6+SUM(Данные!$G431:$BZ440*(Данные!$G$3:$BZ$3=БДДС!BG$3))*тех!BT$7</f>
        <v>0</v>
      </c>
      <c r="BH44" s="76">
        <f t="array" ref="BH44">(SUM(ОС!$F6:$F105*ОС!$J6:$J105*(ОС!$K6:$K105=BH$3))+SUM(ОС!$F108:$F112*ОС!$J108:$J112*(ОС!$K108:$K112=BH$3))+IF(Параметры!$C$36=2,SUM(ОС!$F115:$F119*ОС!$J115:$J119*(ОС!$K115:$K119=BH$3)),))*тех!BU$6+SUM(Данные!$G431:$BZ440*(Данные!$G$3:$BZ$3=БДДС!BH$3))*тех!BU$7</f>
        <v>0</v>
      </c>
      <c r="BI44" s="76">
        <f t="array" ref="BI44">(SUM(ОС!$F6:$F105*ОС!$J6:$J105*(ОС!$K6:$K105=BI$3))+SUM(ОС!$F108:$F112*ОС!$J108:$J112*(ОС!$K108:$K112=BI$3))+IF(Параметры!$C$36=2,SUM(ОС!$F115:$F119*ОС!$J115:$J119*(ОС!$K115:$K119=BI$3)),))*тех!BV$6+SUM(Данные!$G431:$BZ440*(Данные!$G$3:$BZ$3=БДДС!BI$3))*тех!BV$7</f>
        <v>0</v>
      </c>
      <c r="BJ44" s="76">
        <f t="array" ref="BJ44">(SUM(ОС!$F6:$F105*ОС!$J6:$J105*(ОС!$K6:$K105=BJ$3))+SUM(ОС!$F108:$F112*ОС!$J108:$J112*(ОС!$K108:$K112=BJ$3))+IF(Параметры!$C$36=2,SUM(ОС!$F115:$F119*ОС!$J115:$J119*(ОС!$K115:$K119=BJ$3)),))*тех!BW$6+SUM(Данные!$G431:$BZ440*(Данные!$G$3:$BZ$3=БДДС!BJ$3))*тех!BW$7</f>
        <v>0</v>
      </c>
      <c r="BK44" s="76">
        <f t="array" ref="BK44">(SUM(ОС!$F6:$F105*ОС!$J6:$J105*(ОС!$K6:$K105=BK$3))+SUM(ОС!$F108:$F112*ОС!$J108:$J112*(ОС!$K108:$K112=BK$3))+IF(Параметры!$C$36=2,SUM(ОС!$F115:$F119*ОС!$J115:$J119*(ОС!$K115:$K119=BK$3)),))*тех!BX$6+SUM(Данные!$G431:$BZ440*(Данные!$G$3:$BZ$3=БДДС!BK$3))*тех!BX$7</f>
        <v>0</v>
      </c>
      <c r="BL44" s="76">
        <f t="array" ref="BL44">(SUM(ОС!$F6:$F105*ОС!$J6:$J105*(ОС!$K6:$K105=BL$3))+SUM(ОС!$F108:$F112*ОС!$J108:$J112*(ОС!$K108:$K112=BL$3))+IF(Параметры!$C$36=2,SUM(ОС!$F115:$F119*ОС!$J115:$J119*(ОС!$K115:$K119=BL$3)),))*тех!BY$6+SUM(Данные!$G431:$BZ440*(Данные!$G$3:$BZ$3=БДДС!BL$3))*тех!BY$7</f>
        <v>0</v>
      </c>
      <c r="BM44" s="76">
        <f t="array" ref="BM44">(SUM(ОС!$F6:$F105*ОС!$J6:$J105*(ОС!$K6:$K105=BM$3))+SUM(ОС!$F108:$F112*ОС!$J108:$J112*(ОС!$K108:$K112=BM$3))+IF(Параметры!$C$36=2,SUM(ОС!$F115:$F119*ОС!$J115:$J119*(ОС!$K115:$K119=BM$3)),))*тех!BZ$6+SUM(Данные!$G431:$BZ440*(Данные!$G$3:$BZ$3=БДДС!BM$3))*тех!BZ$7</f>
        <v>0</v>
      </c>
      <c r="BN44" s="76">
        <f t="array" ref="BN44">(SUM(ОС!$F6:$F105*ОС!$J6:$J105*(ОС!$K6:$K105=BN$3))+SUM(ОС!$F108:$F112*ОС!$J108:$J112*(ОС!$K108:$K112=BN$3))+IF(Параметры!$C$36=2,SUM(ОС!$F115:$F119*ОС!$J115:$J119*(ОС!$K115:$K119=BN$3)),))*тех!CA$6+SUM(Данные!$G431:$BZ440*(Данные!$G$3:$BZ$3=БДДС!BN$3))*тех!CA$7</f>
        <v>0</v>
      </c>
      <c r="BO44" s="76">
        <f t="array" ref="BO44">(SUM(ОС!$F6:$F105*ОС!$J6:$J105*(ОС!$K6:$K105=BO$3))+SUM(ОС!$F108:$F112*ОС!$J108:$J112*(ОС!$K108:$K112=BO$3))+IF(Параметры!$C$36=2,SUM(ОС!$F115:$F119*ОС!$J115:$J119*(ОС!$K115:$K119=BO$3)),))*тех!CB$6+SUM(Данные!$G431:$BZ440*(Данные!$G$3:$BZ$3=БДДС!BO$3))*тех!CB$7</f>
        <v>0</v>
      </c>
      <c r="BP44" s="76">
        <f t="array" ref="BP44">(SUM(ОС!$F6:$F105*ОС!$J6:$J105*(ОС!$K6:$K105=BP$3))+SUM(ОС!$F108:$F112*ОС!$J108:$J112*(ОС!$K108:$K112=BP$3))+IF(Параметры!$C$36=2,SUM(ОС!$F115:$F119*ОС!$J115:$J119*(ОС!$K115:$K119=BP$3)),))*тех!CC$6+SUM(Данные!$G431:$BZ440*(Данные!$G$3:$BZ$3=БДДС!BP$3))*тех!CC$7</f>
        <v>0</v>
      </c>
      <c r="BQ44" s="76">
        <f t="array" ref="BQ44">(SUM(ОС!$F6:$F105*ОС!$J6:$J105*(ОС!$K6:$K105=BQ$3))+SUM(ОС!$F108:$F112*ОС!$J108:$J112*(ОС!$K108:$K112=BQ$3))+IF(Параметры!$C$36=2,SUM(ОС!$F115:$F119*ОС!$J115:$J119*(ОС!$K115:$K119=BQ$3)),))*тех!CD$6+SUM(Данные!$G431:$BZ440*(Данные!$G$3:$BZ$3=БДДС!BQ$3))*тех!CD$7</f>
        <v>0</v>
      </c>
      <c r="BR44" s="76">
        <f t="array" ref="BR44">(SUM(ОС!$F6:$F105*ОС!$J6:$J105*(ОС!$K6:$K105=BR$3))+SUM(ОС!$F108:$F112*ОС!$J108:$J112*(ОС!$K108:$K112=BR$3))+IF(Параметры!$C$36=2,SUM(ОС!$F115:$F119*ОС!$J115:$J119*(ОС!$K115:$K119=BR$3)),))*тех!CE$6+SUM(Данные!$G431:$BZ440*(Данные!$G$3:$BZ$3=БДДС!BR$3))*тех!CE$7</f>
        <v>0</v>
      </c>
      <c r="BS44" s="76">
        <f t="array" ref="BS44">(SUM(ОС!$F6:$F105*ОС!$J6:$J105*(ОС!$K6:$K105=BS$3))+SUM(ОС!$F108:$F112*ОС!$J108:$J112*(ОС!$K108:$K112=BS$3))+IF(Параметры!$C$36=2,SUM(ОС!$F115:$F119*ОС!$J115:$J119*(ОС!$K115:$K119=BS$3)),))*тех!CF$6+SUM(Данные!$G431:$BZ440*(Данные!$G$3:$BZ$3=БДДС!BS$3))*тех!CF$7</f>
        <v>0</v>
      </c>
      <c r="BT44" s="76">
        <f t="array" ref="BT44">(SUM(ОС!$F6:$F105*ОС!$J6:$J105*(ОС!$K6:$K105=BT$3))+SUM(ОС!$F108:$F112*ОС!$J108:$J112*(ОС!$K108:$K112=BT$3))+IF(Параметры!$C$36=2,SUM(ОС!$F115:$F119*ОС!$J115:$J119*(ОС!$K115:$K119=BT$3)),))*тех!CG$6+SUM(Данные!$G431:$BZ440*(Данные!$G$3:$BZ$3=БДДС!BT$3))*тех!CG$7</f>
        <v>0</v>
      </c>
      <c r="BU44" s="76">
        <f t="array" ref="BU44">(SUM(ОС!$F6:$F105*ОС!$J6:$J105*(ОС!$K6:$K105=BU$3))+SUM(ОС!$F108:$F112*ОС!$J108:$J112*(ОС!$K108:$K112=BU$3))+IF(Параметры!$C$36=2,SUM(ОС!$F115:$F119*ОС!$J115:$J119*(ОС!$K115:$K119=BU$3)),))*тех!CH$6+SUM(Данные!$G431:$BZ440*(Данные!$G$3:$BZ$3=БДДС!BU$3))*тех!CH$7</f>
        <v>0</v>
      </c>
      <c r="BV44" s="76">
        <f t="array" ref="BV44">(SUM(ОС!$F6:$F105*ОС!$J6:$J105*(ОС!$K6:$K105=BV$3))+SUM(ОС!$F108:$F112*ОС!$J108:$J112*(ОС!$K108:$K112=BV$3))+IF(Параметры!$C$36=2,SUM(ОС!$F115:$F119*ОС!$J115:$J119*(ОС!$K115:$K119=BV$3)),))*тех!CI$6+SUM(Данные!$G431:$BZ440*(Данные!$G$3:$BZ$3=БДДС!BV$3))*тех!CI$7</f>
        <v>0</v>
      </c>
      <c r="BW44" s="76">
        <f t="array" ref="BW44">(SUM(ОС!$F6:$F105*ОС!$J6:$J105*(ОС!$K6:$K105=BW$3))+SUM(ОС!$F108:$F112*ОС!$J108:$J112*(ОС!$K108:$K112=BW$3))+IF(Параметры!$C$36=2,SUM(ОС!$F115:$F119*ОС!$J115:$J119*(ОС!$K115:$K119=BW$3)),))*тех!CJ$6+SUM(Данные!$G431:$BZ440*(Данные!$G$3:$BZ$3=БДДС!BW$3))*тех!CJ$7</f>
        <v>0</v>
      </c>
      <c r="BX44" s="76">
        <f t="array" ref="BX44">(SUM(ОС!$F6:$F105*ОС!$J6:$J105*(ОС!$K6:$K105=BX$3))+SUM(ОС!$F108:$F112*ОС!$J108:$J112*(ОС!$K108:$K112=BX$3))+IF(Параметры!$C$36=2,SUM(ОС!$F115:$F119*ОС!$J115:$J119*(ОС!$K115:$K119=BX$3)),))*тех!CK$6+SUM(Данные!$G431:$BZ440*(Данные!$G$3:$BZ$3=БДДС!BX$3))*тех!CK$7</f>
        <v>0</v>
      </c>
      <c r="BY44" s="76">
        <f t="array" ref="BY44">(SUM(ОС!$F6:$F105*ОС!$J6:$J105*(ОС!$K6:$K105=BY$3))+SUM(ОС!$F108:$F112*ОС!$J108:$J112*(ОС!$K108:$K112=BY$3))+IF(Параметры!$C$36=2,SUM(ОС!$F115:$F119*ОС!$J115:$J119*(ОС!$K115:$K119=BY$3)),))*тех!CL$6+SUM(Данные!$G431:$BZ440*(Данные!$G$3:$BZ$3=БДДС!BY$3))*тех!CL$7</f>
        <v>0</v>
      </c>
      <c r="BZ44" s="76">
        <f t="array" ref="BZ44">(SUM(ОС!$F6:$F105*ОС!$J6:$J105*(ОС!$K6:$K105=BZ$3))+SUM(ОС!$F108:$F112*ОС!$J108:$J112*(ОС!$K108:$K112=BZ$3))+IF(Параметры!$C$36=2,SUM(ОС!$F115:$F119*ОС!$J115:$J119*(ОС!$K115:$K119=BZ$3)),))*тех!CM$6+SUM(Данные!$G431:$BZ440*(Данные!$G$3:$BZ$3=БДДС!BZ$3))*тех!CM$7</f>
        <v>0</v>
      </c>
      <c r="CA44" s="76">
        <f t="array" ref="CA44">(SUM(ОС!$F6:$F105*ОС!$J6:$J105*(ОС!$K6:$K105=CA$3))+SUM(ОС!$F108:$F112*ОС!$J108:$J112*(ОС!$K108:$K112=CA$3))+IF(Параметры!$C$36=2,SUM(ОС!$F115:$F119*ОС!$J115:$J119*(ОС!$K115:$K119=CA$3)),))*тех!CN$6+SUM(Данные!$G431:$BZ440*(Данные!$G$3:$BZ$3=БДДС!CA$3))*тех!CN$7</f>
        <v>0</v>
      </c>
      <c r="CB44" s="76">
        <f t="array" ref="CB44">(SUM(ОС!$F6:$F105*ОС!$J6:$J105*(ОС!$K6:$K105=CB$3))+SUM(ОС!$F108:$F112*ОС!$J108:$J112*(ОС!$K108:$K112=CB$3))+IF(Параметры!$C$36=2,SUM(ОС!$F115:$F119*ОС!$J115:$J119*(ОС!$K115:$K119=CB$3)),))*тех!CO$6+SUM(Данные!$G431:$BZ440*(Данные!$G$3:$BZ$3=БДДС!CB$3))*тех!CO$7</f>
        <v>0</v>
      </c>
      <c r="CC44" s="76">
        <f t="array" ref="CC44">(SUM(ОС!$F6:$F105*ОС!$J6:$J105*(ОС!$K6:$K105=CC$3))+SUM(ОС!$F108:$F112*ОС!$J108:$J112*(ОС!$K108:$K112=CC$3))+IF(Параметры!$C$36=2,SUM(ОС!$F115:$F119*ОС!$J115:$J119*(ОС!$K115:$K119=CC$3)),))*тех!CP$6+SUM(Данные!$G431:$BZ440*(Данные!$G$3:$BZ$3=БДДС!CC$3))*тех!CP$7</f>
        <v>0</v>
      </c>
      <c r="CD44" s="76">
        <f t="array" ref="CD44">(SUM(ОС!$F6:$F105*ОС!$J6:$J105*(ОС!$K6:$K105=CD$3))+SUM(ОС!$F108:$F112*ОС!$J108:$J112*(ОС!$K108:$K112=CD$3))+IF(Параметры!$C$36=2,SUM(ОС!$F115:$F119*ОС!$J115:$J119*(ОС!$K115:$K119=CD$3)),))*тех!CQ$6+SUM(Данные!$G431:$BZ440*(Данные!$G$3:$BZ$3=БДДС!CD$3))*тех!CQ$7</f>
        <v>0</v>
      </c>
    </row>
    <row r="45" spans="1:82" ht="31.5">
      <c r="B45" s="162" t="s">
        <v>26</v>
      </c>
      <c r="C45" s="129">
        <f>SUM(C42:C44)</f>
        <v>-17587.5</v>
      </c>
      <c r="D45" s="129">
        <f t="shared" ref="D45:I45" si="94">SUM(D42:D44)</f>
        <v>0</v>
      </c>
      <c r="E45" s="129">
        <f t="shared" si="94"/>
        <v>0</v>
      </c>
      <c r="F45" s="129">
        <f t="shared" si="94"/>
        <v>0</v>
      </c>
      <c r="G45" s="129">
        <f t="shared" si="94"/>
        <v>0</v>
      </c>
      <c r="H45" s="129">
        <f t="shared" si="94"/>
        <v>0</v>
      </c>
      <c r="I45" s="129">
        <f t="shared" si="94"/>
        <v>-17587.5</v>
      </c>
      <c r="K45" s="129">
        <f>K42+K43+K44</f>
        <v>-35175</v>
      </c>
      <c r="L45" s="129">
        <f t="shared" ref="L45:BR45" si="95">L42+L43+L44</f>
        <v>0</v>
      </c>
      <c r="M45" s="129">
        <f t="shared" si="95"/>
        <v>0</v>
      </c>
      <c r="N45" s="129">
        <f t="shared" si="95"/>
        <v>0</v>
      </c>
      <c r="O45" s="129">
        <f t="shared" si="95"/>
        <v>0</v>
      </c>
      <c r="P45" s="129">
        <f t="shared" si="95"/>
        <v>0</v>
      </c>
      <c r="Q45" s="129">
        <f t="shared" si="95"/>
        <v>0</v>
      </c>
      <c r="R45" s="129">
        <f t="shared" si="95"/>
        <v>0</v>
      </c>
      <c r="S45" s="129">
        <f t="shared" si="95"/>
        <v>0</v>
      </c>
      <c r="T45" s="129">
        <f t="shared" si="95"/>
        <v>0</v>
      </c>
      <c r="U45" s="129">
        <f t="shared" si="95"/>
        <v>0</v>
      </c>
      <c r="V45" s="129">
        <f t="shared" si="95"/>
        <v>17587.5</v>
      </c>
      <c r="W45" s="129">
        <f t="shared" si="95"/>
        <v>0</v>
      </c>
      <c r="X45" s="129">
        <f t="shared" si="95"/>
        <v>0</v>
      </c>
      <c r="Y45" s="129">
        <f t="shared" si="95"/>
        <v>0</v>
      </c>
      <c r="Z45" s="129">
        <f t="shared" si="95"/>
        <v>0</v>
      </c>
      <c r="AA45" s="129">
        <f t="shared" si="95"/>
        <v>0</v>
      </c>
      <c r="AB45" s="129">
        <f t="shared" si="95"/>
        <v>0</v>
      </c>
      <c r="AC45" s="129">
        <f t="shared" si="95"/>
        <v>0</v>
      </c>
      <c r="AD45" s="129">
        <f t="shared" si="95"/>
        <v>0</v>
      </c>
      <c r="AE45" s="129">
        <f t="shared" si="95"/>
        <v>0</v>
      </c>
      <c r="AF45" s="129">
        <f t="shared" si="95"/>
        <v>0</v>
      </c>
      <c r="AG45" s="129">
        <f t="shared" si="95"/>
        <v>0</v>
      </c>
      <c r="AH45" s="129">
        <f t="shared" si="95"/>
        <v>0</v>
      </c>
      <c r="AI45" s="129">
        <f t="shared" si="95"/>
        <v>0</v>
      </c>
      <c r="AJ45" s="129">
        <f t="shared" si="95"/>
        <v>0</v>
      </c>
      <c r="AK45" s="129">
        <f t="shared" si="95"/>
        <v>0</v>
      </c>
      <c r="AL45" s="129">
        <f t="shared" si="95"/>
        <v>0</v>
      </c>
      <c r="AM45" s="129">
        <f t="shared" si="95"/>
        <v>0</v>
      </c>
      <c r="AN45" s="129">
        <f t="shared" si="95"/>
        <v>0</v>
      </c>
      <c r="AO45" s="129">
        <f t="shared" si="95"/>
        <v>0</v>
      </c>
      <c r="AP45" s="129">
        <f t="shared" si="95"/>
        <v>0</v>
      </c>
      <c r="AQ45" s="129">
        <f t="shared" si="95"/>
        <v>0</v>
      </c>
      <c r="AR45" s="129">
        <f t="shared" si="95"/>
        <v>0</v>
      </c>
      <c r="AS45" s="129">
        <f t="shared" si="95"/>
        <v>0</v>
      </c>
      <c r="AT45" s="129">
        <f t="shared" si="95"/>
        <v>0</v>
      </c>
      <c r="AU45" s="129">
        <f t="shared" si="95"/>
        <v>0</v>
      </c>
      <c r="AV45" s="129">
        <f t="shared" si="95"/>
        <v>0</v>
      </c>
      <c r="AW45" s="129">
        <f t="shared" si="95"/>
        <v>0</v>
      </c>
      <c r="AX45" s="129">
        <f t="shared" si="95"/>
        <v>0</v>
      </c>
      <c r="AY45" s="129">
        <f t="shared" si="95"/>
        <v>0</v>
      </c>
      <c r="AZ45" s="129">
        <f t="shared" si="95"/>
        <v>0</v>
      </c>
      <c r="BA45" s="129">
        <f t="shared" si="95"/>
        <v>0</v>
      </c>
      <c r="BB45" s="129">
        <f t="shared" si="95"/>
        <v>0</v>
      </c>
      <c r="BC45" s="129">
        <f t="shared" si="95"/>
        <v>0</v>
      </c>
      <c r="BD45" s="129">
        <f t="shared" si="95"/>
        <v>0</v>
      </c>
      <c r="BE45" s="129">
        <f t="shared" si="95"/>
        <v>0</v>
      </c>
      <c r="BF45" s="129">
        <f t="shared" si="95"/>
        <v>0</v>
      </c>
      <c r="BG45" s="129">
        <f t="shared" si="95"/>
        <v>0</v>
      </c>
      <c r="BH45" s="129">
        <f t="shared" si="95"/>
        <v>0</v>
      </c>
      <c r="BI45" s="129">
        <f t="shared" si="95"/>
        <v>0</v>
      </c>
      <c r="BJ45" s="129">
        <f t="shared" si="95"/>
        <v>0</v>
      </c>
      <c r="BK45" s="129">
        <f t="shared" si="95"/>
        <v>0</v>
      </c>
      <c r="BL45" s="129">
        <f t="shared" si="95"/>
        <v>0</v>
      </c>
      <c r="BM45" s="129">
        <f t="shared" si="95"/>
        <v>0</v>
      </c>
      <c r="BN45" s="129">
        <f t="shared" si="95"/>
        <v>0</v>
      </c>
      <c r="BO45" s="129">
        <f t="shared" si="95"/>
        <v>0</v>
      </c>
      <c r="BP45" s="129">
        <f t="shared" si="95"/>
        <v>0</v>
      </c>
      <c r="BQ45" s="129">
        <f t="shared" si="95"/>
        <v>0</v>
      </c>
      <c r="BR45" s="129">
        <f t="shared" si="95"/>
        <v>0</v>
      </c>
      <c r="BS45" s="129">
        <f t="shared" ref="BS45:CD45" si="96">BS42+BS43+BS44</f>
        <v>0</v>
      </c>
      <c r="BT45" s="129">
        <f t="shared" si="96"/>
        <v>0</v>
      </c>
      <c r="BU45" s="129">
        <f t="shared" si="96"/>
        <v>0</v>
      </c>
      <c r="BV45" s="129">
        <f t="shared" si="96"/>
        <v>0</v>
      </c>
      <c r="BW45" s="129">
        <f t="shared" si="96"/>
        <v>0</v>
      </c>
      <c r="BX45" s="129">
        <f t="shared" si="96"/>
        <v>0</v>
      </c>
      <c r="BY45" s="129">
        <f t="shared" si="96"/>
        <v>0</v>
      </c>
      <c r="BZ45" s="129">
        <f t="shared" si="96"/>
        <v>0</v>
      </c>
      <c r="CA45" s="129">
        <f t="shared" si="96"/>
        <v>0</v>
      </c>
      <c r="CB45" s="129">
        <f t="shared" si="96"/>
        <v>0</v>
      </c>
      <c r="CC45" s="129">
        <f t="shared" si="96"/>
        <v>0</v>
      </c>
      <c r="CD45" s="129">
        <f t="shared" si="96"/>
        <v>0</v>
      </c>
    </row>
    <row r="46" spans="1:82">
      <c r="B46" s="6" t="s">
        <v>27</v>
      </c>
    </row>
    <row r="47" spans="1:82">
      <c r="B47" s="46" t="s">
        <v>28</v>
      </c>
      <c r="C47" s="76">
        <f t="shared" ref="C47:C55" si="97">SUM(K47:V47)</f>
        <v>0</v>
      </c>
      <c r="D47" s="76">
        <f t="shared" ref="D47:D55" si="98">SUM(W47:AH47)</f>
        <v>0</v>
      </c>
      <c r="E47" s="76">
        <f t="shared" ref="E47:E55" si="99">SUM(AI47:AT47)</f>
        <v>0</v>
      </c>
      <c r="F47" s="76">
        <f t="shared" ref="F47:F55" si="100">SUM(AU47:BF47)</f>
        <v>0</v>
      </c>
      <c r="G47" s="76">
        <f t="shared" ref="G47:G55" si="101">SUM(BG47:BR47)</f>
        <v>0</v>
      </c>
      <c r="H47" s="76">
        <f t="shared" ref="H47:H55" si="102">SUM(BS47:CD47)</f>
        <v>0</v>
      </c>
      <c r="I47" s="76">
        <f t="shared" ref="I47:I55" si="103">SUM(C47:H47)</f>
        <v>0</v>
      </c>
      <c r="K47" s="76">
        <f>(Кредит!L7+Кредит!L13)*тех!X$6</f>
        <v>0</v>
      </c>
      <c r="L47" s="76">
        <f>(Кредит!M7+Кредит!M13)*тех!Y$6</f>
        <v>0</v>
      </c>
      <c r="M47" s="76">
        <f>(Кредит!N7+Кредит!N13)*тех!Z$6</f>
        <v>0</v>
      </c>
      <c r="N47" s="76">
        <f>(Кредит!O7+Кредит!O13)*тех!AA$6</f>
        <v>0</v>
      </c>
      <c r="O47" s="76">
        <f>(Кредит!P7+Кредит!P13)*тех!AB$6</f>
        <v>0</v>
      </c>
      <c r="P47" s="76">
        <f>(Кредит!Q7+Кредит!Q13)*тех!AC$6</f>
        <v>0</v>
      </c>
      <c r="Q47" s="76">
        <f>(Кредит!R7+Кредит!R13)*тех!AD$6</f>
        <v>0</v>
      </c>
      <c r="R47" s="76">
        <f>(Кредит!S7+Кредит!S13)*тех!AE$6</f>
        <v>0</v>
      </c>
      <c r="S47" s="76">
        <f>(Кредит!T7+Кредит!T13)*тех!AF$6</f>
        <v>0</v>
      </c>
      <c r="T47" s="76">
        <f>(Кредит!U7+Кредит!U13)*тех!AG$6</f>
        <v>0</v>
      </c>
      <c r="U47" s="76">
        <f>(Кредит!V7+Кредит!V13)*тех!AH$6</f>
        <v>0</v>
      </c>
      <c r="V47" s="76">
        <f>(Кредит!W7+Кредит!W13)*тех!AI$6</f>
        <v>0</v>
      </c>
      <c r="W47" s="76">
        <f>(Кредит!X7+Кредит!X13)*тех!AJ$6</f>
        <v>0</v>
      </c>
      <c r="X47" s="76">
        <f>(Кредит!Y7+Кредит!Y13)*тех!AK$6</f>
        <v>0</v>
      </c>
      <c r="Y47" s="76">
        <f>(Кредит!Z7+Кредит!Z13)*тех!AL$6</f>
        <v>0</v>
      </c>
      <c r="Z47" s="76">
        <f>(Кредит!AA7+Кредит!AA13)*тех!AM$6</f>
        <v>0</v>
      </c>
      <c r="AA47" s="76">
        <f>(Кредит!AB7+Кредит!AB13)*тех!AN$6</f>
        <v>0</v>
      </c>
      <c r="AB47" s="76">
        <f>(Кредит!AC7+Кредит!AC13)*тех!AO$6</f>
        <v>0</v>
      </c>
      <c r="AC47" s="76">
        <f>(Кредит!AD7+Кредит!AD13)*тех!AP$6</f>
        <v>0</v>
      </c>
      <c r="AD47" s="76">
        <f>(Кредит!AE7+Кредит!AE13)*тех!AQ$6</f>
        <v>0</v>
      </c>
      <c r="AE47" s="76">
        <f>(Кредит!AF7+Кредит!AF13)*тех!AR$6</f>
        <v>0</v>
      </c>
      <c r="AF47" s="76">
        <f>(Кредит!AG7+Кредит!AG13)*тех!AS$6</f>
        <v>0</v>
      </c>
      <c r="AG47" s="76">
        <f>(Кредит!AH7+Кредит!AH13)*тех!AT$6</f>
        <v>0</v>
      </c>
      <c r="AH47" s="76">
        <f>(Кредит!AI7+Кредит!AI13)*тех!AU$6</f>
        <v>0</v>
      </c>
      <c r="AI47" s="76">
        <f>(Кредит!AJ7+Кредит!AJ13)*тех!AV$6</f>
        <v>0</v>
      </c>
      <c r="AJ47" s="76">
        <f>(Кредит!AK7+Кредит!AK13)*тех!AW$6</f>
        <v>0</v>
      </c>
      <c r="AK47" s="76">
        <f>(Кредит!AL7+Кредит!AL13)*тех!AX$6</f>
        <v>0</v>
      </c>
      <c r="AL47" s="76">
        <f>(Кредит!AM7+Кредит!AM13)*тех!AY$6</f>
        <v>0</v>
      </c>
      <c r="AM47" s="76">
        <f>(Кредит!AN7+Кредит!AN13)*тех!AZ$6</f>
        <v>0</v>
      </c>
      <c r="AN47" s="76">
        <f>(Кредит!AO7+Кредит!AO13)*тех!BA$6</f>
        <v>0</v>
      </c>
      <c r="AO47" s="76">
        <f>(Кредит!AP7+Кредит!AP13)*тех!BB$6</f>
        <v>0</v>
      </c>
      <c r="AP47" s="76">
        <f>(Кредит!AQ7+Кредит!AQ13)*тех!BC$6</f>
        <v>0</v>
      </c>
      <c r="AQ47" s="76">
        <f>(Кредит!AR7+Кредит!AR13)*тех!BD$6</f>
        <v>0</v>
      </c>
      <c r="AR47" s="76">
        <f>(Кредит!AS7+Кредит!AS13)*тех!BE$6</f>
        <v>0</v>
      </c>
      <c r="AS47" s="76">
        <f>(Кредит!AT7+Кредит!AT13)*тех!BF$6</f>
        <v>0</v>
      </c>
      <c r="AT47" s="76">
        <f>(Кредит!AU7+Кредит!AU13)*тех!BG$6</f>
        <v>0</v>
      </c>
      <c r="AU47" s="76">
        <f>(Кредит!AV7+Кредит!AV13)*тех!BH$6</f>
        <v>0</v>
      </c>
      <c r="AV47" s="76">
        <f>(Кредит!AW7+Кредит!AW13)*тех!BI$6</f>
        <v>0</v>
      </c>
      <c r="AW47" s="76">
        <f>(Кредит!AX7+Кредит!AX13)*тех!BJ$6</f>
        <v>0</v>
      </c>
      <c r="AX47" s="76">
        <f>(Кредит!AY7+Кредит!AY13)*тех!BK$6</f>
        <v>0</v>
      </c>
      <c r="AY47" s="76">
        <f>(Кредит!AZ7+Кредит!AZ13)*тех!BL$6</f>
        <v>0</v>
      </c>
      <c r="AZ47" s="76">
        <f>(Кредит!BA7+Кредит!BA13)*тех!BM$6</f>
        <v>0</v>
      </c>
      <c r="BA47" s="76">
        <f>(Кредит!BB7+Кредит!BB13)*тех!BN$6</f>
        <v>0</v>
      </c>
      <c r="BB47" s="76">
        <f>(Кредит!BC7+Кредит!BC13)*тех!BO$6</f>
        <v>0</v>
      </c>
      <c r="BC47" s="76">
        <f>(Кредит!BD7+Кредит!BD13)*тех!BP$6</f>
        <v>0</v>
      </c>
      <c r="BD47" s="76">
        <f>(Кредит!BE7+Кредит!BE13)*тех!BQ$6</f>
        <v>0</v>
      </c>
      <c r="BE47" s="76">
        <f>(Кредит!BF7+Кредит!BF13)*тех!BR$6</f>
        <v>0</v>
      </c>
      <c r="BF47" s="76">
        <f>(Кредит!BG7+Кредит!BG13)*тех!BS$6</f>
        <v>0</v>
      </c>
      <c r="BG47" s="76">
        <f>(Кредит!BH7+Кредит!BH13)*тех!BT$6</f>
        <v>0</v>
      </c>
      <c r="BH47" s="76">
        <f>(Кредит!BI7+Кредит!BI13)*тех!BU$6</f>
        <v>0</v>
      </c>
      <c r="BI47" s="76">
        <f>(Кредит!BJ7+Кредит!BJ13)*тех!BV$6</f>
        <v>0</v>
      </c>
      <c r="BJ47" s="76">
        <f>(Кредит!BK7+Кредит!BK13)*тех!BW$6</f>
        <v>0</v>
      </c>
      <c r="BK47" s="76">
        <f>(Кредит!BL7+Кредит!BL13)*тех!BX$6</f>
        <v>0</v>
      </c>
      <c r="BL47" s="76">
        <f>(Кредит!BM7+Кредит!BM13)*тех!BY$6</f>
        <v>0</v>
      </c>
      <c r="BM47" s="76">
        <f>(Кредит!BN7+Кредит!BN13)*тех!BZ$6</f>
        <v>0</v>
      </c>
      <c r="BN47" s="76">
        <f>(Кредит!BO7+Кредит!BO13)*тех!CA$6</f>
        <v>0</v>
      </c>
      <c r="BO47" s="76">
        <f>(Кредит!BP7+Кредит!BP13)*тех!CB$6</f>
        <v>0</v>
      </c>
      <c r="BP47" s="76">
        <f>(Кредит!BQ7+Кредит!BQ13)*тех!CC$6</f>
        <v>0</v>
      </c>
      <c r="BQ47" s="76">
        <f>(Кредит!BR7+Кредит!BR13)*тех!CD$6</f>
        <v>0</v>
      </c>
      <c r="BR47" s="76">
        <f>(Кредит!BS7+Кредит!BS13)*тех!CE$6</f>
        <v>0</v>
      </c>
      <c r="BS47" s="76">
        <f>(Кредит!BT7+Кредит!BT13)*тех!CF$6</f>
        <v>0</v>
      </c>
      <c r="BT47" s="76">
        <f>(Кредит!BU7+Кредит!BU13)*тех!CG$6</f>
        <v>0</v>
      </c>
      <c r="BU47" s="76">
        <f>(Кредит!BV7+Кредит!BV13)*тех!CH$6</f>
        <v>0</v>
      </c>
      <c r="BV47" s="76">
        <f>(Кредит!BW7+Кредит!BW13)*тех!CI$6</f>
        <v>0</v>
      </c>
      <c r="BW47" s="76">
        <f>(Кредит!BX7+Кредит!BX13)*тех!CJ$6</f>
        <v>0</v>
      </c>
      <c r="BX47" s="76">
        <f>(Кредит!BY7+Кредит!BY13)*тех!CK$6</f>
        <v>0</v>
      </c>
      <c r="BY47" s="76">
        <f>(Кредит!BZ7+Кредит!BZ13)*тех!CL$6</f>
        <v>0</v>
      </c>
      <c r="BZ47" s="76">
        <f>(Кредит!CA7+Кредит!CA13)*тех!CM$6</f>
        <v>0</v>
      </c>
      <c r="CA47" s="76">
        <f>(Кредит!CB7+Кредит!CB13)*тех!CN$6</f>
        <v>0</v>
      </c>
      <c r="CB47" s="76">
        <f>(Кредит!CC7+Кредит!CC13)*тех!CO$6</f>
        <v>0</v>
      </c>
      <c r="CC47" s="76">
        <f>(Кредит!CD7+Кредит!CD13)*тех!CP$6</f>
        <v>0</v>
      </c>
      <c r="CD47" s="76">
        <f>(Кредит!CE7+Кредит!CE13)*тех!CQ$6</f>
        <v>0</v>
      </c>
    </row>
    <row r="48" spans="1:82">
      <c r="B48" s="46" t="s">
        <v>29</v>
      </c>
      <c r="C48" s="76">
        <f t="shared" si="97"/>
        <v>615301.85604551912</v>
      </c>
      <c r="D48" s="76">
        <f t="shared" si="98"/>
        <v>0</v>
      </c>
      <c r="E48" s="76">
        <f t="shared" si="99"/>
        <v>0</v>
      </c>
      <c r="F48" s="76">
        <f t="shared" si="100"/>
        <v>0</v>
      </c>
      <c r="G48" s="76">
        <f t="shared" si="101"/>
        <v>0</v>
      </c>
      <c r="H48" s="76">
        <f t="shared" si="102"/>
        <v>0</v>
      </c>
      <c r="I48" s="76">
        <f t="shared" si="103"/>
        <v>615301.85604551912</v>
      </c>
      <c r="K48" s="76">
        <f>Кредит!L19*тех!X$6</f>
        <v>237806.43185389214</v>
      </c>
      <c r="L48" s="76">
        <f>Кредит!M19*тех!Y$6</f>
        <v>271760.48585932684</v>
      </c>
      <c r="M48" s="76">
        <f>Кредит!N19*тех!Z$6</f>
        <v>0</v>
      </c>
      <c r="N48" s="76">
        <f>Кредит!O19*тех!AA$6</f>
        <v>15542.024345925534</v>
      </c>
      <c r="O48" s="76">
        <f>Кредит!P19*тех!AB$6</f>
        <v>19517.677836153918</v>
      </c>
      <c r="P48" s="76">
        <f>Кредит!Q19*тех!AC$6</f>
        <v>70675.23615022072</v>
      </c>
      <c r="Q48" s="76">
        <f>Кредит!R19*тех!AD$6</f>
        <v>0</v>
      </c>
      <c r="R48" s="76">
        <f>Кредит!S19*тех!AE$6</f>
        <v>0</v>
      </c>
      <c r="S48" s="76">
        <f>Кредит!T19*тех!AF$6</f>
        <v>0</v>
      </c>
      <c r="T48" s="76">
        <f>Кредит!U19*тех!AG$6</f>
        <v>0</v>
      </c>
      <c r="U48" s="76">
        <f>Кредит!V19*тех!AH$6</f>
        <v>0</v>
      </c>
      <c r="V48" s="76">
        <f>Кредит!W19*тех!AI$6</f>
        <v>0</v>
      </c>
      <c r="W48" s="76">
        <f>Кредит!X19*тех!AJ$6</f>
        <v>0</v>
      </c>
      <c r="X48" s="76">
        <f>Кредит!Y19*тех!AK$6</f>
        <v>0</v>
      </c>
      <c r="Y48" s="76">
        <f>Кредит!Z19*тех!AL$6</f>
        <v>0</v>
      </c>
      <c r="Z48" s="76">
        <f>Кредит!AA19*тех!AM$6</f>
        <v>0</v>
      </c>
      <c r="AA48" s="76">
        <f>Кредит!AB19*тех!AN$6</f>
        <v>0</v>
      </c>
      <c r="AB48" s="76">
        <f>Кредит!AC19*тех!AO$6</f>
        <v>0</v>
      </c>
      <c r="AC48" s="76">
        <f>Кредит!AD19*тех!AP$6</f>
        <v>0</v>
      </c>
      <c r="AD48" s="76">
        <f>Кредит!AE19*тех!AQ$6</f>
        <v>0</v>
      </c>
      <c r="AE48" s="76">
        <f>Кредит!AF19*тех!AR$6</f>
        <v>0</v>
      </c>
      <c r="AF48" s="76">
        <f>Кредит!AG19*тех!AS$6</f>
        <v>0</v>
      </c>
      <c r="AG48" s="76">
        <f>Кредит!AH19*тех!AT$6</f>
        <v>0</v>
      </c>
      <c r="AH48" s="76">
        <f>Кредит!AI19*тех!AU$6</f>
        <v>0</v>
      </c>
      <c r="AI48" s="76">
        <f>Кредит!AJ19*тех!AV$6</f>
        <v>0</v>
      </c>
      <c r="AJ48" s="76">
        <f>Кредит!AK19*тех!AW$6</f>
        <v>0</v>
      </c>
      <c r="AK48" s="76">
        <f>Кредит!AL19*тех!AX$6</f>
        <v>0</v>
      </c>
      <c r="AL48" s="76">
        <f>Кредит!AM19*тех!AY$6</f>
        <v>0</v>
      </c>
      <c r="AM48" s="76">
        <f>Кредит!AN19*тех!AZ$6</f>
        <v>0</v>
      </c>
      <c r="AN48" s="76">
        <f>Кредит!AO19*тех!BA$6</f>
        <v>0</v>
      </c>
      <c r="AO48" s="76">
        <f>Кредит!AP19*тех!BB$6</f>
        <v>0</v>
      </c>
      <c r="AP48" s="76">
        <f>Кредит!AQ19*тех!BC$6</f>
        <v>0</v>
      </c>
      <c r="AQ48" s="76">
        <f>Кредит!AR19*тех!BD$6</f>
        <v>0</v>
      </c>
      <c r="AR48" s="76">
        <f>Кредит!AS19*тех!BE$6</f>
        <v>0</v>
      </c>
      <c r="AS48" s="76">
        <f>Кредит!AT19*тех!BF$6</f>
        <v>0</v>
      </c>
      <c r="AT48" s="76">
        <f>Кредит!AU19*тех!BG$6</f>
        <v>0</v>
      </c>
      <c r="AU48" s="76">
        <f>Кредит!AV19*тех!BH$6</f>
        <v>0</v>
      </c>
      <c r="AV48" s="76">
        <f>Кредит!AW19*тех!BI$6</f>
        <v>0</v>
      </c>
      <c r="AW48" s="76">
        <f>Кредит!AX19*тех!BJ$6</f>
        <v>0</v>
      </c>
      <c r="AX48" s="76">
        <f>Кредит!AY19*тех!BK$6</f>
        <v>0</v>
      </c>
      <c r="AY48" s="76">
        <f>Кредит!AZ19*тех!BL$6</f>
        <v>0</v>
      </c>
      <c r="AZ48" s="76">
        <f>Кредит!BA19*тех!BM$6</f>
        <v>0</v>
      </c>
      <c r="BA48" s="76">
        <f>Кредит!BB19*тех!BN$6</f>
        <v>0</v>
      </c>
      <c r="BB48" s="76">
        <f>Кредит!BC19*тех!BO$6</f>
        <v>0</v>
      </c>
      <c r="BC48" s="76">
        <f>Кредит!BD19*тех!BP$6</f>
        <v>0</v>
      </c>
      <c r="BD48" s="76">
        <f>Кредит!BE19*тех!BQ$6</f>
        <v>0</v>
      </c>
      <c r="BE48" s="76">
        <f>Кредит!BF19*тех!BR$6</f>
        <v>0</v>
      </c>
      <c r="BF48" s="76">
        <f>Кредит!BG19*тех!BS$6</f>
        <v>0</v>
      </c>
      <c r="BG48" s="76">
        <f>Кредит!BH19*тех!BT$6</f>
        <v>0</v>
      </c>
      <c r="BH48" s="76">
        <f>Кредит!BI19*тех!BU$6</f>
        <v>0</v>
      </c>
      <c r="BI48" s="76">
        <f>Кредит!BJ19*тех!BV$6</f>
        <v>0</v>
      </c>
      <c r="BJ48" s="76">
        <f>Кредит!BK19*тех!BW$6</f>
        <v>0</v>
      </c>
      <c r="BK48" s="76">
        <f>Кредит!BL19*тех!BX$6</f>
        <v>0</v>
      </c>
      <c r="BL48" s="76">
        <f>Кредит!BM19*тех!BY$6</f>
        <v>0</v>
      </c>
      <c r="BM48" s="76">
        <f>Кредит!BN19*тех!BZ$6</f>
        <v>0</v>
      </c>
      <c r="BN48" s="76">
        <f>Кредит!BO19*тех!CA$6</f>
        <v>0</v>
      </c>
      <c r="BO48" s="76">
        <f>Кредит!BP19*тех!CB$6</f>
        <v>0</v>
      </c>
      <c r="BP48" s="76">
        <f>Кредит!BQ19*тех!CC$6</f>
        <v>0</v>
      </c>
      <c r="BQ48" s="76">
        <f>Кредит!BR19*тех!CD$6</f>
        <v>0</v>
      </c>
      <c r="BR48" s="76">
        <f>Кредит!BS19*тех!CE$6</f>
        <v>0</v>
      </c>
      <c r="BS48" s="76">
        <f>Кредит!BT19*тех!CF$6</f>
        <v>0</v>
      </c>
      <c r="BT48" s="76">
        <f>Кредит!BU19*тех!CG$6</f>
        <v>0</v>
      </c>
      <c r="BU48" s="76">
        <f>Кредит!BV19*тех!CH$6</f>
        <v>0</v>
      </c>
      <c r="BV48" s="76">
        <f>Кредит!BW19*тех!CI$6</f>
        <v>0</v>
      </c>
      <c r="BW48" s="76">
        <f>Кредит!BX19*тех!CJ$6</f>
        <v>0</v>
      </c>
      <c r="BX48" s="76">
        <f>Кредит!BY19*тех!CK$6</f>
        <v>0</v>
      </c>
      <c r="BY48" s="76">
        <f>Кредит!BZ19*тех!CL$6</f>
        <v>0</v>
      </c>
      <c r="BZ48" s="76">
        <f>Кредит!CA19*тех!CM$6</f>
        <v>0</v>
      </c>
      <c r="CA48" s="76">
        <f>Кредит!CB19*тех!CN$6</f>
        <v>0</v>
      </c>
      <c r="CB48" s="76">
        <f>Кредит!CC19*тех!CO$6</f>
        <v>0</v>
      </c>
      <c r="CC48" s="76">
        <f>Кредит!CD19*тех!CP$6</f>
        <v>0</v>
      </c>
      <c r="CD48" s="76">
        <f>Кредит!CE19*тех!CQ$6</f>
        <v>0</v>
      </c>
    </row>
    <row r="49" spans="2:82">
      <c r="B49" s="46" t="s">
        <v>30</v>
      </c>
      <c r="C49" s="76">
        <f t="shared" si="97"/>
        <v>0</v>
      </c>
      <c r="D49" s="76">
        <f t="shared" si="98"/>
        <v>0</v>
      </c>
      <c r="E49" s="76">
        <f t="shared" si="99"/>
        <v>0</v>
      </c>
      <c r="F49" s="76">
        <f t="shared" si="100"/>
        <v>0</v>
      </c>
      <c r="G49" s="76">
        <f t="shared" si="101"/>
        <v>0</v>
      </c>
      <c r="H49" s="76">
        <f t="shared" si="102"/>
        <v>0</v>
      </c>
      <c r="I49" s="76">
        <f t="shared" si="103"/>
        <v>0</v>
      </c>
      <c r="K49" s="76">
        <f>-(Кредит!L8+Кредит!L14)*тех!X$7</f>
        <v>0</v>
      </c>
      <c r="L49" s="76">
        <f>-(Кредит!M8+Кредит!M14)*тех!Y$7</f>
        <v>0</v>
      </c>
      <c r="M49" s="76">
        <f>-(Кредит!N8+Кредит!N14)*тех!Z$7</f>
        <v>0</v>
      </c>
      <c r="N49" s="76">
        <f>-(Кредит!O8+Кредит!O14)*тех!AA$7</f>
        <v>0</v>
      </c>
      <c r="O49" s="76">
        <f>-(Кредит!P8+Кредит!P14)*тех!AB$7</f>
        <v>0</v>
      </c>
      <c r="P49" s="76">
        <f>-(Кредит!Q8+Кредит!Q14)*тех!AC$7</f>
        <v>0</v>
      </c>
      <c r="Q49" s="76">
        <f>-(Кредит!R8+Кредит!R14)*тех!AD$7</f>
        <v>0</v>
      </c>
      <c r="R49" s="76">
        <f>-(Кредит!S8+Кредит!S14)*тех!AE$7</f>
        <v>0</v>
      </c>
      <c r="S49" s="76">
        <f>-(Кредит!T8+Кредит!T14)*тех!AF$7</f>
        <v>0</v>
      </c>
      <c r="T49" s="76">
        <f>-(Кредит!U8+Кредит!U14)*тех!AG$7</f>
        <v>0</v>
      </c>
      <c r="U49" s="76">
        <f>-(Кредит!V8+Кредит!V14)*тех!AH$7</f>
        <v>0</v>
      </c>
      <c r="V49" s="76">
        <f>-(Кредит!W8+Кредит!W14)*тех!AI$7</f>
        <v>0</v>
      </c>
      <c r="W49" s="76">
        <f>-(Кредит!X8+Кредит!X14)*тех!AJ$7</f>
        <v>0</v>
      </c>
      <c r="X49" s="76">
        <f>-(Кредит!Y8+Кредит!Y14)*тех!AK$7</f>
        <v>0</v>
      </c>
      <c r="Y49" s="76">
        <f>-(Кредит!Z8+Кредит!Z14)*тех!AL$7</f>
        <v>0</v>
      </c>
      <c r="Z49" s="76">
        <f>-(Кредит!AA8+Кредит!AA14)*тех!AM$7</f>
        <v>0</v>
      </c>
      <c r="AA49" s="76">
        <f>-(Кредит!AB8+Кредит!AB14)*тех!AN$7</f>
        <v>0</v>
      </c>
      <c r="AB49" s="76">
        <f>-(Кредит!AC8+Кредит!AC14)*тех!AO$7</f>
        <v>0</v>
      </c>
      <c r="AC49" s="76">
        <f>-(Кредит!AD8+Кредит!AD14)*тех!AP$7</f>
        <v>0</v>
      </c>
      <c r="AD49" s="76">
        <f>-(Кредит!AE8+Кредит!AE14)*тех!AQ$7</f>
        <v>0</v>
      </c>
      <c r="AE49" s="76">
        <f>-(Кредит!AF8+Кредит!AF14)*тех!AR$7</f>
        <v>0</v>
      </c>
      <c r="AF49" s="76">
        <f>-(Кредит!AG8+Кредит!AG14)*тех!AS$7</f>
        <v>0</v>
      </c>
      <c r="AG49" s="76">
        <f>-(Кредит!AH8+Кредит!AH14)*тех!AT$7</f>
        <v>0</v>
      </c>
      <c r="AH49" s="76">
        <f>-(Кредит!AI8+Кредит!AI14)*тех!AU$7</f>
        <v>0</v>
      </c>
      <c r="AI49" s="76">
        <f>-(Кредит!AJ8+Кредит!AJ14)*тех!AV$7</f>
        <v>0</v>
      </c>
      <c r="AJ49" s="76">
        <f>-(Кредит!AK8+Кредит!AK14)*тех!AW$7</f>
        <v>0</v>
      </c>
      <c r="AK49" s="76">
        <f>-(Кредит!AL8+Кредит!AL14)*тех!AX$7</f>
        <v>0</v>
      </c>
      <c r="AL49" s="76">
        <f>-(Кредит!AM8+Кредит!AM14)*тех!AY$7</f>
        <v>0</v>
      </c>
      <c r="AM49" s="76">
        <f>-(Кредит!AN8+Кредит!AN14)*тех!AZ$7</f>
        <v>0</v>
      </c>
      <c r="AN49" s="76">
        <f>-(Кредит!AO8+Кредит!AO14)*тех!BA$7</f>
        <v>0</v>
      </c>
      <c r="AO49" s="76">
        <f>-(Кредит!AP8+Кредит!AP14)*тех!BB$7</f>
        <v>0</v>
      </c>
      <c r="AP49" s="76">
        <f>-(Кредит!AQ8+Кредит!AQ14)*тех!BC$7</f>
        <v>0</v>
      </c>
      <c r="AQ49" s="76">
        <f>-(Кредит!AR8+Кредит!AR14)*тех!BD$7</f>
        <v>0</v>
      </c>
      <c r="AR49" s="76">
        <f>-(Кредит!AS8+Кредит!AS14)*тех!BE$7</f>
        <v>0</v>
      </c>
      <c r="AS49" s="76">
        <f>-(Кредит!AT8+Кредит!AT14)*тех!BF$7</f>
        <v>0</v>
      </c>
      <c r="AT49" s="76">
        <f>-(Кредит!AU8+Кредит!AU14)*тех!BG$7</f>
        <v>0</v>
      </c>
      <c r="AU49" s="76">
        <f>-(Кредит!AV8+Кредит!AV14)*тех!BH$7</f>
        <v>0</v>
      </c>
      <c r="AV49" s="76">
        <f>-(Кредит!AW8+Кредит!AW14)*тех!BI$7</f>
        <v>0</v>
      </c>
      <c r="AW49" s="76">
        <f>-(Кредит!AX8+Кредит!AX14)*тех!BJ$7</f>
        <v>0</v>
      </c>
      <c r="AX49" s="76">
        <f>-(Кредит!AY8+Кредит!AY14)*тех!BK$7</f>
        <v>0</v>
      </c>
      <c r="AY49" s="76">
        <f>-(Кредит!AZ8+Кредит!AZ14)*тех!BL$7</f>
        <v>0</v>
      </c>
      <c r="AZ49" s="76">
        <f>-(Кредит!BA8+Кредит!BA14)*тех!BM$7</f>
        <v>0</v>
      </c>
      <c r="BA49" s="76">
        <f>-(Кредит!BB8+Кредит!BB14)*тех!BN$7</f>
        <v>0</v>
      </c>
      <c r="BB49" s="76">
        <f>-(Кредит!BC8+Кредит!BC14)*тех!BO$7</f>
        <v>0</v>
      </c>
      <c r="BC49" s="76">
        <f>-(Кредит!BD8+Кредит!BD14)*тех!BP$7</f>
        <v>0</v>
      </c>
      <c r="BD49" s="76">
        <f>-(Кредит!BE8+Кредит!BE14)*тех!BQ$7</f>
        <v>0</v>
      </c>
      <c r="BE49" s="76">
        <f>-(Кредит!BF8+Кредит!BF14)*тех!BR$7</f>
        <v>0</v>
      </c>
      <c r="BF49" s="76">
        <f>-(Кредит!BG8+Кредит!BG14)*тех!BS$7</f>
        <v>0</v>
      </c>
      <c r="BG49" s="76">
        <f>-(Кредит!BH8+Кредит!BH14)*тех!BT$7</f>
        <v>0</v>
      </c>
      <c r="BH49" s="76">
        <f>-(Кредит!BI8+Кредит!BI14)*тех!BU$7</f>
        <v>0</v>
      </c>
      <c r="BI49" s="76">
        <f>-(Кредит!BJ8+Кредит!BJ14)*тех!BV$7</f>
        <v>0</v>
      </c>
      <c r="BJ49" s="76">
        <f>-(Кредит!BK8+Кредит!BK14)*тех!BW$7</f>
        <v>0</v>
      </c>
      <c r="BK49" s="76">
        <f>-(Кредит!BL8+Кредит!BL14)*тех!BX$7</f>
        <v>0</v>
      </c>
      <c r="BL49" s="76">
        <f>-(Кредит!BM8+Кредит!BM14)*тех!BY$7</f>
        <v>0</v>
      </c>
      <c r="BM49" s="76">
        <f>-(Кредит!BN8+Кредит!BN14)*тех!BZ$7</f>
        <v>0</v>
      </c>
      <c r="BN49" s="76">
        <f>-(Кредит!BO8+Кредит!BO14)*тех!CA$7</f>
        <v>0</v>
      </c>
      <c r="BO49" s="76">
        <f>-(Кредит!BP8+Кредит!BP14)*тех!CB$7</f>
        <v>0</v>
      </c>
      <c r="BP49" s="76">
        <f>-(Кредит!BQ8+Кредит!BQ14)*тех!CC$7</f>
        <v>0</v>
      </c>
      <c r="BQ49" s="76">
        <f>-(Кредит!BR8+Кредит!BR14)*тех!CD$7</f>
        <v>0</v>
      </c>
      <c r="BR49" s="76">
        <f>-(Кредит!BS8+Кредит!BS14)*тех!CE$7</f>
        <v>0</v>
      </c>
      <c r="BS49" s="76">
        <f>-(Кредит!BT8+Кредит!BT14)*тех!CF$7</f>
        <v>0</v>
      </c>
      <c r="BT49" s="76">
        <f>-(Кредит!BU8+Кредит!BU14)*тех!CG$7</f>
        <v>0</v>
      </c>
      <c r="BU49" s="76">
        <f>-(Кредит!BV8+Кредит!BV14)*тех!CH$7</f>
        <v>0</v>
      </c>
      <c r="BV49" s="76">
        <f>-(Кредит!BW8+Кредит!BW14)*тех!CI$7</f>
        <v>0</v>
      </c>
      <c r="BW49" s="76">
        <f>-(Кредит!BX8+Кредит!BX14)*тех!CJ$7</f>
        <v>0</v>
      </c>
      <c r="BX49" s="76">
        <f>-(Кредит!BY8+Кредит!BY14)*тех!CK$7</f>
        <v>0</v>
      </c>
      <c r="BY49" s="76">
        <f>-(Кредит!BZ8+Кредит!BZ14)*тех!CL$7</f>
        <v>0</v>
      </c>
      <c r="BZ49" s="76">
        <f>-(Кредит!CA8+Кредит!CA14)*тех!CM$7</f>
        <v>0</v>
      </c>
      <c r="CA49" s="76">
        <f>-(Кредит!CB8+Кредит!CB14)*тех!CN$7</f>
        <v>0</v>
      </c>
      <c r="CB49" s="76">
        <f>-(Кредит!CC8+Кредит!CC14)*тех!CO$7</f>
        <v>0</v>
      </c>
      <c r="CC49" s="76">
        <f>-(Кредит!CD8+Кредит!CD14)*тех!CP$7</f>
        <v>0</v>
      </c>
      <c r="CD49" s="76">
        <f>-(Кредит!CE8+Кредит!CE14)*тех!CQ$7</f>
        <v>0</v>
      </c>
    </row>
    <row r="50" spans="2:82">
      <c r="B50" s="46" t="s">
        <v>31</v>
      </c>
      <c r="C50" s="76">
        <f t="shared" si="97"/>
        <v>0</v>
      </c>
      <c r="D50" s="76">
        <f t="shared" si="98"/>
        <v>0</v>
      </c>
      <c r="E50" s="76">
        <f t="shared" si="99"/>
        <v>0</v>
      </c>
      <c r="F50" s="76">
        <f t="shared" si="100"/>
        <v>0</v>
      </c>
      <c r="G50" s="76">
        <f t="shared" si="101"/>
        <v>0</v>
      </c>
      <c r="H50" s="76">
        <f t="shared" si="102"/>
        <v>0</v>
      </c>
      <c r="I50" s="76">
        <f t="shared" si="103"/>
        <v>0</v>
      </c>
      <c r="K50" s="76">
        <f>-(Кредит!L10+Кредит!L16)*тех!X$7</f>
        <v>0</v>
      </c>
      <c r="L50" s="76">
        <f>-(Кредит!M10+Кредит!M16)*тех!Y$7</f>
        <v>0</v>
      </c>
      <c r="M50" s="76">
        <f>-(Кредит!N10+Кредит!N16)*тех!Z$7</f>
        <v>0</v>
      </c>
      <c r="N50" s="76">
        <f>-(Кредит!O10+Кредит!O16)*тех!AA$7</f>
        <v>0</v>
      </c>
      <c r="O50" s="76">
        <f>-(Кредит!P10+Кредит!P16)*тех!AB$7</f>
        <v>0</v>
      </c>
      <c r="P50" s="76">
        <f>-(Кредит!Q10+Кредит!Q16)*тех!AC$7</f>
        <v>0</v>
      </c>
      <c r="Q50" s="76">
        <f>-(Кредит!R10+Кредит!R16)*тех!AD$7</f>
        <v>0</v>
      </c>
      <c r="R50" s="76">
        <f>-(Кредит!S10+Кредит!S16)*тех!AE$7</f>
        <v>0</v>
      </c>
      <c r="S50" s="76">
        <f>-(Кредит!T10+Кредит!T16)*тех!AF$7</f>
        <v>0</v>
      </c>
      <c r="T50" s="76">
        <f>-(Кредит!U10+Кредит!U16)*тех!AG$7</f>
        <v>0</v>
      </c>
      <c r="U50" s="76">
        <f>-(Кредит!V10+Кредит!V16)*тех!AH$7</f>
        <v>0</v>
      </c>
      <c r="V50" s="76">
        <f>-(Кредит!W10+Кредит!W16)*тех!AI$7</f>
        <v>0</v>
      </c>
      <c r="W50" s="76">
        <f>-(Кредит!X10+Кредит!X16)*тех!AJ$7</f>
        <v>0</v>
      </c>
      <c r="X50" s="76">
        <f>-(Кредит!Y10+Кредит!Y16)*тех!AK$7</f>
        <v>0</v>
      </c>
      <c r="Y50" s="76">
        <f>-(Кредит!Z10+Кредит!Z16)*тех!AL$7</f>
        <v>0</v>
      </c>
      <c r="Z50" s="76">
        <f>-(Кредит!AA10+Кредит!AA16)*тех!AM$7</f>
        <v>0</v>
      </c>
      <c r="AA50" s="76">
        <f>-(Кредит!AB10+Кредит!AB16)*тех!AN$7</f>
        <v>0</v>
      </c>
      <c r="AB50" s="76">
        <f>-(Кредит!AC10+Кредит!AC16)*тех!AO$7</f>
        <v>0</v>
      </c>
      <c r="AC50" s="76">
        <f>-(Кредит!AD10+Кредит!AD16)*тех!AP$7</f>
        <v>0</v>
      </c>
      <c r="AD50" s="76">
        <f>-(Кредит!AE10+Кредит!AE16)*тех!AQ$7</f>
        <v>0</v>
      </c>
      <c r="AE50" s="76">
        <f>-(Кредит!AF10+Кредит!AF16)*тех!AR$7</f>
        <v>0</v>
      </c>
      <c r="AF50" s="76">
        <f>-(Кредит!AG10+Кредит!AG16)*тех!AS$7</f>
        <v>0</v>
      </c>
      <c r="AG50" s="76">
        <f>-(Кредит!AH10+Кредит!AH16)*тех!AT$7</f>
        <v>0</v>
      </c>
      <c r="AH50" s="76">
        <f>-(Кредит!AI10+Кредит!AI16)*тех!AU$7</f>
        <v>0</v>
      </c>
      <c r="AI50" s="76">
        <f>-(Кредит!AJ10+Кредит!AJ16)*тех!AV$7</f>
        <v>0</v>
      </c>
      <c r="AJ50" s="76">
        <f>-(Кредит!AK10+Кредит!AK16)*тех!AW$7</f>
        <v>0</v>
      </c>
      <c r="AK50" s="76">
        <f>-(Кредит!AL10+Кредит!AL16)*тех!AX$7</f>
        <v>0</v>
      </c>
      <c r="AL50" s="76">
        <f>-(Кредит!AM10+Кредит!AM16)*тех!AY$7</f>
        <v>0</v>
      </c>
      <c r="AM50" s="76">
        <f>-(Кредит!AN10+Кредит!AN16)*тех!AZ$7</f>
        <v>0</v>
      </c>
      <c r="AN50" s="76">
        <f>-(Кредит!AO10+Кредит!AO16)*тех!BA$7</f>
        <v>0</v>
      </c>
      <c r="AO50" s="76">
        <f>-(Кредит!AP10+Кредит!AP16)*тех!BB$7</f>
        <v>0</v>
      </c>
      <c r="AP50" s="76">
        <f>-(Кредит!AQ10+Кредит!AQ16)*тех!BC$7</f>
        <v>0</v>
      </c>
      <c r="AQ50" s="76">
        <f>-(Кредит!AR10+Кредит!AR16)*тех!BD$7</f>
        <v>0</v>
      </c>
      <c r="AR50" s="76">
        <f>-(Кредит!AS10+Кредит!AS16)*тех!BE$7</f>
        <v>0</v>
      </c>
      <c r="AS50" s="76">
        <f>-(Кредит!AT10+Кредит!AT16)*тех!BF$7</f>
        <v>0</v>
      </c>
      <c r="AT50" s="76">
        <f>-(Кредит!AU10+Кредит!AU16)*тех!BG$7</f>
        <v>0</v>
      </c>
      <c r="AU50" s="76">
        <f>-(Кредит!AV10+Кредит!AV16)*тех!BH$7</f>
        <v>0</v>
      </c>
      <c r="AV50" s="76">
        <f>-(Кредит!AW10+Кредит!AW16)*тех!BI$7</f>
        <v>0</v>
      </c>
      <c r="AW50" s="76">
        <f>-(Кредит!AX10+Кредит!AX16)*тех!BJ$7</f>
        <v>0</v>
      </c>
      <c r="AX50" s="76">
        <f>-(Кредит!AY10+Кредит!AY16)*тех!BK$7</f>
        <v>0</v>
      </c>
      <c r="AY50" s="76">
        <f>-(Кредит!AZ10+Кредит!AZ16)*тех!BL$7</f>
        <v>0</v>
      </c>
      <c r="AZ50" s="76">
        <f>-(Кредит!BA10+Кредит!BA16)*тех!BM$7</f>
        <v>0</v>
      </c>
      <c r="BA50" s="76">
        <f>-(Кредит!BB10+Кредит!BB16)*тех!BN$7</f>
        <v>0</v>
      </c>
      <c r="BB50" s="76">
        <f>-(Кредит!BC10+Кредит!BC16)*тех!BO$7</f>
        <v>0</v>
      </c>
      <c r="BC50" s="76">
        <f>-(Кредит!BD10+Кредит!BD16)*тех!BP$7</f>
        <v>0</v>
      </c>
      <c r="BD50" s="76">
        <f>-(Кредит!BE10+Кредит!BE16)*тех!BQ$7</f>
        <v>0</v>
      </c>
      <c r="BE50" s="76">
        <f>-(Кредит!BF10+Кредит!BF16)*тех!BR$7</f>
        <v>0</v>
      </c>
      <c r="BF50" s="76">
        <f>-(Кредит!BG10+Кредит!BG16)*тех!BS$7</f>
        <v>0</v>
      </c>
      <c r="BG50" s="76">
        <f>-(Кредит!BH10+Кредит!BH16)*тех!BT$7</f>
        <v>0</v>
      </c>
      <c r="BH50" s="76">
        <f>-(Кредит!BI10+Кредит!BI16)*тех!BU$7</f>
        <v>0</v>
      </c>
      <c r="BI50" s="76">
        <f>-(Кредит!BJ10+Кредит!BJ16)*тех!BV$7</f>
        <v>0</v>
      </c>
      <c r="BJ50" s="76">
        <f>-(Кредит!BK10+Кредит!BK16)*тех!BW$7</f>
        <v>0</v>
      </c>
      <c r="BK50" s="76">
        <f>-(Кредит!BL10+Кредит!BL16)*тех!BX$7</f>
        <v>0</v>
      </c>
      <c r="BL50" s="76">
        <f>-(Кредит!BM10+Кредит!BM16)*тех!BY$7</f>
        <v>0</v>
      </c>
      <c r="BM50" s="76">
        <f>-(Кредит!BN10+Кредит!BN16)*тех!BZ$7</f>
        <v>0</v>
      </c>
      <c r="BN50" s="76">
        <f>-(Кредит!BO10+Кредит!BO16)*тех!CA$7</f>
        <v>0</v>
      </c>
      <c r="BO50" s="76">
        <f>-(Кредит!BP10+Кредит!BP16)*тех!CB$7</f>
        <v>0</v>
      </c>
      <c r="BP50" s="76">
        <f>-(Кредит!BQ10+Кредит!BQ16)*тех!CC$7</f>
        <v>0</v>
      </c>
      <c r="BQ50" s="76">
        <f>-(Кредит!BR10+Кредит!BR16)*тех!CD$7</f>
        <v>0</v>
      </c>
      <c r="BR50" s="76">
        <f>-(Кредит!BS10+Кредит!BS16)*тех!CE$7</f>
        <v>0</v>
      </c>
      <c r="BS50" s="76">
        <f>-(Кредит!BT10+Кредит!BT16)*тех!CF$7</f>
        <v>0</v>
      </c>
      <c r="BT50" s="76">
        <f>-(Кредит!BU10+Кредит!BU16)*тех!CG$7</f>
        <v>0</v>
      </c>
      <c r="BU50" s="76">
        <f>-(Кредит!BV10+Кредит!BV16)*тех!CH$7</f>
        <v>0</v>
      </c>
      <c r="BV50" s="76">
        <f>-(Кредит!BW10+Кредит!BW16)*тех!CI$7</f>
        <v>0</v>
      </c>
      <c r="BW50" s="76">
        <f>-(Кредит!BX10+Кредит!BX16)*тех!CJ$7</f>
        <v>0</v>
      </c>
      <c r="BX50" s="76">
        <f>-(Кредит!BY10+Кредит!BY16)*тех!CK$7</f>
        <v>0</v>
      </c>
      <c r="BY50" s="76">
        <f>-(Кредит!BZ10+Кредит!BZ16)*тех!CL$7</f>
        <v>0</v>
      </c>
      <c r="BZ50" s="76">
        <f>-(Кредит!CA10+Кредит!CA16)*тех!CM$7</f>
        <v>0</v>
      </c>
      <c r="CA50" s="76">
        <f>-(Кредит!CB10+Кредит!CB16)*тех!CN$7</f>
        <v>0</v>
      </c>
      <c r="CB50" s="76">
        <f>-(Кредит!CC10+Кредит!CC16)*тех!CO$7</f>
        <v>0</v>
      </c>
      <c r="CC50" s="76">
        <f>-(Кредит!CD10+Кредит!CD16)*тех!CP$7</f>
        <v>0</v>
      </c>
      <c r="CD50" s="76">
        <f>-(Кредит!CE10+Кредит!CE16)*тех!CQ$7</f>
        <v>0</v>
      </c>
    </row>
    <row r="51" spans="2:82">
      <c r="B51" s="46" t="s">
        <v>32</v>
      </c>
      <c r="C51" s="76">
        <f t="shared" si="97"/>
        <v>-332833.0019428985</v>
      </c>
      <c r="D51" s="76">
        <f t="shared" si="98"/>
        <v>-282468.85410262056</v>
      </c>
      <c r="E51" s="76">
        <f t="shared" si="99"/>
        <v>0</v>
      </c>
      <c r="F51" s="76">
        <f t="shared" si="100"/>
        <v>0</v>
      </c>
      <c r="G51" s="76">
        <f t="shared" si="101"/>
        <v>0</v>
      </c>
      <c r="H51" s="76">
        <f t="shared" si="102"/>
        <v>0</v>
      </c>
      <c r="I51" s="76">
        <f t="shared" si="103"/>
        <v>-615301.856045519</v>
      </c>
      <c r="K51" s="76">
        <f>-Кредит!L20*тех!X$7</f>
        <v>0</v>
      </c>
      <c r="L51" s="76">
        <f>-Кредит!M20*тех!Y$7</f>
        <v>0</v>
      </c>
      <c r="M51" s="76">
        <f>-Кредит!N20*тех!Z$7</f>
        <v>-25441.533292640852</v>
      </c>
      <c r="N51" s="76">
        <f>-Кредит!O20*тех!AA$7</f>
        <v>0</v>
      </c>
      <c r="O51" s="76">
        <f>-Кредит!P20*тех!AB$7</f>
        <v>0</v>
      </c>
      <c r="P51" s="76">
        <f>-Кредит!Q20*тех!AC$7</f>
        <v>0</v>
      </c>
      <c r="Q51" s="76">
        <f>-Кредит!R20*тех!AD$7</f>
        <v>-117951.69155997992</v>
      </c>
      <c r="R51" s="76">
        <f>-Кредит!S20*тех!AE$7</f>
        <v>-17758.261264576631</v>
      </c>
      <c r="S51" s="76">
        <f>-Кредит!T20*тех!AF$7</f>
        <v>-17955.46049402119</v>
      </c>
      <c r="T51" s="76">
        <f>-Кредит!U20*тех!AG$7</f>
        <v>-18232.739777610961</v>
      </c>
      <c r="U51" s="76">
        <f>-Кредит!V20*тех!AH$7</f>
        <v>-59683.911234339677</v>
      </c>
      <c r="V51" s="76">
        <f>-Кредит!W20*тех!AI$7</f>
        <v>-75809.404319729307</v>
      </c>
      <c r="W51" s="76">
        <f>-Кредит!X20*тех!AJ$7</f>
        <v>-210605.87359165197</v>
      </c>
      <c r="X51" s="76">
        <f>-Кредит!Y20*тех!AK$7</f>
        <v>-71862.980510968599</v>
      </c>
      <c r="Y51" s="76">
        <f>-Кредит!Z20*тех!AL$7</f>
        <v>0</v>
      </c>
      <c r="Z51" s="76">
        <f>-Кредит!AA20*тех!AM$7</f>
        <v>0</v>
      </c>
      <c r="AA51" s="76">
        <f>-Кредит!AB20*тех!AN$7</f>
        <v>0</v>
      </c>
      <c r="AB51" s="76">
        <f>-Кредит!AC20*тех!AO$7</f>
        <v>0</v>
      </c>
      <c r="AC51" s="76">
        <f>-Кредит!AD20*тех!AP$7</f>
        <v>0</v>
      </c>
      <c r="AD51" s="76">
        <f>-Кредит!AE20*тех!AQ$7</f>
        <v>0</v>
      </c>
      <c r="AE51" s="76">
        <f>-Кредит!AF20*тех!AR$7</f>
        <v>0</v>
      </c>
      <c r="AF51" s="76">
        <f>-Кредит!AG20*тех!AS$7</f>
        <v>0</v>
      </c>
      <c r="AG51" s="76">
        <f>-Кредит!AH20*тех!AT$7</f>
        <v>0</v>
      </c>
      <c r="AH51" s="76">
        <f>-Кредит!AI20*тех!AU$7</f>
        <v>0</v>
      </c>
      <c r="AI51" s="76">
        <f>-Кредит!AJ20*тех!AV$7</f>
        <v>0</v>
      </c>
      <c r="AJ51" s="76">
        <f>-Кредит!AK20*тех!AW$7</f>
        <v>0</v>
      </c>
      <c r="AK51" s="76">
        <f>-Кредит!AL20*тех!AX$7</f>
        <v>0</v>
      </c>
      <c r="AL51" s="76">
        <f>-Кредит!AM20*тех!AY$7</f>
        <v>0</v>
      </c>
      <c r="AM51" s="76">
        <f>-Кредит!AN20*тех!AZ$7</f>
        <v>0</v>
      </c>
      <c r="AN51" s="76">
        <f>-Кредит!AO20*тех!BA$7</f>
        <v>0</v>
      </c>
      <c r="AO51" s="76">
        <f>-Кредит!AP20*тех!BB$7</f>
        <v>0</v>
      </c>
      <c r="AP51" s="76">
        <f>-Кредит!AQ20*тех!BC$7</f>
        <v>0</v>
      </c>
      <c r="AQ51" s="76">
        <f>-Кредит!AR20*тех!BD$7</f>
        <v>0</v>
      </c>
      <c r="AR51" s="76">
        <f>-Кредит!AS20*тех!BE$7</f>
        <v>0</v>
      </c>
      <c r="AS51" s="76">
        <f>-Кредит!AT20*тех!BF$7</f>
        <v>0</v>
      </c>
      <c r="AT51" s="76">
        <f>-Кредит!AU20*тех!BG$7</f>
        <v>0</v>
      </c>
      <c r="AU51" s="76">
        <f>-Кредит!AV20*тех!BH$7</f>
        <v>0</v>
      </c>
      <c r="AV51" s="76">
        <f>-Кредит!AW20*тех!BI$7</f>
        <v>0</v>
      </c>
      <c r="AW51" s="76">
        <f>-Кредит!AX20*тех!BJ$7</f>
        <v>0</v>
      </c>
      <c r="AX51" s="76">
        <f>-Кредит!AY20*тех!BK$7</f>
        <v>0</v>
      </c>
      <c r="AY51" s="76">
        <f>-Кредит!AZ20*тех!BL$7</f>
        <v>0</v>
      </c>
      <c r="AZ51" s="76">
        <f>-Кредит!BA20*тех!BM$7</f>
        <v>0</v>
      </c>
      <c r="BA51" s="76">
        <f>-Кредит!BB20*тех!BN$7</f>
        <v>0</v>
      </c>
      <c r="BB51" s="76">
        <f>-Кредит!BC20*тех!BO$7</f>
        <v>0</v>
      </c>
      <c r="BC51" s="76">
        <f>-Кредит!BD20*тех!BP$7</f>
        <v>0</v>
      </c>
      <c r="BD51" s="76">
        <f>-Кредит!BE20*тех!BQ$7</f>
        <v>0</v>
      </c>
      <c r="BE51" s="76">
        <f>-Кредит!BF20*тех!BR$7</f>
        <v>0</v>
      </c>
      <c r="BF51" s="76">
        <f>-Кредит!BG20*тех!BS$7</f>
        <v>0</v>
      </c>
      <c r="BG51" s="76">
        <f>-Кредит!BH20*тех!BT$7</f>
        <v>0</v>
      </c>
      <c r="BH51" s="76">
        <f>-Кредит!BI20*тех!BU$7</f>
        <v>0</v>
      </c>
      <c r="BI51" s="76">
        <f>-Кредит!BJ20*тех!BV$7</f>
        <v>0</v>
      </c>
      <c r="BJ51" s="76">
        <f>-Кредит!BK20*тех!BW$7</f>
        <v>0</v>
      </c>
      <c r="BK51" s="76">
        <f>-Кредит!BL20*тех!BX$7</f>
        <v>0</v>
      </c>
      <c r="BL51" s="76">
        <f>-Кредит!BM20*тех!BY$7</f>
        <v>0</v>
      </c>
      <c r="BM51" s="76">
        <f>-Кредит!BN20*тех!BZ$7</f>
        <v>0</v>
      </c>
      <c r="BN51" s="76">
        <f>-Кредит!BO20*тех!CA$7</f>
        <v>0</v>
      </c>
      <c r="BO51" s="76">
        <f>-Кредит!BP20*тех!CB$7</f>
        <v>0</v>
      </c>
      <c r="BP51" s="76">
        <f>-Кредит!BQ20*тех!CC$7</f>
        <v>0</v>
      </c>
      <c r="BQ51" s="76">
        <f>-Кредит!BR20*тех!CD$7</f>
        <v>0</v>
      </c>
      <c r="BR51" s="76">
        <f>-Кредит!BS20*тех!CE$7</f>
        <v>0</v>
      </c>
      <c r="BS51" s="76">
        <f>-Кредит!BT20*тех!CF$7</f>
        <v>0</v>
      </c>
      <c r="BT51" s="76">
        <f>-Кредит!BU20*тех!CG$7</f>
        <v>0</v>
      </c>
      <c r="BU51" s="76">
        <f>-Кредит!BV20*тех!CH$7</f>
        <v>0</v>
      </c>
      <c r="BV51" s="76">
        <f>-Кредит!BW20*тех!CI$7</f>
        <v>0</v>
      </c>
      <c r="BW51" s="76">
        <f>-Кредит!BX20*тех!CJ$7</f>
        <v>0</v>
      </c>
      <c r="BX51" s="76">
        <f>-Кредит!BY20*тех!CK$7</f>
        <v>0</v>
      </c>
      <c r="BY51" s="76">
        <f>-Кредит!BZ20*тех!CL$7</f>
        <v>0</v>
      </c>
      <c r="BZ51" s="76">
        <f>-Кредит!CA20*тех!CM$7</f>
        <v>0</v>
      </c>
      <c r="CA51" s="76">
        <f>-Кредит!CB20*тех!CN$7</f>
        <v>0</v>
      </c>
      <c r="CB51" s="76">
        <f>-Кредит!CC20*тех!CO$7</f>
        <v>0</v>
      </c>
      <c r="CC51" s="76">
        <f>-Кредит!CD20*тех!CP$7</f>
        <v>0</v>
      </c>
      <c r="CD51" s="76">
        <f>-Кредит!CE20*тех!CQ$7</f>
        <v>0</v>
      </c>
    </row>
    <row r="52" spans="2:82">
      <c r="B52" s="46" t="s">
        <v>33</v>
      </c>
      <c r="C52" s="76">
        <f t="shared" si="97"/>
        <v>-62233.823634303619</v>
      </c>
      <c r="D52" s="76">
        <f t="shared" si="98"/>
        <v>-4429.1479326698645</v>
      </c>
      <c r="E52" s="76">
        <f t="shared" si="99"/>
        <v>0</v>
      </c>
      <c r="F52" s="76">
        <f t="shared" si="100"/>
        <v>0</v>
      </c>
      <c r="G52" s="76">
        <f t="shared" si="101"/>
        <v>0</v>
      </c>
      <c r="H52" s="76">
        <f t="shared" si="102"/>
        <v>0</v>
      </c>
      <c r="I52" s="76">
        <f t="shared" si="103"/>
        <v>-66662.971566973487</v>
      </c>
      <c r="K52" s="76">
        <f>-Кредит!L22*тех!X$7</f>
        <v>0</v>
      </c>
      <c r="L52" s="76">
        <f>-Кредит!M22*тех!Y$7</f>
        <v>-2972.5803981736517</v>
      </c>
      <c r="M52" s="76">
        <f>-Кредит!N22*тех!Z$7</f>
        <v>-6369.5864714152367</v>
      </c>
      <c r="N52" s="76">
        <f>-Кредит!O22*тех!AA$7</f>
        <v>-6051.5673052572265</v>
      </c>
      <c r="O52" s="76">
        <f>-Кредит!P22*тех!AB$7</f>
        <v>-6245.8426095812947</v>
      </c>
      <c r="P52" s="76">
        <f>-Кредит!Q22*тех!AC$7</f>
        <v>-6489.8135825332201</v>
      </c>
      <c r="Q52" s="76">
        <f>-Кредит!R22*тех!AD$7</f>
        <v>-7373.2540344109793</v>
      </c>
      <c r="R52" s="76">
        <f>-Кредит!S22*тех!AE$7</f>
        <v>-5898.857889911229</v>
      </c>
      <c r="S52" s="76">
        <f>-Кредит!T22*тех!AF$7</f>
        <v>-5676.8796241040218</v>
      </c>
      <c r="T52" s="76">
        <f>-Кредит!U22*тех!AG$7</f>
        <v>-5452.4363679287571</v>
      </c>
      <c r="U52" s="76">
        <f>-Кредит!V22*тех!AH$7</f>
        <v>-5224.5271207086198</v>
      </c>
      <c r="V52" s="76">
        <f>-Кредит!W22*тех!AI$7</f>
        <v>-4478.4782302793728</v>
      </c>
      <c r="W52" s="76">
        <f>-Кредит!X22*тех!AJ$7</f>
        <v>-3530.8606762827567</v>
      </c>
      <c r="X52" s="76">
        <f>-Кредит!Y22*тех!AK$7</f>
        <v>-898.28725638710739</v>
      </c>
      <c r="Y52" s="76">
        <f>-Кредит!Z22*тех!AL$7</f>
        <v>0</v>
      </c>
      <c r="Z52" s="76">
        <f>-Кредит!AA22*тех!AM$7</f>
        <v>0</v>
      </c>
      <c r="AA52" s="76">
        <f>-Кредит!AB22*тех!AN$7</f>
        <v>0</v>
      </c>
      <c r="AB52" s="76">
        <f>-Кредит!AC22*тех!AO$7</f>
        <v>0</v>
      </c>
      <c r="AC52" s="76">
        <f>-Кредит!AD22*тех!AP$7</f>
        <v>0</v>
      </c>
      <c r="AD52" s="76">
        <f>-Кредит!AE22*тех!AQ$7</f>
        <v>0</v>
      </c>
      <c r="AE52" s="76">
        <f>-Кредит!AF22*тех!AR$7</f>
        <v>0</v>
      </c>
      <c r="AF52" s="76">
        <f>-Кредит!AG22*тех!AS$7</f>
        <v>0</v>
      </c>
      <c r="AG52" s="76">
        <f>-Кредит!AH22*тех!AT$7</f>
        <v>0</v>
      </c>
      <c r="AH52" s="76">
        <f>-Кредит!AI22*тех!AU$7</f>
        <v>0</v>
      </c>
      <c r="AI52" s="76">
        <f>-Кредит!AJ22*тех!AV$7</f>
        <v>0</v>
      </c>
      <c r="AJ52" s="76">
        <f>-Кредит!AK22*тех!AW$7</f>
        <v>0</v>
      </c>
      <c r="AK52" s="76">
        <f>-Кредит!AL22*тех!AX$7</f>
        <v>0</v>
      </c>
      <c r="AL52" s="76">
        <f>-Кредит!AM22*тех!AY$7</f>
        <v>0</v>
      </c>
      <c r="AM52" s="76">
        <f>-Кредит!AN22*тех!AZ$7</f>
        <v>0</v>
      </c>
      <c r="AN52" s="76">
        <f>-Кредит!AO22*тех!BA$7</f>
        <v>0</v>
      </c>
      <c r="AO52" s="76">
        <f>-Кредит!AP22*тех!BB$7</f>
        <v>0</v>
      </c>
      <c r="AP52" s="76">
        <f>-Кредит!AQ22*тех!BC$7</f>
        <v>0</v>
      </c>
      <c r="AQ52" s="76">
        <f>-Кредит!AR22*тех!BD$7</f>
        <v>0</v>
      </c>
      <c r="AR52" s="76">
        <f>-Кредит!AS22*тех!BE$7</f>
        <v>0</v>
      </c>
      <c r="AS52" s="76">
        <f>-Кредит!AT22*тех!BF$7</f>
        <v>0</v>
      </c>
      <c r="AT52" s="76">
        <f>-Кредит!AU22*тех!BG$7</f>
        <v>0</v>
      </c>
      <c r="AU52" s="76">
        <f>-Кредит!AV22*тех!BH$7</f>
        <v>0</v>
      </c>
      <c r="AV52" s="76">
        <f>-Кредит!AW22*тех!BI$7</f>
        <v>0</v>
      </c>
      <c r="AW52" s="76">
        <f>-Кредит!AX22*тех!BJ$7</f>
        <v>0</v>
      </c>
      <c r="AX52" s="76">
        <f>-Кредит!AY22*тех!BK$7</f>
        <v>0</v>
      </c>
      <c r="AY52" s="76">
        <f>-Кредит!AZ22*тех!BL$7</f>
        <v>0</v>
      </c>
      <c r="AZ52" s="76">
        <f>-Кредит!BA22*тех!BM$7</f>
        <v>0</v>
      </c>
      <c r="BA52" s="76">
        <f>-Кредит!BB22*тех!BN$7</f>
        <v>0</v>
      </c>
      <c r="BB52" s="76">
        <f>-Кредит!BC22*тех!BO$7</f>
        <v>0</v>
      </c>
      <c r="BC52" s="76">
        <f>-Кредит!BD22*тех!BP$7</f>
        <v>0</v>
      </c>
      <c r="BD52" s="76">
        <f>-Кредит!BE22*тех!BQ$7</f>
        <v>0</v>
      </c>
      <c r="BE52" s="76">
        <f>-Кредит!BF22*тех!BR$7</f>
        <v>0</v>
      </c>
      <c r="BF52" s="76">
        <f>-Кредит!BG22*тех!BS$7</f>
        <v>0</v>
      </c>
      <c r="BG52" s="76">
        <f>-Кредит!BH22*тех!BT$7</f>
        <v>0</v>
      </c>
      <c r="BH52" s="76">
        <f>-Кредит!BI22*тех!BU$7</f>
        <v>0</v>
      </c>
      <c r="BI52" s="76">
        <f>-Кредит!BJ22*тех!BV$7</f>
        <v>0</v>
      </c>
      <c r="BJ52" s="76">
        <f>-Кредит!BK22*тех!BW$7</f>
        <v>0</v>
      </c>
      <c r="BK52" s="76">
        <f>-Кредит!BL22*тех!BX$7</f>
        <v>0</v>
      </c>
      <c r="BL52" s="76">
        <f>-Кредит!BM22*тех!BY$7</f>
        <v>0</v>
      </c>
      <c r="BM52" s="76">
        <f>-Кредит!BN22*тех!BZ$7</f>
        <v>0</v>
      </c>
      <c r="BN52" s="76">
        <f>-Кредит!BO22*тех!CA$7</f>
        <v>0</v>
      </c>
      <c r="BO52" s="76">
        <f>-Кредит!BP22*тех!CB$7</f>
        <v>0</v>
      </c>
      <c r="BP52" s="76">
        <f>-Кредит!BQ22*тех!CC$7</f>
        <v>0</v>
      </c>
      <c r="BQ52" s="76">
        <f>-Кредит!BR22*тех!CD$7</f>
        <v>0</v>
      </c>
      <c r="BR52" s="76">
        <f>-Кредит!BS22*тех!CE$7</f>
        <v>0</v>
      </c>
      <c r="BS52" s="76">
        <f>-Кредит!BT22*тех!CF$7</f>
        <v>0</v>
      </c>
      <c r="BT52" s="76">
        <f>-Кредит!BU22*тех!CG$7</f>
        <v>0</v>
      </c>
      <c r="BU52" s="76">
        <f>-Кредит!BV22*тех!CH$7</f>
        <v>0</v>
      </c>
      <c r="BV52" s="76">
        <f>-Кредит!BW22*тех!CI$7</f>
        <v>0</v>
      </c>
      <c r="BW52" s="76">
        <f>-Кредит!BX22*тех!CJ$7</f>
        <v>0</v>
      </c>
      <c r="BX52" s="76">
        <f>-Кредит!BY22*тех!CK$7</f>
        <v>0</v>
      </c>
      <c r="BY52" s="76">
        <f>-Кредит!BZ22*тех!CL$7</f>
        <v>0</v>
      </c>
      <c r="BZ52" s="76">
        <f>-Кредит!CA22*тех!CM$7</f>
        <v>0</v>
      </c>
      <c r="CA52" s="76">
        <f>-Кредит!CB22*тех!CN$7</f>
        <v>0</v>
      </c>
      <c r="CB52" s="76">
        <f>-Кредит!CC22*тех!CO$7</f>
        <v>0</v>
      </c>
      <c r="CC52" s="76">
        <f>-Кредит!CD22*тех!CP$7</f>
        <v>0</v>
      </c>
      <c r="CD52" s="76">
        <f>-Кредит!CE22*тех!CQ$7</f>
        <v>0</v>
      </c>
    </row>
    <row r="53" spans="2:82">
      <c r="B53" s="46" t="s">
        <v>34</v>
      </c>
      <c r="C53" s="76">
        <f t="shared" si="97"/>
        <v>-50399.999999386819</v>
      </c>
      <c r="D53" s="76">
        <f t="shared" si="98"/>
        <v>0</v>
      </c>
      <c r="E53" s="76">
        <f t="shared" si="99"/>
        <v>0</v>
      </c>
      <c r="F53" s="76">
        <f t="shared" si="100"/>
        <v>0</v>
      </c>
      <c r="G53" s="76">
        <f t="shared" si="101"/>
        <v>0</v>
      </c>
      <c r="H53" s="76">
        <f t="shared" si="102"/>
        <v>0</v>
      </c>
      <c r="I53" s="76">
        <f t="shared" si="103"/>
        <v>-50399.999999386819</v>
      </c>
      <c r="K53" s="76">
        <f>-БДР!K53</f>
        <v>-3741.8854443689738</v>
      </c>
      <c r="L53" s="76">
        <f>-БДР!L53</f>
        <v>-3741.8854443689738</v>
      </c>
      <c r="M53" s="76">
        <f>-БДР!M53</f>
        <v>-3741.8854443689738</v>
      </c>
      <c r="N53" s="76">
        <f>-БДР!N53</f>
        <v>-4305.4389682202791</v>
      </c>
      <c r="O53" s="76">
        <f>-БДР!O53</f>
        <v>-5857.9389682202791</v>
      </c>
      <c r="P53" s="76">
        <f>-БДР!P53</f>
        <v>-4305.4389682202791</v>
      </c>
      <c r="Q53" s="76">
        <f>-БДР!Q53</f>
        <v>-4305.4389682202791</v>
      </c>
      <c r="R53" s="76">
        <f>-БДР!R53</f>
        <v>-4305.4389682202791</v>
      </c>
      <c r="S53" s="76">
        <f>-БДР!S53</f>
        <v>-4305.4389682202791</v>
      </c>
      <c r="T53" s="76">
        <f>-БДР!T53</f>
        <v>-4305.4389682202791</v>
      </c>
      <c r="U53" s="76">
        <f>-БДР!U53</f>
        <v>-3741.8854443689738</v>
      </c>
      <c r="V53" s="76">
        <f>-БДР!V53</f>
        <v>-3741.8854443689738</v>
      </c>
      <c r="W53" s="76">
        <f>-БДР!W53</f>
        <v>0</v>
      </c>
      <c r="X53" s="76">
        <f>-БДР!X53</f>
        <v>0</v>
      </c>
      <c r="Y53" s="76">
        <f>-БДР!Y53</f>
        <v>0</v>
      </c>
      <c r="Z53" s="76">
        <f>-БДР!Z53</f>
        <v>0</v>
      </c>
      <c r="AA53" s="76">
        <f>-БДР!AA53</f>
        <v>0</v>
      </c>
      <c r="AB53" s="76">
        <f>-БДР!AB53</f>
        <v>0</v>
      </c>
      <c r="AC53" s="76">
        <f>-БДР!AC53</f>
        <v>0</v>
      </c>
      <c r="AD53" s="76">
        <f>-БДР!AD53</f>
        <v>0</v>
      </c>
      <c r="AE53" s="76">
        <f>-БДР!AE53</f>
        <v>0</v>
      </c>
      <c r="AF53" s="76">
        <f>-БДР!AF53</f>
        <v>0</v>
      </c>
      <c r="AG53" s="76">
        <f>-БДР!AG53</f>
        <v>0</v>
      </c>
      <c r="AH53" s="76">
        <f>-БДР!AH53</f>
        <v>0</v>
      </c>
      <c r="AI53" s="76">
        <f>-БДР!AI53</f>
        <v>0</v>
      </c>
      <c r="AJ53" s="76">
        <f>-БДР!AJ53</f>
        <v>0</v>
      </c>
      <c r="AK53" s="76">
        <f>-БДР!AK53</f>
        <v>0</v>
      </c>
      <c r="AL53" s="76">
        <f>-БДР!AL53</f>
        <v>0</v>
      </c>
      <c r="AM53" s="76">
        <f>-БДР!AM53</f>
        <v>0</v>
      </c>
      <c r="AN53" s="76">
        <f>-БДР!AN53</f>
        <v>0</v>
      </c>
      <c r="AO53" s="76">
        <f>-БДР!AO53</f>
        <v>0</v>
      </c>
      <c r="AP53" s="76">
        <f>-БДР!AP53</f>
        <v>0</v>
      </c>
      <c r="AQ53" s="76">
        <f>-БДР!AQ53</f>
        <v>0</v>
      </c>
      <c r="AR53" s="76">
        <f>-БДР!AR53</f>
        <v>0</v>
      </c>
      <c r="AS53" s="76">
        <f>-БДР!AS53</f>
        <v>0</v>
      </c>
      <c r="AT53" s="76">
        <f>-БДР!AT53</f>
        <v>0</v>
      </c>
      <c r="AU53" s="76">
        <f>-БДР!AU53</f>
        <v>0</v>
      </c>
      <c r="AV53" s="76">
        <f>-БДР!AV53</f>
        <v>0</v>
      </c>
      <c r="AW53" s="76">
        <f>-БДР!AW53</f>
        <v>0</v>
      </c>
      <c r="AX53" s="76">
        <f>-БДР!AX53</f>
        <v>0</v>
      </c>
      <c r="AY53" s="76">
        <f>-БДР!AY53</f>
        <v>0</v>
      </c>
      <c r="AZ53" s="76">
        <f>-БДР!AZ53</f>
        <v>0</v>
      </c>
      <c r="BA53" s="76">
        <f>-БДР!BA53</f>
        <v>0</v>
      </c>
      <c r="BB53" s="76">
        <f>-БДР!BB53</f>
        <v>0</v>
      </c>
      <c r="BC53" s="76">
        <f>-БДР!BC53</f>
        <v>0</v>
      </c>
      <c r="BD53" s="76">
        <f>-БДР!BD53</f>
        <v>0</v>
      </c>
      <c r="BE53" s="76">
        <f>-БДР!BE53</f>
        <v>0</v>
      </c>
      <c r="BF53" s="76">
        <f>-БДР!BF53</f>
        <v>0</v>
      </c>
      <c r="BG53" s="76">
        <f>-БДР!BG53</f>
        <v>0</v>
      </c>
      <c r="BH53" s="76">
        <f>-БДР!BH53</f>
        <v>0</v>
      </c>
      <c r="BI53" s="76">
        <f>-БДР!BI53</f>
        <v>0</v>
      </c>
      <c r="BJ53" s="76">
        <f>-БДР!BJ53</f>
        <v>0</v>
      </c>
      <c r="BK53" s="76">
        <f>-БДР!BK53</f>
        <v>0</v>
      </c>
      <c r="BL53" s="76">
        <f>-БДР!BL53</f>
        <v>0</v>
      </c>
      <c r="BM53" s="76">
        <f>-БДР!BM53</f>
        <v>0</v>
      </c>
      <c r="BN53" s="76">
        <f>-БДР!BN53</f>
        <v>0</v>
      </c>
      <c r="BO53" s="76">
        <f>-БДР!BO53</f>
        <v>0</v>
      </c>
      <c r="BP53" s="76">
        <f>-БДР!BP53</f>
        <v>0</v>
      </c>
      <c r="BQ53" s="76">
        <f>-БДР!BQ53</f>
        <v>0</v>
      </c>
      <c r="BR53" s="76">
        <f>-БДР!BR53</f>
        <v>0</v>
      </c>
      <c r="BS53" s="76">
        <f>-БДР!BS53</f>
        <v>0</v>
      </c>
      <c r="BT53" s="76">
        <f>-БДР!BT53</f>
        <v>0</v>
      </c>
      <c r="BU53" s="76">
        <f>-БДР!BU53</f>
        <v>0</v>
      </c>
      <c r="BV53" s="76">
        <f>-БДР!BV53</f>
        <v>0</v>
      </c>
      <c r="BW53" s="76">
        <f>-БДР!BW53</f>
        <v>0</v>
      </c>
      <c r="BX53" s="76">
        <f>-БДР!BX53</f>
        <v>0</v>
      </c>
      <c r="BY53" s="76">
        <f>-БДР!BY53</f>
        <v>0</v>
      </c>
      <c r="BZ53" s="76">
        <f>-БДР!BZ53</f>
        <v>0</v>
      </c>
      <c r="CA53" s="76">
        <f>-БДР!CA53</f>
        <v>0</v>
      </c>
      <c r="CB53" s="76">
        <f>-БДР!CB53</f>
        <v>0</v>
      </c>
      <c r="CC53" s="76">
        <f>-БДР!CC53</f>
        <v>0</v>
      </c>
      <c r="CD53" s="76">
        <f>-БДР!CD53</f>
        <v>0</v>
      </c>
    </row>
    <row r="54" spans="2:82">
      <c r="B54" s="46" t="s">
        <v>384</v>
      </c>
      <c r="C54" s="76">
        <f t="shared" si="97"/>
        <v>0</v>
      </c>
      <c r="D54" s="76">
        <f t="shared" si="98"/>
        <v>0</v>
      </c>
      <c r="E54" s="76">
        <f t="shared" si="99"/>
        <v>0</v>
      </c>
      <c r="F54" s="76">
        <f t="shared" si="100"/>
        <v>0</v>
      </c>
      <c r="G54" s="76">
        <f t="shared" si="101"/>
        <v>0</v>
      </c>
      <c r="H54" s="76">
        <f t="shared" si="102"/>
        <v>0</v>
      </c>
      <c r="I54" s="76">
        <f t="shared" si="103"/>
        <v>0</v>
      </c>
      <c r="K54" s="76">
        <f>-БДР!K54</f>
        <v>0</v>
      </c>
      <c r="L54" s="76">
        <f>-БДР!L54</f>
        <v>0</v>
      </c>
      <c r="M54" s="76">
        <f>-БДР!M54</f>
        <v>0</v>
      </c>
      <c r="N54" s="76">
        <f>-БДР!N54</f>
        <v>0</v>
      </c>
      <c r="O54" s="76">
        <f>-БДР!O54</f>
        <v>0</v>
      </c>
      <c r="P54" s="76">
        <f>-БДР!P54</f>
        <v>0</v>
      </c>
      <c r="Q54" s="76">
        <f>-БДР!Q54</f>
        <v>0</v>
      </c>
      <c r="R54" s="76">
        <f>-БДР!R54</f>
        <v>0</v>
      </c>
      <c r="S54" s="76">
        <f>-БДР!S54</f>
        <v>0</v>
      </c>
      <c r="T54" s="76">
        <f>-БДР!T54</f>
        <v>0</v>
      </c>
      <c r="U54" s="76">
        <f>-БДР!U54</f>
        <v>0</v>
      </c>
      <c r="V54" s="76">
        <f>-БДР!V54</f>
        <v>0</v>
      </c>
      <c r="W54" s="76">
        <f>-БДР!W54</f>
        <v>0</v>
      </c>
      <c r="X54" s="76">
        <f>-БДР!X54</f>
        <v>0</v>
      </c>
      <c r="Y54" s="76">
        <f>-БДР!Y54</f>
        <v>0</v>
      </c>
      <c r="Z54" s="76">
        <f>-БДР!Z54</f>
        <v>0</v>
      </c>
      <c r="AA54" s="76">
        <f>-БДР!AA54</f>
        <v>0</v>
      </c>
      <c r="AB54" s="76">
        <f>-БДР!AB54</f>
        <v>0</v>
      </c>
      <c r="AC54" s="76">
        <f>-БДР!AC54</f>
        <v>0</v>
      </c>
      <c r="AD54" s="76">
        <f>-БДР!AD54</f>
        <v>0</v>
      </c>
      <c r="AE54" s="76">
        <f>-БДР!AE54</f>
        <v>0</v>
      </c>
      <c r="AF54" s="76">
        <f>-БДР!AF54</f>
        <v>0</v>
      </c>
      <c r="AG54" s="76">
        <f>-БДР!AG54</f>
        <v>0</v>
      </c>
      <c r="AH54" s="76">
        <f>-БДР!AH54</f>
        <v>0</v>
      </c>
      <c r="AI54" s="76">
        <f>-БДР!AI54</f>
        <v>0</v>
      </c>
      <c r="AJ54" s="76">
        <f>-БДР!AJ54</f>
        <v>0</v>
      </c>
      <c r="AK54" s="76">
        <f>-БДР!AK54</f>
        <v>0</v>
      </c>
      <c r="AL54" s="76">
        <f>-БДР!AL54</f>
        <v>0</v>
      </c>
      <c r="AM54" s="76">
        <f>-БДР!AM54</f>
        <v>0</v>
      </c>
      <c r="AN54" s="76">
        <f>-БДР!AN54</f>
        <v>0</v>
      </c>
      <c r="AO54" s="76">
        <f>-БДР!AO54</f>
        <v>0</v>
      </c>
      <c r="AP54" s="76">
        <f>-БДР!AP54</f>
        <v>0</v>
      </c>
      <c r="AQ54" s="76">
        <f>-БДР!AQ54</f>
        <v>0</v>
      </c>
      <c r="AR54" s="76">
        <f>-БДР!AR54</f>
        <v>0</v>
      </c>
      <c r="AS54" s="76">
        <f>-БДР!AS54</f>
        <v>0</v>
      </c>
      <c r="AT54" s="76">
        <f>-БДР!AT54</f>
        <v>0</v>
      </c>
      <c r="AU54" s="76">
        <f>-БДР!AU54</f>
        <v>0</v>
      </c>
      <c r="AV54" s="76">
        <f>-БДР!AV54</f>
        <v>0</v>
      </c>
      <c r="AW54" s="76">
        <f>-БДР!AW54</f>
        <v>0</v>
      </c>
      <c r="AX54" s="76">
        <f>-БДР!AX54</f>
        <v>0</v>
      </c>
      <c r="AY54" s="76">
        <f>-БДР!AY54</f>
        <v>0</v>
      </c>
      <c r="AZ54" s="76">
        <f>-БДР!AZ54</f>
        <v>0</v>
      </c>
      <c r="BA54" s="76">
        <f>-БДР!BA54</f>
        <v>0</v>
      </c>
      <c r="BB54" s="76">
        <f>-БДР!BB54</f>
        <v>0</v>
      </c>
      <c r="BC54" s="76">
        <f>-БДР!BC54</f>
        <v>0</v>
      </c>
      <c r="BD54" s="76">
        <f>-БДР!BD54</f>
        <v>0</v>
      </c>
      <c r="BE54" s="76">
        <f>-БДР!BE54</f>
        <v>0</v>
      </c>
      <c r="BF54" s="76">
        <f>-БДР!BF54</f>
        <v>0</v>
      </c>
      <c r="BG54" s="76">
        <f>-БДР!BG54</f>
        <v>0</v>
      </c>
      <c r="BH54" s="76">
        <f>-БДР!BH54</f>
        <v>0</v>
      </c>
      <c r="BI54" s="76">
        <f>-БДР!BI54</f>
        <v>0</v>
      </c>
      <c r="BJ54" s="76">
        <f>-БДР!BJ54</f>
        <v>0</v>
      </c>
      <c r="BK54" s="76">
        <f>-БДР!BK54</f>
        <v>0</v>
      </c>
      <c r="BL54" s="76">
        <f>-БДР!BL54</f>
        <v>0</v>
      </c>
      <c r="BM54" s="76">
        <f>-БДР!BM54</f>
        <v>0</v>
      </c>
      <c r="BN54" s="76">
        <f>-БДР!BN54</f>
        <v>0</v>
      </c>
      <c r="BO54" s="76">
        <f>-БДР!BO54</f>
        <v>0</v>
      </c>
      <c r="BP54" s="76">
        <f>-БДР!BP54</f>
        <v>0</v>
      </c>
      <c r="BQ54" s="76">
        <f>-БДР!BQ54</f>
        <v>0</v>
      </c>
      <c r="BR54" s="76">
        <f>-БДР!BR54</f>
        <v>0</v>
      </c>
      <c r="BS54" s="76">
        <f>-БДР!BS54</f>
        <v>0</v>
      </c>
      <c r="BT54" s="76">
        <f>-БДР!BT54</f>
        <v>0</v>
      </c>
      <c r="BU54" s="76">
        <f>-БДР!BU54</f>
        <v>0</v>
      </c>
      <c r="BV54" s="76">
        <f>-БДР!BV54</f>
        <v>0</v>
      </c>
      <c r="BW54" s="76">
        <f>-БДР!BW54</f>
        <v>0</v>
      </c>
      <c r="BX54" s="76">
        <f>-БДР!BX54</f>
        <v>0</v>
      </c>
      <c r="BY54" s="76">
        <f>-БДР!BY54</f>
        <v>0</v>
      </c>
      <c r="BZ54" s="76">
        <f>-БДР!BZ54</f>
        <v>0</v>
      </c>
      <c r="CA54" s="76">
        <f>-БДР!CA54</f>
        <v>0</v>
      </c>
      <c r="CB54" s="76">
        <f>-БДР!CB54</f>
        <v>0</v>
      </c>
      <c r="CC54" s="76">
        <f>-БДР!CC54</f>
        <v>0</v>
      </c>
      <c r="CD54" s="76">
        <f>-БДР!CD54</f>
        <v>0</v>
      </c>
    </row>
    <row r="55" spans="2:82">
      <c r="B55" s="46" t="s">
        <v>18</v>
      </c>
      <c r="C55" s="76">
        <f t="shared" si="97"/>
        <v>0</v>
      </c>
      <c r="D55" s="76">
        <f t="shared" si="98"/>
        <v>0</v>
      </c>
      <c r="E55" s="76">
        <f t="shared" si="99"/>
        <v>0</v>
      </c>
      <c r="F55" s="76">
        <f t="shared" si="100"/>
        <v>0</v>
      </c>
      <c r="G55" s="76">
        <f t="shared" si="101"/>
        <v>0</v>
      </c>
      <c r="H55" s="76">
        <f t="shared" si="102"/>
        <v>0</v>
      </c>
      <c r="I55" s="76">
        <f t="shared" si="103"/>
        <v>0</v>
      </c>
      <c r="K55" s="76">
        <f t="array" ref="K55">(SUM(Данные!$G442:$BZ451*(Данные!$G$3:$BZ$3=БДДС!K$3))-SUM(Данные!$G453:$BZ462*(Данные!$G$3:$BZ$3=БДДС!K$3)))*тех!X$7</f>
        <v>0</v>
      </c>
      <c r="L55" s="76">
        <f t="array" ref="L55">(SUM(Данные!$G442:$BZ451*(Данные!$G$3:$BZ$3=БДДС!L$3))-SUM(Данные!$G453:$BZ462*(Данные!$G$3:$BZ$3=БДДС!L$3)))*тех!Y$7</f>
        <v>0</v>
      </c>
      <c r="M55" s="76">
        <f t="array" ref="M55">(SUM(Данные!$G442:$BZ451*(Данные!$G$3:$BZ$3=БДДС!M$3))-SUM(Данные!$G453:$BZ462*(Данные!$G$3:$BZ$3=БДДС!M$3)))*тех!Z$7</f>
        <v>0</v>
      </c>
      <c r="N55" s="76">
        <f t="array" ref="N55">(SUM(Данные!$G442:$BZ451*(Данные!$G$3:$BZ$3=БДДС!N$3))-SUM(Данные!$G453:$BZ462*(Данные!$G$3:$BZ$3=БДДС!N$3)))*тех!AA$7</f>
        <v>0</v>
      </c>
      <c r="O55" s="76">
        <f t="array" ref="O55">(SUM(Данные!$G442:$BZ451*(Данные!$G$3:$BZ$3=БДДС!O$3))-SUM(Данные!$G453:$BZ462*(Данные!$G$3:$BZ$3=БДДС!O$3)))*тех!AB$7</f>
        <v>0</v>
      </c>
      <c r="P55" s="76">
        <f t="array" ref="P55">(SUM(Данные!$G442:$BZ451*(Данные!$G$3:$BZ$3=БДДС!P$3))-SUM(Данные!$G453:$BZ462*(Данные!$G$3:$BZ$3=БДДС!P$3)))*тех!AC$7</f>
        <v>0</v>
      </c>
      <c r="Q55" s="76">
        <f t="array" ref="Q55">(SUM(Данные!$G442:$BZ451*(Данные!$G$3:$BZ$3=БДДС!Q$3))-SUM(Данные!$G453:$BZ462*(Данные!$G$3:$BZ$3=БДДС!Q$3)))*тех!AD$7</f>
        <v>0</v>
      </c>
      <c r="R55" s="76">
        <f t="array" ref="R55">(SUM(Данные!$G442:$BZ451*(Данные!$G$3:$BZ$3=БДДС!R$3))-SUM(Данные!$G453:$BZ462*(Данные!$G$3:$BZ$3=БДДС!R$3)))*тех!AE$7</f>
        <v>0</v>
      </c>
      <c r="S55" s="76">
        <f t="array" ref="S55">(SUM(Данные!$G442:$BZ451*(Данные!$G$3:$BZ$3=БДДС!S$3))-SUM(Данные!$G453:$BZ462*(Данные!$G$3:$BZ$3=БДДС!S$3)))*тех!AF$7</f>
        <v>0</v>
      </c>
      <c r="T55" s="76">
        <f t="array" ref="T55">(SUM(Данные!$G442:$BZ451*(Данные!$G$3:$BZ$3=БДДС!T$3))-SUM(Данные!$G453:$BZ462*(Данные!$G$3:$BZ$3=БДДС!T$3)))*тех!AG$7</f>
        <v>0</v>
      </c>
      <c r="U55" s="76">
        <f t="array" ref="U55">(SUM(Данные!$G442:$BZ451*(Данные!$G$3:$BZ$3=БДДС!U$3))-SUM(Данные!$G453:$BZ462*(Данные!$G$3:$BZ$3=БДДС!U$3)))*тех!AH$7</f>
        <v>0</v>
      </c>
      <c r="V55" s="76">
        <f t="array" ref="V55">(SUM(Данные!$G442:$BZ451*(Данные!$G$3:$BZ$3=БДДС!V$3))-SUM(Данные!$G453:$BZ462*(Данные!$G$3:$BZ$3=БДДС!V$3)))*тех!AI$7</f>
        <v>0</v>
      </c>
      <c r="W55" s="76">
        <f t="array" ref="W55">(SUM(Данные!$G442:$BZ451*(Данные!$G$3:$BZ$3=БДДС!W$3))-SUM(Данные!$G453:$BZ462*(Данные!$G$3:$BZ$3=БДДС!W$3)))*тех!AJ$7</f>
        <v>0</v>
      </c>
      <c r="X55" s="76">
        <f t="array" ref="X55">(SUM(Данные!$G442:$BZ451*(Данные!$G$3:$BZ$3=БДДС!X$3))-SUM(Данные!$G453:$BZ462*(Данные!$G$3:$BZ$3=БДДС!X$3)))*тех!AK$7</f>
        <v>0</v>
      </c>
      <c r="Y55" s="76">
        <f t="array" ref="Y55">(SUM(Данные!$G442:$BZ451*(Данные!$G$3:$BZ$3=БДДС!Y$3))-SUM(Данные!$G453:$BZ462*(Данные!$G$3:$BZ$3=БДДС!Y$3)))*тех!AL$7</f>
        <v>0</v>
      </c>
      <c r="Z55" s="76">
        <f t="array" ref="Z55">(SUM(Данные!$G442:$BZ451*(Данные!$G$3:$BZ$3=БДДС!Z$3))-SUM(Данные!$G453:$BZ462*(Данные!$G$3:$BZ$3=БДДС!Z$3)))*тех!AM$7</f>
        <v>0</v>
      </c>
      <c r="AA55" s="76">
        <f t="array" ref="AA55">(SUM(Данные!$G442:$BZ451*(Данные!$G$3:$BZ$3=БДДС!AA$3))-SUM(Данные!$G453:$BZ462*(Данные!$G$3:$BZ$3=БДДС!AA$3)))*тех!AN$7</f>
        <v>0</v>
      </c>
      <c r="AB55" s="76">
        <f t="array" ref="AB55">(SUM(Данные!$G442:$BZ451*(Данные!$G$3:$BZ$3=БДДС!AB$3))-SUM(Данные!$G453:$BZ462*(Данные!$G$3:$BZ$3=БДДС!AB$3)))*тех!AO$7</f>
        <v>0</v>
      </c>
      <c r="AC55" s="76">
        <f t="array" ref="AC55">(SUM(Данные!$G442:$BZ451*(Данные!$G$3:$BZ$3=БДДС!AC$3))-SUM(Данные!$G453:$BZ462*(Данные!$G$3:$BZ$3=БДДС!AC$3)))*тех!AP$7</f>
        <v>0</v>
      </c>
      <c r="AD55" s="76">
        <f t="array" ref="AD55">(SUM(Данные!$G442:$BZ451*(Данные!$G$3:$BZ$3=БДДС!AD$3))-SUM(Данные!$G453:$BZ462*(Данные!$G$3:$BZ$3=БДДС!AD$3)))*тех!AQ$7</f>
        <v>0</v>
      </c>
      <c r="AE55" s="76">
        <f t="array" ref="AE55">(SUM(Данные!$G442:$BZ451*(Данные!$G$3:$BZ$3=БДДС!AE$3))-SUM(Данные!$G453:$BZ462*(Данные!$G$3:$BZ$3=БДДС!AE$3)))*тех!AR$7</f>
        <v>0</v>
      </c>
      <c r="AF55" s="76">
        <f t="array" ref="AF55">(SUM(Данные!$G442:$BZ451*(Данные!$G$3:$BZ$3=БДДС!AF$3))-SUM(Данные!$G453:$BZ462*(Данные!$G$3:$BZ$3=БДДС!AF$3)))*тех!AS$7</f>
        <v>0</v>
      </c>
      <c r="AG55" s="76">
        <f t="array" ref="AG55">(SUM(Данные!$G442:$BZ451*(Данные!$G$3:$BZ$3=БДДС!AG$3))-SUM(Данные!$G453:$BZ462*(Данные!$G$3:$BZ$3=БДДС!AG$3)))*тех!AT$7</f>
        <v>0</v>
      </c>
      <c r="AH55" s="76">
        <f t="array" ref="AH55">(SUM(Данные!$G442:$BZ451*(Данные!$G$3:$BZ$3=БДДС!AH$3))-SUM(Данные!$G453:$BZ462*(Данные!$G$3:$BZ$3=БДДС!AH$3)))*тех!AU$7</f>
        <v>0</v>
      </c>
      <c r="AI55" s="76">
        <f t="array" ref="AI55">(SUM(Данные!$G442:$BZ451*(Данные!$G$3:$BZ$3=БДДС!AI$3))-SUM(Данные!$G453:$BZ462*(Данные!$G$3:$BZ$3=БДДС!AI$3)))*тех!AV$7</f>
        <v>0</v>
      </c>
      <c r="AJ55" s="76">
        <f t="array" ref="AJ55">(SUM(Данные!$G442:$BZ451*(Данные!$G$3:$BZ$3=БДДС!AJ$3))-SUM(Данные!$G453:$BZ462*(Данные!$G$3:$BZ$3=БДДС!AJ$3)))*тех!AW$7</f>
        <v>0</v>
      </c>
      <c r="AK55" s="76">
        <f t="array" ref="AK55">(SUM(Данные!$G442:$BZ451*(Данные!$G$3:$BZ$3=БДДС!AK$3))-SUM(Данные!$G453:$BZ462*(Данные!$G$3:$BZ$3=БДДС!AK$3)))*тех!AX$7</f>
        <v>0</v>
      </c>
      <c r="AL55" s="76">
        <f t="array" ref="AL55">(SUM(Данные!$G442:$BZ451*(Данные!$G$3:$BZ$3=БДДС!AL$3))-SUM(Данные!$G453:$BZ462*(Данные!$G$3:$BZ$3=БДДС!AL$3)))*тех!AY$7</f>
        <v>0</v>
      </c>
      <c r="AM55" s="76">
        <f t="array" ref="AM55">(SUM(Данные!$G442:$BZ451*(Данные!$G$3:$BZ$3=БДДС!AM$3))-SUM(Данные!$G453:$BZ462*(Данные!$G$3:$BZ$3=БДДС!AM$3)))*тех!AZ$7</f>
        <v>0</v>
      </c>
      <c r="AN55" s="76">
        <f t="array" ref="AN55">(SUM(Данные!$G442:$BZ451*(Данные!$G$3:$BZ$3=БДДС!AN$3))-SUM(Данные!$G453:$BZ462*(Данные!$G$3:$BZ$3=БДДС!AN$3)))*тех!BA$7</f>
        <v>0</v>
      </c>
      <c r="AO55" s="76">
        <f t="array" ref="AO55">(SUM(Данные!$G442:$BZ451*(Данные!$G$3:$BZ$3=БДДС!AO$3))-SUM(Данные!$G453:$BZ462*(Данные!$G$3:$BZ$3=БДДС!AO$3)))*тех!BB$7</f>
        <v>0</v>
      </c>
      <c r="AP55" s="76">
        <f t="array" ref="AP55">(SUM(Данные!$G442:$BZ451*(Данные!$G$3:$BZ$3=БДДС!AP$3))-SUM(Данные!$G453:$BZ462*(Данные!$G$3:$BZ$3=БДДС!AP$3)))*тех!BC$7</f>
        <v>0</v>
      </c>
      <c r="AQ55" s="76">
        <f t="array" ref="AQ55">(SUM(Данные!$G442:$BZ451*(Данные!$G$3:$BZ$3=БДДС!AQ$3))-SUM(Данные!$G453:$BZ462*(Данные!$G$3:$BZ$3=БДДС!AQ$3)))*тех!BD$7</f>
        <v>0</v>
      </c>
      <c r="AR55" s="76">
        <f t="array" ref="AR55">(SUM(Данные!$G442:$BZ451*(Данные!$G$3:$BZ$3=БДДС!AR$3))-SUM(Данные!$G453:$BZ462*(Данные!$G$3:$BZ$3=БДДС!AR$3)))*тех!BE$7</f>
        <v>0</v>
      </c>
      <c r="AS55" s="76">
        <f t="array" ref="AS55">(SUM(Данные!$G442:$BZ451*(Данные!$G$3:$BZ$3=БДДС!AS$3))-SUM(Данные!$G453:$BZ462*(Данные!$G$3:$BZ$3=БДДС!AS$3)))*тех!BF$7</f>
        <v>0</v>
      </c>
      <c r="AT55" s="76">
        <f t="array" ref="AT55">(SUM(Данные!$G442:$BZ451*(Данные!$G$3:$BZ$3=БДДС!AT$3))-SUM(Данные!$G453:$BZ462*(Данные!$G$3:$BZ$3=БДДС!AT$3)))*тех!BG$7</f>
        <v>0</v>
      </c>
      <c r="AU55" s="76">
        <f t="array" ref="AU55">(SUM(Данные!$G442:$BZ451*(Данные!$G$3:$BZ$3=БДДС!AU$3))-SUM(Данные!$G453:$BZ462*(Данные!$G$3:$BZ$3=БДДС!AU$3)))*тех!BH$7</f>
        <v>0</v>
      </c>
      <c r="AV55" s="76">
        <f t="array" ref="AV55">(SUM(Данные!$G442:$BZ451*(Данные!$G$3:$BZ$3=БДДС!AV$3))-SUM(Данные!$G453:$BZ462*(Данные!$G$3:$BZ$3=БДДС!AV$3)))*тех!BI$7</f>
        <v>0</v>
      </c>
      <c r="AW55" s="76">
        <f t="array" ref="AW55">(SUM(Данные!$G442:$BZ451*(Данные!$G$3:$BZ$3=БДДС!AW$3))-SUM(Данные!$G453:$BZ462*(Данные!$G$3:$BZ$3=БДДС!AW$3)))*тех!BJ$7</f>
        <v>0</v>
      </c>
      <c r="AX55" s="76">
        <f t="array" ref="AX55">(SUM(Данные!$G442:$BZ451*(Данные!$G$3:$BZ$3=БДДС!AX$3))-SUM(Данные!$G453:$BZ462*(Данные!$G$3:$BZ$3=БДДС!AX$3)))*тех!BK$7</f>
        <v>0</v>
      </c>
      <c r="AY55" s="76">
        <f t="array" ref="AY55">(SUM(Данные!$G442:$BZ451*(Данные!$G$3:$BZ$3=БДДС!AY$3))-SUM(Данные!$G453:$BZ462*(Данные!$G$3:$BZ$3=БДДС!AY$3)))*тех!BL$7</f>
        <v>0</v>
      </c>
      <c r="AZ55" s="76">
        <f t="array" ref="AZ55">(SUM(Данные!$G442:$BZ451*(Данные!$G$3:$BZ$3=БДДС!AZ$3))-SUM(Данные!$G453:$BZ462*(Данные!$G$3:$BZ$3=БДДС!AZ$3)))*тех!BM$7</f>
        <v>0</v>
      </c>
      <c r="BA55" s="76">
        <f t="array" ref="BA55">(SUM(Данные!$G442:$BZ451*(Данные!$G$3:$BZ$3=БДДС!BA$3))-SUM(Данные!$G453:$BZ462*(Данные!$G$3:$BZ$3=БДДС!BA$3)))*тех!BN$7</f>
        <v>0</v>
      </c>
      <c r="BB55" s="76">
        <f t="array" ref="BB55">(SUM(Данные!$G442:$BZ451*(Данные!$G$3:$BZ$3=БДДС!BB$3))-SUM(Данные!$G453:$BZ462*(Данные!$G$3:$BZ$3=БДДС!BB$3)))*тех!BO$7</f>
        <v>0</v>
      </c>
      <c r="BC55" s="76">
        <f t="array" ref="BC55">(SUM(Данные!$G442:$BZ451*(Данные!$G$3:$BZ$3=БДДС!BC$3))-SUM(Данные!$G453:$BZ462*(Данные!$G$3:$BZ$3=БДДС!BC$3)))*тех!BP$7</f>
        <v>0</v>
      </c>
      <c r="BD55" s="76">
        <f t="array" ref="BD55">(SUM(Данные!$G442:$BZ451*(Данные!$G$3:$BZ$3=БДДС!BD$3))-SUM(Данные!$G453:$BZ462*(Данные!$G$3:$BZ$3=БДДС!BD$3)))*тех!BQ$7</f>
        <v>0</v>
      </c>
      <c r="BE55" s="76">
        <f t="array" ref="BE55">(SUM(Данные!$G442:$BZ451*(Данные!$G$3:$BZ$3=БДДС!BE$3))-SUM(Данные!$G453:$BZ462*(Данные!$G$3:$BZ$3=БДДС!BE$3)))*тех!BR$7</f>
        <v>0</v>
      </c>
      <c r="BF55" s="76">
        <f t="array" ref="BF55">(SUM(Данные!$G442:$BZ451*(Данные!$G$3:$BZ$3=БДДС!BF$3))-SUM(Данные!$G453:$BZ462*(Данные!$G$3:$BZ$3=БДДС!BF$3)))*тех!BS$7</f>
        <v>0</v>
      </c>
      <c r="BG55" s="76">
        <f t="array" ref="BG55">(SUM(Данные!$G442:$BZ451*(Данные!$G$3:$BZ$3=БДДС!BG$3))-SUM(Данные!$G453:$BZ462*(Данные!$G$3:$BZ$3=БДДС!BG$3)))*тех!BT$7</f>
        <v>0</v>
      </c>
      <c r="BH55" s="76">
        <f t="array" ref="BH55">(SUM(Данные!$G442:$BZ451*(Данные!$G$3:$BZ$3=БДДС!BH$3))-SUM(Данные!$G453:$BZ462*(Данные!$G$3:$BZ$3=БДДС!BH$3)))*тех!BU$7</f>
        <v>0</v>
      </c>
      <c r="BI55" s="76">
        <f t="array" ref="BI55">(SUM(Данные!$G442:$BZ451*(Данные!$G$3:$BZ$3=БДДС!BI$3))-SUM(Данные!$G453:$BZ462*(Данные!$G$3:$BZ$3=БДДС!BI$3)))*тех!BV$7</f>
        <v>0</v>
      </c>
      <c r="BJ55" s="76">
        <f t="array" ref="BJ55">(SUM(Данные!$G442:$BZ451*(Данные!$G$3:$BZ$3=БДДС!BJ$3))-SUM(Данные!$G453:$BZ462*(Данные!$G$3:$BZ$3=БДДС!BJ$3)))*тех!BW$7</f>
        <v>0</v>
      </c>
      <c r="BK55" s="76">
        <f t="array" ref="BK55">(SUM(Данные!$G442:$BZ451*(Данные!$G$3:$BZ$3=БДДС!BK$3))-SUM(Данные!$G453:$BZ462*(Данные!$G$3:$BZ$3=БДДС!BK$3)))*тех!BX$7</f>
        <v>0</v>
      </c>
      <c r="BL55" s="76">
        <f t="array" ref="BL55">(SUM(Данные!$G442:$BZ451*(Данные!$G$3:$BZ$3=БДДС!BL$3))-SUM(Данные!$G453:$BZ462*(Данные!$G$3:$BZ$3=БДДС!BL$3)))*тех!BY$7</f>
        <v>0</v>
      </c>
      <c r="BM55" s="76">
        <f t="array" ref="BM55">(SUM(Данные!$G442:$BZ451*(Данные!$G$3:$BZ$3=БДДС!BM$3))-SUM(Данные!$G453:$BZ462*(Данные!$G$3:$BZ$3=БДДС!BM$3)))*тех!BZ$7</f>
        <v>0</v>
      </c>
      <c r="BN55" s="76">
        <f t="array" ref="BN55">(SUM(Данные!$G442:$BZ451*(Данные!$G$3:$BZ$3=БДДС!BN$3))-SUM(Данные!$G453:$BZ462*(Данные!$G$3:$BZ$3=БДДС!BN$3)))*тех!CA$7</f>
        <v>0</v>
      </c>
      <c r="BO55" s="76">
        <f t="array" ref="BO55">(SUM(Данные!$G442:$BZ451*(Данные!$G$3:$BZ$3=БДДС!BO$3))-SUM(Данные!$G453:$BZ462*(Данные!$G$3:$BZ$3=БДДС!BO$3)))*тех!CB$7</f>
        <v>0</v>
      </c>
      <c r="BP55" s="76">
        <f t="array" ref="BP55">(SUM(Данные!$G442:$BZ451*(Данные!$G$3:$BZ$3=БДДС!BP$3))-SUM(Данные!$G453:$BZ462*(Данные!$G$3:$BZ$3=БДДС!BP$3)))*тех!CC$7</f>
        <v>0</v>
      </c>
      <c r="BQ55" s="76">
        <f t="array" ref="BQ55">(SUM(Данные!$G442:$BZ451*(Данные!$G$3:$BZ$3=БДДС!BQ$3))-SUM(Данные!$G453:$BZ462*(Данные!$G$3:$BZ$3=БДДС!BQ$3)))*тех!CD$7</f>
        <v>0</v>
      </c>
      <c r="BR55" s="76">
        <f t="array" ref="BR55">(SUM(Данные!$G442:$BZ451*(Данные!$G$3:$BZ$3=БДДС!BR$3))-SUM(Данные!$G453:$BZ462*(Данные!$G$3:$BZ$3=БДДС!BR$3)))*тех!CE$7</f>
        <v>0</v>
      </c>
      <c r="BS55" s="76">
        <f t="array" ref="BS55">(SUM(Данные!$G442:$BZ451*(Данные!$G$3:$BZ$3=БДДС!BS$3))-SUM(Данные!$G453:$BZ462*(Данные!$G$3:$BZ$3=БДДС!BS$3)))*тех!CF$7</f>
        <v>0</v>
      </c>
      <c r="BT55" s="76">
        <f t="array" ref="BT55">(SUM(Данные!$G442:$BZ451*(Данные!$G$3:$BZ$3=БДДС!BT$3))-SUM(Данные!$G453:$BZ462*(Данные!$G$3:$BZ$3=БДДС!BT$3)))*тех!CG$7</f>
        <v>0</v>
      </c>
      <c r="BU55" s="76">
        <f t="array" ref="BU55">(SUM(Данные!$G442:$BZ451*(Данные!$G$3:$BZ$3=БДДС!BU$3))-SUM(Данные!$G453:$BZ462*(Данные!$G$3:$BZ$3=БДДС!BU$3)))*тех!CH$7</f>
        <v>0</v>
      </c>
      <c r="BV55" s="76">
        <f t="array" ref="BV55">(SUM(Данные!$G442:$BZ451*(Данные!$G$3:$BZ$3=БДДС!BV$3))-SUM(Данные!$G453:$BZ462*(Данные!$G$3:$BZ$3=БДДС!BV$3)))*тех!CI$7</f>
        <v>0</v>
      </c>
      <c r="BW55" s="76">
        <f t="array" ref="BW55">(SUM(Данные!$G442:$BZ451*(Данные!$G$3:$BZ$3=БДДС!BW$3))-SUM(Данные!$G453:$BZ462*(Данные!$G$3:$BZ$3=БДДС!BW$3)))*тех!CJ$7</f>
        <v>0</v>
      </c>
      <c r="BX55" s="76">
        <f t="array" ref="BX55">(SUM(Данные!$G442:$BZ451*(Данные!$G$3:$BZ$3=БДДС!BX$3))-SUM(Данные!$G453:$BZ462*(Данные!$G$3:$BZ$3=БДДС!BX$3)))*тех!CK$7</f>
        <v>0</v>
      </c>
      <c r="BY55" s="76">
        <f t="array" ref="BY55">(SUM(Данные!$G442:$BZ451*(Данные!$G$3:$BZ$3=БДДС!BY$3))-SUM(Данные!$G453:$BZ462*(Данные!$G$3:$BZ$3=БДДС!BY$3)))*тех!CL$7</f>
        <v>0</v>
      </c>
      <c r="BZ55" s="76">
        <f t="array" ref="BZ55">(SUM(Данные!$G442:$BZ451*(Данные!$G$3:$BZ$3=БДДС!BZ$3))-SUM(Данные!$G453:$BZ462*(Данные!$G$3:$BZ$3=БДДС!BZ$3)))*тех!CM$7</f>
        <v>0</v>
      </c>
      <c r="CA55" s="76">
        <f t="array" ref="CA55">(SUM(Данные!$G442:$BZ451*(Данные!$G$3:$BZ$3=БДДС!CA$3))-SUM(Данные!$G453:$BZ462*(Данные!$G$3:$BZ$3=БДДС!CA$3)))*тех!CN$7</f>
        <v>0</v>
      </c>
      <c r="CB55" s="76">
        <f t="array" ref="CB55">(SUM(Данные!$G442:$BZ451*(Данные!$G$3:$BZ$3=БДДС!CB$3))-SUM(Данные!$G453:$BZ462*(Данные!$G$3:$BZ$3=БДДС!CB$3)))*тех!CO$7</f>
        <v>0</v>
      </c>
      <c r="CC55" s="76">
        <f t="array" ref="CC55">(SUM(Данные!$G442:$BZ451*(Данные!$G$3:$BZ$3=БДДС!CC$3))-SUM(Данные!$G453:$BZ462*(Данные!$G$3:$BZ$3=БДДС!CC$3)))*тех!CP$7</f>
        <v>0</v>
      </c>
      <c r="CD55" s="76">
        <f t="array" ref="CD55">(SUM(Данные!$G442:$BZ451*(Данные!$G$3:$BZ$3=БДДС!CD$3))-SUM(Данные!$G453:$BZ462*(Данные!$G$3:$BZ$3=БДДС!CD$3)))*тех!CQ$7</f>
        <v>0</v>
      </c>
    </row>
    <row r="56" spans="2:82" ht="31.5">
      <c r="B56" s="162" t="s">
        <v>35</v>
      </c>
      <c r="C56" s="129">
        <f>SUM(C47:C55)</f>
        <v>169835.0304689302</v>
      </c>
      <c r="D56" s="129">
        <f t="shared" ref="D56:I56" si="104">SUM(D47:D55)</f>
        <v>-286898.00203529041</v>
      </c>
      <c r="E56" s="129">
        <f t="shared" si="104"/>
        <v>0</v>
      </c>
      <c r="F56" s="129">
        <f t="shared" si="104"/>
        <v>0</v>
      </c>
      <c r="G56" s="129">
        <f t="shared" si="104"/>
        <v>0</v>
      </c>
      <c r="H56" s="129">
        <f t="shared" si="104"/>
        <v>0</v>
      </c>
      <c r="I56" s="129">
        <f t="shared" si="104"/>
        <v>-117062.97156636018</v>
      </c>
      <c r="K56" s="129">
        <f>SUM(K47:K55)</f>
        <v>234064.54640952317</v>
      </c>
      <c r="L56" s="129">
        <f t="shared" ref="L56:BR56" si="105">SUM(L47:L55)</f>
        <v>265046.0200167842</v>
      </c>
      <c r="M56" s="129">
        <f t="shared" si="105"/>
        <v>-35553.005208425064</v>
      </c>
      <c r="N56" s="129">
        <f t="shared" si="105"/>
        <v>5185.0180724480297</v>
      </c>
      <c r="O56" s="129">
        <f t="shared" si="105"/>
        <v>7413.8962583523453</v>
      </c>
      <c r="P56" s="129">
        <f t="shared" si="105"/>
        <v>59879.983599467218</v>
      </c>
      <c r="Q56" s="129">
        <f t="shared" si="105"/>
        <v>-129630.38456261117</v>
      </c>
      <c r="R56" s="129">
        <f t="shared" si="105"/>
        <v>-27962.558122708138</v>
      </c>
      <c r="S56" s="129">
        <f t="shared" si="105"/>
        <v>-27937.77908634549</v>
      </c>
      <c r="T56" s="129">
        <f t="shared" si="105"/>
        <v>-27990.615113759995</v>
      </c>
      <c r="U56" s="129">
        <f t="shared" si="105"/>
        <v>-68650.323799417267</v>
      </c>
      <c r="V56" s="129">
        <f t="shared" si="105"/>
        <v>-84029.76799437766</v>
      </c>
      <c r="W56" s="129">
        <f t="shared" si="105"/>
        <v>-214136.73426793472</v>
      </c>
      <c r="X56" s="129">
        <f t="shared" si="105"/>
        <v>-72761.267767355705</v>
      </c>
      <c r="Y56" s="129">
        <f t="shared" si="105"/>
        <v>0</v>
      </c>
      <c r="Z56" s="129">
        <f t="shared" si="105"/>
        <v>0</v>
      </c>
      <c r="AA56" s="129">
        <f t="shared" si="105"/>
        <v>0</v>
      </c>
      <c r="AB56" s="129">
        <f t="shared" si="105"/>
        <v>0</v>
      </c>
      <c r="AC56" s="129">
        <f t="shared" si="105"/>
        <v>0</v>
      </c>
      <c r="AD56" s="129">
        <f t="shared" si="105"/>
        <v>0</v>
      </c>
      <c r="AE56" s="129">
        <f t="shared" si="105"/>
        <v>0</v>
      </c>
      <c r="AF56" s="129">
        <f t="shared" si="105"/>
        <v>0</v>
      </c>
      <c r="AG56" s="129">
        <f t="shared" si="105"/>
        <v>0</v>
      </c>
      <c r="AH56" s="129">
        <f t="shared" si="105"/>
        <v>0</v>
      </c>
      <c r="AI56" s="129">
        <f t="shared" si="105"/>
        <v>0</v>
      </c>
      <c r="AJ56" s="129">
        <f t="shared" si="105"/>
        <v>0</v>
      </c>
      <c r="AK56" s="129">
        <f t="shared" si="105"/>
        <v>0</v>
      </c>
      <c r="AL56" s="129">
        <f t="shared" si="105"/>
        <v>0</v>
      </c>
      <c r="AM56" s="129">
        <f t="shared" si="105"/>
        <v>0</v>
      </c>
      <c r="AN56" s="129">
        <f t="shared" si="105"/>
        <v>0</v>
      </c>
      <c r="AO56" s="129">
        <f t="shared" si="105"/>
        <v>0</v>
      </c>
      <c r="AP56" s="129">
        <f t="shared" si="105"/>
        <v>0</v>
      </c>
      <c r="AQ56" s="129">
        <f t="shared" si="105"/>
        <v>0</v>
      </c>
      <c r="AR56" s="129">
        <f t="shared" si="105"/>
        <v>0</v>
      </c>
      <c r="AS56" s="129">
        <f t="shared" si="105"/>
        <v>0</v>
      </c>
      <c r="AT56" s="129">
        <f t="shared" si="105"/>
        <v>0</v>
      </c>
      <c r="AU56" s="129">
        <f t="shared" si="105"/>
        <v>0</v>
      </c>
      <c r="AV56" s="129">
        <f t="shared" si="105"/>
        <v>0</v>
      </c>
      <c r="AW56" s="129">
        <f t="shared" si="105"/>
        <v>0</v>
      </c>
      <c r="AX56" s="129">
        <f t="shared" si="105"/>
        <v>0</v>
      </c>
      <c r="AY56" s="129">
        <f t="shared" si="105"/>
        <v>0</v>
      </c>
      <c r="AZ56" s="129">
        <f t="shared" si="105"/>
        <v>0</v>
      </c>
      <c r="BA56" s="129">
        <f t="shared" si="105"/>
        <v>0</v>
      </c>
      <c r="BB56" s="129">
        <f t="shared" si="105"/>
        <v>0</v>
      </c>
      <c r="BC56" s="129">
        <f t="shared" si="105"/>
        <v>0</v>
      </c>
      <c r="BD56" s="129">
        <f t="shared" si="105"/>
        <v>0</v>
      </c>
      <c r="BE56" s="129">
        <f t="shared" si="105"/>
        <v>0</v>
      </c>
      <c r="BF56" s="129">
        <f t="shared" si="105"/>
        <v>0</v>
      </c>
      <c r="BG56" s="129">
        <f t="shared" si="105"/>
        <v>0</v>
      </c>
      <c r="BH56" s="129">
        <f t="shared" si="105"/>
        <v>0</v>
      </c>
      <c r="BI56" s="129">
        <f t="shared" si="105"/>
        <v>0</v>
      </c>
      <c r="BJ56" s="129">
        <f t="shared" si="105"/>
        <v>0</v>
      </c>
      <c r="BK56" s="129">
        <f t="shared" si="105"/>
        <v>0</v>
      </c>
      <c r="BL56" s="129">
        <f t="shared" si="105"/>
        <v>0</v>
      </c>
      <c r="BM56" s="129">
        <f t="shared" si="105"/>
        <v>0</v>
      </c>
      <c r="BN56" s="129">
        <f t="shared" si="105"/>
        <v>0</v>
      </c>
      <c r="BO56" s="129">
        <f t="shared" si="105"/>
        <v>0</v>
      </c>
      <c r="BP56" s="129">
        <f t="shared" si="105"/>
        <v>0</v>
      </c>
      <c r="BQ56" s="129">
        <f t="shared" si="105"/>
        <v>0</v>
      </c>
      <c r="BR56" s="129">
        <f t="shared" si="105"/>
        <v>0</v>
      </c>
      <c r="BS56" s="129">
        <f t="shared" ref="BS56:CD56" si="106">SUM(BS47:BS55)</f>
        <v>0</v>
      </c>
      <c r="BT56" s="129">
        <f t="shared" si="106"/>
        <v>0</v>
      </c>
      <c r="BU56" s="129">
        <f t="shared" si="106"/>
        <v>0</v>
      </c>
      <c r="BV56" s="129">
        <f t="shared" si="106"/>
        <v>0</v>
      </c>
      <c r="BW56" s="129">
        <f t="shared" si="106"/>
        <v>0</v>
      </c>
      <c r="BX56" s="129">
        <f t="shared" si="106"/>
        <v>0</v>
      </c>
      <c r="BY56" s="129">
        <f t="shared" si="106"/>
        <v>0</v>
      </c>
      <c r="BZ56" s="129">
        <f t="shared" si="106"/>
        <v>0</v>
      </c>
      <c r="CA56" s="129">
        <f t="shared" si="106"/>
        <v>0</v>
      </c>
      <c r="CB56" s="129">
        <f t="shared" si="106"/>
        <v>0</v>
      </c>
      <c r="CC56" s="129">
        <f t="shared" si="106"/>
        <v>0</v>
      </c>
      <c r="CD56" s="129">
        <f t="shared" si="106"/>
        <v>0</v>
      </c>
    </row>
    <row r="57" spans="2:82" ht="15.75">
      <c r="B57" s="164" t="s">
        <v>36</v>
      </c>
      <c r="C57" s="165">
        <f>C40+C45+C56</f>
        <v>246075.52631657588</v>
      </c>
      <c r="D57" s="165">
        <f t="shared" ref="D57:H57" si="107">D40+D45+D56</f>
        <v>200010.32688057283</v>
      </c>
      <c r="E57" s="165">
        <f t="shared" si="107"/>
        <v>0</v>
      </c>
      <c r="F57" s="165">
        <f t="shared" si="107"/>
        <v>0</v>
      </c>
      <c r="G57" s="165">
        <f t="shared" si="107"/>
        <v>0</v>
      </c>
      <c r="H57" s="165">
        <f t="shared" si="107"/>
        <v>0</v>
      </c>
      <c r="I57" s="165">
        <f>I40+I45+I56</f>
        <v>446085.85319714877</v>
      </c>
      <c r="K57" s="165">
        <f>K40+K45+K56</f>
        <v>-2100.0624664164789</v>
      </c>
      <c r="L57" s="165">
        <f t="shared" ref="L57:BR57" si="108">L40+L45+L56</f>
        <v>-675.20849206007551</v>
      </c>
      <c r="M57" s="165">
        <f t="shared" si="108"/>
        <v>22099.160573995629</v>
      </c>
      <c r="N57" s="165">
        <f t="shared" si="108"/>
        <v>21790.279558773298</v>
      </c>
      <c r="O57" s="165">
        <f t="shared" si="108"/>
        <v>21555.857744677596</v>
      </c>
      <c r="P57" s="165">
        <f t="shared" si="108"/>
        <v>24055.480009212813</v>
      </c>
      <c r="Q57" s="165">
        <f t="shared" si="108"/>
        <v>28045.111847134453</v>
      </c>
      <c r="R57" s="165">
        <f t="shared" si="108"/>
        <v>26212.938287037487</v>
      </c>
      <c r="S57" s="165">
        <f t="shared" si="108"/>
        <v>26237.717323400135</v>
      </c>
      <c r="T57" s="165">
        <f t="shared" si="108"/>
        <v>26184.88129598563</v>
      </c>
      <c r="U57" s="165">
        <f t="shared" si="108"/>
        <v>26572.076906423783</v>
      </c>
      <c r="V57" s="165">
        <f t="shared" si="108"/>
        <v>26097.293728412522</v>
      </c>
      <c r="W57" s="165">
        <f t="shared" si="108"/>
        <v>23312.565023330215</v>
      </c>
      <c r="X57" s="165">
        <f t="shared" si="108"/>
        <v>176697.76185724256</v>
      </c>
      <c r="Y57" s="165">
        <f t="shared" si="108"/>
        <v>0</v>
      </c>
      <c r="Z57" s="165">
        <f t="shared" si="108"/>
        <v>0</v>
      </c>
      <c r="AA57" s="165">
        <f t="shared" si="108"/>
        <v>0</v>
      </c>
      <c r="AB57" s="165">
        <f t="shared" si="108"/>
        <v>0</v>
      </c>
      <c r="AC57" s="165">
        <f t="shared" si="108"/>
        <v>0</v>
      </c>
      <c r="AD57" s="165">
        <f t="shared" si="108"/>
        <v>0</v>
      </c>
      <c r="AE57" s="165">
        <f t="shared" si="108"/>
        <v>0</v>
      </c>
      <c r="AF57" s="165">
        <f t="shared" si="108"/>
        <v>0</v>
      </c>
      <c r="AG57" s="165">
        <f t="shared" si="108"/>
        <v>0</v>
      </c>
      <c r="AH57" s="165">
        <f t="shared" si="108"/>
        <v>0</v>
      </c>
      <c r="AI57" s="165">
        <f t="shared" si="108"/>
        <v>0</v>
      </c>
      <c r="AJ57" s="165">
        <f t="shared" si="108"/>
        <v>0</v>
      </c>
      <c r="AK57" s="165">
        <f t="shared" si="108"/>
        <v>0</v>
      </c>
      <c r="AL57" s="165">
        <f t="shared" si="108"/>
        <v>0</v>
      </c>
      <c r="AM57" s="165">
        <f t="shared" si="108"/>
        <v>0</v>
      </c>
      <c r="AN57" s="165">
        <f t="shared" si="108"/>
        <v>0</v>
      </c>
      <c r="AO57" s="165">
        <f t="shared" si="108"/>
        <v>0</v>
      </c>
      <c r="AP57" s="165">
        <f t="shared" si="108"/>
        <v>0</v>
      </c>
      <c r="AQ57" s="165">
        <f t="shared" si="108"/>
        <v>0</v>
      </c>
      <c r="AR57" s="165">
        <f t="shared" si="108"/>
        <v>0</v>
      </c>
      <c r="AS57" s="165">
        <f t="shared" si="108"/>
        <v>0</v>
      </c>
      <c r="AT57" s="165">
        <f t="shared" si="108"/>
        <v>0</v>
      </c>
      <c r="AU57" s="165">
        <f t="shared" si="108"/>
        <v>0</v>
      </c>
      <c r="AV57" s="165">
        <f t="shared" si="108"/>
        <v>0</v>
      </c>
      <c r="AW57" s="165">
        <f t="shared" si="108"/>
        <v>0</v>
      </c>
      <c r="AX57" s="165">
        <f t="shared" si="108"/>
        <v>0</v>
      </c>
      <c r="AY57" s="165">
        <f t="shared" si="108"/>
        <v>0</v>
      </c>
      <c r="AZ57" s="165">
        <f t="shared" si="108"/>
        <v>0</v>
      </c>
      <c r="BA57" s="165">
        <f t="shared" si="108"/>
        <v>0</v>
      </c>
      <c r="BB57" s="165">
        <f t="shared" si="108"/>
        <v>0</v>
      </c>
      <c r="BC57" s="165">
        <f t="shared" si="108"/>
        <v>0</v>
      </c>
      <c r="BD57" s="165">
        <f t="shared" si="108"/>
        <v>0</v>
      </c>
      <c r="BE57" s="165">
        <f t="shared" si="108"/>
        <v>0</v>
      </c>
      <c r="BF57" s="165">
        <f t="shared" si="108"/>
        <v>0</v>
      </c>
      <c r="BG57" s="165">
        <f t="shared" si="108"/>
        <v>0</v>
      </c>
      <c r="BH57" s="165">
        <f t="shared" si="108"/>
        <v>0</v>
      </c>
      <c r="BI57" s="165">
        <f t="shared" si="108"/>
        <v>0</v>
      </c>
      <c r="BJ57" s="165">
        <f t="shared" si="108"/>
        <v>0</v>
      </c>
      <c r="BK57" s="165">
        <f t="shared" si="108"/>
        <v>0</v>
      </c>
      <c r="BL57" s="165">
        <f t="shared" si="108"/>
        <v>0</v>
      </c>
      <c r="BM57" s="165">
        <f t="shared" si="108"/>
        <v>0</v>
      </c>
      <c r="BN57" s="165">
        <f t="shared" si="108"/>
        <v>0</v>
      </c>
      <c r="BO57" s="165">
        <f t="shared" si="108"/>
        <v>0</v>
      </c>
      <c r="BP57" s="165">
        <f t="shared" si="108"/>
        <v>0</v>
      </c>
      <c r="BQ57" s="165">
        <f t="shared" si="108"/>
        <v>0</v>
      </c>
      <c r="BR57" s="165">
        <f t="shared" si="108"/>
        <v>0</v>
      </c>
      <c r="BS57" s="165">
        <f t="shared" ref="BS57:CD57" si="109">BS40+BS45+BS56</f>
        <v>0</v>
      </c>
      <c r="BT57" s="165">
        <f t="shared" si="109"/>
        <v>0</v>
      </c>
      <c r="BU57" s="165">
        <f t="shared" si="109"/>
        <v>0</v>
      </c>
      <c r="BV57" s="165">
        <f t="shared" si="109"/>
        <v>0</v>
      </c>
      <c r="BW57" s="165">
        <f t="shared" si="109"/>
        <v>0</v>
      </c>
      <c r="BX57" s="165">
        <f t="shared" si="109"/>
        <v>0</v>
      </c>
      <c r="BY57" s="165">
        <f t="shared" si="109"/>
        <v>0</v>
      </c>
      <c r="BZ57" s="165">
        <f t="shared" si="109"/>
        <v>0</v>
      </c>
      <c r="CA57" s="165">
        <f t="shared" si="109"/>
        <v>0</v>
      </c>
      <c r="CB57" s="165">
        <f t="shared" si="109"/>
        <v>0</v>
      </c>
      <c r="CC57" s="165">
        <f t="shared" si="109"/>
        <v>0</v>
      </c>
      <c r="CD57" s="165">
        <f t="shared" si="109"/>
        <v>0</v>
      </c>
    </row>
    <row r="58" spans="2:82">
      <c r="B58" s="91" t="s">
        <v>37</v>
      </c>
      <c r="C58" s="123">
        <v>0</v>
      </c>
      <c r="D58" s="123">
        <f>C59</f>
        <v>246075.52631657588</v>
      </c>
      <c r="E58" s="123">
        <f t="shared" ref="E58:H58" si="110">D59</f>
        <v>446085.85319714871</v>
      </c>
      <c r="F58" s="123">
        <f t="shared" si="110"/>
        <v>446085.85319714871</v>
      </c>
      <c r="G58" s="123">
        <f t="shared" si="110"/>
        <v>446085.85319714871</v>
      </c>
      <c r="H58" s="123">
        <f t="shared" si="110"/>
        <v>446085.85319714871</v>
      </c>
      <c r="I58" s="166">
        <f>C58</f>
        <v>0</v>
      </c>
      <c r="K58" s="91">
        <v>0</v>
      </c>
      <c r="L58" s="123">
        <f>K59</f>
        <v>-2100.0624664164789</v>
      </c>
      <c r="M58" s="123">
        <f t="shared" ref="M58:BR58" si="111">L59</f>
        <v>-2775.2709584765544</v>
      </c>
      <c r="N58" s="123">
        <f t="shared" si="111"/>
        <v>19323.889615519074</v>
      </c>
      <c r="O58" s="123">
        <f t="shared" si="111"/>
        <v>41114.169174292372</v>
      </c>
      <c r="P58" s="123">
        <f t="shared" si="111"/>
        <v>62670.026918969968</v>
      </c>
      <c r="Q58" s="123">
        <f t="shared" si="111"/>
        <v>86725.506928182789</v>
      </c>
      <c r="R58" s="123">
        <f t="shared" si="111"/>
        <v>114770.61877531724</v>
      </c>
      <c r="S58" s="123">
        <f t="shared" si="111"/>
        <v>140983.55706235472</v>
      </c>
      <c r="T58" s="123">
        <f t="shared" si="111"/>
        <v>167221.27438575486</v>
      </c>
      <c r="U58" s="123">
        <f t="shared" si="111"/>
        <v>193406.15568174049</v>
      </c>
      <c r="V58" s="123">
        <f t="shared" si="111"/>
        <v>219978.23258816428</v>
      </c>
      <c r="W58" s="123">
        <f t="shared" si="111"/>
        <v>246075.52631657681</v>
      </c>
      <c r="X58" s="123">
        <f t="shared" si="111"/>
        <v>269388.09133990703</v>
      </c>
      <c r="Y58" s="123">
        <f t="shared" si="111"/>
        <v>446085.85319714958</v>
      </c>
      <c r="Z58" s="123">
        <f t="shared" si="111"/>
        <v>446085.85319714958</v>
      </c>
      <c r="AA58" s="123">
        <f t="shared" si="111"/>
        <v>446085.85319714958</v>
      </c>
      <c r="AB58" s="123">
        <f t="shared" si="111"/>
        <v>446085.85319714958</v>
      </c>
      <c r="AC58" s="123">
        <f t="shared" si="111"/>
        <v>446085.85319714958</v>
      </c>
      <c r="AD58" s="123">
        <f t="shared" si="111"/>
        <v>446085.85319714958</v>
      </c>
      <c r="AE58" s="123">
        <f t="shared" si="111"/>
        <v>446085.85319714958</v>
      </c>
      <c r="AF58" s="123">
        <f t="shared" si="111"/>
        <v>446085.85319714958</v>
      </c>
      <c r="AG58" s="123">
        <f t="shared" si="111"/>
        <v>446085.85319714958</v>
      </c>
      <c r="AH58" s="123">
        <f t="shared" si="111"/>
        <v>446085.85319714958</v>
      </c>
      <c r="AI58" s="123">
        <f t="shared" si="111"/>
        <v>446085.85319714958</v>
      </c>
      <c r="AJ58" s="123">
        <f t="shared" si="111"/>
        <v>446085.85319714958</v>
      </c>
      <c r="AK58" s="123">
        <f t="shared" si="111"/>
        <v>446085.85319714958</v>
      </c>
      <c r="AL58" s="123">
        <f t="shared" si="111"/>
        <v>446085.85319714958</v>
      </c>
      <c r="AM58" s="123">
        <f t="shared" si="111"/>
        <v>446085.85319714958</v>
      </c>
      <c r="AN58" s="123">
        <f t="shared" si="111"/>
        <v>446085.85319714958</v>
      </c>
      <c r="AO58" s="123">
        <f t="shared" si="111"/>
        <v>446085.85319714958</v>
      </c>
      <c r="AP58" s="123">
        <f t="shared" si="111"/>
        <v>446085.85319714958</v>
      </c>
      <c r="AQ58" s="123">
        <f t="shared" si="111"/>
        <v>446085.85319714958</v>
      </c>
      <c r="AR58" s="123">
        <f t="shared" si="111"/>
        <v>446085.85319714958</v>
      </c>
      <c r="AS58" s="123">
        <f t="shared" si="111"/>
        <v>446085.85319714958</v>
      </c>
      <c r="AT58" s="123">
        <f t="shared" si="111"/>
        <v>446085.85319714958</v>
      </c>
      <c r="AU58" s="123">
        <f t="shared" si="111"/>
        <v>446085.85319714958</v>
      </c>
      <c r="AV58" s="123">
        <f t="shared" si="111"/>
        <v>446085.85319714958</v>
      </c>
      <c r="AW58" s="123">
        <f t="shared" si="111"/>
        <v>446085.85319714958</v>
      </c>
      <c r="AX58" s="123">
        <f t="shared" si="111"/>
        <v>446085.85319714958</v>
      </c>
      <c r="AY58" s="123">
        <f t="shared" si="111"/>
        <v>446085.85319714958</v>
      </c>
      <c r="AZ58" s="123">
        <f t="shared" si="111"/>
        <v>446085.85319714958</v>
      </c>
      <c r="BA58" s="123">
        <f t="shared" si="111"/>
        <v>446085.85319714958</v>
      </c>
      <c r="BB58" s="123">
        <f t="shared" si="111"/>
        <v>446085.85319714958</v>
      </c>
      <c r="BC58" s="123">
        <f t="shared" si="111"/>
        <v>446085.85319714958</v>
      </c>
      <c r="BD58" s="123">
        <f t="shared" si="111"/>
        <v>446085.85319714958</v>
      </c>
      <c r="BE58" s="123">
        <f t="shared" si="111"/>
        <v>446085.85319714958</v>
      </c>
      <c r="BF58" s="123">
        <f t="shared" si="111"/>
        <v>446085.85319714958</v>
      </c>
      <c r="BG58" s="123">
        <f t="shared" si="111"/>
        <v>446085.85319714958</v>
      </c>
      <c r="BH58" s="123">
        <f t="shared" si="111"/>
        <v>446085.85319714958</v>
      </c>
      <c r="BI58" s="123">
        <f t="shared" si="111"/>
        <v>446085.85319714958</v>
      </c>
      <c r="BJ58" s="123">
        <f t="shared" si="111"/>
        <v>446085.85319714958</v>
      </c>
      <c r="BK58" s="123">
        <f t="shared" si="111"/>
        <v>446085.85319714958</v>
      </c>
      <c r="BL58" s="123">
        <f t="shared" si="111"/>
        <v>446085.85319714958</v>
      </c>
      <c r="BM58" s="123">
        <f t="shared" si="111"/>
        <v>446085.85319714958</v>
      </c>
      <c r="BN58" s="123">
        <f t="shared" si="111"/>
        <v>446085.85319714958</v>
      </c>
      <c r="BO58" s="123">
        <f t="shared" si="111"/>
        <v>446085.85319714958</v>
      </c>
      <c r="BP58" s="123">
        <f t="shared" si="111"/>
        <v>446085.85319714958</v>
      </c>
      <c r="BQ58" s="123">
        <f t="shared" si="111"/>
        <v>446085.85319714958</v>
      </c>
      <c r="BR58" s="123">
        <f t="shared" si="111"/>
        <v>446085.85319714958</v>
      </c>
      <c r="BS58" s="123">
        <f t="shared" ref="BS58" si="112">BR59</f>
        <v>446085.85319714958</v>
      </c>
      <c r="BT58" s="123">
        <f t="shared" ref="BT58" si="113">BS59</f>
        <v>446085.85319714958</v>
      </c>
      <c r="BU58" s="123">
        <f t="shared" ref="BU58" si="114">BT59</f>
        <v>446085.85319714958</v>
      </c>
      <c r="BV58" s="123">
        <f t="shared" ref="BV58" si="115">BU59</f>
        <v>446085.85319714958</v>
      </c>
      <c r="BW58" s="123">
        <f t="shared" ref="BW58" si="116">BV59</f>
        <v>446085.85319714958</v>
      </c>
      <c r="BX58" s="123">
        <f t="shared" ref="BX58" si="117">BW59</f>
        <v>446085.85319714958</v>
      </c>
      <c r="BY58" s="123">
        <f t="shared" ref="BY58" si="118">BX59</f>
        <v>446085.85319714958</v>
      </c>
      <c r="BZ58" s="123">
        <f t="shared" ref="BZ58" si="119">BY59</f>
        <v>446085.85319714958</v>
      </c>
      <c r="CA58" s="123">
        <f t="shared" ref="CA58" si="120">BZ59</f>
        <v>446085.85319714958</v>
      </c>
      <c r="CB58" s="123">
        <f t="shared" ref="CB58" si="121">CA59</f>
        <v>446085.85319714958</v>
      </c>
      <c r="CC58" s="123">
        <f t="shared" ref="CC58" si="122">CB59</f>
        <v>446085.85319714958</v>
      </c>
      <c r="CD58" s="123">
        <f t="shared" ref="CD58" si="123">CC59</f>
        <v>446085.85319714958</v>
      </c>
    </row>
    <row r="59" spans="2:82">
      <c r="B59" s="8" t="s">
        <v>38</v>
      </c>
      <c r="C59" s="147">
        <f>C58+C57</f>
        <v>246075.52631657588</v>
      </c>
      <c r="D59" s="147">
        <f t="shared" ref="D59:H59" si="124">D58+D57</f>
        <v>446085.85319714871</v>
      </c>
      <c r="E59" s="147">
        <f t="shared" si="124"/>
        <v>446085.85319714871</v>
      </c>
      <c r="F59" s="147">
        <f t="shared" si="124"/>
        <v>446085.85319714871</v>
      </c>
      <c r="G59" s="147">
        <f t="shared" si="124"/>
        <v>446085.85319714871</v>
      </c>
      <c r="H59" s="147">
        <f t="shared" si="124"/>
        <v>446085.85319714871</v>
      </c>
      <c r="I59" s="147">
        <f>H59</f>
        <v>446085.85319714871</v>
      </c>
      <c r="K59" s="147">
        <f>K58+K57</f>
        <v>-2100.0624664164789</v>
      </c>
      <c r="L59" s="147">
        <f t="shared" ref="L59" si="125">L58+L57</f>
        <v>-2775.2709584765544</v>
      </c>
      <c r="M59" s="147">
        <f t="shared" ref="M59" si="126">M58+M57</f>
        <v>19323.889615519074</v>
      </c>
      <c r="N59" s="147">
        <f t="shared" ref="N59" si="127">N58+N57</f>
        <v>41114.169174292372</v>
      </c>
      <c r="O59" s="147">
        <f t="shared" ref="O59" si="128">O58+O57</f>
        <v>62670.026918969968</v>
      </c>
      <c r="P59" s="147">
        <f t="shared" ref="P59" si="129">P58+P57</f>
        <v>86725.506928182789</v>
      </c>
      <c r="Q59" s="147">
        <f t="shared" ref="Q59" si="130">Q58+Q57</f>
        <v>114770.61877531724</v>
      </c>
      <c r="R59" s="147">
        <f t="shared" ref="R59" si="131">R58+R57</f>
        <v>140983.55706235472</v>
      </c>
      <c r="S59" s="147">
        <f t="shared" ref="S59" si="132">S58+S57</f>
        <v>167221.27438575486</v>
      </c>
      <c r="T59" s="147">
        <f t="shared" ref="T59" si="133">T58+T57</f>
        <v>193406.15568174049</v>
      </c>
      <c r="U59" s="147">
        <f t="shared" ref="U59" si="134">U58+U57</f>
        <v>219978.23258816428</v>
      </c>
      <c r="V59" s="147">
        <f t="shared" ref="V59" si="135">V58+V57</f>
        <v>246075.52631657681</v>
      </c>
      <c r="W59" s="147">
        <f t="shared" ref="W59" si="136">W58+W57</f>
        <v>269388.09133990703</v>
      </c>
      <c r="X59" s="147">
        <f t="shared" ref="X59" si="137">X58+X57</f>
        <v>446085.85319714958</v>
      </c>
      <c r="Y59" s="147">
        <f t="shared" ref="Y59" si="138">Y58+Y57</f>
        <v>446085.85319714958</v>
      </c>
      <c r="Z59" s="147">
        <f t="shared" ref="Z59" si="139">Z58+Z57</f>
        <v>446085.85319714958</v>
      </c>
      <c r="AA59" s="147">
        <f t="shared" ref="AA59" si="140">AA58+AA57</f>
        <v>446085.85319714958</v>
      </c>
      <c r="AB59" s="147">
        <f t="shared" ref="AB59" si="141">AB58+AB57</f>
        <v>446085.85319714958</v>
      </c>
      <c r="AC59" s="147">
        <f t="shared" ref="AC59" si="142">AC58+AC57</f>
        <v>446085.85319714958</v>
      </c>
      <c r="AD59" s="147">
        <f t="shared" ref="AD59" si="143">AD58+AD57</f>
        <v>446085.85319714958</v>
      </c>
      <c r="AE59" s="147">
        <f t="shared" ref="AE59" si="144">AE58+AE57</f>
        <v>446085.85319714958</v>
      </c>
      <c r="AF59" s="147">
        <f t="shared" ref="AF59" si="145">AF58+AF57</f>
        <v>446085.85319714958</v>
      </c>
      <c r="AG59" s="147">
        <f t="shared" ref="AG59" si="146">AG58+AG57</f>
        <v>446085.85319714958</v>
      </c>
      <c r="AH59" s="147">
        <f t="shared" ref="AH59" si="147">AH58+AH57</f>
        <v>446085.85319714958</v>
      </c>
      <c r="AI59" s="147">
        <f t="shared" ref="AI59" si="148">AI58+AI57</f>
        <v>446085.85319714958</v>
      </c>
      <c r="AJ59" s="147">
        <f t="shared" ref="AJ59" si="149">AJ58+AJ57</f>
        <v>446085.85319714958</v>
      </c>
      <c r="AK59" s="147">
        <f t="shared" ref="AK59" si="150">AK58+AK57</f>
        <v>446085.85319714958</v>
      </c>
      <c r="AL59" s="147">
        <f t="shared" ref="AL59" si="151">AL58+AL57</f>
        <v>446085.85319714958</v>
      </c>
      <c r="AM59" s="147">
        <f t="shared" ref="AM59" si="152">AM58+AM57</f>
        <v>446085.85319714958</v>
      </c>
      <c r="AN59" s="147">
        <f t="shared" ref="AN59" si="153">AN58+AN57</f>
        <v>446085.85319714958</v>
      </c>
      <c r="AO59" s="147">
        <f t="shared" ref="AO59" si="154">AO58+AO57</f>
        <v>446085.85319714958</v>
      </c>
      <c r="AP59" s="147">
        <f t="shared" ref="AP59" si="155">AP58+AP57</f>
        <v>446085.85319714958</v>
      </c>
      <c r="AQ59" s="147">
        <f t="shared" ref="AQ59" si="156">AQ58+AQ57</f>
        <v>446085.85319714958</v>
      </c>
      <c r="AR59" s="147">
        <f t="shared" ref="AR59" si="157">AR58+AR57</f>
        <v>446085.85319714958</v>
      </c>
      <c r="AS59" s="147">
        <f t="shared" ref="AS59" si="158">AS58+AS57</f>
        <v>446085.85319714958</v>
      </c>
      <c r="AT59" s="147">
        <f t="shared" ref="AT59" si="159">AT58+AT57</f>
        <v>446085.85319714958</v>
      </c>
      <c r="AU59" s="147">
        <f t="shared" ref="AU59" si="160">AU58+AU57</f>
        <v>446085.85319714958</v>
      </c>
      <c r="AV59" s="147">
        <f t="shared" ref="AV59" si="161">AV58+AV57</f>
        <v>446085.85319714958</v>
      </c>
      <c r="AW59" s="147">
        <f t="shared" ref="AW59" si="162">AW58+AW57</f>
        <v>446085.85319714958</v>
      </c>
      <c r="AX59" s="147">
        <f t="shared" ref="AX59" si="163">AX58+AX57</f>
        <v>446085.85319714958</v>
      </c>
      <c r="AY59" s="147">
        <f t="shared" ref="AY59" si="164">AY58+AY57</f>
        <v>446085.85319714958</v>
      </c>
      <c r="AZ59" s="147">
        <f t="shared" ref="AZ59" si="165">AZ58+AZ57</f>
        <v>446085.85319714958</v>
      </c>
      <c r="BA59" s="147">
        <f t="shared" ref="BA59" si="166">BA58+BA57</f>
        <v>446085.85319714958</v>
      </c>
      <c r="BB59" s="147">
        <f t="shared" ref="BB59" si="167">BB58+BB57</f>
        <v>446085.85319714958</v>
      </c>
      <c r="BC59" s="147">
        <f t="shared" ref="BC59" si="168">BC58+BC57</f>
        <v>446085.85319714958</v>
      </c>
      <c r="BD59" s="147">
        <f t="shared" ref="BD59" si="169">BD58+BD57</f>
        <v>446085.85319714958</v>
      </c>
      <c r="BE59" s="147">
        <f t="shared" ref="BE59" si="170">BE58+BE57</f>
        <v>446085.85319714958</v>
      </c>
      <c r="BF59" s="147">
        <f t="shared" ref="BF59" si="171">BF58+BF57</f>
        <v>446085.85319714958</v>
      </c>
      <c r="BG59" s="147">
        <f t="shared" ref="BG59" si="172">BG58+BG57</f>
        <v>446085.85319714958</v>
      </c>
      <c r="BH59" s="147">
        <f t="shared" ref="BH59" si="173">BH58+BH57</f>
        <v>446085.85319714958</v>
      </c>
      <c r="BI59" s="147">
        <f t="shared" ref="BI59" si="174">BI58+BI57</f>
        <v>446085.85319714958</v>
      </c>
      <c r="BJ59" s="147">
        <f t="shared" ref="BJ59" si="175">BJ58+BJ57</f>
        <v>446085.85319714958</v>
      </c>
      <c r="BK59" s="147">
        <f t="shared" ref="BK59" si="176">BK58+BK57</f>
        <v>446085.85319714958</v>
      </c>
      <c r="BL59" s="147">
        <f t="shared" ref="BL59" si="177">BL58+BL57</f>
        <v>446085.85319714958</v>
      </c>
      <c r="BM59" s="147">
        <f t="shared" ref="BM59" si="178">BM58+BM57</f>
        <v>446085.85319714958</v>
      </c>
      <c r="BN59" s="147">
        <f t="shared" ref="BN59" si="179">BN58+BN57</f>
        <v>446085.85319714958</v>
      </c>
      <c r="BO59" s="147">
        <f t="shared" ref="BO59" si="180">BO58+BO57</f>
        <v>446085.85319714958</v>
      </c>
      <c r="BP59" s="147">
        <f t="shared" ref="BP59" si="181">BP58+BP57</f>
        <v>446085.85319714958</v>
      </c>
      <c r="BQ59" s="147">
        <f t="shared" ref="BQ59" si="182">BQ58+BQ57</f>
        <v>446085.85319714958</v>
      </c>
      <c r="BR59" s="147">
        <f t="shared" ref="BR59:CC59" si="183">BR58+BR57</f>
        <v>446085.85319714958</v>
      </c>
      <c r="BS59" s="147">
        <f t="shared" si="183"/>
        <v>446085.85319714958</v>
      </c>
      <c r="BT59" s="147">
        <f t="shared" si="183"/>
        <v>446085.85319714958</v>
      </c>
      <c r="BU59" s="147">
        <f t="shared" si="183"/>
        <v>446085.85319714958</v>
      </c>
      <c r="BV59" s="147">
        <f t="shared" si="183"/>
        <v>446085.85319714958</v>
      </c>
      <c r="BW59" s="147">
        <f t="shared" si="183"/>
        <v>446085.85319714958</v>
      </c>
      <c r="BX59" s="147">
        <f t="shared" si="183"/>
        <v>446085.85319714958</v>
      </c>
      <c r="BY59" s="147">
        <f t="shared" si="183"/>
        <v>446085.85319714958</v>
      </c>
      <c r="BZ59" s="147">
        <f t="shared" si="183"/>
        <v>446085.85319714958</v>
      </c>
      <c r="CA59" s="147">
        <f t="shared" si="183"/>
        <v>446085.85319714958</v>
      </c>
      <c r="CB59" s="147">
        <f t="shared" si="183"/>
        <v>446085.85319714958</v>
      </c>
      <c r="CC59" s="147">
        <f t="shared" si="183"/>
        <v>446085.85319714958</v>
      </c>
      <c r="CD59" s="147">
        <f t="shared" ref="CD59" si="184">CD58+CD57</f>
        <v>446085.85319714958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4294967293" verticalDpi="0" r:id="rId1"/>
  <ignoredErrors>
    <ignoredError sqref="C26:G36 H26:H36" formula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6"/>
  </sheetPr>
  <dimension ref="B2:K28"/>
  <sheetViews>
    <sheetView showGridLines="0" tabSelected="1" topLeftCell="A10" zoomScaleNormal="100" zoomScaleSheetLayoutView="100" workbookViewId="0">
      <selection activeCell="E11" sqref="E11"/>
    </sheetView>
  </sheetViews>
  <sheetFormatPr defaultColWidth="8.85546875" defaultRowHeight="15"/>
  <cols>
    <col min="1" max="1" width="2.7109375" style="3" customWidth="1"/>
    <col min="2" max="2" width="28.28515625" style="3" customWidth="1"/>
    <col min="3" max="4" width="12" style="3" bestFit="1" customWidth="1"/>
    <col min="5" max="5" width="12.28515625" style="3" customWidth="1"/>
    <col min="6" max="6" width="13.42578125" style="3" customWidth="1"/>
    <col min="7" max="7" width="10.28515625" style="3" bestFit="1" customWidth="1"/>
    <col min="8" max="8" width="10.28515625" style="3" customWidth="1"/>
    <col min="9" max="9" width="12" style="3" bestFit="1" customWidth="1"/>
    <col min="10" max="10" width="8.85546875" style="3"/>
    <col min="11" max="11" width="10.28515625" style="3" bestFit="1" customWidth="1"/>
    <col min="12" max="16384" width="8.85546875" style="3"/>
  </cols>
  <sheetData>
    <row r="2" spans="2:11" ht="18.75">
      <c r="B2" s="1" t="s">
        <v>414</v>
      </c>
    </row>
    <row r="3" spans="2:11" ht="18.75">
      <c r="B3" s="1"/>
    </row>
    <row r="4" spans="2:11">
      <c r="B4" s="3" t="s">
        <v>409</v>
      </c>
      <c r="C4" s="167" t="str">
        <f>Параметры!C4</f>
        <v>Ростов</v>
      </c>
      <c r="D4" s="8"/>
      <c r="E4" s="8"/>
      <c r="F4" s="8"/>
    </row>
    <row r="5" spans="2:11">
      <c r="B5" s="3" t="s">
        <v>410</v>
      </c>
      <c r="C5" s="168" t="str">
        <f>Параметры!C5</f>
        <v>Джугбинская ТЭС</v>
      </c>
      <c r="D5" s="81"/>
      <c r="E5" s="81"/>
      <c r="F5" s="81"/>
    </row>
    <row r="6" spans="2:11">
      <c r="B6" s="3" t="s">
        <v>411</v>
      </c>
      <c r="C6" s="168" t="str">
        <f>Параметры!C6</f>
        <v>Поселок Дефановка. Краснодарский край.</v>
      </c>
      <c r="D6" s="81"/>
      <c r="E6" s="81"/>
      <c r="F6" s="81"/>
    </row>
    <row r="7" spans="2:11">
      <c r="B7" s="3" t="s">
        <v>412</v>
      </c>
      <c r="C7" s="168" t="str">
        <f>Параметры!C7</f>
        <v>клининг</v>
      </c>
      <c r="D7" s="81"/>
      <c r="E7" s="81"/>
      <c r="F7" s="81"/>
    </row>
    <row r="8" spans="2:11">
      <c r="B8" s="3" t="s">
        <v>413</v>
      </c>
      <c r="C8" s="169">
        <f>Параметры!C11</f>
        <v>42370</v>
      </c>
    </row>
    <row r="9" spans="2:11">
      <c r="B9" s="3" t="s">
        <v>415</v>
      </c>
      <c r="C9" s="170">
        <f>Параметры!C12</f>
        <v>12</v>
      </c>
      <c r="D9" s="91"/>
      <c r="E9" s="171"/>
      <c r="F9" s="171"/>
      <c r="G9" s="91"/>
    </row>
    <row r="10" spans="2:11">
      <c r="B10" s="3" t="s">
        <v>423</v>
      </c>
      <c r="C10" s="172">
        <f>I13/C9</f>
        <v>279999.9999965934</v>
      </c>
      <c r="D10" s="91"/>
      <c r="E10" s="173"/>
      <c r="F10" s="173"/>
      <c r="G10" s="91"/>
    </row>
    <row r="12" spans="2:11">
      <c r="B12" s="38"/>
      <c r="C12" s="115" t="s">
        <v>1</v>
      </c>
      <c r="D12" s="115" t="s">
        <v>2</v>
      </c>
      <c r="E12" s="115" t="s">
        <v>3</v>
      </c>
      <c r="F12" s="115" t="s">
        <v>4</v>
      </c>
      <c r="G12" s="115" t="s">
        <v>5</v>
      </c>
      <c r="H12" s="115" t="s">
        <v>436</v>
      </c>
      <c r="I12" s="37" t="s">
        <v>6</v>
      </c>
      <c r="K12" s="76"/>
    </row>
    <row r="13" spans="2:11">
      <c r="B13" s="174" t="s">
        <v>7</v>
      </c>
      <c r="C13" s="175">
        <f>IF(БДР!C5=0,"-",БДР!C5)</f>
        <v>3359999.999959121</v>
      </c>
      <c r="D13" s="175" t="str">
        <f>IF(БДР!D5=0,"-",БДР!D5)</f>
        <v>-</v>
      </c>
      <c r="E13" s="175" t="str">
        <f>IF(БДР!E5=0,"-",БДР!E5)</f>
        <v>-</v>
      </c>
      <c r="F13" s="175" t="str">
        <f>IF(БДР!F5=0,"-",БДР!F5)</f>
        <v>-</v>
      </c>
      <c r="G13" s="175" t="str">
        <f>IF(БДР!G5=0,"-",БДР!G5)</f>
        <v>-</v>
      </c>
      <c r="H13" s="175" t="str">
        <f>IF(БДР!H5=0,"-",БДР!H5)</f>
        <v>-</v>
      </c>
      <c r="I13" s="176">
        <f>SUM(C13:H13)</f>
        <v>3359999.999959121</v>
      </c>
    </row>
    <row r="14" spans="2:11">
      <c r="B14" s="91" t="s">
        <v>406</v>
      </c>
      <c r="C14" s="123">
        <f>IF(БДР!C41=0,"-",БДР!C41)</f>
        <v>760902.69976239931</v>
      </c>
      <c r="D14" s="123" t="str">
        <f>IF(БДР!D41=0,"-",БДР!D41)</f>
        <v>-</v>
      </c>
      <c r="E14" s="123" t="str">
        <f>IF(БДР!E41=0,"-",БДР!E41)</f>
        <v>-</v>
      </c>
      <c r="F14" s="123" t="str">
        <f>IF(БДР!F41=0,"-",БДР!F41)</f>
        <v>-</v>
      </c>
      <c r="G14" s="123" t="str">
        <f>IF(БДР!G41=0,"-",БДР!G41)</f>
        <v>-</v>
      </c>
      <c r="H14" s="123" t="str">
        <f>IF(БДР!H41=0,"-",БДР!H41)</f>
        <v>-</v>
      </c>
      <c r="I14" s="177">
        <f>SUM(C14:H14)</f>
        <v>760902.69976239931</v>
      </c>
    </row>
    <row r="15" spans="2:11">
      <c r="B15" s="178" t="s">
        <v>10</v>
      </c>
      <c r="C15" s="179">
        <f t="shared" ref="C15:H15" si="0">IF(OR(C$13=0,C$13="-"),"-",C14/C$13)</f>
        <v>0.2264591368368026</v>
      </c>
      <c r="D15" s="179" t="str">
        <f t="shared" si="0"/>
        <v>-</v>
      </c>
      <c r="E15" s="179" t="str">
        <f t="shared" si="0"/>
        <v>-</v>
      </c>
      <c r="F15" s="179" t="str">
        <f t="shared" si="0"/>
        <v>-</v>
      </c>
      <c r="G15" s="179" t="str">
        <f t="shared" si="0"/>
        <v>-</v>
      </c>
      <c r="H15" s="179" t="str">
        <f t="shared" si="0"/>
        <v>-</v>
      </c>
      <c r="I15" s="179">
        <f>IF(I$13=0,,I14/I$13)</f>
        <v>0.2264591368368026</v>
      </c>
    </row>
    <row r="16" spans="2:11">
      <c r="B16" s="91" t="s">
        <v>404</v>
      </c>
      <c r="C16" s="123">
        <f>IF(БДР!C56=0,"-",БДР!C56)</f>
        <v>450515.00112981815</v>
      </c>
      <c r="D16" s="123">
        <f>IF(БДР!D56=0,"-",БДР!D56)</f>
        <v>-4429.1479326698645</v>
      </c>
      <c r="E16" s="123" t="str">
        <f>IF(БДР!E56=0,"-",БДР!E56)</f>
        <v>-</v>
      </c>
      <c r="F16" s="123" t="str">
        <f>IF(БДР!F56=0,"-",БДР!F56)</f>
        <v>-</v>
      </c>
      <c r="G16" s="123" t="str">
        <f>IF(БДР!G56=0,"-",БДР!G56)</f>
        <v>-</v>
      </c>
      <c r="H16" s="123" t="str">
        <f>IF(БДР!H56=0,"-",БДР!H56)</f>
        <v>-</v>
      </c>
      <c r="I16" s="177">
        <f>SUM(C16:H16)</f>
        <v>446085.8531971483</v>
      </c>
    </row>
    <row r="17" spans="2:9">
      <c r="B17" s="178" t="s">
        <v>10</v>
      </c>
      <c r="C17" s="179">
        <f t="shared" ref="C17:H17" si="1">IF(OR(C$13=0,C$13="-"),"-",C16/C$13)</f>
        <v>0.13408184557598193</v>
      </c>
      <c r="D17" s="179" t="str">
        <f t="shared" si="1"/>
        <v>-</v>
      </c>
      <c r="E17" s="179" t="str">
        <f t="shared" si="1"/>
        <v>-</v>
      </c>
      <c r="F17" s="179" t="str">
        <f t="shared" si="1"/>
        <v>-</v>
      </c>
      <c r="G17" s="179" t="str">
        <f t="shared" si="1"/>
        <v>-</v>
      </c>
      <c r="H17" s="179" t="str">
        <f t="shared" si="1"/>
        <v>-</v>
      </c>
      <c r="I17" s="179">
        <f>IF(I$13=0,,I16/I$13)</f>
        <v>0.13276364678648081</v>
      </c>
    </row>
    <row r="18" spans="2:9">
      <c r="B18" s="91" t="s">
        <v>405</v>
      </c>
      <c r="C18" s="123">
        <f>IF(БДР!C59=0,"-",БДР!C59)</f>
        <v>537056.32476404088</v>
      </c>
      <c r="D18" s="123" t="str">
        <f>IF(БДР!D59=0,"-",БДР!D59)</f>
        <v>-</v>
      </c>
      <c r="E18" s="123" t="str">
        <f>IF(БДР!E59=0,"-",БДР!E59)</f>
        <v>-</v>
      </c>
      <c r="F18" s="123" t="str">
        <f>IF(БДР!F59=0,"-",БДР!F59)</f>
        <v>-</v>
      </c>
      <c r="G18" s="123" t="str">
        <f>IF(БДР!G59=0,"-",БДР!G59)</f>
        <v>-</v>
      </c>
      <c r="H18" s="123" t="str">
        <f>IF(БДР!H59=0,"-",БДР!H59)</f>
        <v>-</v>
      </c>
      <c r="I18" s="177">
        <f>SUM(C18:H18)</f>
        <v>537056.32476404088</v>
      </c>
    </row>
    <row r="19" spans="2:9">
      <c r="B19" s="180" t="s">
        <v>10</v>
      </c>
      <c r="C19" s="181">
        <f t="shared" ref="C19:H19" si="2">IF(OR(C$13=0,C$13="-"),"-",C18/C$13)</f>
        <v>0.15983819189600443</v>
      </c>
      <c r="D19" s="181" t="str">
        <f t="shared" si="2"/>
        <v>-</v>
      </c>
      <c r="E19" s="181" t="str">
        <f t="shared" si="2"/>
        <v>-</v>
      </c>
      <c r="F19" s="181" t="str">
        <f t="shared" si="2"/>
        <v>-</v>
      </c>
      <c r="G19" s="181" t="str">
        <f t="shared" si="2"/>
        <v>-</v>
      </c>
      <c r="H19" s="181" t="str">
        <f t="shared" si="2"/>
        <v>-</v>
      </c>
      <c r="I19" s="181">
        <f>IF(I$13=0,,I18/I$13)</f>
        <v>0.15983819189600443</v>
      </c>
    </row>
    <row r="21" spans="2:9">
      <c r="C21" s="182" t="s">
        <v>502</v>
      </c>
      <c r="D21" s="183"/>
      <c r="E21" s="184"/>
      <c r="F21" s="184"/>
    </row>
    <row r="22" spans="2:9">
      <c r="B22" s="174" t="s">
        <v>407</v>
      </c>
      <c r="C22" s="175">
        <f>SUM(C23:C24)</f>
        <v>615301.85604551912</v>
      </c>
      <c r="D22" s="48"/>
      <c r="E22" s="166"/>
      <c r="F22" s="166"/>
    </row>
    <row r="23" spans="2:9">
      <c r="B23" s="185" t="s">
        <v>416</v>
      </c>
      <c r="C23" s="186">
        <f>-БДДС!I43</f>
        <v>35175</v>
      </c>
      <c r="D23" s="48"/>
      <c r="E23" s="187"/>
      <c r="F23" s="187"/>
    </row>
    <row r="24" spans="2:9">
      <c r="B24" s="188" t="s">
        <v>417</v>
      </c>
      <c r="C24" s="189">
        <f>C25-C23</f>
        <v>580126.85604551912</v>
      </c>
      <c r="D24" s="48"/>
      <c r="E24" s="187"/>
      <c r="F24" s="187"/>
    </row>
    <row r="25" spans="2:9">
      <c r="B25" s="174" t="s">
        <v>408</v>
      </c>
      <c r="C25" s="175">
        <f>SUM(C26:C27)</f>
        <v>615301.85604551912</v>
      </c>
      <c r="D25" s="48"/>
      <c r="E25" s="166"/>
      <c r="F25" s="166"/>
    </row>
    <row r="26" spans="2:9">
      <c r="B26" s="185" t="s">
        <v>418</v>
      </c>
      <c r="C26" s="186">
        <f>БДДС!I48</f>
        <v>615301.85604551912</v>
      </c>
      <c r="D26" s="48"/>
      <c r="E26" s="187"/>
      <c r="F26" s="187"/>
    </row>
    <row r="27" spans="2:9">
      <c r="B27" s="188" t="s">
        <v>419</v>
      </c>
      <c r="C27" s="189">
        <f>БДДС!I47</f>
        <v>0</v>
      </c>
      <c r="D27" s="48"/>
      <c r="E27" s="187"/>
      <c r="F27" s="187"/>
    </row>
    <row r="28" spans="2:9">
      <c r="B28" s="81" t="s">
        <v>422</v>
      </c>
      <c r="C28" s="190">
        <f>IF(SUM(БДДС!K40:CD40)&gt;-БДДС!I45,SUM(тех!X14:CQ14),"не окупается")</f>
        <v>11.307704258563097</v>
      </c>
      <c r="D28" s="48"/>
      <c r="E28" s="191"/>
      <c r="F28" s="192"/>
    </row>
  </sheetData>
  <sheetProtection password="D908" sheet="1" objects="1" scenarios="1" formatColumns="0" formatRows="0"/>
  <pageMargins left="0.28000000000000003" right="0.38" top="0.33" bottom="0.75" header="0.3" footer="0.3"/>
  <pageSetup paperSize="9" scale="95" orientation="portrait" horizontalDpi="4294967293" verticalDpi="0" r:id="rId1"/>
  <ignoredErrors>
    <ignoredError sqref="I16 I18 I17 I19 I15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1:BQ29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5" sqref="C5"/>
    </sheetView>
  </sheetViews>
  <sheetFormatPr defaultColWidth="8.85546875" defaultRowHeight="15"/>
  <cols>
    <col min="1" max="1" width="2.140625" style="3" customWidth="1"/>
    <col min="2" max="2" width="38.42578125" style="3" bestFit="1" customWidth="1"/>
    <col min="3" max="8" width="8.85546875" style="3"/>
    <col min="9" max="9" width="4.5703125" style="3" customWidth="1"/>
    <col min="10" max="16384" width="8.85546875" style="3"/>
  </cols>
  <sheetData>
    <row r="1" spans="2:69" ht="18.75">
      <c r="B1" s="193" t="s">
        <v>300</v>
      </c>
    </row>
    <row r="2" spans="2:69" ht="18.75">
      <c r="B2" s="1" t="s">
        <v>0</v>
      </c>
      <c r="J2" s="25" t="s">
        <v>1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7" t="s">
        <v>2</v>
      </c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9" t="s">
        <v>3</v>
      </c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1" t="s">
        <v>4</v>
      </c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3" t="s">
        <v>5</v>
      </c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</row>
    <row r="3" spans="2:69">
      <c r="B3" s="38"/>
      <c r="C3" s="115" t="s">
        <v>1</v>
      </c>
      <c r="D3" s="115" t="s">
        <v>2</v>
      </c>
      <c r="E3" s="115" t="s">
        <v>3</v>
      </c>
      <c r="F3" s="115" t="s">
        <v>4</v>
      </c>
      <c r="G3" s="115" t="s">
        <v>5</v>
      </c>
      <c r="H3" s="115" t="s">
        <v>6</v>
      </c>
      <c r="J3" s="39">
        <f>Параметры!C11</f>
        <v>42370</v>
      </c>
      <c r="K3" s="39">
        <f>DATE(YEAR(J3),MONTH(J3)+1,1)</f>
        <v>42401</v>
      </c>
      <c r="L3" s="39">
        <f t="shared" ref="L3:BQ3" si="0">DATE(YEAR(K3),MONTH(K3)+1,1)</f>
        <v>42430</v>
      </c>
      <c r="M3" s="39">
        <f t="shared" si="0"/>
        <v>42461</v>
      </c>
      <c r="N3" s="39">
        <f t="shared" si="0"/>
        <v>42491</v>
      </c>
      <c r="O3" s="39">
        <f t="shared" si="0"/>
        <v>42522</v>
      </c>
      <c r="P3" s="39">
        <f t="shared" si="0"/>
        <v>42552</v>
      </c>
      <c r="Q3" s="39">
        <f t="shared" si="0"/>
        <v>42583</v>
      </c>
      <c r="R3" s="39">
        <f t="shared" si="0"/>
        <v>42614</v>
      </c>
      <c r="S3" s="39">
        <f t="shared" si="0"/>
        <v>42644</v>
      </c>
      <c r="T3" s="39">
        <f t="shared" si="0"/>
        <v>42675</v>
      </c>
      <c r="U3" s="39">
        <f t="shared" si="0"/>
        <v>42705</v>
      </c>
      <c r="V3" s="39">
        <f t="shared" si="0"/>
        <v>42736</v>
      </c>
      <c r="W3" s="39">
        <f t="shared" si="0"/>
        <v>42767</v>
      </c>
      <c r="X3" s="39">
        <f t="shared" si="0"/>
        <v>42795</v>
      </c>
      <c r="Y3" s="39">
        <f t="shared" si="0"/>
        <v>42826</v>
      </c>
      <c r="Z3" s="39">
        <f t="shared" si="0"/>
        <v>42856</v>
      </c>
      <c r="AA3" s="39">
        <f t="shared" si="0"/>
        <v>42887</v>
      </c>
      <c r="AB3" s="39">
        <f t="shared" si="0"/>
        <v>42917</v>
      </c>
      <c r="AC3" s="39">
        <f t="shared" si="0"/>
        <v>42948</v>
      </c>
      <c r="AD3" s="39">
        <f t="shared" si="0"/>
        <v>42979</v>
      </c>
      <c r="AE3" s="39">
        <f t="shared" si="0"/>
        <v>43009</v>
      </c>
      <c r="AF3" s="39">
        <f t="shared" si="0"/>
        <v>43040</v>
      </c>
      <c r="AG3" s="39">
        <f t="shared" si="0"/>
        <v>43070</v>
      </c>
      <c r="AH3" s="39">
        <f t="shared" si="0"/>
        <v>43101</v>
      </c>
      <c r="AI3" s="39">
        <f t="shared" si="0"/>
        <v>43132</v>
      </c>
      <c r="AJ3" s="39">
        <f t="shared" si="0"/>
        <v>43160</v>
      </c>
      <c r="AK3" s="39">
        <f t="shared" si="0"/>
        <v>43191</v>
      </c>
      <c r="AL3" s="39">
        <f t="shared" si="0"/>
        <v>43221</v>
      </c>
      <c r="AM3" s="39">
        <f t="shared" si="0"/>
        <v>43252</v>
      </c>
      <c r="AN3" s="39">
        <f t="shared" si="0"/>
        <v>43282</v>
      </c>
      <c r="AO3" s="39">
        <f t="shared" si="0"/>
        <v>43313</v>
      </c>
      <c r="AP3" s="39">
        <f t="shared" si="0"/>
        <v>43344</v>
      </c>
      <c r="AQ3" s="39">
        <f t="shared" si="0"/>
        <v>43374</v>
      </c>
      <c r="AR3" s="39">
        <f t="shared" si="0"/>
        <v>43405</v>
      </c>
      <c r="AS3" s="39">
        <f t="shared" si="0"/>
        <v>43435</v>
      </c>
      <c r="AT3" s="39">
        <f t="shared" si="0"/>
        <v>43466</v>
      </c>
      <c r="AU3" s="39">
        <f t="shared" si="0"/>
        <v>43497</v>
      </c>
      <c r="AV3" s="39">
        <f t="shared" si="0"/>
        <v>43525</v>
      </c>
      <c r="AW3" s="39">
        <f t="shared" si="0"/>
        <v>43556</v>
      </c>
      <c r="AX3" s="39">
        <f t="shared" si="0"/>
        <v>43586</v>
      </c>
      <c r="AY3" s="39">
        <f t="shared" si="0"/>
        <v>43617</v>
      </c>
      <c r="AZ3" s="39">
        <f t="shared" si="0"/>
        <v>43647</v>
      </c>
      <c r="BA3" s="39">
        <f t="shared" si="0"/>
        <v>43678</v>
      </c>
      <c r="BB3" s="39">
        <f t="shared" si="0"/>
        <v>43709</v>
      </c>
      <c r="BC3" s="39">
        <f t="shared" si="0"/>
        <v>43739</v>
      </c>
      <c r="BD3" s="39">
        <f t="shared" si="0"/>
        <v>43770</v>
      </c>
      <c r="BE3" s="39">
        <f t="shared" si="0"/>
        <v>43800</v>
      </c>
      <c r="BF3" s="39">
        <f t="shared" si="0"/>
        <v>43831</v>
      </c>
      <c r="BG3" s="39">
        <f t="shared" si="0"/>
        <v>43862</v>
      </c>
      <c r="BH3" s="39">
        <f t="shared" si="0"/>
        <v>43891</v>
      </c>
      <c r="BI3" s="39">
        <f t="shared" si="0"/>
        <v>43922</v>
      </c>
      <c r="BJ3" s="39">
        <f t="shared" si="0"/>
        <v>43952</v>
      </c>
      <c r="BK3" s="39">
        <f t="shared" si="0"/>
        <v>43983</v>
      </c>
      <c r="BL3" s="39">
        <f t="shared" si="0"/>
        <v>44013</v>
      </c>
      <c r="BM3" s="39">
        <f t="shared" si="0"/>
        <v>44044</v>
      </c>
      <c r="BN3" s="39">
        <f t="shared" si="0"/>
        <v>44075</v>
      </c>
      <c r="BO3" s="39">
        <f t="shared" si="0"/>
        <v>44105</v>
      </c>
      <c r="BP3" s="39">
        <f t="shared" si="0"/>
        <v>44136</v>
      </c>
      <c r="BQ3" s="39">
        <f t="shared" si="0"/>
        <v>44166</v>
      </c>
    </row>
    <row r="4" spans="2:69">
      <c r="B4" s="3" t="s">
        <v>7</v>
      </c>
      <c r="C4" s="3">
        <v>100</v>
      </c>
      <c r="D4" s="3">
        <v>100</v>
      </c>
      <c r="E4" s="3">
        <v>100</v>
      </c>
      <c r="F4" s="3">
        <v>100</v>
      </c>
      <c r="G4" s="3">
        <v>100</v>
      </c>
      <c r="H4" s="3">
        <f>SUM(C4:G4)</f>
        <v>500</v>
      </c>
    </row>
    <row r="5" spans="2:69">
      <c r="B5" s="3" t="s">
        <v>8</v>
      </c>
      <c r="C5" s="3">
        <v>60</v>
      </c>
      <c r="D5" s="3">
        <v>60</v>
      </c>
      <c r="E5" s="3">
        <v>60</v>
      </c>
      <c r="F5" s="3">
        <v>60</v>
      </c>
      <c r="G5" s="3">
        <v>60</v>
      </c>
      <c r="H5" s="3">
        <f>SUM(C5:G5)</f>
        <v>300</v>
      </c>
    </row>
    <row r="6" spans="2:69">
      <c r="B6" s="46" t="s">
        <v>228</v>
      </c>
    </row>
    <row r="7" spans="2:69">
      <c r="B7" s="46" t="s">
        <v>229</v>
      </c>
    </row>
    <row r="8" spans="2:69">
      <c r="B8" s="46" t="s">
        <v>230</v>
      </c>
    </row>
    <row r="9" spans="2:69">
      <c r="B9" s="46" t="s">
        <v>231</v>
      </c>
    </row>
    <row r="10" spans="2:69">
      <c r="B10" s="46" t="s">
        <v>232</v>
      </c>
    </row>
    <row r="11" spans="2:69">
      <c r="B11" s="46" t="s">
        <v>233</v>
      </c>
    </row>
    <row r="12" spans="2:69">
      <c r="B12" s="46" t="s">
        <v>234</v>
      </c>
    </row>
    <row r="13" spans="2:69">
      <c r="B13" s="46" t="s">
        <v>235</v>
      </c>
    </row>
    <row r="14" spans="2:69">
      <c r="B14" s="46" t="s">
        <v>236</v>
      </c>
    </row>
    <row r="15" spans="2:69">
      <c r="B15" s="46" t="s">
        <v>237</v>
      </c>
    </row>
    <row r="16" spans="2:69" ht="15.75">
      <c r="B16" s="126" t="s">
        <v>9</v>
      </c>
      <c r="C16" s="126">
        <f>C4-C5</f>
        <v>40</v>
      </c>
      <c r="D16" s="126">
        <f t="shared" ref="D16:H16" si="1">D4-D5</f>
        <v>40</v>
      </c>
      <c r="E16" s="126">
        <f t="shared" si="1"/>
        <v>40</v>
      </c>
      <c r="F16" s="126">
        <f t="shared" si="1"/>
        <v>40</v>
      </c>
      <c r="G16" s="126">
        <f t="shared" si="1"/>
        <v>40</v>
      </c>
      <c r="H16" s="126">
        <f t="shared" si="1"/>
        <v>200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</row>
    <row r="17" spans="2:69">
      <c r="B17" s="152" t="s">
        <v>10</v>
      </c>
      <c r="C17" s="153">
        <f>C16/C4</f>
        <v>0.4</v>
      </c>
      <c r="D17" s="153">
        <f t="shared" ref="D17:H17" si="2">D16/D4</f>
        <v>0.4</v>
      </c>
      <c r="E17" s="153">
        <f t="shared" si="2"/>
        <v>0.4</v>
      </c>
      <c r="F17" s="153">
        <f t="shared" si="2"/>
        <v>0.4</v>
      </c>
      <c r="G17" s="153">
        <f t="shared" si="2"/>
        <v>0.4</v>
      </c>
      <c r="H17" s="153">
        <f t="shared" si="2"/>
        <v>0.4</v>
      </c>
    </row>
    <row r="18" spans="2:69">
      <c r="B18" s="3" t="s">
        <v>11</v>
      </c>
      <c r="C18" s="3">
        <v>5</v>
      </c>
      <c r="D18" s="3">
        <v>5</v>
      </c>
      <c r="E18" s="3">
        <v>5</v>
      </c>
      <c r="F18" s="3">
        <v>5</v>
      </c>
      <c r="G18" s="3">
        <v>5</v>
      </c>
      <c r="H18" s="3">
        <f>SUM(C18:G18)</f>
        <v>25</v>
      </c>
    </row>
    <row r="19" spans="2:69" ht="15.75">
      <c r="B19" s="126" t="s">
        <v>12</v>
      </c>
      <c r="C19" s="126">
        <f>C16-C18</f>
        <v>35</v>
      </c>
      <c r="D19" s="126">
        <f t="shared" ref="D19:H19" si="3">D16-D18</f>
        <v>35</v>
      </c>
      <c r="E19" s="126">
        <f t="shared" si="3"/>
        <v>35</v>
      </c>
      <c r="F19" s="126">
        <f t="shared" si="3"/>
        <v>35</v>
      </c>
      <c r="G19" s="126">
        <f t="shared" si="3"/>
        <v>35</v>
      </c>
      <c r="H19" s="126">
        <f t="shared" si="3"/>
        <v>175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</row>
    <row r="20" spans="2:69">
      <c r="B20" s="152" t="s">
        <v>10</v>
      </c>
      <c r="C20" s="153">
        <f t="shared" ref="C20:H20" si="4">C19/C4</f>
        <v>0.35</v>
      </c>
      <c r="D20" s="153">
        <f t="shared" si="4"/>
        <v>0.35</v>
      </c>
      <c r="E20" s="153">
        <f t="shared" si="4"/>
        <v>0.35</v>
      </c>
      <c r="F20" s="153">
        <f t="shared" si="4"/>
        <v>0.35</v>
      </c>
      <c r="G20" s="153">
        <f t="shared" si="4"/>
        <v>0.35</v>
      </c>
      <c r="H20" s="153">
        <f t="shared" si="4"/>
        <v>0.35</v>
      </c>
    </row>
    <row r="21" spans="2:69">
      <c r="B21" s="3" t="s">
        <v>13</v>
      </c>
      <c r="C21" s="3">
        <f>SUM(C22:C23)</f>
        <v>9</v>
      </c>
      <c r="D21" s="3">
        <f t="shared" ref="D21:G21" si="5">SUM(D22:D23)</f>
        <v>9</v>
      </c>
      <c r="E21" s="3">
        <f t="shared" si="5"/>
        <v>9</v>
      </c>
      <c r="F21" s="3">
        <f t="shared" si="5"/>
        <v>9</v>
      </c>
      <c r="G21" s="3">
        <f t="shared" si="5"/>
        <v>5</v>
      </c>
      <c r="H21" s="3">
        <f t="shared" ref="H21:H27" si="6">SUM(C21:G21)</f>
        <v>41</v>
      </c>
    </row>
    <row r="22" spans="2:69">
      <c r="B22" s="46" t="s">
        <v>14</v>
      </c>
      <c r="C22" s="3">
        <v>4</v>
      </c>
      <c r="D22" s="3">
        <v>4</v>
      </c>
      <c r="E22" s="3">
        <v>4</v>
      </c>
      <c r="F22" s="3">
        <v>4</v>
      </c>
      <c r="H22" s="3">
        <f t="shared" si="6"/>
        <v>16</v>
      </c>
    </row>
    <row r="23" spans="2:69">
      <c r="B23" s="46" t="s">
        <v>15</v>
      </c>
      <c r="C23" s="3">
        <v>5</v>
      </c>
      <c r="D23" s="3">
        <v>5</v>
      </c>
      <c r="E23" s="3">
        <v>5</v>
      </c>
      <c r="F23" s="3">
        <v>5</v>
      </c>
      <c r="G23" s="3">
        <v>5</v>
      </c>
      <c r="H23" s="3">
        <f t="shared" si="6"/>
        <v>25</v>
      </c>
    </row>
    <row r="24" spans="2:69">
      <c r="B24" s="3" t="s">
        <v>16</v>
      </c>
      <c r="C24" s="3">
        <f>SUM(C25:C27)</f>
        <v>2</v>
      </c>
      <c r="D24" s="3">
        <f t="shared" ref="D24:G24" si="7">SUM(D25:D27)</f>
        <v>2</v>
      </c>
      <c r="E24" s="3">
        <f t="shared" si="7"/>
        <v>2</v>
      </c>
      <c r="F24" s="3">
        <f t="shared" si="7"/>
        <v>2</v>
      </c>
      <c r="G24" s="3">
        <f t="shared" si="7"/>
        <v>2</v>
      </c>
      <c r="H24" s="3">
        <f t="shared" si="6"/>
        <v>10</v>
      </c>
    </row>
    <row r="25" spans="2:69">
      <c r="B25" s="46" t="s">
        <v>17</v>
      </c>
      <c r="C25" s="3">
        <v>1</v>
      </c>
      <c r="D25" s="3">
        <v>1</v>
      </c>
      <c r="E25" s="3">
        <v>1</v>
      </c>
      <c r="F25" s="3">
        <v>1</v>
      </c>
      <c r="G25" s="3">
        <v>1</v>
      </c>
      <c r="H25" s="3">
        <f t="shared" si="6"/>
        <v>5</v>
      </c>
    </row>
    <row r="26" spans="2:69">
      <c r="B26" s="46" t="s">
        <v>275</v>
      </c>
      <c r="C26" s="3">
        <v>1</v>
      </c>
      <c r="D26" s="3">
        <v>1</v>
      </c>
      <c r="E26" s="3">
        <v>1</v>
      </c>
      <c r="F26" s="3">
        <v>1</v>
      </c>
      <c r="G26" s="3">
        <v>1</v>
      </c>
      <c r="H26" s="3">
        <f t="shared" si="6"/>
        <v>5</v>
      </c>
    </row>
    <row r="27" spans="2:69">
      <c r="B27" s="46" t="s">
        <v>18</v>
      </c>
      <c r="H27" s="3">
        <f t="shared" si="6"/>
        <v>0</v>
      </c>
    </row>
    <row r="28" spans="2:69" ht="15.75">
      <c r="B28" s="126" t="s">
        <v>19</v>
      </c>
      <c r="C28" s="126">
        <f>C19-C21-C24</f>
        <v>24</v>
      </c>
      <c r="D28" s="126">
        <f t="shared" ref="D28:H28" si="8">D19-D21-D24</f>
        <v>24</v>
      </c>
      <c r="E28" s="126">
        <f t="shared" si="8"/>
        <v>24</v>
      </c>
      <c r="F28" s="126">
        <f t="shared" si="8"/>
        <v>24</v>
      </c>
      <c r="G28" s="126">
        <f t="shared" si="8"/>
        <v>28</v>
      </c>
      <c r="H28" s="126">
        <f t="shared" si="8"/>
        <v>124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</row>
    <row r="29" spans="2:69">
      <c r="B29" s="152" t="s">
        <v>10</v>
      </c>
      <c r="C29" s="153">
        <f t="shared" ref="C29:H29" si="9">C28/C4</f>
        <v>0.24</v>
      </c>
      <c r="D29" s="153">
        <f t="shared" si="9"/>
        <v>0.24</v>
      </c>
      <c r="E29" s="153">
        <f t="shared" si="9"/>
        <v>0.24</v>
      </c>
      <c r="F29" s="153">
        <f t="shared" si="9"/>
        <v>0.24</v>
      </c>
      <c r="G29" s="153">
        <f t="shared" si="9"/>
        <v>0.28000000000000003</v>
      </c>
      <c r="H29" s="153">
        <f t="shared" si="9"/>
        <v>0.248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B2:CR115"/>
  <sheetViews>
    <sheetView topLeftCell="J11" zoomScaleNormal="100" workbookViewId="0">
      <selection activeCell="S20" sqref="S20:S54"/>
    </sheetView>
  </sheetViews>
  <sheetFormatPr defaultColWidth="8.85546875" defaultRowHeight="15" outlineLevelCol="1"/>
  <cols>
    <col min="1" max="1" width="8.85546875" style="3"/>
    <col min="2" max="2" width="31.28515625" style="3" customWidth="1"/>
    <col min="3" max="3" width="5.28515625" style="3" customWidth="1" outlineLevel="1"/>
    <col min="4" max="4" width="33.28515625" style="3" customWidth="1" outlineLevel="1"/>
    <col min="5" max="5" width="13" style="3" customWidth="1" outlineLevel="1"/>
    <col min="6" max="6" width="11.140625" style="3" customWidth="1" outlineLevel="1"/>
    <col min="7" max="7" width="4.42578125" style="3" customWidth="1" outlineLevel="1"/>
    <col min="8" max="8" width="23.5703125" style="3" customWidth="1" outlineLevel="1"/>
    <col min="9" max="9" width="3.42578125" style="3" customWidth="1" outlineLevel="1"/>
    <col min="10" max="12" width="19" style="3" customWidth="1" outlineLevel="1"/>
    <col min="13" max="13" width="3.42578125" style="3" customWidth="1" outlineLevel="1"/>
    <col min="14" max="14" width="25" style="3" customWidth="1" outlineLevel="1"/>
    <col min="15" max="15" width="3.7109375" style="3" customWidth="1" outlineLevel="1"/>
    <col min="16" max="16" width="24.140625" style="3" customWidth="1" outlineLevel="1"/>
    <col min="17" max="17" width="3.28515625" style="3" customWidth="1" outlineLevel="1"/>
    <col min="18" max="18" width="23.7109375" style="3" customWidth="1" outlineLevel="1"/>
    <col min="19" max="19" width="8.5703125" style="3" customWidth="1" outlineLevel="1"/>
    <col min="20" max="20" width="5.28515625" style="3" customWidth="1" outlineLevel="1"/>
    <col min="21" max="21" width="21.28515625" style="3" customWidth="1"/>
    <col min="22" max="22" width="5.28515625" style="196" customWidth="1"/>
    <col min="23" max="23" width="40.7109375" style="3" customWidth="1"/>
    <col min="24" max="25" width="9.85546875" style="3" customWidth="1" outlineLevel="1"/>
    <col min="26" max="26" width="11" style="3" customWidth="1" outlineLevel="1"/>
    <col min="27" max="27" width="11.28515625" style="3" customWidth="1" outlineLevel="1"/>
    <col min="28" max="28" width="11.140625" style="3" customWidth="1" outlineLevel="1"/>
    <col min="29" max="29" width="10.140625" style="3" customWidth="1" outlineLevel="1"/>
    <col min="30" max="31" width="9.85546875" style="3" customWidth="1" outlineLevel="1"/>
    <col min="32" max="59" width="9.140625" style="3" customWidth="1" outlineLevel="1"/>
    <col min="60" max="60" width="9.85546875" style="3" customWidth="1" outlineLevel="1"/>
    <col min="61" max="62" width="9.140625" style="3" customWidth="1" outlineLevel="1"/>
    <col min="63" max="63" width="9.28515625" style="3" customWidth="1" outlineLevel="1"/>
    <col min="64" max="95" width="9.140625" style="3" customWidth="1" outlineLevel="1"/>
    <col min="96" max="96" width="18.28515625" style="3" customWidth="1"/>
    <col min="97" max="16384" width="8.85546875" style="3"/>
  </cols>
  <sheetData>
    <row r="2" spans="2:96" ht="18.75">
      <c r="B2" s="194" t="s">
        <v>438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195" t="s">
        <v>439</v>
      </c>
      <c r="W2" s="194" t="s">
        <v>437</v>
      </c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195" t="s">
        <v>439</v>
      </c>
    </row>
    <row r="4" spans="2:96" ht="60">
      <c r="B4" s="6" t="s">
        <v>60</v>
      </c>
      <c r="D4" s="6" t="s">
        <v>61</v>
      </c>
      <c r="E4" s="6"/>
      <c r="F4" s="6"/>
      <c r="H4" s="197" t="s">
        <v>220</v>
      </c>
      <c r="J4" s="197" t="s">
        <v>226</v>
      </c>
      <c r="K4" s="197"/>
      <c r="L4" s="197"/>
      <c r="N4" s="197"/>
      <c r="X4" s="25" t="s">
        <v>1</v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7" t="s">
        <v>2</v>
      </c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9" t="s">
        <v>3</v>
      </c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1" t="s">
        <v>4</v>
      </c>
      <c r="BI4" s="32"/>
      <c r="BJ4" s="32"/>
      <c r="BK4" s="32"/>
      <c r="BL4" s="32"/>
      <c r="BM4" s="32"/>
      <c r="BN4" s="32"/>
      <c r="BO4" s="32"/>
      <c r="BP4" s="32"/>
      <c r="BQ4" s="32"/>
      <c r="BR4" s="32"/>
      <c r="BS4" s="32"/>
      <c r="BT4" s="33" t="s">
        <v>5</v>
      </c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5" t="s">
        <v>432</v>
      </c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</row>
    <row r="5" spans="2:96">
      <c r="B5" s="17" t="s">
        <v>496</v>
      </c>
      <c r="C5" s="19"/>
      <c r="D5" s="17" t="s">
        <v>62</v>
      </c>
      <c r="E5" s="17"/>
      <c r="F5" s="17"/>
      <c r="G5" s="19"/>
      <c r="H5" s="19">
        <v>6</v>
      </c>
      <c r="I5" s="19"/>
      <c r="J5" s="19">
        <v>6</v>
      </c>
      <c r="K5" s="19"/>
      <c r="L5" s="19"/>
      <c r="N5" s="7"/>
      <c r="X5" s="39">
        <f>Параметры!C11</f>
        <v>42370</v>
      </c>
      <c r="Y5" s="39">
        <f>DATE(YEAR(X5),MONTH(X5)+1,1)</f>
        <v>42401</v>
      </c>
      <c r="Z5" s="39">
        <f t="shared" ref="Z5:CE5" si="0">DATE(YEAR(Y5),MONTH(Y5)+1,1)</f>
        <v>42430</v>
      </c>
      <c r="AA5" s="39">
        <f t="shared" si="0"/>
        <v>42461</v>
      </c>
      <c r="AB5" s="39">
        <f t="shared" si="0"/>
        <v>42491</v>
      </c>
      <c r="AC5" s="39">
        <f t="shared" si="0"/>
        <v>42522</v>
      </c>
      <c r="AD5" s="39">
        <f t="shared" si="0"/>
        <v>42552</v>
      </c>
      <c r="AE5" s="39">
        <f t="shared" si="0"/>
        <v>42583</v>
      </c>
      <c r="AF5" s="39">
        <f t="shared" si="0"/>
        <v>42614</v>
      </c>
      <c r="AG5" s="39">
        <f t="shared" si="0"/>
        <v>42644</v>
      </c>
      <c r="AH5" s="39">
        <f t="shared" si="0"/>
        <v>42675</v>
      </c>
      <c r="AI5" s="39">
        <f t="shared" si="0"/>
        <v>42705</v>
      </c>
      <c r="AJ5" s="39">
        <f t="shared" si="0"/>
        <v>42736</v>
      </c>
      <c r="AK5" s="39">
        <f t="shared" si="0"/>
        <v>42767</v>
      </c>
      <c r="AL5" s="39">
        <f t="shared" si="0"/>
        <v>42795</v>
      </c>
      <c r="AM5" s="39">
        <f t="shared" si="0"/>
        <v>42826</v>
      </c>
      <c r="AN5" s="39">
        <f t="shared" si="0"/>
        <v>42856</v>
      </c>
      <c r="AO5" s="39">
        <f t="shared" si="0"/>
        <v>42887</v>
      </c>
      <c r="AP5" s="39">
        <f t="shared" si="0"/>
        <v>42917</v>
      </c>
      <c r="AQ5" s="39">
        <f t="shared" si="0"/>
        <v>42948</v>
      </c>
      <c r="AR5" s="39">
        <f t="shared" si="0"/>
        <v>42979</v>
      </c>
      <c r="AS5" s="39">
        <f t="shared" si="0"/>
        <v>43009</v>
      </c>
      <c r="AT5" s="39">
        <f t="shared" si="0"/>
        <v>43040</v>
      </c>
      <c r="AU5" s="39">
        <f t="shared" si="0"/>
        <v>43070</v>
      </c>
      <c r="AV5" s="39">
        <f t="shared" si="0"/>
        <v>43101</v>
      </c>
      <c r="AW5" s="39">
        <f t="shared" si="0"/>
        <v>43132</v>
      </c>
      <c r="AX5" s="39">
        <f t="shared" si="0"/>
        <v>43160</v>
      </c>
      <c r="AY5" s="39">
        <f t="shared" si="0"/>
        <v>43191</v>
      </c>
      <c r="AZ5" s="39">
        <f t="shared" si="0"/>
        <v>43221</v>
      </c>
      <c r="BA5" s="39">
        <f t="shared" si="0"/>
        <v>43252</v>
      </c>
      <c r="BB5" s="39">
        <f t="shared" si="0"/>
        <v>43282</v>
      </c>
      <c r="BC5" s="39">
        <f t="shared" si="0"/>
        <v>43313</v>
      </c>
      <c r="BD5" s="39">
        <f t="shared" si="0"/>
        <v>43344</v>
      </c>
      <c r="BE5" s="39">
        <f t="shared" si="0"/>
        <v>43374</v>
      </c>
      <c r="BF5" s="39">
        <f t="shared" si="0"/>
        <v>43405</v>
      </c>
      <c r="BG5" s="39">
        <f t="shared" si="0"/>
        <v>43435</v>
      </c>
      <c r="BH5" s="39">
        <f t="shared" si="0"/>
        <v>43466</v>
      </c>
      <c r="BI5" s="39">
        <f t="shared" si="0"/>
        <v>43497</v>
      </c>
      <c r="BJ5" s="39">
        <f t="shared" si="0"/>
        <v>43525</v>
      </c>
      <c r="BK5" s="39">
        <f t="shared" si="0"/>
        <v>43556</v>
      </c>
      <c r="BL5" s="39">
        <f t="shared" si="0"/>
        <v>43586</v>
      </c>
      <c r="BM5" s="39">
        <f t="shared" si="0"/>
        <v>43617</v>
      </c>
      <c r="BN5" s="39">
        <f t="shared" si="0"/>
        <v>43647</v>
      </c>
      <c r="BO5" s="39">
        <f t="shared" si="0"/>
        <v>43678</v>
      </c>
      <c r="BP5" s="39">
        <f t="shared" si="0"/>
        <v>43709</v>
      </c>
      <c r="BQ5" s="39">
        <f t="shared" si="0"/>
        <v>43739</v>
      </c>
      <c r="BR5" s="39">
        <f t="shared" si="0"/>
        <v>43770</v>
      </c>
      <c r="BS5" s="39">
        <f t="shared" si="0"/>
        <v>43800</v>
      </c>
      <c r="BT5" s="39">
        <f t="shared" si="0"/>
        <v>43831</v>
      </c>
      <c r="BU5" s="39">
        <f t="shared" si="0"/>
        <v>43862</v>
      </c>
      <c r="BV5" s="39">
        <f t="shared" si="0"/>
        <v>43891</v>
      </c>
      <c r="BW5" s="39">
        <f t="shared" si="0"/>
        <v>43922</v>
      </c>
      <c r="BX5" s="39">
        <f t="shared" si="0"/>
        <v>43952</v>
      </c>
      <c r="BY5" s="39">
        <f t="shared" si="0"/>
        <v>43983</v>
      </c>
      <c r="BZ5" s="39">
        <f t="shared" si="0"/>
        <v>44013</v>
      </c>
      <c r="CA5" s="39">
        <f t="shared" si="0"/>
        <v>44044</v>
      </c>
      <c r="CB5" s="39">
        <f t="shared" si="0"/>
        <v>44075</v>
      </c>
      <c r="CC5" s="39">
        <f t="shared" si="0"/>
        <v>44105</v>
      </c>
      <c r="CD5" s="39">
        <f t="shared" si="0"/>
        <v>44136</v>
      </c>
      <c r="CE5" s="39">
        <f t="shared" si="0"/>
        <v>44166</v>
      </c>
      <c r="CF5" s="39">
        <f t="shared" ref="CF5" si="1">DATE(YEAR(CE5),MONTH(CE5)+1,1)</f>
        <v>44197</v>
      </c>
      <c r="CG5" s="39">
        <f t="shared" ref="CG5" si="2">DATE(YEAR(CF5),MONTH(CF5)+1,1)</f>
        <v>44228</v>
      </c>
      <c r="CH5" s="39">
        <f t="shared" ref="CH5" si="3">DATE(YEAR(CG5),MONTH(CG5)+1,1)</f>
        <v>44256</v>
      </c>
      <c r="CI5" s="39">
        <f t="shared" ref="CI5" si="4">DATE(YEAR(CH5),MONTH(CH5)+1,1)</f>
        <v>44287</v>
      </c>
      <c r="CJ5" s="39">
        <f t="shared" ref="CJ5" si="5">DATE(YEAR(CI5),MONTH(CI5)+1,1)</f>
        <v>44317</v>
      </c>
      <c r="CK5" s="39">
        <f t="shared" ref="CK5" si="6">DATE(YEAR(CJ5),MONTH(CJ5)+1,1)</f>
        <v>44348</v>
      </c>
      <c r="CL5" s="39">
        <f t="shared" ref="CL5" si="7">DATE(YEAR(CK5),MONTH(CK5)+1,1)</f>
        <v>44378</v>
      </c>
      <c r="CM5" s="39">
        <f t="shared" ref="CM5" si="8">DATE(YEAR(CL5),MONTH(CL5)+1,1)</f>
        <v>44409</v>
      </c>
      <c r="CN5" s="39">
        <f t="shared" ref="CN5" si="9">DATE(YEAR(CM5),MONTH(CM5)+1,1)</f>
        <v>44440</v>
      </c>
      <c r="CO5" s="39">
        <f t="shared" ref="CO5" si="10">DATE(YEAR(CN5),MONTH(CN5)+1,1)</f>
        <v>44470</v>
      </c>
      <c r="CP5" s="39">
        <f t="shared" ref="CP5" si="11">DATE(YEAR(CO5),MONTH(CO5)+1,1)</f>
        <v>44501</v>
      </c>
      <c r="CQ5" s="39">
        <f t="shared" ref="CQ5" si="12">DATE(YEAR(CP5),MONTH(CP5)+1,1)</f>
        <v>44531</v>
      </c>
    </row>
    <row r="6" spans="2:96">
      <c r="B6" s="17" t="s">
        <v>680</v>
      </c>
      <c r="C6" s="19"/>
      <c r="D6" s="17" t="s">
        <v>63</v>
      </c>
      <c r="E6" s="17"/>
      <c r="F6" s="17"/>
      <c r="G6" s="19"/>
      <c r="H6" s="19">
        <v>12</v>
      </c>
      <c r="I6" s="19"/>
      <c r="J6" s="19">
        <v>12</v>
      </c>
      <c r="K6" s="19"/>
      <c r="L6" s="19"/>
      <c r="N6" s="7"/>
      <c r="W6" s="3" t="s">
        <v>386</v>
      </c>
      <c r="X6" s="3">
        <f>IF(X5&lt;DATE(YEAR($X$5),MONTH($X$5)+Параметры!$C$12,1),1,)</f>
        <v>1</v>
      </c>
      <c r="Y6" s="3">
        <f>IF(Y5&lt;DATE(YEAR($X$5),MONTH($X$5)+Параметры!$C$12,1),1,)</f>
        <v>1</v>
      </c>
      <c r="Z6" s="3">
        <f>IF(Z5&lt;DATE(YEAR($X$5),MONTH($X$5)+Параметры!$C$12,1),1,)</f>
        <v>1</v>
      </c>
      <c r="AA6" s="3">
        <f>IF(AA5&lt;DATE(YEAR($X$5),MONTH($X$5)+Параметры!$C$12,1),1,)</f>
        <v>1</v>
      </c>
      <c r="AB6" s="3">
        <f>IF(AB5&lt;DATE(YEAR($X$5),MONTH($X$5)+Параметры!$C$12,1),1,)</f>
        <v>1</v>
      </c>
      <c r="AC6" s="3">
        <f>IF(AC5&lt;DATE(YEAR($X$5),MONTH($X$5)+Параметры!$C$12,1),1,)</f>
        <v>1</v>
      </c>
      <c r="AD6" s="3">
        <f>IF(AD5&lt;DATE(YEAR($X$5),MONTH($X$5)+Параметры!$C$12,1),1,)</f>
        <v>1</v>
      </c>
      <c r="AE6" s="3">
        <f>IF(AE5&lt;DATE(YEAR($X$5),MONTH($X$5)+Параметры!$C$12,1),1,)</f>
        <v>1</v>
      </c>
      <c r="AF6" s="3">
        <f>IF(AF5&lt;DATE(YEAR($X$5),MONTH($X$5)+Параметры!$C$12,1),1,)</f>
        <v>1</v>
      </c>
      <c r="AG6" s="3">
        <f>IF(AG5&lt;DATE(YEAR($X$5),MONTH($X$5)+Параметры!$C$12,1),1,)</f>
        <v>1</v>
      </c>
      <c r="AH6" s="3">
        <f>IF(AH5&lt;DATE(YEAR($X$5),MONTH($X$5)+Параметры!$C$12,1),1,)</f>
        <v>1</v>
      </c>
      <c r="AI6" s="3">
        <f>IF(AI5&lt;DATE(YEAR($X$5),MONTH($X$5)+Параметры!$C$12,1),1,)</f>
        <v>1</v>
      </c>
      <c r="AJ6" s="3">
        <f>IF(AJ5&lt;DATE(YEAR($X$5),MONTH($X$5)+Параметры!$C$12,1),1,)</f>
        <v>0</v>
      </c>
      <c r="AK6" s="3">
        <f>IF(AK5&lt;DATE(YEAR($X$5),MONTH($X$5)+Параметры!$C$12,1),1,)</f>
        <v>0</v>
      </c>
      <c r="AL6" s="3">
        <f>IF(AL5&lt;DATE(YEAR($X$5),MONTH($X$5)+Параметры!$C$12,1),1,)</f>
        <v>0</v>
      </c>
      <c r="AM6" s="3">
        <f>IF(AM5&lt;DATE(YEAR($X$5),MONTH($X$5)+Параметры!$C$12,1),1,)</f>
        <v>0</v>
      </c>
      <c r="AN6" s="3">
        <f>IF(AN5&lt;DATE(YEAR($X$5),MONTH($X$5)+Параметры!$C$12,1),1,)</f>
        <v>0</v>
      </c>
      <c r="AO6" s="3">
        <f>IF(AO5&lt;DATE(YEAR($X$5),MONTH($X$5)+Параметры!$C$12,1),1,)</f>
        <v>0</v>
      </c>
      <c r="AP6" s="3">
        <f>IF(AP5&lt;DATE(YEAR($X$5),MONTH($X$5)+Параметры!$C$12,1),1,)</f>
        <v>0</v>
      </c>
      <c r="AQ6" s="3">
        <f>IF(AQ5&lt;DATE(YEAR($X$5),MONTH($X$5)+Параметры!$C$12,1),1,)</f>
        <v>0</v>
      </c>
      <c r="AR6" s="3">
        <f>IF(AR5&lt;DATE(YEAR($X$5),MONTH($X$5)+Параметры!$C$12,1),1,)</f>
        <v>0</v>
      </c>
      <c r="AS6" s="3">
        <f>IF(AS5&lt;DATE(YEAR($X$5),MONTH($X$5)+Параметры!$C$12,1),1,)</f>
        <v>0</v>
      </c>
      <c r="AT6" s="3">
        <f>IF(AT5&lt;DATE(YEAR($X$5),MONTH($X$5)+Параметры!$C$12,1),1,)</f>
        <v>0</v>
      </c>
      <c r="AU6" s="3">
        <f>IF(AU5&lt;DATE(YEAR($X$5),MONTH($X$5)+Параметры!$C$12,1),1,)</f>
        <v>0</v>
      </c>
      <c r="AV6" s="3">
        <f>IF(AV5&lt;DATE(YEAR($X$5),MONTH($X$5)+Параметры!$C$12,1),1,)</f>
        <v>0</v>
      </c>
      <c r="AW6" s="3">
        <f>IF(AW5&lt;DATE(YEAR($X$5),MONTH($X$5)+Параметры!$C$12,1),1,)</f>
        <v>0</v>
      </c>
      <c r="AX6" s="3">
        <f>IF(AX5&lt;DATE(YEAR($X$5),MONTH($X$5)+Параметры!$C$12,1),1,)</f>
        <v>0</v>
      </c>
      <c r="AY6" s="3">
        <f>IF(AY5&lt;DATE(YEAR($X$5),MONTH($X$5)+Параметры!$C$12,1),1,)</f>
        <v>0</v>
      </c>
      <c r="AZ6" s="3">
        <f>IF(AZ5&lt;DATE(YEAR($X$5),MONTH($X$5)+Параметры!$C$12,1),1,)</f>
        <v>0</v>
      </c>
      <c r="BA6" s="3">
        <f>IF(BA5&lt;DATE(YEAR($X$5),MONTH($X$5)+Параметры!$C$12,1),1,)</f>
        <v>0</v>
      </c>
      <c r="BB6" s="3">
        <f>IF(BB5&lt;DATE(YEAR($X$5),MONTH($X$5)+Параметры!$C$12,1),1,)</f>
        <v>0</v>
      </c>
      <c r="BC6" s="3">
        <f>IF(BC5&lt;DATE(YEAR($X$5),MONTH($X$5)+Параметры!$C$12,1),1,)</f>
        <v>0</v>
      </c>
      <c r="BD6" s="3">
        <f>IF(BD5&lt;DATE(YEAR($X$5),MONTH($X$5)+Параметры!$C$12,1),1,)</f>
        <v>0</v>
      </c>
      <c r="BE6" s="3">
        <f>IF(BE5&lt;DATE(YEAR($X$5),MONTH($X$5)+Параметры!$C$12,1),1,)</f>
        <v>0</v>
      </c>
      <c r="BF6" s="3">
        <f>IF(BF5&lt;DATE(YEAR($X$5),MONTH($X$5)+Параметры!$C$12,1),1,)</f>
        <v>0</v>
      </c>
      <c r="BG6" s="3">
        <f>IF(BG5&lt;DATE(YEAR($X$5),MONTH($X$5)+Параметры!$C$12,1),1,)</f>
        <v>0</v>
      </c>
      <c r="BH6" s="3">
        <f>IF(BH5&lt;DATE(YEAR($X$5),MONTH($X$5)+Параметры!$C$12,1),1,)</f>
        <v>0</v>
      </c>
      <c r="BI6" s="3">
        <f>IF(BI5&lt;DATE(YEAR($X$5),MONTH($X$5)+Параметры!$C$12,1),1,)</f>
        <v>0</v>
      </c>
      <c r="BJ6" s="3">
        <f>IF(BJ5&lt;DATE(YEAR($X$5),MONTH($X$5)+Параметры!$C$12,1),1,)</f>
        <v>0</v>
      </c>
      <c r="BK6" s="3">
        <f>IF(BK5&lt;DATE(YEAR($X$5),MONTH($X$5)+Параметры!$C$12,1),1,)</f>
        <v>0</v>
      </c>
      <c r="BL6" s="3">
        <f>IF(BL5&lt;DATE(YEAR($X$5),MONTH($X$5)+Параметры!$C$12,1),1,)</f>
        <v>0</v>
      </c>
      <c r="BM6" s="3">
        <f>IF(BM5&lt;DATE(YEAR($X$5),MONTH($X$5)+Параметры!$C$12,1),1,)</f>
        <v>0</v>
      </c>
      <c r="BN6" s="3">
        <f>IF(BN5&lt;DATE(YEAR($X$5),MONTH($X$5)+Параметры!$C$12,1),1,)</f>
        <v>0</v>
      </c>
      <c r="BO6" s="3">
        <f>IF(BO5&lt;DATE(YEAR($X$5),MONTH($X$5)+Параметры!$C$12,1),1,)</f>
        <v>0</v>
      </c>
      <c r="BP6" s="3">
        <f>IF(BP5&lt;DATE(YEAR($X$5),MONTH($X$5)+Параметры!$C$12,1),1,)</f>
        <v>0</v>
      </c>
      <c r="BQ6" s="3">
        <f>IF(BQ5&lt;DATE(YEAR($X$5),MONTH($X$5)+Параметры!$C$12,1),1,)</f>
        <v>0</v>
      </c>
      <c r="BR6" s="3">
        <f>IF(BR5&lt;DATE(YEAR($X$5),MONTH($X$5)+Параметры!$C$12,1),1,)</f>
        <v>0</v>
      </c>
      <c r="BS6" s="3">
        <f>IF(BS5&lt;DATE(YEAR($X$5),MONTH($X$5)+Параметры!$C$12,1),1,)</f>
        <v>0</v>
      </c>
      <c r="BT6" s="3">
        <f>IF(BT5&lt;DATE(YEAR($X$5),MONTH($X$5)+Параметры!$C$12,1),1,)</f>
        <v>0</v>
      </c>
      <c r="BU6" s="3">
        <f>IF(BU5&lt;DATE(YEAR($X$5),MONTH($X$5)+Параметры!$C$12,1),1,)</f>
        <v>0</v>
      </c>
      <c r="BV6" s="3">
        <f>IF(BV5&lt;DATE(YEAR($X$5),MONTH($X$5)+Параметры!$C$12,1),1,)</f>
        <v>0</v>
      </c>
      <c r="BW6" s="3">
        <f>IF(BW5&lt;DATE(YEAR($X$5),MONTH($X$5)+Параметры!$C$12,1),1,)</f>
        <v>0</v>
      </c>
      <c r="BX6" s="3">
        <f>IF(BX5&lt;DATE(YEAR($X$5),MONTH($X$5)+Параметры!$C$12,1),1,)</f>
        <v>0</v>
      </c>
      <c r="BY6" s="3">
        <f>IF(BY5&lt;DATE(YEAR($X$5),MONTH($X$5)+Параметры!$C$12,1),1,)</f>
        <v>0</v>
      </c>
      <c r="BZ6" s="3">
        <f>IF(BZ5&lt;DATE(YEAR($X$5),MONTH($X$5)+Параметры!$C$12,1),1,)</f>
        <v>0</v>
      </c>
      <c r="CA6" s="3">
        <f>IF(CA5&lt;DATE(YEAR($X$5),MONTH($X$5)+Параметры!$C$12,1),1,)</f>
        <v>0</v>
      </c>
      <c r="CB6" s="3">
        <f>IF(CB5&lt;DATE(YEAR($X$5),MONTH($X$5)+Параметры!$C$12,1),1,)</f>
        <v>0</v>
      </c>
      <c r="CC6" s="3">
        <f>IF(CC5&lt;DATE(YEAR($X$5),MONTH($X$5)+Параметры!$C$12,1),1,)</f>
        <v>0</v>
      </c>
      <c r="CD6" s="3">
        <f>IF(CD5&lt;DATE(YEAR($X$5),MONTH($X$5)+Параметры!$C$12,1),1,)</f>
        <v>0</v>
      </c>
      <c r="CE6" s="3">
        <f>IF(CE5&lt;DATE(YEAR($X$5),MONTH($X$5)+Параметры!$C$12,1),1,)</f>
        <v>0</v>
      </c>
    </row>
    <row r="7" spans="2:96">
      <c r="B7" s="17" t="s">
        <v>895</v>
      </c>
      <c r="C7" s="19"/>
      <c r="D7" s="19" t="s">
        <v>64</v>
      </c>
      <c r="E7" s="19"/>
      <c r="F7" s="19"/>
      <c r="G7" s="19"/>
      <c r="H7" s="19">
        <v>24</v>
      </c>
      <c r="I7" s="19"/>
      <c r="J7" s="19">
        <v>24</v>
      </c>
      <c r="K7" s="19"/>
      <c r="L7" s="19"/>
      <c r="N7" s="7"/>
      <c r="W7" s="3" t="s">
        <v>433</v>
      </c>
      <c r="X7" s="3">
        <f>IF(X5&lt;DATE(YEAR($X$5),MONTH($X$5)+Параметры!$C$12+12,1),1,)</f>
        <v>1</v>
      </c>
      <c r="Y7" s="3">
        <f>IF(Y5&lt;DATE(YEAR($X$5),MONTH($X$5)+Параметры!$C$12+12,1),1,)</f>
        <v>1</v>
      </c>
      <c r="Z7" s="3">
        <f>IF(Z5&lt;DATE(YEAR($X$5),MONTH($X$5)+Параметры!$C$12+12,1),1,)</f>
        <v>1</v>
      </c>
      <c r="AA7" s="3">
        <f>IF(AA5&lt;DATE(YEAR($X$5),MONTH($X$5)+Параметры!$C$12+12,1),1,)</f>
        <v>1</v>
      </c>
      <c r="AB7" s="3">
        <f>IF(AB5&lt;DATE(YEAR($X$5),MONTH($X$5)+Параметры!$C$12+12,1),1,)</f>
        <v>1</v>
      </c>
      <c r="AC7" s="3">
        <f>IF(AC5&lt;DATE(YEAR($X$5),MONTH($X$5)+Параметры!$C$12+12,1),1,)</f>
        <v>1</v>
      </c>
      <c r="AD7" s="3">
        <f>IF(AD5&lt;DATE(YEAR($X$5),MONTH($X$5)+Параметры!$C$12+12,1),1,)</f>
        <v>1</v>
      </c>
      <c r="AE7" s="3">
        <f>IF(AE5&lt;DATE(YEAR($X$5),MONTH($X$5)+Параметры!$C$12+12,1),1,)</f>
        <v>1</v>
      </c>
      <c r="AF7" s="3">
        <f>IF(AF5&lt;DATE(YEAR($X$5),MONTH($X$5)+Параметры!$C$12+12,1),1,)</f>
        <v>1</v>
      </c>
      <c r="AG7" s="3">
        <f>IF(AG5&lt;DATE(YEAR($X$5),MONTH($X$5)+Параметры!$C$12+12,1),1,)</f>
        <v>1</v>
      </c>
      <c r="AH7" s="3">
        <f>IF(AH5&lt;DATE(YEAR($X$5),MONTH($X$5)+Параметры!$C$12+12,1),1,)</f>
        <v>1</v>
      </c>
      <c r="AI7" s="3">
        <f>IF(AI5&lt;DATE(YEAR($X$5),MONTH($X$5)+Параметры!$C$12+12,1),1,)</f>
        <v>1</v>
      </c>
      <c r="AJ7" s="3">
        <f>IF(AJ5&lt;DATE(YEAR($X$5),MONTH($X$5)+Параметры!$C$12+12,1),1,)</f>
        <v>1</v>
      </c>
      <c r="AK7" s="3">
        <f>IF(AK5&lt;DATE(YEAR($X$5),MONTH($X$5)+Параметры!$C$12+12,1),1,)</f>
        <v>1</v>
      </c>
      <c r="AL7" s="3">
        <f>IF(AL5&lt;DATE(YEAR($X$5),MONTH($X$5)+Параметры!$C$12+12,1),1,)</f>
        <v>1</v>
      </c>
      <c r="AM7" s="3">
        <f>IF(AM5&lt;DATE(YEAR($X$5),MONTH($X$5)+Параметры!$C$12+12,1),1,)</f>
        <v>1</v>
      </c>
      <c r="AN7" s="3">
        <f>IF(AN5&lt;DATE(YEAR($X$5),MONTH($X$5)+Параметры!$C$12+12,1),1,)</f>
        <v>1</v>
      </c>
      <c r="AO7" s="3">
        <f>IF(AO5&lt;DATE(YEAR($X$5),MONTH($X$5)+Параметры!$C$12+12,1),1,)</f>
        <v>1</v>
      </c>
      <c r="AP7" s="3">
        <f>IF(AP5&lt;DATE(YEAR($X$5),MONTH($X$5)+Параметры!$C$12+12,1),1,)</f>
        <v>1</v>
      </c>
      <c r="AQ7" s="3">
        <f>IF(AQ5&lt;DATE(YEAR($X$5),MONTH($X$5)+Параметры!$C$12+12,1),1,)</f>
        <v>1</v>
      </c>
      <c r="AR7" s="3">
        <f>IF(AR5&lt;DATE(YEAR($X$5),MONTH($X$5)+Параметры!$C$12+12,1),1,)</f>
        <v>1</v>
      </c>
      <c r="AS7" s="3">
        <f>IF(AS5&lt;DATE(YEAR($X$5),MONTH($X$5)+Параметры!$C$12+12,1),1,)</f>
        <v>1</v>
      </c>
      <c r="AT7" s="3">
        <f>IF(AT5&lt;DATE(YEAR($X$5),MONTH($X$5)+Параметры!$C$12+12,1),1,)</f>
        <v>1</v>
      </c>
      <c r="AU7" s="3">
        <f>IF(AU5&lt;DATE(YEAR($X$5),MONTH($X$5)+Параметры!$C$12+12,1),1,)</f>
        <v>1</v>
      </c>
      <c r="AV7" s="3">
        <f>IF(AV5&lt;DATE(YEAR($X$5),MONTH($X$5)+Параметры!$C$12+12,1),1,)</f>
        <v>0</v>
      </c>
      <c r="AW7" s="3">
        <f>IF(AW5&lt;DATE(YEAR($X$5),MONTH($X$5)+Параметры!$C$12+12,1),1,)</f>
        <v>0</v>
      </c>
      <c r="AX7" s="3">
        <f>IF(AX5&lt;DATE(YEAR($X$5),MONTH($X$5)+Параметры!$C$12+12,1),1,)</f>
        <v>0</v>
      </c>
      <c r="AY7" s="3">
        <f>IF(AY5&lt;DATE(YEAR($X$5),MONTH($X$5)+Параметры!$C$12+12,1),1,)</f>
        <v>0</v>
      </c>
      <c r="AZ7" s="3">
        <f>IF(AZ5&lt;DATE(YEAR($X$5),MONTH($X$5)+Параметры!$C$12+12,1),1,)</f>
        <v>0</v>
      </c>
      <c r="BA7" s="3">
        <f>IF(BA5&lt;DATE(YEAR($X$5),MONTH($X$5)+Параметры!$C$12+12,1),1,)</f>
        <v>0</v>
      </c>
      <c r="BB7" s="3">
        <f>IF(BB5&lt;DATE(YEAR($X$5),MONTH($X$5)+Параметры!$C$12+12,1),1,)</f>
        <v>0</v>
      </c>
      <c r="BC7" s="3">
        <f>IF(BC5&lt;DATE(YEAR($X$5),MONTH($X$5)+Параметры!$C$12+12,1),1,)</f>
        <v>0</v>
      </c>
      <c r="BD7" s="3">
        <f>IF(BD5&lt;DATE(YEAR($X$5),MONTH($X$5)+Параметры!$C$12+12,1),1,)</f>
        <v>0</v>
      </c>
      <c r="BE7" s="3">
        <f>IF(BE5&lt;DATE(YEAR($X$5),MONTH($X$5)+Параметры!$C$12+12,1),1,)</f>
        <v>0</v>
      </c>
      <c r="BF7" s="3">
        <f>IF(BF5&lt;DATE(YEAR($X$5),MONTH($X$5)+Параметры!$C$12+12,1),1,)</f>
        <v>0</v>
      </c>
      <c r="BG7" s="3">
        <f>IF(BG5&lt;DATE(YEAR($X$5),MONTH($X$5)+Параметры!$C$12+12,1),1,)</f>
        <v>0</v>
      </c>
      <c r="BH7" s="3">
        <f>IF(BH5&lt;DATE(YEAR($X$5),MONTH($X$5)+Параметры!$C$12+12,1),1,)</f>
        <v>0</v>
      </c>
      <c r="BI7" s="3">
        <f>IF(BI5&lt;DATE(YEAR($X$5),MONTH($X$5)+Параметры!$C$12+12,1),1,)</f>
        <v>0</v>
      </c>
      <c r="BJ7" s="3">
        <f>IF(BJ5&lt;DATE(YEAR($X$5),MONTH($X$5)+Параметры!$C$12+12,1),1,)</f>
        <v>0</v>
      </c>
      <c r="BK7" s="3">
        <f>IF(BK5&lt;DATE(YEAR($X$5),MONTH($X$5)+Параметры!$C$12+12,1),1,)</f>
        <v>0</v>
      </c>
      <c r="BL7" s="3">
        <f>IF(BL5&lt;DATE(YEAR($X$5),MONTH($X$5)+Параметры!$C$12+12,1),1,)</f>
        <v>0</v>
      </c>
      <c r="BM7" s="3">
        <f>IF(BM5&lt;DATE(YEAR($X$5),MONTH($X$5)+Параметры!$C$12+12,1),1,)</f>
        <v>0</v>
      </c>
      <c r="BN7" s="3">
        <f>IF(BN5&lt;DATE(YEAR($X$5),MONTH($X$5)+Параметры!$C$12+12,1),1,)</f>
        <v>0</v>
      </c>
      <c r="BO7" s="3">
        <f>IF(BO5&lt;DATE(YEAR($X$5),MONTH($X$5)+Параметры!$C$12+12,1),1,)</f>
        <v>0</v>
      </c>
      <c r="BP7" s="3">
        <f>IF(BP5&lt;DATE(YEAR($X$5),MONTH($X$5)+Параметры!$C$12+12,1),1,)</f>
        <v>0</v>
      </c>
      <c r="BQ7" s="3">
        <f>IF(BQ5&lt;DATE(YEAR($X$5),MONTH($X$5)+Параметры!$C$12+12,1),1,)</f>
        <v>0</v>
      </c>
      <c r="BR7" s="3">
        <f>IF(BR5&lt;DATE(YEAR($X$5),MONTH($X$5)+Параметры!$C$12+12,1),1,)</f>
        <v>0</v>
      </c>
      <c r="BS7" s="3">
        <f>IF(BS5&lt;DATE(YEAR($X$5),MONTH($X$5)+Параметры!$C$12+12,1),1,)</f>
        <v>0</v>
      </c>
      <c r="BT7" s="3">
        <f>IF(BT5&lt;DATE(YEAR($X$5),MONTH($X$5)+Параметры!$C$12+12,1),1,)</f>
        <v>0</v>
      </c>
      <c r="BU7" s="3">
        <f>IF(BU5&lt;DATE(YEAR($X$5),MONTH($X$5)+Параметры!$C$12+12,1),1,)</f>
        <v>0</v>
      </c>
      <c r="BV7" s="3">
        <f>IF(BV5&lt;DATE(YEAR($X$5),MONTH($X$5)+Параметры!$C$12+12,1),1,)</f>
        <v>0</v>
      </c>
      <c r="BW7" s="3">
        <f>IF(BW5&lt;DATE(YEAR($X$5),MONTH($X$5)+Параметры!$C$12+12,1),1,)</f>
        <v>0</v>
      </c>
      <c r="BX7" s="3">
        <f>IF(BX5&lt;DATE(YEAR($X$5),MONTH($X$5)+Параметры!$C$12+12,1),1,)</f>
        <v>0</v>
      </c>
      <c r="BY7" s="3">
        <f>IF(BY5&lt;DATE(YEAR($X$5),MONTH($X$5)+Параметры!$C$12+12,1),1,)</f>
        <v>0</v>
      </c>
      <c r="BZ7" s="3">
        <f>IF(BZ5&lt;DATE(YEAR($X$5),MONTH($X$5)+Параметры!$C$12+12,1),1,)</f>
        <v>0</v>
      </c>
      <c r="CA7" s="3">
        <f>IF(CA5&lt;DATE(YEAR($X$5),MONTH($X$5)+Параметры!$C$12+12,1),1,)</f>
        <v>0</v>
      </c>
      <c r="CB7" s="3">
        <f>IF(CB5&lt;DATE(YEAR($X$5),MONTH($X$5)+Параметры!$C$12+12,1),1,)</f>
        <v>0</v>
      </c>
      <c r="CC7" s="3">
        <f>IF(CC5&lt;DATE(YEAR($X$5),MONTH($X$5)+Параметры!$C$12+12,1),1,)</f>
        <v>0</v>
      </c>
      <c r="CD7" s="3">
        <f>IF(CD5&lt;DATE(YEAR($X$5),MONTH($X$5)+Параметры!$C$12+12,1),1,)</f>
        <v>0</v>
      </c>
      <c r="CE7" s="3">
        <f>IF(CE5&lt;DATE(YEAR($X$5),MONTH($X$5)+Параметры!$C$12+12,1),1,)</f>
        <v>0</v>
      </c>
      <c r="CF7" s="3">
        <f>IF(CF5&lt;DATE(YEAR($X$5),MONTH($X$5)+Параметры!$C$12+12,1),1,)</f>
        <v>0</v>
      </c>
      <c r="CG7" s="3">
        <f>IF(CG5&lt;DATE(YEAR($X$5),MONTH($X$5)+Параметры!$C$12+12,1),1,)</f>
        <v>0</v>
      </c>
      <c r="CH7" s="3">
        <f>IF(CH5&lt;DATE(YEAR($X$5),MONTH($X$5)+Параметры!$C$12+12,1),1,)</f>
        <v>0</v>
      </c>
      <c r="CI7" s="3">
        <f>IF(CI5&lt;DATE(YEAR($X$5),MONTH($X$5)+Параметры!$C$12+12,1),1,)</f>
        <v>0</v>
      </c>
      <c r="CJ7" s="3">
        <f>IF(CJ5&lt;DATE(YEAR($X$5),MONTH($X$5)+Параметры!$C$12+12,1),1,)</f>
        <v>0</v>
      </c>
      <c r="CK7" s="3">
        <f>IF(CK5&lt;DATE(YEAR($X$5),MONTH($X$5)+Параметры!$C$12+12,1),1,)</f>
        <v>0</v>
      </c>
      <c r="CL7" s="3">
        <f>IF(CL5&lt;DATE(YEAR($X$5),MONTH($X$5)+Параметры!$C$12+12,1),1,)</f>
        <v>0</v>
      </c>
      <c r="CM7" s="3">
        <f>IF(CM5&lt;DATE(YEAR($X$5),MONTH($X$5)+Параметры!$C$12+12,1),1,)</f>
        <v>0</v>
      </c>
      <c r="CN7" s="3">
        <f>IF(CN5&lt;DATE(YEAR($X$5),MONTH($X$5)+Параметры!$C$12+12,1),1,)</f>
        <v>0</v>
      </c>
      <c r="CO7" s="3">
        <f>IF(CO5&lt;DATE(YEAR($X$5),MONTH($X$5)+Параметры!$C$12+12,1),1,)</f>
        <v>0</v>
      </c>
      <c r="CP7" s="3">
        <f>IF(CP5&lt;DATE(YEAR($X$5),MONTH($X$5)+Параметры!$C$12+12,1),1,)</f>
        <v>0</v>
      </c>
      <c r="CQ7" s="3">
        <f>IF(CQ5&lt;DATE(YEAR($X$5),MONTH($X$5)+Параметры!$C$12+12,1),1,)</f>
        <v>0</v>
      </c>
    </row>
    <row r="8" spans="2:96">
      <c r="B8" s="17" t="s">
        <v>896</v>
      </c>
      <c r="C8" s="19"/>
      <c r="D8" s="19" t="s">
        <v>64</v>
      </c>
      <c r="E8" s="19"/>
      <c r="F8" s="19"/>
      <c r="G8" s="19"/>
      <c r="H8" s="19"/>
      <c r="I8" s="19"/>
      <c r="J8" s="19"/>
      <c r="K8" s="19"/>
      <c r="L8" s="19"/>
      <c r="N8" s="7"/>
      <c r="W8" s="3" t="s">
        <v>391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198">
        <f>(1+Параметры!$C16)</f>
        <v>1</v>
      </c>
      <c r="AK8" s="198">
        <f>(1+Параметры!$C16)</f>
        <v>1</v>
      </c>
      <c r="AL8" s="198">
        <f>(1+Параметры!$C16)</f>
        <v>1</v>
      </c>
      <c r="AM8" s="198">
        <f>(1+Параметры!$C16)</f>
        <v>1</v>
      </c>
      <c r="AN8" s="198">
        <f>(1+Параметры!$C16)</f>
        <v>1</v>
      </c>
      <c r="AO8" s="198">
        <f>(1+Параметры!$C16)</f>
        <v>1</v>
      </c>
      <c r="AP8" s="198">
        <f>(1+Параметры!$C16)</f>
        <v>1</v>
      </c>
      <c r="AQ8" s="198">
        <f>(1+Параметры!$C16)</f>
        <v>1</v>
      </c>
      <c r="AR8" s="198">
        <f>(1+Параметры!$C16)</f>
        <v>1</v>
      </c>
      <c r="AS8" s="198">
        <f>(1+Параметры!$C16)</f>
        <v>1</v>
      </c>
      <c r="AT8" s="198">
        <f>(1+Параметры!$C16)</f>
        <v>1</v>
      </c>
      <c r="AU8" s="198">
        <f>(1+Параметры!$C16)</f>
        <v>1</v>
      </c>
      <c r="AV8" s="198">
        <f>(1+Параметры!$C16)^2</f>
        <v>1</v>
      </c>
      <c r="AW8" s="198">
        <f>(1+Параметры!$C16)^2</f>
        <v>1</v>
      </c>
      <c r="AX8" s="198">
        <f>(1+Параметры!$C16)^2</f>
        <v>1</v>
      </c>
      <c r="AY8" s="198">
        <f>(1+Параметры!$C16)^2</f>
        <v>1</v>
      </c>
      <c r="AZ8" s="198">
        <f>(1+Параметры!$C16)^2</f>
        <v>1</v>
      </c>
      <c r="BA8" s="198">
        <f>(1+Параметры!$C16)^2</f>
        <v>1</v>
      </c>
      <c r="BB8" s="198">
        <f>(1+Параметры!$C16)^2</f>
        <v>1</v>
      </c>
      <c r="BC8" s="198">
        <f>(1+Параметры!$C16)^2</f>
        <v>1</v>
      </c>
      <c r="BD8" s="198">
        <f>(1+Параметры!$C16)^2</f>
        <v>1</v>
      </c>
      <c r="BE8" s="198">
        <f>(1+Параметры!$C16)^2</f>
        <v>1</v>
      </c>
      <c r="BF8" s="198">
        <f>(1+Параметры!$C16)^2</f>
        <v>1</v>
      </c>
      <c r="BG8" s="198">
        <f>(1+Параметры!$C16)^2</f>
        <v>1</v>
      </c>
      <c r="BH8" s="198">
        <f>(1+Параметры!$C16)^3</f>
        <v>1</v>
      </c>
      <c r="BI8" s="198">
        <f>(1+Параметры!$C16)^3</f>
        <v>1</v>
      </c>
      <c r="BJ8" s="198">
        <f>(1+Параметры!$C16)^3</f>
        <v>1</v>
      </c>
      <c r="BK8" s="198">
        <f>(1+Параметры!$C16)^3</f>
        <v>1</v>
      </c>
      <c r="BL8" s="198">
        <f>(1+Параметры!$C16)^3</f>
        <v>1</v>
      </c>
      <c r="BM8" s="198">
        <f>(1+Параметры!$C16)^3</f>
        <v>1</v>
      </c>
      <c r="BN8" s="198">
        <f>(1+Параметры!$C16)^3</f>
        <v>1</v>
      </c>
      <c r="BO8" s="198">
        <f>(1+Параметры!$C16)^3</f>
        <v>1</v>
      </c>
      <c r="BP8" s="198">
        <f>(1+Параметры!$C16)^3</f>
        <v>1</v>
      </c>
      <c r="BQ8" s="198">
        <f>(1+Параметры!$C16)^3</f>
        <v>1</v>
      </c>
      <c r="BR8" s="198">
        <f>(1+Параметры!$C16)^3</f>
        <v>1</v>
      </c>
      <c r="BS8" s="198">
        <f>(1+Параметры!$C16)^3</f>
        <v>1</v>
      </c>
      <c r="BT8" s="198">
        <f>(1+Параметры!$C16)^4</f>
        <v>1</v>
      </c>
      <c r="BU8" s="198">
        <f>(1+Параметры!$C16)^4</f>
        <v>1</v>
      </c>
      <c r="BV8" s="198">
        <f>(1+Параметры!$C16)^4</f>
        <v>1</v>
      </c>
      <c r="BW8" s="198">
        <f>(1+Параметры!$C16)^4</f>
        <v>1</v>
      </c>
      <c r="BX8" s="198">
        <f>(1+Параметры!$C16)^4</f>
        <v>1</v>
      </c>
      <c r="BY8" s="198">
        <f>(1+Параметры!$C16)^4</f>
        <v>1</v>
      </c>
      <c r="BZ8" s="198">
        <f>(1+Параметры!$C16)^4</f>
        <v>1</v>
      </c>
      <c r="CA8" s="198">
        <f>(1+Параметры!$C16)^4</f>
        <v>1</v>
      </c>
      <c r="CB8" s="198">
        <f>(1+Параметры!$C16)^4</f>
        <v>1</v>
      </c>
      <c r="CC8" s="198">
        <f>(1+Параметры!$C16)^4</f>
        <v>1</v>
      </c>
      <c r="CD8" s="198">
        <f>(1+Параметры!$C16)^4</f>
        <v>1</v>
      </c>
      <c r="CE8" s="198">
        <f>(1+Параметры!$C16)^4</f>
        <v>1</v>
      </c>
    </row>
    <row r="9" spans="2:96">
      <c r="B9" s="17" t="s">
        <v>676</v>
      </c>
      <c r="C9" s="19"/>
      <c r="D9" s="19" t="s">
        <v>64</v>
      </c>
      <c r="E9" s="19"/>
      <c r="F9" s="19"/>
      <c r="G9" s="19"/>
      <c r="H9" s="19"/>
      <c r="I9" s="19"/>
      <c r="J9" s="19"/>
      <c r="K9" s="19"/>
      <c r="L9" s="19"/>
      <c r="N9" s="7"/>
      <c r="W9" s="3" t="s">
        <v>388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199">
        <f>(1+Параметры!$C17)^1</f>
        <v>1</v>
      </c>
      <c r="AE9" s="199">
        <f>(1+Параметры!$C17)^1</f>
        <v>1</v>
      </c>
      <c r="AF9" s="199">
        <f>(1+Параметры!$C17)^1</f>
        <v>1</v>
      </c>
      <c r="AG9" s="199">
        <f>(1+Параметры!$C17)^1</f>
        <v>1</v>
      </c>
      <c r="AH9" s="199">
        <f>(1+Параметры!$C17)^1</f>
        <v>1</v>
      </c>
      <c r="AI9" s="199">
        <f>(1+Параметры!$C17)^1</f>
        <v>1</v>
      </c>
      <c r="AJ9" s="198">
        <f>(1+Параметры!$C17)^1</f>
        <v>1</v>
      </c>
      <c r="AK9" s="198">
        <f>(1+Параметры!$C17)^1</f>
        <v>1</v>
      </c>
      <c r="AL9" s="198">
        <f>(1+Параметры!$C17)^1</f>
        <v>1</v>
      </c>
      <c r="AM9" s="198">
        <f>(1+Параметры!$C17)^1</f>
        <v>1</v>
      </c>
      <c r="AN9" s="198">
        <f>(1+Параметры!$C17)^1</f>
        <v>1</v>
      </c>
      <c r="AO9" s="198">
        <f>(1+Параметры!$C17)^1</f>
        <v>1</v>
      </c>
      <c r="AP9" s="198">
        <f>(1+Параметры!$C17)^2</f>
        <v>1</v>
      </c>
      <c r="AQ9" s="198">
        <f>(1+Параметры!$C17)^2</f>
        <v>1</v>
      </c>
      <c r="AR9" s="198">
        <f>(1+Параметры!$C17)^2</f>
        <v>1</v>
      </c>
      <c r="AS9" s="198">
        <f>(1+Параметры!$C17)^2</f>
        <v>1</v>
      </c>
      <c r="AT9" s="198">
        <f>(1+Параметры!$C17)^2</f>
        <v>1</v>
      </c>
      <c r="AU9" s="198">
        <f>(1+Параметры!$C17)^2</f>
        <v>1</v>
      </c>
      <c r="AV9" s="198">
        <f>(1+Параметры!$C17)^2</f>
        <v>1</v>
      </c>
      <c r="AW9" s="198">
        <f>(1+Параметры!$C17)^2</f>
        <v>1</v>
      </c>
      <c r="AX9" s="198">
        <f>(1+Параметры!$C17)^2</f>
        <v>1</v>
      </c>
      <c r="AY9" s="198">
        <f>(1+Параметры!$C17)^2</f>
        <v>1</v>
      </c>
      <c r="AZ9" s="198">
        <f>(1+Параметры!$C17)^2</f>
        <v>1</v>
      </c>
      <c r="BA9" s="198">
        <f>(1+Параметры!$C17)^2</f>
        <v>1</v>
      </c>
      <c r="BB9" s="198">
        <f>(1+Параметры!$C17)^3</f>
        <v>1</v>
      </c>
      <c r="BC9" s="198">
        <f>(1+Параметры!$C17)^3</f>
        <v>1</v>
      </c>
      <c r="BD9" s="198">
        <f>(1+Параметры!$C17)^3</f>
        <v>1</v>
      </c>
      <c r="BE9" s="198">
        <f>(1+Параметры!$C17)^3</f>
        <v>1</v>
      </c>
      <c r="BF9" s="198">
        <f>(1+Параметры!$C17)^3</f>
        <v>1</v>
      </c>
      <c r="BG9" s="198">
        <f>(1+Параметры!$C17)^3</f>
        <v>1</v>
      </c>
      <c r="BH9" s="198">
        <f>(1+Параметры!$C17)^3</f>
        <v>1</v>
      </c>
      <c r="BI9" s="198">
        <f>(1+Параметры!$C17)^3</f>
        <v>1</v>
      </c>
      <c r="BJ9" s="198">
        <f>(1+Параметры!$C17)^3</f>
        <v>1</v>
      </c>
      <c r="BK9" s="198">
        <f>(1+Параметры!$C17)^3</f>
        <v>1</v>
      </c>
      <c r="BL9" s="198">
        <f>(1+Параметры!$C17)^3</f>
        <v>1</v>
      </c>
      <c r="BM9" s="198">
        <f>(1+Параметры!$C17)^3</f>
        <v>1</v>
      </c>
      <c r="BN9" s="198">
        <f>(1+Параметры!$C17)^4</f>
        <v>1</v>
      </c>
      <c r="BO9" s="198">
        <f>(1+Параметры!$C17)^4</f>
        <v>1</v>
      </c>
      <c r="BP9" s="198">
        <f>(1+Параметры!$C17)^4</f>
        <v>1</v>
      </c>
      <c r="BQ9" s="198">
        <f>(1+Параметры!$C17)^4</f>
        <v>1</v>
      </c>
      <c r="BR9" s="198">
        <f>(1+Параметры!$C17)^4</f>
        <v>1</v>
      </c>
      <c r="BS9" s="198">
        <f>(1+Параметры!$C17)^4</f>
        <v>1</v>
      </c>
      <c r="BT9" s="198">
        <f>(1+Параметры!$C17)^4</f>
        <v>1</v>
      </c>
      <c r="BU9" s="198">
        <f>(1+Параметры!$C17)^4</f>
        <v>1</v>
      </c>
      <c r="BV9" s="198">
        <f>(1+Параметры!$C17)^4</f>
        <v>1</v>
      </c>
      <c r="BW9" s="198">
        <f>(1+Параметры!$C17)^4</f>
        <v>1</v>
      </c>
      <c r="BX9" s="198">
        <f>(1+Параметры!$C17)^4</f>
        <v>1</v>
      </c>
      <c r="BY9" s="198">
        <f>(1+Параметры!$C17)^4</f>
        <v>1</v>
      </c>
      <c r="BZ9" s="198">
        <f>(1+Параметры!$C17)^5</f>
        <v>1</v>
      </c>
      <c r="CA9" s="198">
        <f>(1+Параметры!$C17)^5</f>
        <v>1</v>
      </c>
      <c r="CB9" s="198">
        <f>(1+Параметры!$C17)^5</f>
        <v>1</v>
      </c>
      <c r="CC9" s="198">
        <f>(1+Параметры!$C17)^5</f>
        <v>1</v>
      </c>
      <c r="CD9" s="198">
        <f>(1+Параметры!$C17)^5</f>
        <v>1</v>
      </c>
      <c r="CE9" s="198">
        <f>(1+Параметры!$C17)^5</f>
        <v>1</v>
      </c>
    </row>
    <row r="10" spans="2:96">
      <c r="B10" s="17" t="s">
        <v>507</v>
      </c>
      <c r="C10" s="19"/>
      <c r="D10" s="19" t="s">
        <v>64</v>
      </c>
      <c r="E10" s="19"/>
      <c r="F10" s="19"/>
      <c r="G10" s="19"/>
      <c r="H10" s="19"/>
      <c r="I10" s="19"/>
      <c r="J10" s="19"/>
      <c r="K10" s="19"/>
      <c r="L10" s="19"/>
      <c r="N10" s="7"/>
      <c r="W10" s="3" t="s">
        <v>389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198">
        <f>(1+Параметры!$C18)</f>
        <v>1</v>
      </c>
      <c r="AK10" s="198">
        <f>(1+Параметры!$C18)</f>
        <v>1</v>
      </c>
      <c r="AL10" s="198">
        <f>(1+Параметры!$C18)</f>
        <v>1</v>
      </c>
      <c r="AM10" s="198">
        <f>(1+Параметры!$C18)</f>
        <v>1</v>
      </c>
      <c r="AN10" s="198">
        <f>(1+Параметры!$C18)</f>
        <v>1</v>
      </c>
      <c r="AO10" s="198">
        <f>(1+Параметры!$C18)</f>
        <v>1</v>
      </c>
      <c r="AP10" s="198">
        <f>(1+Параметры!$C18)</f>
        <v>1</v>
      </c>
      <c r="AQ10" s="198">
        <f>(1+Параметры!$C18)</f>
        <v>1</v>
      </c>
      <c r="AR10" s="198">
        <f>(1+Параметры!$C18)</f>
        <v>1</v>
      </c>
      <c r="AS10" s="198">
        <f>(1+Параметры!$C18)</f>
        <v>1</v>
      </c>
      <c r="AT10" s="198">
        <f>(1+Параметры!$C18)</f>
        <v>1</v>
      </c>
      <c r="AU10" s="198">
        <f>(1+Параметры!$C18)</f>
        <v>1</v>
      </c>
      <c r="AV10" s="198">
        <f>(1+Параметры!$C18)^2</f>
        <v>1</v>
      </c>
      <c r="AW10" s="198">
        <f>(1+Параметры!$C18)^2</f>
        <v>1</v>
      </c>
      <c r="AX10" s="198">
        <f>(1+Параметры!$C18)^2</f>
        <v>1</v>
      </c>
      <c r="AY10" s="198">
        <f>(1+Параметры!$C18)^2</f>
        <v>1</v>
      </c>
      <c r="AZ10" s="198">
        <f>(1+Параметры!$C18)^2</f>
        <v>1</v>
      </c>
      <c r="BA10" s="198">
        <f>(1+Параметры!$C18)^2</f>
        <v>1</v>
      </c>
      <c r="BB10" s="198">
        <f>(1+Параметры!$C18)^2</f>
        <v>1</v>
      </c>
      <c r="BC10" s="198">
        <f>(1+Параметры!$C18)^2</f>
        <v>1</v>
      </c>
      <c r="BD10" s="198">
        <f>(1+Параметры!$C18)^2</f>
        <v>1</v>
      </c>
      <c r="BE10" s="198">
        <f>(1+Параметры!$C18)^2</f>
        <v>1</v>
      </c>
      <c r="BF10" s="198">
        <f>(1+Параметры!$C18)^2</f>
        <v>1</v>
      </c>
      <c r="BG10" s="198">
        <f>(1+Параметры!$C18)^2</f>
        <v>1</v>
      </c>
      <c r="BH10" s="198">
        <f>(1+Параметры!$C18)^3</f>
        <v>1</v>
      </c>
      <c r="BI10" s="198">
        <f>(1+Параметры!$C18)^3</f>
        <v>1</v>
      </c>
      <c r="BJ10" s="198">
        <f>(1+Параметры!$C18)^3</f>
        <v>1</v>
      </c>
      <c r="BK10" s="198">
        <f>(1+Параметры!$C18)^3</f>
        <v>1</v>
      </c>
      <c r="BL10" s="198">
        <f>(1+Параметры!$C18)^3</f>
        <v>1</v>
      </c>
      <c r="BM10" s="198">
        <f>(1+Параметры!$C18)^3</f>
        <v>1</v>
      </c>
      <c r="BN10" s="198">
        <f>(1+Параметры!$C18)^3</f>
        <v>1</v>
      </c>
      <c r="BO10" s="198">
        <f>(1+Параметры!$C18)^3</f>
        <v>1</v>
      </c>
      <c r="BP10" s="198">
        <f>(1+Параметры!$C18)^3</f>
        <v>1</v>
      </c>
      <c r="BQ10" s="198">
        <f>(1+Параметры!$C18)^3</f>
        <v>1</v>
      </c>
      <c r="BR10" s="198">
        <f>(1+Параметры!$C18)^3</f>
        <v>1</v>
      </c>
      <c r="BS10" s="198">
        <f>(1+Параметры!$C18)^3</f>
        <v>1</v>
      </c>
      <c r="BT10" s="198">
        <f>(1+Параметры!$C18)^4</f>
        <v>1</v>
      </c>
      <c r="BU10" s="198">
        <f>(1+Параметры!$C18)^4</f>
        <v>1</v>
      </c>
      <c r="BV10" s="198">
        <f>(1+Параметры!$C18)^4</f>
        <v>1</v>
      </c>
      <c r="BW10" s="198">
        <f>(1+Параметры!$C18)^4</f>
        <v>1</v>
      </c>
      <c r="BX10" s="198">
        <f>(1+Параметры!$C18)^4</f>
        <v>1</v>
      </c>
      <c r="BY10" s="198">
        <f>(1+Параметры!$C18)^4</f>
        <v>1</v>
      </c>
      <c r="BZ10" s="198">
        <f>(1+Параметры!$C18)^4</f>
        <v>1</v>
      </c>
      <c r="CA10" s="198">
        <f>(1+Параметры!$C18)^4</f>
        <v>1</v>
      </c>
      <c r="CB10" s="198">
        <f>(1+Параметры!$C18)^4</f>
        <v>1</v>
      </c>
      <c r="CC10" s="198">
        <f>(1+Параметры!$C18)^4</f>
        <v>1</v>
      </c>
      <c r="CD10" s="198">
        <f>(1+Параметры!$C18)^4</f>
        <v>1</v>
      </c>
      <c r="CE10" s="198">
        <f>(1+Параметры!$C18)^4</f>
        <v>1</v>
      </c>
    </row>
    <row r="11" spans="2:96">
      <c r="B11" s="17" t="s">
        <v>677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N11" s="7"/>
      <c r="W11" s="3" t="s">
        <v>387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198">
        <f>(1+Параметры!$C19)</f>
        <v>1</v>
      </c>
      <c r="AK11" s="198">
        <f>(1+Параметры!$C19)</f>
        <v>1</v>
      </c>
      <c r="AL11" s="198">
        <f>(1+Параметры!$C19)</f>
        <v>1</v>
      </c>
      <c r="AM11" s="198">
        <f>(1+Параметры!$C19)</f>
        <v>1</v>
      </c>
      <c r="AN11" s="198">
        <f>(1+Параметры!$C19)</f>
        <v>1</v>
      </c>
      <c r="AO11" s="198">
        <f>(1+Параметры!$C19)</f>
        <v>1</v>
      </c>
      <c r="AP11" s="198">
        <f>(1+Параметры!$C19)</f>
        <v>1</v>
      </c>
      <c r="AQ11" s="198">
        <f>(1+Параметры!$C19)</f>
        <v>1</v>
      </c>
      <c r="AR11" s="198">
        <f>(1+Параметры!$C19)</f>
        <v>1</v>
      </c>
      <c r="AS11" s="198">
        <f>(1+Параметры!$C19)</f>
        <v>1</v>
      </c>
      <c r="AT11" s="198">
        <f>(1+Параметры!$C19)</f>
        <v>1</v>
      </c>
      <c r="AU11" s="198">
        <f>(1+Параметры!$C19)</f>
        <v>1</v>
      </c>
      <c r="AV11" s="198">
        <f>(1+Параметры!$C19)^2</f>
        <v>1</v>
      </c>
      <c r="AW11" s="198">
        <f>(1+Параметры!$C19)^2</f>
        <v>1</v>
      </c>
      <c r="AX11" s="198">
        <f>(1+Параметры!$C19)^2</f>
        <v>1</v>
      </c>
      <c r="AY11" s="198">
        <f>(1+Параметры!$C19)^2</f>
        <v>1</v>
      </c>
      <c r="AZ11" s="198">
        <f>(1+Параметры!$C19)^2</f>
        <v>1</v>
      </c>
      <c r="BA11" s="198">
        <f>(1+Параметры!$C19)^2</f>
        <v>1</v>
      </c>
      <c r="BB11" s="198">
        <f>(1+Параметры!$C19)^2</f>
        <v>1</v>
      </c>
      <c r="BC11" s="198">
        <f>(1+Параметры!$C19)^2</f>
        <v>1</v>
      </c>
      <c r="BD11" s="198">
        <f>(1+Параметры!$C19)^2</f>
        <v>1</v>
      </c>
      <c r="BE11" s="198">
        <f>(1+Параметры!$C19)^2</f>
        <v>1</v>
      </c>
      <c r="BF11" s="198">
        <f>(1+Параметры!$C19)^2</f>
        <v>1</v>
      </c>
      <c r="BG11" s="198">
        <f>(1+Параметры!$C19)^2</f>
        <v>1</v>
      </c>
      <c r="BH11" s="198">
        <f>(1+Параметры!$C19)^3</f>
        <v>1</v>
      </c>
      <c r="BI11" s="198">
        <f>(1+Параметры!$C19)^3</f>
        <v>1</v>
      </c>
      <c r="BJ11" s="198">
        <f>(1+Параметры!$C19)^3</f>
        <v>1</v>
      </c>
      <c r="BK11" s="198">
        <f>(1+Параметры!$C19)^3</f>
        <v>1</v>
      </c>
      <c r="BL11" s="198">
        <f>(1+Параметры!$C19)^3</f>
        <v>1</v>
      </c>
      <c r="BM11" s="198">
        <f>(1+Параметры!$C19)^3</f>
        <v>1</v>
      </c>
      <c r="BN11" s="198">
        <f>(1+Параметры!$C19)^3</f>
        <v>1</v>
      </c>
      <c r="BO11" s="198">
        <f>(1+Параметры!$C19)^3</f>
        <v>1</v>
      </c>
      <c r="BP11" s="198">
        <f>(1+Параметры!$C19)^3</f>
        <v>1</v>
      </c>
      <c r="BQ11" s="198">
        <f>(1+Параметры!$C19)^3</f>
        <v>1</v>
      </c>
      <c r="BR11" s="198">
        <f>(1+Параметры!$C19)^3</f>
        <v>1</v>
      </c>
      <c r="BS11" s="198">
        <f>(1+Параметры!$C19)^3</f>
        <v>1</v>
      </c>
      <c r="BT11" s="198">
        <f>(1+Параметры!$C19)^4</f>
        <v>1</v>
      </c>
      <c r="BU11" s="198">
        <f>(1+Параметры!$C19)^4</f>
        <v>1</v>
      </c>
      <c r="BV11" s="198">
        <f>(1+Параметры!$C19)^4</f>
        <v>1</v>
      </c>
      <c r="BW11" s="198">
        <f>(1+Параметры!$C19)^4</f>
        <v>1</v>
      </c>
      <c r="BX11" s="198">
        <f>(1+Параметры!$C19)^4</f>
        <v>1</v>
      </c>
      <c r="BY11" s="198">
        <f>(1+Параметры!$C19)^4</f>
        <v>1</v>
      </c>
      <c r="BZ11" s="198">
        <f>(1+Параметры!$C19)^4</f>
        <v>1</v>
      </c>
      <c r="CA11" s="198">
        <f>(1+Параметры!$C19)^4</f>
        <v>1</v>
      </c>
      <c r="CB11" s="198">
        <f>(1+Параметры!$C19)^4</f>
        <v>1</v>
      </c>
      <c r="CC11" s="198">
        <f>(1+Параметры!$C19)^4</f>
        <v>1</v>
      </c>
      <c r="CD11" s="198">
        <f>(1+Параметры!$C19)^4</f>
        <v>1</v>
      </c>
      <c r="CE11" s="198">
        <f>(1+Параметры!$C19)^4</f>
        <v>1</v>
      </c>
    </row>
    <row r="12" spans="2:96">
      <c r="B12" s="17" t="s">
        <v>678</v>
      </c>
      <c r="C12" s="19"/>
      <c r="D12" s="19"/>
      <c r="E12" s="19"/>
      <c r="F12" s="19"/>
      <c r="G12" s="19"/>
      <c r="H12" s="19"/>
      <c r="I12" s="19"/>
      <c r="J12" s="19"/>
      <c r="K12" s="19"/>
      <c r="L12" s="19"/>
      <c r="W12" s="6" t="s">
        <v>503</v>
      </c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</row>
    <row r="13" spans="2:96">
      <c r="B13" s="17" t="s">
        <v>497</v>
      </c>
      <c r="C13" s="19"/>
      <c r="D13" s="19"/>
      <c r="E13" s="19"/>
      <c r="F13" s="19"/>
      <c r="G13" s="19"/>
      <c r="H13" s="19"/>
      <c r="I13" s="19"/>
      <c r="J13" s="19"/>
      <c r="K13" s="19"/>
      <c r="L13" s="19"/>
      <c r="W13" s="3" t="s">
        <v>420</v>
      </c>
      <c r="X13" s="76"/>
      <c r="Y13" s="3">
        <f>IF(AND(Y16&gt;=0,X16&lt;0),SUM($X$7:X$7),)</f>
        <v>0</v>
      </c>
      <c r="Z13" s="3">
        <f>IF(AND(Z16&gt;=0,Y16&lt;0),SUM($X$7:Y$7),)</f>
        <v>0</v>
      </c>
      <c r="AA13" s="3">
        <f>IF(AND(AA16&gt;=0,Z16&lt;0),SUM($X$7:Z$7),)</f>
        <v>0</v>
      </c>
      <c r="AB13" s="3">
        <f>IF(AND(AB16&gt;=0,AA16&lt;0),SUM($X$7:AA$7),)</f>
        <v>0</v>
      </c>
      <c r="AC13" s="3">
        <f>IF(AND(AC16&gt;=0,AB16&lt;0),SUM($X$7:AB$7),)</f>
        <v>0</v>
      </c>
      <c r="AD13" s="3">
        <f>IF(AND(AD16&gt;=0,AC16&lt;0),SUM($X$7:AC$7),)</f>
        <v>0</v>
      </c>
      <c r="AE13" s="3">
        <f>IF(AND(AE16&gt;=0,AD16&lt;0),SUM($X$7:AD$7),)</f>
        <v>0</v>
      </c>
      <c r="AF13" s="3">
        <f>IF(AND(AF16&gt;=0,AE16&lt;0),SUM($X$7:AE$7),)</f>
        <v>0</v>
      </c>
      <c r="AG13" s="3">
        <f>IF(AND(AG16&gt;=0,AF16&lt;0),SUM($X$7:AF$7),)</f>
        <v>0</v>
      </c>
      <c r="AH13" s="3">
        <f>IF(AND(AH16&gt;=0,AG16&lt;0),SUM($X$7:AG$7),)</f>
        <v>0</v>
      </c>
      <c r="AI13" s="3">
        <f>IF(AND(AI16&gt;=0,AH16&lt;0),SUM($X$7:AH$7),)</f>
        <v>11</v>
      </c>
      <c r="AJ13" s="3">
        <f>IF(AND(AJ16&gt;=0,AI16&lt;0),SUM($X$7:AI$7),)</f>
        <v>0</v>
      </c>
      <c r="AK13" s="3">
        <f>IF(AND(AK16&gt;=0,AJ16&lt;0),SUM($X$7:AJ$7),)</f>
        <v>0</v>
      </c>
      <c r="AL13" s="3">
        <f>IF(AND(AL16&gt;=0,AK16&lt;0),SUM($X$7:AK$7),)</f>
        <v>0</v>
      </c>
      <c r="AM13" s="3">
        <f>IF(AND(AM16&gt;=0,AL16&lt;0),SUM($X$7:AL$7),)</f>
        <v>0</v>
      </c>
      <c r="AN13" s="3">
        <f>IF(AND(AN16&gt;=0,AM16&lt;0),SUM($X$7:AM$7),)</f>
        <v>0</v>
      </c>
      <c r="AO13" s="3">
        <f>IF(AND(AO16&gt;=0,AN16&lt;0),SUM($X$7:AN$7),)</f>
        <v>0</v>
      </c>
      <c r="AP13" s="3">
        <f>IF(AND(AP16&gt;=0,AO16&lt;0),SUM($X$7:AO$7),)</f>
        <v>0</v>
      </c>
      <c r="AQ13" s="3">
        <f>IF(AND(AQ16&gt;=0,AP16&lt;0),SUM($X$7:AP$7),)</f>
        <v>0</v>
      </c>
      <c r="AR13" s="3">
        <f>IF(AND(AR16&gt;=0,AQ16&lt;0),SUM($X$7:AQ$7),)</f>
        <v>0</v>
      </c>
      <c r="AS13" s="3">
        <f>IF(AND(AS16&gt;=0,AR16&lt;0),SUM($X$7:AR$7),)</f>
        <v>0</v>
      </c>
      <c r="AT13" s="3">
        <f>IF(AND(AT16&gt;=0,AS16&lt;0),SUM($X$7:AS$7),)</f>
        <v>0</v>
      </c>
      <c r="AU13" s="3">
        <f>IF(AND(AU16&gt;=0,AT16&lt;0),SUM($X$7:AT$7),)</f>
        <v>0</v>
      </c>
      <c r="AV13" s="3">
        <f>IF(AND(AV16&gt;=0,AU16&lt;0),SUM($X$7:AU$7),)</f>
        <v>0</v>
      </c>
      <c r="AW13" s="3">
        <f>IF(AND(AW16&gt;=0,AV16&lt;0),SUM($X$7:AV$7),)</f>
        <v>0</v>
      </c>
      <c r="AX13" s="3">
        <f>IF(AND(AX16&gt;=0,AW16&lt;0),SUM($X$7:AW$7),)</f>
        <v>0</v>
      </c>
      <c r="AY13" s="3">
        <f>IF(AND(AY16&gt;=0,AX16&lt;0),SUM($X$7:AX$7),)</f>
        <v>0</v>
      </c>
      <c r="AZ13" s="3">
        <f>IF(AND(AZ16&gt;=0,AY16&lt;0),SUM($X$7:AY$7),)</f>
        <v>0</v>
      </c>
      <c r="BA13" s="3">
        <f>IF(AND(BA16&gt;=0,AZ16&lt;0),SUM($X$7:AZ$7),)</f>
        <v>0</v>
      </c>
      <c r="BB13" s="3">
        <f>IF(AND(BB16&gt;=0,BA16&lt;0),SUM($X$7:BA$7),)</f>
        <v>0</v>
      </c>
      <c r="BC13" s="3">
        <f>IF(AND(BC16&gt;=0,BB16&lt;0),SUM($X$7:BB$7),)</f>
        <v>0</v>
      </c>
      <c r="BD13" s="3">
        <f>IF(AND(BD16&gt;=0,BC16&lt;0),SUM($X$7:BC$7),)</f>
        <v>0</v>
      </c>
      <c r="BE13" s="3">
        <f>IF(AND(BE16&gt;=0,BD16&lt;0),SUM($X$7:BD$7),)</f>
        <v>0</v>
      </c>
      <c r="BF13" s="3">
        <f>IF(AND(BF16&gt;=0,BE16&lt;0),SUM($X$7:BE$7),)</f>
        <v>0</v>
      </c>
      <c r="BG13" s="3">
        <f>IF(AND(BG16&gt;=0,BF16&lt;0),SUM($X$7:BF$7),)</f>
        <v>0</v>
      </c>
      <c r="BH13" s="3">
        <f>IF(AND(BH16&gt;=0,BG16&lt;0),SUM($X$7:BG$7),)</f>
        <v>0</v>
      </c>
      <c r="BI13" s="3">
        <f>IF(AND(BI16&gt;=0,BH16&lt;0),SUM($X$7:BH$7),)</f>
        <v>0</v>
      </c>
      <c r="BJ13" s="3">
        <f>IF(AND(BJ16&gt;=0,BI16&lt;0),SUM($X$7:BI$7),)</f>
        <v>0</v>
      </c>
      <c r="BK13" s="3">
        <f>IF(AND(BK16&gt;=0,BJ16&lt;0),SUM($X$7:BJ$7),)</f>
        <v>0</v>
      </c>
      <c r="BL13" s="3">
        <f>IF(AND(BL16&gt;=0,BK16&lt;0),SUM($X$7:BK$7),)</f>
        <v>0</v>
      </c>
      <c r="BM13" s="3">
        <f>IF(AND(BM16&gt;=0,BL16&lt;0),SUM($X$7:BL$7),)</f>
        <v>0</v>
      </c>
      <c r="BN13" s="3">
        <f>IF(AND(BN16&gt;=0,BM16&lt;0),SUM($X$7:BM$7),)</f>
        <v>0</v>
      </c>
      <c r="BO13" s="3">
        <f>IF(AND(BO16&gt;=0,BN16&lt;0),SUM($X$7:BN$7),)</f>
        <v>0</v>
      </c>
      <c r="BP13" s="3">
        <f>IF(AND(BP16&gt;=0,BO16&lt;0),SUM($X$7:BO$7),)</f>
        <v>0</v>
      </c>
      <c r="BQ13" s="3">
        <f>IF(AND(BQ16&gt;=0,BP16&lt;0),SUM($X$7:BP$7),)</f>
        <v>0</v>
      </c>
      <c r="BR13" s="3">
        <f>IF(AND(BR16&gt;=0,BQ16&lt;0),SUM($X$7:BQ$7),)</f>
        <v>0</v>
      </c>
      <c r="BS13" s="3">
        <f>IF(AND(BS16&gt;=0,BR16&lt;0),SUM($X$7:BR$7),)</f>
        <v>0</v>
      </c>
      <c r="BT13" s="3">
        <f>IF(AND(BT16&gt;=0,BS16&lt;0),SUM($X$7:BS$7),)</f>
        <v>0</v>
      </c>
      <c r="BU13" s="3">
        <f>IF(AND(BU16&gt;=0,BT16&lt;0),SUM($X$7:BT$7),)</f>
        <v>0</v>
      </c>
      <c r="BV13" s="3">
        <f>IF(AND(BV16&gt;=0,BU16&lt;0),SUM($X$7:BU$7),)</f>
        <v>0</v>
      </c>
      <c r="BW13" s="3">
        <f>IF(AND(BW16&gt;=0,BV16&lt;0),SUM($X$7:BV$7),)</f>
        <v>0</v>
      </c>
      <c r="BX13" s="3">
        <f>IF(AND(BX16&gt;=0,BW16&lt;0),SUM($X$7:BW$7),)</f>
        <v>0</v>
      </c>
      <c r="BY13" s="3">
        <f>IF(AND(BY16&gt;=0,BX16&lt;0),SUM($X$7:BX$7),)</f>
        <v>0</v>
      </c>
      <c r="BZ13" s="3">
        <f>IF(AND(BZ16&gt;=0,BY16&lt;0),SUM($X$7:BY$7),)</f>
        <v>0</v>
      </c>
      <c r="CA13" s="3">
        <f>IF(AND(CA16&gt;=0,BZ16&lt;0),SUM($X$7:BZ$7),)</f>
        <v>0</v>
      </c>
      <c r="CB13" s="3">
        <f>IF(AND(CB16&gt;=0,CA16&lt;0),SUM($X$7:CA$7),)</f>
        <v>0</v>
      </c>
      <c r="CC13" s="3">
        <f>IF(AND(CC16&gt;=0,CB16&lt;0),SUM($X$7:CB$7),)</f>
        <v>0</v>
      </c>
      <c r="CD13" s="3">
        <f>IF(AND(CD16&gt;=0,CC16&lt;0),SUM($X$7:CC$7),)</f>
        <v>0</v>
      </c>
      <c r="CE13" s="3">
        <f>IF(AND(CE16&gt;=0,CD16&lt;0),SUM($X$7:CD$7),)</f>
        <v>0</v>
      </c>
      <c r="CF13" s="3">
        <f>IF(AND(CF16&gt;=0,CE16&lt;0),SUM($X$7:CE$7),)</f>
        <v>0</v>
      </c>
      <c r="CG13" s="3">
        <f>IF(AND(CG16&gt;=0,CF16&lt;0),SUM($X$7:CF$7),)</f>
        <v>0</v>
      </c>
      <c r="CH13" s="3">
        <f>IF(AND(CH16&gt;=0,CG16&lt;0),SUM($X$7:CG$7),)</f>
        <v>0</v>
      </c>
      <c r="CI13" s="3">
        <f>IF(AND(CI16&gt;=0,CH16&lt;0),SUM($X$7:CH$7),)</f>
        <v>0</v>
      </c>
      <c r="CJ13" s="3">
        <f>IF(AND(CJ16&gt;=0,CI16&lt;0),SUM($X$7:CI$7),)</f>
        <v>0</v>
      </c>
      <c r="CK13" s="3">
        <f>IF(AND(CK16&gt;=0,CJ16&lt;0),SUM($X$7:CJ$7),)</f>
        <v>0</v>
      </c>
      <c r="CL13" s="3">
        <f>IF(AND(CL16&gt;=0,CK16&lt;0),SUM($X$7:CK$7),)</f>
        <v>0</v>
      </c>
      <c r="CM13" s="3">
        <f>IF(AND(CM16&gt;=0,CL16&lt;0),SUM($X$7:CL$7),)</f>
        <v>0</v>
      </c>
      <c r="CN13" s="3">
        <f>IF(AND(CN16&gt;=0,CM16&lt;0),SUM($X$7:CM$7),)</f>
        <v>0</v>
      </c>
      <c r="CO13" s="3">
        <f>IF(AND(CO16&gt;=0,CN16&lt;0),SUM($X$7:CN$7),)</f>
        <v>0</v>
      </c>
      <c r="CP13" s="3">
        <f>IF(AND(CP16&gt;=0,CO16&lt;0),SUM($X$7:CO$7),)</f>
        <v>0</v>
      </c>
      <c r="CQ13" s="3">
        <f>IF(AND(CQ16&gt;=0,CP16&lt;0),SUM($X$7:CP$7),)</f>
        <v>0</v>
      </c>
    </row>
    <row r="14" spans="2:96">
      <c r="B14" s="17" t="s">
        <v>679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W14" s="3" t="s">
        <v>421</v>
      </c>
      <c r="Y14" s="3">
        <f>IF(AND(SUM($X$13:$CQ$13)&lt;&gt;0,Y13=MAX($X$13:$CQ$13)),Y13-X16/(БДДС!L40+БДДС!L45),)</f>
        <v>0</v>
      </c>
      <c r="Z14" s="3">
        <f>IF(AND(SUM($X$13:$CQ$13)&lt;&gt;0,Z13=MAX($X$13:$CQ$13)),Z13-Y16/(БДДС!M40+БДДС!M45),)</f>
        <v>0</v>
      </c>
      <c r="AA14" s="3">
        <f>IF(AND(SUM($X$13:$CQ$13)&lt;&gt;0,AA13=MAX($X$13:$CQ$13)),AA13-Z16/(БДДС!N40+БДДС!N45),)</f>
        <v>0</v>
      </c>
      <c r="AB14" s="3">
        <f>IF(AND(SUM($X$13:$CQ$13)&lt;&gt;0,AB13=MAX($X$13:$CQ$13)),AB13-AA16/(БДДС!O40+БДДС!O45),)</f>
        <v>0</v>
      </c>
      <c r="AC14" s="3">
        <f>IF(AND(SUM($X$13:$CQ$13)&lt;&gt;0,AC13=MAX($X$13:$CQ$13)),AC13-AB16/(БДДС!P40+БДДС!P45),)</f>
        <v>0</v>
      </c>
      <c r="AD14" s="3">
        <f>IF(AND(SUM($X$13:$CQ$13)&lt;&gt;0,AD13=MAX($X$13:$CQ$13)),AD13-AC16/(БДДС!Q40+БДДС!Q45),)</f>
        <v>0</v>
      </c>
      <c r="AE14" s="3">
        <f>IF(AND(SUM($X$13:$CQ$13)&lt;&gt;0,AE13=MAX($X$13:$CQ$13)),AE13-AD16/(БДДС!R40+БДДС!R45),)</f>
        <v>0</v>
      </c>
      <c r="AF14" s="3">
        <f>IF(AND(SUM($X$13:$CQ$13)&lt;&gt;0,AF13=MAX($X$13:$CQ$13)),AF13-AE16/(БДДС!S40+БДДС!S45),)</f>
        <v>0</v>
      </c>
      <c r="AG14" s="3">
        <f>IF(AND(SUM($X$13:$CQ$13)&lt;&gt;0,AG13=MAX($X$13:$CQ$13)),AG13-AF16/(БДДС!T40+БДДС!T45),)</f>
        <v>0</v>
      </c>
      <c r="AH14" s="3">
        <f>IF(AND(SUM($X$13:$CQ$13)&lt;&gt;0,AH13=MAX($X$13:$CQ$13)),AH13-AG16/(БДДС!U40+БДДС!U45),)</f>
        <v>0</v>
      </c>
      <c r="AI14" s="3">
        <f>IF(AND(SUM($X$13:$CQ$13)&lt;&gt;0,AI13=MAX($X$13:$CQ$13)),AI13-AH16/(БДДС!V40+БДДС!V45),)</f>
        <v>11.307704258563097</v>
      </c>
      <c r="AJ14" s="3">
        <f>IF(AND(SUM($X$13:$CQ$13)&lt;&gt;0,AJ13=MAX($X$13:$CQ$13)),AJ13-AI16/(БДДС!W40+БДДС!W45),)</f>
        <v>0</v>
      </c>
      <c r="AK14" s="3">
        <f>IF(AND(SUM($X$13:$CQ$13)&lt;&gt;0,AK13=MAX($X$13:$CQ$13)),AK13-AJ16/(БДДС!X40+БДДС!X45),)</f>
        <v>0</v>
      </c>
      <c r="AL14" s="3">
        <f>IF(AND(SUM($X$13:$CQ$13)&lt;&gt;0,AL13=MAX($X$13:$CQ$13)),AL13-AK16/(БДДС!Y40+БДДС!Y45),)</f>
        <v>0</v>
      </c>
      <c r="AM14" s="3">
        <f>IF(AND(SUM($X$13:$CQ$13)&lt;&gt;0,AM13=MAX($X$13:$CQ$13)),AM13-AL16/(БДДС!Z40+БДДС!Z45),)</f>
        <v>0</v>
      </c>
      <c r="AN14" s="3">
        <f>IF(AND(SUM($X$13:$CQ$13)&lt;&gt;0,AN13=MAX($X$13:$CQ$13)),AN13-AM16/(БДДС!AA40+БДДС!AA45),)</f>
        <v>0</v>
      </c>
      <c r="AO14" s="3">
        <f>IF(AND(SUM($X$13:$CQ$13)&lt;&gt;0,AO13=MAX($X$13:$CQ$13)),AO13-AN16/(БДДС!AB40+БДДС!AB45),)</f>
        <v>0</v>
      </c>
      <c r="AP14" s="3">
        <f>IF(AND(SUM($X$13:$CQ$13)&lt;&gt;0,AP13=MAX($X$13:$CQ$13)),AP13-AO16/(БДДС!AC40+БДДС!AC45),)</f>
        <v>0</v>
      </c>
      <c r="AQ14" s="3">
        <f>IF(AND(SUM($X$13:$CQ$13)&lt;&gt;0,AQ13=MAX($X$13:$CQ$13)),AQ13-AP16/(БДДС!AD40+БДДС!AD45),)</f>
        <v>0</v>
      </c>
      <c r="AR14" s="3">
        <f>IF(AND(SUM($X$13:$CQ$13)&lt;&gt;0,AR13=MAX($X$13:$CQ$13)),AR13-AQ16/(БДДС!AE40+БДДС!AE45),)</f>
        <v>0</v>
      </c>
      <c r="AS14" s="3">
        <f>IF(AND(SUM($X$13:$CQ$13)&lt;&gt;0,AS13=MAX($X$13:$CQ$13)),AS13-AR16/(БДДС!AF40+БДДС!AF45),)</f>
        <v>0</v>
      </c>
      <c r="AT14" s="3">
        <f>IF(AND(SUM($X$13:$CQ$13)&lt;&gt;0,AT13=MAX($X$13:$CQ$13)),AT13-AS16/(БДДС!AG40+БДДС!AG45),)</f>
        <v>0</v>
      </c>
      <c r="AU14" s="3">
        <f>IF(AND(SUM($X$13:$CQ$13)&lt;&gt;0,AU13=MAX($X$13:$CQ$13)),AU13-AT16/(БДДС!AH40+БДДС!AH45),)</f>
        <v>0</v>
      </c>
      <c r="AV14" s="3">
        <f>IF(AND(SUM($X$13:$CQ$13)&lt;&gt;0,AV13=MAX($X$13:$CQ$13)),AV13-AU16/(БДДС!AI40+БДДС!AI45),)</f>
        <v>0</v>
      </c>
      <c r="AW14" s="3">
        <f>IF(AND(SUM($X$13:$CQ$13)&lt;&gt;0,AW13=MAX($X$13:$CQ$13)),AW13-AV16/(БДДС!AJ40+БДДС!AJ45),)</f>
        <v>0</v>
      </c>
      <c r="AX14" s="3">
        <f>IF(AND(SUM($X$13:$CQ$13)&lt;&gt;0,AX13=MAX($X$13:$CQ$13)),AX13-AW16/(БДДС!AK40+БДДС!AK45),)</f>
        <v>0</v>
      </c>
      <c r="AY14" s="3">
        <f>IF(AND(SUM($X$13:$CQ$13)&lt;&gt;0,AY13=MAX($X$13:$CQ$13)),AY13-AX16/(БДДС!AL40+БДДС!AL45),)</f>
        <v>0</v>
      </c>
      <c r="AZ14" s="3">
        <f>IF(AND(SUM($X$13:$CQ$13)&lt;&gt;0,AZ13=MAX($X$13:$CQ$13)),AZ13-AY16/(БДДС!AM40+БДДС!AM45),)</f>
        <v>0</v>
      </c>
      <c r="BA14" s="3">
        <f>IF(AND(SUM($X$13:$CQ$13)&lt;&gt;0,BA13=MAX($X$13:$CQ$13)),BA13-AZ16/(БДДС!AN40+БДДС!AN45),)</f>
        <v>0</v>
      </c>
      <c r="BB14" s="3">
        <f>IF(AND(SUM($X$13:$CQ$13)&lt;&gt;0,BB13=MAX($X$13:$CQ$13)),BB13-BA16/(БДДС!AO40+БДДС!AO45),)</f>
        <v>0</v>
      </c>
      <c r="BC14" s="3">
        <f>IF(AND(SUM($X$13:$CQ$13)&lt;&gt;0,BC13=MAX($X$13:$CQ$13)),BC13-BB16/(БДДС!AP40+БДДС!AP45),)</f>
        <v>0</v>
      </c>
      <c r="BD14" s="3">
        <f>IF(AND(SUM($X$13:$CQ$13)&lt;&gt;0,BD13=MAX($X$13:$CQ$13)),BD13-BC16/(БДДС!AQ40+БДДС!AQ45),)</f>
        <v>0</v>
      </c>
      <c r="BE14" s="3">
        <f>IF(AND(SUM($X$13:$CQ$13)&lt;&gt;0,BE13=MAX($X$13:$CQ$13)),BE13-BD16/(БДДС!AR40+БДДС!AR45),)</f>
        <v>0</v>
      </c>
      <c r="BF14" s="3">
        <f>IF(AND(SUM($X$13:$CQ$13)&lt;&gt;0,BF13=MAX($X$13:$CQ$13)),BF13-BE16/(БДДС!AS40+БДДС!AS45),)</f>
        <v>0</v>
      </c>
      <c r="BG14" s="3">
        <f>IF(AND(SUM($X$13:$CQ$13)&lt;&gt;0,BG13=MAX($X$13:$CQ$13)),BG13-BF16/(БДДС!AT40+БДДС!AT45),)</f>
        <v>0</v>
      </c>
      <c r="BH14" s="3">
        <f>IF(AND(SUM($X$13:$CQ$13)&lt;&gt;0,BH13=MAX($X$13:$CQ$13)),BH13-BG16/(БДДС!AU40+БДДС!AU45),)</f>
        <v>0</v>
      </c>
      <c r="BI14" s="3">
        <f>IF(AND(SUM($X$13:$CQ$13)&lt;&gt;0,BI13=MAX($X$13:$CQ$13)),BI13-BH16/(БДДС!AV40+БДДС!AV45),)</f>
        <v>0</v>
      </c>
      <c r="BJ14" s="3">
        <f>IF(AND(SUM($X$13:$CQ$13)&lt;&gt;0,BJ13=MAX($X$13:$CQ$13)),BJ13-BI16/(БДДС!AW40+БДДС!AW45),)</f>
        <v>0</v>
      </c>
      <c r="BK14" s="3">
        <f>IF(AND(SUM($X$13:$CQ$13)&lt;&gt;0,BK13=MAX($X$13:$CQ$13)),BK13-BJ16/(БДДС!AX40+БДДС!AX45),)</f>
        <v>0</v>
      </c>
      <c r="BL14" s="3">
        <f>IF(AND(SUM($X$13:$CQ$13)&lt;&gt;0,BL13=MAX($X$13:$CQ$13)),BL13-BK16/(БДДС!AY40+БДДС!AY45),)</f>
        <v>0</v>
      </c>
      <c r="BM14" s="3">
        <f>IF(AND(SUM($X$13:$CQ$13)&lt;&gt;0,BM13=MAX($X$13:$CQ$13)),BM13-BL16/(БДДС!AZ40+БДДС!AZ45),)</f>
        <v>0</v>
      </c>
      <c r="BN14" s="3">
        <f>IF(AND(SUM($X$13:$CQ$13)&lt;&gt;0,BN13=MAX($X$13:$CQ$13)),BN13-BM16/(БДДС!BA40+БДДС!BA45),)</f>
        <v>0</v>
      </c>
      <c r="BO14" s="3">
        <f>IF(AND(SUM($X$13:$CQ$13)&lt;&gt;0,BO13=MAX($X$13:$CQ$13)),BO13-BN16/(БДДС!BB40+БДДС!BB45),)</f>
        <v>0</v>
      </c>
      <c r="BP14" s="3">
        <f>IF(AND(SUM($X$13:$CQ$13)&lt;&gt;0,BP13=MAX($X$13:$CQ$13)),BP13-BO16/(БДДС!BC40+БДДС!BC45),)</f>
        <v>0</v>
      </c>
      <c r="BQ14" s="3">
        <f>IF(AND(SUM($X$13:$CQ$13)&lt;&gt;0,BQ13=MAX($X$13:$CQ$13)),BQ13-BP16/(БДДС!BD40+БДДС!BD45),)</f>
        <v>0</v>
      </c>
      <c r="BR14" s="3">
        <f>IF(AND(SUM($X$13:$CQ$13)&lt;&gt;0,BR13=MAX($X$13:$CQ$13)),BR13-BQ16/(БДДС!BE40+БДДС!BE45),)</f>
        <v>0</v>
      </c>
      <c r="BS14" s="3">
        <f>IF(AND(SUM($X$13:$CQ$13)&lt;&gt;0,BS13=MAX($X$13:$CQ$13)),BS13-BR16/(БДДС!BF40+БДДС!BF45),)</f>
        <v>0</v>
      </c>
      <c r="BT14" s="3">
        <f>IF(AND(SUM($X$13:$CQ$13)&lt;&gt;0,BT13=MAX($X$13:$CQ$13)),BT13-BS16/(БДДС!BG40+БДДС!BG45),)</f>
        <v>0</v>
      </c>
      <c r="BU14" s="3">
        <f>IF(AND(SUM($X$13:$CQ$13)&lt;&gt;0,BU13=MAX($X$13:$CQ$13)),BU13-BT16/(БДДС!BH40+БДДС!BH45),)</f>
        <v>0</v>
      </c>
      <c r="BV14" s="3">
        <f>IF(AND(SUM($X$13:$CQ$13)&lt;&gt;0,BV13=MAX($X$13:$CQ$13)),BV13-BU16/(БДДС!BI40+БДДС!BI45),)</f>
        <v>0</v>
      </c>
      <c r="BW14" s="3">
        <f>IF(AND(SUM($X$13:$CQ$13)&lt;&gt;0,BW13=MAX($X$13:$CQ$13)),BW13-BV16/(БДДС!BJ40+БДДС!BJ45),)</f>
        <v>0</v>
      </c>
      <c r="BX14" s="3">
        <f>IF(AND(SUM($X$13:$CQ$13)&lt;&gt;0,BX13=MAX($X$13:$CQ$13)),BX13-BW16/(БДДС!BK40+БДДС!BK45),)</f>
        <v>0</v>
      </c>
      <c r="BY14" s="3">
        <f>IF(AND(SUM($X$13:$CQ$13)&lt;&gt;0,BY13=MAX($X$13:$CQ$13)),BY13-BX16/(БДДС!BL40+БДДС!BL45),)</f>
        <v>0</v>
      </c>
      <c r="BZ14" s="3">
        <f>IF(AND(SUM($X$13:$CQ$13)&lt;&gt;0,BZ13=MAX($X$13:$CQ$13)),BZ13-BY16/(БДДС!BM40+БДДС!BM45),)</f>
        <v>0</v>
      </c>
      <c r="CA14" s="3">
        <f>IF(AND(SUM($X$13:$CQ$13)&lt;&gt;0,CA13=MAX($X$13:$CQ$13)),CA13-BZ16/(БДДС!BN40+БДДС!BN45),)</f>
        <v>0</v>
      </c>
      <c r="CB14" s="3">
        <f>IF(AND(SUM($X$13:$CQ$13)&lt;&gt;0,CB13=MAX($X$13:$CQ$13)),CB13-CA16/(БДДС!BO40+БДДС!BO45),)</f>
        <v>0</v>
      </c>
      <c r="CC14" s="3">
        <f>IF(AND(SUM($X$13:$CQ$13)&lt;&gt;0,CC13=MAX($X$13:$CQ$13)),CC13-CB16/(БДДС!BP40+БДДС!BP45),)</f>
        <v>0</v>
      </c>
      <c r="CD14" s="3">
        <f>IF(AND(SUM($X$13:$CQ$13)&lt;&gt;0,CD13=MAX($X$13:$CQ$13)),CD13-CC16/(БДДС!BQ40+БДДС!BQ45),)</f>
        <v>0</v>
      </c>
      <c r="CE14" s="3">
        <f>IF(AND(SUM($X$13:$CQ$13)&lt;&gt;0,CE13=MAX($X$13:$CQ$13)),CE13-CD16/(БДДС!BR40+БДДС!BR45),)</f>
        <v>0</v>
      </c>
      <c r="CF14" s="3">
        <f>IF(AND(SUM($X$13:$CQ$13)&lt;&gt;0,CF13=MAX($X$13:$CQ$13)),CF13-CE16/(БДДС!BS40+БДДС!BS45),)</f>
        <v>0</v>
      </c>
      <c r="CG14" s="3">
        <f>IF(AND(SUM($X$13:$CQ$13)&lt;&gt;0,CG13=MAX($X$13:$CQ$13)),CG13-CF16/(БДДС!BT40+БДДС!BT45),)</f>
        <v>0</v>
      </c>
      <c r="CH14" s="3">
        <f>IF(AND(SUM($X$13:$CQ$13)&lt;&gt;0,CH13=MAX($X$13:$CQ$13)),CH13-CG16/(БДДС!BU40+БДДС!BU45),)</f>
        <v>0</v>
      </c>
      <c r="CI14" s="3">
        <f>IF(AND(SUM($X$13:$CQ$13)&lt;&gt;0,CI13=MAX($X$13:$CQ$13)),CI13-CH16/(БДДС!BV40+БДДС!BV45),)</f>
        <v>0</v>
      </c>
      <c r="CJ14" s="3">
        <f>IF(AND(SUM($X$13:$CQ$13)&lt;&gt;0,CJ13=MAX($X$13:$CQ$13)),CJ13-CI16/(БДДС!BW40+БДДС!BW45),)</f>
        <v>0</v>
      </c>
      <c r="CK14" s="3">
        <f>IF(AND(SUM($X$13:$CQ$13)&lt;&gt;0,CK13=MAX($X$13:$CQ$13)),CK13-CJ16/(БДДС!BX40+БДДС!BX45),)</f>
        <v>0</v>
      </c>
      <c r="CL14" s="3">
        <f>IF(AND(SUM($X$13:$CQ$13)&lt;&gt;0,CL13=MAX($X$13:$CQ$13)),CL13-CK16/(БДДС!BY40+БДДС!BY45),)</f>
        <v>0</v>
      </c>
      <c r="CM14" s="3">
        <f>IF(AND(SUM($X$13:$CQ$13)&lt;&gt;0,CM13=MAX($X$13:$CQ$13)),CM13-CL16/(БДДС!BZ40+БДДС!BZ45),)</f>
        <v>0</v>
      </c>
      <c r="CN14" s="3">
        <f>IF(AND(SUM($X$13:$CQ$13)&lt;&gt;0,CN13=MAX($X$13:$CQ$13)),CN13-CM16/(БДДС!CA40+БДДС!CA45),)</f>
        <v>0</v>
      </c>
      <c r="CO14" s="3">
        <f>IF(AND(SUM($X$13:$CQ$13)&lt;&gt;0,CO13=MAX($X$13:$CQ$13)),CO13-CN16/(БДДС!CB40+БДДС!CB45),)</f>
        <v>0</v>
      </c>
      <c r="CP14" s="3">
        <f>IF(AND(SUM($X$13:$CQ$13)&lt;&gt;0,CP13=MAX($X$13:$CQ$13)),CP13-CO16/(БДДС!CC40+БДДС!CC45),)</f>
        <v>0</v>
      </c>
      <c r="CQ14" s="3">
        <f>IF(AND(SUM($X$13:$CQ$13)&lt;&gt;0,CQ13=MAX($X$13:$CQ$13)),CQ13-CP16/(БДДС!CD40+БДДС!CD45),)</f>
        <v>0</v>
      </c>
    </row>
    <row r="15" spans="2:96">
      <c r="B15" s="17" t="s">
        <v>897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X15" s="39">
        <f>IF(X$7=1,X$5,"")</f>
        <v>42370</v>
      </c>
      <c r="Y15" s="39">
        <f t="shared" ref="Y15:CJ15" si="13">IF(Y$7=1,Y$5,"")</f>
        <v>42401</v>
      </c>
      <c r="Z15" s="39">
        <f t="shared" si="13"/>
        <v>42430</v>
      </c>
      <c r="AA15" s="39">
        <f t="shared" si="13"/>
        <v>42461</v>
      </c>
      <c r="AB15" s="39">
        <f t="shared" si="13"/>
        <v>42491</v>
      </c>
      <c r="AC15" s="39">
        <f t="shared" si="13"/>
        <v>42522</v>
      </c>
      <c r="AD15" s="39">
        <f t="shared" si="13"/>
        <v>42552</v>
      </c>
      <c r="AE15" s="39">
        <f t="shared" si="13"/>
        <v>42583</v>
      </c>
      <c r="AF15" s="39">
        <f t="shared" si="13"/>
        <v>42614</v>
      </c>
      <c r="AG15" s="39">
        <f t="shared" si="13"/>
        <v>42644</v>
      </c>
      <c r="AH15" s="39">
        <f t="shared" si="13"/>
        <v>42675</v>
      </c>
      <c r="AI15" s="39">
        <f t="shared" si="13"/>
        <v>42705</v>
      </c>
      <c r="AJ15" s="39">
        <f t="shared" si="13"/>
        <v>42736</v>
      </c>
      <c r="AK15" s="39">
        <f t="shared" si="13"/>
        <v>42767</v>
      </c>
      <c r="AL15" s="39">
        <f t="shared" si="13"/>
        <v>42795</v>
      </c>
      <c r="AM15" s="39">
        <f t="shared" si="13"/>
        <v>42826</v>
      </c>
      <c r="AN15" s="39">
        <f t="shared" si="13"/>
        <v>42856</v>
      </c>
      <c r="AO15" s="39">
        <f t="shared" si="13"/>
        <v>42887</v>
      </c>
      <c r="AP15" s="39">
        <f t="shared" si="13"/>
        <v>42917</v>
      </c>
      <c r="AQ15" s="39">
        <f t="shared" si="13"/>
        <v>42948</v>
      </c>
      <c r="AR15" s="39">
        <f t="shared" si="13"/>
        <v>42979</v>
      </c>
      <c r="AS15" s="39">
        <f t="shared" si="13"/>
        <v>43009</v>
      </c>
      <c r="AT15" s="39">
        <f t="shared" si="13"/>
        <v>43040</v>
      </c>
      <c r="AU15" s="39">
        <f t="shared" si="13"/>
        <v>43070</v>
      </c>
      <c r="AV15" s="39" t="str">
        <f t="shared" si="13"/>
        <v/>
      </c>
      <c r="AW15" s="39" t="str">
        <f t="shared" si="13"/>
        <v/>
      </c>
      <c r="AX15" s="39" t="str">
        <f t="shared" si="13"/>
        <v/>
      </c>
      <c r="AY15" s="39" t="str">
        <f t="shared" si="13"/>
        <v/>
      </c>
      <c r="AZ15" s="39" t="str">
        <f t="shared" si="13"/>
        <v/>
      </c>
      <c r="BA15" s="39" t="str">
        <f t="shared" si="13"/>
        <v/>
      </c>
      <c r="BB15" s="39" t="str">
        <f t="shared" si="13"/>
        <v/>
      </c>
      <c r="BC15" s="39" t="str">
        <f t="shared" si="13"/>
        <v/>
      </c>
      <c r="BD15" s="39" t="str">
        <f t="shared" si="13"/>
        <v/>
      </c>
      <c r="BE15" s="39" t="str">
        <f t="shared" si="13"/>
        <v/>
      </c>
      <c r="BF15" s="39" t="str">
        <f t="shared" si="13"/>
        <v/>
      </c>
      <c r="BG15" s="39" t="str">
        <f t="shared" si="13"/>
        <v/>
      </c>
      <c r="BH15" s="39" t="str">
        <f t="shared" si="13"/>
        <v/>
      </c>
      <c r="BI15" s="39" t="str">
        <f t="shared" si="13"/>
        <v/>
      </c>
      <c r="BJ15" s="39" t="str">
        <f t="shared" si="13"/>
        <v/>
      </c>
      <c r="BK15" s="39" t="str">
        <f t="shared" si="13"/>
        <v/>
      </c>
      <c r="BL15" s="39" t="str">
        <f t="shared" si="13"/>
        <v/>
      </c>
      <c r="BM15" s="39" t="str">
        <f t="shared" si="13"/>
        <v/>
      </c>
      <c r="BN15" s="39" t="str">
        <f t="shared" si="13"/>
        <v/>
      </c>
      <c r="BO15" s="39" t="str">
        <f t="shared" si="13"/>
        <v/>
      </c>
      <c r="BP15" s="39" t="str">
        <f t="shared" si="13"/>
        <v/>
      </c>
      <c r="BQ15" s="39" t="str">
        <f t="shared" si="13"/>
        <v/>
      </c>
      <c r="BR15" s="39" t="str">
        <f t="shared" si="13"/>
        <v/>
      </c>
      <c r="BS15" s="39" t="str">
        <f t="shared" si="13"/>
        <v/>
      </c>
      <c r="BT15" s="39" t="str">
        <f t="shared" si="13"/>
        <v/>
      </c>
      <c r="BU15" s="39" t="str">
        <f t="shared" si="13"/>
        <v/>
      </c>
      <c r="BV15" s="39" t="str">
        <f t="shared" si="13"/>
        <v/>
      </c>
      <c r="BW15" s="39" t="str">
        <f t="shared" si="13"/>
        <v/>
      </c>
      <c r="BX15" s="39" t="str">
        <f t="shared" si="13"/>
        <v/>
      </c>
      <c r="BY15" s="39" t="str">
        <f t="shared" si="13"/>
        <v/>
      </c>
      <c r="BZ15" s="39" t="str">
        <f t="shared" si="13"/>
        <v/>
      </c>
      <c r="CA15" s="39" t="str">
        <f t="shared" si="13"/>
        <v/>
      </c>
      <c r="CB15" s="39" t="str">
        <f t="shared" si="13"/>
        <v/>
      </c>
      <c r="CC15" s="39" t="str">
        <f t="shared" si="13"/>
        <v/>
      </c>
      <c r="CD15" s="39" t="str">
        <f t="shared" si="13"/>
        <v/>
      </c>
      <c r="CE15" s="39" t="str">
        <f t="shared" si="13"/>
        <v/>
      </c>
      <c r="CF15" s="39" t="str">
        <f t="shared" si="13"/>
        <v/>
      </c>
      <c r="CG15" s="39" t="str">
        <f t="shared" si="13"/>
        <v/>
      </c>
      <c r="CH15" s="39" t="str">
        <f t="shared" si="13"/>
        <v/>
      </c>
      <c r="CI15" s="39" t="str">
        <f t="shared" si="13"/>
        <v/>
      </c>
      <c r="CJ15" s="39" t="str">
        <f t="shared" si="13"/>
        <v/>
      </c>
      <c r="CK15" s="39" t="str">
        <f t="shared" ref="CK15:CQ15" si="14">IF(CK$7=1,CK$5,"")</f>
        <v/>
      </c>
      <c r="CL15" s="39" t="str">
        <f t="shared" si="14"/>
        <v/>
      </c>
      <c r="CM15" s="39" t="str">
        <f t="shared" si="14"/>
        <v/>
      </c>
      <c r="CN15" s="39" t="str">
        <f t="shared" si="14"/>
        <v/>
      </c>
      <c r="CO15" s="39" t="str">
        <f t="shared" si="14"/>
        <v/>
      </c>
      <c r="CP15" s="39" t="str">
        <f t="shared" si="14"/>
        <v/>
      </c>
      <c r="CQ15" s="39" t="str">
        <f t="shared" si="14"/>
        <v/>
      </c>
    </row>
    <row r="16" spans="2:96">
      <c r="B16" s="17" t="s">
        <v>675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W16" s="3" t="s">
        <v>505</v>
      </c>
      <c r="X16" s="76">
        <f>IF(X$7=1,SUM(БДДС!$K40:K40,БДДС!$K45:K45),"")</f>
        <v>-236164.60887593965</v>
      </c>
      <c r="Y16" s="76">
        <f>IF(Y$7=1,SUM(БДДС!$K40:L40,БДДС!$K45:L45),"")</f>
        <v>-501885.8373847839</v>
      </c>
      <c r="Z16" s="76">
        <f>IF(Z$7=1,SUM(БДДС!$K40:M40,БДДС!$K45:M45),"")</f>
        <v>-444233.67160236323</v>
      </c>
      <c r="AA16" s="76">
        <f>IF(AA$7=1,SUM(БДДС!$K40:N40,БДДС!$K45:N45),"")</f>
        <v>-427628.41011603794</v>
      </c>
      <c r="AB16" s="76">
        <f>IF(AB$7=1,SUM(БДДС!$K40:O40,БДДС!$K45:O45),"")</f>
        <v>-413486.44862971269</v>
      </c>
      <c r="AC16" s="76">
        <f>IF(AC$7=1,SUM(БДДС!$K40:P40,БДДС!$K45:P45),"")</f>
        <v>-449310.95221996709</v>
      </c>
      <c r="AD16" s="76">
        <f>IF(AD$7=1,SUM(БДДС!$K40:Q40,БДДС!$K45:Q45),"")</f>
        <v>-291635.45581022149</v>
      </c>
      <c r="AE16" s="76">
        <f>IF(AE$7=1,SUM(БДДС!$K40:R40,БДДС!$K45:R45),"")</f>
        <v>-237459.95940047584</v>
      </c>
      <c r="AF16" s="76">
        <f>IF(AF$7=1,SUM(БДДС!$K40:S40,БДДС!$K45:S45),"")</f>
        <v>-183284.46299073022</v>
      </c>
      <c r="AG16" s="76">
        <f>IF(AG$7=1,SUM(БДДС!$K40:T40,БДДС!$K45:T45),"")</f>
        <v>-129108.96658098459</v>
      </c>
      <c r="AH16" s="76">
        <f>IF(AH$7=1,SUM(БДДС!$K40:U40,БДДС!$K45:U45),"")</f>
        <v>-33886.56587514354</v>
      </c>
      <c r="AI16" s="76">
        <f>IF(AI$7=1,SUM(БДДС!$K40:V40,БДДС!$K45:V45),"")</f>
        <v>76240.495847646642</v>
      </c>
      <c r="AJ16" s="76">
        <f>IF(AJ$7=1,SUM(БДДС!$K40:W40,БДДС!$K45:W45),"")</f>
        <v>313689.79513891158</v>
      </c>
      <c r="AK16" s="76">
        <f>IF(AK$7=1,SUM(БДДС!$K40:X40,БДДС!$K45:X45),"")</f>
        <v>563148.82476350991</v>
      </c>
      <c r="AL16" s="76">
        <f>IF(AL$7=1,SUM(БДДС!$K40:Y40,БДДС!$K45:Y45),"")</f>
        <v>563148.82476350991</v>
      </c>
      <c r="AM16" s="76">
        <f>IF(AM$7=1,SUM(БДДС!$K40:Z40,БДДС!$K45:Z45),"")</f>
        <v>563148.82476350991</v>
      </c>
      <c r="AN16" s="76">
        <f>IF(AN$7=1,SUM(БДДС!$K40:AA40,БДДС!$K45:AA45),"")</f>
        <v>563148.82476350991</v>
      </c>
      <c r="AO16" s="76">
        <f>IF(AO$7=1,SUM(БДДС!$K40:AB40,БДДС!$K45:AB45),"")</f>
        <v>563148.82476350991</v>
      </c>
      <c r="AP16" s="76">
        <f>IF(AP$7=1,SUM(БДДС!$K40:AC40,БДДС!$K45:AC45),"")</f>
        <v>563148.82476350991</v>
      </c>
      <c r="AQ16" s="76">
        <f>IF(AQ$7=1,SUM(БДДС!$K40:AD40,БДДС!$K45:AD45),"")</f>
        <v>563148.82476350991</v>
      </c>
      <c r="AR16" s="76">
        <f>IF(AR$7=1,SUM(БДДС!$K40:AE40,БДДС!$K45:AE45),"")</f>
        <v>563148.82476350991</v>
      </c>
      <c r="AS16" s="76">
        <f>IF(AS$7=1,SUM(БДДС!$K40:AF40,БДДС!$K45:AF45),"")</f>
        <v>563148.82476350991</v>
      </c>
      <c r="AT16" s="76">
        <f>IF(AT$7=1,SUM(БДДС!$K40:AG40,БДДС!$K45:AG45),"")</f>
        <v>563148.82476350991</v>
      </c>
      <c r="AU16" s="76">
        <f>IF(AU$7=1,SUM(БДДС!$K40:AH40,БДДС!$K45:AH45),"")</f>
        <v>563148.82476350991</v>
      </c>
      <c r="AV16" s="76" t="str">
        <f>IF(AV$7=1,SUM(БДДС!$K40:AI40,БДДС!$K45:AI45),"")</f>
        <v/>
      </c>
      <c r="AW16" s="76" t="str">
        <f>IF(AW$7=1,SUM(БДДС!$K40:AJ40,БДДС!$K45:AJ45),"")</f>
        <v/>
      </c>
      <c r="AX16" s="76" t="str">
        <f>IF(AX$7=1,SUM(БДДС!$K40:AK40,БДДС!$K45:AK45),"")</f>
        <v/>
      </c>
      <c r="AY16" s="76" t="str">
        <f>IF(AY$7=1,SUM(БДДС!$K40:AL40,БДДС!$K45:AL45),"")</f>
        <v/>
      </c>
      <c r="AZ16" s="76" t="str">
        <f>IF(AZ$7=1,SUM(БДДС!$K40:AM40,БДДС!$K45:AM45),"")</f>
        <v/>
      </c>
      <c r="BA16" s="76" t="str">
        <f>IF(BA$7=1,SUM(БДДС!$K40:AN40,БДДС!$K45:AN45),"")</f>
        <v/>
      </c>
      <c r="BB16" s="76" t="str">
        <f>IF(BB$7=1,SUM(БДДС!$K40:AO40,БДДС!$K45:AO45),"")</f>
        <v/>
      </c>
      <c r="BC16" s="76" t="str">
        <f>IF(BC$7=1,SUM(БДДС!$K40:AP40,БДДС!$K45:AP45),"")</f>
        <v/>
      </c>
      <c r="BD16" s="76" t="str">
        <f>IF(BD$7=1,SUM(БДДС!$K40:AQ40,БДДС!$K45:AQ45),"")</f>
        <v/>
      </c>
      <c r="BE16" s="76" t="str">
        <f>IF(BE$7=1,SUM(БДДС!$K40:AR40,БДДС!$K45:AR45),"")</f>
        <v/>
      </c>
      <c r="BF16" s="76" t="str">
        <f>IF(BF$7=1,SUM(БДДС!$K40:AS40,БДДС!$K45:AS45),"")</f>
        <v/>
      </c>
      <c r="BG16" s="76" t="str">
        <f>IF(BG$7=1,SUM(БДДС!$K40:AT40,БДДС!$K45:AT45),"")</f>
        <v/>
      </c>
      <c r="BH16" s="76" t="str">
        <f>IF(BH$7=1,SUM(БДДС!$K40:AU40,БДДС!$K45:AU45),"")</f>
        <v/>
      </c>
      <c r="BI16" s="76" t="str">
        <f>IF(BI$7=1,SUM(БДДС!$K40:AV40,БДДС!$K45:AV45),"")</f>
        <v/>
      </c>
      <c r="BJ16" s="76" t="str">
        <f>IF(BJ$7=1,SUM(БДДС!$K40:AW40,БДДС!$K45:AW45),"")</f>
        <v/>
      </c>
      <c r="BK16" s="76" t="str">
        <f>IF(BK$7=1,SUM(БДДС!$K40:AX40,БДДС!$K45:AX45),"")</f>
        <v/>
      </c>
      <c r="BL16" s="76" t="str">
        <f>IF(BL$7=1,SUM(БДДС!$K40:AY40,БДДС!$K45:AY45),"")</f>
        <v/>
      </c>
      <c r="BM16" s="76" t="str">
        <f>IF(BM$7=1,SUM(БДДС!$K40:AZ40,БДДС!$K45:AZ45),"")</f>
        <v/>
      </c>
      <c r="BN16" s="76" t="str">
        <f>IF(BN$7=1,SUM(БДДС!$K40:BA40,БДДС!$K45:BA45),"")</f>
        <v/>
      </c>
      <c r="BO16" s="76" t="str">
        <f>IF(BO$7=1,SUM(БДДС!$K40:BB40,БДДС!$K45:BB45),"")</f>
        <v/>
      </c>
      <c r="BP16" s="76" t="str">
        <f>IF(BP$7=1,SUM(БДДС!$K40:BC40,БДДС!$K45:BC45),"")</f>
        <v/>
      </c>
      <c r="BQ16" s="76" t="str">
        <f>IF(BQ$7=1,SUM(БДДС!$K40:BD40,БДДС!$K45:BD45),"")</f>
        <v/>
      </c>
      <c r="BR16" s="76" t="str">
        <f>IF(BR$7=1,SUM(БДДС!$K40:BE40,БДДС!$K45:BE45),"")</f>
        <v/>
      </c>
      <c r="BS16" s="76" t="str">
        <f>IF(BS$7=1,SUM(БДДС!$K40:BF40,БДДС!$K45:BF45),"")</f>
        <v/>
      </c>
      <c r="BT16" s="76" t="str">
        <f>IF(BT$7=1,SUM(БДДС!$K40:BG40,БДДС!$K45:BG45),"")</f>
        <v/>
      </c>
      <c r="BU16" s="76" t="str">
        <f>IF(BU$7=1,SUM(БДДС!$K40:BH40,БДДС!$K45:BH45),"")</f>
        <v/>
      </c>
      <c r="BV16" s="76" t="str">
        <f>IF(BV$7=1,SUM(БДДС!$K40:BI40,БДДС!$K45:BI45),"")</f>
        <v/>
      </c>
      <c r="BW16" s="76" t="str">
        <f>IF(BW$7=1,SUM(БДДС!$K40:BJ40,БДДС!$K45:BJ45),"")</f>
        <v/>
      </c>
      <c r="BX16" s="76" t="str">
        <f>IF(BX$7=1,SUM(БДДС!$K40:BK40,БДДС!$K45:BK45),"")</f>
        <v/>
      </c>
      <c r="BY16" s="76" t="str">
        <f>IF(BY$7=1,SUM(БДДС!$K40:BL40,БДДС!$K45:BL45),"")</f>
        <v/>
      </c>
      <c r="BZ16" s="76" t="str">
        <f>IF(BZ$7=1,SUM(БДДС!$K40:BM40,БДДС!$K45:BM45),"")</f>
        <v/>
      </c>
      <c r="CA16" s="76" t="str">
        <f>IF(CA$7=1,SUM(БДДС!$K40:BN40,БДДС!$K45:BN45),"")</f>
        <v/>
      </c>
      <c r="CB16" s="76" t="str">
        <f>IF(CB$7=1,SUM(БДДС!$K40:BO40,БДДС!$K45:BO45),"")</f>
        <v/>
      </c>
      <c r="CC16" s="76" t="str">
        <f>IF(CC$7=1,SUM(БДДС!$K40:BP40,БДДС!$K45:BP45),"")</f>
        <v/>
      </c>
      <c r="CD16" s="76" t="str">
        <f>IF(CD$7=1,SUM(БДДС!$K40:BQ40,БДДС!$K45:BQ45),"")</f>
        <v/>
      </c>
      <c r="CE16" s="76" t="str">
        <f>IF(CE$7=1,SUM(БДДС!$K40:BR40,БДДС!$K45:BR45),"")</f>
        <v/>
      </c>
      <c r="CF16" s="76" t="str">
        <f>IF(CF$7=1,SUM(БДДС!$K40:BS40,БДДС!$K45:BS45),"")</f>
        <v/>
      </c>
      <c r="CG16" s="76" t="str">
        <f>IF(CG$7=1,SUM(БДДС!$K40:BT40,БДДС!$K45:BT45),"")</f>
        <v/>
      </c>
      <c r="CH16" s="76" t="str">
        <f>IF(CH$7=1,SUM(БДДС!$K40:BU40,БДДС!$K45:BU45),"")</f>
        <v/>
      </c>
      <c r="CI16" s="76" t="str">
        <f>IF(CI$7=1,SUM(БДДС!$K40:BV40,БДДС!$K45:BV45),"")</f>
        <v/>
      </c>
      <c r="CJ16" s="76" t="str">
        <f>IF(CJ$7=1,SUM(БДДС!$K40:BW40,БДДС!$K45:BW45),"")</f>
        <v/>
      </c>
      <c r="CK16" s="76" t="str">
        <f>IF(CK$7=1,SUM(БДДС!$K40:BX40,БДДС!$K45:BX45),"")</f>
        <v/>
      </c>
      <c r="CL16" s="76" t="str">
        <f>IF(CL$7=1,SUM(БДДС!$K40:BY40,БДДС!$K45:BY45),"")</f>
        <v/>
      </c>
      <c r="CM16" s="76" t="str">
        <f>IF(CM$7=1,SUM(БДДС!$K40:BZ40,БДДС!$K45:BZ45),"")</f>
        <v/>
      </c>
      <c r="CN16" s="76" t="str">
        <f>IF(CN$7=1,SUM(БДДС!$K40:CA40,БДДС!$K45:CA45),"")</f>
        <v/>
      </c>
      <c r="CO16" s="76" t="str">
        <f>IF(CO$7=1,SUM(БДДС!$K40:CB40,БДДС!$K45:CB45),"")</f>
        <v/>
      </c>
      <c r="CP16" s="76" t="str">
        <f>IF(CP$7=1,SUM(БДДС!$K40:CC40,БДДС!$K45:CC45),"")</f>
        <v/>
      </c>
      <c r="CQ16" s="76" t="str">
        <f>IF(CQ$7=1,SUM(БДДС!$K40:CD40,БДДС!$K45:CD45),"")</f>
        <v/>
      </c>
    </row>
    <row r="17" spans="2:95">
      <c r="W17" s="6" t="s">
        <v>504</v>
      </c>
      <c r="BK17" s="76"/>
    </row>
    <row r="18" spans="2:95" ht="45">
      <c r="B18" s="200" t="s">
        <v>76</v>
      </c>
      <c r="C18" s="201"/>
      <c r="D18" s="202" t="s">
        <v>97</v>
      </c>
      <c r="E18" s="202" t="s">
        <v>1104</v>
      </c>
      <c r="F18" s="202" t="s">
        <v>1105</v>
      </c>
      <c r="G18" s="201"/>
      <c r="H18" s="200" t="s">
        <v>336</v>
      </c>
      <c r="I18" s="201"/>
      <c r="J18" s="202" t="s">
        <v>77</v>
      </c>
      <c r="K18" s="202" t="s">
        <v>1104</v>
      </c>
      <c r="L18" s="202" t="s">
        <v>1105</v>
      </c>
      <c r="N18" s="202" t="s">
        <v>368</v>
      </c>
      <c r="P18" s="202" t="s">
        <v>369</v>
      </c>
      <c r="R18" s="197" t="s">
        <v>217</v>
      </c>
      <c r="S18" s="3" t="s">
        <v>93</v>
      </c>
      <c r="T18" s="3" t="s">
        <v>498</v>
      </c>
      <c r="W18" s="3" t="s">
        <v>420</v>
      </c>
      <c r="X18" s="76"/>
      <c r="Y18" s="3" t="e">
        <f>IF(AND(Y21&gt;=0,X21&lt;0),SUM($X$7:X$7),)</f>
        <v>#REF!</v>
      </c>
      <c r="Z18" s="3" t="e">
        <f>IF(AND(Z21&gt;=0,Y21&lt;0),SUM($X$7:Y$7),)</f>
        <v>#REF!</v>
      </c>
      <c r="AA18" s="3" t="e">
        <f>IF(AND(AA21&gt;=0,Z21&lt;0),SUM($X$7:Z$7),)</f>
        <v>#REF!</v>
      </c>
      <c r="AB18" s="3" t="e">
        <f>IF(AND(AB21&gt;=0,AA21&lt;0),SUM($X$7:AA$7),)</f>
        <v>#REF!</v>
      </c>
      <c r="AC18" s="3" t="e">
        <f>IF(AND(AC21&gt;=0,AB21&lt;0),SUM($X$7:AB$7),)</f>
        <v>#REF!</v>
      </c>
      <c r="AD18" s="3" t="e">
        <f>IF(AND(AD21&gt;=0,AC21&lt;0),SUM($X$7:AC$7),)</f>
        <v>#REF!</v>
      </c>
      <c r="AE18" s="3" t="e">
        <f>IF(AND(AE21&gt;=0,AD21&lt;0),SUM($X$7:AD$7),)</f>
        <v>#REF!</v>
      </c>
      <c r="AF18" s="3" t="e">
        <f>IF(AND(AF21&gt;=0,AE21&lt;0),SUM($X$7:AE$7),)</f>
        <v>#REF!</v>
      </c>
      <c r="AG18" s="3" t="e">
        <f>IF(AND(AG21&gt;=0,AF21&lt;0),SUM($X$7:AF$7),)</f>
        <v>#REF!</v>
      </c>
      <c r="AH18" s="3" t="e">
        <f>IF(AND(AH21&gt;=0,AG21&lt;0),SUM($X$7:AG$7),)</f>
        <v>#REF!</v>
      </c>
      <c r="AI18" s="3" t="e">
        <f>IF(AND(AI21&gt;=0,AH21&lt;0),SUM($X$7:AH$7),)</f>
        <v>#REF!</v>
      </c>
      <c r="AJ18" s="3" t="e">
        <f>IF(AND(AJ21&gt;=0,AI21&lt;0),SUM($X$7:AI$7),)</f>
        <v>#REF!</v>
      </c>
      <c r="AK18" s="3" t="e">
        <f>IF(AND(AK21&gt;=0,AJ21&lt;0),SUM($X$7:AJ$7),)</f>
        <v>#REF!</v>
      </c>
      <c r="AL18" s="3" t="e">
        <f>IF(AND(AL21&gt;=0,AK21&lt;0),SUM($X$7:AK$7),)</f>
        <v>#REF!</v>
      </c>
      <c r="AM18" s="3" t="e">
        <f>IF(AND(AM21&gt;=0,AL21&lt;0),SUM($X$7:AL$7),)</f>
        <v>#REF!</v>
      </c>
      <c r="AN18" s="3" t="e">
        <f>IF(AND(AN21&gt;=0,AM21&lt;0),SUM($X$7:AM$7),)</f>
        <v>#REF!</v>
      </c>
      <c r="AO18" s="3" t="e">
        <f>IF(AND(AO21&gt;=0,AN21&lt;0),SUM($X$7:AN$7),)</f>
        <v>#REF!</v>
      </c>
      <c r="AP18" s="3" t="e">
        <f>IF(AND(AP21&gt;=0,AO21&lt;0),SUM($X$7:AO$7),)</f>
        <v>#REF!</v>
      </c>
      <c r="AQ18" s="3" t="e">
        <f>IF(AND(AQ21&gt;=0,AP21&lt;0),SUM($X$7:AP$7),)</f>
        <v>#REF!</v>
      </c>
      <c r="AR18" s="3" t="e">
        <f>IF(AND(AR21&gt;=0,AQ21&lt;0),SUM($X$7:AQ$7),)</f>
        <v>#REF!</v>
      </c>
      <c r="AS18" s="3" t="e">
        <f>IF(AND(AS21&gt;=0,AR21&lt;0),SUM($X$7:AR$7),)</f>
        <v>#REF!</v>
      </c>
      <c r="AT18" s="3" t="e">
        <f>IF(AND(AT21&gt;=0,AS21&lt;0),SUM($X$7:AS$7),)</f>
        <v>#REF!</v>
      </c>
      <c r="AU18" s="3" t="e">
        <f>IF(AND(AU21&gt;=0,AT21&lt;0),SUM($X$7:AT$7),)</f>
        <v>#REF!</v>
      </c>
      <c r="AV18" s="3" t="e">
        <f>IF(AND(AV21&gt;=0,AU21&lt;0),SUM($X$7:AU$7),)</f>
        <v>#REF!</v>
      </c>
      <c r="AW18" s="3">
        <f>IF(AND(AW21&gt;=0,AV21&lt;0),SUM($X$7:AV$7),)</f>
        <v>0</v>
      </c>
      <c r="AX18" s="3">
        <f>IF(AND(AX21&gt;=0,AW21&lt;0),SUM($X$7:AW$7),)</f>
        <v>0</v>
      </c>
      <c r="AY18" s="3">
        <f>IF(AND(AY21&gt;=0,AX21&lt;0),SUM($X$7:AX$7),)</f>
        <v>0</v>
      </c>
      <c r="AZ18" s="3">
        <f>IF(AND(AZ21&gt;=0,AY21&lt;0),SUM($X$7:AY$7),)</f>
        <v>0</v>
      </c>
      <c r="BA18" s="3">
        <f>IF(AND(BA21&gt;=0,AZ21&lt;0),SUM($X$7:AZ$7),)</f>
        <v>0</v>
      </c>
      <c r="BB18" s="3">
        <f>IF(AND(BB21&gt;=0,BA21&lt;0),SUM($X$7:BA$7),)</f>
        <v>0</v>
      </c>
      <c r="BC18" s="3">
        <f>IF(AND(BC21&gt;=0,BB21&lt;0),SUM($X$7:BB$7),)</f>
        <v>0</v>
      </c>
      <c r="BD18" s="3">
        <f>IF(AND(BD21&gt;=0,BC21&lt;0),SUM($X$7:BC$7),)</f>
        <v>0</v>
      </c>
      <c r="BE18" s="3">
        <f>IF(AND(BE21&gt;=0,BD21&lt;0),SUM($X$7:BD$7),)</f>
        <v>0</v>
      </c>
      <c r="BF18" s="3">
        <f>IF(AND(BF21&gt;=0,BE21&lt;0),SUM($X$7:BE$7),)</f>
        <v>0</v>
      </c>
      <c r="BG18" s="3">
        <f>IF(AND(BG21&gt;=0,BF21&lt;0),SUM($X$7:BF$7),)</f>
        <v>0</v>
      </c>
      <c r="BH18" s="3">
        <f>IF(AND(BH21&gt;=0,BG21&lt;0),SUM($X$7:BG$7),)</f>
        <v>0</v>
      </c>
      <c r="BI18" s="3">
        <f>IF(AND(BI21&gt;=0,BH21&lt;0),SUM($X$7:BH$7),)</f>
        <v>0</v>
      </c>
      <c r="BJ18" s="3">
        <f>IF(AND(BJ21&gt;=0,BI21&lt;0),SUM($X$7:BI$7),)</f>
        <v>0</v>
      </c>
      <c r="BK18" s="3">
        <f>IF(AND(BK21&gt;=0,BJ21&lt;0),SUM($X$7:BJ$7),)</f>
        <v>0</v>
      </c>
      <c r="BL18" s="3">
        <f>IF(AND(BL21&gt;=0,BK21&lt;0),SUM($X$7:BK$7),)</f>
        <v>0</v>
      </c>
      <c r="BM18" s="3">
        <f>IF(AND(BM21&gt;=0,BL21&lt;0),SUM($X$7:BL$7),)</f>
        <v>0</v>
      </c>
      <c r="BN18" s="3">
        <f>IF(AND(BN21&gt;=0,BM21&lt;0),SUM($X$7:BM$7),)</f>
        <v>0</v>
      </c>
      <c r="BO18" s="3">
        <f>IF(AND(BO21&gt;=0,BN21&lt;0),SUM($X$7:BN$7),)</f>
        <v>0</v>
      </c>
      <c r="BP18" s="3">
        <f>IF(AND(BP21&gt;=0,BO21&lt;0),SUM($X$7:BO$7),)</f>
        <v>0</v>
      </c>
      <c r="BQ18" s="3">
        <f>IF(AND(BQ21&gt;=0,BP21&lt;0),SUM($X$7:BP$7),)</f>
        <v>0</v>
      </c>
      <c r="BR18" s="3">
        <f>IF(AND(BR21&gt;=0,BQ21&lt;0),SUM($X$7:BQ$7),)</f>
        <v>0</v>
      </c>
      <c r="BS18" s="3">
        <f>IF(AND(BS21&gt;=0,BR21&lt;0),SUM($X$7:BR$7),)</f>
        <v>0</v>
      </c>
      <c r="BT18" s="3">
        <f>IF(AND(BT21&gt;=0,BS21&lt;0),SUM($X$7:BS$7),)</f>
        <v>0</v>
      </c>
      <c r="BU18" s="3">
        <f>IF(AND(BU21&gt;=0,BT21&lt;0),SUM($X$7:BT$7),)</f>
        <v>0</v>
      </c>
      <c r="BV18" s="3">
        <f>IF(AND(BV21&gt;=0,BU21&lt;0),SUM($X$7:BU$7),)</f>
        <v>0</v>
      </c>
      <c r="BW18" s="3">
        <f>IF(AND(BW21&gt;=0,BV21&lt;0),SUM($X$7:BV$7),)</f>
        <v>0</v>
      </c>
      <c r="BX18" s="3">
        <f>IF(AND(BX21&gt;=0,BW21&lt;0),SUM($X$7:BW$7),)</f>
        <v>0</v>
      </c>
      <c r="BY18" s="3">
        <f>IF(AND(BY21&gt;=0,BX21&lt;0),SUM($X$7:BX$7),)</f>
        <v>0</v>
      </c>
      <c r="BZ18" s="3">
        <f>IF(AND(BZ21&gt;=0,BY21&lt;0),SUM($X$7:BY$7),)</f>
        <v>0</v>
      </c>
      <c r="CA18" s="3">
        <f>IF(AND(CA21&gt;=0,BZ21&lt;0),SUM($X$7:BZ$7),)</f>
        <v>0</v>
      </c>
      <c r="CB18" s="3">
        <f>IF(AND(CB21&gt;=0,CA21&lt;0),SUM($X$7:CA$7),)</f>
        <v>0</v>
      </c>
      <c r="CC18" s="3">
        <f>IF(AND(CC21&gt;=0,CB21&lt;0),SUM($X$7:CB$7),)</f>
        <v>0</v>
      </c>
      <c r="CD18" s="3">
        <f>IF(AND(CD21&gt;=0,CC21&lt;0),SUM($X$7:CC$7),)</f>
        <v>0</v>
      </c>
      <c r="CE18" s="3">
        <f>IF(AND(CE21&gt;=0,CD21&lt;0),SUM($X$7:CD$7),)</f>
        <v>0</v>
      </c>
      <c r="CF18" s="3">
        <f>IF(AND(CF21&gt;=0,CE21&lt;0),SUM($X$7:CE$7),)</f>
        <v>0</v>
      </c>
      <c r="CG18" s="3">
        <f>IF(AND(CG21&gt;=0,CF21&lt;0),SUM($X$7:CF$7),)</f>
        <v>0</v>
      </c>
      <c r="CH18" s="3">
        <f>IF(AND(CH21&gt;=0,CG21&lt;0),SUM($X$7:CG$7),)</f>
        <v>0</v>
      </c>
      <c r="CI18" s="3">
        <f>IF(AND(CI21&gt;=0,CH21&lt;0),SUM($X$7:CH$7),)</f>
        <v>0</v>
      </c>
      <c r="CJ18" s="3">
        <f>IF(AND(CJ21&gt;=0,CI21&lt;0),SUM($X$7:CI$7),)</f>
        <v>0</v>
      </c>
      <c r="CK18" s="3">
        <f>IF(AND(CK21&gt;=0,CJ21&lt;0),SUM($X$7:CJ$7),)</f>
        <v>0</v>
      </c>
      <c r="CL18" s="3">
        <f>IF(AND(CL21&gt;=0,CK21&lt;0),SUM($X$7:CK$7),)</f>
        <v>0</v>
      </c>
      <c r="CM18" s="3">
        <f>IF(AND(CM21&gt;=0,CL21&lt;0),SUM($X$7:CL$7),)</f>
        <v>0</v>
      </c>
      <c r="CN18" s="3">
        <f>IF(AND(CN21&gt;=0,CM21&lt;0),SUM($X$7:CM$7),)</f>
        <v>0</v>
      </c>
      <c r="CO18" s="3">
        <f>IF(AND(CO21&gt;=0,CN21&lt;0),SUM($X$7:CN$7),)</f>
        <v>0</v>
      </c>
      <c r="CP18" s="3">
        <f>IF(AND(CP21&gt;=0,CO21&lt;0),SUM($X$7:CO$7),)</f>
        <v>0</v>
      </c>
      <c r="CQ18" s="3">
        <f>IF(AND(CQ21&gt;=0,CP21&lt;0),SUM($X$7:CP$7),)</f>
        <v>0</v>
      </c>
    </row>
    <row r="19" spans="2:95">
      <c r="B19" s="258" t="s">
        <v>798</v>
      </c>
      <c r="C19" s="19"/>
      <c r="D19" s="296" t="s">
        <v>1132</v>
      </c>
      <c r="E19" s="17" t="s">
        <v>1106</v>
      </c>
      <c r="F19" s="17" t="s">
        <v>1107</v>
      </c>
      <c r="G19" s="19"/>
      <c r="H19" t="s">
        <v>1024</v>
      </c>
      <c r="I19" s="19"/>
      <c r="J19" s="296" t="s">
        <v>1132</v>
      </c>
      <c r="K19" s="17" t="s">
        <v>1106</v>
      </c>
      <c r="L19" s="17" t="s">
        <v>1107</v>
      </c>
      <c r="M19" s="19"/>
      <c r="N19" s="19" t="s">
        <v>683</v>
      </c>
      <c r="O19" s="236">
        <v>24</v>
      </c>
      <c r="P19" s="19" t="s">
        <v>424</v>
      </c>
      <c r="Q19" s="236">
        <v>24</v>
      </c>
      <c r="R19" s="17" t="s">
        <v>687</v>
      </c>
      <c r="S19" s="17"/>
      <c r="T19" s="236"/>
      <c r="W19" s="3" t="s">
        <v>421</v>
      </c>
      <c r="Y19" s="3" t="e">
        <f>IF(AND(SUM($X$18:$CQ$18)&lt;&gt;0,Y18=MAX($X$18:$CQ$18)),Y18-X21/(БДДС!#REF!+БДДС!#REF!),)</f>
        <v>#REF!</v>
      </c>
      <c r="Z19" s="3" t="e">
        <f>IF(AND(SUM($X$18:$CQ$18)&lt;&gt;0,Z18=MAX($X$18:$CQ$18)),Z18-Y21/(БДДС!#REF!+БДДС!#REF!),)</f>
        <v>#REF!</v>
      </c>
      <c r="AA19" s="3" t="e">
        <f>IF(AND(SUM($X$18:$CQ$18)&lt;&gt;0,AA18=MAX($X$18:$CQ$18)),AA18-Z21/(БДДС!#REF!+БДДС!#REF!),)</f>
        <v>#REF!</v>
      </c>
      <c r="AB19" s="3" t="e">
        <f>IF(AND(SUM($X$18:$CQ$18)&lt;&gt;0,AB18=MAX($X$18:$CQ$18)),AB18-AA21/(БДДС!#REF!+БДДС!#REF!),)</f>
        <v>#REF!</v>
      </c>
      <c r="AC19" s="3" t="e">
        <f>IF(AND(SUM($X$18:$CQ$18)&lt;&gt;0,AC18=MAX($X$18:$CQ$18)),AC18-AB21/(БДДС!#REF!+БДДС!#REF!),)</f>
        <v>#REF!</v>
      </c>
      <c r="AD19" s="3" t="e">
        <f>IF(AND(SUM($X$18:$CQ$18)&lt;&gt;0,AD18=MAX($X$18:$CQ$18)),AD18-AC21/(БДДС!#REF!+БДДС!#REF!),)</f>
        <v>#REF!</v>
      </c>
      <c r="AE19" s="3" t="e">
        <f>IF(AND(SUM($X$18:$CQ$18)&lt;&gt;0,AE18=MAX($X$18:$CQ$18)),AE18-AD21/(БДДС!#REF!+БДДС!#REF!),)</f>
        <v>#REF!</v>
      </c>
      <c r="AF19" s="3" t="e">
        <f>IF(AND(SUM($X$18:$CQ$18)&lt;&gt;0,AF18=MAX($X$18:$CQ$18)),AF18-AE21/(БДДС!#REF!+БДДС!#REF!),)</f>
        <v>#REF!</v>
      </c>
      <c r="AG19" s="3" t="e">
        <f>IF(AND(SUM($X$18:$CQ$18)&lt;&gt;0,AG18=MAX($X$18:$CQ$18)),AG18-AF21/(БДДС!#REF!+БДДС!#REF!),)</f>
        <v>#REF!</v>
      </c>
      <c r="AH19" s="3" t="e">
        <f>IF(AND(SUM($X$18:$CQ$18)&lt;&gt;0,AH18=MAX($X$18:$CQ$18)),AH18-AG21/(БДДС!#REF!+БДДС!#REF!),)</f>
        <v>#REF!</v>
      </c>
      <c r="AI19" s="3" t="e">
        <f>IF(AND(SUM($X$18:$CQ$18)&lt;&gt;0,AI18=MAX($X$18:$CQ$18)),AI18-AH21/(БДДС!#REF!+БДДС!#REF!),)</f>
        <v>#REF!</v>
      </c>
      <c r="AJ19" s="3" t="e">
        <f>IF(AND(SUM($X$18:$CQ$18)&lt;&gt;0,AJ18=MAX($X$18:$CQ$18)),AJ18-AI21/(БДДС!#REF!+БДДС!#REF!),)</f>
        <v>#REF!</v>
      </c>
      <c r="AK19" s="3" t="e">
        <f>IF(AND(SUM($X$18:$CQ$18)&lt;&gt;0,AK18=MAX($X$18:$CQ$18)),AK18-AJ21/(БДДС!#REF!+БДДС!#REF!),)</f>
        <v>#REF!</v>
      </c>
      <c r="AL19" s="3" t="e">
        <f>IF(AND(SUM($X$18:$CQ$18)&lt;&gt;0,AL18=MAX($X$18:$CQ$18)),AL18-AK21/(БДДС!#REF!+БДДС!#REF!),)</f>
        <v>#REF!</v>
      </c>
      <c r="AM19" s="3" t="e">
        <f>IF(AND(SUM($X$18:$CQ$18)&lt;&gt;0,AM18=MAX($X$18:$CQ$18)),AM18-AL21/(БДДС!#REF!+БДДС!#REF!),)</f>
        <v>#REF!</v>
      </c>
      <c r="AN19" s="3" t="e">
        <f>IF(AND(SUM($X$18:$CQ$18)&lt;&gt;0,AN18=MAX($X$18:$CQ$18)),AN18-AM21/(БДДС!#REF!+БДДС!#REF!),)</f>
        <v>#REF!</v>
      </c>
      <c r="AO19" s="3" t="e">
        <f>IF(AND(SUM($X$18:$CQ$18)&lt;&gt;0,AO18=MAX($X$18:$CQ$18)),AO18-AN21/(БДДС!#REF!+БДДС!#REF!),)</f>
        <v>#REF!</v>
      </c>
      <c r="AP19" s="3" t="e">
        <f>IF(AND(SUM($X$18:$CQ$18)&lt;&gt;0,AP18=MAX($X$18:$CQ$18)),AP18-AO21/(БДДС!#REF!+БДДС!#REF!),)</f>
        <v>#REF!</v>
      </c>
      <c r="AQ19" s="3" t="e">
        <f>IF(AND(SUM($X$18:$CQ$18)&lt;&gt;0,AQ18=MAX($X$18:$CQ$18)),AQ18-AP21/(БДДС!#REF!+БДДС!#REF!),)</f>
        <v>#REF!</v>
      </c>
      <c r="AR19" s="3" t="e">
        <f>IF(AND(SUM($X$18:$CQ$18)&lt;&gt;0,AR18=MAX($X$18:$CQ$18)),AR18-AQ21/(БДДС!#REF!+БДДС!#REF!),)</f>
        <v>#REF!</v>
      </c>
      <c r="AS19" s="3" t="e">
        <f>IF(AND(SUM($X$18:$CQ$18)&lt;&gt;0,AS18=MAX($X$18:$CQ$18)),AS18-AR21/(БДДС!#REF!+БДДС!#REF!),)</f>
        <v>#REF!</v>
      </c>
      <c r="AT19" s="3" t="e">
        <f>IF(AND(SUM($X$18:$CQ$18)&lt;&gt;0,AT18=MAX($X$18:$CQ$18)),AT18-AS21/(БДДС!#REF!+БДДС!#REF!),)</f>
        <v>#REF!</v>
      </c>
      <c r="AU19" s="3" t="e">
        <f>IF(AND(SUM($X$18:$CQ$18)&lt;&gt;0,AU18=MAX($X$18:$CQ$18)),AU18-AT21/(БДДС!#REF!+БДДС!#REF!),)</f>
        <v>#REF!</v>
      </c>
      <c r="AV19" s="3" t="e">
        <f>IF(AND(SUM($X$18:$CQ$18)&lt;&gt;0,AV18=MAX($X$18:$CQ$18)),AV18-AU21/(БДДС!#REF!+БДДС!#REF!),)</f>
        <v>#REF!</v>
      </c>
      <c r="AW19" s="3" t="e">
        <f>IF(AND(SUM($X$18:$CQ$18)&lt;&gt;0,AW18=MAX($X$18:$CQ$18)),AW18-AV21/(БДДС!#REF!+БДДС!#REF!),)</f>
        <v>#REF!</v>
      </c>
      <c r="AX19" s="3" t="e">
        <f>IF(AND(SUM($X$18:$CQ$18)&lt;&gt;0,AX18=MAX($X$18:$CQ$18)),AX18-AW21/(БДДС!#REF!+БДДС!#REF!),)</f>
        <v>#REF!</v>
      </c>
      <c r="AY19" s="3" t="e">
        <f>IF(AND(SUM($X$18:$CQ$18)&lt;&gt;0,AY18=MAX($X$18:$CQ$18)),AY18-AX21/(БДДС!#REF!+БДДС!#REF!),)</f>
        <v>#REF!</v>
      </c>
      <c r="AZ19" s="3" t="e">
        <f>IF(AND(SUM($X$18:$CQ$18)&lt;&gt;0,AZ18=MAX($X$18:$CQ$18)),AZ18-AY21/(БДДС!#REF!+БДДС!#REF!),)</f>
        <v>#REF!</v>
      </c>
      <c r="BA19" s="3" t="e">
        <f>IF(AND(SUM($X$18:$CQ$18)&lt;&gt;0,BA18=MAX($X$18:$CQ$18)),BA18-AZ21/(БДДС!#REF!+БДДС!#REF!),)</f>
        <v>#REF!</v>
      </c>
      <c r="BB19" s="3" t="e">
        <f>IF(AND(SUM($X$18:$CQ$18)&lt;&gt;0,BB18=MAX($X$18:$CQ$18)),BB18-BA21/(БДДС!#REF!+БДДС!#REF!),)</f>
        <v>#REF!</v>
      </c>
      <c r="BC19" s="3" t="e">
        <f>IF(AND(SUM($X$18:$CQ$18)&lt;&gt;0,BC18=MAX($X$18:$CQ$18)),BC18-BB21/(БДДС!#REF!+БДДС!#REF!),)</f>
        <v>#REF!</v>
      </c>
      <c r="BD19" s="3" t="e">
        <f>IF(AND(SUM($X$18:$CQ$18)&lt;&gt;0,BD18=MAX($X$18:$CQ$18)),BD18-BC21/(БДДС!#REF!+БДДС!#REF!),)</f>
        <v>#REF!</v>
      </c>
      <c r="BE19" s="3" t="e">
        <f>IF(AND(SUM($X$18:$CQ$18)&lt;&gt;0,BE18=MAX($X$18:$CQ$18)),BE18-BD21/(БДДС!#REF!+БДДС!#REF!),)</f>
        <v>#REF!</v>
      </c>
      <c r="BF19" s="3" t="e">
        <f>IF(AND(SUM($X$18:$CQ$18)&lt;&gt;0,BF18=MAX($X$18:$CQ$18)),BF18-BE21/(БДДС!#REF!+БДДС!#REF!),)</f>
        <v>#REF!</v>
      </c>
      <c r="BG19" s="3" t="e">
        <f>IF(AND(SUM($X$18:$CQ$18)&lt;&gt;0,BG18=MAX($X$18:$CQ$18)),BG18-BF21/(БДДС!#REF!+БДДС!#REF!),)</f>
        <v>#REF!</v>
      </c>
      <c r="BH19" s="3" t="e">
        <f>IF(AND(SUM($X$18:$CQ$18)&lt;&gt;0,BH18=MAX($X$18:$CQ$18)),BH18-BG21/(БДДС!#REF!+БДДС!#REF!),)</f>
        <v>#REF!</v>
      </c>
      <c r="BI19" s="3" t="e">
        <f>IF(AND(SUM($X$18:$CQ$18)&lt;&gt;0,BI18=MAX($X$18:$CQ$18)),BI18-BH21/(БДДС!#REF!+БДДС!#REF!),)</f>
        <v>#REF!</v>
      </c>
      <c r="BJ19" s="3" t="e">
        <f>IF(AND(SUM($X$18:$CQ$18)&lt;&gt;0,BJ18=MAX($X$18:$CQ$18)),BJ18-BI21/(БДДС!#REF!+БДДС!#REF!),)</f>
        <v>#REF!</v>
      </c>
      <c r="BK19" s="3" t="e">
        <f>IF(AND(SUM($X$18:$CQ$18)&lt;&gt;0,BK18=MAX($X$18:$CQ$18)),BK18-BJ21/(БДДС!#REF!+БДДС!#REF!),)</f>
        <v>#REF!</v>
      </c>
      <c r="BL19" s="3" t="e">
        <f>IF(AND(SUM($X$18:$CQ$18)&lt;&gt;0,BL18=MAX($X$18:$CQ$18)),BL18-BK21/(БДДС!#REF!+БДДС!#REF!),)</f>
        <v>#REF!</v>
      </c>
      <c r="BM19" s="3" t="e">
        <f>IF(AND(SUM($X$18:$CQ$18)&lt;&gt;0,BM18=MAX($X$18:$CQ$18)),BM18-BL21/(БДДС!#REF!+БДДС!#REF!),)</f>
        <v>#REF!</v>
      </c>
      <c r="BN19" s="3" t="e">
        <f>IF(AND(SUM($X$18:$CQ$18)&lt;&gt;0,BN18=MAX($X$18:$CQ$18)),BN18-BM21/(БДДС!#REF!+БДДС!#REF!),)</f>
        <v>#REF!</v>
      </c>
      <c r="BO19" s="3" t="e">
        <f>IF(AND(SUM($X$18:$CQ$18)&lt;&gt;0,BO18=MAX($X$18:$CQ$18)),BO18-BN21/(БДДС!#REF!+БДДС!#REF!),)</f>
        <v>#REF!</v>
      </c>
      <c r="BP19" s="3" t="e">
        <f>IF(AND(SUM($X$18:$CQ$18)&lt;&gt;0,BP18=MAX($X$18:$CQ$18)),BP18-BO21/(БДДС!#REF!+БДДС!#REF!),)</f>
        <v>#REF!</v>
      </c>
      <c r="BQ19" s="3" t="e">
        <f>IF(AND(SUM($X$18:$CQ$18)&lt;&gt;0,BQ18=MAX($X$18:$CQ$18)),BQ18-BP21/(БДДС!#REF!+БДДС!#REF!),)</f>
        <v>#REF!</v>
      </c>
      <c r="BR19" s="3" t="e">
        <f>IF(AND(SUM($X$18:$CQ$18)&lt;&gt;0,BR18=MAX($X$18:$CQ$18)),BR18-BQ21/(БДДС!#REF!+БДДС!#REF!),)</f>
        <v>#REF!</v>
      </c>
      <c r="BS19" s="3" t="e">
        <f>IF(AND(SUM($X$18:$CQ$18)&lt;&gt;0,BS18=MAX($X$18:$CQ$18)),BS18-BR21/(БДДС!#REF!+БДДС!#REF!),)</f>
        <v>#REF!</v>
      </c>
      <c r="BT19" s="3" t="e">
        <f>IF(AND(SUM($X$18:$CQ$18)&lt;&gt;0,BT18=MAX($X$18:$CQ$18)),BT18-BS21/(БДДС!#REF!+БДДС!#REF!),)</f>
        <v>#REF!</v>
      </c>
      <c r="BU19" s="3" t="e">
        <f>IF(AND(SUM($X$18:$CQ$18)&lt;&gt;0,BU18=MAX($X$18:$CQ$18)),BU18-BT21/(БДДС!#REF!+БДДС!#REF!),)</f>
        <v>#REF!</v>
      </c>
      <c r="BV19" s="3" t="e">
        <f>IF(AND(SUM($X$18:$CQ$18)&lt;&gt;0,BV18=MAX($X$18:$CQ$18)),BV18-BU21/(БДДС!#REF!+БДДС!#REF!),)</f>
        <v>#REF!</v>
      </c>
      <c r="BW19" s="3" t="e">
        <f>IF(AND(SUM($X$18:$CQ$18)&lt;&gt;0,BW18=MAX($X$18:$CQ$18)),BW18-BV21/(БДДС!#REF!+БДДС!#REF!),)</f>
        <v>#REF!</v>
      </c>
      <c r="BX19" s="3" t="e">
        <f>IF(AND(SUM($X$18:$CQ$18)&lt;&gt;0,BX18=MAX($X$18:$CQ$18)),BX18-BW21/(БДДС!#REF!+БДДС!#REF!),)</f>
        <v>#REF!</v>
      </c>
      <c r="BY19" s="3" t="e">
        <f>IF(AND(SUM($X$18:$CQ$18)&lt;&gt;0,BY18=MAX($X$18:$CQ$18)),BY18-BX21/(БДДС!#REF!+БДДС!#REF!),)</f>
        <v>#REF!</v>
      </c>
      <c r="BZ19" s="3" t="e">
        <f>IF(AND(SUM($X$18:$CQ$18)&lt;&gt;0,BZ18=MAX($X$18:$CQ$18)),BZ18-BY21/(БДДС!#REF!+БДДС!#REF!),)</f>
        <v>#REF!</v>
      </c>
      <c r="CA19" s="3" t="e">
        <f>IF(AND(SUM($X$18:$CQ$18)&lt;&gt;0,CA18=MAX($X$18:$CQ$18)),CA18-BZ21/(БДДС!#REF!+БДДС!#REF!),)</f>
        <v>#REF!</v>
      </c>
      <c r="CB19" s="3" t="e">
        <f>IF(AND(SUM($X$18:$CQ$18)&lt;&gt;0,CB18=MAX($X$18:$CQ$18)),CB18-CA21/(БДДС!#REF!+БДДС!#REF!),)</f>
        <v>#REF!</v>
      </c>
      <c r="CC19" s="3" t="e">
        <f>IF(AND(SUM($X$18:$CQ$18)&lt;&gt;0,CC18=MAX($X$18:$CQ$18)),CC18-CB21/(БДДС!#REF!+БДДС!#REF!),)</f>
        <v>#REF!</v>
      </c>
      <c r="CD19" s="3" t="e">
        <f>IF(AND(SUM($X$18:$CQ$18)&lt;&gt;0,CD18=MAX($X$18:$CQ$18)),CD18-CC21/(БДДС!#REF!+БДДС!#REF!),)</f>
        <v>#REF!</v>
      </c>
      <c r="CE19" s="3" t="e">
        <f>IF(AND(SUM($X$18:$CQ$18)&lt;&gt;0,CE18=MAX($X$18:$CQ$18)),CE18-CD21/(БДДС!#REF!+БДДС!#REF!),)</f>
        <v>#REF!</v>
      </c>
      <c r="CF19" s="3" t="e">
        <f>IF(AND(SUM($X$18:$CQ$18)&lt;&gt;0,CF18=MAX($X$18:$CQ$18)),CF18-CE21/(БДДС!#REF!+БДДС!#REF!),)</f>
        <v>#REF!</v>
      </c>
      <c r="CG19" s="3" t="e">
        <f>IF(AND(SUM($X$18:$CQ$18)&lt;&gt;0,CG18=MAX($X$18:$CQ$18)),CG18-CF21/(БДДС!#REF!+БДДС!#REF!),)</f>
        <v>#REF!</v>
      </c>
      <c r="CH19" s="3" t="e">
        <f>IF(AND(SUM($X$18:$CQ$18)&lt;&gt;0,CH18=MAX($X$18:$CQ$18)),CH18-CG21/(БДДС!#REF!+БДДС!#REF!),)</f>
        <v>#REF!</v>
      </c>
      <c r="CI19" s="3" t="e">
        <f>IF(AND(SUM($X$18:$CQ$18)&lt;&gt;0,CI18=MAX($X$18:$CQ$18)),CI18-CH21/(БДДС!#REF!+БДДС!#REF!),)</f>
        <v>#REF!</v>
      </c>
      <c r="CJ19" s="3" t="e">
        <f>IF(AND(SUM($X$18:$CQ$18)&lt;&gt;0,CJ18=MAX($X$18:$CQ$18)),CJ18-CI21/(БДДС!#REF!+БДДС!#REF!),)</f>
        <v>#REF!</v>
      </c>
      <c r="CK19" s="3" t="e">
        <f>IF(AND(SUM($X$18:$CQ$18)&lt;&gt;0,CK18=MAX($X$18:$CQ$18)),CK18-CJ21/(БДДС!#REF!+БДДС!#REF!),)</f>
        <v>#REF!</v>
      </c>
      <c r="CL19" s="3" t="e">
        <f>IF(AND(SUM($X$18:$CQ$18)&lt;&gt;0,CL18=MAX($X$18:$CQ$18)),CL18-CK21/(БДДС!#REF!+БДДС!#REF!),)</f>
        <v>#REF!</v>
      </c>
      <c r="CM19" s="3" t="e">
        <f>IF(AND(SUM($X$18:$CQ$18)&lt;&gt;0,CM18=MAX($X$18:$CQ$18)),CM18-CL21/(БДДС!#REF!+БДДС!#REF!),)</f>
        <v>#REF!</v>
      </c>
      <c r="CN19" s="3" t="e">
        <f>IF(AND(SUM($X$18:$CQ$18)&lt;&gt;0,CN18=MAX($X$18:$CQ$18)),CN18-CM21/(БДДС!#REF!+БДДС!#REF!),)</f>
        <v>#REF!</v>
      </c>
      <c r="CO19" s="3" t="e">
        <f>IF(AND(SUM($X$18:$CQ$18)&lt;&gt;0,CO18=MAX($X$18:$CQ$18)),CO18-CN21/(БДДС!#REF!+БДДС!#REF!),)</f>
        <v>#REF!</v>
      </c>
      <c r="CP19" s="3" t="e">
        <f>IF(AND(SUM($X$18:$CQ$18)&lt;&gt;0,CP18=MAX($X$18:$CQ$18)),CP18-CO21/(БДДС!#REF!+БДДС!#REF!),)</f>
        <v>#REF!</v>
      </c>
      <c r="CQ19" s="3" t="e">
        <f>IF(AND(SUM($X$18:$CQ$18)&lt;&gt;0,CQ18=MAX($X$18:$CQ$18)),CQ18-CP21/(БДДС!#REF!+БДДС!#REF!),)</f>
        <v>#REF!</v>
      </c>
    </row>
    <row r="20" spans="2:95">
      <c r="B20" s="258" t="s">
        <v>181</v>
      </c>
      <c r="C20" s="19" t="str">
        <f>R19</f>
        <v>Комплект для ОВУ, женский</v>
      </c>
      <c r="D20" s="296" t="s">
        <v>1133</v>
      </c>
      <c r="E20" s="17" t="s">
        <v>1108</v>
      </c>
      <c r="F20" s="17" t="s">
        <v>1109</v>
      </c>
      <c r="G20" s="19"/>
      <c r="H20" t="s">
        <v>1025</v>
      </c>
      <c r="I20" s="19"/>
      <c r="J20" s="296" t="s">
        <v>1133</v>
      </c>
      <c r="K20" s="17" t="s">
        <v>1108</v>
      </c>
      <c r="L20" s="17" t="s">
        <v>1109</v>
      </c>
      <c r="M20" s="19"/>
      <c r="N20" s="19" t="s">
        <v>684</v>
      </c>
      <c r="O20" s="236">
        <v>48</v>
      </c>
      <c r="P20" s="19" t="s">
        <v>425</v>
      </c>
      <c r="Q20" s="236">
        <v>60</v>
      </c>
      <c r="R20" s="17" t="s">
        <v>821</v>
      </c>
      <c r="S20" s="208">
        <v>1490</v>
      </c>
      <c r="T20" s="236">
        <v>1</v>
      </c>
      <c r="X20" s="39">
        <f>IF(X$7=1,X$5,"")</f>
        <v>42370</v>
      </c>
      <c r="Y20" s="39">
        <f t="shared" ref="Y20:CJ20" si="15">IF(Y$7=1,Y$5,"")</f>
        <v>42401</v>
      </c>
      <c r="Z20" s="39">
        <f t="shared" si="15"/>
        <v>42430</v>
      </c>
      <c r="AA20" s="39">
        <f t="shared" si="15"/>
        <v>42461</v>
      </c>
      <c r="AB20" s="39">
        <f t="shared" si="15"/>
        <v>42491</v>
      </c>
      <c r="AC20" s="39">
        <f t="shared" si="15"/>
        <v>42522</v>
      </c>
      <c r="AD20" s="39">
        <f t="shared" si="15"/>
        <v>42552</v>
      </c>
      <c r="AE20" s="39">
        <f t="shared" si="15"/>
        <v>42583</v>
      </c>
      <c r="AF20" s="39">
        <f t="shared" si="15"/>
        <v>42614</v>
      </c>
      <c r="AG20" s="39">
        <f t="shared" si="15"/>
        <v>42644</v>
      </c>
      <c r="AH20" s="39">
        <f t="shared" si="15"/>
        <v>42675</v>
      </c>
      <c r="AI20" s="39">
        <f t="shared" si="15"/>
        <v>42705</v>
      </c>
      <c r="AJ20" s="39">
        <f t="shared" si="15"/>
        <v>42736</v>
      </c>
      <c r="AK20" s="39">
        <f t="shared" si="15"/>
        <v>42767</v>
      </c>
      <c r="AL20" s="39">
        <f t="shared" si="15"/>
        <v>42795</v>
      </c>
      <c r="AM20" s="39">
        <f t="shared" si="15"/>
        <v>42826</v>
      </c>
      <c r="AN20" s="39">
        <f t="shared" si="15"/>
        <v>42856</v>
      </c>
      <c r="AO20" s="39">
        <f t="shared" si="15"/>
        <v>42887</v>
      </c>
      <c r="AP20" s="39">
        <f t="shared" si="15"/>
        <v>42917</v>
      </c>
      <c r="AQ20" s="39">
        <f t="shared" si="15"/>
        <v>42948</v>
      </c>
      <c r="AR20" s="39">
        <f t="shared" si="15"/>
        <v>42979</v>
      </c>
      <c r="AS20" s="39">
        <f t="shared" si="15"/>
        <v>43009</v>
      </c>
      <c r="AT20" s="39">
        <f t="shared" si="15"/>
        <v>43040</v>
      </c>
      <c r="AU20" s="39">
        <f t="shared" si="15"/>
        <v>43070</v>
      </c>
      <c r="AV20" s="39" t="str">
        <f t="shared" si="15"/>
        <v/>
      </c>
      <c r="AW20" s="39" t="str">
        <f t="shared" si="15"/>
        <v/>
      </c>
      <c r="AX20" s="39" t="str">
        <f t="shared" si="15"/>
        <v/>
      </c>
      <c r="AY20" s="39" t="str">
        <f t="shared" si="15"/>
        <v/>
      </c>
      <c r="AZ20" s="39" t="str">
        <f t="shared" si="15"/>
        <v/>
      </c>
      <c r="BA20" s="39" t="str">
        <f t="shared" si="15"/>
        <v/>
      </c>
      <c r="BB20" s="39" t="str">
        <f t="shared" si="15"/>
        <v/>
      </c>
      <c r="BC20" s="39" t="str">
        <f t="shared" si="15"/>
        <v/>
      </c>
      <c r="BD20" s="39" t="str">
        <f t="shared" si="15"/>
        <v/>
      </c>
      <c r="BE20" s="39" t="str">
        <f t="shared" si="15"/>
        <v/>
      </c>
      <c r="BF20" s="39" t="str">
        <f t="shared" si="15"/>
        <v/>
      </c>
      <c r="BG20" s="39" t="str">
        <f t="shared" si="15"/>
        <v/>
      </c>
      <c r="BH20" s="39" t="str">
        <f t="shared" si="15"/>
        <v/>
      </c>
      <c r="BI20" s="39" t="str">
        <f t="shared" si="15"/>
        <v/>
      </c>
      <c r="BJ20" s="39" t="str">
        <f t="shared" si="15"/>
        <v/>
      </c>
      <c r="BK20" s="39" t="str">
        <f t="shared" si="15"/>
        <v/>
      </c>
      <c r="BL20" s="39" t="str">
        <f t="shared" si="15"/>
        <v/>
      </c>
      <c r="BM20" s="39" t="str">
        <f t="shared" si="15"/>
        <v/>
      </c>
      <c r="BN20" s="39" t="str">
        <f t="shared" si="15"/>
        <v/>
      </c>
      <c r="BO20" s="39" t="str">
        <f t="shared" si="15"/>
        <v/>
      </c>
      <c r="BP20" s="39" t="str">
        <f t="shared" si="15"/>
        <v/>
      </c>
      <c r="BQ20" s="39" t="str">
        <f t="shared" si="15"/>
        <v/>
      </c>
      <c r="BR20" s="39" t="str">
        <f t="shared" si="15"/>
        <v/>
      </c>
      <c r="BS20" s="39" t="str">
        <f t="shared" si="15"/>
        <v/>
      </c>
      <c r="BT20" s="39" t="str">
        <f t="shared" si="15"/>
        <v/>
      </c>
      <c r="BU20" s="39" t="str">
        <f t="shared" si="15"/>
        <v/>
      </c>
      <c r="BV20" s="39" t="str">
        <f t="shared" si="15"/>
        <v/>
      </c>
      <c r="BW20" s="39" t="str">
        <f t="shared" si="15"/>
        <v/>
      </c>
      <c r="BX20" s="39" t="str">
        <f t="shared" si="15"/>
        <v/>
      </c>
      <c r="BY20" s="39" t="str">
        <f t="shared" si="15"/>
        <v/>
      </c>
      <c r="BZ20" s="39" t="str">
        <f t="shared" si="15"/>
        <v/>
      </c>
      <c r="CA20" s="39" t="str">
        <f t="shared" si="15"/>
        <v/>
      </c>
      <c r="CB20" s="39" t="str">
        <f t="shared" si="15"/>
        <v/>
      </c>
      <c r="CC20" s="39" t="str">
        <f t="shared" si="15"/>
        <v/>
      </c>
      <c r="CD20" s="39" t="str">
        <f t="shared" si="15"/>
        <v/>
      </c>
      <c r="CE20" s="39" t="str">
        <f t="shared" si="15"/>
        <v/>
      </c>
      <c r="CF20" s="39" t="str">
        <f t="shared" si="15"/>
        <v/>
      </c>
      <c r="CG20" s="39" t="str">
        <f t="shared" si="15"/>
        <v/>
      </c>
      <c r="CH20" s="39" t="str">
        <f t="shared" si="15"/>
        <v/>
      </c>
      <c r="CI20" s="39" t="str">
        <f t="shared" si="15"/>
        <v/>
      </c>
      <c r="CJ20" s="39" t="str">
        <f t="shared" si="15"/>
        <v/>
      </c>
      <c r="CK20" s="39" t="str">
        <f t="shared" ref="CK20:CQ20" si="16">IF(CK$7=1,CK$5,"")</f>
        <v/>
      </c>
      <c r="CL20" s="39" t="str">
        <f t="shared" si="16"/>
        <v/>
      </c>
      <c r="CM20" s="39" t="str">
        <f t="shared" si="16"/>
        <v/>
      </c>
      <c r="CN20" s="39" t="str">
        <f t="shared" si="16"/>
        <v/>
      </c>
      <c r="CO20" s="39" t="str">
        <f t="shared" si="16"/>
        <v/>
      </c>
      <c r="CP20" s="39" t="str">
        <f t="shared" si="16"/>
        <v/>
      </c>
      <c r="CQ20" s="39" t="str">
        <f t="shared" si="16"/>
        <v/>
      </c>
    </row>
    <row r="21" spans="2:95">
      <c r="B21" s="258" t="s">
        <v>797</v>
      </c>
      <c r="C21" s="236" t="str">
        <f>R33</f>
        <v>Комплект для ОВнУ Зима, муж</v>
      </c>
      <c r="D21" s="296" t="s">
        <v>1134</v>
      </c>
      <c r="E21" s="17" t="s">
        <v>1110</v>
      </c>
      <c r="F21" s="17" t="s">
        <v>1111</v>
      </c>
      <c r="G21" s="19"/>
      <c r="H21" t="s">
        <v>1026</v>
      </c>
      <c r="I21" s="19"/>
      <c r="J21" s="296" t="s">
        <v>1134</v>
      </c>
      <c r="K21" s="17" t="s">
        <v>1110</v>
      </c>
      <c r="L21" s="17" t="s">
        <v>1111</v>
      </c>
      <c r="M21" s="19"/>
      <c r="N21" s="19" t="s">
        <v>685</v>
      </c>
      <c r="O21" s="236">
        <v>60</v>
      </c>
      <c r="P21" s="19" t="s">
        <v>426</v>
      </c>
      <c r="Q21" s="236">
        <v>60</v>
      </c>
      <c r="R21" s="17" t="s">
        <v>822</v>
      </c>
      <c r="S21" s="208">
        <v>1730</v>
      </c>
      <c r="T21" s="236">
        <v>1</v>
      </c>
      <c r="W21" s="3" t="s">
        <v>506</v>
      </c>
      <c r="X21" s="76" t="e">
        <f>IF(X$7=1,SUM(БДДС!#REF!,БДДС!#REF!),"")</f>
        <v>#REF!</v>
      </c>
      <c r="Y21" s="76" t="e">
        <f>IF(Y$7=1,SUM(БДДС!#REF!,БДДС!#REF!),"")</f>
        <v>#REF!</v>
      </c>
      <c r="Z21" s="76" t="e">
        <f>IF(Z$7=1,SUM(БДДС!#REF!,БДДС!#REF!),"")</f>
        <v>#REF!</v>
      </c>
      <c r="AA21" s="76" t="e">
        <f>IF(AA$7=1,SUM(БДДС!#REF!,БДДС!#REF!),"")</f>
        <v>#REF!</v>
      </c>
      <c r="AB21" s="76" t="e">
        <f>IF(AB$7=1,SUM(БДДС!#REF!,БДДС!#REF!),"")</f>
        <v>#REF!</v>
      </c>
      <c r="AC21" s="76" t="e">
        <f>IF(AC$7=1,SUM(БДДС!#REF!,БДДС!#REF!),"")</f>
        <v>#REF!</v>
      </c>
      <c r="AD21" s="76" t="e">
        <f>IF(AD$7=1,SUM(БДДС!#REF!,БДДС!#REF!),"")</f>
        <v>#REF!</v>
      </c>
      <c r="AE21" s="76" t="e">
        <f>IF(AE$7=1,SUM(БДДС!#REF!,БДДС!#REF!),"")</f>
        <v>#REF!</v>
      </c>
      <c r="AF21" s="76" t="e">
        <f>IF(AF$7=1,SUM(БДДС!#REF!,БДДС!#REF!),"")</f>
        <v>#REF!</v>
      </c>
      <c r="AG21" s="76" t="e">
        <f>IF(AG$7=1,SUM(БДДС!#REF!,БДДС!#REF!),"")</f>
        <v>#REF!</v>
      </c>
      <c r="AH21" s="76" t="e">
        <f>IF(AH$7=1,SUM(БДДС!#REF!,БДДС!#REF!),"")</f>
        <v>#REF!</v>
      </c>
      <c r="AI21" s="76" t="e">
        <f>IF(AI$7=1,SUM(БДДС!#REF!,БДДС!#REF!),"")</f>
        <v>#REF!</v>
      </c>
      <c r="AJ21" s="76" t="e">
        <f>IF(AJ$7=1,SUM(БДДС!#REF!,БДДС!#REF!),"")</f>
        <v>#REF!</v>
      </c>
      <c r="AK21" s="76" t="e">
        <f>IF(AK$7=1,SUM(БДДС!#REF!,БДДС!#REF!),"")</f>
        <v>#REF!</v>
      </c>
      <c r="AL21" s="76" t="e">
        <f>IF(AL$7=1,SUM(БДДС!#REF!,БДДС!#REF!),"")</f>
        <v>#REF!</v>
      </c>
      <c r="AM21" s="76" t="e">
        <f>IF(AM$7=1,SUM(БДДС!#REF!,БДДС!#REF!),"")</f>
        <v>#REF!</v>
      </c>
      <c r="AN21" s="76" t="e">
        <f>IF(AN$7=1,SUM(БДДС!#REF!,БДДС!#REF!),"")</f>
        <v>#REF!</v>
      </c>
      <c r="AO21" s="76" t="e">
        <f>IF(AO$7=1,SUM(БДДС!#REF!,БДДС!#REF!),"")</f>
        <v>#REF!</v>
      </c>
      <c r="AP21" s="76" t="e">
        <f>IF(AP$7=1,SUM(БДДС!#REF!,БДДС!#REF!),"")</f>
        <v>#REF!</v>
      </c>
      <c r="AQ21" s="76" t="e">
        <f>IF(AQ$7=1,SUM(БДДС!#REF!,БДДС!#REF!),"")</f>
        <v>#REF!</v>
      </c>
      <c r="AR21" s="76" t="e">
        <f>IF(AR$7=1,SUM(БДДС!#REF!,БДДС!#REF!),"")</f>
        <v>#REF!</v>
      </c>
      <c r="AS21" s="76" t="e">
        <f>IF(AS$7=1,SUM(БДДС!#REF!,БДДС!#REF!),"")</f>
        <v>#REF!</v>
      </c>
      <c r="AT21" s="76" t="e">
        <f>IF(AT$7=1,SUM(БДДС!#REF!,БДДС!#REF!),"")</f>
        <v>#REF!</v>
      </c>
      <c r="AU21" s="76" t="e">
        <f>IF(AU$7=1,SUM(БДДС!#REF!,БДДС!#REF!),"")</f>
        <v>#REF!</v>
      </c>
      <c r="AV21" s="76" t="str">
        <f>IF(AV$7=1,SUM(БДДС!#REF!,БДДС!#REF!),"")</f>
        <v/>
      </c>
      <c r="AW21" s="76" t="str">
        <f>IF(AW$7=1,SUM(БДДС!#REF!,БДДС!#REF!),"")</f>
        <v/>
      </c>
      <c r="AX21" s="76" t="str">
        <f>IF(AX$7=1,SUM(БДДС!#REF!,БДДС!#REF!),"")</f>
        <v/>
      </c>
      <c r="AY21" s="76" t="str">
        <f>IF(AY$7=1,SUM(БДДС!#REF!,БДДС!#REF!),"")</f>
        <v/>
      </c>
      <c r="AZ21" s="76" t="str">
        <f>IF(AZ$7=1,SUM(БДДС!#REF!,БДДС!#REF!),"")</f>
        <v/>
      </c>
      <c r="BA21" s="76" t="str">
        <f>IF(BA$7=1,SUM(БДДС!#REF!,БДДС!#REF!),"")</f>
        <v/>
      </c>
      <c r="BB21" s="76" t="str">
        <f>IF(BB$7=1,SUM(БДДС!#REF!,БДДС!#REF!),"")</f>
        <v/>
      </c>
      <c r="BC21" s="76" t="str">
        <f>IF(BC$7=1,SUM(БДДС!#REF!,БДДС!#REF!),"")</f>
        <v/>
      </c>
      <c r="BD21" s="76" t="str">
        <f>IF(BD$7=1,SUM(БДДС!#REF!,БДДС!#REF!),"")</f>
        <v/>
      </c>
      <c r="BE21" s="76" t="str">
        <f>IF(BE$7=1,SUM(БДДС!#REF!,БДДС!#REF!),"")</f>
        <v/>
      </c>
      <c r="BF21" s="76" t="str">
        <f>IF(BF$7=1,SUM(БДДС!#REF!,БДДС!#REF!),"")</f>
        <v/>
      </c>
      <c r="BG21" s="76" t="str">
        <f>IF(BG$7=1,SUM(БДДС!#REF!,БДДС!#REF!),"")</f>
        <v/>
      </c>
      <c r="BH21" s="76" t="str">
        <f>IF(BH$7=1,SUM(БДДС!#REF!,БДДС!#REF!),"")</f>
        <v/>
      </c>
      <c r="BI21" s="76" t="str">
        <f>IF(BI$7=1,SUM(БДДС!#REF!,БДДС!#REF!),"")</f>
        <v/>
      </c>
      <c r="BJ21" s="76" t="str">
        <f>IF(BJ$7=1,SUM(БДДС!#REF!,БДДС!#REF!),"")</f>
        <v/>
      </c>
      <c r="BK21" s="76" t="str">
        <f>IF(BK$7=1,SUM(БДДС!#REF!,БДДС!#REF!),"")</f>
        <v/>
      </c>
      <c r="BL21" s="76" t="str">
        <f>IF(BL$7=1,SUM(БДДС!#REF!,БДДС!#REF!),"")</f>
        <v/>
      </c>
      <c r="BM21" s="76" t="str">
        <f>IF(BM$7=1,SUM(БДДС!#REF!,БДДС!#REF!),"")</f>
        <v/>
      </c>
      <c r="BN21" s="76" t="str">
        <f>IF(BN$7=1,SUM(БДДС!#REF!,БДДС!#REF!),"")</f>
        <v/>
      </c>
      <c r="BO21" s="76" t="str">
        <f>IF(BO$7=1,SUM(БДДС!#REF!,БДДС!#REF!),"")</f>
        <v/>
      </c>
      <c r="BP21" s="76" t="str">
        <f>IF(BP$7=1,SUM(БДДС!#REF!,БДДС!#REF!),"")</f>
        <v/>
      </c>
      <c r="BQ21" s="76" t="str">
        <f>IF(BQ$7=1,SUM(БДДС!#REF!,БДДС!#REF!),"")</f>
        <v/>
      </c>
      <c r="BR21" s="76" t="str">
        <f>IF(BR$7=1,SUM(БДДС!#REF!,БДДС!#REF!),"")</f>
        <v/>
      </c>
      <c r="BS21" s="76" t="str">
        <f>IF(BS$7=1,SUM(БДДС!#REF!,БДДС!#REF!),"")</f>
        <v/>
      </c>
      <c r="BT21" s="76" t="str">
        <f>IF(BT$7=1,SUM(БДДС!#REF!,БДДС!#REF!),"")</f>
        <v/>
      </c>
      <c r="BU21" s="76" t="str">
        <f>IF(BU$7=1,SUM(БДДС!#REF!,БДДС!#REF!),"")</f>
        <v/>
      </c>
      <c r="BV21" s="76" t="str">
        <f>IF(BV$7=1,SUM(БДДС!#REF!,БДДС!#REF!),"")</f>
        <v/>
      </c>
      <c r="BW21" s="76" t="str">
        <f>IF(BW$7=1,SUM(БДДС!#REF!,БДДС!#REF!),"")</f>
        <v/>
      </c>
      <c r="BX21" s="76" t="str">
        <f>IF(BX$7=1,SUM(БДДС!#REF!,БДДС!#REF!),"")</f>
        <v/>
      </c>
      <c r="BY21" s="76" t="str">
        <f>IF(BY$7=1,SUM(БДДС!#REF!,БДДС!#REF!),"")</f>
        <v/>
      </c>
      <c r="BZ21" s="76" t="str">
        <f>IF(BZ$7=1,SUM(БДДС!#REF!,БДДС!#REF!),"")</f>
        <v/>
      </c>
      <c r="CA21" s="76" t="str">
        <f>IF(CA$7=1,SUM(БДДС!#REF!,БДДС!#REF!),"")</f>
        <v/>
      </c>
      <c r="CB21" s="76" t="str">
        <f>IF(CB$7=1,SUM(БДДС!#REF!,БДДС!#REF!),"")</f>
        <v/>
      </c>
      <c r="CC21" s="76" t="str">
        <f>IF(CC$7=1,SUM(БДДС!#REF!,БДДС!#REF!),"")</f>
        <v/>
      </c>
      <c r="CD21" s="76" t="str">
        <f>IF(CD$7=1,SUM(БДДС!#REF!,БДДС!#REF!),"")</f>
        <v/>
      </c>
      <c r="CE21" s="76" t="str">
        <f>IF(CE$7=1,SUM(БДДС!#REF!,БДДС!#REF!),"")</f>
        <v/>
      </c>
      <c r="CF21" s="76" t="str">
        <f>IF(CF$7=1,SUM(БДДС!#REF!,БДДС!#REF!),"")</f>
        <v/>
      </c>
      <c r="CG21" s="76" t="str">
        <f>IF(CG$7=1,SUM(БДДС!#REF!,БДДС!#REF!),"")</f>
        <v/>
      </c>
      <c r="CH21" s="76" t="str">
        <f>IF(CH$7=1,SUM(БДДС!#REF!,БДДС!#REF!),"")</f>
        <v/>
      </c>
      <c r="CI21" s="76" t="str">
        <f>IF(CI$7=1,SUM(БДДС!#REF!,БДДС!#REF!),"")</f>
        <v/>
      </c>
      <c r="CJ21" s="76" t="str">
        <f>IF(CJ$7=1,SUM(БДДС!#REF!,БДДС!#REF!),"")</f>
        <v/>
      </c>
      <c r="CK21" s="76" t="str">
        <f>IF(CK$7=1,SUM(БДДС!#REF!,БДДС!#REF!),"")</f>
        <v/>
      </c>
      <c r="CL21" s="76" t="str">
        <f>IF(CL$7=1,SUM(БДДС!#REF!,БДДС!#REF!),"")</f>
        <v/>
      </c>
      <c r="CM21" s="76" t="str">
        <f>IF(CM$7=1,SUM(БДДС!#REF!,БДДС!#REF!),"")</f>
        <v/>
      </c>
      <c r="CN21" s="76" t="str">
        <f>IF(CN$7=1,SUM(БДДС!#REF!,БДДС!#REF!),"")</f>
        <v/>
      </c>
      <c r="CO21" s="76" t="str">
        <f>IF(CO$7=1,SUM(БДДС!#REF!,БДДС!#REF!),"")</f>
        <v/>
      </c>
      <c r="CP21" s="76" t="str">
        <f>IF(CP$7=1,SUM(БДДС!#REF!,БДДС!#REF!),"")</f>
        <v/>
      </c>
      <c r="CQ21" s="76" t="str">
        <f>IF(CQ$7=1,SUM(БДДС!#REF!,БДДС!#REF!),"")</f>
        <v/>
      </c>
    </row>
    <row r="22" spans="2:95">
      <c r="B22" s="234" t="s">
        <v>976</v>
      </c>
      <c r="C22" s="236"/>
      <c r="D22" s="296" t="s">
        <v>1135</v>
      </c>
      <c r="E22" s="17" t="s">
        <v>1112</v>
      </c>
      <c r="F22" s="17" t="s">
        <v>1113</v>
      </c>
      <c r="G22" s="19"/>
      <c r="H22" t="s">
        <v>1027</v>
      </c>
      <c r="I22" s="19"/>
      <c r="J22" s="296" t="s">
        <v>1135</v>
      </c>
      <c r="K22" s="17" t="s">
        <v>1112</v>
      </c>
      <c r="L22" s="17" t="s">
        <v>1113</v>
      </c>
      <c r="M22" s="19"/>
      <c r="N22" s="19" t="s">
        <v>686</v>
      </c>
      <c r="O22" s="236">
        <v>84</v>
      </c>
      <c r="P22" s="19" t="s">
        <v>427</v>
      </c>
      <c r="Q22" s="236">
        <v>24</v>
      </c>
      <c r="R22" s="17" t="s">
        <v>823</v>
      </c>
      <c r="S22" s="208">
        <v>650</v>
      </c>
      <c r="T22" s="236">
        <v>1</v>
      </c>
    </row>
    <row r="23" spans="2:95">
      <c r="B23" s="234" t="s">
        <v>977</v>
      </c>
      <c r="C23" s="236"/>
      <c r="D23" s="296" t="s">
        <v>1136</v>
      </c>
      <c r="E23" s="17" t="s">
        <v>1114</v>
      </c>
      <c r="F23" s="17" t="s">
        <v>1115</v>
      </c>
      <c r="G23" s="19"/>
      <c r="H23" t="s">
        <v>1028</v>
      </c>
      <c r="I23" s="19"/>
      <c r="J23" s="296" t="s">
        <v>1136</v>
      </c>
      <c r="K23" s="17" t="s">
        <v>1114</v>
      </c>
      <c r="L23" s="17" t="s">
        <v>1115</v>
      </c>
      <c r="M23" s="19"/>
      <c r="N23" s="19"/>
      <c r="O23" s="236"/>
      <c r="P23" s="19"/>
      <c r="Q23" s="19"/>
      <c r="R23" s="17" t="s">
        <v>824</v>
      </c>
      <c r="S23" s="208">
        <v>537</v>
      </c>
      <c r="T23" s="236">
        <v>1</v>
      </c>
    </row>
    <row r="24" spans="2:95">
      <c r="B24" s="234" t="s">
        <v>978</v>
      </c>
      <c r="C24" s="236"/>
      <c r="D24" s="296" t="s">
        <v>1137</v>
      </c>
      <c r="E24" s="17" t="s">
        <v>1116</v>
      </c>
      <c r="F24" s="17" t="s">
        <v>1117</v>
      </c>
      <c r="G24" s="19"/>
      <c r="H24" s="235" t="s">
        <v>1029</v>
      </c>
      <c r="I24" s="19"/>
      <c r="J24" s="296" t="s">
        <v>1137</v>
      </c>
      <c r="K24" s="17" t="s">
        <v>1116</v>
      </c>
      <c r="L24" s="17" t="s">
        <v>1117</v>
      </c>
      <c r="M24" s="19"/>
      <c r="N24" s="19"/>
      <c r="O24" s="236"/>
      <c r="P24" s="19"/>
      <c r="Q24" s="19"/>
      <c r="R24" s="17" t="s">
        <v>825</v>
      </c>
      <c r="S24" s="208">
        <v>550</v>
      </c>
      <c r="T24" s="236">
        <v>1</v>
      </c>
    </row>
    <row r="25" spans="2:95">
      <c r="B25" s="95" t="s">
        <v>681</v>
      </c>
      <c r="C25" s="236"/>
      <c r="D25" s="296" t="s">
        <v>1138</v>
      </c>
      <c r="E25" s="17" t="s">
        <v>1119</v>
      </c>
      <c r="F25" s="17" t="s">
        <v>1120</v>
      </c>
      <c r="G25" s="19"/>
      <c r="H25" s="235" t="s">
        <v>1030</v>
      </c>
      <c r="I25" s="19"/>
      <c r="J25" s="296" t="s">
        <v>1138</v>
      </c>
      <c r="K25" s="17" t="s">
        <v>1119</v>
      </c>
      <c r="L25" s="17" t="s">
        <v>1120</v>
      </c>
      <c r="M25" s="19"/>
      <c r="N25" s="19"/>
      <c r="O25" s="19"/>
      <c r="P25" s="19"/>
      <c r="Q25" s="19"/>
      <c r="R25" s="17" t="s">
        <v>826</v>
      </c>
      <c r="S25" s="208">
        <v>370</v>
      </c>
      <c r="T25" s="236">
        <v>1</v>
      </c>
    </row>
    <row r="26" spans="2:95">
      <c r="B26" s="95" t="s">
        <v>682</v>
      </c>
      <c r="C26" s="236"/>
      <c r="D26" s="296" t="s">
        <v>1139</v>
      </c>
      <c r="E26" s="17" t="s">
        <v>1121</v>
      </c>
      <c r="F26" s="17" t="s">
        <v>1122</v>
      </c>
      <c r="G26" s="19"/>
      <c r="H26" s="235" t="s">
        <v>1031</v>
      </c>
      <c r="I26" s="19"/>
      <c r="J26" s="296" t="s">
        <v>1139</v>
      </c>
      <c r="K26" s="17" t="s">
        <v>1121</v>
      </c>
      <c r="L26" s="17" t="s">
        <v>1122</v>
      </c>
      <c r="M26" s="19"/>
      <c r="N26" s="19"/>
      <c r="O26" s="19"/>
      <c r="P26" s="19"/>
      <c r="Q26" s="19"/>
      <c r="R26" s="17" t="s">
        <v>827</v>
      </c>
      <c r="S26" s="208">
        <v>1800</v>
      </c>
      <c r="T26" s="236">
        <v>1</v>
      </c>
    </row>
    <row r="27" spans="2:95">
      <c r="B27" s="234" t="s">
        <v>974</v>
      </c>
      <c r="C27" s="236"/>
      <c r="D27" s="296" t="s">
        <v>1140</v>
      </c>
      <c r="E27" s="17" t="s">
        <v>1123</v>
      </c>
      <c r="F27" s="17" t="s">
        <v>1124</v>
      </c>
      <c r="G27" s="19"/>
      <c r="H27" s="235" t="s">
        <v>1032</v>
      </c>
      <c r="I27" s="19"/>
      <c r="J27" s="296" t="s">
        <v>1140</v>
      </c>
      <c r="K27" s="17" t="s">
        <v>1123</v>
      </c>
      <c r="L27" s="17" t="s">
        <v>1124</v>
      </c>
      <c r="M27" s="19"/>
      <c r="N27" s="19"/>
      <c r="O27" s="19"/>
      <c r="P27" s="19"/>
      <c r="Q27" s="19"/>
      <c r="R27" s="17" t="s">
        <v>828</v>
      </c>
      <c r="S27" s="208"/>
      <c r="T27" s="23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</row>
    <row r="28" spans="2:95">
      <c r="B28" s="234" t="s">
        <v>1021</v>
      </c>
      <c r="C28" s="236"/>
      <c r="D28" s="296" t="s">
        <v>1141</v>
      </c>
      <c r="E28" s="17" t="s">
        <v>1124</v>
      </c>
      <c r="F28" s="17" t="s">
        <v>1123</v>
      </c>
      <c r="G28" s="19"/>
      <c r="H28" s="235" t="s">
        <v>181</v>
      </c>
      <c r="I28" s="19"/>
      <c r="J28" s="296" t="s">
        <v>1141</v>
      </c>
      <c r="K28" s="17" t="s">
        <v>1124</v>
      </c>
      <c r="L28" s="17" t="s">
        <v>1123</v>
      </c>
      <c r="M28" s="19"/>
      <c r="N28" s="19"/>
      <c r="O28" s="19"/>
      <c r="P28" s="19"/>
      <c r="Q28" s="19"/>
      <c r="R28" s="17" t="s">
        <v>840</v>
      </c>
      <c r="S28" s="208">
        <v>1930</v>
      </c>
      <c r="T28" s="236">
        <v>1</v>
      </c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76"/>
      <c r="BS28" s="76"/>
      <c r="BT28" s="76"/>
      <c r="BU28" s="76"/>
      <c r="BV28" s="76"/>
      <c r="BW28" s="76"/>
      <c r="BX28" s="76"/>
      <c r="BY28" s="76"/>
      <c r="BZ28" s="76"/>
      <c r="CA28" s="76"/>
      <c r="CB28" s="76"/>
      <c r="CC28" s="76"/>
      <c r="CD28" s="76"/>
      <c r="CE28" s="76"/>
    </row>
    <row r="29" spans="2:95">
      <c r="B29" s="234" t="s">
        <v>981</v>
      </c>
      <c r="C29" s="236"/>
      <c r="D29" s="296" t="s">
        <v>1142</v>
      </c>
      <c r="E29" s="17" t="s">
        <v>1122</v>
      </c>
      <c r="F29" s="17" t="s">
        <v>1121</v>
      </c>
      <c r="G29" s="19"/>
      <c r="H29" s="235" t="s">
        <v>1033</v>
      </c>
      <c r="I29" s="19"/>
      <c r="J29" s="296" t="s">
        <v>1142</v>
      </c>
      <c r="K29" s="17" t="s">
        <v>1122</v>
      </c>
      <c r="L29" s="17" t="s">
        <v>1121</v>
      </c>
      <c r="M29" s="19"/>
      <c r="N29" s="19"/>
      <c r="O29" s="19"/>
      <c r="P29" s="19"/>
      <c r="Q29" s="19"/>
      <c r="R29" s="17" t="s">
        <v>829</v>
      </c>
      <c r="S29" s="208">
        <v>210</v>
      </c>
      <c r="T29" s="236">
        <v>1</v>
      </c>
    </row>
    <row r="30" spans="2:95">
      <c r="B30" s="234" t="s">
        <v>972</v>
      </c>
      <c r="C30" s="236"/>
      <c r="D30" s="296" t="s">
        <v>1143</v>
      </c>
      <c r="E30" s="17" t="s">
        <v>1120</v>
      </c>
      <c r="F30" s="17" t="s">
        <v>1119</v>
      </c>
      <c r="G30" s="19"/>
      <c r="H30" s="235" t="s">
        <v>1034</v>
      </c>
      <c r="I30" s="19"/>
      <c r="J30" s="296" t="s">
        <v>1143</v>
      </c>
      <c r="K30" s="17" t="s">
        <v>1120</v>
      </c>
      <c r="L30" s="17" t="s">
        <v>1119</v>
      </c>
      <c r="M30" s="19"/>
      <c r="N30" s="19"/>
      <c r="O30" s="19"/>
      <c r="P30" s="19"/>
      <c r="Q30" s="19"/>
      <c r="R30" s="17" t="s">
        <v>830</v>
      </c>
      <c r="S30" s="208">
        <v>190</v>
      </c>
      <c r="T30" s="236">
        <v>1</v>
      </c>
    </row>
    <row r="31" spans="2:95">
      <c r="B31" s="19" t="s">
        <v>963</v>
      </c>
      <c r="C31" s="236"/>
      <c r="D31" s="296" t="s">
        <v>1144</v>
      </c>
      <c r="E31" s="17" t="s">
        <v>1117</v>
      </c>
      <c r="F31" s="17" t="s">
        <v>1116</v>
      </c>
      <c r="G31" s="19"/>
      <c r="H31" s="235" t="s">
        <v>1035</v>
      </c>
      <c r="I31" s="19"/>
      <c r="J31" s="296" t="s">
        <v>1144</v>
      </c>
      <c r="K31" s="17" t="s">
        <v>1117</v>
      </c>
      <c r="L31" s="17" t="s">
        <v>1116</v>
      </c>
      <c r="M31" s="19"/>
      <c r="N31" s="19"/>
      <c r="O31" s="19"/>
      <c r="P31" s="19"/>
      <c r="Q31" s="19"/>
      <c r="R31" s="17" t="s">
        <v>831</v>
      </c>
      <c r="S31" s="208">
        <v>840</v>
      </c>
      <c r="T31" s="236">
        <v>1</v>
      </c>
      <c r="X31" s="76"/>
    </row>
    <row r="32" spans="2:95">
      <c r="B32" s="19" t="s">
        <v>956</v>
      </c>
      <c r="C32" s="236"/>
      <c r="D32" s="19" t="s">
        <v>1145</v>
      </c>
      <c r="E32" s="17" t="s">
        <v>1115</v>
      </c>
      <c r="F32" s="17" t="s">
        <v>1114</v>
      </c>
      <c r="G32" s="19"/>
      <c r="H32" s="235" t="s">
        <v>1036</v>
      </c>
      <c r="I32" s="19"/>
      <c r="J32" s="19" t="s">
        <v>1145</v>
      </c>
      <c r="K32" s="17" t="s">
        <v>1115</v>
      </c>
      <c r="L32" s="17" t="s">
        <v>1114</v>
      </c>
      <c r="M32" s="19"/>
      <c r="N32" s="19"/>
      <c r="O32" s="19"/>
      <c r="P32" s="19"/>
      <c r="Q32" s="19"/>
      <c r="R32" s="17" t="s">
        <v>832</v>
      </c>
      <c r="S32" s="208">
        <v>700</v>
      </c>
      <c r="T32" s="236">
        <v>1</v>
      </c>
    </row>
    <row r="33" spans="2:20">
      <c r="B33" s="19" t="s">
        <v>973</v>
      </c>
      <c r="C33" s="236"/>
      <c r="D33" s="19" t="s">
        <v>1146</v>
      </c>
      <c r="E33" s="17" t="s">
        <v>1113</v>
      </c>
      <c r="F33" s="17" t="s">
        <v>1112</v>
      </c>
      <c r="G33" s="19"/>
      <c r="H33" s="235" t="s">
        <v>1037</v>
      </c>
      <c r="I33" s="19"/>
      <c r="J33" s="19" t="s">
        <v>1146</v>
      </c>
      <c r="K33" s="17" t="s">
        <v>1113</v>
      </c>
      <c r="L33" s="17" t="s">
        <v>1112</v>
      </c>
      <c r="M33" s="19"/>
      <c r="N33" s="19"/>
      <c r="O33" s="19"/>
      <c r="P33" s="19"/>
      <c r="Q33" s="19"/>
      <c r="R33" s="17" t="s">
        <v>836</v>
      </c>
      <c r="S33" s="208"/>
      <c r="T33" s="236"/>
    </row>
    <row r="34" spans="2:20">
      <c r="B34" s="19" t="s">
        <v>942</v>
      </c>
      <c r="C34" s="236"/>
      <c r="D34" s="296"/>
      <c r="E34" s="17" t="s">
        <v>1111</v>
      </c>
      <c r="F34" s="17" t="s">
        <v>1110</v>
      </c>
      <c r="G34" s="19"/>
      <c r="H34" s="235" t="s">
        <v>1038</v>
      </c>
      <c r="I34" s="19"/>
      <c r="J34" s="7"/>
      <c r="K34" s="17" t="s">
        <v>1111</v>
      </c>
      <c r="L34" s="17" t="s">
        <v>1110</v>
      </c>
      <c r="M34" s="19"/>
      <c r="N34" s="19"/>
      <c r="O34" s="19"/>
      <c r="P34" s="19"/>
      <c r="Q34" s="19"/>
      <c r="R34" s="17" t="s">
        <v>833</v>
      </c>
      <c r="S34" s="208">
        <v>2815</v>
      </c>
      <c r="T34" s="236">
        <v>1</v>
      </c>
    </row>
    <row r="35" spans="2:20">
      <c r="B35" s="19" t="s">
        <v>943</v>
      </c>
      <c r="C35" s="236"/>
      <c r="D35" s="146" t="s">
        <v>443</v>
      </c>
      <c r="E35" s="19" t="s">
        <v>1109</v>
      </c>
      <c r="F35" s="19" t="s">
        <v>1108</v>
      </c>
      <c r="G35" s="19"/>
      <c r="H35" s="235" t="s">
        <v>1039</v>
      </c>
      <c r="I35" s="19"/>
      <c r="J35" s="7"/>
      <c r="K35" s="19" t="s">
        <v>1109</v>
      </c>
      <c r="L35" s="19" t="s">
        <v>1108</v>
      </c>
      <c r="M35" s="19"/>
      <c r="N35" s="19"/>
      <c r="O35" s="19"/>
      <c r="P35" s="19"/>
      <c r="Q35" s="19"/>
      <c r="R35" s="17" t="s">
        <v>834</v>
      </c>
      <c r="S35" s="208">
        <v>144</v>
      </c>
      <c r="T35" s="236">
        <v>1</v>
      </c>
    </row>
    <row r="36" spans="2:20">
      <c r="B36" s="19" t="s">
        <v>941</v>
      </c>
      <c r="C36" s="236"/>
      <c r="D36" s="146" t="s">
        <v>443</v>
      </c>
      <c r="E36" s="19" t="s">
        <v>1107</v>
      </c>
      <c r="F36" s="19" t="s">
        <v>1106</v>
      </c>
      <c r="G36" s="19"/>
      <c r="H36" s="235" t="s">
        <v>1040</v>
      </c>
      <c r="I36" s="19"/>
      <c r="J36" s="7"/>
      <c r="K36" s="19" t="s">
        <v>1107</v>
      </c>
      <c r="L36" s="19" t="s">
        <v>1106</v>
      </c>
      <c r="M36" s="19"/>
      <c r="N36" s="19"/>
      <c r="O36" s="19"/>
      <c r="P36" s="19"/>
      <c r="Q36" s="19"/>
      <c r="R36" s="17" t="s">
        <v>835</v>
      </c>
      <c r="S36" s="208">
        <v>1900</v>
      </c>
      <c r="T36" s="236">
        <v>1</v>
      </c>
    </row>
    <row r="37" spans="2:20">
      <c r="B37" s="19" t="s">
        <v>944</v>
      </c>
      <c r="C37" s="236"/>
      <c r="D37" s="297" t="s">
        <v>443</v>
      </c>
      <c r="E37" s="19"/>
      <c r="F37" s="19"/>
      <c r="G37" s="19"/>
      <c r="H37" s="235" t="s">
        <v>1041</v>
      </c>
      <c r="I37" s="19"/>
      <c r="J37" s="7"/>
      <c r="K37" s="19"/>
      <c r="L37" s="19"/>
      <c r="M37" s="19"/>
      <c r="N37" s="19"/>
      <c r="O37" s="19"/>
      <c r="P37" s="19"/>
      <c r="Q37" s="19"/>
      <c r="R37" s="17" t="s">
        <v>837</v>
      </c>
      <c r="S37" s="208"/>
      <c r="T37" s="236"/>
    </row>
    <row r="38" spans="2:20">
      <c r="B38" s="19" t="s">
        <v>1000</v>
      </c>
      <c r="C38" s="236"/>
      <c r="D38" s="297" t="s">
        <v>443</v>
      </c>
      <c r="E38" s="19"/>
      <c r="F38" s="19"/>
      <c r="G38" s="19"/>
      <c r="H38" s="235" t="s">
        <v>1042</v>
      </c>
      <c r="I38" s="19"/>
      <c r="J38" s="7"/>
      <c r="K38" s="19"/>
      <c r="L38" s="19"/>
      <c r="M38" s="19"/>
      <c r="N38" s="19"/>
      <c r="O38" s="19"/>
      <c r="P38" s="19"/>
      <c r="Q38" s="19"/>
      <c r="R38" s="17" t="s">
        <v>841</v>
      </c>
      <c r="S38" s="208">
        <v>2120</v>
      </c>
      <c r="T38" s="236">
        <v>1</v>
      </c>
    </row>
    <row r="39" spans="2:20">
      <c r="B39" s="19" t="s">
        <v>964</v>
      </c>
      <c r="C39" s="236"/>
      <c r="D39" s="297" t="s">
        <v>443</v>
      </c>
      <c r="E39" s="19"/>
      <c r="F39" s="19"/>
      <c r="G39" s="19"/>
      <c r="H39" s="235" t="s">
        <v>1043</v>
      </c>
      <c r="I39" s="19"/>
      <c r="J39" s="7"/>
      <c r="K39" s="19"/>
      <c r="L39" s="19"/>
      <c r="M39" s="19"/>
      <c r="N39" s="19"/>
      <c r="O39" s="19"/>
      <c r="P39" s="19"/>
      <c r="Q39" s="19"/>
      <c r="R39" s="17" t="s">
        <v>829</v>
      </c>
      <c r="S39" s="208">
        <v>210</v>
      </c>
      <c r="T39" s="236">
        <v>1</v>
      </c>
    </row>
    <row r="40" spans="2:20">
      <c r="B40" s="19" t="s">
        <v>965</v>
      </c>
      <c r="C40" s="236"/>
      <c r="D40" s="297" t="s">
        <v>443</v>
      </c>
      <c r="E40" s="19"/>
      <c r="F40" s="19"/>
      <c r="G40" s="19"/>
      <c r="H40" s="235" t="s">
        <v>1044</v>
      </c>
      <c r="I40" s="19"/>
      <c r="J40" s="7"/>
      <c r="K40" s="19"/>
      <c r="L40" s="19"/>
      <c r="M40" s="19"/>
      <c r="N40" s="19"/>
      <c r="O40" s="19"/>
      <c r="P40" s="19"/>
      <c r="Q40" s="19"/>
      <c r="R40" s="17" t="s">
        <v>838</v>
      </c>
      <c r="S40" s="208">
        <v>1060</v>
      </c>
      <c r="T40" s="236">
        <v>1</v>
      </c>
    </row>
    <row r="41" spans="2:20">
      <c r="B41" s="19" t="s">
        <v>958</v>
      </c>
      <c r="C41" s="236"/>
      <c r="D41" s="297" t="s">
        <v>443</v>
      </c>
      <c r="E41" s="19"/>
      <c r="F41" s="19"/>
      <c r="G41" s="19"/>
      <c r="H41" s="235" t="s">
        <v>1045</v>
      </c>
      <c r="I41" s="19"/>
      <c r="J41" s="7"/>
      <c r="K41" s="19"/>
      <c r="L41" s="19"/>
      <c r="M41" s="19"/>
      <c r="N41" s="19"/>
      <c r="O41" s="19"/>
      <c r="P41" s="19"/>
      <c r="Q41" s="19"/>
      <c r="R41" s="17" t="s">
        <v>830</v>
      </c>
      <c r="S41" s="208">
        <v>190</v>
      </c>
      <c r="T41" s="236">
        <v>1</v>
      </c>
    </row>
    <row r="42" spans="2:20">
      <c r="B42" s="234" t="s">
        <v>1001</v>
      </c>
      <c r="C42" s="236"/>
      <c r="D42" s="297" t="s">
        <v>443</v>
      </c>
      <c r="E42" s="19"/>
      <c r="F42" s="19"/>
      <c r="G42" s="19"/>
      <c r="H42" s="235" t="s">
        <v>1046</v>
      </c>
      <c r="I42" s="19"/>
      <c r="J42" s="7"/>
      <c r="K42" s="19"/>
      <c r="L42" s="19"/>
      <c r="M42" s="19"/>
      <c r="N42" s="19"/>
      <c r="O42" s="19"/>
      <c r="P42" s="19"/>
      <c r="Q42" s="19"/>
      <c r="R42" s="17" t="s">
        <v>839</v>
      </c>
      <c r="S42" s="208">
        <v>585</v>
      </c>
      <c r="T42" s="236">
        <v>1</v>
      </c>
    </row>
    <row r="43" spans="2:20">
      <c r="B43" s="234" t="s">
        <v>1002</v>
      </c>
      <c r="C43" s="236"/>
      <c r="D43" s="297" t="s">
        <v>443</v>
      </c>
      <c r="E43" s="19"/>
      <c r="F43" s="19"/>
      <c r="G43" s="19"/>
      <c r="H43" s="235" t="s">
        <v>1047</v>
      </c>
      <c r="I43" s="19"/>
      <c r="J43" s="7"/>
      <c r="K43" s="19"/>
      <c r="L43" s="19"/>
      <c r="M43" s="19"/>
      <c r="N43" s="19"/>
      <c r="O43" s="19"/>
      <c r="P43" s="19"/>
      <c r="Q43" s="19"/>
      <c r="R43" s="17" t="s">
        <v>619</v>
      </c>
      <c r="S43" s="208"/>
      <c r="T43" s="19"/>
    </row>
    <row r="44" spans="2:20">
      <c r="B44" s="234" t="s">
        <v>1003</v>
      </c>
      <c r="C44" s="236"/>
      <c r="D44" s="297" t="s">
        <v>443</v>
      </c>
      <c r="E44" s="19"/>
      <c r="F44" s="19"/>
      <c r="G44" s="19"/>
      <c r="H44" s="235" t="s">
        <v>1048</v>
      </c>
      <c r="I44" s="19"/>
      <c r="J44" s="7"/>
      <c r="K44" s="19"/>
      <c r="L44" s="19"/>
      <c r="M44" s="19"/>
      <c r="N44" s="19"/>
      <c r="O44" s="19"/>
      <c r="P44" s="19"/>
      <c r="Q44" s="19"/>
      <c r="R44" s="17" t="s">
        <v>898</v>
      </c>
      <c r="S44" s="208">
        <v>8.6999999999999993</v>
      </c>
      <c r="T44" s="236">
        <v>0</v>
      </c>
    </row>
    <row r="45" spans="2:20">
      <c r="B45" s="95" t="s">
        <v>957</v>
      </c>
      <c r="C45" s="236"/>
      <c r="D45" s="297" t="s">
        <v>443</v>
      </c>
      <c r="E45" s="19"/>
      <c r="F45" s="19"/>
      <c r="G45" s="19"/>
      <c r="H45" s="235" t="s">
        <v>1049</v>
      </c>
      <c r="I45" s="19"/>
      <c r="J45" s="7"/>
      <c r="K45" s="19"/>
      <c r="L45" s="19"/>
      <c r="M45" s="19"/>
      <c r="N45" s="19"/>
      <c r="O45" s="19"/>
      <c r="P45" s="19"/>
      <c r="Q45" s="19"/>
      <c r="R45" s="17" t="s">
        <v>688</v>
      </c>
      <c r="S45" s="208">
        <v>205</v>
      </c>
      <c r="T45" s="236">
        <v>0</v>
      </c>
    </row>
    <row r="46" spans="2:20">
      <c r="B46" s="95" t="s">
        <v>960</v>
      </c>
      <c r="C46" s="236"/>
      <c r="D46" s="297" t="s">
        <v>443</v>
      </c>
      <c r="E46" s="19"/>
      <c r="F46" s="19"/>
      <c r="G46" s="19"/>
      <c r="H46" s="235" t="s">
        <v>1050</v>
      </c>
      <c r="I46" s="19"/>
      <c r="J46" s="7"/>
      <c r="K46" s="19"/>
      <c r="L46" s="19"/>
      <c r="M46" s="19"/>
      <c r="N46" s="19"/>
      <c r="O46" s="19"/>
      <c r="P46" s="19"/>
      <c r="Q46" s="19"/>
      <c r="R46" s="17" t="s">
        <v>899</v>
      </c>
      <c r="S46" s="208">
        <v>705</v>
      </c>
      <c r="T46" s="236">
        <v>0</v>
      </c>
    </row>
    <row r="47" spans="2:20">
      <c r="B47" s="95" t="s">
        <v>937</v>
      </c>
      <c r="C47" s="236"/>
      <c r="D47" s="297" t="s">
        <v>443</v>
      </c>
      <c r="E47" s="19"/>
      <c r="F47" s="19"/>
      <c r="G47" s="19"/>
      <c r="H47" s="235" t="s">
        <v>1051</v>
      </c>
      <c r="I47" s="19"/>
      <c r="J47" s="7"/>
      <c r="K47" s="19"/>
      <c r="L47" s="19"/>
      <c r="M47" s="19"/>
      <c r="N47" s="19"/>
      <c r="O47" s="19"/>
      <c r="P47" s="19"/>
      <c r="Q47" s="19"/>
      <c r="R47" s="17" t="s">
        <v>900</v>
      </c>
      <c r="S47" s="208">
        <v>155</v>
      </c>
      <c r="T47" s="236">
        <v>0</v>
      </c>
    </row>
    <row r="48" spans="2:20">
      <c r="B48" s="234" t="s">
        <v>991</v>
      </c>
      <c r="C48" s="236"/>
      <c r="D48" s="297" t="s">
        <v>443</v>
      </c>
      <c r="E48" s="19"/>
      <c r="F48" s="19"/>
      <c r="G48" s="19"/>
      <c r="H48" s="235" t="s">
        <v>1052</v>
      </c>
      <c r="I48" s="19"/>
      <c r="J48" s="7"/>
      <c r="K48" s="19"/>
      <c r="L48" s="19"/>
      <c r="M48" s="19"/>
      <c r="N48" s="19"/>
      <c r="O48" s="19"/>
      <c r="P48" s="19"/>
      <c r="Q48" s="19"/>
      <c r="R48" s="17" t="s">
        <v>901</v>
      </c>
      <c r="S48" s="208">
        <v>200</v>
      </c>
      <c r="T48" s="236">
        <v>0</v>
      </c>
    </row>
    <row r="49" spans="2:20">
      <c r="B49" s="234" t="s">
        <v>982</v>
      </c>
      <c r="C49" s="236"/>
      <c r="D49" s="297" t="s">
        <v>443</v>
      </c>
      <c r="E49" s="19"/>
      <c r="F49" s="19"/>
      <c r="G49" s="19"/>
      <c r="H49" s="235" t="s">
        <v>1053</v>
      </c>
      <c r="I49" s="19"/>
      <c r="J49" s="7"/>
      <c r="K49" s="19"/>
      <c r="L49" s="19"/>
      <c r="M49" s="19"/>
      <c r="N49" s="19"/>
      <c r="O49" s="19"/>
      <c r="P49" s="19"/>
      <c r="Q49" s="19"/>
      <c r="R49" s="17" t="s">
        <v>902</v>
      </c>
      <c r="S49" s="208">
        <v>275</v>
      </c>
      <c r="T49" s="236">
        <v>0</v>
      </c>
    </row>
    <row r="50" spans="2:20">
      <c r="B50" s="95" t="s">
        <v>959</v>
      </c>
      <c r="C50" s="236"/>
      <c r="D50" s="297" t="s">
        <v>443</v>
      </c>
      <c r="E50" s="19"/>
      <c r="F50" s="19"/>
      <c r="G50" s="19"/>
      <c r="H50" s="235" t="s">
        <v>1054</v>
      </c>
      <c r="I50" s="19"/>
      <c r="J50" s="7"/>
      <c r="K50" s="19"/>
      <c r="L50" s="19"/>
      <c r="M50" s="19"/>
      <c r="N50" s="19"/>
      <c r="O50" s="19"/>
      <c r="P50" s="19"/>
      <c r="Q50" s="19"/>
      <c r="R50" s="17" t="s">
        <v>689</v>
      </c>
      <c r="S50" s="208">
        <v>1.5</v>
      </c>
      <c r="T50" s="236">
        <v>0</v>
      </c>
    </row>
    <row r="51" spans="2:20">
      <c r="B51" s="234" t="s">
        <v>983</v>
      </c>
      <c r="C51" s="19"/>
      <c r="D51" s="297" t="s">
        <v>443</v>
      </c>
      <c r="E51" s="19"/>
      <c r="F51" s="19"/>
      <c r="G51" s="19"/>
      <c r="H51" s="235" t="s">
        <v>1055</v>
      </c>
      <c r="I51" s="19"/>
      <c r="J51" s="7"/>
      <c r="K51" s="19"/>
      <c r="L51" s="19"/>
      <c r="M51" s="19"/>
      <c r="N51" s="19"/>
      <c r="O51" s="19"/>
      <c r="P51" s="19"/>
      <c r="Q51" s="19"/>
      <c r="R51" s="17" t="s">
        <v>903</v>
      </c>
      <c r="S51" s="208">
        <v>115</v>
      </c>
      <c r="T51" s="236">
        <v>0</v>
      </c>
    </row>
    <row r="52" spans="2:20">
      <c r="B52" s="95" t="s">
        <v>961</v>
      </c>
      <c r="C52" s="19"/>
      <c r="D52" s="297"/>
      <c r="E52" s="19"/>
      <c r="F52" s="19"/>
      <c r="G52" s="19"/>
      <c r="H52" s="235" t="s">
        <v>1056</v>
      </c>
      <c r="I52" s="19"/>
      <c r="J52" s="7"/>
      <c r="K52" s="19"/>
      <c r="L52" s="19"/>
      <c r="M52" s="19"/>
      <c r="N52" s="19"/>
      <c r="O52" s="19"/>
      <c r="P52" s="19"/>
      <c r="Q52" s="19"/>
      <c r="R52" s="17" t="s">
        <v>904</v>
      </c>
      <c r="S52" s="208">
        <v>1660</v>
      </c>
      <c r="T52" s="236">
        <v>0</v>
      </c>
    </row>
    <row r="53" spans="2:20">
      <c r="B53" s="234" t="s">
        <v>995</v>
      </c>
      <c r="C53" s="19"/>
      <c r="D53" s="297"/>
      <c r="E53" s="19"/>
      <c r="F53" s="19"/>
      <c r="G53" s="19"/>
      <c r="H53" s="235" t="s">
        <v>1057</v>
      </c>
      <c r="I53" s="19"/>
      <c r="J53" s="7"/>
      <c r="K53" s="19"/>
      <c r="L53" s="19"/>
      <c r="M53" s="19"/>
      <c r="N53" s="19"/>
      <c r="O53" s="19"/>
      <c r="P53" s="19"/>
      <c r="Q53" s="19"/>
      <c r="R53" s="17" t="s">
        <v>905</v>
      </c>
      <c r="S53" s="208">
        <v>25</v>
      </c>
      <c r="T53" s="236">
        <v>0</v>
      </c>
    </row>
    <row r="54" spans="2:20">
      <c r="B54" s="234" t="s">
        <v>998</v>
      </c>
      <c r="C54" s="19"/>
      <c r="D54" s="297"/>
      <c r="E54" s="19"/>
      <c r="F54" s="19"/>
      <c r="G54" s="19"/>
      <c r="H54" s="235" t="s">
        <v>1058</v>
      </c>
      <c r="I54" s="19"/>
      <c r="J54" s="7"/>
      <c r="K54" s="19"/>
      <c r="L54" s="19"/>
      <c r="M54" s="19"/>
      <c r="N54" s="19"/>
      <c r="O54" s="19"/>
      <c r="P54" s="19"/>
      <c r="Q54" s="19"/>
      <c r="R54" s="17" t="s">
        <v>690</v>
      </c>
      <c r="S54" s="208">
        <v>600</v>
      </c>
      <c r="T54" s="236">
        <v>0</v>
      </c>
    </row>
    <row r="55" spans="2:20">
      <c r="B55" s="234" t="s">
        <v>975</v>
      </c>
      <c r="C55" s="19"/>
      <c r="D55" s="297"/>
      <c r="E55" s="19"/>
      <c r="F55" s="19"/>
      <c r="G55" s="19"/>
      <c r="H55" s="235" t="s">
        <v>1059</v>
      </c>
      <c r="I55" s="19"/>
      <c r="J55" s="7"/>
      <c r="K55" s="19"/>
      <c r="L55" s="19"/>
      <c r="M55" s="19"/>
      <c r="N55" s="19"/>
      <c r="O55" s="19"/>
      <c r="P55" s="19"/>
      <c r="Q55" s="19"/>
      <c r="R55" s="19"/>
      <c r="S55" s="19"/>
      <c r="T55" s="19"/>
    </row>
    <row r="56" spans="2:20">
      <c r="B56" s="234" t="s">
        <v>989</v>
      </c>
      <c r="C56" s="19"/>
      <c r="D56" s="297"/>
      <c r="E56" s="19"/>
      <c r="F56" s="19"/>
      <c r="G56" s="19"/>
      <c r="H56" s="235" t="s">
        <v>1060</v>
      </c>
      <c r="I56" s="19"/>
      <c r="J56" s="7"/>
      <c r="K56" s="19"/>
      <c r="L56" s="19"/>
      <c r="M56" s="19"/>
      <c r="N56" s="19"/>
      <c r="O56" s="19"/>
      <c r="P56" s="19"/>
      <c r="Q56" s="19"/>
      <c r="R56" s="19"/>
      <c r="S56" s="19"/>
      <c r="T56" s="19"/>
    </row>
    <row r="57" spans="2:20">
      <c r="B57" s="95" t="s">
        <v>948</v>
      </c>
      <c r="C57" s="19"/>
      <c r="D57" s="297"/>
      <c r="E57" s="19"/>
      <c r="F57" s="19"/>
      <c r="G57" s="19"/>
      <c r="H57" s="235" t="s">
        <v>1061</v>
      </c>
      <c r="I57" s="19"/>
      <c r="J57" s="7"/>
      <c r="K57" s="19"/>
      <c r="L57" s="19"/>
      <c r="M57" s="19"/>
      <c r="N57" s="19"/>
      <c r="O57" s="19"/>
      <c r="P57" s="19"/>
      <c r="Q57" s="19"/>
      <c r="R57" s="19"/>
      <c r="S57" s="19"/>
      <c r="T57" s="19"/>
    </row>
    <row r="58" spans="2:20">
      <c r="B58" s="95" t="s">
        <v>947</v>
      </c>
      <c r="C58" s="19"/>
      <c r="D58" s="297"/>
      <c r="E58" s="19"/>
      <c r="F58" s="19"/>
      <c r="G58" s="19"/>
      <c r="H58" s="235" t="s">
        <v>1062</v>
      </c>
      <c r="I58" s="19"/>
      <c r="J58" s="7"/>
      <c r="K58" s="19"/>
      <c r="L58" s="19"/>
      <c r="M58" s="19"/>
      <c r="N58" s="19"/>
      <c r="O58" s="19"/>
      <c r="P58" s="19"/>
      <c r="Q58" s="19"/>
      <c r="R58" s="19"/>
      <c r="S58" s="19"/>
      <c r="T58" s="19"/>
    </row>
    <row r="59" spans="2:20">
      <c r="B59" s="95" t="s">
        <v>946</v>
      </c>
      <c r="C59" s="19"/>
      <c r="D59" s="297"/>
      <c r="E59" s="19"/>
      <c r="F59" s="19"/>
      <c r="G59" s="19"/>
      <c r="H59" s="235" t="s">
        <v>1063</v>
      </c>
      <c r="I59" s="19"/>
      <c r="J59" s="7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2:20" ht="25.5">
      <c r="B60" s="234" t="s">
        <v>984</v>
      </c>
      <c r="C60" s="19"/>
      <c r="D60" s="297"/>
      <c r="E60" s="19"/>
      <c r="F60" s="19"/>
      <c r="G60" s="19"/>
      <c r="H60" s="235" t="s">
        <v>1064</v>
      </c>
      <c r="I60" s="19"/>
      <c r="J60" s="7"/>
      <c r="K60" s="19"/>
      <c r="L60" s="19"/>
      <c r="M60" s="19"/>
      <c r="N60" s="19"/>
      <c r="O60" s="19"/>
      <c r="P60" s="19"/>
      <c r="Q60" s="19"/>
      <c r="R60" s="19"/>
      <c r="S60" s="19"/>
      <c r="T60" s="19"/>
    </row>
    <row r="61" spans="2:20">
      <c r="B61" s="234" t="s">
        <v>999</v>
      </c>
      <c r="C61" s="19"/>
      <c r="D61" s="297"/>
      <c r="E61" s="19"/>
      <c r="F61" s="19"/>
      <c r="G61" s="19"/>
      <c r="H61" s="235" t="s">
        <v>1065</v>
      </c>
      <c r="I61" s="19"/>
      <c r="J61" s="7"/>
      <c r="K61" s="19"/>
      <c r="L61" s="19"/>
      <c r="M61" s="19"/>
      <c r="N61" s="19"/>
      <c r="O61" s="19"/>
      <c r="P61" s="19"/>
      <c r="Q61" s="19"/>
      <c r="R61" s="19"/>
      <c r="S61" s="19"/>
      <c r="T61" s="19"/>
    </row>
    <row r="62" spans="2:20">
      <c r="B62" s="95" t="s">
        <v>969</v>
      </c>
      <c r="C62" s="19"/>
      <c r="D62" s="297"/>
      <c r="E62" s="19"/>
      <c r="F62" s="19"/>
      <c r="G62" s="19"/>
      <c r="H62" s="235" t="s">
        <v>1066</v>
      </c>
      <c r="I62" s="19"/>
      <c r="J62" s="7"/>
      <c r="K62" s="19"/>
      <c r="L62" s="19"/>
      <c r="M62" s="19"/>
      <c r="N62" s="19"/>
      <c r="O62" s="19"/>
      <c r="P62" s="19"/>
      <c r="Q62" s="19"/>
      <c r="R62" s="19"/>
      <c r="S62" s="19"/>
      <c r="T62" s="19"/>
    </row>
    <row r="63" spans="2:20">
      <c r="B63" s="95" t="s">
        <v>940</v>
      </c>
      <c r="C63" s="19"/>
      <c r="D63" s="297"/>
      <c r="E63" s="19"/>
      <c r="F63" s="19"/>
      <c r="G63" s="19"/>
      <c r="H63" s="235" t="s">
        <v>1067</v>
      </c>
      <c r="I63" s="19"/>
      <c r="J63" s="7"/>
      <c r="K63" s="19"/>
      <c r="L63" s="19"/>
      <c r="M63" s="19"/>
      <c r="N63" s="19"/>
      <c r="O63" s="19"/>
      <c r="P63" s="19"/>
      <c r="Q63" s="19"/>
      <c r="R63" s="19"/>
      <c r="S63" s="19"/>
      <c r="T63" s="19"/>
    </row>
    <row r="64" spans="2:20">
      <c r="B64" s="234" t="s">
        <v>1004</v>
      </c>
      <c r="C64" s="19"/>
      <c r="D64" s="297"/>
      <c r="E64" s="19"/>
      <c r="F64" s="19"/>
      <c r="G64" s="19"/>
      <c r="H64" s="235" t="s">
        <v>1068</v>
      </c>
      <c r="I64" s="19"/>
      <c r="J64" s="7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2:20">
      <c r="B65" s="234" t="s">
        <v>1005</v>
      </c>
      <c r="C65" s="19"/>
      <c r="D65" s="297"/>
      <c r="E65" s="19"/>
      <c r="F65" s="19"/>
      <c r="G65" s="19"/>
      <c r="H65" s="235" t="s">
        <v>1069</v>
      </c>
      <c r="I65" s="19"/>
      <c r="J65" s="7"/>
      <c r="K65" s="19"/>
      <c r="L65" s="19"/>
      <c r="M65" s="19"/>
      <c r="N65" s="19"/>
      <c r="O65" s="19"/>
      <c r="P65" s="19"/>
      <c r="Q65" s="19"/>
      <c r="R65" s="19"/>
      <c r="S65" s="19"/>
      <c r="T65" s="19"/>
    </row>
    <row r="66" spans="2:20" ht="25.5">
      <c r="B66" s="234" t="s">
        <v>1006</v>
      </c>
      <c r="C66" s="19"/>
      <c r="D66" s="297"/>
      <c r="E66" s="19"/>
      <c r="F66" s="19"/>
      <c r="G66" s="19"/>
      <c r="H66" s="235" t="s">
        <v>1070</v>
      </c>
      <c r="I66" s="19"/>
      <c r="J66" s="7"/>
      <c r="K66" s="19"/>
      <c r="L66" s="19"/>
      <c r="M66" s="19"/>
      <c r="N66" s="19"/>
      <c r="O66" s="19"/>
      <c r="P66" s="19"/>
      <c r="Q66" s="19"/>
      <c r="R66" s="19"/>
      <c r="S66" s="19"/>
      <c r="T66" s="19"/>
    </row>
    <row r="67" spans="2:20">
      <c r="B67" s="95" t="s">
        <v>954</v>
      </c>
      <c r="C67" s="19"/>
      <c r="D67" s="297"/>
      <c r="E67" s="19"/>
      <c r="F67" s="19"/>
      <c r="G67" s="19"/>
      <c r="H67" s="235" t="s">
        <v>1071</v>
      </c>
      <c r="I67" s="19"/>
      <c r="J67" s="7"/>
      <c r="K67" s="19"/>
      <c r="L67" s="19"/>
      <c r="M67" s="19"/>
      <c r="N67" s="19"/>
      <c r="O67" s="19"/>
      <c r="P67" s="19"/>
      <c r="Q67" s="19"/>
      <c r="R67" s="19"/>
      <c r="S67" s="19"/>
      <c r="T67" s="19"/>
    </row>
    <row r="68" spans="2:20">
      <c r="B68" s="234" t="s">
        <v>985</v>
      </c>
      <c r="C68" s="19"/>
      <c r="D68" s="297"/>
      <c r="E68" s="19"/>
      <c r="F68" s="19"/>
      <c r="G68" s="19"/>
      <c r="H68" s="235" t="s">
        <v>1072</v>
      </c>
      <c r="I68" s="19"/>
      <c r="J68" s="7"/>
      <c r="K68" s="19"/>
      <c r="L68" s="19"/>
      <c r="M68" s="19"/>
      <c r="N68" s="19"/>
      <c r="O68" s="19"/>
      <c r="P68" s="19"/>
      <c r="Q68" s="19"/>
      <c r="R68" s="19"/>
      <c r="S68" s="19"/>
      <c r="T68" s="19"/>
    </row>
    <row r="69" spans="2:20">
      <c r="B69" s="234" t="s">
        <v>1019</v>
      </c>
      <c r="C69" s="19"/>
      <c r="D69" s="297"/>
      <c r="E69" s="19"/>
      <c r="F69" s="19"/>
      <c r="G69" s="19"/>
      <c r="H69" s="235" t="s">
        <v>1073</v>
      </c>
      <c r="I69" s="19"/>
      <c r="J69" s="7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2:20">
      <c r="B70" s="95" t="s">
        <v>971</v>
      </c>
      <c r="C70" s="19"/>
      <c r="D70" s="297"/>
      <c r="E70" s="19"/>
      <c r="F70" s="19"/>
      <c r="G70" s="19"/>
      <c r="H70" s="235" t="s">
        <v>1074</v>
      </c>
      <c r="I70" s="19"/>
      <c r="J70" s="7"/>
      <c r="K70" s="19"/>
      <c r="L70" s="19"/>
      <c r="M70" s="19"/>
      <c r="N70" s="19"/>
      <c r="O70" s="19"/>
      <c r="P70" s="19"/>
      <c r="Q70" s="19"/>
      <c r="R70" s="19"/>
      <c r="S70" s="19"/>
      <c r="T70" s="19"/>
    </row>
    <row r="71" spans="2:20">
      <c r="B71" s="95" t="s">
        <v>936</v>
      </c>
      <c r="C71" s="19"/>
      <c r="D71" s="297"/>
      <c r="E71" s="19"/>
      <c r="F71" s="19"/>
      <c r="G71" s="19"/>
      <c r="H71" s="235" t="s">
        <v>1075</v>
      </c>
      <c r="I71" s="19"/>
      <c r="J71" s="7"/>
      <c r="K71" s="19"/>
      <c r="L71" s="19"/>
      <c r="M71" s="19"/>
      <c r="N71" s="19"/>
      <c r="O71" s="19"/>
      <c r="P71" s="19"/>
      <c r="Q71" s="19"/>
      <c r="R71" s="19"/>
      <c r="S71" s="19"/>
      <c r="T71" s="19"/>
    </row>
    <row r="72" spans="2:20">
      <c r="B72" s="95" t="s">
        <v>966</v>
      </c>
      <c r="C72" s="19"/>
      <c r="D72" s="297"/>
      <c r="E72" s="19"/>
      <c r="F72" s="19"/>
      <c r="G72" s="19"/>
      <c r="H72" s="235" t="s">
        <v>1076</v>
      </c>
      <c r="I72" s="19"/>
      <c r="J72" s="7"/>
      <c r="K72" s="19"/>
      <c r="L72" s="19"/>
      <c r="M72" s="19"/>
      <c r="N72" s="19"/>
      <c r="O72" s="19"/>
      <c r="P72" s="19"/>
      <c r="Q72" s="19"/>
      <c r="R72" s="19"/>
      <c r="S72" s="19"/>
      <c r="T72" s="19"/>
    </row>
    <row r="73" spans="2:20">
      <c r="B73" s="234" t="s">
        <v>990</v>
      </c>
      <c r="C73" s="19"/>
      <c r="D73" s="297"/>
      <c r="E73" s="19"/>
      <c r="F73" s="19"/>
      <c r="G73" s="19"/>
      <c r="H73" s="235" t="s">
        <v>1077</v>
      </c>
      <c r="I73" s="19"/>
      <c r="J73" s="7"/>
      <c r="K73" s="19"/>
      <c r="L73" s="19"/>
      <c r="M73" s="19"/>
      <c r="N73" s="19"/>
      <c r="O73" s="19"/>
      <c r="P73" s="19"/>
      <c r="Q73" s="19"/>
      <c r="R73" s="19"/>
      <c r="S73" s="19"/>
      <c r="T73" s="19"/>
    </row>
    <row r="74" spans="2:20">
      <c r="B74" s="234" t="s">
        <v>996</v>
      </c>
      <c r="C74" s="19"/>
      <c r="D74" s="297"/>
      <c r="E74" s="19"/>
      <c r="F74" s="19"/>
      <c r="G74" s="19"/>
      <c r="H74" s="235" t="s">
        <v>1078</v>
      </c>
      <c r="I74" s="19"/>
      <c r="J74" s="7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2:20">
      <c r="B75" s="95" t="s">
        <v>945</v>
      </c>
      <c r="C75" s="19"/>
      <c r="D75" s="297"/>
      <c r="E75" s="19"/>
      <c r="F75" s="19"/>
      <c r="G75" s="19"/>
      <c r="H75" s="235" t="s">
        <v>1079</v>
      </c>
      <c r="I75" s="19"/>
      <c r="J75" s="7"/>
      <c r="K75" s="19"/>
      <c r="L75" s="19"/>
      <c r="M75" s="19"/>
      <c r="N75" s="19"/>
      <c r="O75" s="19"/>
      <c r="P75" s="19"/>
      <c r="Q75" s="19"/>
      <c r="R75" s="19"/>
      <c r="S75" s="19"/>
      <c r="T75" s="19"/>
    </row>
    <row r="76" spans="2:20">
      <c r="B76" s="234" t="s">
        <v>986</v>
      </c>
      <c r="C76" s="19"/>
      <c r="D76" s="297"/>
      <c r="E76" s="19"/>
      <c r="F76" s="19"/>
      <c r="G76" s="19"/>
      <c r="H76" s="235" t="s">
        <v>1080</v>
      </c>
      <c r="I76" s="19"/>
      <c r="J76" s="7"/>
      <c r="K76" s="19"/>
      <c r="L76" s="19"/>
      <c r="M76" s="19"/>
      <c r="N76" s="19"/>
      <c r="O76" s="19"/>
      <c r="P76" s="19"/>
      <c r="Q76" s="19"/>
      <c r="R76" s="19"/>
      <c r="S76" s="19"/>
      <c r="T76" s="19"/>
    </row>
    <row r="77" spans="2:20">
      <c r="B77" s="234" t="s">
        <v>1007</v>
      </c>
      <c r="C77" s="19"/>
      <c r="D77" s="297"/>
      <c r="E77" s="19"/>
      <c r="F77" s="19"/>
      <c r="G77" s="19"/>
      <c r="H77" s="235" t="s">
        <v>1081</v>
      </c>
      <c r="I77" s="19"/>
      <c r="J77" s="7"/>
      <c r="K77" s="19"/>
      <c r="L77" s="19"/>
      <c r="M77" s="19"/>
      <c r="N77" s="19"/>
      <c r="O77" s="19"/>
      <c r="P77" s="19"/>
      <c r="Q77" s="19"/>
      <c r="R77" s="19"/>
      <c r="S77" s="19"/>
      <c r="T77" s="19"/>
    </row>
    <row r="78" spans="2:20">
      <c r="B78" s="234" t="s">
        <v>992</v>
      </c>
      <c r="C78" s="19"/>
      <c r="D78" s="297"/>
      <c r="E78" s="19"/>
      <c r="F78" s="19"/>
      <c r="G78" s="19"/>
      <c r="H78" s="235" t="s">
        <v>971</v>
      </c>
      <c r="I78" s="19"/>
      <c r="J78" s="7"/>
      <c r="K78" s="19"/>
      <c r="L78" s="19"/>
      <c r="M78" s="19"/>
      <c r="N78" s="19"/>
      <c r="O78" s="19"/>
      <c r="P78" s="19"/>
      <c r="Q78" s="19"/>
      <c r="R78" s="19"/>
      <c r="S78" s="19"/>
      <c r="T78" s="19"/>
    </row>
    <row r="79" spans="2:20" ht="25.5">
      <c r="B79" s="234" t="s">
        <v>993</v>
      </c>
      <c r="C79" s="19"/>
      <c r="D79" s="297"/>
      <c r="E79" s="19"/>
      <c r="F79" s="19"/>
      <c r="G79" s="19"/>
      <c r="H79" s="235" t="s">
        <v>1082</v>
      </c>
      <c r="I79" s="19"/>
      <c r="J79" s="7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2:20">
      <c r="B80" s="234" t="s">
        <v>994</v>
      </c>
      <c r="C80" s="19"/>
      <c r="D80" s="297"/>
      <c r="E80" s="19"/>
      <c r="F80" s="19"/>
      <c r="G80" s="19"/>
      <c r="H80" s="235" t="s">
        <v>1083</v>
      </c>
      <c r="I80" s="19"/>
      <c r="J80" s="7"/>
      <c r="K80" s="19"/>
      <c r="L80" s="19"/>
      <c r="M80" s="19"/>
      <c r="N80" s="19"/>
      <c r="O80" s="19"/>
      <c r="P80" s="19"/>
      <c r="Q80" s="19"/>
      <c r="R80" s="19"/>
      <c r="S80" s="19"/>
      <c r="T80" s="19"/>
    </row>
    <row r="81" spans="2:20">
      <c r="B81" s="95" t="s">
        <v>968</v>
      </c>
      <c r="C81" s="19"/>
      <c r="D81" s="297"/>
      <c r="E81" s="19"/>
      <c r="F81" s="19"/>
      <c r="G81" s="19"/>
      <c r="H81" s="235" t="s">
        <v>1084</v>
      </c>
      <c r="I81" s="19"/>
      <c r="J81" s="7"/>
      <c r="K81" s="19"/>
      <c r="L81" s="19"/>
      <c r="M81" s="19"/>
      <c r="N81" s="19"/>
      <c r="O81" s="19"/>
      <c r="P81" s="19"/>
      <c r="Q81" s="19"/>
      <c r="R81" s="19"/>
      <c r="S81" s="19"/>
      <c r="T81" s="19"/>
    </row>
    <row r="82" spans="2:20">
      <c r="B82" s="234" t="s">
        <v>1008</v>
      </c>
      <c r="C82" s="19"/>
      <c r="D82" s="297"/>
      <c r="E82" s="19"/>
      <c r="F82" s="19"/>
      <c r="G82" s="19"/>
      <c r="H82" s="235" t="s">
        <v>1085</v>
      </c>
      <c r="I82" s="19"/>
      <c r="J82" s="7"/>
      <c r="K82" s="19"/>
      <c r="L82" s="19"/>
      <c r="M82" s="19"/>
      <c r="N82" s="19"/>
      <c r="O82" s="19"/>
      <c r="P82" s="19"/>
      <c r="Q82" s="19"/>
      <c r="R82" s="19"/>
      <c r="S82" s="19"/>
      <c r="T82" s="19"/>
    </row>
    <row r="83" spans="2:20">
      <c r="B83" s="234" t="s">
        <v>987</v>
      </c>
      <c r="C83" s="19"/>
      <c r="D83" s="297"/>
      <c r="E83" s="19"/>
      <c r="F83" s="19"/>
      <c r="G83" s="19"/>
      <c r="H83" s="235" t="s">
        <v>1086</v>
      </c>
      <c r="I83" s="19"/>
      <c r="J83" s="7"/>
      <c r="K83" s="19"/>
      <c r="L83" s="19"/>
      <c r="M83" s="19"/>
      <c r="N83" s="19"/>
      <c r="O83" s="19"/>
      <c r="P83" s="19"/>
      <c r="Q83" s="19"/>
      <c r="R83" s="19"/>
      <c r="S83" s="19"/>
      <c r="T83" s="19"/>
    </row>
    <row r="84" spans="2:20" ht="25.5">
      <c r="B84" s="234" t="s">
        <v>988</v>
      </c>
      <c r="C84" s="19"/>
      <c r="D84" s="297"/>
      <c r="E84" s="19"/>
      <c r="F84" s="19"/>
      <c r="G84" s="19"/>
      <c r="H84" s="235" t="s">
        <v>1087</v>
      </c>
      <c r="I84" s="19"/>
      <c r="J84" s="7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2:20">
      <c r="B85" s="234" t="s">
        <v>1009</v>
      </c>
      <c r="C85" s="19"/>
      <c r="D85" s="297"/>
      <c r="E85" s="19"/>
      <c r="F85" s="19"/>
      <c r="G85" s="19"/>
      <c r="H85" s="235" t="s">
        <v>1088</v>
      </c>
      <c r="I85" s="19"/>
      <c r="J85" s="7"/>
      <c r="K85" s="19"/>
      <c r="L85" s="19"/>
      <c r="M85" s="19"/>
      <c r="N85" s="19"/>
      <c r="O85" s="19"/>
      <c r="P85" s="19"/>
      <c r="Q85" s="19"/>
      <c r="R85" s="19"/>
      <c r="S85" s="19"/>
      <c r="T85" s="19"/>
    </row>
    <row r="86" spans="2:20">
      <c r="B86" s="234" t="s">
        <v>1010</v>
      </c>
      <c r="C86" s="19"/>
      <c r="D86" s="297"/>
      <c r="E86" s="19"/>
      <c r="F86" s="19"/>
      <c r="G86" s="19"/>
      <c r="I86" s="19"/>
      <c r="J86" s="7"/>
      <c r="K86" s="19"/>
      <c r="L86" s="19"/>
      <c r="M86" s="19"/>
      <c r="N86" s="19"/>
      <c r="O86" s="19"/>
      <c r="P86" s="19"/>
      <c r="Q86" s="19"/>
      <c r="R86" s="19"/>
      <c r="S86" s="19"/>
      <c r="T86" s="19"/>
    </row>
    <row r="87" spans="2:20">
      <c r="B87" s="234" t="s">
        <v>1011</v>
      </c>
      <c r="C87" s="19"/>
      <c r="D87" s="297"/>
      <c r="E87" s="19"/>
      <c r="F87" s="19"/>
      <c r="G87" s="19"/>
      <c r="I87" s="19"/>
      <c r="J87" s="7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>
      <c r="B88" s="234" t="s">
        <v>1023</v>
      </c>
      <c r="C88" s="19"/>
      <c r="D88" s="297"/>
      <c r="E88" s="19"/>
      <c r="F88" s="19"/>
      <c r="G88" s="19"/>
      <c r="I88" s="19"/>
      <c r="J88" s="7"/>
      <c r="K88" s="19"/>
      <c r="L88" s="19"/>
      <c r="M88" s="19"/>
      <c r="N88" s="19"/>
      <c r="O88" s="19"/>
      <c r="P88" s="19"/>
      <c r="Q88" s="19"/>
      <c r="R88" s="19"/>
      <c r="S88" s="19"/>
      <c r="T88" s="19"/>
    </row>
    <row r="89" spans="2:20">
      <c r="B89" s="234" t="s">
        <v>1020</v>
      </c>
      <c r="C89" s="19"/>
      <c r="D89" s="297"/>
      <c r="E89" s="19"/>
      <c r="F89" s="19"/>
      <c r="G89" s="19"/>
      <c r="I89" s="19"/>
      <c r="J89" s="7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2:20">
      <c r="B90" s="95" t="s">
        <v>967</v>
      </c>
      <c r="C90" s="19"/>
      <c r="D90" s="297"/>
      <c r="E90" s="19"/>
      <c r="F90" s="19"/>
      <c r="G90" s="19"/>
      <c r="I90" s="19"/>
      <c r="J90" s="7"/>
      <c r="K90" s="19"/>
      <c r="L90" s="19"/>
      <c r="M90" s="19"/>
      <c r="N90" s="19"/>
      <c r="O90" s="19"/>
      <c r="P90" s="19"/>
      <c r="Q90" s="19"/>
      <c r="R90" s="19"/>
      <c r="S90" s="19"/>
      <c r="T90" s="19"/>
    </row>
    <row r="91" spans="2:20">
      <c r="B91" s="234" t="s">
        <v>979</v>
      </c>
      <c r="C91" s="19"/>
      <c r="D91" s="297"/>
      <c r="E91" s="19"/>
      <c r="F91" s="19"/>
      <c r="G91" s="19"/>
      <c r="I91" s="19"/>
      <c r="J91" s="7"/>
      <c r="K91" s="19"/>
      <c r="L91" s="19"/>
      <c r="M91" s="19"/>
      <c r="N91" s="19"/>
      <c r="O91" s="19"/>
      <c r="P91" s="19"/>
      <c r="Q91" s="19"/>
      <c r="R91" s="19"/>
      <c r="S91" s="19"/>
      <c r="T91" s="19"/>
    </row>
    <row r="92" spans="2:20">
      <c r="B92" s="234" t="s">
        <v>980</v>
      </c>
      <c r="C92" s="19"/>
      <c r="D92" s="297"/>
      <c r="E92" s="19"/>
      <c r="F92" s="19"/>
      <c r="G92" s="19"/>
      <c r="I92" s="19"/>
      <c r="J92" s="7"/>
      <c r="K92" s="19"/>
      <c r="L92" s="19"/>
      <c r="M92" s="19"/>
      <c r="N92" s="19"/>
      <c r="O92" s="19"/>
      <c r="P92" s="19"/>
      <c r="Q92" s="19"/>
      <c r="R92" s="19"/>
      <c r="S92" s="19"/>
      <c r="T92" s="19"/>
    </row>
    <row r="93" spans="2:20">
      <c r="B93" s="95" t="s">
        <v>934</v>
      </c>
      <c r="C93" s="19"/>
      <c r="D93" s="297"/>
      <c r="E93" s="19"/>
      <c r="F93" s="19"/>
      <c r="G93" s="19"/>
      <c r="I93" s="19"/>
      <c r="J93" s="7"/>
      <c r="K93" s="19"/>
      <c r="L93" s="19"/>
      <c r="M93" s="19"/>
      <c r="N93" s="19"/>
      <c r="O93" s="19"/>
      <c r="P93" s="19"/>
      <c r="Q93" s="19"/>
      <c r="R93" s="19"/>
      <c r="S93" s="19"/>
      <c r="T93" s="19"/>
    </row>
    <row r="94" spans="2:20">
      <c r="B94" s="95" t="s">
        <v>951</v>
      </c>
      <c r="C94" s="19"/>
      <c r="D94" s="297"/>
      <c r="E94" s="19"/>
      <c r="F94" s="19"/>
      <c r="G94" s="19"/>
      <c r="I94" s="19"/>
      <c r="J94" s="7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2:20">
      <c r="B95" s="95" t="s">
        <v>938</v>
      </c>
      <c r="C95" s="19"/>
      <c r="D95" s="297"/>
      <c r="E95" s="19"/>
      <c r="F95" s="19"/>
      <c r="G95" s="19"/>
      <c r="I95" s="19"/>
      <c r="J95" s="7"/>
      <c r="K95" s="19"/>
      <c r="L95" s="19"/>
      <c r="M95" s="19"/>
      <c r="N95" s="19"/>
      <c r="O95" s="19"/>
      <c r="P95" s="19"/>
      <c r="Q95" s="19"/>
      <c r="R95" s="19"/>
      <c r="S95" s="19"/>
      <c r="T95" s="19"/>
    </row>
    <row r="96" spans="2:20">
      <c r="B96" s="95" t="s">
        <v>962</v>
      </c>
      <c r="C96" s="19"/>
      <c r="D96" s="297"/>
      <c r="E96" s="19"/>
      <c r="F96" s="19"/>
      <c r="G96" s="19"/>
      <c r="I96" s="19"/>
      <c r="J96" s="7"/>
      <c r="K96" s="19"/>
      <c r="L96" s="19"/>
      <c r="M96" s="19"/>
      <c r="N96" s="19"/>
      <c r="O96" s="19"/>
      <c r="P96" s="19"/>
      <c r="Q96" s="19"/>
      <c r="R96" s="19"/>
      <c r="S96" s="19"/>
      <c r="T96" s="19"/>
    </row>
    <row r="97" spans="2:20">
      <c r="B97" s="95" t="s">
        <v>952</v>
      </c>
      <c r="C97" s="19"/>
      <c r="D97" s="297"/>
      <c r="E97" s="19"/>
      <c r="F97" s="19"/>
      <c r="G97" s="19"/>
      <c r="I97" s="19"/>
      <c r="J97" s="7"/>
      <c r="K97" s="19"/>
      <c r="L97" s="19"/>
      <c r="M97" s="19"/>
      <c r="N97" s="19"/>
      <c r="O97" s="19"/>
      <c r="P97" s="19"/>
      <c r="Q97" s="19"/>
      <c r="R97" s="19"/>
      <c r="S97" s="19"/>
      <c r="T97" s="19"/>
    </row>
    <row r="98" spans="2:20">
      <c r="B98" s="95" t="s">
        <v>953</v>
      </c>
      <c r="C98" s="19"/>
      <c r="D98" s="297"/>
      <c r="E98" s="19"/>
      <c r="F98" s="19"/>
      <c r="G98" s="19"/>
      <c r="I98" s="19"/>
      <c r="J98" s="7"/>
      <c r="K98" s="19"/>
      <c r="L98" s="19"/>
      <c r="M98" s="19"/>
      <c r="N98" s="19"/>
      <c r="O98" s="19"/>
      <c r="P98" s="19"/>
      <c r="Q98" s="19"/>
      <c r="R98" s="19"/>
      <c r="S98" s="19"/>
      <c r="T98" s="19"/>
    </row>
    <row r="99" spans="2:20">
      <c r="B99" s="234" t="s">
        <v>1022</v>
      </c>
      <c r="C99" s="19"/>
      <c r="D99" s="297"/>
      <c r="E99" s="19"/>
      <c r="F99" s="19"/>
      <c r="G99" s="19"/>
      <c r="I99" s="19"/>
      <c r="J99" s="7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spans="2:20">
      <c r="B100" s="95" t="s">
        <v>933</v>
      </c>
      <c r="C100" s="19"/>
      <c r="D100" s="297"/>
      <c r="E100" s="19"/>
      <c r="F100" s="19"/>
      <c r="G100" s="19"/>
      <c r="I100" s="19"/>
      <c r="J100" s="7"/>
      <c r="K100" s="19"/>
      <c r="L100" s="19"/>
      <c r="M100" s="19"/>
      <c r="N100" s="19"/>
      <c r="O100" s="19"/>
      <c r="P100" s="19"/>
      <c r="Q100" s="19"/>
      <c r="R100" s="19"/>
      <c r="S100" s="19"/>
      <c r="T100" s="19"/>
    </row>
    <row r="101" spans="2:20">
      <c r="B101" s="95" t="s">
        <v>935</v>
      </c>
      <c r="C101" s="19"/>
      <c r="D101" s="297"/>
      <c r="E101" s="19"/>
      <c r="F101" s="19"/>
      <c r="G101" s="19"/>
      <c r="I101" s="19"/>
      <c r="J101" s="7"/>
      <c r="K101" s="19"/>
      <c r="L101" s="19"/>
      <c r="M101" s="19"/>
      <c r="N101" s="19"/>
      <c r="O101" s="19"/>
      <c r="P101" s="19"/>
      <c r="Q101" s="19"/>
      <c r="R101" s="19"/>
      <c r="S101" s="19"/>
      <c r="T101" s="19"/>
    </row>
    <row r="102" spans="2:20" ht="25.5">
      <c r="B102" s="234" t="s">
        <v>1012</v>
      </c>
      <c r="C102" s="19"/>
      <c r="D102" s="297"/>
      <c r="E102" s="19"/>
      <c r="F102" s="19"/>
      <c r="G102" s="19"/>
      <c r="I102" s="19"/>
      <c r="J102" s="7"/>
      <c r="K102" s="19"/>
      <c r="L102" s="19"/>
      <c r="M102" s="19"/>
      <c r="N102" s="19"/>
      <c r="O102" s="19"/>
      <c r="P102" s="19"/>
      <c r="Q102" s="19"/>
      <c r="R102" s="19"/>
      <c r="S102" s="19"/>
      <c r="T102" s="19"/>
    </row>
    <row r="103" spans="2:20" ht="25.5">
      <c r="B103" s="234" t="s">
        <v>1013</v>
      </c>
      <c r="C103" s="19"/>
      <c r="D103" s="297"/>
      <c r="E103" s="19"/>
      <c r="F103" s="19"/>
      <c r="G103" s="19"/>
      <c r="I103" s="19"/>
      <c r="J103" s="7"/>
      <c r="K103" s="19"/>
      <c r="L103" s="19"/>
      <c r="M103" s="19"/>
      <c r="N103" s="19"/>
      <c r="O103" s="19"/>
      <c r="P103" s="19"/>
      <c r="Q103" s="19"/>
      <c r="R103" s="19"/>
      <c r="S103" s="19"/>
      <c r="T103" s="19"/>
    </row>
    <row r="104" spans="2:20">
      <c r="B104" s="234" t="s">
        <v>1014</v>
      </c>
      <c r="C104" s="19"/>
      <c r="D104" s="297"/>
      <c r="E104" s="19"/>
      <c r="F104" s="19"/>
      <c r="G104" s="19"/>
      <c r="I104" s="19"/>
      <c r="J104" s="7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spans="2:20">
      <c r="B105" s="234" t="s">
        <v>1015</v>
      </c>
      <c r="C105" s="19"/>
      <c r="D105" s="297"/>
      <c r="E105" s="19"/>
      <c r="F105" s="19"/>
      <c r="G105" s="19"/>
      <c r="I105" s="19"/>
      <c r="J105" s="7"/>
      <c r="K105" s="19"/>
      <c r="L105" s="19"/>
      <c r="M105" s="19"/>
      <c r="N105" s="19"/>
      <c r="O105" s="19"/>
      <c r="P105" s="19"/>
      <c r="Q105" s="19"/>
      <c r="R105" s="19"/>
      <c r="S105" s="19"/>
      <c r="T105" s="19"/>
    </row>
    <row r="106" spans="2:20">
      <c r="B106" s="234" t="s">
        <v>1016</v>
      </c>
      <c r="C106" s="19"/>
      <c r="D106" s="297"/>
      <c r="E106" s="19"/>
      <c r="F106" s="19"/>
      <c r="G106" s="19"/>
      <c r="I106" s="19"/>
      <c r="J106" s="7"/>
      <c r="K106" s="19"/>
      <c r="L106" s="19"/>
      <c r="M106" s="19"/>
      <c r="N106" s="19"/>
      <c r="O106" s="19"/>
      <c r="P106" s="19"/>
      <c r="Q106" s="19"/>
      <c r="R106" s="19"/>
      <c r="S106" s="19"/>
      <c r="T106" s="19"/>
    </row>
    <row r="107" spans="2:20">
      <c r="B107" s="234" t="s">
        <v>1017</v>
      </c>
      <c r="C107" s="19"/>
      <c r="D107" s="297"/>
      <c r="E107" s="19"/>
      <c r="F107" s="19"/>
      <c r="G107" s="19"/>
      <c r="I107" s="19"/>
      <c r="J107" s="7"/>
      <c r="K107" s="19"/>
      <c r="L107" s="19"/>
      <c r="M107" s="19"/>
      <c r="N107" s="19"/>
      <c r="O107" s="19"/>
      <c r="P107" s="19"/>
      <c r="Q107" s="19"/>
      <c r="R107" s="19"/>
      <c r="S107" s="19"/>
      <c r="T107" s="19"/>
    </row>
    <row r="108" spans="2:20">
      <c r="B108" s="234" t="s">
        <v>1018</v>
      </c>
      <c r="C108" s="19"/>
      <c r="D108" s="297"/>
      <c r="E108" s="19"/>
      <c r="F108" s="19"/>
      <c r="G108" s="19"/>
      <c r="I108" s="19"/>
      <c r="J108" s="7"/>
      <c r="K108" s="19"/>
      <c r="L108" s="19"/>
      <c r="M108" s="19"/>
      <c r="N108" s="19"/>
      <c r="O108" s="19"/>
      <c r="P108" s="19"/>
      <c r="Q108" s="19"/>
      <c r="R108" s="19"/>
      <c r="S108" s="19"/>
      <c r="T108" s="19"/>
    </row>
    <row r="109" spans="2:20">
      <c r="B109" s="234" t="s">
        <v>997</v>
      </c>
      <c r="C109" s="19"/>
      <c r="D109" s="297"/>
      <c r="E109" s="19"/>
      <c r="F109" s="19"/>
      <c r="G109" s="19"/>
      <c r="I109" s="19"/>
      <c r="J109" s="7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spans="2:20">
      <c r="B110" s="95" t="s">
        <v>970</v>
      </c>
      <c r="C110" s="19"/>
      <c r="D110" s="297"/>
      <c r="E110" s="19"/>
      <c r="F110" s="19"/>
      <c r="G110" s="19"/>
      <c r="I110" s="19"/>
      <c r="J110" s="7"/>
      <c r="K110" s="19"/>
      <c r="L110" s="19"/>
      <c r="M110" s="19"/>
      <c r="N110" s="19"/>
      <c r="O110" s="19"/>
      <c r="P110" s="19"/>
      <c r="Q110" s="19"/>
      <c r="R110" s="19"/>
      <c r="S110" s="19"/>
      <c r="T110" s="19"/>
    </row>
    <row r="111" spans="2:20">
      <c r="B111" s="95" t="s">
        <v>939</v>
      </c>
      <c r="C111" s="19"/>
      <c r="D111" s="297"/>
      <c r="E111" s="19"/>
      <c r="F111" s="19"/>
      <c r="G111" s="19"/>
      <c r="I111" s="19"/>
      <c r="J111" s="7"/>
      <c r="K111" s="19"/>
      <c r="L111" s="19"/>
      <c r="M111" s="19"/>
      <c r="N111" s="19"/>
      <c r="O111" s="19"/>
      <c r="P111" s="19"/>
      <c r="Q111" s="19"/>
      <c r="R111" s="19"/>
      <c r="S111" s="19"/>
      <c r="T111" s="19"/>
    </row>
    <row r="112" spans="2:20">
      <c r="B112" s="95" t="s">
        <v>949</v>
      </c>
      <c r="C112" s="19"/>
      <c r="D112" s="297"/>
      <c r="E112" s="19"/>
      <c r="F112" s="19"/>
      <c r="G112" s="19"/>
      <c r="I112" s="19"/>
      <c r="J112" s="7"/>
      <c r="K112" s="19"/>
      <c r="L112" s="19"/>
      <c r="M112" s="19"/>
      <c r="N112" s="19"/>
      <c r="O112" s="19"/>
      <c r="P112" s="19"/>
      <c r="Q112" s="19"/>
      <c r="R112" s="19"/>
      <c r="S112" s="19"/>
      <c r="T112" s="19"/>
    </row>
    <row r="113" spans="2:20">
      <c r="B113" s="95" t="s">
        <v>950</v>
      </c>
      <c r="C113" s="19"/>
      <c r="D113" s="297"/>
      <c r="E113" s="19"/>
      <c r="F113" s="19"/>
      <c r="G113" s="19"/>
      <c r="I113" s="19"/>
      <c r="J113" s="7"/>
      <c r="K113" s="19"/>
      <c r="L113" s="19"/>
      <c r="M113" s="19"/>
      <c r="N113" s="19"/>
      <c r="O113" s="19"/>
      <c r="P113" s="19"/>
      <c r="Q113" s="19"/>
      <c r="R113" s="19"/>
      <c r="S113" s="19"/>
      <c r="T113" s="19"/>
    </row>
    <row r="114" spans="2:20">
      <c r="B114" s="95" t="s">
        <v>955</v>
      </c>
      <c r="C114" s="19"/>
      <c r="D114" s="297"/>
      <c r="E114" s="19"/>
      <c r="F114" s="19"/>
      <c r="G114" s="19"/>
      <c r="I114" s="19"/>
      <c r="J114" s="7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spans="2:20">
      <c r="B115" s="234"/>
      <c r="C115" s="19"/>
      <c r="D115" s="297"/>
      <c r="E115" s="19"/>
      <c r="F115" s="19"/>
      <c r="G115" s="19"/>
      <c r="I115" s="19"/>
      <c r="J115" s="7"/>
      <c r="K115" s="19"/>
      <c r="L115" s="19"/>
      <c r="M115" s="19"/>
      <c r="N115" s="19"/>
      <c r="O115" s="19"/>
      <c r="P115" s="19"/>
      <c r="Q115" s="19"/>
      <c r="R115" s="19"/>
      <c r="S115" s="19"/>
      <c r="T115" s="19"/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B2:S49"/>
  <sheetViews>
    <sheetView zoomScale="80" zoomScaleNormal="80" zoomScaleSheetLayoutView="70" workbookViewId="0">
      <selection activeCell="C23" sqref="C23"/>
    </sheetView>
  </sheetViews>
  <sheetFormatPr defaultRowHeight="15"/>
  <cols>
    <col min="1" max="1" width="3.5703125" customWidth="1"/>
    <col min="2" max="2" width="8" customWidth="1"/>
    <col min="3" max="3" width="49.42578125" bestFit="1" customWidth="1"/>
    <col min="4" max="4" width="11.7109375" customWidth="1"/>
    <col min="5" max="5" width="3.7109375" customWidth="1"/>
    <col min="6" max="17" width="9.7109375" customWidth="1"/>
    <col min="19" max="19" width="35.85546875" bestFit="1" customWidth="1"/>
  </cols>
  <sheetData>
    <row r="2" spans="2:18" ht="18.75">
      <c r="B2" s="237" t="s">
        <v>1089</v>
      </c>
      <c r="F2" s="238" t="s">
        <v>1</v>
      </c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</row>
    <row r="3" spans="2:18">
      <c r="B3" s="240" t="s">
        <v>102</v>
      </c>
      <c r="C3" s="240" t="s">
        <v>171</v>
      </c>
      <c r="D3" s="241" t="s">
        <v>6</v>
      </c>
      <c r="F3" s="242">
        <f>Параметры!C11</f>
        <v>42370</v>
      </c>
      <c r="G3" s="242">
        <f>DATE(YEAR(F3),MONTH(F3)+1,1)</f>
        <v>42401</v>
      </c>
      <c r="H3" s="242">
        <f t="shared" ref="H3:Q3" si="0">DATE(YEAR(G3),MONTH(G3)+1,1)</f>
        <v>42430</v>
      </c>
      <c r="I3" s="242">
        <f t="shared" si="0"/>
        <v>42461</v>
      </c>
      <c r="J3" s="242">
        <f t="shared" si="0"/>
        <v>42491</v>
      </c>
      <c r="K3" s="242">
        <f t="shared" si="0"/>
        <v>42522</v>
      </c>
      <c r="L3" s="242">
        <f t="shared" si="0"/>
        <v>42552</v>
      </c>
      <c r="M3" s="242">
        <f t="shared" si="0"/>
        <v>42583</v>
      </c>
      <c r="N3" s="242">
        <f t="shared" si="0"/>
        <v>42614</v>
      </c>
      <c r="O3" s="242">
        <f t="shared" si="0"/>
        <v>42644</v>
      </c>
      <c r="P3" s="242">
        <f t="shared" si="0"/>
        <v>42675</v>
      </c>
      <c r="Q3" s="242">
        <f t="shared" si="0"/>
        <v>42705</v>
      </c>
    </row>
    <row r="4" spans="2:18" ht="18.75">
      <c r="B4" s="243"/>
      <c r="C4" s="244" t="s">
        <v>501</v>
      </c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</row>
    <row r="5" spans="2:18">
      <c r="B5" s="245"/>
      <c r="C5" s="246" t="s">
        <v>242</v>
      </c>
      <c r="D5" s="247">
        <f t="shared" ref="D5:D42" si="1">SUM(F5:Q5)</f>
        <v>3359999.999959121</v>
      </c>
      <c r="E5" s="247"/>
      <c r="F5" s="247">
        <f>Продажи!L83</f>
        <v>249459.02962459828</v>
      </c>
      <c r="G5" s="247">
        <f>Продажи!M83</f>
        <v>249459.02962459828</v>
      </c>
      <c r="H5" s="247">
        <f>Продажи!N83</f>
        <v>249459.02962459828</v>
      </c>
      <c r="I5" s="247">
        <f>Продажи!O83</f>
        <v>287029.26454801863</v>
      </c>
      <c r="J5" s="247">
        <f>Продажи!P83</f>
        <v>390529.26454801863</v>
      </c>
      <c r="K5" s="247">
        <f>Продажи!Q83</f>
        <v>287029.26454801863</v>
      </c>
      <c r="L5" s="247">
        <f>Продажи!R83</f>
        <v>287029.26454801863</v>
      </c>
      <c r="M5" s="247">
        <f>Продажи!S83</f>
        <v>287029.26454801863</v>
      </c>
      <c r="N5" s="247">
        <f>Продажи!T83</f>
        <v>287029.26454801863</v>
      </c>
      <c r="O5" s="247">
        <f>Продажи!U83</f>
        <v>287029.26454801863</v>
      </c>
      <c r="P5" s="247">
        <f>Продажи!V83</f>
        <v>249459.02962459828</v>
      </c>
      <c r="Q5" s="247">
        <f>Продажи!W83</f>
        <v>249459.02962459828</v>
      </c>
    </row>
    <row r="6" spans="2:18">
      <c r="B6" s="248" t="s">
        <v>445</v>
      </c>
      <c r="C6" s="249" t="s">
        <v>1127</v>
      </c>
      <c r="D6" s="250">
        <f t="shared" si="1"/>
        <v>1290000</v>
      </c>
      <c r="F6" s="250">
        <f>ФОТ!P107*тех!X$6-F8</f>
        <v>90000</v>
      </c>
      <c r="G6" s="250">
        <f>ФОТ!Q107*тех!Y$6-G8</f>
        <v>90000</v>
      </c>
      <c r="H6" s="250">
        <f>ФОТ!R107*тех!Z$6-H8</f>
        <v>90000</v>
      </c>
      <c r="I6" s="250">
        <f>ФОТ!S107*тех!AA$6-I8</f>
        <v>120000</v>
      </c>
      <c r="J6" s="250">
        <f>ФОТ!T107*тех!AB$6-J8</f>
        <v>120000</v>
      </c>
      <c r="K6" s="250">
        <f>ФОТ!U107*тех!AC$6-K8</f>
        <v>120000</v>
      </c>
      <c r="L6" s="250">
        <f>ФОТ!V107*тех!AD$6-L8</f>
        <v>120000</v>
      </c>
      <c r="M6" s="250">
        <f>ФОТ!W107*тех!AE$6-M8</f>
        <v>120000</v>
      </c>
      <c r="N6" s="250">
        <f>ФОТ!X107*тех!AF$6-N8</f>
        <v>120000</v>
      </c>
      <c r="O6" s="250">
        <f>ФОТ!Y107*тех!AG$6-O8</f>
        <v>120000</v>
      </c>
      <c r="P6" s="250">
        <f>ФОТ!Z107*тех!AH$6-P8</f>
        <v>90000</v>
      </c>
      <c r="Q6" s="250">
        <f>ФОТ!AA107*тех!AI$6-Q8</f>
        <v>90000</v>
      </c>
    </row>
    <row r="7" spans="2:18">
      <c r="B7" s="248" t="s">
        <v>446</v>
      </c>
      <c r="C7" s="249" t="s">
        <v>1128</v>
      </c>
      <c r="D7" s="250">
        <f t="shared" si="1"/>
        <v>0</v>
      </c>
      <c r="F7" s="250">
        <f>ФОТ!P114*тех!X$6</f>
        <v>0</v>
      </c>
      <c r="G7" s="250">
        <f>ФОТ!Q114*тех!Y$6</f>
        <v>0</v>
      </c>
      <c r="H7" s="250">
        <f>ФОТ!R114*тех!Z$6</f>
        <v>0</v>
      </c>
      <c r="I7" s="250">
        <f>ФОТ!S114*тех!AA$6</f>
        <v>0</v>
      </c>
      <c r="J7" s="250">
        <f>ФОТ!T114*тех!AB$6</f>
        <v>0</v>
      </c>
      <c r="K7" s="250">
        <f>ФОТ!U114*тех!AC$6</f>
        <v>0</v>
      </c>
      <c r="L7" s="250">
        <f>ФОТ!V114*тех!AD$6</f>
        <v>0</v>
      </c>
      <c r="M7" s="250">
        <f>ФОТ!W114*тех!AE$6</f>
        <v>0</v>
      </c>
      <c r="N7" s="250">
        <f>ФОТ!X114*тех!AF$6</f>
        <v>0</v>
      </c>
      <c r="O7" s="250">
        <f>ФОТ!Y114*тех!AG$6</f>
        <v>0</v>
      </c>
      <c r="P7" s="250">
        <f>ФОТ!Z114*тех!AH$6</f>
        <v>0</v>
      </c>
      <c r="Q7" s="250">
        <f>ФОТ!AA114*тех!AI$6</f>
        <v>0</v>
      </c>
    </row>
    <row r="8" spans="2:18">
      <c r="B8" s="251" t="s">
        <v>1090</v>
      </c>
      <c r="C8" s="249" t="s">
        <v>181</v>
      </c>
      <c r="D8" s="250">
        <f t="shared" si="1"/>
        <v>276000</v>
      </c>
      <c r="F8" s="250">
        <f>SUM(ФОТ!P8:P24)</f>
        <v>23000</v>
      </c>
      <c r="G8" s="250">
        <f>SUM(ФОТ!Q8:Q24)</f>
        <v>23000</v>
      </c>
      <c r="H8" s="250">
        <f>SUM(ФОТ!R8:R24)</f>
        <v>23000</v>
      </c>
      <c r="I8" s="250">
        <f>SUM(ФОТ!S8:S24)</f>
        <v>23000</v>
      </c>
      <c r="J8" s="250">
        <f>SUM(ФОТ!T8:T24)</f>
        <v>23000</v>
      </c>
      <c r="K8" s="250">
        <f>SUM(ФОТ!U8:U24)</f>
        <v>23000</v>
      </c>
      <c r="L8" s="250">
        <f>SUM(ФОТ!V8:V24)</f>
        <v>23000</v>
      </c>
      <c r="M8" s="250">
        <f>SUM(ФОТ!W8:W24)</f>
        <v>23000</v>
      </c>
      <c r="N8" s="250">
        <f>SUM(ФОТ!X8:X24)</f>
        <v>23000</v>
      </c>
      <c r="O8" s="250">
        <f>SUM(ФОТ!Y8:Y24)</f>
        <v>23000</v>
      </c>
      <c r="P8" s="250">
        <f>SUM(ФОТ!Z8:Z24)</f>
        <v>23000</v>
      </c>
      <c r="Q8" s="250">
        <f>SUM(ФОТ!AA8:AA24)</f>
        <v>23000</v>
      </c>
    </row>
    <row r="9" spans="2:18">
      <c r="B9" s="248" t="s">
        <v>447</v>
      </c>
      <c r="C9" s="249" t="s">
        <v>498</v>
      </c>
      <c r="D9" s="250">
        <f t="shared" si="1"/>
        <v>59901.639344262301</v>
      </c>
      <c r="F9" s="250">
        <f>ФОТ!P121*тех!X$6</f>
        <v>4322.4043715846992</v>
      </c>
      <c r="G9" s="250">
        <f>ФОТ!Q121*тех!Y$6</f>
        <v>4322.4043715846992</v>
      </c>
      <c r="H9" s="250">
        <f>ФОТ!R121*тех!Z$6</f>
        <v>4322.4043715846992</v>
      </c>
      <c r="I9" s="250">
        <f>ФОТ!S121*тех!AA$6</f>
        <v>5469.9453551912566</v>
      </c>
      <c r="J9" s="250">
        <f>ФОТ!T121*тех!AB$6</f>
        <v>5469.9453551912566</v>
      </c>
      <c r="K9" s="250">
        <f>ФОТ!U121*тех!AC$6</f>
        <v>5469.9453551912566</v>
      </c>
      <c r="L9" s="250">
        <f>ФОТ!V121*тех!AD$6</f>
        <v>5469.9453551912566</v>
      </c>
      <c r="M9" s="250">
        <f>ФОТ!W121*тех!AE$6</f>
        <v>5469.9453551912566</v>
      </c>
      <c r="N9" s="250">
        <f>ФОТ!X121*тех!AF$6</f>
        <v>5469.9453551912566</v>
      </c>
      <c r="O9" s="250">
        <f>ФОТ!Y121*тех!AG$6</f>
        <v>5469.9453551912566</v>
      </c>
      <c r="P9" s="250">
        <f>ФОТ!Z121*тех!AH$6</f>
        <v>4322.4043715846992</v>
      </c>
      <c r="Q9" s="250">
        <f>ФОТ!AA121*тех!AI$6</f>
        <v>4322.4043715846992</v>
      </c>
    </row>
    <row r="10" spans="2:18">
      <c r="B10" s="248" t="s">
        <v>448</v>
      </c>
      <c r="C10" s="249" t="s">
        <v>1091</v>
      </c>
      <c r="D10" s="250">
        <f t="shared" si="1"/>
        <v>197381.25</v>
      </c>
      <c r="F10" s="250">
        <f>ФОТ!P235</f>
        <v>14355</v>
      </c>
      <c r="G10" s="250">
        <f>ФОТ!Q235</f>
        <v>14355</v>
      </c>
      <c r="H10" s="250">
        <f>ФОТ!R235</f>
        <v>14355</v>
      </c>
      <c r="I10" s="250">
        <f>ФОТ!S235</f>
        <v>17943.75</v>
      </c>
      <c r="J10" s="250">
        <f>ФОТ!T235</f>
        <v>17943.75</v>
      </c>
      <c r="K10" s="250">
        <f>ФОТ!U235</f>
        <v>17943.75</v>
      </c>
      <c r="L10" s="250">
        <f>ФОТ!V235</f>
        <v>17943.75</v>
      </c>
      <c r="M10" s="250">
        <f>ФОТ!W235</f>
        <v>17943.75</v>
      </c>
      <c r="N10" s="250">
        <f>ФОТ!X235</f>
        <v>17943.75</v>
      </c>
      <c r="O10" s="250">
        <f>ФОТ!Y235</f>
        <v>17943.75</v>
      </c>
      <c r="P10" s="250">
        <f>ФОТ!Z235</f>
        <v>14355</v>
      </c>
      <c r="Q10" s="250">
        <f>ФОТ!AA235</f>
        <v>14355</v>
      </c>
    </row>
    <row r="11" spans="2:18">
      <c r="B11" s="248" t="s">
        <v>449</v>
      </c>
      <c r="C11" s="252" t="s">
        <v>117</v>
      </c>
      <c r="D11" s="250">
        <f t="shared" si="1"/>
        <v>396753.24000000017</v>
      </c>
      <c r="E11" s="253"/>
      <c r="F11" s="254">
        <f>SUMIF(Данные!$B$78:$B$1000,'1с'!$B11,Данные!G$78:G$1000)*тех!X$10*тех!X$6</f>
        <v>33062.770000000004</v>
      </c>
      <c r="G11" s="254">
        <f>SUMIF(Данные!$B$78:$B$1000,'1с'!$B11,Данные!H$78:H$1000)*тех!Y$10*тех!Y$6</f>
        <v>33062.770000000004</v>
      </c>
      <c r="H11" s="254">
        <f>SUMIF(Данные!$B$78:$B$1000,'1с'!$B11,Данные!I$78:I$1000)*тех!Z$10*тех!Z$6</f>
        <v>33062.770000000004</v>
      </c>
      <c r="I11" s="254">
        <f>SUMIF(Данные!$B$78:$B$1000,'1с'!$B11,Данные!J$78:J$1000)*тех!AA$10*тех!AA$6</f>
        <v>33062.770000000004</v>
      </c>
      <c r="J11" s="254">
        <f>SUMIF(Данные!$B$78:$B$1000,'1с'!$B11,Данные!K$78:K$1000)*тех!AB$10*тех!AB$6</f>
        <v>33062.770000000004</v>
      </c>
      <c r="K11" s="254">
        <f>SUMIF(Данные!$B$78:$B$1000,'1с'!$B11,Данные!L$78:L$1000)*тех!AC$10*тех!AC$6</f>
        <v>33062.770000000004</v>
      </c>
      <c r="L11" s="254">
        <f>SUMIF(Данные!$B$78:$B$1000,'1с'!$B11,Данные!M$78:M$1000)*тех!AD$10*тех!AD$6</f>
        <v>33062.770000000004</v>
      </c>
      <c r="M11" s="254">
        <f>SUMIF(Данные!$B$78:$B$1000,'1с'!$B11,Данные!N$78:N$1000)*тех!AE$10*тех!AE$6</f>
        <v>33062.770000000004</v>
      </c>
      <c r="N11" s="254">
        <f>SUMIF(Данные!$B$78:$B$1000,'1с'!$B11,Данные!O$78:O$1000)*тех!AF$10*тех!AF$6</f>
        <v>33062.770000000004</v>
      </c>
      <c r="O11" s="254">
        <f>SUMIF(Данные!$B$78:$B$1000,'1с'!$B11,Данные!P$78:P$1000)*тех!AG$10*тех!AG$6</f>
        <v>33062.770000000004</v>
      </c>
      <c r="P11" s="254">
        <f>SUMIF(Данные!$B$78:$B$1000,'1с'!$B11,Данные!Q$78:Q$1000)*тех!AH$10*тех!AH$6</f>
        <v>33062.770000000004</v>
      </c>
      <c r="Q11" s="254">
        <f>SUMIF(Данные!$B$78:$B$1000,'1с'!$B11,Данные!R$78:R$1000)*тех!AI$10*тех!AI$6</f>
        <v>33062.770000000004</v>
      </c>
    </row>
    <row r="12" spans="2:18">
      <c r="B12" s="248" t="s">
        <v>450</v>
      </c>
      <c r="C12" s="252" t="s">
        <v>178</v>
      </c>
      <c r="D12" s="250">
        <f t="shared" si="1"/>
        <v>19520</v>
      </c>
      <c r="E12" s="253"/>
      <c r="F12" s="254">
        <f>МБП!J88+МБП!J141</f>
        <v>16000</v>
      </c>
      <c r="G12" s="254">
        <f>МБП!K88+МБП!K141</f>
        <v>320</v>
      </c>
      <c r="H12" s="254">
        <f>МБП!L88+МБП!L141</f>
        <v>320</v>
      </c>
      <c r="I12" s="254">
        <f>МБП!M88+МБП!M141</f>
        <v>320</v>
      </c>
      <c r="J12" s="254">
        <f>МБП!N88+МБП!N141</f>
        <v>320</v>
      </c>
      <c r="K12" s="254">
        <f>МБП!O88+МБП!O141</f>
        <v>320</v>
      </c>
      <c r="L12" s="254">
        <f>МБП!P88+МБП!P141</f>
        <v>320</v>
      </c>
      <c r="M12" s="254">
        <f>МБП!Q88+МБП!Q141</f>
        <v>320</v>
      </c>
      <c r="N12" s="254">
        <f>МБП!R88+МБП!R141</f>
        <v>320</v>
      </c>
      <c r="O12" s="254">
        <f>МБП!S88+МБП!S141</f>
        <v>320</v>
      </c>
      <c r="P12" s="254">
        <f>МБП!T88+МБП!T141</f>
        <v>320</v>
      </c>
      <c r="Q12" s="254">
        <f>МБП!U88+МБП!U141</f>
        <v>320</v>
      </c>
      <c r="R12" s="248"/>
    </row>
    <row r="13" spans="2:18">
      <c r="B13" s="248" t="s">
        <v>451</v>
      </c>
      <c r="C13" s="252" t="s">
        <v>185</v>
      </c>
      <c r="D13" s="250">
        <f t="shared" si="1"/>
        <v>41700.702000000005</v>
      </c>
      <c r="E13" s="253"/>
      <c r="F13" s="253">
        <f>МБП!J195</f>
        <v>37568.199999999997</v>
      </c>
      <c r="G13" s="253">
        <f>МБП!K195</f>
        <v>375.68199999999996</v>
      </c>
      <c r="H13" s="253">
        <f>МБП!L195</f>
        <v>375.68199999999996</v>
      </c>
      <c r="I13" s="253">
        <f>МБП!M195</f>
        <v>375.68199999999996</v>
      </c>
      <c r="J13" s="253">
        <f>МБП!N195</f>
        <v>375.68199999999996</v>
      </c>
      <c r="K13" s="253">
        <f>МБП!O195</f>
        <v>375.68199999999996</v>
      </c>
      <c r="L13" s="253">
        <f>МБП!P195</f>
        <v>375.68199999999996</v>
      </c>
      <c r="M13" s="253">
        <f>МБП!Q195</f>
        <v>375.68199999999996</v>
      </c>
      <c r="N13" s="253">
        <f>МБП!R195</f>
        <v>375.68199999999996</v>
      </c>
      <c r="O13" s="253">
        <f>МБП!S195</f>
        <v>375.68199999999996</v>
      </c>
      <c r="P13" s="253">
        <f>МБП!T195</f>
        <v>375.68199999999996</v>
      </c>
      <c r="Q13" s="253">
        <f>МБП!U195</f>
        <v>375.68199999999996</v>
      </c>
    </row>
    <row r="14" spans="2:18">
      <c r="B14" s="248" t="s">
        <v>452</v>
      </c>
      <c r="C14" s="252" t="s">
        <v>1092</v>
      </c>
      <c r="D14" s="250">
        <f t="shared" si="1"/>
        <v>17587.5</v>
      </c>
      <c r="E14" s="253"/>
      <c r="F14" s="253">
        <f>ОС!M106+ОС!M113</f>
        <v>1465.625</v>
      </c>
      <c r="G14" s="253">
        <f>ОС!N106+ОС!N113</f>
        <v>1465.625</v>
      </c>
      <c r="H14" s="253">
        <f>ОС!O106+ОС!O113</f>
        <v>1465.625</v>
      </c>
      <c r="I14" s="253">
        <f>ОС!P106+ОС!P113</f>
        <v>1465.625</v>
      </c>
      <c r="J14" s="253">
        <f>ОС!Q106+ОС!Q113</f>
        <v>1465.625</v>
      </c>
      <c r="K14" s="253">
        <f>ОС!R106+ОС!R113</f>
        <v>1465.625</v>
      </c>
      <c r="L14" s="253">
        <f>ОС!S106+ОС!S113</f>
        <v>1465.625</v>
      </c>
      <c r="M14" s="253">
        <f>ОС!T106+ОС!T113</f>
        <v>1465.625</v>
      </c>
      <c r="N14" s="253">
        <f>ОС!U106+ОС!U113</f>
        <v>1465.625</v>
      </c>
      <c r="O14" s="253">
        <f>ОС!V106+ОС!V113</f>
        <v>1465.625</v>
      </c>
      <c r="P14" s="253">
        <f>ОС!W106+ОС!W113</f>
        <v>1465.625</v>
      </c>
      <c r="Q14" s="253">
        <f>ОС!X106+ОС!X113</f>
        <v>1465.625</v>
      </c>
    </row>
    <row r="15" spans="2:18">
      <c r="B15" s="248" t="s">
        <v>454</v>
      </c>
      <c r="C15" s="249" t="s">
        <v>189</v>
      </c>
      <c r="D15" s="250">
        <f t="shared" si="1"/>
        <v>0</v>
      </c>
      <c r="E15" s="253"/>
      <c r="F15" s="253">
        <f>SUMIF(Данные!$B$78:$B$1000,'1с'!$B15,Данные!G$78:G$1000)*тех!X$11*тех!X$6</f>
        <v>0</v>
      </c>
      <c r="G15" s="253">
        <f>SUMIF(Данные!$B$78:$B$336,'1с'!$B15,Данные!H$78:H$336)*тех!Y$11*тех!Y$6</f>
        <v>0</v>
      </c>
      <c r="H15" s="253">
        <f>SUMIF(Данные!$B$78:$B$336,'1с'!$B15,Данные!I$78:I$336)*тех!Z$11*тех!Z$6</f>
        <v>0</v>
      </c>
      <c r="I15" s="253">
        <f>SUMIF(Данные!$B$78:$B$336,'1с'!$B15,Данные!J$78:J$336)*тех!AA$11*тех!AA$6</f>
        <v>0</v>
      </c>
      <c r="J15" s="253">
        <f>SUMIF(Данные!$B$78:$B$336,'1с'!$B15,Данные!K$78:K$336)*тех!AB$11*тех!AB$6</f>
        <v>0</v>
      </c>
      <c r="K15" s="253">
        <f>SUMIF(Данные!$B$78:$B$336,'1с'!$B15,Данные!L$78:L$336)*тех!AC$11*тех!AC$6</f>
        <v>0</v>
      </c>
      <c r="L15" s="253">
        <f>SUMIF(Данные!$B$78:$B$336,'1с'!$B15,Данные!M$78:M$336)*тех!AD$11*тех!AD$6</f>
        <v>0</v>
      </c>
      <c r="M15" s="253">
        <f>SUMIF(Данные!$B$78:$B$336,'1с'!$B15,Данные!N$78:N$336)*тех!AE$11*тех!AE$6</f>
        <v>0</v>
      </c>
      <c r="N15" s="253">
        <f>SUMIF(Данные!$B$78:$B$336,'1с'!$B15,Данные!O$78:O$336)*тех!AF$11*тех!AF$6</f>
        <v>0</v>
      </c>
      <c r="O15" s="253">
        <f>SUMIF(Данные!$B$78:$B$336,'1с'!$B15,Данные!P$78:P$336)*тех!AG$11*тех!AG$6</f>
        <v>0</v>
      </c>
      <c r="P15" s="253">
        <f>SUMIF(Данные!$B$78:$B$336,'1с'!$B15,Данные!Q$78:Q$336)*тех!AH$11*тех!AH$6</f>
        <v>0</v>
      </c>
      <c r="Q15" s="253">
        <f>SUMIF(Данные!$B$78:$B$336,'1с'!$B15,Данные!R$78:R$336)*тех!AI$11*тех!AI$6</f>
        <v>0</v>
      </c>
    </row>
    <row r="16" spans="2:18">
      <c r="B16" s="248" t="s">
        <v>455</v>
      </c>
      <c r="C16" s="249" t="s">
        <v>180</v>
      </c>
      <c r="D16" s="250">
        <f t="shared" si="1"/>
        <v>0</v>
      </c>
      <c r="E16" s="253"/>
      <c r="F16" s="253">
        <f>SUMIF(Данные!$B$78:$B$1000,'1с'!$B16,Данные!G$78:G$1000)*тех!X$11*тех!X$6</f>
        <v>0</v>
      </c>
      <c r="G16" s="253">
        <f>SUMIF(Данные!$B$78:$B$1000,'1с'!$B16,Данные!H$78:H$1000)*тех!Y$11*тех!Y$6</f>
        <v>0</v>
      </c>
      <c r="H16" s="253">
        <f>SUMIF(Данные!$B$78:$B$1000,'1с'!$B16,Данные!I$78:I$1000)*тех!Z$11*тех!Z$6</f>
        <v>0</v>
      </c>
      <c r="I16" s="253">
        <f>SUMIF(Данные!$B$78:$B$1000,'1с'!$B16,Данные!J$78:J$1000)*тех!AA$11*тех!AA$6</f>
        <v>0</v>
      </c>
      <c r="J16" s="253">
        <f>SUMIF(Данные!$B$78:$B$1000,'1с'!$B16,Данные!K$78:K$1000)*тех!AB$11*тех!AB$6</f>
        <v>0</v>
      </c>
      <c r="K16" s="253">
        <f>SUMIF(Данные!$B$78:$B$1000,'1с'!$B16,Данные!L$78:L$1000)*тех!AC$11*тех!AC$6</f>
        <v>0</v>
      </c>
      <c r="L16" s="253">
        <f>SUMIF(Данные!$B$78:$B$1000,'1с'!$B16,Данные!M$78:M$1000)*тех!AD$11*тех!AD$6</f>
        <v>0</v>
      </c>
      <c r="M16" s="253">
        <f>SUMIF(Данные!$B$78:$B$1000,'1с'!$B16,Данные!N$78:N$1000)*тех!AE$11*тех!AE$6</f>
        <v>0</v>
      </c>
      <c r="N16" s="253">
        <f>SUMIF(Данные!$B$78:$B$1000,'1с'!$B16,Данные!O$78:O$1000)*тех!AF$11*тех!AF$6</f>
        <v>0</v>
      </c>
      <c r="O16" s="253">
        <f>SUMIF(Данные!$B$78:$B$1000,'1с'!$B16,Данные!P$78:P$1000)*тех!AG$11*тех!AG$6</f>
        <v>0</v>
      </c>
      <c r="P16" s="253">
        <f>SUMIF(Данные!$B$78:$B$1000,'1с'!$B16,Данные!Q$78:Q$1000)*тех!AH$11*тех!AH$6</f>
        <v>0</v>
      </c>
      <c r="Q16" s="253">
        <f>SUMIF(Данные!$B$78:$B$1000,'1с'!$B16,Данные!R$78:R$1000)*тех!AI$11*тех!AI$6</f>
        <v>0</v>
      </c>
    </row>
    <row r="17" spans="2:19">
      <c r="B17" s="248" t="s">
        <v>456</v>
      </c>
      <c r="C17" s="249" t="s">
        <v>177</v>
      </c>
      <c r="D17" s="250">
        <f t="shared" si="1"/>
        <v>0</v>
      </c>
      <c r="E17" s="253"/>
      <c r="F17" s="253">
        <f>SUMIF(Данные!$B$78:$B$1000,'1с'!$B17,Данные!G$78:G$1000)*тех!X$11*тех!X$6</f>
        <v>0</v>
      </c>
      <c r="G17" s="253">
        <f>SUMIF(Данные!$B$78:$B$1000,'1с'!$B17,Данные!H$78:H$1000)*тех!Y$11*тех!Y$6</f>
        <v>0</v>
      </c>
      <c r="H17" s="253">
        <f>SUMIF(Данные!$B$78:$B$1000,'1с'!$B17,Данные!I$78:I$1000)*тех!Z$11*тех!Z$6</f>
        <v>0</v>
      </c>
      <c r="I17" s="253">
        <f>SUMIF(Данные!$B$78:$B$1000,'1с'!$B17,Данные!J$78:J$1000)*тех!AA$11*тех!AA$6</f>
        <v>0</v>
      </c>
      <c r="J17" s="253">
        <f>SUMIF(Данные!$B$78:$B$1000,'1с'!$B17,Данные!K$78:K$1000)*тех!AB$11*тех!AB$6</f>
        <v>0</v>
      </c>
      <c r="K17" s="253">
        <f>SUMIF(Данные!$B$78:$B$1000,'1с'!$B17,Данные!L$78:L$1000)*тех!AC$11*тех!AC$6</f>
        <v>0</v>
      </c>
      <c r="L17" s="253">
        <f>SUMIF(Данные!$B$78:$B$1000,'1с'!$B17,Данные!M$78:M$1000)*тех!AD$11*тех!AD$6</f>
        <v>0</v>
      </c>
      <c r="M17" s="253">
        <f>SUMIF(Данные!$B$78:$B$1000,'1с'!$B17,Данные!N$78:N$1000)*тех!AE$11*тех!AE$6</f>
        <v>0</v>
      </c>
      <c r="N17" s="253">
        <f>SUMIF(Данные!$B$78:$B$1000,'1с'!$B17,Данные!O$78:O$1000)*тех!AF$11*тех!AF$6</f>
        <v>0</v>
      </c>
      <c r="O17" s="253">
        <f>SUMIF(Данные!$B$78:$B$1000,'1с'!$B17,Данные!P$78:P$1000)*тех!AG$11*тех!AG$6</f>
        <v>0</v>
      </c>
      <c r="P17" s="253">
        <f>SUMIF(Данные!$B$78:$B$1000,'1с'!$B17,Данные!Q$78:Q$1000)*тех!AH$11*тех!AH$6</f>
        <v>0</v>
      </c>
      <c r="Q17" s="253">
        <f>SUMIF(Данные!$B$78:$B$1000,'1с'!$B17,Данные!R$78:R$1000)*тех!AI$11*тех!AI$6</f>
        <v>0</v>
      </c>
    </row>
    <row r="18" spans="2:19">
      <c r="B18" s="248" t="s">
        <v>457</v>
      </c>
      <c r="C18" s="249" t="s">
        <v>176</v>
      </c>
      <c r="D18" s="250">
        <f t="shared" si="1"/>
        <v>0</v>
      </c>
      <c r="E18" s="253"/>
      <c r="F18" s="253">
        <f>SUMIF(Данные!$B$78:$B$1000,'1с'!$B18,Данные!G$78:G$1000)*тех!X$11*тех!X$6</f>
        <v>0</v>
      </c>
      <c r="G18" s="253">
        <f>SUMIF(Данные!$B$78:$B$1000,'1с'!$B18,Данные!H$78:H$1000)*тех!Y$11*тех!Y$6</f>
        <v>0</v>
      </c>
      <c r="H18" s="253">
        <f>SUMIF(Данные!$B$78:$B$1000,'1с'!$B18,Данные!I$78:I$1000)*тех!Z$11*тех!Z$6</f>
        <v>0</v>
      </c>
      <c r="I18" s="253">
        <f>SUMIF(Данные!$B$78:$B$1000,'1с'!$B18,Данные!J$78:J$1000)*тех!AA$11*тех!AA$6</f>
        <v>0</v>
      </c>
      <c r="J18" s="253">
        <f>SUMIF(Данные!$B$78:$B$1000,'1с'!$B18,Данные!K$78:K$1000)*тех!AB$11*тех!AB$6</f>
        <v>0</v>
      </c>
      <c r="K18" s="253">
        <f>SUMIF(Данные!$B$78:$B$1000,'1с'!$B18,Данные!L$78:L$1000)*тех!AC$11*тех!AC$6</f>
        <v>0</v>
      </c>
      <c r="L18" s="253">
        <f>SUMIF(Данные!$B$78:$B$1000,'1с'!$B18,Данные!M$78:M$1000)*тех!AD$11*тех!AD$6</f>
        <v>0</v>
      </c>
      <c r="M18" s="253">
        <f>SUMIF(Данные!$B$78:$B$1000,'1с'!$B18,Данные!N$78:N$1000)*тех!AE$11*тех!AE$6</f>
        <v>0</v>
      </c>
      <c r="N18" s="253">
        <f>SUMIF(Данные!$B$78:$B$1000,'1с'!$B18,Данные!O$78:O$1000)*тех!AF$11*тех!AF$6</f>
        <v>0</v>
      </c>
      <c r="O18" s="253">
        <f>SUMIF(Данные!$B$78:$B$1000,'1с'!$B18,Данные!P$78:P$1000)*тех!AG$11*тех!AG$6</f>
        <v>0</v>
      </c>
      <c r="P18" s="253">
        <f>SUMIF(Данные!$B$78:$B$1000,'1с'!$B18,Данные!Q$78:Q$1000)*тех!AH$11*тех!AH$6</f>
        <v>0</v>
      </c>
      <c r="Q18" s="253">
        <f>SUMIF(Данные!$B$78:$B$1000,'1с'!$B18,Данные!R$78:R$1000)*тех!AI$11*тех!AI$6</f>
        <v>0</v>
      </c>
    </row>
    <row r="19" spans="2:19">
      <c r="B19" s="248" t="s">
        <v>635</v>
      </c>
      <c r="C19" s="249" t="s">
        <v>631</v>
      </c>
      <c r="D19" s="250">
        <f t="shared" si="1"/>
        <v>90000</v>
      </c>
      <c r="E19" s="253"/>
      <c r="F19" s="253">
        <f>SUMIF(Данные!$B$78:$B$1000,'1с'!$B19,Данные!G$78:G$1000)*тех!X$11*тех!X$6</f>
        <v>0</v>
      </c>
      <c r="G19" s="253">
        <f>SUMIF(Данные!$B$78:$B$1000,'1с'!$B19,Данные!H$78:H$1000)*тех!Y$11*тех!Y$6</f>
        <v>0</v>
      </c>
      <c r="H19" s="253">
        <f>SUMIF(Данные!$B$78:$B$1000,'1с'!$B19,Данные!I$78:I$1000)*тех!Z$11*тех!Z$6</f>
        <v>0</v>
      </c>
      <c r="I19" s="253">
        <f>SUMIF(Данные!$B$78:$B$1000,'1с'!$B19,Данные!J$78:J$1000)*тех!AA$11*тех!AA$6</f>
        <v>0</v>
      </c>
      <c r="J19" s="253">
        <f>SUMIF(Данные!$B$78:$B$1000,'1с'!$B19,Данные!K$78:K$1000)*тех!AB$11*тех!AB$6</f>
        <v>90000</v>
      </c>
      <c r="K19" s="253">
        <f>SUMIF(Данные!$B$78:$B$1000,'1с'!$B19,Данные!L$78:L$1000)*тех!AC$11*тех!AC$6</f>
        <v>0</v>
      </c>
      <c r="L19" s="253">
        <f>SUMIF(Данные!$B$78:$B$1000,'1с'!$B19,Данные!M$78:M$1000)*тех!AD$11*тех!AD$6</f>
        <v>0</v>
      </c>
      <c r="M19" s="253">
        <f>SUMIF(Данные!$B$78:$B$1000,'1с'!$B19,Данные!N$78:N$1000)*тех!AE$11*тех!AE$6</f>
        <v>0</v>
      </c>
      <c r="N19" s="253">
        <f>SUMIF(Данные!$B$78:$B$1000,'1с'!$B19,Данные!O$78:O$1000)*тех!AF$11*тех!AF$6</f>
        <v>0</v>
      </c>
      <c r="O19" s="253">
        <f>SUMIF(Данные!$B$78:$B$1000,'1с'!$B19,Данные!P$78:P$1000)*тех!AG$11*тех!AG$6</f>
        <v>0</v>
      </c>
      <c r="P19" s="253">
        <f>SUMIF(Данные!$B$78:$B$1000,'1с'!$B19,Данные!Q$78:Q$1000)*тех!AH$11*тех!AH$6</f>
        <v>0</v>
      </c>
      <c r="Q19" s="253">
        <f>SUMIF(Данные!$B$78:$B$1000,'1с'!$B19,Данные!R$78:R$1000)*тех!AI$11*тех!AI$6</f>
        <v>0</v>
      </c>
    </row>
    <row r="20" spans="2:19">
      <c r="B20" s="248" t="s">
        <v>636</v>
      </c>
      <c r="C20" s="249" t="s">
        <v>634</v>
      </c>
      <c r="D20" s="250">
        <f t="shared" si="1"/>
        <v>0</v>
      </c>
      <c r="E20" s="253"/>
      <c r="F20" s="253">
        <f>SUMIF(Данные!$B$78:$B$1000,'1с'!$B20,Данные!G$78:G$1000)*тех!X$11*тех!X$6</f>
        <v>0</v>
      </c>
      <c r="G20" s="253">
        <f>SUMIF(Данные!$B$78:$B$1000,'1с'!$B20,Данные!H$78:H$1000)*тех!Y$11*тех!Y$6</f>
        <v>0</v>
      </c>
      <c r="H20" s="253">
        <f>SUMIF(Данные!$B$78:$B$1000,'1с'!$B20,Данные!I$78:I$1000)*тех!Z$11*тех!Z$6</f>
        <v>0</v>
      </c>
      <c r="I20" s="253">
        <f>SUMIF(Данные!$B$78:$B$1000,'1с'!$B20,Данные!J$78:J$1000)*тех!AA$11*тех!AA$6</f>
        <v>0</v>
      </c>
      <c r="J20" s="253">
        <f>SUMIF(Данные!$B$78:$B$1000,'1с'!$B20,Данные!K$78:K$1000)*тех!AB$11*тех!AB$6</f>
        <v>0</v>
      </c>
      <c r="K20" s="253">
        <f>SUMIF(Данные!$B$78:$B$1000,'1с'!$B20,Данные!L$78:L$1000)*тех!AC$11*тех!AC$6</f>
        <v>0</v>
      </c>
      <c r="L20" s="253">
        <f>SUMIF(Данные!$B$78:$B$1000,'1с'!$B20,Данные!M$78:M$1000)*тех!AD$11*тех!AD$6</f>
        <v>0</v>
      </c>
      <c r="M20" s="253">
        <f>SUMIF(Данные!$B$78:$B$1000,'1с'!$B20,Данные!N$78:N$1000)*тех!AE$11*тех!AE$6</f>
        <v>0</v>
      </c>
      <c r="N20" s="253">
        <f>SUMIF(Данные!$B$78:$B$1000,'1с'!$B20,Данные!O$78:O$1000)*тех!AF$11*тех!AF$6</f>
        <v>0</v>
      </c>
      <c r="O20" s="253">
        <f>SUMIF(Данные!$B$78:$B$1000,'1с'!$B20,Данные!P$78:P$1000)*тех!AG$11*тех!AG$6</f>
        <v>0</v>
      </c>
      <c r="P20" s="253">
        <f>SUMIF(Данные!$B$78:$B$1000,'1с'!$B20,Данные!Q$78:Q$1000)*тех!AH$11*тех!AH$6</f>
        <v>0</v>
      </c>
      <c r="Q20" s="253">
        <f>SUMIF(Данные!$B$78:$B$1000,'1с'!$B20,Данные!R$78:R$1000)*тех!AI$11*тех!AI$6</f>
        <v>0</v>
      </c>
    </row>
    <row r="21" spans="2:19" s="257" customFormat="1">
      <c r="B21" s="255" t="s">
        <v>459</v>
      </c>
      <c r="C21" s="249" t="s">
        <v>183</v>
      </c>
      <c r="D21" s="256">
        <f t="shared" si="1"/>
        <v>0</v>
      </c>
      <c r="E21" s="256"/>
      <c r="F21" s="256">
        <f>SUMIF(Данные!$B$78:$B$1000,'1с'!$B21,Данные!G$78:G$1000)*тех!X$11*тех!X$6+SUMIF(Данные!$B$78:$B$1000,"17_15",Данные!G$78:G$1000)*тех!X$11*тех!X$6</f>
        <v>0</v>
      </c>
      <c r="G21" s="256">
        <f>SUMIF(Данные!$B$78:$B$1000,'1с'!$B21,Данные!H$78:H$1000)*тех!Y$11*тех!Y$6+SUMIF(Данные!$B$78:$B$1000,"17_15",Данные!H$78:H$1000)*тех!Y$11*тех!Y$6</f>
        <v>0</v>
      </c>
      <c r="H21" s="256">
        <f>SUMIF(Данные!$B$78:$B$1000,'1с'!$B21,Данные!I$78:I$1000)*тех!Z$11*тех!Z$6+SUMIF(Данные!$B$78:$B$1000,"17_15",Данные!I$78:I$1000)*тех!Z$11*тех!Z$6</f>
        <v>0</v>
      </c>
      <c r="I21" s="256">
        <f>SUMIF(Данные!$B$78:$B$1000,'1с'!$B21,Данные!J$78:J$1000)*тех!AA$11*тех!AA$6+SUMIF(Данные!$B$78:$B$1000,"17_15",Данные!J$78:J$1000)*тех!AA$11*тех!AA$6</f>
        <v>0</v>
      </c>
      <c r="J21" s="256">
        <f>SUMIF(Данные!$B$78:$B$1000,'1с'!$B21,Данные!K$78:K$1000)*тех!AB$11*тех!AB$6+SUMIF(Данные!$B$78:$B$1000,"17_15",Данные!K$78:K$1000)*тех!AB$11*тех!AB$6</f>
        <v>0</v>
      </c>
      <c r="K21" s="256">
        <f>SUMIF(Данные!$B$78:$B$1000,'1с'!$B21,Данные!L$78:L$1000)*тех!AC$11*тех!AC$6+SUMIF(Данные!$B$78:$B$1000,"17_15",Данные!L$78:L$1000)*тех!AC$11*тех!AC$6</f>
        <v>0</v>
      </c>
      <c r="L21" s="256">
        <f>SUMIF(Данные!$B$78:$B$1000,'1с'!$B21,Данные!M$78:M$1000)*тех!AD$11*тех!AD$6+SUMIF(Данные!$B$78:$B$1000,"17_15",Данные!M$78:M$1000)*тех!AD$11*тех!AD$6</f>
        <v>0</v>
      </c>
      <c r="M21" s="256">
        <f>SUMIF(Данные!$B$78:$B$1000,'1с'!$B21,Данные!N$78:N$1000)*тех!AE$11*тех!AE$6+SUMIF(Данные!$B$78:$B$1000,"17_15",Данные!N$78:N$1000)*тех!AE$11*тех!AE$6</f>
        <v>0</v>
      </c>
      <c r="N21" s="256">
        <f>SUMIF(Данные!$B$78:$B$1000,'1с'!$B21,Данные!O$78:O$1000)*тех!AF$11*тех!AF$6+SUMIF(Данные!$B$78:$B$1000,"17_15",Данные!O$78:O$1000)*тех!AF$11*тех!AF$6</f>
        <v>0</v>
      </c>
      <c r="O21" s="256">
        <f>SUMIF(Данные!$B$78:$B$1000,'1с'!$B21,Данные!P$78:P$1000)*тех!AG$11*тех!AG$6+SUMIF(Данные!$B$78:$B$1000,"17_15",Данные!P$78:P$1000)*тех!AG$11*тех!AG$6</f>
        <v>0</v>
      </c>
      <c r="P21" s="256">
        <f>SUMIF(Данные!$B$78:$B$1000,'1с'!$B21,Данные!Q$78:Q$1000)*тех!AH$11*тех!AH$6+SUMIF(Данные!$B$78:$B$1000,"17_15",Данные!Q$78:Q$1000)*тех!AH$11*тех!AH$6</f>
        <v>0</v>
      </c>
      <c r="Q21" s="256">
        <f>SUMIF(Данные!$B$78:$B$1000,'1с'!$B21,Данные!R$78:R$1000)*тех!AI$11*тех!AI$6+SUMIF(Данные!$B$78:$B$1000,"17_15",Данные!R$78:R$1000)*тех!AI$11*тех!AI$6</f>
        <v>0</v>
      </c>
    </row>
    <row r="22" spans="2:19" s="257" customFormat="1">
      <c r="B22" s="255" t="s">
        <v>639</v>
      </c>
      <c r="C22" s="249" t="s">
        <v>1093</v>
      </c>
      <c r="D22" s="256">
        <f t="shared" si="1"/>
        <v>0</v>
      </c>
      <c r="E22" s="256"/>
      <c r="F22" s="256">
        <f>SUMIF(Данные!$B$78:$B$1000,'1с'!$B22,Данные!G$78:G$1000)*тех!X$11*тех!X$6</f>
        <v>0</v>
      </c>
      <c r="G22" s="256">
        <f>SUMIF(Данные!$B$78:$B$1000,'1с'!$B22,Данные!H$78:H$1000)*тех!Y$11*тех!Y$6</f>
        <v>0</v>
      </c>
      <c r="H22" s="256">
        <f>SUMIF(Данные!$B$78:$B$1000,'1с'!$B22,Данные!I$78:I$1000)*тех!Z$11*тех!Z$6</f>
        <v>0</v>
      </c>
      <c r="I22" s="256">
        <f>SUMIF(Данные!$B$78:$B$1000,'1с'!$B22,Данные!J$78:J$1000)*тех!AA$11*тех!AA$6</f>
        <v>0</v>
      </c>
      <c r="J22" s="256">
        <f>SUMIF(Данные!$B$78:$B$1000,'1с'!$B22,Данные!K$78:K$1000)*тех!AB$11*тех!AB$6</f>
        <v>0</v>
      </c>
      <c r="K22" s="256">
        <f>SUMIF(Данные!$B$78:$B$1000,'1с'!$B22,Данные!L$78:L$1000)*тех!AC$11*тех!AC$6</f>
        <v>0</v>
      </c>
      <c r="L22" s="256">
        <f>SUMIF(Данные!$B$78:$B$1000,'1с'!$B22,Данные!M$78:M$1000)*тех!AD$11*тех!AD$6</f>
        <v>0</v>
      </c>
      <c r="M22" s="256">
        <f>SUMIF(Данные!$B$78:$B$1000,'1с'!$B22,Данные!N$78:N$1000)*тех!AE$11*тех!AE$6</f>
        <v>0</v>
      </c>
      <c r="N22" s="256">
        <f>SUMIF(Данные!$B$78:$B$1000,'1с'!$B22,Данные!O$78:O$1000)*тех!AF$11*тех!AF$6</f>
        <v>0</v>
      </c>
      <c r="O22" s="256">
        <f>SUMIF(Данные!$B$78:$B$1000,'1с'!$B22,Данные!P$78:P$1000)*тех!AG$11*тех!AG$6</f>
        <v>0</v>
      </c>
      <c r="P22" s="256">
        <f>SUMIF(Данные!$B$78:$B$1000,'1с'!$B22,Данные!Q$78:Q$1000)*тех!AH$11*тех!AH$6</f>
        <v>0</v>
      </c>
      <c r="Q22" s="256">
        <f>SUMIF(Данные!$B$78:$B$1000,'1с'!$B22,Данные!R$78:R$1000)*тех!AI$11*тех!AI$6</f>
        <v>0</v>
      </c>
    </row>
    <row r="23" spans="2:19" s="257" customFormat="1">
      <c r="B23" s="255" t="s">
        <v>461</v>
      </c>
      <c r="C23" s="249" t="s">
        <v>1094</v>
      </c>
      <c r="D23" s="256">
        <f t="shared" si="1"/>
        <v>0</v>
      </c>
      <c r="E23" s="256"/>
      <c r="F23" s="256">
        <f>SUMIF(Данные!$B$78:$B$1000,'1с'!$B23,Данные!G$78:G$1000)*тех!X$11*тех!X$6+SUMIF(Данные!$B$78:$B$1000,"18_21",Данные!G$78:G$1000)*тех!X$11*тех!X$6</f>
        <v>0</v>
      </c>
      <c r="G23" s="256">
        <f>SUMIF(Данные!$B$78:$B$1000,'1с'!$B23,Данные!H$78:H$1000)*тех!Y$11*тех!Y$6+SUMIF(Данные!$B$78:$B$1000,"18_21",Данные!H$78:H$1000)*тех!Y$11*тех!Y$6</f>
        <v>0</v>
      </c>
      <c r="H23" s="256">
        <f>SUMIF(Данные!$B$78:$B$1000,'1с'!$B23,Данные!I$78:I$1000)*тех!Z$11*тех!Z$6+SUMIF(Данные!$B$78:$B$1000,"18_21",Данные!I$78:I$1000)*тех!Z$11*тех!Z$6</f>
        <v>0</v>
      </c>
      <c r="I23" s="256">
        <f>SUMIF(Данные!$B$78:$B$1000,'1с'!$B23,Данные!J$78:J$1000)*тех!AA$11*тех!AA$6+SUMIF(Данные!$B$78:$B$1000,"18_21",Данные!J$78:J$1000)*тех!AA$11*тех!AA$6</f>
        <v>0</v>
      </c>
      <c r="J23" s="256">
        <f>SUMIF(Данные!$B$78:$B$1000,'1с'!$B23,Данные!K$78:K$1000)*тех!AB$11*тех!AB$6+SUMIF(Данные!$B$78:$B$1000,"18_21",Данные!K$78:K$1000)*тех!AB$11*тех!AB$6</f>
        <v>0</v>
      </c>
      <c r="K23" s="256">
        <f>SUMIF(Данные!$B$78:$B$1000,'1с'!$B23,Данные!L$78:L$1000)*тех!AC$11*тех!AC$6+SUMIF(Данные!$B$78:$B$1000,"18_21",Данные!L$78:L$1000)*тех!AC$11*тех!AC$6</f>
        <v>0</v>
      </c>
      <c r="L23" s="256">
        <f>SUMIF(Данные!$B$78:$B$1000,'1с'!$B23,Данные!M$78:M$1000)*тех!AD$11*тех!AD$6+SUMIF(Данные!$B$78:$B$1000,"18_21",Данные!M$78:M$1000)*тех!AD$11*тех!AD$6</f>
        <v>0</v>
      </c>
      <c r="M23" s="256">
        <f>SUMIF(Данные!$B$78:$B$1000,'1с'!$B23,Данные!N$78:N$1000)*тех!AE$11*тех!AE$6+SUMIF(Данные!$B$78:$B$1000,"18_21",Данные!N$78:N$1000)*тех!AE$11*тех!AE$6</f>
        <v>0</v>
      </c>
      <c r="N23" s="256">
        <f>SUMIF(Данные!$B$78:$B$1000,'1с'!$B23,Данные!O$78:O$1000)*тех!AF$11*тех!AF$6+SUMIF(Данные!$B$78:$B$1000,"18_21",Данные!O$78:O$1000)*тех!AF$11*тех!AF$6</f>
        <v>0</v>
      </c>
      <c r="O23" s="256">
        <f>SUMIF(Данные!$B$78:$B$1000,'1с'!$B23,Данные!P$78:P$1000)*тех!AG$11*тех!AG$6+SUMIF(Данные!$B$78:$B$1000,"18_21",Данные!P$78:P$1000)*тех!AG$11*тех!AG$6</f>
        <v>0</v>
      </c>
      <c r="P23" s="256">
        <f>SUMIF(Данные!$B$78:$B$1000,'1с'!$B23,Данные!Q$78:Q$1000)*тех!AH$11*тех!AH$6+SUMIF(Данные!$B$78:$B$1000,"18_21",Данные!Q$78:Q$1000)*тех!AH$11*тех!AH$6</f>
        <v>0</v>
      </c>
      <c r="Q23" s="256">
        <f>SUMIF(Данные!$B$78:$B$1000,'1с'!$B23,Данные!R$78:R$1000)*тех!AI$11*тех!AI$6+SUMIF(Данные!$B$78:$B$1000,"18_21",Данные!R$78:R$1000)*тех!AI$11*тех!AI$6</f>
        <v>0</v>
      </c>
    </row>
    <row r="24" spans="2:19" s="257" customFormat="1">
      <c r="B24" s="255" t="s">
        <v>462</v>
      </c>
      <c r="C24" s="249" t="s">
        <v>1095</v>
      </c>
      <c r="D24" s="256">
        <f t="shared" si="1"/>
        <v>0</v>
      </c>
      <c r="E24" s="256"/>
      <c r="F24" s="256">
        <f>SUMIF(Данные!$B$78:$B$1000,'1с'!$B24,Данные!G$78:G$1000)*тех!X$11*тех!X$6</f>
        <v>0</v>
      </c>
      <c r="G24" s="256">
        <f>SUMIF(Данные!$B$78:$B$1000,'1с'!$B24,Данные!H$78:H$1000)*тех!Y$11*тех!Y$6</f>
        <v>0</v>
      </c>
      <c r="H24" s="256">
        <f>SUMIF(Данные!$B$78:$B$1000,'1с'!$B24,Данные!I$78:I$1000)*тех!Z$11*тех!Z$6</f>
        <v>0</v>
      </c>
      <c r="I24" s="256">
        <f>SUMIF(Данные!$B$78:$B$1000,'1с'!$B24,Данные!J$78:J$1000)*тех!AA$11*тех!AA$6</f>
        <v>0</v>
      </c>
      <c r="J24" s="256">
        <f>SUMIF(Данные!$B$78:$B$1000,'1с'!$B24,Данные!K$78:K$1000)*тех!AB$11*тех!AB$6</f>
        <v>0</v>
      </c>
      <c r="K24" s="256">
        <f>SUMIF(Данные!$B$78:$B$1000,'1с'!$B24,Данные!L$78:L$1000)*тех!AC$11*тех!AC$6</f>
        <v>0</v>
      </c>
      <c r="L24" s="256">
        <f>SUMIF(Данные!$B$78:$B$1000,'1с'!$B24,Данные!M$78:M$1000)*тех!AD$11*тех!AD$6</f>
        <v>0</v>
      </c>
      <c r="M24" s="256">
        <f>SUMIF(Данные!$B$78:$B$1000,'1с'!$B24,Данные!N$78:N$1000)*тех!AE$11*тех!AE$6</f>
        <v>0</v>
      </c>
      <c r="N24" s="256">
        <f>SUMIF(Данные!$B$78:$B$1000,'1с'!$B24,Данные!O$78:O$1000)*тех!AF$11*тех!AF$6</f>
        <v>0</v>
      </c>
      <c r="O24" s="256">
        <f>SUMIF(Данные!$B$78:$B$1000,'1с'!$B24,Данные!P$78:P$1000)*тех!AG$11*тех!AG$6</f>
        <v>0</v>
      </c>
      <c r="P24" s="256">
        <f>SUMIF(Данные!$B$78:$B$1000,'1с'!$B24,Данные!Q$78:Q$1000)*тех!AH$11*тех!AH$6</f>
        <v>0</v>
      </c>
      <c r="Q24" s="256">
        <f>SUMIF(Данные!$B$78:$B$1000,'1с'!$B24,Данные!R$78:R$1000)*тех!AI$11*тех!AI$6</f>
        <v>0</v>
      </c>
    </row>
    <row r="25" spans="2:19">
      <c r="B25" s="255" t="s">
        <v>651</v>
      </c>
      <c r="C25" s="249" t="s">
        <v>1131</v>
      </c>
      <c r="D25" s="250">
        <f t="shared" si="1"/>
        <v>3517.5</v>
      </c>
      <c r="E25" s="253"/>
      <c r="F25" s="253">
        <f>SUMIF(Данные!$B$78:$B$1000,"20_29",Данные!G$78:G$1000)*тех!X$11*тех!X$6+SUMIF(Данные!$B$78:$B$1000,"20_30",Данные!G$78:G$1000)*тех!X$11*тех!X$6+SUMIF(Данные!$B$78:$B$1000,"20_35",Данные!G$78:G$1000)*тех!X$11*тех!X$6+SUMIF(Данные!$B$78:$B$1000,"20_36",Данные!G$78:G$1000)*тех!X$11*тех!X$6+SUMIF(Данные!$B$78:$B$1000,"20_37",Данные!G$78:G$1000)*тех!X$11*тех!X$6</f>
        <v>293.125</v>
      </c>
      <c r="G25" s="253">
        <f>SUMIF(Данные!$B$78:$B$1000,"20_29",Данные!H$78:H$1000)*тех!Y$11*тех!Y$6+SUMIF(Данные!$B$78:$B$1000,"20_30",Данные!H$78:H$1000)*тех!Y$11*тех!Y$6+SUMIF(Данные!$B$78:$B$1000,"20_35",Данные!H$78:H$1000)*тех!Y$11*тех!Y$6+SUMIF(Данные!$B$78:$B$1000,"20_36",Данные!H$78:H$1000)*тех!Y$11*тех!Y$6+SUMIF(Данные!$B$78:$B$1000,"20_37",Данные!H$78:H$1000)*тех!Y$11*тех!Y$6</f>
        <v>293.125</v>
      </c>
      <c r="H25" s="253">
        <f>SUMIF(Данные!$B$78:$B$1000,"20_29",Данные!I$78:I$1000)*тех!Z$11*тех!Z$6+SUMIF(Данные!$B$78:$B$1000,"20_30",Данные!I$78:I$1000)*тех!Z$11*тех!Z$6+SUMIF(Данные!$B$78:$B$1000,"20_35",Данные!I$78:I$1000)*тех!Z$11*тех!Z$6+SUMIF(Данные!$B$78:$B$1000,"20_36",Данные!I$78:I$1000)*тех!Z$11*тех!Z$6+SUMIF(Данные!$B$78:$B$1000,"20_37",Данные!I$78:I$1000)*тех!Z$11*тех!Z$6</f>
        <v>293.125</v>
      </c>
      <c r="I25" s="253">
        <f>SUMIF(Данные!$B$78:$B$1000,"20_29",Данные!J$78:J$1000)*тех!AA$11*тех!AA$6+SUMIF(Данные!$B$78:$B$1000,"20_30",Данные!J$78:J$1000)*тех!AA$11*тех!AA$6+SUMIF(Данные!$B$78:$B$1000,"20_35",Данные!J$78:J$1000)*тех!AA$11*тех!AA$6+SUMIF(Данные!$B$78:$B$1000,"20_36",Данные!J$78:J$1000)*тех!AA$11*тех!AA$6+SUMIF(Данные!$B$78:$B$1000,"20_37",Данные!J$78:J$1000)*тех!AA$11*тех!AA$6</f>
        <v>293.125</v>
      </c>
      <c r="J25" s="253">
        <f>SUMIF(Данные!$B$78:$B$1000,"20_29",Данные!K$78:K$1000)*тех!AB$11*тех!AB$6+SUMIF(Данные!$B$78:$B$1000,"20_30",Данные!K$78:K$1000)*тех!AB$11*тех!AB$6+SUMIF(Данные!$B$78:$B$1000,"20_35",Данные!K$78:K$1000)*тех!AB$11*тех!AB$6+SUMIF(Данные!$B$78:$B$1000,"20_36",Данные!K$78:K$1000)*тех!AB$11*тех!AB$6+SUMIF(Данные!$B$78:$B$1000,"20_37",Данные!K$78:K$1000)*тех!AB$11*тех!AB$6</f>
        <v>293.125</v>
      </c>
      <c r="K25" s="253">
        <f>SUMIF(Данные!$B$78:$B$1000,"20_29",Данные!L$78:L$1000)*тех!AC$11*тех!AC$6+SUMIF(Данные!$B$78:$B$1000,"20_30",Данные!L$78:L$1000)*тех!AC$11*тех!AC$6+SUMIF(Данные!$B$78:$B$1000,"20_35",Данные!L$78:L$1000)*тех!AC$11*тех!AC$6+SUMIF(Данные!$B$78:$B$1000,"20_36",Данные!L$78:L$1000)*тех!AC$11*тех!AC$6+SUMIF(Данные!$B$78:$B$1000,"20_37",Данные!L$78:L$1000)*тех!AC$11*тех!AC$6</f>
        <v>293.125</v>
      </c>
      <c r="L25" s="253">
        <f>SUMIF(Данные!$B$78:$B$1000,"20_29",Данные!M$78:M$1000)*тех!AD$11*тех!AD$6+SUMIF(Данные!$B$78:$B$1000,"20_30",Данные!M$78:M$1000)*тех!AD$11*тех!AD$6+SUMIF(Данные!$B$78:$B$1000,"20_35",Данные!M$78:M$1000)*тех!AD$11*тех!AD$6+SUMIF(Данные!$B$78:$B$1000,"20_36",Данные!M$78:M$1000)*тех!AD$11*тех!AD$6+SUMIF(Данные!$B$78:$B$1000,"20_37",Данные!M$78:M$1000)*тех!AD$11*тех!AD$6</f>
        <v>293.125</v>
      </c>
      <c r="M25" s="253">
        <f>SUMIF(Данные!$B$78:$B$1000,"20_29",Данные!N$78:N$1000)*тех!AE$11*тех!AE$6+SUMIF(Данные!$B$78:$B$1000,"20_30",Данные!N$78:N$1000)*тех!AE$11*тех!AE$6+SUMIF(Данные!$B$78:$B$1000,"20_35",Данные!N$78:N$1000)*тех!AE$11*тех!AE$6+SUMIF(Данные!$B$78:$B$1000,"20_36",Данные!N$78:N$1000)*тех!AE$11*тех!AE$6+SUMIF(Данные!$B$78:$B$1000,"20_37",Данные!N$78:N$1000)*тех!AE$11*тех!AE$6</f>
        <v>293.125</v>
      </c>
      <c r="N25" s="253">
        <f>SUMIF(Данные!$B$78:$B$1000,"20_29",Данные!O$78:O$1000)*тех!AF$11*тех!AF$6+SUMIF(Данные!$B$78:$B$1000,"20_30",Данные!O$78:O$1000)*тех!AF$11*тех!AF$6+SUMIF(Данные!$B$78:$B$1000,"20_35",Данные!O$78:O$1000)*тех!AF$11*тех!AF$6+SUMIF(Данные!$B$78:$B$1000,"20_36",Данные!O$78:O$1000)*тех!AF$11*тех!AF$6+SUMIF(Данные!$B$78:$B$1000,"20_37",Данные!O$78:O$1000)*тех!AF$11*тех!AF$6</f>
        <v>293.125</v>
      </c>
      <c r="O25" s="253">
        <f>SUMIF(Данные!$B$78:$B$1000,"20_29",Данные!P$78:P$1000)*тех!AG$11*тех!AG$6+SUMIF(Данные!$B$78:$B$1000,"20_30",Данные!P$78:P$1000)*тех!AG$11*тех!AG$6+SUMIF(Данные!$B$78:$B$1000,"20_35",Данные!P$78:P$1000)*тех!AG$11*тех!AG$6+SUMIF(Данные!$B$78:$B$1000,"20_36",Данные!P$78:P$1000)*тех!AG$11*тех!AG$6+SUMIF(Данные!$B$78:$B$1000,"20_37",Данные!P$78:P$1000)*тех!AG$11*тех!AG$6</f>
        <v>293.125</v>
      </c>
      <c r="P25" s="253">
        <f>SUMIF(Данные!$B$78:$B$1000,"20_29",Данные!Q$78:Q$1000)*тех!AH$11*тех!AH$6+SUMIF(Данные!$B$78:$B$1000,"20_30",Данные!Q$78:Q$1000)*тех!AH$11*тех!AH$6+SUMIF(Данные!$B$78:$B$1000,"20_35",Данные!Q$78:Q$1000)*тех!AH$11*тех!AH$6+SUMIF(Данные!$B$78:$B$1000,"20_36",Данные!Q$78:Q$1000)*тех!AH$11*тех!AH$6+SUMIF(Данные!$B$78:$B$1000,"20_37",Данные!Q$78:Q$1000)*тех!AH$11*тех!AH$6</f>
        <v>293.125</v>
      </c>
      <c r="Q25" s="253">
        <f>SUMIF(Данные!$B$78:$B$1000,"20_29",Данные!R$78:R$1000)*тех!AI$11*тех!AI$6+SUMIF(Данные!$B$78:$B$1000,"20_30",Данные!R$78:R$1000)*тех!AI$11*тех!AI$6+SUMIF(Данные!$B$78:$B$1000,"20_35",Данные!R$78:R$1000)*тех!AI$11*тех!AI$6+SUMIF(Данные!$B$78:$B$1000,"20_36",Данные!R$78:R$1000)*тех!AI$11*тех!AI$6+SUMIF(Данные!$B$78:$B$1000,"20_37",Данные!R$78:R$1000)*тех!AI$11*тех!AI$6</f>
        <v>293.125</v>
      </c>
      <c r="S25" s="257"/>
    </row>
    <row r="26" spans="2:19">
      <c r="B26" s="252" t="s">
        <v>653</v>
      </c>
      <c r="C26" s="249" t="s">
        <v>1129</v>
      </c>
      <c r="D26" s="250">
        <f t="shared" si="1"/>
        <v>0</v>
      </c>
      <c r="E26" s="253"/>
      <c r="F26" s="253">
        <f>SUMIF(Данные!$B$78:$B$1000,"20_31",Данные!G$78:G$1000)*тех!X$11*тех!X$6+SUMIF(Данные!$B$78:$B$1000,"20_32",Данные!G$78:G$1000)*тех!X$11*тех!X$6+SUMIF(Данные!$B$78:$B$1000,"20_33",Данные!G$78:G$1000)*тех!X$11*тех!X$6</f>
        <v>0</v>
      </c>
      <c r="G26" s="253">
        <f>SUMIF(Данные!$B$78:$B$1000,"20_31",Данные!H$78:H$1000)*тех!Y$11*тех!Y$6+SUMIF(Данные!$B$78:$B$1000,"20_32",Данные!H$78:H$1000)*тех!Y$11*тех!Y$6+SUMIF(Данные!$B$78:$B$1000,"20_33",Данные!H$78:H$1000)*тех!Y$11*тех!Y$6</f>
        <v>0</v>
      </c>
      <c r="H26" s="253">
        <f>SUMIF(Данные!$B$78:$B$1000,"20_31",Данные!I$78:I$1000)*тех!Z$11*тех!Z$6+SUMIF(Данные!$B$78:$B$1000,"20_32",Данные!I$78:I$1000)*тех!Z$11*тех!Z$6+SUMIF(Данные!$B$78:$B$1000,"20_33",Данные!I$78:I$1000)*тех!Z$11*тех!Z$6</f>
        <v>0</v>
      </c>
      <c r="I26" s="253">
        <f>SUMIF(Данные!$B$78:$B$1000,"20_31",Данные!J$78:J$1000)*тех!AA$11*тех!AA$6+SUMIF(Данные!$B$78:$B$1000,"20_32",Данные!J$78:J$1000)*тех!AA$11*тех!AA$6+SUMIF(Данные!$B$78:$B$1000,"20_33",Данные!J$78:J$1000)*тех!AA$11*тех!AA$6</f>
        <v>0</v>
      </c>
      <c r="J26" s="253">
        <f>SUMIF(Данные!$B$78:$B$1000,"20_31",Данные!K$78:K$1000)*тех!AB$11*тех!AB$6+SUMIF(Данные!$B$78:$B$1000,"20_32",Данные!K$78:K$1000)*тех!AB$11*тех!AB$6+SUMIF(Данные!$B$78:$B$1000,"20_33",Данные!K$78:K$1000)*тех!AB$11*тех!AB$6</f>
        <v>0</v>
      </c>
      <c r="K26" s="253">
        <f>SUMIF(Данные!$B$78:$B$1000,"20_31",Данные!L$78:L$1000)*тех!AC$11*тех!AC$6+SUMIF(Данные!$B$78:$B$1000,"20_32",Данные!L$78:L$1000)*тех!AC$11*тех!AC$6+SUMIF(Данные!$B$78:$B$1000,"20_33",Данные!L$78:L$1000)*тех!AC$11*тех!AC$6</f>
        <v>0</v>
      </c>
      <c r="L26" s="253">
        <f>SUMIF(Данные!$B$78:$B$1000,"20_31",Данные!M$78:M$1000)*тех!AD$11*тех!AD$6+SUMIF(Данные!$B$78:$B$1000,"20_32",Данные!M$78:M$1000)*тех!AD$11*тех!AD$6+SUMIF(Данные!$B$78:$B$1000,"20_33",Данные!M$78:M$1000)*тех!AD$11*тех!AD$6</f>
        <v>0</v>
      </c>
      <c r="M26" s="253">
        <f>SUMIF(Данные!$B$78:$B$1000,"20_31",Данные!N$78:N$1000)*тех!AE$11*тех!AE$6+SUMIF(Данные!$B$78:$B$1000,"20_32",Данные!N$78:N$1000)*тех!AE$11*тех!AE$6+SUMIF(Данные!$B$78:$B$1000,"20_33",Данные!N$78:N$1000)*тех!AE$11*тех!AE$6</f>
        <v>0</v>
      </c>
      <c r="N26" s="253">
        <f>SUMIF(Данные!$B$78:$B$1000,"20_31",Данные!O$78:O$1000)*тех!AF$11*тех!AF$6+SUMIF(Данные!$B$78:$B$1000,"20_32",Данные!O$78:O$1000)*тех!AF$11*тех!AF$6+SUMIF(Данные!$B$78:$B$1000,"20_33",Данные!O$78:O$1000)*тех!AF$11*тех!AF$6</f>
        <v>0</v>
      </c>
      <c r="O26" s="253">
        <f>SUMIF(Данные!$B$78:$B$1000,"20_31",Данные!P$78:P$1000)*тех!AG$11*тех!AG$6+SUMIF(Данные!$B$78:$B$1000,"20_32",Данные!P$78:P$1000)*тех!AG$11*тех!AG$6+SUMIF(Данные!$B$78:$B$1000,"20_33",Данные!P$78:P$1000)*тех!AG$11*тех!AG$6</f>
        <v>0</v>
      </c>
      <c r="P26" s="253">
        <f>SUMIF(Данные!$B$78:$B$1000,"20_31",Данные!Q$78:Q$1000)*тех!AH$11*тех!AH$6+SUMIF(Данные!$B$78:$B$1000,"20_32",Данные!Q$78:Q$1000)*тех!AH$11*тех!AH$6+SUMIF(Данные!$B$78:$B$1000,"20_33",Данные!Q$78:Q$1000)*тех!AH$11*тех!AH$6</f>
        <v>0</v>
      </c>
      <c r="Q26" s="253">
        <f>SUMIF(Данные!$B$78:$B$1000,"20_31",Данные!R$78:R$1000)*тех!AI$11*тех!AI$6+SUMIF(Данные!$B$78:$B$1000,"20_32",Данные!R$78:R$1000)*тех!AI$11*тех!AI$6+SUMIF(Данные!$B$78:$B$1000,"20_33",Данные!R$78:R$1000)*тех!AI$11*тех!AI$6</f>
        <v>0</v>
      </c>
      <c r="S26" s="257"/>
    </row>
    <row r="27" spans="2:19">
      <c r="B27" s="252" t="s">
        <v>656</v>
      </c>
      <c r="C27" s="249" t="s">
        <v>1096</v>
      </c>
      <c r="D27" s="250">
        <f t="shared" si="1"/>
        <v>0</v>
      </c>
      <c r="E27" s="253"/>
      <c r="F27" s="253">
        <f>SUMIF(Данные!$B$78:$B$1000,"20_34",Данные!G$78:G$1000)*тех!X$11*тех!X$6+SUMIF(Данные!$B$78:$B$1000,"20_38",Данные!G$78:G$1000)*тех!X$11*тех!X$6+SUMIF(Данные!$B$78:$B$1000,"20_99",Данные!G$78:G$1000)*тех!X$11*тех!X$6</f>
        <v>0</v>
      </c>
      <c r="G27" s="253">
        <f>SUMIF(Данные!$B$78:$B$1000,"20_34",Данные!H$78:H$1000)*тех!Y$11*тех!Y$6+SUMIF(Данные!$B$78:$B$1000,"20_38",Данные!H$78:H$1000)*тех!Y$11*тех!Y$6+SUMIF(Данные!$B$78:$B$1000,"20_99",Данные!H$78:H$1000)*тех!Y$11*тех!Y$6</f>
        <v>0</v>
      </c>
      <c r="H27" s="253">
        <f>SUMIF(Данные!$B$78:$B$1000,"20_34",Данные!I$78:I$1000)*тех!Z$11*тех!Z$6+SUMIF(Данные!$B$78:$B$1000,"20_38",Данные!I$78:I$1000)*тех!Z$11*тех!Z$6+SUMIF(Данные!$B$78:$B$1000,"20_99",Данные!I$78:I$1000)*тех!Z$11*тех!Z$6</f>
        <v>0</v>
      </c>
      <c r="I27" s="253">
        <f>SUMIF(Данные!$B$78:$B$1000,"20_34",Данные!J$78:J$1000)*тех!AA$11*тех!AA$6+SUMIF(Данные!$B$78:$B$1000,"20_38",Данные!J$78:J$1000)*тех!AA$11*тех!AA$6+SUMIF(Данные!$B$78:$B$1000,"20_99",Данные!J$78:J$1000)*тех!AA$11*тех!AA$6</f>
        <v>0</v>
      </c>
      <c r="J27" s="253">
        <f>SUMIF(Данные!$B$78:$B$1000,"20_34",Данные!K$78:K$1000)*тех!AB$11*тех!AB$6+SUMIF(Данные!$B$78:$B$1000,"20_38",Данные!K$78:K$1000)*тех!AB$11*тех!AB$6+SUMIF(Данные!$B$78:$B$1000,"20_99",Данные!K$78:K$1000)*тех!AB$11*тех!AB$6</f>
        <v>0</v>
      </c>
      <c r="K27" s="253">
        <f>SUMIF(Данные!$B$78:$B$1000,"20_34",Данные!L$78:L$1000)*тех!AC$11*тех!AC$6+SUMIF(Данные!$B$78:$B$1000,"20_38",Данные!L$78:L$1000)*тех!AC$11*тех!AC$6+SUMIF(Данные!$B$78:$B$1000,"20_99",Данные!L$78:L$1000)*тех!AC$11*тех!AC$6</f>
        <v>0</v>
      </c>
      <c r="L27" s="253">
        <f>SUMIF(Данные!$B$78:$B$1000,"20_34",Данные!M$78:M$1000)*тех!AD$11*тех!AD$6+SUMIF(Данные!$B$78:$B$1000,"20_38",Данные!M$78:M$1000)*тех!AD$11*тех!AD$6+SUMIF(Данные!$B$78:$B$1000,"20_99",Данные!M$78:M$1000)*тех!AD$11*тех!AD$6</f>
        <v>0</v>
      </c>
      <c r="M27" s="253">
        <f>SUMIF(Данные!$B$78:$B$1000,"20_34",Данные!N$78:N$1000)*тех!AE$11*тех!AE$6+SUMIF(Данные!$B$78:$B$1000,"20_38",Данные!N$78:N$1000)*тех!AE$11*тех!AE$6+SUMIF(Данные!$B$78:$B$1000,"20_99",Данные!N$78:N$1000)*тех!AE$11*тех!AE$6</f>
        <v>0</v>
      </c>
      <c r="N27" s="253">
        <f>SUMIF(Данные!$B$78:$B$1000,"20_34",Данные!O$78:O$1000)*тех!AF$11*тех!AF$6+SUMIF(Данные!$B$78:$B$1000,"20_38",Данные!O$78:O$1000)*тех!AF$11*тех!AF$6+SUMIF(Данные!$B$78:$B$1000,"20_99",Данные!O$78:O$1000)*тех!AF$11*тех!AF$6</f>
        <v>0</v>
      </c>
      <c r="O27" s="253">
        <f>SUMIF(Данные!$B$78:$B$1000,"20_34",Данные!P$78:P$1000)*тех!AG$11*тех!AG$6+SUMIF(Данные!$B$78:$B$1000,"20_38",Данные!P$78:P$1000)*тех!AG$11*тех!AG$6+SUMIF(Данные!$B$78:$B$1000,"20_99",Данные!P$78:P$1000)*тех!AG$11*тех!AG$6</f>
        <v>0</v>
      </c>
      <c r="P27" s="253">
        <f>SUMIF(Данные!$B$78:$B$1000,"20_34",Данные!Q$78:Q$1000)*тех!AH$11*тех!AH$6+SUMIF(Данные!$B$78:$B$1000,"20_38",Данные!Q$78:Q$1000)*тех!AH$11*тех!AH$6+SUMIF(Данные!$B$78:$B$1000,"20_99",Данные!Q$78:Q$1000)*тех!AH$11*тех!AH$6</f>
        <v>0</v>
      </c>
      <c r="Q27" s="253">
        <f>SUMIF(Данные!$B$78:$B$1000,"20_34",Данные!R$78:R$1000)*тех!AI$11*тех!AI$6+SUMIF(Данные!$B$78:$B$1000,"20_38",Данные!R$78:R$1000)*тех!AI$11*тех!AI$6+SUMIF(Данные!$B$78:$B$1000,"20_99",Данные!R$78:R$1000)*тех!AI$11*тех!AI$6</f>
        <v>0</v>
      </c>
      <c r="S27" s="257"/>
    </row>
    <row r="28" spans="2:19">
      <c r="B28" s="252" t="s">
        <v>470</v>
      </c>
      <c r="C28" s="249" t="s">
        <v>1130</v>
      </c>
      <c r="D28" s="250">
        <f>SUM(F28:Q28)</f>
        <v>0</v>
      </c>
      <c r="E28" s="253"/>
      <c r="F28" s="253">
        <f>SUMIF(Данные!$B$78:$B$1000,"21_12",Данные!G$78:G$1000)*тех!X$11*тех!X$6+SUMIF(Данные!$B$78:$B$1000,"21_16",Данные!G$78:G$1000)*тех!X$11*тех!X$6</f>
        <v>0</v>
      </c>
      <c r="G28" s="253">
        <f>SUMIF(Данные!$B$78:$B$1000,"21_12",Данные!H$78:H$1000)*тех!Y$11*тех!Y$6+SUMIF(Данные!$B$78:$B$1000,"21_16",Данные!H$78:H$1000)*тех!Y$11*тех!Y$6</f>
        <v>0</v>
      </c>
      <c r="H28" s="253">
        <f>SUMIF(Данные!$B$78:$B$1000,"21_12",Данные!I$78:I$1000)*тех!Z$11*тех!Z$6+SUMIF(Данные!$B$78:$B$1000,"21_16",Данные!I$78:I$1000)*тех!Z$11*тех!Z$6</f>
        <v>0</v>
      </c>
      <c r="I28" s="253">
        <f>SUMIF(Данные!$B$78:$B$1000,"21_12",Данные!J$78:J$1000)*тех!AA$11*тех!AA$6+SUMIF(Данные!$B$78:$B$1000,"21_16",Данные!J$78:J$1000)*тех!AA$11*тех!AA$6</f>
        <v>0</v>
      </c>
      <c r="J28" s="253">
        <f>SUMIF(Данные!$B$78:$B$1000,"21_12",Данные!K$78:K$1000)*тех!AB$11*тех!AB$6+SUMIF(Данные!$B$78:$B$1000,"21_16",Данные!K$78:K$1000)*тех!AB$11*тех!AB$6</f>
        <v>0</v>
      </c>
      <c r="K28" s="253">
        <f>SUMIF(Данные!$B$78:$B$1000,"21_12",Данные!L$78:L$1000)*тех!AC$11*тех!AC$6+SUMIF(Данные!$B$78:$B$1000,"21_16",Данные!L$78:L$1000)*тех!AC$11*тех!AC$6</f>
        <v>0</v>
      </c>
      <c r="L28" s="253">
        <f>SUMIF(Данные!$B$78:$B$1000,"21_12",Данные!M$78:M$1000)*тех!AD$11*тех!AD$6+SUMIF(Данные!$B$78:$B$1000,"21_16",Данные!M$78:M$1000)*тех!AD$11*тех!AD$6</f>
        <v>0</v>
      </c>
      <c r="M28" s="253">
        <f>SUMIF(Данные!$B$78:$B$1000,"21_12",Данные!N$78:N$1000)*тех!AE$11*тех!AE$6+SUMIF(Данные!$B$78:$B$1000,"21_16",Данные!N$78:N$1000)*тех!AE$11*тех!AE$6</f>
        <v>0</v>
      </c>
      <c r="N28" s="253">
        <f>SUMIF(Данные!$B$78:$B$1000,"21_12",Данные!O$78:O$1000)*тех!AF$11*тех!AF$6+SUMIF(Данные!$B$78:$B$1000,"21_16",Данные!O$78:O$1000)*тех!AF$11*тех!AF$6</f>
        <v>0</v>
      </c>
      <c r="O28" s="253">
        <f>SUMIF(Данные!$B$78:$B$1000,"21_12",Данные!P$78:P$1000)*тех!AG$11*тех!AG$6+SUMIF(Данные!$B$78:$B$1000,"21_16",Данные!P$78:P$1000)*тех!AG$11*тех!AG$6</f>
        <v>0</v>
      </c>
      <c r="P28" s="253">
        <f>SUMIF(Данные!$B$78:$B$1000,"21_12",Данные!Q$78:Q$1000)*тех!AH$11*тех!AH$6+SUMIF(Данные!$B$78:$B$1000,"21_16",Данные!Q$78:Q$1000)*тех!AH$11*тех!AH$6</f>
        <v>0</v>
      </c>
      <c r="Q28" s="253">
        <f>SUMIF(Данные!$B$78:$B$1000,"21_12",Данные!R$78:R$1000)*тех!AI$11*тех!AI$6+SUMIF(Данные!$B$78:$B$1000,"21_16",Данные!R$78:R$1000)*тех!AI$11*тех!AI$6</f>
        <v>0</v>
      </c>
      <c r="S28" s="257"/>
    </row>
    <row r="29" spans="2:19" s="257" customFormat="1">
      <c r="B29" s="255" t="s">
        <v>475</v>
      </c>
      <c r="C29" s="249" t="s">
        <v>1097</v>
      </c>
      <c r="D29" s="256">
        <f t="shared" si="1"/>
        <v>0</v>
      </c>
      <c r="E29" s="256"/>
      <c r="F29" s="256">
        <f>SUMIF(Данные!$B$78:$B$1000,"21_11",Данные!G$78:G$1000)*тех!X$11*тех!X$6+SUMIF(Данные!$B$78:$B$1000,"21_13",Данные!G$78:G$1000)*тех!X$11*тех!X$6+SUMIF(Данные!$B$78:$B$1000,"21_14",Данные!G$78:G$1000)*тех!X$11*тех!X$6+SUMIF(Данные!$B$78:$B$1000,"21_15",Данные!G$78:G$1000)*тех!X$11*тех!X$6+SUMIF(Данные!$B$78:$B$1000,"21_99",Данные!G$78:G$1000)*тех!X$11*тех!X$6</f>
        <v>0</v>
      </c>
      <c r="G29" s="256">
        <f>SUMIF(Данные!$B$78:$B$1000,"21_11",Данные!H$78:H$1000)*тех!Y$11*тех!Y$6+SUMIF(Данные!$B$78:$B$1000,"21_13",Данные!H$78:H$1000)*тех!Y$11*тех!Y$6+SUMIF(Данные!$B$78:$B$1000,"21_14",Данные!H$78:H$1000)*тех!Y$11*тех!Y$6+SUMIF(Данные!$B$78:$B$1000,"21_15",Данные!H$78:H$1000)*тех!Y$11*тех!Y$6+SUMIF(Данные!$B$78:$B$1000,"21_99",Данные!H$78:H$1000)*тех!Y$11*тех!Y$6</f>
        <v>0</v>
      </c>
      <c r="H29" s="256">
        <f>SUMIF(Данные!$B$78:$B$1000,"21_11",Данные!I$78:I$1000)*тех!Z$11*тех!Z$6+SUMIF(Данные!$B$78:$B$1000,"21_13",Данные!I$78:I$1000)*тех!Z$11*тех!Z$6+SUMIF(Данные!$B$78:$B$1000,"21_14",Данные!I$78:I$1000)*тех!Z$11*тех!Z$6+SUMIF(Данные!$B$78:$B$1000,"21_15",Данные!I$78:I$1000)*тех!Z$11*тех!Z$6+SUMIF(Данные!$B$78:$B$1000,"21_99",Данные!I$78:I$1000)*тех!Z$11*тех!Z$6</f>
        <v>0</v>
      </c>
      <c r="I29" s="256">
        <f>SUMIF(Данные!$B$78:$B$1000,"21_11",Данные!J$78:J$1000)*тех!AA$11*тех!AA$6+SUMIF(Данные!$B$78:$B$1000,"21_13",Данные!J$78:J$1000)*тех!AA$11*тех!AA$6+SUMIF(Данные!$B$78:$B$1000,"21_14",Данные!J$78:J$1000)*тех!AA$11*тех!AA$6+SUMIF(Данные!$B$78:$B$1000,"21_15",Данные!J$78:J$1000)*тех!AA$11*тех!AA$6+SUMIF(Данные!$B$78:$B$1000,"21_99",Данные!J$78:J$1000)*тех!AA$11*тех!AA$6</f>
        <v>0</v>
      </c>
      <c r="J29" s="256">
        <f>SUMIF(Данные!$B$78:$B$1000,"21_11",Данные!K$78:K$1000)*тех!AB$11*тех!AB$6+SUMIF(Данные!$B$78:$B$1000,"21_13",Данные!K$78:K$1000)*тех!AB$11*тех!AB$6+SUMIF(Данные!$B$78:$B$1000,"21_14",Данные!K$78:K$1000)*тех!AB$11*тех!AB$6+SUMIF(Данные!$B$78:$B$1000,"21_15",Данные!K$78:K$1000)*тех!AB$11*тех!AB$6+SUMIF(Данные!$B$78:$B$1000,"21_99",Данные!K$78:K$1000)*тех!AB$11*тех!AB$6</f>
        <v>0</v>
      </c>
      <c r="K29" s="256">
        <f>SUMIF(Данные!$B$78:$B$1000,"21_11",Данные!L$78:L$1000)*тех!AC$11*тех!AC$6+SUMIF(Данные!$B$78:$B$1000,"21_13",Данные!L$78:L$1000)*тех!AC$11*тех!AC$6+SUMIF(Данные!$B$78:$B$1000,"21_14",Данные!L$78:L$1000)*тех!AC$11*тех!AC$6+SUMIF(Данные!$B$78:$B$1000,"21_15",Данные!L$78:L$1000)*тех!AC$11*тех!AC$6+SUMIF(Данные!$B$78:$B$1000,"21_99",Данные!L$78:L$1000)*тех!AC$11*тех!AC$6</f>
        <v>0</v>
      </c>
      <c r="L29" s="256">
        <f>SUMIF(Данные!$B$78:$B$1000,"21_11",Данные!M$78:M$1000)*тех!AD$11*тех!AD$6+SUMIF(Данные!$B$78:$B$1000,"21_13",Данные!M$78:M$1000)*тех!AD$11*тех!AD$6+SUMIF(Данные!$B$78:$B$1000,"21_14",Данные!M$78:M$1000)*тех!AD$11*тех!AD$6+SUMIF(Данные!$B$78:$B$1000,"21_15",Данные!M$78:M$1000)*тех!AD$11*тех!AD$6+SUMIF(Данные!$B$78:$B$1000,"21_99",Данные!M$78:M$1000)*тех!AD$11*тех!AD$6</f>
        <v>0</v>
      </c>
      <c r="M29" s="256">
        <f>SUMIF(Данные!$B$78:$B$1000,"21_11",Данные!N$78:N$1000)*тех!AE$11*тех!AE$6+SUMIF(Данные!$B$78:$B$1000,"21_13",Данные!N$78:N$1000)*тех!AE$11*тех!AE$6+SUMIF(Данные!$B$78:$B$1000,"21_14",Данные!N$78:N$1000)*тех!AE$11*тех!AE$6+SUMIF(Данные!$B$78:$B$1000,"21_15",Данные!N$78:N$1000)*тех!AE$11*тех!AE$6+SUMIF(Данные!$B$78:$B$1000,"21_99",Данные!N$78:N$1000)*тех!AE$11*тех!AE$6</f>
        <v>0</v>
      </c>
      <c r="N29" s="256">
        <f>SUMIF(Данные!$B$78:$B$1000,"21_11",Данные!O$78:O$1000)*тех!AF$11*тех!AF$6+SUMIF(Данные!$B$78:$B$1000,"21_13",Данные!O$78:O$1000)*тех!AF$11*тех!AF$6+SUMIF(Данные!$B$78:$B$1000,"21_14",Данные!O$78:O$1000)*тех!AF$11*тех!AF$6+SUMIF(Данные!$B$78:$B$1000,"21_15",Данные!O$78:O$1000)*тех!AF$11*тех!AF$6+SUMIF(Данные!$B$78:$B$1000,"21_99",Данные!O$78:O$1000)*тех!AF$11*тех!AF$6</f>
        <v>0</v>
      </c>
      <c r="O29" s="256">
        <f>SUMIF(Данные!$B$78:$B$1000,"21_11",Данные!P$78:P$1000)*тех!AG$11*тех!AG$6+SUMIF(Данные!$B$78:$B$1000,"21_13",Данные!P$78:P$1000)*тех!AG$11*тех!AG$6+SUMIF(Данные!$B$78:$B$1000,"21_14",Данные!P$78:P$1000)*тех!AG$11*тех!AG$6+SUMIF(Данные!$B$78:$B$1000,"21_15",Данные!P$78:P$1000)*тех!AG$11*тех!AG$6+SUMIF(Данные!$B$78:$B$1000,"21_99",Данные!P$78:P$1000)*тех!AG$11*тех!AG$6</f>
        <v>0</v>
      </c>
      <c r="P29" s="256">
        <f>SUMIF(Данные!$B$78:$B$1000,"21_11",Данные!Q$78:Q$1000)*тех!AH$11*тех!AH$6+SUMIF(Данные!$B$78:$B$1000,"21_13",Данные!Q$78:Q$1000)*тех!AH$11*тех!AH$6+SUMIF(Данные!$B$78:$B$1000,"21_14",Данные!Q$78:Q$1000)*тех!AH$11*тех!AH$6+SUMIF(Данные!$B$78:$B$1000,"21_15",Данные!Q$78:Q$1000)*тех!AH$11*тех!AH$6+SUMIF(Данные!$B$78:$B$1000,"21_99",Данные!Q$78:Q$1000)*тех!AH$11*тех!AH$6</f>
        <v>0</v>
      </c>
      <c r="Q29" s="256">
        <f>SUMIF(Данные!$B$78:$B$1000,"21_11",Данные!R$78:R$1000)*тех!AI$11*тех!AI$6+SUMIF(Данные!$B$78:$B$1000,"21_13",Данные!R$78:R$1000)*тех!AI$11*тех!AI$6+SUMIF(Данные!$B$78:$B$1000,"21_14",Данные!R$78:R$1000)*тех!AI$11*тех!AI$6+SUMIF(Данные!$B$78:$B$1000,"21_15",Данные!R$78:R$1000)*тех!AI$11*тех!AI$6+SUMIF(Данные!$B$78:$B$1000,"21_99",Данные!R$78:R$1000)*тех!AI$11*тех!AI$6</f>
        <v>0</v>
      </c>
    </row>
    <row r="30" spans="2:19">
      <c r="B30" s="248" t="s">
        <v>478</v>
      </c>
      <c r="C30" s="249" t="s">
        <v>113</v>
      </c>
      <c r="D30" s="250">
        <f t="shared" si="1"/>
        <v>13500</v>
      </c>
      <c r="E30" s="253"/>
      <c r="F30" s="253">
        <f>SUMIF(Данные!$B$78:$B$1000,'1с'!$B30,Данные!G$78:G$1000)*тех!X$11*тех!X$6</f>
        <v>0</v>
      </c>
      <c r="G30" s="253">
        <f>SUMIF(Данные!$B$78:$B$1000,'1с'!$B30,Данные!H$78:H$1000)*тех!Y$11*тех!Y$6</f>
        <v>0</v>
      </c>
      <c r="H30" s="253">
        <f>SUMIF(Данные!$B$78:$B$1000,'1с'!$B30,Данные!I$78:I$1000)*тех!Z$11*тех!Z$6</f>
        <v>1000</v>
      </c>
      <c r="I30" s="253">
        <f>SUMIF(Данные!$B$78:$B$1000,'1с'!$B30,Данные!J$78:J$1000)*тех!AA$11*тех!AA$6</f>
        <v>1500</v>
      </c>
      <c r="J30" s="253">
        <f>SUMIF(Данные!$B$78:$B$1000,'1с'!$B30,Данные!K$78:K$1000)*тех!AB$11*тех!AB$6</f>
        <v>1500</v>
      </c>
      <c r="K30" s="253">
        <f>SUMIF(Данные!$B$78:$B$1000,'1с'!$B30,Данные!L$78:L$1000)*тех!AC$11*тех!AC$6</f>
        <v>1500</v>
      </c>
      <c r="L30" s="253">
        <f>SUMIF(Данные!$B$78:$B$1000,'1с'!$B30,Данные!M$78:M$1000)*тех!AD$11*тех!AD$6</f>
        <v>1500</v>
      </c>
      <c r="M30" s="253">
        <f>SUMIF(Данные!$B$78:$B$1000,'1с'!$B30,Данные!N$78:N$1000)*тех!AE$11*тех!AE$6</f>
        <v>1500</v>
      </c>
      <c r="N30" s="253">
        <f>SUMIF(Данные!$B$78:$B$1000,'1с'!$B30,Данные!O$78:O$1000)*тех!AF$11*тех!AF$6</f>
        <v>1500</v>
      </c>
      <c r="O30" s="253">
        <f>SUMIF(Данные!$B$78:$B$1000,'1с'!$B30,Данные!P$78:P$1000)*тех!AG$11*тех!AG$6</f>
        <v>1500</v>
      </c>
      <c r="P30" s="253">
        <f>SUMIF(Данные!$B$78:$B$1000,'1с'!$B30,Данные!Q$78:Q$1000)*тех!AH$11*тех!AH$6</f>
        <v>1000</v>
      </c>
      <c r="Q30" s="253">
        <f>SUMIF(Данные!$B$78:$B$1000,'1с'!$B30,Данные!R$78:R$1000)*тех!AI$11*тех!AI$6</f>
        <v>1000</v>
      </c>
      <c r="S30" s="257"/>
    </row>
    <row r="31" spans="2:19">
      <c r="B31" s="248" t="s">
        <v>479</v>
      </c>
      <c r="C31" s="249" t="s">
        <v>186</v>
      </c>
      <c r="D31" s="250">
        <f t="shared" si="1"/>
        <v>0</v>
      </c>
      <c r="E31" s="253"/>
      <c r="F31" s="253">
        <f>SUMIF(Данные!$B$78:$B$1000,'1с'!$B31,Данные!G$78:G$1000)*тех!X$11*тех!X$6</f>
        <v>0</v>
      </c>
      <c r="G31" s="253">
        <f>SUMIF(Данные!$B$78:$B$1000,'1с'!$B31,Данные!H$78:H$1000)*тех!Y$11*тех!Y$6</f>
        <v>0</v>
      </c>
      <c r="H31" s="253">
        <f>SUMIF(Данные!$B$78:$B$1000,'1с'!$B31,Данные!I$78:I$1000)*тех!Z$11*тех!Z$6</f>
        <v>0</v>
      </c>
      <c r="I31" s="253">
        <f>SUMIF(Данные!$B$78:$B$1000,'1с'!$B31,Данные!J$78:J$1000)*тех!AA$11*тех!AA$6</f>
        <v>0</v>
      </c>
      <c r="J31" s="253">
        <f>SUMIF(Данные!$B$78:$B$1000,'1с'!$B31,Данные!K$78:K$1000)*тех!AB$11*тех!AB$6</f>
        <v>0</v>
      </c>
      <c r="K31" s="253">
        <f>SUMIF(Данные!$B$78:$B$1000,'1с'!$B31,Данные!L$78:L$1000)*тех!AC$11*тех!AC$6</f>
        <v>0</v>
      </c>
      <c r="L31" s="253">
        <f>SUMIF(Данные!$B$78:$B$1000,'1с'!$B31,Данные!M$78:M$1000)*тех!AD$11*тех!AD$6</f>
        <v>0</v>
      </c>
      <c r="M31" s="253">
        <f>SUMIF(Данные!$B$78:$B$1000,'1с'!$B31,Данные!N$78:N$1000)*тех!AE$11*тех!AE$6</f>
        <v>0</v>
      </c>
      <c r="N31" s="253">
        <f>SUMIF(Данные!$B$78:$B$1000,'1с'!$B31,Данные!O$78:O$1000)*тех!AF$11*тех!AF$6</f>
        <v>0</v>
      </c>
      <c r="O31" s="253">
        <f>SUMIF(Данные!$B$78:$B$1000,'1с'!$B31,Данные!P$78:P$1000)*тех!AG$11*тех!AG$6</f>
        <v>0</v>
      </c>
      <c r="P31" s="253">
        <f>SUMIF(Данные!$B$78:$B$1000,'1с'!$B31,Данные!Q$78:Q$1000)*тех!AH$11*тех!AH$6</f>
        <v>0</v>
      </c>
      <c r="Q31" s="253">
        <f>SUMIF(Данные!$B$78:$B$1000,'1с'!$B31,Данные!R$78:R$1000)*тех!AI$11*тех!AI$6</f>
        <v>0</v>
      </c>
    </row>
    <row r="32" spans="2:19">
      <c r="B32" s="248" t="s">
        <v>668</v>
      </c>
      <c r="C32" s="249" t="s">
        <v>793</v>
      </c>
      <c r="D32" s="250">
        <f t="shared" si="1"/>
        <v>0</v>
      </c>
      <c r="E32" s="253"/>
      <c r="F32" s="253">
        <f>SUMIF(Данные!$B$78:$B$1000,'1с'!$B32,Данные!G$78:G$1000)*тех!X$11*тех!X$6</f>
        <v>0</v>
      </c>
      <c r="G32" s="253">
        <f>SUMIF(Данные!$B$78:$B$1000,'1с'!$B32,Данные!H$78:H$1000)*тех!Y$11*тех!Y$6</f>
        <v>0</v>
      </c>
      <c r="H32" s="253">
        <f>SUMIF(Данные!$B$78:$B$1000,'1с'!$B32,Данные!I$78:I$1000)*тех!Z$11*тех!Z$6</f>
        <v>0</v>
      </c>
      <c r="I32" s="253">
        <f>SUMIF(Данные!$B$78:$B$1000,'1с'!$B32,Данные!J$78:J$1000)*тех!AA$11*тех!AA$6</f>
        <v>0</v>
      </c>
      <c r="J32" s="253">
        <f>SUMIF(Данные!$B$78:$B$1000,'1с'!$B32,Данные!K$78:K$1000)*тех!AB$11*тех!AB$6</f>
        <v>0</v>
      </c>
      <c r="K32" s="253">
        <f>SUMIF(Данные!$B$78:$B$1000,'1с'!$B32,Данные!L$78:L$1000)*тех!AC$11*тех!AC$6</f>
        <v>0</v>
      </c>
      <c r="L32" s="253">
        <f>SUMIF(Данные!$B$78:$B$1000,'1с'!$B32,Данные!M$78:M$1000)*тех!AD$11*тех!AD$6</f>
        <v>0</v>
      </c>
      <c r="M32" s="253">
        <f>SUMIF(Данные!$B$78:$B$1000,'1с'!$B32,Данные!N$78:N$1000)*тех!AE$11*тех!AE$6</f>
        <v>0</v>
      </c>
      <c r="N32" s="253">
        <f>SUMIF(Данные!$B$78:$B$1000,'1с'!$B32,Данные!O$78:O$1000)*тех!AF$11*тех!AF$6</f>
        <v>0</v>
      </c>
      <c r="O32" s="253">
        <f>SUMIF(Данные!$B$78:$B$1000,'1с'!$B32,Данные!P$78:P$1000)*тех!AG$11*тех!AG$6</f>
        <v>0</v>
      </c>
      <c r="P32" s="253">
        <f>SUMIF(Данные!$B$78:$B$1000,'1с'!$B32,Данные!Q$78:Q$1000)*тех!AH$11*тех!AH$6</f>
        <v>0</v>
      </c>
      <c r="Q32" s="253">
        <f>SUMIF(Данные!$B$78:$B$1000,'1с'!$B32,Данные!R$78:R$1000)*тех!AI$11*тех!AI$6</f>
        <v>0</v>
      </c>
    </row>
    <row r="33" spans="2:17" s="257" customFormat="1">
      <c r="B33" s="255" t="s">
        <v>482</v>
      </c>
      <c r="C33" s="249" t="s">
        <v>1098</v>
      </c>
      <c r="D33" s="256">
        <f>SUM(F33:Q33)</f>
        <v>0</v>
      </c>
      <c r="E33" s="256"/>
      <c r="F33" s="256">
        <f>SUMIF(Данные!$B$78:$B$1000,'1с'!$B33,Данные!G$78:G$1000)*тех!X$11*тех!X$6+SUMIF(Данные!$B$78:$B$1000,"22_11",Данные!G$78:G$1000)*тех!X$11*тех!X$6+SUMIF(Данные!$B$78:$B$1000,"22_16",Данные!G$78:G$1000)*тех!X$11*тех!X$6+SUMIF(Данные!$B$78:$B$1000,"22_15",Данные!G$78:G$1000)*тех!X$11*тех!X$6</f>
        <v>0</v>
      </c>
      <c r="G33" s="256">
        <f>SUMIF(Данные!$B$78:$B$1000,'1с'!$B33,Данные!H$78:H$1000)*тех!Y$11*тех!Y$6+SUMIF(Данные!$B$78:$B$1000,"22_11",Данные!H$78:H$1000)*тех!Y$11*тех!Y$6+SUMIF(Данные!$B$78:$B$1000,"22_16",Данные!H$78:H$1000)*тех!Y$11*тех!Y$6+SUMIF(Данные!$B$78:$B$1000,"22_15",Данные!H$78:H$1000)*тех!Y$11*тех!Y$6</f>
        <v>0</v>
      </c>
      <c r="H33" s="256">
        <f>SUMIF(Данные!$B$78:$B$1000,'1с'!$B33,Данные!I$78:I$1000)*тех!Z$11*тех!Z$6+SUMIF(Данные!$B$78:$B$1000,"22_11",Данные!I$78:I$1000)*тех!Z$11*тех!Z$6+SUMIF(Данные!$B$78:$B$1000,"22_16",Данные!I$78:I$1000)*тех!Z$11*тех!Z$6+SUMIF(Данные!$B$78:$B$1000,"22_15",Данные!I$78:I$1000)*тех!Z$11*тех!Z$6</f>
        <v>0</v>
      </c>
      <c r="I33" s="256">
        <f>SUMIF(Данные!$B$78:$B$1000,'1с'!$B33,Данные!J$78:J$1000)*тех!AA$11*тех!AA$6+SUMIF(Данные!$B$78:$B$1000,"22_11",Данные!J$78:J$1000)*тех!AA$11*тех!AA$6+SUMIF(Данные!$B$78:$B$1000,"22_16",Данные!J$78:J$1000)*тех!AA$11*тех!AA$6+SUMIF(Данные!$B$78:$B$1000,"22_15",Данные!J$78:J$1000)*тех!AA$11*тех!AA$6</f>
        <v>0</v>
      </c>
      <c r="J33" s="256">
        <f>SUMIF(Данные!$B$78:$B$1000,'1с'!$B33,Данные!K$78:K$1000)*тех!AB$11*тех!AB$6+SUMIF(Данные!$B$78:$B$1000,"22_11",Данные!K$78:K$1000)*тех!AB$11*тех!AB$6+SUMIF(Данные!$B$78:$B$1000,"22_16",Данные!K$78:K$1000)*тех!AB$11*тех!AB$6+SUMIF(Данные!$B$78:$B$1000,"22_15",Данные!K$78:K$1000)*тех!AB$11*тех!AB$6</f>
        <v>0</v>
      </c>
      <c r="K33" s="256">
        <f>SUMIF(Данные!$B$78:$B$1000,'1с'!$B33,Данные!L$78:L$1000)*тех!AC$11*тех!AC$6+SUMIF(Данные!$B$78:$B$1000,"22_11",Данные!L$78:L$1000)*тех!AC$11*тех!AC$6+SUMIF(Данные!$B$78:$B$1000,"22_16",Данные!L$78:L$1000)*тех!AC$11*тех!AC$6+SUMIF(Данные!$B$78:$B$1000,"22_15",Данные!L$78:L$1000)*тех!AC$11*тех!AC$6</f>
        <v>0</v>
      </c>
      <c r="L33" s="256">
        <f>SUMIF(Данные!$B$78:$B$1000,'1с'!$B33,Данные!M$78:M$1000)*тех!AD$11*тех!AD$6+SUMIF(Данные!$B$78:$B$1000,"22_11",Данные!M$78:M$1000)*тех!AD$11*тех!AD$6+SUMIF(Данные!$B$78:$B$1000,"22_16",Данные!M$78:M$1000)*тех!AD$11*тех!AD$6+SUMIF(Данные!$B$78:$B$1000,"22_15",Данные!M$78:M$1000)*тех!AD$11*тех!AD$6</f>
        <v>0</v>
      </c>
      <c r="M33" s="256">
        <f>SUMIF(Данные!$B$78:$B$1000,'1с'!$B33,Данные!N$78:N$1000)*тех!AE$11*тех!AE$6+SUMIF(Данные!$B$78:$B$1000,"22_11",Данные!N$78:N$1000)*тех!AE$11*тех!AE$6+SUMIF(Данные!$B$78:$B$1000,"22_16",Данные!N$78:N$1000)*тех!AE$11*тех!AE$6+SUMIF(Данные!$B$78:$B$1000,"22_15",Данные!N$78:N$1000)*тех!AE$11*тех!AE$6</f>
        <v>0</v>
      </c>
      <c r="N33" s="256">
        <f>SUMIF(Данные!$B$78:$B$1000,'1с'!$B33,Данные!O$78:O$1000)*тех!AF$11*тех!AF$6+SUMIF(Данные!$B$78:$B$1000,"22_11",Данные!O$78:O$1000)*тех!AF$11*тех!AF$6+SUMIF(Данные!$B$78:$B$1000,"22_16",Данные!O$78:O$1000)*тех!AF$11*тех!AF$6+SUMIF(Данные!$B$78:$B$1000,"22_15",Данные!O$78:O$1000)*тех!AF$11*тех!AF$6</f>
        <v>0</v>
      </c>
      <c r="O33" s="256">
        <f>SUMIF(Данные!$B$78:$B$1000,'1с'!$B33,Данные!P$78:P$1000)*тех!AG$11*тех!AG$6+SUMIF(Данные!$B$78:$B$1000,"22_11",Данные!P$78:P$1000)*тех!AG$11*тех!AG$6+SUMIF(Данные!$B$78:$B$1000,"22_16",Данные!P$78:P$1000)*тех!AG$11*тех!AG$6+SUMIF(Данные!$B$78:$B$1000,"22_15",Данные!P$78:P$1000)*тех!AG$11*тех!AG$6</f>
        <v>0</v>
      </c>
      <c r="P33" s="256">
        <f>SUMIF(Данные!$B$78:$B$1000,'1с'!$B33,Данные!Q$78:Q$1000)*тех!AH$11*тех!AH$6+SUMIF(Данные!$B$78:$B$1000,"22_11",Данные!Q$78:Q$1000)*тех!AH$11*тех!AH$6+SUMIF(Данные!$B$78:$B$1000,"22_16",Данные!Q$78:Q$1000)*тех!AH$11*тех!AH$6+SUMIF(Данные!$B$78:$B$1000,"22_15",Данные!Q$78:Q$1000)*тех!AH$11*тех!AH$6</f>
        <v>0</v>
      </c>
      <c r="Q33" s="256">
        <f>SUMIF(Данные!$B$78:$B$1000,'1с'!$B33,Данные!R$78:R$1000)*тех!AI$11*тех!AI$6+SUMIF(Данные!$B$78:$B$1000,"22_11",Данные!R$78:R$1000)*тех!AI$11*тех!AI$6+SUMIF(Данные!$B$78:$B$1000,"22_16",Данные!R$78:R$1000)*тех!AI$11*тех!AI$6+SUMIF(Данные!$B$78:$B$1000,"22_15",Данные!R$78:R$1000)*тех!AI$11*тех!AI$6</f>
        <v>0</v>
      </c>
    </row>
    <row r="34" spans="2:17">
      <c r="B34" s="248" t="s">
        <v>483</v>
      </c>
      <c r="C34" s="249" t="s">
        <v>200</v>
      </c>
      <c r="D34" s="250">
        <f t="shared" si="1"/>
        <v>0</v>
      </c>
      <c r="E34" s="253"/>
      <c r="F34" s="254">
        <f>ОС!M605*тех!X$6</f>
        <v>0</v>
      </c>
      <c r="G34" s="254">
        <f>ОС!N605*тех!Y$6</f>
        <v>0</v>
      </c>
      <c r="H34" s="254">
        <f>ОС!O605*тех!Z$6</f>
        <v>0</v>
      </c>
      <c r="I34" s="254">
        <f>ОС!P605*тех!AA$6</f>
        <v>0</v>
      </c>
      <c r="J34" s="254">
        <f>ОС!Q605*тех!AB$6</f>
        <v>0</v>
      </c>
      <c r="K34" s="254">
        <f>ОС!R605*тех!AC$6</f>
        <v>0</v>
      </c>
      <c r="L34" s="254">
        <f>ОС!S605*тех!AD$6</f>
        <v>0</v>
      </c>
      <c r="M34" s="254">
        <f>ОС!T605*тех!AE$6</f>
        <v>0</v>
      </c>
      <c r="N34" s="254">
        <f>ОС!U605*тех!AF$6</f>
        <v>0</v>
      </c>
      <c r="O34" s="254">
        <f>ОС!V605*тех!AG$6</f>
        <v>0</v>
      </c>
      <c r="P34" s="254">
        <f>ОС!W605*тех!AH$6</f>
        <v>0</v>
      </c>
      <c r="Q34" s="254">
        <f>ОС!X605*тех!AI$6</f>
        <v>0</v>
      </c>
    </row>
    <row r="35" spans="2:17">
      <c r="B35" s="248" t="s">
        <v>489</v>
      </c>
      <c r="C35" s="249" t="s">
        <v>175</v>
      </c>
      <c r="D35" s="250">
        <f t="shared" si="1"/>
        <v>0</v>
      </c>
      <c r="E35" s="253"/>
      <c r="F35" s="254">
        <f>ОС!M637*тех!X$6</f>
        <v>0</v>
      </c>
      <c r="G35" s="254">
        <f>ОС!N637*тех!Y$6</f>
        <v>0</v>
      </c>
      <c r="H35" s="254">
        <f>ОС!O637*тех!Z$6</f>
        <v>0</v>
      </c>
      <c r="I35" s="254">
        <f>ОС!P637*тех!AA$6</f>
        <v>0</v>
      </c>
      <c r="J35" s="254">
        <f>ОС!Q637*тех!AB$6</f>
        <v>0</v>
      </c>
      <c r="K35" s="254">
        <f>ОС!R637*тех!AC$6</f>
        <v>0</v>
      </c>
      <c r="L35" s="254">
        <f>ОС!S637*тех!AD$6</f>
        <v>0</v>
      </c>
      <c r="M35" s="254">
        <f>ОС!T637*тех!AE$6</f>
        <v>0</v>
      </c>
      <c r="N35" s="254">
        <f>ОС!U637*тех!AF$6</f>
        <v>0</v>
      </c>
      <c r="O35" s="254">
        <f>ОС!V637*тех!AG$6</f>
        <v>0</v>
      </c>
      <c r="P35" s="254">
        <f>ОС!W637*тех!AH$6</f>
        <v>0</v>
      </c>
      <c r="Q35" s="254">
        <f>ОС!X637*тех!AI$6</f>
        <v>0</v>
      </c>
    </row>
    <row r="36" spans="2:17">
      <c r="B36" s="248" t="s">
        <v>490</v>
      </c>
      <c r="C36" s="249" t="s">
        <v>182</v>
      </c>
      <c r="D36" s="250">
        <f t="shared" si="1"/>
        <v>0</v>
      </c>
      <c r="E36" s="253"/>
      <c r="F36" s="253">
        <f>SUMIF(Данные!$B$78:$B$1000,'1с'!$B36,Данные!G$78:G$1000)*тех!X$11*тех!X$6</f>
        <v>0</v>
      </c>
      <c r="G36" s="253">
        <f>SUMIF(Данные!$B$78:$B$1000,'1с'!$B36,Данные!H$78:H$1000)*тех!Y$11*тех!Y$6</f>
        <v>0</v>
      </c>
      <c r="H36" s="253">
        <f>SUMIF(Данные!$B$78:$B$1000,'1с'!$B36,Данные!I$78:I$1000)*тех!Z$11*тех!Z$6</f>
        <v>0</v>
      </c>
      <c r="I36" s="253">
        <f>SUMIF(Данные!$B$78:$B$1000,'1с'!$B36,Данные!J$78:J$1000)*тех!AA$11*тех!AA$6</f>
        <v>0</v>
      </c>
      <c r="J36" s="253">
        <f>SUMIF(Данные!$B$78:$B$1000,'1с'!$B36,Данные!K$78:K$1000)*тех!AB$11*тех!AB$6</f>
        <v>0</v>
      </c>
      <c r="K36" s="253">
        <f>SUMIF(Данные!$B$78:$B$1000,'1с'!$B36,Данные!L$78:L$1000)*тех!AC$11*тех!AC$6</f>
        <v>0</v>
      </c>
      <c r="L36" s="253">
        <f>SUMIF(Данные!$B$78:$B$1000,'1с'!$B36,Данные!M$78:M$1000)*тех!AD$11*тех!AD$6</f>
        <v>0</v>
      </c>
      <c r="M36" s="253">
        <f>SUMIF(Данные!$B$78:$B$1000,'1с'!$B36,Данные!N$78:N$1000)*тех!AE$11*тех!AE$6</f>
        <v>0</v>
      </c>
      <c r="N36" s="253">
        <f>SUMIF(Данные!$B$78:$B$1000,'1с'!$B36,Данные!O$78:O$1000)*тех!AF$11*тех!AF$6</f>
        <v>0</v>
      </c>
      <c r="O36" s="253">
        <f>SUMIF(Данные!$B$78:$B$1000,'1с'!$B36,Данные!P$78:P$1000)*тех!AG$11*тех!AG$6</f>
        <v>0</v>
      </c>
      <c r="P36" s="253">
        <f>SUMIF(Данные!$B$78:$B$1000,'1с'!$B36,Данные!Q$78:Q$1000)*тех!AH$11*тех!AH$6</f>
        <v>0</v>
      </c>
      <c r="Q36" s="253">
        <f>SUMIF(Данные!$B$78:$B$1000,'1с'!$B36,Данные!R$78:R$1000)*тех!AI$11*тех!AI$6</f>
        <v>0</v>
      </c>
    </row>
    <row r="37" spans="2:17" s="257" customFormat="1">
      <c r="B37" s="255" t="s">
        <v>485</v>
      </c>
      <c r="C37" s="249" t="s">
        <v>1099</v>
      </c>
      <c r="D37" s="256">
        <f t="shared" si="1"/>
        <v>0</v>
      </c>
      <c r="E37" s="256"/>
      <c r="F37" s="256">
        <f>SUMIF(Данные!$B$78:$B$1000,"26_14",Данные!G$78:G$1000)*тех!X$11*тех!X$6</f>
        <v>0</v>
      </c>
      <c r="G37" s="256">
        <f>SUMIF(Данные!$B$78:$B$1000,"26_14",Данные!H$78:H$1000)*тех!Y$11*тех!Y$6</f>
        <v>0</v>
      </c>
      <c r="H37" s="256">
        <f>SUMIF(Данные!$B$78:$B$1000,"26_14",Данные!I$78:I$1000)*тех!Z$11*тех!Z$6</f>
        <v>0</v>
      </c>
      <c r="I37" s="256">
        <f>SUMIF(Данные!$B$78:$B$1000,"26_14",Данные!J$78:J$1000)*тех!AA$11*тех!AA$6</f>
        <v>0</v>
      </c>
      <c r="J37" s="256">
        <f>SUMIF(Данные!$B$78:$B$1000,"26_14",Данные!K$78:K$1000)*тех!AB$11*тех!AB$6</f>
        <v>0</v>
      </c>
      <c r="K37" s="256">
        <f>SUMIF(Данные!$B$78:$B$1000,"26_14",Данные!L$78:L$1000)*тех!AC$11*тех!AC$6</f>
        <v>0</v>
      </c>
      <c r="L37" s="256">
        <f>SUMIF(Данные!$B$78:$B$1000,"26_14",Данные!M$78:M$1000)*тех!AD$11*тех!AD$6</f>
        <v>0</v>
      </c>
      <c r="M37" s="256">
        <f>SUMIF(Данные!$B$78:$B$1000,"26_14",Данные!N$78:N$1000)*тех!AE$11*тех!AE$6</f>
        <v>0</v>
      </c>
      <c r="N37" s="256">
        <f>SUMIF(Данные!$B$78:$B$1000,"26_14",Данные!O$78:O$1000)*тех!AF$11*тех!AF$6</f>
        <v>0</v>
      </c>
      <c r="O37" s="256">
        <f>SUMIF(Данные!$B$78:$B$1000,"26_14",Данные!P$78:P$1000)*тех!AG$11*тех!AG$6</f>
        <v>0</v>
      </c>
      <c r="P37" s="256">
        <f>SUMIF(Данные!$B$78:$B$1000,"26_14",Данные!Q$78:Q$1000)*тех!AH$11*тех!AH$6</f>
        <v>0</v>
      </c>
      <c r="Q37" s="256">
        <f>SUMIF(Данные!$B$78:$B$1000,"26_14",Данные!R$78:R$1000)*тех!AI$11*тех!AI$6</f>
        <v>0</v>
      </c>
    </row>
    <row r="38" spans="2:17" s="257" customFormat="1">
      <c r="B38" s="255" t="s">
        <v>486</v>
      </c>
      <c r="C38" s="249" t="s">
        <v>248</v>
      </c>
      <c r="D38" s="256">
        <f t="shared" si="1"/>
        <v>0</v>
      </c>
      <c r="E38" s="256"/>
      <c r="F38" s="256">
        <f>SUMIF(Данные!$B$78:$B$1000,"26_15",Данные!G$78:G$1000)*тех!X$11*тех!X$6</f>
        <v>0</v>
      </c>
      <c r="G38" s="256">
        <f>SUMIF(Данные!$B$78:$B$1000,"26_15",Данные!H$78:H$1000)*тех!Y$11*тех!Y$6</f>
        <v>0</v>
      </c>
      <c r="H38" s="256">
        <f>SUMIF(Данные!$B$78:$B$1000,"26_15",Данные!I$78:I$1000)*тех!Z$11*тех!Z$6</f>
        <v>0</v>
      </c>
      <c r="I38" s="256">
        <f>SUMIF(Данные!$B$78:$B$1000,"26_15",Данные!J$78:J$1000)*тех!AA$11*тех!AA$6</f>
        <v>0</v>
      </c>
      <c r="J38" s="256">
        <f>SUMIF(Данные!$B$78:$B$1000,"26_15",Данные!K$78:K$1000)*тех!AB$11*тех!AB$6</f>
        <v>0</v>
      </c>
      <c r="K38" s="256">
        <f>SUMIF(Данные!$B$78:$B$1000,"26_15",Данные!L$78:L$1000)*тех!AC$11*тех!AC$6</f>
        <v>0</v>
      </c>
      <c r="L38" s="256">
        <f>SUMIF(Данные!$B$78:$B$1000,"26_15",Данные!M$78:M$1000)*тех!AD$11*тех!AD$6</f>
        <v>0</v>
      </c>
      <c r="M38" s="256">
        <f>SUMIF(Данные!$B$78:$B$1000,"26_15",Данные!N$78:N$1000)*тех!AE$11*тех!AE$6</f>
        <v>0</v>
      </c>
      <c r="N38" s="256">
        <f>SUMIF(Данные!$B$78:$B$1000,"26_15",Данные!O$78:O$1000)*тех!AF$11*тех!AF$6</f>
        <v>0</v>
      </c>
      <c r="O38" s="256">
        <f>SUMIF(Данные!$B$78:$B$1000,"26_15",Данные!P$78:P$1000)*тех!AG$11*тех!AG$6</f>
        <v>0</v>
      </c>
      <c r="P38" s="256">
        <f>SUMIF(Данные!$B$78:$B$1000,"26_15",Данные!Q$78:Q$1000)*тех!AH$11*тех!AH$6</f>
        <v>0</v>
      </c>
      <c r="Q38" s="256">
        <f>SUMIF(Данные!$B$78:$B$1000,"26_15",Данные!R$78:R$1000)*тех!AI$11*тех!AI$6</f>
        <v>0</v>
      </c>
    </row>
    <row r="39" spans="2:17">
      <c r="B39" s="252" t="s">
        <v>487</v>
      </c>
      <c r="C39" s="249" t="s">
        <v>1100</v>
      </c>
      <c r="D39" s="250">
        <f t="shared" si="1"/>
        <v>154835.46885245902</v>
      </c>
      <c r="E39" s="253"/>
      <c r="F39" s="253">
        <f>SUMIF(Данные!$B$78:$B$1000,"26_16",Данные!G$78:G$1000)*тех!X$6+SUMIF(Данные!$B$78:$B$1000,"26_17",Данные!G$78:G$1000)*тех!X$6</f>
        <v>11165.487650273224</v>
      </c>
      <c r="G39" s="253">
        <f>SUMIF(Данные!$B$78:$B$1000,"26_16",Данные!H$78:H$1000)*тех!Y$6+SUMIF(Данные!$B$78:$B$1000,"26_17",Данные!H$78:H$1000)*тех!Y$6</f>
        <v>11165.487650273224</v>
      </c>
      <c r="H39" s="253">
        <f>SUMIF(Данные!$B$78:$B$1000,"26_16",Данные!I$78:I$1000)*тех!Z$6+SUMIF(Данные!$B$78:$B$1000,"26_17",Данные!I$78:I$1000)*тех!Z$6</f>
        <v>11165.487650273224</v>
      </c>
      <c r="I39" s="253">
        <f>SUMIF(Данные!$B$78:$B$1000,"26_16",Данные!J$78:J$1000)*тех!AA$6+SUMIF(Данные!$B$78:$B$1000,"26_17",Данные!J$78:J$1000)*тех!AA$6</f>
        <v>14144.004371584699</v>
      </c>
      <c r="J39" s="253">
        <f>SUMIF(Данные!$B$78:$B$1000,"26_16",Данные!K$78:K$1000)*тех!AB$6+SUMIF(Данные!$B$78:$B$1000,"26_17",Данные!K$78:K$1000)*тех!AB$6</f>
        <v>14144.004371584699</v>
      </c>
      <c r="K39" s="253">
        <f>SUMIF(Данные!$B$78:$B$1000,"26_16",Данные!L$78:L$1000)*тех!AC$6+SUMIF(Данные!$B$78:$B$1000,"26_17",Данные!L$78:L$1000)*тех!AC$6</f>
        <v>14144.004371584699</v>
      </c>
      <c r="L39" s="253">
        <f>SUMIF(Данные!$B$78:$B$1000,"26_16",Данные!M$78:M$1000)*тех!AD$6+SUMIF(Данные!$B$78:$B$1000,"26_17",Данные!M$78:M$1000)*тех!AD$6</f>
        <v>14144.004371584699</v>
      </c>
      <c r="M39" s="253">
        <f>SUMIF(Данные!$B$78:$B$1000,"26_16",Данные!N$78:N$1000)*тех!AE$6+SUMIF(Данные!$B$78:$B$1000,"26_17",Данные!N$78:N$1000)*тех!AE$6</f>
        <v>14144.004371584699</v>
      </c>
      <c r="N39" s="253">
        <f>SUMIF(Данные!$B$78:$B$1000,"26_16",Данные!O$78:O$1000)*тех!AF$6+SUMIF(Данные!$B$78:$B$1000,"26_17",Данные!O$78:O$1000)*тех!AF$6</f>
        <v>14144.004371584699</v>
      </c>
      <c r="O39" s="253">
        <f>SUMIF(Данные!$B$78:$B$1000,"26_16",Данные!P$78:P$1000)*тех!AG$6+SUMIF(Данные!$B$78:$B$1000,"26_17",Данные!P$78:P$1000)*тех!AG$6</f>
        <v>14144.004371584699</v>
      </c>
      <c r="P39" s="253">
        <f>SUMIF(Данные!$B$78:$B$1000,"26_16",Данные!Q$78:Q$1000)*тех!AH$6+SUMIF(Данные!$B$78:$B$1000,"26_17",Данные!Q$78:Q$1000)*тех!AH$6</f>
        <v>11165.487650273224</v>
      </c>
      <c r="Q39" s="253">
        <f>SUMIF(Данные!$B$78:$B$1000,"26_16",Данные!R$78:R$1000)*тех!AI$6+SUMIF(Данные!$B$78:$B$1000,"26_17",Данные!R$78:R$1000)*тех!AI$6</f>
        <v>11165.487650273224</v>
      </c>
    </row>
    <row r="40" spans="2:17">
      <c r="B40" s="248" t="s">
        <v>493</v>
      </c>
      <c r="C40" s="249" t="s">
        <v>884</v>
      </c>
      <c r="D40" s="250">
        <f t="shared" si="1"/>
        <v>0</v>
      </c>
      <c r="E40" s="253"/>
      <c r="F40" s="254">
        <f>SUMIF(Данные!$B$78:$B$1000,'1с'!$B40,Данные!G$78:G$1000)*тех!X$6</f>
        <v>0</v>
      </c>
      <c r="G40" s="254">
        <f>SUMIF(Данные!$B$78:$B$1000,'1с'!$B40,Данные!H$78:H$1000)*тех!Y$6</f>
        <v>0</v>
      </c>
      <c r="H40" s="254">
        <f>SUMIF(Данные!$B$78:$B$1000,'1с'!$B40,Данные!I$78:I$1000)*тех!Z$6</f>
        <v>0</v>
      </c>
      <c r="I40" s="254">
        <f>SUMIF(Данные!$B$78:$B$1000,'1с'!$B40,Данные!J$78:J$1000)*тех!AA$6</f>
        <v>0</v>
      </c>
      <c r="J40" s="254">
        <f>SUMIF(Данные!$B$78:$B$1000,'1с'!$B40,Данные!K$78:K$1000)*тех!AB$6</f>
        <v>0</v>
      </c>
      <c r="K40" s="254">
        <f>SUMIF(Данные!$B$78:$B$1000,'1с'!$B40,Данные!L$78:L$1000)*тех!AC$6</f>
        <v>0</v>
      </c>
      <c r="L40" s="254">
        <f>SUMIF(Данные!$B$78:$B$1000,'1с'!$B40,Данные!M$78:M$1000)*тех!AD$6</f>
        <v>0</v>
      </c>
      <c r="M40" s="254">
        <f>SUMIF(Данные!$B$78:$B$1000,'1с'!$B40,Данные!N$78:N$1000)*тех!AE$6</f>
        <v>0</v>
      </c>
      <c r="N40" s="254">
        <f>SUMIF(Данные!$B$78:$B$1000,'1с'!$B40,Данные!O$78:O$1000)*тех!AF$6</f>
        <v>0</v>
      </c>
      <c r="O40" s="254">
        <f>SUMIF(Данные!$B$78:$B$1000,'1с'!$B40,Данные!P$78:P$1000)*тех!AG$6</f>
        <v>0</v>
      </c>
      <c r="P40" s="254">
        <f>SUMIF(Данные!$B$78:$B$1000,'1с'!$B40,Данные!Q$78:Q$1000)*тех!AH$6</f>
        <v>0</v>
      </c>
      <c r="Q40" s="254">
        <f>SUMIF(Данные!$B$78:$B$1000,'1с'!$B40,Данные!R$78:R$1000)*тех!AI$6</f>
        <v>0</v>
      </c>
    </row>
    <row r="41" spans="2:17">
      <c r="B41" s="248" t="s">
        <v>673</v>
      </c>
      <c r="C41" s="249" t="s">
        <v>1101</v>
      </c>
      <c r="D41" s="250">
        <f t="shared" si="1"/>
        <v>0</v>
      </c>
      <c r="E41" s="253"/>
      <c r="F41" s="253">
        <f>SUMIF(Данные!$B$78:$B$1000,'1с'!$B41,Данные!G$78:G$1000)*тех!X$11*тех!X$6+SUMIF(Данные!$B$78:$B$1000,"26_13",Данные!G$78:G$1000)*тех!X$11*тех!X$6</f>
        <v>0</v>
      </c>
      <c r="G41" s="253">
        <f>SUMIF(Данные!$B$78:$B$1000,'1с'!$B41,Данные!H$78:H$1000)*тех!Y$11*тех!Y$6+SUMIF(Данные!$B$78:$B$1000,"26_13",Данные!H$78:H$1000)*тех!Y$11*тех!Y$6</f>
        <v>0</v>
      </c>
      <c r="H41" s="253">
        <f>SUMIF(Данные!$B$78:$B$1000,'1с'!$B41,Данные!I$78:I$1000)*тех!Z$11*тех!Z$6+SUMIF(Данные!$B$78:$B$1000,"26_13",Данные!I$78:I$1000)*тех!Z$11*тех!Z$6</f>
        <v>0</v>
      </c>
      <c r="I41" s="253">
        <f>SUMIF(Данные!$B$78:$B$1000,'1с'!$B41,Данные!J$78:J$1000)*тех!AA$11*тех!AA$6+SUMIF(Данные!$B$78:$B$1000,"26_13",Данные!J$78:J$1000)*тех!AA$11*тех!AA$6</f>
        <v>0</v>
      </c>
      <c r="J41" s="253">
        <f>SUMIF(Данные!$B$78:$B$1000,'1с'!$B41,Данные!K$78:K$1000)*тех!AB$11*тех!AB$6+SUMIF(Данные!$B$78:$B$1000,"26_13",Данные!K$78:K$1000)*тех!AB$11*тех!AB$6</f>
        <v>0</v>
      </c>
      <c r="K41" s="253">
        <f>SUMIF(Данные!$B$78:$B$1000,'1с'!$B41,Данные!L$78:L$1000)*тех!AC$11*тех!AC$6+SUMIF(Данные!$B$78:$B$1000,"26_13",Данные!L$78:L$1000)*тех!AC$11*тех!AC$6</f>
        <v>0</v>
      </c>
      <c r="L41" s="253">
        <f>SUMIF(Данные!$B$78:$B$1000,'1с'!$B41,Данные!M$78:M$1000)*тех!AD$11*тех!AD$6+SUMIF(Данные!$B$78:$B$1000,"26_13",Данные!M$78:M$1000)*тех!AD$11*тех!AD$6</f>
        <v>0</v>
      </c>
      <c r="M41" s="253">
        <f>SUMIF(Данные!$B$78:$B$1000,'1с'!$B41,Данные!N$78:N$1000)*тех!AE$11*тех!AE$6+SUMIF(Данные!$B$78:$B$1000,"26_13",Данные!N$78:N$1000)*тех!AE$11*тех!AE$6</f>
        <v>0</v>
      </c>
      <c r="N41" s="253">
        <f>SUMIF(Данные!$B$78:$B$1000,'1с'!$B41,Данные!O$78:O$1000)*тех!AF$11*тех!AF$6+SUMIF(Данные!$B$78:$B$1000,"26_13",Данные!O$78:O$1000)*тех!AF$11*тех!AF$6</f>
        <v>0</v>
      </c>
      <c r="O41" s="253">
        <f>SUMIF(Данные!$B$78:$B$1000,'1с'!$B41,Данные!P$78:P$1000)*тех!AG$11*тех!AG$6+SUMIF(Данные!$B$78:$B$1000,"26_13",Данные!P$78:P$1000)*тех!AG$11*тех!AG$6</f>
        <v>0</v>
      </c>
      <c r="P41" s="253">
        <f>SUMIF(Данные!$B$78:$B$1000,'1с'!$B41,Данные!Q$78:Q$1000)*тех!AH$11*тех!AH$6+SUMIF(Данные!$B$78:$B$1000,"26_13",Данные!Q$78:Q$1000)*тех!AH$11*тех!AH$6</f>
        <v>0</v>
      </c>
      <c r="Q41" s="253">
        <f>SUMIF(Данные!$B$78:$B$1000,'1с'!$B41,Данные!R$78:R$1000)*тех!AI$11*тех!AI$6+SUMIF(Данные!$B$78:$B$1000,"26_13",Данные!R$78:R$1000)*тех!AI$11*тех!AI$6</f>
        <v>0</v>
      </c>
    </row>
    <row r="42" spans="2:17">
      <c r="B42" s="248" t="s">
        <v>674</v>
      </c>
      <c r="C42" s="249" t="s">
        <v>134</v>
      </c>
      <c r="D42" s="250">
        <f t="shared" si="1"/>
        <v>0</v>
      </c>
      <c r="E42" s="253"/>
      <c r="F42" s="253">
        <f>SUMIF(Данные!$B$78:$B$1000,'1с'!$B42,Данные!G$78:G$1000)*тех!X$11*тех!X$6</f>
        <v>0</v>
      </c>
      <c r="G42" s="253">
        <f>SUMIF(Данные!$B$78:$B$1000,'1с'!$B42,Данные!H$78:H$1000)*тех!Y$11*тех!Y$6</f>
        <v>0</v>
      </c>
      <c r="H42" s="253">
        <f>SUMIF(Данные!$B$78:$B$1000,'1с'!$B42,Данные!I$78:I$1000)*тех!Z$11*тех!Z$6</f>
        <v>0</v>
      </c>
      <c r="I42" s="253">
        <f>SUMIF(Данные!$B$78:$B$1000,'1с'!$B42,Данные!J$78:J$1000)*тех!AA$11*тех!AA$6</f>
        <v>0</v>
      </c>
      <c r="J42" s="253">
        <f>SUMIF(Данные!$B$78:$B$1000,'1с'!$B42,Данные!K$78:K$1000)*тех!AB$11*тех!AB$6</f>
        <v>0</v>
      </c>
      <c r="K42" s="253">
        <f>SUMIF(Данные!$B$78:$B$1000,'1с'!$B42,Данные!L$78:L$1000)*тех!AC$11*тех!AC$6</f>
        <v>0</v>
      </c>
      <c r="L42" s="253">
        <f>SUMIF(Данные!$B$78:$B$1000,'1с'!$B42,Данные!M$78:M$1000)*тех!AD$11*тех!AD$6</f>
        <v>0</v>
      </c>
      <c r="M42" s="253">
        <f>SUMIF(Данные!$B$78:$B$1000,'1с'!$B42,Данные!N$78:N$1000)*тех!AE$11*тех!AE$6</f>
        <v>0</v>
      </c>
      <c r="N42" s="253">
        <f>SUMIF(Данные!$B$78:$B$1000,'1с'!$B42,Данные!O$78:O$1000)*тех!AF$11*тех!AF$6</f>
        <v>0</v>
      </c>
      <c r="O42" s="253">
        <f>SUMIF(Данные!$B$78:$B$1000,'1с'!$B42,Данные!P$78:P$1000)*тех!AG$11*тех!AG$6</f>
        <v>0</v>
      </c>
      <c r="P42" s="253">
        <f>SUMIF(Данные!$B$78:$B$1000,'1с'!$B42,Данные!Q$78:Q$1000)*тех!AH$11*тех!AH$6</f>
        <v>0</v>
      </c>
      <c r="Q42" s="253">
        <f>SUMIF(Данные!$B$78:$B$1000,'1с'!$B42,Данные!R$78:R$1000)*тех!AI$11*тех!AI$6</f>
        <v>0</v>
      </c>
    </row>
    <row r="43" spans="2:17">
      <c r="B43" s="245"/>
      <c r="C43" s="246" t="s">
        <v>201</v>
      </c>
      <c r="D43" s="247">
        <f>SUM(D6:D42)</f>
        <v>2560697.3001967212</v>
      </c>
      <c r="F43" s="247">
        <f t="shared" ref="F43:Q43" si="2">SUM(F6:F42)</f>
        <v>231232.61202185796</v>
      </c>
      <c r="G43" s="247">
        <f t="shared" si="2"/>
        <v>178360.09402185795</v>
      </c>
      <c r="H43" s="247">
        <f t="shared" si="2"/>
        <v>179360.09402185795</v>
      </c>
      <c r="I43" s="247">
        <f t="shared" si="2"/>
        <v>217574.90172677598</v>
      </c>
      <c r="J43" s="247">
        <f t="shared" si="2"/>
        <v>307574.90172677598</v>
      </c>
      <c r="K43" s="247">
        <f t="shared" si="2"/>
        <v>217574.90172677598</v>
      </c>
      <c r="L43" s="247">
        <f t="shared" si="2"/>
        <v>217574.90172677598</v>
      </c>
      <c r="M43" s="247">
        <f t="shared" si="2"/>
        <v>217574.90172677598</v>
      </c>
      <c r="N43" s="247">
        <f t="shared" si="2"/>
        <v>217574.90172677598</v>
      </c>
      <c r="O43" s="247">
        <f t="shared" si="2"/>
        <v>217574.90172677598</v>
      </c>
      <c r="P43" s="247">
        <f t="shared" si="2"/>
        <v>179360.09402185795</v>
      </c>
      <c r="Q43" s="247">
        <f t="shared" si="2"/>
        <v>179360.09402185795</v>
      </c>
    </row>
    <row r="44" spans="2:17">
      <c r="B44" s="245"/>
      <c r="C44" s="246" t="s">
        <v>1102</v>
      </c>
      <c r="D44" s="247">
        <f>D5-D43</f>
        <v>799302.69976239977</v>
      </c>
      <c r="F44" s="247">
        <f t="shared" ref="F44:Q44" si="3">F5-F43</f>
        <v>18226.417602740315</v>
      </c>
      <c r="G44" s="247">
        <f t="shared" si="3"/>
        <v>71098.935602740326</v>
      </c>
      <c r="H44" s="247">
        <f t="shared" si="3"/>
        <v>70098.935602740326</v>
      </c>
      <c r="I44" s="247">
        <f t="shared" si="3"/>
        <v>69454.362821242656</v>
      </c>
      <c r="J44" s="247">
        <f t="shared" si="3"/>
        <v>82954.362821242656</v>
      </c>
      <c r="K44" s="247">
        <f t="shared" si="3"/>
        <v>69454.362821242656</v>
      </c>
      <c r="L44" s="247">
        <f t="shared" si="3"/>
        <v>69454.362821242656</v>
      </c>
      <c r="M44" s="247">
        <f t="shared" si="3"/>
        <v>69454.362821242656</v>
      </c>
      <c r="N44" s="247">
        <f t="shared" si="3"/>
        <v>69454.362821242656</v>
      </c>
      <c r="O44" s="247">
        <f t="shared" si="3"/>
        <v>69454.362821242656</v>
      </c>
      <c r="P44" s="247">
        <f t="shared" si="3"/>
        <v>70098.935602740326</v>
      </c>
      <c r="Q44" s="247">
        <f t="shared" si="3"/>
        <v>70098.935602740326</v>
      </c>
    </row>
    <row r="48" spans="2:17">
      <c r="F48" s="250">
        <f>БДР!K41</f>
        <v>-20173.582397259714</v>
      </c>
      <c r="G48" s="250">
        <f>БДР!L41</f>
        <v>71098.935602740326</v>
      </c>
      <c r="H48" s="250">
        <f>БДР!M41</f>
        <v>70098.935602740326</v>
      </c>
      <c r="I48" s="250">
        <f>БДР!N41</f>
        <v>69454.362821242656</v>
      </c>
      <c r="J48" s="250">
        <f>БДР!O41</f>
        <v>82954.362821242656</v>
      </c>
      <c r="K48" s="250">
        <f>БДР!P41</f>
        <v>69454.362821242656</v>
      </c>
      <c r="L48" s="250">
        <f>БДР!Q41</f>
        <v>69454.362821242656</v>
      </c>
      <c r="M48" s="250">
        <f>БДР!R41</f>
        <v>69454.362821242656</v>
      </c>
      <c r="N48" s="250">
        <f>БДР!S41</f>
        <v>69454.362821242656</v>
      </c>
      <c r="O48" s="250">
        <f>БДР!T41</f>
        <v>69454.362821242656</v>
      </c>
      <c r="P48" s="250">
        <f>БДР!U41</f>
        <v>70098.935602740326</v>
      </c>
      <c r="Q48" s="250">
        <f>БДР!V41</f>
        <v>70098.935602740326</v>
      </c>
    </row>
    <row r="49" spans="6:17">
      <c r="F49" s="250">
        <f>F44-F48</f>
        <v>38400.000000000029</v>
      </c>
      <c r="G49" s="250">
        <f t="shared" ref="G49:Q49" si="4">G44-G48</f>
        <v>0</v>
      </c>
      <c r="H49" s="250">
        <f t="shared" si="4"/>
        <v>0</v>
      </c>
      <c r="I49" s="250">
        <f t="shared" si="4"/>
        <v>0</v>
      </c>
      <c r="J49" s="250">
        <f t="shared" si="4"/>
        <v>0</v>
      </c>
      <c r="K49" s="250">
        <f t="shared" si="4"/>
        <v>0</v>
      </c>
      <c r="L49" s="250">
        <f t="shared" si="4"/>
        <v>0</v>
      </c>
      <c r="M49" s="250">
        <f t="shared" si="4"/>
        <v>0</v>
      </c>
      <c r="N49" s="250">
        <f t="shared" si="4"/>
        <v>0</v>
      </c>
      <c r="O49" s="250">
        <f t="shared" si="4"/>
        <v>0</v>
      </c>
      <c r="P49" s="250">
        <f t="shared" si="4"/>
        <v>0</v>
      </c>
      <c r="Q49" s="250">
        <f t="shared" si="4"/>
        <v>0</v>
      </c>
    </row>
  </sheetData>
  <sheetProtection password="D908" sheet="1" objects="1" scenarios="1" formatColumns="0" formatRows="0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G67"/>
  <sheetViews>
    <sheetView workbookViewId="0">
      <selection activeCell="L28" sqref="L28"/>
    </sheetView>
  </sheetViews>
  <sheetFormatPr defaultRowHeight="15"/>
  <cols>
    <col min="1" max="1" width="15.42578125" customWidth="1"/>
    <col min="2" max="7" width="10.85546875" customWidth="1"/>
  </cols>
  <sheetData>
    <row r="1" spans="1:7" ht="15.75" thickBot="1"/>
    <row r="2" spans="1:7" ht="15.75" thickBot="1">
      <c r="A2" s="339"/>
      <c r="B2" s="340" t="s">
        <v>1</v>
      </c>
      <c r="C2" s="340" t="s">
        <v>2</v>
      </c>
      <c r="D2" s="340" t="s">
        <v>3</v>
      </c>
      <c r="E2" s="340" t="s">
        <v>4</v>
      </c>
      <c r="F2" s="340" t="s">
        <v>5</v>
      </c>
      <c r="G2" s="340" t="s">
        <v>502</v>
      </c>
    </row>
    <row r="3" spans="1:7" ht="15.75" thickBot="1">
      <c r="A3" s="341" t="s">
        <v>1217</v>
      </c>
      <c r="B3" s="342"/>
      <c r="C3" s="342"/>
      <c r="D3" s="342"/>
      <c r="E3" s="342"/>
      <c r="F3" s="342"/>
      <c r="G3" s="342"/>
    </row>
    <row r="4" spans="1:7" ht="15.75" thickBot="1">
      <c r="A4" s="341" t="s">
        <v>1218</v>
      </c>
      <c r="B4" s="342"/>
      <c r="C4" s="342"/>
      <c r="D4" s="342"/>
      <c r="E4" s="342"/>
      <c r="F4" s="342"/>
      <c r="G4" s="342"/>
    </row>
    <row r="6" spans="1:7" ht="15.75" thickBot="1">
      <c r="B6" s="343"/>
    </row>
    <row r="7" spans="1:7" ht="15.75" thickBot="1">
      <c r="A7" s="344" t="s">
        <v>7</v>
      </c>
      <c r="B7" s="345" t="s">
        <v>1219</v>
      </c>
    </row>
    <row r="8" spans="1:7" ht="15.75" thickBot="1">
      <c r="A8" s="346"/>
      <c r="B8" s="347"/>
    </row>
    <row r="9" spans="1:7" ht="15.75" thickBot="1">
      <c r="A9" s="346"/>
      <c r="B9" s="347"/>
    </row>
    <row r="10" spans="1:7" ht="15.75" thickBot="1">
      <c r="A10" s="346"/>
      <c r="B10" s="347"/>
    </row>
    <row r="11" spans="1:7" ht="15.75" thickBot="1">
      <c r="A11" s="346"/>
      <c r="B11" s="347"/>
    </row>
    <row r="12" spans="1:7" ht="15.75" thickBot="1">
      <c r="A12" s="346"/>
      <c r="B12" s="347"/>
    </row>
    <row r="13" spans="1:7" ht="15.75" thickBot="1">
      <c r="A13" s="346"/>
      <c r="B13" s="347"/>
    </row>
    <row r="14" spans="1:7" ht="15.75" thickBot="1">
      <c r="A14" s="346"/>
      <c r="B14" s="347"/>
    </row>
    <row r="15" spans="1:7" ht="15.75" thickBot="1">
      <c r="A15" s="346"/>
      <c r="B15" s="347"/>
    </row>
    <row r="16" spans="1:7" ht="15.75" thickBot="1">
      <c r="A16" s="346"/>
      <c r="B16" s="347"/>
    </row>
    <row r="17" spans="1:2" ht="15.75" thickBot="1">
      <c r="A17" s="346"/>
      <c r="B17" s="347"/>
    </row>
    <row r="18" spans="1:2" ht="15.75" thickBot="1">
      <c r="A18" s="346"/>
      <c r="B18" s="347"/>
    </row>
    <row r="19" spans="1:2" ht="15.75" thickBot="1">
      <c r="A19" s="346"/>
      <c r="B19" s="347"/>
    </row>
    <row r="20" spans="1:2" ht="15.75" thickBot="1">
      <c r="A20" s="346"/>
      <c r="B20" s="347"/>
    </row>
    <row r="21" spans="1:2" ht="15.75" thickBot="1">
      <c r="A21" s="346"/>
      <c r="B21" s="347"/>
    </row>
    <row r="22" spans="1:2" ht="15.75" thickBot="1">
      <c r="A22" s="346"/>
      <c r="B22" s="347"/>
    </row>
    <row r="23" spans="1:2" ht="15.75" thickBot="1">
      <c r="A23" s="346"/>
      <c r="B23" s="347"/>
    </row>
    <row r="24" spans="1:2" ht="15.75" thickBot="1">
      <c r="A24" s="346"/>
      <c r="B24" s="347"/>
    </row>
    <row r="25" spans="1:2" ht="15.75" thickBot="1">
      <c r="A25" s="346"/>
      <c r="B25" s="347"/>
    </row>
    <row r="26" spans="1:2" ht="15.75" thickBot="1">
      <c r="A26" s="346"/>
      <c r="B26" s="347"/>
    </row>
    <row r="27" spans="1:2" ht="15.75" thickBot="1">
      <c r="A27" s="346"/>
      <c r="B27" s="347"/>
    </row>
    <row r="28" spans="1:2" ht="15.75" thickBot="1">
      <c r="A28" s="346"/>
      <c r="B28" s="347"/>
    </row>
    <row r="29" spans="1:2" ht="15.75" thickBot="1">
      <c r="A29" s="346"/>
      <c r="B29" s="347"/>
    </row>
    <row r="30" spans="1:2" ht="15.75" thickBot="1">
      <c r="A30" s="346"/>
      <c r="B30" s="347"/>
    </row>
    <row r="31" spans="1:2" ht="15.75" thickBot="1">
      <c r="A31" s="346"/>
      <c r="B31" s="347"/>
    </row>
    <row r="32" spans="1:2" ht="15.75" thickBot="1">
      <c r="A32" s="346"/>
      <c r="B32" s="347"/>
    </row>
    <row r="33" spans="1:2" ht="15.75" thickBot="1">
      <c r="A33" s="346"/>
      <c r="B33" s="347"/>
    </row>
    <row r="34" spans="1:2" ht="15.75" thickBot="1">
      <c r="A34" s="346"/>
      <c r="B34" s="347"/>
    </row>
    <row r="35" spans="1:2" ht="15.75" thickBot="1">
      <c r="A35" s="346"/>
      <c r="B35" s="347"/>
    </row>
    <row r="36" spans="1:2" ht="15.75" thickBot="1">
      <c r="A36" s="346"/>
      <c r="B36" s="347"/>
    </row>
    <row r="37" spans="1:2" ht="15.75" thickBot="1">
      <c r="A37" s="346"/>
      <c r="B37" s="347"/>
    </row>
    <row r="38" spans="1:2" ht="15.75" thickBot="1">
      <c r="A38" s="346"/>
      <c r="B38" s="347"/>
    </row>
    <row r="39" spans="1:2" ht="15.75" thickBot="1">
      <c r="A39" s="346"/>
      <c r="B39" s="347"/>
    </row>
    <row r="40" spans="1:2" ht="15.75" thickBot="1">
      <c r="A40" s="346"/>
      <c r="B40" s="347"/>
    </row>
    <row r="41" spans="1:2" ht="15.75" thickBot="1">
      <c r="A41" s="346"/>
      <c r="B41" s="347"/>
    </row>
    <row r="42" spans="1:2" ht="15.75" thickBot="1">
      <c r="A42" s="346"/>
      <c r="B42" s="347"/>
    </row>
    <row r="43" spans="1:2" ht="15.75" thickBot="1">
      <c r="A43" s="346"/>
      <c r="B43" s="347"/>
    </row>
    <row r="44" spans="1:2" ht="15.75" thickBot="1">
      <c r="A44" s="346"/>
      <c r="B44" s="347"/>
    </row>
    <row r="45" spans="1:2" ht="15.75" thickBot="1">
      <c r="A45" s="346"/>
      <c r="B45" s="347"/>
    </row>
    <row r="46" spans="1:2" ht="15.75" thickBot="1">
      <c r="A46" s="346"/>
      <c r="B46" s="347"/>
    </row>
    <row r="47" spans="1:2" ht="15.75" thickBot="1">
      <c r="A47" s="346"/>
      <c r="B47" s="347"/>
    </row>
    <row r="48" spans="1:2" ht="15.75" thickBot="1">
      <c r="A48" s="346"/>
      <c r="B48" s="347"/>
    </row>
    <row r="49" spans="1:2" ht="15.75" thickBot="1">
      <c r="A49" s="346"/>
      <c r="B49" s="347"/>
    </row>
    <row r="50" spans="1:2" ht="15.75" thickBot="1">
      <c r="A50" s="346"/>
      <c r="B50" s="347"/>
    </row>
    <row r="51" spans="1:2" ht="15.75" thickBot="1">
      <c r="A51" s="346"/>
      <c r="B51" s="347"/>
    </row>
    <row r="52" spans="1:2" ht="15.75" thickBot="1">
      <c r="A52" s="346"/>
      <c r="B52" s="347"/>
    </row>
    <row r="53" spans="1:2" ht="15.75" thickBot="1">
      <c r="A53" s="346"/>
      <c r="B53" s="347"/>
    </row>
    <row r="54" spans="1:2" ht="15.75" thickBot="1">
      <c r="A54" s="346"/>
      <c r="B54" s="347"/>
    </row>
    <row r="55" spans="1:2" ht="15.75" thickBot="1">
      <c r="A55" s="346"/>
      <c r="B55" s="347"/>
    </row>
    <row r="56" spans="1:2" ht="15.75" thickBot="1">
      <c r="A56" s="346"/>
      <c r="B56" s="347"/>
    </row>
    <row r="57" spans="1:2" ht="15.75" thickBot="1">
      <c r="A57" s="346"/>
      <c r="B57" s="347"/>
    </row>
    <row r="58" spans="1:2" ht="15.75" thickBot="1">
      <c r="A58" s="346"/>
      <c r="B58" s="347"/>
    </row>
    <row r="59" spans="1:2" ht="15.75" thickBot="1">
      <c r="A59" s="346"/>
      <c r="B59" s="347"/>
    </row>
    <row r="60" spans="1:2" ht="15.75" thickBot="1">
      <c r="A60" s="346"/>
      <c r="B60" s="347"/>
    </row>
    <row r="61" spans="1:2" ht="15.75" thickBot="1">
      <c r="A61" s="346"/>
      <c r="B61" s="347"/>
    </row>
    <row r="62" spans="1:2" ht="15.75" thickBot="1">
      <c r="A62" s="346"/>
      <c r="B62" s="347"/>
    </row>
    <row r="63" spans="1:2" ht="15.75" thickBot="1">
      <c r="A63" s="346"/>
      <c r="B63" s="347"/>
    </row>
    <row r="64" spans="1:2" ht="15.75" thickBot="1">
      <c r="A64" s="346"/>
      <c r="B64" s="347"/>
    </row>
    <row r="65" spans="1:2" ht="15.75" thickBot="1">
      <c r="A65" s="346"/>
      <c r="B65" s="347"/>
    </row>
    <row r="66" spans="1:2" ht="15.75" thickBot="1">
      <c r="A66" s="346"/>
      <c r="B66" s="347"/>
    </row>
    <row r="67" spans="1:2" ht="15.75" thickBot="1">
      <c r="A67" s="346"/>
      <c r="B67" s="347"/>
    </row>
  </sheetData>
  <sheetProtection password="D908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CRM">
                <anchor moveWithCells="1" sizeWithCells="1">
                  <from>
                    <xdr:col>2</xdr:col>
                    <xdr:colOff>714375</xdr:colOff>
                    <xdr:row>6</xdr:row>
                    <xdr:rowOff>0</xdr:rowOff>
                  </from>
                  <to>
                    <xdr:col>6</xdr:col>
                    <xdr:colOff>714375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workbookViewId="0">
      <selection activeCell="F1" sqref="F1:N48"/>
    </sheetView>
  </sheetViews>
  <sheetFormatPr defaultRowHeight="15"/>
  <cols>
    <col min="1" max="5" width="9.140625" style="19"/>
    <col min="6" max="6" width="34.7109375" style="19" bestFit="1" customWidth="1"/>
    <col min="7" max="7" width="41.85546875" style="19" bestFit="1" customWidth="1"/>
    <col min="8" max="8" width="10.85546875" style="19" customWidth="1"/>
    <col min="9" max="10" width="9.140625" style="19"/>
    <col min="11" max="11" width="11.140625" style="19" customWidth="1"/>
    <col min="12" max="12" width="11.28515625" style="19" customWidth="1"/>
    <col min="13" max="13" width="12.5703125" style="19" bestFit="1" customWidth="1"/>
    <col min="14" max="14" width="13.28515625" style="19" bestFit="1" customWidth="1"/>
    <col min="15" max="16384" width="9.140625" style="19"/>
  </cols>
  <sheetData>
    <row r="1" spans="1:13">
      <c r="A1" s="259" t="s">
        <v>911</v>
      </c>
      <c r="B1" s="260"/>
      <c r="C1" s="261"/>
      <c r="D1" s="262"/>
      <c r="E1" s="263"/>
      <c r="F1" s="348" t="s">
        <v>1147</v>
      </c>
      <c r="G1" s="355"/>
      <c r="H1" s="349"/>
    </row>
    <row r="2" spans="1:13">
      <c r="A2" s="264"/>
      <c r="B2" s="265"/>
      <c r="C2" s="265" t="s">
        <v>912</v>
      </c>
      <c r="D2" s="266">
        <v>10000</v>
      </c>
      <c r="E2" s="263"/>
      <c r="F2" s="356" t="s">
        <v>1148</v>
      </c>
      <c r="G2" s="357"/>
      <c r="H2" s="358"/>
    </row>
    <row r="3" spans="1:13">
      <c r="A3" s="267" t="s">
        <v>913</v>
      </c>
      <c r="B3" s="268" t="s">
        <v>914</v>
      </c>
      <c r="C3" s="269" t="s">
        <v>915</v>
      </c>
      <c r="D3" s="270"/>
      <c r="E3" s="263"/>
      <c r="F3" s="301" t="s">
        <v>1149</v>
      </c>
      <c r="G3" s="302" t="s">
        <v>1150</v>
      </c>
      <c r="H3" s="303" t="s">
        <v>1151</v>
      </c>
    </row>
    <row r="4" spans="1:13">
      <c r="A4" s="272" t="s">
        <v>916</v>
      </c>
      <c r="B4" s="273">
        <f>D2*2.5*20%*30.5</f>
        <v>152500</v>
      </c>
      <c r="C4" s="274">
        <v>525</v>
      </c>
      <c r="D4" s="275">
        <f>B4/C4</f>
        <v>290.47619047619048</v>
      </c>
      <c r="E4" s="276" t="s">
        <v>917</v>
      </c>
      <c r="F4" s="304" t="s">
        <v>1152</v>
      </c>
      <c r="G4" s="305"/>
      <c r="H4" s="306"/>
    </row>
    <row r="5" spans="1:13">
      <c r="A5" s="265" t="s">
        <v>918</v>
      </c>
      <c r="B5" s="278">
        <f>D2*1.5*20%*30.5</f>
        <v>91500</v>
      </c>
      <c r="C5" s="279">
        <v>170</v>
      </c>
      <c r="D5" s="275">
        <f>B5/C5</f>
        <v>538.23529411764707</v>
      </c>
      <c r="E5" s="276" t="s">
        <v>917</v>
      </c>
      <c r="F5" s="304" t="s">
        <v>1153</v>
      </c>
      <c r="G5" s="305"/>
      <c r="H5" s="306"/>
    </row>
    <row r="6" spans="1:13">
      <c r="A6" s="280"/>
      <c r="B6" s="281" t="s">
        <v>919</v>
      </c>
      <c r="C6" s="269" t="s">
        <v>920</v>
      </c>
      <c r="D6" s="282"/>
      <c r="E6" s="263"/>
      <c r="F6" s="304" t="s">
        <v>1154</v>
      </c>
      <c r="G6" s="305"/>
      <c r="H6" s="306"/>
    </row>
    <row r="7" spans="1:13">
      <c r="A7" s="283" t="s">
        <v>921</v>
      </c>
      <c r="B7" s="278">
        <f>D2*25%*0.006*30.5</f>
        <v>457.5</v>
      </c>
      <c r="C7" s="279">
        <v>5</v>
      </c>
      <c r="D7" s="284">
        <f>B7/C7</f>
        <v>91.5</v>
      </c>
      <c r="E7" s="276" t="s">
        <v>922</v>
      </c>
      <c r="F7" s="307" t="s">
        <v>1155</v>
      </c>
      <c r="G7" s="308"/>
      <c r="H7" s="309"/>
      <c r="M7" s="271"/>
    </row>
    <row r="8" spans="1:13">
      <c r="A8" s="271"/>
      <c r="B8" s="263"/>
      <c r="C8" s="263"/>
      <c r="D8" s="285"/>
      <c r="E8" s="263"/>
      <c r="F8" s="356" t="s">
        <v>1156</v>
      </c>
      <c r="G8" s="357"/>
      <c r="H8" s="358"/>
      <c r="M8" s="277"/>
    </row>
    <row r="9" spans="1:13">
      <c r="A9" s="259" t="s">
        <v>923</v>
      </c>
      <c r="B9" s="263"/>
      <c r="C9" s="263"/>
      <c r="D9" s="285"/>
      <c r="E9" s="263"/>
      <c r="F9" s="304" t="s">
        <v>1157</v>
      </c>
      <c r="G9" s="308"/>
      <c r="H9" s="309"/>
      <c r="M9" s="277"/>
    </row>
    <row r="10" spans="1:13" ht="15.75" thickBot="1">
      <c r="A10" s="259"/>
      <c r="B10" s="260"/>
      <c r="C10" s="286"/>
      <c r="D10" s="287" t="s">
        <v>924</v>
      </c>
      <c r="E10" s="263"/>
      <c r="F10" s="310" t="s">
        <v>1158</v>
      </c>
      <c r="G10" s="311"/>
      <c r="H10" s="312"/>
      <c r="M10" s="277"/>
    </row>
    <row r="11" spans="1:13" ht="15.75" thickBot="1">
      <c r="A11" s="288"/>
      <c r="B11" s="289" t="s">
        <v>925</v>
      </c>
      <c r="C11" s="290">
        <f>Данные!F10/10</f>
        <v>1010.4399999999999</v>
      </c>
      <c r="D11" s="266">
        <f>ФОТ!D307</f>
        <v>21</v>
      </c>
      <c r="E11" s="263"/>
      <c r="M11" s="277"/>
    </row>
    <row r="12" spans="1:13">
      <c r="A12" s="267" t="s">
        <v>913</v>
      </c>
      <c r="B12" s="268" t="s">
        <v>926</v>
      </c>
      <c r="C12" s="269" t="s">
        <v>915</v>
      </c>
      <c r="D12" s="269"/>
      <c r="E12" s="263"/>
      <c r="F12" s="348" t="s">
        <v>1159</v>
      </c>
      <c r="G12" s="349"/>
      <c r="M12" s="277"/>
    </row>
    <row r="13" spans="1:13">
      <c r="A13" s="272" t="s">
        <v>916</v>
      </c>
      <c r="B13" s="273">
        <f>2.5*C11*D11</f>
        <v>53048.1</v>
      </c>
      <c r="C13" s="275">
        <v>56</v>
      </c>
      <c r="D13" s="275">
        <f>B13/C13</f>
        <v>947.28750000000002</v>
      </c>
      <c r="E13" s="276" t="s">
        <v>917</v>
      </c>
      <c r="F13" s="313" t="s">
        <v>1160</v>
      </c>
      <c r="G13" s="314"/>
      <c r="M13" s="277"/>
    </row>
    <row r="14" spans="1:13">
      <c r="A14" s="265" t="s">
        <v>918</v>
      </c>
      <c r="B14" s="291">
        <f>1.5*C11*D11</f>
        <v>31828.859999999997</v>
      </c>
      <c r="C14" s="269">
        <v>170</v>
      </c>
      <c r="D14" s="275">
        <f>B14/C14</f>
        <v>187.2285882352941</v>
      </c>
      <c r="E14" s="276" t="s">
        <v>917</v>
      </c>
      <c r="F14" s="313" t="s">
        <v>1161</v>
      </c>
      <c r="G14" s="314"/>
      <c r="M14" s="277"/>
    </row>
    <row r="15" spans="1:13">
      <c r="A15" s="280"/>
      <c r="B15" s="278" t="s">
        <v>919</v>
      </c>
      <c r="C15" s="269"/>
      <c r="D15" s="275"/>
      <c r="E15" s="271"/>
      <c r="F15" s="313" t="s">
        <v>1162</v>
      </c>
      <c r="G15" s="314"/>
    </row>
    <row r="16" spans="1:13">
      <c r="A16" s="283" t="s">
        <v>921</v>
      </c>
      <c r="B16" s="292">
        <f>C11*0.006*D11</f>
        <v>127.31544</v>
      </c>
      <c r="C16" s="293">
        <v>5</v>
      </c>
      <c r="D16" s="284">
        <f>B16/C16</f>
        <v>25.463087999999999</v>
      </c>
      <c r="E16" s="276" t="s">
        <v>922</v>
      </c>
      <c r="F16" s="313" t="s">
        <v>1163</v>
      </c>
      <c r="G16" s="314"/>
    </row>
    <row r="17" spans="1:7">
      <c r="A17" s="294" t="s">
        <v>927</v>
      </c>
      <c r="B17" s="295" t="s">
        <v>928</v>
      </c>
      <c r="C17" s="269"/>
      <c r="D17" s="275"/>
      <c r="E17" s="271"/>
      <c r="F17" s="313" t="s">
        <v>1164</v>
      </c>
      <c r="G17" s="314"/>
    </row>
    <row r="18" spans="1:7" ht="15.75" thickBot="1">
      <c r="A18" s="264" t="s">
        <v>929</v>
      </c>
      <c r="B18" s="291">
        <f>C11*14*D11</f>
        <v>297069.36</v>
      </c>
      <c r="C18" s="275">
        <v>250</v>
      </c>
      <c r="D18" s="275">
        <f>B18/C18</f>
        <v>1188.2774399999998</v>
      </c>
      <c r="E18" s="271" t="s">
        <v>930</v>
      </c>
      <c r="F18" s="315" t="s">
        <v>1165</v>
      </c>
      <c r="G18" s="316"/>
    </row>
    <row r="19" spans="1:7" ht="15.75" thickBot="1">
      <c r="A19" s="269" t="s">
        <v>931</v>
      </c>
      <c r="B19" s="269">
        <f>C11*10*D11</f>
        <v>212192.4</v>
      </c>
      <c r="C19" s="275">
        <v>150</v>
      </c>
      <c r="D19" s="275">
        <f>B19/C19</f>
        <v>1414.616</v>
      </c>
      <c r="E19" s="271" t="s">
        <v>930</v>
      </c>
    </row>
    <row r="20" spans="1:7">
      <c r="A20" s="269" t="s">
        <v>932</v>
      </c>
      <c r="B20" s="269">
        <f>C11*D11*2.5</f>
        <v>53048.099999999991</v>
      </c>
      <c r="C20" s="275">
        <v>190</v>
      </c>
      <c r="D20" s="275">
        <f>B20/C20</f>
        <v>279.20052631578943</v>
      </c>
      <c r="E20" s="276" t="s">
        <v>917</v>
      </c>
      <c r="F20" s="348" t="s">
        <v>1166</v>
      </c>
      <c r="G20" s="349"/>
    </row>
    <row r="21" spans="1:7">
      <c r="F21" s="313" t="s">
        <v>1160</v>
      </c>
      <c r="G21" s="314"/>
    </row>
    <row r="22" spans="1:7">
      <c r="F22" s="313" t="s">
        <v>1167</v>
      </c>
      <c r="G22" s="314"/>
    </row>
    <row r="23" spans="1:7">
      <c r="F23" s="313" t="s">
        <v>1168</v>
      </c>
      <c r="G23" s="314"/>
    </row>
    <row r="24" spans="1:7">
      <c r="F24" s="313" t="s">
        <v>1169</v>
      </c>
      <c r="G24" s="314"/>
    </row>
    <row r="25" spans="1:7" ht="15.75" thickBot="1"/>
    <row r="26" spans="1:7">
      <c r="F26" s="348" t="s">
        <v>1170</v>
      </c>
      <c r="G26" s="349"/>
    </row>
    <row r="27" spans="1:7">
      <c r="F27" s="313" t="s">
        <v>1171</v>
      </c>
      <c r="G27" s="317"/>
    </row>
    <row r="28" spans="1:7">
      <c r="F28" s="313" t="s">
        <v>1172</v>
      </c>
      <c r="G28" s="314"/>
    </row>
    <row r="29" spans="1:7" ht="15.75" thickBot="1"/>
    <row r="30" spans="1:7">
      <c r="F30" s="348" t="s">
        <v>1173</v>
      </c>
      <c r="G30" s="349"/>
    </row>
    <row r="31" spans="1:7">
      <c r="F31" s="313" t="s">
        <v>1174</v>
      </c>
      <c r="G31" s="314"/>
    </row>
    <row r="32" spans="1:7">
      <c r="F32" s="313" t="s">
        <v>1175</v>
      </c>
      <c r="G32" s="314"/>
    </row>
    <row r="33" spans="6:14">
      <c r="F33" s="313" t="s">
        <v>1176</v>
      </c>
      <c r="G33" s="314"/>
    </row>
    <row r="34" spans="6:14">
      <c r="F34" s="313" t="s">
        <v>1177</v>
      </c>
      <c r="G34" s="314"/>
    </row>
    <row r="36" spans="6:14" ht="15.75" thickBot="1"/>
    <row r="37" spans="6:14" ht="15.75" thickBot="1">
      <c r="F37" s="350" t="s">
        <v>1178</v>
      </c>
      <c r="G37" s="351"/>
      <c r="H37" s="351"/>
      <c r="I37" s="351"/>
      <c r="J37" s="351"/>
      <c r="K37" s="351"/>
      <c r="L37" s="351"/>
      <c r="M37" s="351"/>
      <c r="N37" s="352"/>
    </row>
    <row r="38" spans="6:14" ht="36">
      <c r="F38" s="353" t="s">
        <v>1179</v>
      </c>
      <c r="G38" s="354"/>
      <c r="H38" s="318" t="s">
        <v>1180</v>
      </c>
      <c r="I38" s="318" t="s">
        <v>74</v>
      </c>
      <c r="J38" s="318" t="s">
        <v>1181</v>
      </c>
      <c r="K38" s="319" t="s">
        <v>1182</v>
      </c>
      <c r="L38" s="319" t="s">
        <v>1183</v>
      </c>
      <c r="M38" s="319" t="s">
        <v>1184</v>
      </c>
      <c r="N38" s="319" t="s">
        <v>1185</v>
      </c>
    </row>
    <row r="39" spans="6:14" ht="18.75">
      <c r="F39" s="320">
        <v>0.6</v>
      </c>
      <c r="G39" s="321">
        <v>0.85</v>
      </c>
      <c r="H39" s="322">
        <v>0.51</v>
      </c>
      <c r="I39" s="323"/>
      <c r="J39" s="323">
        <v>66</v>
      </c>
      <c r="K39" s="323"/>
      <c r="L39" s="324"/>
      <c r="M39" s="325">
        <f>H39*I39*J39*K39</f>
        <v>0</v>
      </c>
      <c r="N39" s="326">
        <f>H39*I39*J39*L39</f>
        <v>0</v>
      </c>
    </row>
    <row r="40" spans="6:14" ht="18.75">
      <c r="F40" s="320">
        <v>0.85</v>
      </c>
      <c r="G40" s="321">
        <v>1.5</v>
      </c>
      <c r="H40" s="322">
        <v>1.2749999999999999</v>
      </c>
      <c r="I40" s="323"/>
      <c r="J40" s="323">
        <f t="shared" ref="J40:J47" si="0">J39</f>
        <v>66</v>
      </c>
      <c r="K40" s="323"/>
      <c r="L40" s="324"/>
      <c r="M40" s="325">
        <f t="shared" ref="M40:M47" si="1">H40*I40*J40*K40</f>
        <v>0</v>
      </c>
      <c r="N40" s="326">
        <f t="shared" ref="N40:N47" si="2">H40*I40*J40*L40</f>
        <v>0</v>
      </c>
    </row>
    <row r="41" spans="6:14" ht="18.75">
      <c r="F41" s="320">
        <v>0.85</v>
      </c>
      <c r="G41" s="321">
        <v>3</v>
      </c>
      <c r="H41" s="322">
        <v>2.5499999999999998</v>
      </c>
      <c r="I41" s="323"/>
      <c r="J41" s="323">
        <f t="shared" si="0"/>
        <v>66</v>
      </c>
      <c r="K41" s="323"/>
      <c r="L41" s="324"/>
      <c r="M41" s="325">
        <f t="shared" si="1"/>
        <v>0</v>
      </c>
      <c r="N41" s="326">
        <f t="shared" si="2"/>
        <v>0</v>
      </c>
    </row>
    <row r="42" spans="6:14" ht="18.75">
      <c r="F42" s="320">
        <v>1.1499999999999999</v>
      </c>
      <c r="G42" s="321">
        <v>2</v>
      </c>
      <c r="H42" s="322">
        <v>2.2999999999999998</v>
      </c>
      <c r="I42" s="323"/>
      <c r="J42" s="323">
        <f t="shared" si="0"/>
        <v>66</v>
      </c>
      <c r="K42" s="323"/>
      <c r="L42" s="324"/>
      <c r="M42" s="325">
        <f t="shared" si="1"/>
        <v>0</v>
      </c>
      <c r="N42" s="326">
        <f t="shared" si="2"/>
        <v>0</v>
      </c>
    </row>
    <row r="43" spans="6:14" ht="18.75">
      <c r="F43" s="320">
        <v>1.1499999999999999</v>
      </c>
      <c r="G43" s="321">
        <v>2.5</v>
      </c>
      <c r="H43" s="322">
        <v>2.875</v>
      </c>
      <c r="I43" s="323"/>
      <c r="J43" s="323">
        <f t="shared" si="0"/>
        <v>66</v>
      </c>
      <c r="K43" s="323"/>
      <c r="L43" s="324"/>
      <c r="M43" s="325">
        <f t="shared" si="1"/>
        <v>0</v>
      </c>
      <c r="N43" s="326">
        <f t="shared" si="2"/>
        <v>0</v>
      </c>
    </row>
    <row r="44" spans="6:14" ht="18.75">
      <c r="F44" s="320">
        <v>1.1499999999999999</v>
      </c>
      <c r="G44" s="321">
        <v>4</v>
      </c>
      <c r="H44" s="322">
        <v>4.5999999999999996</v>
      </c>
      <c r="I44" s="323"/>
      <c r="J44" s="323">
        <f t="shared" si="0"/>
        <v>66</v>
      </c>
      <c r="K44" s="323"/>
      <c r="L44" s="324"/>
      <c r="M44" s="325">
        <f t="shared" si="1"/>
        <v>0</v>
      </c>
      <c r="N44" s="326">
        <f t="shared" si="2"/>
        <v>0</v>
      </c>
    </row>
    <row r="45" spans="6:14" ht="18.75">
      <c r="F45" s="320">
        <v>1.5</v>
      </c>
      <c r="G45" s="321">
        <v>2.5</v>
      </c>
      <c r="H45" s="322">
        <v>3.75</v>
      </c>
      <c r="I45" s="323"/>
      <c r="J45" s="323">
        <f t="shared" si="0"/>
        <v>66</v>
      </c>
      <c r="K45" s="323"/>
      <c r="L45" s="324"/>
      <c r="M45" s="325">
        <f t="shared" si="1"/>
        <v>0</v>
      </c>
      <c r="N45" s="326">
        <f t="shared" si="2"/>
        <v>0</v>
      </c>
    </row>
    <row r="46" spans="6:14" ht="18.75">
      <c r="F46" s="320">
        <v>1.5</v>
      </c>
      <c r="G46" s="321">
        <v>3</v>
      </c>
      <c r="H46" s="322">
        <v>4.5</v>
      </c>
      <c r="I46" s="323"/>
      <c r="J46" s="323">
        <f t="shared" si="0"/>
        <v>66</v>
      </c>
      <c r="K46" s="323"/>
      <c r="L46" s="324"/>
      <c r="M46" s="325">
        <f t="shared" si="1"/>
        <v>0</v>
      </c>
      <c r="N46" s="326">
        <f t="shared" si="2"/>
        <v>0</v>
      </c>
    </row>
    <row r="47" spans="6:14" ht="19.5" thickBot="1">
      <c r="F47" s="327">
        <v>1.5</v>
      </c>
      <c r="G47" s="328">
        <v>6</v>
      </c>
      <c r="H47" s="329">
        <v>9</v>
      </c>
      <c r="I47" s="330"/>
      <c r="J47" s="330">
        <f t="shared" si="0"/>
        <v>66</v>
      </c>
      <c r="K47" s="330"/>
      <c r="L47" s="331"/>
      <c r="M47" s="325">
        <f t="shared" si="1"/>
        <v>0</v>
      </c>
      <c r="N47" s="326">
        <f t="shared" si="2"/>
        <v>0</v>
      </c>
    </row>
    <row r="48" spans="6:14" ht="15.75" thickBot="1">
      <c r="M48" s="332">
        <f>SUM(M39:M47)</f>
        <v>0</v>
      </c>
      <c r="N48" s="332">
        <f>SUM(N39:N47)</f>
        <v>0</v>
      </c>
    </row>
  </sheetData>
  <sheetProtection password="D908" sheet="1" objects="1" scenarios="1" formatColumns="0" formatRows="0"/>
  <mergeCells count="9">
    <mergeCell ref="F30:G30"/>
    <mergeCell ref="F37:N37"/>
    <mergeCell ref="F38:G38"/>
    <mergeCell ref="F1:H1"/>
    <mergeCell ref="F2:H2"/>
    <mergeCell ref="F8:H8"/>
    <mergeCell ref="F12:G12"/>
    <mergeCell ref="F20:G20"/>
    <mergeCell ref="F26:G2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63B40B1AE08CEB4D87F1ACFFFEFCA544" ma:contentTypeVersion="0" ma:contentTypeDescription="Создание документа." ma:contentTypeScope="" ma:versionID="6ccf6b2213ede3510fb15fe1d3cdad7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BFF9DC-E608-430E-BA96-4EF25745ABA8}">
  <ds:schemaRefs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65114AA-4EC5-4F2C-AFBA-0B150305A5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D389163-5C02-4792-B805-A57436F6188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30</vt:i4>
      </vt:variant>
    </vt:vector>
  </HeadingPairs>
  <TitlesOfParts>
    <vt:vector size="48" baseType="lpstr">
      <vt:lpstr>К</vt:lpstr>
      <vt:lpstr>Параметры</vt:lpstr>
      <vt:lpstr>Данные</vt:lpstr>
      <vt:lpstr>ФОТ</vt:lpstr>
      <vt:lpstr>ОС</vt:lpstr>
      <vt:lpstr>МБП</vt:lpstr>
      <vt:lpstr>Продажи</vt:lpstr>
      <vt:lpstr>С-сть</vt:lpstr>
      <vt:lpstr>Офис</vt:lpstr>
      <vt:lpstr>Кредит</vt:lpstr>
      <vt:lpstr>БДР</vt:lpstr>
      <vt:lpstr>БДДС</vt:lpstr>
      <vt:lpstr>Свод</vt:lpstr>
      <vt:lpstr>БДР-2</vt:lpstr>
      <vt:lpstr>тех</vt:lpstr>
      <vt:lpstr>1с</vt:lpstr>
      <vt:lpstr>CRM</vt:lpstr>
      <vt:lpstr>Доп. Информация</vt:lpstr>
      <vt:lpstr>'1с'!АмортИнвентарь</vt:lpstr>
      <vt:lpstr>АмортИнвентарь</vt:lpstr>
      <vt:lpstr>'1с'!АмортСпецодежда</vt:lpstr>
      <vt:lpstr>АмортСпецодежда</vt:lpstr>
      <vt:lpstr>'1с'!Валюты</vt:lpstr>
      <vt:lpstr>Валюты</vt:lpstr>
      <vt:lpstr>'1с'!Графики</vt:lpstr>
      <vt:lpstr>Графики</vt:lpstr>
      <vt:lpstr>ГрафикиКонец</vt:lpstr>
      <vt:lpstr>ГрафикиНачало</vt:lpstr>
      <vt:lpstr>'1с'!ГрафикиОфис</vt:lpstr>
      <vt:lpstr>ГрафикиОфис</vt:lpstr>
      <vt:lpstr>ГрафикиОфисКонец</vt:lpstr>
      <vt:lpstr>ГрафикиОфисНачало</vt:lpstr>
      <vt:lpstr>Данные_даты</vt:lpstr>
      <vt:lpstr>Данные_коды_осн</vt:lpstr>
      <vt:lpstr>Данные_СС_осн</vt:lpstr>
      <vt:lpstr>Свод!Область_печати</vt:lpstr>
      <vt:lpstr>'1с'!Офис.ОС</vt:lpstr>
      <vt:lpstr>Офис.ОС</vt:lpstr>
      <vt:lpstr>'1с'!Офис.Перс</vt:lpstr>
      <vt:lpstr>Офис.Перс</vt:lpstr>
      <vt:lpstr>'1с'!Произв.ОС</vt:lpstr>
      <vt:lpstr>Произв.ОС</vt:lpstr>
      <vt:lpstr>'1с'!Произв.Перс</vt:lpstr>
      <vt:lpstr>Произв.Перс</vt:lpstr>
      <vt:lpstr>'1с'!Спецодежда</vt:lpstr>
      <vt:lpstr>Спецодежда</vt:lpstr>
      <vt:lpstr>'1с'!Филиалы</vt:lpstr>
      <vt:lpstr>Филиалы</vt:lpstr>
    </vt:vector>
  </TitlesOfParts>
  <Company>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Potapov_A</cp:lastModifiedBy>
  <cp:lastPrinted>2014-01-18T16:46:38Z</cp:lastPrinted>
  <dcterms:created xsi:type="dcterms:W3CDTF">2013-10-11T09:03:23Z</dcterms:created>
  <dcterms:modified xsi:type="dcterms:W3CDTF">2015-08-04T15:53:35Z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0x01010063B40B1AE08CEB4D87F1ACFFFEFCA544</vt:lpwstr>
  </property>
</Properties>
</file>